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.shortcut-targets-by-id\1wSewjQReNGyE2vUTCsMtyaKZ-PaDUmgU\TRI HEALTH - Business\Bookkeeping\"/>
    </mc:Choice>
  </mc:AlternateContent>
  <xr:revisionPtr revIDLastSave="0" documentId="13_ncr:1_{7AC50802-4E6E-4436-AD31-2DC636385910}" xr6:coauthVersionLast="47" xr6:coauthVersionMax="47" xr10:uidLastSave="{00000000-0000-0000-0000-000000000000}"/>
  <bookViews>
    <workbookView xWindow="-120" yWindow="-120" windowWidth="29040" windowHeight="15720" tabRatio="735" xr2:uid="{00000000-000D-0000-FFFF-FFFF00000000}"/>
  </bookViews>
  <sheets>
    <sheet name="README" sheetId="12" r:id="rId1"/>
    <sheet name="Students" sheetId="1" r:id="rId2"/>
    <sheet name="Promotions" sheetId="3" r:id="rId3"/>
    <sheet name="Inactives" sheetId="6" r:id="rId4"/>
    <sheet name="Summary" sheetId="11" r:id="rId5"/>
    <sheet name="INTERNAL" sheetId="2" state="hidden" r:id="rId6"/>
    <sheet name="MERGED" sheetId="10" state="hidden" r:id="rId7"/>
  </sheets>
  <definedNames>
    <definedName name="_xlnm._FilterDatabase" localSheetId="4" hidden="1">Summary!$A$2:$R$4993</definedName>
    <definedName name="all_abs_ranks">INDIRECT("INTERNAL!G3#")</definedName>
    <definedName name="all_belt_sizes">INDIRECT("INTERNAL!O3#")</definedName>
    <definedName name="all_ranks">INDIRECT("INTERNAL!J3#")</definedName>
    <definedName name="merged_belt_colours">INDIRECT("MERGED!E3#")</definedName>
    <definedName name="merged_end_dates">INDIRECT("MERGED!D3#")</definedName>
    <definedName name="merged_months_at_rank">INDIRECT("MERGED!F3#")</definedName>
    <definedName name="merged_names">INDIRECT("MERGED!A3#")</definedName>
    <definedName name="merged_ranks">INDIRECT("MERGED!B3#")</definedName>
    <definedName name="merged_start_dates">INDIRECT("MERGED!C3#")</definedName>
    <definedName name="student_type">README!$C$11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 a="1"/>
  <c r="C4" i="6" s="1"/>
  <c r="J4" i="6" s="1"/>
  <c r="F4" i="6"/>
  <c r="G4" i="6"/>
  <c r="H4" i="6"/>
  <c r="I4" i="6"/>
  <c r="K4" i="6"/>
  <c r="L4" i="6"/>
  <c r="M4" i="6"/>
  <c r="N4" i="6"/>
  <c r="O4" i="6" s="1" a="1"/>
  <c r="O4" i="6" s="1"/>
  <c r="H4" i="3"/>
  <c r="I4" i="3"/>
  <c r="J4" i="3"/>
  <c r="K4" i="3"/>
  <c r="M4" i="3"/>
  <c r="N4" i="3" a="1"/>
  <c r="N4" i="3" s="1"/>
  <c r="O4" i="3" a="1"/>
  <c r="O4" i="3" s="1"/>
  <c r="R4" i="3" s="1"/>
  <c r="Q4" i="3"/>
  <c r="F5" i="1"/>
  <c r="G5" i="1"/>
  <c r="H5" i="1"/>
  <c r="I5" i="1"/>
  <c r="J5" i="1"/>
  <c r="K5" i="1"/>
  <c r="L5" i="1" s="1"/>
  <c r="N5" i="1" s="1"/>
  <c r="F4" i="1"/>
  <c r="G4" i="1"/>
  <c r="H4" i="1"/>
  <c r="I4" i="1"/>
  <c r="J4" i="1"/>
  <c r="B7" i="11" a="1"/>
  <c r="B7" i="11" s="1"/>
  <c r="B8" i="11" a="1"/>
  <c r="B8" i="11" s="1"/>
  <c r="B9" i="11" a="1"/>
  <c r="B9" i="11" s="1"/>
  <c r="B10" i="11" a="1"/>
  <c r="B10" i="11" s="1"/>
  <c r="B11" i="11" a="1"/>
  <c r="B11" i="11" s="1"/>
  <c r="B12" i="11" a="1"/>
  <c r="B12" i="11" s="1"/>
  <c r="B13" i="11" a="1"/>
  <c r="B13" i="11" s="1"/>
  <c r="B14" i="11" a="1"/>
  <c r="B14" i="11" s="1"/>
  <c r="B15" i="11" a="1"/>
  <c r="B15" i="11" s="1"/>
  <c r="B16" i="11" a="1"/>
  <c r="B16" i="11" s="1"/>
  <c r="B17" i="11" a="1"/>
  <c r="B17" i="11" s="1"/>
  <c r="B18" i="11" a="1"/>
  <c r="B18" i="11" s="1"/>
  <c r="B19" i="11" a="1"/>
  <c r="B19" i="11" s="1"/>
  <c r="B20" i="11" a="1"/>
  <c r="B20" i="11" s="1"/>
  <c r="B21" i="11" a="1"/>
  <c r="B21" i="11" s="1"/>
  <c r="B22" i="11" a="1"/>
  <c r="B22" i="11" s="1"/>
  <c r="B23" i="11" a="1"/>
  <c r="B23" i="11" s="1"/>
  <c r="B24" i="11" a="1"/>
  <c r="B24" i="11" s="1"/>
  <c r="B25" i="11" a="1"/>
  <c r="B25" i="11" s="1"/>
  <c r="B26" i="11" a="1"/>
  <c r="B26" i="11" s="1"/>
  <c r="B27" i="11" a="1"/>
  <c r="B27" i="11" s="1"/>
  <c r="B28" i="11" a="1"/>
  <c r="B28" i="11" s="1"/>
  <c r="B29" i="11" a="1"/>
  <c r="B29" i="11" s="1"/>
  <c r="B30" i="11" a="1"/>
  <c r="B30" i="11" s="1"/>
  <c r="B31" i="11" a="1"/>
  <c r="B31" i="11" s="1"/>
  <c r="B32" i="11" a="1"/>
  <c r="B32" i="11" s="1"/>
  <c r="B33" i="11" a="1"/>
  <c r="B33" i="11" s="1"/>
  <c r="B34" i="11" a="1"/>
  <c r="B34" i="11" s="1"/>
  <c r="B35" i="11" a="1"/>
  <c r="B35" i="11" s="1"/>
  <c r="B36" i="11" a="1"/>
  <c r="B36" i="11" s="1"/>
  <c r="B37" i="11" a="1"/>
  <c r="B37" i="11" s="1"/>
  <c r="B38" i="11" a="1"/>
  <c r="B38" i="11" s="1"/>
  <c r="B39" i="11" a="1"/>
  <c r="B39" i="11" s="1"/>
  <c r="B40" i="11" a="1"/>
  <c r="B40" i="11" s="1"/>
  <c r="B41" i="11" a="1"/>
  <c r="B41" i="11" s="1"/>
  <c r="B42" i="11" a="1"/>
  <c r="B42" i="11" s="1"/>
  <c r="B43" i="11" a="1"/>
  <c r="B43" i="11" s="1"/>
  <c r="B44" i="11" a="1"/>
  <c r="B44" i="11" s="1"/>
  <c r="B45" i="11" a="1"/>
  <c r="B45" i="11" s="1"/>
  <c r="B46" i="11" a="1"/>
  <c r="B46" i="11" s="1"/>
  <c r="B47" i="11" a="1"/>
  <c r="B47" i="11" s="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3" i="11" a="1"/>
  <c r="B73" i="11" s="1"/>
  <c r="B74" i="11" a="1"/>
  <c r="B74" i="11" s="1"/>
  <c r="B75" i="11" a="1"/>
  <c r="B75" i="11" s="1"/>
  <c r="B76" i="11" a="1"/>
  <c r="B76" i="11" s="1"/>
  <c r="B77" i="11" a="1"/>
  <c r="B77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B84" i="11" a="1"/>
  <c r="B84" i="11" s="1"/>
  <c r="B85" i="11" a="1"/>
  <c r="B85" i="11" s="1"/>
  <c r="B86" i="11" a="1"/>
  <c r="B86" i="11" s="1"/>
  <c r="B87" i="11" a="1"/>
  <c r="B87" i="11" s="1"/>
  <c r="B88" i="11" a="1"/>
  <c r="B88" i="11" s="1"/>
  <c r="B89" i="11" a="1"/>
  <c r="B89" i="11" s="1"/>
  <c r="B90" i="11" a="1"/>
  <c r="B90" i="11" s="1"/>
  <c r="B91" i="11" a="1"/>
  <c r="B91" i="11" s="1"/>
  <c r="B92" i="11" a="1"/>
  <c r="B92" i="11" s="1"/>
  <c r="B93" i="11" a="1"/>
  <c r="B93" i="11" s="1"/>
  <c r="B94" i="11" a="1"/>
  <c r="B94" i="11" s="1"/>
  <c r="B95" i="11" a="1"/>
  <c r="B95" i="11" s="1"/>
  <c r="B96" i="11" a="1"/>
  <c r="B96" i="11" s="1"/>
  <c r="B97" i="11" a="1"/>
  <c r="B97" i="11" s="1"/>
  <c r="B98" i="11" a="1"/>
  <c r="B98" i="11" s="1"/>
  <c r="B99" i="11" a="1"/>
  <c r="B99" i="11" s="1"/>
  <c r="B100" i="11" a="1"/>
  <c r="B100" i="11" s="1"/>
  <c r="B101" i="11" a="1"/>
  <c r="B101" i="11" s="1"/>
  <c r="B102" i="11" a="1"/>
  <c r="B102" i="11" s="1"/>
  <c r="B103" i="11" a="1"/>
  <c r="B103" i="11" s="1"/>
  <c r="B104" i="11" a="1"/>
  <c r="B104" i="11" s="1"/>
  <c r="B105" i="11" a="1"/>
  <c r="B105" i="11" s="1"/>
  <c r="B106" i="11" a="1"/>
  <c r="B106" i="11" s="1"/>
  <c r="B107" i="11" a="1"/>
  <c r="B107" i="11" s="1"/>
  <c r="B108" i="11" a="1"/>
  <c r="B108" i="11" s="1"/>
  <c r="B109" i="11" a="1"/>
  <c r="B109" i="11" s="1"/>
  <c r="B110" i="11" a="1"/>
  <c r="B110" i="11" s="1"/>
  <c r="B111" i="11" a="1"/>
  <c r="B111" i="11" s="1"/>
  <c r="B112" i="11" a="1"/>
  <c r="B112" i="11" s="1"/>
  <c r="B113" i="11" a="1"/>
  <c r="B113" i="11" s="1"/>
  <c r="B114" i="11" a="1"/>
  <c r="B114" i="11" s="1"/>
  <c r="B115" i="11" a="1"/>
  <c r="B115" i="11" s="1"/>
  <c r="B116" i="11" a="1"/>
  <c r="B116" i="11" s="1"/>
  <c r="B117" i="11" a="1"/>
  <c r="B117" i="11" s="1"/>
  <c r="B118" i="11" a="1"/>
  <c r="B118" i="11" s="1"/>
  <c r="B119" i="11" a="1"/>
  <c r="B119" i="11" s="1"/>
  <c r="B120" i="11" a="1"/>
  <c r="B120" i="11" s="1"/>
  <c r="B121" i="11" a="1"/>
  <c r="B121" i="11" s="1"/>
  <c r="B122" i="11" a="1"/>
  <c r="B122" i="11" s="1"/>
  <c r="B123" i="11" a="1"/>
  <c r="B123" i="11" s="1"/>
  <c r="B124" i="11" a="1"/>
  <c r="B124" i="11" s="1"/>
  <c r="B125" i="11" a="1"/>
  <c r="B125" i="11" s="1"/>
  <c r="B126" i="11" a="1"/>
  <c r="B126" i="11" s="1"/>
  <c r="B127" i="11" a="1"/>
  <c r="B127" i="11" s="1"/>
  <c r="B128" i="11" a="1"/>
  <c r="B128" i="11" s="1"/>
  <c r="B129" i="11" a="1"/>
  <c r="B129" i="11" s="1"/>
  <c r="B130" i="11" a="1"/>
  <c r="B130" i="11" s="1"/>
  <c r="B131" i="11" a="1"/>
  <c r="B131" i="11" s="1"/>
  <c r="B132" i="11" a="1"/>
  <c r="B132" i="11" s="1"/>
  <c r="B133" i="11" a="1"/>
  <c r="B133" i="11" s="1"/>
  <c r="B134" i="11" a="1"/>
  <c r="B134" i="11" s="1"/>
  <c r="B135" i="11" a="1"/>
  <c r="B135" i="11" s="1"/>
  <c r="B136" i="11" a="1"/>
  <c r="B136" i="11" s="1"/>
  <c r="B137" i="11" a="1"/>
  <c r="B137" i="11" s="1"/>
  <c r="B138" i="11" a="1"/>
  <c r="B138" i="11" s="1"/>
  <c r="B139" i="11" a="1"/>
  <c r="B139" i="11" s="1"/>
  <c r="B140" i="11" a="1"/>
  <c r="B140" i="11" s="1"/>
  <c r="B141" i="11" a="1"/>
  <c r="B141" i="11" s="1"/>
  <c r="B142" i="11" a="1"/>
  <c r="B142" i="11" s="1"/>
  <c r="B143" i="11" a="1"/>
  <c r="B143" i="11" s="1"/>
  <c r="B144" i="11" a="1"/>
  <c r="B144" i="11" s="1"/>
  <c r="B145" i="11" a="1"/>
  <c r="B145" i="11" s="1"/>
  <c r="B146" i="11" a="1"/>
  <c r="B146" i="11" s="1"/>
  <c r="B147" i="11" a="1"/>
  <c r="B147" i="11" s="1"/>
  <c r="B148" i="11" a="1"/>
  <c r="B148" i="11" s="1"/>
  <c r="B149" i="11" a="1"/>
  <c r="B149" i="11" s="1"/>
  <c r="B150" i="11" a="1"/>
  <c r="B150" i="11" s="1"/>
  <c r="B151" i="11" a="1"/>
  <c r="B151" i="11" s="1"/>
  <c r="B152" i="11" a="1"/>
  <c r="B152" i="11" s="1"/>
  <c r="B153" i="11" a="1"/>
  <c r="B153" i="11" s="1"/>
  <c r="B154" i="11" a="1"/>
  <c r="B154" i="11" s="1"/>
  <c r="B155" i="11" a="1"/>
  <c r="B155" i="11" s="1"/>
  <c r="B156" i="11" a="1"/>
  <c r="B156" i="11" s="1"/>
  <c r="B157" i="11" a="1"/>
  <c r="B157" i="11" s="1"/>
  <c r="B158" i="11" a="1"/>
  <c r="B158" i="11" s="1"/>
  <c r="B159" i="11" a="1"/>
  <c r="B159" i="11" s="1"/>
  <c r="B160" i="11" a="1"/>
  <c r="B160" i="11" s="1"/>
  <c r="B161" i="11" a="1"/>
  <c r="B161" i="11" s="1"/>
  <c r="B162" i="11" a="1"/>
  <c r="B162" i="11" s="1"/>
  <c r="B163" i="11" a="1"/>
  <c r="B163" i="11" s="1"/>
  <c r="B164" i="11" a="1"/>
  <c r="B164" i="11" s="1"/>
  <c r="B165" i="11" a="1"/>
  <c r="B165" i="11" s="1"/>
  <c r="B166" i="11" a="1"/>
  <c r="B166" i="11" s="1"/>
  <c r="B167" i="11" a="1"/>
  <c r="B167" i="11" s="1"/>
  <c r="B168" i="11" a="1"/>
  <c r="B168" i="11" s="1"/>
  <c r="B169" i="11" a="1"/>
  <c r="B169" i="11" s="1"/>
  <c r="B170" i="11" a="1"/>
  <c r="B170" i="11" s="1"/>
  <c r="B171" i="11" a="1"/>
  <c r="B171" i="11" s="1"/>
  <c r="B172" i="11" a="1"/>
  <c r="B172" i="11" s="1"/>
  <c r="B173" i="11" a="1"/>
  <c r="B173" i="11" s="1"/>
  <c r="B174" i="11" a="1"/>
  <c r="B174" i="11" s="1"/>
  <c r="B175" i="11" a="1"/>
  <c r="B175" i="11" s="1"/>
  <c r="B176" i="11" a="1"/>
  <c r="B176" i="11" s="1"/>
  <c r="B177" i="11" a="1"/>
  <c r="B177" i="11" s="1"/>
  <c r="B178" i="11" a="1"/>
  <c r="B178" i="11" s="1"/>
  <c r="B179" i="11" a="1"/>
  <c r="B179" i="11" s="1"/>
  <c r="B180" i="11" a="1"/>
  <c r="B180" i="11" s="1"/>
  <c r="B181" i="11" a="1"/>
  <c r="B181" i="11" s="1"/>
  <c r="B182" i="11" a="1"/>
  <c r="B182" i="11" s="1"/>
  <c r="B183" i="11" a="1"/>
  <c r="B183" i="11" s="1"/>
  <c r="B184" i="11" a="1"/>
  <c r="B184" i="11" s="1"/>
  <c r="B185" i="11" a="1"/>
  <c r="B185" i="11" s="1"/>
  <c r="B186" i="11" a="1"/>
  <c r="B186" i="11" s="1"/>
  <c r="B187" i="11" a="1"/>
  <c r="B187" i="11" s="1"/>
  <c r="B188" i="11" a="1"/>
  <c r="B188" i="11" s="1"/>
  <c r="B189" i="11" a="1"/>
  <c r="B189" i="11" s="1"/>
  <c r="B190" i="11" a="1"/>
  <c r="B190" i="11" s="1"/>
  <c r="B191" i="11" a="1"/>
  <c r="B191" i="11" s="1"/>
  <c r="B192" i="11" a="1"/>
  <c r="B192" i="11" s="1"/>
  <c r="B193" i="11" a="1"/>
  <c r="B193" i="11" s="1"/>
  <c r="B194" i="11" a="1"/>
  <c r="B194" i="11" s="1"/>
  <c r="B195" i="11" a="1"/>
  <c r="B195" i="11" s="1"/>
  <c r="B196" i="11" a="1"/>
  <c r="B196" i="11" s="1"/>
  <c r="B197" i="11" a="1"/>
  <c r="B197" i="11" s="1"/>
  <c r="B198" i="11" a="1"/>
  <c r="B198" i="11" s="1"/>
  <c r="B199" i="11" a="1"/>
  <c r="B199" i="11" s="1"/>
  <c r="B200" i="11" a="1"/>
  <c r="B200" i="11" s="1"/>
  <c r="B201" i="11" a="1"/>
  <c r="B201" i="11" s="1"/>
  <c r="B202" i="11" a="1"/>
  <c r="B202" i="11" s="1"/>
  <c r="B203" i="11" a="1"/>
  <c r="B203" i="11" s="1"/>
  <c r="B204" i="11" a="1"/>
  <c r="B204" i="11" s="1"/>
  <c r="B205" i="11" a="1"/>
  <c r="B205" i="11" s="1"/>
  <c r="B206" i="11" a="1"/>
  <c r="B206" i="11" s="1"/>
  <c r="B207" i="11" a="1"/>
  <c r="B207" i="11" s="1"/>
  <c r="B208" i="11" a="1"/>
  <c r="B208" i="11" s="1"/>
  <c r="B209" i="11" a="1"/>
  <c r="B209" i="11" s="1"/>
  <c r="B210" i="11" a="1"/>
  <c r="B210" i="11" s="1"/>
  <c r="B211" i="11" a="1"/>
  <c r="B211" i="11" s="1"/>
  <c r="B212" i="11" a="1"/>
  <c r="B212" i="11" s="1"/>
  <c r="B213" i="11" a="1"/>
  <c r="B213" i="11" s="1"/>
  <c r="B214" i="11" a="1"/>
  <c r="B214" i="11" s="1"/>
  <c r="B215" i="11" a="1"/>
  <c r="B215" i="11" s="1"/>
  <c r="B216" i="11" a="1"/>
  <c r="B216" i="11" s="1"/>
  <c r="B217" i="11" a="1"/>
  <c r="B217" i="11" s="1"/>
  <c r="B218" i="11" a="1"/>
  <c r="B218" i="11" s="1"/>
  <c r="B219" i="11" a="1"/>
  <c r="B219" i="11" s="1"/>
  <c r="B220" i="11" a="1"/>
  <c r="B220" i="11" s="1"/>
  <c r="B221" i="11" a="1"/>
  <c r="B221" i="11" s="1"/>
  <c r="B222" i="11" a="1"/>
  <c r="B222" i="11" s="1"/>
  <c r="B223" i="11" a="1"/>
  <c r="B223" i="11" s="1"/>
  <c r="B224" i="11" a="1"/>
  <c r="B224" i="11" s="1"/>
  <c r="B225" i="11" a="1"/>
  <c r="B225" i="11" s="1"/>
  <c r="B226" i="11" a="1"/>
  <c r="B226" i="11" s="1"/>
  <c r="B227" i="11" a="1"/>
  <c r="B227" i="11" s="1"/>
  <c r="B228" i="11" a="1"/>
  <c r="B228" i="11" s="1"/>
  <c r="B229" i="11" a="1"/>
  <c r="B229" i="11" s="1"/>
  <c r="B230" i="11" a="1"/>
  <c r="B230" i="11" s="1"/>
  <c r="B231" i="11" a="1"/>
  <c r="B231" i="11" s="1"/>
  <c r="B232" i="11" a="1"/>
  <c r="B232" i="11" s="1"/>
  <c r="B233" i="11" a="1"/>
  <c r="B233" i="11" s="1"/>
  <c r="B234" i="11" a="1"/>
  <c r="B234" i="11" s="1"/>
  <c r="B235" i="11" a="1"/>
  <c r="B235" i="11" s="1"/>
  <c r="B236" i="11" a="1"/>
  <c r="B236" i="11" s="1"/>
  <c r="B237" i="11" a="1"/>
  <c r="B237" i="11" s="1"/>
  <c r="B238" i="11" a="1"/>
  <c r="B238" i="11" s="1"/>
  <c r="B239" i="11" a="1"/>
  <c r="B239" i="11" s="1"/>
  <c r="B240" i="11" a="1"/>
  <c r="B240" i="11" s="1"/>
  <c r="B241" i="11" a="1"/>
  <c r="B241" i="11" s="1"/>
  <c r="B242" i="11" a="1"/>
  <c r="B242" i="11" s="1"/>
  <c r="B243" i="11" a="1"/>
  <c r="B243" i="11" s="1"/>
  <c r="B244" i="11" a="1"/>
  <c r="B244" i="11" s="1"/>
  <c r="B245" i="11" a="1"/>
  <c r="B245" i="11" s="1"/>
  <c r="B246" i="11" a="1"/>
  <c r="B246" i="11" s="1"/>
  <c r="B247" i="11" a="1"/>
  <c r="B247" i="11" s="1"/>
  <c r="B248" i="11" a="1"/>
  <c r="B248" i="11" s="1"/>
  <c r="B249" i="11" a="1"/>
  <c r="B249" i="11" s="1"/>
  <c r="B250" i="11" a="1"/>
  <c r="B250" i="11" s="1"/>
  <c r="B251" i="11" a="1"/>
  <c r="B251" i="11" s="1"/>
  <c r="B252" i="11" a="1"/>
  <c r="B252" i="11" s="1"/>
  <c r="B253" i="11" a="1"/>
  <c r="B253" i="11" s="1"/>
  <c r="B254" i="11" a="1"/>
  <c r="B254" i="11" s="1"/>
  <c r="B255" i="11" a="1"/>
  <c r="B255" i="11" s="1"/>
  <c r="B256" i="11" a="1"/>
  <c r="B256" i="11" s="1"/>
  <c r="B257" i="11" a="1"/>
  <c r="B257" i="11" s="1"/>
  <c r="B258" i="11" a="1"/>
  <c r="B258" i="11" s="1"/>
  <c r="B259" i="11" a="1"/>
  <c r="B259" i="11" s="1"/>
  <c r="B260" i="11" a="1"/>
  <c r="B260" i="11" s="1"/>
  <c r="B261" i="11" a="1"/>
  <c r="B261" i="11" s="1"/>
  <c r="B262" i="11" a="1"/>
  <c r="B262" i="11" s="1"/>
  <c r="B263" i="11" a="1"/>
  <c r="B263" i="11" s="1"/>
  <c r="B264" i="11" a="1"/>
  <c r="B264" i="11" s="1"/>
  <c r="B265" i="11" a="1"/>
  <c r="B265" i="11" s="1"/>
  <c r="B266" i="11" a="1"/>
  <c r="B266" i="11" s="1"/>
  <c r="B267" i="11" a="1"/>
  <c r="B267" i="11" s="1"/>
  <c r="B268" i="11" a="1"/>
  <c r="B268" i="11" s="1"/>
  <c r="B269" i="11" a="1"/>
  <c r="B269" i="11" s="1"/>
  <c r="B270" i="11" a="1"/>
  <c r="B270" i="11" s="1"/>
  <c r="B271" i="11" a="1"/>
  <c r="B271" i="11" s="1"/>
  <c r="B272" i="11" a="1"/>
  <c r="B272" i="11" s="1"/>
  <c r="B273" i="11" a="1"/>
  <c r="B273" i="11" s="1"/>
  <c r="B274" i="11" a="1"/>
  <c r="B274" i="11" s="1"/>
  <c r="B275" i="11" a="1"/>
  <c r="B275" i="11" s="1"/>
  <c r="B276" i="11" a="1"/>
  <c r="B276" i="11" s="1"/>
  <c r="B277" i="11" a="1"/>
  <c r="B277" i="11" s="1"/>
  <c r="B278" i="11" a="1"/>
  <c r="B278" i="11" s="1"/>
  <c r="B279" i="11" a="1"/>
  <c r="B279" i="11" s="1"/>
  <c r="B280" i="11" a="1"/>
  <c r="B280" i="11" s="1"/>
  <c r="B281" i="11" a="1"/>
  <c r="B281" i="11" s="1"/>
  <c r="B282" i="11" a="1"/>
  <c r="B282" i="11" s="1"/>
  <c r="B283" i="11" a="1"/>
  <c r="B283" i="11" s="1"/>
  <c r="B284" i="11" a="1"/>
  <c r="B284" i="11" s="1"/>
  <c r="B285" i="11" a="1"/>
  <c r="B285" i="11" s="1"/>
  <c r="B286" i="11" a="1"/>
  <c r="B286" i="11" s="1"/>
  <c r="B287" i="11" a="1"/>
  <c r="B287" i="11" s="1"/>
  <c r="B288" i="11" a="1"/>
  <c r="B288" i="11" s="1"/>
  <c r="B289" i="11" a="1"/>
  <c r="B289" i="11" s="1"/>
  <c r="B290" i="11" a="1"/>
  <c r="B290" i="11" s="1"/>
  <c r="B291" i="11" a="1"/>
  <c r="B291" i="11" s="1"/>
  <c r="B292" i="11" a="1"/>
  <c r="B292" i="11" s="1"/>
  <c r="B293" i="11" a="1"/>
  <c r="B293" i="11" s="1"/>
  <c r="B294" i="11" a="1"/>
  <c r="B294" i="11" s="1"/>
  <c r="B295" i="11" a="1"/>
  <c r="B295" i="11" s="1"/>
  <c r="B296" i="11" a="1"/>
  <c r="B296" i="11" s="1"/>
  <c r="B297" i="11" a="1"/>
  <c r="B297" i="11" s="1"/>
  <c r="B298" i="11" a="1"/>
  <c r="B298" i="11" s="1"/>
  <c r="B299" i="11" a="1"/>
  <c r="B299" i="11" s="1"/>
  <c r="B300" i="11" a="1"/>
  <c r="B300" i="11" s="1"/>
  <c r="B301" i="11" a="1"/>
  <c r="B301" i="11" s="1"/>
  <c r="B302" i="11" a="1"/>
  <c r="B302" i="11" s="1"/>
  <c r="B303" i="11" a="1"/>
  <c r="B303" i="11" s="1"/>
  <c r="B304" i="11" a="1"/>
  <c r="B304" i="11" s="1"/>
  <c r="B305" i="11" a="1"/>
  <c r="B305" i="11" s="1"/>
  <c r="B306" i="11" a="1"/>
  <c r="B306" i="11" s="1"/>
  <c r="B307" i="11" a="1"/>
  <c r="B307" i="11" s="1"/>
  <c r="B308" i="11" a="1"/>
  <c r="B308" i="11" s="1"/>
  <c r="B309" i="11" a="1"/>
  <c r="B309" i="11" s="1"/>
  <c r="B310" i="11" a="1"/>
  <c r="B310" i="11" s="1"/>
  <c r="B311" i="11" a="1"/>
  <c r="B311" i="11" s="1"/>
  <c r="B312" i="11" a="1"/>
  <c r="B312" i="11" s="1"/>
  <c r="B313" i="11" a="1"/>
  <c r="B313" i="11" s="1"/>
  <c r="B314" i="11" a="1"/>
  <c r="B314" i="11" s="1"/>
  <c r="B315" i="11" a="1"/>
  <c r="B315" i="11" s="1"/>
  <c r="B316" i="11" a="1"/>
  <c r="B316" i="11" s="1"/>
  <c r="B317" i="11" a="1"/>
  <c r="B317" i="11" s="1"/>
  <c r="B318" i="11" a="1"/>
  <c r="B318" i="11" s="1"/>
  <c r="B319" i="11" a="1"/>
  <c r="B319" i="11" s="1"/>
  <c r="B320" i="11" a="1"/>
  <c r="B320" i="11" s="1"/>
  <c r="B321" i="11" a="1"/>
  <c r="B321" i="11" s="1"/>
  <c r="B322" i="11" a="1"/>
  <c r="B322" i="11" s="1"/>
  <c r="B323" i="11" a="1"/>
  <c r="B323" i="11" s="1"/>
  <c r="B324" i="11" a="1"/>
  <c r="B324" i="11" s="1"/>
  <c r="B325" i="11" a="1"/>
  <c r="B325" i="11" s="1"/>
  <c r="B326" i="11" a="1"/>
  <c r="B326" i="11" s="1"/>
  <c r="B327" i="11" a="1"/>
  <c r="B327" i="11" s="1"/>
  <c r="B328" i="11" a="1"/>
  <c r="B328" i="11" s="1"/>
  <c r="B329" i="11" a="1"/>
  <c r="B329" i="11" s="1"/>
  <c r="B330" i="11" a="1"/>
  <c r="B330" i="11" s="1"/>
  <c r="B331" i="11" a="1"/>
  <c r="B331" i="11" s="1"/>
  <c r="B332" i="11" a="1"/>
  <c r="B332" i="11" s="1"/>
  <c r="B333" i="11" a="1"/>
  <c r="B333" i="11" s="1"/>
  <c r="B334" i="11" a="1"/>
  <c r="B334" i="11" s="1"/>
  <c r="B335" i="11" a="1"/>
  <c r="B335" i="11" s="1"/>
  <c r="B336" i="11" a="1"/>
  <c r="B336" i="11" s="1"/>
  <c r="B337" i="11" a="1"/>
  <c r="B337" i="11" s="1"/>
  <c r="B338" i="11" a="1"/>
  <c r="B338" i="11" s="1"/>
  <c r="B339" i="11" a="1"/>
  <c r="B339" i="11" s="1"/>
  <c r="B340" i="11" a="1"/>
  <c r="B340" i="11" s="1"/>
  <c r="B341" i="11" a="1"/>
  <c r="B341" i="11" s="1"/>
  <c r="B342" i="11" a="1"/>
  <c r="B342" i="11" s="1"/>
  <c r="B343" i="11" a="1"/>
  <c r="B343" i="11" s="1"/>
  <c r="B344" i="11" a="1"/>
  <c r="B344" i="11" s="1"/>
  <c r="B345" i="11" a="1"/>
  <c r="B345" i="11" s="1"/>
  <c r="B346" i="11" a="1"/>
  <c r="B346" i="11" s="1"/>
  <c r="B347" i="11" a="1"/>
  <c r="B347" i="11" s="1"/>
  <c r="B348" i="11" a="1"/>
  <c r="B348" i="11" s="1"/>
  <c r="B349" i="11" a="1"/>
  <c r="B349" i="11" s="1"/>
  <c r="B350" i="11" a="1"/>
  <c r="B350" i="11" s="1"/>
  <c r="B351" i="11" a="1"/>
  <c r="B351" i="11" s="1"/>
  <c r="B352" i="11" a="1"/>
  <c r="B352" i="11" s="1"/>
  <c r="B353" i="11" a="1"/>
  <c r="B353" i="11" s="1"/>
  <c r="B354" i="11" a="1"/>
  <c r="B354" i="11" s="1"/>
  <c r="B355" i="11" a="1"/>
  <c r="B355" i="11" s="1"/>
  <c r="B356" i="11" a="1"/>
  <c r="B356" i="11" s="1"/>
  <c r="B357" i="11" a="1"/>
  <c r="B357" i="11" s="1"/>
  <c r="B358" i="11" a="1"/>
  <c r="B358" i="11" s="1"/>
  <c r="B359" i="11" a="1"/>
  <c r="B359" i="11" s="1"/>
  <c r="B360" i="11" a="1"/>
  <c r="B360" i="11" s="1"/>
  <c r="B361" i="11" a="1"/>
  <c r="B361" i="11" s="1"/>
  <c r="B362" i="11" a="1"/>
  <c r="B362" i="11" s="1"/>
  <c r="B363" i="11" a="1"/>
  <c r="B363" i="11" s="1"/>
  <c r="B364" i="11" a="1"/>
  <c r="B364" i="11" s="1"/>
  <c r="B365" i="11" a="1"/>
  <c r="B365" i="11" s="1"/>
  <c r="B366" i="11" a="1"/>
  <c r="B366" i="11" s="1"/>
  <c r="B367" i="11" a="1"/>
  <c r="B367" i="11" s="1"/>
  <c r="B368" i="11" a="1"/>
  <c r="B368" i="11" s="1"/>
  <c r="B369" i="11" a="1"/>
  <c r="B369" i="11" s="1"/>
  <c r="B370" i="11" a="1"/>
  <c r="B370" i="11" s="1"/>
  <c r="B371" i="11" a="1"/>
  <c r="B371" i="11" s="1"/>
  <c r="B372" i="11" a="1"/>
  <c r="B372" i="11" s="1"/>
  <c r="B373" i="11" a="1"/>
  <c r="B373" i="11" s="1"/>
  <c r="B374" i="11" a="1"/>
  <c r="B374" i="11" s="1"/>
  <c r="B375" i="11" a="1"/>
  <c r="B375" i="11" s="1"/>
  <c r="B376" i="11" a="1"/>
  <c r="B376" i="11" s="1"/>
  <c r="B377" i="11" a="1"/>
  <c r="B377" i="11" s="1"/>
  <c r="B378" i="11" a="1"/>
  <c r="B378" i="11" s="1"/>
  <c r="B379" i="11" a="1"/>
  <c r="B379" i="11" s="1"/>
  <c r="B380" i="11" a="1"/>
  <c r="B380" i="11" s="1"/>
  <c r="B381" i="11" a="1"/>
  <c r="B381" i="11" s="1"/>
  <c r="B382" i="11" a="1"/>
  <c r="B382" i="11" s="1"/>
  <c r="B383" i="11" a="1"/>
  <c r="B383" i="11" s="1"/>
  <c r="B384" i="11" a="1"/>
  <c r="B384" i="11" s="1"/>
  <c r="B385" i="11" a="1"/>
  <c r="B385" i="11" s="1"/>
  <c r="B386" i="11" a="1"/>
  <c r="B386" i="11" s="1"/>
  <c r="B387" i="11" a="1"/>
  <c r="B387" i="11" s="1"/>
  <c r="B388" i="11" a="1"/>
  <c r="B388" i="11" s="1"/>
  <c r="B389" i="11" a="1"/>
  <c r="B389" i="11" s="1"/>
  <c r="B390" i="11" a="1"/>
  <c r="B390" i="11" s="1"/>
  <c r="B391" i="11" a="1"/>
  <c r="B391" i="11" s="1"/>
  <c r="B392" i="11" a="1"/>
  <c r="B392" i="11" s="1"/>
  <c r="B393" i="11" a="1"/>
  <c r="B393" i="11" s="1"/>
  <c r="B394" i="11" a="1"/>
  <c r="B394" i="11" s="1"/>
  <c r="B395" i="11" a="1"/>
  <c r="B395" i="11" s="1"/>
  <c r="B396" i="11" a="1"/>
  <c r="B396" i="11" s="1"/>
  <c r="B397" i="11" a="1"/>
  <c r="B397" i="11" s="1"/>
  <c r="B398" i="11" a="1"/>
  <c r="B398" i="11" s="1"/>
  <c r="B399" i="11" a="1"/>
  <c r="B399" i="11" s="1"/>
  <c r="B400" i="11" a="1"/>
  <c r="B400" i="11" s="1"/>
  <c r="B401" i="11" a="1"/>
  <c r="B401" i="11" s="1"/>
  <c r="B402" i="11" a="1"/>
  <c r="B402" i="11" s="1"/>
  <c r="B403" i="11" a="1"/>
  <c r="B403" i="11" s="1"/>
  <c r="B404" i="11" a="1"/>
  <c r="B404" i="11" s="1"/>
  <c r="B405" i="11" a="1"/>
  <c r="B405" i="11" s="1"/>
  <c r="B406" i="11" a="1"/>
  <c r="B406" i="11" s="1"/>
  <c r="B407" i="11" a="1"/>
  <c r="B407" i="11" s="1"/>
  <c r="B408" i="11" a="1"/>
  <c r="B408" i="11" s="1"/>
  <c r="B409" i="11" a="1"/>
  <c r="B409" i="11" s="1"/>
  <c r="B410" i="11" a="1"/>
  <c r="B410" i="11" s="1"/>
  <c r="B411" i="11" a="1"/>
  <c r="B411" i="11" s="1"/>
  <c r="B412" i="11" a="1"/>
  <c r="B412" i="11" s="1"/>
  <c r="B413" i="11" a="1"/>
  <c r="B413" i="11" s="1"/>
  <c r="B414" i="11" a="1"/>
  <c r="B414" i="11" s="1"/>
  <c r="B415" i="11" a="1"/>
  <c r="B415" i="11" s="1"/>
  <c r="B416" i="11" a="1"/>
  <c r="B416" i="11" s="1"/>
  <c r="B417" i="11" a="1"/>
  <c r="B417" i="11" s="1"/>
  <c r="B418" i="11" a="1"/>
  <c r="B418" i="11" s="1"/>
  <c r="B419" i="11" a="1"/>
  <c r="B419" i="11" s="1"/>
  <c r="B420" i="11" a="1"/>
  <c r="B420" i="11" s="1"/>
  <c r="B421" i="11" a="1"/>
  <c r="B421" i="11" s="1"/>
  <c r="B422" i="11" a="1"/>
  <c r="B422" i="11" s="1"/>
  <c r="B423" i="11" a="1"/>
  <c r="B423" i="11" s="1"/>
  <c r="B424" i="11" a="1"/>
  <c r="B424" i="11" s="1"/>
  <c r="B425" i="11" a="1"/>
  <c r="B425" i="11" s="1"/>
  <c r="B426" i="11" a="1"/>
  <c r="B426" i="11" s="1"/>
  <c r="B427" i="11" a="1"/>
  <c r="B427" i="11" s="1"/>
  <c r="B428" i="11" a="1"/>
  <c r="B428" i="11" s="1"/>
  <c r="B429" i="11" a="1"/>
  <c r="B429" i="11" s="1"/>
  <c r="B430" i="11" a="1"/>
  <c r="B430" i="11" s="1"/>
  <c r="B431" i="11" a="1"/>
  <c r="B431" i="11" s="1"/>
  <c r="B432" i="11" a="1"/>
  <c r="B432" i="11" s="1"/>
  <c r="B433" i="11" a="1"/>
  <c r="B433" i="11" s="1"/>
  <c r="B434" i="11" a="1"/>
  <c r="B434" i="11" s="1"/>
  <c r="B435" i="11" a="1"/>
  <c r="B435" i="11" s="1"/>
  <c r="B436" i="11" a="1"/>
  <c r="B436" i="11" s="1"/>
  <c r="B437" i="11" a="1"/>
  <c r="B437" i="11" s="1"/>
  <c r="B438" i="11" a="1"/>
  <c r="B438" i="11" s="1"/>
  <c r="B439" i="11" a="1"/>
  <c r="B439" i="11" s="1"/>
  <c r="B440" i="11" a="1"/>
  <c r="B440" i="11" s="1"/>
  <c r="B441" i="11" a="1"/>
  <c r="B441" i="11" s="1"/>
  <c r="B442" i="11" a="1"/>
  <c r="B442" i="11" s="1"/>
  <c r="B443" i="11" a="1"/>
  <c r="B443" i="11" s="1"/>
  <c r="B444" i="11" a="1"/>
  <c r="B444" i="11" s="1"/>
  <c r="B445" i="11" a="1"/>
  <c r="B445" i="11" s="1"/>
  <c r="B446" i="11" a="1"/>
  <c r="B446" i="11" s="1"/>
  <c r="B447" i="11" a="1"/>
  <c r="B447" i="11" s="1"/>
  <c r="B448" i="11" a="1"/>
  <c r="B448" i="11" s="1"/>
  <c r="B449" i="11" a="1"/>
  <c r="B449" i="11" s="1"/>
  <c r="B450" i="11" a="1"/>
  <c r="B450" i="11" s="1"/>
  <c r="B451" i="11" a="1"/>
  <c r="B451" i="11" s="1"/>
  <c r="B452" i="11" a="1"/>
  <c r="B452" i="11" s="1"/>
  <c r="B453" i="11" a="1"/>
  <c r="B453" i="11" s="1"/>
  <c r="B454" i="11" a="1"/>
  <c r="B454" i="11" s="1"/>
  <c r="B455" i="11" a="1"/>
  <c r="B455" i="11" s="1"/>
  <c r="B456" i="11" a="1"/>
  <c r="B456" i="11" s="1"/>
  <c r="B457" i="11" a="1"/>
  <c r="B457" i="11" s="1"/>
  <c r="B458" i="11" a="1"/>
  <c r="B458" i="11" s="1"/>
  <c r="B459" i="11" a="1"/>
  <c r="B459" i="11" s="1"/>
  <c r="B460" i="11" a="1"/>
  <c r="B460" i="11" s="1"/>
  <c r="B461" i="11" a="1"/>
  <c r="B461" i="11" s="1"/>
  <c r="B462" i="11" a="1"/>
  <c r="B462" i="11" s="1"/>
  <c r="B463" i="11" a="1"/>
  <c r="B463" i="11" s="1"/>
  <c r="B464" i="11" a="1"/>
  <c r="B464" i="11" s="1"/>
  <c r="B465" i="11" a="1"/>
  <c r="B465" i="11" s="1"/>
  <c r="B466" i="11" a="1"/>
  <c r="B466" i="11" s="1"/>
  <c r="B467" i="11" a="1"/>
  <c r="B467" i="11" s="1"/>
  <c r="B468" i="11" a="1"/>
  <c r="B468" i="11" s="1"/>
  <c r="B469" i="11" a="1"/>
  <c r="B469" i="11" s="1"/>
  <c r="B470" i="11" a="1"/>
  <c r="B470" i="11" s="1"/>
  <c r="B471" i="11" a="1"/>
  <c r="B471" i="11" s="1"/>
  <c r="B472" i="11" a="1"/>
  <c r="B472" i="11" s="1"/>
  <c r="B473" i="11" a="1"/>
  <c r="B473" i="11" s="1"/>
  <c r="B474" i="11" a="1"/>
  <c r="B474" i="11" s="1"/>
  <c r="B475" i="11" a="1"/>
  <c r="B475" i="11" s="1"/>
  <c r="B476" i="11" a="1"/>
  <c r="B476" i="11" s="1"/>
  <c r="B477" i="11" a="1"/>
  <c r="B477" i="11" s="1"/>
  <c r="B478" i="11" a="1"/>
  <c r="B478" i="11" s="1"/>
  <c r="B479" i="11" a="1"/>
  <c r="B479" i="11" s="1"/>
  <c r="B480" i="11" a="1"/>
  <c r="B480" i="11" s="1"/>
  <c r="B481" i="11" a="1"/>
  <c r="B481" i="11" s="1"/>
  <c r="B482" i="11" a="1"/>
  <c r="B482" i="11" s="1"/>
  <c r="B483" i="11" a="1"/>
  <c r="B483" i="11" s="1"/>
  <c r="B484" i="11" a="1"/>
  <c r="B484" i="11" s="1"/>
  <c r="B485" i="11" a="1"/>
  <c r="B485" i="11" s="1"/>
  <c r="B486" i="11" a="1"/>
  <c r="B486" i="11" s="1"/>
  <c r="B487" i="11" a="1"/>
  <c r="B487" i="11" s="1"/>
  <c r="B488" i="11" a="1"/>
  <c r="B488" i="11" s="1"/>
  <c r="B489" i="11" a="1"/>
  <c r="B489" i="11" s="1"/>
  <c r="B490" i="11" a="1"/>
  <c r="B490" i="11" s="1"/>
  <c r="B491" i="11" a="1"/>
  <c r="B491" i="11" s="1"/>
  <c r="B492" i="11" a="1"/>
  <c r="B492" i="11" s="1"/>
  <c r="B493" i="11" a="1"/>
  <c r="B493" i="11" s="1"/>
  <c r="B494" i="11" a="1"/>
  <c r="B494" i="11" s="1"/>
  <c r="B495" i="11" a="1"/>
  <c r="B495" i="11" s="1"/>
  <c r="B496" i="11" a="1"/>
  <c r="B496" i="11" s="1"/>
  <c r="B497" i="11" a="1"/>
  <c r="B497" i="11" s="1"/>
  <c r="B498" i="11" a="1"/>
  <c r="B498" i="11" s="1"/>
  <c r="B499" i="11" a="1"/>
  <c r="B499" i="11" s="1"/>
  <c r="B500" i="11" a="1"/>
  <c r="B500" i="11" s="1"/>
  <c r="B501" i="11" a="1"/>
  <c r="B501" i="11" s="1"/>
  <c r="B502" i="11" a="1"/>
  <c r="B502" i="11" s="1"/>
  <c r="B503" i="11" a="1"/>
  <c r="B503" i="11" s="1"/>
  <c r="B504" i="11" a="1"/>
  <c r="B504" i="11" s="1"/>
  <c r="B505" i="11" a="1"/>
  <c r="B505" i="11" s="1"/>
  <c r="B506" i="11" a="1"/>
  <c r="B506" i="11" s="1"/>
  <c r="B507" i="11" a="1"/>
  <c r="B507" i="11" s="1"/>
  <c r="B508" i="11" a="1"/>
  <c r="B508" i="11" s="1"/>
  <c r="B509" i="11" a="1"/>
  <c r="B509" i="11" s="1"/>
  <c r="B510" i="11" a="1"/>
  <c r="B510" i="11" s="1"/>
  <c r="B511" i="11" a="1"/>
  <c r="B511" i="11" s="1"/>
  <c r="B512" i="11" a="1"/>
  <c r="B512" i="11" s="1"/>
  <c r="B513" i="11" a="1"/>
  <c r="B513" i="11" s="1"/>
  <c r="B514" i="11" a="1"/>
  <c r="B514" i="11" s="1"/>
  <c r="B515" i="11" a="1"/>
  <c r="B515" i="11" s="1"/>
  <c r="B516" i="11" a="1"/>
  <c r="B516" i="11" s="1"/>
  <c r="B517" i="11" a="1"/>
  <c r="B517" i="11" s="1"/>
  <c r="B518" i="11" a="1"/>
  <c r="B518" i="11" s="1"/>
  <c r="B519" i="11" a="1"/>
  <c r="B519" i="11" s="1"/>
  <c r="B520" i="11" a="1"/>
  <c r="B520" i="11" s="1"/>
  <c r="B521" i="11" a="1"/>
  <c r="B521" i="11" s="1"/>
  <c r="B522" i="11" a="1"/>
  <c r="B522" i="11" s="1"/>
  <c r="B523" i="11" a="1"/>
  <c r="B523" i="11" s="1"/>
  <c r="B524" i="11" a="1"/>
  <c r="B524" i="11" s="1"/>
  <c r="B525" i="11" a="1"/>
  <c r="B525" i="11" s="1"/>
  <c r="B526" i="11" a="1"/>
  <c r="B526" i="11" s="1"/>
  <c r="B527" i="11" a="1"/>
  <c r="B527" i="11" s="1"/>
  <c r="B528" i="11" a="1"/>
  <c r="B528" i="11" s="1"/>
  <c r="B529" i="11" a="1"/>
  <c r="B529" i="11" s="1"/>
  <c r="B530" i="11" a="1"/>
  <c r="B530" i="11" s="1"/>
  <c r="B531" i="11" a="1"/>
  <c r="B531" i="11" s="1"/>
  <c r="B532" i="11" a="1"/>
  <c r="B532" i="11" s="1"/>
  <c r="B533" i="11" a="1"/>
  <c r="B533" i="11" s="1"/>
  <c r="B534" i="11" a="1"/>
  <c r="B534" i="11" s="1"/>
  <c r="B535" i="11" a="1"/>
  <c r="B535" i="11" s="1"/>
  <c r="B536" i="11" a="1"/>
  <c r="B536" i="11" s="1"/>
  <c r="B537" i="11" a="1"/>
  <c r="B537" i="11" s="1"/>
  <c r="B538" i="11" a="1"/>
  <c r="B538" i="11" s="1"/>
  <c r="B539" i="11" a="1"/>
  <c r="B539" i="11" s="1"/>
  <c r="B540" i="11" a="1"/>
  <c r="B540" i="11" s="1"/>
  <c r="B541" i="11" a="1"/>
  <c r="B541" i="11" s="1"/>
  <c r="B542" i="11" a="1"/>
  <c r="B542" i="11" s="1"/>
  <c r="B543" i="11" a="1"/>
  <c r="B543" i="11" s="1"/>
  <c r="B544" i="11" a="1"/>
  <c r="B544" i="11" s="1"/>
  <c r="B545" i="11" a="1"/>
  <c r="B545" i="11" s="1"/>
  <c r="B546" i="11" a="1"/>
  <c r="B546" i="11" s="1"/>
  <c r="B547" i="11" a="1"/>
  <c r="B547" i="11" s="1"/>
  <c r="B548" i="11" a="1"/>
  <c r="B548" i="11" s="1"/>
  <c r="B549" i="11" a="1"/>
  <c r="B549" i="11" s="1"/>
  <c r="B550" i="11" a="1"/>
  <c r="B550" i="11" s="1"/>
  <c r="B551" i="11" a="1"/>
  <c r="B551" i="11" s="1"/>
  <c r="B552" i="11" a="1"/>
  <c r="B552" i="11" s="1"/>
  <c r="B553" i="11" a="1"/>
  <c r="B553" i="11" s="1"/>
  <c r="B554" i="11" a="1"/>
  <c r="B554" i="11" s="1"/>
  <c r="B555" i="11" a="1"/>
  <c r="B555" i="11" s="1"/>
  <c r="B556" i="11" a="1"/>
  <c r="B556" i="11" s="1"/>
  <c r="B557" i="11" a="1"/>
  <c r="B557" i="11" s="1"/>
  <c r="B558" i="11" a="1"/>
  <c r="B558" i="11" s="1"/>
  <c r="B559" i="11" a="1"/>
  <c r="B559" i="11" s="1"/>
  <c r="B560" i="11" a="1"/>
  <c r="B560" i="11" s="1"/>
  <c r="B561" i="11" a="1"/>
  <c r="B561" i="11" s="1"/>
  <c r="B562" i="11" a="1"/>
  <c r="B562" i="11" s="1"/>
  <c r="B563" i="11" a="1"/>
  <c r="B563" i="11" s="1"/>
  <c r="B564" i="11" a="1"/>
  <c r="B564" i="11" s="1"/>
  <c r="B565" i="11" a="1"/>
  <c r="B565" i="11" s="1"/>
  <c r="B566" i="11" a="1"/>
  <c r="B566" i="11" s="1"/>
  <c r="B567" i="11" a="1"/>
  <c r="B567" i="11" s="1"/>
  <c r="B568" i="11" a="1"/>
  <c r="B568" i="11" s="1"/>
  <c r="B569" i="11" a="1"/>
  <c r="B569" i="11" s="1"/>
  <c r="B570" i="11" a="1"/>
  <c r="B570" i="11" s="1"/>
  <c r="B571" i="11" a="1"/>
  <c r="B571" i="11" s="1"/>
  <c r="B572" i="11" a="1"/>
  <c r="B572" i="11" s="1"/>
  <c r="B573" i="11" a="1"/>
  <c r="B573" i="11" s="1"/>
  <c r="B574" i="11" a="1"/>
  <c r="B574" i="11" s="1"/>
  <c r="B575" i="11" a="1"/>
  <c r="B575" i="11" s="1"/>
  <c r="B576" i="11" a="1"/>
  <c r="B576" i="11" s="1"/>
  <c r="B577" i="11" a="1"/>
  <c r="B577" i="11" s="1"/>
  <c r="B578" i="11" a="1"/>
  <c r="B578" i="11" s="1"/>
  <c r="B579" i="11" a="1"/>
  <c r="B579" i="11" s="1"/>
  <c r="B580" i="11" a="1"/>
  <c r="B580" i="11" s="1"/>
  <c r="B581" i="11" a="1"/>
  <c r="B581" i="11" s="1"/>
  <c r="B582" i="11" a="1"/>
  <c r="B582" i="11" s="1"/>
  <c r="B583" i="11" a="1"/>
  <c r="B583" i="11" s="1"/>
  <c r="B584" i="11" a="1"/>
  <c r="B584" i="11" s="1"/>
  <c r="B585" i="11" a="1"/>
  <c r="B585" i="11" s="1"/>
  <c r="B586" i="11" a="1"/>
  <c r="B586" i="11" s="1"/>
  <c r="B587" i="11" a="1"/>
  <c r="B587" i="11" s="1"/>
  <c r="B588" i="11" a="1"/>
  <c r="B588" i="11" s="1"/>
  <c r="B589" i="11" a="1"/>
  <c r="B589" i="11" s="1"/>
  <c r="B590" i="11" a="1"/>
  <c r="B590" i="11" s="1"/>
  <c r="B591" i="11" a="1"/>
  <c r="B591" i="11" s="1"/>
  <c r="B592" i="11" a="1"/>
  <c r="B592" i="11" s="1"/>
  <c r="B593" i="11" a="1"/>
  <c r="B593" i="11" s="1"/>
  <c r="B594" i="11" a="1"/>
  <c r="B594" i="11" s="1"/>
  <c r="B595" i="11" a="1"/>
  <c r="B595" i="11" s="1"/>
  <c r="B596" i="11" a="1"/>
  <c r="B596" i="11" s="1"/>
  <c r="B597" i="11" a="1"/>
  <c r="B597" i="11" s="1"/>
  <c r="B598" i="11" a="1"/>
  <c r="B598" i="11" s="1"/>
  <c r="B599" i="11" a="1"/>
  <c r="B599" i="11" s="1"/>
  <c r="B600" i="11" a="1"/>
  <c r="B600" i="11" s="1"/>
  <c r="B601" i="11" a="1"/>
  <c r="B601" i="11" s="1"/>
  <c r="B602" i="11" a="1"/>
  <c r="B602" i="11" s="1"/>
  <c r="B603" i="11" a="1"/>
  <c r="B603" i="11" s="1"/>
  <c r="B604" i="11" a="1"/>
  <c r="B604" i="11" s="1"/>
  <c r="B605" i="11" a="1"/>
  <c r="B605" i="11" s="1"/>
  <c r="B606" i="11" a="1"/>
  <c r="B606" i="11" s="1"/>
  <c r="B607" i="11" a="1"/>
  <c r="B607" i="11" s="1"/>
  <c r="B608" i="11" a="1"/>
  <c r="B608" i="11" s="1"/>
  <c r="B609" i="11" a="1"/>
  <c r="B609" i="11" s="1"/>
  <c r="B610" i="11" a="1"/>
  <c r="B610" i="11" s="1"/>
  <c r="B611" i="11" a="1"/>
  <c r="B611" i="11" s="1"/>
  <c r="B612" i="11" a="1"/>
  <c r="B612" i="11" s="1"/>
  <c r="B613" i="11" a="1"/>
  <c r="B613" i="11" s="1"/>
  <c r="B614" i="11" a="1"/>
  <c r="B614" i="11" s="1"/>
  <c r="B615" i="11" a="1"/>
  <c r="B615" i="11" s="1"/>
  <c r="B616" i="11" a="1"/>
  <c r="B616" i="11" s="1"/>
  <c r="B617" i="11" a="1"/>
  <c r="B617" i="11" s="1"/>
  <c r="B618" i="11" a="1"/>
  <c r="B618" i="11" s="1"/>
  <c r="B619" i="11" a="1"/>
  <c r="B619" i="11" s="1"/>
  <c r="B620" i="11" a="1"/>
  <c r="B620" i="11" s="1"/>
  <c r="B621" i="11" a="1"/>
  <c r="B621" i="11" s="1"/>
  <c r="B622" i="11" a="1"/>
  <c r="B622" i="11" s="1"/>
  <c r="B623" i="11" a="1"/>
  <c r="B623" i="11" s="1"/>
  <c r="B624" i="11" a="1"/>
  <c r="B624" i="11" s="1"/>
  <c r="B625" i="11" a="1"/>
  <c r="B625" i="11" s="1"/>
  <c r="B626" i="11" a="1"/>
  <c r="B626" i="11" s="1"/>
  <c r="B627" i="11" a="1"/>
  <c r="B627" i="11" s="1"/>
  <c r="B628" i="11" a="1"/>
  <c r="B628" i="11" s="1"/>
  <c r="B629" i="11" a="1"/>
  <c r="B629" i="11" s="1"/>
  <c r="B630" i="11" a="1"/>
  <c r="B630" i="11" s="1"/>
  <c r="B631" i="11" a="1"/>
  <c r="B631" i="11" s="1"/>
  <c r="B632" i="11" a="1"/>
  <c r="B632" i="11" s="1"/>
  <c r="B633" i="11" a="1"/>
  <c r="B633" i="11" s="1"/>
  <c r="B634" i="11" a="1"/>
  <c r="B634" i="11" s="1"/>
  <c r="B635" i="11" a="1"/>
  <c r="B635" i="11" s="1"/>
  <c r="B636" i="11" a="1"/>
  <c r="B636" i="11" s="1"/>
  <c r="B637" i="11" a="1"/>
  <c r="B637" i="11" s="1"/>
  <c r="B638" i="11" a="1"/>
  <c r="B638" i="11" s="1"/>
  <c r="B639" i="11" a="1"/>
  <c r="B639" i="11" s="1"/>
  <c r="B640" i="11" a="1"/>
  <c r="B640" i="11" s="1"/>
  <c r="B641" i="11" a="1"/>
  <c r="B641" i="11" s="1"/>
  <c r="B642" i="11" a="1"/>
  <c r="B642" i="11" s="1"/>
  <c r="B643" i="11" a="1"/>
  <c r="B643" i="11" s="1"/>
  <c r="B644" i="11" a="1"/>
  <c r="B644" i="11" s="1"/>
  <c r="B645" i="11" a="1"/>
  <c r="B645" i="11" s="1"/>
  <c r="B646" i="11" a="1"/>
  <c r="B646" i="11" s="1"/>
  <c r="B647" i="11" a="1"/>
  <c r="B647" i="11" s="1"/>
  <c r="B648" i="11" a="1"/>
  <c r="B648" i="11" s="1"/>
  <c r="B649" i="11" a="1"/>
  <c r="B649" i="11" s="1"/>
  <c r="B650" i="11" a="1"/>
  <c r="B650" i="11" s="1"/>
  <c r="B651" i="11" a="1"/>
  <c r="B651" i="11" s="1"/>
  <c r="B652" i="11" a="1"/>
  <c r="B652" i="11" s="1"/>
  <c r="B653" i="11" a="1"/>
  <c r="B653" i="11" s="1"/>
  <c r="B654" i="11" a="1"/>
  <c r="B654" i="11" s="1"/>
  <c r="B655" i="11" a="1"/>
  <c r="B655" i="11" s="1"/>
  <c r="B656" i="11" a="1"/>
  <c r="B656" i="11" s="1"/>
  <c r="B657" i="11" a="1"/>
  <c r="B657" i="11" s="1"/>
  <c r="B658" i="11" a="1"/>
  <c r="B658" i="11" s="1"/>
  <c r="B659" i="11" a="1"/>
  <c r="B659" i="11" s="1"/>
  <c r="B660" i="11" a="1"/>
  <c r="B660" i="11" s="1"/>
  <c r="B661" i="11" a="1"/>
  <c r="B661" i="11" s="1"/>
  <c r="B662" i="11" a="1"/>
  <c r="B662" i="11" s="1"/>
  <c r="B663" i="11" a="1"/>
  <c r="B663" i="11" s="1"/>
  <c r="B664" i="11" a="1"/>
  <c r="B664" i="11" s="1"/>
  <c r="B665" i="11" a="1"/>
  <c r="B665" i="11" s="1"/>
  <c r="B666" i="11" a="1"/>
  <c r="B666" i="11" s="1"/>
  <c r="B667" i="11" a="1"/>
  <c r="B667" i="11" s="1"/>
  <c r="B668" i="11" a="1"/>
  <c r="B668" i="11" s="1"/>
  <c r="B669" i="11" a="1"/>
  <c r="B669" i="11" s="1"/>
  <c r="B670" i="11" a="1"/>
  <c r="B670" i="11" s="1"/>
  <c r="B671" i="11" a="1"/>
  <c r="B671" i="11" s="1"/>
  <c r="B672" i="11" a="1"/>
  <c r="B672" i="11" s="1"/>
  <c r="B673" i="11" a="1"/>
  <c r="B673" i="11" s="1"/>
  <c r="B674" i="11" a="1"/>
  <c r="B674" i="11" s="1"/>
  <c r="B675" i="11" a="1"/>
  <c r="B675" i="11" s="1"/>
  <c r="B676" i="11" a="1"/>
  <c r="B676" i="11" s="1"/>
  <c r="B677" i="11" a="1"/>
  <c r="B677" i="11" s="1"/>
  <c r="B678" i="11" a="1"/>
  <c r="B678" i="11" s="1"/>
  <c r="B679" i="11" a="1"/>
  <c r="B679" i="11" s="1"/>
  <c r="B680" i="11" a="1"/>
  <c r="B680" i="11" s="1"/>
  <c r="B681" i="11" a="1"/>
  <c r="B681" i="11" s="1"/>
  <c r="B682" i="11" a="1"/>
  <c r="B682" i="11" s="1"/>
  <c r="B683" i="11" a="1"/>
  <c r="B683" i="11" s="1"/>
  <c r="B684" i="11" a="1"/>
  <c r="B684" i="11" s="1"/>
  <c r="B685" i="11" a="1"/>
  <c r="B685" i="11" s="1"/>
  <c r="B686" i="11" a="1"/>
  <c r="B686" i="11" s="1"/>
  <c r="B687" i="11" a="1"/>
  <c r="B687" i="11" s="1"/>
  <c r="B688" i="11" a="1"/>
  <c r="B688" i="11" s="1"/>
  <c r="B689" i="11" a="1"/>
  <c r="B689" i="11" s="1"/>
  <c r="B690" i="11" a="1"/>
  <c r="B690" i="11" s="1"/>
  <c r="B691" i="11" a="1"/>
  <c r="B691" i="11" s="1"/>
  <c r="B692" i="11" a="1"/>
  <c r="B692" i="11" s="1"/>
  <c r="B693" i="11" a="1"/>
  <c r="B693" i="11" s="1"/>
  <c r="B694" i="11" a="1"/>
  <c r="B694" i="11" s="1"/>
  <c r="B695" i="11" a="1"/>
  <c r="B695" i="11" s="1"/>
  <c r="B696" i="11" a="1"/>
  <c r="B696" i="11" s="1"/>
  <c r="B697" i="11" a="1"/>
  <c r="B697" i="11" s="1"/>
  <c r="B698" i="11" a="1"/>
  <c r="B698" i="11" s="1"/>
  <c r="B699" i="11" a="1"/>
  <c r="B699" i="11" s="1"/>
  <c r="B700" i="11" a="1"/>
  <c r="B700" i="11" s="1"/>
  <c r="B701" i="11" a="1"/>
  <c r="B701" i="11" s="1"/>
  <c r="B702" i="11" a="1"/>
  <c r="B702" i="11" s="1"/>
  <c r="B703" i="11" a="1"/>
  <c r="B703" i="11" s="1"/>
  <c r="B704" i="11" a="1"/>
  <c r="B704" i="11" s="1"/>
  <c r="B705" i="11" a="1"/>
  <c r="B705" i="11" s="1"/>
  <c r="B706" i="11" a="1"/>
  <c r="B706" i="11" s="1"/>
  <c r="B707" i="11" a="1"/>
  <c r="B707" i="11" s="1"/>
  <c r="B708" i="11" a="1"/>
  <c r="B708" i="11" s="1"/>
  <c r="B709" i="11" a="1"/>
  <c r="B709" i="11" s="1"/>
  <c r="B710" i="11" a="1"/>
  <c r="B710" i="11" s="1"/>
  <c r="B711" i="11" a="1"/>
  <c r="B711" i="11" s="1"/>
  <c r="B712" i="11" a="1"/>
  <c r="B712" i="11" s="1"/>
  <c r="B713" i="11" a="1"/>
  <c r="B713" i="11" s="1"/>
  <c r="B714" i="11" a="1"/>
  <c r="B714" i="11" s="1"/>
  <c r="B715" i="11" a="1"/>
  <c r="B715" i="11" s="1"/>
  <c r="B716" i="11" a="1"/>
  <c r="B716" i="11" s="1"/>
  <c r="B717" i="11" a="1"/>
  <c r="B717" i="11" s="1"/>
  <c r="B718" i="11" a="1"/>
  <c r="B718" i="11" s="1"/>
  <c r="B719" i="11" a="1"/>
  <c r="B719" i="11" s="1"/>
  <c r="B720" i="11" a="1"/>
  <c r="B720" i="11" s="1"/>
  <c r="B721" i="11" a="1"/>
  <c r="B721" i="11" s="1"/>
  <c r="B722" i="11" a="1"/>
  <c r="B722" i="11" s="1"/>
  <c r="B723" i="11" a="1"/>
  <c r="B723" i="11" s="1"/>
  <c r="B724" i="11" a="1"/>
  <c r="B724" i="11" s="1"/>
  <c r="B725" i="11" a="1"/>
  <c r="B725" i="11" s="1"/>
  <c r="B726" i="11" a="1"/>
  <c r="B726" i="11" s="1"/>
  <c r="B727" i="11" a="1"/>
  <c r="B727" i="11" s="1"/>
  <c r="B728" i="11" a="1"/>
  <c r="B728" i="11" s="1"/>
  <c r="B729" i="11" a="1"/>
  <c r="B729" i="11" s="1"/>
  <c r="B730" i="11" a="1"/>
  <c r="B730" i="11" s="1"/>
  <c r="B731" i="11" a="1"/>
  <c r="B731" i="11" s="1"/>
  <c r="B732" i="11" a="1"/>
  <c r="B732" i="11" s="1"/>
  <c r="B733" i="11" a="1"/>
  <c r="B733" i="11" s="1"/>
  <c r="B734" i="11" a="1"/>
  <c r="B734" i="11" s="1"/>
  <c r="B735" i="11" a="1"/>
  <c r="B735" i="11" s="1"/>
  <c r="B736" i="11" a="1"/>
  <c r="B736" i="11" s="1"/>
  <c r="B737" i="11" a="1"/>
  <c r="B737" i="11" s="1"/>
  <c r="B738" i="11" a="1"/>
  <c r="B738" i="11" s="1"/>
  <c r="B739" i="11" a="1"/>
  <c r="B739" i="11" s="1"/>
  <c r="B740" i="11" a="1"/>
  <c r="B740" i="11" s="1"/>
  <c r="B741" i="11" a="1"/>
  <c r="B741" i="11" s="1"/>
  <c r="B742" i="11" a="1"/>
  <c r="B742" i="11" s="1"/>
  <c r="B743" i="11" a="1"/>
  <c r="B743" i="11" s="1"/>
  <c r="B744" i="11" a="1"/>
  <c r="B744" i="11" s="1"/>
  <c r="B745" i="11" a="1"/>
  <c r="B745" i="11" s="1"/>
  <c r="B746" i="11" a="1"/>
  <c r="B746" i="11" s="1"/>
  <c r="B747" i="11" a="1"/>
  <c r="B747" i="11" s="1"/>
  <c r="B748" i="11" a="1"/>
  <c r="B748" i="11" s="1"/>
  <c r="B749" i="11" a="1"/>
  <c r="B749" i="11" s="1"/>
  <c r="B750" i="11" a="1"/>
  <c r="B750" i="11" s="1"/>
  <c r="B751" i="11" a="1"/>
  <c r="B751" i="11" s="1"/>
  <c r="B752" i="11" a="1"/>
  <c r="B752" i="11" s="1"/>
  <c r="B753" i="11" a="1"/>
  <c r="B753" i="11" s="1"/>
  <c r="B754" i="11" a="1"/>
  <c r="B754" i="11" s="1"/>
  <c r="B755" i="11" a="1"/>
  <c r="B755" i="11" s="1"/>
  <c r="B756" i="11" a="1"/>
  <c r="B756" i="11" s="1"/>
  <c r="B757" i="11" a="1"/>
  <c r="B757" i="11" s="1"/>
  <c r="B758" i="11" a="1"/>
  <c r="B758" i="11" s="1"/>
  <c r="B759" i="11" a="1"/>
  <c r="B759" i="11" s="1"/>
  <c r="B760" i="11" a="1"/>
  <c r="B760" i="11" s="1"/>
  <c r="B761" i="11" a="1"/>
  <c r="B761" i="11" s="1"/>
  <c r="B762" i="11" a="1"/>
  <c r="B762" i="11" s="1"/>
  <c r="B763" i="11" a="1"/>
  <c r="B763" i="11" s="1"/>
  <c r="B764" i="11" a="1"/>
  <c r="B764" i="11" s="1"/>
  <c r="B765" i="11" a="1"/>
  <c r="B765" i="11" s="1"/>
  <c r="B766" i="11" a="1"/>
  <c r="B766" i="11" s="1"/>
  <c r="B767" i="11" a="1"/>
  <c r="B767" i="11" s="1"/>
  <c r="B768" i="11" a="1"/>
  <c r="B768" i="11" s="1"/>
  <c r="B769" i="11" a="1"/>
  <c r="B769" i="11" s="1"/>
  <c r="B770" i="11" a="1"/>
  <c r="B770" i="11" s="1"/>
  <c r="B771" i="11" a="1"/>
  <c r="B771" i="11" s="1"/>
  <c r="B772" i="11" a="1"/>
  <c r="B772" i="11" s="1"/>
  <c r="B773" i="11" a="1"/>
  <c r="B773" i="11" s="1"/>
  <c r="B774" i="11" a="1"/>
  <c r="B774" i="11" s="1"/>
  <c r="B775" i="11" a="1"/>
  <c r="B775" i="11" s="1"/>
  <c r="B776" i="11" a="1"/>
  <c r="B776" i="11" s="1"/>
  <c r="B777" i="11" a="1"/>
  <c r="B777" i="11" s="1"/>
  <c r="B778" i="11" a="1"/>
  <c r="B778" i="11" s="1"/>
  <c r="B779" i="11" a="1"/>
  <c r="B779" i="11" s="1"/>
  <c r="B780" i="11" a="1"/>
  <c r="B780" i="11" s="1"/>
  <c r="B781" i="11" a="1"/>
  <c r="B781" i="11" s="1"/>
  <c r="B782" i="11" a="1"/>
  <c r="B782" i="11" s="1"/>
  <c r="B783" i="11" a="1"/>
  <c r="B783" i="11" s="1"/>
  <c r="B784" i="11" a="1"/>
  <c r="B784" i="11" s="1"/>
  <c r="B785" i="11" a="1"/>
  <c r="B785" i="11" s="1"/>
  <c r="B786" i="11" a="1"/>
  <c r="B786" i="11" s="1"/>
  <c r="B787" i="11" a="1"/>
  <c r="B787" i="11" s="1"/>
  <c r="B788" i="11" a="1"/>
  <c r="B788" i="11" s="1"/>
  <c r="B789" i="11" a="1"/>
  <c r="B789" i="11" s="1"/>
  <c r="B790" i="11" a="1"/>
  <c r="B790" i="11" s="1"/>
  <c r="B791" i="11" a="1"/>
  <c r="B791" i="11" s="1"/>
  <c r="B792" i="11" a="1"/>
  <c r="B792" i="11" s="1"/>
  <c r="B793" i="11" a="1"/>
  <c r="B793" i="11" s="1"/>
  <c r="B794" i="11" a="1"/>
  <c r="B794" i="11" s="1"/>
  <c r="B795" i="11" a="1"/>
  <c r="B795" i="11" s="1"/>
  <c r="B796" i="11" a="1"/>
  <c r="B796" i="11" s="1"/>
  <c r="B797" i="11" a="1"/>
  <c r="B797" i="11" s="1"/>
  <c r="B798" i="11" a="1"/>
  <c r="B798" i="11" s="1"/>
  <c r="B799" i="11" a="1"/>
  <c r="B799" i="11" s="1"/>
  <c r="B800" i="11" a="1"/>
  <c r="B800" i="11" s="1"/>
  <c r="B801" i="11" a="1"/>
  <c r="B801" i="11" s="1"/>
  <c r="B802" i="11" a="1"/>
  <c r="B802" i="11" s="1"/>
  <c r="B803" i="11" a="1"/>
  <c r="B803" i="11" s="1"/>
  <c r="B804" i="11" a="1"/>
  <c r="B804" i="11" s="1"/>
  <c r="B805" i="11" a="1"/>
  <c r="B805" i="11" s="1"/>
  <c r="B806" i="11" a="1"/>
  <c r="B806" i="11" s="1"/>
  <c r="B807" i="11" a="1"/>
  <c r="B807" i="11" s="1"/>
  <c r="B808" i="11" a="1"/>
  <c r="B808" i="11" s="1"/>
  <c r="B809" i="11" a="1"/>
  <c r="B809" i="11" s="1"/>
  <c r="B810" i="11" a="1"/>
  <c r="B810" i="11" s="1"/>
  <c r="B811" i="11" a="1"/>
  <c r="B811" i="11" s="1"/>
  <c r="B812" i="11" a="1"/>
  <c r="B812" i="11" s="1"/>
  <c r="B813" i="11" a="1"/>
  <c r="B813" i="11" s="1"/>
  <c r="B814" i="11" a="1"/>
  <c r="B814" i="11" s="1"/>
  <c r="B815" i="11" a="1"/>
  <c r="B815" i="11" s="1"/>
  <c r="B816" i="11" a="1"/>
  <c r="B816" i="11" s="1"/>
  <c r="B817" i="11" a="1"/>
  <c r="B817" i="11" s="1"/>
  <c r="B818" i="11" a="1"/>
  <c r="B818" i="11" s="1"/>
  <c r="B819" i="11" a="1"/>
  <c r="B819" i="11" s="1"/>
  <c r="B820" i="11" a="1"/>
  <c r="B820" i="11" s="1"/>
  <c r="B821" i="11" a="1"/>
  <c r="B821" i="11" s="1"/>
  <c r="B822" i="11" a="1"/>
  <c r="B822" i="11" s="1"/>
  <c r="B823" i="11" a="1"/>
  <c r="B823" i="11" s="1"/>
  <c r="B824" i="11" a="1"/>
  <c r="B824" i="11" s="1"/>
  <c r="B825" i="11" a="1"/>
  <c r="B825" i="11" s="1"/>
  <c r="B826" i="11" a="1"/>
  <c r="B826" i="11" s="1"/>
  <c r="B827" i="11" a="1"/>
  <c r="B827" i="11" s="1"/>
  <c r="B828" i="11" a="1"/>
  <c r="B828" i="11" s="1"/>
  <c r="B829" i="11" a="1"/>
  <c r="B829" i="11" s="1"/>
  <c r="B830" i="11" a="1"/>
  <c r="B830" i="11" s="1"/>
  <c r="B831" i="11" a="1"/>
  <c r="B831" i="11" s="1"/>
  <c r="B832" i="11" a="1"/>
  <c r="B832" i="11" s="1"/>
  <c r="B833" i="11" a="1"/>
  <c r="B833" i="11" s="1"/>
  <c r="B834" i="11" a="1"/>
  <c r="B834" i="11" s="1"/>
  <c r="B835" i="11" a="1"/>
  <c r="B835" i="11" s="1"/>
  <c r="B836" i="11" a="1"/>
  <c r="B836" i="11" s="1"/>
  <c r="B837" i="11" a="1"/>
  <c r="B837" i="11" s="1"/>
  <c r="B838" i="11" a="1"/>
  <c r="B838" i="11" s="1"/>
  <c r="B839" i="11" a="1"/>
  <c r="B839" i="11" s="1"/>
  <c r="B840" i="11" a="1"/>
  <c r="B840" i="11" s="1"/>
  <c r="B841" i="11" a="1"/>
  <c r="B841" i="11" s="1"/>
  <c r="B842" i="11" a="1"/>
  <c r="B842" i="11" s="1"/>
  <c r="B843" i="11" a="1"/>
  <c r="B843" i="11" s="1"/>
  <c r="B844" i="11" a="1"/>
  <c r="B844" i="11" s="1"/>
  <c r="B845" i="11" a="1"/>
  <c r="B845" i="11" s="1"/>
  <c r="B846" i="11" a="1"/>
  <c r="B846" i="11" s="1"/>
  <c r="B847" i="11" a="1"/>
  <c r="B847" i="11" s="1"/>
  <c r="B848" i="11" a="1"/>
  <c r="B848" i="11" s="1"/>
  <c r="B849" i="11" a="1"/>
  <c r="B849" i="11" s="1"/>
  <c r="B850" i="11" a="1"/>
  <c r="B850" i="11" s="1"/>
  <c r="B851" i="11" a="1"/>
  <c r="B851" i="11" s="1"/>
  <c r="B852" i="11" a="1"/>
  <c r="B852" i="11" s="1"/>
  <c r="B853" i="11" a="1"/>
  <c r="B853" i="11" s="1"/>
  <c r="B854" i="11" a="1"/>
  <c r="B854" i="11" s="1"/>
  <c r="B855" i="11" a="1"/>
  <c r="B855" i="11" s="1"/>
  <c r="B856" i="11" a="1"/>
  <c r="B856" i="11" s="1"/>
  <c r="B857" i="11" a="1"/>
  <c r="B857" i="11" s="1"/>
  <c r="B858" i="11" a="1"/>
  <c r="B858" i="11" s="1"/>
  <c r="B859" i="11" a="1"/>
  <c r="B859" i="11" s="1"/>
  <c r="B860" i="11" a="1"/>
  <c r="B860" i="11" s="1"/>
  <c r="B861" i="11" a="1"/>
  <c r="B861" i="11" s="1"/>
  <c r="B862" i="11" a="1"/>
  <c r="B862" i="11" s="1"/>
  <c r="B863" i="11" a="1"/>
  <c r="B863" i="11" s="1"/>
  <c r="B864" i="11" a="1"/>
  <c r="B864" i="11" s="1"/>
  <c r="B865" i="11" a="1"/>
  <c r="B865" i="11" s="1"/>
  <c r="B866" i="11" a="1"/>
  <c r="B866" i="11" s="1"/>
  <c r="B867" i="11" a="1"/>
  <c r="B867" i="11" s="1"/>
  <c r="B868" i="11" a="1"/>
  <c r="B868" i="11" s="1"/>
  <c r="B869" i="11" a="1"/>
  <c r="B869" i="11" s="1"/>
  <c r="B870" i="11" a="1"/>
  <c r="B870" i="11" s="1"/>
  <c r="B871" i="11" a="1"/>
  <c r="B871" i="11" s="1"/>
  <c r="B872" i="11" a="1"/>
  <c r="B872" i="11" s="1"/>
  <c r="B873" i="11" a="1"/>
  <c r="B873" i="11" s="1"/>
  <c r="B874" i="11" a="1"/>
  <c r="B874" i="11" s="1"/>
  <c r="B875" i="11" a="1"/>
  <c r="B875" i="11" s="1"/>
  <c r="B876" i="11" a="1"/>
  <c r="B876" i="11" s="1"/>
  <c r="B877" i="11" a="1"/>
  <c r="B877" i="11" s="1"/>
  <c r="B878" i="11" a="1"/>
  <c r="B878" i="11" s="1"/>
  <c r="B879" i="11" a="1"/>
  <c r="B879" i="11" s="1"/>
  <c r="B880" i="11" a="1"/>
  <c r="B880" i="11" s="1"/>
  <c r="B881" i="11" a="1"/>
  <c r="B881" i="11" s="1"/>
  <c r="B882" i="11" a="1"/>
  <c r="B882" i="11" s="1"/>
  <c r="B883" i="11" a="1"/>
  <c r="B883" i="11" s="1"/>
  <c r="B884" i="11" a="1"/>
  <c r="B884" i="11" s="1"/>
  <c r="B885" i="11" a="1"/>
  <c r="B885" i="11" s="1"/>
  <c r="B886" i="11" a="1"/>
  <c r="B886" i="11" s="1"/>
  <c r="B887" i="11" a="1"/>
  <c r="B887" i="11" s="1"/>
  <c r="B888" i="11" a="1"/>
  <c r="B888" i="11" s="1"/>
  <c r="B889" i="11" a="1"/>
  <c r="B889" i="11" s="1"/>
  <c r="B890" i="11" a="1"/>
  <c r="B890" i="11" s="1"/>
  <c r="B891" i="11" a="1"/>
  <c r="B891" i="11" s="1"/>
  <c r="B892" i="11" a="1"/>
  <c r="B892" i="11" s="1"/>
  <c r="B893" i="11" a="1"/>
  <c r="B893" i="11" s="1"/>
  <c r="B894" i="11" a="1"/>
  <c r="B894" i="11" s="1"/>
  <c r="B895" i="11" a="1"/>
  <c r="B895" i="11" s="1"/>
  <c r="B896" i="11" a="1"/>
  <c r="B896" i="11" s="1"/>
  <c r="B897" i="11" a="1"/>
  <c r="B897" i="11" s="1"/>
  <c r="B898" i="11" a="1"/>
  <c r="B898" i="11" s="1"/>
  <c r="B899" i="11" a="1"/>
  <c r="B899" i="11" s="1"/>
  <c r="B900" i="11" a="1"/>
  <c r="B900" i="11" s="1"/>
  <c r="B901" i="11" a="1"/>
  <c r="B901" i="11" s="1"/>
  <c r="B902" i="11" a="1"/>
  <c r="B902" i="11" s="1"/>
  <c r="B903" i="11" a="1"/>
  <c r="B903" i="11" s="1"/>
  <c r="B904" i="11" a="1"/>
  <c r="B904" i="11" s="1"/>
  <c r="B905" i="11" a="1"/>
  <c r="B905" i="11" s="1"/>
  <c r="B906" i="11" a="1"/>
  <c r="B906" i="11" s="1"/>
  <c r="B907" i="11" a="1"/>
  <c r="B907" i="11" s="1"/>
  <c r="B908" i="11" a="1"/>
  <c r="B908" i="11" s="1"/>
  <c r="B909" i="11" a="1"/>
  <c r="B909" i="11" s="1"/>
  <c r="B910" i="11" a="1"/>
  <c r="B910" i="11" s="1"/>
  <c r="B911" i="11" a="1"/>
  <c r="B911" i="11" s="1"/>
  <c r="B912" i="11" a="1"/>
  <c r="B912" i="11" s="1"/>
  <c r="B913" i="11" a="1"/>
  <c r="B913" i="11" s="1"/>
  <c r="B914" i="11" a="1"/>
  <c r="B914" i="11" s="1"/>
  <c r="B915" i="11" a="1"/>
  <c r="B915" i="11" s="1"/>
  <c r="B916" i="11" a="1"/>
  <c r="B916" i="11" s="1"/>
  <c r="B917" i="11" a="1"/>
  <c r="B917" i="11" s="1"/>
  <c r="B918" i="11" a="1"/>
  <c r="B918" i="11" s="1"/>
  <c r="B919" i="11" a="1"/>
  <c r="B919" i="11" s="1"/>
  <c r="B920" i="11" a="1"/>
  <c r="B920" i="11" s="1"/>
  <c r="B921" i="11" a="1"/>
  <c r="B921" i="11" s="1"/>
  <c r="B922" i="11" a="1"/>
  <c r="B922" i="11" s="1"/>
  <c r="B923" i="11" a="1"/>
  <c r="B923" i="11" s="1"/>
  <c r="B924" i="11" a="1"/>
  <c r="B924" i="11" s="1"/>
  <c r="B925" i="11" a="1"/>
  <c r="B925" i="11" s="1"/>
  <c r="B926" i="11" a="1"/>
  <c r="B926" i="11" s="1"/>
  <c r="B927" i="11" a="1"/>
  <c r="B927" i="11" s="1"/>
  <c r="B928" i="11" a="1"/>
  <c r="B928" i="11" s="1"/>
  <c r="B929" i="11" a="1"/>
  <c r="B929" i="11" s="1"/>
  <c r="B930" i="11" a="1"/>
  <c r="B930" i="11" s="1"/>
  <c r="B931" i="11" a="1"/>
  <c r="B931" i="11" s="1"/>
  <c r="B932" i="11" a="1"/>
  <c r="B932" i="11" s="1"/>
  <c r="B933" i="11" a="1"/>
  <c r="B933" i="11" s="1"/>
  <c r="B934" i="11" a="1"/>
  <c r="B934" i="11" s="1"/>
  <c r="B935" i="11" a="1"/>
  <c r="B935" i="11" s="1"/>
  <c r="B936" i="11" a="1"/>
  <c r="B936" i="11" s="1"/>
  <c r="B937" i="11" a="1"/>
  <c r="B937" i="11" s="1"/>
  <c r="B938" i="11" a="1"/>
  <c r="B938" i="11" s="1"/>
  <c r="B939" i="11" a="1"/>
  <c r="B939" i="11" s="1"/>
  <c r="B940" i="11" a="1"/>
  <c r="B940" i="11" s="1"/>
  <c r="B941" i="11" a="1"/>
  <c r="B941" i="11" s="1"/>
  <c r="B942" i="11" a="1"/>
  <c r="B942" i="11" s="1"/>
  <c r="B943" i="11" a="1"/>
  <c r="B943" i="11" s="1"/>
  <c r="B944" i="11" a="1"/>
  <c r="B944" i="11" s="1"/>
  <c r="B945" i="11" a="1"/>
  <c r="B945" i="11" s="1"/>
  <c r="B946" i="11" a="1"/>
  <c r="B946" i="11" s="1"/>
  <c r="B947" i="11" a="1"/>
  <c r="B947" i="11" s="1"/>
  <c r="B948" i="11" a="1"/>
  <c r="B948" i="11" s="1"/>
  <c r="B949" i="11" a="1"/>
  <c r="B949" i="11" s="1"/>
  <c r="B950" i="11" a="1"/>
  <c r="B950" i="11" s="1"/>
  <c r="B951" i="11" a="1"/>
  <c r="B951" i="11" s="1"/>
  <c r="B952" i="11" a="1"/>
  <c r="B952" i="11" s="1"/>
  <c r="B953" i="11" a="1"/>
  <c r="B953" i="11" s="1"/>
  <c r="B954" i="11" a="1"/>
  <c r="B954" i="11" s="1"/>
  <c r="B955" i="11" a="1"/>
  <c r="B955" i="11" s="1"/>
  <c r="B956" i="11" a="1"/>
  <c r="B956" i="11" s="1"/>
  <c r="B957" i="11" a="1"/>
  <c r="B957" i="11" s="1"/>
  <c r="B958" i="11" a="1"/>
  <c r="B958" i="11" s="1"/>
  <c r="B959" i="11" a="1"/>
  <c r="B959" i="11" s="1"/>
  <c r="B960" i="11" a="1"/>
  <c r="B960" i="11" s="1"/>
  <c r="B961" i="11" a="1"/>
  <c r="B961" i="11" s="1"/>
  <c r="B962" i="11" a="1"/>
  <c r="B962" i="11" s="1"/>
  <c r="B963" i="11" a="1"/>
  <c r="B963" i="11" s="1"/>
  <c r="B964" i="11" a="1"/>
  <c r="B964" i="11" s="1"/>
  <c r="B965" i="11" a="1"/>
  <c r="B965" i="11" s="1"/>
  <c r="B966" i="11" a="1"/>
  <c r="B966" i="11" s="1"/>
  <c r="B967" i="11" a="1"/>
  <c r="B967" i="11" s="1"/>
  <c r="B968" i="11" a="1"/>
  <c r="B968" i="11" s="1"/>
  <c r="B969" i="11" a="1"/>
  <c r="B969" i="11" s="1"/>
  <c r="B970" i="11" a="1"/>
  <c r="B970" i="11" s="1"/>
  <c r="B971" i="11" a="1"/>
  <c r="B971" i="11" s="1"/>
  <c r="B972" i="11" a="1"/>
  <c r="B972" i="11" s="1"/>
  <c r="B973" i="11" a="1"/>
  <c r="B973" i="11" s="1"/>
  <c r="B974" i="11" a="1"/>
  <c r="B974" i="11" s="1"/>
  <c r="B975" i="11" a="1"/>
  <c r="B975" i="11" s="1"/>
  <c r="B976" i="11" a="1"/>
  <c r="B976" i="11" s="1"/>
  <c r="B977" i="11" a="1"/>
  <c r="B977" i="11" s="1"/>
  <c r="B978" i="11" a="1"/>
  <c r="B978" i="11" s="1"/>
  <c r="B979" i="11" a="1"/>
  <c r="B979" i="11" s="1"/>
  <c r="B980" i="11" a="1"/>
  <c r="B980" i="11" s="1"/>
  <c r="B981" i="11" a="1"/>
  <c r="B981" i="11" s="1"/>
  <c r="B982" i="11" a="1"/>
  <c r="B982" i="11" s="1"/>
  <c r="B983" i="11" a="1"/>
  <c r="B983" i="11" s="1"/>
  <c r="B984" i="11" a="1"/>
  <c r="B984" i="11" s="1"/>
  <c r="B985" i="11" a="1"/>
  <c r="B985" i="11" s="1"/>
  <c r="B986" i="11" a="1"/>
  <c r="B986" i="11" s="1"/>
  <c r="B987" i="11" a="1"/>
  <c r="B987" i="11" s="1"/>
  <c r="B988" i="11" a="1"/>
  <c r="B988" i="11" s="1"/>
  <c r="B989" i="11" a="1"/>
  <c r="B989" i="11" s="1"/>
  <c r="B990" i="11" a="1"/>
  <c r="B990" i="11" s="1"/>
  <c r="B991" i="11" a="1"/>
  <c r="B991" i="11" s="1"/>
  <c r="B992" i="11" a="1"/>
  <c r="B992" i="11" s="1"/>
  <c r="B993" i="11" a="1"/>
  <c r="B993" i="11" s="1"/>
  <c r="B994" i="11" a="1"/>
  <c r="B994" i="11" s="1"/>
  <c r="B995" i="11" a="1"/>
  <c r="B995" i="11" s="1"/>
  <c r="B996" i="11" a="1"/>
  <c r="B996" i="11" s="1"/>
  <c r="B997" i="11" a="1"/>
  <c r="B997" i="11" s="1"/>
  <c r="B998" i="11" a="1"/>
  <c r="B998" i="11" s="1"/>
  <c r="B999" i="11" a="1"/>
  <c r="B999" i="11" s="1"/>
  <c r="B1000" i="11" a="1"/>
  <c r="B1000" i="11" s="1"/>
  <c r="B1001" i="11" a="1"/>
  <c r="B1001" i="11" s="1"/>
  <c r="B1002" i="11" a="1"/>
  <c r="B1002" i="11" s="1"/>
  <c r="B1003" i="11" a="1"/>
  <c r="B1003" i="11" s="1"/>
  <c r="B1004" i="11" a="1"/>
  <c r="B1004" i="11" s="1"/>
  <c r="B1005" i="11" a="1"/>
  <c r="B1005" i="11" s="1"/>
  <c r="B1006" i="11" a="1"/>
  <c r="B1006" i="11" s="1"/>
  <c r="B1007" i="11" a="1"/>
  <c r="B1007" i="11" s="1"/>
  <c r="B1008" i="11" a="1"/>
  <c r="B1008" i="11" s="1"/>
  <c r="B1009" i="11" a="1"/>
  <c r="B1009" i="11" s="1"/>
  <c r="B1010" i="11" a="1"/>
  <c r="B1010" i="11" s="1"/>
  <c r="B1011" i="11" a="1"/>
  <c r="B1011" i="11" s="1"/>
  <c r="B1012" i="11" a="1"/>
  <c r="B1012" i="11" s="1"/>
  <c r="B1013" i="11" a="1"/>
  <c r="B1013" i="11" s="1"/>
  <c r="B1014" i="11" a="1"/>
  <c r="B1014" i="11" s="1"/>
  <c r="B1015" i="11" a="1"/>
  <c r="B1015" i="11" s="1"/>
  <c r="B1016" i="11" a="1"/>
  <c r="B1016" i="11" s="1"/>
  <c r="B1017" i="11" a="1"/>
  <c r="B1017" i="11" s="1"/>
  <c r="B1018" i="11" a="1"/>
  <c r="B1018" i="11" s="1"/>
  <c r="B1019" i="11" a="1"/>
  <c r="B1019" i="11" s="1"/>
  <c r="B1020" i="11" a="1"/>
  <c r="B1020" i="11" s="1"/>
  <c r="B1021" i="11" a="1"/>
  <c r="B1021" i="11" s="1"/>
  <c r="B1022" i="11" a="1"/>
  <c r="B1022" i="11" s="1"/>
  <c r="B1023" i="11" a="1"/>
  <c r="B1023" i="11" s="1"/>
  <c r="B1024" i="11" a="1"/>
  <c r="B1024" i="11" s="1"/>
  <c r="B1025" i="11" a="1"/>
  <c r="B1025" i="11" s="1"/>
  <c r="B1026" i="11" a="1"/>
  <c r="B1026" i="11" s="1"/>
  <c r="B1027" i="11" a="1"/>
  <c r="B1027" i="11" s="1"/>
  <c r="B1028" i="11" a="1"/>
  <c r="B1028" i="11" s="1"/>
  <c r="B1029" i="11" a="1"/>
  <c r="B1029" i="11" s="1"/>
  <c r="B1030" i="11" a="1"/>
  <c r="B1030" i="11" s="1"/>
  <c r="B1031" i="11" a="1"/>
  <c r="B1031" i="11" s="1"/>
  <c r="B1032" i="11" a="1"/>
  <c r="B1032" i="11" s="1"/>
  <c r="B1033" i="11" a="1"/>
  <c r="B1033" i="11" s="1"/>
  <c r="B1034" i="11" a="1"/>
  <c r="B1034" i="11" s="1"/>
  <c r="B1035" i="11" a="1"/>
  <c r="B1035" i="11" s="1"/>
  <c r="B1036" i="11" a="1"/>
  <c r="B1036" i="11" s="1"/>
  <c r="B1037" i="11" a="1"/>
  <c r="B1037" i="11" s="1"/>
  <c r="B1038" i="11" a="1"/>
  <c r="B1038" i="11" s="1"/>
  <c r="B1039" i="11" a="1"/>
  <c r="B1039" i="11" s="1"/>
  <c r="B1040" i="11" a="1"/>
  <c r="B1040" i="11" s="1"/>
  <c r="B1041" i="11" a="1"/>
  <c r="B1041" i="11" s="1"/>
  <c r="B1042" i="11" a="1"/>
  <c r="B1042" i="11" s="1"/>
  <c r="B1043" i="11" a="1"/>
  <c r="B1043" i="11" s="1"/>
  <c r="B1044" i="11" a="1"/>
  <c r="B1044" i="11" s="1"/>
  <c r="B1045" i="11" a="1"/>
  <c r="B1045" i="11" s="1"/>
  <c r="B1046" i="11" a="1"/>
  <c r="B1046" i="11" s="1"/>
  <c r="B1047" i="11" a="1"/>
  <c r="B1047" i="11" s="1"/>
  <c r="B1048" i="11" a="1"/>
  <c r="B1048" i="11" s="1"/>
  <c r="B1049" i="11" a="1"/>
  <c r="B1049" i="11" s="1"/>
  <c r="B1050" i="11" a="1"/>
  <c r="B1050" i="11" s="1"/>
  <c r="B1051" i="11" a="1"/>
  <c r="B1051" i="11" s="1"/>
  <c r="B1052" i="11" a="1"/>
  <c r="B1052" i="11" s="1"/>
  <c r="B1053" i="11" a="1"/>
  <c r="B1053" i="11" s="1"/>
  <c r="B1054" i="11" a="1"/>
  <c r="B1054" i="11" s="1"/>
  <c r="B1055" i="11" a="1"/>
  <c r="B1055" i="11" s="1"/>
  <c r="B1056" i="11" a="1"/>
  <c r="B1056" i="11" s="1"/>
  <c r="B1057" i="11" a="1"/>
  <c r="B1057" i="11" s="1"/>
  <c r="B1058" i="11" a="1"/>
  <c r="B1058" i="11" s="1"/>
  <c r="B1059" i="11" a="1"/>
  <c r="B1059" i="11" s="1"/>
  <c r="B1060" i="11" a="1"/>
  <c r="B1060" i="11" s="1"/>
  <c r="B1061" i="11" a="1"/>
  <c r="B1061" i="11" s="1"/>
  <c r="B1062" i="11" a="1"/>
  <c r="B1062" i="11" s="1"/>
  <c r="B1063" i="11" a="1"/>
  <c r="B1063" i="11" s="1"/>
  <c r="B1064" i="11" a="1"/>
  <c r="B1064" i="11" s="1"/>
  <c r="B1065" i="11" a="1"/>
  <c r="B1065" i="11" s="1"/>
  <c r="B1066" i="11" a="1"/>
  <c r="B1066" i="11" s="1"/>
  <c r="B1067" i="11" a="1"/>
  <c r="B1067" i="11" s="1"/>
  <c r="B1068" i="11" a="1"/>
  <c r="B1068" i="11" s="1"/>
  <c r="B1069" i="11" a="1"/>
  <c r="B1069" i="11" s="1"/>
  <c r="B1070" i="11" a="1"/>
  <c r="B1070" i="11" s="1"/>
  <c r="B1071" i="11" a="1"/>
  <c r="B1071" i="11" s="1"/>
  <c r="B1072" i="11" a="1"/>
  <c r="B1072" i="11" s="1"/>
  <c r="B1073" i="11" a="1"/>
  <c r="B1073" i="11" s="1"/>
  <c r="B1074" i="11" a="1"/>
  <c r="B1074" i="11" s="1"/>
  <c r="B1075" i="11" a="1"/>
  <c r="B1075" i="11" s="1"/>
  <c r="B1076" i="11" a="1"/>
  <c r="B1076" i="11" s="1"/>
  <c r="B1077" i="11" a="1"/>
  <c r="B1077" i="11" s="1"/>
  <c r="B1078" i="11" a="1"/>
  <c r="B1078" i="11" s="1"/>
  <c r="B1079" i="11" a="1"/>
  <c r="B1079" i="11" s="1"/>
  <c r="B1080" i="11" a="1"/>
  <c r="B1080" i="11" s="1"/>
  <c r="B1081" i="11" a="1"/>
  <c r="B1081" i="11" s="1"/>
  <c r="B1082" i="11" a="1"/>
  <c r="B1082" i="11" s="1"/>
  <c r="B1083" i="11" a="1"/>
  <c r="B1083" i="11" s="1"/>
  <c r="B1084" i="11" a="1"/>
  <c r="B1084" i="11" s="1"/>
  <c r="B1085" i="11" a="1"/>
  <c r="B1085" i="11" s="1"/>
  <c r="B1086" i="11" a="1"/>
  <c r="B1086" i="11" s="1"/>
  <c r="B1087" i="11" a="1"/>
  <c r="B1087" i="11" s="1"/>
  <c r="B1088" i="11" a="1"/>
  <c r="B1088" i="11" s="1"/>
  <c r="B1089" i="11" a="1"/>
  <c r="B1089" i="11" s="1"/>
  <c r="B1090" i="11" a="1"/>
  <c r="B1090" i="11" s="1"/>
  <c r="B1091" i="11" a="1"/>
  <c r="B1091" i="11" s="1"/>
  <c r="B1092" i="11" a="1"/>
  <c r="B1092" i="11" s="1"/>
  <c r="B1093" i="11" a="1"/>
  <c r="B1093" i="11" s="1"/>
  <c r="B1094" i="11" a="1"/>
  <c r="B1094" i="11" s="1"/>
  <c r="B1095" i="11" a="1"/>
  <c r="B1095" i="11" s="1"/>
  <c r="B1096" i="11" a="1"/>
  <c r="B1096" i="11" s="1"/>
  <c r="B1097" i="11" a="1"/>
  <c r="B1097" i="11" s="1"/>
  <c r="B1098" i="11" a="1"/>
  <c r="B1098" i="11" s="1"/>
  <c r="B1099" i="11" a="1"/>
  <c r="B1099" i="11" s="1"/>
  <c r="B1100" i="11" a="1"/>
  <c r="B1100" i="11" s="1"/>
  <c r="B1101" i="11" a="1"/>
  <c r="B1101" i="11" s="1"/>
  <c r="B1102" i="11" a="1"/>
  <c r="B1102" i="11" s="1"/>
  <c r="B1103" i="11" a="1"/>
  <c r="B1103" i="11" s="1"/>
  <c r="B1104" i="11" a="1"/>
  <c r="B1104" i="11" s="1"/>
  <c r="B1105" i="11" a="1"/>
  <c r="B1105" i="11" s="1"/>
  <c r="B1106" i="11" a="1"/>
  <c r="B1106" i="11" s="1"/>
  <c r="B1107" i="11" a="1"/>
  <c r="B1107" i="11" s="1"/>
  <c r="B1108" i="11" a="1"/>
  <c r="B1108" i="11" s="1"/>
  <c r="B1109" i="11" a="1"/>
  <c r="B1109" i="11" s="1"/>
  <c r="B1110" i="11" a="1"/>
  <c r="B1110" i="11" s="1"/>
  <c r="B1111" i="11" a="1"/>
  <c r="B1111" i="11" s="1"/>
  <c r="B1112" i="11" a="1"/>
  <c r="B1112" i="11" s="1"/>
  <c r="B1113" i="11" a="1"/>
  <c r="B1113" i="11" s="1"/>
  <c r="B1114" i="11" a="1"/>
  <c r="B1114" i="11" s="1"/>
  <c r="B1115" i="11" a="1"/>
  <c r="B1115" i="11" s="1"/>
  <c r="B1116" i="11" a="1"/>
  <c r="B1116" i="11" s="1"/>
  <c r="B1117" i="11" a="1"/>
  <c r="B1117" i="11" s="1"/>
  <c r="B1118" i="11" a="1"/>
  <c r="B1118" i="11" s="1"/>
  <c r="B1119" i="11" a="1"/>
  <c r="B1119" i="11" s="1"/>
  <c r="B1120" i="11" a="1"/>
  <c r="B1120" i="11" s="1"/>
  <c r="B1121" i="11" a="1"/>
  <c r="B1121" i="11" s="1"/>
  <c r="B1122" i="11" a="1"/>
  <c r="B1122" i="11" s="1"/>
  <c r="B1123" i="11" a="1"/>
  <c r="B1123" i="11" s="1"/>
  <c r="B1124" i="11" a="1"/>
  <c r="B1124" i="11" s="1"/>
  <c r="B1125" i="11" a="1"/>
  <c r="B1125" i="11" s="1"/>
  <c r="B1126" i="11" a="1"/>
  <c r="B1126" i="11" s="1"/>
  <c r="B1127" i="11" a="1"/>
  <c r="B1127" i="11" s="1"/>
  <c r="B1128" i="11" a="1"/>
  <c r="B1128" i="11" s="1"/>
  <c r="B1129" i="11" a="1"/>
  <c r="B1129" i="11" s="1"/>
  <c r="B1130" i="11" a="1"/>
  <c r="B1130" i="11" s="1"/>
  <c r="B1131" i="11" a="1"/>
  <c r="B1131" i="11" s="1"/>
  <c r="B1132" i="11" a="1"/>
  <c r="B1132" i="11" s="1"/>
  <c r="B1133" i="11" a="1"/>
  <c r="B1133" i="11" s="1"/>
  <c r="B1134" i="11" a="1"/>
  <c r="B1134" i="11" s="1"/>
  <c r="B1135" i="11" a="1"/>
  <c r="B1135" i="11" s="1"/>
  <c r="B1136" i="11" a="1"/>
  <c r="B1136" i="11" s="1"/>
  <c r="B1137" i="11" a="1"/>
  <c r="B1137" i="11" s="1"/>
  <c r="B1138" i="11" a="1"/>
  <c r="B1138" i="11" s="1"/>
  <c r="B1139" i="11" a="1"/>
  <c r="B1139" i="11" s="1"/>
  <c r="B1140" i="11" a="1"/>
  <c r="B1140" i="11" s="1"/>
  <c r="B1141" i="11" a="1"/>
  <c r="B1141" i="11" s="1"/>
  <c r="B1142" i="11" a="1"/>
  <c r="B1142" i="11" s="1"/>
  <c r="B1143" i="11" a="1"/>
  <c r="B1143" i="11" s="1"/>
  <c r="B1144" i="11" a="1"/>
  <c r="B1144" i="11" s="1"/>
  <c r="B1145" i="11" a="1"/>
  <c r="B1145" i="11" s="1"/>
  <c r="B1146" i="11" a="1"/>
  <c r="B1146" i="11" s="1"/>
  <c r="B1147" i="11" a="1"/>
  <c r="B1147" i="11" s="1"/>
  <c r="B1148" i="11" a="1"/>
  <c r="B1148" i="11" s="1"/>
  <c r="B1149" i="11" a="1"/>
  <c r="B1149" i="11" s="1"/>
  <c r="B1150" i="11" a="1"/>
  <c r="B1150" i="11" s="1"/>
  <c r="B1151" i="11" a="1"/>
  <c r="B1151" i="11" s="1"/>
  <c r="B1152" i="11" a="1"/>
  <c r="B1152" i="11" s="1"/>
  <c r="B1153" i="11" a="1"/>
  <c r="B1153" i="11" s="1"/>
  <c r="B1154" i="11" a="1"/>
  <c r="B1154" i="11" s="1"/>
  <c r="B1155" i="11" a="1"/>
  <c r="B1155" i="11" s="1"/>
  <c r="B1156" i="11" a="1"/>
  <c r="B1156" i="11" s="1"/>
  <c r="B1157" i="11" a="1"/>
  <c r="B1157" i="11" s="1"/>
  <c r="B1158" i="11" a="1"/>
  <c r="B1158" i="11" s="1"/>
  <c r="B1159" i="11" a="1"/>
  <c r="B1159" i="11" s="1"/>
  <c r="B1160" i="11" a="1"/>
  <c r="B1160" i="11" s="1"/>
  <c r="B1161" i="11" a="1"/>
  <c r="B1161" i="11" s="1"/>
  <c r="B1162" i="11" a="1"/>
  <c r="B1162" i="11" s="1"/>
  <c r="B1163" i="11" a="1"/>
  <c r="B1163" i="11" s="1"/>
  <c r="B1164" i="11" a="1"/>
  <c r="B1164" i="11" s="1"/>
  <c r="B1165" i="11" a="1"/>
  <c r="B1165" i="11" s="1"/>
  <c r="B1166" i="11" a="1"/>
  <c r="B1166" i="11" s="1"/>
  <c r="B1167" i="11" a="1"/>
  <c r="B1167" i="11" s="1"/>
  <c r="B1168" i="11" a="1"/>
  <c r="B1168" i="11" s="1"/>
  <c r="B1169" i="11" a="1"/>
  <c r="B1169" i="11" s="1"/>
  <c r="B1170" i="11" a="1"/>
  <c r="B1170" i="11" s="1"/>
  <c r="B1171" i="11" a="1"/>
  <c r="B1171" i="11" s="1"/>
  <c r="B1172" i="11" a="1"/>
  <c r="B1172" i="11" s="1"/>
  <c r="B1173" i="11" a="1"/>
  <c r="B1173" i="11" s="1"/>
  <c r="B1174" i="11" a="1"/>
  <c r="B1174" i="11" s="1"/>
  <c r="B1175" i="11" a="1"/>
  <c r="B1175" i="11" s="1"/>
  <c r="B1176" i="11" a="1"/>
  <c r="B1176" i="11" s="1"/>
  <c r="B1177" i="11" a="1"/>
  <c r="B1177" i="11" s="1"/>
  <c r="B1178" i="11" a="1"/>
  <c r="B1178" i="11" s="1"/>
  <c r="B1179" i="11" a="1"/>
  <c r="B1179" i="11" s="1"/>
  <c r="B1180" i="11" a="1"/>
  <c r="B1180" i="11" s="1"/>
  <c r="B1181" i="11" a="1"/>
  <c r="B1181" i="11" s="1"/>
  <c r="B1182" i="11" a="1"/>
  <c r="B1182" i="11" s="1"/>
  <c r="B1183" i="11" a="1"/>
  <c r="B1183" i="11" s="1"/>
  <c r="B1184" i="11" a="1"/>
  <c r="B1184" i="11" s="1"/>
  <c r="B1185" i="11" a="1"/>
  <c r="B1185" i="11" s="1"/>
  <c r="B1186" i="11" a="1"/>
  <c r="B1186" i="11" s="1"/>
  <c r="B1187" i="11" a="1"/>
  <c r="B1187" i="11" s="1"/>
  <c r="B1188" i="11" a="1"/>
  <c r="B1188" i="11" s="1"/>
  <c r="B1189" i="11" a="1"/>
  <c r="B1189" i="11" s="1"/>
  <c r="B1190" i="11" a="1"/>
  <c r="B1190" i="11" s="1"/>
  <c r="B1191" i="11" a="1"/>
  <c r="B1191" i="11" s="1"/>
  <c r="B1192" i="11" a="1"/>
  <c r="B1192" i="11" s="1"/>
  <c r="B1193" i="11" a="1"/>
  <c r="B1193" i="11" s="1"/>
  <c r="B1194" i="11" a="1"/>
  <c r="B1194" i="11" s="1"/>
  <c r="B1195" i="11" a="1"/>
  <c r="B1195" i="11" s="1"/>
  <c r="B1196" i="11" a="1"/>
  <c r="B1196" i="11" s="1"/>
  <c r="B1197" i="11" a="1"/>
  <c r="B1197" i="11" s="1"/>
  <c r="B1198" i="11" a="1"/>
  <c r="B1198" i="11" s="1"/>
  <c r="B1199" i="11" a="1"/>
  <c r="B1199" i="11" s="1"/>
  <c r="B1200" i="11" a="1"/>
  <c r="B1200" i="11" s="1"/>
  <c r="B1201" i="11" a="1"/>
  <c r="B1201" i="11" s="1"/>
  <c r="B1202" i="11" a="1"/>
  <c r="B1202" i="11" s="1"/>
  <c r="B1203" i="11" a="1"/>
  <c r="B1203" i="11" s="1"/>
  <c r="B1204" i="11" a="1"/>
  <c r="B1204" i="11" s="1"/>
  <c r="B1205" i="11" a="1"/>
  <c r="B1205" i="11" s="1"/>
  <c r="B1206" i="11" a="1"/>
  <c r="B1206" i="11" s="1"/>
  <c r="B1207" i="11" a="1"/>
  <c r="B1207" i="11" s="1"/>
  <c r="B1208" i="11" a="1"/>
  <c r="B1208" i="11" s="1"/>
  <c r="B1209" i="11" a="1"/>
  <c r="B1209" i="11" s="1"/>
  <c r="B1210" i="11" a="1"/>
  <c r="B1210" i="11" s="1"/>
  <c r="B1211" i="11" a="1"/>
  <c r="B1211" i="11" s="1"/>
  <c r="B1212" i="11" a="1"/>
  <c r="B1212" i="11" s="1"/>
  <c r="B1213" i="11" a="1"/>
  <c r="B1213" i="11" s="1"/>
  <c r="B1214" i="11" a="1"/>
  <c r="B1214" i="11" s="1"/>
  <c r="B1215" i="11" a="1"/>
  <c r="B1215" i="11" s="1"/>
  <c r="B1216" i="11" a="1"/>
  <c r="B1216" i="11" s="1"/>
  <c r="B1217" i="11" a="1"/>
  <c r="B1217" i="11" s="1"/>
  <c r="B1218" i="11" a="1"/>
  <c r="B1218" i="11" s="1"/>
  <c r="B1219" i="11" a="1"/>
  <c r="B1219" i="11" s="1"/>
  <c r="B1220" i="11" a="1"/>
  <c r="B1220" i="11" s="1"/>
  <c r="B1221" i="11" a="1"/>
  <c r="B1221" i="11" s="1"/>
  <c r="B1222" i="11" a="1"/>
  <c r="B1222" i="11" s="1"/>
  <c r="B1223" i="11" a="1"/>
  <c r="B1223" i="11" s="1"/>
  <c r="B1224" i="11" a="1"/>
  <c r="B1224" i="11" s="1"/>
  <c r="B1225" i="11" a="1"/>
  <c r="B1225" i="11" s="1"/>
  <c r="B1226" i="11" a="1"/>
  <c r="B1226" i="11" s="1"/>
  <c r="B1227" i="11" a="1"/>
  <c r="B1227" i="11" s="1"/>
  <c r="B1228" i="11" a="1"/>
  <c r="B1228" i="11" s="1"/>
  <c r="B1229" i="11" a="1"/>
  <c r="B1229" i="11" s="1"/>
  <c r="B1230" i="11" a="1"/>
  <c r="B1230" i="11" s="1"/>
  <c r="B1231" i="11" a="1"/>
  <c r="B1231" i="11" s="1"/>
  <c r="B1232" i="11" a="1"/>
  <c r="B1232" i="11" s="1"/>
  <c r="B1233" i="11" a="1"/>
  <c r="B1233" i="11" s="1"/>
  <c r="B1234" i="11" a="1"/>
  <c r="B1234" i="11" s="1"/>
  <c r="B1235" i="11" a="1"/>
  <c r="B1235" i="11" s="1"/>
  <c r="B1236" i="11" a="1"/>
  <c r="B1236" i="11" s="1"/>
  <c r="B1237" i="11" a="1"/>
  <c r="B1237" i="11" s="1"/>
  <c r="B1238" i="11" a="1"/>
  <c r="B1238" i="11" s="1"/>
  <c r="B1239" i="11" a="1"/>
  <c r="B1239" i="11" s="1"/>
  <c r="B1240" i="11" a="1"/>
  <c r="B1240" i="11" s="1"/>
  <c r="B1241" i="11" a="1"/>
  <c r="B1241" i="11" s="1"/>
  <c r="B1242" i="11" a="1"/>
  <c r="B1242" i="11" s="1"/>
  <c r="B1243" i="11" a="1"/>
  <c r="B1243" i="11" s="1"/>
  <c r="B1244" i="11" a="1"/>
  <c r="B1244" i="11" s="1"/>
  <c r="B1245" i="11" a="1"/>
  <c r="B1245" i="11" s="1"/>
  <c r="B1246" i="11" a="1"/>
  <c r="B1246" i="11" s="1"/>
  <c r="B1247" i="11" a="1"/>
  <c r="B1247" i="11" s="1"/>
  <c r="B1248" i="11" a="1"/>
  <c r="B1248" i="11" s="1"/>
  <c r="B1249" i="11" a="1"/>
  <c r="B1249" i="11" s="1"/>
  <c r="B1250" i="11" a="1"/>
  <c r="B1250" i="11" s="1"/>
  <c r="B1251" i="11" a="1"/>
  <c r="B1251" i="11" s="1"/>
  <c r="B1252" i="11" a="1"/>
  <c r="B1252" i="11" s="1"/>
  <c r="B1253" i="11" a="1"/>
  <c r="B1253" i="11" s="1"/>
  <c r="B1254" i="11" a="1"/>
  <c r="B1254" i="11" s="1"/>
  <c r="B1255" i="11" a="1"/>
  <c r="B1255" i="11" s="1"/>
  <c r="B1256" i="11" a="1"/>
  <c r="B1256" i="11" s="1"/>
  <c r="B1257" i="11" a="1"/>
  <c r="B1257" i="11" s="1"/>
  <c r="B1258" i="11" a="1"/>
  <c r="B1258" i="11" s="1"/>
  <c r="B1259" i="11" a="1"/>
  <c r="B1259" i="11" s="1"/>
  <c r="B1260" i="11" a="1"/>
  <c r="B1260" i="11" s="1"/>
  <c r="B1261" i="11" a="1"/>
  <c r="B1261" i="11" s="1"/>
  <c r="B1262" i="11" a="1"/>
  <c r="B1262" i="11" s="1"/>
  <c r="B1263" i="11" a="1"/>
  <c r="B1263" i="11" s="1"/>
  <c r="B1264" i="11" a="1"/>
  <c r="B1264" i="11" s="1"/>
  <c r="B1265" i="11" a="1"/>
  <c r="B1265" i="11" s="1"/>
  <c r="B1266" i="11" a="1"/>
  <c r="B1266" i="11" s="1"/>
  <c r="B1267" i="11" a="1"/>
  <c r="B1267" i="11" s="1"/>
  <c r="B1268" i="11" a="1"/>
  <c r="B1268" i="11" s="1"/>
  <c r="B1269" i="11" a="1"/>
  <c r="B1269" i="11" s="1"/>
  <c r="B1270" i="11" a="1"/>
  <c r="B1270" i="11" s="1"/>
  <c r="B1271" i="11" a="1"/>
  <c r="B1271" i="11" s="1"/>
  <c r="B1272" i="11" a="1"/>
  <c r="B1272" i="11" s="1"/>
  <c r="B1273" i="11" a="1"/>
  <c r="B1273" i="11" s="1"/>
  <c r="B1274" i="11" a="1"/>
  <c r="B1274" i="11" s="1"/>
  <c r="B1275" i="11" a="1"/>
  <c r="B1275" i="11" s="1"/>
  <c r="B1276" i="11" a="1"/>
  <c r="B1276" i="11" s="1"/>
  <c r="B1277" i="11" a="1"/>
  <c r="B1277" i="11" s="1"/>
  <c r="B1278" i="11" a="1"/>
  <c r="B1278" i="11" s="1"/>
  <c r="B1279" i="11" a="1"/>
  <c r="B1279" i="11" s="1"/>
  <c r="B1280" i="11" a="1"/>
  <c r="B1280" i="11" s="1"/>
  <c r="B1281" i="11" a="1"/>
  <c r="B1281" i="11" s="1"/>
  <c r="B1282" i="11" a="1"/>
  <c r="B1282" i="11" s="1"/>
  <c r="B1283" i="11" a="1"/>
  <c r="B1283" i="11" s="1"/>
  <c r="B1284" i="11" a="1"/>
  <c r="B1284" i="11" s="1"/>
  <c r="B1285" i="11" a="1"/>
  <c r="B1285" i="11" s="1"/>
  <c r="B1286" i="11" a="1"/>
  <c r="B1286" i="11" s="1"/>
  <c r="B1287" i="11" a="1"/>
  <c r="B1287" i="11" s="1"/>
  <c r="B1288" i="11" a="1"/>
  <c r="B1288" i="11" s="1"/>
  <c r="B1289" i="11" a="1"/>
  <c r="B1289" i="11" s="1"/>
  <c r="B1290" i="11" a="1"/>
  <c r="B1290" i="11" s="1"/>
  <c r="B1291" i="11" a="1"/>
  <c r="B1291" i="11" s="1"/>
  <c r="B1292" i="11" a="1"/>
  <c r="B1292" i="11" s="1"/>
  <c r="B1293" i="11" a="1"/>
  <c r="B1293" i="11" s="1"/>
  <c r="B1294" i="11" a="1"/>
  <c r="B1294" i="11" s="1"/>
  <c r="B1295" i="11" a="1"/>
  <c r="B1295" i="11" s="1"/>
  <c r="B1296" i="11" a="1"/>
  <c r="B1296" i="11" s="1"/>
  <c r="B1297" i="11" a="1"/>
  <c r="B1297" i="11" s="1"/>
  <c r="B1298" i="11" a="1"/>
  <c r="B1298" i="11" s="1"/>
  <c r="B1299" i="11" a="1"/>
  <c r="B1299" i="11" s="1"/>
  <c r="B1300" i="11" a="1"/>
  <c r="B1300" i="11" s="1"/>
  <c r="B1301" i="11" a="1"/>
  <c r="B1301" i="11" s="1"/>
  <c r="B1302" i="11" a="1"/>
  <c r="B1302" i="11" s="1"/>
  <c r="B1303" i="11" a="1"/>
  <c r="B1303" i="11" s="1"/>
  <c r="B1304" i="11" a="1"/>
  <c r="B1304" i="11" s="1"/>
  <c r="B1305" i="11" a="1"/>
  <c r="B1305" i="11" s="1"/>
  <c r="B1306" i="11" a="1"/>
  <c r="B1306" i="11" s="1"/>
  <c r="B1307" i="11" a="1"/>
  <c r="B1307" i="11" s="1"/>
  <c r="B1308" i="11" a="1"/>
  <c r="B1308" i="11" s="1"/>
  <c r="B1309" i="11" a="1"/>
  <c r="B1309" i="11" s="1"/>
  <c r="B1310" i="11" a="1"/>
  <c r="B1310" i="11" s="1"/>
  <c r="B1311" i="11" a="1"/>
  <c r="B1311" i="11" s="1"/>
  <c r="B1312" i="11" a="1"/>
  <c r="B1312" i="11" s="1"/>
  <c r="B1313" i="11" a="1"/>
  <c r="B1313" i="11" s="1"/>
  <c r="B1314" i="11" a="1"/>
  <c r="B1314" i="11" s="1"/>
  <c r="B1315" i="11" a="1"/>
  <c r="B1315" i="11" s="1"/>
  <c r="B1316" i="11" a="1"/>
  <c r="B1316" i="11" s="1"/>
  <c r="B1317" i="11" a="1"/>
  <c r="B1317" i="11" s="1"/>
  <c r="B1318" i="11" a="1"/>
  <c r="B1318" i="11" s="1"/>
  <c r="B1319" i="11" a="1"/>
  <c r="B1319" i="11" s="1"/>
  <c r="B1320" i="11" a="1"/>
  <c r="B1320" i="11" s="1"/>
  <c r="B1321" i="11" a="1"/>
  <c r="B1321" i="11" s="1"/>
  <c r="B1322" i="11" a="1"/>
  <c r="B1322" i="11" s="1"/>
  <c r="B1323" i="11" a="1"/>
  <c r="B1323" i="11" s="1"/>
  <c r="B1324" i="11" a="1"/>
  <c r="B1324" i="11" s="1"/>
  <c r="B1325" i="11" a="1"/>
  <c r="B1325" i="11" s="1"/>
  <c r="B1326" i="11" a="1"/>
  <c r="B1326" i="11" s="1"/>
  <c r="B1327" i="11" a="1"/>
  <c r="B1327" i="11" s="1"/>
  <c r="B1328" i="11" a="1"/>
  <c r="B1328" i="11" s="1"/>
  <c r="B1329" i="11" a="1"/>
  <c r="B1329" i="11" s="1"/>
  <c r="B1330" i="11" a="1"/>
  <c r="B1330" i="11" s="1"/>
  <c r="B1331" i="11" a="1"/>
  <c r="B1331" i="11" s="1"/>
  <c r="B1332" i="11" a="1"/>
  <c r="B1332" i="11" s="1"/>
  <c r="B1333" i="11" a="1"/>
  <c r="B1333" i="11" s="1"/>
  <c r="B1334" i="11" a="1"/>
  <c r="B1334" i="11" s="1"/>
  <c r="B1335" i="11" a="1"/>
  <c r="B1335" i="11" s="1"/>
  <c r="B1336" i="11" a="1"/>
  <c r="B1336" i="11" s="1"/>
  <c r="B1337" i="11" a="1"/>
  <c r="B1337" i="11" s="1"/>
  <c r="B1338" i="11" a="1"/>
  <c r="B1338" i="11" s="1"/>
  <c r="B1339" i="11" a="1"/>
  <c r="B1339" i="11" s="1"/>
  <c r="B1340" i="11" a="1"/>
  <c r="B1340" i="11" s="1"/>
  <c r="B1341" i="11" a="1"/>
  <c r="B1341" i="11" s="1"/>
  <c r="B1342" i="11" a="1"/>
  <c r="B1342" i="11" s="1"/>
  <c r="B1343" i="11" a="1"/>
  <c r="B1343" i="11" s="1"/>
  <c r="B1344" i="11" a="1"/>
  <c r="B1344" i="11" s="1"/>
  <c r="B1345" i="11" a="1"/>
  <c r="B1345" i="11" s="1"/>
  <c r="B1346" i="11" a="1"/>
  <c r="B1346" i="11" s="1"/>
  <c r="B1347" i="11" a="1"/>
  <c r="B1347" i="11" s="1"/>
  <c r="B1348" i="11" a="1"/>
  <c r="B1348" i="11" s="1"/>
  <c r="B1349" i="11" a="1"/>
  <c r="B1349" i="11" s="1"/>
  <c r="B1350" i="11" a="1"/>
  <c r="B1350" i="11" s="1"/>
  <c r="B1351" i="11" a="1"/>
  <c r="B1351" i="11" s="1"/>
  <c r="B1352" i="11" a="1"/>
  <c r="B1352" i="11" s="1"/>
  <c r="B1353" i="11" a="1"/>
  <c r="B1353" i="11" s="1"/>
  <c r="B1354" i="11" a="1"/>
  <c r="B1354" i="11" s="1"/>
  <c r="B1355" i="11" a="1"/>
  <c r="B1355" i="11" s="1"/>
  <c r="B1356" i="11" a="1"/>
  <c r="B1356" i="11" s="1"/>
  <c r="B1357" i="11" a="1"/>
  <c r="B1357" i="11" s="1"/>
  <c r="B1358" i="11" a="1"/>
  <c r="B1358" i="11" s="1"/>
  <c r="B1359" i="11" a="1"/>
  <c r="B1359" i="11" s="1"/>
  <c r="B1360" i="11" a="1"/>
  <c r="B1360" i="11" s="1"/>
  <c r="B1361" i="11" a="1"/>
  <c r="B1361" i="11" s="1"/>
  <c r="B1362" i="11" a="1"/>
  <c r="B1362" i="11" s="1"/>
  <c r="B1363" i="11" a="1"/>
  <c r="B1363" i="11" s="1"/>
  <c r="B1364" i="11" a="1"/>
  <c r="B1364" i="11" s="1"/>
  <c r="B1365" i="11" a="1"/>
  <c r="B1365" i="11" s="1"/>
  <c r="B1366" i="11" a="1"/>
  <c r="B1366" i="11" s="1"/>
  <c r="B1367" i="11" a="1"/>
  <c r="B1367" i="11" s="1"/>
  <c r="B1368" i="11" a="1"/>
  <c r="B1368" i="11" s="1"/>
  <c r="B1369" i="11" a="1"/>
  <c r="B1369" i="11" s="1"/>
  <c r="B1370" i="11" a="1"/>
  <c r="B1370" i="11" s="1"/>
  <c r="B1371" i="11" a="1"/>
  <c r="B1371" i="11" s="1"/>
  <c r="B1372" i="11" a="1"/>
  <c r="B1372" i="11" s="1"/>
  <c r="B1373" i="11" a="1"/>
  <c r="B1373" i="11" s="1"/>
  <c r="B1374" i="11" a="1"/>
  <c r="B1374" i="11" s="1"/>
  <c r="B1375" i="11" a="1"/>
  <c r="B1375" i="11" s="1"/>
  <c r="B1376" i="11" a="1"/>
  <c r="B1376" i="11" s="1"/>
  <c r="B1377" i="11" a="1"/>
  <c r="B1377" i="11" s="1"/>
  <c r="B1378" i="11" a="1"/>
  <c r="B1378" i="11" s="1"/>
  <c r="B1379" i="11" a="1"/>
  <c r="B1379" i="11" s="1"/>
  <c r="B1380" i="11" a="1"/>
  <c r="B1380" i="11" s="1"/>
  <c r="B1381" i="11" a="1"/>
  <c r="B1381" i="11" s="1"/>
  <c r="B1382" i="11" a="1"/>
  <c r="B1382" i="11" s="1"/>
  <c r="B1383" i="11" a="1"/>
  <c r="B1383" i="11" s="1"/>
  <c r="B1384" i="11" a="1"/>
  <c r="B1384" i="11" s="1"/>
  <c r="B1385" i="11" a="1"/>
  <c r="B1385" i="11" s="1"/>
  <c r="B1386" i="11" a="1"/>
  <c r="B1386" i="11" s="1"/>
  <c r="B1387" i="11" a="1"/>
  <c r="B1387" i="11" s="1"/>
  <c r="B1388" i="11" a="1"/>
  <c r="B1388" i="11" s="1"/>
  <c r="B1389" i="11" a="1"/>
  <c r="B1389" i="11" s="1"/>
  <c r="B1390" i="11" a="1"/>
  <c r="B1390" i="11" s="1"/>
  <c r="B1391" i="11" a="1"/>
  <c r="B1391" i="11" s="1"/>
  <c r="B1392" i="11" a="1"/>
  <c r="B1392" i="11" s="1"/>
  <c r="B1393" i="11" a="1"/>
  <c r="B1393" i="11" s="1"/>
  <c r="B1394" i="11" a="1"/>
  <c r="B1394" i="11" s="1"/>
  <c r="B1395" i="11" a="1"/>
  <c r="B1395" i="11" s="1"/>
  <c r="B1396" i="11" a="1"/>
  <c r="B1396" i="11" s="1"/>
  <c r="B1397" i="11" a="1"/>
  <c r="B1397" i="11" s="1"/>
  <c r="B1398" i="11" a="1"/>
  <c r="B1398" i="11" s="1"/>
  <c r="B1399" i="11" a="1"/>
  <c r="B1399" i="11" s="1"/>
  <c r="B1400" i="11" a="1"/>
  <c r="B1400" i="11" s="1"/>
  <c r="B1401" i="11" a="1"/>
  <c r="B1401" i="11" s="1"/>
  <c r="B1402" i="11" a="1"/>
  <c r="B1402" i="11" s="1"/>
  <c r="B1403" i="11" a="1"/>
  <c r="B1403" i="11" s="1"/>
  <c r="B1404" i="11" a="1"/>
  <c r="B1404" i="11" s="1"/>
  <c r="B1405" i="11" a="1"/>
  <c r="B1405" i="11" s="1"/>
  <c r="B1406" i="11" a="1"/>
  <c r="B1406" i="11" s="1"/>
  <c r="B1407" i="11" a="1"/>
  <c r="B1407" i="11" s="1"/>
  <c r="B1408" i="11" a="1"/>
  <c r="B1408" i="11" s="1"/>
  <c r="B1409" i="11" a="1"/>
  <c r="B1409" i="11" s="1"/>
  <c r="B1410" i="11" a="1"/>
  <c r="B1410" i="11" s="1"/>
  <c r="B1411" i="11" a="1"/>
  <c r="B1411" i="11" s="1"/>
  <c r="B1412" i="11" a="1"/>
  <c r="B1412" i="11" s="1"/>
  <c r="B1413" i="11" a="1"/>
  <c r="B1413" i="11" s="1"/>
  <c r="B1414" i="11" a="1"/>
  <c r="B1414" i="11" s="1"/>
  <c r="B1415" i="11" a="1"/>
  <c r="B1415" i="11" s="1"/>
  <c r="B1416" i="11" a="1"/>
  <c r="B1416" i="11" s="1"/>
  <c r="B1417" i="11" a="1"/>
  <c r="B1417" i="11" s="1"/>
  <c r="B1418" i="11" a="1"/>
  <c r="B1418" i="11" s="1"/>
  <c r="B1419" i="11" a="1"/>
  <c r="B1419" i="11" s="1"/>
  <c r="B1420" i="11" a="1"/>
  <c r="B1420" i="11" s="1"/>
  <c r="B1421" i="11" a="1"/>
  <c r="B1421" i="11" s="1"/>
  <c r="B1422" i="11" a="1"/>
  <c r="B1422" i="11" s="1"/>
  <c r="B1423" i="11" a="1"/>
  <c r="B1423" i="11" s="1"/>
  <c r="B1424" i="11" a="1"/>
  <c r="B1424" i="11" s="1"/>
  <c r="B1425" i="11" a="1"/>
  <c r="B1425" i="11" s="1"/>
  <c r="B1426" i="11" a="1"/>
  <c r="B1426" i="11" s="1"/>
  <c r="B1427" i="11" a="1"/>
  <c r="B1427" i="11" s="1"/>
  <c r="B1428" i="11" a="1"/>
  <c r="B1428" i="11" s="1"/>
  <c r="B1429" i="11" a="1"/>
  <c r="B1429" i="11" s="1"/>
  <c r="B1430" i="11" a="1"/>
  <c r="B1430" i="11" s="1"/>
  <c r="B1431" i="11" a="1"/>
  <c r="B1431" i="11" s="1"/>
  <c r="B1432" i="11" a="1"/>
  <c r="B1432" i="11" s="1"/>
  <c r="B1433" i="11" a="1"/>
  <c r="B1433" i="11" s="1"/>
  <c r="B1434" i="11" a="1"/>
  <c r="B1434" i="11" s="1"/>
  <c r="B1435" i="11" a="1"/>
  <c r="B1435" i="11" s="1"/>
  <c r="B1436" i="11" a="1"/>
  <c r="B1436" i="11" s="1"/>
  <c r="B1437" i="11" a="1"/>
  <c r="B1437" i="11" s="1"/>
  <c r="B1438" i="11" a="1"/>
  <c r="B1438" i="11" s="1"/>
  <c r="B1439" i="11" a="1"/>
  <c r="B1439" i="11" s="1"/>
  <c r="B1440" i="11" a="1"/>
  <c r="B1440" i="11" s="1"/>
  <c r="B1441" i="11" a="1"/>
  <c r="B1441" i="11" s="1"/>
  <c r="B1442" i="11" a="1"/>
  <c r="B1442" i="11" s="1"/>
  <c r="B1443" i="11" a="1"/>
  <c r="B1443" i="11" s="1"/>
  <c r="B1444" i="11" a="1"/>
  <c r="B1444" i="11" s="1"/>
  <c r="B1445" i="11" a="1"/>
  <c r="B1445" i="11" s="1"/>
  <c r="B1446" i="11" a="1"/>
  <c r="B1446" i="11" s="1"/>
  <c r="B1447" i="11" a="1"/>
  <c r="B1447" i="11" s="1"/>
  <c r="B1448" i="11" a="1"/>
  <c r="B1448" i="11" s="1"/>
  <c r="B1449" i="11" a="1"/>
  <c r="B1449" i="11" s="1"/>
  <c r="B1450" i="11" a="1"/>
  <c r="B1450" i="11" s="1"/>
  <c r="B1451" i="11" a="1"/>
  <c r="B1451" i="11" s="1"/>
  <c r="B1452" i="11" a="1"/>
  <c r="B1452" i="11" s="1"/>
  <c r="B1453" i="11" a="1"/>
  <c r="B1453" i="11" s="1"/>
  <c r="B1454" i="11" a="1"/>
  <c r="B1454" i="11" s="1"/>
  <c r="B1455" i="11" a="1"/>
  <c r="B1455" i="11" s="1"/>
  <c r="B1456" i="11" a="1"/>
  <c r="B1456" i="11" s="1"/>
  <c r="B1457" i="11" a="1"/>
  <c r="B1457" i="11" s="1"/>
  <c r="B1458" i="11" a="1"/>
  <c r="B1458" i="11" s="1"/>
  <c r="B1459" i="11" a="1"/>
  <c r="B1459" i="11" s="1"/>
  <c r="B1460" i="11" a="1"/>
  <c r="B1460" i="11" s="1"/>
  <c r="B1461" i="11" a="1"/>
  <c r="B1461" i="11" s="1"/>
  <c r="B1462" i="11" a="1"/>
  <c r="B1462" i="11" s="1"/>
  <c r="B1463" i="11" a="1"/>
  <c r="B1463" i="11" s="1"/>
  <c r="B1464" i="11" a="1"/>
  <c r="B1464" i="11" s="1"/>
  <c r="B1465" i="11" a="1"/>
  <c r="B1465" i="11" s="1"/>
  <c r="B1466" i="11" a="1"/>
  <c r="B1466" i="11" s="1"/>
  <c r="B1467" i="11" a="1"/>
  <c r="B1467" i="11" s="1"/>
  <c r="B1468" i="11" a="1"/>
  <c r="B1468" i="11" s="1"/>
  <c r="B1469" i="11" a="1"/>
  <c r="B1469" i="11" s="1"/>
  <c r="B1470" i="11" a="1"/>
  <c r="B1470" i="11" s="1"/>
  <c r="B1471" i="11" a="1"/>
  <c r="B1471" i="11" s="1"/>
  <c r="B1472" i="11" a="1"/>
  <c r="B1472" i="11" s="1"/>
  <c r="B1473" i="11" a="1"/>
  <c r="B1473" i="11" s="1"/>
  <c r="B1474" i="11" a="1"/>
  <c r="B1474" i="11" s="1"/>
  <c r="B1475" i="11" a="1"/>
  <c r="B1475" i="11" s="1"/>
  <c r="B1476" i="11" a="1"/>
  <c r="B1476" i="11" s="1"/>
  <c r="B1477" i="11" a="1"/>
  <c r="B1477" i="11" s="1"/>
  <c r="B1478" i="11" a="1"/>
  <c r="B1478" i="11" s="1"/>
  <c r="B1479" i="11" a="1"/>
  <c r="B1479" i="11" s="1"/>
  <c r="B1480" i="11" a="1"/>
  <c r="B1480" i="11" s="1"/>
  <c r="B1481" i="11" a="1"/>
  <c r="B1481" i="11" s="1"/>
  <c r="B1482" i="11" a="1"/>
  <c r="B1482" i="11" s="1"/>
  <c r="B1483" i="11" a="1"/>
  <c r="B1483" i="11" s="1"/>
  <c r="B1484" i="11" a="1"/>
  <c r="B1484" i="11" s="1"/>
  <c r="B1485" i="11" a="1"/>
  <c r="B1485" i="11" s="1"/>
  <c r="B1486" i="11" a="1"/>
  <c r="B1486" i="11" s="1"/>
  <c r="B1487" i="11" a="1"/>
  <c r="B1487" i="11" s="1"/>
  <c r="B1488" i="11" a="1"/>
  <c r="B1488" i="11" s="1"/>
  <c r="B1489" i="11" a="1"/>
  <c r="B1489" i="11" s="1"/>
  <c r="B1490" i="11" a="1"/>
  <c r="B1490" i="11" s="1"/>
  <c r="B1491" i="11" a="1"/>
  <c r="B1491" i="11" s="1"/>
  <c r="B1492" i="11" a="1"/>
  <c r="B1492" i="11" s="1"/>
  <c r="B1493" i="11" a="1"/>
  <c r="B1493" i="11" s="1"/>
  <c r="B1494" i="11" a="1"/>
  <c r="B1494" i="11" s="1"/>
  <c r="B1495" i="11" a="1"/>
  <c r="B1495" i="11" s="1"/>
  <c r="B1496" i="11" a="1"/>
  <c r="B1496" i="11" s="1"/>
  <c r="B1497" i="11" a="1"/>
  <c r="B1497" i="11" s="1"/>
  <c r="B1498" i="11" a="1"/>
  <c r="B1498" i="11" s="1"/>
  <c r="B1499" i="11" a="1"/>
  <c r="B1499" i="11" s="1"/>
  <c r="B1500" i="11" a="1"/>
  <c r="B1500" i="11" s="1"/>
  <c r="B1501" i="11" a="1"/>
  <c r="B1501" i="11" s="1"/>
  <c r="B1502" i="11" a="1"/>
  <c r="B1502" i="11" s="1"/>
  <c r="B1503" i="11" a="1"/>
  <c r="B1503" i="11" s="1"/>
  <c r="B1504" i="11" a="1"/>
  <c r="B1504" i="11" s="1"/>
  <c r="B1505" i="11" a="1"/>
  <c r="B1505" i="11" s="1"/>
  <c r="B1506" i="11" a="1"/>
  <c r="B1506" i="11" s="1"/>
  <c r="B1507" i="11" a="1"/>
  <c r="B1507" i="11" s="1"/>
  <c r="B1508" i="11" a="1"/>
  <c r="B1508" i="11" s="1"/>
  <c r="B1509" i="11" a="1"/>
  <c r="B1509" i="11" s="1"/>
  <c r="B1510" i="11" a="1"/>
  <c r="B1510" i="11" s="1"/>
  <c r="B1511" i="11" a="1"/>
  <c r="B1511" i="11" s="1"/>
  <c r="B1512" i="11" a="1"/>
  <c r="B1512" i="11" s="1"/>
  <c r="B1513" i="11" a="1"/>
  <c r="B1513" i="11" s="1"/>
  <c r="B1514" i="11" a="1"/>
  <c r="B1514" i="11" s="1"/>
  <c r="B1515" i="11" a="1"/>
  <c r="B1515" i="11" s="1"/>
  <c r="B1516" i="11" a="1"/>
  <c r="B1516" i="11" s="1"/>
  <c r="B1517" i="11" a="1"/>
  <c r="B1517" i="11" s="1"/>
  <c r="B1518" i="11" a="1"/>
  <c r="B1518" i="11" s="1"/>
  <c r="B1519" i="11" a="1"/>
  <c r="B1519" i="11" s="1"/>
  <c r="B1520" i="11" a="1"/>
  <c r="B1520" i="11" s="1"/>
  <c r="B1521" i="11" a="1"/>
  <c r="B1521" i="11" s="1"/>
  <c r="B1522" i="11" a="1"/>
  <c r="B1522" i="11" s="1"/>
  <c r="B1523" i="11" a="1"/>
  <c r="B1523" i="11" s="1"/>
  <c r="B1524" i="11" a="1"/>
  <c r="B1524" i="11" s="1"/>
  <c r="B1525" i="11" a="1"/>
  <c r="B1525" i="11" s="1"/>
  <c r="B1526" i="11" a="1"/>
  <c r="B1526" i="11" s="1"/>
  <c r="B1527" i="11" a="1"/>
  <c r="B1527" i="11" s="1"/>
  <c r="B1528" i="11" a="1"/>
  <c r="B1528" i="11" s="1"/>
  <c r="B1529" i="11" a="1"/>
  <c r="B1529" i="11" s="1"/>
  <c r="B1530" i="11" a="1"/>
  <c r="B1530" i="11" s="1"/>
  <c r="B1531" i="11" a="1"/>
  <c r="B1531" i="11" s="1"/>
  <c r="B1532" i="11" a="1"/>
  <c r="B1532" i="11" s="1"/>
  <c r="B1533" i="11" a="1"/>
  <c r="B1533" i="11" s="1"/>
  <c r="B1534" i="11" a="1"/>
  <c r="B1534" i="11" s="1"/>
  <c r="B1535" i="11" a="1"/>
  <c r="B1535" i="11" s="1"/>
  <c r="B1536" i="11" a="1"/>
  <c r="B1536" i="11" s="1"/>
  <c r="B1537" i="11" a="1"/>
  <c r="B1537" i="11" s="1"/>
  <c r="B1538" i="11" a="1"/>
  <c r="B1538" i="11" s="1"/>
  <c r="B1539" i="11" a="1"/>
  <c r="B1539" i="11" s="1"/>
  <c r="B1540" i="11" a="1"/>
  <c r="B1540" i="11" s="1"/>
  <c r="B1541" i="11" a="1"/>
  <c r="B1541" i="11" s="1"/>
  <c r="B1542" i="11" a="1"/>
  <c r="B1542" i="11" s="1"/>
  <c r="B1543" i="11" a="1"/>
  <c r="B1543" i="11" s="1"/>
  <c r="B1544" i="11" a="1"/>
  <c r="B1544" i="11" s="1"/>
  <c r="B1545" i="11" a="1"/>
  <c r="B1545" i="11" s="1"/>
  <c r="B1546" i="11" a="1"/>
  <c r="B1546" i="11" s="1"/>
  <c r="B1547" i="11" a="1"/>
  <c r="B1547" i="11" s="1"/>
  <c r="B1548" i="11" a="1"/>
  <c r="B1548" i="11" s="1"/>
  <c r="B1549" i="11" a="1"/>
  <c r="B1549" i="11" s="1"/>
  <c r="B1550" i="11" a="1"/>
  <c r="B1550" i="11" s="1"/>
  <c r="B1551" i="11" a="1"/>
  <c r="B1551" i="11" s="1"/>
  <c r="B1552" i="11" a="1"/>
  <c r="B1552" i="11" s="1"/>
  <c r="B1553" i="11" a="1"/>
  <c r="B1553" i="11" s="1"/>
  <c r="B1554" i="11" a="1"/>
  <c r="B1554" i="11" s="1"/>
  <c r="B1555" i="11" a="1"/>
  <c r="B1555" i="11" s="1"/>
  <c r="B1556" i="11" a="1"/>
  <c r="B1556" i="11" s="1"/>
  <c r="B1557" i="11" a="1"/>
  <c r="B1557" i="11" s="1"/>
  <c r="B1558" i="11" a="1"/>
  <c r="B1558" i="11" s="1"/>
  <c r="B1559" i="11" a="1"/>
  <c r="B1559" i="11" s="1"/>
  <c r="B1560" i="11" a="1"/>
  <c r="B1560" i="11" s="1"/>
  <c r="B1561" i="11" a="1"/>
  <c r="B1561" i="11" s="1"/>
  <c r="B1562" i="11" a="1"/>
  <c r="B1562" i="11" s="1"/>
  <c r="B1563" i="11" a="1"/>
  <c r="B1563" i="11" s="1"/>
  <c r="B1564" i="11" a="1"/>
  <c r="B1564" i="11" s="1"/>
  <c r="B1565" i="11" a="1"/>
  <c r="B1565" i="11" s="1"/>
  <c r="B1566" i="11" a="1"/>
  <c r="B1566" i="11" s="1"/>
  <c r="B1567" i="11" a="1"/>
  <c r="B1567" i="11" s="1"/>
  <c r="B1568" i="11" a="1"/>
  <c r="B1568" i="11" s="1"/>
  <c r="B1569" i="11" a="1"/>
  <c r="B1569" i="11" s="1"/>
  <c r="B1570" i="11" a="1"/>
  <c r="B1570" i="11" s="1"/>
  <c r="B1571" i="11" a="1"/>
  <c r="B1571" i="11" s="1"/>
  <c r="B1572" i="11" a="1"/>
  <c r="B1572" i="11" s="1"/>
  <c r="B1573" i="11" a="1"/>
  <c r="B1573" i="11" s="1"/>
  <c r="B1574" i="11" a="1"/>
  <c r="B1574" i="11" s="1"/>
  <c r="B1575" i="11" a="1"/>
  <c r="B1575" i="11" s="1"/>
  <c r="B1576" i="11" a="1"/>
  <c r="B1576" i="11" s="1"/>
  <c r="B1577" i="11" a="1"/>
  <c r="B1577" i="11" s="1"/>
  <c r="B1578" i="11" a="1"/>
  <c r="B1578" i="11" s="1"/>
  <c r="B1579" i="11" a="1"/>
  <c r="B1579" i="11" s="1"/>
  <c r="B1580" i="11" a="1"/>
  <c r="B1580" i="11" s="1"/>
  <c r="B1581" i="11" a="1"/>
  <c r="B1581" i="11" s="1"/>
  <c r="B1582" i="11" a="1"/>
  <c r="B1582" i="11" s="1"/>
  <c r="B1583" i="11" a="1"/>
  <c r="B1583" i="11" s="1"/>
  <c r="B1584" i="11" a="1"/>
  <c r="B1584" i="11" s="1"/>
  <c r="B1585" i="11" a="1"/>
  <c r="B1585" i="11" s="1"/>
  <c r="B1586" i="11" a="1"/>
  <c r="B1586" i="11" s="1"/>
  <c r="B1587" i="11" a="1"/>
  <c r="B1587" i="11" s="1"/>
  <c r="B1588" i="11" a="1"/>
  <c r="B1588" i="11" s="1"/>
  <c r="B1589" i="11" a="1"/>
  <c r="B1589" i="11" s="1"/>
  <c r="B1590" i="11" a="1"/>
  <c r="B1590" i="11" s="1"/>
  <c r="B1591" i="11" a="1"/>
  <c r="B1591" i="11" s="1"/>
  <c r="B1592" i="11" a="1"/>
  <c r="B1592" i="11" s="1"/>
  <c r="B1593" i="11" a="1"/>
  <c r="B1593" i="11" s="1"/>
  <c r="B1594" i="11" a="1"/>
  <c r="B1594" i="11" s="1"/>
  <c r="B1595" i="11" a="1"/>
  <c r="B1595" i="11" s="1"/>
  <c r="B1596" i="11" a="1"/>
  <c r="B1596" i="11" s="1"/>
  <c r="B1597" i="11" a="1"/>
  <c r="B1597" i="11" s="1"/>
  <c r="B1598" i="11" a="1"/>
  <c r="B1598" i="11" s="1"/>
  <c r="B1599" i="11" a="1"/>
  <c r="B1599" i="11" s="1"/>
  <c r="B1600" i="11" a="1"/>
  <c r="B1600" i="11" s="1"/>
  <c r="B1601" i="11" a="1"/>
  <c r="B1601" i="11" s="1"/>
  <c r="B1602" i="11" a="1"/>
  <c r="B1602" i="11" s="1"/>
  <c r="B1603" i="11" a="1"/>
  <c r="B1603" i="11" s="1"/>
  <c r="B1604" i="11" a="1"/>
  <c r="B1604" i="11" s="1"/>
  <c r="B1605" i="11" a="1"/>
  <c r="B1605" i="11" s="1"/>
  <c r="B1606" i="11" a="1"/>
  <c r="B1606" i="11" s="1"/>
  <c r="B1607" i="11" a="1"/>
  <c r="B1607" i="11" s="1"/>
  <c r="B1608" i="11" a="1"/>
  <c r="B1608" i="11" s="1"/>
  <c r="B1609" i="11" a="1"/>
  <c r="B1609" i="11" s="1"/>
  <c r="B1610" i="11" a="1"/>
  <c r="B1610" i="11" s="1"/>
  <c r="B1611" i="11" a="1"/>
  <c r="B1611" i="11" s="1"/>
  <c r="B1612" i="11" a="1"/>
  <c r="B1612" i="11" s="1"/>
  <c r="B1613" i="11" a="1"/>
  <c r="B1613" i="11" s="1"/>
  <c r="B1614" i="11" a="1"/>
  <c r="B1614" i="11" s="1"/>
  <c r="B1615" i="11" a="1"/>
  <c r="B1615" i="11" s="1"/>
  <c r="B1616" i="11" a="1"/>
  <c r="B1616" i="11" s="1"/>
  <c r="B1617" i="11" a="1"/>
  <c r="B1617" i="11" s="1"/>
  <c r="B1618" i="11" a="1"/>
  <c r="B1618" i="11" s="1"/>
  <c r="B1619" i="11" a="1"/>
  <c r="B1619" i="11" s="1"/>
  <c r="B1620" i="11" a="1"/>
  <c r="B1620" i="11" s="1"/>
  <c r="B1621" i="11" a="1"/>
  <c r="B1621" i="11" s="1"/>
  <c r="B1622" i="11" a="1"/>
  <c r="B1622" i="11" s="1"/>
  <c r="B1623" i="11" a="1"/>
  <c r="B1623" i="11" s="1"/>
  <c r="B1624" i="11" a="1"/>
  <c r="B1624" i="11" s="1"/>
  <c r="B1625" i="11" a="1"/>
  <c r="B1625" i="11" s="1"/>
  <c r="B1626" i="11" a="1"/>
  <c r="B1626" i="11" s="1"/>
  <c r="B1627" i="11" a="1"/>
  <c r="B1627" i="11" s="1"/>
  <c r="B1628" i="11" a="1"/>
  <c r="B1628" i="11" s="1"/>
  <c r="B1629" i="11" a="1"/>
  <c r="B1629" i="11" s="1"/>
  <c r="B1630" i="11" a="1"/>
  <c r="B1630" i="11" s="1"/>
  <c r="B1631" i="11" a="1"/>
  <c r="B1631" i="11" s="1"/>
  <c r="B1632" i="11" a="1"/>
  <c r="B1632" i="11" s="1"/>
  <c r="B1633" i="11" a="1"/>
  <c r="B1633" i="11" s="1"/>
  <c r="B1634" i="11" a="1"/>
  <c r="B1634" i="11" s="1"/>
  <c r="B1635" i="11" a="1"/>
  <c r="B1635" i="11" s="1"/>
  <c r="B1636" i="11" a="1"/>
  <c r="B1636" i="11" s="1"/>
  <c r="B1637" i="11" a="1"/>
  <c r="B1637" i="11" s="1"/>
  <c r="B1638" i="11" a="1"/>
  <c r="B1638" i="11" s="1"/>
  <c r="B1639" i="11" a="1"/>
  <c r="B1639" i="11" s="1"/>
  <c r="B1640" i="11" a="1"/>
  <c r="B1640" i="11" s="1"/>
  <c r="B1641" i="11" a="1"/>
  <c r="B1641" i="11" s="1"/>
  <c r="B1642" i="11" a="1"/>
  <c r="B1642" i="11" s="1"/>
  <c r="B1643" i="11" a="1"/>
  <c r="B1643" i="11" s="1"/>
  <c r="B1644" i="11" a="1"/>
  <c r="B1644" i="11" s="1"/>
  <c r="B1645" i="11" a="1"/>
  <c r="B1645" i="11" s="1"/>
  <c r="B1646" i="11" a="1"/>
  <c r="B1646" i="11" s="1"/>
  <c r="B1647" i="11" a="1"/>
  <c r="B1647" i="11" s="1"/>
  <c r="B1648" i="11" a="1"/>
  <c r="B1648" i="11" s="1"/>
  <c r="B1649" i="11" a="1"/>
  <c r="B1649" i="11" s="1"/>
  <c r="B1650" i="11" a="1"/>
  <c r="B1650" i="11" s="1"/>
  <c r="B1651" i="11" a="1"/>
  <c r="B1651" i="11" s="1"/>
  <c r="B1652" i="11" a="1"/>
  <c r="B1652" i="11" s="1"/>
  <c r="B1653" i="11" a="1"/>
  <c r="B1653" i="11" s="1"/>
  <c r="B1654" i="11" a="1"/>
  <c r="B1654" i="11" s="1"/>
  <c r="B1655" i="11" a="1"/>
  <c r="B1655" i="11" s="1"/>
  <c r="B1656" i="11" a="1"/>
  <c r="B1656" i="11" s="1"/>
  <c r="B1657" i="11" a="1"/>
  <c r="B1657" i="11" s="1"/>
  <c r="B1658" i="11" a="1"/>
  <c r="B1658" i="11" s="1"/>
  <c r="B1659" i="11" a="1"/>
  <c r="B1659" i="11" s="1"/>
  <c r="B1660" i="11" a="1"/>
  <c r="B1660" i="11" s="1"/>
  <c r="B1661" i="11" a="1"/>
  <c r="B1661" i="11" s="1"/>
  <c r="B1662" i="11" a="1"/>
  <c r="B1662" i="11" s="1"/>
  <c r="B1663" i="11" a="1"/>
  <c r="B1663" i="11" s="1"/>
  <c r="B1664" i="11" a="1"/>
  <c r="B1664" i="11" s="1"/>
  <c r="B1665" i="11" a="1"/>
  <c r="B1665" i="11" s="1"/>
  <c r="B1666" i="11" a="1"/>
  <c r="B1666" i="11" s="1"/>
  <c r="B1667" i="11" a="1"/>
  <c r="B1667" i="11" s="1"/>
  <c r="B1668" i="11" a="1"/>
  <c r="B1668" i="11" s="1"/>
  <c r="B1669" i="11" a="1"/>
  <c r="B1669" i="11" s="1"/>
  <c r="B1670" i="11" a="1"/>
  <c r="B1670" i="11" s="1"/>
  <c r="B1671" i="11" a="1"/>
  <c r="B1671" i="11" s="1"/>
  <c r="B1672" i="11" a="1"/>
  <c r="B1672" i="11" s="1"/>
  <c r="B1673" i="11" a="1"/>
  <c r="B1673" i="11" s="1"/>
  <c r="B1674" i="11" a="1"/>
  <c r="B1674" i="11" s="1"/>
  <c r="B1675" i="11" a="1"/>
  <c r="B1675" i="11" s="1"/>
  <c r="B1676" i="11" a="1"/>
  <c r="B1676" i="11" s="1"/>
  <c r="B1677" i="11" a="1"/>
  <c r="B1677" i="11" s="1"/>
  <c r="B1678" i="11" a="1"/>
  <c r="B1678" i="11" s="1"/>
  <c r="B1679" i="11" a="1"/>
  <c r="B1679" i="11" s="1"/>
  <c r="B1680" i="11" a="1"/>
  <c r="B1680" i="11" s="1"/>
  <c r="B1681" i="11" a="1"/>
  <c r="B1681" i="11" s="1"/>
  <c r="B1682" i="11" a="1"/>
  <c r="B1682" i="11" s="1"/>
  <c r="B1683" i="11" a="1"/>
  <c r="B1683" i="11" s="1"/>
  <c r="B1684" i="11" a="1"/>
  <c r="B1684" i="11" s="1"/>
  <c r="B1685" i="11" a="1"/>
  <c r="B1685" i="11" s="1"/>
  <c r="B1686" i="11" a="1"/>
  <c r="B1686" i="11" s="1"/>
  <c r="B1687" i="11" a="1"/>
  <c r="B1687" i="11" s="1"/>
  <c r="B1688" i="11" a="1"/>
  <c r="B1688" i="11" s="1"/>
  <c r="B1689" i="11" a="1"/>
  <c r="B1689" i="11" s="1"/>
  <c r="B1690" i="11" a="1"/>
  <c r="B1690" i="11" s="1"/>
  <c r="B1691" i="11" a="1"/>
  <c r="B1691" i="11" s="1"/>
  <c r="B1692" i="11" a="1"/>
  <c r="B1692" i="11" s="1"/>
  <c r="B1693" i="11" a="1"/>
  <c r="B1693" i="11" s="1"/>
  <c r="B1694" i="11" a="1"/>
  <c r="B1694" i="11" s="1"/>
  <c r="B1695" i="11" a="1"/>
  <c r="B1695" i="11" s="1"/>
  <c r="B1696" i="11" a="1"/>
  <c r="B1696" i="11" s="1"/>
  <c r="B1697" i="11" a="1"/>
  <c r="B1697" i="11" s="1"/>
  <c r="B1698" i="11" a="1"/>
  <c r="B1698" i="11" s="1"/>
  <c r="B1699" i="11" a="1"/>
  <c r="B1699" i="11" s="1"/>
  <c r="B1700" i="11" a="1"/>
  <c r="B1700" i="11" s="1"/>
  <c r="B1701" i="11" a="1"/>
  <c r="B1701" i="11" s="1"/>
  <c r="B1702" i="11" a="1"/>
  <c r="B1702" i="11" s="1"/>
  <c r="B1703" i="11" a="1"/>
  <c r="B1703" i="11" s="1"/>
  <c r="B1704" i="11" a="1"/>
  <c r="B1704" i="11" s="1"/>
  <c r="B1705" i="11" a="1"/>
  <c r="B1705" i="11" s="1"/>
  <c r="B1706" i="11" a="1"/>
  <c r="B1706" i="11" s="1"/>
  <c r="B1707" i="11" a="1"/>
  <c r="B1707" i="11" s="1"/>
  <c r="B1708" i="11" a="1"/>
  <c r="B1708" i="11" s="1"/>
  <c r="B1709" i="11" a="1"/>
  <c r="B1709" i="11" s="1"/>
  <c r="B1710" i="11" a="1"/>
  <c r="B1710" i="11" s="1"/>
  <c r="B1711" i="11" a="1"/>
  <c r="B1711" i="11" s="1"/>
  <c r="B1712" i="11" a="1"/>
  <c r="B1712" i="11" s="1"/>
  <c r="B1713" i="11" a="1"/>
  <c r="B1713" i="11" s="1"/>
  <c r="B1714" i="11" a="1"/>
  <c r="B1714" i="11" s="1"/>
  <c r="B1715" i="11" a="1"/>
  <c r="B1715" i="11" s="1"/>
  <c r="B1716" i="11" a="1"/>
  <c r="B1716" i="11" s="1"/>
  <c r="B1717" i="11" a="1"/>
  <c r="B1717" i="11" s="1"/>
  <c r="B1718" i="11" a="1"/>
  <c r="B1718" i="11" s="1"/>
  <c r="B1719" i="11" a="1"/>
  <c r="B1719" i="11" s="1"/>
  <c r="B1720" i="11" a="1"/>
  <c r="B1720" i="11" s="1"/>
  <c r="B1721" i="11" a="1"/>
  <c r="B1721" i="11" s="1"/>
  <c r="B1722" i="11" a="1"/>
  <c r="B1722" i="11" s="1"/>
  <c r="B1723" i="11" a="1"/>
  <c r="B1723" i="11" s="1"/>
  <c r="B1724" i="11" a="1"/>
  <c r="B1724" i="11" s="1"/>
  <c r="B1725" i="11" a="1"/>
  <c r="B1725" i="11" s="1"/>
  <c r="B1726" i="11" a="1"/>
  <c r="B1726" i="11" s="1"/>
  <c r="B1727" i="11" a="1"/>
  <c r="B1727" i="11" s="1"/>
  <c r="B1728" i="11" a="1"/>
  <c r="B1728" i="11" s="1"/>
  <c r="B1729" i="11" a="1"/>
  <c r="B1729" i="11" s="1"/>
  <c r="B1730" i="11" a="1"/>
  <c r="B1730" i="11" s="1"/>
  <c r="B1731" i="11" a="1"/>
  <c r="B1731" i="11" s="1"/>
  <c r="B1732" i="11" a="1"/>
  <c r="B1732" i="11" s="1"/>
  <c r="B1733" i="11" a="1"/>
  <c r="B1733" i="11" s="1"/>
  <c r="B1734" i="11" a="1"/>
  <c r="B1734" i="11" s="1"/>
  <c r="B1735" i="11" a="1"/>
  <c r="B1735" i="11" s="1"/>
  <c r="B1736" i="11" a="1"/>
  <c r="B1736" i="11" s="1"/>
  <c r="B1737" i="11" a="1"/>
  <c r="B1737" i="11" s="1"/>
  <c r="B1738" i="11" a="1"/>
  <c r="B1738" i="11" s="1"/>
  <c r="B1739" i="11" a="1"/>
  <c r="B1739" i="11" s="1"/>
  <c r="B1740" i="11" a="1"/>
  <c r="B1740" i="11" s="1"/>
  <c r="B1741" i="11" a="1"/>
  <c r="B1741" i="11" s="1"/>
  <c r="B1742" i="11" a="1"/>
  <c r="B1742" i="11" s="1"/>
  <c r="B1743" i="11" a="1"/>
  <c r="B1743" i="11" s="1"/>
  <c r="B1744" i="11" a="1"/>
  <c r="B1744" i="11" s="1"/>
  <c r="B1745" i="11" a="1"/>
  <c r="B1745" i="11" s="1"/>
  <c r="B1746" i="11" a="1"/>
  <c r="B1746" i="11" s="1"/>
  <c r="B1747" i="11" a="1"/>
  <c r="B1747" i="11" s="1"/>
  <c r="B1748" i="11" a="1"/>
  <c r="B1748" i="11" s="1"/>
  <c r="B1749" i="11" a="1"/>
  <c r="B1749" i="11" s="1"/>
  <c r="B1750" i="11" a="1"/>
  <c r="B1750" i="11" s="1"/>
  <c r="B1751" i="11" a="1"/>
  <c r="B1751" i="11" s="1"/>
  <c r="B1752" i="11" a="1"/>
  <c r="B1752" i="11" s="1"/>
  <c r="B1753" i="11" a="1"/>
  <c r="B1753" i="11" s="1"/>
  <c r="B1754" i="11" a="1"/>
  <c r="B1754" i="11" s="1"/>
  <c r="B1755" i="11" a="1"/>
  <c r="B1755" i="11" s="1"/>
  <c r="B1756" i="11" a="1"/>
  <c r="B1756" i="11" s="1"/>
  <c r="B1757" i="11" a="1"/>
  <c r="B1757" i="11" s="1"/>
  <c r="B1758" i="11" a="1"/>
  <c r="B1758" i="11" s="1"/>
  <c r="B1759" i="11" a="1"/>
  <c r="B1759" i="11" s="1"/>
  <c r="B1760" i="11" a="1"/>
  <c r="B1760" i="11" s="1"/>
  <c r="B1761" i="11" a="1"/>
  <c r="B1761" i="11" s="1"/>
  <c r="B1762" i="11" a="1"/>
  <c r="B1762" i="11" s="1"/>
  <c r="B1763" i="11" a="1"/>
  <c r="B1763" i="11" s="1"/>
  <c r="B1764" i="11" a="1"/>
  <c r="B1764" i="11" s="1"/>
  <c r="B1765" i="11" a="1"/>
  <c r="B1765" i="11" s="1"/>
  <c r="B1766" i="11" a="1"/>
  <c r="B1766" i="11" s="1"/>
  <c r="B1767" i="11" a="1"/>
  <c r="B1767" i="11" s="1"/>
  <c r="B1768" i="11" a="1"/>
  <c r="B1768" i="11" s="1"/>
  <c r="B1769" i="11" a="1"/>
  <c r="B1769" i="11" s="1"/>
  <c r="B1770" i="11" a="1"/>
  <c r="B1770" i="11" s="1"/>
  <c r="B1771" i="11" a="1"/>
  <c r="B1771" i="11" s="1"/>
  <c r="B1772" i="11" a="1"/>
  <c r="B1772" i="11" s="1"/>
  <c r="B1773" i="11" a="1"/>
  <c r="B1773" i="11" s="1"/>
  <c r="B1774" i="11" a="1"/>
  <c r="B1774" i="11" s="1"/>
  <c r="B1775" i="11" a="1"/>
  <c r="B1775" i="11" s="1"/>
  <c r="B1776" i="11" a="1"/>
  <c r="B1776" i="11" s="1"/>
  <c r="B1777" i="11" a="1"/>
  <c r="B1777" i="11" s="1"/>
  <c r="B1778" i="11" a="1"/>
  <c r="B1778" i="11" s="1"/>
  <c r="B1779" i="11" a="1"/>
  <c r="B1779" i="11" s="1"/>
  <c r="B1780" i="11" a="1"/>
  <c r="B1780" i="11" s="1"/>
  <c r="B1781" i="11" a="1"/>
  <c r="B1781" i="11" s="1"/>
  <c r="B1782" i="11" a="1"/>
  <c r="B1782" i="11" s="1"/>
  <c r="B1783" i="11" a="1"/>
  <c r="B1783" i="11" s="1"/>
  <c r="B1784" i="11" a="1"/>
  <c r="B1784" i="11" s="1"/>
  <c r="B1785" i="11" a="1"/>
  <c r="B1785" i="11" s="1"/>
  <c r="B1786" i="11" a="1"/>
  <c r="B1786" i="11" s="1"/>
  <c r="B1787" i="11" a="1"/>
  <c r="B1787" i="11" s="1"/>
  <c r="B1788" i="11" a="1"/>
  <c r="B1788" i="11" s="1"/>
  <c r="B1789" i="11" a="1"/>
  <c r="B1789" i="11" s="1"/>
  <c r="B1790" i="11" a="1"/>
  <c r="B1790" i="11" s="1"/>
  <c r="B1791" i="11" a="1"/>
  <c r="B1791" i="11" s="1"/>
  <c r="B1792" i="11" a="1"/>
  <c r="B1792" i="11" s="1"/>
  <c r="B1793" i="11" a="1"/>
  <c r="B1793" i="11" s="1"/>
  <c r="B1794" i="11" a="1"/>
  <c r="B1794" i="11" s="1"/>
  <c r="B1795" i="11" a="1"/>
  <c r="B1795" i="11" s="1"/>
  <c r="B1796" i="11" a="1"/>
  <c r="B1796" i="11" s="1"/>
  <c r="B1797" i="11" a="1"/>
  <c r="B1797" i="11" s="1"/>
  <c r="B1798" i="11" a="1"/>
  <c r="B1798" i="11" s="1"/>
  <c r="B1799" i="11" a="1"/>
  <c r="B1799" i="11" s="1"/>
  <c r="B1800" i="11" a="1"/>
  <c r="B1800" i="11" s="1"/>
  <c r="B1801" i="11" a="1"/>
  <c r="B1801" i="11" s="1"/>
  <c r="B1802" i="11" a="1"/>
  <c r="B1802" i="11" s="1"/>
  <c r="B1803" i="11" a="1"/>
  <c r="B1803" i="11" s="1"/>
  <c r="B1804" i="11" a="1"/>
  <c r="B1804" i="11" s="1"/>
  <c r="B1805" i="11" a="1"/>
  <c r="B1805" i="11" s="1"/>
  <c r="B1806" i="11" a="1"/>
  <c r="B1806" i="11" s="1"/>
  <c r="B1807" i="11" a="1"/>
  <c r="B1807" i="11" s="1"/>
  <c r="B1808" i="11" a="1"/>
  <c r="B1808" i="11" s="1"/>
  <c r="B1809" i="11" a="1"/>
  <c r="B1809" i="11" s="1"/>
  <c r="B1810" i="11" a="1"/>
  <c r="B1810" i="11" s="1"/>
  <c r="B1811" i="11" a="1"/>
  <c r="B1811" i="11" s="1"/>
  <c r="B1812" i="11" a="1"/>
  <c r="B1812" i="11" s="1"/>
  <c r="B1813" i="11" a="1"/>
  <c r="B1813" i="11" s="1"/>
  <c r="B1814" i="11" a="1"/>
  <c r="B1814" i="11" s="1"/>
  <c r="B1815" i="11" a="1"/>
  <c r="B1815" i="11" s="1"/>
  <c r="B1816" i="11" a="1"/>
  <c r="B1816" i="11" s="1"/>
  <c r="B1817" i="11" a="1"/>
  <c r="B1817" i="11" s="1"/>
  <c r="B1818" i="11" a="1"/>
  <c r="B1818" i="11" s="1"/>
  <c r="B1819" i="11" a="1"/>
  <c r="B1819" i="11" s="1"/>
  <c r="B1820" i="11" a="1"/>
  <c r="B1820" i="11" s="1"/>
  <c r="B1821" i="11" a="1"/>
  <c r="B1821" i="11" s="1"/>
  <c r="B1822" i="11" a="1"/>
  <c r="B1822" i="11" s="1"/>
  <c r="B1823" i="11" a="1"/>
  <c r="B1823" i="11" s="1"/>
  <c r="B1824" i="11" a="1"/>
  <c r="B1824" i="11" s="1"/>
  <c r="B1825" i="11" a="1"/>
  <c r="B1825" i="11" s="1"/>
  <c r="B1826" i="11" a="1"/>
  <c r="B1826" i="11" s="1"/>
  <c r="B1827" i="11" a="1"/>
  <c r="B1827" i="11" s="1"/>
  <c r="B1828" i="11" a="1"/>
  <c r="B1828" i="11" s="1"/>
  <c r="B1829" i="11" a="1"/>
  <c r="B1829" i="11" s="1"/>
  <c r="B1830" i="11" a="1"/>
  <c r="B1830" i="11" s="1"/>
  <c r="B1831" i="11" a="1"/>
  <c r="B1831" i="11" s="1"/>
  <c r="B1832" i="11" a="1"/>
  <c r="B1832" i="11" s="1"/>
  <c r="B1833" i="11" a="1"/>
  <c r="B1833" i="11" s="1"/>
  <c r="B1834" i="11" a="1"/>
  <c r="B1834" i="11" s="1"/>
  <c r="B1835" i="11" a="1"/>
  <c r="B1835" i="11" s="1"/>
  <c r="B1836" i="11" a="1"/>
  <c r="B1836" i="11" s="1"/>
  <c r="B1837" i="11" a="1"/>
  <c r="B1837" i="11" s="1"/>
  <c r="B1838" i="11" a="1"/>
  <c r="B1838" i="11" s="1"/>
  <c r="B1839" i="11" a="1"/>
  <c r="B1839" i="11" s="1"/>
  <c r="B1840" i="11" a="1"/>
  <c r="B1840" i="11" s="1"/>
  <c r="B1841" i="11" a="1"/>
  <c r="B1841" i="11" s="1"/>
  <c r="B1842" i="11" a="1"/>
  <c r="B1842" i="11" s="1"/>
  <c r="B1843" i="11" a="1"/>
  <c r="B1843" i="11" s="1"/>
  <c r="B1844" i="11" a="1"/>
  <c r="B1844" i="11" s="1"/>
  <c r="B1845" i="11" a="1"/>
  <c r="B1845" i="11" s="1"/>
  <c r="B1846" i="11" a="1"/>
  <c r="B1846" i="11" s="1"/>
  <c r="B1847" i="11" a="1"/>
  <c r="B1847" i="11" s="1"/>
  <c r="B1848" i="11" a="1"/>
  <c r="B1848" i="11" s="1"/>
  <c r="B1849" i="11" a="1"/>
  <c r="B1849" i="11" s="1"/>
  <c r="B1850" i="11" a="1"/>
  <c r="B1850" i="11" s="1"/>
  <c r="B1851" i="11" a="1"/>
  <c r="B1851" i="11" s="1"/>
  <c r="B1852" i="11" a="1"/>
  <c r="B1852" i="11" s="1"/>
  <c r="B1853" i="11" a="1"/>
  <c r="B1853" i="11" s="1"/>
  <c r="B1854" i="11" a="1"/>
  <c r="B1854" i="11" s="1"/>
  <c r="B1855" i="11" a="1"/>
  <c r="B1855" i="11" s="1"/>
  <c r="B1856" i="11" a="1"/>
  <c r="B1856" i="11" s="1"/>
  <c r="B1857" i="11" a="1"/>
  <c r="B1857" i="11" s="1"/>
  <c r="B1858" i="11" a="1"/>
  <c r="B1858" i="11" s="1"/>
  <c r="B1859" i="11" a="1"/>
  <c r="B1859" i="11" s="1"/>
  <c r="B1860" i="11" a="1"/>
  <c r="B1860" i="11" s="1"/>
  <c r="B1861" i="11" a="1"/>
  <c r="B1861" i="11" s="1"/>
  <c r="B1862" i="11" a="1"/>
  <c r="B1862" i="11" s="1"/>
  <c r="B1863" i="11" a="1"/>
  <c r="B1863" i="11" s="1"/>
  <c r="B1864" i="11" a="1"/>
  <c r="B1864" i="11" s="1"/>
  <c r="B1865" i="11" a="1"/>
  <c r="B1865" i="11" s="1"/>
  <c r="B1866" i="11" a="1"/>
  <c r="B1866" i="11" s="1"/>
  <c r="B1867" i="11" a="1"/>
  <c r="B1867" i="11" s="1"/>
  <c r="B1868" i="11" a="1"/>
  <c r="B1868" i="11" s="1"/>
  <c r="B1869" i="11" a="1"/>
  <c r="B1869" i="11" s="1"/>
  <c r="B1870" i="11" a="1"/>
  <c r="B1870" i="11" s="1"/>
  <c r="B1871" i="11" a="1"/>
  <c r="B1871" i="11" s="1"/>
  <c r="B1872" i="11" a="1"/>
  <c r="B1872" i="11" s="1"/>
  <c r="B1873" i="11" a="1"/>
  <c r="B1873" i="11" s="1"/>
  <c r="B1874" i="11" a="1"/>
  <c r="B1874" i="11" s="1"/>
  <c r="B1875" i="11" a="1"/>
  <c r="B1875" i="11" s="1"/>
  <c r="B1876" i="11" a="1"/>
  <c r="B1876" i="11" s="1"/>
  <c r="B1877" i="11" a="1"/>
  <c r="B1877" i="11" s="1"/>
  <c r="B1878" i="11" a="1"/>
  <c r="B1878" i="11" s="1"/>
  <c r="B1879" i="11" a="1"/>
  <c r="B1879" i="11" s="1"/>
  <c r="B1880" i="11" a="1"/>
  <c r="B1880" i="11" s="1"/>
  <c r="B1881" i="11" a="1"/>
  <c r="B1881" i="11" s="1"/>
  <c r="B1882" i="11" a="1"/>
  <c r="B1882" i="11" s="1"/>
  <c r="B1883" i="11" a="1"/>
  <c r="B1883" i="11" s="1"/>
  <c r="B1884" i="11" a="1"/>
  <c r="B1884" i="11" s="1"/>
  <c r="B1885" i="11" a="1"/>
  <c r="B1885" i="11" s="1"/>
  <c r="B1886" i="11" a="1"/>
  <c r="B1886" i="11" s="1"/>
  <c r="B1887" i="11" a="1"/>
  <c r="B1887" i="11" s="1"/>
  <c r="B1888" i="11" a="1"/>
  <c r="B1888" i="11" s="1"/>
  <c r="B1889" i="11" a="1"/>
  <c r="B1889" i="11" s="1"/>
  <c r="B1890" i="11" a="1"/>
  <c r="B1890" i="11" s="1"/>
  <c r="B1891" i="11" a="1"/>
  <c r="B1891" i="11" s="1"/>
  <c r="B1892" i="11" a="1"/>
  <c r="B1892" i="11" s="1"/>
  <c r="B1893" i="11" a="1"/>
  <c r="B1893" i="11" s="1"/>
  <c r="B1894" i="11" a="1"/>
  <c r="B1894" i="11" s="1"/>
  <c r="B1895" i="11" a="1"/>
  <c r="B1895" i="11" s="1"/>
  <c r="B1896" i="11" a="1"/>
  <c r="B1896" i="11" s="1"/>
  <c r="B1897" i="11" a="1"/>
  <c r="B1897" i="11" s="1"/>
  <c r="B1898" i="11" a="1"/>
  <c r="B1898" i="11" s="1"/>
  <c r="B1899" i="11" a="1"/>
  <c r="B1899" i="11" s="1"/>
  <c r="B1900" i="11" a="1"/>
  <c r="B1900" i="11" s="1"/>
  <c r="B1901" i="11" a="1"/>
  <c r="B1901" i="11" s="1"/>
  <c r="B1902" i="11" a="1"/>
  <c r="B1902" i="11" s="1"/>
  <c r="B1903" i="11" a="1"/>
  <c r="B1903" i="11" s="1"/>
  <c r="B1904" i="11" a="1"/>
  <c r="B1904" i="11" s="1"/>
  <c r="B1905" i="11" a="1"/>
  <c r="B1905" i="11" s="1"/>
  <c r="B1906" i="11" a="1"/>
  <c r="B1906" i="11" s="1"/>
  <c r="B1907" i="11" a="1"/>
  <c r="B1907" i="11" s="1"/>
  <c r="B1908" i="11" a="1"/>
  <c r="B1908" i="11"/>
  <c r="B1909" i="11" a="1"/>
  <c r="B1909" i="11"/>
  <c r="B1910" i="11" a="1"/>
  <c r="B1910" i="11"/>
  <c r="B1911" i="11" a="1"/>
  <c r="B1911" i="11"/>
  <c r="B1912" i="11" a="1"/>
  <c r="B1912" i="11"/>
  <c r="B1913" i="11" a="1"/>
  <c r="B1913" i="11"/>
  <c r="B1914" i="11" a="1"/>
  <c r="B1914" i="11"/>
  <c r="B1915" i="11" a="1"/>
  <c r="B1915" i="11"/>
  <c r="B1916" i="11" a="1"/>
  <c r="B1916" i="11"/>
  <c r="B1917" i="11" a="1"/>
  <c r="B1917" i="11"/>
  <c r="B1918" i="11" a="1"/>
  <c r="B1918" i="11"/>
  <c r="B1919" i="11" a="1"/>
  <c r="B1919" i="11"/>
  <c r="B1920" i="11" a="1"/>
  <c r="B1920" i="11"/>
  <c r="B1921" i="11" a="1"/>
  <c r="B1921" i="11"/>
  <c r="B1922" i="11" a="1"/>
  <c r="B1922" i="11"/>
  <c r="B1923" i="11" a="1"/>
  <c r="B1923" i="11"/>
  <c r="B1924" i="11" a="1"/>
  <c r="B1924" i="11"/>
  <c r="B1925" i="11" a="1"/>
  <c r="B1925" i="11"/>
  <c r="B1926" i="11" a="1"/>
  <c r="B1926" i="11"/>
  <c r="B1927" i="11" a="1"/>
  <c r="B1927" i="11"/>
  <c r="B1928" i="11" a="1"/>
  <c r="B1928" i="11"/>
  <c r="B1929" i="11" a="1"/>
  <c r="B1929" i="11"/>
  <c r="B1930" i="11" a="1"/>
  <c r="B1930" i="11"/>
  <c r="B1931" i="11" a="1"/>
  <c r="B1931" i="11"/>
  <c r="B1932" i="11" a="1"/>
  <c r="B1932" i="11"/>
  <c r="B1933" i="11" a="1"/>
  <c r="B1933" i="11"/>
  <c r="B1934" i="11" a="1"/>
  <c r="B1934" i="11"/>
  <c r="B1935" i="11" a="1"/>
  <c r="B1935" i="11"/>
  <c r="B1936" i="11" a="1"/>
  <c r="B1936" i="11"/>
  <c r="B1937" i="11" a="1"/>
  <c r="B1937" i="11"/>
  <c r="B1938" i="11" a="1"/>
  <c r="B1938" i="11"/>
  <c r="B1939" i="11" a="1"/>
  <c r="B1939" i="11"/>
  <c r="B1940" i="11" a="1"/>
  <c r="B1940" i="11"/>
  <c r="B1941" i="11" a="1"/>
  <c r="B1941" i="11"/>
  <c r="B1942" i="11" a="1"/>
  <c r="B1942" i="11"/>
  <c r="B1943" i="11" a="1"/>
  <c r="B1943" i="11"/>
  <c r="B1944" i="11" a="1"/>
  <c r="B1944" i="11"/>
  <c r="B1945" i="11" a="1"/>
  <c r="B1945" i="11"/>
  <c r="B1946" i="11" a="1"/>
  <c r="B1946" i="11"/>
  <c r="B1947" i="11" a="1"/>
  <c r="B1947" i="11"/>
  <c r="B1948" i="11" a="1"/>
  <c r="B1948" i="11"/>
  <c r="B1949" i="11" a="1"/>
  <c r="B1949" i="11"/>
  <c r="B1950" i="11" a="1"/>
  <c r="B1950" i="11"/>
  <c r="B1951" i="11" a="1"/>
  <c r="B1951" i="11"/>
  <c r="B1952" i="11" a="1"/>
  <c r="B1952" i="11"/>
  <c r="B1953" i="11" a="1"/>
  <c r="B1953" i="11"/>
  <c r="B1954" i="11" a="1"/>
  <c r="B1954" i="11"/>
  <c r="B1955" i="11" a="1"/>
  <c r="B1955" i="11"/>
  <c r="B1956" i="11" a="1"/>
  <c r="B1956" i="11"/>
  <c r="B1957" i="11" a="1"/>
  <c r="B1957" i="11"/>
  <c r="B1958" i="11" a="1"/>
  <c r="B1958" i="11"/>
  <c r="B1959" i="11" a="1"/>
  <c r="B1959" i="11"/>
  <c r="B1960" i="11" a="1"/>
  <c r="B1960" i="11"/>
  <c r="B1961" i="11" a="1"/>
  <c r="B1961" i="11"/>
  <c r="B1962" i="11" a="1"/>
  <c r="B1962" i="11"/>
  <c r="B1963" i="11" a="1"/>
  <c r="B1963" i="11"/>
  <c r="B1964" i="11" a="1"/>
  <c r="B1964" i="11"/>
  <c r="B1965" i="11" a="1"/>
  <c r="B1965" i="11"/>
  <c r="B1966" i="11" a="1"/>
  <c r="B1966" i="11"/>
  <c r="B1967" i="11" a="1"/>
  <c r="B1967" i="11"/>
  <c r="B1968" i="11" a="1"/>
  <c r="B1968" i="11"/>
  <c r="B1969" i="11" a="1"/>
  <c r="B1969" i="11"/>
  <c r="B1970" i="11" a="1"/>
  <c r="B1970" i="11"/>
  <c r="B1971" i="11" a="1"/>
  <c r="B1971" i="11"/>
  <c r="B1972" i="11" a="1"/>
  <c r="B1972" i="11"/>
  <c r="B1973" i="11" a="1"/>
  <c r="B1973" i="11"/>
  <c r="B1974" i="11" a="1"/>
  <c r="B1974" i="11"/>
  <c r="B1975" i="11" a="1"/>
  <c r="B1975" i="11"/>
  <c r="B1976" i="11" a="1"/>
  <c r="B1976" i="11"/>
  <c r="B1977" i="11" a="1"/>
  <c r="B1977" i="11"/>
  <c r="B1978" i="11" a="1"/>
  <c r="B1978" i="11"/>
  <c r="B1979" i="11" a="1"/>
  <c r="B1979" i="11"/>
  <c r="B1980" i="11" a="1"/>
  <c r="B1980" i="11"/>
  <c r="B1981" i="11" a="1"/>
  <c r="B1981" i="11"/>
  <c r="B1982" i="11" a="1"/>
  <c r="B1982" i="11"/>
  <c r="B1983" i="11" a="1"/>
  <c r="B1983" i="11"/>
  <c r="B1984" i="11" a="1"/>
  <c r="B1984" i="11"/>
  <c r="B1985" i="11" a="1"/>
  <c r="B1985" i="11"/>
  <c r="B1986" i="11" a="1"/>
  <c r="B1986" i="11"/>
  <c r="B1987" i="11" a="1"/>
  <c r="B1987" i="11"/>
  <c r="B1988" i="11" a="1"/>
  <c r="B1988" i="11"/>
  <c r="B1989" i="11" a="1"/>
  <c r="B1989" i="11"/>
  <c r="B1990" i="11" a="1"/>
  <c r="B1990" i="11"/>
  <c r="B1991" i="11" a="1"/>
  <c r="B1991" i="11"/>
  <c r="B1992" i="11" a="1"/>
  <c r="B1992" i="11"/>
  <c r="B1993" i="11" a="1"/>
  <c r="B1993" i="11"/>
  <c r="B1994" i="11" a="1"/>
  <c r="B1994" i="11"/>
  <c r="B1995" i="11" a="1"/>
  <c r="B1995" i="11"/>
  <c r="B1996" i="11" a="1"/>
  <c r="B1996" i="11"/>
  <c r="B1997" i="11" a="1"/>
  <c r="B1997" i="11"/>
  <c r="B1998" i="11" a="1"/>
  <c r="B1998" i="11"/>
  <c r="B1999" i="11" a="1"/>
  <c r="B1999" i="11"/>
  <c r="B2000" i="11" a="1"/>
  <c r="B2000" i="11"/>
  <c r="B2001" i="11" a="1"/>
  <c r="B2001" i="11"/>
  <c r="B2002" i="11" a="1"/>
  <c r="B2002" i="11"/>
  <c r="B2003" i="11" a="1"/>
  <c r="B2003" i="11"/>
  <c r="B2004" i="11" a="1"/>
  <c r="B2004" i="11"/>
  <c r="B2005" i="11" a="1"/>
  <c r="B2005" i="11"/>
  <c r="B2006" i="11" a="1"/>
  <c r="B2006" i="11"/>
  <c r="B2007" i="11" a="1"/>
  <c r="B2007" i="11"/>
  <c r="B2008" i="11" a="1"/>
  <c r="B2008" i="11"/>
  <c r="B2009" i="11" a="1"/>
  <c r="B2009" i="11"/>
  <c r="B2010" i="11" a="1"/>
  <c r="B2010" i="11"/>
  <c r="B2011" i="11" a="1"/>
  <c r="B2011" i="11"/>
  <c r="B2012" i="11" a="1"/>
  <c r="B2012" i="11"/>
  <c r="B2013" i="11" a="1"/>
  <c r="B2013" i="11"/>
  <c r="B2014" i="11" a="1"/>
  <c r="B2014" i="11"/>
  <c r="B2015" i="11" a="1"/>
  <c r="B2015" i="11"/>
  <c r="B2016" i="11" a="1"/>
  <c r="B2016" i="11"/>
  <c r="B2017" i="11" a="1"/>
  <c r="B2017" i="11"/>
  <c r="B2018" i="11" a="1"/>
  <c r="B2018" i="11"/>
  <c r="B2019" i="11" a="1"/>
  <c r="B2019" i="11"/>
  <c r="B2020" i="11" a="1"/>
  <c r="B2020" i="11"/>
  <c r="B2021" i="11" a="1"/>
  <c r="B2021" i="11"/>
  <c r="B2022" i="11" a="1"/>
  <c r="B2022" i="11"/>
  <c r="B2023" i="11" a="1"/>
  <c r="B2023" i="11"/>
  <c r="B2024" i="11" a="1"/>
  <c r="B2024" i="11"/>
  <c r="B2025" i="11" a="1"/>
  <c r="B2025" i="11"/>
  <c r="B2026" i="11" a="1"/>
  <c r="B2026" i="11"/>
  <c r="B2027" i="11" a="1"/>
  <c r="B2027" i="11"/>
  <c r="B2028" i="11" a="1"/>
  <c r="B2028" i="11"/>
  <c r="B2029" i="11" a="1"/>
  <c r="B2029" i="11"/>
  <c r="B2030" i="11" a="1"/>
  <c r="B2030" i="11"/>
  <c r="B2031" i="11" a="1"/>
  <c r="B2031" i="11"/>
  <c r="B2032" i="11" a="1"/>
  <c r="B2032" i="11"/>
  <c r="B2033" i="11" a="1"/>
  <c r="B2033" i="11"/>
  <c r="B2034" i="11" a="1"/>
  <c r="B2034" i="11"/>
  <c r="B2035" i="11" a="1"/>
  <c r="B2035" i="11"/>
  <c r="B2036" i="11" a="1"/>
  <c r="B2036" i="11"/>
  <c r="B2037" i="11" a="1"/>
  <c r="B2037" i="11"/>
  <c r="B2038" i="11" a="1"/>
  <c r="B2038" i="11"/>
  <c r="B2039" i="11" a="1"/>
  <c r="B2039" i="11"/>
  <c r="B2040" i="11" a="1"/>
  <c r="B2040" i="11"/>
  <c r="B2041" i="11" a="1"/>
  <c r="B2041" i="11"/>
  <c r="B2042" i="11" a="1"/>
  <c r="B2042" i="11"/>
  <c r="B2043" i="11" a="1"/>
  <c r="B2043" i="11"/>
  <c r="B2044" i="11" a="1"/>
  <c r="B2044" i="11"/>
  <c r="B2045" i="11" a="1"/>
  <c r="B2045" i="11"/>
  <c r="B2046" i="11" a="1"/>
  <c r="B2046" i="11"/>
  <c r="B2047" i="11" a="1"/>
  <c r="B2047" i="11"/>
  <c r="B2048" i="11" a="1"/>
  <c r="B2048" i="11"/>
  <c r="B2049" i="11" a="1"/>
  <c r="B2049" i="11"/>
  <c r="B2050" i="11" a="1"/>
  <c r="B2050" i="11"/>
  <c r="B2051" i="11" a="1"/>
  <c r="B2051" i="11"/>
  <c r="B2052" i="11" a="1"/>
  <c r="B2052" i="11"/>
  <c r="B2053" i="11" a="1"/>
  <c r="B2053" i="11"/>
  <c r="B2054" i="11" a="1"/>
  <c r="B2054" i="11"/>
  <c r="B2055" i="11" a="1"/>
  <c r="B2055" i="11"/>
  <c r="B2056" i="11" a="1"/>
  <c r="B2056" i="11"/>
  <c r="B2057" i="11" a="1"/>
  <c r="B2057" i="11"/>
  <c r="B2058" i="11" a="1"/>
  <c r="B2058" i="11"/>
  <c r="B2059" i="11" a="1"/>
  <c r="B2059" i="11"/>
  <c r="B2060" i="11" a="1"/>
  <c r="B2060" i="11"/>
  <c r="B2061" i="11" a="1"/>
  <c r="B2061" i="11"/>
  <c r="B2062" i="11" a="1"/>
  <c r="B2062" i="11"/>
  <c r="B2063" i="11" a="1"/>
  <c r="B2063" i="11"/>
  <c r="B2064" i="11" a="1"/>
  <c r="B2064" i="11"/>
  <c r="B2065" i="11" a="1"/>
  <c r="B2065" i="11"/>
  <c r="B2066" i="11" a="1"/>
  <c r="B2066" i="11"/>
  <c r="B2067" i="11" a="1"/>
  <c r="B2067" i="11"/>
  <c r="B2068" i="11" a="1"/>
  <c r="B2068" i="11"/>
  <c r="B2069" i="11" a="1"/>
  <c r="B2069" i="11"/>
  <c r="B2070" i="11" a="1"/>
  <c r="B2070" i="11"/>
  <c r="B2071" i="11" a="1"/>
  <c r="B2071" i="11"/>
  <c r="B2072" i="11" a="1"/>
  <c r="B2072" i="11"/>
  <c r="B2073" i="11" a="1"/>
  <c r="B2073" i="11"/>
  <c r="B2074" i="11" a="1"/>
  <c r="B2074" i="11"/>
  <c r="B2075" i="11" a="1"/>
  <c r="B2075" i="11"/>
  <c r="B2076" i="11" a="1"/>
  <c r="B2076" i="11"/>
  <c r="B2077" i="11" a="1"/>
  <c r="B2077" i="11"/>
  <c r="B2078" i="11" a="1"/>
  <c r="B2078" i="11"/>
  <c r="B2079" i="11" a="1"/>
  <c r="B2079" i="11"/>
  <c r="B2080" i="11" a="1"/>
  <c r="B2080" i="11"/>
  <c r="B2081" i="11" a="1"/>
  <c r="B2081" i="11"/>
  <c r="B2082" i="11" a="1"/>
  <c r="B2082" i="11"/>
  <c r="B2083" i="11" a="1"/>
  <c r="B2083" i="11"/>
  <c r="B2084" i="11" a="1"/>
  <c r="B2084" i="11"/>
  <c r="B2085" i="11" a="1"/>
  <c r="B2085" i="11"/>
  <c r="B2086" i="11" a="1"/>
  <c r="B2086" i="11"/>
  <c r="B2087" i="11" a="1"/>
  <c r="B2087" i="11"/>
  <c r="B2088" i="11" a="1"/>
  <c r="B2088" i="11"/>
  <c r="B2089" i="11" a="1"/>
  <c r="B2089" i="11"/>
  <c r="B2090" i="11" a="1"/>
  <c r="B2090" i="11"/>
  <c r="B2091" i="11" a="1"/>
  <c r="B2091" i="11"/>
  <c r="B2092" i="11" a="1"/>
  <c r="B2092" i="11"/>
  <c r="B2093" i="11" a="1"/>
  <c r="B2093" i="11"/>
  <c r="B2094" i="11" a="1"/>
  <c r="B2094" i="11"/>
  <c r="B2095" i="11" a="1"/>
  <c r="B2095" i="11"/>
  <c r="B2096" i="11" a="1"/>
  <c r="B2096" i="11" s="1"/>
  <c r="B2097" i="11" a="1"/>
  <c r="B2097" i="11" s="1"/>
  <c r="B2098" i="11" a="1"/>
  <c r="B2098" i="11" s="1"/>
  <c r="B2099" i="11" a="1"/>
  <c r="B2099" i="11" s="1"/>
  <c r="B2100" i="11" a="1"/>
  <c r="B2100" i="11" s="1"/>
  <c r="B2101" i="11" a="1"/>
  <c r="B2101" i="11" s="1"/>
  <c r="B2102" i="11" a="1"/>
  <c r="B2102" i="11" s="1"/>
  <c r="B2103" i="11" a="1"/>
  <c r="B2103" i="11" s="1"/>
  <c r="B2104" i="11" a="1"/>
  <c r="B2104" i="11" s="1"/>
  <c r="B2105" i="11" a="1"/>
  <c r="B2105" i="11" s="1"/>
  <c r="B2106" i="11" a="1"/>
  <c r="B2106" i="11" s="1"/>
  <c r="B2107" i="11" a="1"/>
  <c r="B2107" i="11" s="1"/>
  <c r="B2108" i="11" a="1"/>
  <c r="B2108" i="11" s="1"/>
  <c r="B2109" i="11" a="1"/>
  <c r="B2109" i="11" s="1"/>
  <c r="B2110" i="11" a="1"/>
  <c r="B2110" i="11" s="1"/>
  <c r="B2111" i="11" a="1"/>
  <c r="B2111" i="11" s="1"/>
  <c r="B2112" i="11" a="1"/>
  <c r="B2112" i="11" s="1"/>
  <c r="B2113" i="11" a="1"/>
  <c r="B2113" i="11" s="1"/>
  <c r="B2114" i="11" a="1"/>
  <c r="B2114" i="11" s="1"/>
  <c r="B2115" i="11" a="1"/>
  <c r="B2115" i="11" s="1"/>
  <c r="B2116" i="11" a="1"/>
  <c r="B2116" i="11" s="1"/>
  <c r="B2117" i="11" a="1"/>
  <c r="B2117" i="11" s="1"/>
  <c r="B2118" i="11" a="1"/>
  <c r="B2118" i="11" s="1"/>
  <c r="B2119" i="11" a="1"/>
  <c r="B2119" i="11" s="1"/>
  <c r="B2120" i="11" a="1"/>
  <c r="B2120" i="11" s="1"/>
  <c r="B2121" i="11" a="1"/>
  <c r="B2121" i="11" s="1"/>
  <c r="B2122" i="11" a="1"/>
  <c r="B2122" i="11" s="1"/>
  <c r="B2123" i="11" a="1"/>
  <c r="B2123" i="11" s="1"/>
  <c r="B2124" i="11" a="1"/>
  <c r="B2124" i="11" s="1"/>
  <c r="B2125" i="11" a="1"/>
  <c r="B2125" i="11" s="1"/>
  <c r="B2126" i="11" a="1"/>
  <c r="B2126" i="11" s="1"/>
  <c r="B2127" i="11" a="1"/>
  <c r="B2127" i="11" s="1"/>
  <c r="B2128" i="11" a="1"/>
  <c r="B2128" i="11" s="1"/>
  <c r="B2129" i="11" a="1"/>
  <c r="B2129" i="11" s="1"/>
  <c r="B2130" i="11" a="1"/>
  <c r="B2130" i="11" s="1"/>
  <c r="B2131" i="11" a="1"/>
  <c r="B2131" i="11" s="1"/>
  <c r="B2132" i="11" a="1"/>
  <c r="B2132" i="11" s="1"/>
  <c r="B2133" i="11" a="1"/>
  <c r="B2133" i="11" s="1"/>
  <c r="B2134" i="11" a="1"/>
  <c r="B2134" i="11" s="1"/>
  <c r="B2135" i="11" a="1"/>
  <c r="B2135" i="11" s="1"/>
  <c r="B2136" i="11" a="1"/>
  <c r="B2136" i="11" s="1"/>
  <c r="B2137" i="11" a="1"/>
  <c r="B2137" i="11" s="1"/>
  <c r="B2138" i="11" a="1"/>
  <c r="B2138" i="11" s="1"/>
  <c r="B2139" i="11" a="1"/>
  <c r="B2139" i="11" s="1"/>
  <c r="B2140" i="11" a="1"/>
  <c r="B2140" i="11" s="1"/>
  <c r="B2141" i="11" a="1"/>
  <c r="B2141" i="11" s="1"/>
  <c r="B2142" i="11" a="1"/>
  <c r="B2142" i="11" s="1"/>
  <c r="B2143" i="11" a="1"/>
  <c r="B2143" i="11" s="1"/>
  <c r="B2144" i="11" a="1"/>
  <c r="B2144" i="11" s="1"/>
  <c r="B2145" i="11" a="1"/>
  <c r="B2145" i="11" s="1"/>
  <c r="B2146" i="11" a="1"/>
  <c r="B2146" i="11" s="1"/>
  <c r="B2147" i="11" a="1"/>
  <c r="B2147" i="11" s="1"/>
  <c r="B2148" i="11" a="1"/>
  <c r="B2148" i="11" s="1"/>
  <c r="B2149" i="11" a="1"/>
  <c r="B2149" i="11" s="1"/>
  <c r="B2150" i="11" a="1"/>
  <c r="B2150" i="11" s="1"/>
  <c r="B2151" i="11" a="1"/>
  <c r="B2151" i="11" s="1"/>
  <c r="B2152" i="11" a="1"/>
  <c r="B2152" i="11" s="1"/>
  <c r="B2153" i="11" a="1"/>
  <c r="B2153" i="11" s="1"/>
  <c r="B2154" i="11" a="1"/>
  <c r="B2154" i="11" s="1"/>
  <c r="B2155" i="11" a="1"/>
  <c r="B2155" i="11" s="1"/>
  <c r="B2156" i="11" a="1"/>
  <c r="B2156" i="11" s="1"/>
  <c r="B2157" i="11" a="1"/>
  <c r="B2157" i="11" s="1"/>
  <c r="B2158" i="11" a="1"/>
  <c r="B2158" i="11" s="1"/>
  <c r="B2159" i="11" a="1"/>
  <c r="B2159" i="11" s="1"/>
  <c r="B2160" i="11" a="1"/>
  <c r="B2160" i="11" s="1"/>
  <c r="B2161" i="11" a="1"/>
  <c r="B2161" i="11" s="1"/>
  <c r="B2162" i="11" a="1"/>
  <c r="B2162" i="11" s="1"/>
  <c r="B2163" i="11" a="1"/>
  <c r="B2163" i="11" s="1"/>
  <c r="B2164" i="11" a="1"/>
  <c r="B2164" i="11" s="1"/>
  <c r="B2165" i="11" a="1"/>
  <c r="B2165" i="11" s="1"/>
  <c r="B2166" i="11" a="1"/>
  <c r="B2166" i="11" s="1"/>
  <c r="B2167" i="11" a="1"/>
  <c r="B2167" i="11" s="1"/>
  <c r="B2168" i="11" a="1"/>
  <c r="B2168" i="11" s="1"/>
  <c r="B2169" i="11" a="1"/>
  <c r="B2169" i="11" s="1"/>
  <c r="B2170" i="11" a="1"/>
  <c r="B2170" i="11" s="1"/>
  <c r="B2171" i="11" a="1"/>
  <c r="B2171" i="11" s="1"/>
  <c r="B2172" i="11" a="1"/>
  <c r="B2172" i="11" s="1"/>
  <c r="B2173" i="11" a="1"/>
  <c r="B2173" i="11" s="1"/>
  <c r="B2174" i="11" a="1"/>
  <c r="B2174" i="11" s="1"/>
  <c r="B2175" i="11" a="1"/>
  <c r="B2175" i="11" s="1"/>
  <c r="B2176" i="11" a="1"/>
  <c r="B2176" i="11" s="1"/>
  <c r="B2177" i="11" a="1"/>
  <c r="B2177" i="11" s="1"/>
  <c r="B2178" i="11" a="1"/>
  <c r="B2178" i="11" s="1"/>
  <c r="B2179" i="11" a="1"/>
  <c r="B2179" i="11" s="1"/>
  <c r="B2180" i="11" a="1"/>
  <c r="B2180" i="11" s="1"/>
  <c r="B2181" i="11" a="1"/>
  <c r="B2181" i="11" s="1"/>
  <c r="B2182" i="11" a="1"/>
  <c r="B2182" i="11" s="1"/>
  <c r="B2183" i="11" a="1"/>
  <c r="B2183" i="11" s="1"/>
  <c r="B2184" i="11" a="1"/>
  <c r="B2184" i="11" s="1"/>
  <c r="B2185" i="11" a="1"/>
  <c r="B2185" i="11" s="1"/>
  <c r="B2186" i="11" a="1"/>
  <c r="B2186" i="11" s="1"/>
  <c r="B2187" i="11" a="1"/>
  <c r="B2187" i="11" s="1"/>
  <c r="B2188" i="11" a="1"/>
  <c r="B2188" i="11" s="1"/>
  <c r="B2189" i="11" a="1"/>
  <c r="B2189" i="11" s="1"/>
  <c r="B2190" i="11" a="1"/>
  <c r="B2190" i="11" s="1"/>
  <c r="B2191" i="11" a="1"/>
  <c r="B2191" i="11" s="1"/>
  <c r="B2192" i="11" a="1"/>
  <c r="B2192" i="11" s="1"/>
  <c r="B2193" i="11" a="1"/>
  <c r="B2193" i="11" s="1"/>
  <c r="B2194" i="11" a="1"/>
  <c r="B2194" i="11" s="1"/>
  <c r="B2195" i="11" a="1"/>
  <c r="B2195" i="11" s="1"/>
  <c r="B2196" i="11" a="1"/>
  <c r="B2196" i="11" s="1"/>
  <c r="B2197" i="11" a="1"/>
  <c r="B2197" i="11" s="1"/>
  <c r="B2198" i="11" a="1"/>
  <c r="B2198" i="11" s="1"/>
  <c r="B2199" i="11" a="1"/>
  <c r="B2199" i="11" s="1"/>
  <c r="B2200" i="11" a="1"/>
  <c r="B2200" i="11" s="1"/>
  <c r="B2201" i="11" a="1"/>
  <c r="B2201" i="11" s="1"/>
  <c r="B2202" i="11" a="1"/>
  <c r="B2202" i="11" s="1"/>
  <c r="B2203" i="11" a="1"/>
  <c r="B2203" i="11" s="1"/>
  <c r="B2204" i="11" a="1"/>
  <c r="B2204" i="11" s="1"/>
  <c r="B2205" i="11" a="1"/>
  <c r="B2205" i="11" s="1"/>
  <c r="B2206" i="11" a="1"/>
  <c r="B2206" i="11" s="1"/>
  <c r="B2207" i="11" a="1"/>
  <c r="B2207" i="11" s="1"/>
  <c r="B2208" i="11" a="1"/>
  <c r="B2208" i="11" s="1"/>
  <c r="B2209" i="11" a="1"/>
  <c r="B2209" i="11" s="1"/>
  <c r="B2210" i="11" a="1"/>
  <c r="B2210" i="11" s="1"/>
  <c r="B2211" i="11" a="1"/>
  <c r="B2211" i="11" s="1"/>
  <c r="B2212" i="11" a="1"/>
  <c r="B2212" i="11" s="1"/>
  <c r="B2213" i="11" a="1"/>
  <c r="B2213" i="11" s="1"/>
  <c r="B2214" i="11" a="1"/>
  <c r="B2214" i="11" s="1"/>
  <c r="B2215" i="11" a="1"/>
  <c r="B2215" i="11" s="1"/>
  <c r="B2216" i="11" a="1"/>
  <c r="B2216" i="11" s="1"/>
  <c r="B2217" i="11" a="1"/>
  <c r="B2217" i="11" s="1"/>
  <c r="B2218" i="11" a="1"/>
  <c r="B2218" i="11" s="1"/>
  <c r="B2219" i="11" a="1"/>
  <c r="B2219" i="11" s="1"/>
  <c r="B2220" i="11" a="1"/>
  <c r="B2220" i="11" s="1"/>
  <c r="B2221" i="11" a="1"/>
  <c r="B2221" i="11" s="1"/>
  <c r="B2222" i="11" a="1"/>
  <c r="B2222" i="11" s="1"/>
  <c r="B2223" i="11" a="1"/>
  <c r="B2223" i="11" s="1"/>
  <c r="B2224" i="11" a="1"/>
  <c r="B2224" i="11" s="1"/>
  <c r="B2225" i="11" a="1"/>
  <c r="B2225" i="11" s="1"/>
  <c r="B2226" i="11" a="1"/>
  <c r="B2226" i="11" s="1"/>
  <c r="B2227" i="11" a="1"/>
  <c r="B2227" i="11" s="1"/>
  <c r="B2228" i="11" a="1"/>
  <c r="B2228" i="11" s="1"/>
  <c r="B2229" i="11" a="1"/>
  <c r="B2229" i="11" s="1"/>
  <c r="B2230" i="11" a="1"/>
  <c r="B2230" i="11" s="1"/>
  <c r="B2231" i="11" a="1"/>
  <c r="B2231" i="11" s="1"/>
  <c r="B2232" i="11" a="1"/>
  <c r="B2232" i="11" s="1"/>
  <c r="B2233" i="11" a="1"/>
  <c r="B2233" i="11" s="1"/>
  <c r="B2234" i="11" a="1"/>
  <c r="B2234" i="11" s="1"/>
  <c r="B2235" i="11" a="1"/>
  <c r="B2235" i="11" s="1"/>
  <c r="B2236" i="11" a="1"/>
  <c r="B2236" i="11" s="1"/>
  <c r="B2237" i="11" a="1"/>
  <c r="B2237" i="11" s="1"/>
  <c r="B2238" i="11" a="1"/>
  <c r="B2238" i="11" s="1"/>
  <c r="B2239" i="11" a="1"/>
  <c r="B2239" i="11" s="1"/>
  <c r="B2240" i="11" a="1"/>
  <c r="B2240" i="11" s="1"/>
  <c r="B2241" i="11" a="1"/>
  <c r="B2241" i="11" s="1"/>
  <c r="B2242" i="11" a="1"/>
  <c r="B2242" i="11" s="1"/>
  <c r="B2243" i="11" a="1"/>
  <c r="B2243" i="11" s="1"/>
  <c r="B2244" i="11" a="1"/>
  <c r="B2244" i="11" s="1"/>
  <c r="B2245" i="11" a="1"/>
  <c r="B2245" i="11" s="1"/>
  <c r="B2246" i="11" a="1"/>
  <c r="B2246" i="11" s="1"/>
  <c r="B2247" i="11" a="1"/>
  <c r="B2247" i="11" s="1"/>
  <c r="B2248" i="11" a="1"/>
  <c r="B2248" i="11" s="1"/>
  <c r="B2249" i="11" a="1"/>
  <c r="B2249" i="11" s="1"/>
  <c r="B2250" i="11" a="1"/>
  <c r="B2250" i="11" s="1"/>
  <c r="B2251" i="11" a="1"/>
  <c r="B2251" i="11" s="1"/>
  <c r="B2252" i="11" a="1"/>
  <c r="B2252" i="11" s="1"/>
  <c r="B2253" i="11" a="1"/>
  <c r="B2253" i="11" s="1"/>
  <c r="B2254" i="11" a="1"/>
  <c r="B2254" i="11" s="1"/>
  <c r="B2255" i="11" a="1"/>
  <c r="B2255" i="11" s="1"/>
  <c r="B2256" i="11" a="1"/>
  <c r="B2256" i="11" s="1"/>
  <c r="B2257" i="11" a="1"/>
  <c r="B2257" i="11" s="1"/>
  <c r="B2258" i="11" a="1"/>
  <c r="B2258" i="11" s="1"/>
  <c r="B2259" i="11" a="1"/>
  <c r="B2259" i="11" s="1"/>
  <c r="B2260" i="11" a="1"/>
  <c r="B2260" i="11" s="1"/>
  <c r="B2261" i="11" a="1"/>
  <c r="B2261" i="11" s="1"/>
  <c r="B2262" i="11" a="1"/>
  <c r="B2262" i="11" s="1"/>
  <c r="B2263" i="11" a="1"/>
  <c r="B2263" i="11" s="1"/>
  <c r="B2264" i="11" a="1"/>
  <c r="B2264" i="11" s="1"/>
  <c r="B2265" i="11" a="1"/>
  <c r="B2265" i="11" s="1"/>
  <c r="B2266" i="11" a="1"/>
  <c r="B2266" i="11" s="1"/>
  <c r="B2267" i="11" a="1"/>
  <c r="B2267" i="11" s="1"/>
  <c r="B2268" i="11" a="1"/>
  <c r="B2268" i="11" s="1"/>
  <c r="B2269" i="11" a="1"/>
  <c r="B2269" i="11" s="1"/>
  <c r="B2270" i="11" a="1"/>
  <c r="B2270" i="11" s="1"/>
  <c r="B2271" i="11" a="1"/>
  <c r="B2271" i="11" s="1"/>
  <c r="B2272" i="11" a="1"/>
  <c r="B2272" i="11" s="1"/>
  <c r="B2273" i="11" a="1"/>
  <c r="B2273" i="11" s="1"/>
  <c r="B2274" i="11" a="1"/>
  <c r="B2274" i="11" s="1"/>
  <c r="B2275" i="11" a="1"/>
  <c r="B2275" i="11" s="1"/>
  <c r="B2276" i="11" a="1"/>
  <c r="B2276" i="11" s="1"/>
  <c r="B2277" i="11" a="1"/>
  <c r="B2277" i="11" s="1"/>
  <c r="B2278" i="11" a="1"/>
  <c r="B2278" i="11" s="1"/>
  <c r="B2279" i="11" a="1"/>
  <c r="B2279" i="11" s="1"/>
  <c r="B2280" i="11" a="1"/>
  <c r="B2280" i="11" s="1"/>
  <c r="B2281" i="11" a="1"/>
  <c r="B2281" i="11" s="1"/>
  <c r="B2282" i="11" a="1"/>
  <c r="B2282" i="11" s="1"/>
  <c r="B2283" i="11" a="1"/>
  <c r="B2283" i="11" s="1"/>
  <c r="B2284" i="11" a="1"/>
  <c r="B2284" i="11" s="1"/>
  <c r="B2285" i="11" a="1"/>
  <c r="B2285" i="11" s="1"/>
  <c r="B2286" i="11" a="1"/>
  <c r="B2286" i="11" s="1"/>
  <c r="B2287" i="11" a="1"/>
  <c r="B2287" i="11" s="1"/>
  <c r="B2288" i="11" a="1"/>
  <c r="B2288" i="11" s="1"/>
  <c r="B2289" i="11" a="1"/>
  <c r="B2289" i="11" s="1"/>
  <c r="B2290" i="11" a="1"/>
  <c r="B2290" i="11" s="1"/>
  <c r="B2291" i="11" a="1"/>
  <c r="B2291" i="11" s="1"/>
  <c r="B2292" i="11" a="1"/>
  <c r="B2292" i="11" s="1"/>
  <c r="B2293" i="11" a="1"/>
  <c r="B2293" i="11" s="1"/>
  <c r="B2294" i="11" a="1"/>
  <c r="B2294" i="11" s="1"/>
  <c r="B2295" i="11" a="1"/>
  <c r="B2295" i="11" s="1"/>
  <c r="B2296" i="11" a="1"/>
  <c r="B2296" i="11" s="1"/>
  <c r="B2297" i="11" a="1"/>
  <c r="B2297" i="11" s="1"/>
  <c r="B2298" i="11" a="1"/>
  <c r="B2298" i="11" s="1"/>
  <c r="B2299" i="11" a="1"/>
  <c r="B2299" i="11" s="1"/>
  <c r="B2300" i="11" a="1"/>
  <c r="B2300" i="11" s="1"/>
  <c r="B2301" i="11" a="1"/>
  <c r="B2301" i="11" s="1"/>
  <c r="B2302" i="11" a="1"/>
  <c r="B2302" i="11" s="1"/>
  <c r="B2303" i="11" a="1"/>
  <c r="B2303" i="11" s="1"/>
  <c r="B2304" i="11" a="1"/>
  <c r="B2304" i="11" s="1"/>
  <c r="B2305" i="11" a="1"/>
  <c r="B2305" i="11" s="1"/>
  <c r="B2306" i="11" a="1"/>
  <c r="B2306" i="11" s="1"/>
  <c r="B2307" i="11" a="1"/>
  <c r="B2307" i="11" s="1"/>
  <c r="B2308" i="11" a="1"/>
  <c r="B2308" i="11" s="1"/>
  <c r="B2309" i="11" a="1"/>
  <c r="B2309" i="11" s="1"/>
  <c r="B2310" i="11" a="1"/>
  <c r="B2310" i="11" s="1"/>
  <c r="B2311" i="11" a="1"/>
  <c r="B2311" i="11" s="1"/>
  <c r="B2312" i="11" a="1"/>
  <c r="B2312" i="11" s="1"/>
  <c r="B2313" i="11" a="1"/>
  <c r="B2313" i="11" s="1"/>
  <c r="B2314" i="11" a="1"/>
  <c r="B2314" i="11" s="1"/>
  <c r="B2315" i="11" a="1"/>
  <c r="B2315" i="11" s="1"/>
  <c r="B2316" i="11" a="1"/>
  <c r="B2316" i="11" s="1"/>
  <c r="B2317" i="11" a="1"/>
  <c r="B2317" i="11" s="1"/>
  <c r="B2318" i="11" a="1"/>
  <c r="B2318" i="11" s="1"/>
  <c r="B2319" i="11" a="1"/>
  <c r="B2319" i="11" s="1"/>
  <c r="B2320" i="11" a="1"/>
  <c r="B2320" i="11" s="1"/>
  <c r="B2321" i="11" a="1"/>
  <c r="B2321" i="11" s="1"/>
  <c r="B2322" i="11" a="1"/>
  <c r="B2322" i="11" s="1"/>
  <c r="B2323" i="11" a="1"/>
  <c r="B2323" i="11" s="1"/>
  <c r="B2324" i="11" a="1"/>
  <c r="B2324" i="11" s="1"/>
  <c r="B2325" i="11" a="1"/>
  <c r="B2325" i="11" s="1"/>
  <c r="B2326" i="11" a="1"/>
  <c r="B2326" i="11" s="1"/>
  <c r="B2327" i="11" a="1"/>
  <c r="B2327" i="11" s="1"/>
  <c r="B2328" i="11" a="1"/>
  <c r="B2328" i="11" s="1"/>
  <c r="B2329" i="11" a="1"/>
  <c r="B2329" i="11" s="1"/>
  <c r="B2330" i="11" a="1"/>
  <c r="B2330" i="11" s="1"/>
  <c r="B2331" i="11" a="1"/>
  <c r="B2331" i="11" s="1"/>
  <c r="B2332" i="11" a="1"/>
  <c r="B2332" i="11" s="1"/>
  <c r="B2333" i="11" a="1"/>
  <c r="B2333" i="11" s="1"/>
  <c r="B2334" i="11" a="1"/>
  <c r="B2334" i="11" s="1"/>
  <c r="B2335" i="11" a="1"/>
  <c r="B2335" i="11" s="1"/>
  <c r="B2336" i="11" a="1"/>
  <c r="B2336" i="11" s="1"/>
  <c r="B2337" i="11" a="1"/>
  <c r="B2337" i="11" s="1"/>
  <c r="B2338" i="11" a="1"/>
  <c r="B2338" i="11" s="1"/>
  <c r="B2339" i="11" a="1"/>
  <c r="B2339" i="11" s="1"/>
  <c r="B2340" i="11" a="1"/>
  <c r="B2340" i="11" s="1"/>
  <c r="B2341" i="11" a="1"/>
  <c r="B2341" i="11" s="1"/>
  <c r="B2342" i="11" a="1"/>
  <c r="B2342" i="11" s="1"/>
  <c r="B2343" i="11" a="1"/>
  <c r="B2343" i="11" s="1"/>
  <c r="B2344" i="11" a="1"/>
  <c r="B2344" i="11" s="1"/>
  <c r="B2345" i="11" a="1"/>
  <c r="B2345" i="11" s="1"/>
  <c r="B2346" i="11" a="1"/>
  <c r="B2346" i="11" s="1"/>
  <c r="B2347" i="11" a="1"/>
  <c r="B2347" i="11" s="1"/>
  <c r="B2348" i="11" a="1"/>
  <c r="B2348" i="11" s="1"/>
  <c r="B2349" i="11" a="1"/>
  <c r="B2349" i="11" s="1"/>
  <c r="B2350" i="11" a="1"/>
  <c r="B2350" i="11" s="1"/>
  <c r="B2351" i="11" a="1"/>
  <c r="B2351" i="11" s="1"/>
  <c r="B2352" i="11" a="1"/>
  <c r="B2352" i="11" s="1"/>
  <c r="B2353" i="11" a="1"/>
  <c r="B2353" i="11" s="1"/>
  <c r="B2354" i="11" a="1"/>
  <c r="B2354" i="11" s="1"/>
  <c r="B2355" i="11" a="1"/>
  <c r="B2355" i="11" s="1"/>
  <c r="B2356" i="11" a="1"/>
  <c r="B2356" i="11" s="1"/>
  <c r="B2357" i="11" a="1"/>
  <c r="B2357" i="11" s="1"/>
  <c r="B2358" i="11" a="1"/>
  <c r="B2358" i="11" s="1"/>
  <c r="B2359" i="11" a="1"/>
  <c r="B2359" i="11" s="1"/>
  <c r="B2360" i="11" a="1"/>
  <c r="B2360" i="11" s="1"/>
  <c r="B2361" i="11" a="1"/>
  <c r="B2361" i="11" s="1"/>
  <c r="B2362" i="11" a="1"/>
  <c r="B2362" i="11" s="1"/>
  <c r="B2363" i="11" a="1"/>
  <c r="B2363" i="11" s="1"/>
  <c r="B2364" i="11" a="1"/>
  <c r="B2364" i="11" s="1"/>
  <c r="B2365" i="11" a="1"/>
  <c r="B2365" i="11" s="1"/>
  <c r="B2366" i="11" a="1"/>
  <c r="B2366" i="11" s="1"/>
  <c r="B2367" i="11" a="1"/>
  <c r="B2367" i="11" s="1"/>
  <c r="B2368" i="11" a="1"/>
  <c r="B2368" i="11" s="1"/>
  <c r="B2369" i="11" a="1"/>
  <c r="B2369" i="11" s="1"/>
  <c r="B2370" i="11" a="1"/>
  <c r="B2370" i="11" s="1"/>
  <c r="B2371" i="11" a="1"/>
  <c r="B2371" i="11" s="1"/>
  <c r="B2372" i="11" a="1"/>
  <c r="B2372" i="11" s="1"/>
  <c r="B2373" i="11" a="1"/>
  <c r="B2373" i="11" s="1"/>
  <c r="B2374" i="11" a="1"/>
  <c r="B2374" i="11" s="1"/>
  <c r="B2375" i="11" a="1"/>
  <c r="B2375" i="11" s="1"/>
  <c r="B2376" i="11" a="1"/>
  <c r="B2376" i="11" s="1"/>
  <c r="B2377" i="11" a="1"/>
  <c r="B2377" i="11" s="1"/>
  <c r="B2378" i="11" a="1"/>
  <c r="B2378" i="11" s="1"/>
  <c r="B2379" i="11" a="1"/>
  <c r="B2379" i="11" s="1"/>
  <c r="B2380" i="11" a="1"/>
  <c r="B2380" i="11" s="1"/>
  <c r="B2381" i="11" a="1"/>
  <c r="B2381" i="11" s="1"/>
  <c r="B2382" i="11" a="1"/>
  <c r="B2382" i="11" s="1"/>
  <c r="B2383" i="11" a="1"/>
  <c r="B2383" i="11" s="1"/>
  <c r="B2384" i="11" a="1"/>
  <c r="B2384" i="11" s="1"/>
  <c r="B2385" i="11" a="1"/>
  <c r="B2385" i="11" s="1"/>
  <c r="B2386" i="11" a="1"/>
  <c r="B2386" i="11" s="1"/>
  <c r="B2387" i="11" a="1"/>
  <c r="B2387" i="11" s="1"/>
  <c r="B2388" i="11" a="1"/>
  <c r="B2388" i="11" s="1"/>
  <c r="B2389" i="11" a="1"/>
  <c r="B2389" i="11" s="1"/>
  <c r="B2390" i="11" a="1"/>
  <c r="B2390" i="11" s="1"/>
  <c r="B2391" i="11" a="1"/>
  <c r="B2391" i="11" s="1"/>
  <c r="B2392" i="11" a="1"/>
  <c r="B2392" i="11" s="1"/>
  <c r="B2393" i="11" a="1"/>
  <c r="B2393" i="11" s="1"/>
  <c r="B2394" i="11" a="1"/>
  <c r="B2394" i="11" s="1"/>
  <c r="B2395" i="11" a="1"/>
  <c r="B2395" i="11" s="1"/>
  <c r="B2396" i="11" a="1"/>
  <c r="B2396" i="11" s="1"/>
  <c r="B2397" i="11" a="1"/>
  <c r="B2397" i="11" s="1"/>
  <c r="B2398" i="11" a="1"/>
  <c r="B2398" i="11" s="1"/>
  <c r="B2399" i="11" a="1"/>
  <c r="B2399" i="11" s="1"/>
  <c r="B2400" i="11" a="1"/>
  <c r="B2400" i="11" s="1"/>
  <c r="B2401" i="11" a="1"/>
  <c r="B2401" i="11" s="1"/>
  <c r="B2402" i="11" a="1"/>
  <c r="B2402" i="11" s="1"/>
  <c r="B2403" i="11" a="1"/>
  <c r="B2403" i="11" s="1"/>
  <c r="B2404" i="11" a="1"/>
  <c r="B2404" i="11" s="1"/>
  <c r="B2405" i="11" a="1"/>
  <c r="B2405" i="11" s="1"/>
  <c r="B2406" i="11" a="1"/>
  <c r="B2406" i="11" s="1"/>
  <c r="B2407" i="11" a="1"/>
  <c r="B2407" i="11" s="1"/>
  <c r="B2408" i="11" a="1"/>
  <c r="B2408" i="11" s="1"/>
  <c r="B2409" i="11" a="1"/>
  <c r="B2409" i="11" s="1"/>
  <c r="B2410" i="11" a="1"/>
  <c r="B2410" i="11" s="1"/>
  <c r="B2411" i="11" a="1"/>
  <c r="B2411" i="11" s="1"/>
  <c r="B2412" i="11" a="1"/>
  <c r="B2412" i="11" s="1"/>
  <c r="B2413" i="11" a="1"/>
  <c r="B2413" i="11" s="1"/>
  <c r="B2414" i="11" a="1"/>
  <c r="B2414" i="11" s="1"/>
  <c r="B2415" i="11" a="1"/>
  <c r="B2415" i="11" s="1"/>
  <c r="B2416" i="11" a="1"/>
  <c r="B2416" i="11" s="1"/>
  <c r="B2417" i="11" a="1"/>
  <c r="B2417" i="11" s="1"/>
  <c r="B2418" i="11" a="1"/>
  <c r="B2418" i="11" s="1"/>
  <c r="B2419" i="11" a="1"/>
  <c r="B2419" i="11" s="1"/>
  <c r="B2420" i="11" a="1"/>
  <c r="B2420" i="11" s="1"/>
  <c r="B2421" i="11" a="1"/>
  <c r="B2421" i="11" s="1"/>
  <c r="B2422" i="11" a="1"/>
  <c r="B2422" i="11" s="1"/>
  <c r="B2423" i="11" a="1"/>
  <c r="B2423" i="11" s="1"/>
  <c r="B2424" i="11" a="1"/>
  <c r="B2424" i="11" s="1"/>
  <c r="B2425" i="11" a="1"/>
  <c r="B2425" i="11" s="1"/>
  <c r="B2426" i="11" a="1"/>
  <c r="B2426" i="11" s="1"/>
  <c r="B2427" i="11" a="1"/>
  <c r="B2427" i="11" s="1"/>
  <c r="B2428" i="11" a="1"/>
  <c r="B2428" i="11" s="1"/>
  <c r="B2429" i="11" a="1"/>
  <c r="B2429" i="11" s="1"/>
  <c r="B2430" i="11" a="1"/>
  <c r="B2430" i="11" s="1"/>
  <c r="B2431" i="11" a="1"/>
  <c r="B2431" i="11" s="1"/>
  <c r="B2432" i="11" a="1"/>
  <c r="B2432" i="11" s="1"/>
  <c r="B2433" i="11" a="1"/>
  <c r="B2433" i="11" s="1"/>
  <c r="B2434" i="11" a="1"/>
  <c r="B2434" i="11" s="1"/>
  <c r="B2435" i="11" a="1"/>
  <c r="B2435" i="11" s="1"/>
  <c r="B2436" i="11" a="1"/>
  <c r="B2436" i="11" s="1"/>
  <c r="B2437" i="11" a="1"/>
  <c r="B2437" i="11" s="1"/>
  <c r="B2438" i="11" a="1"/>
  <c r="B2438" i="11" s="1"/>
  <c r="B2439" i="11" a="1"/>
  <c r="B2439" i="11" s="1"/>
  <c r="B2440" i="11" a="1"/>
  <c r="B2440" i="11" s="1"/>
  <c r="B2441" i="11" a="1"/>
  <c r="B2441" i="11" s="1"/>
  <c r="B2442" i="11" a="1"/>
  <c r="B2442" i="11" s="1"/>
  <c r="B2443" i="11" a="1"/>
  <c r="B2443" i="11" s="1"/>
  <c r="B2444" i="11" a="1"/>
  <c r="B2444" i="11" s="1"/>
  <c r="B2445" i="11" a="1"/>
  <c r="B2445" i="11" s="1"/>
  <c r="B2446" i="11" a="1"/>
  <c r="B2446" i="11" s="1"/>
  <c r="B2447" i="11" a="1"/>
  <c r="B2447" i="11" s="1"/>
  <c r="B2448" i="11" a="1"/>
  <c r="B2448" i="11" s="1"/>
  <c r="B2449" i="11" a="1"/>
  <c r="B2449" i="11" s="1"/>
  <c r="B2450" i="11" a="1"/>
  <c r="B2450" i="11" s="1"/>
  <c r="B2451" i="11" a="1"/>
  <c r="B2451" i="11" s="1"/>
  <c r="B2452" i="11" a="1"/>
  <c r="B2452" i="11" s="1"/>
  <c r="B2453" i="11" a="1"/>
  <c r="B2453" i="11" s="1"/>
  <c r="B2454" i="11" a="1"/>
  <c r="B2454" i="11" s="1"/>
  <c r="B2455" i="11" a="1"/>
  <c r="B2455" i="11" s="1"/>
  <c r="B2456" i="11" a="1"/>
  <c r="B2456" i="11" s="1"/>
  <c r="B2457" i="11" a="1"/>
  <c r="B2457" i="11" s="1"/>
  <c r="B2458" i="11" a="1"/>
  <c r="B2458" i="11" s="1"/>
  <c r="B2459" i="11" a="1"/>
  <c r="B2459" i="11" s="1"/>
  <c r="B2460" i="11" a="1"/>
  <c r="B2460" i="11" s="1"/>
  <c r="B2461" i="11" a="1"/>
  <c r="B2461" i="11" s="1"/>
  <c r="B2462" i="11" a="1"/>
  <c r="B2462" i="11" s="1"/>
  <c r="B2463" i="11" a="1"/>
  <c r="B2463" i="11" s="1"/>
  <c r="B2464" i="11" a="1"/>
  <c r="B2464" i="11" s="1"/>
  <c r="B2465" i="11" a="1"/>
  <c r="B2465" i="11" s="1"/>
  <c r="B2466" i="11" a="1"/>
  <c r="B2466" i="11" s="1"/>
  <c r="B2467" i="11" a="1"/>
  <c r="B2467" i="11" s="1"/>
  <c r="B2468" i="11" a="1"/>
  <c r="B2468" i="11" s="1"/>
  <c r="B2469" i="11" a="1"/>
  <c r="B2469" i="11" s="1"/>
  <c r="B2470" i="11" a="1"/>
  <c r="B2470" i="11" s="1"/>
  <c r="B2471" i="11" a="1"/>
  <c r="B2471" i="11" s="1"/>
  <c r="B2472" i="11" a="1"/>
  <c r="B2472" i="11" s="1"/>
  <c r="B2473" i="11" a="1"/>
  <c r="B2473" i="11" s="1"/>
  <c r="B2474" i="11" a="1"/>
  <c r="B2474" i="11" s="1"/>
  <c r="B2475" i="11" a="1"/>
  <c r="B2475" i="11" s="1"/>
  <c r="B2476" i="11" a="1"/>
  <c r="B2476" i="11" s="1"/>
  <c r="B2477" i="11" a="1"/>
  <c r="B2477" i="11" s="1"/>
  <c r="B2478" i="11" a="1"/>
  <c r="B2478" i="11" s="1"/>
  <c r="B2479" i="11" a="1"/>
  <c r="B2479" i="11" s="1"/>
  <c r="B2480" i="11" a="1"/>
  <c r="B2480" i="11" s="1"/>
  <c r="B2481" i="11" a="1"/>
  <c r="B2481" i="11" s="1"/>
  <c r="B2482" i="11" a="1"/>
  <c r="B2482" i="11" s="1"/>
  <c r="B2483" i="11" a="1"/>
  <c r="B2483" i="11" s="1"/>
  <c r="B2484" i="11" a="1"/>
  <c r="B2484" i="11" s="1"/>
  <c r="B2485" i="11" a="1"/>
  <c r="B2485" i="11" s="1"/>
  <c r="B2486" i="11" a="1"/>
  <c r="B2486" i="11" s="1"/>
  <c r="B2487" i="11" a="1"/>
  <c r="B2487" i="11" s="1"/>
  <c r="B2488" i="11" a="1"/>
  <c r="B2488" i="11" s="1"/>
  <c r="B2489" i="11" a="1"/>
  <c r="B2489" i="11" s="1"/>
  <c r="B2490" i="11" a="1"/>
  <c r="B2490" i="11" s="1"/>
  <c r="B2491" i="11" a="1"/>
  <c r="B2491" i="11" s="1"/>
  <c r="B2492" i="11" a="1"/>
  <c r="B2492" i="11" s="1"/>
  <c r="B2493" i="11" a="1"/>
  <c r="B2493" i="11" s="1"/>
  <c r="B2494" i="11" a="1"/>
  <c r="B2494" i="11" s="1"/>
  <c r="B2495" i="11" a="1"/>
  <c r="B2495" i="11" s="1"/>
  <c r="B2496" i="11" a="1"/>
  <c r="B2496" i="11" s="1"/>
  <c r="B2497" i="11" a="1"/>
  <c r="B2497" i="11" s="1"/>
  <c r="B2498" i="11" a="1"/>
  <c r="B2498" i="11" s="1"/>
  <c r="B2499" i="11" a="1"/>
  <c r="B2499" i="11" s="1"/>
  <c r="B2500" i="11" a="1"/>
  <c r="B2500" i="11" s="1"/>
  <c r="B2501" i="11" a="1"/>
  <c r="B2501" i="11" s="1"/>
  <c r="B2502" i="11" a="1"/>
  <c r="B2502" i="11" s="1"/>
  <c r="B2503" i="11" a="1"/>
  <c r="B2503" i="11" s="1"/>
  <c r="B2504" i="11" a="1"/>
  <c r="B2504" i="11" s="1"/>
  <c r="B2505" i="11" a="1"/>
  <c r="B2505" i="11" s="1"/>
  <c r="B2506" i="11" a="1"/>
  <c r="B2506" i="11" s="1"/>
  <c r="B2507" i="11" a="1"/>
  <c r="B2507" i="11" s="1"/>
  <c r="B2508" i="11" a="1"/>
  <c r="B2508" i="11" s="1"/>
  <c r="B2509" i="11" a="1"/>
  <c r="B2509" i="11" s="1"/>
  <c r="B2510" i="11" a="1"/>
  <c r="B2510" i="11" s="1"/>
  <c r="B2511" i="11" a="1"/>
  <c r="B2511" i="11" s="1"/>
  <c r="B2512" i="11" a="1"/>
  <c r="B2512" i="11" s="1"/>
  <c r="B2513" i="11" a="1"/>
  <c r="B2513" i="11" s="1"/>
  <c r="B2514" i="11" a="1"/>
  <c r="B2514" i="11" s="1"/>
  <c r="B2515" i="11" a="1"/>
  <c r="B2515" i="11" s="1"/>
  <c r="B2516" i="11" a="1"/>
  <c r="B2516" i="11" s="1"/>
  <c r="B2517" i="11" a="1"/>
  <c r="B2517" i="11" s="1"/>
  <c r="B2518" i="11" a="1"/>
  <c r="B2518" i="11" s="1"/>
  <c r="B2519" i="11" a="1"/>
  <c r="B2519" i="11" s="1"/>
  <c r="B2520" i="11" a="1"/>
  <c r="B2520" i="11" s="1"/>
  <c r="B2521" i="11" a="1"/>
  <c r="B2521" i="11" s="1"/>
  <c r="B2522" i="11" a="1"/>
  <c r="B2522" i="11" s="1"/>
  <c r="B2523" i="11" a="1"/>
  <c r="B2523" i="11" s="1"/>
  <c r="B2524" i="11" a="1"/>
  <c r="B2524" i="11" s="1"/>
  <c r="B2525" i="11" a="1"/>
  <c r="B2525" i="11" s="1"/>
  <c r="B2526" i="11" a="1"/>
  <c r="B2526" i="11" s="1"/>
  <c r="B2527" i="11" a="1"/>
  <c r="B2527" i="11" s="1"/>
  <c r="B2528" i="11" a="1"/>
  <c r="B2528" i="11" s="1"/>
  <c r="B2529" i="11" a="1"/>
  <c r="B2529" i="11" s="1"/>
  <c r="B2530" i="11" a="1"/>
  <c r="B2530" i="11" s="1"/>
  <c r="B2531" i="11" a="1"/>
  <c r="B2531" i="11" s="1"/>
  <c r="B2532" i="11" a="1"/>
  <c r="B2532" i="11" s="1"/>
  <c r="B2533" i="11" a="1"/>
  <c r="B2533" i="11" s="1"/>
  <c r="B2534" i="11" a="1"/>
  <c r="B2534" i="11" s="1"/>
  <c r="B2535" i="11" a="1"/>
  <c r="B2535" i="11" s="1"/>
  <c r="B2536" i="11" a="1"/>
  <c r="B2536" i="11" s="1"/>
  <c r="B2537" i="11" a="1"/>
  <c r="B2537" i="11" s="1"/>
  <c r="B2538" i="11" a="1"/>
  <c r="B2538" i="11" s="1"/>
  <c r="B2539" i="11" a="1"/>
  <c r="B2539" i="11" s="1"/>
  <c r="B2540" i="11" a="1"/>
  <c r="B2540" i="11" s="1"/>
  <c r="B2541" i="11" a="1"/>
  <c r="B2541" i="11" s="1"/>
  <c r="B2542" i="11" a="1"/>
  <c r="B2542" i="11" s="1"/>
  <c r="B2543" i="11" a="1"/>
  <c r="B2543" i="11" s="1"/>
  <c r="B2544" i="11" a="1"/>
  <c r="B2544" i="11" s="1"/>
  <c r="B2545" i="11" a="1"/>
  <c r="B2545" i="11" s="1"/>
  <c r="B2546" i="11" a="1"/>
  <c r="B2546" i="11" s="1"/>
  <c r="B2547" i="11" a="1"/>
  <c r="B2547" i="11" s="1"/>
  <c r="B2548" i="11" a="1"/>
  <c r="B2548" i="11" s="1"/>
  <c r="B2549" i="11" a="1"/>
  <c r="B2549" i="11" s="1"/>
  <c r="B2550" i="11" a="1"/>
  <c r="B2550" i="11" s="1"/>
  <c r="B2551" i="11" a="1"/>
  <c r="B2551" i="11" s="1"/>
  <c r="B2552" i="11" a="1"/>
  <c r="B2552" i="11" s="1"/>
  <c r="B2553" i="11" a="1"/>
  <c r="B2553" i="11" s="1"/>
  <c r="B2554" i="11" a="1"/>
  <c r="B2554" i="11" s="1"/>
  <c r="B2555" i="11" a="1"/>
  <c r="B2555" i="11" s="1"/>
  <c r="B2556" i="11" a="1"/>
  <c r="B2556" i="11" s="1"/>
  <c r="B2557" i="11" a="1"/>
  <c r="B2557" i="11" s="1"/>
  <c r="B2558" i="11" a="1"/>
  <c r="B2558" i="11" s="1"/>
  <c r="B2559" i="11" a="1"/>
  <c r="B2559" i="11" s="1"/>
  <c r="B2560" i="11" a="1"/>
  <c r="B2560" i="11" s="1"/>
  <c r="B2561" i="11" a="1"/>
  <c r="B2561" i="11" s="1"/>
  <c r="B2562" i="11" a="1"/>
  <c r="B2562" i="11" s="1"/>
  <c r="B2563" i="11" a="1"/>
  <c r="B2563" i="11" s="1"/>
  <c r="B2564" i="11" a="1"/>
  <c r="B2564" i="11" s="1"/>
  <c r="B2565" i="11" a="1"/>
  <c r="B2565" i="11" s="1"/>
  <c r="B2566" i="11" a="1"/>
  <c r="B2566" i="11" s="1"/>
  <c r="B2567" i="11" a="1"/>
  <c r="B2567" i="11" s="1"/>
  <c r="B2568" i="11" a="1"/>
  <c r="B2568" i="11" s="1"/>
  <c r="B2569" i="11" a="1"/>
  <c r="B2569" i="11" s="1"/>
  <c r="B2570" i="11" a="1"/>
  <c r="B2570" i="11" s="1"/>
  <c r="B2571" i="11" a="1"/>
  <c r="B2571" i="11" s="1"/>
  <c r="B2572" i="11" a="1"/>
  <c r="B2572" i="11" s="1"/>
  <c r="B2573" i="11" a="1"/>
  <c r="B2573" i="11" s="1"/>
  <c r="B2574" i="11" a="1"/>
  <c r="B2574" i="11" s="1"/>
  <c r="B2575" i="11" a="1"/>
  <c r="B2575" i="11" s="1"/>
  <c r="B2576" i="11" a="1"/>
  <c r="B2576" i="11" s="1"/>
  <c r="B2577" i="11" a="1"/>
  <c r="B2577" i="11" s="1"/>
  <c r="B2578" i="11" a="1"/>
  <c r="B2578" i="11" s="1"/>
  <c r="B2579" i="11" a="1"/>
  <c r="B2579" i="11" s="1"/>
  <c r="B2580" i="11" a="1"/>
  <c r="B2580" i="11" s="1"/>
  <c r="B2581" i="11" a="1"/>
  <c r="B2581" i="11" s="1"/>
  <c r="B2582" i="11" a="1"/>
  <c r="B2582" i="11" s="1"/>
  <c r="B2583" i="11" a="1"/>
  <c r="B2583" i="11" s="1"/>
  <c r="B2584" i="11" a="1"/>
  <c r="B2584" i="11" s="1"/>
  <c r="B2585" i="11" a="1"/>
  <c r="B2585" i="11" s="1"/>
  <c r="B2586" i="11" a="1"/>
  <c r="B2586" i="11" s="1"/>
  <c r="B2587" i="11" a="1"/>
  <c r="B2587" i="11" s="1"/>
  <c r="B2588" i="11" a="1"/>
  <c r="B2588" i="11" s="1"/>
  <c r="B2589" i="11" a="1"/>
  <c r="B2589" i="11" s="1"/>
  <c r="B2590" i="11" a="1"/>
  <c r="B2590" i="11" s="1"/>
  <c r="B2591" i="11" a="1"/>
  <c r="B2591" i="11" s="1"/>
  <c r="B2592" i="11" a="1"/>
  <c r="B2592" i="11" s="1"/>
  <c r="B2593" i="11" a="1"/>
  <c r="B2593" i="11" s="1"/>
  <c r="B2594" i="11" a="1"/>
  <c r="B2594" i="11" s="1"/>
  <c r="B2595" i="11" a="1"/>
  <c r="B2595" i="11" s="1"/>
  <c r="B2596" i="11" a="1"/>
  <c r="B2596" i="11" s="1"/>
  <c r="B2597" i="11" a="1"/>
  <c r="B2597" i="11" s="1"/>
  <c r="B2598" i="11" a="1"/>
  <c r="B2598" i="11" s="1"/>
  <c r="B2599" i="11" a="1"/>
  <c r="B2599" i="11" s="1"/>
  <c r="B2600" i="11" a="1"/>
  <c r="B2600" i="11" s="1"/>
  <c r="B2601" i="11" a="1"/>
  <c r="B2601" i="11" s="1"/>
  <c r="B2602" i="11" a="1"/>
  <c r="B2602" i="11" s="1"/>
  <c r="B2603" i="11" a="1"/>
  <c r="B2603" i="11" s="1"/>
  <c r="B2604" i="11" a="1"/>
  <c r="B2604" i="11" s="1"/>
  <c r="B2605" i="11" a="1"/>
  <c r="B2605" i="11" s="1"/>
  <c r="B2606" i="11" a="1"/>
  <c r="B2606" i="11" s="1"/>
  <c r="B2607" i="11" a="1"/>
  <c r="B2607" i="11" s="1"/>
  <c r="B2608" i="11" a="1"/>
  <c r="B2608" i="11" s="1"/>
  <c r="B2609" i="11" a="1"/>
  <c r="B2609" i="11" s="1"/>
  <c r="B2610" i="11" a="1"/>
  <c r="B2610" i="11" s="1"/>
  <c r="B2611" i="11" a="1"/>
  <c r="B2611" i="11" s="1"/>
  <c r="B2612" i="11" a="1"/>
  <c r="B2612" i="11" s="1"/>
  <c r="B2613" i="11" a="1"/>
  <c r="B2613" i="11" s="1"/>
  <c r="B2614" i="11" a="1"/>
  <c r="B2614" i="11" s="1"/>
  <c r="B2615" i="11" a="1"/>
  <c r="B2615" i="11" s="1"/>
  <c r="B2616" i="11" a="1"/>
  <c r="B2616" i="11" s="1"/>
  <c r="B2617" i="11" a="1"/>
  <c r="B2617" i="11" s="1"/>
  <c r="B2618" i="11" a="1"/>
  <c r="B2618" i="11" s="1"/>
  <c r="B2619" i="11" a="1"/>
  <c r="B2619" i="11" s="1"/>
  <c r="B2620" i="11" a="1"/>
  <c r="B2620" i="11" s="1"/>
  <c r="B2621" i="11" a="1"/>
  <c r="B2621" i="11" s="1"/>
  <c r="B2622" i="11" a="1"/>
  <c r="B2622" i="11" s="1"/>
  <c r="B2623" i="11" a="1"/>
  <c r="B2623" i="11" s="1"/>
  <c r="B2624" i="11" a="1"/>
  <c r="B2624" i="11" s="1"/>
  <c r="B2625" i="11" a="1"/>
  <c r="B2625" i="11" s="1"/>
  <c r="B2626" i="11" a="1"/>
  <c r="B2626" i="11" s="1"/>
  <c r="B2627" i="11" a="1"/>
  <c r="B2627" i="11" s="1"/>
  <c r="B2628" i="11" a="1"/>
  <c r="B2628" i="11" s="1"/>
  <c r="B2629" i="11" a="1"/>
  <c r="B2629" i="11" s="1"/>
  <c r="B2630" i="11" a="1"/>
  <c r="B2630" i="11" s="1"/>
  <c r="B2631" i="11" a="1"/>
  <c r="B2631" i="11" s="1"/>
  <c r="B2632" i="11" a="1"/>
  <c r="B2632" i="11" s="1"/>
  <c r="B2633" i="11" a="1"/>
  <c r="B2633" i="11" s="1"/>
  <c r="B2634" i="11" a="1"/>
  <c r="B2634" i="11" s="1"/>
  <c r="B2635" i="11" a="1"/>
  <c r="B2635" i="11" s="1"/>
  <c r="B2636" i="11" a="1"/>
  <c r="B2636" i="11" s="1"/>
  <c r="B2637" i="11" a="1"/>
  <c r="B2637" i="11" s="1"/>
  <c r="B2638" i="11" a="1"/>
  <c r="B2638" i="11" s="1"/>
  <c r="B2639" i="11" a="1"/>
  <c r="B2639" i="11" s="1"/>
  <c r="B2640" i="11" a="1"/>
  <c r="B2640" i="11" s="1"/>
  <c r="B2641" i="11" a="1"/>
  <c r="B2641" i="11" s="1"/>
  <c r="B2642" i="11" a="1"/>
  <c r="B2642" i="11" s="1"/>
  <c r="B2643" i="11" a="1"/>
  <c r="B2643" i="11" s="1"/>
  <c r="B2644" i="11" a="1"/>
  <c r="B2644" i="11" s="1"/>
  <c r="B2645" i="11" a="1"/>
  <c r="B2645" i="11" s="1"/>
  <c r="B2646" i="11" a="1"/>
  <c r="B2646" i="11" s="1"/>
  <c r="B2647" i="11" a="1"/>
  <c r="B2647" i="11" s="1"/>
  <c r="B2648" i="11" a="1"/>
  <c r="B2648" i="11" s="1"/>
  <c r="B2649" i="11" a="1"/>
  <c r="B2649" i="11" s="1"/>
  <c r="B2650" i="11" a="1"/>
  <c r="B2650" i="11" s="1"/>
  <c r="B2651" i="11" a="1"/>
  <c r="B2651" i="11" s="1"/>
  <c r="B2652" i="11" a="1"/>
  <c r="B2652" i="11" s="1"/>
  <c r="B2653" i="11" a="1"/>
  <c r="B2653" i="11" s="1"/>
  <c r="B2654" i="11" a="1"/>
  <c r="B2654" i="11" s="1"/>
  <c r="B2655" i="11" a="1"/>
  <c r="B2655" i="11" s="1"/>
  <c r="B2656" i="11" a="1"/>
  <c r="B2656" i="11" s="1"/>
  <c r="B2657" i="11" a="1"/>
  <c r="B2657" i="11" s="1"/>
  <c r="B2658" i="11" a="1"/>
  <c r="B2658" i="11" s="1"/>
  <c r="B2659" i="11" a="1"/>
  <c r="B2659" i="11" s="1"/>
  <c r="B2660" i="11" a="1"/>
  <c r="B2660" i="11" s="1"/>
  <c r="B2661" i="11" a="1"/>
  <c r="B2661" i="11" s="1"/>
  <c r="B2662" i="11" a="1"/>
  <c r="B2662" i="11" s="1"/>
  <c r="B2663" i="11" a="1"/>
  <c r="B2663" i="11" s="1"/>
  <c r="B2664" i="11" a="1"/>
  <c r="B2664" i="11" s="1"/>
  <c r="B2665" i="11" a="1"/>
  <c r="B2665" i="11" s="1"/>
  <c r="B2666" i="11" a="1"/>
  <c r="B2666" i="11" s="1"/>
  <c r="B2667" i="11" a="1"/>
  <c r="B2667" i="11" s="1"/>
  <c r="B2668" i="11" a="1"/>
  <c r="B2668" i="11" s="1"/>
  <c r="B2669" i="11" a="1"/>
  <c r="B2669" i="11" s="1"/>
  <c r="B2670" i="11" a="1"/>
  <c r="B2670" i="11" s="1"/>
  <c r="B2671" i="11" a="1"/>
  <c r="B2671" i="11" s="1"/>
  <c r="B2672" i="11" a="1"/>
  <c r="B2672" i="11" s="1"/>
  <c r="B2673" i="11" a="1"/>
  <c r="B2673" i="11" s="1"/>
  <c r="B2674" i="11" a="1"/>
  <c r="B2674" i="11" s="1"/>
  <c r="B2675" i="11" a="1"/>
  <c r="B2675" i="11" s="1"/>
  <c r="B2676" i="11" a="1"/>
  <c r="B2676" i="11" s="1"/>
  <c r="B2677" i="11" a="1"/>
  <c r="B2677" i="11" s="1"/>
  <c r="B2678" i="11" a="1"/>
  <c r="B2678" i="11" s="1"/>
  <c r="B2679" i="11" a="1"/>
  <c r="B2679" i="11" s="1"/>
  <c r="B2680" i="11" a="1"/>
  <c r="B2680" i="11" s="1"/>
  <c r="B2681" i="11" a="1"/>
  <c r="B2681" i="11" s="1"/>
  <c r="B2682" i="11" a="1"/>
  <c r="B2682" i="11" s="1"/>
  <c r="B2683" i="11" a="1"/>
  <c r="B2683" i="11" s="1"/>
  <c r="B2684" i="11" a="1"/>
  <c r="B2684" i="11" s="1"/>
  <c r="B2685" i="11" a="1"/>
  <c r="B2685" i="11" s="1"/>
  <c r="B2686" i="11" a="1"/>
  <c r="B2686" i="11" s="1"/>
  <c r="B2687" i="11" a="1"/>
  <c r="B2687" i="11" s="1"/>
  <c r="B2688" i="11" a="1"/>
  <c r="B2688" i="11" s="1"/>
  <c r="B2689" i="11" a="1"/>
  <c r="B2689" i="11" s="1"/>
  <c r="B2690" i="11" a="1"/>
  <c r="B2690" i="11" s="1"/>
  <c r="B2691" i="11" a="1"/>
  <c r="B2691" i="11" s="1"/>
  <c r="B2692" i="11" a="1"/>
  <c r="B2692" i="11" s="1"/>
  <c r="B2693" i="11" a="1"/>
  <c r="B2693" i="11" s="1"/>
  <c r="B2694" i="11" a="1"/>
  <c r="B2694" i="11" s="1"/>
  <c r="B2695" i="11" a="1"/>
  <c r="B2695" i="11" s="1"/>
  <c r="B2696" i="11" a="1"/>
  <c r="B2696" i="11" s="1"/>
  <c r="B2697" i="11" a="1"/>
  <c r="B2697" i="11" s="1"/>
  <c r="B2698" i="11" a="1"/>
  <c r="B2698" i="11" s="1"/>
  <c r="B2699" i="11" a="1"/>
  <c r="B2699" i="11" s="1"/>
  <c r="B2700" i="11" a="1"/>
  <c r="B2700" i="11" s="1"/>
  <c r="B2701" i="11" a="1"/>
  <c r="B2701" i="11" s="1"/>
  <c r="B2702" i="11" a="1"/>
  <c r="B2702" i="11" s="1"/>
  <c r="B2703" i="11" a="1"/>
  <c r="B2703" i="11" s="1"/>
  <c r="B2704" i="11" a="1"/>
  <c r="B2704" i="11" s="1"/>
  <c r="B2705" i="11" a="1"/>
  <c r="B2705" i="11" s="1"/>
  <c r="B2706" i="11" a="1"/>
  <c r="B2706" i="11" s="1"/>
  <c r="B2707" i="11" a="1"/>
  <c r="B2707" i="11" s="1"/>
  <c r="B2708" i="11" a="1"/>
  <c r="B2708" i="11" s="1"/>
  <c r="B2709" i="11" a="1"/>
  <c r="B2709" i="11" s="1"/>
  <c r="B2710" i="11" a="1"/>
  <c r="B2710" i="11" s="1"/>
  <c r="B2711" i="11" a="1"/>
  <c r="B2711" i="11" s="1"/>
  <c r="B2712" i="11" a="1"/>
  <c r="B2712" i="11" s="1"/>
  <c r="B2713" i="11" a="1"/>
  <c r="B2713" i="11" s="1"/>
  <c r="B2714" i="11" a="1"/>
  <c r="B2714" i="11" s="1"/>
  <c r="B2715" i="11" a="1"/>
  <c r="B2715" i="11" s="1"/>
  <c r="B2716" i="11" a="1"/>
  <c r="B2716" i="11" s="1"/>
  <c r="B2717" i="11" a="1"/>
  <c r="B2717" i="11" s="1"/>
  <c r="B2718" i="11" a="1"/>
  <c r="B2718" i="11" s="1"/>
  <c r="B2719" i="11" a="1"/>
  <c r="B2719" i="11" s="1"/>
  <c r="B2720" i="11" a="1"/>
  <c r="B2720" i="11" s="1"/>
  <c r="B2721" i="11" a="1"/>
  <c r="B2721" i="11" s="1"/>
  <c r="B2722" i="11" a="1"/>
  <c r="B2722" i="11" s="1"/>
  <c r="B2723" i="11" a="1"/>
  <c r="B2723" i="11" s="1"/>
  <c r="B2724" i="11" a="1"/>
  <c r="B2724" i="11" s="1"/>
  <c r="B2725" i="11" a="1"/>
  <c r="B2725" i="11" s="1"/>
  <c r="B2726" i="11" a="1"/>
  <c r="B2726" i="11" s="1"/>
  <c r="B2727" i="11" a="1"/>
  <c r="B2727" i="11" s="1"/>
  <c r="B2728" i="11" a="1"/>
  <c r="B2728" i="11" s="1"/>
  <c r="B2729" i="11" a="1"/>
  <c r="B2729" i="11" s="1"/>
  <c r="B2730" i="11" a="1"/>
  <c r="B2730" i="11" s="1"/>
  <c r="B2731" i="11" a="1"/>
  <c r="B2731" i="11" s="1"/>
  <c r="B2732" i="11" a="1"/>
  <c r="B2732" i="11" s="1"/>
  <c r="B2733" i="11" a="1"/>
  <c r="B2733" i="11" s="1"/>
  <c r="B2734" i="11" a="1"/>
  <c r="B2734" i="11" s="1"/>
  <c r="B2735" i="11" a="1"/>
  <c r="B2735" i="11" s="1"/>
  <c r="B2736" i="11" a="1"/>
  <c r="B2736" i="11" s="1"/>
  <c r="B2737" i="11" a="1"/>
  <c r="B2737" i="11" s="1"/>
  <c r="B2738" i="11" a="1"/>
  <c r="B2738" i="11" s="1"/>
  <c r="B2739" i="11" a="1"/>
  <c r="B2739" i="11" s="1"/>
  <c r="B2740" i="11" a="1"/>
  <c r="B2740" i="11" s="1"/>
  <c r="B2741" i="11" a="1"/>
  <c r="B2741" i="11" s="1"/>
  <c r="B2742" i="11" a="1"/>
  <c r="B2742" i="11" s="1"/>
  <c r="B2743" i="11" a="1"/>
  <c r="B2743" i="11" s="1"/>
  <c r="B2744" i="11" a="1"/>
  <c r="B2744" i="11" s="1"/>
  <c r="B2745" i="11" a="1"/>
  <c r="B2745" i="11" s="1"/>
  <c r="B2746" i="11" a="1"/>
  <c r="B2746" i="11" s="1"/>
  <c r="B2747" i="11" a="1"/>
  <c r="B2747" i="11" s="1"/>
  <c r="B2748" i="11" a="1"/>
  <c r="B2748" i="11" s="1"/>
  <c r="B2749" i="11" a="1"/>
  <c r="B2749" i="11" s="1"/>
  <c r="B2750" i="11" a="1"/>
  <c r="B2750" i="11" s="1"/>
  <c r="B2751" i="11" a="1"/>
  <c r="B2751" i="11" s="1"/>
  <c r="B2752" i="11" a="1"/>
  <c r="B2752" i="11" s="1"/>
  <c r="B2753" i="11" a="1"/>
  <c r="B2753" i="11" s="1"/>
  <c r="B2754" i="11" a="1"/>
  <c r="B2754" i="11" s="1"/>
  <c r="B2755" i="11" a="1"/>
  <c r="B2755" i="11" s="1"/>
  <c r="B2756" i="11" a="1"/>
  <c r="B2756" i="11" s="1"/>
  <c r="B2757" i="11" a="1"/>
  <c r="B2757" i="11" s="1"/>
  <c r="B2758" i="11" a="1"/>
  <c r="B2758" i="11" s="1"/>
  <c r="B2759" i="11" a="1"/>
  <c r="B2759" i="11" s="1"/>
  <c r="B2760" i="11" a="1"/>
  <c r="B2760" i="11" s="1"/>
  <c r="B2761" i="11" a="1"/>
  <c r="B2761" i="11" s="1"/>
  <c r="B2762" i="11" a="1"/>
  <c r="B2762" i="11" s="1"/>
  <c r="B2763" i="11" a="1"/>
  <c r="B2763" i="11" s="1"/>
  <c r="B2764" i="11" a="1"/>
  <c r="B2764" i="11" s="1"/>
  <c r="B2765" i="11" a="1"/>
  <c r="B2765" i="11" s="1"/>
  <c r="B2766" i="11" a="1"/>
  <c r="B2766" i="11" s="1"/>
  <c r="B2767" i="11" a="1"/>
  <c r="B2767" i="11" s="1"/>
  <c r="B2768" i="11" a="1"/>
  <c r="B2768" i="11" s="1"/>
  <c r="B2769" i="11" a="1"/>
  <c r="B2769" i="11" s="1"/>
  <c r="B2770" i="11" a="1"/>
  <c r="B2770" i="11" s="1"/>
  <c r="B2771" i="11" a="1"/>
  <c r="B2771" i="11" s="1"/>
  <c r="B2772" i="11" a="1"/>
  <c r="B2772" i="11" s="1"/>
  <c r="B2773" i="11" a="1"/>
  <c r="B2773" i="11" s="1"/>
  <c r="B2774" i="11" a="1"/>
  <c r="B2774" i="11" s="1"/>
  <c r="B2775" i="11" a="1"/>
  <c r="B2775" i="11" s="1"/>
  <c r="B2776" i="11" a="1"/>
  <c r="B2776" i="11" s="1"/>
  <c r="B2777" i="11" a="1"/>
  <c r="B2777" i="11" s="1"/>
  <c r="B2778" i="11" a="1"/>
  <c r="B2778" i="11" s="1"/>
  <c r="B2779" i="11" a="1"/>
  <c r="B2779" i="11" s="1"/>
  <c r="B2780" i="11" a="1"/>
  <c r="B2780" i="11" s="1"/>
  <c r="B2781" i="11" a="1"/>
  <c r="B2781" i="11" s="1"/>
  <c r="B2782" i="11" a="1"/>
  <c r="B2782" i="11" s="1"/>
  <c r="B2783" i="11" a="1"/>
  <c r="B2783" i="11" s="1"/>
  <c r="B2784" i="11" a="1"/>
  <c r="B2784" i="11" s="1"/>
  <c r="B2785" i="11" a="1"/>
  <c r="B2785" i="11" s="1"/>
  <c r="B2786" i="11" a="1"/>
  <c r="B2786" i="11" s="1"/>
  <c r="B2787" i="11" a="1"/>
  <c r="B2787" i="11" s="1"/>
  <c r="B2788" i="11" a="1"/>
  <c r="B2788" i="11" s="1"/>
  <c r="B2789" i="11" a="1"/>
  <c r="B2789" i="11" s="1"/>
  <c r="B2790" i="11" a="1"/>
  <c r="B2790" i="11" s="1"/>
  <c r="B2791" i="11" a="1"/>
  <c r="B2791" i="11" s="1"/>
  <c r="B2792" i="11" a="1"/>
  <c r="B2792" i="11" s="1"/>
  <c r="B2793" i="11" a="1"/>
  <c r="B2793" i="11" s="1"/>
  <c r="B2794" i="11" a="1"/>
  <c r="B2794" i="11" s="1"/>
  <c r="B2795" i="11" a="1"/>
  <c r="B2795" i="11" s="1"/>
  <c r="B2796" i="11" a="1"/>
  <c r="B2796" i="11" s="1"/>
  <c r="B2797" i="11" a="1"/>
  <c r="B2797" i="11" s="1"/>
  <c r="B2798" i="11" a="1"/>
  <c r="B2798" i="11" s="1"/>
  <c r="B2799" i="11" a="1"/>
  <c r="B2799" i="11" s="1"/>
  <c r="B2800" i="11" a="1"/>
  <c r="B2800" i="11" s="1"/>
  <c r="B2801" i="11" a="1"/>
  <c r="B2801" i="11" s="1"/>
  <c r="B2802" i="11" a="1"/>
  <c r="B2802" i="11" s="1"/>
  <c r="B2803" i="11" a="1"/>
  <c r="B2803" i="11" s="1"/>
  <c r="B2804" i="11" a="1"/>
  <c r="B2804" i="11" s="1"/>
  <c r="B2805" i="11" a="1"/>
  <c r="B2805" i="11" s="1"/>
  <c r="B2806" i="11" a="1"/>
  <c r="B2806" i="11" s="1"/>
  <c r="B2807" i="11" a="1"/>
  <c r="B2807" i="11" s="1"/>
  <c r="B2808" i="11" a="1"/>
  <c r="B2808" i="11" s="1"/>
  <c r="B2809" i="11" a="1"/>
  <c r="B2809" i="11" s="1"/>
  <c r="B2810" i="11" a="1"/>
  <c r="B2810" i="11" s="1"/>
  <c r="B2811" i="11" a="1"/>
  <c r="B2811" i="11" s="1"/>
  <c r="B2812" i="11" a="1"/>
  <c r="B2812" i="11" s="1"/>
  <c r="B2813" i="11" a="1"/>
  <c r="B2813" i="11" s="1"/>
  <c r="B2814" i="11" a="1"/>
  <c r="B2814" i="11" s="1"/>
  <c r="B2815" i="11" a="1"/>
  <c r="B2815" i="11" s="1"/>
  <c r="B2816" i="11" a="1"/>
  <c r="B2816" i="11" s="1"/>
  <c r="B2817" i="11" a="1"/>
  <c r="B2817" i="11" s="1"/>
  <c r="B2818" i="11" a="1"/>
  <c r="B2818" i="11" s="1"/>
  <c r="B2819" i="11" a="1"/>
  <c r="B2819" i="11" s="1"/>
  <c r="B2820" i="11" a="1"/>
  <c r="B2820" i="11" s="1"/>
  <c r="B2821" i="11" a="1"/>
  <c r="B2821" i="11" s="1"/>
  <c r="B2822" i="11" a="1"/>
  <c r="B2822" i="11" s="1"/>
  <c r="B2823" i="11" a="1"/>
  <c r="B2823" i="11" s="1"/>
  <c r="B2824" i="11" a="1"/>
  <c r="B2824" i="11" s="1"/>
  <c r="B2825" i="11" a="1"/>
  <c r="B2825" i="11" s="1"/>
  <c r="B2826" i="11" a="1"/>
  <c r="B2826" i="11" s="1"/>
  <c r="B2827" i="11" a="1"/>
  <c r="B2827" i="11" s="1"/>
  <c r="B2828" i="11" a="1"/>
  <c r="B2828" i="11" s="1"/>
  <c r="B2829" i="11" a="1"/>
  <c r="B2829" i="11" s="1"/>
  <c r="B2830" i="11" a="1"/>
  <c r="B2830" i="11" s="1"/>
  <c r="B2831" i="11" a="1"/>
  <c r="B2831" i="11" s="1"/>
  <c r="B2832" i="11" a="1"/>
  <c r="B2832" i="11" s="1"/>
  <c r="B2833" i="11" a="1"/>
  <c r="B2833" i="11" s="1"/>
  <c r="B2834" i="11" a="1"/>
  <c r="B2834" i="11" s="1"/>
  <c r="B2835" i="11" a="1"/>
  <c r="B2835" i="11" s="1"/>
  <c r="B2836" i="11" a="1"/>
  <c r="B2836" i="11" s="1"/>
  <c r="B2837" i="11" a="1"/>
  <c r="B2837" i="11" s="1"/>
  <c r="B2838" i="11" a="1"/>
  <c r="B2838" i="11" s="1"/>
  <c r="B2839" i="11" a="1"/>
  <c r="B2839" i="11" s="1"/>
  <c r="B2840" i="11" a="1"/>
  <c r="B2840" i="11" s="1"/>
  <c r="B2841" i="11" a="1"/>
  <c r="B2841" i="11" s="1"/>
  <c r="B2842" i="11" a="1"/>
  <c r="B2842" i="11" s="1"/>
  <c r="B2843" i="11" a="1"/>
  <c r="B2843" i="11" s="1"/>
  <c r="B2844" i="11" a="1"/>
  <c r="B2844" i="11" s="1"/>
  <c r="B2845" i="11" a="1"/>
  <c r="B2845" i="11" s="1"/>
  <c r="B2846" i="11" a="1"/>
  <c r="B2846" i="11" s="1"/>
  <c r="B2847" i="11" a="1"/>
  <c r="B2847" i="11" s="1"/>
  <c r="B2848" i="11" a="1"/>
  <c r="B2848" i="11" s="1"/>
  <c r="B2849" i="11" a="1"/>
  <c r="B2849" i="11" s="1"/>
  <c r="B2850" i="11" a="1"/>
  <c r="B2850" i="11" s="1"/>
  <c r="B2851" i="11" a="1"/>
  <c r="B2851" i="11" s="1"/>
  <c r="B2852" i="11" a="1"/>
  <c r="B2852" i="11" s="1"/>
  <c r="B2853" i="11" a="1"/>
  <c r="B2853" i="11" s="1"/>
  <c r="B2854" i="11" a="1"/>
  <c r="B2854" i="11" s="1"/>
  <c r="B2855" i="11" a="1"/>
  <c r="B2855" i="11" s="1"/>
  <c r="B2856" i="11" a="1"/>
  <c r="B2856" i="11" s="1"/>
  <c r="B2857" i="11" a="1"/>
  <c r="B2857" i="11" s="1"/>
  <c r="B2858" i="11" a="1"/>
  <c r="B2858" i="11" s="1"/>
  <c r="B2859" i="11" a="1"/>
  <c r="B2859" i="11" s="1"/>
  <c r="B2860" i="11" a="1"/>
  <c r="B2860" i="11" s="1"/>
  <c r="B2861" i="11" a="1"/>
  <c r="B2861" i="11" s="1"/>
  <c r="B2862" i="11" a="1"/>
  <c r="B2862" i="11" s="1"/>
  <c r="B2863" i="11" a="1"/>
  <c r="B2863" i="11" s="1"/>
  <c r="B2864" i="11" a="1"/>
  <c r="B2864" i="11" s="1"/>
  <c r="B2865" i="11" a="1"/>
  <c r="B2865" i="11" s="1"/>
  <c r="B2866" i="11" a="1"/>
  <c r="B2866" i="11" s="1"/>
  <c r="B2867" i="11" a="1"/>
  <c r="B2867" i="11" s="1"/>
  <c r="B2868" i="11" a="1"/>
  <c r="B2868" i="11" s="1"/>
  <c r="B2869" i="11" a="1"/>
  <c r="B2869" i="11" s="1"/>
  <c r="B2870" i="11" a="1"/>
  <c r="B2870" i="11" s="1"/>
  <c r="B2871" i="11" a="1"/>
  <c r="B2871" i="11" s="1"/>
  <c r="B2872" i="11" a="1"/>
  <c r="B2872" i="11" s="1"/>
  <c r="B2873" i="11" a="1"/>
  <c r="B2873" i="11" s="1"/>
  <c r="B2874" i="11" a="1"/>
  <c r="B2874" i="11" s="1"/>
  <c r="B2875" i="11" a="1"/>
  <c r="B2875" i="11" s="1"/>
  <c r="B2876" i="11" a="1"/>
  <c r="B2876" i="11" s="1"/>
  <c r="B2877" i="11" a="1"/>
  <c r="B2877" i="11" s="1"/>
  <c r="B2878" i="11" a="1"/>
  <c r="B2878" i="11" s="1"/>
  <c r="B2879" i="11" a="1"/>
  <c r="B2879" i="11" s="1"/>
  <c r="B2880" i="11" a="1"/>
  <c r="B2880" i="11" s="1"/>
  <c r="B2881" i="11" a="1"/>
  <c r="B2881" i="11" s="1"/>
  <c r="B2882" i="11" a="1"/>
  <c r="B2882" i="11" s="1"/>
  <c r="B2883" i="11" a="1"/>
  <c r="B2883" i="11" s="1"/>
  <c r="B2884" i="11" a="1"/>
  <c r="B2884" i="11" s="1"/>
  <c r="B2885" i="11" a="1"/>
  <c r="B2885" i="11" s="1"/>
  <c r="B2886" i="11" a="1"/>
  <c r="B2886" i="11" s="1"/>
  <c r="B2887" i="11" a="1"/>
  <c r="B2887" i="11" s="1"/>
  <c r="B2888" i="11" a="1"/>
  <c r="B2888" i="11" s="1"/>
  <c r="B2889" i="11" a="1"/>
  <c r="B2889" i="11" s="1"/>
  <c r="B2890" i="11" a="1"/>
  <c r="B2890" i="11" s="1"/>
  <c r="B2891" i="11" a="1"/>
  <c r="B2891" i="11" s="1"/>
  <c r="B2892" i="11" a="1"/>
  <c r="B2892" i="11" s="1"/>
  <c r="B2893" i="11" a="1"/>
  <c r="B2893" i="11" s="1"/>
  <c r="B2894" i="11" a="1"/>
  <c r="B2894" i="11" s="1"/>
  <c r="B2895" i="11" a="1"/>
  <c r="B2895" i="11" s="1"/>
  <c r="B2896" i="11" a="1"/>
  <c r="B2896" i="11" s="1"/>
  <c r="B2897" i="11" a="1"/>
  <c r="B2897" i="11" s="1"/>
  <c r="B2898" i="11" a="1"/>
  <c r="B2898" i="11" s="1"/>
  <c r="B2899" i="11" a="1"/>
  <c r="B2899" i="11" s="1"/>
  <c r="B2900" i="11" a="1"/>
  <c r="B2900" i="11" s="1"/>
  <c r="B2901" i="11" a="1"/>
  <c r="B2901" i="11" s="1"/>
  <c r="B2902" i="11" a="1"/>
  <c r="B2902" i="11" s="1"/>
  <c r="B2903" i="11" a="1"/>
  <c r="B2903" i="11" s="1"/>
  <c r="B2904" i="11" a="1"/>
  <c r="B2904" i="11" s="1"/>
  <c r="B2905" i="11" a="1"/>
  <c r="B2905" i="11" s="1"/>
  <c r="B2906" i="11" a="1"/>
  <c r="B2906" i="11" s="1"/>
  <c r="B2907" i="11" a="1"/>
  <c r="B2907" i="11" s="1"/>
  <c r="B2908" i="11" a="1"/>
  <c r="B2908" i="11" s="1"/>
  <c r="B2909" i="11" a="1"/>
  <c r="B2909" i="11" s="1"/>
  <c r="B2910" i="11" a="1"/>
  <c r="B2910" i="11" s="1"/>
  <c r="B2911" i="11" a="1"/>
  <c r="B2911" i="11" s="1"/>
  <c r="B2912" i="11" a="1"/>
  <c r="B2912" i="11" s="1"/>
  <c r="B2913" i="11" a="1"/>
  <c r="B2913" i="11" s="1"/>
  <c r="B2914" i="11" a="1"/>
  <c r="B2914" i="11" s="1"/>
  <c r="B2915" i="11" a="1"/>
  <c r="B2915" i="11" s="1"/>
  <c r="B2916" i="11" a="1"/>
  <c r="B2916" i="11" s="1"/>
  <c r="B2917" i="11" a="1"/>
  <c r="B2917" i="11" s="1"/>
  <c r="B2918" i="11" a="1"/>
  <c r="B2918" i="11" s="1"/>
  <c r="B2919" i="11" a="1"/>
  <c r="B2919" i="11" s="1"/>
  <c r="B2920" i="11" a="1"/>
  <c r="B2920" i="11" s="1"/>
  <c r="B2921" i="11" a="1"/>
  <c r="B2921" i="11" s="1"/>
  <c r="B2922" i="11" a="1"/>
  <c r="B2922" i="11" s="1"/>
  <c r="B2923" i="11" a="1"/>
  <c r="B2923" i="11" s="1"/>
  <c r="B2924" i="11" a="1"/>
  <c r="B2924" i="11" s="1"/>
  <c r="B2925" i="11" a="1"/>
  <c r="B2925" i="11" s="1"/>
  <c r="B2926" i="11" a="1"/>
  <c r="B2926" i="11" s="1"/>
  <c r="B2927" i="11" a="1"/>
  <c r="B2927" i="11" s="1"/>
  <c r="B2928" i="11" a="1"/>
  <c r="B2928" i="11" s="1"/>
  <c r="B2929" i="11" a="1"/>
  <c r="B2929" i="11" s="1"/>
  <c r="B2930" i="11" a="1"/>
  <c r="B2930" i="11" s="1"/>
  <c r="B2931" i="11" a="1"/>
  <c r="B2931" i="11" s="1"/>
  <c r="B2932" i="11" a="1"/>
  <c r="B2932" i="11" s="1"/>
  <c r="B2933" i="11" a="1"/>
  <c r="B2933" i="11" s="1"/>
  <c r="B2934" i="11" a="1"/>
  <c r="B2934" i="11" s="1"/>
  <c r="B2935" i="11" a="1"/>
  <c r="B2935" i="11" s="1"/>
  <c r="B2936" i="11" a="1"/>
  <c r="B2936" i="11" s="1"/>
  <c r="B2937" i="11" a="1"/>
  <c r="B2937" i="11" s="1"/>
  <c r="B2938" i="11" a="1"/>
  <c r="B2938" i="11" s="1"/>
  <c r="B2939" i="11" a="1"/>
  <c r="B2939" i="11" s="1"/>
  <c r="B2940" i="11" a="1"/>
  <c r="B2940" i="11" s="1"/>
  <c r="B2941" i="11" a="1"/>
  <c r="B2941" i="11" s="1"/>
  <c r="B2942" i="11" a="1"/>
  <c r="B2942" i="11" s="1"/>
  <c r="B2943" i="11" a="1"/>
  <c r="B2943" i="11" s="1"/>
  <c r="B2944" i="11" a="1"/>
  <c r="B2944" i="11" s="1"/>
  <c r="B2945" i="11" a="1"/>
  <c r="B2945" i="11" s="1"/>
  <c r="B2946" i="11" a="1"/>
  <c r="B2946" i="11" s="1"/>
  <c r="B2947" i="11" a="1"/>
  <c r="B2947" i="11" s="1"/>
  <c r="B2948" i="11" a="1"/>
  <c r="B2948" i="11" s="1"/>
  <c r="B2949" i="11" a="1"/>
  <c r="B2949" i="11" s="1"/>
  <c r="B2950" i="11" a="1"/>
  <c r="B2950" i="11" s="1"/>
  <c r="B2951" i="11" a="1"/>
  <c r="B2951" i="11" s="1"/>
  <c r="B2952" i="11" a="1"/>
  <c r="B2952" i="11" s="1"/>
  <c r="B2953" i="11" a="1"/>
  <c r="B2953" i="11" s="1"/>
  <c r="B2954" i="11" a="1"/>
  <c r="B2954" i="11" s="1"/>
  <c r="B2955" i="11" a="1"/>
  <c r="B2955" i="11" s="1"/>
  <c r="B2956" i="11" a="1"/>
  <c r="B2956" i="11" s="1"/>
  <c r="B2957" i="11" a="1"/>
  <c r="B2957" i="11" s="1"/>
  <c r="B2958" i="11" a="1"/>
  <c r="B2958" i="11" s="1"/>
  <c r="B2959" i="11" a="1"/>
  <c r="B2959" i="11" s="1"/>
  <c r="B2960" i="11" a="1"/>
  <c r="B2960" i="11" s="1"/>
  <c r="B2961" i="11" a="1"/>
  <c r="B2961" i="11" s="1"/>
  <c r="B2962" i="11" a="1"/>
  <c r="B2962" i="11" s="1"/>
  <c r="B2963" i="11" a="1"/>
  <c r="B2963" i="11" s="1"/>
  <c r="B2964" i="11" a="1"/>
  <c r="B2964" i="11" s="1"/>
  <c r="B2965" i="11" a="1"/>
  <c r="B2965" i="11" s="1"/>
  <c r="B2966" i="11" a="1"/>
  <c r="B2966" i="11" s="1"/>
  <c r="B2967" i="11" a="1"/>
  <c r="B2967" i="11" s="1"/>
  <c r="B2968" i="11" a="1"/>
  <c r="B2968" i="11" s="1"/>
  <c r="B2969" i="11" a="1"/>
  <c r="B2969" i="11" s="1"/>
  <c r="B2970" i="11" a="1"/>
  <c r="B2970" i="11" s="1"/>
  <c r="B2971" i="11" a="1"/>
  <c r="B2971" i="11" s="1"/>
  <c r="B2972" i="11" a="1"/>
  <c r="B2972" i="11" s="1"/>
  <c r="B2973" i="11" a="1"/>
  <c r="B2973" i="11" s="1"/>
  <c r="B2974" i="11" a="1"/>
  <c r="B2974" i="11" s="1"/>
  <c r="B2975" i="11" a="1"/>
  <c r="B2975" i="11" s="1"/>
  <c r="B2976" i="11" a="1"/>
  <c r="B2976" i="11" s="1"/>
  <c r="B2977" i="11" a="1"/>
  <c r="B2977" i="11" s="1"/>
  <c r="B2978" i="11" a="1"/>
  <c r="B2978" i="11" s="1"/>
  <c r="B2979" i="11" a="1"/>
  <c r="B2979" i="11" s="1"/>
  <c r="B2980" i="11" a="1"/>
  <c r="B2980" i="11" s="1"/>
  <c r="B2981" i="11" a="1"/>
  <c r="B2981" i="11" s="1"/>
  <c r="B2982" i="11" a="1"/>
  <c r="B2982" i="11" s="1"/>
  <c r="B2983" i="11" a="1"/>
  <c r="B2983" i="11" s="1"/>
  <c r="B2984" i="11" a="1"/>
  <c r="B2984" i="11" s="1"/>
  <c r="B2985" i="11" a="1"/>
  <c r="B2985" i="11" s="1"/>
  <c r="B2986" i="11" a="1"/>
  <c r="B2986" i="11" s="1"/>
  <c r="B2987" i="11" a="1"/>
  <c r="B2987" i="11" s="1"/>
  <c r="B2988" i="11" a="1"/>
  <c r="B2988" i="11" s="1"/>
  <c r="B2989" i="11" a="1"/>
  <c r="B2989" i="11" s="1"/>
  <c r="B2990" i="11" a="1"/>
  <c r="B2990" i="11" s="1"/>
  <c r="B2991" i="11" a="1"/>
  <c r="B2991" i="11" s="1"/>
  <c r="B2992" i="11" a="1"/>
  <c r="B2992" i="11" s="1"/>
  <c r="B2993" i="11" a="1"/>
  <c r="B2993" i="11" s="1"/>
  <c r="B2994" i="11" a="1"/>
  <c r="B2994" i="11" s="1"/>
  <c r="B2995" i="11" a="1"/>
  <c r="B2995" i="11" s="1"/>
  <c r="B2996" i="11" a="1"/>
  <c r="B2996" i="11" s="1"/>
  <c r="B2997" i="11" a="1"/>
  <c r="B2997" i="11" s="1"/>
  <c r="B2998" i="11" a="1"/>
  <c r="B2998" i="11" s="1"/>
  <c r="B2999" i="11" a="1"/>
  <c r="B2999" i="11" s="1"/>
  <c r="B3000" i="11" a="1"/>
  <c r="B3000" i="11" s="1"/>
  <c r="B3001" i="11" a="1"/>
  <c r="B3001" i="11" s="1"/>
  <c r="B3002" i="11" a="1"/>
  <c r="B3002" i="11" s="1"/>
  <c r="B3003" i="11" a="1"/>
  <c r="B3003" i="11" s="1"/>
  <c r="B3004" i="11" a="1"/>
  <c r="B3004" i="11" s="1"/>
  <c r="B3005" i="11" a="1"/>
  <c r="B3005" i="11" s="1"/>
  <c r="B3006" i="11" a="1"/>
  <c r="B3006" i="11" s="1"/>
  <c r="B3007" i="11" a="1"/>
  <c r="B3007" i="11" s="1"/>
  <c r="B3008" i="11" a="1"/>
  <c r="B3008" i="11" s="1"/>
  <c r="B3009" i="11" a="1"/>
  <c r="B3009" i="11" s="1"/>
  <c r="B3010" i="11" a="1"/>
  <c r="B3010" i="11" s="1"/>
  <c r="B3011" i="11" a="1"/>
  <c r="B3011" i="11" s="1"/>
  <c r="B3012" i="11" a="1"/>
  <c r="B3012" i="11" s="1"/>
  <c r="B3013" i="11" a="1"/>
  <c r="B3013" i="11" s="1"/>
  <c r="B3014" i="11" a="1"/>
  <c r="B3014" i="11" s="1"/>
  <c r="B3015" i="11" a="1"/>
  <c r="B3015" i="11" s="1"/>
  <c r="B3016" i="11" a="1"/>
  <c r="B3016" i="11" s="1"/>
  <c r="B3017" i="11" a="1"/>
  <c r="B3017" i="11" s="1"/>
  <c r="B3018" i="11" a="1"/>
  <c r="B3018" i="11" s="1"/>
  <c r="B3019" i="11" a="1"/>
  <c r="B3019" i="11" s="1"/>
  <c r="B3020" i="11" a="1"/>
  <c r="B3020" i="11" s="1"/>
  <c r="B3021" i="11" a="1"/>
  <c r="B3021" i="11" s="1"/>
  <c r="B3022" i="11" a="1"/>
  <c r="B3022" i="11" s="1"/>
  <c r="B3023" i="11" a="1"/>
  <c r="B3023" i="11" s="1"/>
  <c r="B3024" i="11" a="1"/>
  <c r="B3024" i="11" s="1"/>
  <c r="B3025" i="11" a="1"/>
  <c r="B3025" i="11" s="1"/>
  <c r="B3026" i="11" a="1"/>
  <c r="B3026" i="11" s="1"/>
  <c r="B3027" i="11" a="1"/>
  <c r="B3027" i="11" s="1"/>
  <c r="B3028" i="11" a="1"/>
  <c r="B3028" i="11" s="1"/>
  <c r="B3029" i="11" a="1"/>
  <c r="B3029" i="11" s="1"/>
  <c r="B3030" i="11" a="1"/>
  <c r="B3030" i="11" s="1"/>
  <c r="B3031" i="11" a="1"/>
  <c r="B3031" i="11" s="1"/>
  <c r="B3032" i="11" a="1"/>
  <c r="B3032" i="11" s="1"/>
  <c r="B3033" i="11" a="1"/>
  <c r="B3033" i="11" s="1"/>
  <c r="B3034" i="11" a="1"/>
  <c r="B3034" i="11" s="1"/>
  <c r="B3035" i="11" a="1"/>
  <c r="B3035" i="11" s="1"/>
  <c r="B3036" i="11" a="1"/>
  <c r="B3036" i="11" s="1"/>
  <c r="B3037" i="11" a="1"/>
  <c r="B3037" i="11" s="1"/>
  <c r="B3038" i="11" a="1"/>
  <c r="B3038" i="11" s="1"/>
  <c r="B3039" i="11" a="1"/>
  <c r="B3039" i="11" s="1"/>
  <c r="B3040" i="11" a="1"/>
  <c r="B3040" i="11" s="1"/>
  <c r="B3041" i="11" a="1"/>
  <c r="B3041" i="11" s="1"/>
  <c r="B3042" i="11" a="1"/>
  <c r="B3042" i="11" s="1"/>
  <c r="B3043" i="11" a="1"/>
  <c r="B3043" i="11" s="1"/>
  <c r="B3044" i="11" a="1"/>
  <c r="B3044" i="11" s="1"/>
  <c r="B3045" i="11" a="1"/>
  <c r="B3045" i="11" s="1"/>
  <c r="B3046" i="11" a="1"/>
  <c r="B3046" i="11" s="1"/>
  <c r="B3047" i="11" a="1"/>
  <c r="B3047" i="11" s="1"/>
  <c r="B3048" i="11" a="1"/>
  <c r="B3048" i="11" s="1"/>
  <c r="B3049" i="11" a="1"/>
  <c r="B3049" i="11" s="1"/>
  <c r="B3050" i="11" a="1"/>
  <c r="B3050" i="11" s="1"/>
  <c r="B3051" i="11" a="1"/>
  <c r="B3051" i="11" s="1"/>
  <c r="B3052" i="11" a="1"/>
  <c r="B3052" i="11" s="1"/>
  <c r="B3053" i="11" a="1"/>
  <c r="B3053" i="11" s="1"/>
  <c r="B3054" i="11" a="1"/>
  <c r="B3054" i="11" s="1"/>
  <c r="B3055" i="11" a="1"/>
  <c r="B3055" i="11" s="1"/>
  <c r="B3056" i="11" a="1"/>
  <c r="B3056" i="11" s="1"/>
  <c r="B3057" i="11" a="1"/>
  <c r="B3057" i="11" s="1"/>
  <c r="B3058" i="11" a="1"/>
  <c r="B3058" i="11" s="1"/>
  <c r="B3059" i="11" a="1"/>
  <c r="B3059" i="11" s="1"/>
  <c r="B3060" i="11" a="1"/>
  <c r="B3060" i="11" s="1"/>
  <c r="B3061" i="11" a="1"/>
  <c r="B3061" i="11" s="1"/>
  <c r="B3062" i="11" a="1"/>
  <c r="B3062" i="11" s="1"/>
  <c r="B3063" i="11" a="1"/>
  <c r="B3063" i="11" s="1"/>
  <c r="B3064" i="11" a="1"/>
  <c r="B3064" i="11" s="1"/>
  <c r="B3065" i="11" a="1"/>
  <c r="B3065" i="11" s="1"/>
  <c r="B3066" i="11" a="1"/>
  <c r="B3066" i="11" s="1"/>
  <c r="B3067" i="11" a="1"/>
  <c r="B3067" i="11" s="1"/>
  <c r="B3068" i="11" a="1"/>
  <c r="B3068" i="11" s="1"/>
  <c r="B3069" i="11" a="1"/>
  <c r="B3069" i="11" s="1"/>
  <c r="B3070" i="11" a="1"/>
  <c r="B3070" i="11" s="1"/>
  <c r="B3071" i="11" a="1"/>
  <c r="B3071" i="11" s="1"/>
  <c r="B3072" i="11" a="1"/>
  <c r="B3072" i="11" s="1"/>
  <c r="B3073" i="11" a="1"/>
  <c r="B3073" i="11" s="1"/>
  <c r="B3074" i="11" a="1"/>
  <c r="B3074" i="11" s="1"/>
  <c r="B3075" i="11" a="1"/>
  <c r="B3075" i="11" s="1"/>
  <c r="B3076" i="11" a="1"/>
  <c r="B3076" i="11" s="1"/>
  <c r="B3077" i="11" a="1"/>
  <c r="B3077" i="11" s="1"/>
  <c r="B3078" i="11" a="1"/>
  <c r="B3078" i="11" s="1"/>
  <c r="B3079" i="11" a="1"/>
  <c r="B3079" i="11" s="1"/>
  <c r="B3080" i="11" a="1"/>
  <c r="B3080" i="11" s="1"/>
  <c r="B3081" i="11" a="1"/>
  <c r="B3081" i="11" s="1"/>
  <c r="B3082" i="11" a="1"/>
  <c r="B3082" i="11" s="1"/>
  <c r="B3083" i="11" a="1"/>
  <c r="B3083" i="11" s="1"/>
  <c r="B3084" i="11" a="1"/>
  <c r="B3084" i="11" s="1"/>
  <c r="B3085" i="11" a="1"/>
  <c r="B3085" i="11" s="1"/>
  <c r="B3086" i="11" a="1"/>
  <c r="B3086" i="11" s="1"/>
  <c r="B3087" i="11" a="1"/>
  <c r="B3087" i="11" s="1"/>
  <c r="B3088" i="11" a="1"/>
  <c r="B3088" i="11" s="1"/>
  <c r="B3089" i="11" a="1"/>
  <c r="B3089" i="11" s="1"/>
  <c r="B3090" i="11" a="1"/>
  <c r="B3090" i="11" s="1"/>
  <c r="B3091" i="11" a="1"/>
  <c r="B3091" i="11" s="1"/>
  <c r="B3092" i="11" a="1"/>
  <c r="B3092" i="11" s="1"/>
  <c r="B3093" i="11" a="1"/>
  <c r="B3093" i="11" s="1"/>
  <c r="B3094" i="11" a="1"/>
  <c r="B3094" i="11" s="1"/>
  <c r="B3095" i="11" a="1"/>
  <c r="B3095" i="11" s="1"/>
  <c r="B3096" i="11" a="1"/>
  <c r="B3096" i="11" s="1"/>
  <c r="B3097" i="11" a="1"/>
  <c r="B3097" i="11" s="1"/>
  <c r="B3098" i="11" a="1"/>
  <c r="B3098" i="11" s="1"/>
  <c r="B3099" i="11" a="1"/>
  <c r="B3099" i="11" s="1"/>
  <c r="B3100" i="11" a="1"/>
  <c r="B3100" i="11" s="1"/>
  <c r="B3101" i="11" a="1"/>
  <c r="B3101" i="11" s="1"/>
  <c r="B3102" i="11" a="1"/>
  <c r="B3102" i="11" s="1"/>
  <c r="B3103" i="11" a="1"/>
  <c r="B3103" i="11" s="1"/>
  <c r="B3104" i="11" a="1"/>
  <c r="B3104" i="11" s="1"/>
  <c r="B3105" i="11" a="1"/>
  <c r="B3105" i="11" s="1"/>
  <c r="B3106" i="11" a="1"/>
  <c r="B3106" i="11" s="1"/>
  <c r="B3107" i="11" a="1"/>
  <c r="B3107" i="11" s="1"/>
  <c r="B3108" i="11" a="1"/>
  <c r="B3108" i="11" s="1"/>
  <c r="B3109" i="11" a="1"/>
  <c r="B3109" i="11" s="1"/>
  <c r="B3110" i="11" a="1"/>
  <c r="B3110" i="11" s="1"/>
  <c r="B3111" i="11" a="1"/>
  <c r="B3111" i="11" s="1"/>
  <c r="B3112" i="11" a="1"/>
  <c r="B3112" i="11" s="1"/>
  <c r="B3113" i="11" a="1"/>
  <c r="B3113" i="11" s="1"/>
  <c r="B3114" i="11" a="1"/>
  <c r="B3114" i="11" s="1"/>
  <c r="B3115" i="11" a="1"/>
  <c r="B3115" i="11" s="1"/>
  <c r="B3116" i="11" a="1"/>
  <c r="B3116" i="11" s="1"/>
  <c r="B3117" i="11" a="1"/>
  <c r="B3117" i="11" s="1"/>
  <c r="B3118" i="11" a="1"/>
  <c r="B3118" i="11" s="1"/>
  <c r="B3119" i="11" a="1"/>
  <c r="B3119" i="11" s="1"/>
  <c r="B3120" i="11" a="1"/>
  <c r="B3120" i="11" s="1"/>
  <c r="B3121" i="11" a="1"/>
  <c r="B3121" i="11" s="1"/>
  <c r="B3122" i="11" a="1"/>
  <c r="B3122" i="11" s="1"/>
  <c r="B3123" i="11" a="1"/>
  <c r="B3123" i="11" s="1"/>
  <c r="B3124" i="11" a="1"/>
  <c r="B3124" i="11" s="1"/>
  <c r="B3125" i="11" a="1"/>
  <c r="B3125" i="11" s="1"/>
  <c r="B3126" i="11" a="1"/>
  <c r="B3126" i="11" s="1"/>
  <c r="B3127" i="11" a="1"/>
  <c r="B3127" i="11" s="1"/>
  <c r="B3128" i="11" a="1"/>
  <c r="B3128" i="11" s="1"/>
  <c r="B3129" i="11" a="1"/>
  <c r="B3129" i="11" s="1"/>
  <c r="B3130" i="11" a="1"/>
  <c r="B3130" i="11" s="1"/>
  <c r="B3131" i="11" a="1"/>
  <c r="B3131" i="11" s="1"/>
  <c r="B3132" i="11" a="1"/>
  <c r="B3132" i="11" s="1"/>
  <c r="B3133" i="11" a="1"/>
  <c r="B3133" i="11" s="1"/>
  <c r="B3134" i="11" a="1"/>
  <c r="B3134" i="11" s="1"/>
  <c r="B3135" i="11" a="1"/>
  <c r="B3135" i="11" s="1"/>
  <c r="B3136" i="11" a="1"/>
  <c r="B3136" i="11" s="1"/>
  <c r="B3137" i="11" a="1"/>
  <c r="B3137" i="11" s="1"/>
  <c r="B3138" i="11" a="1"/>
  <c r="B3138" i="11" s="1"/>
  <c r="B3139" i="11" a="1"/>
  <c r="B3139" i="11" s="1"/>
  <c r="B3140" i="11" a="1"/>
  <c r="B3140" i="11" s="1"/>
  <c r="B3141" i="11" a="1"/>
  <c r="B3141" i="11" s="1"/>
  <c r="B3142" i="11" a="1"/>
  <c r="B3142" i="11" s="1"/>
  <c r="B3143" i="11" a="1"/>
  <c r="B3143" i="11" s="1"/>
  <c r="B3144" i="11" a="1"/>
  <c r="B3144" i="11" s="1"/>
  <c r="B3145" i="11" a="1"/>
  <c r="B3145" i="11" s="1"/>
  <c r="B3146" i="11" a="1"/>
  <c r="B3146" i="11" s="1"/>
  <c r="B3147" i="11" a="1"/>
  <c r="B3147" i="11" s="1"/>
  <c r="B3148" i="11" a="1"/>
  <c r="B3148" i="11" s="1"/>
  <c r="B3149" i="11" a="1"/>
  <c r="B3149" i="11" s="1"/>
  <c r="B3150" i="11" a="1"/>
  <c r="B3150" i="11" s="1"/>
  <c r="B3151" i="11" a="1"/>
  <c r="B3151" i="11" s="1"/>
  <c r="B3152" i="11" a="1"/>
  <c r="B3152" i="11" s="1"/>
  <c r="B3153" i="11" a="1"/>
  <c r="B3153" i="11" s="1"/>
  <c r="B3154" i="11" a="1"/>
  <c r="B3154" i="11" s="1"/>
  <c r="B3155" i="11" a="1"/>
  <c r="B3155" i="11" s="1"/>
  <c r="B3156" i="11" a="1"/>
  <c r="B3156" i="11" s="1"/>
  <c r="B3157" i="11" a="1"/>
  <c r="B3157" i="11" s="1"/>
  <c r="B3158" i="11" a="1"/>
  <c r="B3158" i="11" s="1"/>
  <c r="B3159" i="11" a="1"/>
  <c r="B3159" i="11" s="1"/>
  <c r="B3160" i="11" a="1"/>
  <c r="B3160" i="11" s="1"/>
  <c r="B3161" i="11" a="1"/>
  <c r="B3161" i="11" s="1"/>
  <c r="B3162" i="11" a="1"/>
  <c r="B3162" i="11" s="1"/>
  <c r="B3163" i="11" a="1"/>
  <c r="B3163" i="11" s="1"/>
  <c r="B3164" i="11" a="1"/>
  <c r="B3164" i="11" s="1"/>
  <c r="B3165" i="11" a="1"/>
  <c r="B3165" i="11" s="1"/>
  <c r="B3166" i="11" a="1"/>
  <c r="B3166" i="11" s="1"/>
  <c r="B3167" i="11" a="1"/>
  <c r="B3167" i="11" s="1"/>
  <c r="B3168" i="11" a="1"/>
  <c r="B3168" i="11" s="1"/>
  <c r="B3169" i="11" a="1"/>
  <c r="B3169" i="11" s="1"/>
  <c r="B3170" i="11" a="1"/>
  <c r="B3170" i="11" s="1"/>
  <c r="B3171" i="11" a="1"/>
  <c r="B3171" i="11" s="1"/>
  <c r="B3172" i="11" a="1"/>
  <c r="B3172" i="11" s="1"/>
  <c r="B3173" i="11" a="1"/>
  <c r="B3173" i="11" s="1"/>
  <c r="B3174" i="11" a="1"/>
  <c r="B3174" i="11" s="1"/>
  <c r="B3175" i="11" a="1"/>
  <c r="B3175" i="11" s="1"/>
  <c r="B3176" i="11" a="1"/>
  <c r="B3176" i="11" s="1"/>
  <c r="B3177" i="11" a="1"/>
  <c r="B3177" i="11" s="1"/>
  <c r="B3178" i="11" a="1"/>
  <c r="B3178" i="11" s="1"/>
  <c r="B3179" i="11" a="1"/>
  <c r="B3179" i="11" s="1"/>
  <c r="B3180" i="11" a="1"/>
  <c r="B3180" i="11" s="1"/>
  <c r="B3181" i="11" a="1"/>
  <c r="B3181" i="11" s="1"/>
  <c r="B3182" i="11" a="1"/>
  <c r="B3182" i="11" s="1"/>
  <c r="B3183" i="11" a="1"/>
  <c r="B3183" i="11" s="1"/>
  <c r="B3184" i="11" a="1"/>
  <c r="B3184" i="11" s="1"/>
  <c r="B3185" i="11" a="1"/>
  <c r="B3185" i="11" s="1"/>
  <c r="B3186" i="11" a="1"/>
  <c r="B3186" i="11" s="1"/>
  <c r="B3187" i="11" a="1"/>
  <c r="B3187" i="11" s="1"/>
  <c r="B3188" i="11" a="1"/>
  <c r="B3188" i="11" s="1"/>
  <c r="B3189" i="11" a="1"/>
  <c r="B3189" i="11" s="1"/>
  <c r="B3190" i="11" a="1"/>
  <c r="B3190" i="11" s="1"/>
  <c r="B3191" i="11" a="1"/>
  <c r="B3191" i="11" s="1"/>
  <c r="B3192" i="11" a="1"/>
  <c r="B3192" i="11" s="1"/>
  <c r="B3193" i="11" a="1"/>
  <c r="B3193" i="11" s="1"/>
  <c r="B3194" i="11" a="1"/>
  <c r="B3194" i="11" s="1"/>
  <c r="B3195" i="11" a="1"/>
  <c r="B3195" i="11" s="1"/>
  <c r="B3196" i="11" a="1"/>
  <c r="B3196" i="11" s="1"/>
  <c r="B3197" i="11" a="1"/>
  <c r="B3197" i="11" s="1"/>
  <c r="B3198" i="11" a="1"/>
  <c r="B3198" i="11" s="1"/>
  <c r="B3199" i="11" a="1"/>
  <c r="B3199" i="11" s="1"/>
  <c r="B3200" i="11" a="1"/>
  <c r="B3200" i="11" s="1"/>
  <c r="B3201" i="11" a="1"/>
  <c r="B3201" i="11" s="1"/>
  <c r="B3202" i="11" a="1"/>
  <c r="B3202" i="11" s="1"/>
  <c r="B3203" i="11" a="1"/>
  <c r="B3203" i="11" s="1"/>
  <c r="B3204" i="11" a="1"/>
  <c r="B3204" i="11" s="1"/>
  <c r="B3205" i="11" a="1"/>
  <c r="B3205" i="11" s="1"/>
  <c r="B3206" i="11" a="1"/>
  <c r="B3206" i="11" s="1"/>
  <c r="B3207" i="11" a="1"/>
  <c r="B3207" i="11" s="1"/>
  <c r="B3208" i="11" a="1"/>
  <c r="B3208" i="11" s="1"/>
  <c r="B3209" i="11" a="1"/>
  <c r="B3209" i="11" s="1"/>
  <c r="B3210" i="11" a="1"/>
  <c r="B3210" i="11" s="1"/>
  <c r="B3211" i="11" a="1"/>
  <c r="B3211" i="11" s="1"/>
  <c r="B3212" i="11" a="1"/>
  <c r="B3212" i="11" s="1"/>
  <c r="B3213" i="11" a="1"/>
  <c r="B3213" i="11" s="1"/>
  <c r="B3214" i="11" a="1"/>
  <c r="B3214" i="11" s="1"/>
  <c r="B3215" i="11" a="1"/>
  <c r="B3215" i="11" s="1"/>
  <c r="B3216" i="11" a="1"/>
  <c r="B3216" i="11" s="1"/>
  <c r="B3217" i="11" a="1"/>
  <c r="B3217" i="11" s="1"/>
  <c r="B3218" i="11" a="1"/>
  <c r="B3218" i="11" s="1"/>
  <c r="B3219" i="11" a="1"/>
  <c r="B3219" i="11" s="1"/>
  <c r="B3220" i="11" a="1"/>
  <c r="B3220" i="11" s="1"/>
  <c r="B3221" i="11" a="1"/>
  <c r="B3221" i="11" s="1"/>
  <c r="B3222" i="11" a="1"/>
  <c r="B3222" i="11" s="1"/>
  <c r="B3223" i="11" a="1"/>
  <c r="B3223" i="11" s="1"/>
  <c r="B3224" i="11" a="1"/>
  <c r="B3224" i="11" s="1"/>
  <c r="B3225" i="11" a="1"/>
  <c r="B3225" i="11" s="1"/>
  <c r="B3226" i="11" a="1"/>
  <c r="B3226" i="11" s="1"/>
  <c r="B3227" i="11" a="1"/>
  <c r="B3227" i="11" s="1"/>
  <c r="B3228" i="11" a="1"/>
  <c r="B3228" i="11" s="1"/>
  <c r="B3229" i="11" a="1"/>
  <c r="B3229" i="11" s="1"/>
  <c r="B3230" i="11" a="1"/>
  <c r="B3230" i="11" s="1"/>
  <c r="B3231" i="11" a="1"/>
  <c r="B3231" i="11" s="1"/>
  <c r="B3232" i="11" a="1"/>
  <c r="B3232" i="11" s="1"/>
  <c r="B3233" i="11" a="1"/>
  <c r="B3233" i="11" s="1"/>
  <c r="B3234" i="11" a="1"/>
  <c r="B3234" i="11" s="1"/>
  <c r="B3235" i="11" a="1"/>
  <c r="B3235" i="11" s="1"/>
  <c r="B3236" i="11" a="1"/>
  <c r="B3236" i="11" s="1"/>
  <c r="B3237" i="11" a="1"/>
  <c r="B3237" i="11" s="1"/>
  <c r="B3238" i="11" a="1"/>
  <c r="B3238" i="11" s="1"/>
  <c r="B3239" i="11" a="1"/>
  <c r="B3239" i="11" s="1"/>
  <c r="B3240" i="11" a="1"/>
  <c r="B3240" i="11" s="1"/>
  <c r="B3241" i="11" a="1"/>
  <c r="B3241" i="11" s="1"/>
  <c r="B3242" i="11" a="1"/>
  <c r="B3242" i="11" s="1"/>
  <c r="B3243" i="11" a="1"/>
  <c r="B3243" i="11" s="1"/>
  <c r="B3244" i="11" a="1"/>
  <c r="B3244" i="11" s="1"/>
  <c r="B3245" i="11" a="1"/>
  <c r="B3245" i="11" s="1"/>
  <c r="B3246" i="11" a="1"/>
  <c r="B3246" i="11" s="1"/>
  <c r="B3247" i="11" a="1"/>
  <c r="B3247" i="11" s="1"/>
  <c r="B3248" i="11" a="1"/>
  <c r="B3248" i="11" s="1"/>
  <c r="B3249" i="11" a="1"/>
  <c r="B3249" i="11" s="1"/>
  <c r="B3250" i="11" a="1"/>
  <c r="B3250" i="11" s="1"/>
  <c r="B3251" i="11" a="1"/>
  <c r="B3251" i="11" s="1"/>
  <c r="B3252" i="11" a="1"/>
  <c r="B3252" i="11" s="1"/>
  <c r="B3253" i="11" a="1"/>
  <c r="B3253" i="11" s="1"/>
  <c r="B3254" i="11" a="1"/>
  <c r="B3254" i="11" s="1"/>
  <c r="B3255" i="11" a="1"/>
  <c r="B3255" i="11" s="1"/>
  <c r="B3256" i="11" a="1"/>
  <c r="B3256" i="11" s="1"/>
  <c r="B3257" i="11" a="1"/>
  <c r="B3257" i="11" s="1"/>
  <c r="B3258" i="11" a="1"/>
  <c r="B3258" i="11" s="1"/>
  <c r="B3259" i="11" a="1"/>
  <c r="B3259" i="11" s="1"/>
  <c r="B3260" i="11" a="1"/>
  <c r="B3260" i="11" s="1"/>
  <c r="B3261" i="11" a="1"/>
  <c r="B3261" i="11" s="1"/>
  <c r="B3262" i="11" a="1"/>
  <c r="B3262" i="11" s="1"/>
  <c r="B3263" i="11" a="1"/>
  <c r="B3263" i="11" s="1"/>
  <c r="B3264" i="11" a="1"/>
  <c r="B3264" i="11" s="1"/>
  <c r="B3265" i="11" a="1"/>
  <c r="B3265" i="11" s="1"/>
  <c r="B3266" i="11" a="1"/>
  <c r="B3266" i="11" s="1"/>
  <c r="B3267" i="11" a="1"/>
  <c r="B3267" i="11" s="1"/>
  <c r="B3268" i="11" a="1"/>
  <c r="B3268" i="11" s="1"/>
  <c r="B3269" i="11" a="1"/>
  <c r="B3269" i="11" s="1"/>
  <c r="B3270" i="11" a="1"/>
  <c r="B3270" i="11" s="1"/>
  <c r="B3271" i="11" a="1"/>
  <c r="B3271" i="11" s="1"/>
  <c r="B3272" i="11" a="1"/>
  <c r="B3272" i="11" s="1"/>
  <c r="B3273" i="11" a="1"/>
  <c r="B3273" i="11" s="1"/>
  <c r="B3274" i="11" a="1"/>
  <c r="B3274" i="11" s="1"/>
  <c r="B3275" i="11" a="1"/>
  <c r="B3275" i="11" s="1"/>
  <c r="B3276" i="11" a="1"/>
  <c r="B3276" i="11" s="1"/>
  <c r="B3277" i="11" a="1"/>
  <c r="B3277" i="11" s="1"/>
  <c r="B3278" i="11" a="1"/>
  <c r="B3278" i="11" s="1"/>
  <c r="B3279" i="11" a="1"/>
  <c r="B3279" i="11" s="1"/>
  <c r="B3280" i="11" a="1"/>
  <c r="B3280" i="11" s="1"/>
  <c r="B3281" i="11" a="1"/>
  <c r="B3281" i="11" s="1"/>
  <c r="B3282" i="11" a="1"/>
  <c r="B3282" i="11" s="1"/>
  <c r="B3283" i="11" a="1"/>
  <c r="B3283" i="11" s="1"/>
  <c r="B3284" i="11" a="1"/>
  <c r="B3284" i="11" s="1"/>
  <c r="B3285" i="11" a="1"/>
  <c r="B3285" i="11" s="1"/>
  <c r="B3286" i="11" a="1"/>
  <c r="B3286" i="11" s="1"/>
  <c r="B3287" i="11" a="1"/>
  <c r="B3287" i="11" s="1"/>
  <c r="B3288" i="11" a="1"/>
  <c r="B3288" i="11" s="1"/>
  <c r="B3289" i="11" a="1"/>
  <c r="B3289" i="11" s="1"/>
  <c r="B3290" i="11" a="1"/>
  <c r="B3290" i="11" s="1"/>
  <c r="B3291" i="11" a="1"/>
  <c r="B3291" i="11" s="1"/>
  <c r="B3292" i="11" a="1"/>
  <c r="B3292" i="11" s="1"/>
  <c r="B3293" i="11" a="1"/>
  <c r="B3293" i="11" s="1"/>
  <c r="B3294" i="11" a="1"/>
  <c r="B3294" i="11" s="1"/>
  <c r="B3295" i="11" a="1"/>
  <c r="B3295" i="11" s="1"/>
  <c r="B3296" i="11" a="1"/>
  <c r="B3296" i="11" s="1"/>
  <c r="B3297" i="11" a="1"/>
  <c r="B3297" i="11" s="1"/>
  <c r="B3298" i="11" a="1"/>
  <c r="B3298" i="11" s="1"/>
  <c r="B3299" i="11" a="1"/>
  <c r="B3299" i="11" s="1"/>
  <c r="B3300" i="11" a="1"/>
  <c r="B3300" i="11" s="1"/>
  <c r="B3301" i="11" a="1"/>
  <c r="B3301" i="11" s="1"/>
  <c r="B3302" i="11" a="1"/>
  <c r="B3302" i="11" s="1"/>
  <c r="B3303" i="11" a="1"/>
  <c r="B3303" i="11" s="1"/>
  <c r="B3304" i="11" a="1"/>
  <c r="B3304" i="11" s="1"/>
  <c r="B3305" i="11" a="1"/>
  <c r="B3305" i="11" s="1"/>
  <c r="B3306" i="11" a="1"/>
  <c r="B3306" i="11" s="1"/>
  <c r="B3307" i="11" a="1"/>
  <c r="B3307" i="11" s="1"/>
  <c r="B3308" i="11" a="1"/>
  <c r="B3308" i="11" s="1"/>
  <c r="B3309" i="11" a="1"/>
  <c r="B3309" i="11" s="1"/>
  <c r="B3310" i="11" a="1"/>
  <c r="B3310" i="11" s="1"/>
  <c r="B3311" i="11" a="1"/>
  <c r="B3311" i="11" s="1"/>
  <c r="B3312" i="11" a="1"/>
  <c r="B3312" i="11" s="1"/>
  <c r="B3313" i="11" a="1"/>
  <c r="B3313" i="11" s="1"/>
  <c r="B3314" i="11" a="1"/>
  <c r="B3314" i="11" s="1"/>
  <c r="B3315" i="11" a="1"/>
  <c r="B3315" i="11" s="1"/>
  <c r="B3316" i="11" a="1"/>
  <c r="B3316" i="11" s="1"/>
  <c r="B3317" i="11" a="1"/>
  <c r="B3317" i="11" s="1"/>
  <c r="B3318" i="11" a="1"/>
  <c r="B3318" i="11" s="1"/>
  <c r="B3319" i="11" a="1"/>
  <c r="B3319" i="11" s="1"/>
  <c r="B3320" i="11" a="1"/>
  <c r="B3320" i="11" s="1"/>
  <c r="B3321" i="11" a="1"/>
  <c r="B3321" i="11" s="1"/>
  <c r="B3322" i="11" a="1"/>
  <c r="B3322" i="11" s="1"/>
  <c r="B3323" i="11" a="1"/>
  <c r="B3323" i="11" s="1"/>
  <c r="B3324" i="11" a="1"/>
  <c r="B3324" i="11" s="1"/>
  <c r="B3325" i="11" a="1"/>
  <c r="B3325" i="11" s="1"/>
  <c r="B3326" i="11" a="1"/>
  <c r="B3326" i="11" s="1"/>
  <c r="B3327" i="11" a="1"/>
  <c r="B3327" i="11" s="1"/>
  <c r="B3328" i="11" a="1"/>
  <c r="B3328" i="11" s="1"/>
  <c r="B3329" i="11" a="1"/>
  <c r="B3329" i="11" s="1"/>
  <c r="B3330" i="11" a="1"/>
  <c r="B3330" i="11" s="1"/>
  <c r="B3331" i="11" a="1"/>
  <c r="B3331" i="11" s="1"/>
  <c r="B3332" i="11" a="1"/>
  <c r="B3332" i="11" s="1"/>
  <c r="B3333" i="11" a="1"/>
  <c r="B3333" i="11" s="1"/>
  <c r="B3334" i="11" a="1"/>
  <c r="B3334" i="11" s="1"/>
  <c r="B3335" i="11" a="1"/>
  <c r="B3335" i="11" s="1"/>
  <c r="B3336" i="11" a="1"/>
  <c r="B3336" i="11" s="1"/>
  <c r="B3337" i="11" a="1"/>
  <c r="B3337" i="11" s="1"/>
  <c r="B3338" i="11" a="1"/>
  <c r="B3338" i="11" s="1"/>
  <c r="B3339" i="11" a="1"/>
  <c r="B3339" i="11" s="1"/>
  <c r="B3340" i="11" a="1"/>
  <c r="B3340" i="11" s="1"/>
  <c r="B3341" i="11" a="1"/>
  <c r="B3341" i="11" s="1"/>
  <c r="B3342" i="11" a="1"/>
  <c r="B3342" i="11" s="1"/>
  <c r="B3343" i="11" a="1"/>
  <c r="B3343" i="11" s="1"/>
  <c r="B3344" i="11" a="1"/>
  <c r="B3344" i="11" s="1"/>
  <c r="B3345" i="11" a="1"/>
  <c r="B3345" i="11" s="1"/>
  <c r="B3346" i="11" a="1"/>
  <c r="B3346" i="11" s="1"/>
  <c r="B3347" i="11" a="1"/>
  <c r="B3347" i="11" s="1"/>
  <c r="B3348" i="11" a="1"/>
  <c r="B3348" i="11" s="1"/>
  <c r="B3349" i="11" a="1"/>
  <c r="B3349" i="11" s="1"/>
  <c r="B3350" i="11" a="1"/>
  <c r="B3350" i="11" s="1"/>
  <c r="B3351" i="11" a="1"/>
  <c r="B3351" i="11" s="1"/>
  <c r="B3352" i="11" a="1"/>
  <c r="B3352" i="11" s="1"/>
  <c r="B3353" i="11" a="1"/>
  <c r="B3353" i="11" s="1"/>
  <c r="B3354" i="11" a="1"/>
  <c r="B3354" i="11" s="1"/>
  <c r="B3355" i="11" a="1"/>
  <c r="B3355" i="11" s="1"/>
  <c r="B3356" i="11" a="1"/>
  <c r="B3356" i="11" s="1"/>
  <c r="B3357" i="11" a="1"/>
  <c r="B3357" i="11" s="1"/>
  <c r="B3358" i="11" a="1"/>
  <c r="B3358" i="11" s="1"/>
  <c r="B3359" i="11" a="1"/>
  <c r="B3359" i="11" s="1"/>
  <c r="B3360" i="11" a="1"/>
  <c r="B3360" i="11" s="1"/>
  <c r="B3361" i="11" a="1"/>
  <c r="B3361" i="11" s="1"/>
  <c r="B3362" i="11" a="1"/>
  <c r="B3362" i="11" s="1"/>
  <c r="B3363" i="11" a="1"/>
  <c r="B3363" i="11" s="1"/>
  <c r="B3364" i="11" a="1"/>
  <c r="B3364" i="11" s="1"/>
  <c r="B3365" i="11" a="1"/>
  <c r="B3365" i="11" s="1"/>
  <c r="B3366" i="11" a="1"/>
  <c r="B3366" i="11" s="1"/>
  <c r="B3367" i="11" a="1"/>
  <c r="B3367" i="11" s="1"/>
  <c r="B3368" i="11" a="1"/>
  <c r="B3368" i="11" s="1"/>
  <c r="B3369" i="11" a="1"/>
  <c r="B3369" i="11" s="1"/>
  <c r="B3370" i="11" a="1"/>
  <c r="B3370" i="11" s="1"/>
  <c r="B3371" i="11" a="1"/>
  <c r="B3371" i="11" s="1"/>
  <c r="B3372" i="11" a="1"/>
  <c r="B3372" i="11" s="1"/>
  <c r="B3373" i="11" a="1"/>
  <c r="B3373" i="11" s="1"/>
  <c r="B3374" i="11" a="1"/>
  <c r="B3374" i="11" s="1"/>
  <c r="B3375" i="11" a="1"/>
  <c r="B3375" i="11" s="1"/>
  <c r="B3376" i="11" a="1"/>
  <c r="B3376" i="11" s="1"/>
  <c r="B3377" i="11" a="1"/>
  <c r="B3377" i="11" s="1"/>
  <c r="B3378" i="11" a="1"/>
  <c r="B3378" i="11" s="1"/>
  <c r="B3379" i="11" a="1"/>
  <c r="B3379" i="11" s="1"/>
  <c r="B3380" i="11" a="1"/>
  <c r="B3380" i="11" s="1"/>
  <c r="B3381" i="11" a="1"/>
  <c r="B3381" i="11" s="1"/>
  <c r="B3382" i="11" a="1"/>
  <c r="B3382" i="11" s="1"/>
  <c r="B3383" i="11" a="1"/>
  <c r="B3383" i="11" s="1"/>
  <c r="B3384" i="11" a="1"/>
  <c r="B3384" i="11" s="1"/>
  <c r="B3385" i="11" a="1"/>
  <c r="B3385" i="11" s="1"/>
  <c r="B3386" i="11" a="1"/>
  <c r="B3386" i="11" s="1"/>
  <c r="B3387" i="11" a="1"/>
  <c r="B3387" i="11" s="1"/>
  <c r="B3388" i="11" a="1"/>
  <c r="B3388" i="11" s="1"/>
  <c r="B3389" i="11" a="1"/>
  <c r="B3389" i="11" s="1"/>
  <c r="B3390" i="11" a="1"/>
  <c r="B3390" i="11" s="1"/>
  <c r="B3391" i="11" a="1"/>
  <c r="B3391" i="11" s="1"/>
  <c r="B3392" i="11" a="1"/>
  <c r="B3392" i="11" s="1"/>
  <c r="B3393" i="11" a="1"/>
  <c r="B3393" i="11" s="1"/>
  <c r="B3394" i="11" a="1"/>
  <c r="B3394" i="11" s="1"/>
  <c r="B3395" i="11" a="1"/>
  <c r="B3395" i="11" s="1"/>
  <c r="B3396" i="11" a="1"/>
  <c r="B3396" i="11" s="1"/>
  <c r="B3397" i="11" a="1"/>
  <c r="B3397" i="11" s="1"/>
  <c r="B3398" i="11" a="1"/>
  <c r="B3398" i="11" s="1"/>
  <c r="B3399" i="11" a="1"/>
  <c r="B3399" i="11" s="1"/>
  <c r="B3400" i="11" a="1"/>
  <c r="B3400" i="11" s="1"/>
  <c r="B3401" i="11" a="1"/>
  <c r="B3401" i="11" s="1"/>
  <c r="B3402" i="11" a="1"/>
  <c r="B3402" i="11" s="1"/>
  <c r="B3403" i="11" a="1"/>
  <c r="B3403" i="11" s="1"/>
  <c r="B3404" i="11" a="1"/>
  <c r="B3404" i="11" s="1"/>
  <c r="B3405" i="11" a="1"/>
  <c r="B3405" i="11" s="1"/>
  <c r="B3406" i="11" a="1"/>
  <c r="B3406" i="11" s="1"/>
  <c r="B3407" i="11" a="1"/>
  <c r="B3407" i="11" s="1"/>
  <c r="B3408" i="11" a="1"/>
  <c r="B3408" i="11" s="1"/>
  <c r="B3409" i="11" a="1"/>
  <c r="B3409" i="11" s="1"/>
  <c r="B3410" i="11" a="1"/>
  <c r="B3410" i="11" s="1"/>
  <c r="B3411" i="11" a="1"/>
  <c r="B3411" i="11" s="1"/>
  <c r="B3412" i="11" a="1"/>
  <c r="B3412" i="11" s="1"/>
  <c r="B3413" i="11" a="1"/>
  <c r="B3413" i="11" s="1"/>
  <c r="B3414" i="11" a="1"/>
  <c r="B3414" i="11" s="1"/>
  <c r="B3415" i="11" a="1"/>
  <c r="B3415" i="11" s="1"/>
  <c r="B3416" i="11" a="1"/>
  <c r="B3416" i="11" s="1"/>
  <c r="B3417" i="11" a="1"/>
  <c r="B3417" i="11" s="1"/>
  <c r="B3418" i="11" a="1"/>
  <c r="B3418" i="11" s="1"/>
  <c r="B3419" i="11" a="1"/>
  <c r="B3419" i="11" s="1"/>
  <c r="B3420" i="11" a="1"/>
  <c r="B3420" i="11" s="1"/>
  <c r="B3421" i="11" a="1"/>
  <c r="B3421" i="11" s="1"/>
  <c r="B3422" i="11" a="1"/>
  <c r="B3422" i="11" s="1"/>
  <c r="B3423" i="11" a="1"/>
  <c r="B3423" i="11" s="1"/>
  <c r="B3424" i="11" a="1"/>
  <c r="B3424" i="11" s="1"/>
  <c r="B3425" i="11" a="1"/>
  <c r="B3425" i="11" s="1"/>
  <c r="B3426" i="11" a="1"/>
  <c r="B3426" i="11" s="1"/>
  <c r="B3427" i="11" a="1"/>
  <c r="B3427" i="11" s="1"/>
  <c r="B3428" i="11" a="1"/>
  <c r="B3428" i="11" s="1"/>
  <c r="B3429" i="11" a="1"/>
  <c r="B3429" i="11" s="1"/>
  <c r="B3430" i="11" a="1"/>
  <c r="B3430" i="11" s="1"/>
  <c r="B3431" i="11" a="1"/>
  <c r="B3431" i="11" s="1"/>
  <c r="B3432" i="11" a="1"/>
  <c r="B3432" i="11" s="1"/>
  <c r="B3433" i="11" a="1"/>
  <c r="B3433" i="11" s="1"/>
  <c r="B3434" i="11" a="1"/>
  <c r="B3434" i="11" s="1"/>
  <c r="B3435" i="11" a="1"/>
  <c r="B3435" i="11" s="1"/>
  <c r="B3436" i="11" a="1"/>
  <c r="B3436" i="11" s="1"/>
  <c r="B3437" i="11" a="1"/>
  <c r="B3437" i="11" s="1"/>
  <c r="B3438" i="11" a="1"/>
  <c r="B3438" i="11" s="1"/>
  <c r="B3439" i="11" a="1"/>
  <c r="B3439" i="11" s="1"/>
  <c r="B3440" i="11" a="1"/>
  <c r="B3440" i="11" s="1"/>
  <c r="B3441" i="11" a="1"/>
  <c r="B3441" i="11" s="1"/>
  <c r="B3442" i="11" a="1"/>
  <c r="B3442" i="11" s="1"/>
  <c r="B3443" i="11" a="1"/>
  <c r="B3443" i="11" s="1"/>
  <c r="B3444" i="11" a="1"/>
  <c r="B3444" i="11" s="1"/>
  <c r="B3445" i="11" a="1"/>
  <c r="B3445" i="11" s="1"/>
  <c r="B3446" i="11" a="1"/>
  <c r="B3446" i="11" s="1"/>
  <c r="B3447" i="11" a="1"/>
  <c r="B3447" i="11" s="1"/>
  <c r="B3448" i="11" a="1"/>
  <c r="B3448" i="11" s="1"/>
  <c r="B3449" i="11" a="1"/>
  <c r="B3449" i="11" s="1"/>
  <c r="B3450" i="11" a="1"/>
  <c r="B3450" i="11" s="1"/>
  <c r="B3451" i="11" a="1"/>
  <c r="B3451" i="11" s="1"/>
  <c r="B3452" i="11" a="1"/>
  <c r="B3452" i="11" s="1"/>
  <c r="B3453" i="11" a="1"/>
  <c r="B3453" i="11" s="1"/>
  <c r="B3454" i="11" a="1"/>
  <c r="B3454" i="11" s="1"/>
  <c r="B3455" i="11" a="1"/>
  <c r="B3455" i="11" s="1"/>
  <c r="B3456" i="11" a="1"/>
  <c r="B3456" i="11" s="1"/>
  <c r="B3457" i="11" a="1"/>
  <c r="B3457" i="11" s="1"/>
  <c r="B3458" i="11" a="1"/>
  <c r="B3458" i="11" s="1"/>
  <c r="B3459" i="11" a="1"/>
  <c r="B3459" i="11" s="1"/>
  <c r="B3460" i="11" a="1"/>
  <c r="B3460" i="11" s="1"/>
  <c r="B3461" i="11" a="1"/>
  <c r="B3461" i="11" s="1"/>
  <c r="B3462" i="11" a="1"/>
  <c r="B3462" i="11" s="1"/>
  <c r="B3463" i="11" a="1"/>
  <c r="B3463" i="11" s="1"/>
  <c r="B3464" i="11" a="1"/>
  <c r="B3464" i="11" s="1"/>
  <c r="B3465" i="11" a="1"/>
  <c r="B3465" i="11" s="1"/>
  <c r="B3466" i="11" a="1"/>
  <c r="B3466" i="11" s="1"/>
  <c r="B3467" i="11" a="1"/>
  <c r="B3467" i="11" s="1"/>
  <c r="B3468" i="11" a="1"/>
  <c r="B3468" i="11" s="1"/>
  <c r="B3469" i="11" a="1"/>
  <c r="B3469" i="11" s="1"/>
  <c r="B3470" i="11" a="1"/>
  <c r="B3470" i="11" s="1"/>
  <c r="B3471" i="11" a="1"/>
  <c r="B3471" i="11" s="1"/>
  <c r="B3472" i="11" a="1"/>
  <c r="B3472" i="11" s="1"/>
  <c r="B3473" i="11" a="1"/>
  <c r="B3473" i="11" s="1"/>
  <c r="B3474" i="11" a="1"/>
  <c r="B3474" i="11" s="1"/>
  <c r="B3475" i="11" a="1"/>
  <c r="B3475" i="11" s="1"/>
  <c r="B3476" i="11" a="1"/>
  <c r="B3476" i="11" s="1"/>
  <c r="B3477" i="11" a="1"/>
  <c r="B3477" i="11" s="1"/>
  <c r="B3478" i="11" a="1"/>
  <c r="B3478" i="11" s="1"/>
  <c r="B3479" i="11" a="1"/>
  <c r="B3479" i="11" s="1"/>
  <c r="B3480" i="11" a="1"/>
  <c r="B3480" i="11" s="1"/>
  <c r="B3481" i="11" a="1"/>
  <c r="B3481" i="11" s="1"/>
  <c r="B3482" i="11" a="1"/>
  <c r="B3482" i="11" s="1"/>
  <c r="B3483" i="11" a="1"/>
  <c r="B3483" i="11" s="1"/>
  <c r="B3484" i="11" a="1"/>
  <c r="B3484" i="11" s="1"/>
  <c r="B3485" i="11" a="1"/>
  <c r="B3485" i="11" s="1"/>
  <c r="B3486" i="11" a="1"/>
  <c r="B3486" i="11" s="1"/>
  <c r="B3487" i="11" a="1"/>
  <c r="B3487" i="11" s="1"/>
  <c r="B3488" i="11" a="1"/>
  <c r="B3488" i="11" s="1"/>
  <c r="B3489" i="11" a="1"/>
  <c r="B3489" i="11" s="1"/>
  <c r="B3490" i="11" a="1"/>
  <c r="B3490" i="11" s="1"/>
  <c r="B3491" i="11" a="1"/>
  <c r="B3491" i="11" s="1"/>
  <c r="B3492" i="11" a="1"/>
  <c r="B3492" i="11" s="1"/>
  <c r="B3493" i="11" a="1"/>
  <c r="B3493" i="11" s="1"/>
  <c r="B3494" i="11" a="1"/>
  <c r="B3494" i="11" s="1"/>
  <c r="B3495" i="11" a="1"/>
  <c r="B3495" i="11" s="1"/>
  <c r="B3496" i="11" a="1"/>
  <c r="B3496" i="11" s="1"/>
  <c r="B3497" i="11" a="1"/>
  <c r="B3497" i="11" s="1"/>
  <c r="B3498" i="11" a="1"/>
  <c r="B3498" i="11" s="1"/>
  <c r="B3499" i="11" a="1"/>
  <c r="B3499" i="11" s="1"/>
  <c r="B3500" i="11" a="1"/>
  <c r="B3500" i="11" s="1"/>
  <c r="B3501" i="11" a="1"/>
  <c r="B3501" i="11" s="1"/>
  <c r="B3502" i="11" a="1"/>
  <c r="B3502" i="11" s="1"/>
  <c r="B3503" i="11" a="1"/>
  <c r="B3503" i="11" s="1"/>
  <c r="B3504" i="11" a="1"/>
  <c r="B3504" i="11" s="1"/>
  <c r="B3505" i="11" a="1"/>
  <c r="B3505" i="11" s="1"/>
  <c r="B3506" i="11" a="1"/>
  <c r="B3506" i="11" s="1"/>
  <c r="B3507" i="11" a="1"/>
  <c r="B3507" i="11" s="1"/>
  <c r="B3508" i="11" a="1"/>
  <c r="B3508" i="11" s="1"/>
  <c r="B3509" i="11" a="1"/>
  <c r="B3509" i="11" s="1"/>
  <c r="B3510" i="11" a="1"/>
  <c r="B3510" i="11" s="1"/>
  <c r="B3511" i="11" a="1"/>
  <c r="B3511" i="11" s="1"/>
  <c r="B3512" i="11" a="1"/>
  <c r="B3512" i="11" s="1"/>
  <c r="B3513" i="11" a="1"/>
  <c r="B3513" i="11" s="1"/>
  <c r="B3514" i="11" a="1"/>
  <c r="B3514" i="11" s="1"/>
  <c r="B3515" i="11" a="1"/>
  <c r="B3515" i="11" s="1"/>
  <c r="B3516" i="11" a="1"/>
  <c r="B3516" i="11" s="1"/>
  <c r="B3517" i="11" a="1"/>
  <c r="B3517" i="11" s="1"/>
  <c r="B3518" i="11" a="1"/>
  <c r="B3518" i="11" s="1"/>
  <c r="B3519" i="11" a="1"/>
  <c r="B3519" i="11" s="1"/>
  <c r="B3520" i="11" a="1"/>
  <c r="B3520" i="11" s="1"/>
  <c r="B3521" i="11" a="1"/>
  <c r="B3521" i="11" s="1"/>
  <c r="B3522" i="11" a="1"/>
  <c r="B3522" i="11" s="1"/>
  <c r="B3523" i="11" a="1"/>
  <c r="B3523" i="11" s="1"/>
  <c r="B3524" i="11" a="1"/>
  <c r="B3524" i="11" s="1"/>
  <c r="B3525" i="11" a="1"/>
  <c r="B3525" i="11" s="1"/>
  <c r="B3526" i="11" a="1"/>
  <c r="B3526" i="11" s="1"/>
  <c r="B3527" i="11" a="1"/>
  <c r="B3527" i="11" s="1"/>
  <c r="B3528" i="11" a="1"/>
  <c r="B3528" i="11" s="1"/>
  <c r="B3529" i="11" a="1"/>
  <c r="B3529" i="11" s="1"/>
  <c r="B3530" i="11" a="1"/>
  <c r="B3530" i="11" s="1"/>
  <c r="B3531" i="11" a="1"/>
  <c r="B3531" i="11" s="1"/>
  <c r="B3532" i="11" a="1"/>
  <c r="B3532" i="11" s="1"/>
  <c r="B3533" i="11" a="1"/>
  <c r="B3533" i="11" s="1"/>
  <c r="B3534" i="11" a="1"/>
  <c r="B3534" i="11" s="1"/>
  <c r="B3535" i="11" a="1"/>
  <c r="B3535" i="11" s="1"/>
  <c r="B3536" i="11" a="1"/>
  <c r="B3536" i="11" s="1"/>
  <c r="B3537" i="11" a="1"/>
  <c r="B3537" i="11" s="1"/>
  <c r="B3538" i="11" a="1"/>
  <c r="B3538" i="11" s="1"/>
  <c r="B3539" i="11" a="1"/>
  <c r="B3539" i="11" s="1"/>
  <c r="B3540" i="11" a="1"/>
  <c r="B3540" i="11" s="1"/>
  <c r="B3541" i="11" a="1"/>
  <c r="B3541" i="11" s="1"/>
  <c r="B3542" i="11" a="1"/>
  <c r="B3542" i="11" s="1"/>
  <c r="B3543" i="11" a="1"/>
  <c r="B3543" i="11" s="1"/>
  <c r="B3544" i="11" a="1"/>
  <c r="B3544" i="11" s="1"/>
  <c r="B3545" i="11" a="1"/>
  <c r="B3545" i="11" s="1"/>
  <c r="B3546" i="11" a="1"/>
  <c r="B3546" i="11" s="1"/>
  <c r="B3547" i="11" a="1"/>
  <c r="B3547" i="11" s="1"/>
  <c r="B3548" i="11" a="1"/>
  <c r="B3548" i="11" s="1"/>
  <c r="B3549" i="11" a="1"/>
  <c r="B3549" i="11" s="1"/>
  <c r="B3550" i="11" a="1"/>
  <c r="B3550" i="11" s="1"/>
  <c r="B3551" i="11" a="1"/>
  <c r="B3551" i="11" s="1"/>
  <c r="B3552" i="11" a="1"/>
  <c r="B3552" i="11" s="1"/>
  <c r="B3553" i="11" a="1"/>
  <c r="B3553" i="11" s="1"/>
  <c r="B3554" i="11" a="1"/>
  <c r="B3554" i="11" s="1"/>
  <c r="B3555" i="11" a="1"/>
  <c r="B3555" i="11" s="1"/>
  <c r="B3556" i="11" a="1"/>
  <c r="B3556" i="11" s="1"/>
  <c r="B3557" i="11" a="1"/>
  <c r="B3557" i="11" s="1"/>
  <c r="B3558" i="11" a="1"/>
  <c r="B3558" i="11" s="1"/>
  <c r="B3559" i="11" a="1"/>
  <c r="B3559" i="11" s="1"/>
  <c r="B3560" i="11" a="1"/>
  <c r="B3560" i="11" s="1"/>
  <c r="B3561" i="11" a="1"/>
  <c r="B3561" i="11" s="1"/>
  <c r="B3562" i="11" a="1"/>
  <c r="B3562" i="11" s="1"/>
  <c r="B3563" i="11" a="1"/>
  <c r="B3563" i="11" s="1"/>
  <c r="B3564" i="11" a="1"/>
  <c r="B3564" i="11" s="1"/>
  <c r="B3565" i="11" a="1"/>
  <c r="B3565" i="11" s="1"/>
  <c r="B3566" i="11" a="1"/>
  <c r="B3566" i="11" s="1"/>
  <c r="B3567" i="11" a="1"/>
  <c r="B3567" i="11" s="1"/>
  <c r="B3568" i="11" a="1"/>
  <c r="B3568" i="11" s="1"/>
  <c r="B3569" i="11" a="1"/>
  <c r="B3569" i="11" s="1"/>
  <c r="B3570" i="11" a="1"/>
  <c r="B3570" i="11" s="1"/>
  <c r="B3571" i="11" a="1"/>
  <c r="B3571" i="11" s="1"/>
  <c r="B3572" i="11" a="1"/>
  <c r="B3572" i="11" s="1"/>
  <c r="B3573" i="11" a="1"/>
  <c r="B3573" i="11" s="1"/>
  <c r="B3574" i="11" a="1"/>
  <c r="B3574" i="11" s="1"/>
  <c r="B3575" i="11" a="1"/>
  <c r="B3575" i="11" s="1"/>
  <c r="B3576" i="11" a="1"/>
  <c r="B3576" i="11" s="1"/>
  <c r="B3577" i="11" a="1"/>
  <c r="B3577" i="11" s="1"/>
  <c r="B3578" i="11" a="1"/>
  <c r="B3578" i="11" s="1"/>
  <c r="B3579" i="11" a="1"/>
  <c r="B3579" i="11" s="1"/>
  <c r="B3580" i="11" a="1"/>
  <c r="B3580" i="11" s="1"/>
  <c r="B3581" i="11" a="1"/>
  <c r="B3581" i="11" s="1"/>
  <c r="B3582" i="11" a="1"/>
  <c r="B3582" i="11" s="1"/>
  <c r="B3583" i="11" a="1"/>
  <c r="B3583" i="11" s="1"/>
  <c r="B3584" i="11" a="1"/>
  <c r="B3584" i="11" s="1"/>
  <c r="B3585" i="11" a="1"/>
  <c r="B3585" i="11" s="1"/>
  <c r="B3586" i="11" a="1"/>
  <c r="B3586" i="11" s="1"/>
  <c r="B3587" i="11" a="1"/>
  <c r="B3587" i="11" s="1"/>
  <c r="B3588" i="11" a="1"/>
  <c r="B3588" i="11" s="1"/>
  <c r="B3589" i="11" a="1"/>
  <c r="B3589" i="11" s="1"/>
  <c r="B3590" i="11" a="1"/>
  <c r="B3590" i="11" s="1"/>
  <c r="B3591" i="11" a="1"/>
  <c r="B3591" i="11" s="1"/>
  <c r="B3592" i="11" a="1"/>
  <c r="B3592" i="11" s="1"/>
  <c r="B3593" i="11" a="1"/>
  <c r="B3593" i="11" s="1"/>
  <c r="B3594" i="11" a="1"/>
  <c r="B3594" i="11" s="1"/>
  <c r="B3595" i="11" a="1"/>
  <c r="B3595" i="11" s="1"/>
  <c r="B3596" i="11" a="1"/>
  <c r="B3596" i="11" s="1"/>
  <c r="B3597" i="11" a="1"/>
  <c r="B3597" i="11" s="1"/>
  <c r="B3598" i="11" a="1"/>
  <c r="B3598" i="11" s="1"/>
  <c r="B3599" i="11" a="1"/>
  <c r="B3599" i="11" s="1"/>
  <c r="B3600" i="11" a="1"/>
  <c r="B3600" i="11" s="1"/>
  <c r="B3601" i="11" a="1"/>
  <c r="B3601" i="11" s="1"/>
  <c r="B3602" i="11" a="1"/>
  <c r="B3602" i="11" s="1"/>
  <c r="B3603" i="11" a="1"/>
  <c r="B3603" i="11" s="1"/>
  <c r="B3604" i="11" a="1"/>
  <c r="B3604" i="11" s="1"/>
  <c r="B3605" i="11" a="1"/>
  <c r="B3605" i="11" s="1"/>
  <c r="B3606" i="11" a="1"/>
  <c r="B3606" i="11" s="1"/>
  <c r="B3607" i="11" a="1"/>
  <c r="B3607" i="11" s="1"/>
  <c r="B3608" i="11" a="1"/>
  <c r="B3608" i="11" s="1"/>
  <c r="B3609" i="11" a="1"/>
  <c r="B3609" i="11" s="1"/>
  <c r="B3610" i="11" a="1"/>
  <c r="B3610" i="11" s="1"/>
  <c r="B3611" i="11" a="1"/>
  <c r="B3611" i="11" s="1"/>
  <c r="B3612" i="11" a="1"/>
  <c r="B3612" i="11" s="1"/>
  <c r="B3613" i="11" a="1"/>
  <c r="B3613" i="11" s="1"/>
  <c r="B3614" i="11" a="1"/>
  <c r="B3614" i="11" s="1"/>
  <c r="B3615" i="11" a="1"/>
  <c r="B3615" i="11" s="1"/>
  <c r="B3616" i="11" a="1"/>
  <c r="B3616" i="11" s="1"/>
  <c r="B3617" i="11" a="1"/>
  <c r="B3617" i="11" s="1"/>
  <c r="B3618" i="11" a="1"/>
  <c r="B3618" i="11" s="1"/>
  <c r="B3619" i="11" a="1"/>
  <c r="B3619" i="11" s="1"/>
  <c r="B3620" i="11" a="1"/>
  <c r="B3620" i="11" s="1"/>
  <c r="B3621" i="11" a="1"/>
  <c r="B3621" i="11" s="1"/>
  <c r="B3622" i="11" a="1"/>
  <c r="B3622" i="11" s="1"/>
  <c r="B3623" i="11" a="1"/>
  <c r="B3623" i="11" s="1"/>
  <c r="B3624" i="11" a="1"/>
  <c r="B3624" i="11" s="1"/>
  <c r="B3625" i="11" a="1"/>
  <c r="B3625" i="11" s="1"/>
  <c r="B3626" i="11" a="1"/>
  <c r="B3626" i="11" s="1"/>
  <c r="B3627" i="11" a="1"/>
  <c r="B3627" i="11" s="1"/>
  <c r="B3628" i="11" a="1"/>
  <c r="B3628" i="11" s="1"/>
  <c r="B3629" i="11" a="1"/>
  <c r="B3629" i="11" s="1"/>
  <c r="B3630" i="11" a="1"/>
  <c r="B3630" i="11" s="1"/>
  <c r="B3631" i="11" a="1"/>
  <c r="B3631" i="11" s="1"/>
  <c r="B3632" i="11" a="1"/>
  <c r="B3632" i="11" s="1"/>
  <c r="B3633" i="11" a="1"/>
  <c r="B3633" i="11" s="1"/>
  <c r="B3634" i="11" a="1"/>
  <c r="B3634" i="11" s="1"/>
  <c r="B3635" i="11" a="1"/>
  <c r="B3635" i="11" s="1"/>
  <c r="B3636" i="11" a="1"/>
  <c r="B3636" i="11" s="1"/>
  <c r="B3637" i="11" a="1"/>
  <c r="B3637" i="11" s="1"/>
  <c r="B3638" i="11" a="1"/>
  <c r="B3638" i="11" s="1"/>
  <c r="B3639" i="11" a="1"/>
  <c r="B3639" i="11" s="1"/>
  <c r="B3640" i="11" a="1"/>
  <c r="B3640" i="11" s="1"/>
  <c r="B3641" i="11" a="1"/>
  <c r="B3641" i="11" s="1"/>
  <c r="B3642" i="11" a="1"/>
  <c r="B3642" i="11" s="1"/>
  <c r="B3643" i="11" a="1"/>
  <c r="B3643" i="11" s="1"/>
  <c r="B3644" i="11" a="1"/>
  <c r="B3644" i="11" s="1"/>
  <c r="B3645" i="11" a="1"/>
  <c r="B3645" i="11" s="1"/>
  <c r="B3646" i="11" a="1"/>
  <c r="B3646" i="11" s="1"/>
  <c r="B3647" i="11" a="1"/>
  <c r="B3647" i="11" s="1"/>
  <c r="B3648" i="11" a="1"/>
  <c r="B3648" i="11" s="1"/>
  <c r="B3649" i="11" a="1"/>
  <c r="B3649" i="11" s="1"/>
  <c r="B3650" i="11" a="1"/>
  <c r="B3650" i="11" s="1"/>
  <c r="B3651" i="11" a="1"/>
  <c r="B3651" i="11" s="1"/>
  <c r="B3652" i="11" a="1"/>
  <c r="B3652" i="11" s="1"/>
  <c r="B3653" i="11" a="1"/>
  <c r="B3653" i="11" s="1"/>
  <c r="B3654" i="11" a="1"/>
  <c r="B3654" i="11" s="1"/>
  <c r="B3655" i="11" a="1"/>
  <c r="B3655" i="11" s="1"/>
  <c r="B3656" i="11" a="1"/>
  <c r="B3656" i="11" s="1"/>
  <c r="B3657" i="11" a="1"/>
  <c r="B3657" i="11" s="1"/>
  <c r="B3658" i="11" a="1"/>
  <c r="B3658" i="11" s="1"/>
  <c r="B3659" i="11" a="1"/>
  <c r="B3659" i="11" s="1"/>
  <c r="B3660" i="11" a="1"/>
  <c r="B3660" i="11" s="1"/>
  <c r="B3661" i="11" a="1"/>
  <c r="B3661" i="11" s="1"/>
  <c r="B3662" i="11" a="1"/>
  <c r="B3662" i="11" s="1"/>
  <c r="B3663" i="11" a="1"/>
  <c r="B3663" i="11" s="1"/>
  <c r="B3664" i="11" a="1"/>
  <c r="B3664" i="11" s="1"/>
  <c r="B3665" i="11" a="1"/>
  <c r="B3665" i="11" s="1"/>
  <c r="B3666" i="11" a="1"/>
  <c r="B3666" i="11" s="1"/>
  <c r="B3667" i="11" a="1"/>
  <c r="B3667" i="11" s="1"/>
  <c r="B3668" i="11" a="1"/>
  <c r="B3668" i="11" s="1"/>
  <c r="B3669" i="11" a="1"/>
  <c r="B3669" i="11" s="1"/>
  <c r="B3670" i="11" a="1"/>
  <c r="B3670" i="11" s="1"/>
  <c r="B3671" i="11" a="1"/>
  <c r="B3671" i="11" s="1"/>
  <c r="B3672" i="11" a="1"/>
  <c r="B3672" i="11" s="1"/>
  <c r="B3673" i="11" a="1"/>
  <c r="B3673" i="11" s="1"/>
  <c r="B3674" i="11" a="1"/>
  <c r="B3674" i="11" s="1"/>
  <c r="B3675" i="11" a="1"/>
  <c r="B3675" i="11" s="1"/>
  <c r="B3676" i="11" a="1"/>
  <c r="B3676" i="11" s="1"/>
  <c r="B3677" i="11" a="1"/>
  <c r="B3677" i="11" s="1"/>
  <c r="B3678" i="11" a="1"/>
  <c r="B3678" i="11" s="1"/>
  <c r="B3679" i="11" a="1"/>
  <c r="B3679" i="11" s="1"/>
  <c r="B3680" i="11" a="1"/>
  <c r="B3680" i="11" s="1"/>
  <c r="B3681" i="11" a="1"/>
  <c r="B3681" i="11" s="1"/>
  <c r="B3682" i="11" a="1"/>
  <c r="B3682" i="11" s="1"/>
  <c r="B3683" i="11" a="1"/>
  <c r="B3683" i="11" s="1"/>
  <c r="B3684" i="11" a="1"/>
  <c r="B3684" i="11" s="1"/>
  <c r="B3685" i="11" a="1"/>
  <c r="B3685" i="11" s="1"/>
  <c r="B3686" i="11" a="1"/>
  <c r="B3686" i="11" s="1"/>
  <c r="B3687" i="11" a="1"/>
  <c r="B3687" i="11" s="1"/>
  <c r="B3688" i="11" a="1"/>
  <c r="B3688" i="11" s="1"/>
  <c r="B3689" i="11" a="1"/>
  <c r="B3689" i="11" s="1"/>
  <c r="B3690" i="11" a="1"/>
  <c r="B3690" i="11" s="1"/>
  <c r="B3691" i="11" a="1"/>
  <c r="B3691" i="11" s="1"/>
  <c r="B3692" i="11" a="1"/>
  <c r="B3692" i="11" s="1"/>
  <c r="B3693" i="11" a="1"/>
  <c r="B3693" i="11" s="1"/>
  <c r="B3694" i="11" a="1"/>
  <c r="B3694" i="11" s="1"/>
  <c r="B3695" i="11" a="1"/>
  <c r="B3695" i="11" s="1"/>
  <c r="B3696" i="11" a="1"/>
  <c r="B3696" i="11" s="1"/>
  <c r="B3697" i="11" a="1"/>
  <c r="B3697" i="11" s="1"/>
  <c r="B3698" i="11" a="1"/>
  <c r="B3698" i="11" s="1"/>
  <c r="B3699" i="11" a="1"/>
  <c r="B3699" i="11" s="1"/>
  <c r="B3700" i="11" a="1"/>
  <c r="B3700" i="11" s="1"/>
  <c r="B3701" i="11" a="1"/>
  <c r="B3701" i="11" s="1"/>
  <c r="B3702" i="11" a="1"/>
  <c r="B3702" i="11" s="1"/>
  <c r="B3703" i="11" a="1"/>
  <c r="B3703" i="11" s="1"/>
  <c r="B3704" i="11" a="1"/>
  <c r="B3704" i="11" s="1"/>
  <c r="B3705" i="11" a="1"/>
  <c r="B3705" i="11" s="1"/>
  <c r="B3706" i="11" a="1"/>
  <c r="B3706" i="11" s="1"/>
  <c r="B3707" i="11" a="1"/>
  <c r="B3707" i="11" s="1"/>
  <c r="B3708" i="11" a="1"/>
  <c r="B3708" i="11" s="1"/>
  <c r="B3709" i="11" a="1"/>
  <c r="B3709" i="11" s="1"/>
  <c r="B3710" i="11" a="1"/>
  <c r="B3710" i="11" s="1"/>
  <c r="B3711" i="11" a="1"/>
  <c r="B3711" i="11" s="1"/>
  <c r="B3712" i="11" a="1"/>
  <c r="B3712" i="11" s="1"/>
  <c r="B3713" i="11" a="1"/>
  <c r="B3713" i="11" s="1"/>
  <c r="B3714" i="11" a="1"/>
  <c r="B3714" i="11" s="1"/>
  <c r="B3715" i="11" a="1"/>
  <c r="B3715" i="11" s="1"/>
  <c r="B3716" i="11" a="1"/>
  <c r="B3716" i="11" s="1"/>
  <c r="B3717" i="11" a="1"/>
  <c r="B3717" i="11" s="1"/>
  <c r="B3718" i="11" a="1"/>
  <c r="B3718" i="11" s="1"/>
  <c r="B3719" i="11" a="1"/>
  <c r="B3719" i="11" s="1"/>
  <c r="B3720" i="11" a="1"/>
  <c r="B3720" i="11" s="1"/>
  <c r="B3721" i="11" a="1"/>
  <c r="B3721" i="11" s="1"/>
  <c r="B3722" i="11" a="1"/>
  <c r="B3722" i="11" s="1"/>
  <c r="B3723" i="11" a="1"/>
  <c r="B3723" i="11" s="1"/>
  <c r="B3724" i="11" a="1"/>
  <c r="B3724" i="11" s="1"/>
  <c r="B3725" i="11" a="1"/>
  <c r="B3725" i="11" s="1"/>
  <c r="B3726" i="11" a="1"/>
  <c r="B3726" i="11" s="1"/>
  <c r="B3727" i="11" a="1"/>
  <c r="B3727" i="11" s="1"/>
  <c r="B3728" i="11" a="1"/>
  <c r="B3728" i="11" s="1"/>
  <c r="B3729" i="11" a="1"/>
  <c r="B3729" i="11" s="1"/>
  <c r="B3730" i="11" a="1"/>
  <c r="B3730" i="11" s="1"/>
  <c r="B3731" i="11" a="1"/>
  <c r="B3731" i="11" s="1"/>
  <c r="B3732" i="11" a="1"/>
  <c r="B3732" i="11" s="1"/>
  <c r="B3733" i="11" a="1"/>
  <c r="B3733" i="11" s="1"/>
  <c r="B3734" i="11" a="1"/>
  <c r="B3734" i="11" s="1"/>
  <c r="B3735" i="11" a="1"/>
  <c r="B3735" i="11" s="1"/>
  <c r="B3736" i="11" a="1"/>
  <c r="B3736" i="11" s="1"/>
  <c r="B3737" i="11" a="1"/>
  <c r="B3737" i="11" s="1"/>
  <c r="B3738" i="11" a="1"/>
  <c r="B3738" i="11" s="1"/>
  <c r="B3739" i="11" a="1"/>
  <c r="B3739" i="11" s="1"/>
  <c r="B3740" i="11" a="1"/>
  <c r="B3740" i="11" s="1"/>
  <c r="B3741" i="11" a="1"/>
  <c r="B3741" i="11" s="1"/>
  <c r="B3742" i="11" a="1"/>
  <c r="B3742" i="11" s="1"/>
  <c r="B3743" i="11" a="1"/>
  <c r="B3743" i="11" s="1"/>
  <c r="B3744" i="11" a="1"/>
  <c r="B3744" i="11" s="1"/>
  <c r="B3745" i="11" a="1"/>
  <c r="B3745" i="11" s="1"/>
  <c r="B3746" i="11" a="1"/>
  <c r="B3746" i="11" s="1"/>
  <c r="B3747" i="11" a="1"/>
  <c r="B3747" i="11" s="1"/>
  <c r="B3748" i="11" a="1"/>
  <c r="B3748" i="11" s="1"/>
  <c r="B3749" i="11" a="1"/>
  <c r="B3749" i="11" s="1"/>
  <c r="B3750" i="11" a="1"/>
  <c r="B3750" i="11" s="1"/>
  <c r="B3751" i="11" a="1"/>
  <c r="B3751" i="11" s="1"/>
  <c r="B3752" i="11" a="1"/>
  <c r="B3752" i="11" s="1"/>
  <c r="B3753" i="11" a="1"/>
  <c r="B3753" i="11" s="1"/>
  <c r="B3754" i="11" a="1"/>
  <c r="B3754" i="11" s="1"/>
  <c r="B3755" i="11" a="1"/>
  <c r="B3755" i="11" s="1"/>
  <c r="B3756" i="11" a="1"/>
  <c r="B3756" i="11" s="1"/>
  <c r="B3757" i="11" a="1"/>
  <c r="B3757" i="11" s="1"/>
  <c r="B3758" i="11" a="1"/>
  <c r="B3758" i="11" s="1"/>
  <c r="B3759" i="11" a="1"/>
  <c r="B3759" i="11" s="1"/>
  <c r="B3760" i="11" a="1"/>
  <c r="B3760" i="11" s="1"/>
  <c r="B3761" i="11" a="1"/>
  <c r="B3761" i="11" s="1"/>
  <c r="B3762" i="11" a="1"/>
  <c r="B3762" i="11" s="1"/>
  <c r="B3763" i="11" a="1"/>
  <c r="B3763" i="11" s="1"/>
  <c r="B3764" i="11" a="1"/>
  <c r="B3764" i="11" s="1"/>
  <c r="B3765" i="11" a="1"/>
  <c r="B3765" i="11" s="1"/>
  <c r="B3766" i="11" a="1"/>
  <c r="B3766" i="11" s="1"/>
  <c r="B3767" i="11" a="1"/>
  <c r="B3767" i="11" s="1"/>
  <c r="B3768" i="11" a="1"/>
  <c r="B3768" i="11" s="1"/>
  <c r="B3769" i="11" a="1"/>
  <c r="B3769" i="11" s="1"/>
  <c r="B3770" i="11" a="1"/>
  <c r="B3770" i="11" s="1"/>
  <c r="B3771" i="11" a="1"/>
  <c r="B3771" i="11" s="1"/>
  <c r="B3772" i="11" a="1"/>
  <c r="B3772" i="11" s="1"/>
  <c r="B3773" i="11" a="1"/>
  <c r="B3773" i="11" s="1"/>
  <c r="B3774" i="11" a="1"/>
  <c r="B3774" i="11" s="1"/>
  <c r="B3775" i="11" a="1"/>
  <c r="B3775" i="11" s="1"/>
  <c r="B3776" i="11" a="1"/>
  <c r="B3776" i="11" s="1"/>
  <c r="B3777" i="11" a="1"/>
  <c r="B3777" i="11" s="1"/>
  <c r="B3778" i="11" a="1"/>
  <c r="B3778" i="11" s="1"/>
  <c r="B3779" i="11" a="1"/>
  <c r="B3779" i="11" s="1"/>
  <c r="B3780" i="11" a="1"/>
  <c r="B3780" i="11" s="1"/>
  <c r="B3781" i="11" a="1"/>
  <c r="B3781" i="11" s="1"/>
  <c r="B3782" i="11" a="1"/>
  <c r="B3782" i="11" s="1"/>
  <c r="B3783" i="11" a="1"/>
  <c r="B3783" i="11" s="1"/>
  <c r="B3784" i="11" a="1"/>
  <c r="B3784" i="11" s="1"/>
  <c r="B3785" i="11" a="1"/>
  <c r="B3785" i="11" s="1"/>
  <c r="B3786" i="11" a="1"/>
  <c r="B3786" i="11" s="1"/>
  <c r="B3787" i="11" a="1"/>
  <c r="B3787" i="11" s="1"/>
  <c r="B3788" i="11" a="1"/>
  <c r="B3788" i="11" s="1"/>
  <c r="B3789" i="11" a="1"/>
  <c r="B3789" i="11" s="1"/>
  <c r="B3790" i="11" a="1"/>
  <c r="B3790" i="11" s="1"/>
  <c r="B3791" i="11" a="1"/>
  <c r="B3791" i="11" s="1"/>
  <c r="B3792" i="11" a="1"/>
  <c r="B3792" i="11" s="1"/>
  <c r="B3793" i="11" a="1"/>
  <c r="B3793" i="11" s="1"/>
  <c r="B3794" i="11" a="1"/>
  <c r="B3794" i="11" s="1"/>
  <c r="B3795" i="11" a="1"/>
  <c r="B3795" i="11" s="1"/>
  <c r="B3796" i="11" a="1"/>
  <c r="B3796" i="11" s="1"/>
  <c r="B3797" i="11" a="1"/>
  <c r="B3797" i="11" s="1"/>
  <c r="B3798" i="11" a="1"/>
  <c r="B3798" i="11" s="1"/>
  <c r="B3799" i="11" a="1"/>
  <c r="B3799" i="11" s="1"/>
  <c r="B3800" i="11" a="1"/>
  <c r="B3800" i="11" s="1"/>
  <c r="B3801" i="11" a="1"/>
  <c r="B3801" i="11" s="1"/>
  <c r="B3802" i="11" a="1"/>
  <c r="B3802" i="11" s="1"/>
  <c r="B3803" i="11" a="1"/>
  <c r="B3803" i="11" s="1"/>
  <c r="B3804" i="11" a="1"/>
  <c r="B3804" i="11" s="1"/>
  <c r="B3805" i="11" a="1"/>
  <c r="B3805" i="11" s="1"/>
  <c r="B3806" i="11" a="1"/>
  <c r="B3806" i="11" s="1"/>
  <c r="B3807" i="11" a="1"/>
  <c r="B3807" i="11" s="1"/>
  <c r="B3808" i="11" a="1"/>
  <c r="B3808" i="11" s="1"/>
  <c r="B3809" i="11" a="1"/>
  <c r="B3809" i="11" s="1"/>
  <c r="B3810" i="11" a="1"/>
  <c r="B3810" i="11"/>
  <c r="B3811" i="11" a="1"/>
  <c r="B3811" i="11"/>
  <c r="B3812" i="11" a="1"/>
  <c r="B3812" i="11"/>
  <c r="B3813" i="11" a="1"/>
  <c r="B3813" i="11"/>
  <c r="B3814" i="11" a="1"/>
  <c r="B3814" i="11"/>
  <c r="B3815" i="11" a="1"/>
  <c r="B3815" i="11"/>
  <c r="B3816" i="11" a="1"/>
  <c r="B3816" i="11"/>
  <c r="B3817" i="11" a="1"/>
  <c r="B3817" i="11"/>
  <c r="B3818" i="11" a="1"/>
  <c r="B3818" i="11"/>
  <c r="B3819" i="11" a="1"/>
  <c r="B3819" i="11"/>
  <c r="B3820" i="11" a="1"/>
  <c r="B3820" i="11"/>
  <c r="B3821" i="11" a="1"/>
  <c r="B3821" i="11"/>
  <c r="B3822" i="11" a="1"/>
  <c r="B3822" i="11"/>
  <c r="B3823" i="11" a="1"/>
  <c r="B3823" i="11"/>
  <c r="B3824" i="11" a="1"/>
  <c r="B3824" i="11"/>
  <c r="B3825" i="11" a="1"/>
  <c r="B3825" i="11"/>
  <c r="B3826" i="11" a="1"/>
  <c r="B3826" i="11"/>
  <c r="B3827" i="11" a="1"/>
  <c r="B3827" i="11"/>
  <c r="B3828" i="11" a="1"/>
  <c r="B3828" i="11"/>
  <c r="B3829" i="11" a="1"/>
  <c r="B3829" i="11"/>
  <c r="B3830" i="11" a="1"/>
  <c r="B3830" i="11"/>
  <c r="B3831" i="11" a="1"/>
  <c r="B3831" i="11"/>
  <c r="B3832" i="11" a="1"/>
  <c r="B3832" i="11"/>
  <c r="B3833" i="11" a="1"/>
  <c r="B3833" i="11"/>
  <c r="B3834" i="11" a="1"/>
  <c r="B3834" i="11"/>
  <c r="B3835" i="11" a="1"/>
  <c r="B3835" i="11"/>
  <c r="B3836" i="11" a="1"/>
  <c r="B3836" i="11"/>
  <c r="B3837" i="11" a="1"/>
  <c r="B3837" i="11"/>
  <c r="B3838" i="11" a="1"/>
  <c r="B3838" i="11"/>
  <c r="B3839" i="11" a="1"/>
  <c r="B3839" i="11"/>
  <c r="B3840" i="11" a="1"/>
  <c r="B3840" i="11"/>
  <c r="B3841" i="11" a="1"/>
  <c r="B3841" i="11"/>
  <c r="B3842" i="11" a="1"/>
  <c r="B3842" i="11"/>
  <c r="B3843" i="11" a="1"/>
  <c r="B3843" i="11"/>
  <c r="B3844" i="11" a="1"/>
  <c r="B3844" i="11"/>
  <c r="B3845" i="11" a="1"/>
  <c r="B3845" i="11"/>
  <c r="B3846" i="11" a="1"/>
  <c r="B3846" i="11"/>
  <c r="B3847" i="11" a="1"/>
  <c r="B3847" i="11"/>
  <c r="B3848" i="11" a="1"/>
  <c r="B3848" i="11"/>
  <c r="B3849" i="11" a="1"/>
  <c r="B3849" i="11"/>
  <c r="B3850" i="11" a="1"/>
  <c r="B3850" i="11"/>
  <c r="B3851" i="11" a="1"/>
  <c r="B3851" i="11"/>
  <c r="B3852" i="11" a="1"/>
  <c r="B3852" i="11"/>
  <c r="B3853" i="11" a="1"/>
  <c r="B3853" i="11"/>
  <c r="B3854" i="11" a="1"/>
  <c r="B3854" i="11"/>
  <c r="B3855" i="11" a="1"/>
  <c r="B3855" i="11"/>
  <c r="B3856" i="11" a="1"/>
  <c r="B3856" i="11"/>
  <c r="B3857" i="11" a="1"/>
  <c r="B3857" i="11"/>
  <c r="B3858" i="11" a="1"/>
  <c r="B3858" i="11"/>
  <c r="B3859" i="11" a="1"/>
  <c r="B3859" i="11"/>
  <c r="B3860" i="11" a="1"/>
  <c r="B3860" i="11"/>
  <c r="B3861" i="11" a="1"/>
  <c r="B3861" i="11"/>
  <c r="B3862" i="11" a="1"/>
  <c r="B3862" i="11"/>
  <c r="B3863" i="11" a="1"/>
  <c r="B3863" i="11"/>
  <c r="B3864" i="11" a="1"/>
  <c r="B3864" i="11"/>
  <c r="B3865" i="11" a="1"/>
  <c r="B3865" i="11"/>
  <c r="B3866" i="11" a="1"/>
  <c r="B3866" i="11"/>
  <c r="B3867" i="11" a="1"/>
  <c r="B3867" i="11"/>
  <c r="B3868" i="11" a="1"/>
  <c r="B3868" i="11"/>
  <c r="B3869" i="11" a="1"/>
  <c r="B3869" i="11"/>
  <c r="B3870" i="11" a="1"/>
  <c r="B3870" i="11"/>
  <c r="B3871" i="11" a="1"/>
  <c r="B3871" i="11"/>
  <c r="B3872" i="11" a="1"/>
  <c r="B3872" i="11"/>
  <c r="B3873" i="11" a="1"/>
  <c r="B3873" i="11"/>
  <c r="B3874" i="11" a="1"/>
  <c r="B3874" i="11"/>
  <c r="B3875" i="11" a="1"/>
  <c r="B3875" i="11"/>
  <c r="B3876" i="11" a="1"/>
  <c r="B3876" i="11"/>
  <c r="B3877" i="11" a="1"/>
  <c r="B3877" i="11"/>
  <c r="B3878" i="11" a="1"/>
  <c r="B3878" i="11"/>
  <c r="B3879" i="11" a="1"/>
  <c r="B3879" i="11"/>
  <c r="B3880" i="11" a="1"/>
  <c r="B3880" i="11"/>
  <c r="B3881" i="11" a="1"/>
  <c r="B3881" i="11"/>
  <c r="B3882" i="11" a="1"/>
  <c r="B3882" i="11"/>
  <c r="B3883" i="11" a="1"/>
  <c r="B3883" i="11"/>
  <c r="B3884" i="11" a="1"/>
  <c r="B3884" i="11"/>
  <c r="B3885" i="11" a="1"/>
  <c r="B3885" i="11"/>
  <c r="B3886" i="11" a="1"/>
  <c r="B3886" i="11"/>
  <c r="B3887" i="11" a="1"/>
  <c r="B3887" i="11"/>
  <c r="B3888" i="11" a="1"/>
  <c r="B3888" i="11"/>
  <c r="B3889" i="11" a="1"/>
  <c r="B3889" i="11"/>
  <c r="B3890" i="11" a="1"/>
  <c r="B3890" i="11"/>
  <c r="B3891" i="11" a="1"/>
  <c r="B3891" i="11"/>
  <c r="B3892" i="11" a="1"/>
  <c r="B3892" i="11"/>
  <c r="B3893" i="11" a="1"/>
  <c r="B3893" i="11"/>
  <c r="B3894" i="11" a="1"/>
  <c r="B3894" i="11"/>
  <c r="B3895" i="11" a="1"/>
  <c r="B3895" i="11"/>
  <c r="B3896" i="11" a="1"/>
  <c r="B3896" i="11"/>
  <c r="B3897" i="11" a="1"/>
  <c r="B3897" i="11"/>
  <c r="B3898" i="11" a="1"/>
  <c r="B3898" i="11"/>
  <c r="B3899" i="11" a="1"/>
  <c r="B3899" i="11"/>
  <c r="B3900" i="11" a="1"/>
  <c r="B3900" i="11"/>
  <c r="B3901" i="11" a="1"/>
  <c r="B3901" i="11"/>
  <c r="B3902" i="11" a="1"/>
  <c r="B3902" i="11"/>
  <c r="B3903" i="11" a="1"/>
  <c r="B3903" i="11"/>
  <c r="B3904" i="11" a="1"/>
  <c r="B3904" i="11"/>
  <c r="B3905" i="11" a="1"/>
  <c r="B3905" i="11"/>
  <c r="B3906" i="11" a="1"/>
  <c r="B3906" i="11"/>
  <c r="B3907" i="11" a="1"/>
  <c r="B3907" i="11"/>
  <c r="B3908" i="11" a="1"/>
  <c r="B3908" i="11"/>
  <c r="B3909" i="11" a="1"/>
  <c r="B3909" i="11"/>
  <c r="B3910" i="11" a="1"/>
  <c r="B3910" i="11"/>
  <c r="B3911" i="11" a="1"/>
  <c r="B3911" i="11"/>
  <c r="B3912" i="11" a="1"/>
  <c r="B3912" i="11"/>
  <c r="B3913" i="11" a="1"/>
  <c r="B3913" i="11"/>
  <c r="B3914" i="11" a="1"/>
  <c r="B3914" i="11"/>
  <c r="B3915" i="11" a="1"/>
  <c r="B3915" i="11"/>
  <c r="B3916" i="11" a="1"/>
  <c r="B3916" i="11"/>
  <c r="B3917" i="11" a="1"/>
  <c r="B3917" i="11"/>
  <c r="B3918" i="11" a="1"/>
  <c r="B3918" i="11"/>
  <c r="B3919" i="11" a="1"/>
  <c r="B3919" i="11"/>
  <c r="B3920" i="11" a="1"/>
  <c r="B3920" i="11"/>
  <c r="B3921" i="11" a="1"/>
  <c r="B3921" i="11"/>
  <c r="B3922" i="11" a="1"/>
  <c r="B3922" i="11"/>
  <c r="B3923" i="11" a="1"/>
  <c r="B3923" i="11"/>
  <c r="B3924" i="11" a="1"/>
  <c r="B3924" i="11"/>
  <c r="B3925" i="11" a="1"/>
  <c r="B3925" i="11"/>
  <c r="B3926" i="11" a="1"/>
  <c r="B3926" i="11"/>
  <c r="B3927" i="11" a="1"/>
  <c r="B3927" i="11"/>
  <c r="B3928" i="11" a="1"/>
  <c r="B3928" i="11"/>
  <c r="B3929" i="11" a="1"/>
  <c r="B3929" i="11"/>
  <c r="B3930" i="11" a="1"/>
  <c r="B3930" i="11"/>
  <c r="B3931" i="11" a="1"/>
  <c r="B3931" i="11"/>
  <c r="B3932" i="11" a="1"/>
  <c r="B3932" i="11"/>
  <c r="B3933" i="11" a="1"/>
  <c r="B3933" i="11"/>
  <c r="B3934" i="11" a="1"/>
  <c r="B3934" i="11"/>
  <c r="B3935" i="11" a="1"/>
  <c r="B3935" i="11"/>
  <c r="B3936" i="11" a="1"/>
  <c r="B3936" i="11"/>
  <c r="B3937" i="11" a="1"/>
  <c r="B3937" i="11"/>
  <c r="B3938" i="11" a="1"/>
  <c r="B3938" i="11"/>
  <c r="B3939" i="11" a="1"/>
  <c r="B3939" i="11"/>
  <c r="B3940" i="11" a="1"/>
  <c r="B3940" i="11"/>
  <c r="B3941" i="11" a="1"/>
  <c r="B3941" i="11"/>
  <c r="B3942" i="11" a="1"/>
  <c r="B3942" i="11"/>
  <c r="B3943" i="11" a="1"/>
  <c r="B3943" i="11"/>
  <c r="B3944" i="11" a="1"/>
  <c r="B3944" i="11"/>
  <c r="B3945" i="11" a="1"/>
  <c r="B3945" i="11"/>
  <c r="B3946" i="11" a="1"/>
  <c r="B3946" i="11"/>
  <c r="B3947" i="11" a="1"/>
  <c r="B3947" i="11"/>
  <c r="B3948" i="11" a="1"/>
  <c r="B3948" i="11"/>
  <c r="B3949" i="11" a="1"/>
  <c r="B3949" i="11"/>
  <c r="B3950" i="11" a="1"/>
  <c r="B3950" i="11"/>
  <c r="B3951" i="11" a="1"/>
  <c r="B3951" i="11"/>
  <c r="B3952" i="11" a="1"/>
  <c r="B3952" i="11"/>
  <c r="B3953" i="11" a="1"/>
  <c r="B3953" i="11"/>
  <c r="B3954" i="11" a="1"/>
  <c r="B3954" i="11"/>
  <c r="B3955" i="11" a="1"/>
  <c r="B3955" i="11"/>
  <c r="B3956" i="11" a="1"/>
  <c r="B3956" i="11"/>
  <c r="B3957" i="11" a="1"/>
  <c r="B3957" i="11"/>
  <c r="B3958" i="11" a="1"/>
  <c r="B3958" i="11"/>
  <c r="B3959" i="11" a="1"/>
  <c r="B3959" i="11"/>
  <c r="B3960" i="11" a="1"/>
  <c r="B3960" i="11"/>
  <c r="B3961" i="11" a="1"/>
  <c r="B3961" i="11"/>
  <c r="B3962" i="11" a="1"/>
  <c r="B3962" i="11"/>
  <c r="B3963" i="11" a="1"/>
  <c r="B3963" i="11"/>
  <c r="B3964" i="11" a="1"/>
  <c r="B3964" i="11"/>
  <c r="B3965" i="11" a="1"/>
  <c r="B3965" i="11"/>
  <c r="B3966" i="11" a="1"/>
  <c r="B3966" i="11"/>
  <c r="B3967" i="11" a="1"/>
  <c r="B3967" i="11"/>
  <c r="B3968" i="11" a="1"/>
  <c r="B3968" i="11"/>
  <c r="B3969" i="11" a="1"/>
  <c r="B3969" i="11"/>
  <c r="B3970" i="11" a="1"/>
  <c r="B3970" i="11"/>
  <c r="B3971" i="11" a="1"/>
  <c r="B3971" i="11"/>
  <c r="B3972" i="11" a="1"/>
  <c r="B3972" i="11"/>
  <c r="B3973" i="11" a="1"/>
  <c r="B3973" i="11"/>
  <c r="B3974" i="11" a="1"/>
  <c r="B3974" i="11"/>
  <c r="B3975" i="11" a="1"/>
  <c r="B3975" i="11"/>
  <c r="B3976" i="11" a="1"/>
  <c r="B3976" i="11"/>
  <c r="B3977" i="11" a="1"/>
  <c r="B3977" i="11"/>
  <c r="B3978" i="11" a="1"/>
  <c r="B3978" i="11"/>
  <c r="B3979" i="11" a="1"/>
  <c r="B3979" i="11"/>
  <c r="B3980" i="11" a="1"/>
  <c r="B3980" i="11"/>
  <c r="B3981" i="11" a="1"/>
  <c r="B3981" i="11"/>
  <c r="B3982" i="11" a="1"/>
  <c r="B3982" i="11"/>
  <c r="B3983" i="11" a="1"/>
  <c r="B3983" i="11"/>
  <c r="B3984" i="11" a="1"/>
  <c r="B3984" i="11"/>
  <c r="B3985" i="11" a="1"/>
  <c r="B3985" i="11"/>
  <c r="B3986" i="11" a="1"/>
  <c r="B3986" i="11"/>
  <c r="B3987" i="11" a="1"/>
  <c r="B3987" i="11"/>
  <c r="B3988" i="11" a="1"/>
  <c r="B3988" i="11"/>
  <c r="B3989" i="11" a="1"/>
  <c r="B3989" i="11"/>
  <c r="B3990" i="11" a="1"/>
  <c r="B3990" i="11"/>
  <c r="B3991" i="11" a="1"/>
  <c r="B3991" i="11"/>
  <c r="B3992" i="11" a="1"/>
  <c r="B3992" i="11"/>
  <c r="B3993" i="11" a="1"/>
  <c r="B3993" i="11"/>
  <c r="B3994" i="11" a="1"/>
  <c r="B3994" i="11"/>
  <c r="B3995" i="11" a="1"/>
  <c r="B3995" i="11"/>
  <c r="B3996" i="11" a="1"/>
  <c r="B3996" i="11"/>
  <c r="B3997" i="11" a="1"/>
  <c r="B3997" i="11"/>
  <c r="B3998" i="11" a="1"/>
  <c r="B3998" i="11"/>
  <c r="B3999" i="11" a="1"/>
  <c r="B3999" i="11"/>
  <c r="B4000" i="11" a="1"/>
  <c r="B4000" i="11"/>
  <c r="B4001" i="11" a="1"/>
  <c r="B4001" i="11"/>
  <c r="B4002" i="11" a="1"/>
  <c r="B4002" i="11"/>
  <c r="B4003" i="11" a="1"/>
  <c r="B4003" i="11"/>
  <c r="B4004" i="11" a="1"/>
  <c r="B4004" i="11"/>
  <c r="B4005" i="11" a="1"/>
  <c r="B4005" i="11"/>
  <c r="B4006" i="11" a="1"/>
  <c r="B4006" i="11"/>
  <c r="B4007" i="11" a="1"/>
  <c r="B4007" i="11"/>
  <c r="B4008" i="11" a="1"/>
  <c r="B4008" i="11"/>
  <c r="B4009" i="11" a="1"/>
  <c r="B4009" i="11"/>
  <c r="B4010" i="11" a="1"/>
  <c r="B4010" i="11"/>
  <c r="B4011" i="11" a="1"/>
  <c r="B4011" i="11"/>
  <c r="B4012" i="11" a="1"/>
  <c r="B4012" i="11"/>
  <c r="B4013" i="11" a="1"/>
  <c r="B4013" i="11"/>
  <c r="B4014" i="11" a="1"/>
  <c r="B4014" i="11"/>
  <c r="B4015" i="11" a="1"/>
  <c r="B4015" i="11"/>
  <c r="B4016" i="11" a="1"/>
  <c r="B4016" i="11"/>
  <c r="B4017" i="11" a="1"/>
  <c r="B4017" i="11"/>
  <c r="B4018" i="11" a="1"/>
  <c r="B4018" i="11"/>
  <c r="B4019" i="11" a="1"/>
  <c r="B4019" i="11"/>
  <c r="B4020" i="11" a="1"/>
  <c r="B4020" i="11"/>
  <c r="B4021" i="11" a="1"/>
  <c r="B4021" i="11"/>
  <c r="B4022" i="11" a="1"/>
  <c r="B4022" i="11"/>
  <c r="B4023" i="11" a="1"/>
  <c r="B4023" i="11"/>
  <c r="B4024" i="11" a="1"/>
  <c r="B4024" i="11"/>
  <c r="B4025" i="11" a="1"/>
  <c r="B4025" i="11"/>
  <c r="B4026" i="11" a="1"/>
  <c r="B4026" i="11"/>
  <c r="B4027" i="11" a="1"/>
  <c r="B4027" i="11"/>
  <c r="B4028" i="11" a="1"/>
  <c r="B4028" i="11"/>
  <c r="B4029" i="11" a="1"/>
  <c r="B4029" i="11"/>
  <c r="B4030" i="11" a="1"/>
  <c r="B4030" i="11"/>
  <c r="B4031" i="11" a="1"/>
  <c r="B4031" i="11"/>
  <c r="B4032" i="11" a="1"/>
  <c r="B4032" i="11"/>
  <c r="B4033" i="11" a="1"/>
  <c r="B4033" i="11"/>
  <c r="B4034" i="11" a="1"/>
  <c r="B4034" i="11"/>
  <c r="B4035" i="11" a="1"/>
  <c r="B4035" i="11"/>
  <c r="B4036" i="11" a="1"/>
  <c r="B4036" i="11"/>
  <c r="B4037" i="11" a="1"/>
  <c r="B4037" i="11"/>
  <c r="B4038" i="11" a="1"/>
  <c r="B4038" i="11"/>
  <c r="B4039" i="11" a="1"/>
  <c r="B4039" i="11"/>
  <c r="B4040" i="11" a="1"/>
  <c r="B4040" i="11"/>
  <c r="B4041" i="11" a="1"/>
  <c r="B4041" i="11"/>
  <c r="B4042" i="11" a="1"/>
  <c r="B4042" i="11"/>
  <c r="B4043" i="11" a="1"/>
  <c r="B4043" i="11"/>
  <c r="B4044" i="11" a="1"/>
  <c r="B4044" i="11"/>
  <c r="B4045" i="11" a="1"/>
  <c r="B4045" i="11"/>
  <c r="B4046" i="11" a="1"/>
  <c r="B4046" i="11"/>
  <c r="B4047" i="11" a="1"/>
  <c r="B4047" i="11"/>
  <c r="B4048" i="11" a="1"/>
  <c r="B4048" i="11"/>
  <c r="B4049" i="11" a="1"/>
  <c r="B4049" i="11"/>
  <c r="B4050" i="11" a="1"/>
  <c r="B4050" i="11"/>
  <c r="B4051" i="11" a="1"/>
  <c r="B4051" i="11"/>
  <c r="B4052" i="11" a="1"/>
  <c r="B4052" i="11" s="1"/>
  <c r="B4053" i="11" a="1"/>
  <c r="B4053" i="11" s="1"/>
  <c r="B4054" i="11" a="1"/>
  <c r="B4054" i="11" s="1"/>
  <c r="B4055" i="11" a="1"/>
  <c r="B4055" i="11" s="1"/>
  <c r="B4056" i="11" a="1"/>
  <c r="B4056" i="11" s="1"/>
  <c r="B4057" i="11" a="1"/>
  <c r="B4057" i="11" s="1"/>
  <c r="B4058" i="11" a="1"/>
  <c r="B4058" i="11" s="1"/>
  <c r="B4059" i="11" a="1"/>
  <c r="B4059" i="11" s="1"/>
  <c r="B4060" i="11" a="1"/>
  <c r="B4060" i="11" s="1"/>
  <c r="B4061" i="11" a="1"/>
  <c r="B4061" i="11" s="1"/>
  <c r="B4062" i="11" a="1"/>
  <c r="B4062" i="11" s="1"/>
  <c r="B4063" i="11" a="1"/>
  <c r="B4063" i="11" s="1"/>
  <c r="B4064" i="11" a="1"/>
  <c r="B4064" i="11" s="1"/>
  <c r="B4065" i="11" a="1"/>
  <c r="B4065" i="11" s="1"/>
  <c r="B4066" i="11" a="1"/>
  <c r="B4066" i="11" s="1"/>
  <c r="B4067" i="11" a="1"/>
  <c r="B4067" i="11" s="1"/>
  <c r="B4068" i="11" a="1"/>
  <c r="B4068" i="11" s="1"/>
  <c r="B4069" i="11" a="1"/>
  <c r="B4069" i="11" s="1"/>
  <c r="B4070" i="11" a="1"/>
  <c r="B4070" i="11" s="1"/>
  <c r="B4071" i="11" a="1"/>
  <c r="B4071" i="11" s="1"/>
  <c r="B4072" i="11" a="1"/>
  <c r="B4072" i="11" s="1"/>
  <c r="B4073" i="11" a="1"/>
  <c r="B4073" i="11" s="1"/>
  <c r="B4074" i="11" a="1"/>
  <c r="B4074" i="11" s="1"/>
  <c r="B4075" i="11" a="1"/>
  <c r="B4075" i="11" s="1"/>
  <c r="B4076" i="11" a="1"/>
  <c r="B4076" i="11" s="1"/>
  <c r="B4077" i="11" a="1"/>
  <c r="B4077" i="11" s="1"/>
  <c r="B4078" i="11" a="1"/>
  <c r="B4078" i="11" s="1"/>
  <c r="B4079" i="11" a="1"/>
  <c r="B4079" i="11" s="1"/>
  <c r="B4080" i="11" a="1"/>
  <c r="B4080" i="11" s="1"/>
  <c r="B4081" i="11" a="1"/>
  <c r="B4081" i="11" s="1"/>
  <c r="B4082" i="11" a="1"/>
  <c r="B4082" i="11" s="1"/>
  <c r="B4083" i="11" a="1"/>
  <c r="B4083" i="11" s="1"/>
  <c r="B4084" i="11" a="1"/>
  <c r="B4084" i="11" s="1"/>
  <c r="B4085" i="11" a="1"/>
  <c r="B4085" i="11" s="1"/>
  <c r="B4086" i="11" a="1"/>
  <c r="B4086" i="11" s="1"/>
  <c r="B4087" i="11" a="1"/>
  <c r="B4087" i="11" s="1"/>
  <c r="B4088" i="11" a="1"/>
  <c r="B4088" i="11" s="1"/>
  <c r="B4089" i="11" a="1"/>
  <c r="B4089" i="11" s="1"/>
  <c r="B4090" i="11" a="1"/>
  <c r="B4090" i="11" s="1"/>
  <c r="B4091" i="11" a="1"/>
  <c r="B4091" i="11" s="1"/>
  <c r="B4092" i="11" a="1"/>
  <c r="B4092" i="11" s="1"/>
  <c r="B4093" i="11" a="1"/>
  <c r="B4093" i="11" s="1"/>
  <c r="B4094" i="11" a="1"/>
  <c r="B4094" i="11" s="1"/>
  <c r="B4095" i="11" a="1"/>
  <c r="B4095" i="11" s="1"/>
  <c r="B4096" i="11" a="1"/>
  <c r="B4096" i="11" s="1"/>
  <c r="B4097" i="11" a="1"/>
  <c r="B4097" i="11" s="1"/>
  <c r="B4098" i="11" a="1"/>
  <c r="B4098" i="11" s="1"/>
  <c r="B4099" i="11" a="1"/>
  <c r="B4099" i="11" s="1"/>
  <c r="B4100" i="11" a="1"/>
  <c r="B4100" i="11" s="1"/>
  <c r="B4101" i="11" a="1"/>
  <c r="B4101" i="11" s="1"/>
  <c r="B4102" i="11" a="1"/>
  <c r="B4102" i="11" s="1"/>
  <c r="B4103" i="11" a="1"/>
  <c r="B4103" i="11" s="1"/>
  <c r="B4104" i="11" a="1"/>
  <c r="B4104" i="11" s="1"/>
  <c r="B4105" i="11" a="1"/>
  <c r="B4105" i="11" s="1"/>
  <c r="B4106" i="11" a="1"/>
  <c r="B4106" i="11" s="1"/>
  <c r="B4107" i="11" a="1"/>
  <c r="B4107" i="11" s="1"/>
  <c r="B4108" i="11" a="1"/>
  <c r="B4108" i="11" s="1"/>
  <c r="B4109" i="11" a="1"/>
  <c r="B4109" i="11" s="1"/>
  <c r="B4110" i="11" a="1"/>
  <c r="B4110" i="11" s="1"/>
  <c r="B4111" i="11" a="1"/>
  <c r="B4111" i="11" s="1"/>
  <c r="B4112" i="11" a="1"/>
  <c r="B4112" i="11" s="1"/>
  <c r="B4113" i="11" a="1"/>
  <c r="B4113" i="11" s="1"/>
  <c r="B4114" i="11" a="1"/>
  <c r="B4114" i="11" s="1"/>
  <c r="B4115" i="11" a="1"/>
  <c r="B4115" i="11" s="1"/>
  <c r="B4116" i="11" a="1"/>
  <c r="B4116" i="11" s="1"/>
  <c r="B4117" i="11" a="1"/>
  <c r="B4117" i="11" s="1"/>
  <c r="B4118" i="11" a="1"/>
  <c r="B4118" i="11" s="1"/>
  <c r="B4119" i="11" a="1"/>
  <c r="B4119" i="11" s="1"/>
  <c r="B4120" i="11" a="1"/>
  <c r="B4120" i="11" s="1"/>
  <c r="B4121" i="11" a="1"/>
  <c r="B4121" i="11" s="1"/>
  <c r="B4122" i="11" a="1"/>
  <c r="B4122" i="11" s="1"/>
  <c r="B4123" i="11" a="1"/>
  <c r="B4123" i="11" s="1"/>
  <c r="B4124" i="11" a="1"/>
  <c r="B4124" i="11" s="1"/>
  <c r="B4125" i="11" a="1"/>
  <c r="B4125" i="11" s="1"/>
  <c r="B4126" i="11" a="1"/>
  <c r="B4126" i="11" s="1"/>
  <c r="B4127" i="11" a="1"/>
  <c r="B4127" i="11" s="1"/>
  <c r="B4128" i="11" a="1"/>
  <c r="B4128" i="11" s="1"/>
  <c r="B4129" i="11" a="1"/>
  <c r="B4129" i="11" s="1"/>
  <c r="B4130" i="11" a="1"/>
  <c r="B4130" i="11" s="1"/>
  <c r="B4131" i="11" a="1"/>
  <c r="B4131" i="11" s="1"/>
  <c r="B4132" i="11" a="1"/>
  <c r="B4132" i="11" s="1"/>
  <c r="B4133" i="11" a="1"/>
  <c r="B4133" i="11" s="1"/>
  <c r="B4134" i="11" a="1"/>
  <c r="B4134" i="11" s="1"/>
  <c r="B4135" i="11" a="1"/>
  <c r="B4135" i="11" s="1"/>
  <c r="B4136" i="11" a="1"/>
  <c r="B4136" i="11" s="1"/>
  <c r="B4137" i="11" a="1"/>
  <c r="B4137" i="11" s="1"/>
  <c r="B4138" i="11" a="1"/>
  <c r="B4138" i="11" s="1"/>
  <c r="B4139" i="11" a="1"/>
  <c r="B4139" i="11" s="1"/>
  <c r="B4140" i="11" a="1"/>
  <c r="B4140" i="11" s="1"/>
  <c r="B4141" i="11" a="1"/>
  <c r="B4141" i="11" s="1"/>
  <c r="B4142" i="11" a="1"/>
  <c r="B4142" i="11" s="1"/>
  <c r="B4143" i="11" a="1"/>
  <c r="B4143" i="11" s="1"/>
  <c r="B4144" i="11" a="1"/>
  <c r="B4144" i="11" s="1"/>
  <c r="B4145" i="11" a="1"/>
  <c r="B4145" i="11" s="1"/>
  <c r="B4146" i="11" a="1"/>
  <c r="B4146" i="11" s="1"/>
  <c r="B4147" i="11" a="1"/>
  <c r="B4147" i="11" s="1"/>
  <c r="B4148" i="11" a="1"/>
  <c r="B4148" i="11" s="1"/>
  <c r="B4149" i="11" a="1"/>
  <c r="B4149" i="11" s="1"/>
  <c r="B4150" i="11" a="1"/>
  <c r="B4150" i="11" s="1"/>
  <c r="B4151" i="11" a="1"/>
  <c r="B4151" i="11" s="1"/>
  <c r="B4152" i="11" a="1"/>
  <c r="B4152" i="11" s="1"/>
  <c r="B4153" i="11" a="1"/>
  <c r="B4153" i="11" s="1"/>
  <c r="B4154" i="11" a="1"/>
  <c r="B4154" i="11" s="1"/>
  <c r="B4155" i="11" a="1"/>
  <c r="B4155" i="11" s="1"/>
  <c r="B4156" i="11" a="1"/>
  <c r="B4156" i="11" s="1"/>
  <c r="B4157" i="11" a="1"/>
  <c r="B4157" i="11" s="1"/>
  <c r="B4158" i="11" a="1"/>
  <c r="B4158" i="11" s="1"/>
  <c r="B4159" i="11" a="1"/>
  <c r="B4159" i="11" s="1"/>
  <c r="B4160" i="11" a="1"/>
  <c r="B4160" i="11" s="1"/>
  <c r="B4161" i="11" a="1"/>
  <c r="B4161" i="11" s="1"/>
  <c r="B4162" i="11" a="1"/>
  <c r="B4162" i="11" s="1"/>
  <c r="B4163" i="11" a="1"/>
  <c r="B4163" i="11" s="1"/>
  <c r="B4164" i="11" a="1"/>
  <c r="B4164" i="11" s="1"/>
  <c r="B4165" i="11" a="1"/>
  <c r="B4165" i="11" s="1"/>
  <c r="B4166" i="11" a="1"/>
  <c r="B4166" i="11" s="1"/>
  <c r="B4167" i="11" a="1"/>
  <c r="B4167" i="11" s="1"/>
  <c r="B4168" i="11" a="1"/>
  <c r="B4168" i="11" s="1"/>
  <c r="B4169" i="11" a="1"/>
  <c r="B4169" i="11" s="1"/>
  <c r="B4170" i="11" a="1"/>
  <c r="B4170" i="11" s="1"/>
  <c r="B4171" i="11" a="1"/>
  <c r="B4171" i="11" s="1"/>
  <c r="B4172" i="11" a="1"/>
  <c r="B4172" i="11" s="1"/>
  <c r="B4173" i="11" a="1"/>
  <c r="B4173" i="11" s="1"/>
  <c r="B4174" i="11" a="1"/>
  <c r="B4174" i="11" s="1"/>
  <c r="B4175" i="11" a="1"/>
  <c r="B4175" i="11" s="1"/>
  <c r="B4176" i="11" a="1"/>
  <c r="B4176" i="11" s="1"/>
  <c r="B4177" i="11" a="1"/>
  <c r="B4177" i="11" s="1"/>
  <c r="B4178" i="11" a="1"/>
  <c r="B4178" i="11" s="1"/>
  <c r="B4179" i="11" a="1"/>
  <c r="B4179" i="11" s="1"/>
  <c r="B4180" i="11" a="1"/>
  <c r="B4180" i="11" s="1"/>
  <c r="B4181" i="11" a="1"/>
  <c r="B4181" i="11" s="1"/>
  <c r="B4182" i="11" a="1"/>
  <c r="B4182" i="11" s="1"/>
  <c r="B4183" i="11" a="1"/>
  <c r="B4183" i="11" s="1"/>
  <c r="B4184" i="11" a="1"/>
  <c r="B4184" i="11" s="1"/>
  <c r="B4185" i="11" a="1"/>
  <c r="B4185" i="11" s="1"/>
  <c r="B4186" i="11" a="1"/>
  <c r="B4186" i="11" s="1"/>
  <c r="B4187" i="11" a="1"/>
  <c r="B4187" i="11" s="1"/>
  <c r="B4188" i="11" a="1"/>
  <c r="B4188" i="11" s="1"/>
  <c r="B4189" i="11" a="1"/>
  <c r="B4189" i="11" s="1"/>
  <c r="B4190" i="11" a="1"/>
  <c r="B4190" i="11" s="1"/>
  <c r="B4191" i="11" a="1"/>
  <c r="B4191" i="11" s="1"/>
  <c r="B4192" i="11" a="1"/>
  <c r="B4192" i="11" s="1"/>
  <c r="B4193" i="11" a="1"/>
  <c r="B4193" i="11" s="1"/>
  <c r="B4194" i="11" a="1"/>
  <c r="B4194" i="11" s="1"/>
  <c r="B4195" i="11" a="1"/>
  <c r="B4195" i="11" s="1"/>
  <c r="B4196" i="11" a="1"/>
  <c r="B4196" i="11" s="1"/>
  <c r="B4197" i="11" a="1"/>
  <c r="B4197" i="11" s="1"/>
  <c r="B4198" i="11" a="1"/>
  <c r="B4198" i="11" s="1"/>
  <c r="B4199" i="11" a="1"/>
  <c r="B4199" i="11" s="1"/>
  <c r="B4200" i="11" a="1"/>
  <c r="B4200" i="11" s="1"/>
  <c r="B4201" i="11" a="1"/>
  <c r="B4201" i="11" s="1"/>
  <c r="B4202" i="11" a="1"/>
  <c r="B4202" i="11" s="1"/>
  <c r="B4203" i="11" a="1"/>
  <c r="B4203" i="11" s="1"/>
  <c r="B4204" i="11" a="1"/>
  <c r="B4204" i="11" s="1"/>
  <c r="B4205" i="11" a="1"/>
  <c r="B4205" i="11" s="1"/>
  <c r="B4206" i="11" a="1"/>
  <c r="B4206" i="11" s="1"/>
  <c r="B4207" i="11" a="1"/>
  <c r="B4207" i="11" s="1"/>
  <c r="B4208" i="11" a="1"/>
  <c r="B4208" i="11" s="1"/>
  <c r="B4209" i="11" a="1"/>
  <c r="B4209" i="11" s="1"/>
  <c r="B4210" i="11" a="1"/>
  <c r="B4210" i="11" s="1"/>
  <c r="B4211" i="11" a="1"/>
  <c r="B4211" i="11" s="1"/>
  <c r="B4212" i="11" a="1"/>
  <c r="B4212" i="11" s="1"/>
  <c r="B4213" i="11" a="1"/>
  <c r="B4213" i="11" s="1"/>
  <c r="B4214" i="11" a="1"/>
  <c r="B4214" i="11" s="1"/>
  <c r="B4215" i="11" a="1"/>
  <c r="B4215" i="11" s="1"/>
  <c r="B4216" i="11" a="1"/>
  <c r="B4216" i="11" s="1"/>
  <c r="B4217" i="11" a="1"/>
  <c r="B4217" i="11" s="1"/>
  <c r="B4218" i="11" a="1"/>
  <c r="B4218" i="11" s="1"/>
  <c r="B4219" i="11" a="1"/>
  <c r="B4219" i="11" s="1"/>
  <c r="B4220" i="11" a="1"/>
  <c r="B4220" i="11" s="1"/>
  <c r="B4221" i="11" a="1"/>
  <c r="B4221" i="11" s="1"/>
  <c r="B4222" i="11" a="1"/>
  <c r="B4222" i="11" s="1"/>
  <c r="B4223" i="11" a="1"/>
  <c r="B4223" i="11" s="1"/>
  <c r="B4224" i="11" a="1"/>
  <c r="B4224" i="11" s="1"/>
  <c r="B4225" i="11" a="1"/>
  <c r="B4225" i="11" s="1"/>
  <c r="B4226" i="11" a="1"/>
  <c r="B4226" i="11" s="1"/>
  <c r="B4227" i="11" a="1"/>
  <c r="B4227" i="11" s="1"/>
  <c r="B4228" i="11" a="1"/>
  <c r="B4228" i="11" s="1"/>
  <c r="B4229" i="11" a="1"/>
  <c r="B4229" i="11" s="1"/>
  <c r="B4230" i="11" a="1"/>
  <c r="B4230" i="11" s="1"/>
  <c r="B4231" i="11" a="1"/>
  <c r="B4231" i="11" s="1"/>
  <c r="B4232" i="11" a="1"/>
  <c r="B4232" i="11" s="1"/>
  <c r="B4233" i="11" a="1"/>
  <c r="B4233" i="11" s="1"/>
  <c r="B4234" i="11" a="1"/>
  <c r="B4234" i="11" s="1"/>
  <c r="B4235" i="11" a="1"/>
  <c r="B4235" i="11" s="1"/>
  <c r="B4236" i="11" a="1"/>
  <c r="B4236" i="11" s="1"/>
  <c r="B4237" i="11" a="1"/>
  <c r="B4237" i="11" s="1"/>
  <c r="B4238" i="11" a="1"/>
  <c r="B4238" i="11" s="1"/>
  <c r="B4239" i="11" a="1"/>
  <c r="B4239" i="11" s="1"/>
  <c r="B4240" i="11" a="1"/>
  <c r="B4240" i="11" s="1"/>
  <c r="B4241" i="11" a="1"/>
  <c r="B4241" i="11" s="1"/>
  <c r="B4242" i="11" a="1"/>
  <c r="B4242" i="11" s="1"/>
  <c r="B4243" i="11" a="1"/>
  <c r="B4243" i="11" s="1"/>
  <c r="B4244" i="11" a="1"/>
  <c r="B4244" i="11" s="1"/>
  <c r="B4245" i="11" a="1"/>
  <c r="B4245" i="11" s="1"/>
  <c r="B4246" i="11" a="1"/>
  <c r="B4246" i="11" s="1"/>
  <c r="B4247" i="11" a="1"/>
  <c r="B4247" i="11" s="1"/>
  <c r="B4248" i="11" a="1"/>
  <c r="B4248" i="11" s="1"/>
  <c r="B4249" i="11" a="1"/>
  <c r="B4249" i="11" s="1"/>
  <c r="B4250" i="11" a="1"/>
  <c r="B4250" i="11" s="1"/>
  <c r="B4251" i="11" a="1"/>
  <c r="B4251" i="11" s="1"/>
  <c r="B4252" i="11" a="1"/>
  <c r="B4252" i="11" s="1"/>
  <c r="B4253" i="11" a="1"/>
  <c r="B4253" i="11" s="1"/>
  <c r="B4254" i="11" a="1"/>
  <c r="B4254" i="11" s="1"/>
  <c r="B4255" i="11" a="1"/>
  <c r="B4255" i="11" s="1"/>
  <c r="B4256" i="11" a="1"/>
  <c r="B4256" i="11" s="1"/>
  <c r="B4257" i="11" a="1"/>
  <c r="B4257" i="11" s="1"/>
  <c r="B4258" i="11" a="1"/>
  <c r="B4258" i="11" s="1"/>
  <c r="B4259" i="11" a="1"/>
  <c r="B4259" i="11" s="1"/>
  <c r="B4260" i="11" a="1"/>
  <c r="B4260" i="11" s="1"/>
  <c r="B4261" i="11" a="1"/>
  <c r="B4261" i="11" s="1"/>
  <c r="B4262" i="11" a="1"/>
  <c r="B4262" i="11" s="1"/>
  <c r="B4263" i="11" a="1"/>
  <c r="B4263" i="11" s="1"/>
  <c r="B4264" i="11" a="1"/>
  <c r="B4264" i="11" s="1"/>
  <c r="B4265" i="11" a="1"/>
  <c r="B4265" i="11" s="1"/>
  <c r="B4266" i="11" a="1"/>
  <c r="B4266" i="11" s="1"/>
  <c r="B4267" i="11" a="1"/>
  <c r="B4267" i="11" s="1"/>
  <c r="B4268" i="11" a="1"/>
  <c r="B4268" i="11" s="1"/>
  <c r="B4269" i="11" a="1"/>
  <c r="B4269" i="11" s="1"/>
  <c r="B4270" i="11" a="1"/>
  <c r="B4270" i="11" s="1"/>
  <c r="B4271" i="11" a="1"/>
  <c r="B4271" i="11" s="1"/>
  <c r="B4272" i="11" a="1"/>
  <c r="B4272" i="11" s="1"/>
  <c r="B4273" i="11" a="1"/>
  <c r="B4273" i="11" s="1"/>
  <c r="B4274" i="11" a="1"/>
  <c r="B4274" i="11" s="1"/>
  <c r="B4275" i="11" a="1"/>
  <c r="B4275" i="11" s="1"/>
  <c r="B4276" i="11" a="1"/>
  <c r="B4276" i="11" s="1"/>
  <c r="B4277" i="11" a="1"/>
  <c r="B4277" i="11" s="1"/>
  <c r="B4278" i="11" a="1"/>
  <c r="B4278" i="11" s="1"/>
  <c r="B4279" i="11" a="1"/>
  <c r="B4279" i="11" s="1"/>
  <c r="B4280" i="11" a="1"/>
  <c r="B4280" i="11" s="1"/>
  <c r="B4281" i="11" a="1"/>
  <c r="B4281" i="11" s="1"/>
  <c r="B4282" i="11" a="1"/>
  <c r="B4282" i="11" s="1"/>
  <c r="B4283" i="11" a="1"/>
  <c r="B4283" i="11" s="1"/>
  <c r="B4284" i="11" a="1"/>
  <c r="B4284" i="11" s="1"/>
  <c r="B4285" i="11" a="1"/>
  <c r="B4285" i="11" s="1"/>
  <c r="B4286" i="11" a="1"/>
  <c r="B4286" i="11" s="1"/>
  <c r="B4287" i="11" a="1"/>
  <c r="B4287" i="11" s="1"/>
  <c r="B4288" i="11" a="1"/>
  <c r="B4288" i="11" s="1"/>
  <c r="B4289" i="11" a="1"/>
  <c r="B4289" i="11" s="1"/>
  <c r="B4290" i="11" a="1"/>
  <c r="B4290" i="11" s="1"/>
  <c r="B4291" i="11" a="1"/>
  <c r="B4291" i="11" s="1"/>
  <c r="B4292" i="11" a="1"/>
  <c r="B4292" i="11" s="1"/>
  <c r="B4293" i="11" a="1"/>
  <c r="B4293" i="11" s="1"/>
  <c r="B4294" i="11" a="1"/>
  <c r="B4294" i="11" s="1"/>
  <c r="B4295" i="11" a="1"/>
  <c r="B4295" i="11" s="1"/>
  <c r="B4296" i="11" a="1"/>
  <c r="B4296" i="11" s="1"/>
  <c r="B4297" i="11" a="1"/>
  <c r="B4297" i="11" s="1"/>
  <c r="B4298" i="11" a="1"/>
  <c r="B4298" i="11" s="1"/>
  <c r="B4299" i="11" a="1"/>
  <c r="B4299" i="11" s="1"/>
  <c r="B4300" i="11" a="1"/>
  <c r="B4300" i="11" s="1"/>
  <c r="B4301" i="11" a="1"/>
  <c r="B4301" i="11" s="1"/>
  <c r="B4302" i="11" a="1"/>
  <c r="B4302" i="11" s="1"/>
  <c r="B4303" i="11" a="1"/>
  <c r="B4303" i="11" s="1"/>
  <c r="B4304" i="11" a="1"/>
  <c r="B4304" i="11" s="1"/>
  <c r="B4305" i="11" a="1"/>
  <c r="B4305" i="11" s="1"/>
  <c r="B4306" i="11" a="1"/>
  <c r="B4306" i="11" s="1"/>
  <c r="B4307" i="11" a="1"/>
  <c r="B4307" i="11" s="1"/>
  <c r="B4308" i="11" a="1"/>
  <c r="B4308" i="11" s="1"/>
  <c r="B4309" i="11" a="1"/>
  <c r="B4309" i="11" s="1"/>
  <c r="B4310" i="11" a="1"/>
  <c r="B4310" i="11" s="1"/>
  <c r="B4311" i="11" a="1"/>
  <c r="B4311" i="11" s="1"/>
  <c r="B4312" i="11" a="1"/>
  <c r="B4312" i="11" s="1"/>
  <c r="B4313" i="11" a="1"/>
  <c r="B4313" i="11" s="1"/>
  <c r="B4314" i="11" a="1"/>
  <c r="B4314" i="11" s="1"/>
  <c r="B4315" i="11" a="1"/>
  <c r="B4315" i="11" s="1"/>
  <c r="B4316" i="11" a="1"/>
  <c r="B4316" i="11" s="1"/>
  <c r="B4317" i="11" a="1"/>
  <c r="B4317" i="11" s="1"/>
  <c r="B4318" i="11" a="1"/>
  <c r="B4318" i="11" s="1"/>
  <c r="B4319" i="11" a="1"/>
  <c r="B4319" i="11" s="1"/>
  <c r="B4320" i="11" a="1"/>
  <c r="B4320" i="11" s="1"/>
  <c r="B4321" i="11" a="1"/>
  <c r="B4321" i="11" s="1"/>
  <c r="B4322" i="11" a="1"/>
  <c r="B4322" i="11" s="1"/>
  <c r="B4323" i="11" a="1"/>
  <c r="B4323" i="11" s="1"/>
  <c r="B4324" i="11" a="1"/>
  <c r="B4324" i="11" s="1"/>
  <c r="B4325" i="11" a="1"/>
  <c r="B4325" i="11" s="1"/>
  <c r="B4326" i="11" a="1"/>
  <c r="B4326" i="11" s="1"/>
  <c r="B4327" i="11" a="1"/>
  <c r="B4327" i="11" s="1"/>
  <c r="B4328" i="11" a="1"/>
  <c r="B4328" i="11" s="1"/>
  <c r="B4329" i="11" a="1"/>
  <c r="B4329" i="11" s="1"/>
  <c r="B4330" i="11" a="1"/>
  <c r="B4330" i="11" s="1"/>
  <c r="B4331" i="11" a="1"/>
  <c r="B4331" i="11" s="1"/>
  <c r="B4332" i="11" a="1"/>
  <c r="B4332" i="11" s="1"/>
  <c r="B4333" i="11" a="1"/>
  <c r="B4333" i="11" s="1"/>
  <c r="B4334" i="11" a="1"/>
  <c r="B4334" i="11" s="1"/>
  <c r="B4335" i="11" a="1"/>
  <c r="B4335" i="11" s="1"/>
  <c r="B4336" i="11" a="1"/>
  <c r="B4336" i="11" s="1"/>
  <c r="B4337" i="11" a="1"/>
  <c r="B4337" i="11" s="1"/>
  <c r="B4338" i="11" a="1"/>
  <c r="B4338" i="11" s="1"/>
  <c r="B4339" i="11" a="1"/>
  <c r="B4339" i="11" s="1"/>
  <c r="B4340" i="11" a="1"/>
  <c r="B4340" i="11" s="1"/>
  <c r="B4341" i="11" a="1"/>
  <c r="B4341" i="11" s="1"/>
  <c r="B4342" i="11" a="1"/>
  <c r="B4342" i="11" s="1"/>
  <c r="B4343" i="11" a="1"/>
  <c r="B4343" i="11" s="1"/>
  <c r="B4344" i="11" a="1"/>
  <c r="B4344" i="11" s="1"/>
  <c r="B4345" i="11" a="1"/>
  <c r="B4345" i="11" s="1"/>
  <c r="B4346" i="11" a="1"/>
  <c r="B4346" i="11" s="1"/>
  <c r="B4347" i="11" a="1"/>
  <c r="B4347" i="11" s="1"/>
  <c r="B4348" i="11" a="1"/>
  <c r="B4348" i="11" s="1"/>
  <c r="B4349" i="11" a="1"/>
  <c r="B4349" i="11" s="1"/>
  <c r="B4350" i="11" a="1"/>
  <c r="B4350" i="11" s="1"/>
  <c r="B4351" i="11" a="1"/>
  <c r="B4351" i="11" s="1"/>
  <c r="B4352" i="11" a="1"/>
  <c r="B4352" i="11" s="1"/>
  <c r="B4353" i="11" a="1"/>
  <c r="B4353" i="11" s="1"/>
  <c r="B4354" i="11" a="1"/>
  <c r="B4354" i="11" s="1"/>
  <c r="B4355" i="11" a="1"/>
  <c r="B4355" i="11" s="1"/>
  <c r="B4356" i="11" a="1"/>
  <c r="B4356" i="11" s="1"/>
  <c r="B4357" i="11" a="1"/>
  <c r="B4357" i="11" s="1"/>
  <c r="B4358" i="11" a="1"/>
  <c r="B4358" i="11" s="1"/>
  <c r="B4359" i="11" a="1"/>
  <c r="B4359" i="11" s="1"/>
  <c r="B4360" i="11" a="1"/>
  <c r="B4360" i="11" s="1"/>
  <c r="B4361" i="11" a="1"/>
  <c r="B4361" i="11" s="1"/>
  <c r="B4362" i="11" a="1"/>
  <c r="B4362" i="11" s="1"/>
  <c r="B4363" i="11" a="1"/>
  <c r="B4363" i="11" s="1"/>
  <c r="B4364" i="11" a="1"/>
  <c r="B4364" i="11" s="1"/>
  <c r="B4365" i="11" a="1"/>
  <c r="B4365" i="11" s="1"/>
  <c r="B4366" i="11" a="1"/>
  <c r="B4366" i="11" s="1"/>
  <c r="B4367" i="11" a="1"/>
  <c r="B4367" i="11" s="1"/>
  <c r="B4368" i="11" a="1"/>
  <c r="B4368" i="11" s="1"/>
  <c r="B4369" i="11" a="1"/>
  <c r="B4369" i="11" s="1"/>
  <c r="B4370" i="11" a="1"/>
  <c r="B4370" i="11" s="1"/>
  <c r="B4371" i="11" a="1"/>
  <c r="B4371" i="11" s="1"/>
  <c r="B4372" i="11" a="1"/>
  <c r="B4372" i="11" s="1"/>
  <c r="B4373" i="11" a="1"/>
  <c r="B4373" i="11" s="1"/>
  <c r="B4374" i="11" a="1"/>
  <c r="B4374" i="11" s="1"/>
  <c r="B4375" i="11" a="1"/>
  <c r="B4375" i="11" s="1"/>
  <c r="B4376" i="11" a="1"/>
  <c r="B4376" i="11" s="1"/>
  <c r="B4377" i="11" a="1"/>
  <c r="B4377" i="11" s="1"/>
  <c r="B4378" i="11" a="1"/>
  <c r="B4378" i="11" s="1"/>
  <c r="B4379" i="11" a="1"/>
  <c r="B4379" i="11" s="1"/>
  <c r="B4380" i="11" a="1"/>
  <c r="B4380" i="11" s="1"/>
  <c r="B4381" i="11" a="1"/>
  <c r="B4381" i="11" s="1"/>
  <c r="B4382" i="11" a="1"/>
  <c r="B4382" i="11" s="1"/>
  <c r="B4383" i="11" a="1"/>
  <c r="B4383" i="11" s="1"/>
  <c r="B4384" i="11" a="1"/>
  <c r="B4384" i="11" s="1"/>
  <c r="B4385" i="11" a="1"/>
  <c r="B4385" i="11" s="1"/>
  <c r="B4386" i="11" a="1"/>
  <c r="B4386" i="11" s="1"/>
  <c r="B4387" i="11" a="1"/>
  <c r="B4387" i="11" s="1"/>
  <c r="B4388" i="11" a="1"/>
  <c r="B4388" i="11" s="1"/>
  <c r="B4389" i="11" a="1"/>
  <c r="B4389" i="11" s="1"/>
  <c r="B4390" i="11" a="1"/>
  <c r="B4390" i="11" s="1"/>
  <c r="B4391" i="11" a="1"/>
  <c r="B4391" i="11" s="1"/>
  <c r="B4392" i="11" a="1"/>
  <c r="B4392" i="11" s="1"/>
  <c r="B4393" i="11" a="1"/>
  <c r="B4393" i="11" s="1"/>
  <c r="B4394" i="11" a="1"/>
  <c r="B4394" i="11" s="1"/>
  <c r="B4395" i="11" a="1"/>
  <c r="B4395" i="11" s="1"/>
  <c r="B4396" i="11" a="1"/>
  <c r="B4396" i="11" s="1"/>
  <c r="B4397" i="11" a="1"/>
  <c r="B4397" i="11" s="1"/>
  <c r="B4398" i="11" a="1"/>
  <c r="B4398" i="11" s="1"/>
  <c r="B4399" i="11" a="1"/>
  <c r="B4399" i="11" s="1"/>
  <c r="B4400" i="11" a="1"/>
  <c r="B4400" i="11" s="1"/>
  <c r="B4401" i="11" a="1"/>
  <c r="B4401" i="11" s="1"/>
  <c r="B4402" i="11" a="1"/>
  <c r="B4402" i="11" s="1"/>
  <c r="B4403" i="11" a="1"/>
  <c r="B4403" i="11" s="1"/>
  <c r="B4404" i="11" a="1"/>
  <c r="B4404" i="11" s="1"/>
  <c r="B4405" i="11" a="1"/>
  <c r="B4405" i="11" s="1"/>
  <c r="B4406" i="11" a="1"/>
  <c r="B4406" i="11" s="1"/>
  <c r="B4407" i="11" a="1"/>
  <c r="B4407" i="11" s="1"/>
  <c r="B4408" i="11" a="1"/>
  <c r="B4408" i="11" s="1"/>
  <c r="B4409" i="11" a="1"/>
  <c r="B4409" i="11" s="1"/>
  <c r="B4410" i="11" a="1"/>
  <c r="B4410" i="11" s="1"/>
  <c r="B4411" i="11" a="1"/>
  <c r="B4411" i="11" s="1"/>
  <c r="B4412" i="11" a="1"/>
  <c r="B4412" i="11" s="1"/>
  <c r="B4413" i="11" a="1"/>
  <c r="B4413" i="11" s="1"/>
  <c r="B4414" i="11" a="1"/>
  <c r="B4414" i="11" s="1"/>
  <c r="B4415" i="11" a="1"/>
  <c r="B4415" i="11" s="1"/>
  <c r="B4416" i="11" a="1"/>
  <c r="B4416" i="11" s="1"/>
  <c r="B4417" i="11" a="1"/>
  <c r="B4417" i="11" s="1"/>
  <c r="B4418" i="11" a="1"/>
  <c r="B4418" i="11" s="1"/>
  <c r="B4419" i="11" a="1"/>
  <c r="B4419" i="11" s="1"/>
  <c r="B4420" i="11" a="1"/>
  <c r="B4420" i="11" s="1"/>
  <c r="B4421" i="11" a="1"/>
  <c r="B4421" i="11" s="1"/>
  <c r="B4422" i="11" a="1"/>
  <c r="B4422" i="11" s="1"/>
  <c r="B4423" i="11" a="1"/>
  <c r="B4423" i="11" s="1"/>
  <c r="B4424" i="11" a="1"/>
  <c r="B4424" i="11" s="1"/>
  <c r="B4425" i="11" a="1"/>
  <c r="B4425" i="11" s="1"/>
  <c r="B4426" i="11" a="1"/>
  <c r="B4426" i="11" s="1"/>
  <c r="B4427" i="11" a="1"/>
  <c r="B4427" i="11" s="1"/>
  <c r="B4428" i="11" a="1"/>
  <c r="B4428" i="11" s="1"/>
  <c r="B4429" i="11" a="1"/>
  <c r="B4429" i="11" s="1"/>
  <c r="B4430" i="11" a="1"/>
  <c r="B4430" i="11" s="1"/>
  <c r="B4431" i="11" a="1"/>
  <c r="B4431" i="11" s="1"/>
  <c r="B4432" i="11" a="1"/>
  <c r="B4432" i="11" s="1"/>
  <c r="B4433" i="11" a="1"/>
  <c r="B4433" i="11" s="1"/>
  <c r="B4434" i="11" a="1"/>
  <c r="B4434" i="11" s="1"/>
  <c r="B4435" i="11" a="1"/>
  <c r="B4435" i="11" s="1"/>
  <c r="B4436" i="11" a="1"/>
  <c r="B4436" i="11" s="1"/>
  <c r="B4437" i="11" a="1"/>
  <c r="B4437" i="11" s="1"/>
  <c r="B4438" i="11" a="1"/>
  <c r="B4438" i="11" s="1"/>
  <c r="B4439" i="11" a="1"/>
  <c r="B4439" i="11" s="1"/>
  <c r="B4440" i="11" a="1"/>
  <c r="B4440" i="11" s="1"/>
  <c r="B4441" i="11" a="1"/>
  <c r="B4441" i="11" s="1"/>
  <c r="B4442" i="11" a="1"/>
  <c r="B4442" i="11" s="1"/>
  <c r="B4443" i="11" a="1"/>
  <c r="B4443" i="11" s="1"/>
  <c r="B4444" i="11" a="1"/>
  <c r="B4444" i="11" s="1"/>
  <c r="B4445" i="11" a="1"/>
  <c r="B4445" i="11" s="1"/>
  <c r="B4446" i="11" a="1"/>
  <c r="B4446" i="11" s="1"/>
  <c r="B4447" i="11" a="1"/>
  <c r="B4447" i="11" s="1"/>
  <c r="B4448" i="11" a="1"/>
  <c r="B4448" i="11" s="1"/>
  <c r="B4449" i="11" a="1"/>
  <c r="B4449" i="11" s="1"/>
  <c r="B4450" i="11" a="1"/>
  <c r="B4450" i="11" s="1"/>
  <c r="B4451" i="11" a="1"/>
  <c r="B4451" i="11" s="1"/>
  <c r="B4452" i="11" a="1"/>
  <c r="B4452" i="11" s="1"/>
  <c r="B4453" i="11" a="1"/>
  <c r="B4453" i="11" s="1"/>
  <c r="B4454" i="11" a="1"/>
  <c r="B4454" i="11" s="1"/>
  <c r="B4455" i="11" a="1"/>
  <c r="B4455" i="11" s="1"/>
  <c r="B4456" i="11" a="1"/>
  <c r="B4456" i="11" s="1"/>
  <c r="B4457" i="11" a="1"/>
  <c r="B4457" i="11" s="1"/>
  <c r="B4458" i="11" a="1"/>
  <c r="B4458" i="11" s="1"/>
  <c r="B4459" i="11" a="1"/>
  <c r="B4459" i="11" s="1"/>
  <c r="B4460" i="11" a="1"/>
  <c r="B4460" i="11" s="1"/>
  <c r="B4461" i="11" a="1"/>
  <c r="B4461" i="11" s="1"/>
  <c r="B4462" i="11" a="1"/>
  <c r="B4462" i="11" s="1"/>
  <c r="B4463" i="11" a="1"/>
  <c r="B4463" i="11" s="1"/>
  <c r="B4464" i="11" a="1"/>
  <c r="B4464" i="11" s="1"/>
  <c r="B4465" i="11" a="1"/>
  <c r="B4465" i="11" s="1"/>
  <c r="B4466" i="11" a="1"/>
  <c r="B4466" i="11" s="1"/>
  <c r="B4467" i="11" a="1"/>
  <c r="B4467" i="11" s="1"/>
  <c r="B4468" i="11" a="1"/>
  <c r="B4468" i="11" s="1"/>
  <c r="B4469" i="11" a="1"/>
  <c r="B4469" i="11" s="1"/>
  <c r="B4470" i="11" a="1"/>
  <c r="B4470" i="11" s="1"/>
  <c r="B4471" i="11" a="1"/>
  <c r="B4471" i="11" s="1"/>
  <c r="B4472" i="11" a="1"/>
  <c r="B4472" i="11" s="1"/>
  <c r="B4473" i="11" a="1"/>
  <c r="B4473" i="11" s="1"/>
  <c r="B4474" i="11" a="1"/>
  <c r="B4474" i="11" s="1"/>
  <c r="B4475" i="11" a="1"/>
  <c r="B4475" i="11" s="1"/>
  <c r="B4476" i="11" a="1"/>
  <c r="B4476" i="11" s="1"/>
  <c r="B4477" i="11" a="1"/>
  <c r="B4477" i="11" s="1"/>
  <c r="B4478" i="11" a="1"/>
  <c r="B4478" i="11" s="1"/>
  <c r="B4479" i="11" a="1"/>
  <c r="B4479" i="11" s="1"/>
  <c r="B4480" i="11" a="1"/>
  <c r="B4480" i="11" s="1"/>
  <c r="B4481" i="11" a="1"/>
  <c r="B4481" i="11" s="1"/>
  <c r="B4482" i="11" a="1"/>
  <c r="B4482" i="11" s="1"/>
  <c r="B4483" i="11" a="1"/>
  <c r="B4483" i="11" s="1"/>
  <c r="B4484" i="11" a="1"/>
  <c r="B4484" i="11" s="1"/>
  <c r="B4485" i="11" a="1"/>
  <c r="B4485" i="11" s="1"/>
  <c r="B4486" i="11" a="1"/>
  <c r="B4486" i="11" s="1"/>
  <c r="B4487" i="11" a="1"/>
  <c r="B4487" i="11" s="1"/>
  <c r="B4488" i="11" a="1"/>
  <c r="B4488" i="11" s="1"/>
  <c r="B4489" i="11" a="1"/>
  <c r="B4489" i="11" s="1"/>
  <c r="B4490" i="11" a="1"/>
  <c r="B4490" i="11" s="1"/>
  <c r="B4491" i="11" a="1"/>
  <c r="B4491" i="11" s="1"/>
  <c r="B4492" i="11" a="1"/>
  <c r="B4492" i="11" s="1"/>
  <c r="B4493" i="11" a="1"/>
  <c r="B4493" i="11" s="1"/>
  <c r="B4494" i="11" a="1"/>
  <c r="B4494" i="11" s="1"/>
  <c r="B4495" i="11" a="1"/>
  <c r="B4495" i="11" s="1"/>
  <c r="B4496" i="11" a="1"/>
  <c r="B4496" i="11" s="1"/>
  <c r="B4497" i="11" a="1"/>
  <c r="B4497" i="11" s="1"/>
  <c r="B4498" i="11" a="1"/>
  <c r="B4498" i="11" s="1"/>
  <c r="B4499" i="11" a="1"/>
  <c r="B4499" i="11" s="1"/>
  <c r="B4500" i="11" a="1"/>
  <c r="B4500" i="11" s="1"/>
  <c r="B4501" i="11" a="1"/>
  <c r="B4501" i="11" s="1"/>
  <c r="B4502" i="11" a="1"/>
  <c r="B4502" i="11" s="1"/>
  <c r="B4503" i="11" a="1"/>
  <c r="B4503" i="11" s="1"/>
  <c r="B4504" i="11" a="1"/>
  <c r="B4504" i="11" s="1"/>
  <c r="B4505" i="11" a="1"/>
  <c r="B4505" i="11" s="1"/>
  <c r="B4506" i="11" a="1"/>
  <c r="B4506" i="11" s="1"/>
  <c r="B4507" i="11" a="1"/>
  <c r="B4507" i="11" s="1"/>
  <c r="B4508" i="11" a="1"/>
  <c r="B4508" i="11" s="1"/>
  <c r="B4509" i="11" a="1"/>
  <c r="B4509" i="11" s="1"/>
  <c r="B4510" i="11" a="1"/>
  <c r="B4510" i="11" s="1"/>
  <c r="B4511" i="11" a="1"/>
  <c r="B4511" i="11" s="1"/>
  <c r="B4512" i="11" a="1"/>
  <c r="B4512" i="11" s="1"/>
  <c r="B4513" i="11" a="1"/>
  <c r="B4513" i="11" s="1"/>
  <c r="B4514" i="11" a="1"/>
  <c r="B4514" i="11" s="1"/>
  <c r="B4515" i="11" a="1"/>
  <c r="B4515" i="11" s="1"/>
  <c r="B4516" i="11" a="1"/>
  <c r="B4516" i="11" s="1"/>
  <c r="B4517" i="11" a="1"/>
  <c r="B4517" i="11" s="1"/>
  <c r="B4518" i="11" a="1"/>
  <c r="B4518" i="11" s="1"/>
  <c r="B4519" i="11" a="1"/>
  <c r="B4519" i="11" s="1"/>
  <c r="B4520" i="11" a="1"/>
  <c r="B4520" i="11" s="1"/>
  <c r="B4521" i="11" a="1"/>
  <c r="B4521" i="11" s="1"/>
  <c r="B4522" i="11" a="1"/>
  <c r="B4522" i="11" s="1"/>
  <c r="B4523" i="11" a="1"/>
  <c r="B4523" i="11" s="1"/>
  <c r="B4524" i="11" a="1"/>
  <c r="B4524" i="11" s="1"/>
  <c r="B4525" i="11" a="1"/>
  <c r="B4525" i="11" s="1"/>
  <c r="B4526" i="11" a="1"/>
  <c r="B4526" i="11" s="1"/>
  <c r="B4527" i="11" a="1"/>
  <c r="B4527" i="11" s="1"/>
  <c r="B4528" i="11" a="1"/>
  <c r="B4528" i="11" s="1"/>
  <c r="B4529" i="11" a="1"/>
  <c r="B4529" i="11" s="1"/>
  <c r="B4530" i="11" a="1"/>
  <c r="B4530" i="11" s="1"/>
  <c r="B4531" i="11" a="1"/>
  <c r="B4531" i="11" s="1"/>
  <c r="B4532" i="11" a="1"/>
  <c r="B4532" i="11" s="1"/>
  <c r="B4533" i="11" a="1"/>
  <c r="B4533" i="11" s="1"/>
  <c r="B4534" i="11" a="1"/>
  <c r="B4534" i="11" s="1"/>
  <c r="B4535" i="11" a="1"/>
  <c r="B4535" i="11" s="1"/>
  <c r="B4536" i="11" a="1"/>
  <c r="B4536" i="11" s="1"/>
  <c r="B4537" i="11" a="1"/>
  <c r="B4537" i="11" s="1"/>
  <c r="B4538" i="11" a="1"/>
  <c r="B4538" i="11" s="1"/>
  <c r="B4539" i="11" a="1"/>
  <c r="B4539" i="11" s="1"/>
  <c r="B4540" i="11" a="1"/>
  <c r="B4540" i="11" s="1"/>
  <c r="B4541" i="11" a="1"/>
  <c r="B4541" i="11" s="1"/>
  <c r="B4542" i="11" a="1"/>
  <c r="B4542" i="11" s="1"/>
  <c r="B4543" i="11" a="1"/>
  <c r="B4543" i="11" s="1"/>
  <c r="B4544" i="11" a="1"/>
  <c r="B4544" i="11" s="1"/>
  <c r="B4545" i="11" a="1"/>
  <c r="B4545" i="11" s="1"/>
  <c r="B4546" i="11" a="1"/>
  <c r="B4546" i="11" s="1"/>
  <c r="B4547" i="11" a="1"/>
  <c r="B4547" i="11" s="1"/>
  <c r="B4548" i="11" a="1"/>
  <c r="B4548" i="11" s="1"/>
  <c r="B4549" i="11" a="1"/>
  <c r="B4549" i="11" s="1"/>
  <c r="B4550" i="11" a="1"/>
  <c r="B4550" i="11" s="1"/>
  <c r="B4551" i="11" a="1"/>
  <c r="B4551" i="11" s="1"/>
  <c r="B4552" i="11" a="1"/>
  <c r="B4552" i="11" s="1"/>
  <c r="B4553" i="11" a="1"/>
  <c r="B4553" i="11" s="1"/>
  <c r="B4554" i="11" a="1"/>
  <c r="B4554" i="11" s="1"/>
  <c r="B4555" i="11" a="1"/>
  <c r="B4555" i="11" s="1"/>
  <c r="B4556" i="11" a="1"/>
  <c r="B4556" i="11" s="1"/>
  <c r="B4557" i="11" a="1"/>
  <c r="B4557" i="11" s="1"/>
  <c r="B4558" i="11" a="1"/>
  <c r="B4558" i="11" s="1"/>
  <c r="B4559" i="11" a="1"/>
  <c r="B4559" i="11" s="1"/>
  <c r="B4560" i="11" a="1"/>
  <c r="B4560" i="11" s="1"/>
  <c r="B4561" i="11" a="1"/>
  <c r="B4561" i="11" s="1"/>
  <c r="B4562" i="11" a="1"/>
  <c r="B4562" i="11" s="1"/>
  <c r="B4563" i="11" a="1"/>
  <c r="B4563" i="11" s="1"/>
  <c r="B4564" i="11" a="1"/>
  <c r="B4564" i="11" s="1"/>
  <c r="B4565" i="11" a="1"/>
  <c r="B4565" i="11" s="1"/>
  <c r="B4566" i="11" a="1"/>
  <c r="B4566" i="11" s="1"/>
  <c r="B4567" i="11" a="1"/>
  <c r="B4567" i="11" s="1"/>
  <c r="B4568" i="11" a="1"/>
  <c r="B4568" i="11" s="1"/>
  <c r="B4569" i="11" a="1"/>
  <c r="B4569" i="11" s="1"/>
  <c r="B4570" i="11" a="1"/>
  <c r="B4570" i="11" s="1"/>
  <c r="B4571" i="11" a="1"/>
  <c r="B4571" i="11" s="1"/>
  <c r="B4572" i="11" a="1"/>
  <c r="B4572" i="11" s="1"/>
  <c r="B4573" i="11" a="1"/>
  <c r="B4573" i="11" s="1"/>
  <c r="B4574" i="11" a="1"/>
  <c r="B4574" i="11" s="1"/>
  <c r="B4575" i="11" a="1"/>
  <c r="B4575" i="11" s="1"/>
  <c r="B4576" i="11" a="1"/>
  <c r="B4576" i="11" s="1"/>
  <c r="B4577" i="11" a="1"/>
  <c r="B4577" i="11" s="1"/>
  <c r="B4578" i="11" a="1"/>
  <c r="B4578" i="11" s="1"/>
  <c r="B4579" i="11" a="1"/>
  <c r="B4579" i="11" s="1"/>
  <c r="B4580" i="11" a="1"/>
  <c r="B4580" i="11" s="1"/>
  <c r="B4581" i="11" a="1"/>
  <c r="B4581" i="11" s="1"/>
  <c r="B4582" i="11" a="1"/>
  <c r="B4582" i="11" s="1"/>
  <c r="B4583" i="11" a="1"/>
  <c r="B4583" i="11" s="1"/>
  <c r="B4584" i="11" a="1"/>
  <c r="B4584" i="11" s="1"/>
  <c r="B4585" i="11" a="1"/>
  <c r="B4585" i="11" s="1"/>
  <c r="B4586" i="11" a="1"/>
  <c r="B4586" i="11" s="1"/>
  <c r="B4587" i="11" a="1"/>
  <c r="B4587" i="11" s="1"/>
  <c r="B4588" i="11" a="1"/>
  <c r="B4588" i="11" s="1"/>
  <c r="B4589" i="11" a="1"/>
  <c r="B4589" i="11" s="1"/>
  <c r="B4590" i="11" a="1"/>
  <c r="B4590" i="11" s="1"/>
  <c r="B4591" i="11" a="1"/>
  <c r="B4591" i="11" s="1"/>
  <c r="B4592" i="11" a="1"/>
  <c r="B4592" i="11" s="1"/>
  <c r="B4593" i="11" a="1"/>
  <c r="B4593" i="11" s="1"/>
  <c r="B4594" i="11" a="1"/>
  <c r="B4594" i="11" s="1"/>
  <c r="B4595" i="11" a="1"/>
  <c r="B4595" i="11" s="1"/>
  <c r="B4596" i="11" a="1"/>
  <c r="B4596" i="11" s="1"/>
  <c r="B4597" i="11" a="1"/>
  <c r="B4597" i="11" s="1"/>
  <c r="B4598" i="11" a="1"/>
  <c r="B4598" i="11" s="1"/>
  <c r="B4599" i="11" a="1"/>
  <c r="B4599" i="11" s="1"/>
  <c r="B4600" i="11" a="1"/>
  <c r="B4600" i="11" s="1"/>
  <c r="B4601" i="11" a="1"/>
  <c r="B4601" i="11" s="1"/>
  <c r="B4602" i="11" a="1"/>
  <c r="B4602" i="11" s="1"/>
  <c r="B4603" i="11" a="1"/>
  <c r="B4603" i="11" s="1"/>
  <c r="B4604" i="11" a="1"/>
  <c r="B4604" i="11" s="1"/>
  <c r="B4605" i="11" a="1"/>
  <c r="B4605" i="11" s="1"/>
  <c r="B4606" i="11" a="1"/>
  <c r="B4606" i="11" s="1"/>
  <c r="B4607" i="11" a="1"/>
  <c r="B4607" i="11" s="1"/>
  <c r="B4608" i="11" a="1"/>
  <c r="B4608" i="11" s="1"/>
  <c r="B4609" i="11" a="1"/>
  <c r="B4609" i="11" s="1"/>
  <c r="B4610" i="11" a="1"/>
  <c r="B4610" i="11" s="1"/>
  <c r="B4611" i="11" a="1"/>
  <c r="B4611" i="11" s="1"/>
  <c r="B4612" i="11" a="1"/>
  <c r="B4612" i="11" s="1"/>
  <c r="B4613" i="11" a="1"/>
  <c r="B4613" i="11" s="1"/>
  <c r="B4614" i="11" a="1"/>
  <c r="B4614" i="11" s="1"/>
  <c r="B4615" i="11" a="1"/>
  <c r="B4615" i="11" s="1"/>
  <c r="B4616" i="11" a="1"/>
  <c r="B4616" i="11" s="1"/>
  <c r="B4617" i="11" a="1"/>
  <c r="B4617" i="11" s="1"/>
  <c r="B4618" i="11" a="1"/>
  <c r="B4618" i="11" s="1"/>
  <c r="B4619" i="11" a="1"/>
  <c r="B4619" i="11" s="1"/>
  <c r="B4620" i="11" a="1"/>
  <c r="B4620" i="11" s="1"/>
  <c r="B4621" i="11" a="1"/>
  <c r="B4621" i="11" s="1"/>
  <c r="B4622" i="11" a="1"/>
  <c r="B4622" i="11" s="1"/>
  <c r="B4623" i="11" a="1"/>
  <c r="B4623" i="11" s="1"/>
  <c r="B4624" i="11" a="1"/>
  <c r="B4624" i="11" s="1"/>
  <c r="B4625" i="11" a="1"/>
  <c r="B4625" i="11" s="1"/>
  <c r="B4626" i="11" a="1"/>
  <c r="B4626" i="11" s="1"/>
  <c r="B4627" i="11" a="1"/>
  <c r="B4627" i="11" s="1"/>
  <c r="B4628" i="11" a="1"/>
  <c r="B4628" i="11" s="1"/>
  <c r="B4629" i="11" a="1"/>
  <c r="B4629" i="11" s="1"/>
  <c r="B4630" i="11" a="1"/>
  <c r="B4630" i="11" s="1"/>
  <c r="B4631" i="11" a="1"/>
  <c r="B4631" i="11" s="1"/>
  <c r="B4632" i="11" a="1"/>
  <c r="B4632" i="11" s="1"/>
  <c r="B4633" i="11" a="1"/>
  <c r="B4633" i="11" s="1"/>
  <c r="B4634" i="11" a="1"/>
  <c r="B4634" i="11" s="1"/>
  <c r="B4635" i="11" a="1"/>
  <c r="B4635" i="11" s="1"/>
  <c r="B4636" i="11" a="1"/>
  <c r="B4636" i="11" s="1"/>
  <c r="B4637" i="11" a="1"/>
  <c r="B4637" i="11" s="1"/>
  <c r="B4638" i="11" a="1"/>
  <c r="B4638" i="11" s="1"/>
  <c r="B4639" i="11" a="1"/>
  <c r="B4639" i="11" s="1"/>
  <c r="B4640" i="11" a="1"/>
  <c r="B4640" i="11" s="1"/>
  <c r="B4641" i="11" a="1"/>
  <c r="B4641" i="11" s="1"/>
  <c r="B4642" i="11" a="1"/>
  <c r="B4642" i="11" s="1"/>
  <c r="B4643" i="11" a="1"/>
  <c r="B4643" i="11" s="1"/>
  <c r="B4644" i="11" a="1"/>
  <c r="B4644" i="11" s="1"/>
  <c r="B4645" i="11" a="1"/>
  <c r="B4645" i="11" s="1"/>
  <c r="B4646" i="11" a="1"/>
  <c r="B4646" i="11" s="1"/>
  <c r="B4647" i="11" a="1"/>
  <c r="B4647" i="11" s="1"/>
  <c r="B4648" i="11" a="1"/>
  <c r="B4648" i="11" s="1"/>
  <c r="B4649" i="11" a="1"/>
  <c r="B4649" i="11" s="1"/>
  <c r="B4650" i="11" a="1"/>
  <c r="B4650" i="11" s="1"/>
  <c r="B4651" i="11" a="1"/>
  <c r="B4651" i="11" s="1"/>
  <c r="B4652" i="11" a="1"/>
  <c r="B4652" i="11" s="1"/>
  <c r="B4653" i="11" a="1"/>
  <c r="B4653" i="11" s="1"/>
  <c r="B4654" i="11" a="1"/>
  <c r="B4654" i="11" s="1"/>
  <c r="B4655" i="11" a="1"/>
  <c r="B4655" i="11" s="1"/>
  <c r="B4656" i="11" a="1"/>
  <c r="B4656" i="11" s="1"/>
  <c r="B4657" i="11" a="1"/>
  <c r="B4657" i="11" s="1"/>
  <c r="B4658" i="11" a="1"/>
  <c r="B4658" i="11" s="1"/>
  <c r="B4659" i="11" a="1"/>
  <c r="B4659" i="11" s="1"/>
  <c r="B4660" i="11" a="1"/>
  <c r="B4660" i="11" s="1"/>
  <c r="B4661" i="11" a="1"/>
  <c r="B4661" i="11" s="1"/>
  <c r="B4662" i="11" a="1"/>
  <c r="B4662" i="11" s="1"/>
  <c r="B4663" i="11" a="1"/>
  <c r="B4663" i="11" s="1"/>
  <c r="B4664" i="11" a="1"/>
  <c r="B4664" i="11" s="1"/>
  <c r="B4665" i="11" a="1"/>
  <c r="B4665" i="11" s="1"/>
  <c r="B4666" i="11" a="1"/>
  <c r="B4666" i="11" s="1"/>
  <c r="B4667" i="11" a="1"/>
  <c r="B4667" i="11" s="1"/>
  <c r="B4668" i="11" a="1"/>
  <c r="B4668" i="11" s="1"/>
  <c r="B4669" i="11" a="1"/>
  <c r="B4669" i="11" s="1"/>
  <c r="B4670" i="11" a="1"/>
  <c r="B4670" i="11" s="1"/>
  <c r="B4671" i="11" a="1"/>
  <c r="B4671" i="11" s="1"/>
  <c r="B4672" i="11" a="1"/>
  <c r="B4672" i="11" s="1"/>
  <c r="B4673" i="11" a="1"/>
  <c r="B4673" i="11" s="1"/>
  <c r="B4674" i="11" a="1"/>
  <c r="B4674" i="11" s="1"/>
  <c r="B4675" i="11" a="1"/>
  <c r="B4675" i="11" s="1"/>
  <c r="B4676" i="11" a="1"/>
  <c r="B4676" i="11" s="1"/>
  <c r="B4677" i="11" a="1"/>
  <c r="B4677" i="11" s="1"/>
  <c r="B4678" i="11" a="1"/>
  <c r="B4678" i="11" s="1"/>
  <c r="B4679" i="11" a="1"/>
  <c r="B4679" i="11" s="1"/>
  <c r="B4680" i="11" a="1"/>
  <c r="B4680" i="11" s="1"/>
  <c r="B4681" i="11" a="1"/>
  <c r="B4681" i="11" s="1"/>
  <c r="B4682" i="11" a="1"/>
  <c r="B4682" i="11" s="1"/>
  <c r="B4683" i="11" a="1"/>
  <c r="B4683" i="11" s="1"/>
  <c r="B4684" i="11" a="1"/>
  <c r="B4684" i="11" s="1"/>
  <c r="B4685" i="11" a="1"/>
  <c r="B4685" i="11" s="1"/>
  <c r="B4686" i="11" a="1"/>
  <c r="B4686" i="11" s="1"/>
  <c r="B4687" i="11" a="1"/>
  <c r="B4687" i="11" s="1"/>
  <c r="B4688" i="11" a="1"/>
  <c r="B4688" i="11" s="1"/>
  <c r="B4689" i="11" a="1"/>
  <c r="B4689" i="11" s="1"/>
  <c r="B4690" i="11" a="1"/>
  <c r="B4690" i="11" s="1"/>
  <c r="B4691" i="11" a="1"/>
  <c r="B4691" i="11" s="1"/>
  <c r="B4692" i="11" a="1"/>
  <c r="B4692" i="11" s="1"/>
  <c r="B4693" i="11" a="1"/>
  <c r="B4693" i="11" s="1"/>
  <c r="B4694" i="11" a="1"/>
  <c r="B4694" i="11" s="1"/>
  <c r="B4695" i="11" a="1"/>
  <c r="B4695" i="11" s="1"/>
  <c r="B4696" i="11" a="1"/>
  <c r="B4696" i="11" s="1"/>
  <c r="B4697" i="11" a="1"/>
  <c r="B4697" i="11" s="1"/>
  <c r="B4698" i="11" a="1"/>
  <c r="B4698" i="11" s="1"/>
  <c r="B4699" i="11" a="1"/>
  <c r="B4699" i="11" s="1"/>
  <c r="B4700" i="11" a="1"/>
  <c r="B4700" i="11" s="1"/>
  <c r="B4701" i="11" a="1"/>
  <c r="B4701" i="11" s="1"/>
  <c r="B4702" i="11" a="1"/>
  <c r="B4702" i="11" s="1"/>
  <c r="B4703" i="11" a="1"/>
  <c r="B4703" i="11" s="1"/>
  <c r="B4704" i="11" a="1"/>
  <c r="B4704" i="11" s="1"/>
  <c r="B4705" i="11" a="1"/>
  <c r="B4705" i="11" s="1"/>
  <c r="B4706" i="11" a="1"/>
  <c r="B4706" i="11" s="1"/>
  <c r="B4707" i="11" a="1"/>
  <c r="B4707" i="11" s="1"/>
  <c r="B4708" i="11" a="1"/>
  <c r="B4708" i="11" s="1"/>
  <c r="B4709" i="11" a="1"/>
  <c r="B4709" i="11" s="1"/>
  <c r="B4710" i="11" a="1"/>
  <c r="B4710" i="11" s="1"/>
  <c r="B4711" i="11" a="1"/>
  <c r="B4711" i="11" s="1"/>
  <c r="B4712" i="11" a="1"/>
  <c r="B4712" i="11" s="1"/>
  <c r="B4713" i="11" a="1"/>
  <c r="B4713" i="11" s="1"/>
  <c r="B4714" i="11" a="1"/>
  <c r="B4714" i="11" s="1"/>
  <c r="B4715" i="11" a="1"/>
  <c r="B4715" i="11" s="1"/>
  <c r="B4716" i="11" a="1"/>
  <c r="B4716" i="11" s="1"/>
  <c r="B4717" i="11" a="1"/>
  <c r="B4717" i="11" s="1"/>
  <c r="B4718" i="11" a="1"/>
  <c r="B4718" i="11" s="1"/>
  <c r="B4719" i="11" a="1"/>
  <c r="B4719" i="11" s="1"/>
  <c r="B4720" i="11" a="1"/>
  <c r="B4720" i="11" s="1"/>
  <c r="B4721" i="11" a="1"/>
  <c r="B4721" i="11" s="1"/>
  <c r="B4722" i="11" a="1"/>
  <c r="B4722" i="11" s="1"/>
  <c r="B4723" i="11" a="1"/>
  <c r="B4723" i="11" s="1"/>
  <c r="B4724" i="11" a="1"/>
  <c r="B4724" i="11" s="1"/>
  <c r="B4725" i="11" a="1"/>
  <c r="B4725" i="11" s="1"/>
  <c r="B4726" i="11" a="1"/>
  <c r="B4726" i="11" s="1"/>
  <c r="B4727" i="11" a="1"/>
  <c r="B4727" i="11" s="1"/>
  <c r="B4728" i="11" a="1"/>
  <c r="B4728" i="11" s="1"/>
  <c r="B4729" i="11" a="1"/>
  <c r="B4729" i="11" s="1"/>
  <c r="B4730" i="11" a="1"/>
  <c r="B4730" i="11" s="1"/>
  <c r="B4731" i="11" a="1"/>
  <c r="B4731" i="11" s="1"/>
  <c r="B4732" i="11" a="1"/>
  <c r="B4732" i="11" s="1"/>
  <c r="B4733" i="11" a="1"/>
  <c r="B4733" i="11" s="1"/>
  <c r="B4734" i="11" a="1"/>
  <c r="B4734" i="11" s="1"/>
  <c r="B4735" i="11" a="1"/>
  <c r="B4735" i="11" s="1"/>
  <c r="B4736" i="11" a="1"/>
  <c r="B4736" i="11" s="1"/>
  <c r="B4737" i="11" a="1"/>
  <c r="B4737" i="11" s="1"/>
  <c r="B4738" i="11" a="1"/>
  <c r="B4738" i="11" s="1"/>
  <c r="B4739" i="11" a="1"/>
  <c r="B4739" i="11" s="1"/>
  <c r="B4740" i="11" a="1"/>
  <c r="B4740" i="11" s="1"/>
  <c r="B4741" i="11" a="1"/>
  <c r="B4741" i="11" s="1"/>
  <c r="B4742" i="11" a="1"/>
  <c r="B4742" i="11" s="1"/>
  <c r="B4743" i="11" a="1"/>
  <c r="B4743" i="11" s="1"/>
  <c r="B4744" i="11" a="1"/>
  <c r="B4744" i="11" s="1"/>
  <c r="B4745" i="11" a="1"/>
  <c r="B4745" i="11" s="1"/>
  <c r="B4746" i="11" a="1"/>
  <c r="B4746" i="11" s="1"/>
  <c r="B4747" i="11" a="1"/>
  <c r="B4747" i="11" s="1"/>
  <c r="B4748" i="11" a="1"/>
  <c r="B4748" i="11" s="1"/>
  <c r="B4749" i="11" a="1"/>
  <c r="B4749" i="11" s="1"/>
  <c r="B4750" i="11" a="1"/>
  <c r="B4750" i="11" s="1"/>
  <c r="B4751" i="11" a="1"/>
  <c r="B4751" i="11" s="1"/>
  <c r="B4752" i="11" a="1"/>
  <c r="B4752" i="11" s="1"/>
  <c r="B4753" i="11" a="1"/>
  <c r="B4753" i="11" s="1"/>
  <c r="B4754" i="11" a="1"/>
  <c r="B4754" i="11" s="1"/>
  <c r="B4755" i="11" a="1"/>
  <c r="B4755" i="11" s="1"/>
  <c r="B4756" i="11" a="1"/>
  <c r="B4756" i="11" s="1"/>
  <c r="B4757" i="11" a="1"/>
  <c r="B4757" i="11" s="1"/>
  <c r="B4758" i="11" a="1"/>
  <c r="B4758" i="11" s="1"/>
  <c r="B4759" i="11" a="1"/>
  <c r="B4759" i="11" s="1"/>
  <c r="B4760" i="11" a="1"/>
  <c r="B4760" i="11" s="1"/>
  <c r="B4761" i="11" a="1"/>
  <c r="B4761" i="11" s="1"/>
  <c r="B4762" i="11" a="1"/>
  <c r="B4762" i="11" s="1"/>
  <c r="B4763" i="11" a="1"/>
  <c r="B4763" i="11" s="1"/>
  <c r="B4764" i="11" a="1"/>
  <c r="B4764" i="11" s="1"/>
  <c r="B4765" i="11" a="1"/>
  <c r="B4765" i="11" s="1"/>
  <c r="B4766" i="11" a="1"/>
  <c r="B4766" i="11" s="1"/>
  <c r="B4767" i="11" a="1"/>
  <c r="B4767" i="11" s="1"/>
  <c r="B4768" i="11" a="1"/>
  <c r="B4768" i="11" s="1"/>
  <c r="B4769" i="11" a="1"/>
  <c r="B4769" i="11" s="1"/>
  <c r="B4770" i="11" a="1"/>
  <c r="B4770" i="11" s="1"/>
  <c r="B4771" i="11" a="1"/>
  <c r="B4771" i="11" s="1"/>
  <c r="B4772" i="11" a="1"/>
  <c r="B4772" i="11" s="1"/>
  <c r="B4773" i="11" a="1"/>
  <c r="B4773" i="11" s="1"/>
  <c r="B4774" i="11" a="1"/>
  <c r="B4774" i="11" s="1"/>
  <c r="B4775" i="11" a="1"/>
  <c r="B4775" i="11" s="1"/>
  <c r="B4776" i="11" a="1"/>
  <c r="B4776" i="11" s="1"/>
  <c r="B4777" i="11" a="1"/>
  <c r="B4777" i="11" s="1"/>
  <c r="B4778" i="11" a="1"/>
  <c r="B4778" i="11" s="1"/>
  <c r="B4779" i="11" a="1"/>
  <c r="B4779" i="11" s="1"/>
  <c r="B4780" i="11" a="1"/>
  <c r="B4780" i="11" s="1"/>
  <c r="B4781" i="11" a="1"/>
  <c r="B4781" i="11" s="1"/>
  <c r="B4782" i="11" a="1"/>
  <c r="B4782" i="11" s="1"/>
  <c r="B4783" i="11" a="1"/>
  <c r="B4783" i="11" s="1"/>
  <c r="B4784" i="11" a="1"/>
  <c r="B4784" i="11" s="1"/>
  <c r="B4785" i="11" a="1"/>
  <c r="B4785" i="11" s="1"/>
  <c r="B4786" i="11" a="1"/>
  <c r="B4786" i="11" s="1"/>
  <c r="B4787" i="11" a="1"/>
  <c r="B4787" i="11" s="1"/>
  <c r="B4788" i="11" a="1"/>
  <c r="B4788" i="11" s="1"/>
  <c r="B4789" i="11" a="1"/>
  <c r="B4789" i="11" s="1"/>
  <c r="B4790" i="11" a="1"/>
  <c r="B4790" i="11" s="1"/>
  <c r="B4791" i="11" a="1"/>
  <c r="B4791" i="11" s="1"/>
  <c r="B4792" i="11" a="1"/>
  <c r="B4792" i="11" s="1"/>
  <c r="B4793" i="11" a="1"/>
  <c r="B4793" i="11" s="1"/>
  <c r="B4794" i="11" a="1"/>
  <c r="B4794" i="11" s="1"/>
  <c r="B4795" i="11" a="1"/>
  <c r="B4795" i="11" s="1"/>
  <c r="B4796" i="11" a="1"/>
  <c r="B4796" i="11" s="1"/>
  <c r="B4797" i="11" a="1"/>
  <c r="B4797" i="11" s="1"/>
  <c r="B4798" i="11" a="1"/>
  <c r="B4798" i="11" s="1"/>
  <c r="B4799" i="11" a="1"/>
  <c r="B4799" i="11" s="1"/>
  <c r="B4800" i="11" a="1"/>
  <c r="B4800" i="11" s="1"/>
  <c r="B4801" i="11" a="1"/>
  <c r="B4801" i="11" s="1"/>
  <c r="B4802" i="11" a="1"/>
  <c r="B4802" i="11" s="1"/>
  <c r="B4803" i="11" a="1"/>
  <c r="B4803" i="11" s="1"/>
  <c r="B4804" i="11" a="1"/>
  <c r="B4804" i="11" s="1"/>
  <c r="B4805" i="11" a="1"/>
  <c r="B4805" i="11" s="1"/>
  <c r="B4806" i="11" a="1"/>
  <c r="B4806" i="11" s="1"/>
  <c r="B4807" i="11" a="1"/>
  <c r="B4807" i="11" s="1"/>
  <c r="B4808" i="11" a="1"/>
  <c r="B4808" i="11" s="1"/>
  <c r="B4809" i="11" a="1"/>
  <c r="B4809" i="11" s="1"/>
  <c r="B4810" i="11" a="1"/>
  <c r="B4810" i="11" s="1"/>
  <c r="B4811" i="11" a="1"/>
  <c r="B4811" i="11" s="1"/>
  <c r="B4812" i="11" a="1"/>
  <c r="B4812" i="11" s="1"/>
  <c r="B4813" i="11" a="1"/>
  <c r="B4813" i="11" s="1"/>
  <c r="B4814" i="11" a="1"/>
  <c r="B4814" i="11" s="1"/>
  <c r="B4815" i="11" a="1"/>
  <c r="B4815" i="11" s="1"/>
  <c r="B4816" i="11" a="1"/>
  <c r="B4816" i="11" s="1"/>
  <c r="B4817" i="11" a="1"/>
  <c r="B4817" i="11" s="1"/>
  <c r="B4818" i="11" a="1"/>
  <c r="B4818" i="11" s="1"/>
  <c r="B4819" i="11" a="1"/>
  <c r="B4819" i="11" s="1"/>
  <c r="B4820" i="11" a="1"/>
  <c r="B4820" i="11" s="1"/>
  <c r="B4821" i="11" a="1"/>
  <c r="B4821" i="11" s="1"/>
  <c r="B4822" i="11" a="1"/>
  <c r="B4822" i="11" s="1"/>
  <c r="B4823" i="11" a="1"/>
  <c r="B4823" i="11" s="1"/>
  <c r="B4824" i="11" a="1"/>
  <c r="B4824" i="11" s="1"/>
  <c r="B4825" i="11" a="1"/>
  <c r="B4825" i="11" s="1"/>
  <c r="B4826" i="11" a="1"/>
  <c r="B4826" i="11" s="1"/>
  <c r="B4827" i="11" a="1"/>
  <c r="B4827" i="11" s="1"/>
  <c r="B4828" i="11" a="1"/>
  <c r="B4828" i="11" s="1"/>
  <c r="B4829" i="11" a="1"/>
  <c r="B4829" i="11" s="1"/>
  <c r="B4830" i="11" a="1"/>
  <c r="B4830" i="11" s="1"/>
  <c r="B4831" i="11" a="1"/>
  <c r="B4831" i="11" s="1"/>
  <c r="B4832" i="11" a="1"/>
  <c r="B4832" i="11" s="1"/>
  <c r="B4833" i="11" a="1"/>
  <c r="B4833" i="11" s="1"/>
  <c r="B4834" i="11" a="1"/>
  <c r="B4834" i="11" s="1"/>
  <c r="B4835" i="11" a="1"/>
  <c r="B4835" i="11" s="1"/>
  <c r="B4836" i="11" a="1"/>
  <c r="B4836" i="11" s="1"/>
  <c r="B4837" i="11" a="1"/>
  <c r="B4837" i="11" s="1"/>
  <c r="B4838" i="11" a="1"/>
  <c r="B4838" i="11" s="1"/>
  <c r="B4839" i="11" a="1"/>
  <c r="B4839" i="11" s="1"/>
  <c r="B4840" i="11" a="1"/>
  <c r="B4840" i="11" s="1"/>
  <c r="B4841" i="11" a="1"/>
  <c r="B4841" i="11" s="1"/>
  <c r="B4842" i="11" a="1"/>
  <c r="B4842" i="11" s="1"/>
  <c r="B4843" i="11" a="1"/>
  <c r="B4843" i="11" s="1"/>
  <c r="B4844" i="11" a="1"/>
  <c r="B4844" i="11" s="1"/>
  <c r="B4845" i="11" a="1"/>
  <c r="B4845" i="11" s="1"/>
  <c r="B4846" i="11" a="1"/>
  <c r="B4846" i="11" s="1"/>
  <c r="B4847" i="11" a="1"/>
  <c r="B4847" i="11" s="1"/>
  <c r="B4848" i="11" a="1"/>
  <c r="B4848" i="11" s="1"/>
  <c r="B4849" i="11" a="1"/>
  <c r="B4849" i="11" s="1"/>
  <c r="B4850" i="11" a="1"/>
  <c r="B4850" i="11" s="1"/>
  <c r="B4851" i="11" a="1"/>
  <c r="B4851" i="11" s="1"/>
  <c r="B4852" i="11" a="1"/>
  <c r="B4852" i="11" s="1"/>
  <c r="B4853" i="11" a="1"/>
  <c r="B4853" i="11" s="1"/>
  <c r="B4854" i="11" a="1"/>
  <c r="B4854" i="11" s="1"/>
  <c r="B4855" i="11" a="1"/>
  <c r="B4855" i="11" s="1"/>
  <c r="B4856" i="11" a="1"/>
  <c r="B4856" i="11" s="1"/>
  <c r="B4857" i="11" a="1"/>
  <c r="B4857" i="11" s="1"/>
  <c r="B4858" i="11" a="1"/>
  <c r="B4858" i="11" s="1"/>
  <c r="B4859" i="11" a="1"/>
  <c r="B4859" i="11" s="1"/>
  <c r="B4860" i="11" a="1"/>
  <c r="B4860" i="11" s="1"/>
  <c r="B4861" i="11" a="1"/>
  <c r="B4861" i="11" s="1"/>
  <c r="B4862" i="11" a="1"/>
  <c r="B4862" i="11" s="1"/>
  <c r="B4863" i="11" a="1"/>
  <c r="B4863" i="11" s="1"/>
  <c r="B4864" i="11" a="1"/>
  <c r="B4864" i="11" s="1"/>
  <c r="B4865" i="11" a="1"/>
  <c r="B4865" i="11" s="1"/>
  <c r="B4866" i="11" a="1"/>
  <c r="B4866" i="11" s="1"/>
  <c r="B4867" i="11" a="1"/>
  <c r="B4867" i="11" s="1"/>
  <c r="B4868" i="11" a="1"/>
  <c r="B4868" i="11" s="1"/>
  <c r="B4869" i="11" a="1"/>
  <c r="B4869" i="11" s="1"/>
  <c r="B4870" i="11" a="1"/>
  <c r="B4870" i="11" s="1"/>
  <c r="B4871" i="11" a="1"/>
  <c r="B4871" i="11" s="1"/>
  <c r="B4872" i="11" a="1"/>
  <c r="B4872" i="11" s="1"/>
  <c r="B4873" i="11" a="1"/>
  <c r="B4873" i="11" s="1"/>
  <c r="B4874" i="11" a="1"/>
  <c r="B4874" i="11" s="1"/>
  <c r="B4875" i="11" a="1"/>
  <c r="B4875" i="11" s="1"/>
  <c r="B4876" i="11" a="1"/>
  <c r="B4876" i="11" s="1"/>
  <c r="B4877" i="11" a="1"/>
  <c r="B4877" i="11" s="1"/>
  <c r="B4878" i="11" a="1"/>
  <c r="B4878" i="11" s="1"/>
  <c r="B4879" i="11" a="1"/>
  <c r="B4879" i="11" s="1"/>
  <c r="B4880" i="11" a="1"/>
  <c r="B4880" i="11" s="1"/>
  <c r="B4881" i="11" a="1"/>
  <c r="B4881" i="11" s="1"/>
  <c r="B4882" i="11" a="1"/>
  <c r="B4882" i="11" s="1"/>
  <c r="B4883" i="11" a="1"/>
  <c r="B4883" i="11" s="1"/>
  <c r="B4884" i="11" a="1"/>
  <c r="B4884" i="11" s="1"/>
  <c r="B4885" i="11" a="1"/>
  <c r="B4885" i="11" s="1"/>
  <c r="B4886" i="11" a="1"/>
  <c r="B4886" i="11" s="1"/>
  <c r="B4887" i="11" a="1"/>
  <c r="B4887" i="11" s="1"/>
  <c r="B4888" i="11" a="1"/>
  <c r="B4888" i="11" s="1"/>
  <c r="B4889" i="11" a="1"/>
  <c r="B4889" i="11" s="1"/>
  <c r="B4890" i="11" a="1"/>
  <c r="B4890" i="11" s="1"/>
  <c r="B4891" i="11" a="1"/>
  <c r="B4891" i="11" s="1"/>
  <c r="B4892" i="11" a="1"/>
  <c r="B4892" i="11" s="1"/>
  <c r="B4893" i="11" a="1"/>
  <c r="B4893" i="11" s="1"/>
  <c r="B4894" i="11" a="1"/>
  <c r="B4894" i="11" s="1"/>
  <c r="B4895" i="11" a="1"/>
  <c r="B4895" i="11" s="1"/>
  <c r="B4896" i="11" a="1"/>
  <c r="B4896" i="11" s="1"/>
  <c r="B4897" i="11" a="1"/>
  <c r="B4897" i="11" s="1"/>
  <c r="B4898" i="11" a="1"/>
  <c r="B4898" i="11" s="1"/>
  <c r="B4899" i="11" a="1"/>
  <c r="B4899" i="11" s="1"/>
  <c r="B4900" i="11" a="1"/>
  <c r="B4900" i="11" s="1"/>
  <c r="B4901" i="11" a="1"/>
  <c r="B4901" i="11" s="1"/>
  <c r="B4902" i="11" a="1"/>
  <c r="B4902" i="11" s="1"/>
  <c r="B4903" i="11" a="1"/>
  <c r="B4903" i="11" s="1"/>
  <c r="B4904" i="11" a="1"/>
  <c r="B4904" i="11" s="1"/>
  <c r="B4905" i="11" a="1"/>
  <c r="B4905" i="11" s="1"/>
  <c r="B4906" i="11" a="1"/>
  <c r="B4906" i="11" s="1"/>
  <c r="B4907" i="11" a="1"/>
  <c r="B4907" i="11" s="1"/>
  <c r="B4908" i="11" a="1"/>
  <c r="B4908" i="11" s="1"/>
  <c r="B4909" i="11" a="1"/>
  <c r="B4909" i="11" s="1"/>
  <c r="B4910" i="11" a="1"/>
  <c r="B4910" i="11" s="1"/>
  <c r="B4911" i="11" a="1"/>
  <c r="B4911" i="11" s="1"/>
  <c r="B4912" i="11" a="1"/>
  <c r="B4912" i="11" s="1"/>
  <c r="B4913" i="11" a="1"/>
  <c r="B4913" i="11" s="1"/>
  <c r="B4914" i="11" a="1"/>
  <c r="B4914" i="11" s="1"/>
  <c r="B4915" i="11" a="1"/>
  <c r="B4915" i="11" s="1"/>
  <c r="B4916" i="11" a="1"/>
  <c r="B4916" i="11" s="1"/>
  <c r="B4917" i="11" a="1"/>
  <c r="B4917" i="11" s="1"/>
  <c r="B4918" i="11" a="1"/>
  <c r="B4918" i="11" s="1"/>
  <c r="B4919" i="11" a="1"/>
  <c r="B4919" i="11" s="1"/>
  <c r="B4920" i="11" a="1"/>
  <c r="B4920" i="11" s="1"/>
  <c r="B4921" i="11" a="1"/>
  <c r="B4921" i="11" s="1"/>
  <c r="B4922" i="11" a="1"/>
  <c r="B4922" i="11" s="1"/>
  <c r="B4923" i="11" a="1"/>
  <c r="B4923" i="11" s="1"/>
  <c r="B4924" i="11" a="1"/>
  <c r="B4924" i="11" s="1"/>
  <c r="B4925" i="11" a="1"/>
  <c r="B4925" i="11" s="1"/>
  <c r="B4926" i="11" a="1"/>
  <c r="B4926" i="11" s="1"/>
  <c r="B4927" i="11" a="1"/>
  <c r="B4927" i="11" s="1"/>
  <c r="B4928" i="11" a="1"/>
  <c r="B4928" i="11" s="1"/>
  <c r="B4929" i="11" a="1"/>
  <c r="B4929" i="11" s="1"/>
  <c r="B4930" i="11" a="1"/>
  <c r="B4930" i="11" s="1"/>
  <c r="B4931" i="11" a="1"/>
  <c r="B4931" i="11" s="1"/>
  <c r="B4932" i="11" a="1"/>
  <c r="B4932" i="11" s="1"/>
  <c r="B4933" i="11" a="1"/>
  <c r="B4933" i="11" s="1"/>
  <c r="B4934" i="11" a="1"/>
  <c r="B4934" i="11" s="1"/>
  <c r="B4935" i="11" a="1"/>
  <c r="B4935" i="11" s="1"/>
  <c r="B4936" i="11" a="1"/>
  <c r="B4936" i="11" s="1"/>
  <c r="B4937" i="11" a="1"/>
  <c r="B4937" i="11" s="1"/>
  <c r="B4938" i="11" a="1"/>
  <c r="B4938" i="11" s="1"/>
  <c r="B4939" i="11" a="1"/>
  <c r="B4939" i="11" s="1"/>
  <c r="B4940" i="11" a="1"/>
  <c r="B4940" i="11" s="1"/>
  <c r="B4941" i="11" a="1"/>
  <c r="B4941" i="11" s="1"/>
  <c r="B4942" i="11" a="1"/>
  <c r="B4942" i="11" s="1"/>
  <c r="B4943" i="11" a="1"/>
  <c r="B4943" i="11" s="1"/>
  <c r="B4944" i="11" a="1"/>
  <c r="B4944" i="11" s="1"/>
  <c r="B4945" i="11" a="1"/>
  <c r="B4945" i="11" s="1"/>
  <c r="B4946" i="11" a="1"/>
  <c r="B4946" i="11" s="1"/>
  <c r="B4947" i="11" a="1"/>
  <c r="B4947" i="11" s="1"/>
  <c r="B4948" i="11" a="1"/>
  <c r="B4948" i="11" s="1"/>
  <c r="B4949" i="11" a="1"/>
  <c r="B4949" i="11" s="1"/>
  <c r="B4950" i="11" a="1"/>
  <c r="B4950" i="11" s="1"/>
  <c r="B4951" i="11" a="1"/>
  <c r="B4951" i="11" s="1"/>
  <c r="B4952" i="11" a="1"/>
  <c r="B4952" i="11" s="1"/>
  <c r="B4953" i="11" a="1"/>
  <c r="B4953" i="11" s="1"/>
  <c r="B4954" i="11" a="1"/>
  <c r="B4954" i="11" s="1"/>
  <c r="B4955" i="11" a="1"/>
  <c r="B4955" i="11" s="1"/>
  <c r="B4956" i="11" a="1"/>
  <c r="B4956" i="11" s="1"/>
  <c r="B4957" i="11" a="1"/>
  <c r="B4957" i="11" s="1"/>
  <c r="B4958" i="11" a="1"/>
  <c r="B4958" i="11" s="1"/>
  <c r="B4959" i="11" a="1"/>
  <c r="B4959" i="11" s="1"/>
  <c r="B4960" i="11" a="1"/>
  <c r="B4960" i="11" s="1"/>
  <c r="B4961" i="11" a="1"/>
  <c r="B4961" i="11" s="1"/>
  <c r="B4962" i="11" a="1"/>
  <c r="B4962" i="11" s="1"/>
  <c r="B4963" i="11" a="1"/>
  <c r="B4963" i="11" s="1"/>
  <c r="B4964" i="11" a="1"/>
  <c r="B4964" i="11" s="1"/>
  <c r="B4965" i="11" a="1"/>
  <c r="B4965" i="11" s="1"/>
  <c r="B4966" i="11" a="1"/>
  <c r="B4966" i="11" s="1"/>
  <c r="B4967" i="11" a="1"/>
  <c r="B4967" i="11" s="1"/>
  <c r="B4968" i="11" a="1"/>
  <c r="B4968" i="11" s="1"/>
  <c r="B4969" i="11" a="1"/>
  <c r="B4969" i="11" s="1"/>
  <c r="B4970" i="11" a="1"/>
  <c r="B4970" i="11" s="1"/>
  <c r="B4971" i="11" a="1"/>
  <c r="B4971" i="11" s="1"/>
  <c r="B4972" i="11" a="1"/>
  <c r="B4972" i="11" s="1"/>
  <c r="B4973" i="11" a="1"/>
  <c r="B4973" i="11" s="1"/>
  <c r="B4974" i="11" a="1"/>
  <c r="B4974" i="11" s="1"/>
  <c r="B4975" i="11" a="1"/>
  <c r="B4975" i="11" s="1"/>
  <c r="B4976" i="11" a="1"/>
  <c r="B4976" i="11" s="1"/>
  <c r="B4977" i="11" a="1"/>
  <c r="B4977" i="11" s="1"/>
  <c r="B4978" i="11" a="1"/>
  <c r="B4978" i="11" s="1"/>
  <c r="B4979" i="11" a="1"/>
  <c r="B4979" i="11" s="1"/>
  <c r="B4980" i="11" a="1"/>
  <c r="B4980" i="11" s="1"/>
  <c r="B4981" i="11" a="1"/>
  <c r="B4981" i="11" s="1"/>
  <c r="B4982" i="11" a="1"/>
  <c r="B4982" i="11" s="1"/>
  <c r="B4983" i="11" a="1"/>
  <c r="B4983" i="11" s="1"/>
  <c r="B4984" i="11" a="1"/>
  <c r="B4984" i="11" s="1"/>
  <c r="B4985" i="11" a="1"/>
  <c r="B4985" i="11" s="1"/>
  <c r="B4986" i="11" a="1"/>
  <c r="B4986" i="11" s="1"/>
  <c r="B4987" i="11" a="1"/>
  <c r="B4987" i="11" s="1"/>
  <c r="B4988" i="11" a="1"/>
  <c r="B4988" i="11" s="1"/>
  <c r="B4989" i="11" a="1"/>
  <c r="B4989" i="11" s="1"/>
  <c r="B4990" i="11" a="1"/>
  <c r="B4990" i="11" s="1"/>
  <c r="B4991" i="11" a="1"/>
  <c r="B4991" i="11" s="1"/>
  <c r="B4992" i="11" a="1"/>
  <c r="B4992" i="11" s="1"/>
  <c r="O3" i="2" a="1"/>
  <c r="I3" i="2" a="1"/>
  <c r="H3" i="2" a="1"/>
  <c r="G3" i="2" a="1"/>
  <c r="N9" i="11" a="1"/>
  <c r="N9" i="11" s="1"/>
  <c r="O9" i="11" a="1"/>
  <c r="O9" i="11" s="1"/>
  <c r="P9" i="11" a="1"/>
  <c r="P9" i="11" s="1"/>
  <c r="Q9" i="11" a="1"/>
  <c r="Q9" i="11" s="1"/>
  <c r="R9" i="11" a="1"/>
  <c r="R9" i="11" s="1"/>
  <c r="N10" i="11" a="1"/>
  <c r="N10" i="11" s="1"/>
  <c r="O10" i="11" a="1"/>
  <c r="O10" i="11" s="1"/>
  <c r="P10" i="11" a="1"/>
  <c r="P10" i="11" s="1"/>
  <c r="Q10" i="11" a="1"/>
  <c r="Q10" i="11" s="1"/>
  <c r="R10" i="11" a="1"/>
  <c r="R10" i="11" s="1"/>
  <c r="N11" i="11" a="1"/>
  <c r="N11" i="11" s="1"/>
  <c r="O11" i="11" a="1"/>
  <c r="O11" i="11" s="1"/>
  <c r="P11" i="11" a="1"/>
  <c r="P11" i="11" s="1"/>
  <c r="Q11" i="11" a="1"/>
  <c r="Q11" i="11" s="1"/>
  <c r="R11" i="11" a="1"/>
  <c r="R11" i="11" s="1"/>
  <c r="N12" i="11" a="1"/>
  <c r="N12" i="11" s="1"/>
  <c r="O12" i="11" a="1"/>
  <c r="O12" i="11" s="1"/>
  <c r="P12" i="11" a="1"/>
  <c r="P12" i="11" s="1"/>
  <c r="Q12" i="11" a="1"/>
  <c r="Q12" i="11" s="1"/>
  <c r="R12" i="11" a="1"/>
  <c r="R12" i="11" s="1"/>
  <c r="N13" i="11" a="1"/>
  <c r="N13" i="11" s="1"/>
  <c r="O13" i="11" a="1"/>
  <c r="O13" i="11" s="1"/>
  <c r="P13" i="11" a="1"/>
  <c r="P13" i="11" s="1"/>
  <c r="Q13" i="11" a="1"/>
  <c r="Q13" i="11" s="1"/>
  <c r="R13" i="11" a="1"/>
  <c r="R13" i="11" s="1"/>
  <c r="N14" i="11" a="1"/>
  <c r="N14" i="11" s="1"/>
  <c r="O14" i="11" a="1"/>
  <c r="O14" i="11" s="1"/>
  <c r="P14" i="11" a="1"/>
  <c r="P14" i="11" s="1"/>
  <c r="Q14" i="11" a="1"/>
  <c r="Q14" i="11" s="1"/>
  <c r="R14" i="11" a="1"/>
  <c r="R14" i="11" s="1"/>
  <c r="N15" i="11" a="1"/>
  <c r="N15" i="11" s="1"/>
  <c r="O15" i="11" a="1"/>
  <c r="O15" i="11" s="1"/>
  <c r="P15" i="11" a="1"/>
  <c r="P15" i="11" s="1"/>
  <c r="Q15" i="11" a="1"/>
  <c r="Q15" i="11" s="1"/>
  <c r="R15" i="11" a="1"/>
  <c r="R15" i="11" s="1"/>
  <c r="N16" i="11" a="1"/>
  <c r="N16" i="11" s="1"/>
  <c r="O16" i="11" a="1"/>
  <c r="O16" i="11" s="1"/>
  <c r="P16" i="11" a="1"/>
  <c r="P16" i="11" s="1"/>
  <c r="Q16" i="11" a="1"/>
  <c r="Q16" i="11" s="1"/>
  <c r="R16" i="11" a="1"/>
  <c r="R16" i="11" s="1"/>
  <c r="N17" i="11" a="1"/>
  <c r="N17" i="11" s="1"/>
  <c r="O17" i="11" a="1"/>
  <c r="O17" i="11" s="1"/>
  <c r="P17" i="11" a="1"/>
  <c r="P17" i="11" s="1"/>
  <c r="Q17" i="11" a="1"/>
  <c r="Q17" i="11" s="1"/>
  <c r="R17" i="11" a="1"/>
  <c r="R17" i="11" s="1"/>
  <c r="N18" i="11" a="1"/>
  <c r="N18" i="11" s="1"/>
  <c r="O18" i="11" a="1"/>
  <c r="O18" i="11" s="1"/>
  <c r="P18" i="11" a="1"/>
  <c r="P18" i="11" s="1"/>
  <c r="Q18" i="11" a="1"/>
  <c r="Q18" i="11" s="1"/>
  <c r="R18" i="11" a="1"/>
  <c r="R18" i="11" s="1"/>
  <c r="N19" i="11" a="1"/>
  <c r="N19" i="11" s="1"/>
  <c r="O19" i="11" a="1"/>
  <c r="O19" i="11" s="1"/>
  <c r="P19" i="11" a="1"/>
  <c r="P19" i="11" s="1"/>
  <c r="Q19" i="11" a="1"/>
  <c r="Q19" i="11" s="1"/>
  <c r="R19" i="11" a="1"/>
  <c r="R19" i="11" s="1"/>
  <c r="N20" i="11" a="1"/>
  <c r="N20" i="11" s="1"/>
  <c r="O20" i="11" a="1"/>
  <c r="O20" i="11" s="1"/>
  <c r="P20" i="11" a="1"/>
  <c r="P20" i="11" s="1"/>
  <c r="Q20" i="11" a="1"/>
  <c r="Q20" i="11" s="1"/>
  <c r="R20" i="11" a="1"/>
  <c r="R20" i="11" s="1"/>
  <c r="N21" i="11" a="1"/>
  <c r="N21" i="11" s="1"/>
  <c r="O21" i="11" a="1"/>
  <c r="O21" i="11" s="1"/>
  <c r="P21" i="11" a="1"/>
  <c r="P21" i="11" s="1"/>
  <c r="Q21" i="11" a="1"/>
  <c r="Q21" i="11" s="1"/>
  <c r="R21" i="11" a="1"/>
  <c r="R21" i="11" s="1"/>
  <c r="N22" i="11" a="1"/>
  <c r="N22" i="11" s="1"/>
  <c r="O22" i="11" a="1"/>
  <c r="O22" i="11" s="1"/>
  <c r="P22" i="11" a="1"/>
  <c r="P22" i="11" s="1"/>
  <c r="Q22" i="11" a="1"/>
  <c r="Q22" i="11" s="1"/>
  <c r="R22" i="11" a="1"/>
  <c r="R22" i="11" s="1"/>
  <c r="N23" i="11" a="1"/>
  <c r="N23" i="11" s="1"/>
  <c r="O23" i="11" a="1"/>
  <c r="O23" i="11" s="1"/>
  <c r="P23" i="11" a="1"/>
  <c r="P23" i="11" s="1"/>
  <c r="Q23" i="11" a="1"/>
  <c r="Q23" i="11" s="1"/>
  <c r="R23" i="11" a="1"/>
  <c r="R23" i="11" s="1"/>
  <c r="N24" i="11" a="1"/>
  <c r="N24" i="11" s="1"/>
  <c r="O24" i="11" a="1"/>
  <c r="O24" i="11" s="1"/>
  <c r="P24" i="11" a="1"/>
  <c r="P24" i="11" s="1"/>
  <c r="Q24" i="11" a="1"/>
  <c r="Q24" i="11" s="1"/>
  <c r="R24" i="11" a="1"/>
  <c r="R24" i="11" s="1"/>
  <c r="N25" i="11" a="1"/>
  <c r="N25" i="11" s="1"/>
  <c r="O25" i="11" a="1"/>
  <c r="O25" i="11" s="1"/>
  <c r="P25" i="11" a="1"/>
  <c r="P25" i="11" s="1"/>
  <c r="Q25" i="11" a="1"/>
  <c r="Q25" i="11" s="1"/>
  <c r="R25" i="11" a="1"/>
  <c r="R25" i="11" s="1"/>
  <c r="N26" i="11" a="1"/>
  <c r="N26" i="11" s="1"/>
  <c r="O26" i="11" a="1"/>
  <c r="O26" i="11" s="1"/>
  <c r="P26" i="11" a="1"/>
  <c r="P26" i="11" s="1"/>
  <c r="Q26" i="11" a="1"/>
  <c r="Q26" i="11" s="1"/>
  <c r="R26" i="11" a="1"/>
  <c r="R26" i="11" s="1"/>
  <c r="N27" i="11" a="1"/>
  <c r="N27" i="11" s="1"/>
  <c r="O27" i="11" a="1"/>
  <c r="O27" i="11" s="1"/>
  <c r="P27" i="11" a="1"/>
  <c r="P27" i="11" s="1"/>
  <c r="Q27" i="11" a="1"/>
  <c r="Q27" i="11" s="1"/>
  <c r="R27" i="11" a="1"/>
  <c r="R27" i="11" s="1"/>
  <c r="N28" i="11" a="1"/>
  <c r="N28" i="11" s="1"/>
  <c r="O28" i="11" a="1"/>
  <c r="O28" i="11" s="1"/>
  <c r="P28" i="11" a="1"/>
  <c r="P28" i="11" s="1"/>
  <c r="Q28" i="11" a="1"/>
  <c r="Q28" i="11" s="1"/>
  <c r="R28" i="11" a="1"/>
  <c r="R28" i="11" s="1"/>
  <c r="N29" i="11" a="1"/>
  <c r="N29" i="11" s="1"/>
  <c r="O29" i="11" a="1"/>
  <c r="O29" i="11" s="1"/>
  <c r="P29" i="11" a="1"/>
  <c r="P29" i="11" s="1"/>
  <c r="Q29" i="11" a="1"/>
  <c r="Q29" i="11" s="1"/>
  <c r="R29" i="11" a="1"/>
  <c r="R29" i="11" s="1"/>
  <c r="N30" i="11" a="1"/>
  <c r="N30" i="11" s="1"/>
  <c r="O30" i="11" a="1"/>
  <c r="O30" i="11" s="1"/>
  <c r="P30" i="11" a="1"/>
  <c r="P30" i="11" s="1"/>
  <c r="Q30" i="11" a="1"/>
  <c r="Q30" i="11" s="1"/>
  <c r="R30" i="11" a="1"/>
  <c r="R30" i="11" s="1"/>
  <c r="N31" i="11" a="1"/>
  <c r="N31" i="11" s="1"/>
  <c r="O31" i="11" a="1"/>
  <c r="O31" i="11" s="1"/>
  <c r="P31" i="11" a="1"/>
  <c r="P31" i="11" s="1"/>
  <c r="Q31" i="11" a="1"/>
  <c r="Q31" i="11" s="1"/>
  <c r="R31" i="11" a="1"/>
  <c r="R31" i="11" s="1"/>
  <c r="N32" i="11" a="1"/>
  <c r="N32" i="11" s="1"/>
  <c r="O32" i="11" a="1"/>
  <c r="O32" i="11" s="1"/>
  <c r="P32" i="11" a="1"/>
  <c r="P32" i="11" s="1"/>
  <c r="Q32" i="11" a="1"/>
  <c r="Q32" i="11" s="1"/>
  <c r="R32" i="11" a="1"/>
  <c r="R32" i="11" s="1"/>
  <c r="N33" i="11" a="1"/>
  <c r="N33" i="11" s="1"/>
  <c r="O33" i="11" a="1"/>
  <c r="O33" i="11" s="1"/>
  <c r="P33" i="11" a="1"/>
  <c r="P33" i="11" s="1"/>
  <c r="Q33" i="11" a="1"/>
  <c r="Q33" i="11" s="1"/>
  <c r="R33" i="11" a="1"/>
  <c r="R33" i="11" s="1"/>
  <c r="N34" i="11" a="1"/>
  <c r="N34" i="11" s="1"/>
  <c r="O34" i="11" a="1"/>
  <c r="O34" i="11" s="1"/>
  <c r="P34" i="11" a="1"/>
  <c r="P34" i="11" s="1"/>
  <c r="Q34" i="11" a="1"/>
  <c r="Q34" i="11" s="1"/>
  <c r="R34" i="11" a="1"/>
  <c r="R34" i="11" s="1"/>
  <c r="N35" i="11" a="1"/>
  <c r="N35" i="11" s="1"/>
  <c r="O35" i="11" a="1"/>
  <c r="O35" i="11" s="1"/>
  <c r="P35" i="11" a="1"/>
  <c r="P35" i="11" s="1"/>
  <c r="Q35" i="11" a="1"/>
  <c r="Q35" i="11" s="1"/>
  <c r="R35" i="11" a="1"/>
  <c r="R35" i="11" s="1"/>
  <c r="N36" i="11" a="1"/>
  <c r="N36" i="11" s="1"/>
  <c r="O36" i="11" a="1"/>
  <c r="O36" i="11" s="1"/>
  <c r="P36" i="11" a="1"/>
  <c r="P36" i="11" s="1"/>
  <c r="Q36" i="11" a="1"/>
  <c r="Q36" i="11" s="1"/>
  <c r="R36" i="11" a="1"/>
  <c r="R36" i="11" s="1"/>
  <c r="N37" i="11" a="1"/>
  <c r="N37" i="11" s="1"/>
  <c r="O37" i="11" a="1"/>
  <c r="O37" i="11" s="1"/>
  <c r="P37" i="11" a="1"/>
  <c r="P37" i="11" s="1"/>
  <c r="Q37" i="11" a="1"/>
  <c r="Q37" i="11" s="1"/>
  <c r="R37" i="11" a="1"/>
  <c r="R37" i="11" s="1"/>
  <c r="N38" i="11" a="1"/>
  <c r="N38" i="11" s="1"/>
  <c r="O38" i="11" a="1"/>
  <c r="O38" i="11" s="1"/>
  <c r="P38" i="11" a="1"/>
  <c r="P38" i="11" s="1"/>
  <c r="Q38" i="11" a="1"/>
  <c r="Q38" i="11" s="1"/>
  <c r="R38" i="11" a="1"/>
  <c r="R38" i="11" s="1"/>
  <c r="N39" i="11" a="1"/>
  <c r="N39" i="11" s="1"/>
  <c r="O39" i="11" a="1"/>
  <c r="O39" i="11" s="1"/>
  <c r="P39" i="11" a="1"/>
  <c r="P39" i="11" s="1"/>
  <c r="Q39" i="11" a="1"/>
  <c r="Q39" i="11" s="1"/>
  <c r="R39" i="11" a="1"/>
  <c r="R39" i="11" s="1"/>
  <c r="N40" i="11" a="1"/>
  <c r="N40" i="11" s="1"/>
  <c r="O40" i="11" a="1"/>
  <c r="O40" i="11" s="1"/>
  <c r="P40" i="11" a="1"/>
  <c r="P40" i="11" s="1"/>
  <c r="Q40" i="11" a="1"/>
  <c r="Q40" i="11" s="1"/>
  <c r="R40" i="11" a="1"/>
  <c r="R40" i="11" s="1"/>
  <c r="N41" i="11" a="1"/>
  <c r="N41" i="11" s="1"/>
  <c r="O41" i="11" a="1"/>
  <c r="O41" i="11" s="1"/>
  <c r="P41" i="11" a="1"/>
  <c r="P41" i="11" s="1"/>
  <c r="Q41" i="11" a="1"/>
  <c r="Q41" i="11" s="1"/>
  <c r="R41" i="11" a="1"/>
  <c r="R41" i="11" s="1"/>
  <c r="N42" i="11" a="1"/>
  <c r="N42" i="11" s="1"/>
  <c r="O42" i="11" a="1"/>
  <c r="O42" i="11" s="1"/>
  <c r="P42" i="11" a="1"/>
  <c r="P42" i="11" s="1"/>
  <c r="Q42" i="11" a="1"/>
  <c r="Q42" i="11" s="1"/>
  <c r="R42" i="11" a="1"/>
  <c r="R42" i="11" s="1"/>
  <c r="N43" i="11" a="1"/>
  <c r="N43" i="11" s="1"/>
  <c r="O43" i="11" a="1"/>
  <c r="O43" i="11" s="1"/>
  <c r="P43" i="11" a="1"/>
  <c r="P43" i="11" s="1"/>
  <c r="Q43" i="11" a="1"/>
  <c r="Q43" i="11" s="1"/>
  <c r="R43" i="11" a="1"/>
  <c r="R43" i="11" s="1"/>
  <c r="N44" i="11" a="1"/>
  <c r="N44" i="11" s="1"/>
  <c r="O44" i="11" a="1"/>
  <c r="O44" i="11" s="1"/>
  <c r="P44" i="11" a="1"/>
  <c r="P44" i="11" s="1"/>
  <c r="Q44" i="11" a="1"/>
  <c r="Q44" i="11" s="1"/>
  <c r="R44" i="11" a="1"/>
  <c r="R44" i="11" s="1"/>
  <c r="N45" i="11" a="1"/>
  <c r="N45" i="11" s="1"/>
  <c r="O45" i="11" a="1"/>
  <c r="O45" i="11" s="1"/>
  <c r="P45" i="11" a="1"/>
  <c r="P45" i="11" s="1"/>
  <c r="Q45" i="11" a="1"/>
  <c r="Q45" i="11" s="1"/>
  <c r="R45" i="11" a="1"/>
  <c r="R45" i="11" s="1"/>
  <c r="N46" i="11" a="1"/>
  <c r="N46" i="11" s="1"/>
  <c r="O46" i="11" a="1"/>
  <c r="O46" i="11" s="1"/>
  <c r="P46" i="11" a="1"/>
  <c r="P46" i="11" s="1"/>
  <c r="Q46" i="11" a="1"/>
  <c r="Q46" i="11" s="1"/>
  <c r="R46" i="11" a="1"/>
  <c r="R46" i="11" s="1"/>
  <c r="N47" i="11" a="1"/>
  <c r="N47" i="11" s="1"/>
  <c r="O47" i="11" a="1"/>
  <c r="O47" i="11" s="1"/>
  <c r="P47" i="11" a="1"/>
  <c r="P47" i="11" s="1"/>
  <c r="Q47" i="11" a="1"/>
  <c r="Q47" i="11" s="1"/>
  <c r="R47" i="11" a="1"/>
  <c r="R47" i="11" s="1"/>
  <c r="N48" i="11" a="1"/>
  <c r="N48" i="11" s="1"/>
  <c r="O48" i="11" a="1"/>
  <c r="O48" i="11" s="1"/>
  <c r="P48" i="11" a="1"/>
  <c r="P48" i="11" s="1"/>
  <c r="Q48" i="11" a="1"/>
  <c r="Q48" i="11" s="1"/>
  <c r="R48" i="11" a="1"/>
  <c r="R48" i="11" s="1"/>
  <c r="N49" i="11" a="1"/>
  <c r="N49" i="11" s="1"/>
  <c r="O49" i="11" a="1"/>
  <c r="O49" i="11" s="1"/>
  <c r="P49" i="11" a="1"/>
  <c r="P49" i="11" s="1"/>
  <c r="Q49" i="11" a="1"/>
  <c r="Q49" i="11" s="1"/>
  <c r="R49" i="11" a="1"/>
  <c r="R49" i="11" s="1"/>
  <c r="N50" i="11" a="1"/>
  <c r="N50" i="11" s="1"/>
  <c r="O50" i="11" a="1"/>
  <c r="O50" i="11" s="1"/>
  <c r="P50" i="11" a="1"/>
  <c r="P50" i="11" s="1"/>
  <c r="Q50" i="11" a="1"/>
  <c r="Q50" i="11" s="1"/>
  <c r="R50" i="11" a="1"/>
  <c r="R50" i="11" s="1"/>
  <c r="N51" i="11" a="1"/>
  <c r="N51" i="11" s="1"/>
  <c r="O51" i="11" a="1"/>
  <c r="O51" i="11" s="1"/>
  <c r="P51" i="11" a="1"/>
  <c r="P51" i="11" s="1"/>
  <c r="Q51" i="11" a="1"/>
  <c r="Q51" i="11" s="1"/>
  <c r="R51" i="11" a="1"/>
  <c r="R51" i="11" s="1"/>
  <c r="N52" i="11" a="1"/>
  <c r="N52" i="11" s="1"/>
  <c r="O52" i="11" a="1"/>
  <c r="O52" i="11" s="1"/>
  <c r="P52" i="11" a="1"/>
  <c r="P52" i="11" s="1"/>
  <c r="Q52" i="11" a="1"/>
  <c r="Q52" i="11" s="1"/>
  <c r="R52" i="11" a="1"/>
  <c r="R52" i="11" s="1"/>
  <c r="N53" i="11" a="1"/>
  <c r="N53" i="11" s="1"/>
  <c r="O53" i="11" a="1"/>
  <c r="O53" i="11" s="1"/>
  <c r="P53" i="11" a="1"/>
  <c r="P53" i="11" s="1"/>
  <c r="Q53" i="11" a="1"/>
  <c r="Q53" i="11" s="1"/>
  <c r="R53" i="11" a="1"/>
  <c r="R53" i="11" s="1"/>
  <c r="N54" i="11" a="1"/>
  <c r="N54" i="11" s="1"/>
  <c r="O54" i="11" a="1"/>
  <c r="O54" i="11" s="1"/>
  <c r="P54" i="11" a="1"/>
  <c r="P54" i="11" s="1"/>
  <c r="Q54" i="11" a="1"/>
  <c r="Q54" i="11" s="1"/>
  <c r="R54" i="11" a="1"/>
  <c r="R54" i="11" s="1"/>
  <c r="N55" i="11" a="1"/>
  <c r="N55" i="11" s="1"/>
  <c r="O55" i="11" a="1"/>
  <c r="O55" i="11" s="1"/>
  <c r="P55" i="11" a="1"/>
  <c r="P55" i="11" s="1"/>
  <c r="Q55" i="11" a="1"/>
  <c r="Q55" i="11" s="1"/>
  <c r="R55" i="11" a="1"/>
  <c r="R55" i="11" s="1"/>
  <c r="N56" i="11" a="1"/>
  <c r="N56" i="11" s="1"/>
  <c r="O56" i="11" a="1"/>
  <c r="O56" i="11" s="1"/>
  <c r="P56" i="11" a="1"/>
  <c r="P56" i="11" s="1"/>
  <c r="Q56" i="11" a="1"/>
  <c r="Q56" i="11" s="1"/>
  <c r="R56" i="11" a="1"/>
  <c r="R56" i="11" s="1"/>
  <c r="N57" i="11" a="1"/>
  <c r="N57" i="11" s="1"/>
  <c r="O57" i="11" a="1"/>
  <c r="O57" i="11" s="1"/>
  <c r="P57" i="11" a="1"/>
  <c r="P57" i="11" s="1"/>
  <c r="Q57" i="11" a="1"/>
  <c r="Q57" i="11" s="1"/>
  <c r="R57" i="11" a="1"/>
  <c r="R57" i="11" s="1"/>
  <c r="N58" i="11" a="1"/>
  <c r="N58" i="11" s="1"/>
  <c r="O58" i="11" a="1"/>
  <c r="O58" i="11" s="1"/>
  <c r="P58" i="11" a="1"/>
  <c r="P58" i="11" s="1"/>
  <c r="Q58" i="11" a="1"/>
  <c r="Q58" i="11" s="1"/>
  <c r="R58" i="11" a="1"/>
  <c r="R58" i="11" s="1"/>
  <c r="N59" i="11" a="1"/>
  <c r="N59" i="11" s="1"/>
  <c r="O59" i="11" a="1"/>
  <c r="O59" i="11" s="1"/>
  <c r="P59" i="11" a="1"/>
  <c r="P59" i="11" s="1"/>
  <c r="Q59" i="11" a="1"/>
  <c r="Q59" i="11" s="1"/>
  <c r="R59" i="11" a="1"/>
  <c r="R59" i="11" s="1"/>
  <c r="N60" i="11" a="1"/>
  <c r="N60" i="11" s="1"/>
  <c r="O60" i="11" a="1"/>
  <c r="O60" i="11" s="1"/>
  <c r="P60" i="11" a="1"/>
  <c r="P60" i="11" s="1"/>
  <c r="Q60" i="11" a="1"/>
  <c r="Q60" i="11" s="1"/>
  <c r="R60" i="11" a="1"/>
  <c r="R60" i="11" s="1"/>
  <c r="N61" i="11" a="1"/>
  <c r="N61" i="11" s="1"/>
  <c r="O61" i="11" a="1"/>
  <c r="O61" i="11" s="1"/>
  <c r="P61" i="11" a="1"/>
  <c r="P61" i="11" s="1"/>
  <c r="Q61" i="11" a="1"/>
  <c r="Q61" i="11" s="1"/>
  <c r="R61" i="11" a="1"/>
  <c r="R61" i="11" s="1"/>
  <c r="N62" i="11" a="1"/>
  <c r="N62" i="11" s="1"/>
  <c r="O62" i="11" a="1"/>
  <c r="O62" i="11" s="1"/>
  <c r="P62" i="11" a="1"/>
  <c r="P62" i="11" s="1"/>
  <c r="Q62" i="11" a="1"/>
  <c r="Q62" i="11" s="1"/>
  <c r="R62" i="11" a="1"/>
  <c r="R62" i="11" s="1"/>
  <c r="N63" i="11" a="1"/>
  <c r="N63" i="11" s="1"/>
  <c r="O63" i="11" a="1"/>
  <c r="O63" i="11" s="1"/>
  <c r="P63" i="11" a="1"/>
  <c r="P63" i="11" s="1"/>
  <c r="Q63" i="11" a="1"/>
  <c r="Q63" i="11" s="1"/>
  <c r="R63" i="11" a="1"/>
  <c r="R63" i="11" s="1"/>
  <c r="N64" i="11" a="1"/>
  <c r="N64" i="11" s="1"/>
  <c r="O64" i="11" a="1"/>
  <c r="O64" i="11" s="1"/>
  <c r="P64" i="11" a="1"/>
  <c r="P64" i="11" s="1"/>
  <c r="Q64" i="11" a="1"/>
  <c r="Q64" i="11" s="1"/>
  <c r="R64" i="11" a="1"/>
  <c r="R64" i="11" s="1"/>
  <c r="N65" i="11" a="1"/>
  <c r="N65" i="11" s="1"/>
  <c r="O65" i="11" a="1"/>
  <c r="O65" i="11" s="1"/>
  <c r="P65" i="11" a="1"/>
  <c r="P65" i="11" s="1"/>
  <c r="Q65" i="11" a="1"/>
  <c r="Q65" i="11" s="1"/>
  <c r="R65" i="11" a="1"/>
  <c r="R65" i="11" s="1"/>
  <c r="N66" i="11" a="1"/>
  <c r="N66" i="11" s="1"/>
  <c r="O66" i="11" a="1"/>
  <c r="O66" i="11" s="1"/>
  <c r="P66" i="11" a="1"/>
  <c r="P66" i="11" s="1"/>
  <c r="Q66" i="11" a="1"/>
  <c r="Q66" i="11" s="1"/>
  <c r="R66" i="11" a="1"/>
  <c r="R66" i="11" s="1"/>
  <c r="N67" i="11" a="1"/>
  <c r="N67" i="11" s="1"/>
  <c r="O67" i="11" a="1"/>
  <c r="O67" i="11" s="1"/>
  <c r="P67" i="11" a="1"/>
  <c r="P67" i="11" s="1"/>
  <c r="Q67" i="11" a="1"/>
  <c r="Q67" i="11" s="1"/>
  <c r="R67" i="11" a="1"/>
  <c r="R67" i="11" s="1"/>
  <c r="N68" i="11" a="1"/>
  <c r="N68" i="11" s="1"/>
  <c r="O68" i="11" a="1"/>
  <c r="O68" i="11" s="1"/>
  <c r="P68" i="11" a="1"/>
  <c r="P68" i="11" s="1"/>
  <c r="Q68" i="11" a="1"/>
  <c r="Q68" i="11" s="1"/>
  <c r="R68" i="11" a="1"/>
  <c r="R68" i="11" s="1"/>
  <c r="N69" i="11" a="1"/>
  <c r="N69" i="11" s="1"/>
  <c r="O69" i="11" a="1"/>
  <c r="O69" i="11" s="1"/>
  <c r="P69" i="11" a="1"/>
  <c r="P69" i="11" s="1"/>
  <c r="Q69" i="11" a="1"/>
  <c r="Q69" i="11" s="1"/>
  <c r="R69" i="11" a="1"/>
  <c r="R69" i="11" s="1"/>
  <c r="N70" i="11" a="1"/>
  <c r="N70" i="11" s="1"/>
  <c r="O70" i="11" a="1"/>
  <c r="O70" i="11" s="1"/>
  <c r="P70" i="11" a="1"/>
  <c r="P70" i="11" s="1"/>
  <c r="Q70" i="11" a="1"/>
  <c r="Q70" i="11" s="1"/>
  <c r="R70" i="11" a="1"/>
  <c r="R70" i="11" s="1"/>
  <c r="N71" i="11" a="1"/>
  <c r="N71" i="11" s="1"/>
  <c r="O71" i="11" a="1"/>
  <c r="O71" i="11" s="1"/>
  <c r="P71" i="11" a="1"/>
  <c r="P71" i="11" s="1"/>
  <c r="Q71" i="11" a="1"/>
  <c r="Q71" i="11" s="1"/>
  <c r="R71" i="11" a="1"/>
  <c r="R71" i="11" s="1"/>
  <c r="N72" i="11" a="1"/>
  <c r="N72" i="11" s="1"/>
  <c r="O72" i="11" a="1"/>
  <c r="O72" i="11" s="1"/>
  <c r="P72" i="11" a="1"/>
  <c r="P72" i="11" s="1"/>
  <c r="Q72" i="11" a="1"/>
  <c r="Q72" i="11" s="1"/>
  <c r="R72" i="11" a="1"/>
  <c r="R72" i="11" s="1"/>
  <c r="N73" i="11" a="1"/>
  <c r="N73" i="11" s="1"/>
  <c r="O73" i="11" a="1"/>
  <c r="O73" i="11" s="1"/>
  <c r="P73" i="11" a="1"/>
  <c r="P73" i="11" s="1"/>
  <c r="Q73" i="11" a="1"/>
  <c r="Q73" i="11" s="1"/>
  <c r="R73" i="11" a="1"/>
  <c r="R73" i="11" s="1"/>
  <c r="N74" i="11" a="1"/>
  <c r="N74" i="11" s="1"/>
  <c r="O74" i="11" a="1"/>
  <c r="O74" i="11" s="1"/>
  <c r="P74" i="11" a="1"/>
  <c r="P74" i="11" s="1"/>
  <c r="Q74" i="11" a="1"/>
  <c r="Q74" i="11" s="1"/>
  <c r="R74" i="11" a="1"/>
  <c r="R74" i="11" s="1"/>
  <c r="N75" i="11" a="1"/>
  <c r="N75" i="11" s="1"/>
  <c r="O75" i="11" a="1"/>
  <c r="O75" i="11" s="1"/>
  <c r="P75" i="11" a="1"/>
  <c r="P75" i="11" s="1"/>
  <c r="Q75" i="11" a="1"/>
  <c r="Q75" i="11" s="1"/>
  <c r="R75" i="11" a="1"/>
  <c r="R75" i="11" s="1"/>
  <c r="N76" i="11" a="1"/>
  <c r="N76" i="11" s="1"/>
  <c r="O76" i="11" a="1"/>
  <c r="O76" i="11" s="1"/>
  <c r="P76" i="11" a="1"/>
  <c r="P76" i="11" s="1"/>
  <c r="Q76" i="11" a="1"/>
  <c r="Q76" i="11" s="1"/>
  <c r="R76" i="11" a="1"/>
  <c r="R76" i="11" s="1"/>
  <c r="N77" i="11" a="1"/>
  <c r="N77" i="11" s="1"/>
  <c r="O77" i="11" a="1"/>
  <c r="O77" i="11" s="1"/>
  <c r="P77" i="11" a="1"/>
  <c r="P77" i="11" s="1"/>
  <c r="Q77" i="11" a="1"/>
  <c r="Q77" i="11" s="1"/>
  <c r="R77" i="11" a="1"/>
  <c r="R77" i="11" s="1"/>
  <c r="N78" i="11" a="1"/>
  <c r="N78" i="11" s="1"/>
  <c r="O78" i="11" a="1"/>
  <c r="O78" i="11" s="1"/>
  <c r="P78" i="11" a="1"/>
  <c r="P78" i="11" s="1"/>
  <c r="Q78" i="11" a="1"/>
  <c r="Q78" i="11" s="1"/>
  <c r="R78" i="11" a="1"/>
  <c r="R78" i="11" s="1"/>
  <c r="N79" i="11" a="1"/>
  <c r="N79" i="11" s="1"/>
  <c r="O79" i="11" a="1"/>
  <c r="O79" i="11" s="1"/>
  <c r="P79" i="11" a="1"/>
  <c r="P79" i="11" s="1"/>
  <c r="Q79" i="11" a="1"/>
  <c r="Q79" i="11" s="1"/>
  <c r="R79" i="11" a="1"/>
  <c r="R79" i="11" s="1"/>
  <c r="N80" i="11" a="1"/>
  <c r="N80" i="11" s="1"/>
  <c r="O80" i="11" a="1"/>
  <c r="O80" i="11" s="1"/>
  <c r="P80" i="11" a="1"/>
  <c r="P80" i="11" s="1"/>
  <c r="Q80" i="11" a="1"/>
  <c r="Q80" i="11" s="1"/>
  <c r="R80" i="11" a="1"/>
  <c r="R80" i="11" s="1"/>
  <c r="N81" i="11" a="1"/>
  <c r="N81" i="11" s="1"/>
  <c r="O81" i="11" a="1"/>
  <c r="O81" i="11" s="1"/>
  <c r="P81" i="11" a="1"/>
  <c r="P81" i="11" s="1"/>
  <c r="Q81" i="11" a="1"/>
  <c r="Q81" i="11" s="1"/>
  <c r="R81" i="11" a="1"/>
  <c r="R81" i="11" s="1"/>
  <c r="N82" i="11" a="1"/>
  <c r="N82" i="11" s="1"/>
  <c r="O82" i="11" a="1"/>
  <c r="O82" i="11" s="1"/>
  <c r="P82" i="11" a="1"/>
  <c r="P82" i="11" s="1"/>
  <c r="Q82" i="11" a="1"/>
  <c r="Q82" i="11" s="1"/>
  <c r="R82" i="11" a="1"/>
  <c r="R82" i="11" s="1"/>
  <c r="N83" i="11" a="1"/>
  <c r="N83" i="11" s="1"/>
  <c r="O83" i="11" a="1"/>
  <c r="O83" i="11" s="1"/>
  <c r="P83" i="11" a="1"/>
  <c r="P83" i="11" s="1"/>
  <c r="Q83" i="11" a="1"/>
  <c r="Q83" i="11" s="1"/>
  <c r="R83" i="11" a="1"/>
  <c r="R83" i="11" s="1"/>
  <c r="N84" i="11" a="1"/>
  <c r="N84" i="11" s="1"/>
  <c r="O84" i="11" a="1"/>
  <c r="O84" i="11" s="1"/>
  <c r="P84" i="11" a="1"/>
  <c r="P84" i="11" s="1"/>
  <c r="Q84" i="11" a="1"/>
  <c r="Q84" i="11" s="1"/>
  <c r="R84" i="11" a="1"/>
  <c r="R84" i="11" s="1"/>
  <c r="N85" i="11" a="1"/>
  <c r="N85" i="11" s="1"/>
  <c r="O85" i="11" a="1"/>
  <c r="O85" i="11" s="1"/>
  <c r="P85" i="11" a="1"/>
  <c r="P85" i="11" s="1"/>
  <c r="Q85" i="11" a="1"/>
  <c r="Q85" i="11" s="1"/>
  <c r="R85" i="11" a="1"/>
  <c r="R85" i="11" s="1"/>
  <c r="N86" i="11" a="1"/>
  <c r="N86" i="11" s="1"/>
  <c r="O86" i="11" a="1"/>
  <c r="O86" i="11" s="1"/>
  <c r="P86" i="11" a="1"/>
  <c r="P86" i="11" s="1"/>
  <c r="Q86" i="11" a="1"/>
  <c r="Q86" i="11" s="1"/>
  <c r="R86" i="11" a="1"/>
  <c r="R86" i="11" s="1"/>
  <c r="N87" i="11" a="1"/>
  <c r="N87" i="11" s="1"/>
  <c r="O87" i="11" a="1"/>
  <c r="O87" i="11" s="1"/>
  <c r="P87" i="11" a="1"/>
  <c r="P87" i="11" s="1"/>
  <c r="Q87" i="11" a="1"/>
  <c r="Q87" i="11" s="1"/>
  <c r="R87" i="11" a="1"/>
  <c r="R87" i="11" s="1"/>
  <c r="N88" i="11" a="1"/>
  <c r="N88" i="11" s="1"/>
  <c r="O88" i="11" a="1"/>
  <c r="O88" i="11" s="1"/>
  <c r="P88" i="11" a="1"/>
  <c r="P88" i="11" s="1"/>
  <c r="Q88" i="11" a="1"/>
  <c r="Q88" i="11" s="1"/>
  <c r="R88" i="11" a="1"/>
  <c r="R88" i="11" s="1"/>
  <c r="N89" i="11" a="1"/>
  <c r="N89" i="11" s="1"/>
  <c r="O89" i="11" a="1"/>
  <c r="O89" i="11" s="1"/>
  <c r="P89" i="11" a="1"/>
  <c r="P89" i="11" s="1"/>
  <c r="Q89" i="11" a="1"/>
  <c r="Q89" i="11" s="1"/>
  <c r="R89" i="11" a="1"/>
  <c r="R89" i="11" s="1"/>
  <c r="N90" i="11" a="1"/>
  <c r="N90" i="11" s="1"/>
  <c r="O90" i="11" a="1"/>
  <c r="O90" i="11" s="1"/>
  <c r="P90" i="11" a="1"/>
  <c r="P90" i="11" s="1"/>
  <c r="Q90" i="11" a="1"/>
  <c r="Q90" i="11" s="1"/>
  <c r="R90" i="11" a="1"/>
  <c r="R90" i="11" s="1"/>
  <c r="N91" i="11" a="1"/>
  <c r="N91" i="11" s="1"/>
  <c r="O91" i="11" a="1"/>
  <c r="O91" i="11" s="1"/>
  <c r="P91" i="11" a="1"/>
  <c r="P91" i="11" s="1"/>
  <c r="Q91" i="11" a="1"/>
  <c r="Q91" i="11" s="1"/>
  <c r="R91" i="11" a="1"/>
  <c r="R91" i="11" s="1"/>
  <c r="N92" i="11" a="1"/>
  <c r="N92" i="11" s="1"/>
  <c r="O92" i="11" a="1"/>
  <c r="O92" i="11" s="1"/>
  <c r="P92" i="11" a="1"/>
  <c r="P92" i="11" s="1"/>
  <c r="Q92" i="11" a="1"/>
  <c r="Q92" i="11" s="1"/>
  <c r="R92" i="11" a="1"/>
  <c r="R92" i="11" s="1"/>
  <c r="N93" i="11" a="1"/>
  <c r="N93" i="11" s="1"/>
  <c r="O93" i="11" a="1"/>
  <c r="O93" i="11" s="1"/>
  <c r="P93" i="11" a="1"/>
  <c r="P93" i="11" s="1"/>
  <c r="Q93" i="11" a="1"/>
  <c r="Q93" i="11" s="1"/>
  <c r="R93" i="11" a="1"/>
  <c r="R93" i="11" s="1"/>
  <c r="N94" i="11" a="1"/>
  <c r="N94" i="11" s="1"/>
  <c r="O94" i="11" a="1"/>
  <c r="O94" i="11" s="1"/>
  <c r="P94" i="11" a="1"/>
  <c r="P94" i="11" s="1"/>
  <c r="Q94" i="11" a="1"/>
  <c r="Q94" i="11" s="1"/>
  <c r="R94" i="11" a="1"/>
  <c r="R94" i="11" s="1"/>
  <c r="N95" i="11" a="1"/>
  <c r="N95" i="11" s="1"/>
  <c r="O95" i="11" a="1"/>
  <c r="O95" i="11" s="1"/>
  <c r="P95" i="11" a="1"/>
  <c r="P95" i="11" s="1"/>
  <c r="Q95" i="11" a="1"/>
  <c r="Q95" i="11" s="1"/>
  <c r="R95" i="11" a="1"/>
  <c r="R95" i="11" s="1"/>
  <c r="N96" i="11" a="1"/>
  <c r="N96" i="11" s="1"/>
  <c r="O96" i="11" a="1"/>
  <c r="O96" i="11" s="1"/>
  <c r="P96" i="11" a="1"/>
  <c r="P96" i="11" s="1"/>
  <c r="Q96" i="11" a="1"/>
  <c r="Q96" i="11" s="1"/>
  <c r="R96" i="11" a="1"/>
  <c r="R96" i="11" s="1"/>
  <c r="N97" i="11" a="1"/>
  <c r="N97" i="11" s="1"/>
  <c r="O97" i="11" a="1"/>
  <c r="O97" i="11" s="1"/>
  <c r="P97" i="11" a="1"/>
  <c r="P97" i="11" s="1"/>
  <c r="Q97" i="11" a="1"/>
  <c r="Q97" i="11" s="1"/>
  <c r="R97" i="11" a="1"/>
  <c r="R97" i="11" s="1"/>
  <c r="N98" i="11" a="1"/>
  <c r="N98" i="11" s="1"/>
  <c r="O98" i="11" a="1"/>
  <c r="O98" i="11" s="1"/>
  <c r="P98" i="11" a="1"/>
  <c r="P98" i="11" s="1"/>
  <c r="Q98" i="11" a="1"/>
  <c r="Q98" i="11" s="1"/>
  <c r="R98" i="11" a="1"/>
  <c r="R98" i="11" s="1"/>
  <c r="N99" i="11" a="1"/>
  <c r="N99" i="11" s="1"/>
  <c r="O99" i="11" a="1"/>
  <c r="O99" i="11" s="1"/>
  <c r="P99" i="11" a="1"/>
  <c r="P99" i="11" s="1"/>
  <c r="Q99" i="11" a="1"/>
  <c r="Q99" i="11" s="1"/>
  <c r="R99" i="11" a="1"/>
  <c r="R99" i="11" s="1"/>
  <c r="N100" i="11" a="1"/>
  <c r="N100" i="11" s="1"/>
  <c r="O100" i="11" a="1"/>
  <c r="O100" i="11" s="1"/>
  <c r="P100" i="11" a="1"/>
  <c r="P100" i="11" s="1"/>
  <c r="Q100" i="11" a="1"/>
  <c r="Q100" i="11" s="1"/>
  <c r="R100" i="11" a="1"/>
  <c r="R100" i="11" s="1"/>
  <c r="N101" i="11" a="1"/>
  <c r="N101" i="11" s="1"/>
  <c r="O101" i="11" a="1"/>
  <c r="O101" i="11" s="1"/>
  <c r="P101" i="11" a="1"/>
  <c r="P101" i="11" s="1"/>
  <c r="Q101" i="11" a="1"/>
  <c r="Q101" i="11" s="1"/>
  <c r="R101" i="11" a="1"/>
  <c r="R101" i="11" s="1"/>
  <c r="N102" i="11" a="1"/>
  <c r="N102" i="11" s="1"/>
  <c r="O102" i="11" a="1"/>
  <c r="O102" i="11" s="1"/>
  <c r="P102" i="11" a="1"/>
  <c r="P102" i="11" s="1"/>
  <c r="Q102" i="11" a="1"/>
  <c r="Q102" i="11" s="1"/>
  <c r="R102" i="11" a="1"/>
  <c r="R102" i="11" s="1"/>
  <c r="N103" i="11" a="1"/>
  <c r="N103" i="11" s="1"/>
  <c r="O103" i="11" a="1"/>
  <c r="O103" i="11" s="1"/>
  <c r="P103" i="11" a="1"/>
  <c r="P103" i="11" s="1"/>
  <c r="Q103" i="11" a="1"/>
  <c r="Q103" i="11" s="1"/>
  <c r="R103" i="11" a="1"/>
  <c r="R103" i="11" s="1"/>
  <c r="N104" i="11" a="1"/>
  <c r="N104" i="11" s="1"/>
  <c r="O104" i="11" a="1"/>
  <c r="O104" i="11" s="1"/>
  <c r="P104" i="11" a="1"/>
  <c r="P104" i="11" s="1"/>
  <c r="Q104" i="11" a="1"/>
  <c r="Q104" i="11" s="1"/>
  <c r="R104" i="11" a="1"/>
  <c r="R104" i="11" s="1"/>
  <c r="N105" i="11" a="1"/>
  <c r="N105" i="11" s="1"/>
  <c r="O105" i="11" a="1"/>
  <c r="O105" i="11" s="1"/>
  <c r="P105" i="11" a="1"/>
  <c r="P105" i="11" s="1"/>
  <c r="Q105" i="11" a="1"/>
  <c r="Q105" i="11" s="1"/>
  <c r="R105" i="11" a="1"/>
  <c r="R105" i="11" s="1"/>
  <c r="N106" i="11" a="1"/>
  <c r="N106" i="11" s="1"/>
  <c r="O106" i="11" a="1"/>
  <c r="O106" i="11" s="1"/>
  <c r="P106" i="11" a="1"/>
  <c r="P106" i="11" s="1"/>
  <c r="Q106" i="11" a="1"/>
  <c r="Q106" i="11" s="1"/>
  <c r="R106" i="11" a="1"/>
  <c r="R106" i="11" s="1"/>
  <c r="N107" i="11" a="1"/>
  <c r="N107" i="11" s="1"/>
  <c r="O107" i="11" a="1"/>
  <c r="O107" i="11" s="1"/>
  <c r="P107" i="11" a="1"/>
  <c r="P107" i="11" s="1"/>
  <c r="Q107" i="11" a="1"/>
  <c r="Q107" i="11" s="1"/>
  <c r="R107" i="11" a="1"/>
  <c r="R107" i="11" s="1"/>
  <c r="N108" i="11" a="1"/>
  <c r="N108" i="11" s="1"/>
  <c r="O108" i="11" a="1"/>
  <c r="O108" i="11" s="1"/>
  <c r="P108" i="11" a="1"/>
  <c r="P108" i="11" s="1"/>
  <c r="Q108" i="11" a="1"/>
  <c r="Q108" i="11" s="1"/>
  <c r="R108" i="11" a="1"/>
  <c r="R108" i="11" s="1"/>
  <c r="N109" i="11" a="1"/>
  <c r="N109" i="11" s="1"/>
  <c r="O109" i="11" a="1"/>
  <c r="O109" i="11" s="1"/>
  <c r="P109" i="11" a="1"/>
  <c r="P109" i="11" s="1"/>
  <c r="Q109" i="11" a="1"/>
  <c r="Q109" i="11" s="1"/>
  <c r="R109" i="11" a="1"/>
  <c r="R109" i="11" s="1"/>
  <c r="N110" i="11" a="1"/>
  <c r="N110" i="11" s="1"/>
  <c r="O110" i="11" a="1"/>
  <c r="O110" i="11" s="1"/>
  <c r="P110" i="11" a="1"/>
  <c r="P110" i="11" s="1"/>
  <c r="Q110" i="11" a="1"/>
  <c r="Q110" i="11" s="1"/>
  <c r="R110" i="11" a="1"/>
  <c r="R110" i="11" s="1"/>
  <c r="N111" i="11" a="1"/>
  <c r="N111" i="11" s="1"/>
  <c r="O111" i="11" a="1"/>
  <c r="O111" i="11" s="1"/>
  <c r="P111" i="11" a="1"/>
  <c r="P111" i="11" s="1"/>
  <c r="Q111" i="11" a="1"/>
  <c r="Q111" i="11" s="1"/>
  <c r="R111" i="11" a="1"/>
  <c r="R111" i="11" s="1"/>
  <c r="N112" i="11" a="1"/>
  <c r="N112" i="11" s="1"/>
  <c r="O112" i="11" a="1"/>
  <c r="O112" i="11" s="1"/>
  <c r="P112" i="11" a="1"/>
  <c r="P112" i="11" s="1"/>
  <c r="Q112" i="11" a="1"/>
  <c r="Q112" i="11" s="1"/>
  <c r="R112" i="11" a="1"/>
  <c r="R112" i="11" s="1"/>
  <c r="N113" i="11" a="1"/>
  <c r="N113" i="11" s="1"/>
  <c r="O113" i="11" a="1"/>
  <c r="O113" i="11" s="1"/>
  <c r="P113" i="11" a="1"/>
  <c r="P113" i="11" s="1"/>
  <c r="Q113" i="11" a="1"/>
  <c r="Q113" i="11" s="1"/>
  <c r="R113" i="11" a="1"/>
  <c r="R113" i="11" s="1"/>
  <c r="N114" i="11" a="1"/>
  <c r="N114" i="11" s="1"/>
  <c r="O114" i="11" a="1"/>
  <c r="O114" i="11" s="1"/>
  <c r="P114" i="11" a="1"/>
  <c r="P114" i="11" s="1"/>
  <c r="Q114" i="11" a="1"/>
  <c r="Q114" i="11" s="1"/>
  <c r="R114" i="11" a="1"/>
  <c r="R114" i="11" s="1"/>
  <c r="N115" i="11" a="1"/>
  <c r="N115" i="11" s="1"/>
  <c r="O115" i="11" a="1"/>
  <c r="O115" i="11" s="1"/>
  <c r="P115" i="11" a="1"/>
  <c r="P115" i="11" s="1"/>
  <c r="Q115" i="11" a="1"/>
  <c r="Q115" i="11" s="1"/>
  <c r="R115" i="11" a="1"/>
  <c r="R115" i="11" s="1"/>
  <c r="N116" i="11" a="1"/>
  <c r="N116" i="11" s="1"/>
  <c r="O116" i="11" a="1"/>
  <c r="O116" i="11" s="1"/>
  <c r="P116" i="11" a="1"/>
  <c r="P116" i="11" s="1"/>
  <c r="Q116" i="11" a="1"/>
  <c r="Q116" i="11" s="1"/>
  <c r="R116" i="11" a="1"/>
  <c r="R116" i="11" s="1"/>
  <c r="N117" i="11" a="1"/>
  <c r="N117" i="11" s="1"/>
  <c r="O117" i="11" a="1"/>
  <c r="O117" i="11" s="1"/>
  <c r="P117" i="11" a="1"/>
  <c r="P117" i="11" s="1"/>
  <c r="Q117" i="11" a="1"/>
  <c r="Q117" i="11" s="1"/>
  <c r="R117" i="11" a="1"/>
  <c r="R117" i="11" s="1"/>
  <c r="N118" i="11" a="1"/>
  <c r="N118" i="11" s="1"/>
  <c r="O118" i="11" a="1"/>
  <c r="O118" i="11" s="1"/>
  <c r="P118" i="11" a="1"/>
  <c r="P118" i="11" s="1"/>
  <c r="Q118" i="11" a="1"/>
  <c r="Q118" i="11" s="1"/>
  <c r="R118" i="11" a="1"/>
  <c r="R118" i="11" s="1"/>
  <c r="N119" i="11" a="1"/>
  <c r="N119" i="11" s="1"/>
  <c r="O119" i="11" a="1"/>
  <c r="O119" i="11" s="1"/>
  <c r="P119" i="11" a="1"/>
  <c r="P119" i="11" s="1"/>
  <c r="Q119" i="11" a="1"/>
  <c r="Q119" i="11" s="1"/>
  <c r="R119" i="11" a="1"/>
  <c r="R119" i="11" s="1"/>
  <c r="N120" i="11" a="1"/>
  <c r="N120" i="11" s="1"/>
  <c r="O120" i="11" a="1"/>
  <c r="O120" i="11" s="1"/>
  <c r="P120" i="11" a="1"/>
  <c r="P120" i="11" s="1"/>
  <c r="Q120" i="11" a="1"/>
  <c r="Q120" i="11" s="1"/>
  <c r="R120" i="11" a="1"/>
  <c r="R120" i="11" s="1"/>
  <c r="N121" i="11" a="1"/>
  <c r="N121" i="11" s="1"/>
  <c r="O121" i="11" a="1"/>
  <c r="O121" i="11" s="1"/>
  <c r="P121" i="11" a="1"/>
  <c r="P121" i="11" s="1"/>
  <c r="Q121" i="11" a="1"/>
  <c r="Q121" i="11" s="1"/>
  <c r="R121" i="11" a="1"/>
  <c r="R121" i="11" s="1"/>
  <c r="N122" i="11" a="1"/>
  <c r="N122" i="11" s="1"/>
  <c r="O122" i="11" a="1"/>
  <c r="O122" i="11" s="1"/>
  <c r="P122" i="11" a="1"/>
  <c r="P122" i="11" s="1"/>
  <c r="Q122" i="11" a="1"/>
  <c r="Q122" i="11" s="1"/>
  <c r="R122" i="11" a="1"/>
  <c r="R122" i="11" s="1"/>
  <c r="N123" i="11" a="1"/>
  <c r="N123" i="11" s="1"/>
  <c r="O123" i="11" a="1"/>
  <c r="O123" i="11" s="1"/>
  <c r="P123" i="11" a="1"/>
  <c r="P123" i="11" s="1"/>
  <c r="Q123" i="11" a="1"/>
  <c r="Q123" i="11" s="1"/>
  <c r="R123" i="11" a="1"/>
  <c r="R123" i="11" s="1"/>
  <c r="N124" i="11" a="1"/>
  <c r="N124" i="11" s="1"/>
  <c r="O124" i="11" a="1"/>
  <c r="O124" i="11" s="1"/>
  <c r="P124" i="11" a="1"/>
  <c r="P124" i="11" s="1"/>
  <c r="Q124" i="11" a="1"/>
  <c r="Q124" i="11" s="1"/>
  <c r="R124" i="11" a="1"/>
  <c r="R124" i="11" s="1"/>
  <c r="N125" i="11" a="1"/>
  <c r="N125" i="11" s="1"/>
  <c r="O125" i="11" a="1"/>
  <c r="O125" i="11" s="1"/>
  <c r="P125" i="11" a="1"/>
  <c r="P125" i="11" s="1"/>
  <c r="Q125" i="11" a="1"/>
  <c r="Q125" i="11" s="1"/>
  <c r="R125" i="11" a="1"/>
  <c r="R125" i="11" s="1"/>
  <c r="N126" i="11" a="1"/>
  <c r="N126" i="11" s="1"/>
  <c r="O126" i="11" a="1"/>
  <c r="O126" i="11" s="1"/>
  <c r="P126" i="11" a="1"/>
  <c r="P126" i="11" s="1"/>
  <c r="Q126" i="11" a="1"/>
  <c r="Q126" i="11" s="1"/>
  <c r="R126" i="11" a="1"/>
  <c r="R126" i="11" s="1"/>
  <c r="N127" i="11" a="1"/>
  <c r="N127" i="11" s="1"/>
  <c r="O127" i="11" a="1"/>
  <c r="O127" i="11" s="1"/>
  <c r="P127" i="11" a="1"/>
  <c r="P127" i="11" s="1"/>
  <c r="Q127" i="11" a="1"/>
  <c r="Q127" i="11" s="1"/>
  <c r="R127" i="11" a="1"/>
  <c r="R127" i="11" s="1"/>
  <c r="N128" i="11" a="1"/>
  <c r="N128" i="11" s="1"/>
  <c r="O128" i="11" a="1"/>
  <c r="O128" i="11" s="1"/>
  <c r="P128" i="11" a="1"/>
  <c r="P128" i="11" s="1"/>
  <c r="Q128" i="11" a="1"/>
  <c r="Q128" i="11" s="1"/>
  <c r="R128" i="11" a="1"/>
  <c r="R128" i="11" s="1"/>
  <c r="N129" i="11" a="1"/>
  <c r="N129" i="11" s="1"/>
  <c r="O129" i="11" a="1"/>
  <c r="O129" i="11" s="1"/>
  <c r="P129" i="11" a="1"/>
  <c r="P129" i="11" s="1"/>
  <c r="Q129" i="11" a="1"/>
  <c r="Q129" i="11" s="1"/>
  <c r="R129" i="11" a="1"/>
  <c r="R129" i="11" s="1"/>
  <c r="N130" i="11" a="1"/>
  <c r="N130" i="11" s="1"/>
  <c r="O130" i="11" a="1"/>
  <c r="O130" i="11" s="1"/>
  <c r="P130" i="11" a="1"/>
  <c r="P130" i="11" s="1"/>
  <c r="Q130" i="11" a="1"/>
  <c r="Q130" i="11" s="1"/>
  <c r="R130" i="11" a="1"/>
  <c r="R130" i="11" s="1"/>
  <c r="N131" i="11" a="1"/>
  <c r="N131" i="11" s="1"/>
  <c r="O131" i="11" a="1"/>
  <c r="O131" i="11" s="1"/>
  <c r="P131" i="11" a="1"/>
  <c r="P131" i="11" s="1"/>
  <c r="Q131" i="11" a="1"/>
  <c r="Q131" i="11" s="1"/>
  <c r="R131" i="11" a="1"/>
  <c r="R131" i="11" s="1"/>
  <c r="N132" i="11" a="1"/>
  <c r="N132" i="11" s="1"/>
  <c r="O132" i="11" a="1"/>
  <c r="O132" i="11" s="1"/>
  <c r="P132" i="11" a="1"/>
  <c r="P132" i="11" s="1"/>
  <c r="Q132" i="11" a="1"/>
  <c r="Q132" i="11" s="1"/>
  <c r="R132" i="11" a="1"/>
  <c r="R132" i="11" s="1"/>
  <c r="N133" i="11" a="1"/>
  <c r="N133" i="11" s="1"/>
  <c r="O133" i="11" a="1"/>
  <c r="O133" i="11" s="1"/>
  <c r="P133" i="11" a="1"/>
  <c r="P133" i="11" s="1"/>
  <c r="Q133" i="11" a="1"/>
  <c r="Q133" i="11" s="1"/>
  <c r="R133" i="11" a="1"/>
  <c r="R133" i="11" s="1"/>
  <c r="N134" i="11" a="1"/>
  <c r="N134" i="11" s="1"/>
  <c r="O134" i="11" a="1"/>
  <c r="O134" i="11" s="1"/>
  <c r="P134" i="11" a="1"/>
  <c r="P134" i="11" s="1"/>
  <c r="Q134" i="11" a="1"/>
  <c r="Q134" i="11" s="1"/>
  <c r="R134" i="11" a="1"/>
  <c r="R134" i="11" s="1"/>
  <c r="N135" i="11" a="1"/>
  <c r="N135" i="11" s="1"/>
  <c r="O135" i="11" a="1"/>
  <c r="O135" i="11" s="1"/>
  <c r="P135" i="11" a="1"/>
  <c r="P135" i="11" s="1"/>
  <c r="Q135" i="11" a="1"/>
  <c r="Q135" i="11" s="1"/>
  <c r="R135" i="11" a="1"/>
  <c r="R135" i="11" s="1"/>
  <c r="N136" i="11" a="1"/>
  <c r="N136" i="11" s="1"/>
  <c r="O136" i="11" a="1"/>
  <c r="O136" i="11" s="1"/>
  <c r="P136" i="11" a="1"/>
  <c r="P136" i="11" s="1"/>
  <c r="Q136" i="11" a="1"/>
  <c r="Q136" i="11" s="1"/>
  <c r="R136" i="11" a="1"/>
  <c r="R136" i="11" s="1"/>
  <c r="N137" i="11" a="1"/>
  <c r="N137" i="11" s="1"/>
  <c r="O137" i="11" a="1"/>
  <c r="O137" i="11" s="1"/>
  <c r="P137" i="11" a="1"/>
  <c r="P137" i="11" s="1"/>
  <c r="Q137" i="11" a="1"/>
  <c r="Q137" i="11" s="1"/>
  <c r="R137" i="11" a="1"/>
  <c r="R137" i="11" s="1"/>
  <c r="N138" i="11" a="1"/>
  <c r="N138" i="11" s="1"/>
  <c r="O138" i="11" a="1"/>
  <c r="O138" i="11" s="1"/>
  <c r="P138" i="11" a="1"/>
  <c r="P138" i="11" s="1"/>
  <c r="Q138" i="11" a="1"/>
  <c r="Q138" i="11" s="1"/>
  <c r="R138" i="11" a="1"/>
  <c r="R138" i="11" s="1"/>
  <c r="N139" i="11" a="1"/>
  <c r="N139" i="11" s="1"/>
  <c r="O139" i="11" a="1"/>
  <c r="O139" i="11" s="1"/>
  <c r="P139" i="11" a="1"/>
  <c r="P139" i="11" s="1"/>
  <c r="Q139" i="11" a="1"/>
  <c r="Q139" i="11" s="1"/>
  <c r="R139" i="11" a="1"/>
  <c r="R139" i="11" s="1"/>
  <c r="N140" i="11" a="1"/>
  <c r="N140" i="11" s="1"/>
  <c r="O140" i="11" a="1"/>
  <c r="O140" i="11" s="1"/>
  <c r="P140" i="11" a="1"/>
  <c r="P140" i="11" s="1"/>
  <c r="Q140" i="11" a="1"/>
  <c r="Q140" i="11" s="1"/>
  <c r="R140" i="11" a="1"/>
  <c r="R140" i="11" s="1"/>
  <c r="N141" i="11" a="1"/>
  <c r="N141" i="11" s="1"/>
  <c r="O141" i="11" a="1"/>
  <c r="O141" i="11" s="1"/>
  <c r="P141" i="11" a="1"/>
  <c r="P141" i="11" s="1"/>
  <c r="Q141" i="11" a="1"/>
  <c r="Q141" i="11" s="1"/>
  <c r="R141" i="11" a="1"/>
  <c r="R141" i="11" s="1"/>
  <c r="N142" i="11" a="1"/>
  <c r="N142" i="11" s="1"/>
  <c r="O142" i="11" a="1"/>
  <c r="O142" i="11" s="1"/>
  <c r="P142" i="11" a="1"/>
  <c r="P142" i="11" s="1"/>
  <c r="Q142" i="11" a="1"/>
  <c r="Q142" i="11" s="1"/>
  <c r="R142" i="11" a="1"/>
  <c r="R142" i="11" s="1"/>
  <c r="N143" i="11" a="1"/>
  <c r="N143" i="11" s="1"/>
  <c r="O143" i="11" a="1"/>
  <c r="O143" i="11" s="1"/>
  <c r="P143" i="11" a="1"/>
  <c r="P143" i="11" s="1"/>
  <c r="Q143" i="11" a="1"/>
  <c r="Q143" i="11" s="1"/>
  <c r="R143" i="11" a="1"/>
  <c r="R143" i="11" s="1"/>
  <c r="N144" i="11" a="1"/>
  <c r="N144" i="11" s="1"/>
  <c r="O144" i="11" a="1"/>
  <c r="O144" i="11" s="1"/>
  <c r="P144" i="11" a="1"/>
  <c r="P144" i="11" s="1"/>
  <c r="Q144" i="11" a="1"/>
  <c r="Q144" i="11" s="1"/>
  <c r="R144" i="11" a="1"/>
  <c r="R144" i="11" s="1"/>
  <c r="N145" i="11" a="1"/>
  <c r="N145" i="11" s="1"/>
  <c r="O145" i="11" a="1"/>
  <c r="O145" i="11" s="1"/>
  <c r="P145" i="11" a="1"/>
  <c r="P145" i="11" s="1"/>
  <c r="Q145" i="11" a="1"/>
  <c r="Q145" i="11" s="1"/>
  <c r="R145" i="11" a="1"/>
  <c r="R145" i="11" s="1"/>
  <c r="N146" i="11" a="1"/>
  <c r="N146" i="11" s="1"/>
  <c r="O146" i="11" a="1"/>
  <c r="O146" i="11" s="1"/>
  <c r="P146" i="11" a="1"/>
  <c r="P146" i="11" s="1"/>
  <c r="Q146" i="11" a="1"/>
  <c r="Q146" i="11" s="1"/>
  <c r="R146" i="11" a="1"/>
  <c r="R146" i="11" s="1"/>
  <c r="N147" i="11" a="1"/>
  <c r="N147" i="11" s="1"/>
  <c r="O147" i="11" a="1"/>
  <c r="O147" i="11" s="1"/>
  <c r="P147" i="11" a="1"/>
  <c r="P147" i="11" s="1"/>
  <c r="Q147" i="11" a="1"/>
  <c r="Q147" i="11" s="1"/>
  <c r="R147" i="11" a="1"/>
  <c r="R147" i="11" s="1"/>
  <c r="N148" i="11" a="1"/>
  <c r="N148" i="11" s="1"/>
  <c r="O148" i="11" a="1"/>
  <c r="O148" i="11" s="1"/>
  <c r="P148" i="11" a="1"/>
  <c r="P148" i="11" s="1"/>
  <c r="Q148" i="11" a="1"/>
  <c r="Q148" i="11" s="1"/>
  <c r="R148" i="11" a="1"/>
  <c r="R148" i="11" s="1"/>
  <c r="N149" i="11" a="1"/>
  <c r="N149" i="11" s="1"/>
  <c r="O149" i="11" a="1"/>
  <c r="O149" i="11" s="1"/>
  <c r="P149" i="11" a="1"/>
  <c r="P149" i="11" s="1"/>
  <c r="Q149" i="11" a="1"/>
  <c r="Q149" i="11" s="1"/>
  <c r="R149" i="11" a="1"/>
  <c r="R149" i="11" s="1"/>
  <c r="N150" i="11" a="1"/>
  <c r="N150" i="11" s="1"/>
  <c r="O150" i="11" a="1"/>
  <c r="O150" i="11" s="1"/>
  <c r="P150" i="11" a="1"/>
  <c r="P150" i="11" s="1"/>
  <c r="Q150" i="11" a="1"/>
  <c r="Q150" i="11" s="1"/>
  <c r="R150" i="11" a="1"/>
  <c r="R150" i="11" s="1"/>
  <c r="N151" i="11" a="1"/>
  <c r="N151" i="11" s="1"/>
  <c r="O151" i="11" a="1"/>
  <c r="O151" i="11" s="1"/>
  <c r="P151" i="11" a="1"/>
  <c r="P151" i="11" s="1"/>
  <c r="Q151" i="11" a="1"/>
  <c r="Q151" i="11" s="1"/>
  <c r="R151" i="11" a="1"/>
  <c r="R151" i="11" s="1"/>
  <c r="N152" i="11" a="1"/>
  <c r="N152" i="11" s="1"/>
  <c r="O152" i="11" a="1"/>
  <c r="O152" i="11" s="1"/>
  <c r="P152" i="11" a="1"/>
  <c r="P152" i="11" s="1"/>
  <c r="Q152" i="11" a="1"/>
  <c r="Q152" i="11" s="1"/>
  <c r="R152" i="11" a="1"/>
  <c r="R152" i="11" s="1"/>
  <c r="N153" i="11" a="1"/>
  <c r="N153" i="11" s="1"/>
  <c r="O153" i="11" a="1"/>
  <c r="O153" i="11" s="1"/>
  <c r="P153" i="11" a="1"/>
  <c r="P153" i="11" s="1"/>
  <c r="Q153" i="11" a="1"/>
  <c r="Q153" i="11" s="1"/>
  <c r="R153" i="11" a="1"/>
  <c r="R153" i="11" s="1"/>
  <c r="N154" i="11" a="1"/>
  <c r="N154" i="11" s="1"/>
  <c r="O154" i="11" a="1"/>
  <c r="O154" i="11" s="1"/>
  <c r="P154" i="11" a="1"/>
  <c r="P154" i="11" s="1"/>
  <c r="Q154" i="11" a="1"/>
  <c r="Q154" i="11" s="1"/>
  <c r="R154" i="11" a="1"/>
  <c r="R154" i="11" s="1"/>
  <c r="N155" i="11" a="1"/>
  <c r="N155" i="11" s="1"/>
  <c r="O155" i="11" a="1"/>
  <c r="O155" i="11" s="1"/>
  <c r="P155" i="11" a="1"/>
  <c r="P155" i="11" s="1"/>
  <c r="Q155" i="11" a="1"/>
  <c r="Q155" i="11" s="1"/>
  <c r="R155" i="11" a="1"/>
  <c r="R155" i="11" s="1"/>
  <c r="N156" i="11" a="1"/>
  <c r="N156" i="11" s="1"/>
  <c r="O156" i="11" a="1"/>
  <c r="O156" i="11" s="1"/>
  <c r="P156" i="11" a="1"/>
  <c r="P156" i="11" s="1"/>
  <c r="Q156" i="11" a="1"/>
  <c r="Q156" i="11" s="1"/>
  <c r="R156" i="11" a="1"/>
  <c r="R156" i="11" s="1"/>
  <c r="N157" i="11" a="1"/>
  <c r="N157" i="11" s="1"/>
  <c r="O157" i="11" a="1"/>
  <c r="O157" i="11" s="1"/>
  <c r="P157" i="11" a="1"/>
  <c r="P157" i="11" s="1"/>
  <c r="Q157" i="11" a="1"/>
  <c r="Q157" i="11" s="1"/>
  <c r="R157" i="11" a="1"/>
  <c r="R157" i="11" s="1"/>
  <c r="N158" i="11" a="1"/>
  <c r="N158" i="11" s="1"/>
  <c r="O158" i="11" a="1"/>
  <c r="O158" i="11" s="1"/>
  <c r="P158" i="11" a="1"/>
  <c r="P158" i="11" s="1"/>
  <c r="Q158" i="11" a="1"/>
  <c r="Q158" i="11" s="1"/>
  <c r="R158" i="11" a="1"/>
  <c r="R158" i="11" s="1"/>
  <c r="N159" i="11" a="1"/>
  <c r="N159" i="11" s="1"/>
  <c r="O159" i="11" a="1"/>
  <c r="O159" i="11" s="1"/>
  <c r="P159" i="11" a="1"/>
  <c r="P159" i="11" s="1"/>
  <c r="Q159" i="11" a="1"/>
  <c r="Q159" i="11" s="1"/>
  <c r="R159" i="11" a="1"/>
  <c r="R159" i="11" s="1"/>
  <c r="N160" i="11" a="1"/>
  <c r="N160" i="11" s="1"/>
  <c r="O160" i="11" a="1"/>
  <c r="O160" i="11" s="1"/>
  <c r="P160" i="11" a="1"/>
  <c r="P160" i="11" s="1"/>
  <c r="Q160" i="11" a="1"/>
  <c r="Q160" i="11" s="1"/>
  <c r="R160" i="11" a="1"/>
  <c r="R160" i="11" s="1"/>
  <c r="N161" i="11" a="1"/>
  <c r="N161" i="11" s="1"/>
  <c r="O161" i="11" a="1"/>
  <c r="O161" i="11" s="1"/>
  <c r="P161" i="11" a="1"/>
  <c r="P161" i="11" s="1"/>
  <c r="Q161" i="11" a="1"/>
  <c r="Q161" i="11" s="1"/>
  <c r="R161" i="11" a="1"/>
  <c r="R161" i="11" s="1"/>
  <c r="N162" i="11" a="1"/>
  <c r="N162" i="11" s="1"/>
  <c r="O162" i="11" a="1"/>
  <c r="O162" i="11" s="1"/>
  <c r="P162" i="11" a="1"/>
  <c r="P162" i="11" s="1"/>
  <c r="Q162" i="11" a="1"/>
  <c r="Q162" i="11" s="1"/>
  <c r="R162" i="11" a="1"/>
  <c r="R162" i="11" s="1"/>
  <c r="N163" i="11" a="1"/>
  <c r="N163" i="11" s="1"/>
  <c r="O163" i="11" a="1"/>
  <c r="O163" i="11" s="1"/>
  <c r="P163" i="11" a="1"/>
  <c r="P163" i="11" s="1"/>
  <c r="Q163" i="11" a="1"/>
  <c r="Q163" i="11" s="1"/>
  <c r="R163" i="11" a="1"/>
  <c r="R163" i="11" s="1"/>
  <c r="N164" i="11" a="1"/>
  <c r="N164" i="11" s="1"/>
  <c r="O164" i="11" a="1"/>
  <c r="O164" i="11" s="1"/>
  <c r="P164" i="11" a="1"/>
  <c r="P164" i="11" s="1"/>
  <c r="Q164" i="11" a="1"/>
  <c r="Q164" i="11" s="1"/>
  <c r="R164" i="11" a="1"/>
  <c r="R164" i="11" s="1"/>
  <c r="N165" i="11" a="1"/>
  <c r="N165" i="11" s="1"/>
  <c r="O165" i="11" a="1"/>
  <c r="O165" i="11" s="1"/>
  <c r="P165" i="11" a="1"/>
  <c r="P165" i="11" s="1"/>
  <c r="Q165" i="11" a="1"/>
  <c r="Q165" i="11" s="1"/>
  <c r="R165" i="11" a="1"/>
  <c r="R165" i="11" s="1"/>
  <c r="N166" i="11" a="1"/>
  <c r="N166" i="11" s="1"/>
  <c r="O166" i="11" a="1"/>
  <c r="O166" i="11" s="1"/>
  <c r="P166" i="11" a="1"/>
  <c r="P166" i="11" s="1"/>
  <c r="Q166" i="11" a="1"/>
  <c r="Q166" i="11" s="1"/>
  <c r="R166" i="11" a="1"/>
  <c r="R166" i="11" s="1"/>
  <c r="N167" i="11" a="1"/>
  <c r="N167" i="11" s="1"/>
  <c r="O167" i="11" a="1"/>
  <c r="O167" i="11" s="1"/>
  <c r="P167" i="11" a="1"/>
  <c r="P167" i="11" s="1"/>
  <c r="Q167" i="11" a="1"/>
  <c r="Q167" i="11" s="1"/>
  <c r="R167" i="11" a="1"/>
  <c r="R167" i="11" s="1"/>
  <c r="N168" i="11" a="1"/>
  <c r="N168" i="11" s="1"/>
  <c r="O168" i="11" a="1"/>
  <c r="O168" i="11" s="1"/>
  <c r="P168" i="11" a="1"/>
  <c r="P168" i="11" s="1"/>
  <c r="Q168" i="11" a="1"/>
  <c r="Q168" i="11" s="1"/>
  <c r="R168" i="11" a="1"/>
  <c r="R168" i="11" s="1"/>
  <c r="N169" i="11" a="1"/>
  <c r="N169" i="11" s="1"/>
  <c r="O169" i="11" a="1"/>
  <c r="O169" i="11" s="1"/>
  <c r="P169" i="11" a="1"/>
  <c r="P169" i="11" s="1"/>
  <c r="Q169" i="11" a="1"/>
  <c r="Q169" i="11" s="1"/>
  <c r="R169" i="11" a="1"/>
  <c r="R169" i="11" s="1"/>
  <c r="N170" i="11" a="1"/>
  <c r="N170" i="11" s="1"/>
  <c r="O170" i="11" a="1"/>
  <c r="O170" i="11" s="1"/>
  <c r="P170" i="11" a="1"/>
  <c r="P170" i="11" s="1"/>
  <c r="Q170" i="11" a="1"/>
  <c r="Q170" i="11" s="1"/>
  <c r="R170" i="11" a="1"/>
  <c r="R170" i="11" s="1"/>
  <c r="N171" i="11" a="1"/>
  <c r="N171" i="11" s="1"/>
  <c r="O171" i="11" a="1"/>
  <c r="O171" i="11" s="1"/>
  <c r="P171" i="11" a="1"/>
  <c r="P171" i="11" s="1"/>
  <c r="Q171" i="11" a="1"/>
  <c r="Q171" i="11" s="1"/>
  <c r="R171" i="11" a="1"/>
  <c r="R171" i="11" s="1"/>
  <c r="N172" i="11" a="1"/>
  <c r="N172" i="11" s="1"/>
  <c r="O172" i="11" a="1"/>
  <c r="O172" i="11" s="1"/>
  <c r="P172" i="11" a="1"/>
  <c r="P172" i="11" s="1"/>
  <c r="Q172" i="11" a="1"/>
  <c r="Q172" i="11" s="1"/>
  <c r="R172" i="11" a="1"/>
  <c r="R172" i="11" s="1"/>
  <c r="N173" i="11" a="1"/>
  <c r="N173" i="11" s="1"/>
  <c r="O173" i="11" a="1"/>
  <c r="O173" i="11" s="1"/>
  <c r="P173" i="11" a="1"/>
  <c r="P173" i="11" s="1"/>
  <c r="Q173" i="11" a="1"/>
  <c r="Q173" i="11" s="1"/>
  <c r="R173" i="11" a="1"/>
  <c r="R173" i="11" s="1"/>
  <c r="N174" i="11" a="1"/>
  <c r="N174" i="11" s="1"/>
  <c r="O174" i="11" a="1"/>
  <c r="O174" i="11" s="1"/>
  <c r="P174" i="11" a="1"/>
  <c r="P174" i="11" s="1"/>
  <c r="Q174" i="11" a="1"/>
  <c r="Q174" i="11" s="1"/>
  <c r="R174" i="11" a="1"/>
  <c r="R174" i="11" s="1"/>
  <c r="N175" i="11" a="1"/>
  <c r="N175" i="11" s="1"/>
  <c r="O175" i="11" a="1"/>
  <c r="O175" i="11" s="1"/>
  <c r="P175" i="11" a="1"/>
  <c r="P175" i="11" s="1"/>
  <c r="Q175" i="11" a="1"/>
  <c r="Q175" i="11" s="1"/>
  <c r="R175" i="11" a="1"/>
  <c r="R175" i="11" s="1"/>
  <c r="N176" i="11" a="1"/>
  <c r="N176" i="11" s="1"/>
  <c r="O176" i="11" a="1"/>
  <c r="O176" i="11" s="1"/>
  <c r="P176" i="11" a="1"/>
  <c r="P176" i="11" s="1"/>
  <c r="Q176" i="11" a="1"/>
  <c r="Q176" i="11" s="1"/>
  <c r="R176" i="11" a="1"/>
  <c r="R176" i="11" s="1"/>
  <c r="N177" i="11" a="1"/>
  <c r="N177" i="11" s="1"/>
  <c r="O177" i="11" a="1"/>
  <c r="O177" i="11" s="1"/>
  <c r="P177" i="11" a="1"/>
  <c r="P177" i="11" s="1"/>
  <c r="Q177" i="11" a="1"/>
  <c r="Q177" i="11" s="1"/>
  <c r="R177" i="11" a="1"/>
  <c r="R177" i="11" s="1"/>
  <c r="N178" i="11" a="1"/>
  <c r="N178" i="11" s="1"/>
  <c r="O178" i="11" a="1"/>
  <c r="O178" i="11" s="1"/>
  <c r="P178" i="11" a="1"/>
  <c r="P178" i="11" s="1"/>
  <c r="Q178" i="11" a="1"/>
  <c r="Q178" i="11" s="1"/>
  <c r="R178" i="11" a="1"/>
  <c r="R178" i="11" s="1"/>
  <c r="N179" i="11" a="1"/>
  <c r="N179" i="11" s="1"/>
  <c r="O179" i="11" a="1"/>
  <c r="O179" i="11" s="1"/>
  <c r="P179" i="11" a="1"/>
  <c r="P179" i="11" s="1"/>
  <c r="Q179" i="11" a="1"/>
  <c r="Q179" i="11" s="1"/>
  <c r="R179" i="11" a="1"/>
  <c r="R179" i="11" s="1"/>
  <c r="N180" i="11" a="1"/>
  <c r="N180" i="11" s="1"/>
  <c r="O180" i="11" a="1"/>
  <c r="O180" i="11" s="1"/>
  <c r="P180" i="11" a="1"/>
  <c r="P180" i="11" s="1"/>
  <c r="Q180" i="11" a="1"/>
  <c r="Q180" i="11" s="1"/>
  <c r="R180" i="11" a="1"/>
  <c r="R180" i="11" s="1"/>
  <c r="N181" i="11" a="1"/>
  <c r="N181" i="11" s="1"/>
  <c r="O181" i="11" a="1"/>
  <c r="O181" i="11" s="1"/>
  <c r="P181" i="11" a="1"/>
  <c r="P181" i="11" s="1"/>
  <c r="Q181" i="11" a="1"/>
  <c r="Q181" i="11" s="1"/>
  <c r="R181" i="11" a="1"/>
  <c r="R181" i="11" s="1"/>
  <c r="N182" i="11" a="1"/>
  <c r="N182" i="11" s="1"/>
  <c r="O182" i="11" a="1"/>
  <c r="O182" i="11" s="1"/>
  <c r="P182" i="11" a="1"/>
  <c r="P182" i="11" s="1"/>
  <c r="Q182" i="11" a="1"/>
  <c r="Q182" i="11" s="1"/>
  <c r="R182" i="11" a="1"/>
  <c r="R182" i="11" s="1"/>
  <c r="N183" i="11" a="1"/>
  <c r="N183" i="11" s="1"/>
  <c r="O183" i="11" a="1"/>
  <c r="O183" i="11" s="1"/>
  <c r="P183" i="11" a="1"/>
  <c r="P183" i="11" s="1"/>
  <c r="Q183" i="11" a="1"/>
  <c r="Q183" i="11" s="1"/>
  <c r="R183" i="11" a="1"/>
  <c r="R183" i="11" s="1"/>
  <c r="N184" i="11" a="1"/>
  <c r="N184" i="11" s="1"/>
  <c r="O184" i="11" a="1"/>
  <c r="O184" i="11" s="1"/>
  <c r="P184" i="11" a="1"/>
  <c r="P184" i="11" s="1"/>
  <c r="Q184" i="11" a="1"/>
  <c r="Q184" i="11" s="1"/>
  <c r="R184" i="11" a="1"/>
  <c r="R184" i="11" s="1"/>
  <c r="N185" i="11" a="1"/>
  <c r="N185" i="11" s="1"/>
  <c r="O185" i="11" a="1"/>
  <c r="O185" i="11" s="1"/>
  <c r="P185" i="11" a="1"/>
  <c r="P185" i="11" s="1"/>
  <c r="Q185" i="11" a="1"/>
  <c r="Q185" i="11" s="1"/>
  <c r="R185" i="11" a="1"/>
  <c r="R185" i="11" s="1"/>
  <c r="N186" i="11" a="1"/>
  <c r="N186" i="11" s="1"/>
  <c r="O186" i="11" a="1"/>
  <c r="O186" i="11" s="1"/>
  <c r="P186" i="11" a="1"/>
  <c r="P186" i="11" s="1"/>
  <c r="Q186" i="11" a="1"/>
  <c r="Q186" i="11" s="1"/>
  <c r="R186" i="11" a="1"/>
  <c r="R186" i="11" s="1"/>
  <c r="N187" i="11" a="1"/>
  <c r="N187" i="11" s="1"/>
  <c r="O187" i="11" a="1"/>
  <c r="O187" i="11" s="1"/>
  <c r="P187" i="11" a="1"/>
  <c r="P187" i="11" s="1"/>
  <c r="Q187" i="11" a="1"/>
  <c r="Q187" i="11" s="1"/>
  <c r="R187" i="11" a="1"/>
  <c r="R187" i="11" s="1"/>
  <c r="N188" i="11" a="1"/>
  <c r="N188" i="11" s="1"/>
  <c r="O188" i="11" a="1"/>
  <c r="O188" i="11" s="1"/>
  <c r="P188" i="11" a="1"/>
  <c r="P188" i="11" s="1"/>
  <c r="Q188" i="11" a="1"/>
  <c r="Q188" i="11" s="1"/>
  <c r="R188" i="11" a="1"/>
  <c r="R188" i="11" s="1"/>
  <c r="N189" i="11" a="1"/>
  <c r="N189" i="11" s="1"/>
  <c r="O189" i="11" a="1"/>
  <c r="O189" i="11" s="1"/>
  <c r="P189" i="11" a="1"/>
  <c r="P189" i="11" s="1"/>
  <c r="Q189" i="11" a="1"/>
  <c r="Q189" i="11" s="1"/>
  <c r="R189" i="11" a="1"/>
  <c r="R189" i="11" s="1"/>
  <c r="N190" i="11" a="1"/>
  <c r="N190" i="11" s="1"/>
  <c r="O190" i="11" a="1"/>
  <c r="O190" i="11" s="1"/>
  <c r="P190" i="11" a="1"/>
  <c r="P190" i="11" s="1"/>
  <c r="Q190" i="11" a="1"/>
  <c r="Q190" i="11" s="1"/>
  <c r="R190" i="11" a="1"/>
  <c r="R190" i="11" s="1"/>
  <c r="N191" i="11" a="1"/>
  <c r="N191" i="11" s="1"/>
  <c r="O191" i="11" a="1"/>
  <c r="O191" i="11" s="1"/>
  <c r="P191" i="11" a="1"/>
  <c r="P191" i="11" s="1"/>
  <c r="Q191" i="11" a="1"/>
  <c r="Q191" i="11" s="1"/>
  <c r="R191" i="11" a="1"/>
  <c r="R191" i="11" s="1"/>
  <c r="N192" i="11" a="1"/>
  <c r="N192" i="11" s="1"/>
  <c r="O192" i="11" a="1"/>
  <c r="O192" i="11" s="1"/>
  <c r="P192" i="11" a="1"/>
  <c r="P192" i="11" s="1"/>
  <c r="Q192" i="11" a="1"/>
  <c r="Q192" i="11" s="1"/>
  <c r="R192" i="11" a="1"/>
  <c r="R192" i="11" s="1"/>
  <c r="N193" i="11" a="1"/>
  <c r="N193" i="11" s="1"/>
  <c r="O193" i="11" a="1"/>
  <c r="O193" i="11" s="1"/>
  <c r="P193" i="11" a="1"/>
  <c r="P193" i="11" s="1"/>
  <c r="Q193" i="11" a="1"/>
  <c r="Q193" i="11" s="1"/>
  <c r="R193" i="11" a="1"/>
  <c r="R193" i="11" s="1"/>
  <c r="N194" i="11" a="1"/>
  <c r="N194" i="11" s="1"/>
  <c r="O194" i="11" a="1"/>
  <c r="O194" i="11" s="1"/>
  <c r="P194" i="11" a="1"/>
  <c r="P194" i="11" s="1"/>
  <c r="Q194" i="11" a="1"/>
  <c r="Q194" i="11" s="1"/>
  <c r="R194" i="11" a="1"/>
  <c r="R194" i="11" s="1"/>
  <c r="N195" i="11" a="1"/>
  <c r="N195" i="11" s="1"/>
  <c r="O195" i="11" a="1"/>
  <c r="O195" i="11" s="1"/>
  <c r="P195" i="11" a="1"/>
  <c r="P195" i="11" s="1"/>
  <c r="Q195" i="11" a="1"/>
  <c r="Q195" i="11" s="1"/>
  <c r="R195" i="11" a="1"/>
  <c r="R195" i="11" s="1"/>
  <c r="N196" i="11" a="1"/>
  <c r="N196" i="11" s="1"/>
  <c r="O196" i="11" a="1"/>
  <c r="O196" i="11" s="1"/>
  <c r="P196" i="11" a="1"/>
  <c r="P196" i="11" s="1"/>
  <c r="Q196" i="11" a="1"/>
  <c r="Q196" i="11" s="1"/>
  <c r="R196" i="11" a="1"/>
  <c r="R196" i="11" s="1"/>
  <c r="N197" i="11" a="1"/>
  <c r="N197" i="11" s="1"/>
  <c r="O197" i="11" a="1"/>
  <c r="O197" i="11" s="1"/>
  <c r="P197" i="11" a="1"/>
  <c r="P197" i="11" s="1"/>
  <c r="Q197" i="11" a="1"/>
  <c r="Q197" i="11" s="1"/>
  <c r="R197" i="11" a="1"/>
  <c r="R197" i="11" s="1"/>
  <c r="N198" i="11" a="1"/>
  <c r="N198" i="11" s="1"/>
  <c r="O198" i="11" a="1"/>
  <c r="O198" i="11" s="1"/>
  <c r="P198" i="11" a="1"/>
  <c r="P198" i="11" s="1"/>
  <c r="Q198" i="11" a="1"/>
  <c r="Q198" i="11" s="1"/>
  <c r="R198" i="11" a="1"/>
  <c r="R198" i="11" s="1"/>
  <c r="N199" i="11" a="1"/>
  <c r="N199" i="11" s="1"/>
  <c r="O199" i="11" a="1"/>
  <c r="O199" i="11" s="1"/>
  <c r="P199" i="11" a="1"/>
  <c r="P199" i="11" s="1"/>
  <c r="Q199" i="11" a="1"/>
  <c r="Q199" i="11" s="1"/>
  <c r="R199" i="11" a="1"/>
  <c r="R199" i="11" s="1"/>
  <c r="N200" i="11" a="1"/>
  <c r="N200" i="11" s="1"/>
  <c r="O200" i="11" a="1"/>
  <c r="O200" i="11" s="1"/>
  <c r="P200" i="11" a="1"/>
  <c r="P200" i="11" s="1"/>
  <c r="Q200" i="11" a="1"/>
  <c r="Q200" i="11" s="1"/>
  <c r="R200" i="11" a="1"/>
  <c r="R200" i="11" s="1"/>
  <c r="N201" i="11" a="1"/>
  <c r="N201" i="11" s="1"/>
  <c r="O201" i="11" a="1"/>
  <c r="O201" i="11" s="1"/>
  <c r="P201" i="11" a="1"/>
  <c r="P201" i="11" s="1"/>
  <c r="Q201" i="11" a="1"/>
  <c r="Q201" i="11" s="1"/>
  <c r="R201" i="11" a="1"/>
  <c r="R201" i="11" s="1"/>
  <c r="N202" i="11" a="1"/>
  <c r="N202" i="11" s="1"/>
  <c r="O202" i="11" a="1"/>
  <c r="O202" i="11" s="1"/>
  <c r="P202" i="11" a="1"/>
  <c r="P202" i="11" s="1"/>
  <c r="Q202" i="11" a="1"/>
  <c r="Q202" i="11" s="1"/>
  <c r="R202" i="11" a="1"/>
  <c r="R202" i="11" s="1"/>
  <c r="N203" i="11" a="1"/>
  <c r="N203" i="11" s="1"/>
  <c r="O203" i="11" a="1"/>
  <c r="O203" i="11" s="1"/>
  <c r="P203" i="11" a="1"/>
  <c r="P203" i="11" s="1"/>
  <c r="Q203" i="11" a="1"/>
  <c r="Q203" i="11" s="1"/>
  <c r="R203" i="11" a="1"/>
  <c r="R203" i="11" s="1"/>
  <c r="N204" i="11" a="1"/>
  <c r="N204" i="11" s="1"/>
  <c r="O204" i="11" a="1"/>
  <c r="O204" i="11" s="1"/>
  <c r="P204" i="11" a="1"/>
  <c r="P204" i="11" s="1"/>
  <c r="Q204" i="11" a="1"/>
  <c r="Q204" i="11" s="1"/>
  <c r="R204" i="11" a="1"/>
  <c r="R204" i="11" s="1"/>
  <c r="N205" i="11" a="1"/>
  <c r="N205" i="11" s="1"/>
  <c r="O205" i="11" a="1"/>
  <c r="O205" i="11" s="1"/>
  <c r="P205" i="11" a="1"/>
  <c r="P205" i="11" s="1"/>
  <c r="Q205" i="11" a="1"/>
  <c r="Q205" i="11" s="1"/>
  <c r="R205" i="11" a="1"/>
  <c r="R205" i="11" s="1"/>
  <c r="N206" i="11" a="1"/>
  <c r="N206" i="11" s="1"/>
  <c r="O206" i="11" a="1"/>
  <c r="O206" i="11" s="1"/>
  <c r="P206" i="11" a="1"/>
  <c r="P206" i="11" s="1"/>
  <c r="Q206" i="11" a="1"/>
  <c r="Q206" i="11" s="1"/>
  <c r="R206" i="11" a="1"/>
  <c r="R206" i="11" s="1"/>
  <c r="N207" i="11" a="1"/>
  <c r="N207" i="11" s="1"/>
  <c r="O207" i="11" a="1"/>
  <c r="O207" i="11" s="1"/>
  <c r="P207" i="11" a="1"/>
  <c r="P207" i="11" s="1"/>
  <c r="Q207" i="11" a="1"/>
  <c r="Q207" i="11" s="1"/>
  <c r="R207" i="11" a="1"/>
  <c r="R207" i="11" s="1"/>
  <c r="N208" i="11" a="1"/>
  <c r="N208" i="11" s="1"/>
  <c r="O208" i="11" a="1"/>
  <c r="O208" i="11" s="1"/>
  <c r="P208" i="11" a="1"/>
  <c r="P208" i="11" s="1"/>
  <c r="Q208" i="11" a="1"/>
  <c r="Q208" i="11" s="1"/>
  <c r="R208" i="11" a="1"/>
  <c r="R208" i="11" s="1"/>
  <c r="N209" i="11" a="1"/>
  <c r="N209" i="11" s="1"/>
  <c r="O209" i="11" a="1"/>
  <c r="O209" i="11" s="1"/>
  <c r="P209" i="11" a="1"/>
  <c r="P209" i="11" s="1"/>
  <c r="Q209" i="11" a="1"/>
  <c r="Q209" i="11" s="1"/>
  <c r="R209" i="11" a="1"/>
  <c r="R209" i="11" s="1"/>
  <c r="N210" i="11" a="1"/>
  <c r="N210" i="11" s="1"/>
  <c r="O210" i="11" a="1"/>
  <c r="O210" i="11" s="1"/>
  <c r="P210" i="11" a="1"/>
  <c r="P210" i="11" s="1"/>
  <c r="Q210" i="11" a="1"/>
  <c r="Q210" i="11" s="1"/>
  <c r="R210" i="11" a="1"/>
  <c r="R210" i="11" s="1"/>
  <c r="N211" i="11" a="1"/>
  <c r="N211" i="11" s="1"/>
  <c r="O211" i="11" a="1"/>
  <c r="O211" i="11" s="1"/>
  <c r="P211" i="11" a="1"/>
  <c r="P211" i="11" s="1"/>
  <c r="Q211" i="11" a="1"/>
  <c r="Q211" i="11" s="1"/>
  <c r="R211" i="11" a="1"/>
  <c r="R211" i="11" s="1"/>
  <c r="N212" i="11" a="1"/>
  <c r="N212" i="11" s="1"/>
  <c r="O212" i="11" a="1"/>
  <c r="O212" i="11" s="1"/>
  <c r="P212" i="11" a="1"/>
  <c r="P212" i="11" s="1"/>
  <c r="Q212" i="11" a="1"/>
  <c r="Q212" i="11" s="1"/>
  <c r="R212" i="11" a="1"/>
  <c r="R212" i="11" s="1"/>
  <c r="N213" i="11" a="1"/>
  <c r="N213" i="11" s="1"/>
  <c r="O213" i="11" a="1"/>
  <c r="O213" i="11" s="1"/>
  <c r="P213" i="11" a="1"/>
  <c r="P213" i="11" s="1"/>
  <c r="Q213" i="11" a="1"/>
  <c r="Q213" i="11" s="1"/>
  <c r="R213" i="11" a="1"/>
  <c r="R213" i="11" s="1"/>
  <c r="N214" i="11" a="1"/>
  <c r="N214" i="11" s="1"/>
  <c r="O214" i="11" a="1"/>
  <c r="O214" i="11" s="1"/>
  <c r="P214" i="11" a="1"/>
  <c r="P214" i="11" s="1"/>
  <c r="Q214" i="11" a="1"/>
  <c r="Q214" i="11" s="1"/>
  <c r="R214" i="11" a="1"/>
  <c r="R214" i="11" s="1"/>
  <c r="N215" i="11" a="1"/>
  <c r="N215" i="11" s="1"/>
  <c r="O215" i="11" a="1"/>
  <c r="O215" i="11" s="1"/>
  <c r="P215" i="11" a="1"/>
  <c r="P215" i="11" s="1"/>
  <c r="Q215" i="11" a="1"/>
  <c r="Q215" i="11" s="1"/>
  <c r="R215" i="11" a="1"/>
  <c r="R215" i="11" s="1"/>
  <c r="N216" i="11" a="1"/>
  <c r="N216" i="11" s="1"/>
  <c r="O216" i="11" a="1"/>
  <c r="O216" i="11" s="1"/>
  <c r="P216" i="11" a="1"/>
  <c r="P216" i="11" s="1"/>
  <c r="Q216" i="11" a="1"/>
  <c r="Q216" i="11" s="1"/>
  <c r="R216" i="11" a="1"/>
  <c r="R216" i="11" s="1"/>
  <c r="N217" i="11" a="1"/>
  <c r="N217" i="11" s="1"/>
  <c r="O217" i="11" a="1"/>
  <c r="O217" i="11" s="1"/>
  <c r="P217" i="11" a="1"/>
  <c r="P217" i="11" s="1"/>
  <c r="Q217" i="11" a="1"/>
  <c r="Q217" i="11" s="1"/>
  <c r="R217" i="11" a="1"/>
  <c r="R217" i="11" s="1"/>
  <c r="N218" i="11" a="1"/>
  <c r="N218" i="11" s="1"/>
  <c r="O218" i="11" a="1"/>
  <c r="O218" i="11" s="1"/>
  <c r="P218" i="11" a="1"/>
  <c r="P218" i="11" s="1"/>
  <c r="Q218" i="11" a="1"/>
  <c r="Q218" i="11" s="1"/>
  <c r="R218" i="11" a="1"/>
  <c r="R218" i="11" s="1"/>
  <c r="N219" i="11" a="1"/>
  <c r="N219" i="11" s="1"/>
  <c r="O219" i="11" a="1"/>
  <c r="O219" i="11" s="1"/>
  <c r="P219" i="11" a="1"/>
  <c r="P219" i="11" s="1"/>
  <c r="Q219" i="11" a="1"/>
  <c r="Q219" i="11" s="1"/>
  <c r="R219" i="11" a="1"/>
  <c r="R219" i="11" s="1"/>
  <c r="N220" i="11" a="1"/>
  <c r="N220" i="11" s="1"/>
  <c r="O220" i="11" a="1"/>
  <c r="O220" i="11" s="1"/>
  <c r="P220" i="11" a="1"/>
  <c r="P220" i="11" s="1"/>
  <c r="Q220" i="11" a="1"/>
  <c r="Q220" i="11" s="1"/>
  <c r="R220" i="11" a="1"/>
  <c r="R220" i="11" s="1"/>
  <c r="N221" i="11" a="1"/>
  <c r="N221" i="11" s="1"/>
  <c r="O221" i="11" a="1"/>
  <c r="O221" i="11" s="1"/>
  <c r="P221" i="11" a="1"/>
  <c r="P221" i="11" s="1"/>
  <c r="Q221" i="11" a="1"/>
  <c r="Q221" i="11" s="1"/>
  <c r="R221" i="11" a="1"/>
  <c r="R221" i="11" s="1"/>
  <c r="N222" i="11" a="1"/>
  <c r="N222" i="11" s="1"/>
  <c r="O222" i="11" a="1"/>
  <c r="O222" i="11" s="1"/>
  <c r="P222" i="11" a="1"/>
  <c r="P222" i="11" s="1"/>
  <c r="Q222" i="11" a="1"/>
  <c r="Q222" i="11" s="1"/>
  <c r="R222" i="11" a="1"/>
  <c r="R222" i="11" s="1"/>
  <c r="N223" i="11" a="1"/>
  <c r="N223" i="11" s="1"/>
  <c r="O223" i="11" a="1"/>
  <c r="O223" i="11" s="1"/>
  <c r="P223" i="11" a="1"/>
  <c r="P223" i="11" s="1"/>
  <c r="Q223" i="11" a="1"/>
  <c r="Q223" i="11" s="1"/>
  <c r="R223" i="11" a="1"/>
  <c r="R223" i="11" s="1"/>
  <c r="N224" i="11" a="1"/>
  <c r="N224" i="11" s="1"/>
  <c r="O224" i="11" a="1"/>
  <c r="O224" i="11" s="1"/>
  <c r="P224" i="11" a="1"/>
  <c r="P224" i="11" s="1"/>
  <c r="Q224" i="11" a="1"/>
  <c r="Q224" i="11" s="1"/>
  <c r="R224" i="11" a="1"/>
  <c r="R224" i="11" s="1"/>
  <c r="N225" i="11" a="1"/>
  <c r="N225" i="11" s="1"/>
  <c r="O225" i="11" a="1"/>
  <c r="O225" i="11" s="1"/>
  <c r="P225" i="11" a="1"/>
  <c r="P225" i="11" s="1"/>
  <c r="Q225" i="11" a="1"/>
  <c r="Q225" i="11" s="1"/>
  <c r="R225" i="11" a="1"/>
  <c r="R225" i="11" s="1"/>
  <c r="N226" i="11" a="1"/>
  <c r="N226" i="11" s="1"/>
  <c r="O226" i="11" a="1"/>
  <c r="O226" i="11" s="1"/>
  <c r="P226" i="11" a="1"/>
  <c r="P226" i="11" s="1"/>
  <c r="Q226" i="11" a="1"/>
  <c r="Q226" i="11" s="1"/>
  <c r="R226" i="11" a="1"/>
  <c r="R226" i="11" s="1"/>
  <c r="N227" i="11" a="1"/>
  <c r="N227" i="11" s="1"/>
  <c r="O227" i="11" a="1"/>
  <c r="O227" i="11" s="1"/>
  <c r="P227" i="11" a="1"/>
  <c r="P227" i="11" s="1"/>
  <c r="Q227" i="11" a="1"/>
  <c r="Q227" i="11" s="1"/>
  <c r="R227" i="11" a="1"/>
  <c r="R227" i="11" s="1"/>
  <c r="N228" i="11" a="1"/>
  <c r="N228" i="11" s="1"/>
  <c r="O228" i="11" a="1"/>
  <c r="O228" i="11" s="1"/>
  <c r="P228" i="11" a="1"/>
  <c r="P228" i="11" s="1"/>
  <c r="Q228" i="11" a="1"/>
  <c r="Q228" i="11" s="1"/>
  <c r="R228" i="11" a="1"/>
  <c r="R228" i="11" s="1"/>
  <c r="N229" i="11" a="1"/>
  <c r="N229" i="11" s="1"/>
  <c r="O229" i="11" a="1"/>
  <c r="O229" i="11" s="1"/>
  <c r="P229" i="11" a="1"/>
  <c r="P229" i="11" s="1"/>
  <c r="Q229" i="11" a="1"/>
  <c r="Q229" i="11" s="1"/>
  <c r="R229" i="11" a="1"/>
  <c r="R229" i="11" s="1"/>
  <c r="N230" i="11" a="1"/>
  <c r="N230" i="11" s="1"/>
  <c r="O230" i="11" a="1"/>
  <c r="O230" i="11" s="1"/>
  <c r="P230" i="11" a="1"/>
  <c r="P230" i="11" s="1"/>
  <c r="Q230" i="11" a="1"/>
  <c r="Q230" i="11" s="1"/>
  <c r="R230" i="11" a="1"/>
  <c r="R230" i="11" s="1"/>
  <c r="N231" i="11" a="1"/>
  <c r="N231" i="11" s="1"/>
  <c r="O231" i="11" a="1"/>
  <c r="O231" i="11" s="1"/>
  <c r="P231" i="11" a="1"/>
  <c r="P231" i="11" s="1"/>
  <c r="Q231" i="11" a="1"/>
  <c r="Q231" i="11" s="1"/>
  <c r="R231" i="11" a="1"/>
  <c r="R231" i="11" s="1"/>
  <c r="N232" i="11" a="1"/>
  <c r="N232" i="11" s="1"/>
  <c r="O232" i="11" a="1"/>
  <c r="O232" i="11" s="1"/>
  <c r="P232" i="11" a="1"/>
  <c r="P232" i="11" s="1"/>
  <c r="Q232" i="11" a="1"/>
  <c r="Q232" i="11" s="1"/>
  <c r="R232" i="11" a="1"/>
  <c r="R232" i="11" s="1"/>
  <c r="N233" i="11" a="1"/>
  <c r="N233" i="11" s="1"/>
  <c r="O233" i="11" a="1"/>
  <c r="O233" i="11" s="1"/>
  <c r="P233" i="11" a="1"/>
  <c r="P233" i="11" s="1"/>
  <c r="Q233" i="11" a="1"/>
  <c r="Q233" i="11" s="1"/>
  <c r="R233" i="11" a="1"/>
  <c r="R233" i="11" s="1"/>
  <c r="N234" i="11" a="1"/>
  <c r="N234" i="11" s="1"/>
  <c r="O234" i="11" a="1"/>
  <c r="O234" i="11" s="1"/>
  <c r="P234" i="11" a="1"/>
  <c r="P234" i="11" s="1"/>
  <c r="Q234" i="11" a="1"/>
  <c r="Q234" i="11" s="1"/>
  <c r="R234" i="11" a="1"/>
  <c r="R234" i="11" s="1"/>
  <c r="N235" i="11" a="1"/>
  <c r="N235" i="11" s="1"/>
  <c r="O235" i="11" a="1"/>
  <c r="O235" i="11" s="1"/>
  <c r="P235" i="11" a="1"/>
  <c r="P235" i="11" s="1"/>
  <c r="Q235" i="11" a="1"/>
  <c r="Q235" i="11" s="1"/>
  <c r="R235" i="11" a="1"/>
  <c r="R235" i="11" s="1"/>
  <c r="N236" i="11" a="1"/>
  <c r="N236" i="11" s="1"/>
  <c r="O236" i="11" a="1"/>
  <c r="O236" i="11" s="1"/>
  <c r="P236" i="11" a="1"/>
  <c r="P236" i="11" s="1"/>
  <c r="Q236" i="11" a="1"/>
  <c r="Q236" i="11" s="1"/>
  <c r="R236" i="11" a="1"/>
  <c r="R236" i="11" s="1"/>
  <c r="N237" i="11" a="1"/>
  <c r="N237" i="11" s="1"/>
  <c r="O237" i="11" a="1"/>
  <c r="O237" i="11" s="1"/>
  <c r="P237" i="11" a="1"/>
  <c r="P237" i="11" s="1"/>
  <c r="Q237" i="11" a="1"/>
  <c r="Q237" i="11" s="1"/>
  <c r="R237" i="11" a="1"/>
  <c r="R237" i="11" s="1"/>
  <c r="N238" i="11" a="1"/>
  <c r="N238" i="11" s="1"/>
  <c r="O238" i="11" a="1"/>
  <c r="O238" i="11" s="1"/>
  <c r="P238" i="11" a="1"/>
  <c r="P238" i="11" s="1"/>
  <c r="Q238" i="11" a="1"/>
  <c r="Q238" i="11" s="1"/>
  <c r="R238" i="11" a="1"/>
  <c r="R238" i="11" s="1"/>
  <c r="N239" i="11" a="1"/>
  <c r="N239" i="11" s="1"/>
  <c r="O239" i="11" a="1"/>
  <c r="O239" i="11" s="1"/>
  <c r="P239" i="11" a="1"/>
  <c r="P239" i="11" s="1"/>
  <c r="Q239" i="11" a="1"/>
  <c r="Q239" i="11" s="1"/>
  <c r="R239" i="11" a="1"/>
  <c r="R239" i="11" s="1"/>
  <c r="N240" i="11" a="1"/>
  <c r="N240" i="11" s="1"/>
  <c r="O240" i="11" a="1"/>
  <c r="O240" i="11" s="1"/>
  <c r="P240" i="11" a="1"/>
  <c r="P240" i="11" s="1"/>
  <c r="Q240" i="11" a="1"/>
  <c r="Q240" i="11" s="1"/>
  <c r="R240" i="11" a="1"/>
  <c r="R240" i="11" s="1"/>
  <c r="N241" i="11" a="1"/>
  <c r="N241" i="11" s="1"/>
  <c r="O241" i="11" a="1"/>
  <c r="O241" i="11" s="1"/>
  <c r="P241" i="11" a="1"/>
  <c r="P241" i="11" s="1"/>
  <c r="Q241" i="11" a="1"/>
  <c r="Q241" i="11" s="1"/>
  <c r="R241" i="11" a="1"/>
  <c r="R241" i="11" s="1"/>
  <c r="N242" i="11" a="1"/>
  <c r="N242" i="11" s="1"/>
  <c r="O242" i="11" a="1"/>
  <c r="O242" i="11" s="1"/>
  <c r="P242" i="11" a="1"/>
  <c r="P242" i="11" s="1"/>
  <c r="Q242" i="11" a="1"/>
  <c r="Q242" i="11" s="1"/>
  <c r="R242" i="11" a="1"/>
  <c r="R242" i="11" s="1"/>
  <c r="N243" i="11" a="1"/>
  <c r="N243" i="11" s="1"/>
  <c r="O243" i="11" a="1"/>
  <c r="O243" i="11" s="1"/>
  <c r="P243" i="11" a="1"/>
  <c r="P243" i="11" s="1"/>
  <c r="Q243" i="11" a="1"/>
  <c r="Q243" i="11" s="1"/>
  <c r="R243" i="11" a="1"/>
  <c r="R243" i="11" s="1"/>
  <c r="N244" i="11" a="1"/>
  <c r="N244" i="11" s="1"/>
  <c r="O244" i="11" a="1"/>
  <c r="O244" i="11" s="1"/>
  <c r="P244" i="11" a="1"/>
  <c r="P244" i="11" s="1"/>
  <c r="Q244" i="11" a="1"/>
  <c r="Q244" i="11" s="1"/>
  <c r="R244" i="11" a="1"/>
  <c r="R244" i="11" s="1"/>
  <c r="N245" i="11" a="1"/>
  <c r="N245" i="11" s="1"/>
  <c r="O245" i="11" a="1"/>
  <c r="O245" i="11" s="1"/>
  <c r="P245" i="11" a="1"/>
  <c r="P245" i="11" s="1"/>
  <c r="Q245" i="11" a="1"/>
  <c r="Q245" i="11" s="1"/>
  <c r="R245" i="11" a="1"/>
  <c r="R245" i="11" s="1"/>
  <c r="N246" i="11" a="1"/>
  <c r="N246" i="11" s="1"/>
  <c r="O246" i="11" a="1"/>
  <c r="O246" i="11" s="1"/>
  <c r="P246" i="11" a="1"/>
  <c r="P246" i="11" s="1"/>
  <c r="Q246" i="11" a="1"/>
  <c r="Q246" i="11" s="1"/>
  <c r="R246" i="11" a="1"/>
  <c r="R246" i="11" s="1"/>
  <c r="N247" i="11" a="1"/>
  <c r="N247" i="11" s="1"/>
  <c r="O247" i="11" a="1"/>
  <c r="O247" i="11" s="1"/>
  <c r="P247" i="11" a="1"/>
  <c r="P247" i="11" s="1"/>
  <c r="Q247" i="11" a="1"/>
  <c r="Q247" i="11" s="1"/>
  <c r="R247" i="11" a="1"/>
  <c r="R247" i="11" s="1"/>
  <c r="N248" i="11" a="1"/>
  <c r="N248" i="11" s="1"/>
  <c r="O248" i="11" a="1"/>
  <c r="O248" i="11" s="1"/>
  <c r="P248" i="11" a="1"/>
  <c r="P248" i="11" s="1"/>
  <c r="Q248" i="11" a="1"/>
  <c r="Q248" i="11" s="1"/>
  <c r="R248" i="11" a="1"/>
  <c r="R248" i="11" s="1"/>
  <c r="N249" i="11" a="1"/>
  <c r="N249" i="11" s="1"/>
  <c r="O249" i="11" a="1"/>
  <c r="O249" i="11" s="1"/>
  <c r="P249" i="11" a="1"/>
  <c r="P249" i="11" s="1"/>
  <c r="Q249" i="11" a="1"/>
  <c r="Q249" i="11" s="1"/>
  <c r="R249" i="11" a="1"/>
  <c r="R249" i="11" s="1"/>
  <c r="N250" i="11" a="1"/>
  <c r="N250" i="11" s="1"/>
  <c r="O250" i="11" a="1"/>
  <c r="O250" i="11" s="1"/>
  <c r="P250" i="11" a="1"/>
  <c r="P250" i="11" s="1"/>
  <c r="Q250" i="11" a="1"/>
  <c r="Q250" i="11" s="1"/>
  <c r="R250" i="11" a="1"/>
  <c r="R250" i="11" s="1"/>
  <c r="N251" i="11" a="1"/>
  <c r="N251" i="11" s="1"/>
  <c r="O251" i="11" a="1"/>
  <c r="O251" i="11" s="1"/>
  <c r="P251" i="11" a="1"/>
  <c r="P251" i="11" s="1"/>
  <c r="Q251" i="11" a="1"/>
  <c r="Q251" i="11" s="1"/>
  <c r="R251" i="11" a="1"/>
  <c r="R251" i="11" s="1"/>
  <c r="N252" i="11" a="1"/>
  <c r="N252" i="11" s="1"/>
  <c r="O252" i="11" a="1"/>
  <c r="O252" i="11" s="1"/>
  <c r="P252" i="11" a="1"/>
  <c r="P252" i="11" s="1"/>
  <c r="Q252" i="11" a="1"/>
  <c r="Q252" i="11" s="1"/>
  <c r="R252" i="11" a="1"/>
  <c r="R252" i="11" s="1"/>
  <c r="N253" i="11" a="1"/>
  <c r="N253" i="11" s="1"/>
  <c r="O253" i="11" a="1"/>
  <c r="O253" i="11" s="1"/>
  <c r="P253" i="11" a="1"/>
  <c r="P253" i="11" s="1"/>
  <c r="Q253" i="11" a="1"/>
  <c r="Q253" i="11" s="1"/>
  <c r="R253" i="11" a="1"/>
  <c r="R253" i="11" s="1"/>
  <c r="N254" i="11" a="1"/>
  <c r="N254" i="11" s="1"/>
  <c r="O254" i="11" a="1"/>
  <c r="O254" i="11" s="1"/>
  <c r="P254" i="11" a="1"/>
  <c r="P254" i="11" s="1"/>
  <c r="Q254" i="11" a="1"/>
  <c r="Q254" i="11" s="1"/>
  <c r="R254" i="11" a="1"/>
  <c r="R254" i="11" s="1"/>
  <c r="N255" i="11" a="1"/>
  <c r="N255" i="11" s="1"/>
  <c r="O255" i="11" a="1"/>
  <c r="O255" i="11" s="1"/>
  <c r="P255" i="11" a="1"/>
  <c r="P255" i="11" s="1"/>
  <c r="Q255" i="11" a="1"/>
  <c r="Q255" i="11" s="1"/>
  <c r="R255" i="11" a="1"/>
  <c r="R255" i="11" s="1"/>
  <c r="N256" i="11" a="1"/>
  <c r="N256" i="11" s="1"/>
  <c r="O256" i="11" a="1"/>
  <c r="O256" i="11" s="1"/>
  <c r="P256" i="11" a="1"/>
  <c r="P256" i="11" s="1"/>
  <c r="Q256" i="11" a="1"/>
  <c r="Q256" i="11" s="1"/>
  <c r="R256" i="11" a="1"/>
  <c r="R256" i="11" s="1"/>
  <c r="N257" i="11" a="1"/>
  <c r="N257" i="11" s="1"/>
  <c r="O257" i="11" a="1"/>
  <c r="O257" i="11" s="1"/>
  <c r="P257" i="11" a="1"/>
  <c r="P257" i="11" s="1"/>
  <c r="Q257" i="11" a="1"/>
  <c r="Q257" i="11" s="1"/>
  <c r="R257" i="11" a="1"/>
  <c r="R257" i="11" s="1"/>
  <c r="N258" i="11" a="1"/>
  <c r="N258" i="11" s="1"/>
  <c r="O258" i="11" a="1"/>
  <c r="O258" i="11" s="1"/>
  <c r="P258" i="11" a="1"/>
  <c r="P258" i="11" s="1"/>
  <c r="Q258" i="11" a="1"/>
  <c r="Q258" i="11" s="1"/>
  <c r="R258" i="11" a="1"/>
  <c r="R258" i="11" s="1"/>
  <c r="N259" i="11" a="1"/>
  <c r="N259" i="11" s="1"/>
  <c r="O259" i="11" a="1"/>
  <c r="O259" i="11" s="1"/>
  <c r="P259" i="11" a="1"/>
  <c r="P259" i="11" s="1"/>
  <c r="Q259" i="11" a="1"/>
  <c r="Q259" i="11" s="1"/>
  <c r="R259" i="11" a="1"/>
  <c r="R259" i="11" s="1"/>
  <c r="N260" i="11" a="1"/>
  <c r="N260" i="11" s="1"/>
  <c r="O260" i="11" a="1"/>
  <c r="O260" i="11" s="1"/>
  <c r="P260" i="11" a="1"/>
  <c r="P260" i="11" s="1"/>
  <c r="Q260" i="11" a="1"/>
  <c r="Q260" i="11" s="1"/>
  <c r="R260" i="11" a="1"/>
  <c r="R260" i="11" s="1"/>
  <c r="N261" i="11" a="1"/>
  <c r="N261" i="11" s="1"/>
  <c r="O261" i="11" a="1"/>
  <c r="O261" i="11" s="1"/>
  <c r="P261" i="11" a="1"/>
  <c r="P261" i="11" s="1"/>
  <c r="Q261" i="11" a="1"/>
  <c r="Q261" i="11" s="1"/>
  <c r="R261" i="11" a="1"/>
  <c r="R261" i="11" s="1"/>
  <c r="N262" i="11" a="1"/>
  <c r="N262" i="11" s="1"/>
  <c r="O262" i="11" a="1"/>
  <c r="O262" i="11" s="1"/>
  <c r="P262" i="11" a="1"/>
  <c r="P262" i="11" s="1"/>
  <c r="Q262" i="11" a="1"/>
  <c r="Q262" i="11" s="1"/>
  <c r="R262" i="11" a="1"/>
  <c r="R262" i="11" s="1"/>
  <c r="N263" i="11" a="1"/>
  <c r="N263" i="11" s="1"/>
  <c r="O263" i="11" a="1"/>
  <c r="O263" i="11" s="1"/>
  <c r="P263" i="11" a="1"/>
  <c r="P263" i="11" s="1"/>
  <c r="Q263" i="11" a="1"/>
  <c r="Q263" i="11" s="1"/>
  <c r="R263" i="11" a="1"/>
  <c r="R263" i="11" s="1"/>
  <c r="N264" i="11" a="1"/>
  <c r="N264" i="11" s="1"/>
  <c r="O264" i="11" a="1"/>
  <c r="O264" i="11" s="1"/>
  <c r="P264" i="11" a="1"/>
  <c r="P264" i="11" s="1"/>
  <c r="Q264" i="11" a="1"/>
  <c r="Q264" i="11" s="1"/>
  <c r="R264" i="11" a="1"/>
  <c r="R264" i="11" s="1"/>
  <c r="N265" i="11" a="1"/>
  <c r="N265" i="11" s="1"/>
  <c r="O265" i="11" a="1"/>
  <c r="O265" i="11" s="1"/>
  <c r="P265" i="11" a="1"/>
  <c r="P265" i="11" s="1"/>
  <c r="Q265" i="11" a="1"/>
  <c r="Q265" i="11" s="1"/>
  <c r="R265" i="11" a="1"/>
  <c r="R265" i="11" s="1"/>
  <c r="N266" i="11" a="1"/>
  <c r="N266" i="11" s="1"/>
  <c r="O266" i="11" a="1"/>
  <c r="O266" i="11" s="1"/>
  <c r="P266" i="11" a="1"/>
  <c r="P266" i="11" s="1"/>
  <c r="Q266" i="11" a="1"/>
  <c r="Q266" i="11" s="1"/>
  <c r="R266" i="11" a="1"/>
  <c r="R266" i="11" s="1"/>
  <c r="N267" i="11" a="1"/>
  <c r="N267" i="11" s="1"/>
  <c r="O267" i="11" a="1"/>
  <c r="O267" i="11" s="1"/>
  <c r="P267" i="11" a="1"/>
  <c r="P267" i="11" s="1"/>
  <c r="Q267" i="11" a="1"/>
  <c r="Q267" i="11" s="1"/>
  <c r="R267" i="11" a="1"/>
  <c r="R267" i="11" s="1"/>
  <c r="N268" i="11" a="1"/>
  <c r="N268" i="11" s="1"/>
  <c r="O268" i="11" a="1"/>
  <c r="O268" i="11" s="1"/>
  <c r="P268" i="11" a="1"/>
  <c r="P268" i="11" s="1"/>
  <c r="Q268" i="11" a="1"/>
  <c r="Q268" i="11" s="1"/>
  <c r="R268" i="11" a="1"/>
  <c r="R268" i="11" s="1"/>
  <c r="N269" i="11" a="1"/>
  <c r="N269" i="11" s="1"/>
  <c r="O269" i="11" a="1"/>
  <c r="O269" i="11" s="1"/>
  <c r="P269" i="11" a="1"/>
  <c r="P269" i="11" s="1"/>
  <c r="Q269" i="11" a="1"/>
  <c r="Q269" i="11" s="1"/>
  <c r="R269" i="11" a="1"/>
  <c r="R269" i="11" s="1"/>
  <c r="N270" i="11" a="1"/>
  <c r="N270" i="11" s="1"/>
  <c r="O270" i="11" a="1"/>
  <c r="O270" i="11" s="1"/>
  <c r="P270" i="11" a="1"/>
  <c r="P270" i="11" s="1"/>
  <c r="Q270" i="11" a="1"/>
  <c r="Q270" i="11" s="1"/>
  <c r="R270" i="11" a="1"/>
  <c r="R270" i="11" s="1"/>
  <c r="N271" i="11" a="1"/>
  <c r="N271" i="11" s="1"/>
  <c r="O271" i="11" a="1"/>
  <c r="O271" i="11" s="1"/>
  <c r="P271" i="11" a="1"/>
  <c r="P271" i="11" s="1"/>
  <c r="Q271" i="11" a="1"/>
  <c r="Q271" i="11" s="1"/>
  <c r="R271" i="11" a="1"/>
  <c r="R271" i="11" s="1"/>
  <c r="N272" i="11" a="1"/>
  <c r="N272" i="11" s="1"/>
  <c r="O272" i="11" a="1"/>
  <c r="O272" i="11" s="1"/>
  <c r="P272" i="11" a="1"/>
  <c r="P272" i="11" s="1"/>
  <c r="Q272" i="11" a="1"/>
  <c r="Q272" i="11" s="1"/>
  <c r="R272" i="11" a="1"/>
  <c r="R272" i="11" s="1"/>
  <c r="N273" i="11" a="1"/>
  <c r="N273" i="11" s="1"/>
  <c r="O273" i="11" a="1"/>
  <c r="O273" i="11" s="1"/>
  <c r="P273" i="11" a="1"/>
  <c r="P273" i="11" s="1"/>
  <c r="Q273" i="11" a="1"/>
  <c r="Q273" i="11" s="1"/>
  <c r="R273" i="11" a="1"/>
  <c r="R273" i="11" s="1"/>
  <c r="N274" i="11" a="1"/>
  <c r="N274" i="11" s="1"/>
  <c r="O274" i="11" a="1"/>
  <c r="O274" i="11" s="1"/>
  <c r="P274" i="11" a="1"/>
  <c r="P274" i="11" s="1"/>
  <c r="Q274" i="11" a="1"/>
  <c r="Q274" i="11" s="1"/>
  <c r="R274" i="11" a="1"/>
  <c r="R274" i="11" s="1"/>
  <c r="N275" i="11" a="1"/>
  <c r="N275" i="11" s="1"/>
  <c r="O275" i="11" a="1"/>
  <c r="O275" i="11" s="1"/>
  <c r="P275" i="11" a="1"/>
  <c r="P275" i="11" s="1"/>
  <c r="Q275" i="11" a="1"/>
  <c r="Q275" i="11" s="1"/>
  <c r="R275" i="11" a="1"/>
  <c r="R275" i="11" s="1"/>
  <c r="N276" i="11" a="1"/>
  <c r="N276" i="11" s="1"/>
  <c r="O276" i="11" a="1"/>
  <c r="O276" i="11" s="1"/>
  <c r="P276" i="11" a="1"/>
  <c r="P276" i="11" s="1"/>
  <c r="Q276" i="11" a="1"/>
  <c r="Q276" i="11" s="1"/>
  <c r="R276" i="11" a="1"/>
  <c r="R276" i="11" s="1"/>
  <c r="N277" i="11" a="1"/>
  <c r="N277" i="11" s="1"/>
  <c r="O277" i="11" a="1"/>
  <c r="O277" i="11" s="1"/>
  <c r="P277" i="11" a="1"/>
  <c r="P277" i="11" s="1"/>
  <c r="Q277" i="11" a="1"/>
  <c r="Q277" i="11" s="1"/>
  <c r="R277" i="11" a="1"/>
  <c r="R277" i="11" s="1"/>
  <c r="N278" i="11" a="1"/>
  <c r="N278" i="11" s="1"/>
  <c r="O278" i="11" a="1"/>
  <c r="O278" i="11" s="1"/>
  <c r="P278" i="11" a="1"/>
  <c r="P278" i="11" s="1"/>
  <c r="Q278" i="11" a="1"/>
  <c r="Q278" i="11" s="1"/>
  <c r="R278" i="11" a="1"/>
  <c r="R278" i="11" s="1"/>
  <c r="N279" i="11" a="1"/>
  <c r="N279" i="11" s="1"/>
  <c r="O279" i="11" a="1"/>
  <c r="O279" i="11" s="1"/>
  <c r="P279" i="11" a="1"/>
  <c r="P279" i="11" s="1"/>
  <c r="Q279" i="11" a="1"/>
  <c r="Q279" i="11" s="1"/>
  <c r="R279" i="11" a="1"/>
  <c r="R279" i="11" s="1"/>
  <c r="N280" i="11" a="1"/>
  <c r="N280" i="11" s="1"/>
  <c r="O280" i="11" a="1"/>
  <c r="O280" i="11" s="1"/>
  <c r="P280" i="11" a="1"/>
  <c r="P280" i="11" s="1"/>
  <c r="Q280" i="11" a="1"/>
  <c r="Q280" i="11" s="1"/>
  <c r="R280" i="11" a="1"/>
  <c r="R280" i="11" s="1"/>
  <c r="N281" i="11" a="1"/>
  <c r="N281" i="11" s="1"/>
  <c r="O281" i="11" a="1"/>
  <c r="O281" i="11" s="1"/>
  <c r="P281" i="11" a="1"/>
  <c r="P281" i="11" s="1"/>
  <c r="Q281" i="11" a="1"/>
  <c r="Q281" i="11" s="1"/>
  <c r="R281" i="11" a="1"/>
  <c r="R281" i="11" s="1"/>
  <c r="N282" i="11" a="1"/>
  <c r="N282" i="11" s="1"/>
  <c r="O282" i="11" a="1"/>
  <c r="O282" i="11" s="1"/>
  <c r="P282" i="11" a="1"/>
  <c r="P282" i="11" s="1"/>
  <c r="Q282" i="11" a="1"/>
  <c r="Q282" i="11" s="1"/>
  <c r="R282" i="11" a="1"/>
  <c r="R282" i="11" s="1"/>
  <c r="N283" i="11" a="1"/>
  <c r="N283" i="11" s="1"/>
  <c r="O283" i="11" a="1"/>
  <c r="O283" i="11" s="1"/>
  <c r="P283" i="11" a="1"/>
  <c r="P283" i="11" s="1"/>
  <c r="Q283" i="11" a="1"/>
  <c r="Q283" i="11" s="1"/>
  <c r="R283" i="11" a="1"/>
  <c r="R283" i="11" s="1"/>
  <c r="N284" i="11" a="1"/>
  <c r="N284" i="11" s="1"/>
  <c r="O284" i="11" a="1"/>
  <c r="O284" i="11" s="1"/>
  <c r="P284" i="11" a="1"/>
  <c r="P284" i="11" s="1"/>
  <c r="Q284" i="11" a="1"/>
  <c r="Q284" i="11" s="1"/>
  <c r="R284" i="11" a="1"/>
  <c r="R284" i="11" s="1"/>
  <c r="N285" i="11" a="1"/>
  <c r="N285" i="11" s="1"/>
  <c r="O285" i="11" a="1"/>
  <c r="O285" i="11" s="1"/>
  <c r="P285" i="11" a="1"/>
  <c r="P285" i="11" s="1"/>
  <c r="Q285" i="11" a="1"/>
  <c r="Q285" i="11" s="1"/>
  <c r="R285" i="11" a="1"/>
  <c r="R285" i="11" s="1"/>
  <c r="N286" i="11" a="1"/>
  <c r="N286" i="11" s="1"/>
  <c r="O286" i="11" a="1"/>
  <c r="O286" i="11" s="1"/>
  <c r="P286" i="11" a="1"/>
  <c r="P286" i="11" s="1"/>
  <c r="Q286" i="11" a="1"/>
  <c r="Q286" i="11" s="1"/>
  <c r="R286" i="11" a="1"/>
  <c r="R286" i="11" s="1"/>
  <c r="N287" i="11" a="1"/>
  <c r="N287" i="11" s="1"/>
  <c r="O287" i="11" a="1"/>
  <c r="O287" i="11" s="1"/>
  <c r="P287" i="11" a="1"/>
  <c r="P287" i="11" s="1"/>
  <c r="Q287" i="11" a="1"/>
  <c r="Q287" i="11" s="1"/>
  <c r="R287" i="11" a="1"/>
  <c r="R287" i="11" s="1"/>
  <c r="N288" i="11" a="1"/>
  <c r="N288" i="11" s="1"/>
  <c r="O288" i="11" a="1"/>
  <c r="O288" i="11" s="1"/>
  <c r="P288" i="11" a="1"/>
  <c r="P288" i="11" s="1"/>
  <c r="Q288" i="11" a="1"/>
  <c r="Q288" i="11" s="1"/>
  <c r="R288" i="11" a="1"/>
  <c r="R288" i="11" s="1"/>
  <c r="N289" i="11" a="1"/>
  <c r="N289" i="11" s="1"/>
  <c r="O289" i="11" a="1"/>
  <c r="O289" i="11" s="1"/>
  <c r="P289" i="11" a="1"/>
  <c r="P289" i="11" s="1"/>
  <c r="Q289" i="11" a="1"/>
  <c r="Q289" i="11" s="1"/>
  <c r="R289" i="11" a="1"/>
  <c r="R289" i="11" s="1"/>
  <c r="N290" i="11" a="1"/>
  <c r="N290" i="11" s="1"/>
  <c r="O290" i="11" a="1"/>
  <c r="O290" i="11" s="1"/>
  <c r="P290" i="11" a="1"/>
  <c r="P290" i="11" s="1"/>
  <c r="Q290" i="11" a="1"/>
  <c r="Q290" i="11" s="1"/>
  <c r="R290" i="11" a="1"/>
  <c r="R290" i="11" s="1"/>
  <c r="N291" i="11" a="1"/>
  <c r="N291" i="11" s="1"/>
  <c r="O291" i="11" a="1"/>
  <c r="O291" i="11" s="1"/>
  <c r="P291" i="11" a="1"/>
  <c r="P291" i="11" s="1"/>
  <c r="Q291" i="11" a="1"/>
  <c r="Q291" i="11" s="1"/>
  <c r="R291" i="11" a="1"/>
  <c r="R291" i="11" s="1"/>
  <c r="N292" i="11" a="1"/>
  <c r="N292" i="11" s="1"/>
  <c r="O292" i="11" a="1"/>
  <c r="O292" i="11" s="1"/>
  <c r="P292" i="11" a="1"/>
  <c r="P292" i="11" s="1"/>
  <c r="Q292" i="11" a="1"/>
  <c r="Q292" i="11" s="1"/>
  <c r="R292" i="11" a="1"/>
  <c r="R292" i="11" s="1"/>
  <c r="N293" i="11" a="1"/>
  <c r="N293" i="11" s="1"/>
  <c r="O293" i="11" a="1"/>
  <c r="O293" i="11" s="1"/>
  <c r="P293" i="11" a="1"/>
  <c r="P293" i="11" s="1"/>
  <c r="Q293" i="11" a="1"/>
  <c r="Q293" i="11" s="1"/>
  <c r="R293" i="11" a="1"/>
  <c r="R293" i="11" s="1"/>
  <c r="N294" i="11" a="1"/>
  <c r="N294" i="11" s="1"/>
  <c r="O294" i="11" a="1"/>
  <c r="O294" i="11" s="1"/>
  <c r="P294" i="11" a="1"/>
  <c r="P294" i="11" s="1"/>
  <c r="Q294" i="11" a="1"/>
  <c r="Q294" i="11" s="1"/>
  <c r="R294" i="11" a="1"/>
  <c r="R294" i="11" s="1"/>
  <c r="N295" i="11" a="1"/>
  <c r="N295" i="11" s="1"/>
  <c r="O295" i="11" a="1"/>
  <c r="O295" i="11" s="1"/>
  <c r="P295" i="11" a="1"/>
  <c r="P295" i="11" s="1"/>
  <c r="Q295" i="11" a="1"/>
  <c r="Q295" i="11" s="1"/>
  <c r="R295" i="11" a="1"/>
  <c r="R295" i="11" s="1"/>
  <c r="N296" i="11" a="1"/>
  <c r="N296" i="11" s="1"/>
  <c r="O296" i="11" a="1"/>
  <c r="O296" i="11" s="1"/>
  <c r="P296" i="11" a="1"/>
  <c r="P296" i="11" s="1"/>
  <c r="Q296" i="11" a="1"/>
  <c r="Q296" i="11" s="1"/>
  <c r="R296" i="11" a="1"/>
  <c r="R296" i="11" s="1"/>
  <c r="N297" i="11" a="1"/>
  <c r="N297" i="11" s="1"/>
  <c r="O297" i="11" a="1"/>
  <c r="O297" i="11" s="1"/>
  <c r="P297" i="11" a="1"/>
  <c r="P297" i="11" s="1"/>
  <c r="Q297" i="11" a="1"/>
  <c r="Q297" i="11" s="1"/>
  <c r="R297" i="11" a="1"/>
  <c r="R297" i="11" s="1"/>
  <c r="N298" i="11" a="1"/>
  <c r="N298" i="11" s="1"/>
  <c r="O298" i="11" a="1"/>
  <c r="O298" i="11" s="1"/>
  <c r="P298" i="11" a="1"/>
  <c r="P298" i="11" s="1"/>
  <c r="Q298" i="11" a="1"/>
  <c r="Q298" i="11" s="1"/>
  <c r="R298" i="11" a="1"/>
  <c r="R298" i="11" s="1"/>
  <c r="N299" i="11" a="1"/>
  <c r="N299" i="11" s="1"/>
  <c r="O299" i="11" a="1"/>
  <c r="O299" i="11" s="1"/>
  <c r="P299" i="11" a="1"/>
  <c r="P299" i="11" s="1"/>
  <c r="Q299" i="11" a="1"/>
  <c r="Q299" i="11" s="1"/>
  <c r="R299" i="11" a="1"/>
  <c r="R299" i="11" s="1"/>
  <c r="N300" i="11" a="1"/>
  <c r="N300" i="11" s="1"/>
  <c r="O300" i="11" a="1"/>
  <c r="O300" i="11" s="1"/>
  <c r="P300" i="11" a="1"/>
  <c r="P300" i="11" s="1"/>
  <c r="Q300" i="11" a="1"/>
  <c r="Q300" i="11" s="1"/>
  <c r="R300" i="11" a="1"/>
  <c r="R300" i="11" s="1"/>
  <c r="N301" i="11" a="1"/>
  <c r="N301" i="11" s="1"/>
  <c r="O301" i="11" a="1"/>
  <c r="O301" i="11" s="1"/>
  <c r="P301" i="11" a="1"/>
  <c r="P301" i="11" s="1"/>
  <c r="Q301" i="11" a="1"/>
  <c r="Q301" i="11" s="1"/>
  <c r="R301" i="11" a="1"/>
  <c r="R301" i="11" s="1"/>
  <c r="N302" i="11" a="1"/>
  <c r="N302" i="11" s="1"/>
  <c r="O302" i="11" a="1"/>
  <c r="O302" i="11" s="1"/>
  <c r="P302" i="11" a="1"/>
  <c r="P302" i="11" s="1"/>
  <c r="Q302" i="11" a="1"/>
  <c r="Q302" i="11" s="1"/>
  <c r="R302" i="11" a="1"/>
  <c r="R302" i="11" s="1"/>
  <c r="N303" i="11" a="1"/>
  <c r="N303" i="11" s="1"/>
  <c r="O303" i="11" a="1"/>
  <c r="O303" i="11" s="1"/>
  <c r="P303" i="11" a="1"/>
  <c r="P303" i="11" s="1"/>
  <c r="Q303" i="11" a="1"/>
  <c r="Q303" i="11" s="1"/>
  <c r="R303" i="11" a="1"/>
  <c r="R303" i="11" s="1"/>
  <c r="N304" i="11" a="1"/>
  <c r="N304" i="11" s="1"/>
  <c r="O304" i="11" a="1"/>
  <c r="O304" i="11" s="1"/>
  <c r="P304" i="11" a="1"/>
  <c r="P304" i="11" s="1"/>
  <c r="Q304" i="11" a="1"/>
  <c r="Q304" i="11" s="1"/>
  <c r="R304" i="11" a="1"/>
  <c r="R304" i="11" s="1"/>
  <c r="N305" i="11" a="1"/>
  <c r="N305" i="11" s="1"/>
  <c r="O305" i="11" a="1"/>
  <c r="O305" i="11" s="1"/>
  <c r="P305" i="11" a="1"/>
  <c r="P305" i="11" s="1"/>
  <c r="Q305" i="11" a="1"/>
  <c r="Q305" i="11" s="1"/>
  <c r="R305" i="11" a="1"/>
  <c r="R305" i="11" s="1"/>
  <c r="N306" i="11" a="1"/>
  <c r="N306" i="11" s="1"/>
  <c r="O306" i="11" a="1"/>
  <c r="O306" i="11" s="1"/>
  <c r="P306" i="11" a="1"/>
  <c r="P306" i="11" s="1"/>
  <c r="Q306" i="11" a="1"/>
  <c r="Q306" i="11" s="1"/>
  <c r="R306" i="11" a="1"/>
  <c r="R306" i="11" s="1"/>
  <c r="N307" i="11" a="1"/>
  <c r="N307" i="11" s="1"/>
  <c r="O307" i="11" a="1"/>
  <c r="O307" i="11" s="1"/>
  <c r="P307" i="11" a="1"/>
  <c r="P307" i="11" s="1"/>
  <c r="Q307" i="11" a="1"/>
  <c r="Q307" i="11" s="1"/>
  <c r="R307" i="11" a="1"/>
  <c r="R307" i="11" s="1"/>
  <c r="N308" i="11" a="1"/>
  <c r="N308" i="11" s="1"/>
  <c r="O308" i="11" a="1"/>
  <c r="O308" i="11" s="1"/>
  <c r="P308" i="11" a="1"/>
  <c r="P308" i="11" s="1"/>
  <c r="Q308" i="11" a="1"/>
  <c r="Q308" i="11" s="1"/>
  <c r="R308" i="11" a="1"/>
  <c r="R308" i="11" s="1"/>
  <c r="N309" i="11" a="1"/>
  <c r="N309" i="11" s="1"/>
  <c r="O309" i="11" a="1"/>
  <c r="O309" i="11" s="1"/>
  <c r="P309" i="11" a="1"/>
  <c r="P309" i="11" s="1"/>
  <c r="Q309" i="11" a="1"/>
  <c r="Q309" i="11" s="1"/>
  <c r="R309" i="11" a="1"/>
  <c r="R309" i="11" s="1"/>
  <c r="N310" i="11" a="1"/>
  <c r="N310" i="11" s="1"/>
  <c r="O310" i="11" a="1"/>
  <c r="O310" i="11" s="1"/>
  <c r="P310" i="11" a="1"/>
  <c r="P310" i="11" s="1"/>
  <c r="Q310" i="11" a="1"/>
  <c r="Q310" i="11" s="1"/>
  <c r="R310" i="11" a="1"/>
  <c r="R310" i="11" s="1"/>
  <c r="N311" i="11" a="1"/>
  <c r="N311" i="11" s="1"/>
  <c r="O311" i="11" a="1"/>
  <c r="O311" i="11" s="1"/>
  <c r="P311" i="11" a="1"/>
  <c r="P311" i="11" s="1"/>
  <c r="Q311" i="11" a="1"/>
  <c r="Q311" i="11" s="1"/>
  <c r="R311" i="11" a="1"/>
  <c r="R311" i="11" s="1"/>
  <c r="N312" i="11" a="1"/>
  <c r="N312" i="11" s="1"/>
  <c r="O312" i="11" a="1"/>
  <c r="O312" i="11" s="1"/>
  <c r="P312" i="11" a="1"/>
  <c r="P312" i="11" s="1"/>
  <c r="Q312" i="11" a="1"/>
  <c r="Q312" i="11" s="1"/>
  <c r="R312" i="11" a="1"/>
  <c r="R312" i="11" s="1"/>
  <c r="N313" i="11" a="1"/>
  <c r="N313" i="11" s="1"/>
  <c r="O313" i="11" a="1"/>
  <c r="O313" i="11" s="1"/>
  <c r="P313" i="11" a="1"/>
  <c r="P313" i="11" s="1"/>
  <c r="Q313" i="11" a="1"/>
  <c r="Q313" i="11" s="1"/>
  <c r="R313" i="11" a="1"/>
  <c r="R313" i="11" s="1"/>
  <c r="N314" i="11" a="1"/>
  <c r="N314" i="11" s="1"/>
  <c r="O314" i="11" a="1"/>
  <c r="O314" i="11" s="1"/>
  <c r="P314" i="11" a="1"/>
  <c r="P314" i="11" s="1"/>
  <c r="Q314" i="11" a="1"/>
  <c r="Q314" i="11" s="1"/>
  <c r="R314" i="11" a="1"/>
  <c r="R314" i="11" s="1"/>
  <c r="N315" i="11" a="1"/>
  <c r="N315" i="11" s="1"/>
  <c r="O315" i="11" a="1"/>
  <c r="O315" i="11" s="1"/>
  <c r="P315" i="11" a="1"/>
  <c r="P315" i="11" s="1"/>
  <c r="Q315" i="11" a="1"/>
  <c r="Q315" i="11" s="1"/>
  <c r="R315" i="11" a="1"/>
  <c r="R315" i="11" s="1"/>
  <c r="N316" i="11" a="1"/>
  <c r="N316" i="11" s="1"/>
  <c r="O316" i="11" a="1"/>
  <c r="O316" i="11" s="1"/>
  <c r="P316" i="11" a="1"/>
  <c r="P316" i="11" s="1"/>
  <c r="Q316" i="11" a="1"/>
  <c r="Q316" i="11" s="1"/>
  <c r="R316" i="11" a="1"/>
  <c r="R316" i="11" s="1"/>
  <c r="N317" i="11" a="1"/>
  <c r="N317" i="11" s="1"/>
  <c r="O317" i="11" a="1"/>
  <c r="O317" i="11" s="1"/>
  <c r="P317" i="11" a="1"/>
  <c r="P317" i="11" s="1"/>
  <c r="Q317" i="11" a="1"/>
  <c r="Q317" i="11" s="1"/>
  <c r="R317" i="11" a="1"/>
  <c r="R317" i="11" s="1"/>
  <c r="N318" i="11" a="1"/>
  <c r="N318" i="11" s="1"/>
  <c r="O318" i="11" a="1"/>
  <c r="O318" i="11" s="1"/>
  <c r="P318" i="11" a="1"/>
  <c r="P318" i="11" s="1"/>
  <c r="Q318" i="11" a="1"/>
  <c r="Q318" i="11" s="1"/>
  <c r="R318" i="11" a="1"/>
  <c r="R318" i="11" s="1"/>
  <c r="N319" i="11" a="1"/>
  <c r="N319" i="11" s="1"/>
  <c r="O319" i="11" a="1"/>
  <c r="O319" i="11" s="1"/>
  <c r="P319" i="11" a="1"/>
  <c r="P319" i="11" s="1"/>
  <c r="Q319" i="11" a="1"/>
  <c r="Q319" i="11" s="1"/>
  <c r="R319" i="11" a="1"/>
  <c r="R319" i="11" s="1"/>
  <c r="N320" i="11" a="1"/>
  <c r="N320" i="11" s="1"/>
  <c r="O320" i="11" a="1"/>
  <c r="O320" i="11" s="1"/>
  <c r="P320" i="11" a="1"/>
  <c r="P320" i="11" s="1"/>
  <c r="Q320" i="11" a="1"/>
  <c r="Q320" i="11" s="1"/>
  <c r="R320" i="11" a="1"/>
  <c r="R320" i="11" s="1"/>
  <c r="N321" i="11" a="1"/>
  <c r="N321" i="11" s="1"/>
  <c r="O321" i="11" a="1"/>
  <c r="O321" i="11" s="1"/>
  <c r="P321" i="11" a="1"/>
  <c r="P321" i="11" s="1"/>
  <c r="Q321" i="11" a="1"/>
  <c r="Q321" i="11" s="1"/>
  <c r="R321" i="11" a="1"/>
  <c r="R321" i="11" s="1"/>
  <c r="N322" i="11" a="1"/>
  <c r="N322" i="11" s="1"/>
  <c r="O322" i="11" a="1"/>
  <c r="O322" i="11" s="1"/>
  <c r="P322" i="11" a="1"/>
  <c r="P322" i="11" s="1"/>
  <c r="Q322" i="11" a="1"/>
  <c r="Q322" i="11" s="1"/>
  <c r="R322" i="11" a="1"/>
  <c r="R322" i="11" s="1"/>
  <c r="N323" i="11" a="1"/>
  <c r="N323" i="11" s="1"/>
  <c r="O323" i="11" a="1"/>
  <c r="O323" i="11" s="1"/>
  <c r="P323" i="11" a="1"/>
  <c r="P323" i="11" s="1"/>
  <c r="Q323" i="11" a="1"/>
  <c r="Q323" i="11" s="1"/>
  <c r="R323" i="11" a="1"/>
  <c r="R323" i="11" s="1"/>
  <c r="N324" i="11" a="1"/>
  <c r="N324" i="11" s="1"/>
  <c r="O324" i="11" a="1"/>
  <c r="O324" i="11" s="1"/>
  <c r="P324" i="11" a="1"/>
  <c r="P324" i="11" s="1"/>
  <c r="Q324" i="11" a="1"/>
  <c r="Q324" i="11" s="1"/>
  <c r="R324" i="11" a="1"/>
  <c r="R324" i="11" s="1"/>
  <c r="N325" i="11" a="1"/>
  <c r="N325" i="11" s="1"/>
  <c r="O325" i="11" a="1"/>
  <c r="O325" i="11" s="1"/>
  <c r="P325" i="11" a="1"/>
  <c r="P325" i="11" s="1"/>
  <c r="Q325" i="11" a="1"/>
  <c r="Q325" i="11" s="1"/>
  <c r="R325" i="11" a="1"/>
  <c r="R325" i="11" s="1"/>
  <c r="N326" i="11" a="1"/>
  <c r="N326" i="11" s="1"/>
  <c r="O326" i="11" a="1"/>
  <c r="O326" i="11" s="1"/>
  <c r="P326" i="11" a="1"/>
  <c r="P326" i="11" s="1"/>
  <c r="Q326" i="11" a="1"/>
  <c r="Q326" i="11" s="1"/>
  <c r="R326" i="11" a="1"/>
  <c r="R326" i="11" s="1"/>
  <c r="N327" i="11" a="1"/>
  <c r="N327" i="11" s="1"/>
  <c r="O327" i="11" a="1"/>
  <c r="O327" i="11" s="1"/>
  <c r="P327" i="11" a="1"/>
  <c r="P327" i="11" s="1"/>
  <c r="Q327" i="11" a="1"/>
  <c r="Q327" i="11" s="1"/>
  <c r="R327" i="11" a="1"/>
  <c r="R327" i="11" s="1"/>
  <c r="N328" i="11" a="1"/>
  <c r="N328" i="11" s="1"/>
  <c r="O328" i="11" a="1"/>
  <c r="O328" i="11" s="1"/>
  <c r="P328" i="11" a="1"/>
  <c r="P328" i="11" s="1"/>
  <c r="Q328" i="11" a="1"/>
  <c r="Q328" i="11" s="1"/>
  <c r="R328" i="11" a="1"/>
  <c r="R328" i="11" s="1"/>
  <c r="N329" i="11" a="1"/>
  <c r="N329" i="11" s="1"/>
  <c r="O329" i="11" a="1"/>
  <c r="O329" i="11" s="1"/>
  <c r="P329" i="11" a="1"/>
  <c r="P329" i="11" s="1"/>
  <c r="Q329" i="11" a="1"/>
  <c r="Q329" i="11" s="1"/>
  <c r="R329" i="11" a="1"/>
  <c r="R329" i="11" s="1"/>
  <c r="N330" i="11" a="1"/>
  <c r="N330" i="11" s="1"/>
  <c r="O330" i="11" a="1"/>
  <c r="O330" i="11" s="1"/>
  <c r="P330" i="11" a="1"/>
  <c r="P330" i="11" s="1"/>
  <c r="Q330" i="11" a="1"/>
  <c r="Q330" i="11" s="1"/>
  <c r="R330" i="11" a="1"/>
  <c r="R330" i="11" s="1"/>
  <c r="N331" i="11" a="1"/>
  <c r="N331" i="11" s="1"/>
  <c r="O331" i="11" a="1"/>
  <c r="O331" i="11" s="1"/>
  <c r="P331" i="11" a="1"/>
  <c r="P331" i="11" s="1"/>
  <c r="Q331" i="11" a="1"/>
  <c r="Q331" i="11" s="1"/>
  <c r="R331" i="11" a="1"/>
  <c r="R331" i="11" s="1"/>
  <c r="N332" i="11" a="1"/>
  <c r="N332" i="11" s="1"/>
  <c r="O332" i="11" a="1"/>
  <c r="O332" i="11" s="1"/>
  <c r="P332" i="11" a="1"/>
  <c r="P332" i="11" s="1"/>
  <c r="Q332" i="11" a="1"/>
  <c r="Q332" i="11" s="1"/>
  <c r="R332" i="11" a="1"/>
  <c r="R332" i="11" s="1"/>
  <c r="N333" i="11" a="1"/>
  <c r="N333" i="11" s="1"/>
  <c r="O333" i="11" a="1"/>
  <c r="O333" i="11" s="1"/>
  <c r="P333" i="11" a="1"/>
  <c r="P333" i="11" s="1"/>
  <c r="Q333" i="11" a="1"/>
  <c r="Q333" i="11" s="1"/>
  <c r="R333" i="11" a="1"/>
  <c r="R333" i="11" s="1"/>
  <c r="N334" i="11" a="1"/>
  <c r="N334" i="11" s="1"/>
  <c r="O334" i="11" a="1"/>
  <c r="O334" i="11" s="1"/>
  <c r="P334" i="11" a="1"/>
  <c r="P334" i="11" s="1"/>
  <c r="Q334" i="11" a="1"/>
  <c r="Q334" i="11" s="1"/>
  <c r="R334" i="11" a="1"/>
  <c r="R334" i="11" s="1"/>
  <c r="N335" i="11" a="1"/>
  <c r="N335" i="11" s="1"/>
  <c r="O335" i="11" a="1"/>
  <c r="O335" i="11" s="1"/>
  <c r="P335" i="11" a="1"/>
  <c r="P335" i="11" s="1"/>
  <c r="Q335" i="11" a="1"/>
  <c r="Q335" i="11" s="1"/>
  <c r="R335" i="11" a="1"/>
  <c r="R335" i="11" s="1"/>
  <c r="N336" i="11" a="1"/>
  <c r="N336" i="11" s="1"/>
  <c r="O336" i="11" a="1"/>
  <c r="O336" i="11" s="1"/>
  <c r="P336" i="11" a="1"/>
  <c r="P336" i="11" s="1"/>
  <c r="Q336" i="11" a="1"/>
  <c r="Q336" i="11" s="1"/>
  <c r="R336" i="11" a="1"/>
  <c r="R336" i="11" s="1"/>
  <c r="N337" i="11" a="1"/>
  <c r="N337" i="11" s="1"/>
  <c r="O337" i="11" a="1"/>
  <c r="O337" i="11" s="1"/>
  <c r="P337" i="11" a="1"/>
  <c r="P337" i="11" s="1"/>
  <c r="Q337" i="11" a="1"/>
  <c r="Q337" i="11" s="1"/>
  <c r="R337" i="11" a="1"/>
  <c r="R337" i="11" s="1"/>
  <c r="N338" i="11" a="1"/>
  <c r="N338" i="11" s="1"/>
  <c r="O338" i="11" a="1"/>
  <c r="O338" i="11" s="1"/>
  <c r="P338" i="11" a="1"/>
  <c r="P338" i="11" s="1"/>
  <c r="Q338" i="11" a="1"/>
  <c r="Q338" i="11" s="1"/>
  <c r="R338" i="11" a="1"/>
  <c r="R338" i="11" s="1"/>
  <c r="N339" i="11" a="1"/>
  <c r="N339" i="11" s="1"/>
  <c r="O339" i="11" a="1"/>
  <c r="O339" i="11" s="1"/>
  <c r="P339" i="11" a="1"/>
  <c r="P339" i="11" s="1"/>
  <c r="Q339" i="11" a="1"/>
  <c r="Q339" i="11" s="1"/>
  <c r="R339" i="11" a="1"/>
  <c r="R339" i="11" s="1"/>
  <c r="N340" i="11" a="1"/>
  <c r="N340" i="11" s="1"/>
  <c r="O340" i="11" a="1"/>
  <c r="O340" i="11" s="1"/>
  <c r="P340" i="11" a="1"/>
  <c r="P340" i="11" s="1"/>
  <c r="Q340" i="11" a="1"/>
  <c r="Q340" i="11" s="1"/>
  <c r="R340" i="11" a="1"/>
  <c r="R340" i="11" s="1"/>
  <c r="N341" i="11" a="1"/>
  <c r="N341" i="11" s="1"/>
  <c r="O341" i="11" a="1"/>
  <c r="O341" i="11" s="1"/>
  <c r="P341" i="11" a="1"/>
  <c r="P341" i="11" s="1"/>
  <c r="Q341" i="11" a="1"/>
  <c r="Q341" i="11" s="1"/>
  <c r="R341" i="11" a="1"/>
  <c r="R341" i="11" s="1"/>
  <c r="N342" i="11" a="1"/>
  <c r="N342" i="11" s="1"/>
  <c r="O342" i="11" a="1"/>
  <c r="O342" i="11" s="1"/>
  <c r="P342" i="11" a="1"/>
  <c r="P342" i="11" s="1"/>
  <c r="Q342" i="11" a="1"/>
  <c r="Q342" i="11" s="1"/>
  <c r="R342" i="11" a="1"/>
  <c r="R342" i="11" s="1"/>
  <c r="N343" i="11" a="1"/>
  <c r="N343" i="11" s="1"/>
  <c r="O343" i="11" a="1"/>
  <c r="O343" i="11" s="1"/>
  <c r="P343" i="11" a="1"/>
  <c r="P343" i="11" s="1"/>
  <c r="Q343" i="11" a="1"/>
  <c r="Q343" i="11" s="1"/>
  <c r="R343" i="11" a="1"/>
  <c r="R343" i="11" s="1"/>
  <c r="N344" i="11" a="1"/>
  <c r="N344" i="11" s="1"/>
  <c r="O344" i="11" a="1"/>
  <c r="O344" i="11" s="1"/>
  <c r="P344" i="11" a="1"/>
  <c r="P344" i="11" s="1"/>
  <c r="Q344" i="11" a="1"/>
  <c r="Q344" i="11" s="1"/>
  <c r="R344" i="11" a="1"/>
  <c r="R344" i="11" s="1"/>
  <c r="N345" i="11" a="1"/>
  <c r="N345" i="11" s="1"/>
  <c r="O345" i="11" a="1"/>
  <c r="O345" i="11" s="1"/>
  <c r="P345" i="11" a="1"/>
  <c r="P345" i="11" s="1"/>
  <c r="Q345" i="11" a="1"/>
  <c r="Q345" i="11" s="1"/>
  <c r="R345" i="11" a="1"/>
  <c r="R345" i="11" s="1"/>
  <c r="N346" i="11" a="1"/>
  <c r="N346" i="11" s="1"/>
  <c r="O346" i="11" a="1"/>
  <c r="O346" i="11" s="1"/>
  <c r="P346" i="11" a="1"/>
  <c r="P346" i="11" s="1"/>
  <c r="Q346" i="11" a="1"/>
  <c r="Q346" i="11" s="1"/>
  <c r="R346" i="11" a="1"/>
  <c r="R346" i="11" s="1"/>
  <c r="N347" i="11" a="1"/>
  <c r="N347" i="11" s="1"/>
  <c r="O347" i="11" a="1"/>
  <c r="O347" i="11" s="1"/>
  <c r="P347" i="11" a="1"/>
  <c r="P347" i="11" s="1"/>
  <c r="Q347" i="11" a="1"/>
  <c r="Q347" i="11" s="1"/>
  <c r="R347" i="11" a="1"/>
  <c r="R347" i="11" s="1"/>
  <c r="N348" i="11" a="1"/>
  <c r="N348" i="11" s="1"/>
  <c r="O348" i="11" a="1"/>
  <c r="O348" i="11" s="1"/>
  <c r="P348" i="11" a="1"/>
  <c r="P348" i="11" s="1"/>
  <c r="Q348" i="11" a="1"/>
  <c r="Q348" i="11" s="1"/>
  <c r="R348" i="11" a="1"/>
  <c r="R348" i="11" s="1"/>
  <c r="N349" i="11" a="1"/>
  <c r="N349" i="11" s="1"/>
  <c r="O349" i="11" a="1"/>
  <c r="O349" i="11" s="1"/>
  <c r="P349" i="11" a="1"/>
  <c r="P349" i="11" s="1"/>
  <c r="Q349" i="11" a="1"/>
  <c r="Q349" i="11" s="1"/>
  <c r="R349" i="11" a="1"/>
  <c r="R349" i="11" s="1"/>
  <c r="N350" i="11" a="1"/>
  <c r="N350" i="11" s="1"/>
  <c r="O350" i="11" a="1"/>
  <c r="O350" i="11" s="1"/>
  <c r="P350" i="11" a="1"/>
  <c r="P350" i="11" s="1"/>
  <c r="Q350" i="11" a="1"/>
  <c r="Q350" i="11" s="1"/>
  <c r="R350" i="11" a="1"/>
  <c r="R350" i="11" s="1"/>
  <c r="N351" i="11" a="1"/>
  <c r="N351" i="11" s="1"/>
  <c r="O351" i="11" a="1"/>
  <c r="O351" i="11" s="1"/>
  <c r="P351" i="11" a="1"/>
  <c r="P351" i="11" s="1"/>
  <c r="Q351" i="11" a="1"/>
  <c r="Q351" i="11" s="1"/>
  <c r="R351" i="11" a="1"/>
  <c r="R351" i="11" s="1"/>
  <c r="N352" i="11" a="1"/>
  <c r="N352" i="11" s="1"/>
  <c r="O352" i="11" a="1"/>
  <c r="O352" i="11" s="1"/>
  <c r="P352" i="11" a="1"/>
  <c r="P352" i="11" s="1"/>
  <c r="Q352" i="11" a="1"/>
  <c r="Q352" i="11" s="1"/>
  <c r="R352" i="11" a="1"/>
  <c r="R352" i="11" s="1"/>
  <c r="N353" i="11" a="1"/>
  <c r="N353" i="11" s="1"/>
  <c r="O353" i="11" a="1"/>
  <c r="O353" i="11" s="1"/>
  <c r="P353" i="11" a="1"/>
  <c r="P353" i="11" s="1"/>
  <c r="Q353" i="11" a="1"/>
  <c r="Q353" i="11" s="1"/>
  <c r="R353" i="11" a="1"/>
  <c r="R353" i="11" s="1"/>
  <c r="N354" i="11" a="1"/>
  <c r="N354" i="11" s="1"/>
  <c r="O354" i="11" a="1"/>
  <c r="O354" i="11" s="1"/>
  <c r="P354" i="11" a="1"/>
  <c r="P354" i="11" s="1"/>
  <c r="Q354" i="11" a="1"/>
  <c r="Q354" i="11" s="1"/>
  <c r="R354" i="11" a="1"/>
  <c r="R354" i="11" s="1"/>
  <c r="N355" i="11" a="1"/>
  <c r="N355" i="11" s="1"/>
  <c r="O355" i="11" a="1"/>
  <c r="O355" i="11" s="1"/>
  <c r="P355" i="11" a="1"/>
  <c r="P355" i="11" s="1"/>
  <c r="Q355" i="11" a="1"/>
  <c r="Q355" i="11" s="1"/>
  <c r="R355" i="11" a="1"/>
  <c r="R355" i="11" s="1"/>
  <c r="N356" i="11" a="1"/>
  <c r="N356" i="11" s="1"/>
  <c r="O356" i="11" a="1"/>
  <c r="O356" i="11" s="1"/>
  <c r="P356" i="11" a="1"/>
  <c r="P356" i="11" s="1"/>
  <c r="Q356" i="11" a="1"/>
  <c r="Q356" i="11" s="1"/>
  <c r="R356" i="11" a="1"/>
  <c r="R356" i="11" s="1"/>
  <c r="N357" i="11" a="1"/>
  <c r="N357" i="11" s="1"/>
  <c r="O357" i="11" a="1"/>
  <c r="O357" i="11" s="1"/>
  <c r="P357" i="11" a="1"/>
  <c r="P357" i="11" s="1"/>
  <c r="Q357" i="11" a="1"/>
  <c r="Q357" i="11" s="1"/>
  <c r="R357" i="11" a="1"/>
  <c r="R357" i="11" s="1"/>
  <c r="N358" i="11" a="1"/>
  <c r="N358" i="11" s="1"/>
  <c r="O358" i="11" a="1"/>
  <c r="O358" i="11" s="1"/>
  <c r="P358" i="11" a="1"/>
  <c r="P358" i="11" s="1"/>
  <c r="Q358" i="11" a="1"/>
  <c r="Q358" i="11" s="1"/>
  <c r="R358" i="11" a="1"/>
  <c r="R358" i="11" s="1"/>
  <c r="N359" i="11" a="1"/>
  <c r="N359" i="11" s="1"/>
  <c r="O359" i="11" a="1"/>
  <c r="O359" i="11" s="1"/>
  <c r="P359" i="11" a="1"/>
  <c r="P359" i="11" s="1"/>
  <c r="Q359" i="11" a="1"/>
  <c r="Q359" i="11" s="1"/>
  <c r="R359" i="11" a="1"/>
  <c r="R359" i="11" s="1"/>
  <c r="N360" i="11" a="1"/>
  <c r="N360" i="11" s="1"/>
  <c r="O360" i="11" a="1"/>
  <c r="O360" i="11" s="1"/>
  <c r="P360" i="11" a="1"/>
  <c r="P360" i="11" s="1"/>
  <c r="Q360" i="11" a="1"/>
  <c r="Q360" i="11" s="1"/>
  <c r="R360" i="11" a="1"/>
  <c r="R360" i="11" s="1"/>
  <c r="N361" i="11" a="1"/>
  <c r="N361" i="11" s="1"/>
  <c r="O361" i="11" a="1"/>
  <c r="O361" i="11" s="1"/>
  <c r="P361" i="11" a="1"/>
  <c r="P361" i="11" s="1"/>
  <c r="Q361" i="11" a="1"/>
  <c r="Q361" i="11" s="1"/>
  <c r="R361" i="11" a="1"/>
  <c r="R361" i="11" s="1"/>
  <c r="N362" i="11" a="1"/>
  <c r="N362" i="11" s="1"/>
  <c r="O362" i="11" a="1"/>
  <c r="O362" i="11" s="1"/>
  <c r="P362" i="11" a="1"/>
  <c r="P362" i="11" s="1"/>
  <c r="Q362" i="11" a="1"/>
  <c r="Q362" i="11" s="1"/>
  <c r="R362" i="11" a="1"/>
  <c r="R362" i="11" s="1"/>
  <c r="N363" i="11" a="1"/>
  <c r="N363" i="11" s="1"/>
  <c r="O363" i="11" a="1"/>
  <c r="O363" i="11" s="1"/>
  <c r="P363" i="11" a="1"/>
  <c r="P363" i="11" s="1"/>
  <c r="Q363" i="11" a="1"/>
  <c r="Q363" i="11" s="1"/>
  <c r="R363" i="11" a="1"/>
  <c r="R363" i="11" s="1"/>
  <c r="N364" i="11" a="1"/>
  <c r="N364" i="11" s="1"/>
  <c r="O364" i="11" a="1"/>
  <c r="O364" i="11" s="1"/>
  <c r="P364" i="11" a="1"/>
  <c r="P364" i="11" s="1"/>
  <c r="Q364" i="11" a="1"/>
  <c r="Q364" i="11" s="1"/>
  <c r="R364" i="11" a="1"/>
  <c r="R364" i="11" s="1"/>
  <c r="N365" i="11" a="1"/>
  <c r="N365" i="11" s="1"/>
  <c r="O365" i="11" a="1"/>
  <c r="O365" i="11" s="1"/>
  <c r="P365" i="11" a="1"/>
  <c r="P365" i="11" s="1"/>
  <c r="Q365" i="11" a="1"/>
  <c r="Q365" i="11" s="1"/>
  <c r="R365" i="11" a="1"/>
  <c r="R365" i="11" s="1"/>
  <c r="N366" i="11" a="1"/>
  <c r="N366" i="11" s="1"/>
  <c r="O366" i="11" a="1"/>
  <c r="O366" i="11" s="1"/>
  <c r="P366" i="11" a="1"/>
  <c r="P366" i="11" s="1"/>
  <c r="Q366" i="11" a="1"/>
  <c r="Q366" i="11" s="1"/>
  <c r="R366" i="11" a="1"/>
  <c r="R366" i="11" s="1"/>
  <c r="N367" i="11" a="1"/>
  <c r="N367" i="11" s="1"/>
  <c r="O367" i="11" a="1"/>
  <c r="O367" i="11" s="1"/>
  <c r="P367" i="11" a="1"/>
  <c r="P367" i="11" s="1"/>
  <c r="Q367" i="11" a="1"/>
  <c r="Q367" i="11" s="1"/>
  <c r="R367" i="11" a="1"/>
  <c r="R367" i="11" s="1"/>
  <c r="N368" i="11" a="1"/>
  <c r="N368" i="11" s="1"/>
  <c r="O368" i="11" a="1"/>
  <c r="O368" i="11" s="1"/>
  <c r="P368" i="11" a="1"/>
  <c r="P368" i="11" s="1"/>
  <c r="Q368" i="11" a="1"/>
  <c r="Q368" i="11" s="1"/>
  <c r="R368" i="11" a="1"/>
  <c r="R368" i="11" s="1"/>
  <c r="N369" i="11" a="1"/>
  <c r="N369" i="11" s="1"/>
  <c r="O369" i="11" a="1"/>
  <c r="O369" i="11" s="1"/>
  <c r="P369" i="11" a="1"/>
  <c r="P369" i="11" s="1"/>
  <c r="Q369" i="11" a="1"/>
  <c r="Q369" i="11" s="1"/>
  <c r="R369" i="11" a="1"/>
  <c r="R369" i="11" s="1"/>
  <c r="N370" i="11" a="1"/>
  <c r="N370" i="11" s="1"/>
  <c r="O370" i="11" a="1"/>
  <c r="O370" i="11" s="1"/>
  <c r="P370" i="11" a="1"/>
  <c r="P370" i="11" s="1"/>
  <c r="Q370" i="11" a="1"/>
  <c r="Q370" i="11" s="1"/>
  <c r="R370" i="11" a="1"/>
  <c r="R370" i="11" s="1"/>
  <c r="N371" i="11" a="1"/>
  <c r="N371" i="11" s="1"/>
  <c r="O371" i="11" a="1"/>
  <c r="O371" i="11" s="1"/>
  <c r="P371" i="11" a="1"/>
  <c r="P371" i="11" s="1"/>
  <c r="Q371" i="11" a="1"/>
  <c r="Q371" i="11" s="1"/>
  <c r="R371" i="11" a="1"/>
  <c r="R371" i="11" s="1"/>
  <c r="N372" i="11" a="1"/>
  <c r="N372" i="11" s="1"/>
  <c r="O372" i="11" a="1"/>
  <c r="O372" i="11" s="1"/>
  <c r="P372" i="11" a="1"/>
  <c r="P372" i="11" s="1"/>
  <c r="Q372" i="11" a="1"/>
  <c r="Q372" i="11" s="1"/>
  <c r="R372" i="11" a="1"/>
  <c r="R372" i="11" s="1"/>
  <c r="N373" i="11" a="1"/>
  <c r="N373" i="11" s="1"/>
  <c r="O373" i="11" a="1"/>
  <c r="O373" i="11" s="1"/>
  <c r="P373" i="11" a="1"/>
  <c r="P373" i="11" s="1"/>
  <c r="Q373" i="11" a="1"/>
  <c r="Q373" i="11" s="1"/>
  <c r="R373" i="11" a="1"/>
  <c r="R373" i="11" s="1"/>
  <c r="N374" i="11" a="1"/>
  <c r="N374" i="11" s="1"/>
  <c r="O374" i="11" a="1"/>
  <c r="O374" i="11" s="1"/>
  <c r="P374" i="11" a="1"/>
  <c r="P374" i="11" s="1"/>
  <c r="Q374" i="11" a="1"/>
  <c r="Q374" i="11" s="1"/>
  <c r="R374" i="11" a="1"/>
  <c r="R374" i="11" s="1"/>
  <c r="N375" i="11" a="1"/>
  <c r="N375" i="11" s="1"/>
  <c r="O375" i="11" a="1"/>
  <c r="O375" i="11" s="1"/>
  <c r="P375" i="11" a="1"/>
  <c r="P375" i="11" s="1"/>
  <c r="Q375" i="11" a="1"/>
  <c r="Q375" i="11" s="1"/>
  <c r="R375" i="11" a="1"/>
  <c r="R375" i="11" s="1"/>
  <c r="N376" i="11" a="1"/>
  <c r="N376" i="11" s="1"/>
  <c r="O376" i="11" a="1"/>
  <c r="O376" i="11" s="1"/>
  <c r="P376" i="11" a="1"/>
  <c r="P376" i="11" s="1"/>
  <c r="Q376" i="11" a="1"/>
  <c r="Q376" i="11" s="1"/>
  <c r="R376" i="11" a="1"/>
  <c r="R376" i="11" s="1"/>
  <c r="N377" i="11" a="1"/>
  <c r="N377" i="11" s="1"/>
  <c r="O377" i="11" a="1"/>
  <c r="O377" i="11" s="1"/>
  <c r="P377" i="11" a="1"/>
  <c r="P377" i="11" s="1"/>
  <c r="Q377" i="11" a="1"/>
  <c r="Q377" i="11" s="1"/>
  <c r="R377" i="11" a="1"/>
  <c r="R377" i="11" s="1"/>
  <c r="N378" i="11" a="1"/>
  <c r="N378" i="11" s="1"/>
  <c r="O378" i="11" a="1"/>
  <c r="O378" i="11" s="1"/>
  <c r="P378" i="11" a="1"/>
  <c r="P378" i="11" s="1"/>
  <c r="Q378" i="11" a="1"/>
  <c r="Q378" i="11" s="1"/>
  <c r="R378" i="11" a="1"/>
  <c r="R378" i="11" s="1"/>
  <c r="N379" i="11" a="1"/>
  <c r="N379" i="11" s="1"/>
  <c r="O379" i="11" a="1"/>
  <c r="O379" i="11" s="1"/>
  <c r="P379" i="11" a="1"/>
  <c r="P379" i="11" s="1"/>
  <c r="Q379" i="11" a="1"/>
  <c r="Q379" i="11" s="1"/>
  <c r="R379" i="11" a="1"/>
  <c r="R379" i="11" s="1"/>
  <c r="N380" i="11" a="1"/>
  <c r="N380" i="11" s="1"/>
  <c r="O380" i="11" a="1"/>
  <c r="O380" i="11" s="1"/>
  <c r="P380" i="11" a="1"/>
  <c r="P380" i="11" s="1"/>
  <c r="Q380" i="11" a="1"/>
  <c r="Q380" i="11" s="1"/>
  <c r="R380" i="11" a="1"/>
  <c r="R380" i="11" s="1"/>
  <c r="N381" i="11" a="1"/>
  <c r="N381" i="11" s="1"/>
  <c r="O381" i="11" a="1"/>
  <c r="O381" i="11" s="1"/>
  <c r="P381" i="11" a="1"/>
  <c r="P381" i="11" s="1"/>
  <c r="Q381" i="11" a="1"/>
  <c r="Q381" i="11" s="1"/>
  <c r="R381" i="11" a="1"/>
  <c r="R381" i="11" s="1"/>
  <c r="N382" i="11" a="1"/>
  <c r="N382" i="11" s="1"/>
  <c r="O382" i="11" a="1"/>
  <c r="O382" i="11" s="1"/>
  <c r="P382" i="11" a="1"/>
  <c r="P382" i="11" s="1"/>
  <c r="Q382" i="11" a="1"/>
  <c r="Q382" i="11" s="1"/>
  <c r="R382" i="11" a="1"/>
  <c r="R382" i="11" s="1"/>
  <c r="N383" i="11" a="1"/>
  <c r="N383" i="11" s="1"/>
  <c r="O383" i="11" a="1"/>
  <c r="O383" i="11" s="1"/>
  <c r="P383" i="11" a="1"/>
  <c r="P383" i="11" s="1"/>
  <c r="Q383" i="11" a="1"/>
  <c r="Q383" i="11" s="1"/>
  <c r="R383" i="11" a="1"/>
  <c r="R383" i="11" s="1"/>
  <c r="N384" i="11" a="1"/>
  <c r="N384" i="11" s="1"/>
  <c r="O384" i="11" a="1"/>
  <c r="O384" i="11" s="1"/>
  <c r="P384" i="11" a="1"/>
  <c r="P384" i="11" s="1"/>
  <c r="Q384" i="11" a="1"/>
  <c r="Q384" i="11" s="1"/>
  <c r="R384" i="11" a="1"/>
  <c r="R384" i="11" s="1"/>
  <c r="N385" i="11" a="1"/>
  <c r="N385" i="11" s="1"/>
  <c r="O385" i="11" a="1"/>
  <c r="O385" i="11" s="1"/>
  <c r="P385" i="11" a="1"/>
  <c r="P385" i="11" s="1"/>
  <c r="Q385" i="11" a="1"/>
  <c r="Q385" i="11" s="1"/>
  <c r="R385" i="11" a="1"/>
  <c r="R385" i="11" s="1"/>
  <c r="N386" i="11" a="1"/>
  <c r="N386" i="11" s="1"/>
  <c r="O386" i="11" a="1"/>
  <c r="O386" i="11" s="1"/>
  <c r="P386" i="11" a="1"/>
  <c r="P386" i="11" s="1"/>
  <c r="Q386" i="11" a="1"/>
  <c r="Q386" i="11" s="1"/>
  <c r="R386" i="11" a="1"/>
  <c r="R386" i="11" s="1"/>
  <c r="N387" i="11" a="1"/>
  <c r="N387" i="11" s="1"/>
  <c r="O387" i="11" a="1"/>
  <c r="O387" i="11" s="1"/>
  <c r="P387" i="11" a="1"/>
  <c r="P387" i="11" s="1"/>
  <c r="Q387" i="11" a="1"/>
  <c r="Q387" i="11" s="1"/>
  <c r="R387" i="11" a="1"/>
  <c r="R387" i="11" s="1"/>
  <c r="N388" i="11" a="1"/>
  <c r="N388" i="11" s="1"/>
  <c r="O388" i="11" a="1"/>
  <c r="O388" i="11" s="1"/>
  <c r="P388" i="11" a="1"/>
  <c r="P388" i="11" s="1"/>
  <c r="Q388" i="11" a="1"/>
  <c r="Q388" i="11" s="1"/>
  <c r="R388" i="11" a="1"/>
  <c r="R388" i="11" s="1"/>
  <c r="N389" i="11" a="1"/>
  <c r="N389" i="11" s="1"/>
  <c r="O389" i="11" a="1"/>
  <c r="O389" i="11" s="1"/>
  <c r="P389" i="11" a="1"/>
  <c r="P389" i="11" s="1"/>
  <c r="Q389" i="11" a="1"/>
  <c r="Q389" i="11" s="1"/>
  <c r="R389" i="11" a="1"/>
  <c r="R389" i="11" s="1"/>
  <c r="N390" i="11" a="1"/>
  <c r="N390" i="11" s="1"/>
  <c r="O390" i="11" a="1"/>
  <c r="O390" i="11" s="1"/>
  <c r="P390" i="11" a="1"/>
  <c r="P390" i="11" s="1"/>
  <c r="Q390" i="11" a="1"/>
  <c r="Q390" i="11" s="1"/>
  <c r="R390" i="11" a="1"/>
  <c r="R390" i="11" s="1"/>
  <c r="N391" i="11" a="1"/>
  <c r="N391" i="11" s="1"/>
  <c r="O391" i="11" a="1"/>
  <c r="O391" i="11" s="1"/>
  <c r="P391" i="11" a="1"/>
  <c r="P391" i="11" s="1"/>
  <c r="Q391" i="11" a="1"/>
  <c r="Q391" i="11" s="1"/>
  <c r="R391" i="11" a="1"/>
  <c r="R391" i="11" s="1"/>
  <c r="N392" i="11" a="1"/>
  <c r="N392" i="11" s="1"/>
  <c r="O392" i="11" a="1"/>
  <c r="O392" i="11" s="1"/>
  <c r="P392" i="11" a="1"/>
  <c r="P392" i="11" s="1"/>
  <c r="Q392" i="11" a="1"/>
  <c r="Q392" i="11" s="1"/>
  <c r="R392" i="11" a="1"/>
  <c r="R392" i="11" s="1"/>
  <c r="N393" i="11" a="1"/>
  <c r="N393" i="11" s="1"/>
  <c r="O393" i="11" a="1"/>
  <c r="O393" i="11" s="1"/>
  <c r="P393" i="11" a="1"/>
  <c r="P393" i="11" s="1"/>
  <c r="Q393" i="11" a="1"/>
  <c r="Q393" i="11" s="1"/>
  <c r="R393" i="11" a="1"/>
  <c r="R393" i="11" s="1"/>
  <c r="N394" i="11" a="1"/>
  <c r="N394" i="11" s="1"/>
  <c r="O394" i="11" a="1"/>
  <c r="O394" i="11" s="1"/>
  <c r="P394" i="11" a="1"/>
  <c r="P394" i="11" s="1"/>
  <c r="Q394" i="11" a="1"/>
  <c r="Q394" i="11" s="1"/>
  <c r="R394" i="11" a="1"/>
  <c r="R394" i="11" s="1"/>
  <c r="N395" i="11" a="1"/>
  <c r="N395" i="11" s="1"/>
  <c r="O395" i="11" a="1"/>
  <c r="O395" i="11" s="1"/>
  <c r="P395" i="11" a="1"/>
  <c r="P395" i="11" s="1"/>
  <c r="Q395" i="11" a="1"/>
  <c r="Q395" i="11" s="1"/>
  <c r="R395" i="11" a="1"/>
  <c r="R395" i="11" s="1"/>
  <c r="N396" i="11" a="1"/>
  <c r="N396" i="11" s="1"/>
  <c r="O396" i="11" a="1"/>
  <c r="O396" i="11" s="1"/>
  <c r="P396" i="11" a="1"/>
  <c r="P396" i="11" s="1"/>
  <c r="Q396" i="11" a="1"/>
  <c r="Q396" i="11" s="1"/>
  <c r="R396" i="11" a="1"/>
  <c r="R396" i="11" s="1"/>
  <c r="N397" i="11" a="1"/>
  <c r="N397" i="11" s="1"/>
  <c r="O397" i="11" a="1"/>
  <c r="O397" i="11" s="1"/>
  <c r="P397" i="11" a="1"/>
  <c r="P397" i="11" s="1"/>
  <c r="Q397" i="11" a="1"/>
  <c r="Q397" i="11" s="1"/>
  <c r="R397" i="11" a="1"/>
  <c r="R397" i="11" s="1"/>
  <c r="N398" i="11" a="1"/>
  <c r="N398" i="11" s="1"/>
  <c r="O398" i="11" a="1"/>
  <c r="O398" i="11" s="1"/>
  <c r="P398" i="11" a="1"/>
  <c r="P398" i="11" s="1"/>
  <c r="Q398" i="11" a="1"/>
  <c r="Q398" i="11" s="1"/>
  <c r="R398" i="11" a="1"/>
  <c r="R398" i="11" s="1"/>
  <c r="N399" i="11" a="1"/>
  <c r="N399" i="11" s="1"/>
  <c r="O399" i="11" a="1"/>
  <c r="O399" i="11" s="1"/>
  <c r="P399" i="11" a="1"/>
  <c r="P399" i="11" s="1"/>
  <c r="Q399" i="11" a="1"/>
  <c r="Q399" i="11" s="1"/>
  <c r="R399" i="11" a="1"/>
  <c r="R399" i="11" s="1"/>
  <c r="N400" i="11" a="1"/>
  <c r="N400" i="11" s="1"/>
  <c r="O400" i="11" a="1"/>
  <c r="O400" i="11" s="1"/>
  <c r="P400" i="11" a="1"/>
  <c r="P400" i="11" s="1"/>
  <c r="Q400" i="11" a="1"/>
  <c r="Q400" i="11" s="1"/>
  <c r="R400" i="11" a="1"/>
  <c r="R400" i="11" s="1"/>
  <c r="N401" i="11" a="1"/>
  <c r="N401" i="11" s="1"/>
  <c r="O401" i="11" a="1"/>
  <c r="O401" i="11" s="1"/>
  <c r="P401" i="11" a="1"/>
  <c r="P401" i="11" s="1"/>
  <c r="Q401" i="11" a="1"/>
  <c r="Q401" i="11" s="1"/>
  <c r="R401" i="11" a="1"/>
  <c r="R401" i="11" s="1"/>
  <c r="N402" i="11" a="1"/>
  <c r="N402" i="11" s="1"/>
  <c r="O402" i="11" a="1"/>
  <c r="O402" i="11" s="1"/>
  <c r="P402" i="11" a="1"/>
  <c r="P402" i="11" s="1"/>
  <c r="Q402" i="11" a="1"/>
  <c r="Q402" i="11" s="1"/>
  <c r="R402" i="11" a="1"/>
  <c r="R402" i="11" s="1"/>
  <c r="N403" i="11" a="1"/>
  <c r="N403" i="11" s="1"/>
  <c r="O403" i="11" a="1"/>
  <c r="O403" i="11" s="1"/>
  <c r="P403" i="11" a="1"/>
  <c r="P403" i="11" s="1"/>
  <c r="Q403" i="11" a="1"/>
  <c r="Q403" i="11" s="1"/>
  <c r="R403" i="11" a="1"/>
  <c r="R403" i="11" s="1"/>
  <c r="N404" i="11" a="1"/>
  <c r="N404" i="11" s="1"/>
  <c r="O404" i="11" a="1"/>
  <c r="O404" i="11" s="1"/>
  <c r="P404" i="11" a="1"/>
  <c r="P404" i="11" s="1"/>
  <c r="Q404" i="11" a="1"/>
  <c r="Q404" i="11" s="1"/>
  <c r="R404" i="11" a="1"/>
  <c r="R404" i="11" s="1"/>
  <c r="N405" i="11" a="1"/>
  <c r="N405" i="11" s="1"/>
  <c r="O405" i="11" a="1"/>
  <c r="O405" i="11" s="1"/>
  <c r="P405" i="11" a="1"/>
  <c r="P405" i="11" s="1"/>
  <c r="Q405" i="11" a="1"/>
  <c r="Q405" i="11" s="1"/>
  <c r="R405" i="11" a="1"/>
  <c r="R405" i="11" s="1"/>
  <c r="N406" i="11" a="1"/>
  <c r="N406" i="11" s="1"/>
  <c r="O406" i="11" a="1"/>
  <c r="O406" i="11" s="1"/>
  <c r="P406" i="11" a="1"/>
  <c r="P406" i="11" s="1"/>
  <c r="Q406" i="11" a="1"/>
  <c r="Q406" i="11" s="1"/>
  <c r="R406" i="11" a="1"/>
  <c r="R406" i="11" s="1"/>
  <c r="N407" i="11" a="1"/>
  <c r="N407" i="11" s="1"/>
  <c r="O407" i="11" a="1"/>
  <c r="O407" i="11" s="1"/>
  <c r="P407" i="11" a="1"/>
  <c r="P407" i="11" s="1"/>
  <c r="Q407" i="11" a="1"/>
  <c r="Q407" i="11" s="1"/>
  <c r="R407" i="11" a="1"/>
  <c r="R407" i="11" s="1"/>
  <c r="N408" i="11" a="1"/>
  <c r="N408" i="11" s="1"/>
  <c r="O408" i="11" a="1"/>
  <c r="O408" i="11" s="1"/>
  <c r="P408" i="11" a="1"/>
  <c r="P408" i="11" s="1"/>
  <c r="Q408" i="11" a="1"/>
  <c r="Q408" i="11" s="1"/>
  <c r="R408" i="11" a="1"/>
  <c r="R408" i="11" s="1"/>
  <c r="N409" i="11" a="1"/>
  <c r="N409" i="11" s="1"/>
  <c r="O409" i="11" a="1"/>
  <c r="O409" i="11" s="1"/>
  <c r="P409" i="11" a="1"/>
  <c r="P409" i="11" s="1"/>
  <c r="Q409" i="11" a="1"/>
  <c r="Q409" i="11" s="1"/>
  <c r="R409" i="11" a="1"/>
  <c r="R409" i="11" s="1"/>
  <c r="N410" i="11" a="1"/>
  <c r="N410" i="11" s="1"/>
  <c r="O410" i="11" a="1"/>
  <c r="O410" i="11" s="1"/>
  <c r="P410" i="11" a="1"/>
  <c r="P410" i="11" s="1"/>
  <c r="Q410" i="11" a="1"/>
  <c r="Q410" i="11" s="1"/>
  <c r="R410" i="11" a="1"/>
  <c r="R410" i="11" s="1"/>
  <c r="N411" i="11" a="1"/>
  <c r="N411" i="11" s="1"/>
  <c r="O411" i="11" a="1"/>
  <c r="O411" i="11" s="1"/>
  <c r="P411" i="11" a="1"/>
  <c r="P411" i="11" s="1"/>
  <c r="Q411" i="11" a="1"/>
  <c r="Q411" i="11" s="1"/>
  <c r="R411" i="11" a="1"/>
  <c r="R411" i="11" s="1"/>
  <c r="N412" i="11" a="1"/>
  <c r="N412" i="11" s="1"/>
  <c r="O412" i="11" a="1"/>
  <c r="O412" i="11" s="1"/>
  <c r="P412" i="11" a="1"/>
  <c r="P412" i="11" s="1"/>
  <c r="Q412" i="11" a="1"/>
  <c r="Q412" i="11" s="1"/>
  <c r="R412" i="11" a="1"/>
  <c r="R412" i="11" s="1"/>
  <c r="N413" i="11" a="1"/>
  <c r="N413" i="11" s="1"/>
  <c r="O413" i="11" a="1"/>
  <c r="O413" i="11" s="1"/>
  <c r="P413" i="11" a="1"/>
  <c r="P413" i="11" s="1"/>
  <c r="Q413" i="11" a="1"/>
  <c r="Q413" i="11" s="1"/>
  <c r="R413" i="11" a="1"/>
  <c r="R413" i="11" s="1"/>
  <c r="N414" i="11" a="1"/>
  <c r="N414" i="11" s="1"/>
  <c r="O414" i="11" a="1"/>
  <c r="O414" i="11" s="1"/>
  <c r="P414" i="11" a="1"/>
  <c r="P414" i="11" s="1"/>
  <c r="Q414" i="11" a="1"/>
  <c r="Q414" i="11" s="1"/>
  <c r="R414" i="11" a="1"/>
  <c r="R414" i="11" s="1"/>
  <c r="N415" i="11" a="1"/>
  <c r="N415" i="11" s="1"/>
  <c r="O415" i="11" a="1"/>
  <c r="O415" i="11" s="1"/>
  <c r="P415" i="11" a="1"/>
  <c r="P415" i="11" s="1"/>
  <c r="Q415" i="11" a="1"/>
  <c r="Q415" i="11" s="1"/>
  <c r="R415" i="11" a="1"/>
  <c r="R415" i="11" s="1"/>
  <c r="N416" i="11" a="1"/>
  <c r="N416" i="11" s="1"/>
  <c r="O416" i="11" a="1"/>
  <c r="O416" i="11" s="1"/>
  <c r="P416" i="11" a="1"/>
  <c r="P416" i="11" s="1"/>
  <c r="Q416" i="11" a="1"/>
  <c r="Q416" i="11" s="1"/>
  <c r="R416" i="11" a="1"/>
  <c r="R416" i="11" s="1"/>
  <c r="N417" i="11" a="1"/>
  <c r="N417" i="11" s="1"/>
  <c r="O417" i="11" a="1"/>
  <c r="O417" i="11" s="1"/>
  <c r="P417" i="11" a="1"/>
  <c r="P417" i="11" s="1"/>
  <c r="Q417" i="11" a="1"/>
  <c r="Q417" i="11" s="1"/>
  <c r="R417" i="11" a="1"/>
  <c r="R417" i="11" s="1"/>
  <c r="N418" i="11" a="1"/>
  <c r="N418" i="11" s="1"/>
  <c r="O418" i="11" a="1"/>
  <c r="O418" i="11" s="1"/>
  <c r="P418" i="11" a="1"/>
  <c r="P418" i="11" s="1"/>
  <c r="Q418" i="11" a="1"/>
  <c r="Q418" i="11" s="1"/>
  <c r="R418" i="11" a="1"/>
  <c r="R418" i="11" s="1"/>
  <c r="N419" i="11" a="1"/>
  <c r="N419" i="11" s="1"/>
  <c r="O419" i="11" a="1"/>
  <c r="O419" i="11" s="1"/>
  <c r="P419" i="11" a="1"/>
  <c r="P419" i="11" s="1"/>
  <c r="Q419" i="11" a="1"/>
  <c r="Q419" i="11" s="1"/>
  <c r="R419" i="11" a="1"/>
  <c r="R419" i="11" s="1"/>
  <c r="N420" i="11" a="1"/>
  <c r="N420" i="11" s="1"/>
  <c r="O420" i="11" a="1"/>
  <c r="O420" i="11" s="1"/>
  <c r="P420" i="11" a="1"/>
  <c r="P420" i="11" s="1"/>
  <c r="Q420" i="11" a="1"/>
  <c r="Q420" i="11" s="1"/>
  <c r="R420" i="11" a="1"/>
  <c r="R420" i="11" s="1"/>
  <c r="N421" i="11" a="1"/>
  <c r="N421" i="11" s="1"/>
  <c r="O421" i="11" a="1"/>
  <c r="O421" i="11" s="1"/>
  <c r="P421" i="11" a="1"/>
  <c r="P421" i="11" s="1"/>
  <c r="Q421" i="11" a="1"/>
  <c r="Q421" i="11" s="1"/>
  <c r="R421" i="11" a="1"/>
  <c r="R421" i="11" s="1"/>
  <c r="N422" i="11" a="1"/>
  <c r="N422" i="11" s="1"/>
  <c r="O422" i="11" a="1"/>
  <c r="O422" i="11" s="1"/>
  <c r="P422" i="11" a="1"/>
  <c r="P422" i="11" s="1"/>
  <c r="Q422" i="11" a="1"/>
  <c r="Q422" i="11" s="1"/>
  <c r="R422" i="11" a="1"/>
  <c r="R422" i="11" s="1"/>
  <c r="N423" i="11" a="1"/>
  <c r="N423" i="11" s="1"/>
  <c r="O423" i="11" a="1"/>
  <c r="O423" i="11" s="1"/>
  <c r="P423" i="11" a="1"/>
  <c r="P423" i="11" s="1"/>
  <c r="Q423" i="11" a="1"/>
  <c r="Q423" i="11" s="1"/>
  <c r="R423" i="11" a="1"/>
  <c r="R423" i="11" s="1"/>
  <c r="N424" i="11" a="1"/>
  <c r="N424" i="11" s="1"/>
  <c r="O424" i="11" a="1"/>
  <c r="O424" i="11" s="1"/>
  <c r="P424" i="11" a="1"/>
  <c r="P424" i="11" s="1"/>
  <c r="Q424" i="11" a="1"/>
  <c r="Q424" i="11" s="1"/>
  <c r="R424" i="11" a="1"/>
  <c r="R424" i="11" s="1"/>
  <c r="N425" i="11" a="1"/>
  <c r="N425" i="11" s="1"/>
  <c r="O425" i="11" a="1"/>
  <c r="O425" i="11" s="1"/>
  <c r="P425" i="11" a="1"/>
  <c r="P425" i="11" s="1"/>
  <c r="Q425" i="11" a="1"/>
  <c r="Q425" i="11" s="1"/>
  <c r="R425" i="11" a="1"/>
  <c r="R425" i="11" s="1"/>
  <c r="N426" i="11" a="1"/>
  <c r="N426" i="11" s="1"/>
  <c r="O426" i="11" a="1"/>
  <c r="O426" i="11" s="1"/>
  <c r="P426" i="11" a="1"/>
  <c r="P426" i="11" s="1"/>
  <c r="Q426" i="11" a="1"/>
  <c r="Q426" i="11" s="1"/>
  <c r="R426" i="11" a="1"/>
  <c r="R426" i="11" s="1"/>
  <c r="N427" i="11" a="1"/>
  <c r="N427" i="11" s="1"/>
  <c r="O427" i="11" a="1"/>
  <c r="O427" i="11" s="1"/>
  <c r="P427" i="11" a="1"/>
  <c r="P427" i="11" s="1"/>
  <c r="Q427" i="11" a="1"/>
  <c r="Q427" i="11" s="1"/>
  <c r="R427" i="11" a="1"/>
  <c r="R427" i="11" s="1"/>
  <c r="N428" i="11" a="1"/>
  <c r="N428" i="11" s="1"/>
  <c r="O428" i="11" a="1"/>
  <c r="O428" i="11" s="1"/>
  <c r="P428" i="11" a="1"/>
  <c r="P428" i="11" s="1"/>
  <c r="Q428" i="11" a="1"/>
  <c r="Q428" i="11" s="1"/>
  <c r="R428" i="11" a="1"/>
  <c r="R428" i="11" s="1"/>
  <c r="N429" i="11" a="1"/>
  <c r="N429" i="11" s="1"/>
  <c r="O429" i="11" a="1"/>
  <c r="O429" i="11" s="1"/>
  <c r="P429" i="11" a="1"/>
  <c r="P429" i="11" s="1"/>
  <c r="Q429" i="11" a="1"/>
  <c r="Q429" i="11" s="1"/>
  <c r="R429" i="11" a="1"/>
  <c r="R429" i="11" s="1"/>
  <c r="N430" i="11" a="1"/>
  <c r="N430" i="11" s="1"/>
  <c r="O430" i="11" a="1"/>
  <c r="O430" i="11" s="1"/>
  <c r="P430" i="11" a="1"/>
  <c r="P430" i="11" s="1"/>
  <c r="Q430" i="11" a="1"/>
  <c r="Q430" i="11" s="1"/>
  <c r="R430" i="11" a="1"/>
  <c r="R430" i="11" s="1"/>
  <c r="N431" i="11" a="1"/>
  <c r="N431" i="11" s="1"/>
  <c r="O431" i="11" a="1"/>
  <c r="O431" i="11" s="1"/>
  <c r="P431" i="11" a="1"/>
  <c r="P431" i="11" s="1"/>
  <c r="Q431" i="11" a="1"/>
  <c r="Q431" i="11" s="1"/>
  <c r="R431" i="11" a="1"/>
  <c r="R431" i="11" s="1"/>
  <c r="N432" i="11" a="1"/>
  <c r="N432" i="11" s="1"/>
  <c r="O432" i="11" a="1"/>
  <c r="O432" i="11" s="1"/>
  <c r="P432" i="11" a="1"/>
  <c r="P432" i="11" s="1"/>
  <c r="Q432" i="11" a="1"/>
  <c r="Q432" i="11" s="1"/>
  <c r="R432" i="11" a="1"/>
  <c r="R432" i="11" s="1"/>
  <c r="N433" i="11" a="1"/>
  <c r="N433" i="11" s="1"/>
  <c r="O433" i="11" a="1"/>
  <c r="O433" i="11" s="1"/>
  <c r="P433" i="11" a="1"/>
  <c r="P433" i="11" s="1"/>
  <c r="Q433" i="11" a="1"/>
  <c r="Q433" i="11" s="1"/>
  <c r="R433" i="11" a="1"/>
  <c r="R433" i="11" s="1"/>
  <c r="N434" i="11" a="1"/>
  <c r="N434" i="11" s="1"/>
  <c r="O434" i="11" a="1"/>
  <c r="O434" i="11" s="1"/>
  <c r="P434" i="11" a="1"/>
  <c r="P434" i="11" s="1"/>
  <c r="Q434" i="11" a="1"/>
  <c r="Q434" i="11" s="1"/>
  <c r="R434" i="11" a="1"/>
  <c r="R434" i="11" s="1"/>
  <c r="N435" i="11" a="1"/>
  <c r="N435" i="11" s="1"/>
  <c r="O435" i="11" a="1"/>
  <c r="O435" i="11" s="1"/>
  <c r="P435" i="11" a="1"/>
  <c r="P435" i="11" s="1"/>
  <c r="Q435" i="11" a="1"/>
  <c r="Q435" i="11" s="1"/>
  <c r="R435" i="11" a="1"/>
  <c r="R435" i="11" s="1"/>
  <c r="N436" i="11" a="1"/>
  <c r="N436" i="11" s="1"/>
  <c r="O436" i="11" a="1"/>
  <c r="O436" i="11" s="1"/>
  <c r="P436" i="11" a="1"/>
  <c r="P436" i="11" s="1"/>
  <c r="Q436" i="11" a="1"/>
  <c r="Q436" i="11" s="1"/>
  <c r="R436" i="11" a="1"/>
  <c r="R436" i="11" s="1"/>
  <c r="N437" i="11" a="1"/>
  <c r="N437" i="11" s="1"/>
  <c r="O437" i="11" a="1"/>
  <c r="O437" i="11" s="1"/>
  <c r="P437" i="11" a="1"/>
  <c r="P437" i="11" s="1"/>
  <c r="Q437" i="11" a="1"/>
  <c r="Q437" i="11" s="1"/>
  <c r="R437" i="11" a="1"/>
  <c r="R437" i="11" s="1"/>
  <c r="N438" i="11" a="1"/>
  <c r="N438" i="11" s="1"/>
  <c r="O438" i="11" a="1"/>
  <c r="O438" i="11" s="1"/>
  <c r="P438" i="11" a="1"/>
  <c r="P438" i="11" s="1"/>
  <c r="Q438" i="11" a="1"/>
  <c r="Q438" i="11" s="1"/>
  <c r="R438" i="11" a="1"/>
  <c r="R438" i="11" s="1"/>
  <c r="N439" i="11" a="1"/>
  <c r="N439" i="11" s="1"/>
  <c r="O439" i="11" a="1"/>
  <c r="O439" i="11" s="1"/>
  <c r="P439" i="11" a="1"/>
  <c r="P439" i="11" s="1"/>
  <c r="Q439" i="11" a="1"/>
  <c r="Q439" i="11" s="1"/>
  <c r="R439" i="11" a="1"/>
  <c r="R439" i="11" s="1"/>
  <c r="N440" i="11" a="1"/>
  <c r="N440" i="11" s="1"/>
  <c r="O440" i="11" a="1"/>
  <c r="O440" i="11" s="1"/>
  <c r="P440" i="11" a="1"/>
  <c r="P440" i="11" s="1"/>
  <c r="Q440" i="11" a="1"/>
  <c r="Q440" i="11" s="1"/>
  <c r="R440" i="11" a="1"/>
  <c r="R440" i="11" s="1"/>
  <c r="N441" i="11" a="1"/>
  <c r="N441" i="11" s="1"/>
  <c r="O441" i="11" a="1"/>
  <c r="O441" i="11" s="1"/>
  <c r="P441" i="11" a="1"/>
  <c r="P441" i="11" s="1"/>
  <c r="Q441" i="11" a="1"/>
  <c r="Q441" i="11" s="1"/>
  <c r="R441" i="11" a="1"/>
  <c r="R441" i="11" s="1"/>
  <c r="N442" i="11" a="1"/>
  <c r="N442" i="11" s="1"/>
  <c r="O442" i="11" a="1"/>
  <c r="O442" i="11" s="1"/>
  <c r="P442" i="11" a="1"/>
  <c r="P442" i="11" s="1"/>
  <c r="Q442" i="11" a="1"/>
  <c r="Q442" i="11" s="1"/>
  <c r="R442" i="11" a="1"/>
  <c r="R442" i="11" s="1"/>
  <c r="N443" i="11" a="1"/>
  <c r="N443" i="11" s="1"/>
  <c r="O443" i="11" a="1"/>
  <c r="O443" i="11" s="1"/>
  <c r="P443" i="11" a="1"/>
  <c r="P443" i="11" s="1"/>
  <c r="Q443" i="11" a="1"/>
  <c r="Q443" i="11" s="1"/>
  <c r="R443" i="11" a="1"/>
  <c r="R443" i="11" s="1"/>
  <c r="N444" i="11" a="1"/>
  <c r="N444" i="11" s="1"/>
  <c r="O444" i="11" a="1"/>
  <c r="O444" i="11" s="1"/>
  <c r="P444" i="11" a="1"/>
  <c r="P444" i="11" s="1"/>
  <c r="Q444" i="11" a="1"/>
  <c r="Q444" i="11" s="1"/>
  <c r="R444" i="11" a="1"/>
  <c r="R444" i="11" s="1"/>
  <c r="N445" i="11" a="1"/>
  <c r="N445" i="11" s="1"/>
  <c r="O445" i="11" a="1"/>
  <c r="O445" i="11" s="1"/>
  <c r="P445" i="11" a="1"/>
  <c r="P445" i="11" s="1"/>
  <c r="Q445" i="11" a="1"/>
  <c r="Q445" i="11" s="1"/>
  <c r="R445" i="11" a="1"/>
  <c r="R445" i="11" s="1"/>
  <c r="N446" i="11" a="1"/>
  <c r="N446" i="11" s="1"/>
  <c r="O446" i="11" a="1"/>
  <c r="O446" i="11" s="1"/>
  <c r="P446" i="11" a="1"/>
  <c r="P446" i="11" s="1"/>
  <c r="Q446" i="11" a="1"/>
  <c r="Q446" i="11" s="1"/>
  <c r="R446" i="11" a="1"/>
  <c r="R446" i="11" s="1"/>
  <c r="N447" i="11" a="1"/>
  <c r="N447" i="11" s="1"/>
  <c r="O447" i="11" a="1"/>
  <c r="O447" i="11" s="1"/>
  <c r="P447" i="11" a="1"/>
  <c r="P447" i="11" s="1"/>
  <c r="Q447" i="11" a="1"/>
  <c r="Q447" i="11" s="1"/>
  <c r="R447" i="11" a="1"/>
  <c r="R447" i="11" s="1"/>
  <c r="N448" i="11" a="1"/>
  <c r="N448" i="11" s="1"/>
  <c r="O448" i="11" a="1"/>
  <c r="O448" i="11" s="1"/>
  <c r="P448" i="11" a="1"/>
  <c r="P448" i="11" s="1"/>
  <c r="Q448" i="11" a="1"/>
  <c r="Q448" i="11" s="1"/>
  <c r="R448" i="11" a="1"/>
  <c r="R448" i="11" s="1"/>
  <c r="N449" i="11" a="1"/>
  <c r="N449" i="11" s="1"/>
  <c r="O449" i="11" a="1"/>
  <c r="O449" i="11" s="1"/>
  <c r="P449" i="11" a="1"/>
  <c r="P449" i="11" s="1"/>
  <c r="Q449" i="11" a="1"/>
  <c r="Q449" i="11" s="1"/>
  <c r="R449" i="11" a="1"/>
  <c r="R449" i="11" s="1"/>
  <c r="N450" i="11" a="1"/>
  <c r="N450" i="11" s="1"/>
  <c r="O450" i="11" a="1"/>
  <c r="O450" i="11" s="1"/>
  <c r="P450" i="11" a="1"/>
  <c r="P450" i="11" s="1"/>
  <c r="Q450" i="11" a="1"/>
  <c r="Q450" i="11" s="1"/>
  <c r="R450" i="11" a="1"/>
  <c r="R450" i="11" s="1"/>
  <c r="N451" i="11" a="1"/>
  <c r="N451" i="11" s="1"/>
  <c r="O451" i="11" a="1"/>
  <c r="O451" i="11" s="1"/>
  <c r="P451" i="11" a="1"/>
  <c r="P451" i="11" s="1"/>
  <c r="Q451" i="11" a="1"/>
  <c r="Q451" i="11" s="1"/>
  <c r="R451" i="11" a="1"/>
  <c r="R451" i="11" s="1"/>
  <c r="N452" i="11" a="1"/>
  <c r="N452" i="11" s="1"/>
  <c r="O452" i="11" a="1"/>
  <c r="O452" i="11" s="1"/>
  <c r="P452" i="11" a="1"/>
  <c r="P452" i="11" s="1"/>
  <c r="Q452" i="11" a="1"/>
  <c r="Q452" i="11" s="1"/>
  <c r="R452" i="11" a="1"/>
  <c r="R452" i="11" s="1"/>
  <c r="N453" i="11" a="1"/>
  <c r="N453" i="11" s="1"/>
  <c r="O453" i="11" a="1"/>
  <c r="O453" i="11" s="1"/>
  <c r="P453" i="11" a="1"/>
  <c r="P453" i="11" s="1"/>
  <c r="Q453" i="11" a="1"/>
  <c r="Q453" i="11" s="1"/>
  <c r="R453" i="11" a="1"/>
  <c r="R453" i="11" s="1"/>
  <c r="N454" i="11" a="1"/>
  <c r="N454" i="11" s="1"/>
  <c r="O454" i="11" a="1"/>
  <c r="O454" i="11" s="1"/>
  <c r="P454" i="11" a="1"/>
  <c r="P454" i="11" s="1"/>
  <c r="Q454" i="11" a="1"/>
  <c r="Q454" i="11" s="1"/>
  <c r="R454" i="11" a="1"/>
  <c r="R454" i="11" s="1"/>
  <c r="N455" i="11" a="1"/>
  <c r="N455" i="11" s="1"/>
  <c r="O455" i="11" a="1"/>
  <c r="O455" i="11" s="1"/>
  <c r="P455" i="11" a="1"/>
  <c r="P455" i="11" s="1"/>
  <c r="Q455" i="11" a="1"/>
  <c r="Q455" i="11" s="1"/>
  <c r="R455" i="11" a="1"/>
  <c r="R455" i="11" s="1"/>
  <c r="N456" i="11" a="1"/>
  <c r="N456" i="11" s="1"/>
  <c r="O456" i="11" a="1"/>
  <c r="O456" i="11" s="1"/>
  <c r="P456" i="11" a="1"/>
  <c r="P456" i="11" s="1"/>
  <c r="Q456" i="11" a="1"/>
  <c r="Q456" i="11" s="1"/>
  <c r="R456" i="11" a="1"/>
  <c r="R456" i="11" s="1"/>
  <c r="N457" i="11" a="1"/>
  <c r="N457" i="11" s="1"/>
  <c r="O457" i="11" a="1"/>
  <c r="O457" i="11" s="1"/>
  <c r="P457" i="11" a="1"/>
  <c r="P457" i="11" s="1"/>
  <c r="Q457" i="11" a="1"/>
  <c r="Q457" i="11" s="1"/>
  <c r="R457" i="11" a="1"/>
  <c r="R457" i="11" s="1"/>
  <c r="N458" i="11" a="1"/>
  <c r="N458" i="11" s="1"/>
  <c r="O458" i="11" a="1"/>
  <c r="O458" i="11" s="1"/>
  <c r="P458" i="11" a="1"/>
  <c r="P458" i="11" s="1"/>
  <c r="Q458" i="11" a="1"/>
  <c r="Q458" i="11" s="1"/>
  <c r="R458" i="11" a="1"/>
  <c r="R458" i="11" s="1"/>
  <c r="N459" i="11" a="1"/>
  <c r="N459" i="11" s="1"/>
  <c r="O459" i="11" a="1"/>
  <c r="O459" i="11" s="1"/>
  <c r="P459" i="11" a="1"/>
  <c r="P459" i="11" s="1"/>
  <c r="Q459" i="11" a="1"/>
  <c r="Q459" i="11" s="1"/>
  <c r="R459" i="11" a="1"/>
  <c r="R459" i="11" s="1"/>
  <c r="N460" i="11" a="1"/>
  <c r="N460" i="11" s="1"/>
  <c r="O460" i="11" a="1"/>
  <c r="O460" i="11" s="1"/>
  <c r="P460" i="11" a="1"/>
  <c r="P460" i="11" s="1"/>
  <c r="Q460" i="11" a="1"/>
  <c r="Q460" i="11" s="1"/>
  <c r="R460" i="11" a="1"/>
  <c r="R460" i="11" s="1"/>
  <c r="N461" i="11" a="1"/>
  <c r="N461" i="11" s="1"/>
  <c r="O461" i="11" a="1"/>
  <c r="O461" i="11" s="1"/>
  <c r="P461" i="11" a="1"/>
  <c r="P461" i="11" s="1"/>
  <c r="Q461" i="11" a="1"/>
  <c r="Q461" i="11" s="1"/>
  <c r="R461" i="11" a="1"/>
  <c r="R461" i="11" s="1"/>
  <c r="N462" i="11" a="1"/>
  <c r="N462" i="11" s="1"/>
  <c r="O462" i="11" a="1"/>
  <c r="O462" i="11" s="1"/>
  <c r="P462" i="11" a="1"/>
  <c r="P462" i="11" s="1"/>
  <c r="Q462" i="11" a="1"/>
  <c r="Q462" i="11" s="1"/>
  <c r="R462" i="11" a="1"/>
  <c r="R462" i="11" s="1"/>
  <c r="N463" i="11" a="1"/>
  <c r="N463" i="11" s="1"/>
  <c r="O463" i="11" a="1"/>
  <c r="O463" i="11" s="1"/>
  <c r="P463" i="11" a="1"/>
  <c r="P463" i="11" s="1"/>
  <c r="Q463" i="11" a="1"/>
  <c r="Q463" i="11" s="1"/>
  <c r="R463" i="11" a="1"/>
  <c r="R463" i="11" s="1"/>
  <c r="N464" i="11" a="1"/>
  <c r="N464" i="11" s="1"/>
  <c r="O464" i="11" a="1"/>
  <c r="O464" i="11" s="1"/>
  <c r="P464" i="11" a="1"/>
  <c r="P464" i="11" s="1"/>
  <c r="Q464" i="11" a="1"/>
  <c r="Q464" i="11" s="1"/>
  <c r="R464" i="11" a="1"/>
  <c r="R464" i="11" s="1"/>
  <c r="N465" i="11" a="1"/>
  <c r="N465" i="11" s="1"/>
  <c r="O465" i="11" a="1"/>
  <c r="O465" i="11" s="1"/>
  <c r="P465" i="11" a="1"/>
  <c r="P465" i="11" s="1"/>
  <c r="Q465" i="11" a="1"/>
  <c r="Q465" i="11" s="1"/>
  <c r="R465" i="11" a="1"/>
  <c r="R465" i="11" s="1"/>
  <c r="N466" i="11" a="1"/>
  <c r="N466" i="11" s="1"/>
  <c r="O466" i="11" a="1"/>
  <c r="O466" i="11" s="1"/>
  <c r="P466" i="11" a="1"/>
  <c r="P466" i="11" s="1"/>
  <c r="Q466" i="11" a="1"/>
  <c r="Q466" i="11" s="1"/>
  <c r="R466" i="11" a="1"/>
  <c r="R466" i="11" s="1"/>
  <c r="N467" i="11" a="1"/>
  <c r="N467" i="11" s="1"/>
  <c r="O467" i="11" a="1"/>
  <c r="O467" i="11" s="1"/>
  <c r="P467" i="11" a="1"/>
  <c r="P467" i="11" s="1"/>
  <c r="Q467" i="11" a="1"/>
  <c r="Q467" i="11" s="1"/>
  <c r="R467" i="11" a="1"/>
  <c r="R467" i="11" s="1"/>
  <c r="N468" i="11" a="1"/>
  <c r="N468" i="11" s="1"/>
  <c r="O468" i="11" a="1"/>
  <c r="O468" i="11" s="1"/>
  <c r="P468" i="11" a="1"/>
  <c r="P468" i="11" s="1"/>
  <c r="Q468" i="11" a="1"/>
  <c r="Q468" i="11" s="1"/>
  <c r="R468" i="11" a="1"/>
  <c r="R468" i="11" s="1"/>
  <c r="N469" i="11" a="1"/>
  <c r="N469" i="11" s="1"/>
  <c r="O469" i="11" a="1"/>
  <c r="O469" i="11" s="1"/>
  <c r="P469" i="11" a="1"/>
  <c r="P469" i="11" s="1"/>
  <c r="Q469" i="11" a="1"/>
  <c r="Q469" i="11" s="1"/>
  <c r="R469" i="11" a="1"/>
  <c r="R469" i="11" s="1"/>
  <c r="N470" i="11" a="1"/>
  <c r="N470" i="11" s="1"/>
  <c r="O470" i="11" a="1"/>
  <c r="O470" i="11" s="1"/>
  <c r="P470" i="11" a="1"/>
  <c r="P470" i="11" s="1"/>
  <c r="Q470" i="11" a="1"/>
  <c r="Q470" i="11" s="1"/>
  <c r="R470" i="11" a="1"/>
  <c r="R470" i="11" s="1"/>
  <c r="N471" i="11" a="1"/>
  <c r="N471" i="11" s="1"/>
  <c r="O471" i="11" a="1"/>
  <c r="O471" i="11" s="1"/>
  <c r="P471" i="11" a="1"/>
  <c r="P471" i="11" s="1"/>
  <c r="Q471" i="11" a="1"/>
  <c r="Q471" i="11" s="1"/>
  <c r="R471" i="11" a="1"/>
  <c r="R471" i="11" s="1"/>
  <c r="N472" i="11" a="1"/>
  <c r="N472" i="11" s="1"/>
  <c r="O472" i="11" a="1"/>
  <c r="O472" i="11" s="1"/>
  <c r="P472" i="11" a="1"/>
  <c r="P472" i="11" s="1"/>
  <c r="Q472" i="11" a="1"/>
  <c r="Q472" i="11" s="1"/>
  <c r="R472" i="11" a="1"/>
  <c r="R472" i="11" s="1"/>
  <c r="N473" i="11" a="1"/>
  <c r="N473" i="11" s="1"/>
  <c r="O473" i="11" a="1"/>
  <c r="O473" i="11" s="1"/>
  <c r="P473" i="11" a="1"/>
  <c r="P473" i="11" s="1"/>
  <c r="Q473" i="11" a="1"/>
  <c r="Q473" i="11" s="1"/>
  <c r="R473" i="11" a="1"/>
  <c r="R473" i="11" s="1"/>
  <c r="N474" i="11" a="1"/>
  <c r="N474" i="11" s="1"/>
  <c r="O474" i="11" a="1"/>
  <c r="O474" i="11" s="1"/>
  <c r="P474" i="11" a="1"/>
  <c r="P474" i="11" s="1"/>
  <c r="Q474" i="11" a="1"/>
  <c r="Q474" i="11" s="1"/>
  <c r="R474" i="11" a="1"/>
  <c r="R474" i="11" s="1"/>
  <c r="N475" i="11" a="1"/>
  <c r="N475" i="11" s="1"/>
  <c r="O475" i="11" a="1"/>
  <c r="O475" i="11" s="1"/>
  <c r="P475" i="11" a="1"/>
  <c r="P475" i="11" s="1"/>
  <c r="Q475" i="11" a="1"/>
  <c r="Q475" i="11" s="1"/>
  <c r="R475" i="11" a="1"/>
  <c r="R475" i="11" s="1"/>
  <c r="N476" i="11" a="1"/>
  <c r="N476" i="11" s="1"/>
  <c r="O476" i="11" a="1"/>
  <c r="O476" i="11" s="1"/>
  <c r="P476" i="11" a="1"/>
  <c r="P476" i="11" s="1"/>
  <c r="Q476" i="11" a="1"/>
  <c r="Q476" i="11" s="1"/>
  <c r="R476" i="11" a="1"/>
  <c r="R476" i="11" s="1"/>
  <c r="N477" i="11" a="1"/>
  <c r="N477" i="11" s="1"/>
  <c r="O477" i="11" a="1"/>
  <c r="O477" i="11" s="1"/>
  <c r="P477" i="11" a="1"/>
  <c r="P477" i="11" s="1"/>
  <c r="Q477" i="11" a="1"/>
  <c r="Q477" i="11" s="1"/>
  <c r="R477" i="11" a="1"/>
  <c r="R477" i="11" s="1"/>
  <c r="N478" i="11" a="1"/>
  <c r="N478" i="11" s="1"/>
  <c r="O478" i="11" a="1"/>
  <c r="O478" i="11" s="1"/>
  <c r="P478" i="11" a="1"/>
  <c r="P478" i="11" s="1"/>
  <c r="Q478" i="11" a="1"/>
  <c r="Q478" i="11" s="1"/>
  <c r="R478" i="11" a="1"/>
  <c r="R478" i="11" s="1"/>
  <c r="N479" i="11" a="1"/>
  <c r="N479" i="11" s="1"/>
  <c r="O479" i="11" a="1"/>
  <c r="O479" i="11" s="1"/>
  <c r="P479" i="11" a="1"/>
  <c r="P479" i="11" s="1"/>
  <c r="Q479" i="11" a="1"/>
  <c r="Q479" i="11" s="1"/>
  <c r="R479" i="11" a="1"/>
  <c r="R479" i="11" s="1"/>
  <c r="N480" i="11" a="1"/>
  <c r="N480" i="11" s="1"/>
  <c r="O480" i="11" a="1"/>
  <c r="O480" i="11" s="1"/>
  <c r="P480" i="11" a="1"/>
  <c r="P480" i="11" s="1"/>
  <c r="Q480" i="11" a="1"/>
  <c r="Q480" i="11" s="1"/>
  <c r="R480" i="11" a="1"/>
  <c r="R480" i="11" s="1"/>
  <c r="N481" i="11" a="1"/>
  <c r="N481" i="11" s="1"/>
  <c r="O481" i="11" a="1"/>
  <c r="O481" i="11" s="1"/>
  <c r="P481" i="11" a="1"/>
  <c r="P481" i="11" s="1"/>
  <c r="Q481" i="11" a="1"/>
  <c r="Q481" i="11" s="1"/>
  <c r="R481" i="11" a="1"/>
  <c r="R481" i="11" s="1"/>
  <c r="N482" i="11" a="1"/>
  <c r="N482" i="11" s="1"/>
  <c r="O482" i="11" a="1"/>
  <c r="O482" i="11" s="1"/>
  <c r="P482" i="11" a="1"/>
  <c r="P482" i="11" s="1"/>
  <c r="Q482" i="11" a="1"/>
  <c r="Q482" i="11" s="1"/>
  <c r="R482" i="11" a="1"/>
  <c r="R482" i="11" s="1"/>
  <c r="N483" i="11" a="1"/>
  <c r="N483" i="11" s="1"/>
  <c r="O483" i="11" a="1"/>
  <c r="O483" i="11" s="1"/>
  <c r="P483" i="11" a="1"/>
  <c r="P483" i="11" s="1"/>
  <c r="Q483" i="11" a="1"/>
  <c r="Q483" i="11" s="1"/>
  <c r="R483" i="11" a="1"/>
  <c r="R483" i="11" s="1"/>
  <c r="N484" i="11" a="1"/>
  <c r="N484" i="11" s="1"/>
  <c r="O484" i="11" a="1"/>
  <c r="O484" i="11" s="1"/>
  <c r="P484" i="11" a="1"/>
  <c r="P484" i="11" s="1"/>
  <c r="Q484" i="11" a="1"/>
  <c r="Q484" i="11" s="1"/>
  <c r="R484" i="11" a="1"/>
  <c r="R484" i="11" s="1"/>
  <c r="N485" i="11" a="1"/>
  <c r="N485" i="11" s="1"/>
  <c r="O485" i="11" a="1"/>
  <c r="O485" i="11" s="1"/>
  <c r="P485" i="11" a="1"/>
  <c r="P485" i="11" s="1"/>
  <c r="Q485" i="11" a="1"/>
  <c r="Q485" i="11" s="1"/>
  <c r="R485" i="11" a="1"/>
  <c r="R485" i="11" s="1"/>
  <c r="N486" i="11" a="1"/>
  <c r="N486" i="11" s="1"/>
  <c r="O486" i="11" a="1"/>
  <c r="O486" i="11" s="1"/>
  <c r="P486" i="11" a="1"/>
  <c r="P486" i="11" s="1"/>
  <c r="Q486" i="11" a="1"/>
  <c r="Q486" i="11" s="1"/>
  <c r="R486" i="11" a="1"/>
  <c r="R486" i="11" s="1"/>
  <c r="N487" i="11" a="1"/>
  <c r="N487" i="11" s="1"/>
  <c r="O487" i="11" a="1"/>
  <c r="O487" i="11" s="1"/>
  <c r="P487" i="11" a="1"/>
  <c r="P487" i="11" s="1"/>
  <c r="Q487" i="11" a="1"/>
  <c r="Q487" i="11" s="1"/>
  <c r="R487" i="11" a="1"/>
  <c r="R487" i="11" s="1"/>
  <c r="N488" i="11" a="1"/>
  <c r="N488" i="11" s="1"/>
  <c r="O488" i="11" a="1"/>
  <c r="O488" i="11" s="1"/>
  <c r="P488" i="11" a="1"/>
  <c r="P488" i="11" s="1"/>
  <c r="Q488" i="11" a="1"/>
  <c r="Q488" i="11" s="1"/>
  <c r="R488" i="11" a="1"/>
  <c r="R488" i="11" s="1"/>
  <c r="N489" i="11" a="1"/>
  <c r="N489" i="11" s="1"/>
  <c r="O489" i="11" a="1"/>
  <c r="O489" i="11" s="1"/>
  <c r="P489" i="11" a="1"/>
  <c r="P489" i="11" s="1"/>
  <c r="Q489" i="11" a="1"/>
  <c r="Q489" i="11" s="1"/>
  <c r="R489" i="11" a="1"/>
  <c r="R489" i="11" s="1"/>
  <c r="N490" i="11" a="1"/>
  <c r="N490" i="11" s="1"/>
  <c r="O490" i="11" a="1"/>
  <c r="O490" i="11" s="1"/>
  <c r="P490" i="11" a="1"/>
  <c r="P490" i="11" s="1"/>
  <c r="Q490" i="11" a="1"/>
  <c r="Q490" i="11" s="1"/>
  <c r="R490" i="11" a="1"/>
  <c r="R490" i="11" s="1"/>
  <c r="N491" i="11" a="1"/>
  <c r="N491" i="11" s="1"/>
  <c r="O491" i="11" a="1"/>
  <c r="O491" i="11" s="1"/>
  <c r="P491" i="11" a="1"/>
  <c r="P491" i="11" s="1"/>
  <c r="Q491" i="11" a="1"/>
  <c r="Q491" i="11" s="1"/>
  <c r="R491" i="11" a="1"/>
  <c r="R491" i="11" s="1"/>
  <c r="N492" i="11" a="1"/>
  <c r="N492" i="11" s="1"/>
  <c r="O492" i="11" a="1"/>
  <c r="O492" i="11" s="1"/>
  <c r="P492" i="11" a="1"/>
  <c r="P492" i="11" s="1"/>
  <c r="Q492" i="11" a="1"/>
  <c r="Q492" i="11" s="1"/>
  <c r="R492" i="11" a="1"/>
  <c r="R492" i="11" s="1"/>
  <c r="N493" i="11" a="1"/>
  <c r="N493" i="11" s="1"/>
  <c r="O493" i="11" a="1"/>
  <c r="O493" i="11" s="1"/>
  <c r="P493" i="11" a="1"/>
  <c r="P493" i="11" s="1"/>
  <c r="Q493" i="11" a="1"/>
  <c r="Q493" i="11" s="1"/>
  <c r="R493" i="11" a="1"/>
  <c r="R493" i="11" s="1"/>
  <c r="N494" i="11" a="1"/>
  <c r="N494" i="11" s="1"/>
  <c r="O494" i="11" a="1"/>
  <c r="O494" i="11" s="1"/>
  <c r="P494" i="11" a="1"/>
  <c r="P494" i="11" s="1"/>
  <c r="Q494" i="11" a="1"/>
  <c r="Q494" i="11" s="1"/>
  <c r="R494" i="11" a="1"/>
  <c r="R494" i="11" s="1"/>
  <c r="N495" i="11" a="1"/>
  <c r="N495" i="11" s="1"/>
  <c r="O495" i="11" a="1"/>
  <c r="O495" i="11" s="1"/>
  <c r="P495" i="11" a="1"/>
  <c r="P495" i="11" s="1"/>
  <c r="Q495" i="11" a="1"/>
  <c r="Q495" i="11" s="1"/>
  <c r="R495" i="11" a="1"/>
  <c r="R495" i="11" s="1"/>
  <c r="N496" i="11" a="1"/>
  <c r="N496" i="11" s="1"/>
  <c r="O496" i="11" a="1"/>
  <c r="O496" i="11" s="1"/>
  <c r="P496" i="11" a="1"/>
  <c r="P496" i="11" s="1"/>
  <c r="Q496" i="11" a="1"/>
  <c r="Q496" i="11" s="1"/>
  <c r="R496" i="11" a="1"/>
  <c r="R496" i="11" s="1"/>
  <c r="N497" i="11" a="1"/>
  <c r="N497" i="11" s="1"/>
  <c r="O497" i="11" a="1"/>
  <c r="O497" i="11" s="1"/>
  <c r="P497" i="11" a="1"/>
  <c r="P497" i="11" s="1"/>
  <c r="Q497" i="11" a="1"/>
  <c r="Q497" i="11" s="1"/>
  <c r="R497" i="11" a="1"/>
  <c r="R497" i="11" s="1"/>
  <c r="N498" i="11" a="1"/>
  <c r="N498" i="11" s="1"/>
  <c r="O498" i="11" a="1"/>
  <c r="O498" i="11" s="1"/>
  <c r="P498" i="11" a="1"/>
  <c r="P498" i="11" s="1"/>
  <c r="Q498" i="11" a="1"/>
  <c r="Q498" i="11" s="1"/>
  <c r="R498" i="11" a="1"/>
  <c r="R498" i="11" s="1"/>
  <c r="N499" i="11" a="1"/>
  <c r="N499" i="11" s="1"/>
  <c r="O499" i="11" a="1"/>
  <c r="O499" i="11" s="1"/>
  <c r="P499" i="11" a="1"/>
  <c r="P499" i="11" s="1"/>
  <c r="Q499" i="11" a="1"/>
  <c r="Q499" i="11" s="1"/>
  <c r="R499" i="11" a="1"/>
  <c r="R499" i="11" s="1"/>
  <c r="N500" i="11" a="1"/>
  <c r="N500" i="11" s="1"/>
  <c r="O500" i="11" a="1"/>
  <c r="O500" i="11" s="1"/>
  <c r="P500" i="11" a="1"/>
  <c r="P500" i="11" s="1"/>
  <c r="Q500" i="11" a="1"/>
  <c r="Q500" i="11" s="1"/>
  <c r="R500" i="11" a="1"/>
  <c r="R500" i="11" s="1"/>
  <c r="N501" i="11" a="1"/>
  <c r="N501" i="11" s="1"/>
  <c r="O501" i="11" a="1"/>
  <c r="O501" i="11" s="1"/>
  <c r="P501" i="11" a="1"/>
  <c r="P501" i="11" s="1"/>
  <c r="Q501" i="11" a="1"/>
  <c r="Q501" i="11" s="1"/>
  <c r="R501" i="11" a="1"/>
  <c r="R501" i="11" s="1"/>
  <c r="N502" i="11" a="1"/>
  <c r="N502" i="11" s="1"/>
  <c r="O502" i="11" a="1"/>
  <c r="O502" i="11" s="1"/>
  <c r="P502" i="11" a="1"/>
  <c r="P502" i="11" s="1"/>
  <c r="Q502" i="11" a="1"/>
  <c r="Q502" i="11" s="1"/>
  <c r="R502" i="11" a="1"/>
  <c r="R502" i="11" s="1"/>
  <c r="N503" i="11" a="1"/>
  <c r="N503" i="11" s="1"/>
  <c r="O503" i="11" a="1"/>
  <c r="O503" i="11" s="1"/>
  <c r="P503" i="11" a="1"/>
  <c r="P503" i="11" s="1"/>
  <c r="Q503" i="11" a="1"/>
  <c r="Q503" i="11" s="1"/>
  <c r="R503" i="11" a="1"/>
  <c r="R503" i="11" s="1"/>
  <c r="N504" i="11" a="1"/>
  <c r="N504" i="11" s="1"/>
  <c r="O504" i="11" a="1"/>
  <c r="O504" i="11" s="1"/>
  <c r="P504" i="11" a="1"/>
  <c r="P504" i="11" s="1"/>
  <c r="Q504" i="11" a="1"/>
  <c r="Q504" i="11" s="1"/>
  <c r="R504" i="11" a="1"/>
  <c r="R504" i="11" s="1"/>
  <c r="N505" i="11" a="1"/>
  <c r="N505" i="11" s="1"/>
  <c r="O505" i="11" a="1"/>
  <c r="O505" i="11" s="1"/>
  <c r="P505" i="11" a="1"/>
  <c r="P505" i="11" s="1"/>
  <c r="Q505" i="11" a="1"/>
  <c r="Q505" i="11" s="1"/>
  <c r="R505" i="11" a="1"/>
  <c r="R505" i="11" s="1"/>
  <c r="N506" i="11" a="1"/>
  <c r="N506" i="11" s="1"/>
  <c r="O506" i="11" a="1"/>
  <c r="O506" i="11" s="1"/>
  <c r="P506" i="11" a="1"/>
  <c r="P506" i="11" s="1"/>
  <c r="Q506" i="11" a="1"/>
  <c r="Q506" i="11" s="1"/>
  <c r="R506" i="11" a="1"/>
  <c r="R506" i="11" s="1"/>
  <c r="N507" i="11" a="1"/>
  <c r="N507" i="11" s="1"/>
  <c r="O507" i="11" a="1"/>
  <c r="O507" i="11" s="1"/>
  <c r="P507" i="11" a="1"/>
  <c r="P507" i="11" s="1"/>
  <c r="Q507" i="11" a="1"/>
  <c r="Q507" i="11" s="1"/>
  <c r="R507" i="11" a="1"/>
  <c r="R507" i="11" s="1"/>
  <c r="N508" i="11" a="1"/>
  <c r="N508" i="11" s="1"/>
  <c r="O508" i="11" a="1"/>
  <c r="O508" i="11" s="1"/>
  <c r="P508" i="11" a="1"/>
  <c r="P508" i="11" s="1"/>
  <c r="Q508" i="11" a="1"/>
  <c r="Q508" i="11" s="1"/>
  <c r="R508" i="11" a="1"/>
  <c r="R508" i="11" s="1"/>
  <c r="N509" i="11" a="1"/>
  <c r="N509" i="11" s="1"/>
  <c r="O509" i="11" a="1"/>
  <c r="O509" i="11" s="1"/>
  <c r="P509" i="11" a="1"/>
  <c r="P509" i="11" s="1"/>
  <c r="Q509" i="11" a="1"/>
  <c r="Q509" i="11" s="1"/>
  <c r="R509" i="11" a="1"/>
  <c r="R509" i="11" s="1"/>
  <c r="N510" i="11" a="1"/>
  <c r="N510" i="11" s="1"/>
  <c r="O510" i="11" a="1"/>
  <c r="O510" i="11" s="1"/>
  <c r="P510" i="11" a="1"/>
  <c r="P510" i="11" s="1"/>
  <c r="Q510" i="11" a="1"/>
  <c r="Q510" i="11" s="1"/>
  <c r="R510" i="11" a="1"/>
  <c r="R510" i="11" s="1"/>
  <c r="N511" i="11" a="1"/>
  <c r="N511" i="11" s="1"/>
  <c r="O511" i="11" a="1"/>
  <c r="O511" i="11" s="1"/>
  <c r="P511" i="11" a="1"/>
  <c r="P511" i="11" s="1"/>
  <c r="Q511" i="11" a="1"/>
  <c r="Q511" i="11" s="1"/>
  <c r="R511" i="11" a="1"/>
  <c r="R511" i="11" s="1"/>
  <c r="N512" i="11" a="1"/>
  <c r="N512" i="11" s="1"/>
  <c r="O512" i="11" a="1"/>
  <c r="O512" i="11" s="1"/>
  <c r="P512" i="11" a="1"/>
  <c r="P512" i="11" s="1"/>
  <c r="Q512" i="11" a="1"/>
  <c r="Q512" i="11" s="1"/>
  <c r="R512" i="11" a="1"/>
  <c r="R512" i="11" s="1"/>
  <c r="N513" i="11" a="1"/>
  <c r="N513" i="11" s="1"/>
  <c r="O513" i="11" a="1"/>
  <c r="O513" i="11" s="1"/>
  <c r="P513" i="11" a="1"/>
  <c r="P513" i="11" s="1"/>
  <c r="Q513" i="11" a="1"/>
  <c r="Q513" i="11" s="1"/>
  <c r="R513" i="11" a="1"/>
  <c r="R513" i="11" s="1"/>
  <c r="N514" i="11" a="1"/>
  <c r="N514" i="11" s="1"/>
  <c r="O514" i="11" a="1"/>
  <c r="O514" i="11" s="1"/>
  <c r="P514" i="11" a="1"/>
  <c r="P514" i="11" s="1"/>
  <c r="Q514" i="11" a="1"/>
  <c r="Q514" i="11" s="1"/>
  <c r="R514" i="11" a="1"/>
  <c r="R514" i="11" s="1"/>
  <c r="N515" i="11" a="1"/>
  <c r="N515" i="11" s="1"/>
  <c r="O515" i="11" a="1"/>
  <c r="O515" i="11" s="1"/>
  <c r="P515" i="11" a="1"/>
  <c r="P515" i="11" s="1"/>
  <c r="Q515" i="11" a="1"/>
  <c r="Q515" i="11" s="1"/>
  <c r="R515" i="11" a="1"/>
  <c r="R515" i="11" s="1"/>
  <c r="N516" i="11" a="1"/>
  <c r="N516" i="11" s="1"/>
  <c r="O516" i="11" a="1"/>
  <c r="O516" i="11" s="1"/>
  <c r="P516" i="11" a="1"/>
  <c r="P516" i="11" s="1"/>
  <c r="Q516" i="11" a="1"/>
  <c r="Q516" i="11" s="1"/>
  <c r="R516" i="11" a="1"/>
  <c r="R516" i="11" s="1"/>
  <c r="N517" i="11" a="1"/>
  <c r="N517" i="11" s="1"/>
  <c r="O517" i="11" a="1"/>
  <c r="O517" i="11" s="1"/>
  <c r="P517" i="11" a="1"/>
  <c r="P517" i="11" s="1"/>
  <c r="Q517" i="11" a="1"/>
  <c r="Q517" i="11" s="1"/>
  <c r="R517" i="11" a="1"/>
  <c r="R517" i="11" s="1"/>
  <c r="N518" i="11" a="1"/>
  <c r="N518" i="11" s="1"/>
  <c r="O518" i="11" a="1"/>
  <c r="O518" i="11" s="1"/>
  <c r="P518" i="11" a="1"/>
  <c r="P518" i="11" s="1"/>
  <c r="Q518" i="11" a="1"/>
  <c r="Q518" i="11" s="1"/>
  <c r="R518" i="11" a="1"/>
  <c r="R518" i="11" s="1"/>
  <c r="N519" i="11" a="1"/>
  <c r="N519" i="11" s="1"/>
  <c r="O519" i="11" a="1"/>
  <c r="O519" i="11" s="1"/>
  <c r="P519" i="11" a="1"/>
  <c r="P519" i="11" s="1"/>
  <c r="Q519" i="11" a="1"/>
  <c r="Q519" i="11" s="1"/>
  <c r="R519" i="11" a="1"/>
  <c r="R519" i="11" s="1"/>
  <c r="N520" i="11" a="1"/>
  <c r="N520" i="11" s="1"/>
  <c r="O520" i="11" a="1"/>
  <c r="O520" i="11" s="1"/>
  <c r="P520" i="11" a="1"/>
  <c r="P520" i="11" s="1"/>
  <c r="Q520" i="11" a="1"/>
  <c r="Q520" i="11" s="1"/>
  <c r="R520" i="11" a="1"/>
  <c r="R520" i="11" s="1"/>
  <c r="N521" i="11" a="1"/>
  <c r="N521" i="11" s="1"/>
  <c r="O521" i="11" a="1"/>
  <c r="O521" i="11" s="1"/>
  <c r="P521" i="11" a="1"/>
  <c r="P521" i="11" s="1"/>
  <c r="Q521" i="11" a="1"/>
  <c r="Q521" i="11" s="1"/>
  <c r="R521" i="11" a="1"/>
  <c r="R521" i="11" s="1"/>
  <c r="N522" i="11" a="1"/>
  <c r="N522" i="11" s="1"/>
  <c r="O522" i="11" a="1"/>
  <c r="O522" i="11" s="1"/>
  <c r="P522" i="11" a="1"/>
  <c r="P522" i="11" s="1"/>
  <c r="Q522" i="11" a="1"/>
  <c r="Q522" i="11" s="1"/>
  <c r="R522" i="11" a="1"/>
  <c r="R522" i="11" s="1"/>
  <c r="N523" i="11" a="1"/>
  <c r="N523" i="11" s="1"/>
  <c r="O523" i="11" a="1"/>
  <c r="O523" i="11" s="1"/>
  <c r="P523" i="11" a="1"/>
  <c r="P523" i="11" s="1"/>
  <c r="Q523" i="11" a="1"/>
  <c r="Q523" i="11" s="1"/>
  <c r="R523" i="11" a="1"/>
  <c r="R523" i="11" s="1"/>
  <c r="N524" i="11" a="1"/>
  <c r="N524" i="11" s="1"/>
  <c r="O524" i="11" a="1"/>
  <c r="O524" i="11" s="1"/>
  <c r="P524" i="11" a="1"/>
  <c r="P524" i="11" s="1"/>
  <c r="Q524" i="11" a="1"/>
  <c r="Q524" i="11" s="1"/>
  <c r="R524" i="11" a="1"/>
  <c r="R524" i="11" s="1"/>
  <c r="N525" i="11" a="1"/>
  <c r="N525" i="11" s="1"/>
  <c r="O525" i="11" a="1"/>
  <c r="O525" i="11" s="1"/>
  <c r="P525" i="11" a="1"/>
  <c r="P525" i="11" s="1"/>
  <c r="Q525" i="11" a="1"/>
  <c r="Q525" i="11" s="1"/>
  <c r="R525" i="11" a="1"/>
  <c r="R525" i="11" s="1"/>
  <c r="N526" i="11" a="1"/>
  <c r="N526" i="11" s="1"/>
  <c r="O526" i="11" a="1"/>
  <c r="O526" i="11" s="1"/>
  <c r="P526" i="11" a="1"/>
  <c r="P526" i="11" s="1"/>
  <c r="Q526" i="11" a="1"/>
  <c r="Q526" i="11" s="1"/>
  <c r="R526" i="11" a="1"/>
  <c r="R526" i="11" s="1"/>
  <c r="N527" i="11" a="1"/>
  <c r="N527" i="11" s="1"/>
  <c r="O527" i="11" a="1"/>
  <c r="O527" i="11" s="1"/>
  <c r="P527" i="11" a="1"/>
  <c r="P527" i="11" s="1"/>
  <c r="Q527" i="11" a="1"/>
  <c r="Q527" i="11" s="1"/>
  <c r="R527" i="11" a="1"/>
  <c r="R527" i="11" s="1"/>
  <c r="N528" i="11" a="1"/>
  <c r="N528" i="11" s="1"/>
  <c r="O528" i="11" a="1"/>
  <c r="O528" i="11" s="1"/>
  <c r="P528" i="11" a="1"/>
  <c r="P528" i="11" s="1"/>
  <c r="Q528" i="11" a="1"/>
  <c r="Q528" i="11" s="1"/>
  <c r="R528" i="11" a="1"/>
  <c r="R528" i="11" s="1"/>
  <c r="N529" i="11" a="1"/>
  <c r="N529" i="11" s="1"/>
  <c r="O529" i="11" a="1"/>
  <c r="O529" i="11" s="1"/>
  <c r="P529" i="11" a="1"/>
  <c r="P529" i="11" s="1"/>
  <c r="Q529" i="11" a="1"/>
  <c r="Q529" i="11" s="1"/>
  <c r="R529" i="11" a="1"/>
  <c r="R529" i="11" s="1"/>
  <c r="N530" i="11" a="1"/>
  <c r="N530" i="11" s="1"/>
  <c r="O530" i="11" a="1"/>
  <c r="O530" i="11" s="1"/>
  <c r="P530" i="11" a="1"/>
  <c r="P530" i="11" s="1"/>
  <c r="Q530" i="11" a="1"/>
  <c r="Q530" i="11" s="1"/>
  <c r="R530" i="11" a="1"/>
  <c r="R530" i="11" s="1"/>
  <c r="N531" i="11" a="1"/>
  <c r="N531" i="11" s="1"/>
  <c r="O531" i="11" a="1"/>
  <c r="O531" i="11" s="1"/>
  <c r="P531" i="11" a="1"/>
  <c r="P531" i="11" s="1"/>
  <c r="Q531" i="11" a="1"/>
  <c r="Q531" i="11" s="1"/>
  <c r="R531" i="11" a="1"/>
  <c r="R531" i="11" s="1"/>
  <c r="N532" i="11" a="1"/>
  <c r="N532" i="11" s="1"/>
  <c r="O532" i="11" a="1"/>
  <c r="O532" i="11" s="1"/>
  <c r="P532" i="11" a="1"/>
  <c r="P532" i="11" s="1"/>
  <c r="Q532" i="11" a="1"/>
  <c r="Q532" i="11"/>
  <c r="R532" i="11" a="1"/>
  <c r="R532" i="11"/>
  <c r="N533" i="11" a="1"/>
  <c r="N533" i="11"/>
  <c r="O533" i="11" a="1"/>
  <c r="O533" i="11"/>
  <c r="P533" i="11" a="1"/>
  <c r="P533" i="11"/>
  <c r="Q533" i="11" a="1"/>
  <c r="Q533" i="11"/>
  <c r="R533" i="11" a="1"/>
  <c r="R533" i="11"/>
  <c r="N534" i="11" a="1"/>
  <c r="N534" i="11"/>
  <c r="O534" i="11" a="1"/>
  <c r="O534" i="11"/>
  <c r="P534" i="11" a="1"/>
  <c r="P534" i="11"/>
  <c r="Q534" i="11" a="1"/>
  <c r="Q534" i="11"/>
  <c r="R534" i="11" a="1"/>
  <c r="R534" i="11"/>
  <c r="N535" i="11" a="1"/>
  <c r="N535" i="11"/>
  <c r="O535" i="11" a="1"/>
  <c r="O535" i="11"/>
  <c r="P535" i="11" a="1"/>
  <c r="P535" i="11"/>
  <c r="Q535" i="11" a="1"/>
  <c r="Q535" i="11"/>
  <c r="R535" i="11" a="1"/>
  <c r="R535" i="11"/>
  <c r="N536" i="11" a="1"/>
  <c r="N536" i="11"/>
  <c r="O536" i="11" a="1"/>
  <c r="O536" i="11"/>
  <c r="P536" i="11" a="1"/>
  <c r="P536" i="11"/>
  <c r="Q536" i="11" a="1"/>
  <c r="Q536" i="11"/>
  <c r="R536" i="11" a="1"/>
  <c r="R536" i="11"/>
  <c r="N537" i="11" a="1"/>
  <c r="N537" i="11"/>
  <c r="O537" i="11" a="1"/>
  <c r="O537" i="11"/>
  <c r="P537" i="11" a="1"/>
  <c r="P537" i="11"/>
  <c r="Q537" i="11" a="1"/>
  <c r="Q537" i="11"/>
  <c r="R537" i="11" a="1"/>
  <c r="R537" i="11"/>
  <c r="N538" i="11" a="1"/>
  <c r="N538" i="11"/>
  <c r="O538" i="11" a="1"/>
  <c r="O538" i="11"/>
  <c r="P538" i="11" a="1"/>
  <c r="P538" i="11"/>
  <c r="Q538" i="11" a="1"/>
  <c r="Q538" i="11"/>
  <c r="R538" i="11" a="1"/>
  <c r="R538" i="11" s="1"/>
  <c r="N539" i="11" a="1"/>
  <c r="N539" i="11" s="1"/>
  <c r="O539" i="11" a="1"/>
  <c r="O539" i="11" s="1"/>
  <c r="P539" i="11" a="1"/>
  <c r="P539" i="11" s="1"/>
  <c r="Q539" i="11" a="1"/>
  <c r="Q539" i="11" s="1"/>
  <c r="R539" i="11" a="1"/>
  <c r="R539" i="11" s="1"/>
  <c r="N540" i="11" a="1"/>
  <c r="N540" i="11" s="1"/>
  <c r="O540" i="11" a="1"/>
  <c r="O540" i="11" s="1"/>
  <c r="P540" i="11" a="1"/>
  <c r="P540" i="11" s="1"/>
  <c r="Q540" i="11" a="1"/>
  <c r="Q540" i="11" s="1"/>
  <c r="R540" i="11" a="1"/>
  <c r="R540" i="11" s="1"/>
  <c r="N541" i="11" a="1"/>
  <c r="N541" i="11" s="1"/>
  <c r="O541" i="11" a="1"/>
  <c r="O541" i="11" s="1"/>
  <c r="P541" i="11" a="1"/>
  <c r="P541" i="11" s="1"/>
  <c r="Q541" i="11" a="1"/>
  <c r="Q541" i="11" s="1"/>
  <c r="R541" i="11" a="1"/>
  <c r="R541" i="11" s="1"/>
  <c r="N542" i="11" a="1"/>
  <c r="N542" i="11" s="1"/>
  <c r="O542" i="11" a="1"/>
  <c r="O542" i="11" s="1"/>
  <c r="P542" i="11" a="1"/>
  <c r="P542" i="11" s="1"/>
  <c r="Q542" i="11" a="1"/>
  <c r="Q542" i="11" s="1"/>
  <c r="R542" i="11" a="1"/>
  <c r="R542" i="11" s="1"/>
  <c r="N543" i="11" a="1"/>
  <c r="N543" i="11" s="1"/>
  <c r="O543" i="11" a="1"/>
  <c r="O543" i="11" s="1"/>
  <c r="P543" i="11" a="1"/>
  <c r="P543" i="11" s="1"/>
  <c r="Q543" i="11" a="1"/>
  <c r="Q543" i="11" s="1"/>
  <c r="R543" i="11" a="1"/>
  <c r="R543" i="11" s="1"/>
  <c r="N544" i="11" a="1"/>
  <c r="N544" i="11" s="1"/>
  <c r="O544" i="11" a="1"/>
  <c r="O544" i="11" s="1"/>
  <c r="P544" i="11" a="1"/>
  <c r="P544" i="11" s="1"/>
  <c r="Q544" i="11" a="1"/>
  <c r="Q544" i="11" s="1"/>
  <c r="R544" i="11" a="1"/>
  <c r="R544" i="11" s="1"/>
  <c r="N545" i="11" a="1"/>
  <c r="N545" i="11" s="1"/>
  <c r="O545" i="11" a="1"/>
  <c r="O545" i="11" s="1"/>
  <c r="P545" i="11" a="1"/>
  <c r="P545" i="11" s="1"/>
  <c r="Q545" i="11" a="1"/>
  <c r="Q545" i="11" s="1"/>
  <c r="R545" i="11" a="1"/>
  <c r="R545" i="11" s="1"/>
  <c r="N546" i="11" a="1"/>
  <c r="N546" i="11" s="1"/>
  <c r="O546" i="11" a="1"/>
  <c r="O546" i="11" s="1"/>
  <c r="P546" i="11" a="1"/>
  <c r="P546" i="11" s="1"/>
  <c r="Q546" i="11" a="1"/>
  <c r="Q546" i="11" s="1"/>
  <c r="R546" i="11" a="1"/>
  <c r="R546" i="11" s="1"/>
  <c r="N547" i="11" a="1"/>
  <c r="N547" i="11" s="1"/>
  <c r="O547" i="11" a="1"/>
  <c r="O547" i="11" s="1"/>
  <c r="P547" i="11" a="1"/>
  <c r="P547" i="11" s="1"/>
  <c r="Q547" i="11" a="1"/>
  <c r="Q547" i="11" s="1"/>
  <c r="R547" i="11" a="1"/>
  <c r="R547" i="11" s="1"/>
  <c r="N548" i="11" a="1"/>
  <c r="N548" i="11" s="1"/>
  <c r="O548" i="11" a="1"/>
  <c r="O548" i="11" s="1"/>
  <c r="P548" i="11" a="1"/>
  <c r="P548" i="11" s="1"/>
  <c r="Q548" i="11" a="1"/>
  <c r="Q548" i="11" s="1"/>
  <c r="R548" i="11" a="1"/>
  <c r="R548" i="11" s="1"/>
  <c r="N549" i="11" a="1"/>
  <c r="N549" i="11" s="1"/>
  <c r="O549" i="11" a="1"/>
  <c r="O549" i="11" s="1"/>
  <c r="P549" i="11" a="1"/>
  <c r="P549" i="11" s="1"/>
  <c r="Q549" i="11" a="1"/>
  <c r="Q549" i="11" s="1"/>
  <c r="R549" i="11" a="1"/>
  <c r="R549" i="11" s="1"/>
  <c r="N550" i="11" a="1"/>
  <c r="N550" i="11" s="1"/>
  <c r="O550" i="11" a="1"/>
  <c r="O550" i="11" s="1"/>
  <c r="P550" i="11" a="1"/>
  <c r="P550" i="11" s="1"/>
  <c r="Q550" i="11" a="1"/>
  <c r="Q550" i="11" s="1"/>
  <c r="R550" i="11" a="1"/>
  <c r="R550" i="11" s="1"/>
  <c r="N551" i="11" a="1"/>
  <c r="N551" i="11" s="1"/>
  <c r="O551" i="11" a="1"/>
  <c r="O551" i="11" s="1"/>
  <c r="P551" i="11" a="1"/>
  <c r="P551" i="11" s="1"/>
  <c r="Q551" i="11" a="1"/>
  <c r="Q551" i="11" s="1"/>
  <c r="R551" i="11" a="1"/>
  <c r="R551" i="11" s="1"/>
  <c r="N552" i="11" a="1"/>
  <c r="N552" i="11" s="1"/>
  <c r="O552" i="11" a="1"/>
  <c r="O552" i="11" s="1"/>
  <c r="P552" i="11" a="1"/>
  <c r="P552" i="11" s="1"/>
  <c r="Q552" i="11" a="1"/>
  <c r="Q552" i="11" s="1"/>
  <c r="R552" i="11" a="1"/>
  <c r="R552" i="11" s="1"/>
  <c r="N553" i="11" a="1"/>
  <c r="N553" i="11" s="1"/>
  <c r="O553" i="11" a="1"/>
  <c r="O553" i="11" s="1"/>
  <c r="P553" i="11" a="1"/>
  <c r="P553" i="11" s="1"/>
  <c r="Q553" i="11" a="1"/>
  <c r="Q553" i="11" s="1"/>
  <c r="R553" i="11" a="1"/>
  <c r="R553" i="11" s="1"/>
  <c r="N554" i="11" a="1"/>
  <c r="N554" i="11" s="1"/>
  <c r="O554" i="11" a="1"/>
  <c r="O554" i="11" s="1"/>
  <c r="P554" i="11" a="1"/>
  <c r="P554" i="11" s="1"/>
  <c r="Q554" i="11" a="1"/>
  <c r="Q554" i="11" s="1"/>
  <c r="R554" i="11" a="1"/>
  <c r="R554" i="11" s="1"/>
  <c r="N555" i="11" a="1"/>
  <c r="N555" i="11" s="1"/>
  <c r="O555" i="11" a="1"/>
  <c r="O555" i="11" s="1"/>
  <c r="P555" i="11" a="1"/>
  <c r="P555" i="11" s="1"/>
  <c r="Q555" i="11" a="1"/>
  <c r="Q555" i="11" s="1"/>
  <c r="R555" i="11" a="1"/>
  <c r="R555" i="11" s="1"/>
  <c r="N556" i="11" a="1"/>
  <c r="N556" i="11" s="1"/>
  <c r="O556" i="11" a="1"/>
  <c r="O556" i="11" s="1"/>
  <c r="P556" i="11" a="1"/>
  <c r="P556" i="11" s="1"/>
  <c r="Q556" i="11" a="1"/>
  <c r="Q556" i="11" s="1"/>
  <c r="R556" i="11" a="1"/>
  <c r="R556" i="11" s="1"/>
  <c r="N557" i="11" a="1"/>
  <c r="N557" i="11" s="1"/>
  <c r="O557" i="11" a="1"/>
  <c r="O557" i="11" s="1"/>
  <c r="P557" i="11" a="1"/>
  <c r="P557" i="11" s="1"/>
  <c r="Q557" i="11" a="1"/>
  <c r="Q557" i="11" s="1"/>
  <c r="R557" i="11" a="1"/>
  <c r="R557" i="11" s="1"/>
  <c r="N558" i="11" a="1"/>
  <c r="N558" i="11" s="1"/>
  <c r="O558" i="11" a="1"/>
  <c r="O558" i="11" s="1"/>
  <c r="P558" i="11" a="1"/>
  <c r="P558" i="11" s="1"/>
  <c r="Q558" i="11" a="1"/>
  <c r="Q558" i="11" s="1"/>
  <c r="R558" i="11" a="1"/>
  <c r="R558" i="11" s="1"/>
  <c r="N559" i="11" a="1"/>
  <c r="N559" i="11" s="1"/>
  <c r="O559" i="11" a="1"/>
  <c r="O559" i="11" s="1"/>
  <c r="P559" i="11" a="1"/>
  <c r="P559" i="11" s="1"/>
  <c r="Q559" i="11" a="1"/>
  <c r="Q559" i="11" s="1"/>
  <c r="R559" i="11" a="1"/>
  <c r="R559" i="11" s="1"/>
  <c r="N560" i="11" a="1"/>
  <c r="N560" i="11" s="1"/>
  <c r="O560" i="11" a="1"/>
  <c r="O560" i="11" s="1"/>
  <c r="P560" i="11" a="1"/>
  <c r="P560" i="11" s="1"/>
  <c r="Q560" i="11" a="1"/>
  <c r="Q560" i="11" s="1"/>
  <c r="R560" i="11" a="1"/>
  <c r="R560" i="11" s="1"/>
  <c r="N561" i="11" a="1"/>
  <c r="N561" i="11" s="1"/>
  <c r="O561" i="11" a="1"/>
  <c r="O561" i="11" s="1"/>
  <c r="P561" i="11" a="1"/>
  <c r="P561" i="11" s="1"/>
  <c r="Q561" i="11" a="1"/>
  <c r="Q561" i="11" s="1"/>
  <c r="R561" i="11" a="1"/>
  <c r="R561" i="11" s="1"/>
  <c r="N562" i="11" a="1"/>
  <c r="N562" i="11" s="1"/>
  <c r="O562" i="11" a="1"/>
  <c r="O562" i="11" s="1"/>
  <c r="P562" i="11" a="1"/>
  <c r="P562" i="11" s="1"/>
  <c r="Q562" i="11" a="1"/>
  <c r="Q562" i="11" s="1"/>
  <c r="R562" i="11" a="1"/>
  <c r="R562" i="11" s="1"/>
  <c r="N563" i="11" a="1"/>
  <c r="N563" i="11" s="1"/>
  <c r="O563" i="11" a="1"/>
  <c r="O563" i="11" s="1"/>
  <c r="P563" i="11" a="1"/>
  <c r="P563" i="11" s="1"/>
  <c r="Q563" i="11" a="1"/>
  <c r="Q563" i="11" s="1"/>
  <c r="R563" i="11" a="1"/>
  <c r="R563" i="11" s="1"/>
  <c r="N564" i="11" a="1"/>
  <c r="N564" i="11" s="1"/>
  <c r="O564" i="11" a="1"/>
  <c r="O564" i="11" s="1"/>
  <c r="P564" i="11" a="1"/>
  <c r="P564" i="11" s="1"/>
  <c r="Q564" i="11" a="1"/>
  <c r="Q564" i="11" s="1"/>
  <c r="R564" i="11" a="1"/>
  <c r="R564" i="11" s="1"/>
  <c r="N565" i="11" a="1"/>
  <c r="N565" i="11" s="1"/>
  <c r="O565" i="11" a="1"/>
  <c r="O565" i="11" s="1"/>
  <c r="P565" i="11" a="1"/>
  <c r="P565" i="11" s="1"/>
  <c r="Q565" i="11" a="1"/>
  <c r="Q565" i="11" s="1"/>
  <c r="R565" i="11" a="1"/>
  <c r="R565" i="11" s="1"/>
  <c r="N566" i="11" a="1"/>
  <c r="N566" i="11" s="1"/>
  <c r="O566" i="11" a="1"/>
  <c r="O566" i="11" s="1"/>
  <c r="P566" i="11" a="1"/>
  <c r="P566" i="11" s="1"/>
  <c r="Q566" i="11" a="1"/>
  <c r="Q566" i="11" s="1"/>
  <c r="R566" i="11" a="1"/>
  <c r="R566" i="11" s="1"/>
  <c r="N567" i="11" a="1"/>
  <c r="N567" i="11" s="1"/>
  <c r="O567" i="11" a="1"/>
  <c r="O567" i="11" s="1"/>
  <c r="P567" i="11" a="1"/>
  <c r="P567" i="11" s="1"/>
  <c r="Q567" i="11" a="1"/>
  <c r="Q567" i="11" s="1"/>
  <c r="R567" i="11" a="1"/>
  <c r="R567" i="11" s="1"/>
  <c r="N568" i="11" a="1"/>
  <c r="N568" i="11" s="1"/>
  <c r="O568" i="11" a="1"/>
  <c r="O568" i="11" s="1"/>
  <c r="P568" i="11" a="1"/>
  <c r="P568" i="11" s="1"/>
  <c r="Q568" i="11" a="1"/>
  <c r="Q568" i="11" s="1"/>
  <c r="R568" i="11" a="1"/>
  <c r="R568" i="11" s="1"/>
  <c r="N569" i="11" a="1"/>
  <c r="N569" i="11" s="1"/>
  <c r="O569" i="11" a="1"/>
  <c r="O569" i="11" s="1"/>
  <c r="P569" i="11" a="1"/>
  <c r="P569" i="11" s="1"/>
  <c r="Q569" i="11" a="1"/>
  <c r="Q569" i="11" s="1"/>
  <c r="R569" i="11" a="1"/>
  <c r="R569" i="11" s="1"/>
  <c r="N570" i="11" a="1"/>
  <c r="N570" i="11" s="1"/>
  <c r="O570" i="11" a="1"/>
  <c r="O570" i="11" s="1"/>
  <c r="P570" i="11" a="1"/>
  <c r="P570" i="11" s="1"/>
  <c r="Q570" i="11" a="1"/>
  <c r="Q570" i="11" s="1"/>
  <c r="R570" i="11" a="1"/>
  <c r="R570" i="11" s="1"/>
  <c r="N571" i="11" a="1"/>
  <c r="N571" i="11" s="1"/>
  <c r="O571" i="11" a="1"/>
  <c r="O571" i="11" s="1"/>
  <c r="P571" i="11" a="1"/>
  <c r="P571" i="11" s="1"/>
  <c r="Q571" i="11" a="1"/>
  <c r="Q571" i="11" s="1"/>
  <c r="R571" i="11" a="1"/>
  <c r="R571" i="11" s="1"/>
  <c r="N572" i="11" a="1"/>
  <c r="N572" i="11" s="1"/>
  <c r="O572" i="11" a="1"/>
  <c r="O572" i="11" s="1"/>
  <c r="P572" i="11" a="1"/>
  <c r="P572" i="11" s="1"/>
  <c r="Q572" i="11" a="1"/>
  <c r="Q572" i="11" s="1"/>
  <c r="R572" i="11" a="1"/>
  <c r="R572" i="11" s="1"/>
  <c r="N573" i="11" a="1"/>
  <c r="N573" i="11" s="1"/>
  <c r="O573" i="11" a="1"/>
  <c r="O573" i="11" s="1"/>
  <c r="P573" i="11" a="1"/>
  <c r="P573" i="11" s="1"/>
  <c r="Q573" i="11" a="1"/>
  <c r="Q573" i="11" s="1"/>
  <c r="R573" i="11" a="1"/>
  <c r="N574" i="11" a="1"/>
  <c r="N574" i="11" s="1"/>
  <c r="O574" i="11" a="1"/>
  <c r="O574" i="11" s="1"/>
  <c r="P574" i="11" a="1"/>
  <c r="P574" i="11" s="1"/>
  <c r="Q574" i="11" a="1"/>
  <c r="Q574" i="11" s="1"/>
  <c r="R574" i="11" a="1"/>
  <c r="R574" i="11" s="1"/>
  <c r="N575" i="11" a="1"/>
  <c r="N575" i="11" s="1"/>
  <c r="O575" i="11" a="1"/>
  <c r="O575" i="11" s="1"/>
  <c r="P575" i="11" a="1"/>
  <c r="P575" i="11" s="1"/>
  <c r="Q575" i="11" a="1"/>
  <c r="Q575" i="11" s="1"/>
  <c r="R575" i="11" a="1"/>
  <c r="R575" i="11" s="1"/>
  <c r="N576" i="11" a="1"/>
  <c r="N576" i="11" s="1"/>
  <c r="O576" i="11" a="1"/>
  <c r="O576" i="11" s="1"/>
  <c r="P576" i="11" a="1"/>
  <c r="P576" i="11" s="1"/>
  <c r="Q576" i="11" a="1"/>
  <c r="Q576" i="11" s="1"/>
  <c r="R576" i="11" a="1"/>
  <c r="R576" i="11" s="1"/>
  <c r="N577" i="11" a="1"/>
  <c r="N577" i="11" s="1"/>
  <c r="O577" i="11" a="1"/>
  <c r="O577" i="11" s="1"/>
  <c r="P577" i="11" a="1"/>
  <c r="P577" i="11" s="1"/>
  <c r="Q577" i="11" a="1"/>
  <c r="Q577" i="11" s="1"/>
  <c r="R577" i="11" a="1"/>
  <c r="R577" i="11" s="1"/>
  <c r="N578" i="11" a="1"/>
  <c r="N578" i="11" s="1"/>
  <c r="O578" i="11" a="1"/>
  <c r="O578" i="11" s="1"/>
  <c r="P578" i="11" a="1"/>
  <c r="P578" i="11" s="1"/>
  <c r="Q578" i="11" a="1"/>
  <c r="Q578" i="11" s="1"/>
  <c r="R578" i="11" a="1"/>
  <c r="R578" i="11" s="1"/>
  <c r="N579" i="11" a="1"/>
  <c r="N579" i="11" s="1"/>
  <c r="O579" i="11" a="1"/>
  <c r="O579" i="11" s="1"/>
  <c r="P579" i="11" a="1"/>
  <c r="P579" i="11" s="1"/>
  <c r="Q579" i="11" a="1"/>
  <c r="Q579" i="11" s="1"/>
  <c r="R579" i="11" a="1"/>
  <c r="R579" i="11" s="1"/>
  <c r="N580" i="11" a="1"/>
  <c r="N580" i="11" s="1"/>
  <c r="O580" i="11" a="1"/>
  <c r="O580" i="11" s="1"/>
  <c r="P580" i="11" a="1"/>
  <c r="P580" i="11" s="1"/>
  <c r="Q580" i="11" a="1"/>
  <c r="Q580" i="11" s="1"/>
  <c r="R580" i="11" a="1"/>
  <c r="R580" i="11" s="1"/>
  <c r="N581" i="11" a="1"/>
  <c r="N581" i="11" s="1"/>
  <c r="O581" i="11" a="1"/>
  <c r="O581" i="11" s="1"/>
  <c r="P581" i="11" a="1"/>
  <c r="P581" i="11" s="1"/>
  <c r="Q581" i="11" a="1"/>
  <c r="Q581" i="11" s="1"/>
  <c r="R581" i="11" a="1"/>
  <c r="R581" i="11" s="1"/>
  <c r="N582" i="11" a="1"/>
  <c r="N582" i="11" s="1"/>
  <c r="O582" i="11" a="1"/>
  <c r="O582" i="11" s="1"/>
  <c r="P582" i="11" a="1"/>
  <c r="P582" i="11" s="1"/>
  <c r="Q582" i="11" a="1"/>
  <c r="Q582" i="11" s="1"/>
  <c r="R582" i="11" a="1"/>
  <c r="R582" i="11" s="1"/>
  <c r="N583" i="11" a="1"/>
  <c r="N583" i="11" s="1"/>
  <c r="O583" i="11" a="1"/>
  <c r="O583" i="11" s="1"/>
  <c r="P583" i="11" a="1"/>
  <c r="P583" i="11" s="1"/>
  <c r="Q583" i="11" a="1"/>
  <c r="Q583" i="11" s="1"/>
  <c r="R583" i="11" a="1"/>
  <c r="R583" i="11" s="1"/>
  <c r="N584" i="11" a="1"/>
  <c r="N584" i="11" s="1"/>
  <c r="O584" i="11" a="1"/>
  <c r="O584" i="11" s="1"/>
  <c r="P584" i="11" a="1"/>
  <c r="P584" i="11" s="1"/>
  <c r="Q584" i="11" a="1"/>
  <c r="Q584" i="11" s="1"/>
  <c r="R584" i="11" a="1"/>
  <c r="R584" i="11" s="1"/>
  <c r="N585" i="11" a="1"/>
  <c r="N585" i="11" s="1"/>
  <c r="O585" i="11" a="1"/>
  <c r="O585" i="11" s="1"/>
  <c r="P585" i="11" a="1"/>
  <c r="P585" i="11" s="1"/>
  <c r="Q585" i="11" a="1"/>
  <c r="Q585" i="11" s="1"/>
  <c r="R585" i="11" a="1"/>
  <c r="R585" i="11" s="1"/>
  <c r="N586" i="11" a="1"/>
  <c r="N586" i="11" s="1"/>
  <c r="O586" i="11" a="1"/>
  <c r="O586" i="11" s="1"/>
  <c r="P586" i="11" a="1"/>
  <c r="P586" i="11" s="1"/>
  <c r="Q586" i="11" a="1"/>
  <c r="Q586" i="11" s="1"/>
  <c r="R586" i="11" a="1"/>
  <c r="R586" i="11" s="1"/>
  <c r="N587" i="11" a="1"/>
  <c r="N587" i="11" s="1"/>
  <c r="O587" i="11" a="1"/>
  <c r="O587" i="11" s="1"/>
  <c r="P587" i="11" a="1"/>
  <c r="P587" i="11" s="1"/>
  <c r="Q587" i="11" a="1"/>
  <c r="Q587" i="11" s="1"/>
  <c r="R587" i="11" a="1"/>
  <c r="R587" i="11" s="1"/>
  <c r="N588" i="11" a="1"/>
  <c r="N588" i="11" s="1"/>
  <c r="O588" i="11" a="1"/>
  <c r="O588" i="11" s="1"/>
  <c r="P588" i="11" a="1"/>
  <c r="P588" i="11" s="1"/>
  <c r="Q588" i="11" a="1"/>
  <c r="Q588" i="11" s="1"/>
  <c r="R588" i="11" a="1"/>
  <c r="R588" i="11" s="1"/>
  <c r="N589" i="11" a="1"/>
  <c r="N589" i="11" s="1"/>
  <c r="O589" i="11" a="1"/>
  <c r="O589" i="11" s="1"/>
  <c r="P589" i="11" a="1"/>
  <c r="P589" i="11" s="1"/>
  <c r="Q589" i="11" a="1"/>
  <c r="Q589" i="11" s="1"/>
  <c r="R589" i="11" a="1"/>
  <c r="R589" i="11" s="1"/>
  <c r="N590" i="11" a="1"/>
  <c r="N590" i="11" s="1"/>
  <c r="O590" i="11" a="1"/>
  <c r="O590" i="11" s="1"/>
  <c r="P590" i="11" a="1"/>
  <c r="P590" i="11" s="1"/>
  <c r="Q590" i="11" a="1"/>
  <c r="Q590" i="11" s="1"/>
  <c r="R590" i="11" a="1"/>
  <c r="R590" i="11" s="1"/>
  <c r="N591" i="11" a="1"/>
  <c r="N591" i="11" s="1"/>
  <c r="O591" i="11" a="1"/>
  <c r="O591" i="11" s="1"/>
  <c r="P591" i="11" a="1"/>
  <c r="P591" i="11" s="1"/>
  <c r="Q591" i="11" a="1"/>
  <c r="Q591" i="11" s="1"/>
  <c r="R591" i="11" a="1"/>
  <c r="R591" i="11" s="1"/>
  <c r="N592" i="11" a="1"/>
  <c r="N592" i="11" s="1"/>
  <c r="O592" i="11" a="1"/>
  <c r="O592" i="11" s="1"/>
  <c r="P592" i="11" a="1"/>
  <c r="P592" i="11" s="1"/>
  <c r="Q592" i="11" a="1"/>
  <c r="Q592" i="11" s="1"/>
  <c r="R592" i="11" a="1"/>
  <c r="R592" i="11" s="1"/>
  <c r="N593" i="11" a="1"/>
  <c r="N593" i="11" s="1"/>
  <c r="O593" i="11" a="1"/>
  <c r="O593" i="11" s="1"/>
  <c r="P593" i="11" a="1"/>
  <c r="P593" i="11" s="1"/>
  <c r="Q593" i="11" a="1"/>
  <c r="Q593" i="11" s="1"/>
  <c r="R593" i="11" a="1"/>
  <c r="R593" i="11" s="1"/>
  <c r="N594" i="11" a="1"/>
  <c r="N594" i="11" s="1"/>
  <c r="O594" i="11" a="1"/>
  <c r="O594" i="11" s="1"/>
  <c r="P594" i="11" a="1"/>
  <c r="P594" i="11" s="1"/>
  <c r="Q594" i="11" a="1"/>
  <c r="Q594" i="11" s="1"/>
  <c r="R594" i="11" a="1"/>
  <c r="R594" i="11" s="1"/>
  <c r="N595" i="11" a="1"/>
  <c r="N595" i="11" s="1"/>
  <c r="O595" i="11" a="1"/>
  <c r="O595" i="11" s="1"/>
  <c r="P595" i="11" a="1"/>
  <c r="P595" i="11" s="1"/>
  <c r="Q595" i="11" a="1"/>
  <c r="Q595" i="11" s="1"/>
  <c r="R595" i="11" a="1"/>
  <c r="R595" i="11" s="1"/>
  <c r="N596" i="11" a="1"/>
  <c r="N596" i="11" s="1"/>
  <c r="O596" i="11" a="1"/>
  <c r="O596" i="11" s="1"/>
  <c r="P596" i="11" a="1"/>
  <c r="P596" i="11" s="1"/>
  <c r="Q596" i="11" a="1"/>
  <c r="Q596" i="11" s="1"/>
  <c r="R596" i="11" a="1"/>
  <c r="R596" i="11" s="1"/>
  <c r="N597" i="11" a="1"/>
  <c r="N597" i="11" s="1"/>
  <c r="O597" i="11" a="1"/>
  <c r="O597" i="11" s="1"/>
  <c r="P597" i="11" a="1"/>
  <c r="P597" i="11" s="1"/>
  <c r="Q597" i="11" a="1"/>
  <c r="Q597" i="11" s="1"/>
  <c r="R597" i="11" a="1"/>
  <c r="R597" i="11" s="1"/>
  <c r="N598" i="11" a="1"/>
  <c r="N598" i="11" s="1"/>
  <c r="O598" i="11" a="1"/>
  <c r="O598" i="11" s="1"/>
  <c r="P598" i="11" a="1"/>
  <c r="P598" i="11" s="1"/>
  <c r="Q598" i="11" a="1"/>
  <c r="Q598" i="11" s="1"/>
  <c r="R598" i="11" a="1"/>
  <c r="R598" i="11" s="1"/>
  <c r="N599" i="11" a="1"/>
  <c r="N599" i="11" s="1"/>
  <c r="O599" i="11" a="1"/>
  <c r="O599" i="11" s="1"/>
  <c r="P599" i="11" a="1"/>
  <c r="P599" i="11" s="1"/>
  <c r="Q599" i="11" a="1"/>
  <c r="Q599" i="11" s="1"/>
  <c r="R599" i="11" a="1"/>
  <c r="R599" i="11" s="1"/>
  <c r="N600" i="11" a="1"/>
  <c r="N600" i="11" s="1"/>
  <c r="O600" i="11" a="1"/>
  <c r="O600" i="11" s="1"/>
  <c r="P600" i="11" a="1"/>
  <c r="P600" i="11" s="1"/>
  <c r="Q600" i="11" a="1"/>
  <c r="Q600" i="11" s="1"/>
  <c r="R600" i="11" a="1"/>
  <c r="R600" i="11" s="1"/>
  <c r="N601" i="11" a="1"/>
  <c r="N601" i="11" s="1"/>
  <c r="O601" i="11" a="1"/>
  <c r="O601" i="11" s="1"/>
  <c r="P601" i="11" a="1"/>
  <c r="P601" i="11" s="1"/>
  <c r="Q601" i="11" a="1"/>
  <c r="Q601" i="11" s="1"/>
  <c r="R601" i="11" a="1"/>
  <c r="R601" i="11" s="1"/>
  <c r="N602" i="11" a="1"/>
  <c r="N602" i="11" s="1"/>
  <c r="O602" i="11" a="1"/>
  <c r="O602" i="11" s="1"/>
  <c r="P602" i="11" a="1"/>
  <c r="P602" i="11" s="1"/>
  <c r="Q602" i="11" a="1"/>
  <c r="Q602" i="11" s="1"/>
  <c r="R602" i="11" a="1"/>
  <c r="R602" i="11" s="1"/>
  <c r="N603" i="11" a="1"/>
  <c r="N603" i="11" s="1"/>
  <c r="O603" i="11" a="1"/>
  <c r="O603" i="11" s="1"/>
  <c r="P603" i="11" a="1"/>
  <c r="P603" i="11" s="1"/>
  <c r="Q603" i="11" a="1"/>
  <c r="Q603" i="11" s="1"/>
  <c r="R603" i="11" a="1"/>
  <c r="R603" i="11" s="1"/>
  <c r="N604" i="11" a="1"/>
  <c r="N604" i="11" s="1"/>
  <c r="O604" i="11" a="1"/>
  <c r="O604" i="11" s="1"/>
  <c r="P604" i="11" a="1"/>
  <c r="P604" i="11" s="1"/>
  <c r="Q604" i="11" a="1"/>
  <c r="Q604" i="11" s="1"/>
  <c r="R604" i="11" a="1"/>
  <c r="R604" i="11" s="1"/>
  <c r="N605" i="11" a="1"/>
  <c r="N605" i="11" s="1"/>
  <c r="O605" i="11" a="1"/>
  <c r="O605" i="11" s="1"/>
  <c r="P605" i="11" a="1"/>
  <c r="P605" i="11" s="1"/>
  <c r="Q605" i="11" a="1"/>
  <c r="Q605" i="11" s="1"/>
  <c r="R605" i="11" a="1"/>
  <c r="R605" i="11" s="1"/>
  <c r="N606" i="11" a="1"/>
  <c r="N606" i="11" s="1"/>
  <c r="O606" i="11" a="1"/>
  <c r="O606" i="11" s="1"/>
  <c r="P606" i="11" a="1"/>
  <c r="P606" i="11" s="1"/>
  <c r="Q606" i="11" a="1"/>
  <c r="Q606" i="11" s="1"/>
  <c r="R606" i="11" a="1"/>
  <c r="R606" i="11" s="1"/>
  <c r="N607" i="11" a="1"/>
  <c r="N607" i="11" s="1"/>
  <c r="O607" i="11" a="1"/>
  <c r="O607" i="11" s="1"/>
  <c r="P607" i="11" a="1"/>
  <c r="P607" i="11" s="1"/>
  <c r="Q607" i="11" a="1"/>
  <c r="Q607" i="11" s="1"/>
  <c r="R607" i="11" a="1"/>
  <c r="R607" i="11" s="1"/>
  <c r="N608" i="11" a="1"/>
  <c r="N608" i="11" s="1"/>
  <c r="O608" i="11" a="1"/>
  <c r="O608" i="11" s="1"/>
  <c r="P608" i="11" a="1"/>
  <c r="P608" i="11" s="1"/>
  <c r="Q608" i="11" a="1"/>
  <c r="Q608" i="11" s="1"/>
  <c r="R608" i="11" a="1"/>
  <c r="R608" i="11" s="1"/>
  <c r="N609" i="11" a="1"/>
  <c r="N609" i="11" s="1"/>
  <c r="O609" i="11" a="1"/>
  <c r="O609" i="11" s="1"/>
  <c r="P609" i="11" a="1"/>
  <c r="P609" i="11" s="1"/>
  <c r="Q609" i="11" a="1"/>
  <c r="Q609" i="11" s="1"/>
  <c r="R609" i="11" a="1"/>
  <c r="R609" i="11" s="1"/>
  <c r="N610" i="11" a="1"/>
  <c r="N610" i="11" s="1"/>
  <c r="O610" i="11" a="1"/>
  <c r="O610" i="11" s="1"/>
  <c r="P610" i="11" a="1"/>
  <c r="P610" i="11" s="1"/>
  <c r="Q610" i="11" a="1"/>
  <c r="Q610" i="11" s="1"/>
  <c r="R610" i="11" a="1"/>
  <c r="R610" i="11" s="1"/>
  <c r="N611" i="11" a="1"/>
  <c r="N611" i="11" s="1"/>
  <c r="O611" i="11" a="1"/>
  <c r="O611" i="11" s="1"/>
  <c r="P611" i="11" a="1"/>
  <c r="P611" i="11" s="1"/>
  <c r="Q611" i="11" a="1"/>
  <c r="Q611" i="11" s="1"/>
  <c r="R611" i="11" a="1"/>
  <c r="R611" i="11" s="1"/>
  <c r="N612" i="11" a="1"/>
  <c r="N612" i="11" s="1"/>
  <c r="O612" i="11" a="1"/>
  <c r="O612" i="11" s="1"/>
  <c r="P612" i="11" a="1"/>
  <c r="P612" i="11" s="1"/>
  <c r="Q612" i="11" a="1"/>
  <c r="Q612" i="11" s="1"/>
  <c r="R612" i="11" a="1"/>
  <c r="R612" i="11" s="1"/>
  <c r="N613" i="11" a="1"/>
  <c r="N613" i="11" s="1"/>
  <c r="O613" i="11" a="1"/>
  <c r="O613" i="11" s="1"/>
  <c r="P613" i="11" a="1"/>
  <c r="P613" i="11" s="1"/>
  <c r="Q613" i="11" a="1"/>
  <c r="Q613" i="11" s="1"/>
  <c r="R613" i="11" a="1"/>
  <c r="R613" i="11" s="1"/>
  <c r="N614" i="11" a="1"/>
  <c r="N614" i="11" s="1"/>
  <c r="O614" i="11" a="1"/>
  <c r="O614" i="11" s="1"/>
  <c r="P614" i="11" a="1"/>
  <c r="P614" i="11" s="1"/>
  <c r="Q614" i="11" a="1"/>
  <c r="Q614" i="11" s="1"/>
  <c r="R614" i="11" a="1"/>
  <c r="R614" i="11" s="1"/>
  <c r="N615" i="11" a="1"/>
  <c r="N615" i="11" s="1"/>
  <c r="O615" i="11" a="1"/>
  <c r="O615" i="11" s="1"/>
  <c r="P615" i="11" a="1"/>
  <c r="P615" i="11" s="1"/>
  <c r="Q615" i="11" a="1"/>
  <c r="Q615" i="11" s="1"/>
  <c r="R615" i="11" a="1"/>
  <c r="R615" i="11" s="1"/>
  <c r="N616" i="11" a="1"/>
  <c r="N616" i="11" s="1"/>
  <c r="O616" i="11" a="1"/>
  <c r="O616" i="11" s="1"/>
  <c r="P616" i="11" a="1"/>
  <c r="P616" i="11" s="1"/>
  <c r="Q616" i="11" a="1"/>
  <c r="Q616" i="11" s="1"/>
  <c r="R616" i="11" a="1"/>
  <c r="R616" i="11" s="1"/>
  <c r="N617" i="11" a="1"/>
  <c r="N617" i="11" s="1"/>
  <c r="O617" i="11" a="1"/>
  <c r="O617" i="11" s="1"/>
  <c r="P617" i="11" a="1"/>
  <c r="P617" i="11" s="1"/>
  <c r="Q617" i="11" a="1"/>
  <c r="Q617" i="11" s="1"/>
  <c r="R617" i="11" a="1"/>
  <c r="R617" i="11" s="1"/>
  <c r="N618" i="11" a="1"/>
  <c r="N618" i="11" s="1"/>
  <c r="O618" i="11" a="1"/>
  <c r="O618" i="11" s="1"/>
  <c r="P618" i="11" a="1"/>
  <c r="P618" i="11" s="1"/>
  <c r="Q618" i="11" a="1"/>
  <c r="Q618" i="11" s="1"/>
  <c r="R618" i="11" a="1"/>
  <c r="R618" i="11" s="1"/>
  <c r="N619" i="11" a="1"/>
  <c r="N619" i="11" s="1"/>
  <c r="O619" i="11" a="1"/>
  <c r="O619" i="11" s="1"/>
  <c r="P619" i="11" a="1"/>
  <c r="P619" i="11" s="1"/>
  <c r="Q619" i="11" a="1"/>
  <c r="Q619" i="11" s="1"/>
  <c r="R619" i="11" a="1"/>
  <c r="R619" i="11" s="1"/>
  <c r="N620" i="11" a="1"/>
  <c r="N620" i="11" s="1"/>
  <c r="O620" i="11" a="1"/>
  <c r="O620" i="11" s="1"/>
  <c r="P620" i="11" a="1"/>
  <c r="P620" i="11" s="1"/>
  <c r="Q620" i="11" a="1"/>
  <c r="Q620" i="11" s="1"/>
  <c r="R620" i="11" a="1"/>
  <c r="R620" i="11" s="1"/>
  <c r="N621" i="11" a="1"/>
  <c r="N621" i="11" s="1"/>
  <c r="O621" i="11" a="1"/>
  <c r="O621" i="11" s="1"/>
  <c r="P621" i="11" a="1"/>
  <c r="P621" i="11" s="1"/>
  <c r="Q621" i="11" a="1"/>
  <c r="Q621" i="11" s="1"/>
  <c r="R621" i="11" a="1"/>
  <c r="R621" i="11" s="1"/>
  <c r="N622" i="11" a="1"/>
  <c r="N622" i="11" s="1"/>
  <c r="O622" i="11" a="1"/>
  <c r="O622" i="11" s="1"/>
  <c r="P622" i="11" a="1"/>
  <c r="P622" i="11" s="1"/>
  <c r="Q622" i="11" a="1"/>
  <c r="Q622" i="11" s="1"/>
  <c r="R622" i="11" a="1"/>
  <c r="R622" i="11" s="1"/>
  <c r="N623" i="11" a="1"/>
  <c r="N623" i="11" s="1"/>
  <c r="O623" i="11" a="1"/>
  <c r="O623" i="11" s="1"/>
  <c r="P623" i="11" a="1"/>
  <c r="P623" i="11" s="1"/>
  <c r="Q623" i="11" a="1"/>
  <c r="Q623" i="11" s="1"/>
  <c r="R623" i="11" a="1"/>
  <c r="R623" i="11" s="1"/>
  <c r="N624" i="11" a="1"/>
  <c r="N624" i="11" s="1"/>
  <c r="O624" i="11" a="1"/>
  <c r="O624" i="11" s="1"/>
  <c r="P624" i="11" a="1"/>
  <c r="P624" i="11" s="1"/>
  <c r="Q624" i="11" a="1"/>
  <c r="Q624" i="11" s="1"/>
  <c r="R624" i="11" a="1"/>
  <c r="R624" i="11" s="1"/>
  <c r="N625" i="11" a="1"/>
  <c r="N625" i="11" s="1"/>
  <c r="O625" i="11" a="1"/>
  <c r="O625" i="11" s="1"/>
  <c r="P625" i="11" a="1"/>
  <c r="P625" i="11" s="1"/>
  <c r="Q625" i="11" a="1"/>
  <c r="Q625" i="11" s="1"/>
  <c r="R625" i="11" a="1"/>
  <c r="R625" i="11" s="1"/>
  <c r="N626" i="11" a="1"/>
  <c r="N626" i="11" s="1"/>
  <c r="O626" i="11" a="1"/>
  <c r="O626" i="11" s="1"/>
  <c r="P626" i="11" a="1"/>
  <c r="P626" i="11" s="1"/>
  <c r="Q626" i="11" a="1"/>
  <c r="Q626" i="11" s="1"/>
  <c r="R626" i="11" a="1"/>
  <c r="R626" i="11" s="1"/>
  <c r="N627" i="11" a="1"/>
  <c r="N627" i="11" s="1"/>
  <c r="O627" i="11" a="1"/>
  <c r="O627" i="11" s="1"/>
  <c r="P627" i="11" a="1"/>
  <c r="P627" i="11" s="1"/>
  <c r="Q627" i="11" a="1"/>
  <c r="Q627" i="11" s="1"/>
  <c r="R627" i="11" a="1"/>
  <c r="R627" i="11" s="1"/>
  <c r="N628" i="11" a="1"/>
  <c r="N628" i="11" s="1"/>
  <c r="O628" i="11" a="1"/>
  <c r="O628" i="11" s="1"/>
  <c r="P628" i="11" a="1"/>
  <c r="P628" i="11" s="1"/>
  <c r="Q628" i="11" a="1"/>
  <c r="Q628" i="11" s="1"/>
  <c r="R628" i="11" a="1"/>
  <c r="R628" i="11" s="1"/>
  <c r="N629" i="11" a="1"/>
  <c r="N629" i="11" s="1"/>
  <c r="O629" i="11" a="1"/>
  <c r="O629" i="11" s="1"/>
  <c r="P629" i="11" a="1"/>
  <c r="P629" i="11" s="1"/>
  <c r="Q629" i="11" a="1"/>
  <c r="Q629" i="11" s="1"/>
  <c r="R629" i="11" a="1"/>
  <c r="R629" i="11" s="1"/>
  <c r="N630" i="11" a="1"/>
  <c r="N630" i="11" s="1"/>
  <c r="O630" i="11" a="1"/>
  <c r="O630" i="11" s="1"/>
  <c r="P630" i="11" a="1"/>
  <c r="P630" i="11" s="1"/>
  <c r="Q630" i="11" a="1"/>
  <c r="Q630" i="11" s="1"/>
  <c r="R630" i="11" a="1"/>
  <c r="R630" i="11" s="1"/>
  <c r="N631" i="11" a="1"/>
  <c r="N631" i="11" s="1"/>
  <c r="O631" i="11" a="1"/>
  <c r="O631" i="11" s="1"/>
  <c r="P631" i="11" a="1"/>
  <c r="P631" i="11" s="1"/>
  <c r="Q631" i="11" a="1"/>
  <c r="Q631" i="11" s="1"/>
  <c r="R631" i="11" a="1"/>
  <c r="R631" i="11" s="1"/>
  <c r="N632" i="11" a="1"/>
  <c r="N632" i="11" s="1"/>
  <c r="O632" i="11" a="1"/>
  <c r="O632" i="11" s="1"/>
  <c r="P632" i="11" a="1"/>
  <c r="P632" i="11" s="1"/>
  <c r="Q632" i="11" a="1"/>
  <c r="Q632" i="11" s="1"/>
  <c r="R632" i="11" a="1"/>
  <c r="R632" i="11" s="1"/>
  <c r="N633" i="11" a="1"/>
  <c r="N633" i="11" s="1"/>
  <c r="O633" i="11" a="1"/>
  <c r="O633" i="11" s="1"/>
  <c r="P633" i="11" a="1"/>
  <c r="P633" i="11" s="1"/>
  <c r="Q633" i="11" a="1"/>
  <c r="Q633" i="11" s="1"/>
  <c r="R633" i="11" a="1"/>
  <c r="R633" i="11" s="1"/>
  <c r="N634" i="11" a="1"/>
  <c r="N634" i="11" s="1"/>
  <c r="O634" i="11" a="1"/>
  <c r="O634" i="11" s="1"/>
  <c r="P634" i="11" a="1"/>
  <c r="P634" i="11" s="1"/>
  <c r="Q634" i="11" a="1"/>
  <c r="Q634" i="11" s="1"/>
  <c r="R634" i="11" a="1"/>
  <c r="R634" i="11" s="1"/>
  <c r="N635" i="11" a="1"/>
  <c r="N635" i="11" s="1"/>
  <c r="O635" i="11" a="1"/>
  <c r="O635" i="11" s="1"/>
  <c r="P635" i="11" a="1"/>
  <c r="P635" i="11" s="1"/>
  <c r="Q635" i="11" a="1"/>
  <c r="Q635" i="11" s="1"/>
  <c r="R635" i="11" a="1"/>
  <c r="R635" i="11" s="1"/>
  <c r="N636" i="11" a="1"/>
  <c r="N636" i="11" s="1"/>
  <c r="O636" i="11" a="1"/>
  <c r="O636" i="11" s="1"/>
  <c r="P636" i="11" a="1"/>
  <c r="P636" i="11" s="1"/>
  <c r="Q636" i="11" a="1"/>
  <c r="Q636" i="11" s="1"/>
  <c r="R636" i="11" a="1"/>
  <c r="R636" i="11" s="1"/>
  <c r="N637" i="11" a="1"/>
  <c r="N637" i="11" s="1"/>
  <c r="O637" i="11" a="1"/>
  <c r="O637" i="11" s="1"/>
  <c r="P637" i="11" a="1"/>
  <c r="P637" i="11" s="1"/>
  <c r="Q637" i="11" a="1"/>
  <c r="Q637" i="11" s="1"/>
  <c r="R637" i="11" a="1"/>
  <c r="R637" i="11" s="1"/>
  <c r="N638" i="11" a="1"/>
  <c r="N638" i="11" s="1"/>
  <c r="O638" i="11" a="1"/>
  <c r="O638" i="11" s="1"/>
  <c r="P638" i="11" a="1"/>
  <c r="P638" i="11" s="1"/>
  <c r="Q638" i="11" a="1"/>
  <c r="Q638" i="11" s="1"/>
  <c r="R638" i="11" a="1"/>
  <c r="R638" i="11" s="1"/>
  <c r="N639" i="11" a="1"/>
  <c r="N639" i="11" s="1"/>
  <c r="O639" i="11" a="1"/>
  <c r="O639" i="11" s="1"/>
  <c r="P639" i="11" a="1"/>
  <c r="P639" i="11" s="1"/>
  <c r="Q639" i="11" a="1"/>
  <c r="Q639" i="11" s="1"/>
  <c r="R639" i="11" a="1"/>
  <c r="R639" i="11" s="1"/>
  <c r="N640" i="11" a="1"/>
  <c r="N640" i="11" s="1"/>
  <c r="O640" i="11" a="1"/>
  <c r="O640" i="11" s="1"/>
  <c r="P640" i="11" a="1"/>
  <c r="P640" i="11" s="1"/>
  <c r="Q640" i="11" a="1"/>
  <c r="Q640" i="11" s="1"/>
  <c r="R640" i="11" a="1"/>
  <c r="R640" i="11" s="1"/>
  <c r="N641" i="11" a="1"/>
  <c r="N641" i="11" s="1"/>
  <c r="O641" i="11" a="1"/>
  <c r="O641" i="11" s="1"/>
  <c r="P641" i="11" a="1"/>
  <c r="P641" i="11" s="1"/>
  <c r="Q641" i="11" a="1"/>
  <c r="Q641" i="11" s="1"/>
  <c r="R641" i="11" a="1"/>
  <c r="R641" i="11" s="1"/>
  <c r="N642" i="11" a="1"/>
  <c r="N642" i="11" s="1"/>
  <c r="O642" i="11" a="1"/>
  <c r="O642" i="11" s="1"/>
  <c r="P642" i="11" a="1"/>
  <c r="P642" i="11" s="1"/>
  <c r="Q642" i="11" a="1"/>
  <c r="Q642" i="11" s="1"/>
  <c r="R642" i="11" a="1"/>
  <c r="R642" i="11" s="1"/>
  <c r="N643" i="11" a="1"/>
  <c r="N643" i="11" s="1"/>
  <c r="O643" i="11" a="1"/>
  <c r="O643" i="11" s="1"/>
  <c r="P643" i="11" a="1"/>
  <c r="P643" i="11" s="1"/>
  <c r="Q643" i="11" a="1"/>
  <c r="Q643" i="11" s="1"/>
  <c r="R643" i="11" a="1"/>
  <c r="R643" i="11" s="1"/>
  <c r="N644" i="11" a="1"/>
  <c r="N644" i="11" s="1"/>
  <c r="O644" i="11" a="1"/>
  <c r="O644" i="11" s="1"/>
  <c r="P644" i="11" a="1"/>
  <c r="P644" i="11" s="1"/>
  <c r="Q644" i="11" a="1"/>
  <c r="Q644" i="11" s="1"/>
  <c r="R644" i="11" a="1"/>
  <c r="R644" i="11" s="1"/>
  <c r="N645" i="11" a="1"/>
  <c r="N645" i="11" s="1"/>
  <c r="O645" i="11" a="1"/>
  <c r="O645" i="11" s="1"/>
  <c r="P645" i="11" a="1"/>
  <c r="P645" i="11" s="1"/>
  <c r="Q645" i="11" a="1"/>
  <c r="Q645" i="11" s="1"/>
  <c r="R645" i="11" a="1"/>
  <c r="R645" i="11" s="1"/>
  <c r="N646" i="11" a="1"/>
  <c r="N646" i="11" s="1"/>
  <c r="O646" i="11" a="1"/>
  <c r="O646" i="11" s="1"/>
  <c r="P646" i="11" a="1"/>
  <c r="P646" i="11" s="1"/>
  <c r="Q646" i="11" a="1"/>
  <c r="Q646" i="11" s="1"/>
  <c r="R646" i="11" a="1"/>
  <c r="R646" i="11" s="1"/>
  <c r="N647" i="11" a="1"/>
  <c r="N647" i="11" s="1"/>
  <c r="O647" i="11" a="1"/>
  <c r="O647" i="11" s="1"/>
  <c r="P647" i="11" a="1"/>
  <c r="P647" i="11" s="1"/>
  <c r="Q647" i="11" a="1"/>
  <c r="Q647" i="11" s="1"/>
  <c r="R647" i="11" a="1"/>
  <c r="R647" i="11" s="1"/>
  <c r="N648" i="11" a="1"/>
  <c r="N648" i="11" s="1"/>
  <c r="O648" i="11" a="1"/>
  <c r="O648" i="11" s="1"/>
  <c r="P648" i="11" a="1"/>
  <c r="P648" i="11" s="1"/>
  <c r="Q648" i="11" a="1"/>
  <c r="Q648" i="11" s="1"/>
  <c r="R648" i="11" a="1"/>
  <c r="R648" i="11" s="1"/>
  <c r="N649" i="11" a="1"/>
  <c r="N649" i="11" s="1"/>
  <c r="O649" i="11" a="1"/>
  <c r="O649" i="11" s="1"/>
  <c r="P649" i="11" a="1"/>
  <c r="P649" i="11" s="1"/>
  <c r="Q649" i="11" a="1"/>
  <c r="Q649" i="11" s="1"/>
  <c r="R649" i="11" a="1"/>
  <c r="R649" i="11" s="1"/>
  <c r="N650" i="11" a="1"/>
  <c r="N650" i="11" s="1"/>
  <c r="O650" i="11" a="1"/>
  <c r="O650" i="11" s="1"/>
  <c r="P650" i="11" a="1"/>
  <c r="P650" i="11" s="1"/>
  <c r="Q650" i="11" a="1"/>
  <c r="R650" i="11" a="1"/>
  <c r="R650" i="11" s="1"/>
  <c r="N651" i="11" a="1"/>
  <c r="N651" i="11" s="1"/>
  <c r="O651" i="11" a="1"/>
  <c r="O651" i="11" s="1"/>
  <c r="P651" i="11" a="1"/>
  <c r="P651" i="11" s="1"/>
  <c r="Q651" i="11" a="1"/>
  <c r="Q651" i="11" s="1"/>
  <c r="R651" i="11" a="1"/>
  <c r="R651" i="11" s="1"/>
  <c r="N652" i="11" a="1"/>
  <c r="N652" i="11" s="1"/>
  <c r="O652" i="11" a="1"/>
  <c r="O652" i="11" s="1"/>
  <c r="P652" i="11" a="1"/>
  <c r="P652" i="11" s="1"/>
  <c r="Q652" i="11" a="1"/>
  <c r="Q652" i="11" s="1"/>
  <c r="R652" i="11" a="1"/>
  <c r="R652" i="11" s="1"/>
  <c r="N653" i="11" a="1"/>
  <c r="N653" i="11" s="1"/>
  <c r="O653" i="11" a="1"/>
  <c r="O653" i="11" s="1"/>
  <c r="P653" i="11" a="1"/>
  <c r="P653" i="11" s="1"/>
  <c r="Q653" i="11" a="1"/>
  <c r="Q653" i="11" s="1"/>
  <c r="R653" i="11" a="1"/>
  <c r="R653" i="11" s="1"/>
  <c r="N654" i="11" a="1"/>
  <c r="N654" i="11" s="1"/>
  <c r="O654" i="11" a="1"/>
  <c r="O654" i="11" s="1"/>
  <c r="P654" i="11" a="1"/>
  <c r="P654" i="11" s="1"/>
  <c r="Q654" i="11" a="1"/>
  <c r="Q654" i="11" s="1"/>
  <c r="R654" i="11" a="1"/>
  <c r="R654" i="11" s="1"/>
  <c r="N655" i="11" a="1"/>
  <c r="N655" i="11" s="1"/>
  <c r="O655" i="11" a="1"/>
  <c r="O655" i="11" s="1"/>
  <c r="P655" i="11" a="1"/>
  <c r="P655" i="11" s="1"/>
  <c r="Q655" i="11" a="1"/>
  <c r="Q655" i="11" s="1"/>
  <c r="R655" i="11" a="1"/>
  <c r="R655" i="11" s="1"/>
  <c r="N656" i="11" a="1"/>
  <c r="N656" i="11" s="1"/>
  <c r="O656" i="11" a="1"/>
  <c r="O656" i="11" s="1"/>
  <c r="P656" i="11" a="1"/>
  <c r="P656" i="11" s="1"/>
  <c r="Q656" i="11" a="1"/>
  <c r="Q656" i="11" s="1"/>
  <c r="R656" i="11" a="1"/>
  <c r="R656" i="11" s="1"/>
  <c r="N657" i="11" a="1"/>
  <c r="N657" i="11" s="1"/>
  <c r="O657" i="11" a="1"/>
  <c r="O657" i="11" s="1"/>
  <c r="P657" i="11" a="1"/>
  <c r="P657" i="11" s="1"/>
  <c r="Q657" i="11" a="1"/>
  <c r="Q657" i="11" s="1"/>
  <c r="R657" i="11" a="1"/>
  <c r="R657" i="11" s="1"/>
  <c r="N658" i="11" a="1"/>
  <c r="N658" i="11" s="1"/>
  <c r="O658" i="11" a="1"/>
  <c r="O658" i="11" s="1"/>
  <c r="P658" i="11" a="1"/>
  <c r="P658" i="11" s="1"/>
  <c r="Q658" i="11" a="1"/>
  <c r="Q658" i="11" s="1"/>
  <c r="R658" i="11" a="1"/>
  <c r="R658" i="11" s="1"/>
  <c r="N659" i="11" a="1"/>
  <c r="N659" i="11" s="1"/>
  <c r="O659" i="11" a="1"/>
  <c r="O659" i="11" s="1"/>
  <c r="P659" i="11" a="1"/>
  <c r="P659" i="11" s="1"/>
  <c r="Q659" i="11" a="1"/>
  <c r="Q659" i="11" s="1"/>
  <c r="R659" i="11" a="1"/>
  <c r="R659" i="11" s="1"/>
  <c r="N660" i="11" a="1"/>
  <c r="N660" i="11" s="1"/>
  <c r="O660" i="11" a="1"/>
  <c r="O660" i="11" s="1"/>
  <c r="P660" i="11" a="1"/>
  <c r="P660" i="11" s="1"/>
  <c r="Q660" i="11" a="1"/>
  <c r="Q660" i="11" s="1"/>
  <c r="R660" i="11" a="1"/>
  <c r="R660" i="11" s="1"/>
  <c r="N661" i="11" a="1"/>
  <c r="N661" i="11" s="1"/>
  <c r="O661" i="11" a="1"/>
  <c r="O661" i="11" s="1"/>
  <c r="P661" i="11" a="1"/>
  <c r="P661" i="11" s="1"/>
  <c r="Q661" i="11" a="1"/>
  <c r="Q661" i="11" s="1"/>
  <c r="R661" i="11" a="1"/>
  <c r="R661" i="11" s="1"/>
  <c r="N662" i="11" a="1"/>
  <c r="N662" i="11" s="1"/>
  <c r="O662" i="11" a="1"/>
  <c r="O662" i="11" s="1"/>
  <c r="P662" i="11" a="1"/>
  <c r="P662" i="11" s="1"/>
  <c r="Q662" i="11" a="1"/>
  <c r="Q662" i="11" s="1"/>
  <c r="R662" i="11" a="1"/>
  <c r="R662" i="11" s="1"/>
  <c r="N663" i="11" a="1"/>
  <c r="N663" i="11" s="1"/>
  <c r="O663" i="11" a="1"/>
  <c r="O663" i="11" s="1"/>
  <c r="P663" i="11" a="1"/>
  <c r="P663" i="11" s="1"/>
  <c r="Q663" i="11" a="1"/>
  <c r="Q663" i="11" s="1"/>
  <c r="R663" i="11" a="1"/>
  <c r="R663" i="11" s="1"/>
  <c r="N664" i="11" a="1"/>
  <c r="N664" i="11" s="1"/>
  <c r="O664" i="11" a="1"/>
  <c r="O664" i="11" s="1"/>
  <c r="P664" i="11" a="1"/>
  <c r="P664" i="11" s="1"/>
  <c r="Q664" i="11" a="1"/>
  <c r="Q664" i="11" s="1"/>
  <c r="R664" i="11" a="1"/>
  <c r="R664" i="11" s="1"/>
  <c r="N665" i="11" a="1"/>
  <c r="N665" i="11" s="1"/>
  <c r="O665" i="11" a="1"/>
  <c r="O665" i="11" s="1"/>
  <c r="P665" i="11" a="1"/>
  <c r="P665" i="11" s="1"/>
  <c r="Q665" i="11" a="1"/>
  <c r="Q665" i="11" s="1"/>
  <c r="R665" i="11" a="1"/>
  <c r="R665" i="11" s="1"/>
  <c r="N666" i="11" a="1"/>
  <c r="N666" i="11" s="1"/>
  <c r="O666" i="11" a="1"/>
  <c r="O666" i="11" s="1"/>
  <c r="P666" i="11" a="1"/>
  <c r="P666" i="11" s="1"/>
  <c r="Q666" i="11" a="1"/>
  <c r="Q666" i="11" s="1"/>
  <c r="R666" i="11" a="1"/>
  <c r="R666" i="11" s="1"/>
  <c r="N667" i="11" a="1"/>
  <c r="N667" i="11" s="1"/>
  <c r="O667" i="11" a="1"/>
  <c r="O667" i="11" s="1"/>
  <c r="P667" i="11" a="1"/>
  <c r="P667" i="11" s="1"/>
  <c r="Q667" i="11" a="1"/>
  <c r="Q667" i="11" s="1"/>
  <c r="R667" i="11" a="1"/>
  <c r="R667" i="11" s="1"/>
  <c r="N668" i="11" a="1"/>
  <c r="N668" i="11" s="1"/>
  <c r="O668" i="11" a="1"/>
  <c r="O668" i="11" s="1"/>
  <c r="P668" i="11" a="1"/>
  <c r="P668" i="11" s="1"/>
  <c r="Q668" i="11" a="1"/>
  <c r="Q668" i="11" s="1"/>
  <c r="R668" i="11" a="1"/>
  <c r="R668" i="11" s="1"/>
  <c r="N669" i="11" a="1"/>
  <c r="N669" i="11" s="1"/>
  <c r="O669" i="11" a="1"/>
  <c r="O669" i="11" s="1"/>
  <c r="P669" i="11" a="1"/>
  <c r="P669" i="11" s="1"/>
  <c r="Q669" i="11" a="1"/>
  <c r="Q669" i="11" s="1"/>
  <c r="R669" i="11" a="1"/>
  <c r="R669" i="11" s="1"/>
  <c r="N670" i="11" a="1"/>
  <c r="N670" i="11" s="1"/>
  <c r="O670" i="11" a="1"/>
  <c r="O670" i="11" s="1"/>
  <c r="P670" i="11" a="1"/>
  <c r="P670" i="11" s="1"/>
  <c r="Q670" i="11" a="1"/>
  <c r="Q670" i="11" s="1"/>
  <c r="R670" i="11" a="1"/>
  <c r="R670" i="11" s="1"/>
  <c r="N671" i="11" a="1"/>
  <c r="N671" i="11" s="1"/>
  <c r="O671" i="11" a="1"/>
  <c r="O671" i="11" s="1"/>
  <c r="P671" i="11" a="1"/>
  <c r="P671" i="11" s="1"/>
  <c r="Q671" i="11" a="1"/>
  <c r="Q671" i="11" s="1"/>
  <c r="R671" i="11" a="1"/>
  <c r="R671" i="11" s="1"/>
  <c r="N672" i="11" a="1"/>
  <c r="N672" i="11" s="1"/>
  <c r="O672" i="11" a="1"/>
  <c r="O672" i="11" s="1"/>
  <c r="P672" i="11" a="1"/>
  <c r="P672" i="11" s="1"/>
  <c r="Q672" i="11" a="1"/>
  <c r="Q672" i="11" s="1"/>
  <c r="R672" i="11" a="1"/>
  <c r="R672" i="11" s="1"/>
  <c r="N673" i="11" a="1"/>
  <c r="N673" i="11" s="1"/>
  <c r="O673" i="11" a="1"/>
  <c r="O673" i="11" s="1"/>
  <c r="P673" i="11" a="1"/>
  <c r="P673" i="11" s="1"/>
  <c r="Q673" i="11" a="1"/>
  <c r="Q673" i="11" s="1"/>
  <c r="R673" i="11" a="1"/>
  <c r="R673" i="11" s="1"/>
  <c r="N674" i="11" a="1"/>
  <c r="N674" i="11" s="1"/>
  <c r="O674" i="11" a="1"/>
  <c r="O674" i="11" s="1"/>
  <c r="P674" i="11" a="1"/>
  <c r="P674" i="11" s="1"/>
  <c r="Q674" i="11" a="1"/>
  <c r="Q674" i="11" s="1"/>
  <c r="R674" i="11" a="1"/>
  <c r="R674" i="11" s="1"/>
  <c r="N675" i="11" a="1"/>
  <c r="N675" i="11" s="1"/>
  <c r="O675" i="11" a="1"/>
  <c r="O675" i="11" s="1"/>
  <c r="P675" i="11" a="1"/>
  <c r="P675" i="11" s="1"/>
  <c r="Q675" i="11" a="1"/>
  <c r="Q675" i="11" s="1"/>
  <c r="R675" i="11" a="1"/>
  <c r="R675" i="11" s="1"/>
  <c r="N676" i="11" a="1"/>
  <c r="N676" i="11" s="1"/>
  <c r="O676" i="11" a="1"/>
  <c r="O676" i="11" s="1"/>
  <c r="P676" i="11" a="1"/>
  <c r="P676" i="11" s="1"/>
  <c r="Q676" i="11" a="1"/>
  <c r="Q676" i="11" s="1"/>
  <c r="R676" i="11" a="1"/>
  <c r="R676" i="11" s="1"/>
  <c r="N677" i="11" a="1"/>
  <c r="N677" i="11" s="1"/>
  <c r="O677" i="11" a="1"/>
  <c r="O677" i="11" s="1"/>
  <c r="P677" i="11" a="1"/>
  <c r="P677" i="11" s="1"/>
  <c r="Q677" i="11" a="1"/>
  <c r="Q677" i="11" s="1"/>
  <c r="R677" i="11" a="1"/>
  <c r="R677" i="11" s="1"/>
  <c r="N678" i="11" a="1"/>
  <c r="N678" i="11" s="1"/>
  <c r="O678" i="11" a="1"/>
  <c r="O678" i="11" s="1"/>
  <c r="P678" i="11" a="1"/>
  <c r="P678" i="11" s="1"/>
  <c r="Q678" i="11" a="1"/>
  <c r="Q678" i="11" s="1"/>
  <c r="R678" i="11" a="1"/>
  <c r="R678" i="11" s="1"/>
  <c r="N679" i="11" a="1"/>
  <c r="N679" i="11" s="1"/>
  <c r="O679" i="11" a="1"/>
  <c r="O679" i="11" s="1"/>
  <c r="P679" i="11" a="1"/>
  <c r="P679" i="11" s="1"/>
  <c r="Q679" i="11" a="1"/>
  <c r="Q679" i="11" s="1"/>
  <c r="R679" i="11" a="1"/>
  <c r="R679" i="11" s="1"/>
  <c r="N680" i="11" a="1"/>
  <c r="N680" i="11" s="1"/>
  <c r="O680" i="11" a="1"/>
  <c r="O680" i="11" s="1"/>
  <c r="P680" i="11" a="1"/>
  <c r="P680" i="11" s="1"/>
  <c r="Q680" i="11" a="1"/>
  <c r="Q680" i="11" s="1"/>
  <c r="R680" i="11" a="1"/>
  <c r="R680" i="11" s="1"/>
  <c r="N681" i="11" a="1"/>
  <c r="N681" i="11" s="1"/>
  <c r="O681" i="11" a="1"/>
  <c r="O681" i="11" s="1"/>
  <c r="P681" i="11" a="1"/>
  <c r="P681" i="11" s="1"/>
  <c r="Q681" i="11" a="1"/>
  <c r="Q681" i="11" s="1"/>
  <c r="R681" i="11" a="1"/>
  <c r="R681" i="11" s="1"/>
  <c r="N682" i="11" a="1"/>
  <c r="N682" i="11" s="1"/>
  <c r="O682" i="11" a="1"/>
  <c r="O682" i="11" s="1"/>
  <c r="P682" i="11" a="1"/>
  <c r="P682" i="11" s="1"/>
  <c r="Q682" i="11" a="1"/>
  <c r="Q682" i="11" s="1"/>
  <c r="R682" i="11" a="1"/>
  <c r="R682" i="11" s="1"/>
  <c r="N683" i="11" a="1"/>
  <c r="N683" i="11" s="1"/>
  <c r="O683" i="11" a="1"/>
  <c r="O683" i="11" s="1"/>
  <c r="P683" i="11" a="1"/>
  <c r="P683" i="11" s="1"/>
  <c r="Q683" i="11" a="1"/>
  <c r="Q683" i="11" s="1"/>
  <c r="R683" i="11" a="1"/>
  <c r="R683" i="11" s="1"/>
  <c r="N684" i="11" a="1"/>
  <c r="N684" i="11" s="1"/>
  <c r="O684" i="11" a="1"/>
  <c r="O684" i="11" s="1"/>
  <c r="P684" i="11" a="1"/>
  <c r="P684" i="11" s="1"/>
  <c r="Q684" i="11" a="1"/>
  <c r="Q684" i="11" s="1"/>
  <c r="R684" i="11" a="1"/>
  <c r="R684" i="11" s="1"/>
  <c r="N685" i="11" a="1"/>
  <c r="N685" i="11" s="1"/>
  <c r="O685" i="11" a="1"/>
  <c r="O685" i="11" s="1"/>
  <c r="P685" i="11" a="1"/>
  <c r="P685" i="11" s="1"/>
  <c r="Q685" i="11" a="1"/>
  <c r="Q685" i="11" s="1"/>
  <c r="R685" i="11" a="1"/>
  <c r="R685" i="11" s="1"/>
  <c r="N686" i="11" a="1"/>
  <c r="N686" i="11" s="1"/>
  <c r="O686" i="11" a="1"/>
  <c r="O686" i="11" s="1"/>
  <c r="P686" i="11" a="1"/>
  <c r="P686" i="11" s="1"/>
  <c r="Q686" i="11" a="1"/>
  <c r="Q686" i="11" s="1"/>
  <c r="R686" i="11" a="1"/>
  <c r="R686" i="11" s="1"/>
  <c r="N687" i="11" a="1"/>
  <c r="N687" i="11" s="1"/>
  <c r="O687" i="11" a="1"/>
  <c r="O687" i="11" s="1"/>
  <c r="P687" i="11" a="1"/>
  <c r="P687" i="11" s="1"/>
  <c r="Q687" i="11" a="1"/>
  <c r="Q687" i="11" s="1"/>
  <c r="R687" i="11" a="1"/>
  <c r="R687" i="11" s="1"/>
  <c r="N688" i="11" a="1"/>
  <c r="N688" i="11" s="1"/>
  <c r="O688" i="11" a="1"/>
  <c r="O688" i="11" s="1"/>
  <c r="P688" i="11" a="1"/>
  <c r="P688" i="11" s="1"/>
  <c r="Q688" i="11" a="1"/>
  <c r="Q688" i="11" s="1"/>
  <c r="R688" i="11" a="1"/>
  <c r="R688" i="11" s="1"/>
  <c r="N689" i="11" a="1"/>
  <c r="N689" i="11" s="1"/>
  <c r="O689" i="11" a="1"/>
  <c r="O689" i="11" s="1"/>
  <c r="P689" i="11" a="1"/>
  <c r="P689" i="11" s="1"/>
  <c r="Q689" i="11" a="1"/>
  <c r="Q689" i="11" s="1"/>
  <c r="R689" i="11" a="1"/>
  <c r="R689" i="11" s="1"/>
  <c r="N690" i="11" a="1"/>
  <c r="N690" i="11" s="1"/>
  <c r="O690" i="11" a="1"/>
  <c r="O690" i="11" s="1"/>
  <c r="P690" i="11" a="1"/>
  <c r="P690" i="11" s="1"/>
  <c r="Q690" i="11" a="1"/>
  <c r="Q690" i="11" s="1"/>
  <c r="R690" i="11" a="1"/>
  <c r="R690" i="11" s="1"/>
  <c r="N691" i="11" a="1"/>
  <c r="N691" i="11" s="1"/>
  <c r="O691" i="11" a="1"/>
  <c r="O691" i="11" s="1"/>
  <c r="P691" i="11" a="1"/>
  <c r="P691" i="11" s="1"/>
  <c r="Q691" i="11" a="1"/>
  <c r="Q691" i="11" s="1"/>
  <c r="R691" i="11" a="1"/>
  <c r="R691" i="11" s="1"/>
  <c r="N692" i="11" a="1"/>
  <c r="N692" i="11" s="1"/>
  <c r="O692" i="11" a="1"/>
  <c r="O692" i="11" s="1"/>
  <c r="P692" i="11" a="1"/>
  <c r="P692" i="11" s="1"/>
  <c r="Q692" i="11" a="1"/>
  <c r="Q692" i="11" s="1"/>
  <c r="R692" i="11" a="1"/>
  <c r="R692" i="11" s="1"/>
  <c r="N693" i="11" a="1"/>
  <c r="N693" i="11" s="1"/>
  <c r="O693" i="11" a="1"/>
  <c r="O693" i="11" s="1"/>
  <c r="P693" i="11" a="1"/>
  <c r="P693" i="11" s="1"/>
  <c r="Q693" i="11" a="1"/>
  <c r="Q693" i="11" s="1"/>
  <c r="R693" i="11" a="1"/>
  <c r="R693" i="11" s="1"/>
  <c r="N694" i="11" a="1"/>
  <c r="N694" i="11" s="1"/>
  <c r="O694" i="11" a="1"/>
  <c r="O694" i="11" s="1"/>
  <c r="P694" i="11" a="1"/>
  <c r="P694" i="11" s="1"/>
  <c r="Q694" i="11" a="1"/>
  <c r="Q694" i="11" s="1"/>
  <c r="R694" i="11" a="1"/>
  <c r="R694" i="11" s="1"/>
  <c r="N695" i="11" a="1"/>
  <c r="N695" i="11" s="1"/>
  <c r="O695" i="11" a="1"/>
  <c r="O695" i="11" s="1"/>
  <c r="P695" i="11" a="1"/>
  <c r="P695" i="11" s="1"/>
  <c r="Q695" i="11" a="1"/>
  <c r="Q695" i="11" s="1"/>
  <c r="R695" i="11" a="1"/>
  <c r="R695" i="11" s="1"/>
  <c r="N696" i="11" a="1"/>
  <c r="N696" i="11" s="1"/>
  <c r="O696" i="11" a="1"/>
  <c r="O696" i="11" s="1"/>
  <c r="P696" i="11" a="1"/>
  <c r="P696" i="11" s="1"/>
  <c r="Q696" i="11" a="1"/>
  <c r="Q696" i="11" s="1"/>
  <c r="R696" i="11" a="1"/>
  <c r="R696" i="11" s="1"/>
  <c r="N697" i="11" a="1"/>
  <c r="N697" i="11" s="1"/>
  <c r="O697" i="11" a="1"/>
  <c r="O697" i="11" s="1"/>
  <c r="P697" i="11" a="1"/>
  <c r="P697" i="11" s="1"/>
  <c r="Q697" i="11" a="1"/>
  <c r="Q697" i="11" s="1"/>
  <c r="R697" i="11" a="1"/>
  <c r="R697" i="11" s="1"/>
  <c r="N698" i="11" a="1"/>
  <c r="N698" i="11" s="1"/>
  <c r="O698" i="11" a="1"/>
  <c r="O698" i="11" s="1"/>
  <c r="P698" i="11" a="1"/>
  <c r="P698" i="11" s="1"/>
  <c r="Q698" i="11" a="1"/>
  <c r="Q698" i="11" s="1"/>
  <c r="R698" i="11" a="1"/>
  <c r="R698" i="11" s="1"/>
  <c r="N699" i="11" a="1"/>
  <c r="N699" i="11" s="1"/>
  <c r="O699" i="11" a="1"/>
  <c r="O699" i="11" s="1"/>
  <c r="P699" i="11" a="1"/>
  <c r="P699" i="11" s="1"/>
  <c r="Q699" i="11" a="1"/>
  <c r="Q699" i="11" s="1"/>
  <c r="R699" i="11" a="1"/>
  <c r="R699" i="11" s="1"/>
  <c r="N700" i="11" a="1"/>
  <c r="N700" i="11" s="1"/>
  <c r="O700" i="11" a="1"/>
  <c r="O700" i="11" s="1"/>
  <c r="P700" i="11" a="1"/>
  <c r="P700" i="11" s="1"/>
  <c r="Q700" i="11" a="1"/>
  <c r="Q700" i="11" s="1"/>
  <c r="R700" i="11" a="1"/>
  <c r="R700" i="11" s="1"/>
  <c r="N701" i="11" a="1"/>
  <c r="N701" i="11" s="1"/>
  <c r="O701" i="11" a="1"/>
  <c r="O701" i="11" s="1"/>
  <c r="P701" i="11" a="1"/>
  <c r="P701" i="11" s="1"/>
  <c r="Q701" i="11" a="1"/>
  <c r="Q701" i="11" s="1"/>
  <c r="R701" i="11" a="1"/>
  <c r="R701" i="11" s="1"/>
  <c r="N702" i="11" a="1"/>
  <c r="N702" i="11" s="1"/>
  <c r="O702" i="11" a="1"/>
  <c r="O702" i="11" s="1"/>
  <c r="P702" i="11" a="1"/>
  <c r="P702" i="11" s="1"/>
  <c r="Q702" i="11" a="1"/>
  <c r="Q702" i="11" s="1"/>
  <c r="R702" i="11" a="1"/>
  <c r="R702" i="11" s="1"/>
  <c r="N703" i="11" a="1"/>
  <c r="N703" i="11" s="1"/>
  <c r="O703" i="11" a="1"/>
  <c r="O703" i="11" s="1"/>
  <c r="P703" i="11" a="1"/>
  <c r="P703" i="11" s="1"/>
  <c r="Q703" i="11" a="1"/>
  <c r="Q703" i="11" s="1"/>
  <c r="R703" i="11" a="1"/>
  <c r="R703" i="11" s="1"/>
  <c r="N704" i="11" a="1"/>
  <c r="N704" i="11" s="1"/>
  <c r="O704" i="11" a="1"/>
  <c r="O704" i="11" s="1"/>
  <c r="P704" i="11" a="1"/>
  <c r="P704" i="11" s="1"/>
  <c r="Q704" i="11" a="1"/>
  <c r="Q704" i="11" s="1"/>
  <c r="R704" i="11" a="1"/>
  <c r="R704" i="11" s="1"/>
  <c r="N705" i="11" a="1"/>
  <c r="N705" i="11" s="1"/>
  <c r="O705" i="11" a="1"/>
  <c r="O705" i="11" s="1"/>
  <c r="P705" i="11" a="1"/>
  <c r="P705" i="11" s="1"/>
  <c r="Q705" i="11" a="1"/>
  <c r="Q705" i="11" s="1"/>
  <c r="R705" i="11" a="1"/>
  <c r="R705" i="11" s="1"/>
  <c r="N706" i="11" a="1"/>
  <c r="N706" i="11" s="1"/>
  <c r="O706" i="11" a="1"/>
  <c r="O706" i="11" s="1"/>
  <c r="P706" i="11" a="1"/>
  <c r="P706" i="11" s="1"/>
  <c r="Q706" i="11" a="1"/>
  <c r="Q706" i="11" s="1"/>
  <c r="R706" i="11" a="1"/>
  <c r="R706" i="11" s="1"/>
  <c r="N707" i="11" a="1"/>
  <c r="N707" i="11" s="1"/>
  <c r="O707" i="11" a="1"/>
  <c r="O707" i="11" s="1"/>
  <c r="P707" i="11" a="1"/>
  <c r="P707" i="11" s="1"/>
  <c r="Q707" i="11" a="1"/>
  <c r="Q707" i="11" s="1"/>
  <c r="R707" i="11" a="1"/>
  <c r="R707" i="11" s="1"/>
  <c r="N708" i="11" a="1"/>
  <c r="N708" i="11" s="1"/>
  <c r="O708" i="11" a="1"/>
  <c r="O708" i="11" s="1"/>
  <c r="P708" i="11" a="1"/>
  <c r="P708" i="11" s="1"/>
  <c r="Q708" i="11" a="1"/>
  <c r="Q708" i="11" s="1"/>
  <c r="R708" i="11" a="1"/>
  <c r="R708" i="11" s="1"/>
  <c r="N709" i="11" a="1"/>
  <c r="N709" i="11" s="1"/>
  <c r="O709" i="11" a="1"/>
  <c r="O709" i="11" s="1"/>
  <c r="P709" i="11" a="1"/>
  <c r="P709" i="11" s="1"/>
  <c r="Q709" i="11" a="1"/>
  <c r="Q709" i="11" s="1"/>
  <c r="R709" i="11" a="1"/>
  <c r="R709" i="11" s="1"/>
  <c r="N710" i="11" a="1"/>
  <c r="N710" i="11" s="1"/>
  <c r="O710" i="11" a="1"/>
  <c r="O710" i="11" s="1"/>
  <c r="P710" i="11" a="1"/>
  <c r="P710" i="11" s="1"/>
  <c r="Q710" i="11" a="1"/>
  <c r="Q710" i="11" s="1"/>
  <c r="R710" i="11" a="1"/>
  <c r="R710" i="11" s="1"/>
  <c r="N711" i="11" a="1"/>
  <c r="N711" i="11" s="1"/>
  <c r="O711" i="11" a="1"/>
  <c r="O711" i="11" s="1"/>
  <c r="P711" i="11" a="1"/>
  <c r="P711" i="11" s="1"/>
  <c r="Q711" i="11" a="1"/>
  <c r="Q711" i="11" s="1"/>
  <c r="R711" i="11" a="1"/>
  <c r="R711" i="11" s="1"/>
  <c r="N712" i="11" a="1"/>
  <c r="N712" i="11" s="1"/>
  <c r="O712" i="11" a="1"/>
  <c r="O712" i="11" s="1"/>
  <c r="P712" i="11" a="1"/>
  <c r="P712" i="11" s="1"/>
  <c r="Q712" i="11" a="1"/>
  <c r="Q712" i="11" s="1"/>
  <c r="R712" i="11" a="1"/>
  <c r="R712" i="11" s="1"/>
  <c r="N713" i="11" a="1"/>
  <c r="N713" i="11" s="1"/>
  <c r="O713" i="11" a="1"/>
  <c r="O713" i="11" s="1"/>
  <c r="P713" i="11" a="1"/>
  <c r="P713" i="11" s="1"/>
  <c r="Q713" i="11" a="1"/>
  <c r="Q713" i="11" s="1"/>
  <c r="R713" i="11" a="1"/>
  <c r="R713" i="11" s="1"/>
  <c r="N714" i="11" a="1"/>
  <c r="N714" i="11" s="1"/>
  <c r="O714" i="11" a="1"/>
  <c r="O714" i="11" s="1"/>
  <c r="P714" i="11" a="1"/>
  <c r="P714" i="11" s="1"/>
  <c r="Q714" i="11" a="1"/>
  <c r="Q714" i="11" s="1"/>
  <c r="R714" i="11" a="1"/>
  <c r="R714" i="11" s="1"/>
  <c r="N715" i="11" a="1"/>
  <c r="N715" i="11" s="1"/>
  <c r="O715" i="11" a="1"/>
  <c r="O715" i="11" s="1"/>
  <c r="P715" i="11" a="1"/>
  <c r="P715" i="11" s="1"/>
  <c r="Q715" i="11" a="1"/>
  <c r="Q715" i="11" s="1"/>
  <c r="R715" i="11" a="1"/>
  <c r="R715" i="11" s="1"/>
  <c r="N716" i="11" a="1"/>
  <c r="N716" i="11" s="1"/>
  <c r="O716" i="11" a="1"/>
  <c r="O716" i="11" s="1"/>
  <c r="P716" i="11" a="1"/>
  <c r="P716" i="11" s="1"/>
  <c r="Q716" i="11" a="1"/>
  <c r="Q716" i="11" s="1"/>
  <c r="R716" i="11" a="1"/>
  <c r="R716" i="11" s="1"/>
  <c r="N717" i="11" a="1"/>
  <c r="N717" i="11" s="1"/>
  <c r="O717" i="11" a="1"/>
  <c r="O717" i="11" s="1"/>
  <c r="P717" i="11" a="1"/>
  <c r="P717" i="11" s="1"/>
  <c r="Q717" i="11" a="1"/>
  <c r="Q717" i="11" s="1"/>
  <c r="R717" i="11" a="1"/>
  <c r="R717" i="11" s="1"/>
  <c r="N718" i="11" a="1"/>
  <c r="N718" i="11" s="1"/>
  <c r="O718" i="11" a="1"/>
  <c r="O718" i="11" s="1"/>
  <c r="P718" i="11" a="1"/>
  <c r="P718" i="11" s="1"/>
  <c r="Q718" i="11" a="1"/>
  <c r="Q718" i="11" s="1"/>
  <c r="R718" i="11" a="1"/>
  <c r="R718" i="11" s="1"/>
  <c r="N719" i="11" a="1"/>
  <c r="N719" i="11" s="1"/>
  <c r="O719" i="11" a="1"/>
  <c r="O719" i="11" s="1"/>
  <c r="P719" i="11" a="1"/>
  <c r="P719" i="11" s="1"/>
  <c r="Q719" i="11" a="1"/>
  <c r="Q719" i="11" s="1"/>
  <c r="R719" i="11" a="1"/>
  <c r="R719" i="11" s="1"/>
  <c r="N720" i="11" a="1"/>
  <c r="N720" i="11" s="1"/>
  <c r="O720" i="11" a="1"/>
  <c r="O720" i="11" s="1"/>
  <c r="P720" i="11" a="1"/>
  <c r="P720" i="11" s="1"/>
  <c r="Q720" i="11" a="1"/>
  <c r="Q720" i="11" s="1"/>
  <c r="R720" i="11" a="1"/>
  <c r="R720" i="11" s="1"/>
  <c r="N721" i="11" a="1"/>
  <c r="N721" i="11" s="1"/>
  <c r="O721" i="11" a="1"/>
  <c r="O721" i="11" s="1"/>
  <c r="P721" i="11" a="1"/>
  <c r="P721" i="11" s="1"/>
  <c r="Q721" i="11" a="1"/>
  <c r="Q721" i="11" s="1"/>
  <c r="R721" i="11" a="1"/>
  <c r="R721" i="11" s="1"/>
  <c r="N722" i="11" a="1"/>
  <c r="N722" i="11" s="1"/>
  <c r="O722" i="11" a="1"/>
  <c r="O722" i="11" s="1"/>
  <c r="P722" i="11" a="1"/>
  <c r="P722" i="11" s="1"/>
  <c r="Q722" i="11" a="1"/>
  <c r="Q722" i="11" s="1"/>
  <c r="R722" i="11" a="1"/>
  <c r="R722" i="11" s="1"/>
  <c r="N723" i="11" a="1"/>
  <c r="N723" i="11" s="1"/>
  <c r="O723" i="11" a="1"/>
  <c r="O723" i="11" s="1"/>
  <c r="P723" i="11" a="1"/>
  <c r="P723" i="11" s="1"/>
  <c r="Q723" i="11" a="1"/>
  <c r="Q723" i="11" s="1"/>
  <c r="R723" i="11" a="1"/>
  <c r="R723" i="11" s="1"/>
  <c r="N724" i="11" a="1"/>
  <c r="N724" i="11" s="1"/>
  <c r="O724" i="11" a="1"/>
  <c r="O724" i="11" s="1"/>
  <c r="P724" i="11" a="1"/>
  <c r="P724" i="11" s="1"/>
  <c r="Q724" i="11" a="1"/>
  <c r="Q724" i="11" s="1"/>
  <c r="R724" i="11" a="1"/>
  <c r="R724" i="11" s="1"/>
  <c r="N725" i="11" a="1"/>
  <c r="N725" i="11" s="1"/>
  <c r="O725" i="11" a="1"/>
  <c r="O725" i="11" s="1"/>
  <c r="P725" i="11" a="1"/>
  <c r="P725" i="11" s="1"/>
  <c r="Q725" i="11" a="1"/>
  <c r="Q725" i="11" s="1"/>
  <c r="R725" i="11" a="1"/>
  <c r="R725" i="11" s="1"/>
  <c r="N726" i="11" a="1"/>
  <c r="N726" i="11" s="1"/>
  <c r="O726" i="11" a="1"/>
  <c r="O726" i="11" s="1"/>
  <c r="P726" i="11" a="1"/>
  <c r="P726" i="11" s="1"/>
  <c r="Q726" i="11" a="1"/>
  <c r="Q726" i="11" s="1"/>
  <c r="R726" i="11" a="1"/>
  <c r="R726" i="11" s="1"/>
  <c r="N727" i="11" a="1"/>
  <c r="N727" i="11" s="1"/>
  <c r="O727" i="11" a="1"/>
  <c r="O727" i="11" s="1"/>
  <c r="P727" i="11" a="1"/>
  <c r="P727" i="11" s="1"/>
  <c r="Q727" i="11" a="1"/>
  <c r="Q727" i="11" s="1"/>
  <c r="R727" i="11" a="1"/>
  <c r="R727" i="11" s="1"/>
  <c r="N728" i="11" a="1"/>
  <c r="N728" i="11" s="1"/>
  <c r="O728" i="11" a="1"/>
  <c r="O728" i="11" s="1"/>
  <c r="P728" i="11" a="1"/>
  <c r="P728" i="11" s="1"/>
  <c r="Q728" i="11" a="1"/>
  <c r="Q728" i="11" s="1"/>
  <c r="R728" i="11" a="1"/>
  <c r="R728" i="11" s="1"/>
  <c r="N729" i="11" a="1"/>
  <c r="N729" i="11" s="1"/>
  <c r="O729" i="11" a="1"/>
  <c r="O729" i="11" s="1"/>
  <c r="P729" i="11" a="1"/>
  <c r="P729" i="11" s="1"/>
  <c r="Q729" i="11" a="1"/>
  <c r="Q729" i="11" s="1"/>
  <c r="R729" i="11" a="1"/>
  <c r="R729" i="11" s="1"/>
  <c r="N730" i="11" a="1"/>
  <c r="N730" i="11" s="1"/>
  <c r="O730" i="11" a="1"/>
  <c r="O730" i="11" s="1"/>
  <c r="P730" i="11" a="1"/>
  <c r="P730" i="11" s="1"/>
  <c r="Q730" i="11" a="1"/>
  <c r="Q730" i="11" s="1"/>
  <c r="R730" i="11" a="1"/>
  <c r="R730" i="11" s="1"/>
  <c r="N731" i="11" a="1"/>
  <c r="N731" i="11" s="1"/>
  <c r="O731" i="11" a="1"/>
  <c r="O731" i="11" s="1"/>
  <c r="P731" i="11" a="1"/>
  <c r="P731" i="11" s="1"/>
  <c r="Q731" i="11" a="1"/>
  <c r="Q731" i="11" s="1"/>
  <c r="R731" i="11" a="1"/>
  <c r="R731" i="11" s="1"/>
  <c r="N732" i="11" a="1"/>
  <c r="N732" i="11" s="1"/>
  <c r="O732" i="11" a="1"/>
  <c r="O732" i="11" s="1"/>
  <c r="P732" i="11" a="1"/>
  <c r="P732" i="11" s="1"/>
  <c r="Q732" i="11" a="1"/>
  <c r="Q732" i="11" s="1"/>
  <c r="R732" i="11" a="1"/>
  <c r="R732" i="11" s="1"/>
  <c r="N733" i="11" a="1"/>
  <c r="N733" i="11" s="1"/>
  <c r="O733" i="11" a="1"/>
  <c r="O733" i="11" s="1"/>
  <c r="P733" i="11" a="1"/>
  <c r="P733" i="11" s="1"/>
  <c r="Q733" i="11" a="1"/>
  <c r="Q733" i="11" s="1"/>
  <c r="R733" i="11" a="1"/>
  <c r="R733" i="11" s="1"/>
  <c r="N734" i="11" a="1"/>
  <c r="N734" i="11" s="1"/>
  <c r="O734" i="11" a="1"/>
  <c r="O734" i="11" s="1"/>
  <c r="P734" i="11" a="1"/>
  <c r="P734" i="11" s="1"/>
  <c r="Q734" i="11" a="1"/>
  <c r="Q734" i="11" s="1"/>
  <c r="R734" i="11" a="1"/>
  <c r="R734" i="11" s="1"/>
  <c r="N735" i="11" a="1"/>
  <c r="N735" i="11" s="1"/>
  <c r="O735" i="11" a="1"/>
  <c r="O735" i="11" s="1"/>
  <c r="P735" i="11" a="1"/>
  <c r="P735" i="11" s="1"/>
  <c r="Q735" i="11" a="1"/>
  <c r="Q735" i="11" s="1"/>
  <c r="R735" i="11" a="1"/>
  <c r="R735" i="11" s="1"/>
  <c r="N736" i="11" a="1"/>
  <c r="N736" i="11" s="1"/>
  <c r="O736" i="11" a="1"/>
  <c r="O736" i="11" s="1"/>
  <c r="P736" i="11" a="1"/>
  <c r="P736" i="11" s="1"/>
  <c r="Q736" i="11" a="1"/>
  <c r="Q736" i="11" s="1"/>
  <c r="R736" i="11" a="1"/>
  <c r="R736" i="11" s="1"/>
  <c r="N737" i="11" a="1"/>
  <c r="N737" i="11" s="1"/>
  <c r="O737" i="11" a="1"/>
  <c r="O737" i="11" s="1"/>
  <c r="P737" i="11" a="1"/>
  <c r="P737" i="11" s="1"/>
  <c r="Q737" i="11" a="1"/>
  <c r="Q737" i="11" s="1"/>
  <c r="R737" i="11" a="1"/>
  <c r="R737" i="11" s="1"/>
  <c r="N738" i="11" a="1"/>
  <c r="N738" i="11" s="1"/>
  <c r="O738" i="11" a="1"/>
  <c r="O738" i="11" s="1"/>
  <c r="P738" i="11" a="1"/>
  <c r="P738" i="11" s="1"/>
  <c r="Q738" i="11" a="1"/>
  <c r="Q738" i="11" s="1"/>
  <c r="R738" i="11" a="1"/>
  <c r="R738" i="11" s="1"/>
  <c r="N739" i="11" a="1"/>
  <c r="N739" i="11" s="1"/>
  <c r="O739" i="11" a="1"/>
  <c r="O739" i="11" s="1"/>
  <c r="P739" i="11" a="1"/>
  <c r="P739" i="11" s="1"/>
  <c r="Q739" i="11" a="1"/>
  <c r="Q739" i="11" s="1"/>
  <c r="R739" i="11" a="1"/>
  <c r="R739" i="11" s="1"/>
  <c r="N740" i="11" a="1"/>
  <c r="N740" i="11" s="1"/>
  <c r="O740" i="11" a="1"/>
  <c r="O740" i="11" s="1"/>
  <c r="P740" i="11" a="1"/>
  <c r="P740" i="11" s="1"/>
  <c r="Q740" i="11" a="1"/>
  <c r="Q740" i="11" s="1"/>
  <c r="R740" i="11" a="1"/>
  <c r="R740" i="11" s="1"/>
  <c r="N741" i="11" a="1"/>
  <c r="N741" i="11" s="1"/>
  <c r="O741" i="11" a="1"/>
  <c r="O741" i="11" s="1"/>
  <c r="P741" i="11" a="1"/>
  <c r="P741" i="11" s="1"/>
  <c r="Q741" i="11" a="1"/>
  <c r="Q741" i="11" s="1"/>
  <c r="R741" i="11" a="1"/>
  <c r="R741" i="11" s="1"/>
  <c r="N742" i="11" a="1"/>
  <c r="N742" i="11" s="1"/>
  <c r="O742" i="11" a="1"/>
  <c r="O742" i="11" s="1"/>
  <c r="P742" i="11" a="1"/>
  <c r="P742" i="11" s="1"/>
  <c r="Q742" i="11" a="1"/>
  <c r="Q742" i="11" s="1"/>
  <c r="R742" i="11" a="1"/>
  <c r="R742" i="11" s="1"/>
  <c r="N743" i="11" a="1"/>
  <c r="N743" i="11" s="1"/>
  <c r="O743" i="11" a="1"/>
  <c r="O743" i="11" s="1"/>
  <c r="P743" i="11" a="1"/>
  <c r="P743" i="11" s="1"/>
  <c r="Q743" i="11" a="1"/>
  <c r="Q743" i="11" s="1"/>
  <c r="R743" i="11" a="1"/>
  <c r="R743" i="11" s="1"/>
  <c r="N744" i="11" a="1"/>
  <c r="N744" i="11" s="1"/>
  <c r="O744" i="11" a="1"/>
  <c r="O744" i="11" s="1"/>
  <c r="P744" i="11" a="1"/>
  <c r="P744" i="11" s="1"/>
  <c r="Q744" i="11" a="1"/>
  <c r="Q744" i="11" s="1"/>
  <c r="R744" i="11" a="1"/>
  <c r="R744" i="11" s="1"/>
  <c r="N745" i="11" a="1"/>
  <c r="N745" i="11" s="1"/>
  <c r="O745" i="11" a="1"/>
  <c r="O745" i="11" s="1"/>
  <c r="P745" i="11" a="1"/>
  <c r="P745" i="11" s="1"/>
  <c r="Q745" i="11" a="1"/>
  <c r="Q745" i="11" s="1"/>
  <c r="R745" i="11" a="1"/>
  <c r="R745" i="11" s="1"/>
  <c r="N746" i="11" a="1"/>
  <c r="N746" i="11" s="1"/>
  <c r="O746" i="11" a="1"/>
  <c r="O746" i="11" s="1"/>
  <c r="P746" i="11" a="1"/>
  <c r="P746" i="11" s="1"/>
  <c r="Q746" i="11" a="1"/>
  <c r="Q746" i="11" s="1"/>
  <c r="R746" i="11" a="1"/>
  <c r="R746" i="11" s="1"/>
  <c r="N747" i="11" a="1"/>
  <c r="N747" i="11" s="1"/>
  <c r="O747" i="11" a="1"/>
  <c r="O747" i="11" s="1"/>
  <c r="P747" i="11" a="1"/>
  <c r="P747" i="11" s="1"/>
  <c r="Q747" i="11" a="1"/>
  <c r="Q747" i="11" s="1"/>
  <c r="R747" i="11" a="1"/>
  <c r="R747" i="11" s="1"/>
  <c r="N748" i="11" a="1"/>
  <c r="N748" i="11" s="1"/>
  <c r="O748" i="11" a="1"/>
  <c r="O748" i="11" s="1"/>
  <c r="P748" i="11" a="1"/>
  <c r="P748" i="11" s="1"/>
  <c r="Q748" i="11" a="1"/>
  <c r="Q748" i="11" s="1"/>
  <c r="R748" i="11" a="1"/>
  <c r="R748" i="11" s="1"/>
  <c r="N749" i="11" a="1"/>
  <c r="N749" i="11" s="1"/>
  <c r="O749" i="11" a="1"/>
  <c r="O749" i="11" s="1"/>
  <c r="P749" i="11" a="1"/>
  <c r="P749" i="11" s="1"/>
  <c r="Q749" i="11" a="1"/>
  <c r="Q749" i="11" s="1"/>
  <c r="R749" i="11" a="1"/>
  <c r="R749" i="11" s="1"/>
  <c r="N750" i="11" a="1"/>
  <c r="N750" i="11" s="1"/>
  <c r="O750" i="11" a="1"/>
  <c r="O750" i="11" s="1"/>
  <c r="P750" i="11" a="1"/>
  <c r="P750" i="11" s="1"/>
  <c r="Q750" i="11" a="1"/>
  <c r="Q750" i="11" s="1"/>
  <c r="R750" i="11" a="1"/>
  <c r="R750" i="11" s="1"/>
  <c r="N751" i="11" a="1"/>
  <c r="N751" i="11" s="1"/>
  <c r="O751" i="11" a="1"/>
  <c r="O751" i="11" s="1"/>
  <c r="P751" i="11" a="1"/>
  <c r="P751" i="11" s="1"/>
  <c r="Q751" i="11" a="1"/>
  <c r="Q751" i="11" s="1"/>
  <c r="R751" i="11" a="1"/>
  <c r="R751" i="11" s="1"/>
  <c r="N752" i="11" a="1"/>
  <c r="N752" i="11" s="1"/>
  <c r="O752" i="11" a="1"/>
  <c r="O752" i="11" s="1"/>
  <c r="P752" i="11" a="1"/>
  <c r="P752" i="11" s="1"/>
  <c r="Q752" i="11" a="1"/>
  <c r="Q752" i="11" s="1"/>
  <c r="R752" i="11" a="1"/>
  <c r="R752" i="11" s="1"/>
  <c r="N753" i="11" a="1"/>
  <c r="N753" i="11" s="1"/>
  <c r="O753" i="11" a="1"/>
  <c r="O753" i="11" s="1"/>
  <c r="P753" i="11" a="1"/>
  <c r="P753" i="11" s="1"/>
  <c r="Q753" i="11" a="1"/>
  <c r="Q753" i="11" s="1"/>
  <c r="R753" i="11" a="1"/>
  <c r="R753" i="11" s="1"/>
  <c r="N754" i="11" a="1"/>
  <c r="N754" i="11" s="1"/>
  <c r="O754" i="11" a="1"/>
  <c r="O754" i="11" s="1"/>
  <c r="P754" i="11" a="1"/>
  <c r="P754" i="11" s="1"/>
  <c r="Q754" i="11" a="1"/>
  <c r="Q754" i="11" s="1"/>
  <c r="R754" i="11" a="1"/>
  <c r="R754" i="11" s="1"/>
  <c r="N755" i="11" a="1"/>
  <c r="N755" i="11" s="1"/>
  <c r="O755" i="11" a="1"/>
  <c r="O755" i="11" s="1"/>
  <c r="P755" i="11" a="1"/>
  <c r="P755" i="11" s="1"/>
  <c r="Q755" i="11" a="1"/>
  <c r="Q755" i="11" s="1"/>
  <c r="R755" i="11" a="1"/>
  <c r="R755" i="11" s="1"/>
  <c r="N756" i="11" a="1"/>
  <c r="N756" i="11" s="1"/>
  <c r="O756" i="11" a="1"/>
  <c r="O756" i="11" s="1"/>
  <c r="P756" i="11" a="1"/>
  <c r="P756" i="11" s="1"/>
  <c r="Q756" i="11" a="1"/>
  <c r="Q756" i="11" s="1"/>
  <c r="R756" i="11" a="1"/>
  <c r="R756" i="11" s="1"/>
  <c r="N757" i="11" a="1"/>
  <c r="N757" i="11" s="1"/>
  <c r="O757" i="11" a="1"/>
  <c r="O757" i="11" s="1"/>
  <c r="P757" i="11" a="1"/>
  <c r="P757" i="11" s="1"/>
  <c r="Q757" i="11" a="1"/>
  <c r="Q757" i="11" s="1"/>
  <c r="R757" i="11" a="1"/>
  <c r="R757" i="11" s="1"/>
  <c r="N758" i="11" a="1"/>
  <c r="N758" i="11" s="1"/>
  <c r="O758" i="11" a="1"/>
  <c r="O758" i="11" s="1"/>
  <c r="P758" i="11" a="1"/>
  <c r="P758" i="11" s="1"/>
  <c r="Q758" i="11" a="1"/>
  <c r="Q758" i="11" s="1"/>
  <c r="R758" i="11" a="1"/>
  <c r="R758" i="11" s="1"/>
  <c r="N759" i="11" a="1"/>
  <c r="N759" i="11" s="1"/>
  <c r="O759" i="11" a="1"/>
  <c r="O759" i="11" s="1"/>
  <c r="P759" i="11" a="1"/>
  <c r="P759" i="11" s="1"/>
  <c r="Q759" i="11" a="1"/>
  <c r="Q759" i="11" s="1"/>
  <c r="R759" i="11" a="1"/>
  <c r="R759" i="11" s="1"/>
  <c r="N760" i="11" a="1"/>
  <c r="N760" i="11" s="1"/>
  <c r="O760" i="11" a="1"/>
  <c r="O760" i="11" s="1"/>
  <c r="P760" i="11" a="1"/>
  <c r="P760" i="11" s="1"/>
  <c r="Q760" i="11" a="1"/>
  <c r="Q760" i="11" s="1"/>
  <c r="R760" i="11" a="1"/>
  <c r="R760" i="11" s="1"/>
  <c r="N761" i="11" a="1"/>
  <c r="N761" i="11" s="1"/>
  <c r="O761" i="11" a="1"/>
  <c r="O761" i="11" s="1"/>
  <c r="P761" i="11" a="1"/>
  <c r="P761" i="11" s="1"/>
  <c r="Q761" i="11" a="1"/>
  <c r="Q761" i="11" s="1"/>
  <c r="R761" i="11" a="1"/>
  <c r="R761" i="11" s="1"/>
  <c r="N762" i="11" a="1"/>
  <c r="N762" i="11" s="1"/>
  <c r="O762" i="11" a="1"/>
  <c r="O762" i="11" s="1"/>
  <c r="P762" i="11" a="1"/>
  <c r="P762" i="11" s="1"/>
  <c r="Q762" i="11" a="1"/>
  <c r="Q762" i="11" s="1"/>
  <c r="R762" i="11" a="1"/>
  <c r="R762" i="11" s="1"/>
  <c r="N763" i="11" a="1"/>
  <c r="N763" i="11" s="1"/>
  <c r="O763" i="11" a="1"/>
  <c r="O763" i="11" s="1"/>
  <c r="P763" i="11" a="1"/>
  <c r="P763" i="11" s="1"/>
  <c r="Q763" i="11" a="1"/>
  <c r="Q763" i="11" s="1"/>
  <c r="R763" i="11" a="1"/>
  <c r="R763" i="11" s="1"/>
  <c r="N764" i="11" a="1"/>
  <c r="N764" i="11" s="1"/>
  <c r="O764" i="11" a="1"/>
  <c r="O764" i="11" s="1"/>
  <c r="P764" i="11" a="1"/>
  <c r="P764" i="11" s="1"/>
  <c r="Q764" i="11" a="1"/>
  <c r="Q764" i="11" s="1"/>
  <c r="R764" i="11" a="1"/>
  <c r="R764" i="11" s="1"/>
  <c r="N765" i="11" a="1"/>
  <c r="N765" i="11" s="1"/>
  <c r="O765" i="11" a="1"/>
  <c r="O765" i="11" s="1"/>
  <c r="P765" i="11" a="1"/>
  <c r="P765" i="11" s="1"/>
  <c r="Q765" i="11" a="1"/>
  <c r="Q765" i="11" s="1"/>
  <c r="R765" i="11" a="1"/>
  <c r="R765" i="11" s="1"/>
  <c r="N766" i="11" a="1"/>
  <c r="N766" i="11" s="1"/>
  <c r="O766" i="11" a="1"/>
  <c r="O766" i="11" s="1"/>
  <c r="P766" i="11" a="1"/>
  <c r="P766" i="11" s="1"/>
  <c r="Q766" i="11" a="1"/>
  <c r="Q766" i="11" s="1"/>
  <c r="R766" i="11" a="1"/>
  <c r="R766" i="11" s="1"/>
  <c r="N767" i="11" a="1"/>
  <c r="N767" i="11" s="1"/>
  <c r="O767" i="11" a="1"/>
  <c r="O767" i="11" s="1"/>
  <c r="P767" i="11" a="1"/>
  <c r="P767" i="11" s="1"/>
  <c r="Q767" i="11" a="1"/>
  <c r="Q767" i="11" s="1"/>
  <c r="R767" i="11" a="1"/>
  <c r="R767" i="11" s="1"/>
  <c r="N768" i="11" a="1"/>
  <c r="N768" i="11" s="1"/>
  <c r="O768" i="11" a="1"/>
  <c r="O768" i="11" s="1"/>
  <c r="P768" i="11" a="1"/>
  <c r="P768" i="11" s="1"/>
  <c r="Q768" i="11" a="1"/>
  <c r="Q768" i="11" s="1"/>
  <c r="R768" i="11" a="1"/>
  <c r="R768" i="11" s="1"/>
  <c r="N769" i="11" a="1"/>
  <c r="N769" i="11" s="1"/>
  <c r="O769" i="11" a="1"/>
  <c r="O769" i="11" s="1"/>
  <c r="P769" i="11" a="1"/>
  <c r="P769" i="11" s="1"/>
  <c r="Q769" i="11" a="1"/>
  <c r="Q769" i="11" s="1"/>
  <c r="R769" i="11" a="1"/>
  <c r="R769" i="11" s="1"/>
  <c r="N770" i="11" a="1"/>
  <c r="N770" i="11" s="1"/>
  <c r="O770" i="11" a="1"/>
  <c r="O770" i="11" s="1"/>
  <c r="P770" i="11" a="1"/>
  <c r="P770" i="11" s="1"/>
  <c r="Q770" i="11" a="1"/>
  <c r="Q770" i="11" s="1"/>
  <c r="R770" i="11" a="1"/>
  <c r="R770" i="11" s="1"/>
  <c r="N771" i="11" a="1"/>
  <c r="N771" i="11" s="1"/>
  <c r="O771" i="11" a="1"/>
  <c r="O771" i="11" s="1"/>
  <c r="P771" i="11" a="1"/>
  <c r="P771" i="11" s="1"/>
  <c r="Q771" i="11" a="1"/>
  <c r="Q771" i="11" s="1"/>
  <c r="R771" i="11" a="1"/>
  <c r="R771" i="11" s="1"/>
  <c r="N772" i="11" a="1"/>
  <c r="N772" i="11" s="1"/>
  <c r="O772" i="11" a="1"/>
  <c r="O772" i="11" s="1"/>
  <c r="P772" i="11" a="1"/>
  <c r="P772" i="11" s="1"/>
  <c r="Q772" i="11" a="1"/>
  <c r="Q772" i="11" s="1"/>
  <c r="R772" i="11" a="1"/>
  <c r="R772" i="11" s="1"/>
  <c r="N773" i="11" a="1"/>
  <c r="N773" i="11" s="1"/>
  <c r="O773" i="11" a="1"/>
  <c r="O773" i="11" s="1"/>
  <c r="P773" i="11" a="1"/>
  <c r="P773" i="11" s="1"/>
  <c r="Q773" i="11" a="1"/>
  <c r="Q773" i="11" s="1"/>
  <c r="R773" i="11" a="1"/>
  <c r="R773" i="11" s="1"/>
  <c r="N774" i="11" a="1"/>
  <c r="N774" i="11" s="1"/>
  <c r="O774" i="11" a="1"/>
  <c r="O774" i="11" s="1"/>
  <c r="P774" i="11" a="1"/>
  <c r="P774" i="11" s="1"/>
  <c r="Q774" i="11" a="1"/>
  <c r="Q774" i="11" s="1"/>
  <c r="R774" i="11" a="1"/>
  <c r="R774" i="11" s="1"/>
  <c r="N775" i="11" a="1"/>
  <c r="N775" i="11" s="1"/>
  <c r="O775" i="11" a="1"/>
  <c r="O775" i="11" s="1"/>
  <c r="P775" i="11" a="1"/>
  <c r="P775" i="11" s="1"/>
  <c r="Q775" i="11" a="1"/>
  <c r="Q775" i="11" s="1"/>
  <c r="R775" i="11" a="1"/>
  <c r="R775" i="11" s="1"/>
  <c r="N776" i="11" a="1"/>
  <c r="N776" i="11" s="1"/>
  <c r="O776" i="11" a="1"/>
  <c r="O776" i="11" s="1"/>
  <c r="P776" i="11" a="1"/>
  <c r="P776" i="11" s="1"/>
  <c r="Q776" i="11" a="1"/>
  <c r="Q776" i="11" s="1"/>
  <c r="R776" i="11" a="1"/>
  <c r="R776" i="11" s="1"/>
  <c r="N777" i="11" a="1"/>
  <c r="N777" i="11" s="1"/>
  <c r="O777" i="11" a="1"/>
  <c r="O777" i="11" s="1"/>
  <c r="P777" i="11" a="1"/>
  <c r="P777" i="11" s="1"/>
  <c r="Q777" i="11" a="1"/>
  <c r="Q777" i="11" s="1"/>
  <c r="R777" i="11" a="1"/>
  <c r="R777" i="11" s="1"/>
  <c r="N778" i="11" a="1"/>
  <c r="N778" i="11" s="1"/>
  <c r="O778" i="11" a="1"/>
  <c r="O778" i="11" s="1"/>
  <c r="P778" i="11" a="1"/>
  <c r="P778" i="11" s="1"/>
  <c r="Q778" i="11" a="1"/>
  <c r="Q778" i="11" s="1"/>
  <c r="R778" i="11" a="1"/>
  <c r="R778" i="11" s="1"/>
  <c r="N779" i="11" a="1"/>
  <c r="N779" i="11" s="1"/>
  <c r="O779" i="11" a="1"/>
  <c r="O779" i="11" s="1"/>
  <c r="P779" i="11" a="1"/>
  <c r="P779" i="11" s="1"/>
  <c r="Q779" i="11" a="1"/>
  <c r="Q779" i="11" s="1"/>
  <c r="R779" i="11" a="1"/>
  <c r="R779" i="11" s="1"/>
  <c r="N780" i="11" a="1"/>
  <c r="N780" i="11" s="1"/>
  <c r="O780" i="11" a="1"/>
  <c r="O780" i="11" s="1"/>
  <c r="P780" i="11" a="1"/>
  <c r="P780" i="11" s="1"/>
  <c r="Q780" i="11" a="1"/>
  <c r="Q780" i="11" s="1"/>
  <c r="R780" i="11" a="1"/>
  <c r="R780" i="11" s="1"/>
  <c r="N781" i="11" a="1"/>
  <c r="N781" i="11" s="1"/>
  <c r="O781" i="11" a="1"/>
  <c r="O781" i="11" s="1"/>
  <c r="P781" i="11" a="1"/>
  <c r="P781" i="11" s="1"/>
  <c r="Q781" i="11" a="1"/>
  <c r="Q781" i="11" s="1"/>
  <c r="R781" i="11" a="1"/>
  <c r="R781" i="11" s="1"/>
  <c r="N782" i="11" a="1"/>
  <c r="N782" i="11" s="1"/>
  <c r="O782" i="11" a="1"/>
  <c r="O782" i="11" s="1"/>
  <c r="P782" i="11" a="1"/>
  <c r="P782" i="11" s="1"/>
  <c r="Q782" i="11" a="1"/>
  <c r="Q782" i="11" s="1"/>
  <c r="R782" i="11" a="1"/>
  <c r="R782" i="11" s="1"/>
  <c r="N783" i="11" a="1"/>
  <c r="N783" i="11" s="1"/>
  <c r="O783" i="11" a="1"/>
  <c r="O783" i="11" s="1"/>
  <c r="P783" i="11" a="1"/>
  <c r="P783" i="11" s="1"/>
  <c r="Q783" i="11" a="1"/>
  <c r="Q783" i="11" s="1"/>
  <c r="R783" i="11" a="1"/>
  <c r="R783" i="11" s="1"/>
  <c r="N784" i="11" a="1"/>
  <c r="N784" i="11" s="1"/>
  <c r="O784" i="11" a="1"/>
  <c r="O784" i="11" s="1"/>
  <c r="P784" i="11" a="1"/>
  <c r="P784" i="11" s="1"/>
  <c r="Q784" i="11" a="1"/>
  <c r="Q784" i="11" s="1"/>
  <c r="R784" i="11" a="1"/>
  <c r="R784" i="11" s="1"/>
  <c r="N785" i="11" a="1"/>
  <c r="N785" i="11" s="1"/>
  <c r="O785" i="11" a="1"/>
  <c r="O785" i="11" s="1"/>
  <c r="P785" i="11" a="1"/>
  <c r="P785" i="11" s="1"/>
  <c r="Q785" i="11" a="1"/>
  <c r="Q785" i="11" s="1"/>
  <c r="R785" i="11" a="1"/>
  <c r="R785" i="11" s="1"/>
  <c r="N786" i="11" a="1"/>
  <c r="N786" i="11" s="1"/>
  <c r="O786" i="11" a="1"/>
  <c r="O786" i="11" s="1"/>
  <c r="P786" i="11" a="1"/>
  <c r="P786" i="11" s="1"/>
  <c r="Q786" i="11" a="1"/>
  <c r="Q786" i="11" s="1"/>
  <c r="R786" i="11" a="1"/>
  <c r="R786" i="11" s="1"/>
  <c r="N787" i="11" a="1"/>
  <c r="N787" i="11" s="1"/>
  <c r="O787" i="11" a="1"/>
  <c r="O787" i="11" s="1"/>
  <c r="P787" i="11" a="1"/>
  <c r="P787" i="11" s="1"/>
  <c r="Q787" i="11" a="1"/>
  <c r="Q787" i="11" s="1"/>
  <c r="R787" i="11" a="1"/>
  <c r="R787" i="11" s="1"/>
  <c r="N788" i="11" a="1"/>
  <c r="N788" i="11" s="1"/>
  <c r="O788" i="11" a="1"/>
  <c r="O788" i="11" s="1"/>
  <c r="P788" i="11" a="1"/>
  <c r="P788" i="11" s="1"/>
  <c r="Q788" i="11" a="1"/>
  <c r="Q788" i="11" s="1"/>
  <c r="R788" i="11" a="1"/>
  <c r="R788" i="11" s="1"/>
  <c r="N789" i="11" a="1"/>
  <c r="N789" i="11" s="1"/>
  <c r="O789" i="11" a="1"/>
  <c r="O789" i="11" s="1"/>
  <c r="P789" i="11" a="1"/>
  <c r="P789" i="11" s="1"/>
  <c r="Q789" i="11" a="1"/>
  <c r="Q789" i="11" s="1"/>
  <c r="R789" i="11" a="1"/>
  <c r="R789" i="11" s="1"/>
  <c r="N790" i="11" a="1"/>
  <c r="N790" i="11" s="1"/>
  <c r="O790" i="11" a="1"/>
  <c r="O790" i="11" s="1"/>
  <c r="P790" i="11" a="1"/>
  <c r="P790" i="11" s="1"/>
  <c r="Q790" i="11" a="1"/>
  <c r="Q790" i="11" s="1"/>
  <c r="R790" i="11" a="1"/>
  <c r="R790" i="11" s="1"/>
  <c r="N791" i="11" a="1"/>
  <c r="N791" i="11" s="1"/>
  <c r="O791" i="11" a="1"/>
  <c r="O791" i="11" s="1"/>
  <c r="P791" i="11" a="1"/>
  <c r="P791" i="11" s="1"/>
  <c r="Q791" i="11" a="1"/>
  <c r="Q791" i="11" s="1"/>
  <c r="R791" i="11" a="1"/>
  <c r="R791" i="11" s="1"/>
  <c r="N792" i="11" a="1"/>
  <c r="N792" i="11" s="1"/>
  <c r="O792" i="11" a="1"/>
  <c r="O792" i="11" s="1"/>
  <c r="P792" i="11" a="1"/>
  <c r="P792" i="11" s="1"/>
  <c r="Q792" i="11" a="1"/>
  <c r="Q792" i="11" s="1"/>
  <c r="R792" i="11" a="1"/>
  <c r="R792" i="11" s="1"/>
  <c r="N793" i="11" a="1"/>
  <c r="N793" i="11" s="1"/>
  <c r="O793" i="11" a="1"/>
  <c r="O793" i="11" s="1"/>
  <c r="P793" i="11" a="1"/>
  <c r="P793" i="11" s="1"/>
  <c r="Q793" i="11" a="1"/>
  <c r="Q793" i="11" s="1"/>
  <c r="R793" i="11" a="1"/>
  <c r="R793" i="11" s="1"/>
  <c r="N794" i="11" a="1"/>
  <c r="N794" i="11" s="1"/>
  <c r="O794" i="11" a="1"/>
  <c r="O794" i="11" s="1"/>
  <c r="P794" i="11" a="1"/>
  <c r="P794" i="11" s="1"/>
  <c r="Q794" i="11" a="1"/>
  <c r="Q794" i="11" s="1"/>
  <c r="R794" i="11" a="1"/>
  <c r="R794" i="11" s="1"/>
  <c r="N795" i="11" a="1"/>
  <c r="N795" i="11" s="1"/>
  <c r="O795" i="11" a="1"/>
  <c r="O795" i="11" s="1"/>
  <c r="P795" i="11" a="1"/>
  <c r="P795" i="11" s="1"/>
  <c r="Q795" i="11" a="1"/>
  <c r="Q795" i="11" s="1"/>
  <c r="R795" i="11" a="1"/>
  <c r="R795" i="11" s="1"/>
  <c r="N796" i="11" a="1"/>
  <c r="N796" i="11" s="1"/>
  <c r="O796" i="11" a="1"/>
  <c r="O796" i="11" s="1"/>
  <c r="P796" i="11" a="1"/>
  <c r="P796" i="11" s="1"/>
  <c r="Q796" i="11" a="1"/>
  <c r="Q796" i="11" s="1"/>
  <c r="R796" i="11" a="1"/>
  <c r="R796" i="11" s="1"/>
  <c r="N797" i="11" a="1"/>
  <c r="N797" i="11" s="1"/>
  <c r="O797" i="11" a="1"/>
  <c r="O797" i="11" s="1"/>
  <c r="P797" i="11" a="1"/>
  <c r="P797" i="11" s="1"/>
  <c r="Q797" i="11" a="1"/>
  <c r="Q797" i="11" s="1"/>
  <c r="R797" i="11" a="1"/>
  <c r="R797" i="11" s="1"/>
  <c r="N798" i="11" a="1"/>
  <c r="N798" i="11" s="1"/>
  <c r="O798" i="11" a="1"/>
  <c r="O798" i="11" s="1"/>
  <c r="P798" i="11" a="1"/>
  <c r="P798" i="11" s="1"/>
  <c r="Q798" i="11" a="1"/>
  <c r="Q798" i="11" s="1"/>
  <c r="R798" i="11" a="1"/>
  <c r="R798" i="11" s="1"/>
  <c r="N799" i="11" a="1"/>
  <c r="N799" i="11" s="1"/>
  <c r="O799" i="11" a="1"/>
  <c r="O799" i="11" s="1"/>
  <c r="P799" i="11" a="1"/>
  <c r="P799" i="11" s="1"/>
  <c r="Q799" i="11" a="1"/>
  <c r="Q799" i="11" s="1"/>
  <c r="R799" i="11" a="1"/>
  <c r="R799" i="11" s="1"/>
  <c r="N800" i="11" a="1"/>
  <c r="N800" i="11" s="1"/>
  <c r="O800" i="11" a="1"/>
  <c r="O800" i="11" s="1"/>
  <c r="P800" i="11" a="1"/>
  <c r="P800" i="11" s="1"/>
  <c r="Q800" i="11" a="1"/>
  <c r="Q800" i="11" s="1"/>
  <c r="R800" i="11" a="1"/>
  <c r="R800" i="11" s="1"/>
  <c r="N801" i="11" a="1"/>
  <c r="N801" i="11" s="1"/>
  <c r="O801" i="11" a="1"/>
  <c r="O801" i="11" s="1"/>
  <c r="P801" i="11" a="1"/>
  <c r="P801" i="11" s="1"/>
  <c r="Q801" i="11" a="1"/>
  <c r="Q801" i="11" s="1"/>
  <c r="R801" i="11" a="1"/>
  <c r="R801" i="11" s="1"/>
  <c r="N802" i="11" a="1"/>
  <c r="N802" i="11" s="1"/>
  <c r="O802" i="11" a="1"/>
  <c r="O802" i="11" s="1"/>
  <c r="P802" i="11" a="1"/>
  <c r="P802" i="11" s="1"/>
  <c r="Q802" i="11" a="1"/>
  <c r="Q802" i="11" s="1"/>
  <c r="R802" i="11" a="1"/>
  <c r="R802" i="11" s="1"/>
  <c r="N803" i="11" a="1"/>
  <c r="N803" i="11" s="1"/>
  <c r="O803" i="11" a="1"/>
  <c r="O803" i="11" s="1"/>
  <c r="P803" i="11" a="1"/>
  <c r="P803" i="11" s="1"/>
  <c r="Q803" i="11" a="1"/>
  <c r="Q803" i="11" s="1"/>
  <c r="R803" i="11" a="1"/>
  <c r="R803" i="11" s="1"/>
  <c r="N804" i="11" a="1"/>
  <c r="N804" i="11" s="1"/>
  <c r="O804" i="11" a="1"/>
  <c r="O804" i="11" s="1"/>
  <c r="P804" i="11" a="1"/>
  <c r="P804" i="11" s="1"/>
  <c r="Q804" i="11" a="1"/>
  <c r="Q804" i="11" s="1"/>
  <c r="R804" i="11" a="1"/>
  <c r="R804" i="11" s="1"/>
  <c r="N805" i="11" a="1"/>
  <c r="N805" i="11" s="1"/>
  <c r="O805" i="11" a="1"/>
  <c r="O805" i="11" s="1"/>
  <c r="P805" i="11" a="1"/>
  <c r="P805" i="11" s="1"/>
  <c r="Q805" i="11" a="1"/>
  <c r="Q805" i="11" s="1"/>
  <c r="R805" i="11" a="1"/>
  <c r="R805" i="11" s="1"/>
  <c r="N806" i="11" a="1"/>
  <c r="N806" i="11" s="1"/>
  <c r="O806" i="11" a="1"/>
  <c r="O806" i="11" s="1"/>
  <c r="P806" i="11" a="1"/>
  <c r="P806" i="11" s="1"/>
  <c r="Q806" i="11" a="1"/>
  <c r="Q806" i="11" s="1"/>
  <c r="R806" i="11" a="1"/>
  <c r="R806" i="11" s="1"/>
  <c r="N807" i="11" a="1"/>
  <c r="N807" i="11" s="1"/>
  <c r="O807" i="11" a="1"/>
  <c r="O807" i="11" s="1"/>
  <c r="P807" i="11" a="1"/>
  <c r="P807" i="11" s="1"/>
  <c r="Q807" i="11" a="1"/>
  <c r="Q807" i="11" s="1"/>
  <c r="R807" i="11" a="1"/>
  <c r="R807" i="11" s="1"/>
  <c r="N808" i="11" a="1"/>
  <c r="N808" i="11" s="1"/>
  <c r="O808" i="11" a="1"/>
  <c r="O808" i="11" s="1"/>
  <c r="P808" i="11" a="1"/>
  <c r="P808" i="11" s="1"/>
  <c r="Q808" i="11" a="1"/>
  <c r="Q808" i="11" s="1"/>
  <c r="R808" i="11" a="1"/>
  <c r="R808" i="11" s="1"/>
  <c r="N809" i="11" a="1"/>
  <c r="N809" i="11" s="1"/>
  <c r="O809" i="11" a="1"/>
  <c r="O809" i="11" s="1"/>
  <c r="P809" i="11" a="1"/>
  <c r="P809" i="11" s="1"/>
  <c r="Q809" i="11" a="1"/>
  <c r="Q809" i="11" s="1"/>
  <c r="R809" i="11" a="1"/>
  <c r="R809" i="11" s="1"/>
  <c r="N810" i="11" a="1"/>
  <c r="N810" i="11" s="1"/>
  <c r="O810" i="11" a="1"/>
  <c r="O810" i="11" s="1"/>
  <c r="P810" i="11" a="1"/>
  <c r="P810" i="11" s="1"/>
  <c r="Q810" i="11" a="1"/>
  <c r="Q810" i="11" s="1"/>
  <c r="R810" i="11" a="1"/>
  <c r="R810" i="11" s="1"/>
  <c r="N811" i="11" a="1"/>
  <c r="N811" i="11" s="1"/>
  <c r="O811" i="11" a="1"/>
  <c r="O811" i="11" s="1"/>
  <c r="P811" i="11" a="1"/>
  <c r="P811" i="11" s="1"/>
  <c r="Q811" i="11" a="1"/>
  <c r="Q811" i="11" s="1"/>
  <c r="R811" i="11" a="1"/>
  <c r="R811" i="11" s="1"/>
  <c r="N812" i="11" a="1"/>
  <c r="N812" i="11" s="1"/>
  <c r="O812" i="11" a="1"/>
  <c r="O812" i="11" s="1"/>
  <c r="P812" i="11" a="1"/>
  <c r="P812" i="11" s="1"/>
  <c r="Q812" i="11" a="1"/>
  <c r="Q812" i="11" s="1"/>
  <c r="R812" i="11" a="1"/>
  <c r="R812" i="11" s="1"/>
  <c r="N813" i="11" a="1"/>
  <c r="N813" i="11" s="1"/>
  <c r="O813" i="11" a="1"/>
  <c r="O813" i="11" s="1"/>
  <c r="P813" i="11" a="1"/>
  <c r="P813" i="11" s="1"/>
  <c r="Q813" i="11" a="1"/>
  <c r="Q813" i="11" s="1"/>
  <c r="R813" i="11" a="1"/>
  <c r="R813" i="11" s="1"/>
  <c r="N814" i="11" a="1"/>
  <c r="N814" i="11" s="1"/>
  <c r="O814" i="11" a="1"/>
  <c r="O814" i="11" s="1"/>
  <c r="P814" i="11" a="1"/>
  <c r="P814" i="11" s="1"/>
  <c r="Q814" i="11" a="1"/>
  <c r="Q814" i="11" s="1"/>
  <c r="R814" i="11" a="1"/>
  <c r="R814" i="11" s="1"/>
  <c r="N815" i="11" a="1"/>
  <c r="N815" i="11" s="1"/>
  <c r="O815" i="11" a="1"/>
  <c r="O815" i="11" s="1"/>
  <c r="P815" i="11" a="1"/>
  <c r="P815" i="11" s="1"/>
  <c r="Q815" i="11" a="1"/>
  <c r="Q815" i="11" s="1"/>
  <c r="R815" i="11" a="1"/>
  <c r="R815" i="11" s="1"/>
  <c r="N816" i="11" a="1"/>
  <c r="N816" i="11" s="1"/>
  <c r="O816" i="11" a="1"/>
  <c r="O816" i="11" s="1"/>
  <c r="P816" i="11" a="1"/>
  <c r="P816" i="11" s="1"/>
  <c r="Q816" i="11" a="1"/>
  <c r="Q816" i="11" s="1"/>
  <c r="R816" i="11" a="1"/>
  <c r="R816" i="11" s="1"/>
  <c r="N817" i="11" a="1"/>
  <c r="N817" i="11" s="1"/>
  <c r="O817" i="11" a="1"/>
  <c r="O817" i="11" s="1"/>
  <c r="P817" i="11" a="1"/>
  <c r="P817" i="11" s="1"/>
  <c r="Q817" i="11" a="1"/>
  <c r="Q817" i="11" s="1"/>
  <c r="R817" i="11" a="1"/>
  <c r="R817" i="11" s="1"/>
  <c r="N818" i="11" a="1"/>
  <c r="N818" i="11" s="1"/>
  <c r="O818" i="11" a="1"/>
  <c r="O818" i="11" s="1"/>
  <c r="P818" i="11" a="1"/>
  <c r="P818" i="11" s="1"/>
  <c r="Q818" i="11" a="1"/>
  <c r="Q818" i="11" s="1"/>
  <c r="R818" i="11" a="1"/>
  <c r="R818" i="11" s="1"/>
  <c r="N819" i="11" a="1"/>
  <c r="N819" i="11" s="1"/>
  <c r="O819" i="11" a="1"/>
  <c r="O819" i="11" s="1"/>
  <c r="P819" i="11" a="1"/>
  <c r="P819" i="11" s="1"/>
  <c r="Q819" i="11" a="1"/>
  <c r="Q819" i="11" s="1"/>
  <c r="R819" i="11" a="1"/>
  <c r="R819" i="11" s="1"/>
  <c r="N820" i="11" a="1"/>
  <c r="N820" i="11" s="1"/>
  <c r="O820" i="11" a="1"/>
  <c r="O820" i="11" s="1"/>
  <c r="P820" i="11" a="1"/>
  <c r="P820" i="11" s="1"/>
  <c r="Q820" i="11" a="1"/>
  <c r="Q820" i="11" s="1"/>
  <c r="R820" i="11" a="1"/>
  <c r="R820" i="11" s="1"/>
  <c r="N821" i="11" a="1"/>
  <c r="N821" i="11" s="1"/>
  <c r="O821" i="11" a="1"/>
  <c r="O821" i="11" s="1"/>
  <c r="P821" i="11" a="1"/>
  <c r="P821" i="11" s="1"/>
  <c r="Q821" i="11" a="1"/>
  <c r="Q821" i="11" s="1"/>
  <c r="R821" i="11" a="1"/>
  <c r="R821" i="11" s="1"/>
  <c r="N822" i="11" a="1"/>
  <c r="N822" i="11" s="1"/>
  <c r="O822" i="11" a="1"/>
  <c r="O822" i="11" s="1"/>
  <c r="P822" i="11" a="1"/>
  <c r="P822" i="11" s="1"/>
  <c r="Q822" i="11" a="1"/>
  <c r="Q822" i="11" s="1"/>
  <c r="R822" i="11" a="1"/>
  <c r="R822" i="11" s="1"/>
  <c r="N823" i="11" a="1"/>
  <c r="N823" i="11" s="1"/>
  <c r="O823" i="11" a="1"/>
  <c r="O823" i="11" s="1"/>
  <c r="P823" i="11" a="1"/>
  <c r="P823" i="11" s="1"/>
  <c r="Q823" i="11" a="1"/>
  <c r="Q823" i="11" s="1"/>
  <c r="R823" i="11" a="1"/>
  <c r="R823" i="11" s="1"/>
  <c r="N824" i="11" a="1"/>
  <c r="N824" i="11" s="1"/>
  <c r="O824" i="11" a="1"/>
  <c r="O824" i="11" s="1"/>
  <c r="P824" i="11" a="1"/>
  <c r="P824" i="11" s="1"/>
  <c r="Q824" i="11" a="1"/>
  <c r="Q824" i="11" s="1"/>
  <c r="R824" i="11" a="1"/>
  <c r="R824" i="11" s="1"/>
  <c r="N825" i="11" a="1"/>
  <c r="N825" i="11" s="1"/>
  <c r="O825" i="11" a="1"/>
  <c r="O825" i="11" s="1"/>
  <c r="P825" i="11" a="1"/>
  <c r="P825" i="11" s="1"/>
  <c r="Q825" i="11" a="1"/>
  <c r="Q825" i="11" s="1"/>
  <c r="R825" i="11" a="1"/>
  <c r="R825" i="11" s="1"/>
  <c r="N826" i="11" a="1"/>
  <c r="N826" i="11" s="1"/>
  <c r="O826" i="11" a="1"/>
  <c r="O826" i="11" s="1"/>
  <c r="P826" i="11" a="1"/>
  <c r="P826" i="11" s="1"/>
  <c r="Q826" i="11" a="1"/>
  <c r="Q826" i="11" s="1"/>
  <c r="R826" i="11" a="1"/>
  <c r="R826" i="11" s="1"/>
  <c r="N827" i="11" a="1"/>
  <c r="N827" i="11" s="1"/>
  <c r="O827" i="11" a="1"/>
  <c r="O827" i="11" s="1"/>
  <c r="P827" i="11" a="1"/>
  <c r="P827" i="11" s="1"/>
  <c r="Q827" i="11" a="1"/>
  <c r="Q827" i="11" s="1"/>
  <c r="R827" i="11" a="1"/>
  <c r="R827" i="11" s="1"/>
  <c r="N828" i="11" a="1"/>
  <c r="N828" i="11" s="1"/>
  <c r="O828" i="11" a="1"/>
  <c r="O828" i="11" s="1"/>
  <c r="P828" i="11" a="1"/>
  <c r="P828" i="11" s="1"/>
  <c r="Q828" i="11" a="1"/>
  <c r="Q828" i="11" s="1"/>
  <c r="R828" i="11" a="1"/>
  <c r="R828" i="11" s="1"/>
  <c r="N829" i="11" a="1"/>
  <c r="N829" i="11" s="1"/>
  <c r="O829" i="11" a="1"/>
  <c r="O829" i="11" s="1"/>
  <c r="P829" i="11" a="1"/>
  <c r="P829" i="11" s="1"/>
  <c r="Q829" i="11" a="1"/>
  <c r="Q829" i="11" s="1"/>
  <c r="R829" i="11" a="1"/>
  <c r="R829" i="11" s="1"/>
  <c r="N830" i="11" a="1"/>
  <c r="N830" i="11" s="1"/>
  <c r="O830" i="11" a="1"/>
  <c r="O830" i="11" s="1"/>
  <c r="P830" i="11" a="1"/>
  <c r="P830" i="11" s="1"/>
  <c r="Q830" i="11" a="1"/>
  <c r="Q830" i="11" s="1"/>
  <c r="R830" i="11" a="1"/>
  <c r="R830" i="11" s="1"/>
  <c r="N831" i="11" a="1"/>
  <c r="N831" i="11" s="1"/>
  <c r="O831" i="11" a="1"/>
  <c r="O831" i="11" s="1"/>
  <c r="P831" i="11" a="1"/>
  <c r="P831" i="11" s="1"/>
  <c r="Q831" i="11" a="1"/>
  <c r="Q831" i="11" s="1"/>
  <c r="R831" i="11" a="1"/>
  <c r="R831" i="11" s="1"/>
  <c r="N832" i="11" a="1"/>
  <c r="N832" i="11" s="1"/>
  <c r="O832" i="11" a="1"/>
  <c r="O832" i="11" s="1"/>
  <c r="P832" i="11" a="1"/>
  <c r="P832" i="11" s="1"/>
  <c r="Q832" i="11" a="1"/>
  <c r="Q832" i="11" s="1"/>
  <c r="R832" i="11" a="1"/>
  <c r="R832" i="11" s="1"/>
  <c r="N833" i="11" a="1"/>
  <c r="N833" i="11" s="1"/>
  <c r="O833" i="11" a="1"/>
  <c r="O833" i="11" s="1"/>
  <c r="P833" i="11" a="1"/>
  <c r="P833" i="11" s="1"/>
  <c r="Q833" i="11" a="1"/>
  <c r="Q833" i="11" s="1"/>
  <c r="R833" i="11" a="1"/>
  <c r="R833" i="11" s="1"/>
  <c r="N834" i="11" a="1"/>
  <c r="N834" i="11" s="1"/>
  <c r="O834" i="11" a="1"/>
  <c r="O834" i="11" s="1"/>
  <c r="P834" i="11" a="1"/>
  <c r="P834" i="11" s="1"/>
  <c r="Q834" i="11" a="1"/>
  <c r="Q834" i="11" s="1"/>
  <c r="R834" i="11" a="1"/>
  <c r="R834" i="11" s="1"/>
  <c r="N835" i="11" a="1"/>
  <c r="N835" i="11" s="1"/>
  <c r="O835" i="11" a="1"/>
  <c r="O835" i="11" s="1"/>
  <c r="P835" i="11" a="1"/>
  <c r="P835" i="11" s="1"/>
  <c r="Q835" i="11" a="1"/>
  <c r="Q835" i="11" s="1"/>
  <c r="R835" i="11" a="1"/>
  <c r="R835" i="11" s="1"/>
  <c r="N836" i="11" a="1"/>
  <c r="N836" i="11" s="1"/>
  <c r="O836" i="11" a="1"/>
  <c r="O836" i="11" s="1"/>
  <c r="P836" i="11" a="1"/>
  <c r="P836" i="11" s="1"/>
  <c r="Q836" i="11" a="1"/>
  <c r="Q836" i="11" s="1"/>
  <c r="R836" i="11" a="1"/>
  <c r="R836" i="11" s="1"/>
  <c r="N837" i="11" a="1"/>
  <c r="N837" i="11" s="1"/>
  <c r="O837" i="11" a="1"/>
  <c r="O837" i="11" s="1"/>
  <c r="P837" i="11" a="1"/>
  <c r="P837" i="11" s="1"/>
  <c r="Q837" i="11" a="1"/>
  <c r="Q837" i="11" s="1"/>
  <c r="R837" i="11" a="1"/>
  <c r="R837" i="11" s="1"/>
  <c r="N838" i="11" a="1"/>
  <c r="N838" i="11" s="1"/>
  <c r="O838" i="11" a="1"/>
  <c r="O838" i="11" s="1"/>
  <c r="P838" i="11" a="1"/>
  <c r="P838" i="11" s="1"/>
  <c r="Q838" i="11" a="1"/>
  <c r="Q838" i="11" s="1"/>
  <c r="R838" i="11" a="1"/>
  <c r="R838" i="11" s="1"/>
  <c r="N839" i="11" a="1"/>
  <c r="N839" i="11" s="1"/>
  <c r="O839" i="11" a="1"/>
  <c r="O839" i="11" s="1"/>
  <c r="P839" i="11" a="1"/>
  <c r="P839" i="11" s="1"/>
  <c r="Q839" i="11" a="1"/>
  <c r="Q839" i="11" s="1"/>
  <c r="R839" i="11" a="1"/>
  <c r="R839" i="11" s="1"/>
  <c r="N840" i="11" a="1"/>
  <c r="N840" i="11" s="1"/>
  <c r="O840" i="11" a="1"/>
  <c r="O840" i="11" s="1"/>
  <c r="P840" i="11" a="1"/>
  <c r="P840" i="11" s="1"/>
  <c r="Q840" i="11" a="1"/>
  <c r="Q840" i="11" s="1"/>
  <c r="R840" i="11" a="1"/>
  <c r="R840" i="11" s="1"/>
  <c r="N841" i="11" a="1"/>
  <c r="N841" i="11" s="1"/>
  <c r="O841" i="11" a="1"/>
  <c r="O841" i="11" s="1"/>
  <c r="P841" i="11" a="1"/>
  <c r="P841" i="11" s="1"/>
  <c r="Q841" i="11" a="1"/>
  <c r="Q841" i="11" s="1"/>
  <c r="R841" i="11" a="1"/>
  <c r="R841" i="11" s="1"/>
  <c r="N842" i="11" a="1"/>
  <c r="N842" i="11" s="1"/>
  <c r="O842" i="11" a="1"/>
  <c r="O842" i="11" s="1"/>
  <c r="P842" i="11" a="1"/>
  <c r="P842" i="11" s="1"/>
  <c r="Q842" i="11" a="1"/>
  <c r="Q842" i="11" s="1"/>
  <c r="R842" i="11" a="1"/>
  <c r="R842" i="11" s="1"/>
  <c r="N843" i="11" a="1"/>
  <c r="N843" i="11" s="1"/>
  <c r="O843" i="11" a="1"/>
  <c r="O843" i="11" s="1"/>
  <c r="P843" i="11" a="1"/>
  <c r="P843" i="11" s="1"/>
  <c r="Q843" i="11" a="1"/>
  <c r="Q843" i="11" s="1"/>
  <c r="R843" i="11" a="1"/>
  <c r="R843" i="11" s="1"/>
  <c r="N844" i="11" a="1"/>
  <c r="N844" i="11" s="1"/>
  <c r="O844" i="11" a="1"/>
  <c r="O844" i="11" s="1"/>
  <c r="P844" i="11" a="1"/>
  <c r="P844" i="11" s="1"/>
  <c r="Q844" i="11" a="1"/>
  <c r="Q844" i="11" s="1"/>
  <c r="R844" i="11" a="1"/>
  <c r="R844" i="11" s="1"/>
  <c r="N845" i="11" a="1"/>
  <c r="N845" i="11" s="1"/>
  <c r="O845" i="11" a="1"/>
  <c r="O845" i="11" s="1"/>
  <c r="P845" i="11" a="1"/>
  <c r="P845" i="11" s="1"/>
  <c r="Q845" i="11" a="1"/>
  <c r="Q845" i="11" s="1"/>
  <c r="R845" i="11" a="1"/>
  <c r="R845" i="11" s="1"/>
  <c r="N846" i="11" a="1"/>
  <c r="N846" i="11" s="1"/>
  <c r="O846" i="11" a="1"/>
  <c r="O846" i="11" s="1"/>
  <c r="P846" i="11" a="1"/>
  <c r="P846" i="11" s="1"/>
  <c r="Q846" i="11" a="1"/>
  <c r="Q846" i="11" s="1"/>
  <c r="R846" i="11" a="1"/>
  <c r="R846" i="11" s="1"/>
  <c r="N847" i="11" a="1"/>
  <c r="N847" i="11" s="1"/>
  <c r="O847" i="11" a="1"/>
  <c r="O847" i="11" s="1"/>
  <c r="P847" i="11" a="1"/>
  <c r="P847" i="11" s="1"/>
  <c r="Q847" i="11" a="1"/>
  <c r="Q847" i="11" s="1"/>
  <c r="R847" i="11" a="1"/>
  <c r="R847" i="11" s="1"/>
  <c r="N848" i="11" a="1"/>
  <c r="N848" i="11" s="1"/>
  <c r="O848" i="11" a="1"/>
  <c r="O848" i="11" s="1"/>
  <c r="P848" i="11" a="1"/>
  <c r="P848" i="11" s="1"/>
  <c r="Q848" i="11" a="1"/>
  <c r="Q848" i="11" s="1"/>
  <c r="R848" i="11" a="1"/>
  <c r="R848" i="11" s="1"/>
  <c r="N849" i="11" a="1"/>
  <c r="N849" i="11" s="1"/>
  <c r="O849" i="11" a="1"/>
  <c r="O849" i="11" s="1"/>
  <c r="P849" i="11" a="1"/>
  <c r="P849" i="11" s="1"/>
  <c r="Q849" i="11" a="1"/>
  <c r="Q849" i="11" s="1"/>
  <c r="R849" i="11" a="1"/>
  <c r="R849" i="11" s="1"/>
  <c r="N850" i="11" a="1"/>
  <c r="N850" i="11" s="1"/>
  <c r="O850" i="11" a="1"/>
  <c r="O850" i="11" s="1"/>
  <c r="P850" i="11" a="1"/>
  <c r="P850" i="11" s="1"/>
  <c r="Q850" i="11" a="1"/>
  <c r="Q850" i="11" s="1"/>
  <c r="R850" i="11" a="1"/>
  <c r="R850" i="11" s="1"/>
  <c r="N851" i="11" a="1"/>
  <c r="N851" i="11" s="1"/>
  <c r="O851" i="11" a="1"/>
  <c r="O851" i="11" s="1"/>
  <c r="P851" i="11" a="1"/>
  <c r="P851" i="11" s="1"/>
  <c r="Q851" i="11" a="1"/>
  <c r="Q851" i="11" s="1"/>
  <c r="R851" i="11" a="1"/>
  <c r="R851" i="11" s="1"/>
  <c r="N852" i="11" a="1"/>
  <c r="N852" i="11" s="1"/>
  <c r="O852" i="11" a="1"/>
  <c r="O852" i="11" s="1"/>
  <c r="P852" i="11" a="1"/>
  <c r="P852" i="11" s="1"/>
  <c r="Q852" i="11" a="1"/>
  <c r="Q852" i="11" s="1"/>
  <c r="R852" i="11" a="1"/>
  <c r="R852" i="11" s="1"/>
  <c r="N853" i="11" a="1"/>
  <c r="N853" i="11" s="1"/>
  <c r="O853" i="11" a="1"/>
  <c r="O853" i="11" s="1"/>
  <c r="P853" i="11" a="1"/>
  <c r="P853" i="11" s="1"/>
  <c r="Q853" i="11" a="1"/>
  <c r="Q853" i="11" s="1"/>
  <c r="R853" i="11" a="1"/>
  <c r="R853" i="11" s="1"/>
  <c r="N854" i="11" a="1"/>
  <c r="N854" i="11" s="1"/>
  <c r="O854" i="11" a="1"/>
  <c r="O854" i="11" s="1"/>
  <c r="P854" i="11" a="1"/>
  <c r="P854" i="11" s="1"/>
  <c r="Q854" i="11" a="1"/>
  <c r="Q854" i="11" s="1"/>
  <c r="R854" i="11" a="1"/>
  <c r="R854" i="11" s="1"/>
  <c r="N855" i="11" a="1"/>
  <c r="N855" i="11" s="1"/>
  <c r="O855" i="11" a="1"/>
  <c r="O855" i="11" s="1"/>
  <c r="P855" i="11" a="1"/>
  <c r="P855" i="11" s="1"/>
  <c r="Q855" i="11" a="1"/>
  <c r="Q855" i="11" s="1"/>
  <c r="R855" i="11" a="1"/>
  <c r="R855" i="11" s="1"/>
  <c r="N856" i="11" a="1"/>
  <c r="N856" i="11" s="1"/>
  <c r="O856" i="11" a="1"/>
  <c r="O856" i="11" s="1"/>
  <c r="P856" i="11" a="1"/>
  <c r="P856" i="11" s="1"/>
  <c r="Q856" i="11" a="1"/>
  <c r="Q856" i="11" s="1"/>
  <c r="R856" i="11" a="1"/>
  <c r="R856" i="11" s="1"/>
  <c r="N857" i="11" a="1"/>
  <c r="N857" i="11" s="1"/>
  <c r="O857" i="11" a="1"/>
  <c r="O857" i="11" s="1"/>
  <c r="P857" i="11" a="1"/>
  <c r="P857" i="11" s="1"/>
  <c r="Q857" i="11" a="1"/>
  <c r="Q857" i="11" s="1"/>
  <c r="R857" i="11" a="1"/>
  <c r="R857" i="11" s="1"/>
  <c r="N858" i="11" a="1"/>
  <c r="N858" i="11" s="1"/>
  <c r="O858" i="11" a="1"/>
  <c r="O858" i="11" s="1"/>
  <c r="P858" i="11" a="1"/>
  <c r="P858" i="11" s="1"/>
  <c r="Q858" i="11" a="1"/>
  <c r="Q858" i="11" s="1"/>
  <c r="R858" i="11" a="1"/>
  <c r="R858" i="11" s="1"/>
  <c r="N859" i="11" a="1"/>
  <c r="N859" i="11" s="1"/>
  <c r="O859" i="11" a="1"/>
  <c r="O859" i="11" s="1"/>
  <c r="P859" i="11" a="1"/>
  <c r="P859" i="11" s="1"/>
  <c r="Q859" i="11" a="1"/>
  <c r="Q859" i="11" s="1"/>
  <c r="R859" i="11" a="1"/>
  <c r="R859" i="11" s="1"/>
  <c r="N860" i="11" a="1"/>
  <c r="N860" i="11" s="1"/>
  <c r="O860" i="11" a="1"/>
  <c r="O860" i="11" s="1"/>
  <c r="P860" i="11" a="1"/>
  <c r="P860" i="11" s="1"/>
  <c r="Q860" i="11" a="1"/>
  <c r="Q860" i="11" s="1"/>
  <c r="R860" i="11" a="1"/>
  <c r="R860" i="11" s="1"/>
  <c r="N861" i="11" a="1"/>
  <c r="N861" i="11" s="1"/>
  <c r="O861" i="11" a="1"/>
  <c r="O861" i="11" s="1"/>
  <c r="P861" i="11" a="1"/>
  <c r="P861" i="11" s="1"/>
  <c r="Q861" i="11" a="1"/>
  <c r="Q861" i="11" s="1"/>
  <c r="R861" i="11" a="1"/>
  <c r="R861" i="11" s="1"/>
  <c r="N862" i="11" a="1"/>
  <c r="N862" i="11" s="1"/>
  <c r="O862" i="11" a="1"/>
  <c r="O862" i="11" s="1"/>
  <c r="P862" i="11" a="1"/>
  <c r="P862" i="11" s="1"/>
  <c r="Q862" i="11" a="1"/>
  <c r="Q862" i="11" s="1"/>
  <c r="R862" i="11" a="1"/>
  <c r="R862" i="11" s="1"/>
  <c r="N863" i="11" a="1"/>
  <c r="N863" i="11" s="1"/>
  <c r="O863" i="11" a="1"/>
  <c r="O863" i="11" s="1"/>
  <c r="P863" i="11" a="1"/>
  <c r="P863" i="11" s="1"/>
  <c r="Q863" i="11" a="1"/>
  <c r="Q863" i="11" s="1"/>
  <c r="R863" i="11" a="1"/>
  <c r="R863" i="11" s="1"/>
  <c r="N864" i="11" a="1"/>
  <c r="N864" i="11" s="1"/>
  <c r="O864" i="11" a="1"/>
  <c r="O864" i="11" s="1"/>
  <c r="P864" i="11" a="1"/>
  <c r="P864" i="11" s="1"/>
  <c r="Q864" i="11" a="1"/>
  <c r="Q864" i="11" s="1"/>
  <c r="R864" i="11" a="1"/>
  <c r="R864" i="11" s="1"/>
  <c r="N865" i="11" a="1"/>
  <c r="N865" i="11" s="1"/>
  <c r="O865" i="11" a="1"/>
  <c r="O865" i="11" s="1"/>
  <c r="P865" i="11" a="1"/>
  <c r="P865" i="11" s="1"/>
  <c r="Q865" i="11" a="1"/>
  <c r="Q865" i="11" s="1"/>
  <c r="R865" i="11" a="1"/>
  <c r="R865" i="11" s="1"/>
  <c r="N866" i="11" a="1"/>
  <c r="N866" i="11" s="1"/>
  <c r="O866" i="11" a="1"/>
  <c r="O866" i="11" s="1"/>
  <c r="P866" i="11" a="1"/>
  <c r="P866" i="11" s="1"/>
  <c r="Q866" i="11" a="1"/>
  <c r="Q866" i="11" s="1"/>
  <c r="R866" i="11" a="1"/>
  <c r="R866" i="11" s="1"/>
  <c r="N867" i="11" a="1"/>
  <c r="N867" i="11" s="1"/>
  <c r="O867" i="11" a="1"/>
  <c r="O867" i="11" s="1"/>
  <c r="P867" i="11" a="1"/>
  <c r="P867" i="11" s="1"/>
  <c r="Q867" i="11" a="1"/>
  <c r="Q867" i="11" s="1"/>
  <c r="R867" i="11" a="1"/>
  <c r="R867" i="11" s="1"/>
  <c r="N868" i="11" a="1"/>
  <c r="N868" i="11" s="1"/>
  <c r="O868" i="11" a="1"/>
  <c r="O868" i="11" s="1"/>
  <c r="P868" i="11" a="1"/>
  <c r="P868" i="11" s="1"/>
  <c r="Q868" i="11" a="1"/>
  <c r="Q868" i="11" s="1"/>
  <c r="R868" i="11" a="1"/>
  <c r="R868" i="11" s="1"/>
  <c r="N869" i="11" a="1"/>
  <c r="N869" i="11" s="1"/>
  <c r="O869" i="11" a="1"/>
  <c r="O869" i="11" s="1"/>
  <c r="P869" i="11" a="1"/>
  <c r="P869" i="11" s="1"/>
  <c r="Q869" i="11" a="1"/>
  <c r="Q869" i="11" s="1"/>
  <c r="R869" i="11" a="1"/>
  <c r="R869" i="11" s="1"/>
  <c r="N870" i="11" a="1"/>
  <c r="N870" i="11" s="1"/>
  <c r="O870" i="11" a="1"/>
  <c r="O870" i="11" s="1"/>
  <c r="P870" i="11" a="1"/>
  <c r="P870" i="11" s="1"/>
  <c r="Q870" i="11" a="1"/>
  <c r="Q870" i="11" s="1"/>
  <c r="R870" i="11" a="1"/>
  <c r="R870" i="11" s="1"/>
  <c r="N871" i="11" a="1"/>
  <c r="N871" i="11" s="1"/>
  <c r="O871" i="11" a="1"/>
  <c r="O871" i="11" s="1"/>
  <c r="P871" i="11" a="1"/>
  <c r="P871" i="11" s="1"/>
  <c r="Q871" i="11" a="1"/>
  <c r="Q871" i="11" s="1"/>
  <c r="R871" i="11" a="1"/>
  <c r="R871" i="11" s="1"/>
  <c r="N872" i="11" a="1"/>
  <c r="N872" i="11" s="1"/>
  <c r="O872" i="11" a="1"/>
  <c r="O872" i="11" s="1"/>
  <c r="P872" i="11" a="1"/>
  <c r="P872" i="11" s="1"/>
  <c r="Q872" i="11" a="1"/>
  <c r="Q872" i="11" s="1"/>
  <c r="R872" i="11" a="1"/>
  <c r="R872" i="11" s="1"/>
  <c r="N873" i="11" a="1"/>
  <c r="N873" i="11" s="1"/>
  <c r="O873" i="11" a="1"/>
  <c r="O873" i="11" s="1"/>
  <c r="P873" i="11" a="1"/>
  <c r="P873" i="11" s="1"/>
  <c r="Q873" i="11" a="1"/>
  <c r="Q873" i="11" s="1"/>
  <c r="R873" i="11" a="1"/>
  <c r="R873" i="11" s="1"/>
  <c r="N874" i="11" a="1"/>
  <c r="N874" i="11" s="1"/>
  <c r="O874" i="11" a="1"/>
  <c r="O874" i="11" s="1"/>
  <c r="P874" i="11" a="1"/>
  <c r="P874" i="11" s="1"/>
  <c r="Q874" i="11" a="1"/>
  <c r="Q874" i="11" s="1"/>
  <c r="R874" i="11" a="1"/>
  <c r="R874" i="11" s="1"/>
  <c r="N875" i="11" a="1"/>
  <c r="N875" i="11" s="1"/>
  <c r="O875" i="11" a="1"/>
  <c r="O875" i="11" s="1"/>
  <c r="P875" i="11" a="1"/>
  <c r="P875" i="11" s="1"/>
  <c r="Q875" i="11" a="1"/>
  <c r="Q875" i="11" s="1"/>
  <c r="R875" i="11" a="1"/>
  <c r="R875" i="11" s="1"/>
  <c r="N876" i="11" a="1"/>
  <c r="N876" i="11" s="1"/>
  <c r="O876" i="11" a="1"/>
  <c r="O876" i="11" s="1"/>
  <c r="P876" i="11" a="1"/>
  <c r="P876" i="11" s="1"/>
  <c r="Q876" i="11" a="1"/>
  <c r="Q876" i="11" s="1"/>
  <c r="R876" i="11" a="1"/>
  <c r="R876" i="11" s="1"/>
  <c r="N877" i="11" a="1"/>
  <c r="N877" i="11" s="1"/>
  <c r="O877" i="11" a="1"/>
  <c r="O877" i="11" s="1"/>
  <c r="P877" i="11" a="1"/>
  <c r="P877" i="11" s="1"/>
  <c r="Q877" i="11" a="1"/>
  <c r="Q877" i="11" s="1"/>
  <c r="R877" i="11" a="1"/>
  <c r="R877" i="11" s="1"/>
  <c r="N878" i="11" a="1"/>
  <c r="N878" i="11" s="1"/>
  <c r="O878" i="11" a="1"/>
  <c r="O878" i="11" s="1"/>
  <c r="P878" i="11" a="1"/>
  <c r="P878" i="11" s="1"/>
  <c r="Q878" i="11" a="1"/>
  <c r="Q878" i="11" s="1"/>
  <c r="R878" i="11" a="1"/>
  <c r="R878" i="11" s="1"/>
  <c r="N879" i="11" a="1"/>
  <c r="N879" i="11" s="1"/>
  <c r="O879" i="11" a="1"/>
  <c r="O879" i="11" s="1"/>
  <c r="P879" i="11" a="1"/>
  <c r="P879" i="11" s="1"/>
  <c r="Q879" i="11" a="1"/>
  <c r="Q879" i="11" s="1"/>
  <c r="R879" i="11" a="1"/>
  <c r="R879" i="11" s="1"/>
  <c r="N880" i="11" a="1"/>
  <c r="N880" i="11" s="1"/>
  <c r="O880" i="11" a="1"/>
  <c r="O880" i="11" s="1"/>
  <c r="P880" i="11" a="1"/>
  <c r="P880" i="11" s="1"/>
  <c r="Q880" i="11" a="1"/>
  <c r="Q880" i="11" s="1"/>
  <c r="R880" i="11" a="1"/>
  <c r="R880" i="11" s="1"/>
  <c r="N881" i="11" a="1"/>
  <c r="N881" i="11" s="1"/>
  <c r="O881" i="11" a="1"/>
  <c r="O881" i="11" s="1"/>
  <c r="P881" i="11" a="1"/>
  <c r="P881" i="11" s="1"/>
  <c r="Q881" i="11" a="1"/>
  <c r="Q881" i="11" s="1"/>
  <c r="R881" i="11" a="1"/>
  <c r="R881" i="11" s="1"/>
  <c r="N882" i="11" a="1"/>
  <c r="N882" i="11" s="1"/>
  <c r="O882" i="11" a="1"/>
  <c r="O882" i="11" s="1"/>
  <c r="P882" i="11" a="1"/>
  <c r="P882" i="11" s="1"/>
  <c r="Q882" i="11" a="1"/>
  <c r="Q882" i="11" s="1"/>
  <c r="R882" i="11" a="1"/>
  <c r="R882" i="11" s="1"/>
  <c r="N883" i="11" a="1"/>
  <c r="N883" i="11" s="1"/>
  <c r="O883" i="11" a="1"/>
  <c r="O883" i="11" s="1"/>
  <c r="P883" i="11" a="1"/>
  <c r="P883" i="11" s="1"/>
  <c r="Q883" i="11" a="1"/>
  <c r="Q883" i="11" s="1"/>
  <c r="R883" i="11" a="1"/>
  <c r="R883" i="11" s="1"/>
  <c r="N884" i="11" a="1"/>
  <c r="N884" i="11" s="1"/>
  <c r="O884" i="11" a="1"/>
  <c r="O884" i="11" s="1"/>
  <c r="P884" i="11" a="1"/>
  <c r="P884" i="11" s="1"/>
  <c r="Q884" i="11" a="1"/>
  <c r="Q884" i="11" s="1"/>
  <c r="R884" i="11" a="1"/>
  <c r="R884" i="11" s="1"/>
  <c r="N885" i="11" a="1"/>
  <c r="N885" i="11" s="1"/>
  <c r="O885" i="11" a="1"/>
  <c r="O885" i="11" s="1"/>
  <c r="P885" i="11" a="1"/>
  <c r="P885" i="11" s="1"/>
  <c r="Q885" i="11" a="1"/>
  <c r="Q885" i="11" s="1"/>
  <c r="R885" i="11" a="1"/>
  <c r="R885" i="11" s="1"/>
  <c r="N886" i="11" a="1"/>
  <c r="N886" i="11" s="1"/>
  <c r="O886" i="11" a="1"/>
  <c r="O886" i="11" s="1"/>
  <c r="P886" i="11" a="1"/>
  <c r="P886" i="11" s="1"/>
  <c r="Q886" i="11" a="1"/>
  <c r="Q886" i="11" s="1"/>
  <c r="R886" i="11" a="1"/>
  <c r="R886" i="11" s="1"/>
  <c r="N887" i="11" a="1"/>
  <c r="N887" i="11" s="1"/>
  <c r="O887" i="11" a="1"/>
  <c r="O887" i="11" s="1"/>
  <c r="P887" i="11" a="1"/>
  <c r="P887" i="11" s="1"/>
  <c r="Q887" i="11" a="1"/>
  <c r="Q887" i="11" s="1"/>
  <c r="R887" i="11" a="1"/>
  <c r="R887" i="11" s="1"/>
  <c r="N888" i="11" a="1"/>
  <c r="N888" i="11" s="1"/>
  <c r="O888" i="11" a="1"/>
  <c r="O888" i="11" s="1"/>
  <c r="P888" i="11" a="1"/>
  <c r="P888" i="11" s="1"/>
  <c r="Q888" i="11" a="1"/>
  <c r="Q888" i="11" s="1"/>
  <c r="R888" i="11" a="1"/>
  <c r="R888" i="11" s="1"/>
  <c r="N889" i="11" a="1"/>
  <c r="N889" i="11" s="1"/>
  <c r="O889" i="11" a="1"/>
  <c r="O889" i="11" s="1"/>
  <c r="P889" i="11" a="1"/>
  <c r="P889" i="11" s="1"/>
  <c r="Q889" i="11" a="1"/>
  <c r="Q889" i="11" s="1"/>
  <c r="R889" i="11" a="1"/>
  <c r="R889" i="11" s="1"/>
  <c r="N890" i="11" a="1"/>
  <c r="N890" i="11" s="1"/>
  <c r="O890" i="11" a="1"/>
  <c r="O890" i="11" s="1"/>
  <c r="P890" i="11" a="1"/>
  <c r="P890" i="11" s="1"/>
  <c r="Q890" i="11" a="1"/>
  <c r="Q890" i="11" s="1"/>
  <c r="R890" i="11" a="1"/>
  <c r="R890" i="11" s="1"/>
  <c r="N891" i="11" a="1"/>
  <c r="N891" i="11" s="1"/>
  <c r="O891" i="11" a="1"/>
  <c r="O891" i="11" s="1"/>
  <c r="P891" i="11" a="1"/>
  <c r="P891" i="11" s="1"/>
  <c r="Q891" i="11" a="1"/>
  <c r="Q891" i="11" s="1"/>
  <c r="R891" i="11" a="1"/>
  <c r="R891" i="11" s="1"/>
  <c r="N892" i="11" a="1"/>
  <c r="N892" i="11" s="1"/>
  <c r="O892" i="11" a="1"/>
  <c r="O892" i="11" s="1"/>
  <c r="P892" i="11" a="1"/>
  <c r="P892" i="11" s="1"/>
  <c r="Q892" i="11" a="1"/>
  <c r="Q892" i="11" s="1"/>
  <c r="R892" i="11" a="1"/>
  <c r="R892" i="11" s="1"/>
  <c r="N893" i="11" a="1"/>
  <c r="N893" i="11" s="1"/>
  <c r="O893" i="11" a="1"/>
  <c r="O893" i="11" s="1"/>
  <c r="P893" i="11" a="1"/>
  <c r="P893" i="11" s="1"/>
  <c r="Q893" i="11" a="1"/>
  <c r="Q893" i="11" s="1"/>
  <c r="R893" i="11" a="1"/>
  <c r="R893" i="11" s="1"/>
  <c r="N894" i="11" a="1"/>
  <c r="N894" i="11" s="1"/>
  <c r="O894" i="11" a="1"/>
  <c r="O894" i="11" s="1"/>
  <c r="P894" i="11" a="1"/>
  <c r="P894" i="11" s="1"/>
  <c r="Q894" i="11" a="1"/>
  <c r="Q894" i="11" s="1"/>
  <c r="R894" i="11" a="1"/>
  <c r="R894" i="11" s="1"/>
  <c r="N895" i="11" a="1"/>
  <c r="N895" i="11" s="1"/>
  <c r="O895" i="11" a="1"/>
  <c r="O895" i="11" s="1"/>
  <c r="P895" i="11" a="1"/>
  <c r="P895" i="11" s="1"/>
  <c r="Q895" i="11" a="1"/>
  <c r="Q895" i="11" s="1"/>
  <c r="R895" i="11" a="1"/>
  <c r="R895" i="11" s="1"/>
  <c r="N896" i="11" a="1"/>
  <c r="N896" i="11" s="1"/>
  <c r="O896" i="11" a="1"/>
  <c r="O896" i="11" s="1"/>
  <c r="P896" i="11" a="1"/>
  <c r="P896" i="11" s="1"/>
  <c r="Q896" i="11" a="1"/>
  <c r="Q896" i="11" s="1"/>
  <c r="R896" i="11" a="1"/>
  <c r="R896" i="11" s="1"/>
  <c r="N897" i="11" a="1"/>
  <c r="N897" i="11" s="1"/>
  <c r="O897" i="11" a="1"/>
  <c r="O897" i="11" s="1"/>
  <c r="P897" i="11" a="1"/>
  <c r="P897" i="11" s="1"/>
  <c r="Q897" i="11" a="1"/>
  <c r="Q897" i="11" s="1"/>
  <c r="R897" i="11" a="1"/>
  <c r="R897" i="11" s="1"/>
  <c r="N898" i="11" a="1"/>
  <c r="N898" i="11" s="1"/>
  <c r="O898" i="11" a="1"/>
  <c r="O898" i="11" s="1"/>
  <c r="P898" i="11" a="1"/>
  <c r="P898" i="11" s="1"/>
  <c r="Q898" i="11" a="1"/>
  <c r="Q898" i="11" s="1"/>
  <c r="R898" i="11" a="1"/>
  <c r="R898" i="11" s="1"/>
  <c r="N899" i="11" a="1"/>
  <c r="N899" i="11" s="1"/>
  <c r="O899" i="11" a="1"/>
  <c r="O899" i="11" s="1"/>
  <c r="P899" i="11" a="1"/>
  <c r="P899" i="11" s="1"/>
  <c r="Q899" i="11" a="1"/>
  <c r="Q899" i="11" s="1"/>
  <c r="R899" i="11" a="1"/>
  <c r="R899" i="11" s="1"/>
  <c r="N900" i="11" a="1"/>
  <c r="N900" i="11" s="1"/>
  <c r="O900" i="11" a="1"/>
  <c r="O900" i="11" s="1"/>
  <c r="P900" i="11" a="1"/>
  <c r="P900" i="11" s="1"/>
  <c r="Q900" i="11" a="1"/>
  <c r="Q900" i="11" s="1"/>
  <c r="R900" i="11" a="1"/>
  <c r="R900" i="11" s="1"/>
  <c r="N901" i="11" a="1"/>
  <c r="N901" i="11" s="1"/>
  <c r="O901" i="11" a="1"/>
  <c r="O901" i="11" s="1"/>
  <c r="P901" i="11" a="1"/>
  <c r="P901" i="11" s="1"/>
  <c r="Q901" i="11" a="1"/>
  <c r="Q901" i="11" s="1"/>
  <c r="R901" i="11" a="1"/>
  <c r="R901" i="11" s="1"/>
  <c r="N902" i="11" a="1"/>
  <c r="N902" i="11" s="1"/>
  <c r="O902" i="11" a="1"/>
  <c r="O902" i="11" s="1"/>
  <c r="P902" i="11" a="1"/>
  <c r="P902" i="11" s="1"/>
  <c r="Q902" i="11" a="1"/>
  <c r="Q902" i="11" s="1"/>
  <c r="R902" i="11" a="1"/>
  <c r="R902" i="11" s="1"/>
  <c r="N903" i="11" a="1"/>
  <c r="N903" i="11" s="1"/>
  <c r="O903" i="11" a="1"/>
  <c r="O903" i="11" s="1"/>
  <c r="P903" i="11" a="1"/>
  <c r="P903" i="11" s="1"/>
  <c r="Q903" i="11" a="1"/>
  <c r="Q903" i="11" s="1"/>
  <c r="R903" i="11" a="1"/>
  <c r="R903" i="11" s="1"/>
  <c r="N904" i="11" a="1"/>
  <c r="N904" i="11" s="1"/>
  <c r="O904" i="11" a="1"/>
  <c r="O904" i="11" s="1"/>
  <c r="P904" i="11" a="1"/>
  <c r="P904" i="11" s="1"/>
  <c r="Q904" i="11" a="1"/>
  <c r="Q904" i="11" s="1"/>
  <c r="R904" i="11" a="1"/>
  <c r="R904" i="11" s="1"/>
  <c r="N905" i="11" a="1"/>
  <c r="N905" i="11" s="1"/>
  <c r="O905" i="11" a="1"/>
  <c r="O905" i="11" s="1"/>
  <c r="P905" i="11" a="1"/>
  <c r="P905" i="11" s="1"/>
  <c r="Q905" i="11" a="1"/>
  <c r="Q905" i="11" s="1"/>
  <c r="R905" i="11" a="1"/>
  <c r="R905" i="11" s="1"/>
  <c r="N906" i="11" a="1"/>
  <c r="N906" i="11" s="1"/>
  <c r="O906" i="11" a="1"/>
  <c r="O906" i="11" s="1"/>
  <c r="P906" i="11" a="1"/>
  <c r="P906" i="11" s="1"/>
  <c r="Q906" i="11" a="1"/>
  <c r="Q906" i="11" s="1"/>
  <c r="R906" i="11" a="1"/>
  <c r="R906" i="11" s="1"/>
  <c r="N907" i="11" a="1"/>
  <c r="N907" i="11" s="1"/>
  <c r="O907" i="11" a="1"/>
  <c r="O907" i="11" s="1"/>
  <c r="P907" i="11" a="1"/>
  <c r="P907" i="11" s="1"/>
  <c r="Q907" i="11" a="1"/>
  <c r="Q907" i="11" s="1"/>
  <c r="R907" i="11" a="1"/>
  <c r="R907" i="11" s="1"/>
  <c r="N908" i="11" a="1"/>
  <c r="N908" i="11" s="1"/>
  <c r="O908" i="11" a="1"/>
  <c r="O908" i="11" s="1"/>
  <c r="P908" i="11" a="1"/>
  <c r="P908" i="11" s="1"/>
  <c r="Q908" i="11" a="1"/>
  <c r="Q908" i="11" s="1"/>
  <c r="R908" i="11" a="1"/>
  <c r="R908" i="11" s="1"/>
  <c r="N909" i="11" a="1"/>
  <c r="N909" i="11" s="1"/>
  <c r="O909" i="11" a="1"/>
  <c r="O909" i="11" s="1"/>
  <c r="P909" i="11" a="1"/>
  <c r="P909" i="11" s="1"/>
  <c r="Q909" i="11" a="1"/>
  <c r="Q909" i="11" s="1"/>
  <c r="R909" i="11" a="1"/>
  <c r="R909" i="11" s="1"/>
  <c r="N910" i="11" a="1"/>
  <c r="N910" i="11" s="1"/>
  <c r="O910" i="11" a="1"/>
  <c r="O910" i="11" s="1"/>
  <c r="P910" i="11" a="1"/>
  <c r="P910" i="11" s="1"/>
  <c r="Q910" i="11" a="1"/>
  <c r="Q910" i="11" s="1"/>
  <c r="R910" i="11" a="1"/>
  <c r="R910" i="11" s="1"/>
  <c r="N911" i="11" a="1"/>
  <c r="N911" i="11" s="1"/>
  <c r="O911" i="11" a="1"/>
  <c r="O911" i="11" s="1"/>
  <c r="P911" i="11" a="1"/>
  <c r="P911" i="11" s="1"/>
  <c r="Q911" i="11" a="1"/>
  <c r="Q911" i="11" s="1"/>
  <c r="R911" i="11" a="1"/>
  <c r="R911" i="11" s="1"/>
  <c r="N912" i="11" a="1"/>
  <c r="N912" i="11" s="1"/>
  <c r="O912" i="11" a="1"/>
  <c r="O912" i="11" s="1"/>
  <c r="P912" i="11" a="1"/>
  <c r="P912" i="11" s="1"/>
  <c r="Q912" i="11" a="1"/>
  <c r="Q912" i="11" s="1"/>
  <c r="R912" i="11" a="1"/>
  <c r="R912" i="11" s="1"/>
  <c r="N913" i="11" a="1"/>
  <c r="N913" i="11" s="1"/>
  <c r="O913" i="11" a="1"/>
  <c r="O913" i="11" s="1"/>
  <c r="P913" i="11" a="1"/>
  <c r="P913" i="11" s="1"/>
  <c r="Q913" i="11" a="1"/>
  <c r="Q913" i="11" s="1"/>
  <c r="R913" i="11" a="1"/>
  <c r="R913" i="11" s="1"/>
  <c r="N914" i="11" a="1"/>
  <c r="N914" i="11" s="1"/>
  <c r="O914" i="11" a="1"/>
  <c r="O914" i="11" s="1"/>
  <c r="P914" i="11" a="1"/>
  <c r="P914" i="11" s="1"/>
  <c r="Q914" i="11" a="1"/>
  <c r="Q914" i="11" s="1"/>
  <c r="R914" i="11" a="1"/>
  <c r="R914" i="11" s="1"/>
  <c r="N915" i="11" a="1"/>
  <c r="N915" i="11" s="1"/>
  <c r="O915" i="11" a="1"/>
  <c r="O915" i="11" s="1"/>
  <c r="P915" i="11" a="1"/>
  <c r="P915" i="11" s="1"/>
  <c r="Q915" i="11" a="1"/>
  <c r="Q915" i="11" s="1"/>
  <c r="R915" i="11" a="1"/>
  <c r="R915" i="11" s="1"/>
  <c r="N916" i="11" a="1"/>
  <c r="N916" i="11" s="1"/>
  <c r="O916" i="11" a="1"/>
  <c r="O916" i="11" s="1"/>
  <c r="P916" i="11" a="1"/>
  <c r="P916" i="11" s="1"/>
  <c r="Q916" i="11" a="1"/>
  <c r="Q916" i="11" s="1"/>
  <c r="R916" i="11" a="1"/>
  <c r="R916" i="11" s="1"/>
  <c r="N917" i="11" a="1"/>
  <c r="N917" i="11" s="1"/>
  <c r="O917" i="11" a="1"/>
  <c r="O917" i="11" s="1"/>
  <c r="P917" i="11" a="1"/>
  <c r="P917" i="11" s="1"/>
  <c r="Q917" i="11" a="1"/>
  <c r="Q917" i="11" s="1"/>
  <c r="R917" i="11" a="1"/>
  <c r="R917" i="11" s="1"/>
  <c r="N918" i="11" a="1"/>
  <c r="N918" i="11" s="1"/>
  <c r="O918" i="11" a="1"/>
  <c r="O918" i="11" s="1"/>
  <c r="P918" i="11" a="1"/>
  <c r="P918" i="11" s="1"/>
  <c r="Q918" i="11" a="1"/>
  <c r="Q918" i="11" s="1"/>
  <c r="R918" i="11" a="1"/>
  <c r="R918" i="11" s="1"/>
  <c r="N919" i="11" a="1"/>
  <c r="N919" i="11" s="1"/>
  <c r="O919" i="11" a="1"/>
  <c r="O919" i="11" s="1"/>
  <c r="P919" i="11" a="1"/>
  <c r="P919" i="11" s="1"/>
  <c r="Q919" i="11" a="1"/>
  <c r="Q919" i="11" s="1"/>
  <c r="R919" i="11" a="1"/>
  <c r="R919" i="11" s="1"/>
  <c r="N920" i="11" a="1"/>
  <c r="N920" i="11"/>
  <c r="O920" i="11" a="1"/>
  <c r="O920" i="11" s="1"/>
  <c r="P920" i="11" a="1"/>
  <c r="P920" i="11" s="1"/>
  <c r="Q920" i="11" a="1"/>
  <c r="Q920" i="11" s="1"/>
  <c r="R920" i="11" a="1"/>
  <c r="R920" i="11" s="1"/>
  <c r="N921" i="11" a="1"/>
  <c r="N921" i="11" s="1"/>
  <c r="O921" i="11" a="1"/>
  <c r="O921" i="11" s="1"/>
  <c r="P921" i="11" a="1"/>
  <c r="P921" i="11" s="1"/>
  <c r="Q921" i="11" a="1"/>
  <c r="Q921" i="11" s="1"/>
  <c r="R921" i="11" a="1"/>
  <c r="R921" i="11" s="1"/>
  <c r="N922" i="11" a="1"/>
  <c r="N922" i="11" s="1"/>
  <c r="O922" i="11" a="1"/>
  <c r="O922" i="11" s="1"/>
  <c r="P922" i="11" a="1"/>
  <c r="P922" i="11" s="1"/>
  <c r="Q922" i="11" a="1"/>
  <c r="Q922" i="11" s="1"/>
  <c r="R922" i="11" a="1"/>
  <c r="R922" i="11" s="1"/>
  <c r="N923" i="11" a="1"/>
  <c r="N923" i="11" s="1"/>
  <c r="O923" i="11" a="1"/>
  <c r="O923" i="11" s="1"/>
  <c r="P923" i="11" a="1"/>
  <c r="P923" i="11" s="1"/>
  <c r="Q923" i="11" a="1"/>
  <c r="Q923" i="11" s="1"/>
  <c r="R923" i="11" a="1"/>
  <c r="R923" i="11" s="1"/>
  <c r="N924" i="11" a="1"/>
  <c r="N924" i="11" s="1"/>
  <c r="O924" i="11" a="1"/>
  <c r="O924" i="11" s="1"/>
  <c r="P924" i="11" a="1"/>
  <c r="P924" i="11" s="1"/>
  <c r="Q924" i="11" a="1"/>
  <c r="Q924" i="11" s="1"/>
  <c r="R924" i="11" a="1"/>
  <c r="R924" i="11" s="1"/>
  <c r="N925" i="11" a="1"/>
  <c r="N925" i="11" s="1"/>
  <c r="O925" i="11" a="1"/>
  <c r="O925" i="11" s="1"/>
  <c r="P925" i="11" a="1"/>
  <c r="P925" i="11" s="1"/>
  <c r="Q925" i="11" a="1"/>
  <c r="Q925" i="11" s="1"/>
  <c r="R925" i="11" a="1"/>
  <c r="R925" i="11" s="1"/>
  <c r="N926" i="11" a="1"/>
  <c r="N926" i="11" s="1"/>
  <c r="O926" i="11" a="1"/>
  <c r="O926" i="11" s="1"/>
  <c r="P926" i="11" a="1"/>
  <c r="P926" i="11" s="1"/>
  <c r="Q926" i="11" a="1"/>
  <c r="Q926" i="11" s="1"/>
  <c r="R926" i="11" a="1"/>
  <c r="R926" i="11" s="1"/>
  <c r="N927" i="11" a="1"/>
  <c r="N927" i="11" s="1"/>
  <c r="O927" i="11" a="1"/>
  <c r="O927" i="11" s="1"/>
  <c r="P927" i="11" a="1"/>
  <c r="P927" i="11" s="1"/>
  <c r="Q927" i="11" a="1"/>
  <c r="Q927" i="11" s="1"/>
  <c r="R927" i="11" a="1"/>
  <c r="R927" i="11" s="1"/>
  <c r="N928" i="11" a="1"/>
  <c r="N928" i="11" s="1"/>
  <c r="O928" i="11" a="1"/>
  <c r="O928" i="11" s="1"/>
  <c r="P928" i="11" a="1"/>
  <c r="P928" i="11" s="1"/>
  <c r="Q928" i="11" a="1"/>
  <c r="Q928" i="11" s="1"/>
  <c r="R928" i="11" a="1"/>
  <c r="R928" i="11" s="1"/>
  <c r="N929" i="11" a="1"/>
  <c r="N929" i="11" s="1"/>
  <c r="O929" i="11" a="1"/>
  <c r="O929" i="11" s="1"/>
  <c r="P929" i="11" a="1"/>
  <c r="P929" i="11" s="1"/>
  <c r="Q929" i="11" a="1"/>
  <c r="Q929" i="11" s="1"/>
  <c r="R929" i="11" a="1"/>
  <c r="R929" i="11" s="1"/>
  <c r="N930" i="11" a="1"/>
  <c r="N930" i="11" s="1"/>
  <c r="O930" i="11" a="1"/>
  <c r="O930" i="11" s="1"/>
  <c r="P930" i="11" a="1"/>
  <c r="P930" i="11" s="1"/>
  <c r="Q930" i="11" a="1"/>
  <c r="Q930" i="11" s="1"/>
  <c r="R930" i="11" a="1"/>
  <c r="R930" i="11" s="1"/>
  <c r="N931" i="11" a="1"/>
  <c r="N931" i="11" s="1"/>
  <c r="O931" i="11" a="1"/>
  <c r="O931" i="11" s="1"/>
  <c r="P931" i="11" a="1"/>
  <c r="P931" i="11" s="1"/>
  <c r="Q931" i="11" a="1"/>
  <c r="Q931" i="11" s="1"/>
  <c r="R931" i="11" a="1"/>
  <c r="R931" i="11" s="1"/>
  <c r="N932" i="11" a="1"/>
  <c r="N932" i="11" s="1"/>
  <c r="O932" i="11" a="1"/>
  <c r="O932" i="11" s="1"/>
  <c r="P932" i="11" a="1"/>
  <c r="P932" i="11" s="1"/>
  <c r="Q932" i="11" a="1"/>
  <c r="Q932" i="11" s="1"/>
  <c r="R932" i="11" a="1"/>
  <c r="R932" i="11" s="1"/>
  <c r="N933" i="11" a="1"/>
  <c r="N933" i="11" s="1"/>
  <c r="O933" i="11" a="1"/>
  <c r="O933" i="11" s="1"/>
  <c r="P933" i="11" a="1"/>
  <c r="P933" i="11" s="1"/>
  <c r="Q933" i="11" a="1"/>
  <c r="Q933" i="11" s="1"/>
  <c r="R933" i="11" a="1"/>
  <c r="R933" i="11" s="1"/>
  <c r="N934" i="11" a="1"/>
  <c r="N934" i="11" s="1"/>
  <c r="O934" i="11" a="1"/>
  <c r="O934" i="11" s="1"/>
  <c r="P934" i="11" a="1"/>
  <c r="P934" i="11" s="1"/>
  <c r="Q934" i="11" a="1"/>
  <c r="Q934" i="11" s="1"/>
  <c r="R934" i="11" a="1"/>
  <c r="R934" i="11" s="1"/>
  <c r="N935" i="11" a="1"/>
  <c r="N935" i="11" s="1"/>
  <c r="O935" i="11" a="1"/>
  <c r="O935" i="11" s="1"/>
  <c r="P935" i="11" a="1"/>
  <c r="P935" i="11" s="1"/>
  <c r="Q935" i="11" a="1"/>
  <c r="Q935" i="11" s="1"/>
  <c r="R935" i="11" a="1"/>
  <c r="R935" i="11" s="1"/>
  <c r="N936" i="11" a="1"/>
  <c r="N936" i="11" s="1"/>
  <c r="O936" i="11" a="1"/>
  <c r="O936" i="11" s="1"/>
  <c r="P936" i="11" a="1"/>
  <c r="P936" i="11" s="1"/>
  <c r="Q936" i="11" a="1"/>
  <c r="Q936" i="11" s="1"/>
  <c r="R936" i="11" a="1"/>
  <c r="R936" i="11" s="1"/>
  <c r="N937" i="11" a="1"/>
  <c r="N937" i="11" s="1"/>
  <c r="O937" i="11" a="1"/>
  <c r="O937" i="11" s="1"/>
  <c r="P937" i="11" a="1"/>
  <c r="P937" i="11" s="1"/>
  <c r="Q937" i="11" a="1"/>
  <c r="Q937" i="11" s="1"/>
  <c r="R937" i="11" a="1"/>
  <c r="R937" i="11" s="1"/>
  <c r="N938" i="11" a="1"/>
  <c r="N938" i="11" s="1"/>
  <c r="O938" i="11" a="1"/>
  <c r="O938" i="11" s="1"/>
  <c r="P938" i="11" a="1"/>
  <c r="P938" i="11" s="1"/>
  <c r="Q938" i="11" a="1"/>
  <c r="Q938" i="11" s="1"/>
  <c r="R938" i="11" a="1"/>
  <c r="R938" i="11" s="1"/>
  <c r="N939" i="11" a="1"/>
  <c r="N939" i="11" s="1"/>
  <c r="O939" i="11" a="1"/>
  <c r="O939" i="11" s="1"/>
  <c r="P939" i="11" a="1"/>
  <c r="P939" i="11" s="1"/>
  <c r="Q939" i="11" a="1"/>
  <c r="Q939" i="11" s="1"/>
  <c r="R939" i="11" a="1"/>
  <c r="R939" i="11" s="1"/>
  <c r="N940" i="11" a="1"/>
  <c r="N940" i="11" s="1"/>
  <c r="O940" i="11" a="1"/>
  <c r="O940" i="11" s="1"/>
  <c r="P940" i="11" a="1"/>
  <c r="P940" i="11" s="1"/>
  <c r="Q940" i="11" a="1"/>
  <c r="Q940" i="11" s="1"/>
  <c r="R940" i="11" a="1"/>
  <c r="R940" i="11" s="1"/>
  <c r="N941" i="11" a="1"/>
  <c r="N941" i="11" s="1"/>
  <c r="O941" i="11" a="1"/>
  <c r="O941" i="11" s="1"/>
  <c r="P941" i="11" a="1"/>
  <c r="P941" i="11" s="1"/>
  <c r="Q941" i="11" a="1"/>
  <c r="Q941" i="11" s="1"/>
  <c r="R941" i="11" a="1"/>
  <c r="R941" i="11" s="1"/>
  <c r="N942" i="11" a="1"/>
  <c r="N942" i="11" s="1"/>
  <c r="O942" i="11" a="1"/>
  <c r="O942" i="11" s="1"/>
  <c r="P942" i="11" a="1"/>
  <c r="P942" i="11" s="1"/>
  <c r="Q942" i="11" a="1"/>
  <c r="Q942" i="11" s="1"/>
  <c r="R942" i="11" a="1"/>
  <c r="R942" i="11" s="1"/>
  <c r="N943" i="11" a="1"/>
  <c r="N943" i="11" s="1"/>
  <c r="O943" i="11" a="1"/>
  <c r="O943" i="11" s="1"/>
  <c r="P943" i="11" a="1"/>
  <c r="P943" i="11" s="1"/>
  <c r="Q943" i="11" a="1"/>
  <c r="Q943" i="11" s="1"/>
  <c r="R943" i="11" a="1"/>
  <c r="R943" i="11" s="1"/>
  <c r="N944" i="11" a="1"/>
  <c r="N944" i="11" s="1"/>
  <c r="O944" i="11" a="1"/>
  <c r="O944" i="11" s="1"/>
  <c r="P944" i="11" a="1"/>
  <c r="P944" i="11" s="1"/>
  <c r="Q944" i="11" a="1"/>
  <c r="Q944" i="11" s="1"/>
  <c r="R944" i="11" a="1"/>
  <c r="R944" i="11" s="1"/>
  <c r="N945" i="11" a="1"/>
  <c r="N945" i="11" s="1"/>
  <c r="O945" i="11" a="1"/>
  <c r="O945" i="11" s="1"/>
  <c r="P945" i="11" a="1"/>
  <c r="P945" i="11" s="1"/>
  <c r="Q945" i="11" a="1"/>
  <c r="Q945" i="11" s="1"/>
  <c r="R945" i="11" a="1"/>
  <c r="R945" i="11" s="1"/>
  <c r="N946" i="11" a="1"/>
  <c r="N946" i="11" s="1"/>
  <c r="O946" i="11" a="1"/>
  <c r="O946" i="11" s="1"/>
  <c r="P946" i="11" a="1"/>
  <c r="P946" i="11" s="1"/>
  <c r="Q946" i="11" a="1"/>
  <c r="Q946" i="11" s="1"/>
  <c r="R946" i="11" a="1"/>
  <c r="R946" i="11" s="1"/>
  <c r="N947" i="11" a="1"/>
  <c r="N947" i="11" s="1"/>
  <c r="O947" i="11" a="1"/>
  <c r="O947" i="11" s="1"/>
  <c r="P947" i="11" a="1"/>
  <c r="P947" i="11" s="1"/>
  <c r="Q947" i="11" a="1"/>
  <c r="Q947" i="11" s="1"/>
  <c r="R947" i="11" a="1"/>
  <c r="R947" i="11" s="1"/>
  <c r="N948" i="11" a="1"/>
  <c r="N948" i="11" s="1"/>
  <c r="O948" i="11" a="1"/>
  <c r="O948" i="11" s="1"/>
  <c r="P948" i="11" a="1"/>
  <c r="P948" i="11" s="1"/>
  <c r="Q948" i="11" a="1"/>
  <c r="Q948" i="11" s="1"/>
  <c r="R948" i="11" a="1"/>
  <c r="R948" i="11" s="1"/>
  <c r="N949" i="11" a="1"/>
  <c r="N949" i="11" s="1"/>
  <c r="O949" i="11" a="1"/>
  <c r="O949" i="11" s="1"/>
  <c r="P949" i="11" a="1"/>
  <c r="P949" i="11" s="1"/>
  <c r="Q949" i="11" a="1"/>
  <c r="Q949" i="11" s="1"/>
  <c r="R949" i="11" a="1"/>
  <c r="R949" i="11" s="1"/>
  <c r="N950" i="11" a="1"/>
  <c r="N950" i="11" s="1"/>
  <c r="O950" i="11" a="1"/>
  <c r="O950" i="11" s="1"/>
  <c r="P950" i="11" a="1"/>
  <c r="P950" i="11" s="1"/>
  <c r="Q950" i="11" a="1"/>
  <c r="Q950" i="11" s="1"/>
  <c r="R950" i="11" a="1"/>
  <c r="R950" i="11" s="1"/>
  <c r="N951" i="11" a="1"/>
  <c r="N951" i="11" s="1"/>
  <c r="O951" i="11" a="1"/>
  <c r="O951" i="11" s="1"/>
  <c r="P951" i="11" a="1"/>
  <c r="P951" i="11" s="1"/>
  <c r="Q951" i="11" a="1"/>
  <c r="Q951" i="11" s="1"/>
  <c r="R951" i="11" a="1"/>
  <c r="R951" i="11" s="1"/>
  <c r="N952" i="11" a="1"/>
  <c r="N952" i="11" s="1"/>
  <c r="O952" i="11" a="1"/>
  <c r="O952" i="11" s="1"/>
  <c r="P952" i="11" a="1"/>
  <c r="P952" i="11" s="1"/>
  <c r="Q952" i="11" a="1"/>
  <c r="Q952" i="11" s="1"/>
  <c r="R952" i="11" a="1"/>
  <c r="R952" i="11" s="1"/>
  <c r="N953" i="11" a="1"/>
  <c r="N953" i="11" s="1"/>
  <c r="O953" i="11" a="1"/>
  <c r="O953" i="11" s="1"/>
  <c r="P953" i="11" a="1"/>
  <c r="P953" i="11" s="1"/>
  <c r="Q953" i="11" a="1"/>
  <c r="Q953" i="11" s="1"/>
  <c r="R953" i="11" a="1"/>
  <c r="R953" i="11" s="1"/>
  <c r="N954" i="11" a="1"/>
  <c r="N954" i="11" s="1"/>
  <c r="O954" i="11" a="1"/>
  <c r="O954" i="11" s="1"/>
  <c r="P954" i="11" a="1"/>
  <c r="P954" i="11" s="1"/>
  <c r="Q954" i="11" a="1"/>
  <c r="Q954" i="11" s="1"/>
  <c r="R954" i="11" a="1"/>
  <c r="R954" i="11" s="1"/>
  <c r="N955" i="11" a="1"/>
  <c r="N955" i="11" s="1"/>
  <c r="O955" i="11" a="1"/>
  <c r="O955" i="11" s="1"/>
  <c r="P955" i="11" a="1"/>
  <c r="P955" i="11" s="1"/>
  <c r="Q955" i="11" a="1"/>
  <c r="Q955" i="11" s="1"/>
  <c r="R955" i="11" a="1"/>
  <c r="R955" i="11" s="1"/>
  <c r="N956" i="11" a="1"/>
  <c r="N956" i="11" s="1"/>
  <c r="O956" i="11" a="1"/>
  <c r="O956" i="11" s="1"/>
  <c r="P956" i="11" a="1"/>
  <c r="P956" i="11" s="1"/>
  <c r="Q956" i="11" a="1"/>
  <c r="Q956" i="11" s="1"/>
  <c r="R956" i="11" a="1"/>
  <c r="R956" i="11" s="1"/>
  <c r="N957" i="11" a="1"/>
  <c r="N957" i="11" s="1"/>
  <c r="O957" i="11" a="1"/>
  <c r="O957" i="11" s="1"/>
  <c r="P957" i="11" a="1"/>
  <c r="P957" i="11" s="1"/>
  <c r="Q957" i="11" a="1"/>
  <c r="Q957" i="11" s="1"/>
  <c r="R957" i="11" a="1"/>
  <c r="R957" i="11" s="1"/>
  <c r="N958" i="11" a="1"/>
  <c r="N958" i="11" s="1"/>
  <c r="O958" i="11" a="1"/>
  <c r="O958" i="11" s="1"/>
  <c r="P958" i="11" a="1"/>
  <c r="P958" i="11" s="1"/>
  <c r="Q958" i="11" a="1"/>
  <c r="Q958" i="11" s="1"/>
  <c r="R958" i="11" a="1"/>
  <c r="R958" i="11" s="1"/>
  <c r="N959" i="11" a="1"/>
  <c r="N959" i="11" s="1"/>
  <c r="O959" i="11" a="1"/>
  <c r="O959" i="11" s="1"/>
  <c r="P959" i="11" a="1"/>
  <c r="P959" i="11" s="1"/>
  <c r="Q959" i="11" a="1"/>
  <c r="Q959" i="11" s="1"/>
  <c r="R959" i="11" a="1"/>
  <c r="R959" i="11" s="1"/>
  <c r="N960" i="11" a="1"/>
  <c r="N960" i="11" s="1"/>
  <c r="O960" i="11" a="1"/>
  <c r="O960" i="11" s="1"/>
  <c r="P960" i="11" a="1"/>
  <c r="P960" i="11" s="1"/>
  <c r="Q960" i="11" a="1"/>
  <c r="Q960" i="11" s="1"/>
  <c r="R960" i="11" a="1"/>
  <c r="R960" i="11" s="1"/>
  <c r="N961" i="11" a="1"/>
  <c r="N961" i="11" s="1"/>
  <c r="O961" i="11" a="1"/>
  <c r="O961" i="11" s="1"/>
  <c r="P961" i="11" a="1"/>
  <c r="P961" i="11" s="1"/>
  <c r="Q961" i="11" a="1"/>
  <c r="Q961" i="11" s="1"/>
  <c r="R961" i="11" a="1"/>
  <c r="R961" i="11" s="1"/>
  <c r="N962" i="11" a="1"/>
  <c r="N962" i="11" s="1"/>
  <c r="O962" i="11" a="1"/>
  <c r="O962" i="11" s="1"/>
  <c r="P962" i="11" a="1"/>
  <c r="P962" i="11" s="1"/>
  <c r="Q962" i="11" a="1"/>
  <c r="Q962" i="11" s="1"/>
  <c r="R962" i="11" a="1"/>
  <c r="R962" i="11" s="1"/>
  <c r="N963" i="11" a="1"/>
  <c r="N963" i="11" s="1"/>
  <c r="O963" i="11" a="1"/>
  <c r="O963" i="11" s="1"/>
  <c r="P963" i="11" a="1"/>
  <c r="P963" i="11" s="1"/>
  <c r="Q963" i="11" a="1"/>
  <c r="Q963" i="11" s="1"/>
  <c r="R963" i="11" a="1"/>
  <c r="R963" i="11" s="1"/>
  <c r="N964" i="11" a="1"/>
  <c r="N964" i="11" s="1"/>
  <c r="O964" i="11" a="1"/>
  <c r="O964" i="11" s="1"/>
  <c r="P964" i="11" a="1"/>
  <c r="P964" i="11" s="1"/>
  <c r="Q964" i="11" a="1"/>
  <c r="Q964" i="11" s="1"/>
  <c r="R964" i="11" a="1"/>
  <c r="R964" i="11" s="1"/>
  <c r="N965" i="11" a="1"/>
  <c r="N965" i="11" s="1"/>
  <c r="O965" i="11" a="1"/>
  <c r="O965" i="11" s="1"/>
  <c r="P965" i="11" a="1"/>
  <c r="P965" i="11" s="1"/>
  <c r="Q965" i="11" a="1"/>
  <c r="Q965" i="11" s="1"/>
  <c r="R965" i="11" a="1"/>
  <c r="R965" i="11" s="1"/>
  <c r="N966" i="11" a="1"/>
  <c r="N966" i="11" s="1"/>
  <c r="O966" i="11" a="1"/>
  <c r="O966" i="11" s="1"/>
  <c r="P966" i="11" a="1"/>
  <c r="P966" i="11" s="1"/>
  <c r="Q966" i="11" a="1"/>
  <c r="Q966" i="11" s="1"/>
  <c r="R966" i="11" a="1"/>
  <c r="R966" i="11" s="1"/>
  <c r="N967" i="11" a="1"/>
  <c r="N967" i="11" s="1"/>
  <c r="O967" i="11" a="1"/>
  <c r="O967" i="11" s="1"/>
  <c r="P967" i="11" a="1"/>
  <c r="P967" i="11" s="1"/>
  <c r="Q967" i="11" a="1"/>
  <c r="Q967" i="11" s="1"/>
  <c r="R967" i="11" a="1"/>
  <c r="R967" i="11" s="1"/>
  <c r="N968" i="11" a="1"/>
  <c r="N968" i="11" s="1"/>
  <c r="O968" i="11" a="1"/>
  <c r="O968" i="11" s="1"/>
  <c r="P968" i="11" a="1"/>
  <c r="P968" i="11" s="1"/>
  <c r="Q968" i="11" a="1"/>
  <c r="Q968" i="11" s="1"/>
  <c r="R968" i="11" a="1"/>
  <c r="R968" i="11" s="1"/>
  <c r="N969" i="11" a="1"/>
  <c r="N969" i="11" s="1"/>
  <c r="O969" i="11" a="1"/>
  <c r="O969" i="11" s="1"/>
  <c r="P969" i="11" a="1"/>
  <c r="P969" i="11" s="1"/>
  <c r="Q969" i="11" a="1"/>
  <c r="Q969" i="11" s="1"/>
  <c r="R969" i="11" a="1"/>
  <c r="R969" i="11" s="1"/>
  <c r="N970" i="11" a="1"/>
  <c r="N970" i="11" s="1"/>
  <c r="O970" i="11" a="1"/>
  <c r="O970" i="11" s="1"/>
  <c r="P970" i="11" a="1"/>
  <c r="P970" i="11" s="1"/>
  <c r="Q970" i="11" a="1"/>
  <c r="Q970" i="11" s="1"/>
  <c r="R970" i="11" a="1"/>
  <c r="R970" i="11" s="1"/>
  <c r="N971" i="11" a="1"/>
  <c r="N971" i="11" s="1"/>
  <c r="O971" i="11" a="1"/>
  <c r="O971" i="11" s="1"/>
  <c r="P971" i="11" a="1"/>
  <c r="P971" i="11" s="1"/>
  <c r="Q971" i="11" a="1"/>
  <c r="Q971" i="11" s="1"/>
  <c r="R971" i="11" a="1"/>
  <c r="R971" i="11" s="1"/>
  <c r="N972" i="11" a="1"/>
  <c r="N972" i="11" s="1"/>
  <c r="O972" i="11" a="1"/>
  <c r="O972" i="11" s="1"/>
  <c r="P972" i="11" a="1"/>
  <c r="P972" i="11" s="1"/>
  <c r="Q972" i="11" a="1"/>
  <c r="Q972" i="11" s="1"/>
  <c r="R972" i="11" a="1"/>
  <c r="R972" i="11" s="1"/>
  <c r="N973" i="11" a="1"/>
  <c r="N973" i="11" s="1"/>
  <c r="O973" i="11" a="1"/>
  <c r="O973" i="11" s="1"/>
  <c r="P973" i="11" a="1"/>
  <c r="P973" i="11" s="1"/>
  <c r="Q973" i="11" a="1"/>
  <c r="Q973" i="11" s="1"/>
  <c r="R973" i="11" a="1"/>
  <c r="R973" i="11" s="1"/>
  <c r="N974" i="11" a="1"/>
  <c r="N974" i="11" s="1"/>
  <c r="O974" i="11" a="1"/>
  <c r="O974" i="11" s="1"/>
  <c r="P974" i="11" a="1"/>
  <c r="P974" i="11" s="1"/>
  <c r="Q974" i="11" a="1"/>
  <c r="Q974" i="11" s="1"/>
  <c r="R974" i="11" a="1"/>
  <c r="R974" i="11" s="1"/>
  <c r="N975" i="11" a="1"/>
  <c r="N975" i="11" s="1"/>
  <c r="O975" i="11" a="1"/>
  <c r="O975" i="11" s="1"/>
  <c r="P975" i="11" a="1"/>
  <c r="P975" i="11" s="1"/>
  <c r="Q975" i="11" a="1"/>
  <c r="Q975" i="11" s="1"/>
  <c r="R975" i="11" a="1"/>
  <c r="R975" i="11" s="1"/>
  <c r="N976" i="11" a="1"/>
  <c r="N976" i="11" s="1"/>
  <c r="O976" i="11" a="1"/>
  <c r="O976" i="11" s="1"/>
  <c r="P976" i="11" a="1"/>
  <c r="P976" i="11" s="1"/>
  <c r="Q976" i="11" a="1"/>
  <c r="Q976" i="11" s="1"/>
  <c r="R976" i="11" a="1"/>
  <c r="R976" i="11" s="1"/>
  <c r="N977" i="11" a="1"/>
  <c r="N977" i="11" s="1"/>
  <c r="O977" i="11" a="1"/>
  <c r="O977" i="11" s="1"/>
  <c r="P977" i="11" a="1"/>
  <c r="P977" i="11" s="1"/>
  <c r="Q977" i="11" a="1"/>
  <c r="Q977" i="11" s="1"/>
  <c r="R977" i="11" a="1"/>
  <c r="R977" i="11" s="1"/>
  <c r="N978" i="11" a="1"/>
  <c r="N978" i="11" s="1"/>
  <c r="O978" i="11" a="1"/>
  <c r="O978" i="11" s="1"/>
  <c r="P978" i="11" a="1"/>
  <c r="P978" i="11" s="1"/>
  <c r="Q978" i="11" a="1"/>
  <c r="Q978" i="11" s="1"/>
  <c r="R978" i="11" a="1"/>
  <c r="R978" i="11" s="1"/>
  <c r="N979" i="11" a="1"/>
  <c r="N979" i="11" s="1"/>
  <c r="O979" i="11" a="1"/>
  <c r="O979" i="11" s="1"/>
  <c r="P979" i="11" a="1"/>
  <c r="P979" i="11" s="1"/>
  <c r="Q979" i="11" a="1"/>
  <c r="Q979" i="11" s="1"/>
  <c r="R979" i="11" a="1"/>
  <c r="R979" i="11" s="1"/>
  <c r="N980" i="11" a="1"/>
  <c r="N980" i="11" s="1"/>
  <c r="O980" i="11" a="1"/>
  <c r="O980" i="11" s="1"/>
  <c r="P980" i="11" a="1"/>
  <c r="P980" i="11" s="1"/>
  <c r="Q980" i="11" a="1"/>
  <c r="Q980" i="11" s="1"/>
  <c r="R980" i="11" a="1"/>
  <c r="R980" i="11" s="1"/>
  <c r="N981" i="11" a="1"/>
  <c r="N981" i="11" s="1"/>
  <c r="O981" i="11" a="1"/>
  <c r="O981" i="11" s="1"/>
  <c r="P981" i="11" a="1"/>
  <c r="P981" i="11" s="1"/>
  <c r="Q981" i="11" a="1"/>
  <c r="Q981" i="11" s="1"/>
  <c r="R981" i="11" a="1"/>
  <c r="R981" i="11" s="1"/>
  <c r="N982" i="11" a="1"/>
  <c r="N982" i="11" s="1"/>
  <c r="O982" i="11" a="1"/>
  <c r="O982" i="11" s="1"/>
  <c r="P982" i="11" a="1"/>
  <c r="P982" i="11" s="1"/>
  <c r="Q982" i="11" a="1"/>
  <c r="Q982" i="11" s="1"/>
  <c r="R982" i="11" a="1"/>
  <c r="R982" i="11" s="1"/>
  <c r="N983" i="11" a="1"/>
  <c r="N983" i="11" s="1"/>
  <c r="O983" i="11" a="1"/>
  <c r="O983" i="11" s="1"/>
  <c r="P983" i="11" a="1"/>
  <c r="P983" i="11" s="1"/>
  <c r="Q983" i="11" a="1"/>
  <c r="Q983" i="11" s="1"/>
  <c r="R983" i="11" a="1"/>
  <c r="R983" i="11" s="1"/>
  <c r="N984" i="11" a="1"/>
  <c r="N984" i="11" s="1"/>
  <c r="O984" i="11" a="1"/>
  <c r="O984" i="11" s="1"/>
  <c r="P984" i="11" a="1"/>
  <c r="P984" i="11" s="1"/>
  <c r="Q984" i="11" a="1"/>
  <c r="Q984" i="11" s="1"/>
  <c r="R984" i="11" a="1"/>
  <c r="R984" i="11" s="1"/>
  <c r="N985" i="11" a="1"/>
  <c r="N985" i="11" s="1"/>
  <c r="O985" i="11" a="1"/>
  <c r="O985" i="11" s="1"/>
  <c r="P985" i="11" a="1"/>
  <c r="P985" i="11" s="1"/>
  <c r="Q985" i="11" a="1"/>
  <c r="Q985" i="11" s="1"/>
  <c r="R985" i="11" a="1"/>
  <c r="R985" i="11" s="1"/>
  <c r="N986" i="11" a="1"/>
  <c r="N986" i="11" s="1"/>
  <c r="O986" i="11" a="1"/>
  <c r="O986" i="11" s="1"/>
  <c r="P986" i="11" a="1"/>
  <c r="P986" i="11" s="1"/>
  <c r="Q986" i="11" a="1"/>
  <c r="Q986" i="11" s="1"/>
  <c r="R986" i="11" a="1"/>
  <c r="R986" i="11" s="1"/>
  <c r="N987" i="11" a="1"/>
  <c r="N987" i="11" s="1"/>
  <c r="O987" i="11" a="1"/>
  <c r="O987" i="11" s="1"/>
  <c r="P987" i="11" a="1"/>
  <c r="P987" i="11" s="1"/>
  <c r="Q987" i="11" a="1"/>
  <c r="Q987" i="11" s="1"/>
  <c r="R987" i="11" a="1"/>
  <c r="R987" i="11" s="1"/>
  <c r="N988" i="11" a="1"/>
  <c r="N988" i="11" s="1"/>
  <c r="O988" i="11" a="1"/>
  <c r="O988" i="11" s="1"/>
  <c r="P988" i="11" a="1"/>
  <c r="P988" i="11" s="1"/>
  <c r="Q988" i="11" a="1"/>
  <c r="Q988" i="11" s="1"/>
  <c r="R988" i="11" a="1"/>
  <c r="R988" i="11" s="1"/>
  <c r="N989" i="11" a="1"/>
  <c r="N989" i="11" s="1"/>
  <c r="O989" i="11" a="1"/>
  <c r="O989" i="11" s="1"/>
  <c r="P989" i="11" a="1"/>
  <c r="P989" i="11" s="1"/>
  <c r="Q989" i="11" a="1"/>
  <c r="Q989" i="11" s="1"/>
  <c r="R989" i="11" a="1"/>
  <c r="R989" i="11" s="1"/>
  <c r="N990" i="11" a="1"/>
  <c r="N990" i="11" s="1"/>
  <c r="O990" i="11" a="1"/>
  <c r="O990" i="11" s="1"/>
  <c r="P990" i="11" a="1"/>
  <c r="P990" i="11" s="1"/>
  <c r="Q990" i="11" a="1"/>
  <c r="Q990" i="11" s="1"/>
  <c r="R990" i="11" a="1"/>
  <c r="R990" i="11" s="1"/>
  <c r="N991" i="11" a="1"/>
  <c r="N991" i="11" s="1"/>
  <c r="O991" i="11" a="1"/>
  <c r="O991" i="11" s="1"/>
  <c r="P991" i="11" a="1"/>
  <c r="P991" i="11" s="1"/>
  <c r="Q991" i="11" a="1"/>
  <c r="Q991" i="11" s="1"/>
  <c r="R991" i="11" a="1"/>
  <c r="R991" i="11" s="1"/>
  <c r="N992" i="11" a="1"/>
  <c r="N992" i="11" s="1"/>
  <c r="O992" i="11" a="1"/>
  <c r="O992" i="11" s="1"/>
  <c r="P992" i="11" a="1"/>
  <c r="P992" i="11" s="1"/>
  <c r="Q992" i="11" a="1"/>
  <c r="Q992" i="11" s="1"/>
  <c r="R992" i="11" a="1"/>
  <c r="R992" i="11" s="1"/>
  <c r="N993" i="11" a="1"/>
  <c r="N993" i="11" s="1"/>
  <c r="O993" i="11" a="1"/>
  <c r="O993" i="11" s="1"/>
  <c r="P993" i="11" a="1"/>
  <c r="P993" i="11" s="1"/>
  <c r="Q993" i="11" a="1"/>
  <c r="Q993" i="11" s="1"/>
  <c r="R993" i="11" a="1"/>
  <c r="R993" i="11" s="1"/>
  <c r="N994" i="11" a="1"/>
  <c r="N994" i="11" s="1"/>
  <c r="O994" i="11" a="1"/>
  <c r="O994" i="11" s="1"/>
  <c r="P994" i="11" a="1"/>
  <c r="P994" i="11" s="1"/>
  <c r="Q994" i="11" a="1"/>
  <c r="Q994" i="11" s="1"/>
  <c r="R994" i="11" a="1"/>
  <c r="R994" i="11" s="1"/>
  <c r="N995" i="11" a="1"/>
  <c r="N995" i="11" s="1"/>
  <c r="O995" i="11" a="1"/>
  <c r="O995" i="11" s="1"/>
  <c r="P995" i="11" a="1"/>
  <c r="P995" i="11" s="1"/>
  <c r="Q995" i="11" a="1"/>
  <c r="Q995" i="11" s="1"/>
  <c r="R995" i="11" a="1"/>
  <c r="R995" i="11" s="1"/>
  <c r="N996" i="11" a="1"/>
  <c r="N996" i="11" s="1"/>
  <c r="O996" i="11" a="1"/>
  <c r="O996" i="11" s="1"/>
  <c r="P996" i="11" a="1"/>
  <c r="P996" i="11" s="1"/>
  <c r="Q996" i="11" a="1"/>
  <c r="Q996" i="11" s="1"/>
  <c r="R996" i="11" a="1"/>
  <c r="R996" i="11" s="1"/>
  <c r="N997" i="11" a="1"/>
  <c r="N997" i="11" s="1"/>
  <c r="O997" i="11" a="1"/>
  <c r="O997" i="11" s="1"/>
  <c r="P997" i="11" a="1"/>
  <c r="P997" i="11" s="1"/>
  <c r="Q997" i="11" a="1"/>
  <c r="Q997" i="11" s="1"/>
  <c r="R997" i="11" a="1"/>
  <c r="R997" i="11" s="1"/>
  <c r="N998" i="11" a="1"/>
  <c r="N998" i="11" s="1"/>
  <c r="O998" i="11" a="1"/>
  <c r="O998" i="11" s="1"/>
  <c r="P998" i="11" a="1"/>
  <c r="P998" i="11" s="1"/>
  <c r="Q998" i="11" a="1"/>
  <c r="Q998" i="11" s="1"/>
  <c r="R998" i="11" a="1"/>
  <c r="R998" i="11" s="1"/>
  <c r="N999" i="11" a="1"/>
  <c r="N999" i="11" s="1"/>
  <c r="O999" i="11" a="1"/>
  <c r="O999" i="11" s="1"/>
  <c r="P999" i="11" a="1"/>
  <c r="P999" i="11" s="1"/>
  <c r="Q999" i="11" a="1"/>
  <c r="Q999" i="11" s="1"/>
  <c r="R999" i="11" a="1"/>
  <c r="R999" i="11" s="1"/>
  <c r="N1000" i="11" a="1"/>
  <c r="N1000" i="11" s="1"/>
  <c r="O1000" i="11" a="1"/>
  <c r="O1000" i="11" s="1"/>
  <c r="P1000" i="11" a="1"/>
  <c r="P1000" i="11" s="1"/>
  <c r="Q1000" i="11" a="1"/>
  <c r="Q1000" i="11" s="1"/>
  <c r="R1000" i="11" a="1"/>
  <c r="R1000" i="11" s="1"/>
  <c r="N1001" i="11" a="1"/>
  <c r="N1001" i="11" s="1"/>
  <c r="O1001" i="11" a="1"/>
  <c r="O1001" i="11" s="1"/>
  <c r="P1001" i="11" a="1"/>
  <c r="P1001" i="11" s="1"/>
  <c r="Q1001" i="11" a="1"/>
  <c r="Q1001" i="11" s="1"/>
  <c r="R1001" i="11" a="1"/>
  <c r="R1001" i="11" s="1"/>
  <c r="N1002" i="11" a="1"/>
  <c r="N1002" i="11" s="1"/>
  <c r="O1002" i="11" a="1"/>
  <c r="O1002" i="11" s="1"/>
  <c r="P1002" i="11" a="1"/>
  <c r="P1002" i="11" s="1"/>
  <c r="Q1002" i="11" a="1"/>
  <c r="Q1002" i="11" s="1"/>
  <c r="R1002" i="11" a="1"/>
  <c r="R1002" i="11" s="1"/>
  <c r="N1003" i="11" a="1"/>
  <c r="N1003" i="11" s="1"/>
  <c r="O1003" i="11" a="1"/>
  <c r="O1003" i="11" s="1"/>
  <c r="P1003" i="11" a="1"/>
  <c r="P1003" i="11" s="1"/>
  <c r="Q1003" i="11" a="1"/>
  <c r="Q1003" i="11" s="1"/>
  <c r="R1003" i="11" a="1"/>
  <c r="R1003" i="11" s="1"/>
  <c r="N1004" i="11" a="1"/>
  <c r="N1004" i="11" s="1"/>
  <c r="O1004" i="11" a="1"/>
  <c r="O1004" i="11" s="1"/>
  <c r="P1004" i="11" a="1"/>
  <c r="P1004" i="11" s="1"/>
  <c r="Q1004" i="11" a="1"/>
  <c r="Q1004" i="11" s="1"/>
  <c r="R1004" i="11" a="1"/>
  <c r="R1004" i="11" s="1"/>
  <c r="N1005" i="11" a="1"/>
  <c r="N1005" i="11" s="1"/>
  <c r="O1005" i="11" a="1"/>
  <c r="O1005" i="11" s="1"/>
  <c r="P1005" i="11" a="1"/>
  <c r="P1005" i="11" s="1"/>
  <c r="Q1005" i="11" a="1"/>
  <c r="Q1005" i="11" s="1"/>
  <c r="R1005" i="11" a="1"/>
  <c r="R1005" i="11" s="1"/>
  <c r="N1006" i="11" a="1"/>
  <c r="N1006" i="11" s="1"/>
  <c r="O1006" i="11" a="1"/>
  <c r="O1006" i="11" s="1"/>
  <c r="P1006" i="11" a="1"/>
  <c r="P1006" i="11" s="1"/>
  <c r="Q1006" i="11" a="1"/>
  <c r="Q1006" i="11" s="1"/>
  <c r="R1006" i="11" a="1"/>
  <c r="R1006" i="11" s="1"/>
  <c r="N1007" i="11" a="1"/>
  <c r="N1007" i="11" s="1"/>
  <c r="O1007" i="11" a="1"/>
  <c r="O1007" i="11" s="1"/>
  <c r="P1007" i="11" a="1"/>
  <c r="P1007" i="11" s="1"/>
  <c r="Q1007" i="11" a="1"/>
  <c r="Q1007" i="11" s="1"/>
  <c r="R1007" i="11" a="1"/>
  <c r="R1007" i="11" s="1"/>
  <c r="N1008" i="11" a="1"/>
  <c r="N1008" i="11" s="1"/>
  <c r="O1008" i="11" a="1"/>
  <c r="O1008" i="11" s="1"/>
  <c r="P1008" i="11" a="1"/>
  <c r="P1008" i="11" s="1"/>
  <c r="Q1008" i="11" a="1"/>
  <c r="Q1008" i="11" s="1"/>
  <c r="R1008" i="11" a="1"/>
  <c r="R1008" i="11" s="1"/>
  <c r="N1009" i="11" a="1"/>
  <c r="N1009" i="11" s="1"/>
  <c r="O1009" i="11" a="1"/>
  <c r="O1009" i="11" s="1"/>
  <c r="P1009" i="11" a="1"/>
  <c r="P1009" i="11" s="1"/>
  <c r="Q1009" i="11" a="1"/>
  <c r="Q1009" i="11" s="1"/>
  <c r="R1009" i="11" a="1"/>
  <c r="R1009" i="11" s="1"/>
  <c r="N1010" i="11" a="1"/>
  <c r="N1010" i="11" s="1"/>
  <c r="O1010" i="11" a="1"/>
  <c r="O1010" i="11" s="1"/>
  <c r="P1010" i="11" a="1"/>
  <c r="P1010" i="11" s="1"/>
  <c r="Q1010" i="11" a="1"/>
  <c r="Q1010" i="11" s="1"/>
  <c r="R1010" i="11" a="1"/>
  <c r="R1010" i="11" s="1"/>
  <c r="N1011" i="11" a="1"/>
  <c r="N1011" i="11" s="1"/>
  <c r="O1011" i="11" a="1"/>
  <c r="O1011" i="11" s="1"/>
  <c r="P1011" i="11" a="1"/>
  <c r="P1011" i="11" s="1"/>
  <c r="Q1011" i="11" a="1"/>
  <c r="Q1011" i="11" s="1"/>
  <c r="R1011" i="11" a="1"/>
  <c r="R1011" i="11" s="1"/>
  <c r="N1012" i="11" a="1"/>
  <c r="N1012" i="11" s="1"/>
  <c r="O1012" i="11" a="1"/>
  <c r="O1012" i="11" s="1"/>
  <c r="P1012" i="11" a="1"/>
  <c r="P1012" i="11" s="1"/>
  <c r="Q1012" i="11" a="1"/>
  <c r="Q1012" i="11" s="1"/>
  <c r="R1012" i="11" a="1"/>
  <c r="R1012" i="11" s="1"/>
  <c r="N1013" i="11" a="1"/>
  <c r="N1013" i="11" s="1"/>
  <c r="O1013" i="11" a="1"/>
  <c r="O1013" i="11" s="1"/>
  <c r="P1013" i="11" a="1"/>
  <c r="P1013" i="11" s="1"/>
  <c r="Q1013" i="11" a="1"/>
  <c r="Q1013" i="11" s="1"/>
  <c r="R1013" i="11" a="1"/>
  <c r="R1013" i="11" s="1"/>
  <c r="N1014" i="11" a="1"/>
  <c r="N1014" i="11" s="1"/>
  <c r="O1014" i="11" a="1"/>
  <c r="O1014" i="11" s="1"/>
  <c r="P1014" i="11" a="1"/>
  <c r="P1014" i="11" s="1"/>
  <c r="Q1014" i="11" a="1"/>
  <c r="Q1014" i="11" s="1"/>
  <c r="R1014" i="11" a="1"/>
  <c r="R1014" i="11" s="1"/>
  <c r="N1015" i="11" a="1"/>
  <c r="N1015" i="11" s="1"/>
  <c r="O1015" i="11" a="1"/>
  <c r="O1015" i="11" s="1"/>
  <c r="P1015" i="11" a="1"/>
  <c r="P1015" i="11" s="1"/>
  <c r="Q1015" i="11" a="1"/>
  <c r="Q1015" i="11" s="1"/>
  <c r="R1015" i="11" a="1"/>
  <c r="R1015" i="11" s="1"/>
  <c r="N1016" i="11" a="1"/>
  <c r="N1016" i="11" s="1"/>
  <c r="O1016" i="11" a="1"/>
  <c r="O1016" i="11" s="1"/>
  <c r="P1016" i="11" a="1"/>
  <c r="P1016" i="11" s="1"/>
  <c r="Q1016" i="11" a="1"/>
  <c r="Q1016" i="11" s="1"/>
  <c r="R1016" i="11" a="1"/>
  <c r="R1016" i="11" s="1"/>
  <c r="N1017" i="11" a="1"/>
  <c r="N1017" i="11" s="1"/>
  <c r="O1017" i="11" a="1"/>
  <c r="O1017" i="11" s="1"/>
  <c r="P1017" i="11" a="1"/>
  <c r="P1017" i="11" s="1"/>
  <c r="Q1017" i="11" a="1"/>
  <c r="Q1017" i="11" s="1"/>
  <c r="R1017" i="11" a="1"/>
  <c r="R1017" i="11" s="1"/>
  <c r="N1018" i="11" a="1"/>
  <c r="N1018" i="11" s="1"/>
  <c r="O1018" i="11" a="1"/>
  <c r="O1018" i="11" s="1"/>
  <c r="P1018" i="11" a="1"/>
  <c r="P1018" i="11" s="1"/>
  <c r="Q1018" i="11" a="1"/>
  <c r="Q1018" i="11" s="1"/>
  <c r="R1018" i="11" a="1"/>
  <c r="R1018" i="11" s="1"/>
  <c r="N1019" i="11" a="1"/>
  <c r="N1019" i="11" s="1"/>
  <c r="O1019" i="11" a="1"/>
  <c r="O1019" i="11" s="1"/>
  <c r="P1019" i="11" a="1"/>
  <c r="P1019" i="11" s="1"/>
  <c r="Q1019" i="11" a="1"/>
  <c r="Q1019" i="11" s="1"/>
  <c r="R1019" i="11" a="1"/>
  <c r="R1019" i="11" s="1"/>
  <c r="N1020" i="11" a="1"/>
  <c r="N1020" i="11" s="1"/>
  <c r="O1020" i="11" a="1"/>
  <c r="O1020" i="11" s="1"/>
  <c r="P1020" i="11" a="1"/>
  <c r="P1020" i="11" s="1"/>
  <c r="Q1020" i="11" a="1"/>
  <c r="Q1020" i="11" s="1"/>
  <c r="R1020" i="11" a="1"/>
  <c r="R1020" i="11" s="1"/>
  <c r="N1021" i="11" a="1"/>
  <c r="N1021" i="11" s="1"/>
  <c r="O1021" i="11" a="1"/>
  <c r="O1021" i="11" s="1"/>
  <c r="P1021" i="11" a="1"/>
  <c r="P1021" i="11" s="1"/>
  <c r="Q1021" i="11" a="1"/>
  <c r="Q1021" i="11" s="1"/>
  <c r="R1021" i="11" a="1"/>
  <c r="R1021" i="11" s="1"/>
  <c r="N1022" i="11" a="1"/>
  <c r="N1022" i="11" s="1"/>
  <c r="O1022" i="11" a="1"/>
  <c r="O1022" i="11" s="1"/>
  <c r="P1022" i="11" a="1"/>
  <c r="P1022" i="11" s="1"/>
  <c r="Q1022" i="11" a="1"/>
  <c r="Q1022" i="11" s="1"/>
  <c r="R1022" i="11" a="1"/>
  <c r="R1022" i="11" s="1"/>
  <c r="N1023" i="11" a="1"/>
  <c r="N1023" i="11" s="1"/>
  <c r="O1023" i="11" a="1"/>
  <c r="O1023" i="11" s="1"/>
  <c r="P1023" i="11" a="1"/>
  <c r="P1023" i="11" s="1"/>
  <c r="Q1023" i="11" a="1"/>
  <c r="Q1023" i="11" s="1"/>
  <c r="R1023" i="11" a="1"/>
  <c r="R1023" i="11" s="1"/>
  <c r="N1024" i="11" a="1"/>
  <c r="N1024" i="11" s="1"/>
  <c r="O1024" i="11" a="1"/>
  <c r="O1024" i="11" s="1"/>
  <c r="P1024" i="11" a="1"/>
  <c r="P1024" i="11" s="1"/>
  <c r="Q1024" i="11" a="1"/>
  <c r="Q1024" i="11" s="1"/>
  <c r="R1024" i="11" a="1"/>
  <c r="R1024" i="11" s="1"/>
  <c r="N1025" i="11" a="1"/>
  <c r="N1025" i="11" s="1"/>
  <c r="O1025" i="11" a="1"/>
  <c r="O1025" i="11" s="1"/>
  <c r="P1025" i="11" a="1"/>
  <c r="P1025" i="11" s="1"/>
  <c r="Q1025" i="11" a="1"/>
  <c r="Q1025" i="11" s="1"/>
  <c r="R1025" i="11" a="1"/>
  <c r="R1025" i="11" s="1"/>
  <c r="N1026" i="11" a="1"/>
  <c r="N1026" i="11" s="1"/>
  <c r="O1026" i="11" a="1"/>
  <c r="O1026" i="11" s="1"/>
  <c r="P1026" i="11" a="1"/>
  <c r="P1026" i="11" s="1"/>
  <c r="Q1026" i="11" a="1"/>
  <c r="Q1026" i="11" s="1"/>
  <c r="R1026" i="11" a="1"/>
  <c r="R1026" i="11" s="1"/>
  <c r="N1027" i="11" a="1"/>
  <c r="N1027" i="11" s="1"/>
  <c r="O1027" i="11" a="1"/>
  <c r="O1027" i="11" s="1"/>
  <c r="P1027" i="11" a="1"/>
  <c r="P1027" i="11" s="1"/>
  <c r="Q1027" i="11" a="1"/>
  <c r="Q1027" i="11" s="1"/>
  <c r="R1027" i="11" a="1"/>
  <c r="R1027" i="11" s="1"/>
  <c r="N1028" i="11" a="1"/>
  <c r="N1028" i="11" s="1"/>
  <c r="O1028" i="11" a="1"/>
  <c r="O1028" i="11" s="1"/>
  <c r="P1028" i="11" a="1"/>
  <c r="P1028" i="11" s="1"/>
  <c r="Q1028" i="11" a="1"/>
  <c r="Q1028" i="11" s="1"/>
  <c r="R1028" i="11" a="1"/>
  <c r="R1028" i="11" s="1"/>
  <c r="N1029" i="11" a="1"/>
  <c r="N1029" i="11" s="1"/>
  <c r="O1029" i="11" a="1"/>
  <c r="O1029" i="11" s="1"/>
  <c r="P1029" i="11" a="1"/>
  <c r="P1029" i="11" s="1"/>
  <c r="Q1029" i="11" a="1"/>
  <c r="Q1029" i="11" s="1"/>
  <c r="R1029" i="11" a="1"/>
  <c r="R1029" i="11" s="1"/>
  <c r="N1030" i="11" a="1"/>
  <c r="N1030" i="11" s="1"/>
  <c r="O1030" i="11" a="1"/>
  <c r="O1030" i="11" s="1"/>
  <c r="P1030" i="11" a="1"/>
  <c r="P1030" i="11" s="1"/>
  <c r="Q1030" i="11" a="1"/>
  <c r="Q1030" i="11" s="1"/>
  <c r="R1030" i="11" a="1"/>
  <c r="R1030" i="11" s="1"/>
  <c r="N1031" i="11" a="1"/>
  <c r="N1031" i="11" s="1"/>
  <c r="O1031" i="11" a="1"/>
  <c r="O1031" i="11" s="1"/>
  <c r="P1031" i="11" a="1"/>
  <c r="P1031" i="11" s="1"/>
  <c r="Q1031" i="11" a="1"/>
  <c r="Q1031" i="11" s="1"/>
  <c r="R1031" i="11" a="1"/>
  <c r="R1031" i="11" s="1"/>
  <c r="N1032" i="11" a="1"/>
  <c r="N1032" i="11" s="1"/>
  <c r="O1032" i="11" a="1"/>
  <c r="O1032" i="11" s="1"/>
  <c r="P1032" i="11" a="1"/>
  <c r="P1032" i="11" s="1"/>
  <c r="Q1032" i="11" a="1"/>
  <c r="Q1032" i="11" s="1"/>
  <c r="R1032" i="11" a="1"/>
  <c r="R1032" i="11" s="1"/>
  <c r="N1033" i="11" a="1"/>
  <c r="N1033" i="11" s="1"/>
  <c r="O1033" i="11" a="1"/>
  <c r="O1033" i="11" s="1"/>
  <c r="P1033" i="11" a="1"/>
  <c r="P1033" i="11" s="1"/>
  <c r="Q1033" i="11" a="1"/>
  <c r="Q1033" i="11" s="1"/>
  <c r="R1033" i="11" a="1"/>
  <c r="R1033" i="11" s="1"/>
  <c r="N1034" i="11" a="1"/>
  <c r="N1034" i="11" s="1"/>
  <c r="O1034" i="11" a="1"/>
  <c r="O1034" i="11" s="1"/>
  <c r="P1034" i="11" a="1"/>
  <c r="P1034" i="11" s="1"/>
  <c r="Q1034" i="11" a="1"/>
  <c r="Q1034" i="11" s="1"/>
  <c r="R1034" i="11" a="1"/>
  <c r="R1034" i="11" s="1"/>
  <c r="N1035" i="11" a="1"/>
  <c r="N1035" i="11" s="1"/>
  <c r="O1035" i="11" a="1"/>
  <c r="O1035" i="11" s="1"/>
  <c r="P1035" i="11" a="1"/>
  <c r="P1035" i="11" s="1"/>
  <c r="Q1035" i="11" a="1"/>
  <c r="Q1035" i="11" s="1"/>
  <c r="R1035" i="11" a="1"/>
  <c r="R1035" i="11" s="1"/>
  <c r="N1036" i="11" a="1"/>
  <c r="N1036" i="11" s="1"/>
  <c r="O1036" i="11" a="1"/>
  <c r="O1036" i="11" s="1"/>
  <c r="P1036" i="11" a="1"/>
  <c r="P1036" i="11" s="1"/>
  <c r="Q1036" i="11" a="1"/>
  <c r="Q1036" i="11" s="1"/>
  <c r="R1036" i="11" a="1"/>
  <c r="R1036" i="11" s="1"/>
  <c r="N1037" i="11" a="1"/>
  <c r="N1037" i="11" s="1"/>
  <c r="O1037" i="11" a="1"/>
  <c r="O1037" i="11" s="1"/>
  <c r="P1037" i="11" a="1"/>
  <c r="P1037" i="11" s="1"/>
  <c r="Q1037" i="11" a="1"/>
  <c r="Q1037" i="11" s="1"/>
  <c r="R1037" i="11" a="1"/>
  <c r="R1037" i="11" s="1"/>
  <c r="N1038" i="11" a="1"/>
  <c r="N1038" i="11" s="1"/>
  <c r="O1038" i="11" a="1"/>
  <c r="O1038" i="11" s="1"/>
  <c r="P1038" i="11" a="1"/>
  <c r="P1038" i="11" s="1"/>
  <c r="Q1038" i="11" a="1"/>
  <c r="Q1038" i="11" s="1"/>
  <c r="R1038" i="11" a="1"/>
  <c r="R1038" i="11" s="1"/>
  <c r="N1039" i="11" a="1"/>
  <c r="N1039" i="11" s="1"/>
  <c r="O1039" i="11" a="1"/>
  <c r="O1039" i="11" s="1"/>
  <c r="P1039" i="11" a="1"/>
  <c r="P1039" i="11" s="1"/>
  <c r="Q1039" i="11" a="1"/>
  <c r="Q1039" i="11" s="1"/>
  <c r="R1039" i="11" a="1"/>
  <c r="R1039" i="11" s="1"/>
  <c r="N1040" i="11" a="1"/>
  <c r="N1040" i="11" s="1"/>
  <c r="O1040" i="11" a="1"/>
  <c r="O1040" i="11" s="1"/>
  <c r="P1040" i="11" a="1"/>
  <c r="P1040" i="11" s="1"/>
  <c r="Q1040" i="11" a="1"/>
  <c r="Q1040" i="11" s="1"/>
  <c r="R1040" i="11" a="1"/>
  <c r="R1040" i="11" s="1"/>
  <c r="N1041" i="11" a="1"/>
  <c r="N1041" i="11" s="1"/>
  <c r="O1041" i="11" a="1"/>
  <c r="O1041" i="11" s="1"/>
  <c r="P1041" i="11" a="1"/>
  <c r="P1041" i="11" s="1"/>
  <c r="Q1041" i="11" a="1"/>
  <c r="Q1041" i="11" s="1"/>
  <c r="R1041" i="11" a="1"/>
  <c r="R1041" i="11" s="1"/>
  <c r="N1042" i="11" a="1"/>
  <c r="N1042" i="11" s="1"/>
  <c r="O1042" i="11" a="1"/>
  <c r="O1042" i="11" s="1"/>
  <c r="P1042" i="11" a="1"/>
  <c r="P1042" i="11" s="1"/>
  <c r="Q1042" i="11" a="1"/>
  <c r="Q1042" i="11" s="1"/>
  <c r="R1042" i="11" a="1"/>
  <c r="R1042" i="11" s="1"/>
  <c r="N1043" i="11" a="1"/>
  <c r="N1043" i="11" s="1"/>
  <c r="O1043" i="11" a="1"/>
  <c r="O1043" i="11" s="1"/>
  <c r="P1043" i="11" a="1"/>
  <c r="P1043" i="11" s="1"/>
  <c r="Q1043" i="11" a="1"/>
  <c r="Q1043" i="11" s="1"/>
  <c r="R1043" i="11" a="1"/>
  <c r="R1043" i="11" s="1"/>
  <c r="N1044" i="11" a="1"/>
  <c r="N1044" i="11" s="1"/>
  <c r="O1044" i="11" a="1"/>
  <c r="O1044" i="11" s="1"/>
  <c r="P1044" i="11" a="1"/>
  <c r="P1044" i="11" s="1"/>
  <c r="Q1044" i="11" a="1"/>
  <c r="Q1044" i="11" s="1"/>
  <c r="R1044" i="11" a="1"/>
  <c r="R1044" i="11" s="1"/>
  <c r="N1045" i="11" a="1"/>
  <c r="N1045" i="11" s="1"/>
  <c r="O1045" i="11" a="1"/>
  <c r="O1045" i="11" s="1"/>
  <c r="P1045" i="11" a="1"/>
  <c r="P1045" i="11" s="1"/>
  <c r="Q1045" i="11" a="1"/>
  <c r="Q1045" i="11" s="1"/>
  <c r="R1045" i="11" a="1"/>
  <c r="R1045" i="11" s="1"/>
  <c r="N1046" i="11" a="1"/>
  <c r="N1046" i="11" s="1"/>
  <c r="O1046" i="11" a="1"/>
  <c r="O1046" i="11" s="1"/>
  <c r="P1046" i="11" a="1"/>
  <c r="P1046" i="11" s="1"/>
  <c r="Q1046" i="11" a="1"/>
  <c r="Q1046" i="11" s="1"/>
  <c r="R1046" i="11" a="1"/>
  <c r="R1046" i="11" s="1"/>
  <c r="N1047" i="11" a="1"/>
  <c r="N1047" i="11" s="1"/>
  <c r="O1047" i="11" a="1"/>
  <c r="O1047" i="11" s="1"/>
  <c r="P1047" i="11" a="1"/>
  <c r="P1047" i="11" s="1"/>
  <c r="Q1047" i="11" a="1"/>
  <c r="Q1047" i="11" s="1"/>
  <c r="R1047" i="11" a="1"/>
  <c r="R1047" i="11" s="1"/>
  <c r="N1048" i="11" a="1"/>
  <c r="N1048" i="11" s="1"/>
  <c r="O1048" i="11" a="1"/>
  <c r="O1048" i="11" s="1"/>
  <c r="P1048" i="11" a="1"/>
  <c r="P1048" i="11" s="1"/>
  <c r="Q1048" i="11" a="1"/>
  <c r="Q1048" i="11" s="1"/>
  <c r="R1048" i="11" a="1"/>
  <c r="R1048" i="11" s="1"/>
  <c r="N1049" i="11" a="1"/>
  <c r="N1049" i="11" s="1"/>
  <c r="O1049" i="11" a="1"/>
  <c r="O1049" i="11" s="1"/>
  <c r="P1049" i="11" a="1"/>
  <c r="P1049" i="11" s="1"/>
  <c r="Q1049" i="11" a="1"/>
  <c r="Q1049" i="11" s="1"/>
  <c r="R1049" i="11" a="1"/>
  <c r="R1049" i="11" s="1"/>
  <c r="N1050" i="11" a="1"/>
  <c r="N1050" i="11" s="1"/>
  <c r="O1050" i="11" a="1"/>
  <c r="O1050" i="11" s="1"/>
  <c r="P1050" i="11" a="1"/>
  <c r="P1050" i="11" s="1"/>
  <c r="Q1050" i="11" a="1"/>
  <c r="Q1050" i="11" s="1"/>
  <c r="R1050" i="11" a="1"/>
  <c r="R1050" i="11" s="1"/>
  <c r="N1051" i="11" a="1"/>
  <c r="N1051" i="11" s="1"/>
  <c r="O1051" i="11" a="1"/>
  <c r="O1051" i="11" s="1"/>
  <c r="P1051" i="11" a="1"/>
  <c r="P1051" i="11" s="1"/>
  <c r="Q1051" i="11" a="1"/>
  <c r="Q1051" i="11" s="1"/>
  <c r="R1051" i="11" a="1"/>
  <c r="R1051" i="11" s="1"/>
  <c r="N1052" i="11" a="1"/>
  <c r="N1052" i="11" s="1"/>
  <c r="O1052" i="11" a="1"/>
  <c r="O1052" i="11" s="1"/>
  <c r="P1052" i="11" a="1"/>
  <c r="P1052" i="11" s="1"/>
  <c r="Q1052" i="11" a="1"/>
  <c r="Q1052" i="11" s="1"/>
  <c r="R1052" i="11" a="1"/>
  <c r="R1052" i="11" s="1"/>
  <c r="N1053" i="11" a="1"/>
  <c r="N1053" i="11" s="1"/>
  <c r="O1053" i="11" a="1"/>
  <c r="O1053" i="11" s="1"/>
  <c r="P1053" i="11" a="1"/>
  <c r="P1053" i="11" s="1"/>
  <c r="Q1053" i="11" a="1"/>
  <c r="Q1053" i="11" s="1"/>
  <c r="R1053" i="11" a="1"/>
  <c r="R1053" i="11" s="1"/>
  <c r="N1054" i="11" a="1"/>
  <c r="N1054" i="11" s="1"/>
  <c r="O1054" i="11" a="1"/>
  <c r="O1054" i="11" s="1"/>
  <c r="P1054" i="11" a="1"/>
  <c r="P1054" i="11" s="1"/>
  <c r="Q1054" i="11" a="1"/>
  <c r="Q1054" i="11" s="1"/>
  <c r="R1054" i="11" a="1"/>
  <c r="R1054" i="11" s="1"/>
  <c r="N1055" i="11" a="1"/>
  <c r="N1055" i="11" s="1"/>
  <c r="O1055" i="11" a="1"/>
  <c r="O1055" i="11" s="1"/>
  <c r="P1055" i="11" a="1"/>
  <c r="P1055" i="11" s="1"/>
  <c r="Q1055" i="11" a="1"/>
  <c r="Q1055" i="11" s="1"/>
  <c r="R1055" i="11" a="1"/>
  <c r="R1055" i="11" s="1"/>
  <c r="N1056" i="11" a="1"/>
  <c r="N1056" i="11" s="1"/>
  <c r="O1056" i="11" a="1"/>
  <c r="O1056" i="11" s="1"/>
  <c r="P1056" i="11" a="1"/>
  <c r="P1056" i="11" s="1"/>
  <c r="Q1056" i="11" a="1"/>
  <c r="Q1056" i="11" s="1"/>
  <c r="R1056" i="11" a="1"/>
  <c r="R1056" i="11" s="1"/>
  <c r="N1057" i="11" a="1"/>
  <c r="N1057" i="11" s="1"/>
  <c r="O1057" i="11" a="1"/>
  <c r="O1057" i="11" s="1"/>
  <c r="P1057" i="11" a="1"/>
  <c r="P1057" i="11" s="1"/>
  <c r="Q1057" i="11" a="1"/>
  <c r="Q1057" i="11" s="1"/>
  <c r="R1057" i="11" a="1"/>
  <c r="R1057" i="11" s="1"/>
  <c r="N1058" i="11" a="1"/>
  <c r="N1058" i="11" s="1"/>
  <c r="O1058" i="11" a="1"/>
  <c r="O1058" i="11" s="1"/>
  <c r="P1058" i="11" a="1"/>
  <c r="P1058" i="11" s="1"/>
  <c r="Q1058" i="11" a="1"/>
  <c r="Q1058" i="11" s="1"/>
  <c r="R1058" i="11" a="1"/>
  <c r="R1058" i="11" s="1"/>
  <c r="N1059" i="11" a="1"/>
  <c r="N1059" i="11" s="1"/>
  <c r="O1059" i="11" a="1"/>
  <c r="O1059" i="11" s="1"/>
  <c r="P1059" i="11" a="1"/>
  <c r="P1059" i="11" s="1"/>
  <c r="Q1059" i="11" a="1"/>
  <c r="Q1059" i="11" s="1"/>
  <c r="R1059" i="11" a="1"/>
  <c r="R1059" i="11" s="1"/>
  <c r="N1060" i="11" a="1"/>
  <c r="N1060" i="11" s="1"/>
  <c r="O1060" i="11" a="1"/>
  <c r="O1060" i="11" s="1"/>
  <c r="P1060" i="11" a="1"/>
  <c r="P1060" i="11" s="1"/>
  <c r="Q1060" i="11" a="1"/>
  <c r="Q1060" i="11" s="1"/>
  <c r="R1060" i="11" a="1"/>
  <c r="R1060" i="11" s="1"/>
  <c r="N1061" i="11" a="1"/>
  <c r="N1061" i="11" s="1"/>
  <c r="O1061" i="11" a="1"/>
  <c r="O1061" i="11" s="1"/>
  <c r="P1061" i="11" a="1"/>
  <c r="P1061" i="11" s="1"/>
  <c r="Q1061" i="11" a="1"/>
  <c r="Q1061" i="11" s="1"/>
  <c r="R1061" i="11" a="1"/>
  <c r="R1061" i="11" s="1"/>
  <c r="N1062" i="11" a="1"/>
  <c r="N1062" i="11" s="1"/>
  <c r="O1062" i="11" a="1"/>
  <c r="O1062" i="11" s="1"/>
  <c r="P1062" i="11" a="1"/>
  <c r="P1062" i="11" s="1"/>
  <c r="Q1062" i="11" a="1"/>
  <c r="Q1062" i="11" s="1"/>
  <c r="R1062" i="11" a="1"/>
  <c r="R1062" i="11" s="1"/>
  <c r="N1063" i="11" a="1"/>
  <c r="N1063" i="11" s="1"/>
  <c r="O1063" i="11" a="1"/>
  <c r="O1063" i="11" s="1"/>
  <c r="P1063" i="11" a="1"/>
  <c r="P1063" i="11" s="1"/>
  <c r="Q1063" i="11" a="1"/>
  <c r="Q1063" i="11" s="1"/>
  <c r="R1063" i="11" a="1"/>
  <c r="R1063" i="11" s="1"/>
  <c r="N1064" i="11" a="1"/>
  <c r="N1064" i="11" s="1"/>
  <c r="O1064" i="11" a="1"/>
  <c r="O1064" i="11" s="1"/>
  <c r="P1064" i="11" a="1"/>
  <c r="P1064" i="11" s="1"/>
  <c r="Q1064" i="11" a="1"/>
  <c r="Q1064" i="11" s="1"/>
  <c r="R1064" i="11" a="1"/>
  <c r="R1064" i="11" s="1"/>
  <c r="N1065" i="11" a="1"/>
  <c r="N1065" i="11" s="1"/>
  <c r="O1065" i="11" a="1"/>
  <c r="O1065" i="11" s="1"/>
  <c r="P1065" i="11" a="1"/>
  <c r="P1065" i="11" s="1"/>
  <c r="Q1065" i="11" a="1"/>
  <c r="Q1065" i="11" s="1"/>
  <c r="R1065" i="11" a="1"/>
  <c r="R1065" i="11" s="1"/>
  <c r="N1066" i="11" a="1"/>
  <c r="N1066" i="11" s="1"/>
  <c r="O1066" i="11" a="1"/>
  <c r="O1066" i="11" s="1"/>
  <c r="P1066" i="11" a="1"/>
  <c r="P1066" i="11" s="1"/>
  <c r="Q1066" i="11" a="1"/>
  <c r="Q1066" i="11" s="1"/>
  <c r="R1066" i="11" a="1"/>
  <c r="R1066" i="11" s="1"/>
  <c r="N1067" i="11" a="1"/>
  <c r="N1067" i="11" s="1"/>
  <c r="O1067" i="11" a="1"/>
  <c r="O1067" i="11" s="1"/>
  <c r="P1067" i="11" a="1"/>
  <c r="P1067" i="11" s="1"/>
  <c r="Q1067" i="11" a="1"/>
  <c r="Q1067" i="11" s="1"/>
  <c r="R1067" i="11" a="1"/>
  <c r="R1067" i="11" s="1"/>
  <c r="N1068" i="11" a="1"/>
  <c r="N1068" i="11" s="1"/>
  <c r="O1068" i="11" a="1"/>
  <c r="O1068" i="11" s="1"/>
  <c r="P1068" i="11" a="1"/>
  <c r="P1068" i="11" s="1"/>
  <c r="Q1068" i="11" a="1"/>
  <c r="Q1068" i="11" s="1"/>
  <c r="R1068" i="11" a="1"/>
  <c r="R1068" i="11" s="1"/>
  <c r="N1069" i="11" a="1"/>
  <c r="N1069" i="11" s="1"/>
  <c r="O1069" i="11" a="1"/>
  <c r="O1069" i="11" s="1"/>
  <c r="P1069" i="11" a="1"/>
  <c r="P1069" i="11" s="1"/>
  <c r="Q1069" i="11" a="1"/>
  <c r="Q1069" i="11" s="1"/>
  <c r="R1069" i="11" a="1"/>
  <c r="R1069" i="11" s="1"/>
  <c r="N1070" i="11" a="1"/>
  <c r="N1070" i="11" s="1"/>
  <c r="O1070" i="11" a="1"/>
  <c r="O1070" i="11" s="1"/>
  <c r="P1070" i="11" a="1"/>
  <c r="P1070" i="11" s="1"/>
  <c r="Q1070" i="11" a="1"/>
  <c r="Q1070" i="11" s="1"/>
  <c r="R1070" i="11" a="1"/>
  <c r="R1070" i="11" s="1"/>
  <c r="N1071" i="11" a="1"/>
  <c r="N1071" i="11" s="1"/>
  <c r="O1071" i="11" a="1"/>
  <c r="O1071" i="11" s="1"/>
  <c r="P1071" i="11" a="1"/>
  <c r="P1071" i="11" s="1"/>
  <c r="Q1071" i="11" a="1"/>
  <c r="Q1071" i="11" s="1"/>
  <c r="R1071" i="11" a="1"/>
  <c r="R1071" i="11" s="1"/>
  <c r="N1072" i="11" a="1"/>
  <c r="N1072" i="11" s="1"/>
  <c r="O1072" i="11" a="1"/>
  <c r="O1072" i="11" s="1"/>
  <c r="P1072" i="11" a="1"/>
  <c r="P1072" i="11" s="1"/>
  <c r="Q1072" i="11" a="1"/>
  <c r="Q1072" i="11" s="1"/>
  <c r="R1072" i="11" a="1"/>
  <c r="R1072" i="11" s="1"/>
  <c r="N1073" i="11" a="1"/>
  <c r="N1073" i="11" s="1"/>
  <c r="O1073" i="11" a="1"/>
  <c r="O1073" i="11" s="1"/>
  <c r="P1073" i="11" a="1"/>
  <c r="P1073" i="11" s="1"/>
  <c r="Q1073" i="11" a="1"/>
  <c r="Q1073" i="11" s="1"/>
  <c r="R1073" i="11" a="1"/>
  <c r="R1073" i="11" s="1"/>
  <c r="N1074" i="11" a="1"/>
  <c r="N1074" i="11" s="1"/>
  <c r="O1074" i="11" a="1"/>
  <c r="O1074" i="11" s="1"/>
  <c r="P1074" i="11" a="1"/>
  <c r="P1074" i="11" s="1"/>
  <c r="Q1074" i="11" a="1"/>
  <c r="Q1074" i="11" s="1"/>
  <c r="R1074" i="11" a="1"/>
  <c r="R1074" i="11" s="1"/>
  <c r="N1075" i="11" a="1"/>
  <c r="N1075" i="11" s="1"/>
  <c r="O1075" i="11" a="1"/>
  <c r="O1075" i="11" s="1"/>
  <c r="P1075" i="11" a="1"/>
  <c r="P1075" i="11" s="1"/>
  <c r="Q1075" i="11" a="1"/>
  <c r="Q1075" i="11" s="1"/>
  <c r="R1075" i="11" a="1"/>
  <c r="R1075" i="11" s="1"/>
  <c r="N1076" i="11" a="1"/>
  <c r="N1076" i="11" s="1"/>
  <c r="O1076" i="11" a="1"/>
  <c r="O1076" i="11" s="1"/>
  <c r="P1076" i="11" a="1"/>
  <c r="P1076" i="11" s="1"/>
  <c r="Q1076" i="11" a="1"/>
  <c r="Q1076" i="11" s="1"/>
  <c r="R1076" i="11" a="1"/>
  <c r="R1076" i="11" s="1"/>
  <c r="N1077" i="11" a="1"/>
  <c r="N1077" i="11" s="1"/>
  <c r="O1077" i="11" a="1"/>
  <c r="O1077" i="11" s="1"/>
  <c r="P1077" i="11" a="1"/>
  <c r="P1077" i="11" s="1"/>
  <c r="Q1077" i="11" a="1"/>
  <c r="Q1077" i="11" s="1"/>
  <c r="R1077" i="11" a="1"/>
  <c r="R1077" i="11" s="1"/>
  <c r="N1078" i="11" a="1"/>
  <c r="N1078" i="11" s="1"/>
  <c r="O1078" i="11" a="1"/>
  <c r="O1078" i="11" s="1"/>
  <c r="P1078" i="11" a="1"/>
  <c r="P1078" i="11" s="1"/>
  <c r="Q1078" i="11" a="1"/>
  <c r="Q1078" i="11" s="1"/>
  <c r="R1078" i="11" a="1"/>
  <c r="R1078" i="11" s="1"/>
  <c r="N1079" i="11" a="1"/>
  <c r="N1079" i="11" s="1"/>
  <c r="O1079" i="11" a="1"/>
  <c r="O1079" i="11" s="1"/>
  <c r="P1079" i="11" a="1"/>
  <c r="P1079" i="11" s="1"/>
  <c r="Q1079" i="11" a="1"/>
  <c r="Q1079" i="11" s="1"/>
  <c r="R1079" i="11" a="1"/>
  <c r="R1079" i="11" s="1"/>
  <c r="N1080" i="11" a="1"/>
  <c r="N1080" i="11" s="1"/>
  <c r="O1080" i="11" a="1"/>
  <c r="O1080" i="11" s="1"/>
  <c r="P1080" i="11" a="1"/>
  <c r="P1080" i="11" s="1"/>
  <c r="Q1080" i="11" a="1"/>
  <c r="Q1080" i="11" s="1"/>
  <c r="R1080" i="11" a="1"/>
  <c r="R1080" i="11" s="1"/>
  <c r="N1081" i="11" a="1"/>
  <c r="N1081" i="11" s="1"/>
  <c r="O1081" i="11" a="1"/>
  <c r="O1081" i="11" s="1"/>
  <c r="P1081" i="11" a="1"/>
  <c r="P1081" i="11" s="1"/>
  <c r="Q1081" i="11" a="1"/>
  <c r="Q1081" i="11" s="1"/>
  <c r="R1081" i="11" a="1"/>
  <c r="R1081" i="11" s="1"/>
  <c r="N1082" i="11" a="1"/>
  <c r="N1082" i="11" s="1"/>
  <c r="O1082" i="11" a="1"/>
  <c r="O1082" i="11" s="1"/>
  <c r="P1082" i="11" a="1"/>
  <c r="P1082" i="11" s="1"/>
  <c r="Q1082" i="11" a="1"/>
  <c r="Q1082" i="11" s="1"/>
  <c r="R1082" i="11" a="1"/>
  <c r="R1082" i="11" s="1"/>
  <c r="N1083" i="11" a="1"/>
  <c r="N1083" i="11" s="1"/>
  <c r="O1083" i="11" a="1"/>
  <c r="O1083" i="11" s="1"/>
  <c r="P1083" i="11" a="1"/>
  <c r="P1083" i="11" s="1"/>
  <c r="Q1083" i="11" a="1"/>
  <c r="Q1083" i="11" s="1"/>
  <c r="R1083" i="11" a="1"/>
  <c r="R1083" i="11" s="1"/>
  <c r="N1084" i="11" a="1"/>
  <c r="N1084" i="11" s="1"/>
  <c r="O1084" i="11" a="1"/>
  <c r="O1084" i="11" s="1"/>
  <c r="P1084" i="11" a="1"/>
  <c r="P1084" i="11" s="1"/>
  <c r="Q1084" i="11" a="1"/>
  <c r="Q1084" i="11" s="1"/>
  <c r="R1084" i="11" a="1"/>
  <c r="R1084" i="11" s="1"/>
  <c r="N1085" i="11" a="1"/>
  <c r="N1085" i="11" s="1"/>
  <c r="O1085" i="11" a="1"/>
  <c r="O1085" i="11" s="1"/>
  <c r="P1085" i="11" a="1"/>
  <c r="P1085" i="11" s="1"/>
  <c r="Q1085" i="11" a="1"/>
  <c r="Q1085" i="11" s="1"/>
  <c r="R1085" i="11" a="1"/>
  <c r="R1085" i="11" s="1"/>
  <c r="N1086" i="11" a="1"/>
  <c r="N1086" i="11" s="1"/>
  <c r="O1086" i="11" a="1"/>
  <c r="O1086" i="11" s="1"/>
  <c r="P1086" i="11" a="1"/>
  <c r="P1086" i="11" s="1"/>
  <c r="Q1086" i="11" a="1"/>
  <c r="Q1086" i="11" s="1"/>
  <c r="R1086" i="11" a="1"/>
  <c r="R1086" i="11" s="1"/>
  <c r="N1087" i="11" a="1"/>
  <c r="N1087" i="11" s="1"/>
  <c r="O1087" i="11" a="1"/>
  <c r="O1087" i="11" s="1"/>
  <c r="P1087" i="11" a="1"/>
  <c r="P1087" i="11" s="1"/>
  <c r="Q1087" i="11" a="1"/>
  <c r="Q1087" i="11" s="1"/>
  <c r="R1087" i="11" a="1"/>
  <c r="R1087" i="11" s="1"/>
  <c r="N1088" i="11" a="1"/>
  <c r="N1088" i="11" s="1"/>
  <c r="O1088" i="11" a="1"/>
  <c r="O1088" i="11" s="1"/>
  <c r="P1088" i="11" a="1"/>
  <c r="P1088" i="11" s="1"/>
  <c r="Q1088" i="11" a="1"/>
  <c r="Q1088" i="11" s="1"/>
  <c r="R1088" i="11" a="1"/>
  <c r="R1088" i="11" s="1"/>
  <c r="N1089" i="11" a="1"/>
  <c r="N1089" i="11" s="1"/>
  <c r="O1089" i="11" a="1"/>
  <c r="O1089" i="11" s="1"/>
  <c r="P1089" i="11" a="1"/>
  <c r="P1089" i="11" s="1"/>
  <c r="Q1089" i="11" a="1"/>
  <c r="Q1089" i="11" s="1"/>
  <c r="R1089" i="11" a="1"/>
  <c r="R1089" i="11" s="1"/>
  <c r="N1090" i="11" a="1"/>
  <c r="N1090" i="11" s="1"/>
  <c r="O1090" i="11" a="1"/>
  <c r="O1090" i="11" s="1"/>
  <c r="P1090" i="11" a="1"/>
  <c r="P1090" i="11" s="1"/>
  <c r="Q1090" i="11" a="1"/>
  <c r="Q1090" i="11" s="1"/>
  <c r="R1090" i="11" a="1"/>
  <c r="R1090" i="11" s="1"/>
  <c r="N1091" i="11" a="1"/>
  <c r="N1091" i="11" s="1"/>
  <c r="O1091" i="11" a="1"/>
  <c r="O1091" i="11" s="1"/>
  <c r="P1091" i="11" a="1"/>
  <c r="P1091" i="11" s="1"/>
  <c r="Q1091" i="11" a="1"/>
  <c r="Q1091" i="11" s="1"/>
  <c r="R1091" i="11" a="1"/>
  <c r="R1091" i="11" s="1"/>
  <c r="N1092" i="11" a="1"/>
  <c r="N1092" i="11" s="1"/>
  <c r="O1092" i="11" a="1"/>
  <c r="O1092" i="11" s="1"/>
  <c r="P1092" i="11" a="1"/>
  <c r="P1092" i="11" s="1"/>
  <c r="Q1092" i="11" a="1"/>
  <c r="Q1092" i="11" s="1"/>
  <c r="R1092" i="11" a="1"/>
  <c r="R1092" i="11" s="1"/>
  <c r="N1093" i="11" a="1"/>
  <c r="N1093" i="11" s="1"/>
  <c r="O1093" i="11" a="1"/>
  <c r="O1093" i="11" s="1"/>
  <c r="P1093" i="11" a="1"/>
  <c r="P1093" i="11" s="1"/>
  <c r="Q1093" i="11" a="1"/>
  <c r="Q1093" i="11" s="1"/>
  <c r="R1093" i="11" a="1"/>
  <c r="R1093" i="11" s="1"/>
  <c r="N1094" i="11" a="1"/>
  <c r="N1094" i="11" s="1"/>
  <c r="O1094" i="11" a="1"/>
  <c r="O1094" i="11" s="1"/>
  <c r="P1094" i="11" a="1"/>
  <c r="P1094" i="11" s="1"/>
  <c r="Q1094" i="11" a="1"/>
  <c r="Q1094" i="11" s="1"/>
  <c r="R1094" i="11" a="1"/>
  <c r="R1094" i="11" s="1"/>
  <c r="N1095" i="11" a="1"/>
  <c r="N1095" i="11" s="1"/>
  <c r="O1095" i="11" a="1"/>
  <c r="O1095" i="11" s="1"/>
  <c r="P1095" i="11" a="1"/>
  <c r="P1095" i="11" s="1"/>
  <c r="Q1095" i="11" a="1"/>
  <c r="Q1095" i="11" s="1"/>
  <c r="R1095" i="11" a="1"/>
  <c r="R1095" i="11" s="1"/>
  <c r="N1096" i="11" a="1"/>
  <c r="N1096" i="11" s="1"/>
  <c r="O1096" i="11" a="1"/>
  <c r="O1096" i="11" s="1"/>
  <c r="P1096" i="11" a="1"/>
  <c r="P1096" i="11" s="1"/>
  <c r="Q1096" i="11" a="1"/>
  <c r="Q1096" i="11" s="1"/>
  <c r="R1096" i="11" a="1"/>
  <c r="R1096" i="11" s="1"/>
  <c r="N1097" i="11" a="1"/>
  <c r="N1097" i="11" s="1"/>
  <c r="O1097" i="11" a="1"/>
  <c r="O1097" i="11" s="1"/>
  <c r="P1097" i="11" a="1"/>
  <c r="P1097" i="11" s="1"/>
  <c r="Q1097" i="11" a="1"/>
  <c r="Q1097" i="11" s="1"/>
  <c r="R1097" i="11" a="1"/>
  <c r="R1097" i="11" s="1"/>
  <c r="N1098" i="11" a="1"/>
  <c r="N1098" i="11" s="1"/>
  <c r="O1098" i="11" a="1"/>
  <c r="O1098" i="11" s="1"/>
  <c r="P1098" i="11" a="1"/>
  <c r="P1098" i="11" s="1"/>
  <c r="Q1098" i="11" a="1"/>
  <c r="Q1098" i="11" s="1"/>
  <c r="R1098" i="11" a="1"/>
  <c r="R1098" i="11" s="1"/>
  <c r="N1099" i="11" a="1"/>
  <c r="N1099" i="11" s="1"/>
  <c r="O1099" i="11" a="1"/>
  <c r="O1099" i="11" s="1"/>
  <c r="P1099" i="11" a="1"/>
  <c r="P1099" i="11" s="1"/>
  <c r="Q1099" i="11" a="1"/>
  <c r="Q1099" i="11" s="1"/>
  <c r="R1099" i="11" a="1"/>
  <c r="R1099" i="11" s="1"/>
  <c r="N1100" i="11" a="1"/>
  <c r="N1100" i="11" s="1"/>
  <c r="O1100" i="11" a="1"/>
  <c r="O1100" i="11" s="1"/>
  <c r="P1100" i="11" a="1"/>
  <c r="P1100" i="11" s="1"/>
  <c r="Q1100" i="11" a="1"/>
  <c r="Q1100" i="11" s="1"/>
  <c r="R1100" i="11" a="1"/>
  <c r="R1100" i="11" s="1"/>
  <c r="N1101" i="11" a="1"/>
  <c r="N1101" i="11" s="1"/>
  <c r="O1101" i="11" a="1"/>
  <c r="O1101" i="11" s="1"/>
  <c r="P1101" i="11" a="1"/>
  <c r="P1101" i="11" s="1"/>
  <c r="Q1101" i="11" a="1"/>
  <c r="Q1101" i="11" s="1"/>
  <c r="R1101" i="11" a="1"/>
  <c r="R1101" i="11" s="1"/>
  <c r="N1102" i="11" a="1"/>
  <c r="N1102" i="11" s="1"/>
  <c r="O1102" i="11" a="1"/>
  <c r="O1102" i="11" s="1"/>
  <c r="P1102" i="11" a="1"/>
  <c r="P1102" i="11" s="1"/>
  <c r="Q1102" i="11" a="1"/>
  <c r="Q1102" i="11" s="1"/>
  <c r="R1102" i="11" a="1"/>
  <c r="R1102" i="11" s="1"/>
  <c r="N1103" i="11" a="1"/>
  <c r="N1103" i="11" s="1"/>
  <c r="O1103" i="11" a="1"/>
  <c r="O1103" i="11" s="1"/>
  <c r="P1103" i="11" a="1"/>
  <c r="P1103" i="11" s="1"/>
  <c r="Q1103" i="11" a="1"/>
  <c r="Q1103" i="11" s="1"/>
  <c r="R1103" i="11" a="1"/>
  <c r="R1103" i="11" s="1"/>
  <c r="N1104" i="11" a="1"/>
  <c r="N1104" i="11" s="1"/>
  <c r="O1104" i="11" a="1"/>
  <c r="O1104" i="11" s="1"/>
  <c r="P1104" i="11" a="1"/>
  <c r="P1104" i="11" s="1"/>
  <c r="Q1104" i="11" a="1"/>
  <c r="Q1104" i="11" s="1"/>
  <c r="R1104" i="11" a="1"/>
  <c r="R1104" i="11" s="1"/>
  <c r="N1105" i="11" a="1"/>
  <c r="N1105" i="11" s="1"/>
  <c r="O1105" i="11" a="1"/>
  <c r="O1105" i="11" s="1"/>
  <c r="P1105" i="11" a="1"/>
  <c r="P1105" i="11" s="1"/>
  <c r="Q1105" i="11" a="1"/>
  <c r="Q1105" i="11" s="1"/>
  <c r="R1105" i="11" a="1"/>
  <c r="R1105" i="11" s="1"/>
  <c r="N1106" i="11" a="1"/>
  <c r="N1106" i="11" s="1"/>
  <c r="O1106" i="11" a="1"/>
  <c r="O1106" i="11" s="1"/>
  <c r="P1106" i="11" a="1"/>
  <c r="P1106" i="11" s="1"/>
  <c r="Q1106" i="11" a="1"/>
  <c r="Q1106" i="11" s="1"/>
  <c r="R1106" i="11" a="1"/>
  <c r="R1106" i="11" s="1"/>
  <c r="N1107" i="11" a="1"/>
  <c r="N1107" i="11" s="1"/>
  <c r="O1107" i="11" a="1"/>
  <c r="O1107" i="11" s="1"/>
  <c r="P1107" i="11" a="1"/>
  <c r="P1107" i="11" s="1"/>
  <c r="Q1107" i="11" a="1"/>
  <c r="Q1107" i="11" s="1"/>
  <c r="R1107" i="11" a="1"/>
  <c r="R1107" i="11" s="1"/>
  <c r="N1108" i="11" a="1"/>
  <c r="N1108" i="11" s="1"/>
  <c r="O1108" i="11" a="1"/>
  <c r="O1108" i="11" s="1"/>
  <c r="P1108" i="11" a="1"/>
  <c r="P1108" i="11" s="1"/>
  <c r="Q1108" i="11" a="1"/>
  <c r="Q1108" i="11" s="1"/>
  <c r="R1108" i="11" a="1"/>
  <c r="R1108" i="11" s="1"/>
  <c r="N1109" i="11" a="1"/>
  <c r="N1109" i="11" s="1"/>
  <c r="O1109" i="11" a="1"/>
  <c r="O1109" i="11" s="1"/>
  <c r="P1109" i="11" a="1"/>
  <c r="P1109" i="11" s="1"/>
  <c r="Q1109" i="11" a="1"/>
  <c r="Q1109" i="11" s="1"/>
  <c r="R1109" i="11" a="1"/>
  <c r="R1109" i="11" s="1"/>
  <c r="N1110" i="11" a="1"/>
  <c r="N1110" i="11" s="1"/>
  <c r="O1110" i="11" a="1"/>
  <c r="O1110" i="11" s="1"/>
  <c r="P1110" i="11" a="1"/>
  <c r="P1110" i="11" s="1"/>
  <c r="Q1110" i="11" a="1"/>
  <c r="Q1110" i="11" s="1"/>
  <c r="R1110" i="11" a="1"/>
  <c r="R1110" i="11" s="1"/>
  <c r="N1111" i="11" a="1"/>
  <c r="N1111" i="11" s="1"/>
  <c r="O1111" i="11" a="1"/>
  <c r="O1111" i="11" s="1"/>
  <c r="P1111" i="11" a="1"/>
  <c r="P1111" i="11" s="1"/>
  <c r="Q1111" i="11" a="1"/>
  <c r="Q1111" i="11" s="1"/>
  <c r="R1111" i="11" a="1"/>
  <c r="R1111" i="11" s="1"/>
  <c r="N1112" i="11" a="1"/>
  <c r="N1112" i="11" s="1"/>
  <c r="O1112" i="11" a="1"/>
  <c r="O1112" i="11" s="1"/>
  <c r="P1112" i="11" a="1"/>
  <c r="P1112" i="11" s="1"/>
  <c r="Q1112" i="11" a="1"/>
  <c r="Q1112" i="11" s="1"/>
  <c r="R1112" i="11" a="1"/>
  <c r="R1112" i="11" s="1"/>
  <c r="N1113" i="11" a="1"/>
  <c r="N1113" i="11" s="1"/>
  <c r="O1113" i="11" a="1"/>
  <c r="O1113" i="11" s="1"/>
  <c r="P1113" i="11" a="1"/>
  <c r="P1113" i="11" s="1"/>
  <c r="Q1113" i="11" a="1"/>
  <c r="Q1113" i="11" s="1"/>
  <c r="R1113" i="11" a="1"/>
  <c r="R1113" i="11" s="1"/>
  <c r="N1114" i="11" a="1"/>
  <c r="N1114" i="11" s="1"/>
  <c r="O1114" i="11" a="1"/>
  <c r="O1114" i="11" s="1"/>
  <c r="P1114" i="11" a="1"/>
  <c r="P1114" i="11" s="1"/>
  <c r="Q1114" i="11" a="1"/>
  <c r="Q1114" i="11" s="1"/>
  <c r="R1114" i="11" a="1"/>
  <c r="R1114" i="11" s="1"/>
  <c r="N1115" i="11" a="1"/>
  <c r="N1115" i="11" s="1"/>
  <c r="O1115" i="11" a="1"/>
  <c r="O1115" i="11" s="1"/>
  <c r="P1115" i="11" a="1"/>
  <c r="P1115" i="11" s="1"/>
  <c r="Q1115" i="11" a="1"/>
  <c r="Q1115" i="11" s="1"/>
  <c r="R1115" i="11" a="1"/>
  <c r="R1115" i="11" s="1"/>
  <c r="N1116" i="11" a="1"/>
  <c r="N1116" i="11" s="1"/>
  <c r="O1116" i="11" a="1"/>
  <c r="O1116" i="11" s="1"/>
  <c r="P1116" i="11" a="1"/>
  <c r="P1116" i="11" s="1"/>
  <c r="Q1116" i="11" a="1"/>
  <c r="Q1116" i="11" s="1"/>
  <c r="R1116" i="11" a="1"/>
  <c r="R1116" i="11" s="1"/>
  <c r="N1117" i="11" a="1"/>
  <c r="N1117" i="11" s="1"/>
  <c r="O1117" i="11" a="1"/>
  <c r="O1117" i="11" s="1"/>
  <c r="P1117" i="11" a="1"/>
  <c r="P1117" i="11" s="1"/>
  <c r="Q1117" i="11" a="1"/>
  <c r="Q1117" i="11" s="1"/>
  <c r="R1117" i="11" a="1"/>
  <c r="R1117" i="11" s="1"/>
  <c r="N1118" i="11" a="1"/>
  <c r="N1118" i="11" s="1"/>
  <c r="O1118" i="11" a="1"/>
  <c r="O1118" i="11" s="1"/>
  <c r="P1118" i="11" a="1"/>
  <c r="P1118" i="11" s="1"/>
  <c r="Q1118" i="11" a="1"/>
  <c r="Q1118" i="11" s="1"/>
  <c r="R1118" i="11" a="1"/>
  <c r="R1118" i="11" s="1"/>
  <c r="N1119" i="11" a="1"/>
  <c r="N1119" i="11" s="1"/>
  <c r="O1119" i="11" a="1"/>
  <c r="O1119" i="11" s="1"/>
  <c r="P1119" i="11" a="1"/>
  <c r="P1119" i="11" s="1"/>
  <c r="Q1119" i="11" a="1"/>
  <c r="Q1119" i="11" s="1"/>
  <c r="R1119" i="11" a="1"/>
  <c r="R1119" i="11" s="1"/>
  <c r="N1120" i="11" a="1"/>
  <c r="N1120" i="11" s="1"/>
  <c r="O1120" i="11" a="1"/>
  <c r="O1120" i="11" s="1"/>
  <c r="P1120" i="11" a="1"/>
  <c r="P1120" i="11" s="1"/>
  <c r="Q1120" i="11" a="1"/>
  <c r="Q1120" i="11" s="1"/>
  <c r="R1120" i="11" a="1"/>
  <c r="R1120" i="11" s="1"/>
  <c r="N1121" i="11" a="1"/>
  <c r="N1121" i="11" s="1"/>
  <c r="O1121" i="11" a="1"/>
  <c r="O1121" i="11" s="1"/>
  <c r="P1121" i="11" a="1"/>
  <c r="P1121" i="11" s="1"/>
  <c r="Q1121" i="11" a="1"/>
  <c r="Q1121" i="11" s="1"/>
  <c r="R1121" i="11" a="1"/>
  <c r="R1121" i="11" s="1"/>
  <c r="N1122" i="11" a="1"/>
  <c r="N1122" i="11" s="1"/>
  <c r="O1122" i="11" a="1"/>
  <c r="O1122" i="11" s="1"/>
  <c r="P1122" i="11" a="1"/>
  <c r="P1122" i="11" s="1"/>
  <c r="Q1122" i="11" a="1"/>
  <c r="Q1122" i="11" s="1"/>
  <c r="R1122" i="11" a="1"/>
  <c r="R1122" i="11" s="1"/>
  <c r="N1123" i="11" a="1"/>
  <c r="N1123" i="11" s="1"/>
  <c r="O1123" i="11" a="1"/>
  <c r="O1123" i="11" s="1"/>
  <c r="P1123" i="11" a="1"/>
  <c r="P1123" i="11" s="1"/>
  <c r="Q1123" i="11" a="1"/>
  <c r="Q1123" i="11" s="1"/>
  <c r="R1123" i="11" a="1"/>
  <c r="R1123" i="11" s="1"/>
  <c r="N1124" i="11" a="1"/>
  <c r="N1124" i="11" s="1"/>
  <c r="O1124" i="11" a="1"/>
  <c r="O1124" i="11" s="1"/>
  <c r="P1124" i="11" a="1"/>
  <c r="P1124" i="11" s="1"/>
  <c r="Q1124" i="11" a="1"/>
  <c r="Q1124" i="11" s="1"/>
  <c r="R1124" i="11" a="1"/>
  <c r="R1124" i="11" s="1"/>
  <c r="N1125" i="11" a="1"/>
  <c r="N1125" i="11" s="1"/>
  <c r="O1125" i="11" a="1"/>
  <c r="O1125" i="11" s="1"/>
  <c r="P1125" i="11" a="1"/>
  <c r="P1125" i="11" s="1"/>
  <c r="Q1125" i="11" a="1"/>
  <c r="Q1125" i="11" s="1"/>
  <c r="R1125" i="11" a="1"/>
  <c r="R1125" i="11" s="1"/>
  <c r="N1126" i="11" a="1"/>
  <c r="N1126" i="11" s="1"/>
  <c r="O1126" i="11" a="1"/>
  <c r="O1126" i="11" s="1"/>
  <c r="P1126" i="11" a="1"/>
  <c r="P1126" i="11" s="1"/>
  <c r="Q1126" i="11" a="1"/>
  <c r="Q1126" i="11" s="1"/>
  <c r="R1126" i="11" a="1"/>
  <c r="R1126" i="11" s="1"/>
  <c r="N1127" i="11" a="1"/>
  <c r="N1127" i="11" s="1"/>
  <c r="O1127" i="11" a="1"/>
  <c r="O1127" i="11" s="1"/>
  <c r="P1127" i="11" a="1"/>
  <c r="P1127" i="11" s="1"/>
  <c r="Q1127" i="11" a="1"/>
  <c r="Q1127" i="11" s="1"/>
  <c r="R1127" i="11" a="1"/>
  <c r="R1127" i="11" s="1"/>
  <c r="N1128" i="11" a="1"/>
  <c r="N1128" i="11" s="1"/>
  <c r="O1128" i="11" a="1"/>
  <c r="O1128" i="11" s="1"/>
  <c r="P1128" i="11" a="1"/>
  <c r="P1128" i="11" s="1"/>
  <c r="Q1128" i="11" a="1"/>
  <c r="Q1128" i="11" s="1"/>
  <c r="R1128" i="11" a="1"/>
  <c r="R1128" i="11" s="1"/>
  <c r="N1129" i="11" a="1"/>
  <c r="N1129" i="11" s="1"/>
  <c r="O1129" i="11" a="1"/>
  <c r="O1129" i="11" s="1"/>
  <c r="P1129" i="11" a="1"/>
  <c r="P1129" i="11" s="1"/>
  <c r="Q1129" i="11" a="1"/>
  <c r="Q1129" i="11" s="1"/>
  <c r="R1129" i="11" a="1"/>
  <c r="R1129" i="11" s="1"/>
  <c r="N1130" i="11" a="1"/>
  <c r="N1130" i="11" s="1"/>
  <c r="O1130" i="11" a="1"/>
  <c r="O1130" i="11" s="1"/>
  <c r="P1130" i="11" a="1"/>
  <c r="P1130" i="11" s="1"/>
  <c r="Q1130" i="11" a="1"/>
  <c r="Q1130" i="11" s="1"/>
  <c r="R1130" i="11" a="1"/>
  <c r="R1130" i="11" s="1"/>
  <c r="N1131" i="11" a="1"/>
  <c r="N1131" i="11" s="1"/>
  <c r="O1131" i="11" a="1"/>
  <c r="O1131" i="11" s="1"/>
  <c r="P1131" i="11" a="1"/>
  <c r="P1131" i="11" s="1"/>
  <c r="Q1131" i="11" a="1"/>
  <c r="Q1131" i="11" s="1"/>
  <c r="R1131" i="11" a="1"/>
  <c r="R1131" i="11" s="1"/>
  <c r="N1132" i="11" a="1"/>
  <c r="N1132" i="11" s="1"/>
  <c r="O1132" i="11" a="1"/>
  <c r="O1132" i="11" s="1"/>
  <c r="P1132" i="11" a="1"/>
  <c r="P1132" i="11" s="1"/>
  <c r="Q1132" i="11" a="1"/>
  <c r="Q1132" i="11" s="1"/>
  <c r="R1132" i="11" a="1"/>
  <c r="R1132" i="11" s="1"/>
  <c r="N1133" i="11" a="1"/>
  <c r="N1133" i="11" s="1"/>
  <c r="O1133" i="11" a="1"/>
  <c r="O1133" i="11" s="1"/>
  <c r="P1133" i="11" a="1"/>
  <c r="P1133" i="11" s="1"/>
  <c r="Q1133" i="11" a="1"/>
  <c r="Q1133" i="11" s="1"/>
  <c r="R1133" i="11" a="1"/>
  <c r="R1133" i="11" s="1"/>
  <c r="N1134" i="11" a="1"/>
  <c r="N1134" i="11" s="1"/>
  <c r="O1134" i="11" a="1"/>
  <c r="O1134" i="11" s="1"/>
  <c r="P1134" i="11" a="1"/>
  <c r="P1134" i="11" s="1"/>
  <c r="Q1134" i="11" a="1"/>
  <c r="Q1134" i="11" s="1"/>
  <c r="R1134" i="11" a="1"/>
  <c r="R1134" i="11" s="1"/>
  <c r="N1135" i="11" a="1"/>
  <c r="N1135" i="11" s="1"/>
  <c r="O1135" i="11" a="1"/>
  <c r="O1135" i="11" s="1"/>
  <c r="P1135" i="11" a="1"/>
  <c r="P1135" i="11" s="1"/>
  <c r="Q1135" i="11" a="1"/>
  <c r="Q1135" i="11" s="1"/>
  <c r="R1135" i="11" a="1"/>
  <c r="R1135" i="11" s="1"/>
  <c r="N1136" i="11" a="1"/>
  <c r="N1136" i="11" s="1"/>
  <c r="O1136" i="11" a="1"/>
  <c r="O1136" i="11" s="1"/>
  <c r="P1136" i="11" a="1"/>
  <c r="P1136" i="11" s="1"/>
  <c r="Q1136" i="11" a="1"/>
  <c r="Q1136" i="11" s="1"/>
  <c r="R1136" i="11" a="1"/>
  <c r="R1136" i="11" s="1"/>
  <c r="N1137" i="11" a="1"/>
  <c r="N1137" i="11" s="1"/>
  <c r="O1137" i="11" a="1"/>
  <c r="O1137" i="11" s="1"/>
  <c r="P1137" i="11" a="1"/>
  <c r="P1137" i="11" s="1"/>
  <c r="Q1137" i="11" a="1"/>
  <c r="Q1137" i="11" s="1"/>
  <c r="R1137" i="11" a="1"/>
  <c r="R1137" i="11" s="1"/>
  <c r="N1138" i="11" a="1"/>
  <c r="N1138" i="11" s="1"/>
  <c r="O1138" i="11" a="1"/>
  <c r="O1138" i="11" s="1"/>
  <c r="P1138" i="11" a="1"/>
  <c r="P1138" i="11" s="1"/>
  <c r="Q1138" i="11" a="1"/>
  <c r="Q1138" i="11" s="1"/>
  <c r="R1138" i="11" a="1"/>
  <c r="R1138" i="11" s="1"/>
  <c r="N1139" i="11" a="1"/>
  <c r="N1139" i="11" s="1"/>
  <c r="O1139" i="11" a="1"/>
  <c r="O1139" i="11" s="1"/>
  <c r="P1139" i="11" a="1"/>
  <c r="P1139" i="11" s="1"/>
  <c r="Q1139" i="11" a="1"/>
  <c r="Q1139" i="11" s="1"/>
  <c r="R1139" i="11" a="1"/>
  <c r="R1139" i="11" s="1"/>
  <c r="N1140" i="11" a="1"/>
  <c r="N1140" i="11" s="1"/>
  <c r="O1140" i="11" a="1"/>
  <c r="O1140" i="11" s="1"/>
  <c r="P1140" i="11" a="1"/>
  <c r="P1140" i="11" s="1"/>
  <c r="Q1140" i="11" a="1"/>
  <c r="Q1140" i="11" s="1"/>
  <c r="R1140" i="11" a="1"/>
  <c r="R1140" i="11" s="1"/>
  <c r="N1141" i="11" a="1"/>
  <c r="N1141" i="11" s="1"/>
  <c r="O1141" i="11" a="1"/>
  <c r="O1141" i="11" s="1"/>
  <c r="P1141" i="11" a="1"/>
  <c r="P1141" i="11" s="1"/>
  <c r="Q1141" i="11" a="1"/>
  <c r="Q1141" i="11" s="1"/>
  <c r="R1141" i="11" a="1"/>
  <c r="R1141" i="11" s="1"/>
  <c r="N1142" i="11" a="1"/>
  <c r="N1142" i="11" s="1"/>
  <c r="O1142" i="11" a="1"/>
  <c r="O1142" i="11" s="1"/>
  <c r="P1142" i="11" a="1"/>
  <c r="P1142" i="11" s="1"/>
  <c r="Q1142" i="11" a="1"/>
  <c r="Q1142" i="11" s="1"/>
  <c r="R1142" i="11" a="1"/>
  <c r="R1142" i="11" s="1"/>
  <c r="N1143" i="11" a="1"/>
  <c r="N1143" i="11" s="1"/>
  <c r="O1143" i="11" a="1"/>
  <c r="O1143" i="11" s="1"/>
  <c r="P1143" i="11" a="1"/>
  <c r="P1143" i="11" s="1"/>
  <c r="Q1143" i="11" a="1"/>
  <c r="Q1143" i="11" s="1"/>
  <c r="R1143" i="11" a="1"/>
  <c r="R1143" i="11" s="1"/>
  <c r="N1144" i="11" a="1"/>
  <c r="N1144" i="11" s="1"/>
  <c r="O1144" i="11" a="1"/>
  <c r="O1144" i="11" s="1"/>
  <c r="P1144" i="11" a="1"/>
  <c r="P1144" i="11" s="1"/>
  <c r="Q1144" i="11" a="1"/>
  <c r="Q1144" i="11" s="1"/>
  <c r="R1144" i="11" a="1"/>
  <c r="R1144" i="11" s="1"/>
  <c r="N1145" i="11" a="1"/>
  <c r="N1145" i="11" s="1"/>
  <c r="O1145" i="11" a="1"/>
  <c r="O1145" i="11" s="1"/>
  <c r="P1145" i="11" a="1"/>
  <c r="P1145" i="11" s="1"/>
  <c r="Q1145" i="11" a="1"/>
  <c r="Q1145" i="11" s="1"/>
  <c r="R1145" i="11" a="1"/>
  <c r="R1145" i="11" s="1"/>
  <c r="N1146" i="11" a="1"/>
  <c r="N1146" i="11" s="1"/>
  <c r="O1146" i="11" a="1"/>
  <c r="O1146" i="11" s="1"/>
  <c r="P1146" i="11" a="1"/>
  <c r="P1146" i="11" s="1"/>
  <c r="Q1146" i="11" a="1"/>
  <c r="Q1146" i="11" s="1"/>
  <c r="R1146" i="11" a="1"/>
  <c r="R1146" i="11" s="1"/>
  <c r="N1147" i="11" a="1"/>
  <c r="N1147" i="11" s="1"/>
  <c r="O1147" i="11" a="1"/>
  <c r="O1147" i="11" s="1"/>
  <c r="P1147" i="11" a="1"/>
  <c r="P1147" i="11" s="1"/>
  <c r="Q1147" i="11" a="1"/>
  <c r="Q1147" i="11" s="1"/>
  <c r="R1147" i="11" a="1"/>
  <c r="R1147" i="11" s="1"/>
  <c r="N1148" i="11" a="1"/>
  <c r="N1148" i="11" s="1"/>
  <c r="O1148" i="11" a="1"/>
  <c r="O1148" i="11" s="1"/>
  <c r="P1148" i="11" a="1"/>
  <c r="P1148" i="11" s="1"/>
  <c r="Q1148" i="11" a="1"/>
  <c r="Q1148" i="11" s="1"/>
  <c r="R1148" i="11" a="1"/>
  <c r="R1148" i="11" s="1"/>
  <c r="N1149" i="11" a="1"/>
  <c r="N1149" i="11" s="1"/>
  <c r="O1149" i="11" a="1"/>
  <c r="O1149" i="11" s="1"/>
  <c r="P1149" i="11" a="1"/>
  <c r="P1149" i="11" s="1"/>
  <c r="Q1149" i="11" a="1"/>
  <c r="Q1149" i="11" s="1"/>
  <c r="R1149" i="11" a="1"/>
  <c r="R1149" i="11" s="1"/>
  <c r="N1150" i="11" a="1"/>
  <c r="N1150" i="11" s="1"/>
  <c r="O1150" i="11" a="1"/>
  <c r="O1150" i="11" s="1"/>
  <c r="P1150" i="11" a="1"/>
  <c r="P1150" i="11" s="1"/>
  <c r="Q1150" i="11" a="1"/>
  <c r="Q1150" i="11" s="1"/>
  <c r="R1150" i="11" a="1"/>
  <c r="R1150" i="11" s="1"/>
  <c r="N1151" i="11" a="1"/>
  <c r="N1151" i="11" s="1"/>
  <c r="O1151" i="11" a="1"/>
  <c r="O1151" i="11" s="1"/>
  <c r="P1151" i="11" a="1"/>
  <c r="P1151" i="11" s="1"/>
  <c r="Q1151" i="11" a="1"/>
  <c r="Q1151" i="11" s="1"/>
  <c r="R1151" i="11" a="1"/>
  <c r="R1151" i="11" s="1"/>
  <c r="N1152" i="11" a="1"/>
  <c r="N1152" i="11" s="1"/>
  <c r="O1152" i="11" a="1"/>
  <c r="O1152" i="11" s="1"/>
  <c r="P1152" i="11" a="1"/>
  <c r="P1152" i="11" s="1"/>
  <c r="Q1152" i="11" a="1"/>
  <c r="Q1152" i="11" s="1"/>
  <c r="R1152" i="11" a="1"/>
  <c r="R1152" i="11" s="1"/>
  <c r="N1153" i="11" a="1"/>
  <c r="N1153" i="11" s="1"/>
  <c r="O1153" i="11" a="1"/>
  <c r="O1153" i="11" s="1"/>
  <c r="P1153" i="11" a="1"/>
  <c r="P1153" i="11" s="1"/>
  <c r="Q1153" i="11" a="1"/>
  <c r="Q1153" i="11" s="1"/>
  <c r="R1153" i="11" a="1"/>
  <c r="R1153" i="11" s="1"/>
  <c r="N1154" i="11" a="1"/>
  <c r="N1154" i="11" s="1"/>
  <c r="O1154" i="11" a="1"/>
  <c r="O1154" i="11" s="1"/>
  <c r="P1154" i="11" a="1"/>
  <c r="P1154" i="11" s="1"/>
  <c r="Q1154" i="11" a="1"/>
  <c r="Q1154" i="11" s="1"/>
  <c r="R1154" i="11" a="1"/>
  <c r="R1154" i="11" s="1"/>
  <c r="N1155" i="11" a="1"/>
  <c r="N1155" i="11" s="1"/>
  <c r="O1155" i="11" a="1"/>
  <c r="O1155" i="11" s="1"/>
  <c r="P1155" i="11" a="1"/>
  <c r="P1155" i="11" s="1"/>
  <c r="Q1155" i="11" a="1"/>
  <c r="Q1155" i="11" s="1"/>
  <c r="R1155" i="11" a="1"/>
  <c r="R1155" i="11" s="1"/>
  <c r="N1156" i="11" a="1"/>
  <c r="N1156" i="11" s="1"/>
  <c r="O1156" i="11" a="1"/>
  <c r="O1156" i="11" s="1"/>
  <c r="P1156" i="11" a="1"/>
  <c r="P1156" i="11" s="1"/>
  <c r="Q1156" i="11" a="1"/>
  <c r="Q1156" i="11" s="1"/>
  <c r="R1156" i="11" a="1"/>
  <c r="R1156" i="11" s="1"/>
  <c r="N1157" i="11" a="1"/>
  <c r="N1157" i="11" s="1"/>
  <c r="O1157" i="11" a="1"/>
  <c r="O1157" i="11" s="1"/>
  <c r="P1157" i="11" a="1"/>
  <c r="P1157" i="11" s="1"/>
  <c r="Q1157" i="11" a="1"/>
  <c r="Q1157" i="11" s="1"/>
  <c r="R1157" i="11" a="1"/>
  <c r="R1157" i="11" s="1"/>
  <c r="N1158" i="11" a="1"/>
  <c r="N1158" i="11" s="1"/>
  <c r="O1158" i="11" a="1"/>
  <c r="O1158" i="11" s="1"/>
  <c r="P1158" i="11" a="1"/>
  <c r="P1158" i="11" s="1"/>
  <c r="Q1158" i="11" a="1"/>
  <c r="Q1158" i="11" s="1"/>
  <c r="R1158" i="11" a="1"/>
  <c r="R1158" i="11" s="1"/>
  <c r="N1159" i="11" a="1"/>
  <c r="N1159" i="11" s="1"/>
  <c r="O1159" i="11" a="1"/>
  <c r="O1159" i="11" s="1"/>
  <c r="P1159" i="11" a="1"/>
  <c r="P1159" i="11" s="1"/>
  <c r="Q1159" i="11" a="1"/>
  <c r="Q1159" i="11" s="1"/>
  <c r="R1159" i="11" a="1"/>
  <c r="R1159" i="11" s="1"/>
  <c r="N1160" i="11" a="1"/>
  <c r="N1160" i="11" s="1"/>
  <c r="O1160" i="11" a="1"/>
  <c r="O1160" i="11" s="1"/>
  <c r="P1160" i="11" a="1"/>
  <c r="P1160" i="11" s="1"/>
  <c r="Q1160" i="11" a="1"/>
  <c r="Q1160" i="11" s="1"/>
  <c r="R1160" i="11" a="1"/>
  <c r="R1160" i="11" s="1"/>
  <c r="N1161" i="11" a="1"/>
  <c r="N1161" i="11" s="1"/>
  <c r="O1161" i="11" a="1"/>
  <c r="O1161" i="11" s="1"/>
  <c r="P1161" i="11" a="1"/>
  <c r="P1161" i="11" s="1"/>
  <c r="Q1161" i="11" a="1"/>
  <c r="Q1161" i="11" s="1"/>
  <c r="R1161" i="11" a="1"/>
  <c r="R1161" i="11" s="1"/>
  <c r="N1162" i="11" a="1"/>
  <c r="N1162" i="11" s="1"/>
  <c r="O1162" i="11" a="1"/>
  <c r="O1162" i="11" s="1"/>
  <c r="P1162" i="11" a="1"/>
  <c r="P1162" i="11" s="1"/>
  <c r="Q1162" i="11" a="1"/>
  <c r="Q1162" i="11" s="1"/>
  <c r="R1162" i="11" a="1"/>
  <c r="R1162" i="11" s="1"/>
  <c r="N1163" i="11" a="1"/>
  <c r="N1163" i="11" s="1"/>
  <c r="O1163" i="11" a="1"/>
  <c r="O1163" i="11" s="1"/>
  <c r="P1163" i="11" a="1"/>
  <c r="P1163" i="11" s="1"/>
  <c r="Q1163" i="11" a="1"/>
  <c r="Q1163" i="11" s="1"/>
  <c r="R1163" i="11" a="1"/>
  <c r="R1163" i="11" s="1"/>
  <c r="N1164" i="11" a="1"/>
  <c r="N1164" i="11" s="1"/>
  <c r="O1164" i="11" a="1"/>
  <c r="O1164" i="11" s="1"/>
  <c r="P1164" i="11" a="1"/>
  <c r="P1164" i="11" s="1"/>
  <c r="Q1164" i="11" a="1"/>
  <c r="Q1164" i="11" s="1"/>
  <c r="R1164" i="11" a="1"/>
  <c r="R1164" i="11" s="1"/>
  <c r="N1165" i="11" a="1"/>
  <c r="N1165" i="11" s="1"/>
  <c r="O1165" i="11" a="1"/>
  <c r="O1165" i="11" s="1"/>
  <c r="P1165" i="11" a="1"/>
  <c r="P1165" i="11" s="1"/>
  <c r="Q1165" i="11" a="1"/>
  <c r="Q1165" i="11" s="1"/>
  <c r="R1165" i="11" a="1"/>
  <c r="R1165" i="11" s="1"/>
  <c r="N1166" i="11" a="1"/>
  <c r="N1166" i="11" s="1"/>
  <c r="O1166" i="11" a="1"/>
  <c r="O1166" i="11" s="1"/>
  <c r="P1166" i="11" a="1"/>
  <c r="P1166" i="11" s="1"/>
  <c r="Q1166" i="11" a="1"/>
  <c r="Q1166" i="11" s="1"/>
  <c r="R1166" i="11" a="1"/>
  <c r="R1166" i="11" s="1"/>
  <c r="N1167" i="11" a="1"/>
  <c r="N1167" i="11" s="1"/>
  <c r="O1167" i="11" a="1"/>
  <c r="O1167" i="11" s="1"/>
  <c r="P1167" i="11" a="1"/>
  <c r="P1167" i="11" s="1"/>
  <c r="Q1167" i="11" a="1"/>
  <c r="Q1167" i="11" s="1"/>
  <c r="R1167" i="11" a="1"/>
  <c r="R1167" i="11" s="1"/>
  <c r="N1168" i="11" a="1"/>
  <c r="N1168" i="11" s="1"/>
  <c r="O1168" i="11" a="1"/>
  <c r="O1168" i="11" s="1"/>
  <c r="P1168" i="11" a="1"/>
  <c r="P1168" i="11" s="1"/>
  <c r="Q1168" i="11" a="1"/>
  <c r="Q1168" i="11" s="1"/>
  <c r="R1168" i="11" a="1"/>
  <c r="R1168" i="11" s="1"/>
  <c r="N1169" i="11" a="1"/>
  <c r="N1169" i="11" s="1"/>
  <c r="O1169" i="11" a="1"/>
  <c r="O1169" i="11" s="1"/>
  <c r="P1169" i="11" a="1"/>
  <c r="P1169" i="11" s="1"/>
  <c r="Q1169" i="11" a="1"/>
  <c r="Q1169" i="11" s="1"/>
  <c r="R1169" i="11" a="1"/>
  <c r="R1169" i="11" s="1"/>
  <c r="N1170" i="11" a="1"/>
  <c r="N1170" i="11" s="1"/>
  <c r="O1170" i="11" a="1"/>
  <c r="O1170" i="11" s="1"/>
  <c r="P1170" i="11" a="1"/>
  <c r="P1170" i="11" s="1"/>
  <c r="Q1170" i="11" a="1"/>
  <c r="Q1170" i="11" s="1"/>
  <c r="R1170" i="11" a="1"/>
  <c r="R1170" i="11" s="1"/>
  <c r="N1171" i="11" a="1"/>
  <c r="N1171" i="11" s="1"/>
  <c r="O1171" i="11" a="1"/>
  <c r="O1171" i="11" s="1"/>
  <c r="P1171" i="11" a="1"/>
  <c r="P1171" i="11" s="1"/>
  <c r="Q1171" i="11" a="1"/>
  <c r="Q1171" i="11" s="1"/>
  <c r="R1171" i="11" a="1"/>
  <c r="R1171" i="11" s="1"/>
  <c r="N1172" i="11" a="1"/>
  <c r="N1172" i="11" s="1"/>
  <c r="O1172" i="11" a="1"/>
  <c r="O1172" i="11" s="1"/>
  <c r="P1172" i="11" a="1"/>
  <c r="P1172" i="11" s="1"/>
  <c r="Q1172" i="11" a="1"/>
  <c r="Q1172" i="11" s="1"/>
  <c r="R1172" i="11" a="1"/>
  <c r="R1172" i="11" s="1"/>
  <c r="N1173" i="11" a="1"/>
  <c r="N1173" i="11" s="1"/>
  <c r="O1173" i="11" a="1"/>
  <c r="O1173" i="11" s="1"/>
  <c r="P1173" i="11" a="1"/>
  <c r="P1173" i="11" s="1"/>
  <c r="Q1173" i="11" a="1"/>
  <c r="Q1173" i="11" s="1"/>
  <c r="R1173" i="11" a="1"/>
  <c r="R1173" i="11" s="1"/>
  <c r="N1174" i="11" a="1"/>
  <c r="N1174" i="11" s="1"/>
  <c r="O1174" i="11" a="1"/>
  <c r="O1174" i="11" s="1"/>
  <c r="P1174" i="11" a="1"/>
  <c r="P1174" i="11" s="1"/>
  <c r="Q1174" i="11" a="1"/>
  <c r="Q1174" i="11" s="1"/>
  <c r="R1174" i="11" a="1"/>
  <c r="R1174" i="11" s="1"/>
  <c r="N1175" i="11" a="1"/>
  <c r="N1175" i="11" s="1"/>
  <c r="O1175" i="11" a="1"/>
  <c r="O1175" i="11" s="1"/>
  <c r="P1175" i="11" a="1"/>
  <c r="P1175" i="11" s="1"/>
  <c r="Q1175" i="11" a="1"/>
  <c r="Q1175" i="11" s="1"/>
  <c r="R1175" i="11" a="1"/>
  <c r="R1175" i="11" s="1"/>
  <c r="N1176" i="11" a="1"/>
  <c r="N1176" i="11" s="1"/>
  <c r="O1176" i="11" a="1"/>
  <c r="O1176" i="11" s="1"/>
  <c r="P1176" i="11" a="1"/>
  <c r="P1176" i="11" s="1"/>
  <c r="Q1176" i="11" a="1"/>
  <c r="Q1176" i="11" s="1"/>
  <c r="R1176" i="11" a="1"/>
  <c r="R1176" i="11" s="1"/>
  <c r="N1177" i="11" a="1"/>
  <c r="N1177" i="11" s="1"/>
  <c r="O1177" i="11" a="1"/>
  <c r="O1177" i="11" s="1"/>
  <c r="P1177" i="11" a="1"/>
  <c r="P1177" i="11" s="1"/>
  <c r="Q1177" i="11" a="1"/>
  <c r="Q1177" i="11" s="1"/>
  <c r="R1177" i="11" a="1"/>
  <c r="R1177" i="11" s="1"/>
  <c r="N1178" i="11" a="1"/>
  <c r="N1178" i="11" s="1"/>
  <c r="O1178" i="11" a="1"/>
  <c r="O1178" i="11" s="1"/>
  <c r="P1178" i="11" a="1"/>
  <c r="P1178" i="11" s="1"/>
  <c r="Q1178" i="11" a="1"/>
  <c r="Q1178" i="11" s="1"/>
  <c r="R1178" i="11" a="1"/>
  <c r="R1178" i="11" s="1"/>
  <c r="N1179" i="11" a="1"/>
  <c r="N1179" i="11" s="1"/>
  <c r="O1179" i="11" a="1"/>
  <c r="O1179" i="11" s="1"/>
  <c r="P1179" i="11" a="1"/>
  <c r="P1179" i="11" s="1"/>
  <c r="Q1179" i="11" a="1"/>
  <c r="Q1179" i="11" s="1"/>
  <c r="R1179" i="11" a="1"/>
  <c r="R1179" i="11" s="1"/>
  <c r="N1180" i="11" a="1"/>
  <c r="N1180" i="11" s="1"/>
  <c r="O1180" i="11" a="1"/>
  <c r="O1180" i="11" s="1"/>
  <c r="P1180" i="11" a="1"/>
  <c r="P1180" i="11" s="1"/>
  <c r="Q1180" i="11" a="1"/>
  <c r="Q1180" i="11" s="1"/>
  <c r="R1180" i="11" a="1"/>
  <c r="R1180" i="11" s="1"/>
  <c r="N1181" i="11" a="1"/>
  <c r="N1181" i="11" s="1"/>
  <c r="O1181" i="11" a="1"/>
  <c r="O1181" i="11" s="1"/>
  <c r="P1181" i="11" a="1"/>
  <c r="P1181" i="11" s="1"/>
  <c r="Q1181" i="11" a="1"/>
  <c r="Q1181" i="11" s="1"/>
  <c r="R1181" i="11" a="1"/>
  <c r="R1181" i="11" s="1"/>
  <c r="N1182" i="11" a="1"/>
  <c r="N1182" i="11" s="1"/>
  <c r="O1182" i="11" a="1"/>
  <c r="O1182" i="11" s="1"/>
  <c r="P1182" i="11" a="1"/>
  <c r="P1182" i="11" s="1"/>
  <c r="Q1182" i="11" a="1"/>
  <c r="Q1182" i="11" s="1"/>
  <c r="R1182" i="11" a="1"/>
  <c r="R1182" i="11" s="1"/>
  <c r="N1183" i="11" a="1"/>
  <c r="N1183" i="11" s="1"/>
  <c r="O1183" i="11" a="1"/>
  <c r="O1183" i="11" s="1"/>
  <c r="P1183" i="11" a="1"/>
  <c r="P1183" i="11" s="1"/>
  <c r="Q1183" i="11" a="1"/>
  <c r="Q1183" i="11" s="1"/>
  <c r="R1183" i="11" a="1"/>
  <c r="R1183" i="11" s="1"/>
  <c r="N1184" i="11" a="1"/>
  <c r="N1184" i="11" s="1"/>
  <c r="O1184" i="11" a="1"/>
  <c r="O1184" i="11" s="1"/>
  <c r="P1184" i="11" a="1"/>
  <c r="P1184" i="11" s="1"/>
  <c r="Q1184" i="11" a="1"/>
  <c r="Q1184" i="11" s="1"/>
  <c r="R1184" i="11" a="1"/>
  <c r="R1184" i="11" s="1"/>
  <c r="N1185" i="11" a="1"/>
  <c r="N1185" i="11" s="1"/>
  <c r="O1185" i="11" a="1"/>
  <c r="O1185" i="11" s="1"/>
  <c r="P1185" i="11" a="1"/>
  <c r="P1185" i="11" s="1"/>
  <c r="Q1185" i="11" a="1"/>
  <c r="Q1185" i="11" s="1"/>
  <c r="R1185" i="11" a="1"/>
  <c r="R1185" i="11" s="1"/>
  <c r="N1186" i="11" a="1"/>
  <c r="N1186" i="11" s="1"/>
  <c r="O1186" i="11" a="1"/>
  <c r="O1186" i="11" s="1"/>
  <c r="P1186" i="11" a="1"/>
  <c r="P1186" i="11" s="1"/>
  <c r="Q1186" i="11" a="1"/>
  <c r="Q1186" i="11" s="1"/>
  <c r="R1186" i="11" a="1"/>
  <c r="R1186" i="11" s="1"/>
  <c r="N1187" i="11" a="1"/>
  <c r="N1187" i="11" s="1"/>
  <c r="O1187" i="11" a="1"/>
  <c r="O1187" i="11" s="1"/>
  <c r="P1187" i="11" a="1"/>
  <c r="P1187" i="11" s="1"/>
  <c r="Q1187" i="11" a="1"/>
  <c r="Q1187" i="11" s="1"/>
  <c r="R1187" i="11" a="1"/>
  <c r="R1187" i="11" s="1"/>
  <c r="N1188" i="11" a="1"/>
  <c r="N1188" i="11" s="1"/>
  <c r="O1188" i="11" a="1"/>
  <c r="O1188" i="11" s="1"/>
  <c r="P1188" i="11" a="1"/>
  <c r="P1188" i="11" s="1"/>
  <c r="Q1188" i="11" a="1"/>
  <c r="Q1188" i="11" s="1"/>
  <c r="R1188" i="11" a="1"/>
  <c r="R1188" i="11" s="1"/>
  <c r="N1189" i="11" a="1"/>
  <c r="N1189" i="11" s="1"/>
  <c r="O1189" i="11" a="1"/>
  <c r="O1189" i="11" s="1"/>
  <c r="P1189" i="11" a="1"/>
  <c r="P1189" i="11" s="1"/>
  <c r="Q1189" i="11" a="1"/>
  <c r="Q1189" i="11" s="1"/>
  <c r="R1189" i="11" a="1"/>
  <c r="R1189" i="11" s="1"/>
  <c r="N1190" i="11" a="1"/>
  <c r="N1190" i="11" s="1"/>
  <c r="O1190" i="11" a="1"/>
  <c r="O1190" i="11" s="1"/>
  <c r="P1190" i="11" a="1"/>
  <c r="P1190" i="11" s="1"/>
  <c r="Q1190" i="11" a="1"/>
  <c r="Q1190" i="11" s="1"/>
  <c r="R1190" i="11" a="1"/>
  <c r="R1190" i="11" s="1"/>
  <c r="N1191" i="11" a="1"/>
  <c r="N1191" i="11" s="1"/>
  <c r="O1191" i="11" a="1"/>
  <c r="O1191" i="11" s="1"/>
  <c r="P1191" i="11" a="1"/>
  <c r="P1191" i="11" s="1"/>
  <c r="Q1191" i="11" a="1"/>
  <c r="Q1191" i="11" s="1"/>
  <c r="R1191" i="11" a="1"/>
  <c r="R1191" i="11" s="1"/>
  <c r="N1192" i="11" a="1"/>
  <c r="N1192" i="11" s="1"/>
  <c r="O1192" i="11" a="1"/>
  <c r="O1192" i="11" s="1"/>
  <c r="P1192" i="11" a="1"/>
  <c r="P1192" i="11" s="1"/>
  <c r="Q1192" i="11" a="1"/>
  <c r="Q1192" i="11" s="1"/>
  <c r="R1192" i="11" a="1"/>
  <c r="R1192" i="11" s="1"/>
  <c r="N1193" i="11" a="1"/>
  <c r="N1193" i="11" s="1"/>
  <c r="O1193" i="11" a="1"/>
  <c r="O1193" i="11" s="1"/>
  <c r="P1193" i="11" a="1"/>
  <c r="P1193" i="11" s="1"/>
  <c r="Q1193" i="11" a="1"/>
  <c r="Q1193" i="11" s="1"/>
  <c r="R1193" i="11" a="1"/>
  <c r="R1193" i="11" s="1"/>
  <c r="N1194" i="11" a="1"/>
  <c r="N1194" i="11" s="1"/>
  <c r="O1194" i="11" a="1"/>
  <c r="O1194" i="11" s="1"/>
  <c r="P1194" i="11" a="1"/>
  <c r="P1194" i="11" s="1"/>
  <c r="Q1194" i="11" a="1"/>
  <c r="Q1194" i="11" s="1"/>
  <c r="R1194" i="11" a="1"/>
  <c r="R1194" i="11" s="1"/>
  <c r="N1195" i="11" a="1"/>
  <c r="N1195" i="11" s="1"/>
  <c r="O1195" i="11" a="1"/>
  <c r="O1195" i="11" s="1"/>
  <c r="P1195" i="11" a="1"/>
  <c r="P1195" i="11" s="1"/>
  <c r="Q1195" i="11" a="1"/>
  <c r="Q1195" i="11" s="1"/>
  <c r="R1195" i="11" a="1"/>
  <c r="R1195" i="11" s="1"/>
  <c r="N1196" i="11" a="1"/>
  <c r="N1196" i="11" s="1"/>
  <c r="O1196" i="11" a="1"/>
  <c r="O1196" i="11" s="1"/>
  <c r="P1196" i="11" a="1"/>
  <c r="P1196" i="11" s="1"/>
  <c r="Q1196" i="11" a="1"/>
  <c r="Q1196" i="11" s="1"/>
  <c r="R1196" i="11" a="1"/>
  <c r="R1196" i="11" s="1"/>
  <c r="N1197" i="11" a="1"/>
  <c r="N1197" i="11" s="1"/>
  <c r="O1197" i="11" a="1"/>
  <c r="O1197" i="11" s="1"/>
  <c r="P1197" i="11" a="1"/>
  <c r="P1197" i="11" s="1"/>
  <c r="Q1197" i="11" a="1"/>
  <c r="Q1197" i="11" s="1"/>
  <c r="R1197" i="11" a="1"/>
  <c r="R1197" i="11" s="1"/>
  <c r="N1198" i="11" a="1"/>
  <c r="N1198" i="11" s="1"/>
  <c r="O1198" i="11" a="1"/>
  <c r="O1198" i="11" s="1"/>
  <c r="P1198" i="11" a="1"/>
  <c r="P1198" i="11" s="1"/>
  <c r="Q1198" i="11" a="1"/>
  <c r="Q1198" i="11" s="1"/>
  <c r="R1198" i="11" a="1"/>
  <c r="R1198" i="11" s="1"/>
  <c r="N1199" i="11" a="1"/>
  <c r="N1199" i="11" s="1"/>
  <c r="O1199" i="11" a="1"/>
  <c r="O1199" i="11" s="1"/>
  <c r="P1199" i="11" a="1"/>
  <c r="P1199" i="11" s="1"/>
  <c r="Q1199" i="11" a="1"/>
  <c r="Q1199" i="11" s="1"/>
  <c r="R1199" i="11" a="1"/>
  <c r="R1199" i="11" s="1"/>
  <c r="N1200" i="11" a="1"/>
  <c r="N1200" i="11" s="1"/>
  <c r="O1200" i="11" a="1"/>
  <c r="O1200" i="11" s="1"/>
  <c r="P1200" i="11" a="1"/>
  <c r="P1200" i="11" s="1"/>
  <c r="Q1200" i="11" a="1"/>
  <c r="Q1200" i="11" s="1"/>
  <c r="R1200" i="11" a="1"/>
  <c r="R1200" i="11" s="1"/>
  <c r="N1201" i="11" a="1"/>
  <c r="N1201" i="11" s="1"/>
  <c r="O1201" i="11" a="1"/>
  <c r="O1201" i="11" s="1"/>
  <c r="P1201" i="11" a="1"/>
  <c r="P1201" i="11" s="1"/>
  <c r="Q1201" i="11" a="1"/>
  <c r="Q1201" i="11" s="1"/>
  <c r="R1201" i="11" a="1"/>
  <c r="R1201" i="11" s="1"/>
  <c r="N1202" i="11" a="1"/>
  <c r="N1202" i="11" s="1"/>
  <c r="O1202" i="11" a="1"/>
  <c r="O1202" i="11" s="1"/>
  <c r="P1202" i="11" a="1"/>
  <c r="P1202" i="11" s="1"/>
  <c r="Q1202" i="11" a="1"/>
  <c r="Q1202" i="11" s="1"/>
  <c r="R1202" i="11" a="1"/>
  <c r="R1202" i="11" s="1"/>
  <c r="N1203" i="11" a="1"/>
  <c r="N1203" i="11" s="1"/>
  <c r="O1203" i="11" a="1"/>
  <c r="O1203" i="11" s="1"/>
  <c r="P1203" i="11" a="1"/>
  <c r="P1203" i="11" s="1"/>
  <c r="Q1203" i="11" a="1"/>
  <c r="Q1203" i="11" s="1"/>
  <c r="R1203" i="11" a="1"/>
  <c r="R1203" i="11" s="1"/>
  <c r="N1204" i="11" a="1"/>
  <c r="N1204" i="11" s="1"/>
  <c r="O1204" i="11" a="1"/>
  <c r="O1204" i="11" s="1"/>
  <c r="P1204" i="11" a="1"/>
  <c r="P1204" i="11" s="1"/>
  <c r="Q1204" i="11" a="1"/>
  <c r="Q1204" i="11" s="1"/>
  <c r="R1204" i="11" a="1"/>
  <c r="R1204" i="11" s="1"/>
  <c r="N1205" i="11" a="1"/>
  <c r="N1205" i="11" s="1"/>
  <c r="O1205" i="11" a="1"/>
  <c r="O1205" i="11" s="1"/>
  <c r="P1205" i="11" a="1"/>
  <c r="P1205" i="11" s="1"/>
  <c r="Q1205" i="11" a="1"/>
  <c r="Q1205" i="11" s="1"/>
  <c r="R1205" i="11" a="1"/>
  <c r="R1205" i="11" s="1"/>
  <c r="N1206" i="11" a="1"/>
  <c r="N1206" i="11" s="1"/>
  <c r="O1206" i="11" a="1"/>
  <c r="O1206" i="11" s="1"/>
  <c r="P1206" i="11" a="1"/>
  <c r="P1206" i="11" s="1"/>
  <c r="Q1206" i="11" a="1"/>
  <c r="Q1206" i="11" s="1"/>
  <c r="R1206" i="11" a="1"/>
  <c r="R1206" i="11" s="1"/>
  <c r="N1207" i="11" a="1"/>
  <c r="N1207" i="11" s="1"/>
  <c r="O1207" i="11" a="1"/>
  <c r="O1207" i="11" s="1"/>
  <c r="P1207" i="11" a="1"/>
  <c r="P1207" i="11" s="1"/>
  <c r="Q1207" i="11" a="1"/>
  <c r="Q1207" i="11" s="1"/>
  <c r="R1207" i="11" a="1"/>
  <c r="R1207" i="11" s="1"/>
  <c r="N1208" i="11" a="1"/>
  <c r="N1208" i="11" s="1"/>
  <c r="O1208" i="11" a="1"/>
  <c r="O1208" i="11" s="1"/>
  <c r="P1208" i="11" a="1"/>
  <c r="P1208" i="11" s="1"/>
  <c r="Q1208" i="11" a="1"/>
  <c r="Q1208" i="11" s="1"/>
  <c r="R1208" i="11" a="1"/>
  <c r="R1208" i="11" s="1"/>
  <c r="N1209" i="11" a="1"/>
  <c r="N1209" i="11" s="1"/>
  <c r="O1209" i="11" a="1"/>
  <c r="O1209" i="11" s="1"/>
  <c r="P1209" i="11" a="1"/>
  <c r="P1209" i="11" s="1"/>
  <c r="Q1209" i="11" a="1"/>
  <c r="Q1209" i="11" s="1"/>
  <c r="R1209" i="11" a="1"/>
  <c r="R1209" i="11" s="1"/>
  <c r="N1210" i="11" a="1"/>
  <c r="N1210" i="11" s="1"/>
  <c r="O1210" i="11" a="1"/>
  <c r="O1210" i="11" s="1"/>
  <c r="P1210" i="11" a="1"/>
  <c r="P1210" i="11" s="1"/>
  <c r="Q1210" i="11" a="1"/>
  <c r="Q1210" i="11" s="1"/>
  <c r="R1210" i="11" a="1"/>
  <c r="R1210" i="11" s="1"/>
  <c r="N1211" i="11" a="1"/>
  <c r="N1211" i="11" s="1"/>
  <c r="O1211" i="11" a="1"/>
  <c r="O1211" i="11" s="1"/>
  <c r="P1211" i="11" a="1"/>
  <c r="P1211" i="11" s="1"/>
  <c r="Q1211" i="11" a="1"/>
  <c r="Q1211" i="11" s="1"/>
  <c r="R1211" i="11" a="1"/>
  <c r="R1211" i="11" s="1"/>
  <c r="N1212" i="11" a="1"/>
  <c r="N1212" i="11" s="1"/>
  <c r="O1212" i="11" a="1"/>
  <c r="O1212" i="11" s="1"/>
  <c r="P1212" i="11" a="1"/>
  <c r="P1212" i="11" s="1"/>
  <c r="Q1212" i="11" a="1"/>
  <c r="Q1212" i="11" s="1"/>
  <c r="R1212" i="11" a="1"/>
  <c r="R1212" i="11" s="1"/>
  <c r="N1213" i="11" a="1"/>
  <c r="N1213" i="11" s="1"/>
  <c r="O1213" i="11" a="1"/>
  <c r="O1213" i="11" s="1"/>
  <c r="P1213" i="11" a="1"/>
  <c r="P1213" i="11" s="1"/>
  <c r="Q1213" i="11" a="1"/>
  <c r="Q1213" i="11" s="1"/>
  <c r="R1213" i="11" a="1"/>
  <c r="R1213" i="11" s="1"/>
  <c r="N1214" i="11" a="1"/>
  <c r="N1214" i="11" s="1"/>
  <c r="O1214" i="11" a="1"/>
  <c r="O1214" i="11" s="1"/>
  <c r="P1214" i="11" a="1"/>
  <c r="P1214" i="11" s="1"/>
  <c r="Q1214" i="11" a="1"/>
  <c r="Q1214" i="11" s="1"/>
  <c r="R1214" i="11" a="1"/>
  <c r="R1214" i="11" s="1"/>
  <c r="N1215" i="11" a="1"/>
  <c r="N1215" i="11" s="1"/>
  <c r="O1215" i="11" a="1"/>
  <c r="O1215" i="11" s="1"/>
  <c r="P1215" i="11" a="1"/>
  <c r="P1215" i="11" s="1"/>
  <c r="Q1215" i="11" a="1"/>
  <c r="Q1215" i="11" s="1"/>
  <c r="R1215" i="11" a="1"/>
  <c r="R1215" i="11" s="1"/>
  <c r="N1216" i="11" a="1"/>
  <c r="N1216" i="11" s="1"/>
  <c r="O1216" i="11" a="1"/>
  <c r="O1216" i="11" s="1"/>
  <c r="P1216" i="11" a="1"/>
  <c r="P1216" i="11" s="1"/>
  <c r="Q1216" i="11" a="1"/>
  <c r="Q1216" i="11" s="1"/>
  <c r="R1216" i="11" a="1"/>
  <c r="R1216" i="11" s="1"/>
  <c r="N1217" i="11" a="1"/>
  <c r="N1217" i="11" s="1"/>
  <c r="O1217" i="11" a="1"/>
  <c r="O1217" i="11" s="1"/>
  <c r="P1217" i="11" a="1"/>
  <c r="P1217" i="11" s="1"/>
  <c r="Q1217" i="11" a="1"/>
  <c r="Q1217" i="11" s="1"/>
  <c r="R1217" i="11" a="1"/>
  <c r="R1217" i="11" s="1"/>
  <c r="N1218" i="11" a="1"/>
  <c r="N1218" i="11" s="1"/>
  <c r="O1218" i="11" a="1"/>
  <c r="O1218" i="11" s="1"/>
  <c r="P1218" i="11" a="1"/>
  <c r="P1218" i="11" s="1"/>
  <c r="Q1218" i="11" a="1"/>
  <c r="Q1218" i="11" s="1"/>
  <c r="R1218" i="11" a="1"/>
  <c r="R1218" i="11" s="1"/>
  <c r="N1219" i="11" a="1"/>
  <c r="N1219" i="11" s="1"/>
  <c r="O1219" i="11" a="1"/>
  <c r="O1219" i="11" s="1"/>
  <c r="P1219" i="11" a="1"/>
  <c r="P1219" i="11" s="1"/>
  <c r="Q1219" i="11" a="1"/>
  <c r="Q1219" i="11" s="1"/>
  <c r="R1219" i="11" a="1"/>
  <c r="R1219" i="11" s="1"/>
  <c r="N1220" i="11" a="1"/>
  <c r="N1220" i="11" s="1"/>
  <c r="O1220" i="11" a="1"/>
  <c r="O1220" i="11" s="1"/>
  <c r="P1220" i="11" a="1"/>
  <c r="P1220" i="11" s="1"/>
  <c r="Q1220" i="11" a="1"/>
  <c r="Q1220" i="11" s="1"/>
  <c r="R1220" i="11" a="1"/>
  <c r="R1220" i="11" s="1"/>
  <c r="N1221" i="11" a="1"/>
  <c r="N1221" i="11" s="1"/>
  <c r="O1221" i="11" a="1"/>
  <c r="O1221" i="11" s="1"/>
  <c r="P1221" i="11" a="1"/>
  <c r="P1221" i="11" s="1"/>
  <c r="Q1221" i="11" a="1"/>
  <c r="Q1221" i="11" s="1"/>
  <c r="R1221" i="11" a="1"/>
  <c r="R1221" i="11" s="1"/>
  <c r="N1222" i="11" a="1"/>
  <c r="N1222" i="11" s="1"/>
  <c r="O1222" i="11" a="1"/>
  <c r="O1222" i="11" s="1"/>
  <c r="P1222" i="11" a="1"/>
  <c r="P1222" i="11" s="1"/>
  <c r="Q1222" i="11" a="1"/>
  <c r="Q1222" i="11" s="1"/>
  <c r="R1222" i="11" a="1"/>
  <c r="R1222" i="11" s="1"/>
  <c r="N1223" i="11" a="1"/>
  <c r="N1223" i="11" s="1"/>
  <c r="O1223" i="11" a="1"/>
  <c r="O1223" i="11" s="1"/>
  <c r="P1223" i="11" a="1"/>
  <c r="P1223" i="11" s="1"/>
  <c r="Q1223" i="11" a="1"/>
  <c r="Q1223" i="11" s="1"/>
  <c r="R1223" i="11" a="1"/>
  <c r="R1223" i="11" s="1"/>
  <c r="N1224" i="11" a="1"/>
  <c r="N1224" i="11" s="1"/>
  <c r="O1224" i="11" a="1"/>
  <c r="O1224" i="11" s="1"/>
  <c r="P1224" i="11" a="1"/>
  <c r="P1224" i="11" s="1"/>
  <c r="Q1224" i="11" a="1"/>
  <c r="Q1224" i="11" s="1"/>
  <c r="R1224" i="11" a="1"/>
  <c r="R1224" i="11" s="1"/>
  <c r="N1225" i="11" a="1"/>
  <c r="N1225" i="11" s="1"/>
  <c r="O1225" i="11" a="1"/>
  <c r="O1225" i="11" s="1"/>
  <c r="P1225" i="11" a="1"/>
  <c r="P1225" i="11" s="1"/>
  <c r="Q1225" i="11" a="1"/>
  <c r="Q1225" i="11" s="1"/>
  <c r="R1225" i="11" a="1"/>
  <c r="R1225" i="11" s="1"/>
  <c r="N1226" i="11" a="1"/>
  <c r="N1226" i="11" s="1"/>
  <c r="O1226" i="11" a="1"/>
  <c r="O1226" i="11" s="1"/>
  <c r="P1226" i="11" a="1"/>
  <c r="P1226" i="11" s="1"/>
  <c r="Q1226" i="11" a="1"/>
  <c r="Q1226" i="11" s="1"/>
  <c r="R1226" i="11" a="1"/>
  <c r="R1226" i="11" s="1"/>
  <c r="N1227" i="11" a="1"/>
  <c r="N1227" i="11" s="1"/>
  <c r="O1227" i="11" a="1"/>
  <c r="O1227" i="11" s="1"/>
  <c r="P1227" i="11" a="1"/>
  <c r="P1227" i="11" s="1"/>
  <c r="Q1227" i="11" a="1"/>
  <c r="Q1227" i="11" s="1"/>
  <c r="R1227" i="11" a="1"/>
  <c r="R1227" i="11" s="1"/>
  <c r="N1228" i="11" a="1"/>
  <c r="N1228" i="11" s="1"/>
  <c r="O1228" i="11" a="1"/>
  <c r="O1228" i="11" s="1"/>
  <c r="P1228" i="11" a="1"/>
  <c r="P1228" i="11" s="1"/>
  <c r="Q1228" i="11" a="1"/>
  <c r="Q1228" i="11" s="1"/>
  <c r="R1228" i="11" a="1"/>
  <c r="R1228" i="11" s="1"/>
  <c r="N1229" i="11" a="1"/>
  <c r="N1229" i="11" s="1"/>
  <c r="O1229" i="11" a="1"/>
  <c r="O1229" i="11" s="1"/>
  <c r="P1229" i="11" a="1"/>
  <c r="P1229" i="11" s="1"/>
  <c r="Q1229" i="11" a="1"/>
  <c r="Q1229" i="11" s="1"/>
  <c r="R1229" i="11" a="1"/>
  <c r="R1229" i="11" s="1"/>
  <c r="N1230" i="11" a="1"/>
  <c r="N1230" i="11" s="1"/>
  <c r="O1230" i="11" a="1"/>
  <c r="O1230" i="11" s="1"/>
  <c r="P1230" i="11" a="1"/>
  <c r="P1230" i="11" s="1"/>
  <c r="Q1230" i="11" a="1"/>
  <c r="Q1230" i="11" s="1"/>
  <c r="R1230" i="11" a="1"/>
  <c r="R1230" i="11" s="1"/>
  <c r="N1231" i="11" a="1"/>
  <c r="N1231" i="11" s="1"/>
  <c r="O1231" i="11" a="1"/>
  <c r="O1231" i="11" s="1"/>
  <c r="P1231" i="11" a="1"/>
  <c r="P1231" i="11" s="1"/>
  <c r="Q1231" i="11" a="1"/>
  <c r="Q1231" i="11" s="1"/>
  <c r="R1231" i="11" a="1"/>
  <c r="R1231" i="11" s="1"/>
  <c r="N1232" i="11" a="1"/>
  <c r="N1232" i="11" s="1"/>
  <c r="O1232" i="11" a="1"/>
  <c r="O1232" i="11" s="1"/>
  <c r="P1232" i="11" a="1"/>
  <c r="P1232" i="11" s="1"/>
  <c r="Q1232" i="11" a="1"/>
  <c r="Q1232" i="11" s="1"/>
  <c r="R1232" i="11" a="1"/>
  <c r="R1232" i="11" s="1"/>
  <c r="N1233" i="11" a="1"/>
  <c r="N1233" i="11" s="1"/>
  <c r="O1233" i="11" a="1"/>
  <c r="O1233" i="11" s="1"/>
  <c r="P1233" i="11" a="1"/>
  <c r="P1233" i="11" s="1"/>
  <c r="Q1233" i="11" a="1"/>
  <c r="Q1233" i="11" s="1"/>
  <c r="R1233" i="11" a="1"/>
  <c r="R1233" i="11" s="1"/>
  <c r="N1234" i="11" a="1"/>
  <c r="N1234" i="11" s="1"/>
  <c r="O1234" i="11" a="1"/>
  <c r="O1234" i="11" s="1"/>
  <c r="P1234" i="11" a="1"/>
  <c r="P1234" i="11" s="1"/>
  <c r="Q1234" i="11" a="1"/>
  <c r="Q1234" i="11" s="1"/>
  <c r="R1234" i="11" a="1"/>
  <c r="R1234" i="11" s="1"/>
  <c r="N1235" i="11" a="1"/>
  <c r="N1235" i="11" s="1"/>
  <c r="O1235" i="11" a="1"/>
  <c r="O1235" i="11" s="1"/>
  <c r="P1235" i="11" a="1"/>
  <c r="P1235" i="11" s="1"/>
  <c r="Q1235" i="11" a="1"/>
  <c r="Q1235" i="11" s="1"/>
  <c r="R1235" i="11" a="1"/>
  <c r="R1235" i="11" s="1"/>
  <c r="N1236" i="11" a="1"/>
  <c r="N1236" i="11" s="1"/>
  <c r="O1236" i="11" a="1"/>
  <c r="O1236" i="11" s="1"/>
  <c r="P1236" i="11" a="1"/>
  <c r="P1236" i="11" s="1"/>
  <c r="Q1236" i="11" a="1"/>
  <c r="Q1236" i="11" s="1"/>
  <c r="R1236" i="11" a="1"/>
  <c r="R1236" i="11" s="1"/>
  <c r="N1237" i="11" a="1"/>
  <c r="N1237" i="11" s="1"/>
  <c r="O1237" i="11" a="1"/>
  <c r="O1237" i="11" s="1"/>
  <c r="P1237" i="11" a="1"/>
  <c r="P1237" i="11" s="1"/>
  <c r="Q1237" i="11" a="1"/>
  <c r="Q1237" i="11" s="1"/>
  <c r="R1237" i="11" a="1"/>
  <c r="R1237" i="11" s="1"/>
  <c r="N1238" i="11" a="1"/>
  <c r="N1238" i="11" s="1"/>
  <c r="O1238" i="11" a="1"/>
  <c r="O1238" i="11" s="1"/>
  <c r="P1238" i="11" a="1"/>
  <c r="P1238" i="11" s="1"/>
  <c r="Q1238" i="11" a="1"/>
  <c r="Q1238" i="11" s="1"/>
  <c r="R1238" i="11" a="1"/>
  <c r="R1238" i="11" s="1"/>
  <c r="N1239" i="11" a="1"/>
  <c r="N1239" i="11" s="1"/>
  <c r="O1239" i="11" a="1"/>
  <c r="O1239" i="11" s="1"/>
  <c r="P1239" i="11" a="1"/>
  <c r="P1239" i="11" s="1"/>
  <c r="Q1239" i="11" a="1"/>
  <c r="Q1239" i="11" s="1"/>
  <c r="R1239" i="11" a="1"/>
  <c r="R1239" i="11" s="1"/>
  <c r="N1240" i="11" a="1"/>
  <c r="N1240" i="11" s="1"/>
  <c r="O1240" i="11" a="1"/>
  <c r="O1240" i="11" s="1"/>
  <c r="P1240" i="11" a="1"/>
  <c r="P1240" i="11" s="1"/>
  <c r="Q1240" i="11" a="1"/>
  <c r="Q1240" i="11" s="1"/>
  <c r="R1240" i="11" a="1"/>
  <c r="R1240" i="11" s="1"/>
  <c r="N1241" i="11" a="1"/>
  <c r="N1241" i="11" s="1"/>
  <c r="O1241" i="11" a="1"/>
  <c r="O1241" i="11" s="1"/>
  <c r="P1241" i="11" a="1"/>
  <c r="P1241" i="11" s="1"/>
  <c r="Q1241" i="11" a="1"/>
  <c r="Q1241" i="11" s="1"/>
  <c r="R1241" i="11" a="1"/>
  <c r="R1241" i="11" s="1"/>
  <c r="N1242" i="11" a="1"/>
  <c r="N1242" i="11" s="1"/>
  <c r="O1242" i="11" a="1"/>
  <c r="O1242" i="11" s="1"/>
  <c r="P1242" i="11" a="1"/>
  <c r="P1242" i="11" s="1"/>
  <c r="Q1242" i="11" a="1"/>
  <c r="Q1242" i="11" s="1"/>
  <c r="R1242" i="11" a="1"/>
  <c r="R1242" i="11" s="1"/>
  <c r="N1243" i="11" a="1"/>
  <c r="N1243" i="11" s="1"/>
  <c r="O1243" i="11" a="1"/>
  <c r="O1243" i="11" s="1"/>
  <c r="P1243" i="11" a="1"/>
  <c r="P1243" i="11" s="1"/>
  <c r="Q1243" i="11" a="1"/>
  <c r="Q1243" i="11" s="1"/>
  <c r="R1243" i="11" a="1"/>
  <c r="R1243" i="11" s="1"/>
  <c r="N1244" i="11" a="1"/>
  <c r="N1244" i="11" s="1"/>
  <c r="O1244" i="11" a="1"/>
  <c r="O1244" i="11" s="1"/>
  <c r="P1244" i="11" a="1"/>
  <c r="P1244" i="11" s="1"/>
  <c r="Q1244" i="11" a="1"/>
  <c r="Q1244" i="11" s="1"/>
  <c r="R1244" i="11" a="1"/>
  <c r="R1244" i="11" s="1"/>
  <c r="N1245" i="11" a="1"/>
  <c r="N1245" i="11" s="1"/>
  <c r="O1245" i="11" a="1"/>
  <c r="O1245" i="11" s="1"/>
  <c r="P1245" i="11" a="1"/>
  <c r="P1245" i="11" s="1"/>
  <c r="Q1245" i="11" a="1"/>
  <c r="Q1245" i="11" s="1"/>
  <c r="R1245" i="11" a="1"/>
  <c r="R1245" i="11" s="1"/>
  <c r="N1246" i="11" a="1"/>
  <c r="N1246" i="11" s="1"/>
  <c r="O1246" i="11" a="1"/>
  <c r="O1246" i="11" s="1"/>
  <c r="P1246" i="11" a="1"/>
  <c r="P1246" i="11" s="1"/>
  <c r="Q1246" i="11" a="1"/>
  <c r="Q1246" i="11" s="1"/>
  <c r="R1246" i="11" a="1"/>
  <c r="R1246" i="11" s="1"/>
  <c r="N1247" i="11" a="1"/>
  <c r="N1247" i="11" s="1"/>
  <c r="O1247" i="11" a="1"/>
  <c r="O1247" i="11" s="1"/>
  <c r="P1247" i="11" a="1"/>
  <c r="P1247" i="11" s="1"/>
  <c r="Q1247" i="11" a="1"/>
  <c r="Q1247" i="11" s="1"/>
  <c r="R1247" i="11" a="1"/>
  <c r="R1247" i="11" s="1"/>
  <c r="N1248" i="11" a="1"/>
  <c r="N1248" i="11" s="1"/>
  <c r="O1248" i="11" a="1"/>
  <c r="O1248" i="11" s="1"/>
  <c r="P1248" i="11" a="1"/>
  <c r="P1248" i="11" s="1"/>
  <c r="Q1248" i="11" a="1"/>
  <c r="Q1248" i="11" s="1"/>
  <c r="R1248" i="11" a="1"/>
  <c r="R1248" i="11" s="1"/>
  <c r="N1249" i="11" a="1"/>
  <c r="N1249" i="11" s="1"/>
  <c r="O1249" i="11" a="1"/>
  <c r="O1249" i="11" s="1"/>
  <c r="P1249" i="11" a="1"/>
  <c r="P1249" i="11" s="1"/>
  <c r="Q1249" i="11" a="1"/>
  <c r="Q1249" i="11" s="1"/>
  <c r="R1249" i="11" a="1"/>
  <c r="R1249" i="11" s="1"/>
  <c r="N1250" i="11" a="1"/>
  <c r="N1250" i="11" s="1"/>
  <c r="O1250" i="11" a="1"/>
  <c r="O1250" i="11" s="1"/>
  <c r="P1250" i="11" a="1"/>
  <c r="P1250" i="11" s="1"/>
  <c r="Q1250" i="11" a="1"/>
  <c r="Q1250" i="11" s="1"/>
  <c r="R1250" i="11" a="1"/>
  <c r="R1250" i="11" s="1"/>
  <c r="N1251" i="11" a="1"/>
  <c r="N1251" i="11" s="1"/>
  <c r="O1251" i="11" a="1"/>
  <c r="O1251" i="11" s="1"/>
  <c r="P1251" i="11" a="1"/>
  <c r="P1251" i="11" s="1"/>
  <c r="Q1251" i="11" a="1"/>
  <c r="Q1251" i="11" s="1"/>
  <c r="R1251" i="11" a="1"/>
  <c r="R1251" i="11" s="1"/>
  <c r="N1252" i="11" a="1"/>
  <c r="N1252" i="11" s="1"/>
  <c r="O1252" i="11" a="1"/>
  <c r="O1252" i="11" s="1"/>
  <c r="P1252" i="11" a="1"/>
  <c r="P1252" i="11" s="1"/>
  <c r="Q1252" i="11" a="1"/>
  <c r="Q1252" i="11" s="1"/>
  <c r="R1252" i="11" a="1"/>
  <c r="R1252" i="11" s="1"/>
  <c r="N1253" i="11" a="1"/>
  <c r="N1253" i="11" s="1"/>
  <c r="O1253" i="11" a="1"/>
  <c r="O1253" i="11" s="1"/>
  <c r="P1253" i="11" a="1"/>
  <c r="P1253" i="11" s="1"/>
  <c r="Q1253" i="11" a="1"/>
  <c r="Q1253" i="11" s="1"/>
  <c r="R1253" i="11" a="1"/>
  <c r="R1253" i="11" s="1"/>
  <c r="N1254" i="11" a="1"/>
  <c r="N1254" i="11" s="1"/>
  <c r="O1254" i="11" a="1"/>
  <c r="O1254" i="11" s="1"/>
  <c r="P1254" i="11" a="1"/>
  <c r="P1254" i="11" s="1"/>
  <c r="Q1254" i="11" a="1"/>
  <c r="Q1254" i="11" s="1"/>
  <c r="R1254" i="11" a="1"/>
  <c r="R1254" i="11" s="1"/>
  <c r="N1255" i="11" a="1"/>
  <c r="N1255" i="11" s="1"/>
  <c r="O1255" i="11" a="1"/>
  <c r="O1255" i="11" s="1"/>
  <c r="P1255" i="11" a="1"/>
  <c r="P1255" i="11" s="1"/>
  <c r="Q1255" i="11" a="1"/>
  <c r="Q1255" i="11" s="1"/>
  <c r="R1255" i="11" a="1"/>
  <c r="R1255" i="11" s="1"/>
  <c r="N1256" i="11" a="1"/>
  <c r="N1256" i="11" s="1"/>
  <c r="O1256" i="11" a="1"/>
  <c r="O1256" i="11" s="1"/>
  <c r="P1256" i="11" a="1"/>
  <c r="P1256" i="11" s="1"/>
  <c r="Q1256" i="11" a="1"/>
  <c r="Q1256" i="11" s="1"/>
  <c r="R1256" i="11" a="1"/>
  <c r="R1256" i="11" s="1"/>
  <c r="N1257" i="11" a="1"/>
  <c r="N1257" i="11" s="1"/>
  <c r="O1257" i="11" a="1"/>
  <c r="O1257" i="11" s="1"/>
  <c r="P1257" i="11" a="1"/>
  <c r="P1257" i="11" s="1"/>
  <c r="Q1257" i="11" a="1"/>
  <c r="Q1257" i="11" s="1"/>
  <c r="R1257" i="11" a="1"/>
  <c r="R1257" i="11" s="1"/>
  <c r="N1258" i="11" a="1"/>
  <c r="N1258" i="11" s="1"/>
  <c r="O1258" i="11" a="1"/>
  <c r="O1258" i="11" s="1"/>
  <c r="P1258" i="11" a="1"/>
  <c r="P1258" i="11" s="1"/>
  <c r="Q1258" i="11" a="1"/>
  <c r="Q1258" i="11" s="1"/>
  <c r="R1258" i="11" a="1"/>
  <c r="R1258" i="11" s="1"/>
  <c r="N1259" i="11" a="1"/>
  <c r="N1259" i="11" s="1"/>
  <c r="O1259" i="11" a="1"/>
  <c r="O1259" i="11" s="1"/>
  <c r="P1259" i="11" a="1"/>
  <c r="P1259" i="11" s="1"/>
  <c r="Q1259" i="11" a="1"/>
  <c r="Q1259" i="11" s="1"/>
  <c r="R1259" i="11" a="1"/>
  <c r="R1259" i="11" s="1"/>
  <c r="N1260" i="11" a="1"/>
  <c r="N1260" i="11" s="1"/>
  <c r="O1260" i="11" a="1"/>
  <c r="O1260" i="11" s="1"/>
  <c r="P1260" i="11" a="1"/>
  <c r="P1260" i="11" s="1"/>
  <c r="Q1260" i="11" a="1"/>
  <c r="Q1260" i="11" s="1"/>
  <c r="R1260" i="11" a="1"/>
  <c r="R1260" i="11" s="1"/>
  <c r="N1261" i="11" a="1"/>
  <c r="N1261" i="11" s="1"/>
  <c r="O1261" i="11" a="1"/>
  <c r="O1261" i="11" s="1"/>
  <c r="P1261" i="11" a="1"/>
  <c r="P1261" i="11" s="1"/>
  <c r="Q1261" i="11" a="1"/>
  <c r="Q1261" i="11" s="1"/>
  <c r="R1261" i="11" a="1"/>
  <c r="R1261" i="11" s="1"/>
  <c r="N1262" i="11" a="1"/>
  <c r="N1262" i="11" s="1"/>
  <c r="O1262" i="11" a="1"/>
  <c r="O1262" i="11" s="1"/>
  <c r="P1262" i="11" a="1"/>
  <c r="P1262" i="11" s="1"/>
  <c r="Q1262" i="11" a="1"/>
  <c r="Q1262" i="11" s="1"/>
  <c r="R1262" i="11" a="1"/>
  <c r="R1262" i="11" s="1"/>
  <c r="N1263" i="11" a="1"/>
  <c r="N1263" i="11" s="1"/>
  <c r="O1263" i="11" a="1"/>
  <c r="O1263" i="11" s="1"/>
  <c r="P1263" i="11" a="1"/>
  <c r="P1263" i="11" s="1"/>
  <c r="Q1263" i="11" a="1"/>
  <c r="Q1263" i="11" s="1"/>
  <c r="R1263" i="11" a="1"/>
  <c r="R1263" i="11" s="1"/>
  <c r="N1264" i="11" a="1"/>
  <c r="N1264" i="11" s="1"/>
  <c r="O1264" i="11" a="1"/>
  <c r="O1264" i="11" s="1"/>
  <c r="P1264" i="11" a="1"/>
  <c r="P1264" i="11" s="1"/>
  <c r="Q1264" i="11" a="1"/>
  <c r="Q1264" i="11" s="1"/>
  <c r="R1264" i="11" a="1"/>
  <c r="R1264" i="11" s="1"/>
  <c r="N1265" i="11" a="1"/>
  <c r="N1265" i="11" s="1"/>
  <c r="O1265" i="11" a="1"/>
  <c r="O1265" i="11" s="1"/>
  <c r="P1265" i="11" a="1"/>
  <c r="P1265" i="11" s="1"/>
  <c r="Q1265" i="11" a="1"/>
  <c r="Q1265" i="11" s="1"/>
  <c r="R1265" i="11" a="1"/>
  <c r="R1265" i="11" s="1"/>
  <c r="N1266" i="11" a="1"/>
  <c r="N1266" i="11" s="1"/>
  <c r="O1266" i="11" a="1"/>
  <c r="O1266" i="11" s="1"/>
  <c r="P1266" i="11" a="1"/>
  <c r="P1266" i="11" s="1"/>
  <c r="Q1266" i="11" a="1"/>
  <c r="Q1266" i="11" s="1"/>
  <c r="R1266" i="11" a="1"/>
  <c r="R1266" i="11" s="1"/>
  <c r="N1267" i="11" a="1"/>
  <c r="N1267" i="11" s="1"/>
  <c r="O1267" i="11" a="1"/>
  <c r="O1267" i="11" s="1"/>
  <c r="P1267" i="11" a="1"/>
  <c r="P1267" i="11" s="1"/>
  <c r="Q1267" i="11" a="1"/>
  <c r="Q1267" i="11" s="1"/>
  <c r="R1267" i="11" a="1"/>
  <c r="R1267" i="11" s="1"/>
  <c r="N1268" i="11" a="1"/>
  <c r="N1268" i="11" s="1"/>
  <c r="O1268" i="11" a="1"/>
  <c r="O1268" i="11" s="1"/>
  <c r="P1268" i="11" a="1"/>
  <c r="P1268" i="11" s="1"/>
  <c r="Q1268" i="11" a="1"/>
  <c r="Q1268" i="11" s="1"/>
  <c r="R1268" i="11" a="1"/>
  <c r="R1268" i="11" s="1"/>
  <c r="N1269" i="11" a="1"/>
  <c r="N1269" i="11" s="1"/>
  <c r="O1269" i="11" a="1"/>
  <c r="O1269" i="11" s="1"/>
  <c r="P1269" i="11" a="1"/>
  <c r="P1269" i="11" s="1"/>
  <c r="Q1269" i="11" a="1"/>
  <c r="Q1269" i="11" s="1"/>
  <c r="R1269" i="11" a="1"/>
  <c r="R1269" i="11" s="1"/>
  <c r="N1270" i="11" a="1"/>
  <c r="N1270" i="11" s="1"/>
  <c r="O1270" i="11" a="1"/>
  <c r="O1270" i="11" s="1"/>
  <c r="P1270" i="11" a="1"/>
  <c r="P1270" i="11" s="1"/>
  <c r="Q1270" i="11" a="1"/>
  <c r="Q1270" i="11" s="1"/>
  <c r="R1270" i="11" a="1"/>
  <c r="R1270" i="11" s="1"/>
  <c r="N1271" i="11" a="1"/>
  <c r="N1271" i="11" s="1"/>
  <c r="O1271" i="11" a="1"/>
  <c r="O1271" i="11" s="1"/>
  <c r="P1271" i="11" a="1"/>
  <c r="P1271" i="11" s="1"/>
  <c r="Q1271" i="11" a="1"/>
  <c r="Q1271" i="11" s="1"/>
  <c r="R1271" i="11" a="1"/>
  <c r="R1271" i="11" s="1"/>
  <c r="N1272" i="11" a="1"/>
  <c r="N1272" i="11" s="1"/>
  <c r="O1272" i="11" a="1"/>
  <c r="O1272" i="11" s="1"/>
  <c r="P1272" i="11" a="1"/>
  <c r="P1272" i="11" s="1"/>
  <c r="Q1272" i="11" a="1"/>
  <c r="Q1272" i="11" s="1"/>
  <c r="R1272" i="11" a="1"/>
  <c r="R1272" i="11" s="1"/>
  <c r="N1273" i="11" a="1"/>
  <c r="N1273" i="11" s="1"/>
  <c r="O1273" i="11" a="1"/>
  <c r="O1273" i="11" s="1"/>
  <c r="P1273" i="11" a="1"/>
  <c r="P1273" i="11" s="1"/>
  <c r="Q1273" i="11" a="1"/>
  <c r="Q1273" i="11" s="1"/>
  <c r="R1273" i="11" a="1"/>
  <c r="R1273" i="11" s="1"/>
  <c r="N1274" i="11" a="1"/>
  <c r="N1274" i="11" s="1"/>
  <c r="O1274" i="11" a="1"/>
  <c r="O1274" i="11" s="1"/>
  <c r="P1274" i="11" a="1"/>
  <c r="P1274" i="11" s="1"/>
  <c r="Q1274" i="11" a="1"/>
  <c r="Q1274" i="11" s="1"/>
  <c r="R1274" i="11" a="1"/>
  <c r="R1274" i="11" s="1"/>
  <c r="N1275" i="11" a="1"/>
  <c r="N1275" i="11" s="1"/>
  <c r="O1275" i="11" a="1"/>
  <c r="O1275" i="11" s="1"/>
  <c r="P1275" i="11" a="1"/>
  <c r="P1275" i="11" s="1"/>
  <c r="Q1275" i="11" a="1"/>
  <c r="Q1275" i="11" s="1"/>
  <c r="R1275" i="11" a="1"/>
  <c r="R1275" i="11" s="1"/>
  <c r="N1276" i="11" a="1"/>
  <c r="N1276" i="11" s="1"/>
  <c r="O1276" i="11" a="1"/>
  <c r="O1276" i="11" s="1"/>
  <c r="P1276" i="11" a="1"/>
  <c r="P1276" i="11" s="1"/>
  <c r="Q1276" i="11" a="1"/>
  <c r="Q1276" i="11" s="1"/>
  <c r="R1276" i="11" a="1"/>
  <c r="R1276" i="11" s="1"/>
  <c r="N1277" i="11" a="1"/>
  <c r="N1277" i="11" s="1"/>
  <c r="O1277" i="11" a="1"/>
  <c r="O1277" i="11" s="1"/>
  <c r="P1277" i="11" a="1"/>
  <c r="P1277" i="11" s="1"/>
  <c r="Q1277" i="11" a="1"/>
  <c r="Q1277" i="11" s="1"/>
  <c r="R1277" i="11" a="1"/>
  <c r="R1277" i="11" s="1"/>
  <c r="N1278" i="11" a="1"/>
  <c r="N1278" i="11" s="1"/>
  <c r="O1278" i="11" a="1"/>
  <c r="O1278" i="11" s="1"/>
  <c r="P1278" i="11" a="1"/>
  <c r="P1278" i="11" s="1"/>
  <c r="Q1278" i="11" a="1"/>
  <c r="Q1278" i="11" s="1"/>
  <c r="R1278" i="11" a="1"/>
  <c r="R1278" i="11" s="1"/>
  <c r="N1279" i="11" a="1"/>
  <c r="N1279" i="11" s="1"/>
  <c r="O1279" i="11" a="1"/>
  <c r="O1279" i="11" s="1"/>
  <c r="P1279" i="11" a="1"/>
  <c r="P1279" i="11" s="1"/>
  <c r="Q1279" i="11" a="1"/>
  <c r="Q1279" i="11" s="1"/>
  <c r="R1279" i="11" a="1"/>
  <c r="R1279" i="11" s="1"/>
  <c r="N1280" i="11" a="1"/>
  <c r="N1280" i="11" s="1"/>
  <c r="O1280" i="11" a="1"/>
  <c r="O1280" i="11" s="1"/>
  <c r="P1280" i="11" a="1"/>
  <c r="P1280" i="11" s="1"/>
  <c r="Q1280" i="11" a="1"/>
  <c r="Q1280" i="11" s="1"/>
  <c r="R1280" i="11" a="1"/>
  <c r="R1280" i="11" s="1"/>
  <c r="N1281" i="11" a="1"/>
  <c r="N1281" i="11" s="1"/>
  <c r="O1281" i="11" a="1"/>
  <c r="O1281" i="11" s="1"/>
  <c r="P1281" i="11" a="1"/>
  <c r="P1281" i="11" s="1"/>
  <c r="Q1281" i="11" a="1"/>
  <c r="Q1281" i="11" s="1"/>
  <c r="R1281" i="11" a="1"/>
  <c r="R1281" i="11" s="1"/>
  <c r="N1282" i="11" a="1"/>
  <c r="N1282" i="11" s="1"/>
  <c r="O1282" i="11" a="1"/>
  <c r="O1282" i="11" s="1"/>
  <c r="P1282" i="11" a="1"/>
  <c r="P1282" i="11" s="1"/>
  <c r="Q1282" i="11" a="1"/>
  <c r="Q1282" i="11" s="1"/>
  <c r="R1282" i="11" a="1"/>
  <c r="R1282" i="11" s="1"/>
  <c r="N1283" i="11" a="1"/>
  <c r="N1283" i="11" s="1"/>
  <c r="O1283" i="11" a="1"/>
  <c r="O1283" i="11" s="1"/>
  <c r="P1283" i="11" a="1"/>
  <c r="P1283" i="11" s="1"/>
  <c r="Q1283" i="11" a="1"/>
  <c r="Q1283" i="11" s="1"/>
  <c r="R1283" i="11" a="1"/>
  <c r="R1283" i="11" s="1"/>
  <c r="N1284" i="11" a="1"/>
  <c r="N1284" i="11" s="1"/>
  <c r="O1284" i="11" a="1"/>
  <c r="O1284" i="11" s="1"/>
  <c r="P1284" i="11" a="1"/>
  <c r="P1284" i="11" s="1"/>
  <c r="Q1284" i="11" a="1"/>
  <c r="Q1284" i="11" s="1"/>
  <c r="R1284" i="11" a="1"/>
  <c r="R1284" i="11" s="1"/>
  <c r="N1285" i="11" a="1"/>
  <c r="N1285" i="11" s="1"/>
  <c r="O1285" i="11" a="1"/>
  <c r="O1285" i="11" s="1"/>
  <c r="P1285" i="11" a="1"/>
  <c r="P1285" i="11" s="1"/>
  <c r="Q1285" i="11" a="1"/>
  <c r="Q1285" i="11" s="1"/>
  <c r="R1285" i="11" a="1"/>
  <c r="R1285" i="11" s="1"/>
  <c r="N1286" i="11" a="1"/>
  <c r="N1286" i="11" s="1"/>
  <c r="O1286" i="11" a="1"/>
  <c r="O1286" i="11" s="1"/>
  <c r="P1286" i="11" a="1"/>
  <c r="P1286" i="11" s="1"/>
  <c r="Q1286" i="11" a="1"/>
  <c r="Q1286" i="11" s="1"/>
  <c r="R1286" i="11" a="1"/>
  <c r="R1286" i="11" s="1"/>
  <c r="N1287" i="11" a="1"/>
  <c r="N1287" i="11" s="1"/>
  <c r="O1287" i="11" a="1"/>
  <c r="O1287" i="11" s="1"/>
  <c r="P1287" i="11" a="1"/>
  <c r="P1287" i="11" s="1"/>
  <c r="Q1287" i="11" a="1"/>
  <c r="Q1287" i="11" s="1"/>
  <c r="R1287" i="11" a="1"/>
  <c r="R1287" i="11" s="1"/>
  <c r="N1288" i="11" a="1"/>
  <c r="N1288" i="11" s="1"/>
  <c r="O1288" i="11" a="1"/>
  <c r="O1288" i="11" s="1"/>
  <c r="P1288" i="11" a="1"/>
  <c r="P1288" i="11" s="1"/>
  <c r="Q1288" i="11" a="1"/>
  <c r="Q1288" i="11" s="1"/>
  <c r="R1288" i="11" a="1"/>
  <c r="R1288" i="11" s="1"/>
  <c r="N1289" i="11" a="1"/>
  <c r="N1289" i="11" s="1"/>
  <c r="O1289" i="11" a="1"/>
  <c r="O1289" i="11" s="1"/>
  <c r="P1289" i="11" a="1"/>
  <c r="P1289" i="11" s="1"/>
  <c r="Q1289" i="11" a="1"/>
  <c r="Q1289" i="11" s="1"/>
  <c r="R1289" i="11" a="1"/>
  <c r="R1289" i="11" s="1"/>
  <c r="N1290" i="11" a="1"/>
  <c r="N1290" i="11" s="1"/>
  <c r="O1290" i="11" a="1"/>
  <c r="O1290" i="11" s="1"/>
  <c r="P1290" i="11" a="1"/>
  <c r="P1290" i="11" s="1"/>
  <c r="Q1290" i="11" a="1"/>
  <c r="Q1290" i="11" s="1"/>
  <c r="R1290" i="11" a="1"/>
  <c r="R1290" i="11" s="1"/>
  <c r="N1291" i="11" a="1"/>
  <c r="N1291" i="11" s="1"/>
  <c r="O1291" i="11" a="1"/>
  <c r="O1291" i="11" s="1"/>
  <c r="P1291" i="11" a="1"/>
  <c r="P1291" i="11" s="1"/>
  <c r="Q1291" i="11" a="1"/>
  <c r="Q1291" i="11" s="1"/>
  <c r="R1291" i="11" a="1"/>
  <c r="R1291" i="11" s="1"/>
  <c r="N1292" i="11" a="1"/>
  <c r="N1292" i="11" s="1"/>
  <c r="O1292" i="11" a="1"/>
  <c r="O1292" i="11" s="1"/>
  <c r="P1292" i="11" a="1"/>
  <c r="P1292" i="11" s="1"/>
  <c r="Q1292" i="11" a="1"/>
  <c r="Q1292" i="11" s="1"/>
  <c r="R1292" i="11" a="1"/>
  <c r="R1292" i="11" s="1"/>
  <c r="N1293" i="11" a="1"/>
  <c r="N1293" i="11" s="1"/>
  <c r="O1293" i="11" a="1"/>
  <c r="O1293" i="11" s="1"/>
  <c r="P1293" i="11" a="1"/>
  <c r="P1293" i="11" s="1"/>
  <c r="Q1293" i="11" a="1"/>
  <c r="Q1293" i="11" s="1"/>
  <c r="R1293" i="11" a="1"/>
  <c r="R1293" i="11" s="1"/>
  <c r="N1294" i="11" a="1"/>
  <c r="N1294" i="11" s="1"/>
  <c r="O1294" i="11" a="1"/>
  <c r="O1294" i="11" s="1"/>
  <c r="P1294" i="11" a="1"/>
  <c r="P1294" i="11" s="1"/>
  <c r="Q1294" i="11" a="1"/>
  <c r="Q1294" i="11" s="1"/>
  <c r="R1294" i="11" a="1"/>
  <c r="R1294" i="11" s="1"/>
  <c r="N1295" i="11" a="1"/>
  <c r="N1295" i="11" s="1"/>
  <c r="O1295" i="11" a="1"/>
  <c r="O1295" i="11" s="1"/>
  <c r="P1295" i="11" a="1"/>
  <c r="P1295" i="11" s="1"/>
  <c r="Q1295" i="11" a="1"/>
  <c r="Q1295" i="11" s="1"/>
  <c r="R1295" i="11" a="1"/>
  <c r="R1295" i="11" s="1"/>
  <c r="N1296" i="11" a="1"/>
  <c r="N1296" i="11" s="1"/>
  <c r="O1296" i="11" a="1"/>
  <c r="O1296" i="11" s="1"/>
  <c r="P1296" i="11" a="1"/>
  <c r="P1296" i="11" s="1"/>
  <c r="Q1296" i="11" a="1"/>
  <c r="Q1296" i="11" s="1"/>
  <c r="R1296" i="11" a="1"/>
  <c r="R1296" i="11" s="1"/>
  <c r="N1297" i="11" a="1"/>
  <c r="N1297" i="11" s="1"/>
  <c r="O1297" i="11" a="1"/>
  <c r="O1297" i="11" s="1"/>
  <c r="P1297" i="11" a="1"/>
  <c r="P1297" i="11" s="1"/>
  <c r="Q1297" i="11" a="1"/>
  <c r="Q1297" i="11" s="1"/>
  <c r="R1297" i="11" a="1"/>
  <c r="R1297" i="11" s="1"/>
  <c r="N1298" i="11" a="1"/>
  <c r="N1298" i="11" s="1"/>
  <c r="O1298" i="11" a="1"/>
  <c r="O1298" i="11" s="1"/>
  <c r="P1298" i="11" a="1"/>
  <c r="P1298" i="11" s="1"/>
  <c r="Q1298" i="11" a="1"/>
  <c r="Q1298" i="11" s="1"/>
  <c r="R1298" i="11" a="1"/>
  <c r="R1298" i="11" s="1"/>
  <c r="N1299" i="11" a="1"/>
  <c r="N1299" i="11" s="1"/>
  <c r="O1299" i="11" a="1"/>
  <c r="O1299" i="11" s="1"/>
  <c r="P1299" i="11" a="1"/>
  <c r="P1299" i="11" s="1"/>
  <c r="Q1299" i="11" a="1"/>
  <c r="Q1299" i="11" s="1"/>
  <c r="R1299" i="11" a="1"/>
  <c r="R1299" i="11" s="1"/>
  <c r="N1300" i="11" a="1"/>
  <c r="N1300" i="11" s="1"/>
  <c r="O1300" i="11" a="1"/>
  <c r="O1300" i="11" s="1"/>
  <c r="P1300" i="11" a="1"/>
  <c r="P1300" i="11" s="1"/>
  <c r="Q1300" i="11" a="1"/>
  <c r="Q1300" i="11" s="1"/>
  <c r="R1300" i="11" a="1"/>
  <c r="R1300" i="11" s="1"/>
  <c r="N1301" i="11" a="1"/>
  <c r="N1301" i="11" s="1"/>
  <c r="O1301" i="11" a="1"/>
  <c r="O1301" i="11" s="1"/>
  <c r="P1301" i="11" a="1"/>
  <c r="P1301" i="11" s="1"/>
  <c r="Q1301" i="11" a="1"/>
  <c r="Q1301" i="11" s="1"/>
  <c r="R1301" i="11" a="1"/>
  <c r="R1301" i="11" s="1"/>
  <c r="N1302" i="11" a="1"/>
  <c r="N1302" i="11" s="1"/>
  <c r="O1302" i="11" a="1"/>
  <c r="O1302" i="11" s="1"/>
  <c r="P1302" i="11" a="1"/>
  <c r="P1302" i="11" s="1"/>
  <c r="Q1302" i="11" a="1"/>
  <c r="Q1302" i="11" s="1"/>
  <c r="R1302" i="11" a="1"/>
  <c r="R1302" i="11" s="1"/>
  <c r="N1303" i="11" a="1"/>
  <c r="N1303" i="11" s="1"/>
  <c r="O1303" i="11" a="1"/>
  <c r="O1303" i="11" s="1"/>
  <c r="P1303" i="11" a="1"/>
  <c r="P1303" i="11" s="1"/>
  <c r="Q1303" i="11" a="1"/>
  <c r="Q1303" i="11" s="1"/>
  <c r="R1303" i="11" a="1"/>
  <c r="R1303" i="11" s="1"/>
  <c r="N1304" i="11" a="1"/>
  <c r="N1304" i="11" s="1"/>
  <c r="O1304" i="11" a="1"/>
  <c r="O1304" i="11" s="1"/>
  <c r="P1304" i="11" a="1"/>
  <c r="P1304" i="11" s="1"/>
  <c r="Q1304" i="11" a="1"/>
  <c r="Q1304" i="11" s="1"/>
  <c r="R1304" i="11" a="1"/>
  <c r="R1304" i="11" s="1"/>
  <c r="N1305" i="11" a="1"/>
  <c r="N1305" i="11" s="1"/>
  <c r="O1305" i="11" a="1"/>
  <c r="O1305" i="11" s="1"/>
  <c r="P1305" i="11" a="1"/>
  <c r="P1305" i="11" s="1"/>
  <c r="Q1305" i="11" a="1"/>
  <c r="Q1305" i="11" s="1"/>
  <c r="R1305" i="11" a="1"/>
  <c r="R1305" i="11" s="1"/>
  <c r="N1306" i="11" a="1"/>
  <c r="N1306" i="11" s="1"/>
  <c r="O1306" i="11" a="1"/>
  <c r="O1306" i="11" s="1"/>
  <c r="P1306" i="11" a="1"/>
  <c r="P1306" i="11" s="1"/>
  <c r="Q1306" i="11" a="1"/>
  <c r="Q1306" i="11" s="1"/>
  <c r="R1306" i="11" a="1"/>
  <c r="R1306" i="11" s="1"/>
  <c r="N1307" i="11" a="1"/>
  <c r="N1307" i="11" s="1"/>
  <c r="O1307" i="11" a="1"/>
  <c r="O1307" i="11" s="1"/>
  <c r="P1307" i="11" a="1"/>
  <c r="P1307" i="11" s="1"/>
  <c r="Q1307" i="11" a="1"/>
  <c r="Q1307" i="11" s="1"/>
  <c r="R1307" i="11" a="1"/>
  <c r="R1307" i="11" s="1"/>
  <c r="N1308" i="11" a="1"/>
  <c r="N1308" i="11" s="1"/>
  <c r="O1308" i="11" a="1"/>
  <c r="O1308" i="11" s="1"/>
  <c r="P1308" i="11" a="1"/>
  <c r="P1308" i="11" s="1"/>
  <c r="Q1308" i="11" a="1"/>
  <c r="Q1308" i="11" s="1"/>
  <c r="R1308" i="11" a="1"/>
  <c r="R1308" i="11" s="1"/>
  <c r="N1309" i="11" a="1"/>
  <c r="N1309" i="11" s="1"/>
  <c r="O1309" i="11" a="1"/>
  <c r="O1309" i="11" s="1"/>
  <c r="P1309" i="11" a="1"/>
  <c r="P1309" i="11" s="1"/>
  <c r="Q1309" i="11" a="1"/>
  <c r="Q1309" i="11" s="1"/>
  <c r="R1309" i="11" a="1"/>
  <c r="R1309" i="11" s="1"/>
  <c r="N1310" i="11" a="1"/>
  <c r="N1310" i="11" s="1"/>
  <c r="O1310" i="11" a="1"/>
  <c r="O1310" i="11" s="1"/>
  <c r="P1310" i="11" a="1"/>
  <c r="P1310" i="11" s="1"/>
  <c r="Q1310" i="11" a="1"/>
  <c r="Q1310" i="11" s="1"/>
  <c r="R1310" i="11" a="1"/>
  <c r="R1310" i="11" s="1"/>
  <c r="N1311" i="11" a="1"/>
  <c r="N1311" i="11" s="1"/>
  <c r="O1311" i="11" a="1"/>
  <c r="O1311" i="11" s="1"/>
  <c r="P1311" i="11" a="1"/>
  <c r="P1311" i="11" s="1"/>
  <c r="Q1311" i="11" a="1"/>
  <c r="Q1311" i="11" s="1"/>
  <c r="R1311" i="11" a="1"/>
  <c r="R1311" i="11" s="1"/>
  <c r="N1312" i="11" a="1"/>
  <c r="N1312" i="11" s="1"/>
  <c r="O1312" i="11" a="1"/>
  <c r="O1312" i="11" s="1"/>
  <c r="P1312" i="11" a="1"/>
  <c r="P1312" i="11" s="1"/>
  <c r="Q1312" i="11" a="1"/>
  <c r="Q1312" i="11" s="1"/>
  <c r="R1312" i="11" a="1"/>
  <c r="R1312" i="11" s="1"/>
  <c r="N1313" i="11" a="1"/>
  <c r="N1313" i="11" s="1"/>
  <c r="O1313" i="11" a="1"/>
  <c r="O1313" i="11" s="1"/>
  <c r="P1313" i="11" a="1"/>
  <c r="P1313" i="11" s="1"/>
  <c r="Q1313" i="11" a="1"/>
  <c r="Q1313" i="11" s="1"/>
  <c r="R1313" i="11" a="1"/>
  <c r="R1313" i="11" s="1"/>
  <c r="N1314" i="11" a="1"/>
  <c r="N1314" i="11" s="1"/>
  <c r="O1314" i="11" a="1"/>
  <c r="O1314" i="11" s="1"/>
  <c r="P1314" i="11" a="1"/>
  <c r="P1314" i="11" s="1"/>
  <c r="Q1314" i="11" a="1"/>
  <c r="Q1314" i="11" s="1"/>
  <c r="R1314" i="11" a="1"/>
  <c r="R1314" i="11" s="1"/>
  <c r="N1315" i="11" a="1"/>
  <c r="N1315" i="11" s="1"/>
  <c r="O1315" i="11" a="1"/>
  <c r="O1315" i="11" s="1"/>
  <c r="P1315" i="11" a="1"/>
  <c r="P1315" i="11" s="1"/>
  <c r="Q1315" i="11" a="1"/>
  <c r="Q1315" i="11" s="1"/>
  <c r="R1315" i="11" a="1"/>
  <c r="R1315" i="11" s="1"/>
  <c r="N1316" i="11" a="1"/>
  <c r="N1316" i="11" s="1"/>
  <c r="O1316" i="11" a="1"/>
  <c r="O1316" i="11"/>
  <c r="P1316" i="11" a="1"/>
  <c r="P1316" i="11" s="1"/>
  <c r="Q1316" i="11" a="1"/>
  <c r="Q1316" i="11" s="1"/>
  <c r="R1316" i="11" a="1"/>
  <c r="R1316" i="11" s="1"/>
  <c r="N1317" i="11" a="1"/>
  <c r="N1317" i="11" s="1"/>
  <c r="O1317" i="11" a="1"/>
  <c r="O1317" i="11" s="1"/>
  <c r="P1317" i="11" a="1"/>
  <c r="P1317" i="11" s="1"/>
  <c r="Q1317" i="11" a="1"/>
  <c r="Q1317" i="11" s="1"/>
  <c r="R1317" i="11" a="1"/>
  <c r="R1317" i="11" s="1"/>
  <c r="N1318" i="11" a="1"/>
  <c r="N1318" i="11" s="1"/>
  <c r="O1318" i="11" a="1"/>
  <c r="O1318" i="11" s="1"/>
  <c r="P1318" i="11" a="1"/>
  <c r="P1318" i="11" s="1"/>
  <c r="Q1318" i="11" a="1"/>
  <c r="Q1318" i="11" s="1"/>
  <c r="R1318" i="11" a="1"/>
  <c r="R1318" i="11" s="1"/>
  <c r="N1319" i="11" a="1"/>
  <c r="N1319" i="11" s="1"/>
  <c r="O1319" i="11" a="1"/>
  <c r="O1319" i="11" s="1"/>
  <c r="P1319" i="11" a="1"/>
  <c r="P1319" i="11" s="1"/>
  <c r="Q1319" i="11" a="1"/>
  <c r="Q1319" i="11" s="1"/>
  <c r="R1319" i="11" a="1"/>
  <c r="R1319" i="11" s="1"/>
  <c r="N1320" i="11" a="1"/>
  <c r="N1320" i="11" s="1"/>
  <c r="O1320" i="11" a="1"/>
  <c r="O1320" i="11" s="1"/>
  <c r="P1320" i="11" a="1"/>
  <c r="P1320" i="11" s="1"/>
  <c r="Q1320" i="11" a="1"/>
  <c r="Q1320" i="11" s="1"/>
  <c r="R1320" i="11" a="1"/>
  <c r="R1320" i="11" s="1"/>
  <c r="N1321" i="11" a="1"/>
  <c r="N1321" i="11" s="1"/>
  <c r="O1321" i="11" a="1"/>
  <c r="O1321" i="11" s="1"/>
  <c r="P1321" i="11" a="1"/>
  <c r="P1321" i="11" s="1"/>
  <c r="Q1321" i="11" a="1"/>
  <c r="Q1321" i="11" s="1"/>
  <c r="R1321" i="11" a="1"/>
  <c r="R1321" i="11" s="1"/>
  <c r="N1322" i="11" a="1"/>
  <c r="N1322" i="11" s="1"/>
  <c r="O1322" i="11" a="1"/>
  <c r="O1322" i="11" s="1"/>
  <c r="P1322" i="11" a="1"/>
  <c r="P1322" i="11" s="1"/>
  <c r="Q1322" i="11" a="1"/>
  <c r="Q1322" i="11" s="1"/>
  <c r="R1322" i="11" a="1"/>
  <c r="R1322" i="11" s="1"/>
  <c r="N1323" i="11" a="1"/>
  <c r="N1323" i="11" s="1"/>
  <c r="O1323" i="11" a="1"/>
  <c r="O1323" i="11" s="1"/>
  <c r="P1323" i="11" a="1"/>
  <c r="P1323" i="11" s="1"/>
  <c r="Q1323" i="11" a="1"/>
  <c r="Q1323" i="11" s="1"/>
  <c r="R1323" i="11" a="1"/>
  <c r="R1323" i="11" s="1"/>
  <c r="N1324" i="11" a="1"/>
  <c r="N1324" i="11" s="1"/>
  <c r="O1324" i="11" a="1"/>
  <c r="O1324" i="11" s="1"/>
  <c r="P1324" i="11" a="1"/>
  <c r="P1324" i="11" s="1"/>
  <c r="Q1324" i="11" a="1"/>
  <c r="Q1324" i="11" s="1"/>
  <c r="R1324" i="11" a="1"/>
  <c r="R1324" i="11" s="1"/>
  <c r="N1325" i="11" a="1"/>
  <c r="N1325" i="11" s="1"/>
  <c r="O1325" i="11" a="1"/>
  <c r="O1325" i="11" s="1"/>
  <c r="P1325" i="11" a="1"/>
  <c r="P1325" i="11" s="1"/>
  <c r="Q1325" i="11" a="1"/>
  <c r="Q1325" i="11" s="1"/>
  <c r="R1325" i="11" a="1"/>
  <c r="R1325" i="11" s="1"/>
  <c r="N1326" i="11" a="1"/>
  <c r="N1326" i="11" s="1"/>
  <c r="O1326" i="11" a="1"/>
  <c r="O1326" i="11" s="1"/>
  <c r="P1326" i="11" a="1"/>
  <c r="P1326" i="11" s="1"/>
  <c r="Q1326" i="11" a="1"/>
  <c r="Q1326" i="11" s="1"/>
  <c r="R1326" i="11" a="1"/>
  <c r="R1326" i="11" s="1"/>
  <c r="N1327" i="11" a="1"/>
  <c r="N1327" i="11" s="1"/>
  <c r="O1327" i="11" a="1"/>
  <c r="O1327" i="11" s="1"/>
  <c r="P1327" i="11" a="1"/>
  <c r="P1327" i="11" s="1"/>
  <c r="Q1327" i="11" a="1"/>
  <c r="Q1327" i="11" s="1"/>
  <c r="R1327" i="11" a="1"/>
  <c r="R1327" i="11" s="1"/>
  <c r="N1328" i="11" a="1"/>
  <c r="N1328" i="11" s="1"/>
  <c r="O1328" i="11" a="1"/>
  <c r="O1328" i="11" s="1"/>
  <c r="P1328" i="11" a="1"/>
  <c r="P1328" i="11" s="1"/>
  <c r="Q1328" i="11" a="1"/>
  <c r="Q1328" i="11" s="1"/>
  <c r="R1328" i="11" a="1"/>
  <c r="R1328" i="11" s="1"/>
  <c r="N1329" i="11" a="1"/>
  <c r="N1329" i="11" s="1"/>
  <c r="O1329" i="11" a="1"/>
  <c r="O1329" i="11" s="1"/>
  <c r="P1329" i="11" a="1"/>
  <c r="P1329" i="11" s="1"/>
  <c r="Q1329" i="11" a="1"/>
  <c r="Q1329" i="11" s="1"/>
  <c r="R1329" i="11" a="1"/>
  <c r="R1329" i="11" s="1"/>
  <c r="N1330" i="11" a="1"/>
  <c r="N1330" i="11" s="1"/>
  <c r="O1330" i="11" a="1"/>
  <c r="O1330" i="11" s="1"/>
  <c r="P1330" i="11" a="1"/>
  <c r="P1330" i="11" s="1"/>
  <c r="Q1330" i="11" a="1"/>
  <c r="Q1330" i="11" s="1"/>
  <c r="R1330" i="11" a="1"/>
  <c r="R1330" i="11" s="1"/>
  <c r="N1331" i="11" a="1"/>
  <c r="N1331" i="11" s="1"/>
  <c r="O1331" i="11" a="1"/>
  <c r="O1331" i="11" s="1"/>
  <c r="P1331" i="11" a="1"/>
  <c r="P1331" i="11" s="1"/>
  <c r="Q1331" i="11" a="1"/>
  <c r="Q1331" i="11" s="1"/>
  <c r="R1331" i="11" a="1"/>
  <c r="R1331" i="11" s="1"/>
  <c r="N1332" i="11" a="1"/>
  <c r="N1332" i="11" s="1"/>
  <c r="O1332" i="11" a="1"/>
  <c r="O1332" i="11" s="1"/>
  <c r="P1332" i="11" a="1"/>
  <c r="P1332" i="11" s="1"/>
  <c r="Q1332" i="11" a="1"/>
  <c r="Q1332" i="11" s="1"/>
  <c r="R1332" i="11" a="1"/>
  <c r="R1332" i="11" s="1"/>
  <c r="N1333" i="11" a="1"/>
  <c r="N1333" i="11" s="1"/>
  <c r="O1333" i="11" a="1"/>
  <c r="O1333" i="11" s="1"/>
  <c r="P1333" i="11" a="1"/>
  <c r="P1333" i="11" s="1"/>
  <c r="Q1333" i="11" a="1"/>
  <c r="Q1333" i="11" s="1"/>
  <c r="R1333" i="11" a="1"/>
  <c r="R1333" i="11" s="1"/>
  <c r="N1334" i="11" a="1"/>
  <c r="N1334" i="11" s="1"/>
  <c r="O1334" i="11" a="1"/>
  <c r="O1334" i="11" s="1"/>
  <c r="P1334" i="11" a="1"/>
  <c r="P1334" i="11" s="1"/>
  <c r="Q1334" i="11" a="1"/>
  <c r="Q1334" i="11" s="1"/>
  <c r="R1334" i="11" a="1"/>
  <c r="R1334" i="11" s="1"/>
  <c r="N1335" i="11" a="1"/>
  <c r="N1335" i="11" s="1"/>
  <c r="O1335" i="11" a="1"/>
  <c r="O1335" i="11" s="1"/>
  <c r="P1335" i="11" a="1"/>
  <c r="P1335" i="11" s="1"/>
  <c r="Q1335" i="11" a="1"/>
  <c r="Q1335" i="11" s="1"/>
  <c r="R1335" i="11" a="1"/>
  <c r="R1335" i="11" s="1"/>
  <c r="N1336" i="11" a="1"/>
  <c r="N1336" i="11" s="1"/>
  <c r="O1336" i="11" a="1"/>
  <c r="O1336" i="11" s="1"/>
  <c r="P1336" i="11" a="1"/>
  <c r="P1336" i="11" s="1"/>
  <c r="Q1336" i="11" a="1"/>
  <c r="Q1336" i="11" s="1"/>
  <c r="R1336" i="11" a="1"/>
  <c r="R1336" i="11" s="1"/>
  <c r="N1337" i="11" a="1"/>
  <c r="N1337" i="11" s="1"/>
  <c r="O1337" i="11" a="1"/>
  <c r="O1337" i="11" s="1"/>
  <c r="P1337" i="11" a="1"/>
  <c r="P1337" i="11" s="1"/>
  <c r="Q1337" i="11" a="1"/>
  <c r="Q1337" i="11" s="1"/>
  <c r="R1337" i="11" a="1"/>
  <c r="R1337" i="11" s="1"/>
  <c r="N1338" i="11" a="1"/>
  <c r="N1338" i="11" s="1"/>
  <c r="O1338" i="11" a="1"/>
  <c r="O1338" i="11" s="1"/>
  <c r="P1338" i="11" a="1"/>
  <c r="P1338" i="11" s="1"/>
  <c r="Q1338" i="11" a="1"/>
  <c r="Q1338" i="11" s="1"/>
  <c r="R1338" i="11" a="1"/>
  <c r="R1338" i="11" s="1"/>
  <c r="N1339" i="11" a="1"/>
  <c r="N1339" i="11" s="1"/>
  <c r="O1339" i="11" a="1"/>
  <c r="O1339" i="11" s="1"/>
  <c r="P1339" i="11" a="1"/>
  <c r="P1339" i="11" s="1"/>
  <c r="Q1339" i="11" a="1"/>
  <c r="Q1339" i="11" s="1"/>
  <c r="R1339" i="11" a="1"/>
  <c r="R1339" i="11" s="1"/>
  <c r="N1340" i="11" a="1"/>
  <c r="N1340" i="11" s="1"/>
  <c r="O1340" i="11" a="1"/>
  <c r="O1340" i="11" s="1"/>
  <c r="P1340" i="11" a="1"/>
  <c r="P1340" i="11" s="1"/>
  <c r="Q1340" i="11" a="1"/>
  <c r="Q1340" i="11" s="1"/>
  <c r="R1340" i="11" a="1"/>
  <c r="R1340" i="11" s="1"/>
  <c r="N1341" i="11" a="1"/>
  <c r="N1341" i="11" s="1"/>
  <c r="O1341" i="11" a="1"/>
  <c r="O1341" i="11" s="1"/>
  <c r="P1341" i="11" a="1"/>
  <c r="P1341" i="11" s="1"/>
  <c r="Q1341" i="11" a="1"/>
  <c r="Q1341" i="11" s="1"/>
  <c r="R1341" i="11" a="1"/>
  <c r="R1341" i="11" s="1"/>
  <c r="N1342" i="11" a="1"/>
  <c r="N1342" i="11" s="1"/>
  <c r="O1342" i="11" a="1"/>
  <c r="O1342" i="11" s="1"/>
  <c r="P1342" i="11" a="1"/>
  <c r="P1342" i="11" s="1"/>
  <c r="Q1342" i="11" a="1"/>
  <c r="Q1342" i="11" s="1"/>
  <c r="R1342" i="11" a="1"/>
  <c r="R1342" i="11" s="1"/>
  <c r="N1343" i="11" a="1"/>
  <c r="N1343" i="11" s="1"/>
  <c r="O1343" i="11" a="1"/>
  <c r="O1343" i="11" s="1"/>
  <c r="P1343" i="11" a="1"/>
  <c r="P1343" i="11" s="1"/>
  <c r="Q1343" i="11" a="1"/>
  <c r="Q1343" i="11" s="1"/>
  <c r="R1343" i="11" a="1"/>
  <c r="R1343" i="11" s="1"/>
  <c r="N1344" i="11" a="1"/>
  <c r="N1344" i="11"/>
  <c r="O1344" i="11" a="1"/>
  <c r="O1344" i="11" s="1"/>
  <c r="P1344" i="11" a="1"/>
  <c r="P1344" i="11"/>
  <c r="Q1344" i="11" a="1"/>
  <c r="Q1344" i="11" s="1"/>
  <c r="R1344" i="11" a="1"/>
  <c r="R1344" i="11" s="1"/>
  <c r="N1345" i="11" a="1"/>
  <c r="N1345" i="11" s="1"/>
  <c r="O1345" i="11" a="1"/>
  <c r="O1345" i="11" s="1"/>
  <c r="P1345" i="11" a="1"/>
  <c r="P1345" i="11" s="1"/>
  <c r="Q1345" i="11" a="1"/>
  <c r="Q1345" i="11" s="1"/>
  <c r="R1345" i="11" a="1"/>
  <c r="R1345" i="11" s="1"/>
  <c r="N1346" i="11" a="1"/>
  <c r="N1346" i="11" s="1"/>
  <c r="O1346" i="11" a="1"/>
  <c r="O1346" i="11" s="1"/>
  <c r="P1346" i="11" a="1"/>
  <c r="P1346" i="11" s="1"/>
  <c r="Q1346" i="11" a="1"/>
  <c r="Q1346" i="11" s="1"/>
  <c r="R1346" i="11" a="1"/>
  <c r="R1346" i="11" s="1"/>
  <c r="N1347" i="11" a="1"/>
  <c r="N1347" i="11" s="1"/>
  <c r="O1347" i="11" a="1"/>
  <c r="O1347" i="11" s="1"/>
  <c r="P1347" i="11" a="1"/>
  <c r="P1347" i="11" s="1"/>
  <c r="Q1347" i="11" a="1"/>
  <c r="Q1347" i="11" s="1"/>
  <c r="R1347" i="11" a="1"/>
  <c r="R1347" i="11" s="1"/>
  <c r="N1348" i="11" a="1"/>
  <c r="N1348" i="11" s="1"/>
  <c r="O1348" i="11" a="1"/>
  <c r="O1348" i="11" s="1"/>
  <c r="P1348" i="11" a="1"/>
  <c r="P1348" i="11" s="1"/>
  <c r="Q1348" i="11" a="1"/>
  <c r="Q1348" i="11" s="1"/>
  <c r="R1348" i="11" a="1"/>
  <c r="R1348" i="11" s="1"/>
  <c r="N1349" i="11" a="1"/>
  <c r="N1349" i="11" s="1"/>
  <c r="O1349" i="11" a="1"/>
  <c r="O1349" i="11" s="1"/>
  <c r="P1349" i="11" a="1"/>
  <c r="P1349" i="11" s="1"/>
  <c r="Q1349" i="11" a="1"/>
  <c r="Q1349" i="11" s="1"/>
  <c r="R1349" i="11" a="1"/>
  <c r="R1349" i="11" s="1"/>
  <c r="N1350" i="11" a="1"/>
  <c r="N1350" i="11" s="1"/>
  <c r="O1350" i="11" a="1"/>
  <c r="O1350" i="11" s="1"/>
  <c r="P1350" i="11" a="1"/>
  <c r="P1350" i="11" s="1"/>
  <c r="Q1350" i="11" a="1"/>
  <c r="Q1350" i="11" s="1"/>
  <c r="R1350" i="11" a="1"/>
  <c r="R1350" i="11" s="1"/>
  <c r="N1351" i="11" a="1"/>
  <c r="N1351" i="11" s="1"/>
  <c r="O1351" i="11" a="1"/>
  <c r="O1351" i="11" s="1"/>
  <c r="P1351" i="11" a="1"/>
  <c r="P1351" i="11" s="1"/>
  <c r="Q1351" i="11" a="1"/>
  <c r="Q1351" i="11" s="1"/>
  <c r="R1351" i="11" a="1"/>
  <c r="R1351" i="11" s="1"/>
  <c r="N1352" i="11" a="1"/>
  <c r="N1352" i="11" s="1"/>
  <c r="O1352" i="11" a="1"/>
  <c r="O1352" i="11" s="1"/>
  <c r="P1352" i="11" a="1"/>
  <c r="P1352" i="11" s="1"/>
  <c r="Q1352" i="11" a="1"/>
  <c r="Q1352" i="11" s="1"/>
  <c r="R1352" i="11" a="1"/>
  <c r="R1352" i="11" s="1"/>
  <c r="N1353" i="11" a="1"/>
  <c r="N1353" i="11" s="1"/>
  <c r="O1353" i="11" a="1"/>
  <c r="O1353" i="11" s="1"/>
  <c r="P1353" i="11" a="1"/>
  <c r="P1353" i="11" s="1"/>
  <c r="Q1353" i="11" a="1"/>
  <c r="Q1353" i="11" s="1"/>
  <c r="R1353" i="11" a="1"/>
  <c r="R1353" i="11" s="1"/>
  <c r="N1354" i="11" a="1"/>
  <c r="N1354" i="11" s="1"/>
  <c r="O1354" i="11" a="1"/>
  <c r="O1354" i="11" s="1"/>
  <c r="P1354" i="11" a="1"/>
  <c r="P1354" i="11" s="1"/>
  <c r="Q1354" i="11" a="1"/>
  <c r="Q1354" i="11" s="1"/>
  <c r="R1354" i="11" a="1"/>
  <c r="R1354" i="11" s="1"/>
  <c r="N1355" i="11" a="1"/>
  <c r="N1355" i="11" s="1"/>
  <c r="O1355" i="11" a="1"/>
  <c r="O1355" i="11" s="1"/>
  <c r="P1355" i="11" a="1"/>
  <c r="P1355" i="11" s="1"/>
  <c r="Q1355" i="11" a="1"/>
  <c r="Q1355" i="11" s="1"/>
  <c r="R1355" i="11" a="1"/>
  <c r="R1355" i="11" s="1"/>
  <c r="N1356" i="11" a="1"/>
  <c r="N1356" i="11" s="1"/>
  <c r="O1356" i="11" a="1"/>
  <c r="O1356" i="11" s="1"/>
  <c r="P1356" i="11" a="1"/>
  <c r="P1356" i="11" s="1"/>
  <c r="Q1356" i="11" a="1"/>
  <c r="Q1356" i="11" s="1"/>
  <c r="R1356" i="11" a="1"/>
  <c r="R1356" i="11" s="1"/>
  <c r="N1357" i="11" a="1"/>
  <c r="N1357" i="11" s="1"/>
  <c r="O1357" i="11" a="1"/>
  <c r="O1357" i="11" s="1"/>
  <c r="P1357" i="11" a="1"/>
  <c r="P1357" i="11" s="1"/>
  <c r="Q1357" i="11" a="1"/>
  <c r="Q1357" i="11" s="1"/>
  <c r="R1357" i="11" a="1"/>
  <c r="R1357" i="11" s="1"/>
  <c r="N1358" i="11" a="1"/>
  <c r="N1358" i="11" s="1"/>
  <c r="O1358" i="11" a="1"/>
  <c r="O1358" i="11" s="1"/>
  <c r="P1358" i="11" a="1"/>
  <c r="P1358" i="11" s="1"/>
  <c r="Q1358" i="11" a="1"/>
  <c r="Q1358" i="11" s="1"/>
  <c r="R1358" i="11" a="1"/>
  <c r="R1358" i="11" s="1"/>
  <c r="N1359" i="11" a="1"/>
  <c r="N1359" i="11" s="1"/>
  <c r="O1359" i="11" a="1"/>
  <c r="O1359" i="11" s="1"/>
  <c r="P1359" i="11" a="1"/>
  <c r="P1359" i="11" s="1"/>
  <c r="Q1359" i="11" a="1"/>
  <c r="Q1359" i="11" s="1"/>
  <c r="R1359" i="11" a="1"/>
  <c r="R1359" i="11" s="1"/>
  <c r="N1360" i="11" a="1"/>
  <c r="N1360" i="11" s="1"/>
  <c r="O1360" i="11" a="1"/>
  <c r="O1360" i="11" s="1"/>
  <c r="P1360" i="11" a="1"/>
  <c r="P1360" i="11" s="1"/>
  <c r="Q1360" i="11" a="1"/>
  <c r="Q1360" i="11" s="1"/>
  <c r="R1360" i="11" a="1"/>
  <c r="R1360" i="11" s="1"/>
  <c r="N1361" i="11" a="1"/>
  <c r="N1361" i="11" s="1"/>
  <c r="O1361" i="11" a="1"/>
  <c r="O1361" i="11" s="1"/>
  <c r="P1361" i="11" a="1"/>
  <c r="P1361" i="11" s="1"/>
  <c r="Q1361" i="11" a="1"/>
  <c r="Q1361" i="11" s="1"/>
  <c r="R1361" i="11" a="1"/>
  <c r="R1361" i="11" s="1"/>
  <c r="N1362" i="11" a="1"/>
  <c r="N1362" i="11" s="1"/>
  <c r="O1362" i="11" a="1"/>
  <c r="O1362" i="11" s="1"/>
  <c r="P1362" i="11" a="1"/>
  <c r="P1362" i="11" s="1"/>
  <c r="Q1362" i="11" a="1"/>
  <c r="Q1362" i="11" s="1"/>
  <c r="R1362" i="11" a="1"/>
  <c r="R1362" i="11" s="1"/>
  <c r="N1363" i="11" a="1"/>
  <c r="N1363" i="11" s="1"/>
  <c r="O1363" i="11" a="1"/>
  <c r="O1363" i="11" s="1"/>
  <c r="P1363" i="11" a="1"/>
  <c r="P1363" i="11" s="1"/>
  <c r="Q1363" i="11" a="1"/>
  <c r="Q1363" i="11" s="1"/>
  <c r="R1363" i="11" a="1"/>
  <c r="R1363" i="11" s="1"/>
  <c r="N1364" i="11" a="1"/>
  <c r="N1364" i="11" s="1"/>
  <c r="O1364" i="11" a="1"/>
  <c r="O1364" i="11" s="1"/>
  <c r="P1364" i="11" a="1"/>
  <c r="P1364" i="11" s="1"/>
  <c r="Q1364" i="11" a="1"/>
  <c r="Q1364" i="11" s="1"/>
  <c r="R1364" i="11" a="1"/>
  <c r="R1364" i="11" s="1"/>
  <c r="N1365" i="11" a="1"/>
  <c r="N1365" i="11" s="1"/>
  <c r="O1365" i="11" a="1"/>
  <c r="O1365" i="11" s="1"/>
  <c r="P1365" i="11" a="1"/>
  <c r="P1365" i="11" s="1"/>
  <c r="Q1365" i="11" a="1"/>
  <c r="Q1365" i="11" s="1"/>
  <c r="R1365" i="11" a="1"/>
  <c r="R1365" i="11" s="1"/>
  <c r="N1366" i="11" a="1"/>
  <c r="N1366" i="11" s="1"/>
  <c r="O1366" i="11" a="1"/>
  <c r="O1366" i="11" s="1"/>
  <c r="P1366" i="11" a="1"/>
  <c r="P1366" i="11" s="1"/>
  <c r="Q1366" i="11" a="1"/>
  <c r="Q1366" i="11" s="1"/>
  <c r="R1366" i="11" a="1"/>
  <c r="R1366" i="11" s="1"/>
  <c r="N1367" i="11" a="1"/>
  <c r="N1367" i="11" s="1"/>
  <c r="O1367" i="11" a="1"/>
  <c r="O1367" i="11" s="1"/>
  <c r="P1367" i="11" a="1"/>
  <c r="P1367" i="11" s="1"/>
  <c r="Q1367" i="11" a="1"/>
  <c r="Q1367" i="11" s="1"/>
  <c r="R1367" i="11" a="1"/>
  <c r="R1367" i="11" s="1"/>
  <c r="N1368" i="11" a="1"/>
  <c r="N1368" i="11" s="1"/>
  <c r="O1368" i="11" a="1"/>
  <c r="O1368" i="11" s="1"/>
  <c r="P1368" i="11" a="1"/>
  <c r="P1368" i="11" s="1"/>
  <c r="Q1368" i="11" a="1"/>
  <c r="Q1368" i="11" s="1"/>
  <c r="R1368" i="11" a="1"/>
  <c r="R1368" i="11" s="1"/>
  <c r="N1369" i="11" a="1"/>
  <c r="N1369" i="11" s="1"/>
  <c r="O1369" i="11" a="1"/>
  <c r="O1369" i="11" s="1"/>
  <c r="P1369" i="11" a="1"/>
  <c r="P1369" i="11" s="1"/>
  <c r="Q1369" i="11" a="1"/>
  <c r="Q1369" i="11" s="1"/>
  <c r="R1369" i="11" a="1"/>
  <c r="R1369" i="11" s="1"/>
  <c r="N1370" i="11" a="1"/>
  <c r="N1370" i="11" s="1"/>
  <c r="O1370" i="11" a="1"/>
  <c r="O1370" i="11" s="1"/>
  <c r="P1370" i="11" a="1"/>
  <c r="P1370" i="11" s="1"/>
  <c r="Q1370" i="11" a="1"/>
  <c r="Q1370" i="11" s="1"/>
  <c r="R1370" i="11" a="1"/>
  <c r="R1370" i="11" s="1"/>
  <c r="N1371" i="11" a="1"/>
  <c r="N1371" i="11" s="1"/>
  <c r="O1371" i="11" a="1"/>
  <c r="O1371" i="11" s="1"/>
  <c r="P1371" i="11" a="1"/>
  <c r="P1371" i="11" s="1"/>
  <c r="Q1371" i="11" a="1"/>
  <c r="Q1371" i="11" s="1"/>
  <c r="R1371" i="11" a="1"/>
  <c r="R1371" i="11" s="1"/>
  <c r="N1372" i="11" a="1"/>
  <c r="N1372" i="11" s="1"/>
  <c r="O1372" i="11" a="1"/>
  <c r="O1372" i="11" s="1"/>
  <c r="P1372" i="11" a="1"/>
  <c r="P1372" i="11" s="1"/>
  <c r="Q1372" i="11" a="1"/>
  <c r="Q1372" i="11" s="1"/>
  <c r="R1372" i="11" a="1"/>
  <c r="R1372" i="11" s="1"/>
  <c r="N1373" i="11" a="1"/>
  <c r="N1373" i="11" s="1"/>
  <c r="O1373" i="11" a="1"/>
  <c r="O1373" i="11" s="1"/>
  <c r="P1373" i="11" a="1"/>
  <c r="P1373" i="11"/>
  <c r="Q1373" i="11" a="1"/>
  <c r="Q1373" i="11" s="1"/>
  <c r="R1373" i="11" a="1"/>
  <c r="R1373" i="11" s="1"/>
  <c r="N1374" i="11" a="1"/>
  <c r="N1374" i="11" s="1"/>
  <c r="O1374" i="11" a="1"/>
  <c r="O1374" i="11" s="1"/>
  <c r="P1374" i="11" a="1"/>
  <c r="P1374" i="11" s="1"/>
  <c r="Q1374" i="11" a="1"/>
  <c r="Q1374" i="11" s="1"/>
  <c r="R1374" i="11" a="1"/>
  <c r="R1374" i="11" s="1"/>
  <c r="N1375" i="11" a="1"/>
  <c r="N1375" i="11" s="1"/>
  <c r="O1375" i="11" a="1"/>
  <c r="O1375" i="11" s="1"/>
  <c r="P1375" i="11" a="1"/>
  <c r="P1375" i="11" s="1"/>
  <c r="Q1375" i="11" a="1"/>
  <c r="Q1375" i="11" s="1"/>
  <c r="R1375" i="11" a="1"/>
  <c r="R1375" i="11" s="1"/>
  <c r="N1376" i="11" a="1"/>
  <c r="N1376" i="11" s="1"/>
  <c r="O1376" i="11" a="1"/>
  <c r="O1376" i="11" s="1"/>
  <c r="P1376" i="11" a="1"/>
  <c r="P1376" i="11" s="1"/>
  <c r="Q1376" i="11" a="1"/>
  <c r="Q1376" i="11" s="1"/>
  <c r="R1376" i="11" a="1"/>
  <c r="R1376" i="11" s="1"/>
  <c r="N1377" i="11" a="1"/>
  <c r="N1377" i="11" s="1"/>
  <c r="O1377" i="11" a="1"/>
  <c r="O1377" i="11" s="1"/>
  <c r="P1377" i="11" a="1"/>
  <c r="P1377" i="11" s="1"/>
  <c r="Q1377" i="11" a="1"/>
  <c r="Q1377" i="11" s="1"/>
  <c r="R1377" i="11" a="1"/>
  <c r="R1377" i="11" s="1"/>
  <c r="N1378" i="11" a="1"/>
  <c r="N1378" i="11" s="1"/>
  <c r="O1378" i="11" a="1"/>
  <c r="O1378" i="11" s="1"/>
  <c r="P1378" i="11" a="1"/>
  <c r="P1378" i="11" s="1"/>
  <c r="Q1378" i="11" a="1"/>
  <c r="Q1378" i="11" s="1"/>
  <c r="R1378" i="11" a="1"/>
  <c r="R1378" i="11" s="1"/>
  <c r="N1379" i="11" a="1"/>
  <c r="N1379" i="11" s="1"/>
  <c r="O1379" i="11" a="1"/>
  <c r="O1379" i="11" s="1"/>
  <c r="P1379" i="11" a="1"/>
  <c r="P1379" i="11" s="1"/>
  <c r="Q1379" i="11" a="1"/>
  <c r="Q1379" i="11" s="1"/>
  <c r="R1379" i="11" a="1"/>
  <c r="R1379" i="11" s="1"/>
  <c r="N1380" i="11" a="1"/>
  <c r="N1380" i="11" s="1"/>
  <c r="O1380" i="11" a="1"/>
  <c r="O1380" i="11" s="1"/>
  <c r="P1380" i="11" a="1"/>
  <c r="P1380" i="11" s="1"/>
  <c r="Q1380" i="11" a="1"/>
  <c r="Q1380" i="11" s="1"/>
  <c r="R1380" i="11" a="1"/>
  <c r="R1380" i="11" s="1"/>
  <c r="N1381" i="11" a="1"/>
  <c r="N1381" i="11" s="1"/>
  <c r="O1381" i="11" a="1"/>
  <c r="O1381" i="11" s="1"/>
  <c r="P1381" i="11" a="1"/>
  <c r="P1381" i="11" s="1"/>
  <c r="Q1381" i="11" a="1"/>
  <c r="Q1381" i="11" s="1"/>
  <c r="R1381" i="11" a="1"/>
  <c r="R1381" i="11" s="1"/>
  <c r="N1382" i="11" a="1"/>
  <c r="N1382" i="11" s="1"/>
  <c r="O1382" i="11" a="1"/>
  <c r="O1382" i="11" s="1"/>
  <c r="P1382" i="11" a="1"/>
  <c r="P1382" i="11" s="1"/>
  <c r="Q1382" i="11" a="1"/>
  <c r="Q1382" i="11" s="1"/>
  <c r="R1382" i="11" a="1"/>
  <c r="R1382" i="11" s="1"/>
  <c r="N1383" i="11" a="1"/>
  <c r="N1383" i="11" s="1"/>
  <c r="O1383" i="11" a="1"/>
  <c r="O1383" i="11" s="1"/>
  <c r="P1383" i="11" a="1"/>
  <c r="P1383" i="11" s="1"/>
  <c r="Q1383" i="11" a="1"/>
  <c r="Q1383" i="11" s="1"/>
  <c r="R1383" i="11" a="1"/>
  <c r="R1383" i="11" s="1"/>
  <c r="N1384" i="11" a="1"/>
  <c r="N1384" i="11" s="1"/>
  <c r="O1384" i="11" a="1"/>
  <c r="O1384" i="11" s="1"/>
  <c r="P1384" i="11" a="1"/>
  <c r="P1384" i="11" s="1"/>
  <c r="Q1384" i="11" a="1"/>
  <c r="Q1384" i="11" s="1"/>
  <c r="R1384" i="11" a="1"/>
  <c r="R1384" i="11" s="1"/>
  <c r="N1385" i="11" a="1"/>
  <c r="N1385" i="11" s="1"/>
  <c r="O1385" i="11" a="1"/>
  <c r="O1385" i="11" s="1"/>
  <c r="P1385" i="11" a="1"/>
  <c r="P1385" i="11" s="1"/>
  <c r="Q1385" i="11" a="1"/>
  <c r="Q1385" i="11" s="1"/>
  <c r="R1385" i="11" a="1"/>
  <c r="R1385" i="11" s="1"/>
  <c r="N1386" i="11" a="1"/>
  <c r="N1386" i="11" s="1"/>
  <c r="O1386" i="11" a="1"/>
  <c r="O1386" i="11" s="1"/>
  <c r="P1386" i="11" a="1"/>
  <c r="P1386" i="11" s="1"/>
  <c r="Q1386" i="11" a="1"/>
  <c r="Q1386" i="11" s="1"/>
  <c r="R1386" i="11" a="1"/>
  <c r="R1386" i="11" s="1"/>
  <c r="N1387" i="11" a="1"/>
  <c r="N1387" i="11" s="1"/>
  <c r="O1387" i="11" a="1"/>
  <c r="O1387" i="11" s="1"/>
  <c r="P1387" i="11" a="1"/>
  <c r="P1387" i="11" s="1"/>
  <c r="Q1387" i="11" a="1"/>
  <c r="Q1387" i="11" s="1"/>
  <c r="R1387" i="11" a="1"/>
  <c r="R1387" i="11" s="1"/>
  <c r="N1388" i="11" a="1"/>
  <c r="N1388" i="11" s="1"/>
  <c r="O1388" i="11" a="1"/>
  <c r="O1388" i="11" s="1"/>
  <c r="P1388" i="11" a="1"/>
  <c r="P1388" i="11" s="1"/>
  <c r="Q1388" i="11" a="1"/>
  <c r="Q1388" i="11" s="1"/>
  <c r="R1388" i="11" a="1"/>
  <c r="R1388" i="11" s="1"/>
  <c r="N1389" i="11" a="1"/>
  <c r="N1389" i="11" s="1"/>
  <c r="O1389" i="11" a="1"/>
  <c r="O1389" i="11" s="1"/>
  <c r="P1389" i="11" a="1"/>
  <c r="P1389" i="11" s="1"/>
  <c r="Q1389" i="11" a="1"/>
  <c r="Q1389" i="11" s="1"/>
  <c r="R1389" i="11" a="1"/>
  <c r="R1389" i="11" s="1"/>
  <c r="N1390" i="11" a="1"/>
  <c r="N1390" i="11" s="1"/>
  <c r="O1390" i="11" a="1"/>
  <c r="O1390" i="11" s="1"/>
  <c r="P1390" i="11" a="1"/>
  <c r="P1390" i="11" s="1"/>
  <c r="Q1390" i="11" a="1"/>
  <c r="Q1390" i="11" s="1"/>
  <c r="R1390" i="11" a="1"/>
  <c r="R1390" i="11" s="1"/>
  <c r="N1391" i="11" a="1"/>
  <c r="N1391" i="11" s="1"/>
  <c r="O1391" i="11" a="1"/>
  <c r="O1391" i="11" s="1"/>
  <c r="P1391" i="11" a="1"/>
  <c r="P1391" i="11" s="1"/>
  <c r="Q1391" i="11" a="1"/>
  <c r="Q1391" i="11" s="1"/>
  <c r="R1391" i="11" a="1"/>
  <c r="R1391" i="11" s="1"/>
  <c r="N1392" i="11" a="1"/>
  <c r="N1392" i="11" s="1"/>
  <c r="O1392" i="11" a="1"/>
  <c r="O1392" i="11" s="1"/>
  <c r="P1392" i="11" a="1"/>
  <c r="P1392" i="11" s="1"/>
  <c r="Q1392" i="11" a="1"/>
  <c r="Q1392" i="11" s="1"/>
  <c r="R1392" i="11" a="1"/>
  <c r="R1392" i="11" s="1"/>
  <c r="N1393" i="11" a="1"/>
  <c r="N1393" i="11" s="1"/>
  <c r="O1393" i="11" a="1"/>
  <c r="O1393" i="11" s="1"/>
  <c r="P1393" i="11" a="1"/>
  <c r="P1393" i="11" s="1"/>
  <c r="Q1393" i="11" a="1"/>
  <c r="Q1393" i="11" s="1"/>
  <c r="R1393" i="11" a="1"/>
  <c r="R1393" i="11" s="1"/>
  <c r="N1394" i="11" a="1"/>
  <c r="N1394" i="11" s="1"/>
  <c r="O1394" i="11" a="1"/>
  <c r="O1394" i="11" s="1"/>
  <c r="P1394" i="11" a="1"/>
  <c r="P1394" i="11" s="1"/>
  <c r="Q1394" i="11" a="1"/>
  <c r="Q1394" i="11" s="1"/>
  <c r="R1394" i="11" a="1"/>
  <c r="R1394" i="11" s="1"/>
  <c r="N1395" i="11" a="1"/>
  <c r="N1395" i="11" s="1"/>
  <c r="O1395" i="11" a="1"/>
  <c r="O1395" i="11" s="1"/>
  <c r="P1395" i="11" a="1"/>
  <c r="P1395" i="11" s="1"/>
  <c r="Q1395" i="11" a="1"/>
  <c r="Q1395" i="11" s="1"/>
  <c r="R1395" i="11" a="1"/>
  <c r="R1395" i="11" s="1"/>
  <c r="N1396" i="11" a="1"/>
  <c r="N1396" i="11" s="1"/>
  <c r="O1396" i="11" a="1"/>
  <c r="O1396" i="11" s="1"/>
  <c r="P1396" i="11" a="1"/>
  <c r="P1396" i="11" s="1"/>
  <c r="Q1396" i="11" a="1"/>
  <c r="Q1396" i="11" s="1"/>
  <c r="R1396" i="11" a="1"/>
  <c r="R1396" i="11" s="1"/>
  <c r="N1397" i="11" a="1"/>
  <c r="N1397" i="11" s="1"/>
  <c r="O1397" i="11" a="1"/>
  <c r="O1397" i="11" s="1"/>
  <c r="P1397" i="11" a="1"/>
  <c r="P1397" i="11" s="1"/>
  <c r="Q1397" i="11" a="1"/>
  <c r="Q1397" i="11" s="1"/>
  <c r="R1397" i="11" a="1"/>
  <c r="R1397" i="11" s="1"/>
  <c r="N1398" i="11" a="1"/>
  <c r="N1398" i="11" s="1"/>
  <c r="O1398" i="11" a="1"/>
  <c r="O1398" i="11" s="1"/>
  <c r="P1398" i="11" a="1"/>
  <c r="P1398" i="11" s="1"/>
  <c r="Q1398" i="11" a="1"/>
  <c r="Q1398" i="11" s="1"/>
  <c r="R1398" i="11" a="1"/>
  <c r="R1398" i="11" s="1"/>
  <c r="N1399" i="11" a="1"/>
  <c r="N1399" i="11" s="1"/>
  <c r="O1399" i="11" a="1"/>
  <c r="O1399" i="11" s="1"/>
  <c r="P1399" i="11" a="1"/>
  <c r="P1399" i="11" s="1"/>
  <c r="Q1399" i="11" a="1"/>
  <c r="Q1399" i="11" s="1"/>
  <c r="R1399" i="11" a="1"/>
  <c r="R1399" i="11" s="1"/>
  <c r="N1400" i="11" a="1"/>
  <c r="N1400" i="11" s="1"/>
  <c r="O1400" i="11" a="1"/>
  <c r="O1400" i="11" s="1"/>
  <c r="P1400" i="11" a="1"/>
  <c r="P1400" i="11" s="1"/>
  <c r="Q1400" i="11" a="1"/>
  <c r="Q1400" i="11" s="1"/>
  <c r="R1400" i="11" a="1"/>
  <c r="R1400" i="11" s="1"/>
  <c r="N1401" i="11" a="1"/>
  <c r="N1401" i="11" s="1"/>
  <c r="O1401" i="11" a="1"/>
  <c r="O1401" i="11" s="1"/>
  <c r="P1401" i="11" a="1"/>
  <c r="P1401" i="11" s="1"/>
  <c r="Q1401" i="11" a="1"/>
  <c r="Q1401" i="11" s="1"/>
  <c r="R1401" i="11" a="1"/>
  <c r="R1401" i="11" s="1"/>
  <c r="N1402" i="11" a="1"/>
  <c r="N1402" i="11" s="1"/>
  <c r="O1402" i="11" a="1"/>
  <c r="O1402" i="11" s="1"/>
  <c r="P1402" i="11" a="1"/>
  <c r="P1402" i="11" s="1"/>
  <c r="Q1402" i="11" a="1"/>
  <c r="Q1402" i="11" s="1"/>
  <c r="R1402" i="11" a="1"/>
  <c r="R1402" i="11" s="1"/>
  <c r="N1403" i="11" a="1"/>
  <c r="N1403" i="11" s="1"/>
  <c r="O1403" i="11" a="1"/>
  <c r="O1403" i="11" s="1"/>
  <c r="P1403" i="11" a="1"/>
  <c r="P1403" i="11" s="1"/>
  <c r="Q1403" i="11" a="1"/>
  <c r="Q1403" i="11" s="1"/>
  <c r="R1403" i="11" a="1"/>
  <c r="R1403" i="11" s="1"/>
  <c r="N1404" i="11" a="1"/>
  <c r="N1404" i="11" s="1"/>
  <c r="O1404" i="11" a="1"/>
  <c r="O1404" i="11" s="1"/>
  <c r="P1404" i="11" a="1"/>
  <c r="P1404" i="11" s="1"/>
  <c r="Q1404" i="11" a="1"/>
  <c r="Q1404" i="11" s="1"/>
  <c r="R1404" i="11" a="1"/>
  <c r="R1404" i="11" s="1"/>
  <c r="N1405" i="11" a="1"/>
  <c r="N1405" i="11" s="1"/>
  <c r="O1405" i="11" a="1"/>
  <c r="O1405" i="11" s="1"/>
  <c r="P1405" i="11" a="1"/>
  <c r="P1405" i="11" s="1"/>
  <c r="Q1405" i="11" a="1"/>
  <c r="Q1405" i="11" s="1"/>
  <c r="R1405" i="11" a="1"/>
  <c r="R1405" i="11" s="1"/>
  <c r="N1406" i="11" a="1"/>
  <c r="N1406" i="11" s="1"/>
  <c r="O1406" i="11" a="1"/>
  <c r="O1406" i="11" s="1"/>
  <c r="P1406" i="11" a="1"/>
  <c r="P1406" i="11" s="1"/>
  <c r="Q1406" i="11" a="1"/>
  <c r="Q1406" i="11" s="1"/>
  <c r="R1406" i="11" a="1"/>
  <c r="R1406" i="11" s="1"/>
  <c r="N1407" i="11" a="1"/>
  <c r="N1407" i="11" s="1"/>
  <c r="O1407" i="11" a="1"/>
  <c r="O1407" i="11" s="1"/>
  <c r="P1407" i="11" a="1"/>
  <c r="P1407" i="11" s="1"/>
  <c r="Q1407" i="11" a="1"/>
  <c r="Q1407" i="11" s="1"/>
  <c r="R1407" i="11" a="1"/>
  <c r="R1407" i="11" s="1"/>
  <c r="N1408" i="11" a="1"/>
  <c r="N1408" i="11" s="1"/>
  <c r="O1408" i="11" a="1"/>
  <c r="O1408" i="11" s="1"/>
  <c r="P1408" i="11" a="1"/>
  <c r="P1408" i="11" s="1"/>
  <c r="Q1408" i="11" a="1"/>
  <c r="Q1408" i="11" s="1"/>
  <c r="R1408" i="11" a="1"/>
  <c r="R1408" i="11" s="1"/>
  <c r="N1409" i="11" a="1"/>
  <c r="N1409" i="11" s="1"/>
  <c r="O1409" i="11" a="1"/>
  <c r="O1409" i="11" s="1"/>
  <c r="P1409" i="11" a="1"/>
  <c r="P1409" i="11" s="1"/>
  <c r="Q1409" i="11" a="1"/>
  <c r="Q1409" i="11" s="1"/>
  <c r="R1409" i="11" a="1"/>
  <c r="R1409" i="11" s="1"/>
  <c r="N1410" i="11" a="1"/>
  <c r="N1410" i="11" s="1"/>
  <c r="O1410" i="11" a="1"/>
  <c r="O1410" i="11" s="1"/>
  <c r="P1410" i="11" a="1"/>
  <c r="P1410" i="11" s="1"/>
  <c r="Q1410" i="11" a="1"/>
  <c r="Q1410" i="11" s="1"/>
  <c r="R1410" i="11" a="1"/>
  <c r="R1410" i="11" s="1"/>
  <c r="N1411" i="11" a="1"/>
  <c r="N1411" i="11" s="1"/>
  <c r="O1411" i="11" a="1"/>
  <c r="O1411" i="11" s="1"/>
  <c r="P1411" i="11" a="1"/>
  <c r="P1411" i="11" s="1"/>
  <c r="Q1411" i="11" a="1"/>
  <c r="Q1411" i="11" s="1"/>
  <c r="R1411" i="11" a="1"/>
  <c r="R1411" i="11" s="1"/>
  <c r="N1412" i="11" a="1"/>
  <c r="N1412" i="11" s="1"/>
  <c r="O1412" i="11" a="1"/>
  <c r="O1412" i="11" s="1"/>
  <c r="P1412" i="11" a="1"/>
  <c r="P1412" i="11" s="1"/>
  <c r="Q1412" i="11" a="1"/>
  <c r="Q1412" i="11" s="1"/>
  <c r="R1412" i="11" a="1"/>
  <c r="R1412" i="11" s="1"/>
  <c r="N1413" i="11" a="1"/>
  <c r="N1413" i="11" s="1"/>
  <c r="O1413" i="11" a="1"/>
  <c r="O1413" i="11" s="1"/>
  <c r="P1413" i="11" a="1"/>
  <c r="P1413" i="11" s="1"/>
  <c r="Q1413" i="11" a="1"/>
  <c r="Q1413" i="11" s="1"/>
  <c r="R1413" i="11" a="1"/>
  <c r="R1413" i="11" s="1"/>
  <c r="N1414" i="11" a="1"/>
  <c r="N1414" i="11" s="1"/>
  <c r="O1414" i="11" a="1"/>
  <c r="O1414" i="11" s="1"/>
  <c r="P1414" i="11" a="1"/>
  <c r="P1414" i="11" s="1"/>
  <c r="Q1414" i="11" a="1"/>
  <c r="Q1414" i="11" s="1"/>
  <c r="R1414" i="11" a="1"/>
  <c r="R1414" i="11" s="1"/>
  <c r="N1415" i="11" a="1"/>
  <c r="N1415" i="11" s="1"/>
  <c r="O1415" i="11" a="1"/>
  <c r="O1415" i="11" s="1"/>
  <c r="P1415" i="11" a="1"/>
  <c r="P1415" i="11" s="1"/>
  <c r="Q1415" i="11" a="1"/>
  <c r="Q1415" i="11" s="1"/>
  <c r="R1415" i="11" a="1"/>
  <c r="R1415" i="11" s="1"/>
  <c r="N1416" i="11" a="1"/>
  <c r="N1416" i="11" s="1"/>
  <c r="O1416" i="11" a="1"/>
  <c r="O1416" i="11" s="1"/>
  <c r="P1416" i="11" a="1"/>
  <c r="P1416" i="11" s="1"/>
  <c r="Q1416" i="11" a="1"/>
  <c r="Q1416" i="11" s="1"/>
  <c r="R1416" i="11" a="1"/>
  <c r="R1416" i="11" s="1"/>
  <c r="N1417" i="11" a="1"/>
  <c r="N1417" i="11" s="1"/>
  <c r="O1417" i="11" a="1"/>
  <c r="O1417" i="11" s="1"/>
  <c r="P1417" i="11" a="1"/>
  <c r="P1417" i="11" s="1"/>
  <c r="Q1417" i="11" a="1"/>
  <c r="Q1417" i="11" s="1"/>
  <c r="R1417" i="11" a="1"/>
  <c r="R1417" i="11" s="1"/>
  <c r="N1418" i="11" a="1"/>
  <c r="N1418" i="11" s="1"/>
  <c r="O1418" i="11" a="1"/>
  <c r="O1418" i="11" s="1"/>
  <c r="P1418" i="11" a="1"/>
  <c r="P1418" i="11" s="1"/>
  <c r="Q1418" i="11" a="1"/>
  <c r="Q1418" i="11" s="1"/>
  <c r="R1418" i="11" a="1"/>
  <c r="R1418" i="11" s="1"/>
  <c r="N1419" i="11" a="1"/>
  <c r="N1419" i="11" s="1"/>
  <c r="O1419" i="11" a="1"/>
  <c r="O1419" i="11" s="1"/>
  <c r="P1419" i="11" a="1"/>
  <c r="P1419" i="11" s="1"/>
  <c r="Q1419" i="11" a="1"/>
  <c r="Q1419" i="11" s="1"/>
  <c r="R1419" i="11" a="1"/>
  <c r="R1419" i="11" s="1"/>
  <c r="N1420" i="11" a="1"/>
  <c r="N1420" i="11" s="1"/>
  <c r="O1420" i="11" a="1"/>
  <c r="O1420" i="11" s="1"/>
  <c r="P1420" i="11" a="1"/>
  <c r="P1420" i="11" s="1"/>
  <c r="Q1420" i="11" a="1"/>
  <c r="Q1420" i="11" s="1"/>
  <c r="R1420" i="11" a="1"/>
  <c r="R1420" i="11" s="1"/>
  <c r="N1421" i="11" a="1"/>
  <c r="N1421" i="11" s="1"/>
  <c r="O1421" i="11" a="1"/>
  <c r="O1421" i="11" s="1"/>
  <c r="P1421" i="11" a="1"/>
  <c r="P1421" i="11" s="1"/>
  <c r="Q1421" i="11" a="1"/>
  <c r="Q1421" i="11" s="1"/>
  <c r="R1421" i="11" a="1"/>
  <c r="R1421" i="11" s="1"/>
  <c r="N1422" i="11" a="1"/>
  <c r="N1422" i="11" s="1"/>
  <c r="O1422" i="11" a="1"/>
  <c r="O1422" i="11" s="1"/>
  <c r="P1422" i="11" a="1"/>
  <c r="P1422" i="11" s="1"/>
  <c r="Q1422" i="11" a="1"/>
  <c r="Q1422" i="11" s="1"/>
  <c r="R1422" i="11" a="1"/>
  <c r="R1422" i="11" s="1"/>
  <c r="N1423" i="11" a="1"/>
  <c r="N1423" i="11" s="1"/>
  <c r="O1423" i="11" a="1"/>
  <c r="O1423" i="11" s="1"/>
  <c r="P1423" i="11" a="1"/>
  <c r="P1423" i="11" s="1"/>
  <c r="Q1423" i="11" a="1"/>
  <c r="Q1423" i="11" s="1"/>
  <c r="R1423" i="11" a="1"/>
  <c r="R1423" i="11" s="1"/>
  <c r="N1424" i="11" a="1"/>
  <c r="N1424" i="11" s="1"/>
  <c r="O1424" i="11" a="1"/>
  <c r="O1424" i="11" s="1"/>
  <c r="P1424" i="11" a="1"/>
  <c r="P1424" i="11" s="1"/>
  <c r="Q1424" i="11" a="1"/>
  <c r="Q1424" i="11" s="1"/>
  <c r="R1424" i="11" a="1"/>
  <c r="R1424" i="11" s="1"/>
  <c r="N1425" i="11" a="1"/>
  <c r="N1425" i="11" s="1"/>
  <c r="O1425" i="11" a="1"/>
  <c r="O1425" i="11" s="1"/>
  <c r="P1425" i="11" a="1"/>
  <c r="P1425" i="11" s="1"/>
  <c r="Q1425" i="11" a="1"/>
  <c r="Q1425" i="11" s="1"/>
  <c r="R1425" i="11" a="1"/>
  <c r="R1425" i="11" s="1"/>
  <c r="N1426" i="11" a="1"/>
  <c r="N1426" i="11" s="1"/>
  <c r="O1426" i="11" a="1"/>
  <c r="O1426" i="11" s="1"/>
  <c r="P1426" i="11" a="1"/>
  <c r="P1426" i="11" s="1"/>
  <c r="Q1426" i="11" a="1"/>
  <c r="Q1426" i="11" s="1"/>
  <c r="R1426" i="11" a="1"/>
  <c r="R1426" i="11" s="1"/>
  <c r="N1427" i="11" a="1"/>
  <c r="N1427" i="11" s="1"/>
  <c r="O1427" i="11" a="1"/>
  <c r="O1427" i="11" s="1"/>
  <c r="P1427" i="11" a="1"/>
  <c r="P1427" i="11" s="1"/>
  <c r="Q1427" i="11" a="1"/>
  <c r="Q1427" i="11" s="1"/>
  <c r="R1427" i="11" a="1"/>
  <c r="R1427" i="11" s="1"/>
  <c r="N1428" i="11" a="1"/>
  <c r="N1428" i="11" s="1"/>
  <c r="O1428" i="11" a="1"/>
  <c r="O1428" i="11" s="1"/>
  <c r="P1428" i="11" a="1"/>
  <c r="P1428" i="11" s="1"/>
  <c r="Q1428" i="11" a="1"/>
  <c r="Q1428" i="11" s="1"/>
  <c r="R1428" i="11" a="1"/>
  <c r="R1428" i="11" s="1"/>
  <c r="N1429" i="11" a="1"/>
  <c r="N1429" i="11" s="1"/>
  <c r="O1429" i="11" a="1"/>
  <c r="O1429" i="11" s="1"/>
  <c r="P1429" i="11" a="1"/>
  <c r="P1429" i="11" s="1"/>
  <c r="Q1429" i="11" a="1"/>
  <c r="Q1429" i="11" s="1"/>
  <c r="R1429" i="11" a="1"/>
  <c r="R1429" i="11" s="1"/>
  <c r="N1430" i="11" a="1"/>
  <c r="N1430" i="11" s="1"/>
  <c r="O1430" i="11" a="1"/>
  <c r="O1430" i="11" s="1"/>
  <c r="P1430" i="11" a="1"/>
  <c r="P1430" i="11" s="1"/>
  <c r="Q1430" i="11" a="1"/>
  <c r="Q1430" i="11" s="1"/>
  <c r="R1430" i="11" a="1"/>
  <c r="R1430" i="11" s="1"/>
  <c r="N1431" i="11" a="1"/>
  <c r="N1431" i="11" s="1"/>
  <c r="O1431" i="11" a="1"/>
  <c r="O1431" i="11" s="1"/>
  <c r="P1431" i="11" a="1"/>
  <c r="P1431" i="11" s="1"/>
  <c r="Q1431" i="11" a="1"/>
  <c r="Q1431" i="11" s="1"/>
  <c r="R1431" i="11" a="1"/>
  <c r="R1431" i="11" s="1"/>
  <c r="N1432" i="11" a="1"/>
  <c r="N1432" i="11" s="1"/>
  <c r="O1432" i="11" a="1"/>
  <c r="O1432" i="11" s="1"/>
  <c r="P1432" i="11" a="1"/>
  <c r="P1432" i="11" s="1"/>
  <c r="Q1432" i="11" a="1"/>
  <c r="Q1432" i="11" s="1"/>
  <c r="R1432" i="11" a="1"/>
  <c r="R1432" i="11" s="1"/>
  <c r="N1433" i="11" a="1"/>
  <c r="N1433" i="11" s="1"/>
  <c r="O1433" i="11" a="1"/>
  <c r="O1433" i="11" s="1"/>
  <c r="P1433" i="11" a="1"/>
  <c r="P1433" i="11" s="1"/>
  <c r="Q1433" i="11" a="1"/>
  <c r="Q1433" i="11" s="1"/>
  <c r="R1433" i="11" a="1"/>
  <c r="R1433" i="11" s="1"/>
  <c r="N1434" i="11" a="1"/>
  <c r="N1434" i="11" s="1"/>
  <c r="O1434" i="11" a="1"/>
  <c r="O1434" i="11" s="1"/>
  <c r="P1434" i="11" a="1"/>
  <c r="P1434" i="11" s="1"/>
  <c r="Q1434" i="11" a="1"/>
  <c r="Q1434" i="11" s="1"/>
  <c r="R1434" i="11" a="1"/>
  <c r="R1434" i="11" s="1"/>
  <c r="N1435" i="11" a="1"/>
  <c r="N1435" i="11" s="1"/>
  <c r="O1435" i="11" a="1"/>
  <c r="O1435" i="11" s="1"/>
  <c r="P1435" i="11" a="1"/>
  <c r="P1435" i="11" s="1"/>
  <c r="Q1435" i="11" a="1"/>
  <c r="Q1435" i="11" s="1"/>
  <c r="R1435" i="11" a="1"/>
  <c r="R1435" i="11" s="1"/>
  <c r="N1436" i="11" a="1"/>
  <c r="N1436" i="11" s="1"/>
  <c r="O1436" i="11" a="1"/>
  <c r="O1436" i="11" s="1"/>
  <c r="P1436" i="11" a="1"/>
  <c r="P1436" i="11" s="1"/>
  <c r="Q1436" i="11" a="1"/>
  <c r="Q1436" i="11" s="1"/>
  <c r="R1436" i="11" a="1"/>
  <c r="R1436" i="11" s="1"/>
  <c r="N1437" i="11" a="1"/>
  <c r="N1437" i="11" s="1"/>
  <c r="O1437" i="11" a="1"/>
  <c r="O1437" i="11" s="1"/>
  <c r="P1437" i="11" a="1"/>
  <c r="P1437" i="11" s="1"/>
  <c r="Q1437" i="11" a="1"/>
  <c r="Q1437" i="11" s="1"/>
  <c r="R1437" i="11" a="1"/>
  <c r="R1437" i="11" s="1"/>
  <c r="N1438" i="11" a="1"/>
  <c r="N1438" i="11" s="1"/>
  <c r="O1438" i="11" a="1"/>
  <c r="O1438" i="11" s="1"/>
  <c r="P1438" i="11" a="1"/>
  <c r="P1438" i="11" s="1"/>
  <c r="Q1438" i="11" a="1"/>
  <c r="Q1438" i="11" s="1"/>
  <c r="R1438" i="11" a="1"/>
  <c r="R1438" i="11" s="1"/>
  <c r="N1439" i="11" a="1"/>
  <c r="N1439" i="11" s="1"/>
  <c r="O1439" i="11" a="1"/>
  <c r="O1439" i="11" s="1"/>
  <c r="P1439" i="11" a="1"/>
  <c r="P1439" i="11" s="1"/>
  <c r="Q1439" i="11" a="1"/>
  <c r="Q1439" i="11" s="1"/>
  <c r="R1439" i="11" a="1"/>
  <c r="R1439" i="11" s="1"/>
  <c r="N1440" i="11" a="1"/>
  <c r="N1440" i="11" s="1"/>
  <c r="O1440" i="11" a="1"/>
  <c r="O1440" i="11" s="1"/>
  <c r="P1440" i="11" a="1"/>
  <c r="P1440" i="11" s="1"/>
  <c r="Q1440" i="11" a="1"/>
  <c r="Q1440" i="11" s="1"/>
  <c r="R1440" i="11" a="1"/>
  <c r="R1440" i="11" s="1"/>
  <c r="N1441" i="11" a="1"/>
  <c r="N1441" i="11" s="1"/>
  <c r="O1441" i="11" a="1"/>
  <c r="O1441" i="11" s="1"/>
  <c r="P1441" i="11" a="1"/>
  <c r="P1441" i="11" s="1"/>
  <c r="Q1441" i="11" a="1"/>
  <c r="Q1441" i="11" s="1"/>
  <c r="R1441" i="11" a="1"/>
  <c r="R1441" i="11" s="1"/>
  <c r="N1442" i="11" a="1"/>
  <c r="N1442" i="11" s="1"/>
  <c r="O1442" i="11" a="1"/>
  <c r="O1442" i="11" s="1"/>
  <c r="P1442" i="11" a="1"/>
  <c r="P1442" i="11" s="1"/>
  <c r="Q1442" i="11" a="1"/>
  <c r="Q1442" i="11" s="1"/>
  <c r="R1442" i="11" a="1"/>
  <c r="R1442" i="11" s="1"/>
  <c r="N1443" i="11" a="1"/>
  <c r="N1443" i="11" s="1"/>
  <c r="O1443" i="11" a="1"/>
  <c r="O1443" i="11" s="1"/>
  <c r="P1443" i="11" a="1"/>
  <c r="P1443" i="11" s="1"/>
  <c r="Q1443" i="11" a="1"/>
  <c r="Q1443" i="11" s="1"/>
  <c r="R1443" i="11" a="1"/>
  <c r="R1443" i="11" s="1"/>
  <c r="N1444" i="11" a="1"/>
  <c r="N1444" i="11" s="1"/>
  <c r="O1444" i="11" a="1"/>
  <c r="O1444" i="11" s="1"/>
  <c r="P1444" i="11" a="1"/>
  <c r="P1444" i="11" s="1"/>
  <c r="Q1444" i="11" a="1"/>
  <c r="Q1444" i="11" s="1"/>
  <c r="R1444" i="11" a="1"/>
  <c r="R1444" i="11" s="1"/>
  <c r="N1445" i="11" a="1"/>
  <c r="N1445" i="11" s="1"/>
  <c r="O1445" i="11" a="1"/>
  <c r="O1445" i="11" s="1"/>
  <c r="P1445" i="11" a="1"/>
  <c r="P1445" i="11" s="1"/>
  <c r="Q1445" i="11" a="1"/>
  <c r="Q1445" i="11" s="1"/>
  <c r="R1445" i="11" a="1"/>
  <c r="R1445" i="11" s="1"/>
  <c r="N1446" i="11" a="1"/>
  <c r="N1446" i="11" s="1"/>
  <c r="O1446" i="11" a="1"/>
  <c r="O1446" i="11" s="1"/>
  <c r="P1446" i="11" a="1"/>
  <c r="P1446" i="11" s="1"/>
  <c r="Q1446" i="11" a="1"/>
  <c r="Q1446" i="11" s="1"/>
  <c r="R1446" i="11" a="1"/>
  <c r="R1446" i="11" s="1"/>
  <c r="N1447" i="11" a="1"/>
  <c r="N1447" i="11" s="1"/>
  <c r="O1447" i="11" a="1"/>
  <c r="O1447" i="11" s="1"/>
  <c r="P1447" i="11" a="1"/>
  <c r="P1447" i="11" s="1"/>
  <c r="Q1447" i="11" a="1"/>
  <c r="Q1447" i="11" s="1"/>
  <c r="R1447" i="11" a="1"/>
  <c r="R1447" i="11" s="1"/>
  <c r="N1448" i="11" a="1"/>
  <c r="N1448" i="11" s="1"/>
  <c r="O1448" i="11" a="1"/>
  <c r="O1448" i="11" s="1"/>
  <c r="P1448" i="11" a="1"/>
  <c r="P1448" i="11" s="1"/>
  <c r="Q1448" i="11" a="1"/>
  <c r="Q1448" i="11" s="1"/>
  <c r="R1448" i="11" a="1"/>
  <c r="R1448" i="11" s="1"/>
  <c r="N1449" i="11" a="1"/>
  <c r="N1449" i="11" s="1"/>
  <c r="O1449" i="11" a="1"/>
  <c r="O1449" i="11" s="1"/>
  <c r="P1449" i="11" a="1"/>
  <c r="P1449" i="11" s="1"/>
  <c r="Q1449" i="11" a="1"/>
  <c r="Q1449" i="11" s="1"/>
  <c r="R1449" i="11" a="1"/>
  <c r="R1449" i="11" s="1"/>
  <c r="N1450" i="11" a="1"/>
  <c r="N1450" i="11" s="1"/>
  <c r="O1450" i="11" a="1"/>
  <c r="O1450" i="11" s="1"/>
  <c r="P1450" i="11" a="1"/>
  <c r="P1450" i="11" s="1"/>
  <c r="Q1450" i="11" a="1"/>
  <c r="Q1450" i="11" s="1"/>
  <c r="R1450" i="11" a="1"/>
  <c r="R1450" i="11" s="1"/>
  <c r="N1451" i="11" a="1"/>
  <c r="N1451" i="11" s="1"/>
  <c r="O1451" i="11" a="1"/>
  <c r="O1451" i="11" s="1"/>
  <c r="P1451" i="11" a="1"/>
  <c r="P1451" i="11" s="1"/>
  <c r="Q1451" i="11" a="1"/>
  <c r="Q1451" i="11" s="1"/>
  <c r="R1451" i="11" a="1"/>
  <c r="R1451" i="11" s="1"/>
  <c r="N1452" i="11" a="1"/>
  <c r="N1452" i="11" s="1"/>
  <c r="O1452" i="11" a="1"/>
  <c r="O1452" i="11" s="1"/>
  <c r="P1452" i="11" a="1"/>
  <c r="P1452" i="11" s="1"/>
  <c r="Q1452" i="11" a="1"/>
  <c r="Q1452" i="11" s="1"/>
  <c r="R1452" i="11" a="1"/>
  <c r="R1452" i="11" s="1"/>
  <c r="N1453" i="11" a="1"/>
  <c r="N1453" i="11" s="1"/>
  <c r="O1453" i="11" a="1"/>
  <c r="O1453" i="11" s="1"/>
  <c r="P1453" i="11" a="1"/>
  <c r="P1453" i="11" s="1"/>
  <c r="Q1453" i="11" a="1"/>
  <c r="Q1453" i="11" s="1"/>
  <c r="R1453" i="11" a="1"/>
  <c r="R1453" i="11" s="1"/>
  <c r="N1454" i="11" a="1"/>
  <c r="N1454" i="11" s="1"/>
  <c r="O1454" i="11" a="1"/>
  <c r="O1454" i="11" s="1"/>
  <c r="P1454" i="11" a="1"/>
  <c r="P1454" i="11" s="1"/>
  <c r="Q1454" i="11" a="1"/>
  <c r="Q1454" i="11" s="1"/>
  <c r="R1454" i="11" a="1"/>
  <c r="R1454" i="11" s="1"/>
  <c r="N1455" i="11" a="1"/>
  <c r="N1455" i="11" s="1"/>
  <c r="O1455" i="11" a="1"/>
  <c r="O1455" i="11" s="1"/>
  <c r="P1455" i="11" a="1"/>
  <c r="P1455" i="11" s="1"/>
  <c r="Q1455" i="11" a="1"/>
  <c r="Q1455" i="11" s="1"/>
  <c r="R1455" i="11" a="1"/>
  <c r="R1455" i="11" s="1"/>
  <c r="N1456" i="11" a="1"/>
  <c r="N1456" i="11" s="1"/>
  <c r="O1456" i="11" a="1"/>
  <c r="O1456" i="11" s="1"/>
  <c r="P1456" i="11" a="1"/>
  <c r="P1456" i="11" s="1"/>
  <c r="Q1456" i="11" a="1"/>
  <c r="Q1456" i="11" s="1"/>
  <c r="R1456" i="11" a="1"/>
  <c r="R1456" i="11" s="1"/>
  <c r="N1457" i="11" a="1"/>
  <c r="N1457" i="11" s="1"/>
  <c r="O1457" i="11" a="1"/>
  <c r="O1457" i="11" s="1"/>
  <c r="P1457" i="11" a="1"/>
  <c r="P1457" i="11" s="1"/>
  <c r="Q1457" i="11" a="1"/>
  <c r="Q1457" i="11" s="1"/>
  <c r="R1457" i="11" a="1"/>
  <c r="R1457" i="11" s="1"/>
  <c r="N1458" i="11" a="1"/>
  <c r="N1458" i="11" s="1"/>
  <c r="O1458" i="11" a="1"/>
  <c r="O1458" i="11" s="1"/>
  <c r="P1458" i="11" a="1"/>
  <c r="P1458" i="11" s="1"/>
  <c r="Q1458" i="11" a="1"/>
  <c r="Q1458" i="11" s="1"/>
  <c r="R1458" i="11" a="1"/>
  <c r="R1458" i="11" s="1"/>
  <c r="N1459" i="11" a="1"/>
  <c r="N1459" i="11" s="1"/>
  <c r="O1459" i="11" a="1"/>
  <c r="O1459" i="11" s="1"/>
  <c r="P1459" i="11" a="1"/>
  <c r="P1459" i="11" s="1"/>
  <c r="Q1459" i="11" a="1"/>
  <c r="Q1459" i="11" s="1"/>
  <c r="R1459" i="11" a="1"/>
  <c r="R1459" i="11" s="1"/>
  <c r="N1460" i="11" a="1"/>
  <c r="N1460" i="11" s="1"/>
  <c r="O1460" i="11" a="1"/>
  <c r="O1460" i="11" s="1"/>
  <c r="P1460" i="11" a="1"/>
  <c r="P1460" i="11" s="1"/>
  <c r="Q1460" i="11" a="1"/>
  <c r="Q1460" i="11" s="1"/>
  <c r="R1460" i="11" a="1"/>
  <c r="R1460" i="11" s="1"/>
  <c r="N1461" i="11" a="1"/>
  <c r="N1461" i="11" s="1"/>
  <c r="O1461" i="11" a="1"/>
  <c r="O1461" i="11" s="1"/>
  <c r="P1461" i="11" a="1"/>
  <c r="P1461" i="11" s="1"/>
  <c r="Q1461" i="11" a="1"/>
  <c r="Q1461" i="11" s="1"/>
  <c r="R1461" i="11" a="1"/>
  <c r="R1461" i="11" s="1"/>
  <c r="N1462" i="11" a="1"/>
  <c r="N1462" i="11" s="1"/>
  <c r="O1462" i="11" a="1"/>
  <c r="O1462" i="11" s="1"/>
  <c r="P1462" i="11" a="1"/>
  <c r="P1462" i="11" s="1"/>
  <c r="Q1462" i="11" a="1"/>
  <c r="Q1462" i="11" s="1"/>
  <c r="R1462" i="11" a="1"/>
  <c r="R1462" i="11" s="1"/>
  <c r="N1463" i="11" a="1"/>
  <c r="N1463" i="11" s="1"/>
  <c r="O1463" i="11" a="1"/>
  <c r="O1463" i="11" s="1"/>
  <c r="P1463" i="11" a="1"/>
  <c r="P1463" i="11" s="1"/>
  <c r="Q1463" i="11" a="1"/>
  <c r="Q1463" i="11" s="1"/>
  <c r="R1463" i="11" a="1"/>
  <c r="R1463" i="11" s="1"/>
  <c r="N1464" i="11" a="1"/>
  <c r="N1464" i="11" s="1"/>
  <c r="O1464" i="11" a="1"/>
  <c r="O1464" i="11" s="1"/>
  <c r="P1464" i="11" a="1"/>
  <c r="P1464" i="11" s="1"/>
  <c r="Q1464" i="11" a="1"/>
  <c r="Q1464" i="11" s="1"/>
  <c r="R1464" i="11" a="1"/>
  <c r="R1464" i="11" s="1"/>
  <c r="N1465" i="11" a="1"/>
  <c r="N1465" i="11" s="1"/>
  <c r="O1465" i="11" a="1"/>
  <c r="O1465" i="11" s="1"/>
  <c r="P1465" i="11" a="1"/>
  <c r="P1465" i="11" s="1"/>
  <c r="Q1465" i="11" a="1"/>
  <c r="Q1465" i="11" s="1"/>
  <c r="R1465" i="11" a="1"/>
  <c r="R1465" i="11" s="1"/>
  <c r="N1466" i="11" a="1"/>
  <c r="N1466" i="11" s="1"/>
  <c r="O1466" i="11" a="1"/>
  <c r="O1466" i="11" s="1"/>
  <c r="P1466" i="11" a="1"/>
  <c r="P1466" i="11" s="1"/>
  <c r="Q1466" i="11" a="1"/>
  <c r="Q1466" i="11" s="1"/>
  <c r="R1466" i="11" a="1"/>
  <c r="R1466" i="11" s="1"/>
  <c r="N1467" i="11" a="1"/>
  <c r="N1467" i="11" s="1"/>
  <c r="O1467" i="11" a="1"/>
  <c r="O1467" i="11" s="1"/>
  <c r="P1467" i="11" a="1"/>
  <c r="P1467" i="11" s="1"/>
  <c r="Q1467" i="11" a="1"/>
  <c r="Q1467" i="11" s="1"/>
  <c r="R1467" i="11" a="1"/>
  <c r="R1467" i="11" s="1"/>
  <c r="N1468" i="11" a="1"/>
  <c r="N1468" i="11" s="1"/>
  <c r="O1468" i="11" a="1"/>
  <c r="O1468" i="11" s="1"/>
  <c r="P1468" i="11" a="1"/>
  <c r="P1468" i="11" s="1"/>
  <c r="Q1468" i="11" a="1"/>
  <c r="Q1468" i="11" s="1"/>
  <c r="R1468" i="11" a="1"/>
  <c r="R1468" i="11" s="1"/>
  <c r="N1469" i="11" a="1"/>
  <c r="N1469" i="11" s="1"/>
  <c r="O1469" i="11" a="1"/>
  <c r="O1469" i="11" s="1"/>
  <c r="P1469" i="11" a="1"/>
  <c r="P1469" i="11" s="1"/>
  <c r="Q1469" i="11" a="1"/>
  <c r="Q1469" i="11" s="1"/>
  <c r="R1469" i="11" a="1"/>
  <c r="R1469" i="11" s="1"/>
  <c r="N1470" i="11" a="1"/>
  <c r="N1470" i="11" s="1"/>
  <c r="O1470" i="11" a="1"/>
  <c r="O1470" i="11" s="1"/>
  <c r="P1470" i="11" a="1"/>
  <c r="P1470" i="11" s="1"/>
  <c r="Q1470" i="11" a="1"/>
  <c r="Q1470" i="11" s="1"/>
  <c r="R1470" i="11" a="1"/>
  <c r="R1470" i="11" s="1"/>
  <c r="N1471" i="11" a="1"/>
  <c r="N1471" i="11" s="1"/>
  <c r="O1471" i="11" a="1"/>
  <c r="O1471" i="11" s="1"/>
  <c r="P1471" i="11" a="1"/>
  <c r="P1471" i="11" s="1"/>
  <c r="Q1471" i="11" a="1"/>
  <c r="Q1471" i="11" s="1"/>
  <c r="R1471" i="11" a="1"/>
  <c r="R1471" i="11" s="1"/>
  <c r="N1472" i="11" a="1"/>
  <c r="N1472" i="11" s="1"/>
  <c r="O1472" i="11" a="1"/>
  <c r="O1472" i="11" s="1"/>
  <c r="P1472" i="11" a="1"/>
  <c r="P1472" i="11" s="1"/>
  <c r="Q1472" i="11" a="1"/>
  <c r="Q1472" i="11" s="1"/>
  <c r="R1472" i="11" a="1"/>
  <c r="R1472" i="11" s="1"/>
  <c r="N1473" i="11" a="1"/>
  <c r="N1473" i="11" s="1"/>
  <c r="O1473" i="11" a="1"/>
  <c r="O1473" i="11" s="1"/>
  <c r="P1473" i="11" a="1"/>
  <c r="P1473" i="11" s="1"/>
  <c r="Q1473" i="11" a="1"/>
  <c r="Q1473" i="11" s="1"/>
  <c r="R1473" i="11" a="1"/>
  <c r="R1473" i="11" s="1"/>
  <c r="N1474" i="11" a="1"/>
  <c r="N1474" i="11" s="1"/>
  <c r="O1474" i="11" a="1"/>
  <c r="O1474" i="11" s="1"/>
  <c r="P1474" i="11" a="1"/>
  <c r="P1474" i="11" s="1"/>
  <c r="Q1474" i="11" a="1"/>
  <c r="Q1474" i="11" s="1"/>
  <c r="R1474" i="11" a="1"/>
  <c r="R1474" i="11" s="1"/>
  <c r="N1475" i="11" a="1"/>
  <c r="N1475" i="11" s="1"/>
  <c r="O1475" i="11" a="1"/>
  <c r="O1475" i="11" s="1"/>
  <c r="P1475" i="11" a="1"/>
  <c r="P1475" i="11" s="1"/>
  <c r="Q1475" i="11" a="1"/>
  <c r="Q1475" i="11" s="1"/>
  <c r="R1475" i="11" a="1"/>
  <c r="R1475" i="11" s="1"/>
  <c r="N1476" i="11" a="1"/>
  <c r="N1476" i="11" s="1"/>
  <c r="O1476" i="11" a="1"/>
  <c r="O1476" i="11" s="1"/>
  <c r="P1476" i="11" a="1"/>
  <c r="P1476" i="11" s="1"/>
  <c r="Q1476" i="11" a="1"/>
  <c r="Q1476" i="11" s="1"/>
  <c r="R1476" i="11" a="1"/>
  <c r="R1476" i="11" s="1"/>
  <c r="N1477" i="11" a="1"/>
  <c r="N1477" i="11" s="1"/>
  <c r="O1477" i="11" a="1"/>
  <c r="O1477" i="11" s="1"/>
  <c r="P1477" i="11" a="1"/>
  <c r="P1477" i="11" s="1"/>
  <c r="Q1477" i="11" a="1"/>
  <c r="Q1477" i="11" s="1"/>
  <c r="R1477" i="11" a="1"/>
  <c r="R1477" i="11" s="1"/>
  <c r="N1478" i="11" a="1"/>
  <c r="N1478" i="11" s="1"/>
  <c r="O1478" i="11" a="1"/>
  <c r="O1478" i="11" s="1"/>
  <c r="P1478" i="11" a="1"/>
  <c r="P1478" i="11" s="1"/>
  <c r="Q1478" i="11" a="1"/>
  <c r="Q1478" i="11" s="1"/>
  <c r="R1478" i="11" a="1"/>
  <c r="R1478" i="11" s="1"/>
  <c r="N1479" i="11" a="1"/>
  <c r="N1479" i="11" s="1"/>
  <c r="O1479" i="11" a="1"/>
  <c r="O1479" i="11" s="1"/>
  <c r="P1479" i="11" a="1"/>
  <c r="P1479" i="11" s="1"/>
  <c r="Q1479" i="11" a="1"/>
  <c r="Q1479" i="11" s="1"/>
  <c r="R1479" i="11" a="1"/>
  <c r="R1479" i="11" s="1"/>
  <c r="N1480" i="11" a="1"/>
  <c r="N1480" i="11" s="1"/>
  <c r="O1480" i="11" a="1"/>
  <c r="O1480" i="11" s="1"/>
  <c r="P1480" i="11" a="1"/>
  <c r="P1480" i="11" s="1"/>
  <c r="Q1480" i="11" a="1"/>
  <c r="Q1480" i="11" s="1"/>
  <c r="R1480" i="11" a="1"/>
  <c r="R1480" i="11" s="1"/>
  <c r="N1481" i="11" a="1"/>
  <c r="N1481" i="11" s="1"/>
  <c r="O1481" i="11" a="1"/>
  <c r="O1481" i="11" s="1"/>
  <c r="P1481" i="11" a="1"/>
  <c r="P1481" i="11" s="1"/>
  <c r="Q1481" i="11" a="1"/>
  <c r="Q1481" i="11" s="1"/>
  <c r="R1481" i="11" a="1"/>
  <c r="R1481" i="11" s="1"/>
  <c r="N1482" i="11" a="1"/>
  <c r="N1482" i="11" s="1"/>
  <c r="O1482" i="11" a="1"/>
  <c r="O1482" i="11" s="1"/>
  <c r="P1482" i="11" a="1"/>
  <c r="P1482" i="11" s="1"/>
  <c r="Q1482" i="11" a="1"/>
  <c r="Q1482" i="11" s="1"/>
  <c r="R1482" i="11" a="1"/>
  <c r="R1482" i="11" s="1"/>
  <c r="N1483" i="11" a="1"/>
  <c r="N1483" i="11" s="1"/>
  <c r="O1483" i="11" a="1"/>
  <c r="O1483" i="11" s="1"/>
  <c r="P1483" i="11" a="1"/>
  <c r="P1483" i="11" s="1"/>
  <c r="Q1483" i="11" a="1"/>
  <c r="Q1483" i="11" s="1"/>
  <c r="R1483" i="11" a="1"/>
  <c r="R1483" i="11" s="1"/>
  <c r="N1484" i="11" a="1"/>
  <c r="N1484" i="11" s="1"/>
  <c r="O1484" i="11" a="1"/>
  <c r="O1484" i="11" s="1"/>
  <c r="P1484" i="11" a="1"/>
  <c r="P1484" i="11" s="1"/>
  <c r="Q1484" i="11" a="1"/>
  <c r="Q1484" i="11" s="1"/>
  <c r="R1484" i="11" a="1"/>
  <c r="R1484" i="11" s="1"/>
  <c r="N1485" i="11" a="1"/>
  <c r="N1485" i="11" s="1"/>
  <c r="O1485" i="11" a="1"/>
  <c r="O1485" i="11" s="1"/>
  <c r="P1485" i="11" a="1"/>
  <c r="P1485" i="11" s="1"/>
  <c r="Q1485" i="11" a="1"/>
  <c r="Q1485" i="11" s="1"/>
  <c r="R1485" i="11" a="1"/>
  <c r="R1485" i="11" s="1"/>
  <c r="N1486" i="11" a="1"/>
  <c r="N1486" i="11" s="1"/>
  <c r="O1486" i="11" a="1"/>
  <c r="O1486" i="11" s="1"/>
  <c r="P1486" i="11" a="1"/>
  <c r="P1486" i="11" s="1"/>
  <c r="Q1486" i="11" a="1"/>
  <c r="Q1486" i="11" s="1"/>
  <c r="R1486" i="11" a="1"/>
  <c r="R1486" i="11" s="1"/>
  <c r="N1487" i="11" a="1"/>
  <c r="N1487" i="11" s="1"/>
  <c r="O1487" i="11" a="1"/>
  <c r="O1487" i="11" s="1"/>
  <c r="P1487" i="11" a="1"/>
  <c r="P1487" i="11" s="1"/>
  <c r="Q1487" i="11" a="1"/>
  <c r="Q1487" i="11" s="1"/>
  <c r="R1487" i="11" a="1"/>
  <c r="R1487" i="11" s="1"/>
  <c r="N1488" i="11" a="1"/>
  <c r="N1488" i="11" s="1"/>
  <c r="O1488" i="11" a="1"/>
  <c r="O1488" i="11" s="1"/>
  <c r="P1488" i="11" a="1"/>
  <c r="P1488" i="11" s="1"/>
  <c r="Q1488" i="11" a="1"/>
  <c r="Q1488" i="11" s="1"/>
  <c r="R1488" i="11" a="1"/>
  <c r="R1488" i="11" s="1"/>
  <c r="N1489" i="11" a="1"/>
  <c r="N1489" i="11" s="1"/>
  <c r="O1489" i="11" a="1"/>
  <c r="O1489" i="11" s="1"/>
  <c r="P1489" i="11" a="1"/>
  <c r="P1489" i="11" s="1"/>
  <c r="Q1489" i="11" a="1"/>
  <c r="Q1489" i="11" s="1"/>
  <c r="R1489" i="11" a="1"/>
  <c r="R1489" i="11" s="1"/>
  <c r="N1490" i="11" a="1"/>
  <c r="N1490" i="11" s="1"/>
  <c r="O1490" i="11" a="1"/>
  <c r="O1490" i="11" s="1"/>
  <c r="P1490" i="11" a="1"/>
  <c r="P1490" i="11" s="1"/>
  <c r="Q1490" i="11" a="1"/>
  <c r="Q1490" i="11" s="1"/>
  <c r="R1490" i="11" a="1"/>
  <c r="R1490" i="11" s="1"/>
  <c r="N1491" i="11" a="1"/>
  <c r="N1491" i="11" s="1"/>
  <c r="O1491" i="11" a="1"/>
  <c r="O1491" i="11" s="1"/>
  <c r="P1491" i="11" a="1"/>
  <c r="P1491" i="11" s="1"/>
  <c r="Q1491" i="11" a="1"/>
  <c r="Q1491" i="11" s="1"/>
  <c r="R1491" i="11" a="1"/>
  <c r="R1491" i="11" s="1"/>
  <c r="N1492" i="11" a="1"/>
  <c r="N1492" i="11" s="1"/>
  <c r="O1492" i="11" a="1"/>
  <c r="O1492" i="11" s="1"/>
  <c r="P1492" i="11" a="1"/>
  <c r="P1492" i="11" s="1"/>
  <c r="Q1492" i="11" a="1"/>
  <c r="Q1492" i="11" s="1"/>
  <c r="R1492" i="11" a="1"/>
  <c r="R1492" i="11" s="1"/>
  <c r="N1493" i="11" a="1"/>
  <c r="N1493" i="11" s="1"/>
  <c r="O1493" i="11" a="1"/>
  <c r="O1493" i="11" s="1"/>
  <c r="P1493" i="11" a="1"/>
  <c r="P1493" i="11" s="1"/>
  <c r="Q1493" i="11" a="1"/>
  <c r="Q1493" i="11" s="1"/>
  <c r="R1493" i="11" a="1"/>
  <c r="R1493" i="11" s="1"/>
  <c r="N1494" i="11" a="1"/>
  <c r="N1494" i="11" s="1"/>
  <c r="O1494" i="11" a="1"/>
  <c r="O1494" i="11" s="1"/>
  <c r="P1494" i="11" a="1"/>
  <c r="P1494" i="11" s="1"/>
  <c r="Q1494" i="11" a="1"/>
  <c r="Q1494" i="11" s="1"/>
  <c r="R1494" i="11" a="1"/>
  <c r="R1494" i="11" s="1"/>
  <c r="N1495" i="11" a="1"/>
  <c r="N1495" i="11" s="1"/>
  <c r="O1495" i="11" a="1"/>
  <c r="O1495" i="11" s="1"/>
  <c r="P1495" i="11" a="1"/>
  <c r="P1495" i="11" s="1"/>
  <c r="Q1495" i="11" a="1"/>
  <c r="Q1495" i="11" s="1"/>
  <c r="R1495" i="11" a="1"/>
  <c r="R1495" i="11" s="1"/>
  <c r="N1496" i="11" a="1"/>
  <c r="N1496" i="11" s="1"/>
  <c r="O1496" i="11" a="1"/>
  <c r="O1496" i="11" s="1"/>
  <c r="P1496" i="11" a="1"/>
  <c r="P1496" i="11" s="1"/>
  <c r="Q1496" i="11" a="1"/>
  <c r="Q1496" i="11" s="1"/>
  <c r="R1496" i="11" a="1"/>
  <c r="R1496" i="11" s="1"/>
  <c r="N1497" i="11" a="1"/>
  <c r="N1497" i="11" s="1"/>
  <c r="O1497" i="11" a="1"/>
  <c r="O1497" i="11" s="1"/>
  <c r="P1497" i="11" a="1"/>
  <c r="P1497" i="11" s="1"/>
  <c r="Q1497" i="11" a="1"/>
  <c r="Q1497" i="11" s="1"/>
  <c r="R1497" i="11" a="1"/>
  <c r="R1497" i="11" s="1"/>
  <c r="N1498" i="11" a="1"/>
  <c r="N1498" i="11" s="1"/>
  <c r="O1498" i="11" a="1"/>
  <c r="O1498" i="11" s="1"/>
  <c r="P1498" i="11" a="1"/>
  <c r="P1498" i="11" s="1"/>
  <c r="Q1498" i="11" a="1"/>
  <c r="Q1498" i="11" s="1"/>
  <c r="R1498" i="11" a="1"/>
  <c r="R1498" i="11" s="1"/>
  <c r="N1499" i="11" a="1"/>
  <c r="N1499" i="11" s="1"/>
  <c r="O1499" i="11" a="1"/>
  <c r="O1499" i="11" s="1"/>
  <c r="P1499" i="11" a="1"/>
  <c r="P1499" i="11" s="1"/>
  <c r="Q1499" i="11" a="1"/>
  <c r="Q1499" i="11" s="1"/>
  <c r="R1499" i="11" a="1"/>
  <c r="R1499" i="11" s="1"/>
  <c r="N1500" i="11" a="1"/>
  <c r="N1500" i="11" s="1"/>
  <c r="O1500" i="11" a="1"/>
  <c r="O1500" i="11" s="1"/>
  <c r="P1500" i="11" a="1"/>
  <c r="P1500" i="11" s="1"/>
  <c r="Q1500" i="11" a="1"/>
  <c r="Q1500" i="11" s="1"/>
  <c r="R1500" i="11" a="1"/>
  <c r="R1500" i="11" s="1"/>
  <c r="N1501" i="11" a="1"/>
  <c r="N1501" i="11" s="1"/>
  <c r="O1501" i="11" a="1"/>
  <c r="O1501" i="11" s="1"/>
  <c r="P1501" i="11" a="1"/>
  <c r="P1501" i="11" s="1"/>
  <c r="Q1501" i="11" a="1"/>
  <c r="Q1501" i="11" s="1"/>
  <c r="R1501" i="11" a="1"/>
  <c r="R1501" i="11" s="1"/>
  <c r="N1502" i="11" a="1"/>
  <c r="N1502" i="11" s="1"/>
  <c r="O1502" i="11" a="1"/>
  <c r="O1502" i="11" s="1"/>
  <c r="P1502" i="11" a="1"/>
  <c r="P1502" i="11" s="1"/>
  <c r="Q1502" i="11" a="1"/>
  <c r="Q1502" i="11" s="1"/>
  <c r="R1502" i="11" a="1"/>
  <c r="R1502" i="11" s="1"/>
  <c r="N1503" i="11" a="1"/>
  <c r="N1503" i="11" s="1"/>
  <c r="O1503" i="11" a="1"/>
  <c r="O1503" i="11" s="1"/>
  <c r="P1503" i="11" a="1"/>
  <c r="P1503" i="11" s="1"/>
  <c r="Q1503" i="11" a="1"/>
  <c r="Q1503" i="11" s="1"/>
  <c r="R1503" i="11" a="1"/>
  <c r="R1503" i="11" s="1"/>
  <c r="N1504" i="11" a="1"/>
  <c r="N1504" i="11" s="1"/>
  <c r="O1504" i="11" a="1"/>
  <c r="O1504" i="11" s="1"/>
  <c r="P1504" i="11" a="1"/>
  <c r="P1504" i="11" s="1"/>
  <c r="Q1504" i="11" a="1"/>
  <c r="Q1504" i="11" s="1"/>
  <c r="R1504" i="11" a="1"/>
  <c r="R1504" i="11" s="1"/>
  <c r="N1505" i="11" a="1"/>
  <c r="N1505" i="11" s="1"/>
  <c r="O1505" i="11" a="1"/>
  <c r="O1505" i="11" s="1"/>
  <c r="P1505" i="11" a="1"/>
  <c r="P1505" i="11" s="1"/>
  <c r="Q1505" i="11" a="1"/>
  <c r="Q1505" i="11" s="1"/>
  <c r="R1505" i="11" a="1"/>
  <c r="R1505" i="11" s="1"/>
  <c r="N1506" i="11" a="1"/>
  <c r="N1506" i="11" s="1"/>
  <c r="O1506" i="11" a="1"/>
  <c r="O1506" i="11" s="1"/>
  <c r="P1506" i="11" a="1"/>
  <c r="P1506" i="11" s="1"/>
  <c r="Q1506" i="11" a="1"/>
  <c r="Q1506" i="11" s="1"/>
  <c r="R1506" i="11" a="1"/>
  <c r="R1506" i="11" s="1"/>
  <c r="N1507" i="11" a="1"/>
  <c r="N1507" i="11" s="1"/>
  <c r="O1507" i="11" a="1"/>
  <c r="O1507" i="11" s="1"/>
  <c r="P1507" i="11" a="1"/>
  <c r="P1507" i="11" s="1"/>
  <c r="Q1507" i="11" a="1"/>
  <c r="Q1507" i="11" s="1"/>
  <c r="R1507" i="11" a="1"/>
  <c r="R1507" i="11" s="1"/>
  <c r="N1508" i="11" a="1"/>
  <c r="N1508" i="11" s="1"/>
  <c r="O1508" i="11" a="1"/>
  <c r="O1508" i="11" s="1"/>
  <c r="P1508" i="11" a="1"/>
  <c r="P1508" i="11" s="1"/>
  <c r="Q1508" i="11" a="1"/>
  <c r="Q1508" i="11" s="1"/>
  <c r="R1508" i="11" a="1"/>
  <c r="R1508" i="11" s="1"/>
  <c r="N1509" i="11" a="1"/>
  <c r="N1509" i="11" s="1"/>
  <c r="O1509" i="11" a="1"/>
  <c r="O1509" i="11" s="1"/>
  <c r="P1509" i="11" a="1"/>
  <c r="P1509" i="11" s="1"/>
  <c r="Q1509" i="11" a="1"/>
  <c r="Q1509" i="11" s="1"/>
  <c r="R1509" i="11" a="1"/>
  <c r="R1509" i="11" s="1"/>
  <c r="N1510" i="11" a="1"/>
  <c r="N1510" i="11" s="1"/>
  <c r="O1510" i="11" a="1"/>
  <c r="O1510" i="11" s="1"/>
  <c r="P1510" i="11" a="1"/>
  <c r="P1510" i="11" s="1"/>
  <c r="Q1510" i="11" a="1"/>
  <c r="Q1510" i="11" s="1"/>
  <c r="R1510" i="11" a="1"/>
  <c r="R1510" i="11" s="1"/>
  <c r="N1511" i="11" a="1"/>
  <c r="N1511" i="11" s="1"/>
  <c r="O1511" i="11" a="1"/>
  <c r="O1511" i="11" s="1"/>
  <c r="P1511" i="11" a="1"/>
  <c r="P1511" i="11" s="1"/>
  <c r="Q1511" i="11" a="1"/>
  <c r="Q1511" i="11" s="1"/>
  <c r="R1511" i="11" a="1"/>
  <c r="R1511" i="11" s="1"/>
  <c r="N1512" i="11" a="1"/>
  <c r="N1512" i="11" s="1"/>
  <c r="O1512" i="11" a="1"/>
  <c r="O1512" i="11" s="1"/>
  <c r="P1512" i="11" a="1"/>
  <c r="P1512" i="11" s="1"/>
  <c r="Q1512" i="11" a="1"/>
  <c r="Q1512" i="11" s="1"/>
  <c r="R1512" i="11" a="1"/>
  <c r="R1512" i="11" s="1"/>
  <c r="N1513" i="11" a="1"/>
  <c r="N1513" i="11" s="1"/>
  <c r="O1513" i="11" a="1"/>
  <c r="O1513" i="11" s="1"/>
  <c r="P1513" i="11" a="1"/>
  <c r="P1513" i="11" s="1"/>
  <c r="Q1513" i="11" a="1"/>
  <c r="Q1513" i="11" s="1"/>
  <c r="R1513" i="11" a="1"/>
  <c r="R1513" i="11" s="1"/>
  <c r="N1514" i="11" a="1"/>
  <c r="N1514" i="11" s="1"/>
  <c r="O1514" i="11" a="1"/>
  <c r="O1514" i="11" s="1"/>
  <c r="P1514" i="11" a="1"/>
  <c r="P1514" i="11" s="1"/>
  <c r="Q1514" i="11" a="1"/>
  <c r="Q1514" i="11" s="1"/>
  <c r="R1514" i="11" a="1"/>
  <c r="R1514" i="11" s="1"/>
  <c r="N1515" i="11" a="1"/>
  <c r="N1515" i="11" s="1"/>
  <c r="O1515" i="11" a="1"/>
  <c r="O1515" i="11" s="1"/>
  <c r="P1515" i="11" a="1"/>
  <c r="P1515" i="11" s="1"/>
  <c r="Q1515" i="11" a="1"/>
  <c r="Q1515" i="11" s="1"/>
  <c r="R1515" i="11" a="1"/>
  <c r="R1515" i="11" s="1"/>
  <c r="N1516" i="11" a="1"/>
  <c r="N1516" i="11" s="1"/>
  <c r="O1516" i="11" a="1"/>
  <c r="O1516" i="11" s="1"/>
  <c r="P1516" i="11" a="1"/>
  <c r="P1516" i="11" s="1"/>
  <c r="Q1516" i="11" a="1"/>
  <c r="Q1516" i="11" s="1"/>
  <c r="R1516" i="11" a="1"/>
  <c r="R1516" i="11" s="1"/>
  <c r="N1517" i="11" a="1"/>
  <c r="N1517" i="11" s="1"/>
  <c r="O1517" i="11" a="1"/>
  <c r="O1517" i="11" s="1"/>
  <c r="P1517" i="11" a="1"/>
  <c r="P1517" i="11" s="1"/>
  <c r="Q1517" i="11" a="1"/>
  <c r="Q1517" i="11" s="1"/>
  <c r="R1517" i="11" a="1"/>
  <c r="R1517" i="11" s="1"/>
  <c r="N1518" i="11" a="1"/>
  <c r="N1518" i="11" s="1"/>
  <c r="O1518" i="11" a="1"/>
  <c r="O1518" i="11" s="1"/>
  <c r="P1518" i="11" a="1"/>
  <c r="P1518" i="11" s="1"/>
  <c r="Q1518" i="11" a="1"/>
  <c r="Q1518" i="11" s="1"/>
  <c r="R1518" i="11" a="1"/>
  <c r="R1518" i="11" s="1"/>
  <c r="N1519" i="11" a="1"/>
  <c r="N1519" i="11" s="1"/>
  <c r="O1519" i="11" a="1"/>
  <c r="O1519" i="11" s="1"/>
  <c r="P1519" i="11" a="1"/>
  <c r="P1519" i="11" s="1"/>
  <c r="Q1519" i="11" a="1"/>
  <c r="Q1519" i="11" s="1"/>
  <c r="R1519" i="11" a="1"/>
  <c r="R1519" i="11" s="1"/>
  <c r="N1520" i="11" a="1"/>
  <c r="N1520" i="11" s="1"/>
  <c r="O1520" i="11" a="1"/>
  <c r="O1520" i="11" s="1"/>
  <c r="P1520" i="11" a="1"/>
  <c r="P1520" i="11" s="1"/>
  <c r="Q1520" i="11" a="1"/>
  <c r="Q1520" i="11" s="1"/>
  <c r="R1520" i="11" a="1"/>
  <c r="R1520" i="11" s="1"/>
  <c r="N1521" i="11" a="1"/>
  <c r="N1521" i="11" s="1"/>
  <c r="O1521" i="11" a="1"/>
  <c r="O1521" i="11" s="1"/>
  <c r="P1521" i="11" a="1"/>
  <c r="P1521" i="11" s="1"/>
  <c r="Q1521" i="11" a="1"/>
  <c r="Q1521" i="11" s="1"/>
  <c r="R1521" i="11" a="1"/>
  <c r="R1521" i="11" s="1"/>
  <c r="N1522" i="11" a="1"/>
  <c r="N1522" i="11" s="1"/>
  <c r="O1522" i="11" a="1"/>
  <c r="O1522" i="11" s="1"/>
  <c r="P1522" i="11" a="1"/>
  <c r="P1522" i="11" s="1"/>
  <c r="Q1522" i="11" a="1"/>
  <c r="Q1522" i="11" s="1"/>
  <c r="R1522" i="11" a="1"/>
  <c r="R1522" i="11" s="1"/>
  <c r="N1523" i="11" a="1"/>
  <c r="N1523" i="11" s="1"/>
  <c r="O1523" i="11" a="1"/>
  <c r="O1523" i="11" s="1"/>
  <c r="P1523" i="11" a="1"/>
  <c r="P1523" i="11" s="1"/>
  <c r="Q1523" i="11" a="1"/>
  <c r="Q1523" i="11" s="1"/>
  <c r="R1523" i="11" a="1"/>
  <c r="R1523" i="11" s="1"/>
  <c r="N1524" i="11" a="1"/>
  <c r="N1524" i="11" s="1"/>
  <c r="O1524" i="11" a="1"/>
  <c r="O1524" i="11" s="1"/>
  <c r="P1524" i="11" a="1"/>
  <c r="P1524" i="11" s="1"/>
  <c r="Q1524" i="11" a="1"/>
  <c r="Q1524" i="11" s="1"/>
  <c r="R1524" i="11" a="1"/>
  <c r="R1524" i="11" s="1"/>
  <c r="N1525" i="11" a="1"/>
  <c r="N1525" i="11" s="1"/>
  <c r="O1525" i="11" a="1"/>
  <c r="O1525" i="11" s="1"/>
  <c r="P1525" i="11" a="1"/>
  <c r="P1525" i="11" s="1"/>
  <c r="Q1525" i="11" a="1"/>
  <c r="Q1525" i="11" s="1"/>
  <c r="R1525" i="11" a="1"/>
  <c r="R1525" i="11" s="1"/>
  <c r="N1526" i="11" a="1"/>
  <c r="N1526" i="11" s="1"/>
  <c r="O1526" i="11" a="1"/>
  <c r="O1526" i="11" s="1"/>
  <c r="P1526" i="11" a="1"/>
  <c r="P1526" i="11" s="1"/>
  <c r="Q1526" i="11" a="1"/>
  <c r="Q1526" i="11" s="1"/>
  <c r="R1526" i="11" a="1"/>
  <c r="R1526" i="11" s="1"/>
  <c r="N1527" i="11" a="1"/>
  <c r="N1527" i="11" s="1"/>
  <c r="O1527" i="11" a="1"/>
  <c r="O1527" i="11" s="1"/>
  <c r="P1527" i="11" a="1"/>
  <c r="P1527" i="11" s="1"/>
  <c r="Q1527" i="11" a="1"/>
  <c r="Q1527" i="11" s="1"/>
  <c r="R1527" i="11" a="1"/>
  <c r="R1527" i="11" s="1"/>
  <c r="N1528" i="11" a="1"/>
  <c r="N1528" i="11" s="1"/>
  <c r="O1528" i="11" a="1"/>
  <c r="O1528" i="11" s="1"/>
  <c r="P1528" i="11" a="1"/>
  <c r="P1528" i="11" s="1"/>
  <c r="Q1528" i="11" a="1"/>
  <c r="Q1528" i="11" s="1"/>
  <c r="R1528" i="11" a="1"/>
  <c r="R1528" i="11" s="1"/>
  <c r="N1529" i="11" a="1"/>
  <c r="N1529" i="11" s="1"/>
  <c r="O1529" i="11" a="1"/>
  <c r="O1529" i="11" s="1"/>
  <c r="P1529" i="11" a="1"/>
  <c r="P1529" i="11" s="1"/>
  <c r="Q1529" i="11" a="1"/>
  <c r="Q1529" i="11" s="1"/>
  <c r="R1529" i="11" a="1"/>
  <c r="R1529" i="11" s="1"/>
  <c r="N1530" i="11" a="1"/>
  <c r="N1530" i="11" s="1"/>
  <c r="O1530" i="11" a="1"/>
  <c r="O1530" i="11" s="1"/>
  <c r="P1530" i="11" a="1"/>
  <c r="P1530" i="11" s="1"/>
  <c r="Q1530" i="11" a="1"/>
  <c r="Q1530" i="11" s="1"/>
  <c r="R1530" i="11" a="1"/>
  <c r="R1530" i="11" s="1"/>
  <c r="N1531" i="11" a="1"/>
  <c r="N1531" i="11" s="1"/>
  <c r="O1531" i="11" a="1"/>
  <c r="O1531" i="11" s="1"/>
  <c r="P1531" i="11" a="1"/>
  <c r="P1531" i="11" s="1"/>
  <c r="Q1531" i="11" a="1"/>
  <c r="Q1531" i="11" s="1"/>
  <c r="R1531" i="11" a="1"/>
  <c r="R1531" i="11" s="1"/>
  <c r="N1532" i="11" a="1"/>
  <c r="N1532" i="11" s="1"/>
  <c r="O1532" i="11" a="1"/>
  <c r="O1532" i="11" s="1"/>
  <c r="P1532" i="11" a="1"/>
  <c r="P1532" i="11" s="1"/>
  <c r="Q1532" i="11" a="1"/>
  <c r="Q1532" i="11" s="1"/>
  <c r="R1532" i="11" a="1"/>
  <c r="R1532" i="11" s="1"/>
  <c r="N1533" i="11" a="1"/>
  <c r="N1533" i="11" s="1"/>
  <c r="O1533" i="11" a="1"/>
  <c r="O1533" i="11" s="1"/>
  <c r="P1533" i="11" a="1"/>
  <c r="P1533" i="11" s="1"/>
  <c r="Q1533" i="11" a="1"/>
  <c r="Q1533" i="11" s="1"/>
  <c r="R1533" i="11" a="1"/>
  <c r="R1533" i="11" s="1"/>
  <c r="N1534" i="11" a="1"/>
  <c r="N1534" i="11" s="1"/>
  <c r="O1534" i="11" a="1"/>
  <c r="O1534" i="11" s="1"/>
  <c r="P1534" i="11" a="1"/>
  <c r="P1534" i="11" s="1"/>
  <c r="Q1534" i="11" a="1"/>
  <c r="Q1534" i="11" s="1"/>
  <c r="R1534" i="11" a="1"/>
  <c r="R1534" i="11" s="1"/>
  <c r="N1535" i="11" a="1"/>
  <c r="N1535" i="11" s="1"/>
  <c r="O1535" i="11" a="1"/>
  <c r="O1535" i="11" s="1"/>
  <c r="P1535" i="11" a="1"/>
  <c r="P1535" i="11" s="1"/>
  <c r="Q1535" i="11" a="1"/>
  <c r="Q1535" i="11" s="1"/>
  <c r="R1535" i="11" a="1"/>
  <c r="R1535" i="11" s="1"/>
  <c r="N1536" i="11" a="1"/>
  <c r="N1536" i="11" s="1"/>
  <c r="O1536" i="11" a="1"/>
  <c r="O1536" i="11" s="1"/>
  <c r="P1536" i="11" a="1"/>
  <c r="P1536" i="11" s="1"/>
  <c r="Q1536" i="11" a="1"/>
  <c r="Q1536" i="11" s="1"/>
  <c r="R1536" i="11" a="1"/>
  <c r="R1536" i="11" s="1"/>
  <c r="N1537" i="11" a="1"/>
  <c r="N1537" i="11" s="1"/>
  <c r="O1537" i="11" a="1"/>
  <c r="O1537" i="11" s="1"/>
  <c r="P1537" i="11" a="1"/>
  <c r="P1537" i="11" s="1"/>
  <c r="Q1537" i="11" a="1"/>
  <c r="Q1537" i="11" s="1"/>
  <c r="R1537" i="11" a="1"/>
  <c r="R1537" i="11" s="1"/>
  <c r="N1538" i="11" a="1"/>
  <c r="N1538" i="11" s="1"/>
  <c r="O1538" i="11" a="1"/>
  <c r="O1538" i="11" s="1"/>
  <c r="P1538" i="11" a="1"/>
  <c r="P1538" i="11" s="1"/>
  <c r="Q1538" i="11" a="1"/>
  <c r="Q1538" i="11" s="1"/>
  <c r="R1538" i="11" a="1"/>
  <c r="R1538" i="11" s="1"/>
  <c r="N1539" i="11" a="1"/>
  <c r="N1539" i="11" s="1"/>
  <c r="O1539" i="11" a="1"/>
  <c r="O1539" i="11" s="1"/>
  <c r="P1539" i="11" a="1"/>
  <c r="P1539" i="11" s="1"/>
  <c r="Q1539" i="11" a="1"/>
  <c r="Q1539" i="11" s="1"/>
  <c r="R1539" i="11" a="1"/>
  <c r="R1539" i="11" s="1"/>
  <c r="N1540" i="11" a="1"/>
  <c r="N1540" i="11" s="1"/>
  <c r="O1540" i="11" a="1"/>
  <c r="O1540" i="11" s="1"/>
  <c r="P1540" i="11" a="1"/>
  <c r="P1540" i="11" s="1"/>
  <c r="Q1540" i="11" a="1"/>
  <c r="Q1540" i="11" s="1"/>
  <c r="R1540" i="11" a="1"/>
  <c r="R1540" i="11" s="1"/>
  <c r="N1541" i="11" a="1"/>
  <c r="N1541" i="11" s="1"/>
  <c r="O1541" i="11" a="1"/>
  <c r="O1541" i="11" s="1"/>
  <c r="P1541" i="11" a="1"/>
  <c r="P1541" i="11" s="1"/>
  <c r="Q1541" i="11" a="1"/>
  <c r="Q1541" i="11" s="1"/>
  <c r="R1541" i="11" a="1"/>
  <c r="R1541" i="11" s="1"/>
  <c r="N1542" i="11" a="1"/>
  <c r="N1542" i="11" s="1"/>
  <c r="O1542" i="11" a="1"/>
  <c r="O1542" i="11" s="1"/>
  <c r="P1542" i="11" a="1"/>
  <c r="P1542" i="11" s="1"/>
  <c r="Q1542" i="11" a="1"/>
  <c r="Q1542" i="11" s="1"/>
  <c r="R1542" i="11" a="1"/>
  <c r="R1542" i="11" s="1"/>
  <c r="N1543" i="11" a="1"/>
  <c r="N1543" i="11" s="1"/>
  <c r="O1543" i="11" a="1"/>
  <c r="O1543" i="11" s="1"/>
  <c r="P1543" i="11" a="1"/>
  <c r="P1543" i="11" s="1"/>
  <c r="Q1543" i="11" a="1"/>
  <c r="Q1543" i="11" s="1"/>
  <c r="R1543" i="11" a="1"/>
  <c r="R1543" i="11" s="1"/>
  <c r="N1544" i="11" a="1"/>
  <c r="N1544" i="11" s="1"/>
  <c r="O1544" i="11" a="1"/>
  <c r="O1544" i="11" s="1"/>
  <c r="P1544" i="11" a="1"/>
  <c r="P1544" i="11" s="1"/>
  <c r="Q1544" i="11" a="1"/>
  <c r="Q1544" i="11" s="1"/>
  <c r="R1544" i="11" a="1"/>
  <c r="R1544" i="11" s="1"/>
  <c r="N1545" i="11" a="1"/>
  <c r="N1545" i="11" s="1"/>
  <c r="O1545" i="11" a="1"/>
  <c r="O1545" i="11" s="1"/>
  <c r="P1545" i="11" a="1"/>
  <c r="P1545" i="11" s="1"/>
  <c r="Q1545" i="11" a="1"/>
  <c r="Q1545" i="11" s="1"/>
  <c r="R1545" i="11" a="1"/>
  <c r="R1545" i="11" s="1"/>
  <c r="N1546" i="11" a="1"/>
  <c r="N1546" i="11" s="1"/>
  <c r="O1546" i="11" a="1"/>
  <c r="O1546" i="11" s="1"/>
  <c r="P1546" i="11" a="1"/>
  <c r="P1546" i="11" s="1"/>
  <c r="Q1546" i="11" a="1"/>
  <c r="Q1546" i="11" s="1"/>
  <c r="R1546" i="11" a="1"/>
  <c r="R1546" i="11" s="1"/>
  <c r="N1547" i="11" a="1"/>
  <c r="N1547" i="11" s="1"/>
  <c r="O1547" i="11" a="1"/>
  <c r="O1547" i="11" s="1"/>
  <c r="P1547" i="11" a="1"/>
  <c r="P1547" i="11" s="1"/>
  <c r="Q1547" i="11" a="1"/>
  <c r="Q1547" i="11" s="1"/>
  <c r="R1547" i="11" a="1"/>
  <c r="R1547" i="11" s="1"/>
  <c r="N1548" i="11" a="1"/>
  <c r="N1548" i="11" s="1"/>
  <c r="O1548" i="11" a="1"/>
  <c r="O1548" i="11" s="1"/>
  <c r="P1548" i="11" a="1"/>
  <c r="P1548" i="11" s="1"/>
  <c r="Q1548" i="11" a="1"/>
  <c r="Q1548" i="11" s="1"/>
  <c r="R1548" i="11" a="1"/>
  <c r="R1548" i="11" s="1"/>
  <c r="N1549" i="11" a="1"/>
  <c r="N1549" i="11" s="1"/>
  <c r="O1549" i="11" a="1"/>
  <c r="O1549" i="11" s="1"/>
  <c r="P1549" i="11" a="1"/>
  <c r="P1549" i="11" s="1"/>
  <c r="Q1549" i="11" a="1"/>
  <c r="Q1549" i="11" s="1"/>
  <c r="R1549" i="11" a="1"/>
  <c r="R1549" i="11" s="1"/>
  <c r="N1550" i="11" a="1"/>
  <c r="N1550" i="11" s="1"/>
  <c r="O1550" i="11" a="1"/>
  <c r="O1550" i="11" s="1"/>
  <c r="P1550" i="11" a="1"/>
  <c r="P1550" i="11" s="1"/>
  <c r="Q1550" i="11" a="1"/>
  <c r="Q1550" i="11" s="1"/>
  <c r="R1550" i="11" a="1"/>
  <c r="R1550" i="11" s="1"/>
  <c r="N1551" i="11" a="1"/>
  <c r="N1551" i="11" s="1"/>
  <c r="O1551" i="11" a="1"/>
  <c r="O1551" i="11" s="1"/>
  <c r="P1551" i="11" a="1"/>
  <c r="P1551" i="11" s="1"/>
  <c r="Q1551" i="11" a="1"/>
  <c r="Q1551" i="11" s="1"/>
  <c r="R1551" i="11" a="1"/>
  <c r="R1551" i="11" s="1"/>
  <c r="N1552" i="11" a="1"/>
  <c r="N1552" i="11" s="1"/>
  <c r="O1552" i="11" a="1"/>
  <c r="O1552" i="11" s="1"/>
  <c r="P1552" i="11" a="1"/>
  <c r="P1552" i="11" s="1"/>
  <c r="Q1552" i="11" a="1"/>
  <c r="Q1552" i="11" s="1"/>
  <c r="R1552" i="11" a="1"/>
  <c r="R1552" i="11" s="1"/>
  <c r="N1553" i="11" a="1"/>
  <c r="N1553" i="11" s="1"/>
  <c r="O1553" i="11" a="1"/>
  <c r="O1553" i="11" s="1"/>
  <c r="P1553" i="11" a="1"/>
  <c r="P1553" i="11" s="1"/>
  <c r="Q1553" i="11" a="1"/>
  <c r="Q1553" i="11" s="1"/>
  <c r="R1553" i="11" a="1"/>
  <c r="R1553" i="11" s="1"/>
  <c r="N1554" i="11" a="1"/>
  <c r="N1554" i="11" s="1"/>
  <c r="O1554" i="11" a="1"/>
  <c r="O1554" i="11" s="1"/>
  <c r="P1554" i="11" a="1"/>
  <c r="P1554" i="11" s="1"/>
  <c r="Q1554" i="11" a="1"/>
  <c r="Q1554" i="11" s="1"/>
  <c r="R1554" i="11" a="1"/>
  <c r="R1554" i="11" s="1"/>
  <c r="N1555" i="11" a="1"/>
  <c r="N1555" i="11" s="1"/>
  <c r="O1555" i="11" a="1"/>
  <c r="O1555" i="11" s="1"/>
  <c r="P1555" i="11" a="1"/>
  <c r="P1555" i="11" s="1"/>
  <c r="Q1555" i="11" a="1"/>
  <c r="Q1555" i="11" s="1"/>
  <c r="R1555" i="11" a="1"/>
  <c r="R1555" i="11" s="1"/>
  <c r="N1556" i="11" a="1"/>
  <c r="N1556" i="11" s="1"/>
  <c r="O1556" i="11" a="1"/>
  <c r="O1556" i="11" s="1"/>
  <c r="P1556" i="11" a="1"/>
  <c r="P1556" i="11" s="1"/>
  <c r="Q1556" i="11" a="1"/>
  <c r="Q1556" i="11" s="1"/>
  <c r="R1556" i="11" a="1"/>
  <c r="R1556" i="11" s="1"/>
  <c r="N1557" i="11" a="1"/>
  <c r="N1557" i="11" s="1"/>
  <c r="O1557" i="11" a="1"/>
  <c r="O1557" i="11" s="1"/>
  <c r="P1557" i="11" a="1"/>
  <c r="P1557" i="11" s="1"/>
  <c r="Q1557" i="11" a="1"/>
  <c r="Q1557" i="11" s="1"/>
  <c r="R1557" i="11" a="1"/>
  <c r="R1557" i="11" s="1"/>
  <c r="N1558" i="11" a="1"/>
  <c r="N1558" i="11" s="1"/>
  <c r="O1558" i="11" a="1"/>
  <c r="O1558" i="11" s="1"/>
  <c r="P1558" i="11" a="1"/>
  <c r="P1558" i="11" s="1"/>
  <c r="Q1558" i="11" a="1"/>
  <c r="Q1558" i="11" s="1"/>
  <c r="R1558" i="11" a="1"/>
  <c r="R1558" i="11" s="1"/>
  <c r="N1559" i="11" a="1"/>
  <c r="N1559" i="11" s="1"/>
  <c r="O1559" i="11" a="1"/>
  <c r="O1559" i="11" s="1"/>
  <c r="P1559" i="11" a="1"/>
  <c r="P1559" i="11" s="1"/>
  <c r="Q1559" i="11" a="1"/>
  <c r="Q1559" i="11" s="1"/>
  <c r="R1559" i="11" a="1"/>
  <c r="R1559" i="11" s="1"/>
  <c r="N1560" i="11" a="1"/>
  <c r="N1560" i="11" s="1"/>
  <c r="O1560" i="11" a="1"/>
  <c r="O1560" i="11" s="1"/>
  <c r="P1560" i="11" a="1"/>
  <c r="P1560" i="11" s="1"/>
  <c r="Q1560" i="11" a="1"/>
  <c r="Q1560" i="11" s="1"/>
  <c r="R1560" i="11" a="1"/>
  <c r="R1560" i="11" s="1"/>
  <c r="N1561" i="11" a="1"/>
  <c r="N1561" i="11" s="1"/>
  <c r="O1561" i="11" a="1"/>
  <c r="O1561" i="11" s="1"/>
  <c r="P1561" i="11" a="1"/>
  <c r="P1561" i="11" s="1"/>
  <c r="Q1561" i="11" a="1"/>
  <c r="Q1561" i="11" s="1"/>
  <c r="R1561" i="11" a="1"/>
  <c r="R1561" i="11" s="1"/>
  <c r="N1562" i="11" a="1"/>
  <c r="N1562" i="11" s="1"/>
  <c r="O1562" i="11" a="1"/>
  <c r="O1562" i="11" s="1"/>
  <c r="P1562" i="11" a="1"/>
  <c r="P1562" i="11" s="1"/>
  <c r="Q1562" i="11" a="1"/>
  <c r="Q1562" i="11" s="1"/>
  <c r="R1562" i="11" a="1"/>
  <c r="R1562" i="11" s="1"/>
  <c r="N1563" i="11" a="1"/>
  <c r="N1563" i="11" s="1"/>
  <c r="O1563" i="11" a="1"/>
  <c r="O1563" i="11" s="1"/>
  <c r="P1563" i="11" a="1"/>
  <c r="P1563" i="11" s="1"/>
  <c r="Q1563" i="11" a="1"/>
  <c r="Q1563" i="11" s="1"/>
  <c r="R1563" i="11" a="1"/>
  <c r="R1563" i="11" s="1"/>
  <c r="N1564" i="11" a="1"/>
  <c r="N1564" i="11" s="1"/>
  <c r="O1564" i="11" a="1"/>
  <c r="O1564" i="11" s="1"/>
  <c r="P1564" i="11" a="1"/>
  <c r="P1564" i="11" s="1"/>
  <c r="Q1564" i="11" a="1"/>
  <c r="Q1564" i="11" s="1"/>
  <c r="R1564" i="11" a="1"/>
  <c r="R1564" i="11" s="1"/>
  <c r="N1565" i="11" a="1"/>
  <c r="N1565" i="11" s="1"/>
  <c r="O1565" i="11" a="1"/>
  <c r="O1565" i="11" s="1"/>
  <c r="P1565" i="11" a="1"/>
  <c r="P1565" i="11" s="1"/>
  <c r="Q1565" i="11" a="1"/>
  <c r="Q1565" i="11" s="1"/>
  <c r="R1565" i="11" a="1"/>
  <c r="R1565" i="11" s="1"/>
  <c r="N1566" i="11" a="1"/>
  <c r="N1566" i="11" s="1"/>
  <c r="O1566" i="11" a="1"/>
  <c r="O1566" i="11" s="1"/>
  <c r="P1566" i="11" a="1"/>
  <c r="P1566" i="11" s="1"/>
  <c r="Q1566" i="11" a="1"/>
  <c r="Q1566" i="11" s="1"/>
  <c r="R1566" i="11" a="1"/>
  <c r="R1566" i="11" s="1"/>
  <c r="N1567" i="11" a="1"/>
  <c r="N1567" i="11" s="1"/>
  <c r="O1567" i="11" a="1"/>
  <c r="O1567" i="11" s="1"/>
  <c r="P1567" i="11" a="1"/>
  <c r="P1567" i="11" s="1"/>
  <c r="Q1567" i="11" a="1"/>
  <c r="Q1567" i="11" s="1"/>
  <c r="R1567" i="11" a="1"/>
  <c r="R1567" i="11" s="1"/>
  <c r="N1568" i="11" a="1"/>
  <c r="N1568" i="11" s="1"/>
  <c r="O1568" i="11" a="1"/>
  <c r="O1568" i="11" s="1"/>
  <c r="P1568" i="11" a="1"/>
  <c r="P1568" i="11" s="1"/>
  <c r="Q1568" i="11" a="1"/>
  <c r="Q1568" i="11" s="1"/>
  <c r="R1568" i="11" a="1"/>
  <c r="R1568" i="11" s="1"/>
  <c r="N1569" i="11" a="1"/>
  <c r="N1569" i="11" s="1"/>
  <c r="O1569" i="11" a="1"/>
  <c r="O1569" i="11" s="1"/>
  <c r="P1569" i="11" a="1"/>
  <c r="P1569" i="11" s="1"/>
  <c r="Q1569" i="11" a="1"/>
  <c r="Q1569" i="11" s="1"/>
  <c r="R1569" i="11" a="1"/>
  <c r="R1569" i="11" s="1"/>
  <c r="N1570" i="11" a="1"/>
  <c r="N1570" i="11" s="1"/>
  <c r="O1570" i="11" a="1"/>
  <c r="O1570" i="11" s="1"/>
  <c r="P1570" i="11" a="1"/>
  <c r="P1570" i="11" s="1"/>
  <c r="Q1570" i="11" a="1"/>
  <c r="Q1570" i="11" s="1"/>
  <c r="R1570" i="11" a="1"/>
  <c r="R1570" i="11" s="1"/>
  <c r="N1571" i="11" a="1"/>
  <c r="N1571" i="11" s="1"/>
  <c r="O1571" i="11" a="1"/>
  <c r="O1571" i="11" s="1"/>
  <c r="P1571" i="11" a="1"/>
  <c r="P1571" i="11" s="1"/>
  <c r="Q1571" i="11" a="1"/>
  <c r="Q1571" i="11" s="1"/>
  <c r="R1571" i="11" a="1"/>
  <c r="R1571" i="11" s="1"/>
  <c r="N1572" i="11" a="1"/>
  <c r="N1572" i="11" s="1"/>
  <c r="O1572" i="11" a="1"/>
  <c r="O1572" i="11" s="1"/>
  <c r="P1572" i="11" a="1"/>
  <c r="P1572" i="11" s="1"/>
  <c r="Q1572" i="11" a="1"/>
  <c r="Q1572" i="11" s="1"/>
  <c r="R1572" i="11" a="1"/>
  <c r="R1572" i="11" s="1"/>
  <c r="N1573" i="11" a="1"/>
  <c r="N1573" i="11" s="1"/>
  <c r="O1573" i="11" a="1"/>
  <c r="O1573" i="11" s="1"/>
  <c r="P1573" i="11" a="1"/>
  <c r="P1573" i="11" s="1"/>
  <c r="Q1573" i="11" a="1"/>
  <c r="Q1573" i="11" s="1"/>
  <c r="R1573" i="11" a="1"/>
  <c r="R1573" i="11" s="1"/>
  <c r="N1574" i="11" a="1"/>
  <c r="N1574" i="11" s="1"/>
  <c r="O1574" i="11" a="1"/>
  <c r="O1574" i="11" s="1"/>
  <c r="P1574" i="11" a="1"/>
  <c r="P1574" i="11" s="1"/>
  <c r="Q1574" i="11" a="1"/>
  <c r="Q1574" i="11" s="1"/>
  <c r="R1574" i="11" a="1"/>
  <c r="R1574" i="11" s="1"/>
  <c r="N1575" i="11" a="1"/>
  <c r="N1575" i="11" s="1"/>
  <c r="O1575" i="11" a="1"/>
  <c r="O1575" i="11" s="1"/>
  <c r="P1575" i="11" a="1"/>
  <c r="P1575" i="11" s="1"/>
  <c r="Q1575" i="11" a="1"/>
  <c r="Q1575" i="11" s="1"/>
  <c r="R1575" i="11" a="1"/>
  <c r="R1575" i="11" s="1"/>
  <c r="N1576" i="11" a="1"/>
  <c r="N1576" i="11" s="1"/>
  <c r="O1576" i="11" a="1"/>
  <c r="O1576" i="11" s="1"/>
  <c r="P1576" i="11" a="1"/>
  <c r="P1576" i="11" s="1"/>
  <c r="Q1576" i="11" a="1"/>
  <c r="Q1576" i="11" s="1"/>
  <c r="R1576" i="11" a="1"/>
  <c r="R1576" i="11" s="1"/>
  <c r="N1577" i="11" a="1"/>
  <c r="N1577" i="11" s="1"/>
  <c r="O1577" i="11" a="1"/>
  <c r="O1577" i="11" s="1"/>
  <c r="P1577" i="11" a="1"/>
  <c r="P1577" i="11" s="1"/>
  <c r="Q1577" i="11" a="1"/>
  <c r="Q1577" i="11" s="1"/>
  <c r="R1577" i="11" a="1"/>
  <c r="R1577" i="11" s="1"/>
  <c r="N1578" i="11" a="1"/>
  <c r="N1578" i="11" s="1"/>
  <c r="O1578" i="11" a="1"/>
  <c r="O1578" i="11" s="1"/>
  <c r="P1578" i="11" a="1"/>
  <c r="P1578" i="11" s="1"/>
  <c r="Q1578" i="11" a="1"/>
  <c r="Q1578" i="11" s="1"/>
  <c r="R1578" i="11" a="1"/>
  <c r="R1578" i="11" s="1"/>
  <c r="N1579" i="11" a="1"/>
  <c r="N1579" i="11" s="1"/>
  <c r="O1579" i="11" a="1"/>
  <c r="O1579" i="11" s="1"/>
  <c r="P1579" i="11" a="1"/>
  <c r="P1579" i="11" s="1"/>
  <c r="Q1579" i="11" a="1"/>
  <c r="Q1579" i="11" s="1"/>
  <c r="R1579" i="11" a="1"/>
  <c r="R1579" i="11" s="1"/>
  <c r="N1580" i="11" a="1"/>
  <c r="N1580" i="11" s="1"/>
  <c r="O1580" i="11" a="1"/>
  <c r="O1580" i="11" s="1"/>
  <c r="P1580" i="11" a="1"/>
  <c r="P1580" i="11" s="1"/>
  <c r="Q1580" i="11" a="1"/>
  <c r="Q1580" i="11" s="1"/>
  <c r="R1580" i="11" a="1"/>
  <c r="R1580" i="11" s="1"/>
  <c r="N1581" i="11" a="1"/>
  <c r="N1581" i="11" s="1"/>
  <c r="O1581" i="11" a="1"/>
  <c r="O1581" i="11" s="1"/>
  <c r="P1581" i="11" a="1"/>
  <c r="P1581" i="11" s="1"/>
  <c r="Q1581" i="11" a="1"/>
  <c r="Q1581" i="11" s="1"/>
  <c r="R1581" i="11" a="1"/>
  <c r="R1581" i="11" s="1"/>
  <c r="N1582" i="11" a="1"/>
  <c r="N1582" i="11" s="1"/>
  <c r="O1582" i="11" a="1"/>
  <c r="O1582" i="11" s="1"/>
  <c r="P1582" i="11" a="1"/>
  <c r="P1582" i="11" s="1"/>
  <c r="Q1582" i="11" a="1"/>
  <c r="Q1582" i="11" s="1"/>
  <c r="R1582" i="11" a="1"/>
  <c r="R1582" i="11" s="1"/>
  <c r="N1583" i="11" a="1"/>
  <c r="N1583" i="11" s="1"/>
  <c r="O1583" i="11" a="1"/>
  <c r="O1583" i="11" s="1"/>
  <c r="P1583" i="11" a="1"/>
  <c r="P1583" i="11" s="1"/>
  <c r="Q1583" i="11" a="1"/>
  <c r="Q1583" i="11" s="1"/>
  <c r="R1583" i="11" a="1"/>
  <c r="R1583" i="11" s="1"/>
  <c r="N1584" i="11" a="1"/>
  <c r="N1584" i="11" s="1"/>
  <c r="O1584" i="11" a="1"/>
  <c r="O1584" i="11" s="1"/>
  <c r="P1584" i="11" a="1"/>
  <c r="P1584" i="11" s="1"/>
  <c r="Q1584" i="11" a="1"/>
  <c r="Q1584" i="11" s="1"/>
  <c r="R1584" i="11" a="1"/>
  <c r="R1584" i="11" s="1"/>
  <c r="N1585" i="11" a="1"/>
  <c r="N1585" i="11" s="1"/>
  <c r="O1585" i="11" a="1"/>
  <c r="O1585" i="11" s="1"/>
  <c r="P1585" i="11" a="1"/>
  <c r="P1585" i="11" s="1"/>
  <c r="Q1585" i="11" a="1"/>
  <c r="Q1585" i="11" s="1"/>
  <c r="R1585" i="11" a="1"/>
  <c r="R1585" i="11" s="1"/>
  <c r="N1586" i="11" a="1"/>
  <c r="N1586" i="11" s="1"/>
  <c r="O1586" i="11" a="1"/>
  <c r="O1586" i="11" s="1"/>
  <c r="P1586" i="11" a="1"/>
  <c r="P1586" i="11" s="1"/>
  <c r="Q1586" i="11" a="1"/>
  <c r="Q1586" i="11" s="1"/>
  <c r="R1586" i="11" a="1"/>
  <c r="R1586" i="11" s="1"/>
  <c r="N1587" i="11" a="1"/>
  <c r="N1587" i="11" s="1"/>
  <c r="O1587" i="11" a="1"/>
  <c r="O1587" i="11" s="1"/>
  <c r="P1587" i="11" a="1"/>
  <c r="P1587" i="11" s="1"/>
  <c r="Q1587" i="11" a="1"/>
  <c r="Q1587" i="11" s="1"/>
  <c r="R1587" i="11" a="1"/>
  <c r="R1587" i="11" s="1"/>
  <c r="N1588" i="11" a="1"/>
  <c r="N1588" i="11" s="1"/>
  <c r="O1588" i="11" a="1"/>
  <c r="O1588" i="11" s="1"/>
  <c r="P1588" i="11" a="1"/>
  <c r="P1588" i="11" s="1"/>
  <c r="Q1588" i="11" a="1"/>
  <c r="Q1588" i="11" s="1"/>
  <c r="R1588" i="11" a="1"/>
  <c r="R1588" i="11" s="1"/>
  <c r="N1589" i="11" a="1"/>
  <c r="N1589" i="11" s="1"/>
  <c r="O1589" i="11" a="1"/>
  <c r="O1589" i="11" s="1"/>
  <c r="P1589" i="11" a="1"/>
  <c r="P1589" i="11" s="1"/>
  <c r="Q1589" i="11" a="1"/>
  <c r="Q1589" i="11" s="1"/>
  <c r="R1589" i="11" a="1"/>
  <c r="R1589" i="11" s="1"/>
  <c r="N1590" i="11" a="1"/>
  <c r="N1590" i="11" s="1"/>
  <c r="O1590" i="11" a="1"/>
  <c r="O1590" i="11" s="1"/>
  <c r="P1590" i="11" a="1"/>
  <c r="P1590" i="11" s="1"/>
  <c r="Q1590" i="11" a="1"/>
  <c r="Q1590" i="11" s="1"/>
  <c r="R1590" i="11" a="1"/>
  <c r="R1590" i="11" s="1"/>
  <c r="N1591" i="11" a="1"/>
  <c r="N1591" i="11" s="1"/>
  <c r="O1591" i="11" a="1"/>
  <c r="O1591" i="11" s="1"/>
  <c r="P1591" i="11" a="1"/>
  <c r="P1591" i="11" s="1"/>
  <c r="Q1591" i="11" a="1"/>
  <c r="Q1591" i="11" s="1"/>
  <c r="R1591" i="11" a="1"/>
  <c r="R1591" i="11" s="1"/>
  <c r="N1592" i="11" a="1"/>
  <c r="N1592" i="11" s="1"/>
  <c r="O1592" i="11" a="1"/>
  <c r="O1592" i="11" s="1"/>
  <c r="P1592" i="11" a="1"/>
  <c r="P1592" i="11" s="1"/>
  <c r="Q1592" i="11" a="1"/>
  <c r="Q1592" i="11" s="1"/>
  <c r="R1592" i="11" a="1"/>
  <c r="R1592" i="11" s="1"/>
  <c r="N1593" i="11" a="1"/>
  <c r="N1593" i="11" s="1"/>
  <c r="O1593" i="11" a="1"/>
  <c r="O1593" i="11" s="1"/>
  <c r="P1593" i="11" a="1"/>
  <c r="P1593" i="11" s="1"/>
  <c r="Q1593" i="11" a="1"/>
  <c r="Q1593" i="11" s="1"/>
  <c r="R1593" i="11" a="1"/>
  <c r="R1593" i="11" s="1"/>
  <c r="N1594" i="11" a="1"/>
  <c r="N1594" i="11" s="1"/>
  <c r="O1594" i="11" a="1"/>
  <c r="O1594" i="11" s="1"/>
  <c r="P1594" i="11" a="1"/>
  <c r="P1594" i="11" s="1"/>
  <c r="Q1594" i="11" a="1"/>
  <c r="Q1594" i="11" s="1"/>
  <c r="R1594" i="11" a="1"/>
  <c r="R1594" i="11" s="1"/>
  <c r="N1595" i="11" a="1"/>
  <c r="N1595" i="11" s="1"/>
  <c r="O1595" i="11" a="1"/>
  <c r="O1595" i="11" s="1"/>
  <c r="P1595" i="11" a="1"/>
  <c r="P1595" i="11" s="1"/>
  <c r="Q1595" i="11" a="1"/>
  <c r="Q1595" i="11" s="1"/>
  <c r="R1595" i="11" a="1"/>
  <c r="R1595" i="11" s="1"/>
  <c r="N1596" i="11" a="1"/>
  <c r="N1596" i="11" s="1"/>
  <c r="O1596" i="11" a="1"/>
  <c r="O1596" i="11" s="1"/>
  <c r="P1596" i="11" a="1"/>
  <c r="P1596" i="11" s="1"/>
  <c r="Q1596" i="11" a="1"/>
  <c r="Q1596" i="11" s="1"/>
  <c r="R1596" i="11" a="1"/>
  <c r="R1596" i="11" s="1"/>
  <c r="N1597" i="11" a="1"/>
  <c r="N1597" i="11" s="1"/>
  <c r="O1597" i="11" a="1"/>
  <c r="O1597" i="11" s="1"/>
  <c r="P1597" i="11" a="1"/>
  <c r="P1597" i="11" s="1"/>
  <c r="Q1597" i="11" a="1"/>
  <c r="Q1597" i="11" s="1"/>
  <c r="R1597" i="11" a="1"/>
  <c r="R1597" i="11" s="1"/>
  <c r="N1598" i="11" a="1"/>
  <c r="N1598" i="11" s="1"/>
  <c r="O1598" i="11" a="1"/>
  <c r="O1598" i="11" s="1"/>
  <c r="P1598" i="11" a="1"/>
  <c r="P1598" i="11" s="1"/>
  <c r="Q1598" i="11" a="1"/>
  <c r="Q1598" i="11" s="1"/>
  <c r="R1598" i="11" a="1"/>
  <c r="R1598" i="11" s="1"/>
  <c r="N1599" i="11" a="1"/>
  <c r="N1599" i="11" s="1"/>
  <c r="O1599" i="11" a="1"/>
  <c r="O1599" i="11" s="1"/>
  <c r="P1599" i="11" a="1"/>
  <c r="P1599" i="11" s="1"/>
  <c r="Q1599" i="11" a="1"/>
  <c r="Q1599" i="11" s="1"/>
  <c r="R1599" i="11" a="1"/>
  <c r="R1599" i="11" s="1"/>
  <c r="N1600" i="11" a="1"/>
  <c r="N1600" i="11" s="1"/>
  <c r="O1600" i="11" a="1"/>
  <c r="O1600" i="11" s="1"/>
  <c r="P1600" i="11" a="1"/>
  <c r="P1600" i="11" s="1"/>
  <c r="Q1600" i="11" a="1"/>
  <c r="Q1600" i="11" s="1"/>
  <c r="R1600" i="11" a="1"/>
  <c r="R1600" i="11" s="1"/>
  <c r="N1601" i="11" a="1"/>
  <c r="N1601" i="11" s="1"/>
  <c r="O1601" i="11" a="1"/>
  <c r="O1601" i="11" s="1"/>
  <c r="P1601" i="11" a="1"/>
  <c r="P1601" i="11" s="1"/>
  <c r="Q1601" i="11" a="1"/>
  <c r="Q1601" i="11" s="1"/>
  <c r="R1601" i="11" a="1"/>
  <c r="R1601" i="11" s="1"/>
  <c r="N1602" i="11" a="1"/>
  <c r="N1602" i="11" s="1"/>
  <c r="O1602" i="11" a="1"/>
  <c r="O1602" i="11" s="1"/>
  <c r="P1602" i="11" a="1"/>
  <c r="P1602" i="11" s="1"/>
  <c r="Q1602" i="11" a="1"/>
  <c r="Q1602" i="11" s="1"/>
  <c r="R1602" i="11" a="1"/>
  <c r="R1602" i="11" s="1"/>
  <c r="N1603" i="11" a="1"/>
  <c r="N1603" i="11" s="1"/>
  <c r="O1603" i="11" a="1"/>
  <c r="O1603" i="11" s="1"/>
  <c r="P1603" i="11" a="1"/>
  <c r="P1603" i="11" s="1"/>
  <c r="Q1603" i="11" a="1"/>
  <c r="Q1603" i="11" s="1"/>
  <c r="R1603" i="11" a="1"/>
  <c r="R1603" i="11" s="1"/>
  <c r="N1604" i="11" a="1"/>
  <c r="N1604" i="11" s="1"/>
  <c r="O1604" i="11" a="1"/>
  <c r="O1604" i="11" s="1"/>
  <c r="P1604" i="11" a="1"/>
  <c r="P1604" i="11" s="1"/>
  <c r="Q1604" i="11" a="1"/>
  <c r="Q1604" i="11" s="1"/>
  <c r="R1604" i="11" a="1"/>
  <c r="R1604" i="11" s="1"/>
  <c r="N1605" i="11" a="1"/>
  <c r="N1605" i="11" s="1"/>
  <c r="O1605" i="11" a="1"/>
  <c r="O1605" i="11" s="1"/>
  <c r="P1605" i="11" a="1"/>
  <c r="P1605" i="11" s="1"/>
  <c r="Q1605" i="11" a="1"/>
  <c r="Q1605" i="11" s="1"/>
  <c r="R1605" i="11" a="1"/>
  <c r="R1605" i="11" s="1"/>
  <c r="N1606" i="11" a="1"/>
  <c r="N1606" i="11" s="1"/>
  <c r="O1606" i="11" a="1"/>
  <c r="O1606" i="11" s="1"/>
  <c r="P1606" i="11" a="1"/>
  <c r="P1606" i="11" s="1"/>
  <c r="Q1606" i="11" a="1"/>
  <c r="Q1606" i="11" s="1"/>
  <c r="R1606" i="11" a="1"/>
  <c r="R1606" i="11" s="1"/>
  <c r="N1607" i="11" a="1"/>
  <c r="N1607" i="11" s="1"/>
  <c r="O1607" i="11" a="1"/>
  <c r="O1607" i="11" s="1"/>
  <c r="P1607" i="11" a="1"/>
  <c r="P1607" i="11" s="1"/>
  <c r="Q1607" i="11" a="1"/>
  <c r="Q1607" i="11" s="1"/>
  <c r="R1607" i="11" a="1"/>
  <c r="R1607" i="11" s="1"/>
  <c r="N1608" i="11" a="1"/>
  <c r="N1608" i="11" s="1"/>
  <c r="O1608" i="11" a="1"/>
  <c r="O1608" i="11" s="1"/>
  <c r="P1608" i="11" a="1"/>
  <c r="P1608" i="11" s="1"/>
  <c r="Q1608" i="11" a="1"/>
  <c r="Q1608" i="11" s="1"/>
  <c r="R1608" i="11" a="1"/>
  <c r="R1608" i="11" s="1"/>
  <c r="N1609" i="11" a="1"/>
  <c r="N1609" i="11" s="1"/>
  <c r="O1609" i="11" a="1"/>
  <c r="O1609" i="11" s="1"/>
  <c r="P1609" i="11" a="1"/>
  <c r="P1609" i="11" s="1"/>
  <c r="Q1609" i="11" a="1"/>
  <c r="Q1609" i="11" s="1"/>
  <c r="R1609" i="11" a="1"/>
  <c r="R1609" i="11" s="1"/>
  <c r="N1610" i="11" a="1"/>
  <c r="N1610" i="11" s="1"/>
  <c r="O1610" i="11" a="1"/>
  <c r="O1610" i="11" s="1"/>
  <c r="P1610" i="11" a="1"/>
  <c r="P1610" i="11" s="1"/>
  <c r="Q1610" i="11" a="1"/>
  <c r="Q1610" i="11" s="1"/>
  <c r="R1610" i="11" a="1"/>
  <c r="R1610" i="11" s="1"/>
  <c r="N1611" i="11" a="1"/>
  <c r="N1611" i="11" s="1"/>
  <c r="O1611" i="11" a="1"/>
  <c r="O1611" i="11" s="1"/>
  <c r="P1611" i="11" a="1"/>
  <c r="P1611" i="11" s="1"/>
  <c r="Q1611" i="11" a="1"/>
  <c r="Q1611" i="11" s="1"/>
  <c r="R1611" i="11" a="1"/>
  <c r="R1611" i="11" s="1"/>
  <c r="N1612" i="11" a="1"/>
  <c r="N1612" i="11" s="1"/>
  <c r="O1612" i="11" a="1"/>
  <c r="O1612" i="11" s="1"/>
  <c r="P1612" i="11" a="1"/>
  <c r="P1612" i="11" s="1"/>
  <c r="Q1612" i="11" a="1"/>
  <c r="Q1612" i="11" s="1"/>
  <c r="R1612" i="11" a="1"/>
  <c r="R1612" i="11" s="1"/>
  <c r="N1613" i="11" a="1"/>
  <c r="N1613" i="11" s="1"/>
  <c r="O1613" i="11" a="1"/>
  <c r="O1613" i="11" s="1"/>
  <c r="P1613" i="11" a="1"/>
  <c r="P1613" i="11" s="1"/>
  <c r="Q1613" i="11" a="1"/>
  <c r="Q1613" i="11" s="1"/>
  <c r="R1613" i="11" a="1"/>
  <c r="R1613" i="11" s="1"/>
  <c r="N1614" i="11" a="1"/>
  <c r="N1614" i="11" s="1"/>
  <c r="O1614" i="11" a="1"/>
  <c r="O1614" i="11" s="1"/>
  <c r="P1614" i="11" a="1"/>
  <c r="P1614" i="11" s="1"/>
  <c r="Q1614" i="11" a="1"/>
  <c r="Q1614" i="11" s="1"/>
  <c r="R1614" i="11" a="1"/>
  <c r="R1614" i="11" s="1"/>
  <c r="N1615" i="11" a="1"/>
  <c r="N1615" i="11" s="1"/>
  <c r="O1615" i="11" a="1"/>
  <c r="O1615" i="11" s="1"/>
  <c r="P1615" i="11" a="1"/>
  <c r="P1615" i="11" s="1"/>
  <c r="Q1615" i="11" a="1"/>
  <c r="Q1615" i="11" s="1"/>
  <c r="R1615" i="11" a="1"/>
  <c r="R1615" i="11" s="1"/>
  <c r="N1616" i="11" a="1"/>
  <c r="N1616" i="11" s="1"/>
  <c r="O1616" i="11" a="1"/>
  <c r="O1616" i="11" s="1"/>
  <c r="P1616" i="11" a="1"/>
  <c r="P1616" i="11" s="1"/>
  <c r="Q1616" i="11" a="1"/>
  <c r="Q1616" i="11" s="1"/>
  <c r="R1616" i="11" a="1"/>
  <c r="R1616" i="11" s="1"/>
  <c r="N1617" i="11" a="1"/>
  <c r="N1617" i="11" s="1"/>
  <c r="O1617" i="11" a="1"/>
  <c r="O1617" i="11" s="1"/>
  <c r="P1617" i="11" a="1"/>
  <c r="P1617" i="11" s="1"/>
  <c r="Q1617" i="11" a="1"/>
  <c r="Q1617" i="11" s="1"/>
  <c r="R1617" i="11" a="1"/>
  <c r="R1617" i="11" s="1"/>
  <c r="N1618" i="11" a="1"/>
  <c r="N1618" i="11" s="1"/>
  <c r="O1618" i="11" a="1"/>
  <c r="O1618" i="11" s="1"/>
  <c r="P1618" i="11" a="1"/>
  <c r="P1618" i="11" s="1"/>
  <c r="Q1618" i="11" a="1"/>
  <c r="Q1618" i="11" s="1"/>
  <c r="R1618" i="11" a="1"/>
  <c r="R1618" i="11" s="1"/>
  <c r="N1619" i="11" a="1"/>
  <c r="N1619" i="11" s="1"/>
  <c r="O1619" i="11" a="1"/>
  <c r="O1619" i="11" s="1"/>
  <c r="P1619" i="11" a="1"/>
  <c r="P1619" i="11" s="1"/>
  <c r="Q1619" i="11" a="1"/>
  <c r="Q1619" i="11" s="1"/>
  <c r="R1619" i="11" a="1"/>
  <c r="R1619" i="11" s="1"/>
  <c r="N1620" i="11" a="1"/>
  <c r="N1620" i="11" s="1"/>
  <c r="O1620" i="11" a="1"/>
  <c r="O1620" i="11" s="1"/>
  <c r="P1620" i="11" a="1"/>
  <c r="P1620" i="11" s="1"/>
  <c r="Q1620" i="11" a="1"/>
  <c r="Q1620" i="11" s="1"/>
  <c r="R1620" i="11" a="1"/>
  <c r="R1620" i="11" s="1"/>
  <c r="N1621" i="11" a="1"/>
  <c r="N1621" i="11" s="1"/>
  <c r="O1621" i="11" a="1"/>
  <c r="O1621" i="11" s="1"/>
  <c r="P1621" i="11" a="1"/>
  <c r="P1621" i="11" s="1"/>
  <c r="Q1621" i="11" a="1"/>
  <c r="Q1621" i="11" s="1"/>
  <c r="R1621" i="11" a="1"/>
  <c r="R1621" i="11" s="1"/>
  <c r="N1622" i="11" a="1"/>
  <c r="N1622" i="11" s="1"/>
  <c r="O1622" i="11" a="1"/>
  <c r="O1622" i="11" s="1"/>
  <c r="P1622" i="11" a="1"/>
  <c r="P1622" i="11" s="1"/>
  <c r="Q1622" i="11" a="1"/>
  <c r="Q1622" i="11" s="1"/>
  <c r="R1622" i="11" a="1"/>
  <c r="R1622" i="11" s="1"/>
  <c r="N1623" i="11" a="1"/>
  <c r="N1623" i="11" s="1"/>
  <c r="O1623" i="11" a="1"/>
  <c r="O1623" i="11" s="1"/>
  <c r="P1623" i="11" a="1"/>
  <c r="P1623" i="11" s="1"/>
  <c r="Q1623" i="11" a="1"/>
  <c r="Q1623" i="11" s="1"/>
  <c r="R1623" i="11" a="1"/>
  <c r="R1623" i="11" s="1"/>
  <c r="N1624" i="11" a="1"/>
  <c r="N1624" i="11" s="1"/>
  <c r="O1624" i="11" a="1"/>
  <c r="O1624" i="11" s="1"/>
  <c r="P1624" i="11" a="1"/>
  <c r="P1624" i="11" s="1"/>
  <c r="Q1624" i="11" a="1"/>
  <c r="Q1624" i="11" s="1"/>
  <c r="R1624" i="11" a="1"/>
  <c r="R1624" i="11" s="1"/>
  <c r="N1625" i="11" a="1"/>
  <c r="N1625" i="11" s="1"/>
  <c r="O1625" i="11" a="1"/>
  <c r="O1625" i="11" s="1"/>
  <c r="P1625" i="11" a="1"/>
  <c r="P1625" i="11" s="1"/>
  <c r="Q1625" i="11" a="1"/>
  <c r="Q1625" i="11" s="1"/>
  <c r="R1625" i="11" a="1"/>
  <c r="R1625" i="11" s="1"/>
  <c r="N1626" i="11" a="1"/>
  <c r="N1626" i="11" s="1"/>
  <c r="O1626" i="11" a="1"/>
  <c r="O1626" i="11" s="1"/>
  <c r="P1626" i="11" a="1"/>
  <c r="P1626" i="11" s="1"/>
  <c r="Q1626" i="11" a="1"/>
  <c r="Q1626" i="11" s="1"/>
  <c r="R1626" i="11" a="1"/>
  <c r="R1626" i="11" s="1"/>
  <c r="N1627" i="11" a="1"/>
  <c r="N1627" i="11" s="1"/>
  <c r="O1627" i="11" a="1"/>
  <c r="O1627" i="11" s="1"/>
  <c r="P1627" i="11" a="1"/>
  <c r="P1627" i="11" s="1"/>
  <c r="Q1627" i="11" a="1"/>
  <c r="Q1627" i="11" s="1"/>
  <c r="R1627" i="11" a="1"/>
  <c r="R1627" i="11" s="1"/>
  <c r="N1628" i="11" a="1"/>
  <c r="N1628" i="11" s="1"/>
  <c r="O1628" i="11" a="1"/>
  <c r="O1628" i="11" s="1"/>
  <c r="P1628" i="11" a="1"/>
  <c r="P1628" i="11" s="1"/>
  <c r="Q1628" i="11" a="1"/>
  <c r="Q1628" i="11" s="1"/>
  <c r="R1628" i="11" a="1"/>
  <c r="R1628" i="11" s="1"/>
  <c r="N1629" i="11" a="1"/>
  <c r="N1629" i="11" s="1"/>
  <c r="O1629" i="11" a="1"/>
  <c r="O1629" i="11" s="1"/>
  <c r="P1629" i="11" a="1"/>
  <c r="P1629" i="11" s="1"/>
  <c r="Q1629" i="11" a="1"/>
  <c r="Q1629" i="11" s="1"/>
  <c r="R1629" i="11" a="1"/>
  <c r="R1629" i="11" s="1"/>
  <c r="N1630" i="11" a="1"/>
  <c r="N1630" i="11" s="1"/>
  <c r="O1630" i="11" a="1"/>
  <c r="O1630" i="11" s="1"/>
  <c r="P1630" i="11" a="1"/>
  <c r="P1630" i="11" s="1"/>
  <c r="Q1630" i="11" a="1"/>
  <c r="Q1630" i="11" s="1"/>
  <c r="R1630" i="11" a="1"/>
  <c r="R1630" i="11" s="1"/>
  <c r="N1631" i="11" a="1"/>
  <c r="N1631" i="11" s="1"/>
  <c r="O1631" i="11" a="1"/>
  <c r="O1631" i="11" s="1"/>
  <c r="P1631" i="11" a="1"/>
  <c r="P1631" i="11" s="1"/>
  <c r="Q1631" i="11" a="1"/>
  <c r="Q1631" i="11" s="1"/>
  <c r="R1631" i="11" a="1"/>
  <c r="R1631" i="11" s="1"/>
  <c r="N1632" i="11" a="1"/>
  <c r="N1632" i="11" s="1"/>
  <c r="O1632" i="11" a="1"/>
  <c r="O1632" i="11" s="1"/>
  <c r="P1632" i="11" a="1"/>
  <c r="P1632" i="11" s="1"/>
  <c r="Q1632" i="11" a="1"/>
  <c r="Q1632" i="11" s="1"/>
  <c r="R1632" i="11" a="1"/>
  <c r="R1632" i="11" s="1"/>
  <c r="N1633" i="11" a="1"/>
  <c r="N1633" i="11" s="1"/>
  <c r="O1633" i="11" a="1"/>
  <c r="O1633" i="11" s="1"/>
  <c r="P1633" i="11" a="1"/>
  <c r="P1633" i="11" s="1"/>
  <c r="Q1633" i="11" a="1"/>
  <c r="Q1633" i="11" s="1"/>
  <c r="R1633" i="11" a="1"/>
  <c r="R1633" i="11" s="1"/>
  <c r="N1634" i="11" a="1"/>
  <c r="N1634" i="11" s="1"/>
  <c r="O1634" i="11" a="1"/>
  <c r="O1634" i="11" s="1"/>
  <c r="P1634" i="11" a="1"/>
  <c r="P1634" i="11" s="1"/>
  <c r="Q1634" i="11" a="1"/>
  <c r="Q1634" i="11" s="1"/>
  <c r="R1634" i="11" a="1"/>
  <c r="R1634" i="11" s="1"/>
  <c r="N1635" i="11" a="1"/>
  <c r="N1635" i="11" s="1"/>
  <c r="O1635" i="11" a="1"/>
  <c r="O1635" i="11" s="1"/>
  <c r="P1635" i="11" a="1"/>
  <c r="P1635" i="11" s="1"/>
  <c r="Q1635" i="11" a="1"/>
  <c r="Q1635" i="11" s="1"/>
  <c r="R1635" i="11" a="1"/>
  <c r="R1635" i="11" s="1"/>
  <c r="N1636" i="11" a="1"/>
  <c r="N1636" i="11" s="1"/>
  <c r="O1636" i="11" a="1"/>
  <c r="O1636" i="11" s="1"/>
  <c r="P1636" i="11" a="1"/>
  <c r="P1636" i="11" s="1"/>
  <c r="Q1636" i="11" a="1"/>
  <c r="Q1636" i="11" s="1"/>
  <c r="R1636" i="11" a="1"/>
  <c r="R1636" i="11" s="1"/>
  <c r="N1637" i="11" a="1"/>
  <c r="N1637" i="11" s="1"/>
  <c r="O1637" i="11" a="1"/>
  <c r="O1637" i="11" s="1"/>
  <c r="P1637" i="11" a="1"/>
  <c r="P1637" i="11" s="1"/>
  <c r="Q1637" i="11" a="1"/>
  <c r="Q1637" i="11" s="1"/>
  <c r="R1637" i="11" a="1"/>
  <c r="R1637" i="11" s="1"/>
  <c r="N1638" i="11" a="1"/>
  <c r="N1638" i="11" s="1"/>
  <c r="O1638" i="11" a="1"/>
  <c r="O1638" i="11" s="1"/>
  <c r="P1638" i="11" a="1"/>
  <c r="P1638" i="11" s="1"/>
  <c r="Q1638" i="11" a="1"/>
  <c r="Q1638" i="11" s="1"/>
  <c r="R1638" i="11" a="1"/>
  <c r="R1638" i="11" s="1"/>
  <c r="N1639" i="11" a="1"/>
  <c r="N1639" i="11" s="1"/>
  <c r="O1639" i="11" a="1"/>
  <c r="O1639" i="11" s="1"/>
  <c r="P1639" i="11" a="1"/>
  <c r="P1639" i="11" s="1"/>
  <c r="Q1639" i="11" a="1"/>
  <c r="Q1639" i="11" s="1"/>
  <c r="R1639" i="11" a="1"/>
  <c r="R1639" i="11" s="1"/>
  <c r="N1640" i="11" a="1"/>
  <c r="N1640" i="11" s="1"/>
  <c r="O1640" i="11" a="1"/>
  <c r="O1640" i="11" s="1"/>
  <c r="P1640" i="11" a="1"/>
  <c r="P1640" i="11" s="1"/>
  <c r="Q1640" i="11" a="1"/>
  <c r="Q1640" i="11" s="1"/>
  <c r="R1640" i="11" a="1"/>
  <c r="R1640" i="11" s="1"/>
  <c r="N1641" i="11" a="1"/>
  <c r="N1641" i="11" s="1"/>
  <c r="O1641" i="11" a="1"/>
  <c r="O1641" i="11" s="1"/>
  <c r="P1641" i="11" a="1"/>
  <c r="P1641" i="11" s="1"/>
  <c r="Q1641" i="11" a="1"/>
  <c r="Q1641" i="11" s="1"/>
  <c r="R1641" i="11" a="1"/>
  <c r="R1641" i="11" s="1"/>
  <c r="N1642" i="11" a="1"/>
  <c r="N1642" i="11" s="1"/>
  <c r="O1642" i="11" a="1"/>
  <c r="O1642" i="11" s="1"/>
  <c r="P1642" i="11" a="1"/>
  <c r="P1642" i="11" s="1"/>
  <c r="Q1642" i="11" a="1"/>
  <c r="Q1642" i="11" s="1"/>
  <c r="R1642" i="11" a="1"/>
  <c r="R1642" i="11" s="1"/>
  <c r="N1643" i="11" a="1"/>
  <c r="N1643" i="11" s="1"/>
  <c r="O1643" i="11" a="1"/>
  <c r="O1643" i="11" s="1"/>
  <c r="P1643" i="11" a="1"/>
  <c r="P1643" i="11" s="1"/>
  <c r="Q1643" i="11" a="1"/>
  <c r="Q1643" i="11" s="1"/>
  <c r="R1643" i="11" a="1"/>
  <c r="R1643" i="11" s="1"/>
  <c r="N1644" i="11" a="1"/>
  <c r="N1644" i="11" s="1"/>
  <c r="O1644" i="11" a="1"/>
  <c r="O1644" i="11" s="1"/>
  <c r="P1644" i="11" a="1"/>
  <c r="P1644" i="11" s="1"/>
  <c r="Q1644" i="11" a="1"/>
  <c r="Q1644" i="11" s="1"/>
  <c r="R1644" i="11" a="1"/>
  <c r="R1644" i="11" s="1"/>
  <c r="N1645" i="11" a="1"/>
  <c r="N1645" i="11" s="1"/>
  <c r="O1645" i="11" a="1"/>
  <c r="O1645" i="11" s="1"/>
  <c r="P1645" i="11" a="1"/>
  <c r="P1645" i="11" s="1"/>
  <c r="Q1645" i="11" a="1"/>
  <c r="Q1645" i="11" s="1"/>
  <c r="R1645" i="11" a="1"/>
  <c r="R1645" i="11" s="1"/>
  <c r="N1646" i="11" a="1"/>
  <c r="N1646" i="11" s="1"/>
  <c r="O1646" i="11" a="1"/>
  <c r="O1646" i="11" s="1"/>
  <c r="P1646" i="11" a="1"/>
  <c r="P1646" i="11" s="1"/>
  <c r="Q1646" i="11" a="1"/>
  <c r="Q1646" i="11" s="1"/>
  <c r="R1646" i="11" a="1"/>
  <c r="R1646" i="11" s="1"/>
  <c r="N1647" i="11" a="1"/>
  <c r="N1647" i="11" s="1"/>
  <c r="O1647" i="11" a="1"/>
  <c r="O1647" i="11" s="1"/>
  <c r="P1647" i="11" a="1"/>
  <c r="P1647" i="11" s="1"/>
  <c r="Q1647" i="11" a="1"/>
  <c r="Q1647" i="11" s="1"/>
  <c r="R1647" i="11" a="1"/>
  <c r="R1647" i="11" s="1"/>
  <c r="N1648" i="11" a="1"/>
  <c r="N1648" i="11" s="1"/>
  <c r="O1648" i="11" a="1"/>
  <c r="O1648" i="11" s="1"/>
  <c r="P1648" i="11" a="1"/>
  <c r="P1648" i="11" s="1"/>
  <c r="Q1648" i="11" a="1"/>
  <c r="Q1648" i="11" s="1"/>
  <c r="R1648" i="11" a="1"/>
  <c r="R1648" i="11" s="1"/>
  <c r="N1649" i="11" a="1"/>
  <c r="N1649" i="11" s="1"/>
  <c r="O1649" i="11" a="1"/>
  <c r="O1649" i="11" s="1"/>
  <c r="P1649" i="11" a="1"/>
  <c r="P1649" i="11" s="1"/>
  <c r="Q1649" i="11" a="1"/>
  <c r="Q1649" i="11" s="1"/>
  <c r="R1649" i="11" a="1"/>
  <c r="R1649" i="11" s="1"/>
  <c r="N1650" i="11" a="1"/>
  <c r="N1650" i="11" s="1"/>
  <c r="O1650" i="11" a="1"/>
  <c r="O1650" i="11" s="1"/>
  <c r="P1650" i="11" a="1"/>
  <c r="P1650" i="11" s="1"/>
  <c r="Q1650" i="11" a="1"/>
  <c r="Q1650" i="11" s="1"/>
  <c r="R1650" i="11" a="1"/>
  <c r="R1650" i="11" s="1"/>
  <c r="N1651" i="11" a="1"/>
  <c r="N1651" i="11" s="1"/>
  <c r="O1651" i="11" a="1"/>
  <c r="O1651" i="11" s="1"/>
  <c r="P1651" i="11" a="1"/>
  <c r="P1651" i="11" s="1"/>
  <c r="Q1651" i="11" a="1"/>
  <c r="Q1651" i="11" s="1"/>
  <c r="R1651" i="11" a="1"/>
  <c r="R1651" i="11" s="1"/>
  <c r="N1652" i="11" a="1"/>
  <c r="N1652" i="11" s="1"/>
  <c r="O1652" i="11" a="1"/>
  <c r="O1652" i="11" s="1"/>
  <c r="P1652" i="11" a="1"/>
  <c r="P1652" i="11" s="1"/>
  <c r="Q1652" i="11" a="1"/>
  <c r="Q1652" i="11" s="1"/>
  <c r="R1652" i="11" a="1"/>
  <c r="R1652" i="11" s="1"/>
  <c r="N1653" i="11" a="1"/>
  <c r="N1653" i="11" s="1"/>
  <c r="O1653" i="11" a="1"/>
  <c r="O1653" i="11" s="1"/>
  <c r="P1653" i="11" a="1"/>
  <c r="P1653" i="11" s="1"/>
  <c r="Q1653" i="11" a="1"/>
  <c r="Q1653" i="11" s="1"/>
  <c r="R1653" i="11" a="1"/>
  <c r="R1653" i="11" s="1"/>
  <c r="N1654" i="11" a="1"/>
  <c r="N1654" i="11" s="1"/>
  <c r="O1654" i="11" a="1"/>
  <c r="O1654" i="11" s="1"/>
  <c r="P1654" i="11" a="1"/>
  <c r="P1654" i="11" s="1"/>
  <c r="Q1654" i="11" a="1"/>
  <c r="Q1654" i="11" s="1"/>
  <c r="R1654" i="11" a="1"/>
  <c r="R1654" i="11" s="1"/>
  <c r="N1655" i="11" a="1"/>
  <c r="N1655" i="11" s="1"/>
  <c r="O1655" i="11" a="1"/>
  <c r="O1655" i="11" s="1"/>
  <c r="P1655" i="11" a="1"/>
  <c r="P1655" i="11" s="1"/>
  <c r="Q1655" i="11" a="1"/>
  <c r="Q1655" i="11" s="1"/>
  <c r="R1655" i="11" a="1"/>
  <c r="R1655" i="11" s="1"/>
  <c r="N1656" i="11" a="1"/>
  <c r="N1656" i="11" s="1"/>
  <c r="O1656" i="11" a="1"/>
  <c r="O1656" i="11" s="1"/>
  <c r="P1656" i="11" a="1"/>
  <c r="P1656" i="11" s="1"/>
  <c r="Q1656" i="11" a="1"/>
  <c r="Q1656" i="11" s="1"/>
  <c r="R1656" i="11" a="1"/>
  <c r="R1656" i="11" s="1"/>
  <c r="N1657" i="11" a="1"/>
  <c r="N1657" i="11" s="1"/>
  <c r="O1657" i="11" a="1"/>
  <c r="O1657" i="11" s="1"/>
  <c r="P1657" i="11" a="1"/>
  <c r="P1657" i="11" s="1"/>
  <c r="Q1657" i="11" a="1"/>
  <c r="Q1657" i="11" s="1"/>
  <c r="R1657" i="11" a="1"/>
  <c r="R1657" i="11" s="1"/>
  <c r="N1658" i="11" a="1"/>
  <c r="N1658" i="11" s="1"/>
  <c r="O1658" i="11" a="1"/>
  <c r="O1658" i="11" s="1"/>
  <c r="P1658" i="11" a="1"/>
  <c r="P1658" i="11" s="1"/>
  <c r="Q1658" i="11" a="1"/>
  <c r="Q1658" i="11" s="1"/>
  <c r="R1658" i="11" a="1"/>
  <c r="R1658" i="11" s="1"/>
  <c r="N1659" i="11" a="1"/>
  <c r="N1659" i="11" s="1"/>
  <c r="O1659" i="11" a="1"/>
  <c r="O1659" i="11" s="1"/>
  <c r="P1659" i="11" a="1"/>
  <c r="P1659" i="11" s="1"/>
  <c r="Q1659" i="11" a="1"/>
  <c r="Q1659" i="11" s="1"/>
  <c r="R1659" i="11" a="1"/>
  <c r="R1659" i="11" s="1"/>
  <c r="N1660" i="11" a="1"/>
  <c r="N1660" i="11" s="1"/>
  <c r="O1660" i="11" a="1"/>
  <c r="O1660" i="11" s="1"/>
  <c r="P1660" i="11" a="1"/>
  <c r="P1660" i="11" s="1"/>
  <c r="Q1660" i="11" a="1"/>
  <c r="Q1660" i="11" s="1"/>
  <c r="R1660" i="11" a="1"/>
  <c r="R1660" i="11" s="1"/>
  <c r="N1661" i="11" a="1"/>
  <c r="N1661" i="11" s="1"/>
  <c r="O1661" i="11" a="1"/>
  <c r="O1661" i="11" s="1"/>
  <c r="P1661" i="11" a="1"/>
  <c r="P1661" i="11" s="1"/>
  <c r="Q1661" i="11" a="1"/>
  <c r="Q1661" i="11" s="1"/>
  <c r="R1661" i="11" a="1"/>
  <c r="R1661" i="11" s="1"/>
  <c r="N1662" i="11" a="1"/>
  <c r="N1662" i="11" s="1"/>
  <c r="O1662" i="11" a="1"/>
  <c r="O1662" i="11" s="1"/>
  <c r="P1662" i="11" a="1"/>
  <c r="P1662" i="11" s="1"/>
  <c r="Q1662" i="11" a="1"/>
  <c r="Q1662" i="11" s="1"/>
  <c r="R1662" i="11" a="1"/>
  <c r="R1662" i="11" s="1"/>
  <c r="N1663" i="11" a="1"/>
  <c r="N1663" i="11" s="1"/>
  <c r="O1663" i="11" a="1"/>
  <c r="O1663" i="11" s="1"/>
  <c r="P1663" i="11" a="1"/>
  <c r="P1663" i="11" s="1"/>
  <c r="Q1663" i="11" a="1"/>
  <c r="Q1663" i="11" s="1"/>
  <c r="R1663" i="11" a="1"/>
  <c r="R1663" i="11" s="1"/>
  <c r="N1664" i="11" a="1"/>
  <c r="N1664" i="11" s="1"/>
  <c r="O1664" i="11" a="1"/>
  <c r="O1664" i="11" s="1"/>
  <c r="P1664" i="11" a="1"/>
  <c r="P1664" i="11" s="1"/>
  <c r="Q1664" i="11" a="1"/>
  <c r="Q1664" i="11" s="1"/>
  <c r="R1664" i="11" a="1"/>
  <c r="R1664" i="11" s="1"/>
  <c r="N1665" i="11" a="1"/>
  <c r="N1665" i="11" s="1"/>
  <c r="O1665" i="11" a="1"/>
  <c r="O1665" i="11" s="1"/>
  <c r="P1665" i="11" a="1"/>
  <c r="P1665" i="11" s="1"/>
  <c r="Q1665" i="11" a="1"/>
  <c r="Q1665" i="11" s="1"/>
  <c r="R1665" i="11" a="1"/>
  <c r="R1665" i="11" s="1"/>
  <c r="N1666" i="11" a="1"/>
  <c r="N1666" i="11" s="1"/>
  <c r="O1666" i="11" a="1"/>
  <c r="O1666" i="11" s="1"/>
  <c r="P1666" i="11" a="1"/>
  <c r="P1666" i="11" s="1"/>
  <c r="Q1666" i="11" a="1"/>
  <c r="Q1666" i="11" s="1"/>
  <c r="R1666" i="11" a="1"/>
  <c r="R1666" i="11" s="1"/>
  <c r="N1667" i="11" a="1"/>
  <c r="N1667" i="11" s="1"/>
  <c r="O1667" i="11" a="1"/>
  <c r="O1667" i="11" s="1"/>
  <c r="P1667" i="11" a="1"/>
  <c r="P1667" i="11" s="1"/>
  <c r="Q1667" i="11" a="1"/>
  <c r="Q1667" i="11" s="1"/>
  <c r="R1667" i="11" a="1"/>
  <c r="R1667" i="11" s="1"/>
  <c r="N1668" i="11" a="1"/>
  <c r="N1668" i="11" s="1"/>
  <c r="O1668" i="11" a="1"/>
  <c r="O1668" i="11" s="1"/>
  <c r="P1668" i="11" a="1"/>
  <c r="P1668" i="11" s="1"/>
  <c r="Q1668" i="11" a="1"/>
  <c r="Q1668" i="11" s="1"/>
  <c r="R1668" i="11" a="1"/>
  <c r="R1668" i="11" s="1"/>
  <c r="N1669" i="11" a="1"/>
  <c r="N1669" i="11" s="1"/>
  <c r="O1669" i="11" a="1"/>
  <c r="O1669" i="11" s="1"/>
  <c r="P1669" i="11" a="1"/>
  <c r="P1669" i="11" s="1"/>
  <c r="Q1669" i="11" a="1"/>
  <c r="Q1669" i="11" s="1"/>
  <c r="R1669" i="11" a="1"/>
  <c r="R1669" i="11" s="1"/>
  <c r="N1670" i="11" a="1"/>
  <c r="N1670" i="11" s="1"/>
  <c r="O1670" i="11" a="1"/>
  <c r="O1670" i="11" s="1"/>
  <c r="P1670" i="11" a="1"/>
  <c r="P1670" i="11" s="1"/>
  <c r="Q1670" i="11" a="1"/>
  <c r="Q1670" i="11" s="1"/>
  <c r="R1670" i="11" a="1"/>
  <c r="R1670" i="11" s="1"/>
  <c r="N1671" i="11" a="1"/>
  <c r="N1671" i="11" s="1"/>
  <c r="O1671" i="11" a="1"/>
  <c r="O1671" i="11" s="1"/>
  <c r="P1671" i="11" a="1"/>
  <c r="P1671" i="11" s="1"/>
  <c r="Q1671" i="11" a="1"/>
  <c r="Q1671" i="11" s="1"/>
  <c r="R1671" i="11" a="1"/>
  <c r="R1671" i="11" s="1"/>
  <c r="N1672" i="11" a="1"/>
  <c r="N1672" i="11" s="1"/>
  <c r="O1672" i="11" a="1"/>
  <c r="O1672" i="11" s="1"/>
  <c r="P1672" i="11" a="1"/>
  <c r="P1672" i="11" s="1"/>
  <c r="Q1672" i="11" a="1"/>
  <c r="Q1672" i="11" s="1"/>
  <c r="R1672" i="11" a="1"/>
  <c r="R1672" i="11" s="1"/>
  <c r="N1673" i="11" a="1"/>
  <c r="N1673" i="11" s="1"/>
  <c r="O1673" i="11" a="1"/>
  <c r="O1673" i="11" s="1"/>
  <c r="P1673" i="11" a="1"/>
  <c r="P1673" i="11" s="1"/>
  <c r="Q1673" i="11" a="1"/>
  <c r="Q1673" i="11"/>
  <c r="R1673" i="11" a="1"/>
  <c r="R1673" i="11"/>
  <c r="N1674" i="11" a="1"/>
  <c r="N1674" i="11"/>
  <c r="O1674" i="11" a="1"/>
  <c r="O1674" i="11"/>
  <c r="P1674" i="11" a="1"/>
  <c r="P1674" i="11"/>
  <c r="Q1674" i="11" a="1"/>
  <c r="Q1674" i="11"/>
  <c r="R1674" i="11" a="1"/>
  <c r="R1674" i="11"/>
  <c r="N1675" i="11" a="1"/>
  <c r="N1675" i="11"/>
  <c r="O1675" i="11" a="1"/>
  <c r="O1675" i="11"/>
  <c r="P1675" i="11" a="1"/>
  <c r="P1675" i="11"/>
  <c r="Q1675" i="11" a="1"/>
  <c r="Q1675" i="11"/>
  <c r="R1675" i="11" a="1"/>
  <c r="R1675" i="11"/>
  <c r="N1676" i="11" a="1"/>
  <c r="N1676" i="11"/>
  <c r="O1676" i="11" a="1"/>
  <c r="O1676" i="11"/>
  <c r="P1676" i="11" a="1"/>
  <c r="P1676" i="11"/>
  <c r="Q1676" i="11" a="1"/>
  <c r="Q1676" i="11"/>
  <c r="R1676" i="11" a="1"/>
  <c r="R1676" i="11"/>
  <c r="N1677" i="11" a="1"/>
  <c r="N1677" i="11"/>
  <c r="O1677" i="11" a="1"/>
  <c r="O1677" i="11"/>
  <c r="P1677" i="11" a="1"/>
  <c r="P1677" i="11"/>
  <c r="Q1677" i="11" a="1"/>
  <c r="Q1677" i="11"/>
  <c r="R1677" i="11" a="1"/>
  <c r="R1677" i="11"/>
  <c r="N1678" i="11" a="1"/>
  <c r="N1678" i="11"/>
  <c r="O1678" i="11" a="1"/>
  <c r="O1678" i="11"/>
  <c r="P1678" i="11" a="1"/>
  <c r="P1678" i="11"/>
  <c r="Q1678" i="11" a="1"/>
  <c r="Q1678" i="11"/>
  <c r="R1678" i="11" a="1"/>
  <c r="R1678" i="11"/>
  <c r="N1679" i="11" a="1"/>
  <c r="N1679" i="11"/>
  <c r="O1679" i="11" a="1"/>
  <c r="O1679" i="11"/>
  <c r="P1679" i="11" a="1"/>
  <c r="P1679" i="11"/>
  <c r="Q1679" i="11" a="1"/>
  <c r="Q1679" i="11"/>
  <c r="R1679" i="11" a="1"/>
  <c r="R1679" i="11"/>
  <c r="N1680" i="11" a="1"/>
  <c r="N1680" i="11"/>
  <c r="O1680" i="11" a="1"/>
  <c r="O1680" i="11"/>
  <c r="P1680" i="11" a="1"/>
  <c r="P1680" i="11"/>
  <c r="Q1680" i="11" a="1"/>
  <c r="Q1680" i="11"/>
  <c r="R1680" i="11" a="1"/>
  <c r="R1680" i="11"/>
  <c r="N1681" i="11" a="1"/>
  <c r="N1681" i="11"/>
  <c r="O1681" i="11" a="1"/>
  <c r="O1681" i="11"/>
  <c r="P1681" i="11" a="1"/>
  <c r="P1681" i="11"/>
  <c r="Q1681" i="11" a="1"/>
  <c r="Q1681" i="11"/>
  <c r="R1681" i="11" a="1"/>
  <c r="R1681" i="11"/>
  <c r="N1682" i="11" a="1"/>
  <c r="N1682" i="11"/>
  <c r="O1682" i="11" a="1"/>
  <c r="O1682" i="11"/>
  <c r="P1682" i="11" a="1"/>
  <c r="P1682" i="11"/>
  <c r="Q1682" i="11" a="1"/>
  <c r="Q1682" i="11"/>
  <c r="R1682" i="11" a="1"/>
  <c r="R1682" i="11"/>
  <c r="N1683" i="11" a="1"/>
  <c r="N1683" i="11"/>
  <c r="O1683" i="11" a="1"/>
  <c r="O1683" i="11"/>
  <c r="P1683" i="11" a="1"/>
  <c r="P1683" i="11"/>
  <c r="Q1683" i="11" a="1"/>
  <c r="Q1683" i="11"/>
  <c r="R1683" i="11" a="1"/>
  <c r="R1683" i="11"/>
  <c r="N1684" i="11" a="1"/>
  <c r="N1684" i="11"/>
  <c r="O1684" i="11" a="1"/>
  <c r="O1684" i="11"/>
  <c r="P1684" i="11" a="1"/>
  <c r="P1684" i="11"/>
  <c r="Q1684" i="11" a="1"/>
  <c r="Q1684" i="11"/>
  <c r="R1684" i="11" a="1"/>
  <c r="R1684" i="11"/>
  <c r="N1685" i="11" a="1"/>
  <c r="N1685" i="11"/>
  <c r="O1685" i="11" a="1"/>
  <c r="O1685" i="11"/>
  <c r="P1685" i="11" a="1"/>
  <c r="P1685" i="11"/>
  <c r="Q1685" i="11" a="1"/>
  <c r="Q1685" i="11"/>
  <c r="R1685" i="11" a="1"/>
  <c r="R1685" i="11"/>
  <c r="N1686" i="11" a="1"/>
  <c r="N1686" i="11"/>
  <c r="O1686" i="11" a="1"/>
  <c r="O1686" i="11"/>
  <c r="P1686" i="11" a="1"/>
  <c r="P1686" i="11"/>
  <c r="Q1686" i="11" a="1"/>
  <c r="Q1686" i="11"/>
  <c r="R1686" i="11" a="1"/>
  <c r="R1686" i="11"/>
  <c r="N1687" i="11" a="1"/>
  <c r="N1687" i="11"/>
  <c r="O1687" i="11" a="1"/>
  <c r="O1687" i="11"/>
  <c r="P1687" i="11" a="1"/>
  <c r="P1687" i="11"/>
  <c r="Q1687" i="11" a="1"/>
  <c r="Q1687" i="11"/>
  <c r="R1687" i="11" a="1"/>
  <c r="R1687" i="11"/>
  <c r="N1688" i="11" a="1"/>
  <c r="N1688" i="11"/>
  <c r="O1688" i="11" a="1"/>
  <c r="O1688" i="11"/>
  <c r="P1688" i="11" a="1"/>
  <c r="P1688" i="11"/>
  <c r="Q1688" i="11" a="1"/>
  <c r="Q1688" i="11"/>
  <c r="R1688" i="11" a="1"/>
  <c r="R1688" i="11"/>
  <c r="N1689" i="11" a="1"/>
  <c r="N1689" i="11"/>
  <c r="O1689" i="11" a="1"/>
  <c r="O1689" i="11"/>
  <c r="P1689" i="11" a="1"/>
  <c r="P1689" i="11"/>
  <c r="Q1689" i="11" a="1"/>
  <c r="Q1689" i="11"/>
  <c r="R1689" i="11" a="1"/>
  <c r="R1689" i="11"/>
  <c r="N1690" i="11" a="1"/>
  <c r="N1690" i="11"/>
  <c r="O1690" i="11" a="1"/>
  <c r="O1690" i="11"/>
  <c r="P1690" i="11" a="1"/>
  <c r="P1690" i="11"/>
  <c r="Q1690" i="11" a="1"/>
  <c r="Q1690" i="11"/>
  <c r="R1690" i="11" a="1"/>
  <c r="R1690" i="11"/>
  <c r="N1691" i="11" a="1"/>
  <c r="N1691" i="11"/>
  <c r="O1691" i="11" a="1"/>
  <c r="O1691" i="11"/>
  <c r="P1691" i="11" a="1"/>
  <c r="P1691" i="11"/>
  <c r="Q1691" i="11" a="1"/>
  <c r="Q1691" i="11"/>
  <c r="R1691" i="11" a="1"/>
  <c r="R1691" i="11"/>
  <c r="N1692" i="11" a="1"/>
  <c r="N1692" i="11"/>
  <c r="O1692" i="11" a="1"/>
  <c r="O1692" i="11"/>
  <c r="P1692" i="11" a="1"/>
  <c r="P1692" i="11"/>
  <c r="Q1692" i="11" a="1"/>
  <c r="Q1692" i="11"/>
  <c r="R1692" i="11" a="1"/>
  <c r="R1692" i="11"/>
  <c r="N1693" i="11" a="1"/>
  <c r="N1693" i="11"/>
  <c r="O1693" i="11" a="1"/>
  <c r="O1693" i="11"/>
  <c r="P1693" i="11" a="1"/>
  <c r="P1693" i="11"/>
  <c r="Q1693" i="11" a="1"/>
  <c r="Q1693" i="11"/>
  <c r="R1693" i="11" a="1"/>
  <c r="R1693" i="11"/>
  <c r="N1694" i="11" a="1"/>
  <c r="N1694" i="11"/>
  <c r="O1694" i="11" a="1"/>
  <c r="O1694" i="11"/>
  <c r="P1694" i="11" a="1"/>
  <c r="P1694" i="11"/>
  <c r="Q1694" i="11" a="1"/>
  <c r="Q1694" i="11"/>
  <c r="R1694" i="11" a="1"/>
  <c r="R1694" i="11"/>
  <c r="N1695" i="11" a="1"/>
  <c r="N1695" i="11"/>
  <c r="O1695" i="11" a="1"/>
  <c r="O1695" i="11"/>
  <c r="P1695" i="11" a="1"/>
  <c r="P1695" i="11"/>
  <c r="Q1695" i="11" a="1"/>
  <c r="Q1695" i="11"/>
  <c r="R1695" i="11" a="1"/>
  <c r="R1695" i="11"/>
  <c r="N1696" i="11" a="1"/>
  <c r="N1696" i="11"/>
  <c r="O1696" i="11" a="1"/>
  <c r="O1696" i="11"/>
  <c r="P1696" i="11" a="1"/>
  <c r="P1696" i="11"/>
  <c r="Q1696" i="11" a="1"/>
  <c r="Q1696" i="11"/>
  <c r="R1696" i="11" a="1"/>
  <c r="R1696" i="11"/>
  <c r="N1697" i="11" a="1"/>
  <c r="N1697" i="11"/>
  <c r="O1697" i="11" a="1"/>
  <c r="O1697" i="11"/>
  <c r="P1697" i="11" a="1"/>
  <c r="P1697" i="11"/>
  <c r="Q1697" i="11" a="1"/>
  <c r="Q1697" i="11"/>
  <c r="R1697" i="11" a="1"/>
  <c r="R1697" i="11"/>
  <c r="N1698" i="11" a="1"/>
  <c r="N1698" i="11"/>
  <c r="O1698" i="11" a="1"/>
  <c r="O1698" i="11"/>
  <c r="P1698" i="11" a="1"/>
  <c r="P1698" i="11"/>
  <c r="Q1698" i="11" a="1"/>
  <c r="Q1698" i="11"/>
  <c r="R1698" i="11" a="1"/>
  <c r="R1698" i="11"/>
  <c r="N1699" i="11" a="1"/>
  <c r="N1699" i="11"/>
  <c r="O1699" i="11" a="1"/>
  <c r="O1699" i="11"/>
  <c r="P1699" i="11" a="1"/>
  <c r="P1699" i="11"/>
  <c r="Q1699" i="11" a="1"/>
  <c r="Q1699" i="11"/>
  <c r="R1699" i="11" a="1"/>
  <c r="R1699" i="11"/>
  <c r="N1700" i="11" a="1"/>
  <c r="N1700" i="11"/>
  <c r="O1700" i="11" a="1"/>
  <c r="O1700" i="11"/>
  <c r="P1700" i="11" a="1"/>
  <c r="P1700" i="11"/>
  <c r="Q1700" i="11" a="1"/>
  <c r="Q1700" i="11"/>
  <c r="R1700" i="11" a="1"/>
  <c r="R1700" i="11"/>
  <c r="N1701" i="11" a="1"/>
  <c r="N1701" i="11"/>
  <c r="O1701" i="11" a="1"/>
  <c r="O1701" i="11"/>
  <c r="P1701" i="11" a="1"/>
  <c r="P1701" i="11"/>
  <c r="Q1701" i="11" a="1"/>
  <c r="Q1701" i="11"/>
  <c r="R1701" i="11" a="1"/>
  <c r="R1701" i="11"/>
  <c r="N1702" i="11" a="1"/>
  <c r="N1702" i="11"/>
  <c r="O1702" i="11" a="1"/>
  <c r="O1702" i="11"/>
  <c r="P1702" i="11" a="1"/>
  <c r="P1702" i="11"/>
  <c r="Q1702" i="11" a="1"/>
  <c r="Q1702" i="11"/>
  <c r="R1702" i="11" a="1"/>
  <c r="R1702" i="11"/>
  <c r="N1703" i="11" a="1"/>
  <c r="N1703" i="11"/>
  <c r="O1703" i="11" a="1"/>
  <c r="O1703" i="11"/>
  <c r="P1703" i="11" a="1"/>
  <c r="P1703" i="11"/>
  <c r="Q1703" i="11" a="1"/>
  <c r="Q1703" i="11"/>
  <c r="R1703" i="11" a="1"/>
  <c r="R1703" i="11"/>
  <c r="N1704" i="11" a="1"/>
  <c r="N1704" i="11"/>
  <c r="O1704" i="11" a="1"/>
  <c r="O1704" i="11"/>
  <c r="P1704" i="11" a="1"/>
  <c r="P1704" i="11"/>
  <c r="Q1704" i="11" a="1"/>
  <c r="Q1704" i="11"/>
  <c r="R1704" i="11" a="1"/>
  <c r="R1704" i="11"/>
  <c r="N1705" i="11" a="1"/>
  <c r="N1705" i="11"/>
  <c r="O1705" i="11" a="1"/>
  <c r="O1705" i="11"/>
  <c r="P1705" i="11" a="1"/>
  <c r="P1705" i="11"/>
  <c r="Q1705" i="11" a="1"/>
  <c r="Q1705" i="11"/>
  <c r="R1705" i="11" a="1"/>
  <c r="R1705" i="11"/>
  <c r="N1706" i="11" a="1"/>
  <c r="N1706" i="11"/>
  <c r="O1706" i="11" a="1"/>
  <c r="O1706" i="11"/>
  <c r="P1706" i="11" a="1"/>
  <c r="P1706" i="11"/>
  <c r="Q1706" i="11" a="1"/>
  <c r="Q1706" i="11"/>
  <c r="R1706" i="11" a="1"/>
  <c r="R1706" i="11"/>
  <c r="N1707" i="11" a="1"/>
  <c r="N1707" i="11"/>
  <c r="O1707" i="11" a="1"/>
  <c r="O1707" i="11"/>
  <c r="P1707" i="11" a="1"/>
  <c r="P1707" i="11"/>
  <c r="Q1707" i="11" a="1"/>
  <c r="Q1707" i="11"/>
  <c r="R1707" i="11" a="1"/>
  <c r="R1707" i="11"/>
  <c r="N1708" i="11" a="1"/>
  <c r="N1708" i="11"/>
  <c r="O1708" i="11" a="1"/>
  <c r="O1708" i="11"/>
  <c r="P1708" i="11" a="1"/>
  <c r="P1708" i="11"/>
  <c r="Q1708" i="11" a="1"/>
  <c r="Q1708" i="11"/>
  <c r="R1708" i="11" a="1"/>
  <c r="R1708" i="11"/>
  <c r="N1709" i="11" a="1"/>
  <c r="N1709" i="11"/>
  <c r="O1709" i="11" a="1"/>
  <c r="O1709" i="11"/>
  <c r="P1709" i="11" a="1"/>
  <c r="P1709" i="11"/>
  <c r="Q1709" i="11" a="1"/>
  <c r="Q1709" i="11"/>
  <c r="R1709" i="11" a="1"/>
  <c r="R1709" i="11"/>
  <c r="N1710" i="11" a="1"/>
  <c r="N1710" i="11"/>
  <c r="O1710" i="11" a="1"/>
  <c r="O1710" i="11"/>
  <c r="P1710" i="11" a="1"/>
  <c r="P1710" i="11"/>
  <c r="Q1710" i="11" a="1"/>
  <c r="Q1710" i="11"/>
  <c r="R1710" i="11" a="1"/>
  <c r="R1710" i="11"/>
  <c r="N1711" i="11" a="1"/>
  <c r="N1711" i="11"/>
  <c r="O1711" i="11" a="1"/>
  <c r="O1711" i="11"/>
  <c r="P1711" i="11" a="1"/>
  <c r="P1711" i="11"/>
  <c r="Q1711" i="11" a="1"/>
  <c r="Q1711" i="11"/>
  <c r="R1711" i="11" a="1"/>
  <c r="R1711" i="11"/>
  <c r="N1712" i="11" a="1"/>
  <c r="N1712" i="11"/>
  <c r="O1712" i="11" a="1"/>
  <c r="O1712" i="11"/>
  <c r="P1712" i="11" a="1"/>
  <c r="P1712" i="11"/>
  <c r="Q1712" i="11" a="1"/>
  <c r="Q1712" i="11"/>
  <c r="R1712" i="11" a="1"/>
  <c r="R1712" i="11"/>
  <c r="N1713" i="11" a="1"/>
  <c r="N1713" i="11"/>
  <c r="O1713" i="11" a="1"/>
  <c r="O1713" i="11"/>
  <c r="P1713" i="11" a="1"/>
  <c r="P1713" i="11"/>
  <c r="Q1713" i="11" a="1"/>
  <c r="Q1713" i="11"/>
  <c r="R1713" i="11" a="1"/>
  <c r="R1713" i="11"/>
  <c r="N1714" i="11" a="1"/>
  <c r="N1714" i="11"/>
  <c r="O1714" i="11" a="1"/>
  <c r="O1714" i="11"/>
  <c r="P1714" i="11" a="1"/>
  <c r="P1714" i="11"/>
  <c r="Q1714" i="11" a="1"/>
  <c r="Q1714" i="11"/>
  <c r="R1714" i="11" a="1"/>
  <c r="R1714" i="11"/>
  <c r="N1715" i="11" a="1"/>
  <c r="N1715" i="11"/>
  <c r="O1715" i="11" a="1"/>
  <c r="O1715" i="11"/>
  <c r="P1715" i="11" a="1"/>
  <c r="P1715" i="11"/>
  <c r="Q1715" i="11" a="1"/>
  <c r="Q1715" i="11"/>
  <c r="R1715" i="11" a="1"/>
  <c r="R1715" i="11"/>
  <c r="N1716" i="11" a="1"/>
  <c r="N1716" i="11"/>
  <c r="O1716" i="11" a="1"/>
  <c r="O1716" i="11"/>
  <c r="P1716" i="11" a="1"/>
  <c r="P1716" i="11"/>
  <c r="Q1716" i="11" a="1"/>
  <c r="Q1716" i="11"/>
  <c r="R1716" i="11" a="1"/>
  <c r="R1716" i="11"/>
  <c r="N1717" i="11" a="1"/>
  <c r="N1717" i="11"/>
  <c r="O1717" i="11" a="1"/>
  <c r="O1717" i="11"/>
  <c r="P1717" i="11" a="1"/>
  <c r="P1717" i="11"/>
  <c r="Q1717" i="11" a="1"/>
  <c r="Q1717" i="11"/>
  <c r="R1717" i="11" a="1"/>
  <c r="R1717" i="11"/>
  <c r="N1718" i="11" a="1"/>
  <c r="N1718" i="11"/>
  <c r="O1718" i="11" a="1"/>
  <c r="O1718" i="11"/>
  <c r="P1718" i="11" a="1"/>
  <c r="P1718" i="11"/>
  <c r="Q1718" i="11" a="1"/>
  <c r="Q1718" i="11"/>
  <c r="R1718" i="11" a="1"/>
  <c r="R1718" i="11"/>
  <c r="N1719" i="11" a="1"/>
  <c r="N1719" i="11"/>
  <c r="O1719" i="11" a="1"/>
  <c r="O1719" i="11"/>
  <c r="P1719" i="11" a="1"/>
  <c r="P1719" i="11"/>
  <c r="Q1719" i="11" a="1"/>
  <c r="Q1719" i="11"/>
  <c r="R1719" i="11" a="1"/>
  <c r="R1719" i="11"/>
  <c r="N1720" i="11" a="1"/>
  <c r="N1720" i="11"/>
  <c r="O1720" i="11" a="1"/>
  <c r="O1720" i="11"/>
  <c r="P1720" i="11" a="1"/>
  <c r="P1720" i="11"/>
  <c r="Q1720" i="11" a="1"/>
  <c r="Q1720" i="11"/>
  <c r="R1720" i="11" a="1"/>
  <c r="R1720" i="11"/>
  <c r="N1721" i="11" a="1"/>
  <c r="N1721" i="11"/>
  <c r="O1721" i="11" a="1"/>
  <c r="O1721" i="11"/>
  <c r="P1721" i="11" a="1"/>
  <c r="P1721" i="11"/>
  <c r="Q1721" i="11" a="1"/>
  <c r="Q1721" i="11"/>
  <c r="R1721" i="11" a="1"/>
  <c r="R1721" i="11"/>
  <c r="N1722" i="11" a="1"/>
  <c r="N1722" i="11"/>
  <c r="O1722" i="11" a="1"/>
  <c r="O1722" i="11"/>
  <c r="P1722" i="11" a="1"/>
  <c r="P1722" i="11"/>
  <c r="Q1722" i="11" a="1"/>
  <c r="Q1722" i="11"/>
  <c r="R1722" i="11" a="1"/>
  <c r="R1722" i="11"/>
  <c r="N1723" i="11" a="1"/>
  <c r="N1723" i="11"/>
  <c r="O1723" i="11" a="1"/>
  <c r="O1723" i="11"/>
  <c r="P1723" i="11" a="1"/>
  <c r="P1723" i="11"/>
  <c r="Q1723" i="11" a="1"/>
  <c r="Q1723" i="11"/>
  <c r="R1723" i="11" a="1"/>
  <c r="R1723" i="11"/>
  <c r="N1724" i="11" a="1"/>
  <c r="N1724" i="11"/>
  <c r="O1724" i="11" a="1"/>
  <c r="O1724" i="11"/>
  <c r="P1724" i="11" a="1"/>
  <c r="P1724" i="11"/>
  <c r="Q1724" i="11" a="1"/>
  <c r="Q1724" i="11"/>
  <c r="R1724" i="11" a="1"/>
  <c r="R1724" i="11"/>
  <c r="N1725" i="11" a="1"/>
  <c r="N1725" i="11"/>
  <c r="O1725" i="11" a="1"/>
  <c r="O1725" i="11"/>
  <c r="P1725" i="11" a="1"/>
  <c r="P1725" i="11"/>
  <c r="Q1725" i="11" a="1"/>
  <c r="Q1725" i="11"/>
  <c r="R1725" i="11" a="1"/>
  <c r="R1725" i="11"/>
  <c r="N1726" i="11" a="1"/>
  <c r="N1726" i="11"/>
  <c r="O1726" i="11" a="1"/>
  <c r="O1726" i="11"/>
  <c r="P1726" i="11" a="1"/>
  <c r="P1726" i="11"/>
  <c r="Q1726" i="11" a="1"/>
  <c r="Q1726" i="11"/>
  <c r="R1726" i="11" a="1"/>
  <c r="R1726" i="11"/>
  <c r="N1727" i="11" a="1"/>
  <c r="N1727" i="11"/>
  <c r="O1727" i="11" a="1"/>
  <c r="O1727" i="11"/>
  <c r="P1727" i="11" a="1"/>
  <c r="P1727" i="11"/>
  <c r="Q1727" i="11" a="1"/>
  <c r="Q1727" i="11"/>
  <c r="R1727" i="11" a="1"/>
  <c r="R1727" i="11"/>
  <c r="N1728" i="11" a="1"/>
  <c r="N1728" i="11"/>
  <c r="O1728" i="11" a="1"/>
  <c r="O1728" i="11"/>
  <c r="P1728" i="11" a="1"/>
  <c r="P1728" i="11"/>
  <c r="Q1728" i="11" a="1"/>
  <c r="Q1728" i="11"/>
  <c r="R1728" i="11" a="1"/>
  <c r="R1728" i="11"/>
  <c r="N1729" i="11" a="1"/>
  <c r="N1729" i="11"/>
  <c r="O1729" i="11" a="1"/>
  <c r="O1729" i="11"/>
  <c r="P1729" i="11" a="1"/>
  <c r="P1729" i="11"/>
  <c r="Q1729" i="11" a="1"/>
  <c r="Q1729" i="11"/>
  <c r="R1729" i="11" a="1"/>
  <c r="R1729" i="11"/>
  <c r="N1730" i="11" a="1"/>
  <c r="N1730" i="11"/>
  <c r="O1730" i="11" a="1"/>
  <c r="O1730" i="11"/>
  <c r="P1730" i="11" a="1"/>
  <c r="P1730" i="11"/>
  <c r="Q1730" i="11" a="1"/>
  <c r="Q1730" i="11"/>
  <c r="R1730" i="11" a="1"/>
  <c r="R1730" i="11"/>
  <c r="N1731" i="11" a="1"/>
  <c r="N1731" i="11"/>
  <c r="O1731" i="11" a="1"/>
  <c r="O1731" i="11"/>
  <c r="P1731" i="11" a="1"/>
  <c r="P1731" i="11"/>
  <c r="Q1731" i="11" a="1"/>
  <c r="Q1731" i="11"/>
  <c r="R1731" i="11" a="1"/>
  <c r="R1731" i="11"/>
  <c r="N1732" i="11" a="1"/>
  <c r="N1732" i="11"/>
  <c r="O1732" i="11" a="1"/>
  <c r="O1732" i="11"/>
  <c r="P1732" i="11" a="1"/>
  <c r="P1732" i="11"/>
  <c r="Q1732" i="11" a="1"/>
  <c r="Q1732" i="11"/>
  <c r="R1732" i="11" a="1"/>
  <c r="R1732" i="11"/>
  <c r="N1733" i="11" a="1"/>
  <c r="N1733" i="11"/>
  <c r="O1733" i="11" a="1"/>
  <c r="O1733" i="11"/>
  <c r="P1733" i="11" a="1"/>
  <c r="P1733" i="11"/>
  <c r="Q1733" i="11" a="1"/>
  <c r="Q1733" i="11"/>
  <c r="R1733" i="11" a="1"/>
  <c r="R1733" i="11"/>
  <c r="N1734" i="11" a="1"/>
  <c r="N1734" i="11"/>
  <c r="O1734" i="11" a="1"/>
  <c r="O1734" i="11"/>
  <c r="P1734" i="11" a="1"/>
  <c r="P1734" i="11"/>
  <c r="Q1734" i="11" a="1"/>
  <c r="Q1734" i="11"/>
  <c r="R1734" i="11" a="1"/>
  <c r="R1734" i="11"/>
  <c r="N1735" i="11" a="1"/>
  <c r="N1735" i="11"/>
  <c r="O1735" i="11" a="1"/>
  <c r="O1735" i="11"/>
  <c r="P1735" i="11" a="1"/>
  <c r="P1735" i="11"/>
  <c r="Q1735" i="11" a="1"/>
  <c r="Q1735" i="11"/>
  <c r="R1735" i="11" a="1"/>
  <c r="R1735" i="11"/>
  <c r="N1736" i="11" a="1"/>
  <c r="N1736" i="11"/>
  <c r="O1736" i="11" a="1"/>
  <c r="O1736" i="11"/>
  <c r="P1736" i="11" a="1"/>
  <c r="P1736" i="11"/>
  <c r="Q1736" i="11" a="1"/>
  <c r="Q1736" i="11"/>
  <c r="R1736" i="11" a="1"/>
  <c r="R1736" i="11"/>
  <c r="N1737" i="11" a="1"/>
  <c r="N1737" i="11"/>
  <c r="O1737" i="11" a="1"/>
  <c r="O1737" i="11"/>
  <c r="P1737" i="11" a="1"/>
  <c r="P1737" i="11"/>
  <c r="Q1737" i="11" a="1"/>
  <c r="Q1737" i="11"/>
  <c r="R1737" i="11" a="1"/>
  <c r="R1737" i="11"/>
  <c r="N1738" i="11" a="1"/>
  <c r="N1738" i="11"/>
  <c r="O1738" i="11" a="1"/>
  <c r="O1738" i="11"/>
  <c r="P1738" i="11" a="1"/>
  <c r="P1738" i="11"/>
  <c r="Q1738" i="11" a="1"/>
  <c r="Q1738" i="11"/>
  <c r="R1738" i="11" a="1"/>
  <c r="R1738" i="11"/>
  <c r="N1739" i="11" a="1"/>
  <c r="N1739" i="11"/>
  <c r="O1739" i="11" a="1"/>
  <c r="O1739" i="11"/>
  <c r="P1739" i="11" a="1"/>
  <c r="P1739" i="11"/>
  <c r="Q1739" i="11" a="1"/>
  <c r="Q1739" i="11"/>
  <c r="R1739" i="11" a="1"/>
  <c r="R1739" i="11"/>
  <c r="N1740" i="11" a="1"/>
  <c r="N1740" i="11"/>
  <c r="O1740" i="11" a="1"/>
  <c r="O1740" i="11"/>
  <c r="P1740" i="11" a="1"/>
  <c r="P1740" i="11"/>
  <c r="Q1740" i="11" a="1"/>
  <c r="Q1740" i="11"/>
  <c r="R1740" i="11" a="1"/>
  <c r="R1740" i="11"/>
  <c r="N1741" i="11" a="1"/>
  <c r="N1741" i="11"/>
  <c r="O1741" i="11" a="1"/>
  <c r="O1741" i="11"/>
  <c r="P1741" i="11" a="1"/>
  <c r="P1741" i="11"/>
  <c r="Q1741" i="11" a="1"/>
  <c r="Q1741" i="11"/>
  <c r="R1741" i="11" a="1"/>
  <c r="R1741" i="11"/>
  <c r="N1742" i="11" a="1"/>
  <c r="N1742" i="11"/>
  <c r="O1742" i="11" a="1"/>
  <c r="O1742" i="11"/>
  <c r="P1742" i="11" a="1"/>
  <c r="P1742" i="11"/>
  <c r="Q1742" i="11" a="1"/>
  <c r="Q1742" i="11"/>
  <c r="R1742" i="11" a="1"/>
  <c r="R1742" i="11"/>
  <c r="N1743" i="11" a="1"/>
  <c r="N1743" i="11"/>
  <c r="O1743" i="11" a="1"/>
  <c r="O1743" i="11"/>
  <c r="P1743" i="11" a="1"/>
  <c r="P1743" i="11"/>
  <c r="Q1743" i="11" a="1"/>
  <c r="Q1743" i="11"/>
  <c r="R1743" i="11" a="1"/>
  <c r="R1743" i="11"/>
  <c r="N1744" i="11" a="1"/>
  <c r="N1744" i="11"/>
  <c r="O1744" i="11" a="1"/>
  <c r="O1744" i="11"/>
  <c r="P1744" i="11" a="1"/>
  <c r="P1744" i="11"/>
  <c r="Q1744" i="11" a="1"/>
  <c r="Q1744" i="11"/>
  <c r="R1744" i="11" a="1"/>
  <c r="R1744" i="11"/>
  <c r="N1745" i="11" a="1"/>
  <c r="N1745" i="11"/>
  <c r="O1745" i="11" a="1"/>
  <c r="O1745" i="11"/>
  <c r="P1745" i="11" a="1"/>
  <c r="P1745" i="11"/>
  <c r="Q1745" i="11" a="1"/>
  <c r="Q1745" i="11"/>
  <c r="R1745" i="11" a="1"/>
  <c r="R1745" i="11"/>
  <c r="N1746" i="11" a="1"/>
  <c r="N1746" i="11"/>
  <c r="O1746" i="11" a="1"/>
  <c r="O1746" i="11"/>
  <c r="P1746" i="11" a="1"/>
  <c r="P1746" i="11"/>
  <c r="Q1746" i="11" a="1"/>
  <c r="Q1746" i="11"/>
  <c r="R1746" i="11" a="1"/>
  <c r="R1746" i="11"/>
  <c r="N1747" i="11" a="1"/>
  <c r="N1747" i="11"/>
  <c r="O1747" i="11" a="1"/>
  <c r="O1747" i="11"/>
  <c r="P1747" i="11" a="1"/>
  <c r="P1747" i="11"/>
  <c r="Q1747" i="11" a="1"/>
  <c r="Q1747" i="11"/>
  <c r="R1747" i="11" a="1"/>
  <c r="R1747" i="11"/>
  <c r="N1748" i="11" a="1"/>
  <c r="N1748" i="11"/>
  <c r="O1748" i="11" a="1"/>
  <c r="O1748" i="11"/>
  <c r="P1748" i="11" a="1"/>
  <c r="P1748" i="11"/>
  <c r="Q1748" i="11" a="1"/>
  <c r="Q1748" i="11"/>
  <c r="R1748" i="11" a="1"/>
  <c r="R1748" i="11"/>
  <c r="N1749" i="11" a="1"/>
  <c r="N1749" i="11"/>
  <c r="O1749" i="11" a="1"/>
  <c r="O1749" i="11"/>
  <c r="P1749" i="11" a="1"/>
  <c r="P1749" i="11"/>
  <c r="Q1749" i="11" a="1"/>
  <c r="Q1749" i="11"/>
  <c r="R1749" i="11" a="1"/>
  <c r="R1749" i="11"/>
  <c r="N1750" i="11" a="1"/>
  <c r="N1750" i="11"/>
  <c r="O1750" i="11" a="1"/>
  <c r="O1750" i="11"/>
  <c r="P1750" i="11" a="1"/>
  <c r="P1750" i="11"/>
  <c r="Q1750" i="11" a="1"/>
  <c r="Q1750" i="11"/>
  <c r="R1750" i="11" a="1"/>
  <c r="R1750" i="11"/>
  <c r="N1751" i="11" a="1"/>
  <c r="N1751" i="11"/>
  <c r="O1751" i="11" a="1"/>
  <c r="O1751" i="11"/>
  <c r="P1751" i="11" a="1"/>
  <c r="P1751" i="11"/>
  <c r="Q1751" i="11" a="1"/>
  <c r="Q1751" i="11"/>
  <c r="R1751" i="11" a="1"/>
  <c r="R1751" i="11"/>
  <c r="N1752" i="11" a="1"/>
  <c r="N1752" i="11"/>
  <c r="O1752" i="11" a="1"/>
  <c r="O1752" i="11"/>
  <c r="P1752" i="11" a="1"/>
  <c r="P1752" i="11"/>
  <c r="Q1752" i="11" a="1"/>
  <c r="Q1752" i="11"/>
  <c r="R1752" i="11" a="1"/>
  <c r="R1752" i="11"/>
  <c r="N1753" i="11" a="1"/>
  <c r="N1753" i="11"/>
  <c r="O1753" i="11" a="1"/>
  <c r="O1753" i="11"/>
  <c r="P1753" i="11" a="1"/>
  <c r="P1753" i="11"/>
  <c r="Q1753" i="11" a="1"/>
  <c r="Q1753" i="11"/>
  <c r="R1753" i="11" a="1"/>
  <c r="R1753" i="11"/>
  <c r="N1754" i="11" a="1"/>
  <c r="N1754" i="11"/>
  <c r="O1754" i="11" a="1"/>
  <c r="O1754" i="11"/>
  <c r="P1754" i="11" a="1"/>
  <c r="P1754" i="11"/>
  <c r="Q1754" i="11" a="1"/>
  <c r="Q1754" i="11"/>
  <c r="R1754" i="11" a="1"/>
  <c r="R1754" i="11"/>
  <c r="N1755" i="11" a="1"/>
  <c r="N1755" i="11"/>
  <c r="O1755" i="11" a="1"/>
  <c r="O1755" i="11"/>
  <c r="P1755" i="11" a="1"/>
  <c r="P1755" i="11"/>
  <c r="Q1755" i="11" a="1"/>
  <c r="Q1755" i="11"/>
  <c r="R1755" i="11" a="1"/>
  <c r="R1755" i="11"/>
  <c r="N1756" i="11" a="1"/>
  <c r="N1756" i="11"/>
  <c r="O1756" i="11" a="1"/>
  <c r="O1756" i="11"/>
  <c r="P1756" i="11" a="1"/>
  <c r="P1756" i="11"/>
  <c r="Q1756" i="11" a="1"/>
  <c r="Q1756" i="11"/>
  <c r="R1756" i="11" a="1"/>
  <c r="R1756" i="11"/>
  <c r="N1757" i="11" a="1"/>
  <c r="N1757" i="11"/>
  <c r="O1757" i="11" a="1"/>
  <c r="O1757" i="11"/>
  <c r="P1757" i="11" a="1"/>
  <c r="P1757" i="11"/>
  <c r="Q1757" i="11" a="1"/>
  <c r="Q1757" i="11"/>
  <c r="R1757" i="11" a="1"/>
  <c r="R1757" i="11"/>
  <c r="N1758" i="11" a="1"/>
  <c r="N1758" i="11"/>
  <c r="O1758" i="11" a="1"/>
  <c r="O1758" i="11"/>
  <c r="P1758" i="11" a="1"/>
  <c r="P1758" i="11"/>
  <c r="Q1758" i="11" a="1"/>
  <c r="Q1758" i="11"/>
  <c r="R1758" i="11" a="1"/>
  <c r="R1758" i="11"/>
  <c r="N1759" i="11" a="1"/>
  <c r="N1759" i="11"/>
  <c r="O1759" i="11" a="1"/>
  <c r="O1759" i="11"/>
  <c r="P1759" i="11" a="1"/>
  <c r="P1759" i="11"/>
  <c r="Q1759" i="11" a="1"/>
  <c r="Q1759" i="11"/>
  <c r="R1759" i="11" a="1"/>
  <c r="R1759" i="11"/>
  <c r="N1760" i="11" a="1"/>
  <c r="N1760" i="11"/>
  <c r="O1760" i="11" a="1"/>
  <c r="O1760" i="11"/>
  <c r="P1760" i="11" a="1"/>
  <c r="P1760" i="11"/>
  <c r="Q1760" i="11" a="1"/>
  <c r="Q1760" i="11"/>
  <c r="R1760" i="11" a="1"/>
  <c r="R1760" i="11"/>
  <c r="N1761" i="11" a="1"/>
  <c r="N1761" i="11"/>
  <c r="O1761" i="11" a="1"/>
  <c r="O1761" i="11"/>
  <c r="P1761" i="11" a="1"/>
  <c r="P1761" i="11"/>
  <c r="Q1761" i="11" a="1"/>
  <c r="Q1761" i="11"/>
  <c r="R1761" i="11" a="1"/>
  <c r="R1761" i="11"/>
  <c r="N1762" i="11" a="1"/>
  <c r="N1762" i="11"/>
  <c r="O1762" i="11" a="1"/>
  <c r="O1762" i="11"/>
  <c r="P1762" i="11" a="1"/>
  <c r="P1762" i="11"/>
  <c r="Q1762" i="11" a="1"/>
  <c r="Q1762" i="11"/>
  <c r="R1762" i="11" a="1"/>
  <c r="R1762" i="11"/>
  <c r="N1763" i="11" a="1"/>
  <c r="N1763" i="11"/>
  <c r="O1763" i="11" a="1"/>
  <c r="O1763" i="11"/>
  <c r="P1763" i="11" a="1"/>
  <c r="P1763" i="11"/>
  <c r="Q1763" i="11" a="1"/>
  <c r="Q1763" i="11"/>
  <c r="R1763" i="11" a="1"/>
  <c r="R1763" i="11"/>
  <c r="N1764" i="11" a="1"/>
  <c r="N1764" i="11"/>
  <c r="O1764" i="11" a="1"/>
  <c r="O1764" i="11"/>
  <c r="P1764" i="11" a="1"/>
  <c r="P1764" i="11"/>
  <c r="Q1764" i="11" a="1"/>
  <c r="Q1764" i="11"/>
  <c r="R1764" i="11" a="1"/>
  <c r="R1764" i="11"/>
  <c r="N1765" i="11" a="1"/>
  <c r="N1765" i="11"/>
  <c r="O1765" i="11" a="1"/>
  <c r="O1765" i="11"/>
  <c r="P1765" i="11" a="1"/>
  <c r="P1765" i="11"/>
  <c r="Q1765" i="11" a="1"/>
  <c r="Q1765" i="11"/>
  <c r="R1765" i="11" a="1"/>
  <c r="R1765" i="11"/>
  <c r="N1766" i="11" a="1"/>
  <c r="N1766" i="11"/>
  <c r="O1766" i="11" a="1"/>
  <c r="O1766" i="11"/>
  <c r="P1766" i="11" a="1"/>
  <c r="P1766" i="11"/>
  <c r="Q1766" i="11" a="1"/>
  <c r="Q1766" i="11"/>
  <c r="R1766" i="11" a="1"/>
  <c r="R1766" i="11"/>
  <c r="N1767" i="11" a="1"/>
  <c r="N1767" i="11"/>
  <c r="O1767" i="11" a="1"/>
  <c r="O1767" i="11"/>
  <c r="P1767" i="11" a="1"/>
  <c r="P1767" i="11"/>
  <c r="Q1767" i="11" a="1"/>
  <c r="Q1767" i="11"/>
  <c r="R1767" i="11" a="1"/>
  <c r="R1767" i="11"/>
  <c r="N1768" i="11" a="1"/>
  <c r="N1768" i="11"/>
  <c r="O1768" i="11" a="1"/>
  <c r="O1768" i="11"/>
  <c r="P1768" i="11" a="1"/>
  <c r="P1768" i="11"/>
  <c r="Q1768" i="11" a="1"/>
  <c r="Q1768" i="11"/>
  <c r="R1768" i="11" a="1"/>
  <c r="R1768" i="11"/>
  <c r="N1769" i="11" a="1"/>
  <c r="N1769" i="11"/>
  <c r="O1769" i="11" a="1"/>
  <c r="O1769" i="11"/>
  <c r="P1769" i="11" a="1"/>
  <c r="P1769" i="11"/>
  <c r="Q1769" i="11" a="1"/>
  <c r="Q1769" i="11"/>
  <c r="R1769" i="11" a="1"/>
  <c r="R1769" i="11"/>
  <c r="N1770" i="11" a="1"/>
  <c r="N1770" i="11"/>
  <c r="O1770" i="11" a="1"/>
  <c r="O1770" i="11"/>
  <c r="P1770" i="11" a="1"/>
  <c r="P1770" i="11"/>
  <c r="Q1770" i="11" a="1"/>
  <c r="Q1770" i="11"/>
  <c r="R1770" i="11" a="1"/>
  <c r="R1770" i="11"/>
  <c r="N1771" i="11" a="1"/>
  <c r="N1771" i="11"/>
  <c r="O1771" i="11" a="1"/>
  <c r="O1771" i="11"/>
  <c r="P1771" i="11" a="1"/>
  <c r="P1771" i="11"/>
  <c r="Q1771" i="11" a="1"/>
  <c r="Q1771" i="11"/>
  <c r="R1771" i="11" a="1"/>
  <c r="R1771" i="11"/>
  <c r="N1772" i="11" a="1"/>
  <c r="N1772" i="11"/>
  <c r="O1772" i="11" a="1"/>
  <c r="O1772" i="11"/>
  <c r="P1772" i="11" a="1"/>
  <c r="P1772" i="11" s="1"/>
  <c r="Q1772" i="11" a="1"/>
  <c r="Q1772" i="11" s="1"/>
  <c r="R1772" i="11" a="1"/>
  <c r="R1772" i="11" s="1"/>
  <c r="N1773" i="11" a="1"/>
  <c r="N1773" i="11" s="1"/>
  <c r="O1773" i="11" a="1"/>
  <c r="O1773" i="11" s="1"/>
  <c r="P1773" i="11" a="1"/>
  <c r="P1773" i="11" s="1"/>
  <c r="Q1773" i="11" a="1"/>
  <c r="Q1773" i="11" s="1"/>
  <c r="R1773" i="11" a="1"/>
  <c r="R1773" i="11" s="1"/>
  <c r="N1774" i="11" a="1"/>
  <c r="N1774" i="11" s="1"/>
  <c r="O1774" i="11" a="1"/>
  <c r="O1774" i="11" s="1"/>
  <c r="P1774" i="11" a="1"/>
  <c r="P1774" i="11" s="1"/>
  <c r="Q1774" i="11" a="1"/>
  <c r="Q1774" i="11" s="1"/>
  <c r="R1774" i="11" a="1"/>
  <c r="R1774" i="11" s="1"/>
  <c r="N1775" i="11" a="1"/>
  <c r="N1775" i="11" s="1"/>
  <c r="O1775" i="11" a="1"/>
  <c r="O1775" i="11" s="1"/>
  <c r="P1775" i="11" a="1"/>
  <c r="P1775" i="11" s="1"/>
  <c r="Q1775" i="11" a="1"/>
  <c r="Q1775" i="11" s="1"/>
  <c r="R1775" i="11" a="1"/>
  <c r="R1775" i="11" s="1"/>
  <c r="N1776" i="11" a="1"/>
  <c r="N1776" i="11" s="1"/>
  <c r="O1776" i="11" a="1"/>
  <c r="O1776" i="11" s="1"/>
  <c r="P1776" i="11" a="1"/>
  <c r="P1776" i="11" s="1"/>
  <c r="Q1776" i="11" a="1"/>
  <c r="Q1776" i="11" s="1"/>
  <c r="R1776" i="11" a="1"/>
  <c r="R1776" i="11" s="1"/>
  <c r="N1777" i="11" a="1"/>
  <c r="N1777" i="11" s="1"/>
  <c r="O1777" i="11" a="1"/>
  <c r="O1777" i="11" s="1"/>
  <c r="P1777" i="11" a="1"/>
  <c r="P1777" i="11" s="1"/>
  <c r="Q1777" i="11" a="1"/>
  <c r="Q1777" i="11" s="1"/>
  <c r="R1777" i="11" a="1"/>
  <c r="R1777" i="11" s="1"/>
  <c r="N1778" i="11" a="1"/>
  <c r="N1778" i="11" s="1"/>
  <c r="O1778" i="11" a="1"/>
  <c r="O1778" i="11" s="1"/>
  <c r="P1778" i="11" a="1"/>
  <c r="P1778" i="11" s="1"/>
  <c r="Q1778" i="11" a="1"/>
  <c r="Q1778" i="11" s="1"/>
  <c r="R1778" i="11" a="1"/>
  <c r="R1778" i="11" s="1"/>
  <c r="N1779" i="11" a="1"/>
  <c r="N1779" i="11" s="1"/>
  <c r="O1779" i="11" a="1"/>
  <c r="O1779" i="11" s="1"/>
  <c r="P1779" i="11" a="1"/>
  <c r="P1779" i="11" s="1"/>
  <c r="Q1779" i="11" a="1"/>
  <c r="Q1779" i="11" s="1"/>
  <c r="R1779" i="11" a="1"/>
  <c r="R1779" i="11" s="1"/>
  <c r="N1780" i="11" a="1"/>
  <c r="N1780" i="11" s="1"/>
  <c r="O1780" i="11" a="1"/>
  <c r="O1780" i="11" s="1"/>
  <c r="P1780" i="11" a="1"/>
  <c r="P1780" i="11" s="1"/>
  <c r="Q1780" i="11" a="1"/>
  <c r="Q1780" i="11" s="1"/>
  <c r="R1780" i="11" a="1"/>
  <c r="R1780" i="11" s="1"/>
  <c r="N1781" i="11" a="1"/>
  <c r="N1781" i="11" s="1"/>
  <c r="O1781" i="11" a="1"/>
  <c r="O1781" i="11" s="1"/>
  <c r="P1781" i="11" a="1"/>
  <c r="P1781" i="11" s="1"/>
  <c r="Q1781" i="11" a="1"/>
  <c r="Q1781" i="11" s="1"/>
  <c r="R1781" i="11" a="1"/>
  <c r="R1781" i="11" s="1"/>
  <c r="N1782" i="11" a="1"/>
  <c r="N1782" i="11" s="1"/>
  <c r="O1782" i="11" a="1"/>
  <c r="O1782" i="11" s="1"/>
  <c r="P1782" i="11" a="1"/>
  <c r="P1782" i="11" s="1"/>
  <c r="Q1782" i="11" a="1"/>
  <c r="Q1782" i="11" s="1"/>
  <c r="R1782" i="11" a="1"/>
  <c r="R1782" i="11" s="1"/>
  <c r="N1783" i="11" a="1"/>
  <c r="N1783" i="11" s="1"/>
  <c r="O1783" i="11" a="1"/>
  <c r="O1783" i="11" s="1"/>
  <c r="P1783" i="11" a="1"/>
  <c r="P1783" i="11" s="1"/>
  <c r="Q1783" i="11" a="1"/>
  <c r="Q1783" i="11" s="1"/>
  <c r="R1783" i="11" a="1"/>
  <c r="R1783" i="11" s="1"/>
  <c r="N1784" i="11" a="1"/>
  <c r="N1784" i="11" s="1"/>
  <c r="O1784" i="11" a="1"/>
  <c r="O1784" i="11" s="1"/>
  <c r="P1784" i="11" a="1"/>
  <c r="P1784" i="11" s="1"/>
  <c r="Q1784" i="11" a="1"/>
  <c r="Q1784" i="11" s="1"/>
  <c r="R1784" i="11" a="1"/>
  <c r="R1784" i="11" s="1"/>
  <c r="N1785" i="11" a="1"/>
  <c r="N1785" i="11" s="1"/>
  <c r="O1785" i="11" a="1"/>
  <c r="O1785" i="11" s="1"/>
  <c r="P1785" i="11" a="1"/>
  <c r="P1785" i="11" s="1"/>
  <c r="Q1785" i="11" a="1"/>
  <c r="Q1785" i="11" s="1"/>
  <c r="R1785" i="11" a="1"/>
  <c r="R1785" i="11" s="1"/>
  <c r="N1786" i="11" a="1"/>
  <c r="N1786" i="11" s="1"/>
  <c r="O1786" i="11" a="1"/>
  <c r="O1786" i="11" s="1"/>
  <c r="P1786" i="11" a="1"/>
  <c r="P1786" i="11" s="1"/>
  <c r="Q1786" i="11" a="1"/>
  <c r="Q1786" i="11" s="1"/>
  <c r="R1786" i="11" a="1"/>
  <c r="R1786" i="11" s="1"/>
  <c r="N1787" i="11" a="1"/>
  <c r="N1787" i="11" s="1"/>
  <c r="O1787" i="11" a="1"/>
  <c r="O1787" i="11" s="1"/>
  <c r="P1787" i="11" a="1"/>
  <c r="P1787" i="11" s="1"/>
  <c r="Q1787" i="11" a="1"/>
  <c r="Q1787" i="11" s="1"/>
  <c r="R1787" i="11" a="1"/>
  <c r="R1787" i="11" s="1"/>
  <c r="N1788" i="11" a="1"/>
  <c r="N1788" i="11" s="1"/>
  <c r="O1788" i="11" a="1"/>
  <c r="O1788" i="11" s="1"/>
  <c r="P1788" i="11" a="1"/>
  <c r="P1788" i="11" s="1"/>
  <c r="Q1788" i="11" a="1"/>
  <c r="Q1788" i="11" s="1"/>
  <c r="R1788" i="11" a="1"/>
  <c r="R1788" i="11" s="1"/>
  <c r="N1789" i="11" a="1"/>
  <c r="N1789" i="11" s="1"/>
  <c r="O1789" i="11" a="1"/>
  <c r="O1789" i="11" s="1"/>
  <c r="P1789" i="11" a="1"/>
  <c r="P1789" i="11" s="1"/>
  <c r="Q1789" i="11" a="1"/>
  <c r="Q1789" i="11" s="1"/>
  <c r="R1789" i="11" a="1"/>
  <c r="R1789" i="11" s="1"/>
  <c r="N1790" i="11" a="1"/>
  <c r="N1790" i="11" s="1"/>
  <c r="O1790" i="11" a="1"/>
  <c r="O1790" i="11" s="1"/>
  <c r="P1790" i="11" a="1"/>
  <c r="P1790" i="11" s="1"/>
  <c r="Q1790" i="11" a="1"/>
  <c r="Q1790" i="11" s="1"/>
  <c r="R1790" i="11" a="1"/>
  <c r="R1790" i="11" s="1"/>
  <c r="N1791" i="11" a="1"/>
  <c r="N1791" i="11" s="1"/>
  <c r="O1791" i="11" a="1"/>
  <c r="O1791" i="11" s="1"/>
  <c r="P1791" i="11" a="1"/>
  <c r="P1791" i="11" s="1"/>
  <c r="Q1791" i="11" a="1"/>
  <c r="Q1791" i="11" s="1"/>
  <c r="R1791" i="11" a="1"/>
  <c r="R1791" i="11" s="1"/>
  <c r="N1792" i="11" a="1"/>
  <c r="N1792" i="11" s="1"/>
  <c r="O1792" i="11" a="1"/>
  <c r="O1792" i="11" s="1"/>
  <c r="P1792" i="11" a="1"/>
  <c r="P1792" i="11" s="1"/>
  <c r="Q1792" i="11" a="1"/>
  <c r="Q1792" i="11" s="1"/>
  <c r="R1792" i="11" a="1"/>
  <c r="R1792" i="11" s="1"/>
  <c r="N1793" i="11" a="1"/>
  <c r="N1793" i="11" s="1"/>
  <c r="O1793" i="11" a="1"/>
  <c r="O1793" i="11" s="1"/>
  <c r="P1793" i="11" a="1"/>
  <c r="P1793" i="11" s="1"/>
  <c r="Q1793" i="11" a="1"/>
  <c r="Q1793" i="11" s="1"/>
  <c r="R1793" i="11" a="1"/>
  <c r="R1793" i="11" s="1"/>
  <c r="N1794" i="11" a="1"/>
  <c r="N1794" i="11" s="1"/>
  <c r="O1794" i="11" a="1"/>
  <c r="O1794" i="11" s="1"/>
  <c r="P1794" i="11" a="1"/>
  <c r="P1794" i="11" s="1"/>
  <c r="Q1794" i="11" a="1"/>
  <c r="Q1794" i="11" s="1"/>
  <c r="R1794" i="11" a="1"/>
  <c r="R1794" i="11" s="1"/>
  <c r="N1795" i="11" a="1"/>
  <c r="N1795" i="11" s="1"/>
  <c r="O1795" i="11" a="1"/>
  <c r="O1795" i="11" s="1"/>
  <c r="P1795" i="11" a="1"/>
  <c r="P1795" i="11" s="1"/>
  <c r="Q1795" i="11" a="1"/>
  <c r="Q1795" i="11" s="1"/>
  <c r="R1795" i="11" a="1"/>
  <c r="R1795" i="11" s="1"/>
  <c r="N1796" i="11" a="1"/>
  <c r="N1796" i="11" s="1"/>
  <c r="O1796" i="11" a="1"/>
  <c r="O1796" i="11" s="1"/>
  <c r="P1796" i="11" a="1"/>
  <c r="P1796" i="11" s="1"/>
  <c r="Q1796" i="11" a="1"/>
  <c r="Q1796" i="11" s="1"/>
  <c r="R1796" i="11" a="1"/>
  <c r="R1796" i="11" s="1"/>
  <c r="N1797" i="11" a="1"/>
  <c r="N1797" i="11" s="1"/>
  <c r="O1797" i="11" a="1"/>
  <c r="O1797" i="11" s="1"/>
  <c r="P1797" i="11" a="1"/>
  <c r="P1797" i="11" s="1"/>
  <c r="Q1797" i="11" a="1"/>
  <c r="Q1797" i="11" s="1"/>
  <c r="R1797" i="11" a="1"/>
  <c r="R1797" i="11" s="1"/>
  <c r="N1798" i="11" a="1"/>
  <c r="N1798" i="11" s="1"/>
  <c r="O1798" i="11" a="1"/>
  <c r="O1798" i="11" s="1"/>
  <c r="P1798" i="11" a="1"/>
  <c r="P1798" i="11" s="1"/>
  <c r="Q1798" i="11" a="1"/>
  <c r="Q1798" i="11" s="1"/>
  <c r="R1798" i="11" a="1"/>
  <c r="R1798" i="11" s="1"/>
  <c r="N1799" i="11" a="1"/>
  <c r="N1799" i="11" s="1"/>
  <c r="O1799" i="11" a="1"/>
  <c r="O1799" i="11" s="1"/>
  <c r="P1799" i="11" a="1"/>
  <c r="P1799" i="11" s="1"/>
  <c r="Q1799" i="11" a="1"/>
  <c r="Q1799" i="11" s="1"/>
  <c r="R1799" i="11" a="1"/>
  <c r="R1799" i="11" s="1"/>
  <c r="N1800" i="11" a="1"/>
  <c r="N1800" i="11" s="1"/>
  <c r="O1800" i="11" a="1"/>
  <c r="O1800" i="11" s="1"/>
  <c r="P1800" i="11" a="1"/>
  <c r="P1800" i="11" s="1"/>
  <c r="Q1800" i="11" a="1"/>
  <c r="Q1800" i="11" s="1"/>
  <c r="R1800" i="11" a="1"/>
  <c r="R1800" i="11" s="1"/>
  <c r="N1801" i="11" a="1"/>
  <c r="N1801" i="11" s="1"/>
  <c r="O1801" i="11" a="1"/>
  <c r="O1801" i="11" s="1"/>
  <c r="P1801" i="11" a="1"/>
  <c r="P1801" i="11" s="1"/>
  <c r="Q1801" i="11" a="1"/>
  <c r="Q1801" i="11" s="1"/>
  <c r="R1801" i="11" a="1"/>
  <c r="R1801" i="11" s="1"/>
  <c r="N1802" i="11" a="1"/>
  <c r="N1802" i="11" s="1"/>
  <c r="O1802" i="11" a="1"/>
  <c r="O1802" i="11" s="1"/>
  <c r="P1802" i="11" a="1"/>
  <c r="P1802" i="11" s="1"/>
  <c r="Q1802" i="11" a="1"/>
  <c r="Q1802" i="11" s="1"/>
  <c r="R1802" i="11" a="1"/>
  <c r="R1802" i="11" s="1"/>
  <c r="N1803" i="11" a="1"/>
  <c r="N1803" i="11" s="1"/>
  <c r="O1803" i="11" a="1"/>
  <c r="O1803" i="11" s="1"/>
  <c r="P1803" i="11" a="1"/>
  <c r="P1803" i="11" s="1"/>
  <c r="Q1803" i="11" a="1"/>
  <c r="Q1803" i="11" s="1"/>
  <c r="R1803" i="11" a="1"/>
  <c r="R1803" i="11" s="1"/>
  <c r="N1804" i="11" a="1"/>
  <c r="N1804" i="11" s="1"/>
  <c r="O1804" i="11" a="1"/>
  <c r="O1804" i="11" s="1"/>
  <c r="P1804" i="11" a="1"/>
  <c r="P1804" i="11" s="1"/>
  <c r="Q1804" i="11" a="1"/>
  <c r="Q1804" i="11" s="1"/>
  <c r="R1804" i="11" a="1"/>
  <c r="R1804" i="11" s="1"/>
  <c r="N1805" i="11" a="1"/>
  <c r="N1805" i="11" s="1"/>
  <c r="O1805" i="11" a="1"/>
  <c r="O1805" i="11" s="1"/>
  <c r="P1805" i="11" a="1"/>
  <c r="P1805" i="11" s="1"/>
  <c r="Q1805" i="11" a="1"/>
  <c r="Q1805" i="11" s="1"/>
  <c r="R1805" i="11" a="1"/>
  <c r="R1805" i="11" s="1"/>
  <c r="N1806" i="11" a="1"/>
  <c r="N1806" i="11" s="1"/>
  <c r="O1806" i="11" a="1"/>
  <c r="O1806" i="11" s="1"/>
  <c r="P1806" i="11" a="1"/>
  <c r="P1806" i="11" s="1"/>
  <c r="Q1806" i="11" a="1"/>
  <c r="Q1806" i="11" s="1"/>
  <c r="R1806" i="11" a="1"/>
  <c r="R1806" i="11" s="1"/>
  <c r="N1807" i="11" a="1"/>
  <c r="N1807" i="11" s="1"/>
  <c r="O1807" i="11" a="1"/>
  <c r="O1807" i="11" s="1"/>
  <c r="P1807" i="11" a="1"/>
  <c r="P1807" i="11" s="1"/>
  <c r="Q1807" i="11" a="1"/>
  <c r="Q1807" i="11" s="1"/>
  <c r="R1807" i="11" a="1"/>
  <c r="R1807" i="11" s="1"/>
  <c r="N1808" i="11" a="1"/>
  <c r="N1808" i="11" s="1"/>
  <c r="O1808" i="11" a="1"/>
  <c r="O1808" i="11" s="1"/>
  <c r="P1808" i="11" a="1"/>
  <c r="P1808" i="11" s="1"/>
  <c r="Q1808" i="11" a="1"/>
  <c r="Q1808" i="11" s="1"/>
  <c r="R1808" i="11" a="1"/>
  <c r="R1808" i="11" s="1"/>
  <c r="N1809" i="11" a="1"/>
  <c r="N1809" i="11" s="1"/>
  <c r="O1809" i="11" a="1"/>
  <c r="O1809" i="11" s="1"/>
  <c r="P1809" i="11" a="1"/>
  <c r="P1809" i="11" s="1"/>
  <c r="Q1809" i="11" a="1"/>
  <c r="Q1809" i="11" s="1"/>
  <c r="R1809" i="11" a="1"/>
  <c r="R1809" i="11" s="1"/>
  <c r="N1810" i="11" a="1"/>
  <c r="N1810" i="11" s="1"/>
  <c r="O1810" i="11" a="1"/>
  <c r="O1810" i="11" s="1"/>
  <c r="P1810" i="11" a="1"/>
  <c r="P1810" i="11" s="1"/>
  <c r="Q1810" i="11" a="1"/>
  <c r="Q1810" i="11" s="1"/>
  <c r="R1810" i="11" a="1"/>
  <c r="R1810" i="11" s="1"/>
  <c r="N1811" i="11" a="1"/>
  <c r="N1811" i="11" s="1"/>
  <c r="O1811" i="11" a="1"/>
  <c r="O1811" i="11" s="1"/>
  <c r="P1811" i="11" a="1"/>
  <c r="P1811" i="11" s="1"/>
  <c r="Q1811" i="11" a="1"/>
  <c r="Q1811" i="11" s="1"/>
  <c r="R1811" i="11" a="1"/>
  <c r="R1811" i="11" s="1"/>
  <c r="N1812" i="11" a="1"/>
  <c r="N1812" i="11" s="1"/>
  <c r="O1812" i="11" a="1"/>
  <c r="O1812" i="11" s="1"/>
  <c r="P1812" i="11" a="1"/>
  <c r="P1812" i="11" s="1"/>
  <c r="Q1812" i="11" a="1"/>
  <c r="Q1812" i="11" s="1"/>
  <c r="R1812" i="11" a="1"/>
  <c r="R1812" i="11" s="1"/>
  <c r="N1813" i="11" a="1"/>
  <c r="N1813" i="11" s="1"/>
  <c r="O1813" i="11" a="1"/>
  <c r="O1813" i="11" s="1"/>
  <c r="P1813" i="11" a="1"/>
  <c r="P1813" i="11" s="1"/>
  <c r="Q1813" i="11" a="1"/>
  <c r="Q1813" i="11" s="1"/>
  <c r="R1813" i="11" a="1"/>
  <c r="R1813" i="11" s="1"/>
  <c r="N1814" i="11" a="1"/>
  <c r="N1814" i="11" s="1"/>
  <c r="O1814" i="11" a="1"/>
  <c r="O1814" i="11" s="1"/>
  <c r="P1814" i="11" a="1"/>
  <c r="P1814" i="11" s="1"/>
  <c r="Q1814" i="11" a="1"/>
  <c r="Q1814" i="11" s="1"/>
  <c r="R1814" i="11" a="1"/>
  <c r="R1814" i="11" s="1"/>
  <c r="N1815" i="11" a="1"/>
  <c r="N1815" i="11" s="1"/>
  <c r="O1815" i="11" a="1"/>
  <c r="O1815" i="11" s="1"/>
  <c r="P1815" i="11" a="1"/>
  <c r="P1815" i="11" s="1"/>
  <c r="Q1815" i="11" a="1"/>
  <c r="Q1815" i="11" s="1"/>
  <c r="R1815" i="11" a="1"/>
  <c r="R1815" i="11" s="1"/>
  <c r="N1816" i="11" a="1"/>
  <c r="N1816" i="11" s="1"/>
  <c r="O1816" i="11" a="1"/>
  <c r="O1816" i="11" s="1"/>
  <c r="P1816" i="11" a="1"/>
  <c r="P1816" i="11" s="1"/>
  <c r="Q1816" i="11" a="1"/>
  <c r="Q1816" i="11" s="1"/>
  <c r="R1816" i="11" a="1"/>
  <c r="R1816" i="11" s="1"/>
  <c r="N1817" i="11" a="1"/>
  <c r="N1817" i="11" s="1"/>
  <c r="O1817" i="11" a="1"/>
  <c r="O1817" i="11" s="1"/>
  <c r="P1817" i="11" a="1"/>
  <c r="P1817" i="11" s="1"/>
  <c r="Q1817" i="11" a="1"/>
  <c r="Q1817" i="11" s="1"/>
  <c r="R1817" i="11" a="1"/>
  <c r="R1817" i="11" s="1"/>
  <c r="N1818" i="11" a="1"/>
  <c r="N1818" i="11" s="1"/>
  <c r="O1818" i="11" a="1"/>
  <c r="O1818" i="11" s="1"/>
  <c r="P1818" i="11" a="1"/>
  <c r="P1818" i="11" s="1"/>
  <c r="Q1818" i="11" a="1"/>
  <c r="Q1818" i="11" s="1"/>
  <c r="R1818" i="11" a="1"/>
  <c r="R1818" i="11" s="1"/>
  <c r="N1819" i="11" a="1"/>
  <c r="N1819" i="11" s="1"/>
  <c r="O1819" i="11" a="1"/>
  <c r="O1819" i="11" s="1"/>
  <c r="P1819" i="11" a="1"/>
  <c r="P1819" i="11" s="1"/>
  <c r="Q1819" i="11" a="1"/>
  <c r="Q1819" i="11" s="1"/>
  <c r="R1819" i="11" a="1"/>
  <c r="R1819" i="11" s="1"/>
  <c r="N1820" i="11" a="1"/>
  <c r="N1820" i="11" s="1"/>
  <c r="O1820" i="11" a="1"/>
  <c r="O1820" i="11" s="1"/>
  <c r="P1820" i="11" a="1"/>
  <c r="P1820" i="11" s="1"/>
  <c r="Q1820" i="11" a="1"/>
  <c r="Q1820" i="11" s="1"/>
  <c r="R1820" i="11" a="1"/>
  <c r="R1820" i="11" s="1"/>
  <c r="N1821" i="11" a="1"/>
  <c r="N1821" i="11" s="1"/>
  <c r="O1821" i="11" a="1"/>
  <c r="O1821" i="11" s="1"/>
  <c r="P1821" i="11" a="1"/>
  <c r="P1821" i="11" s="1"/>
  <c r="Q1821" i="11" a="1"/>
  <c r="Q1821" i="11" s="1"/>
  <c r="R1821" i="11" a="1"/>
  <c r="R1821" i="11" s="1"/>
  <c r="N1822" i="11" a="1"/>
  <c r="N1822" i="11" s="1"/>
  <c r="O1822" i="11" a="1"/>
  <c r="O1822" i="11" s="1"/>
  <c r="P1822" i="11" a="1"/>
  <c r="P1822" i="11" s="1"/>
  <c r="Q1822" i="11" a="1"/>
  <c r="Q1822" i="11" s="1"/>
  <c r="R1822" i="11" a="1"/>
  <c r="R1822" i="11" s="1"/>
  <c r="N1823" i="11" a="1"/>
  <c r="N1823" i="11" s="1"/>
  <c r="O1823" i="11" a="1"/>
  <c r="O1823" i="11" s="1"/>
  <c r="P1823" i="11" a="1"/>
  <c r="P1823" i="11" s="1"/>
  <c r="Q1823" i="11" a="1"/>
  <c r="Q1823" i="11" s="1"/>
  <c r="R1823" i="11" a="1"/>
  <c r="R1823" i="11" s="1"/>
  <c r="N1824" i="11" a="1"/>
  <c r="N1824" i="11" s="1"/>
  <c r="O1824" i="11" a="1"/>
  <c r="O1824" i="11" s="1"/>
  <c r="P1824" i="11" a="1"/>
  <c r="P1824" i="11" s="1"/>
  <c r="Q1824" i="11" a="1"/>
  <c r="Q1824" i="11" s="1"/>
  <c r="R1824" i="11" a="1"/>
  <c r="R1824" i="11" s="1"/>
  <c r="N1825" i="11" a="1"/>
  <c r="N1825" i="11" s="1"/>
  <c r="O1825" i="11" a="1"/>
  <c r="O1825" i="11" s="1"/>
  <c r="P1825" i="11" a="1"/>
  <c r="P1825" i="11" s="1"/>
  <c r="Q1825" i="11" a="1"/>
  <c r="Q1825" i="11" s="1"/>
  <c r="R1825" i="11" a="1"/>
  <c r="R1825" i="11" s="1"/>
  <c r="N1826" i="11" a="1"/>
  <c r="N1826" i="11" s="1"/>
  <c r="O1826" i="11" a="1"/>
  <c r="O1826" i="11" s="1"/>
  <c r="P1826" i="11" a="1"/>
  <c r="P1826" i="11" s="1"/>
  <c r="Q1826" i="11" a="1"/>
  <c r="Q1826" i="11" s="1"/>
  <c r="R1826" i="11" a="1"/>
  <c r="R1826" i="11" s="1"/>
  <c r="N1827" i="11" a="1"/>
  <c r="N1827" i="11" s="1"/>
  <c r="O1827" i="11" a="1"/>
  <c r="O1827" i="11" s="1"/>
  <c r="P1827" i="11" a="1"/>
  <c r="P1827" i="11" s="1"/>
  <c r="Q1827" i="11" a="1"/>
  <c r="Q1827" i="11" s="1"/>
  <c r="R1827" i="11" a="1"/>
  <c r="R1827" i="11" s="1"/>
  <c r="N1828" i="11" a="1"/>
  <c r="N1828" i="11" s="1"/>
  <c r="O1828" i="11" a="1"/>
  <c r="O1828" i="11" s="1"/>
  <c r="P1828" i="11" a="1"/>
  <c r="P1828" i="11" s="1"/>
  <c r="Q1828" i="11" a="1"/>
  <c r="Q1828" i="11" s="1"/>
  <c r="R1828" i="11" a="1"/>
  <c r="R1828" i="11" s="1"/>
  <c r="N1829" i="11" a="1"/>
  <c r="N1829" i="11" s="1"/>
  <c r="O1829" i="11" a="1"/>
  <c r="O1829" i="11" s="1"/>
  <c r="P1829" i="11" a="1"/>
  <c r="P1829" i="11" s="1"/>
  <c r="Q1829" i="11" a="1"/>
  <c r="Q1829" i="11" s="1"/>
  <c r="R1829" i="11" a="1"/>
  <c r="R1829" i="11" s="1"/>
  <c r="N1830" i="11" a="1"/>
  <c r="N1830" i="11" s="1"/>
  <c r="O1830" i="11" a="1"/>
  <c r="O1830" i="11" s="1"/>
  <c r="P1830" i="11" a="1"/>
  <c r="P1830" i="11" s="1"/>
  <c r="Q1830" i="11" a="1"/>
  <c r="Q1830" i="11" s="1"/>
  <c r="R1830" i="11" a="1"/>
  <c r="R1830" i="11" s="1"/>
  <c r="N1831" i="11" a="1"/>
  <c r="N1831" i="11" s="1"/>
  <c r="O1831" i="11" a="1"/>
  <c r="O1831" i="11" s="1"/>
  <c r="P1831" i="11" a="1"/>
  <c r="P1831" i="11" s="1"/>
  <c r="Q1831" i="11" a="1"/>
  <c r="Q1831" i="11" s="1"/>
  <c r="R1831" i="11" a="1"/>
  <c r="R1831" i="11" s="1"/>
  <c r="N1832" i="11" a="1"/>
  <c r="N1832" i="11" s="1"/>
  <c r="O1832" i="11" a="1"/>
  <c r="O1832" i="11" s="1"/>
  <c r="P1832" i="11" a="1"/>
  <c r="P1832" i="11" s="1"/>
  <c r="Q1832" i="11" a="1"/>
  <c r="Q1832" i="11" s="1"/>
  <c r="R1832" i="11" a="1"/>
  <c r="R1832" i="11" s="1"/>
  <c r="N1833" i="11" a="1"/>
  <c r="N1833" i="11" s="1"/>
  <c r="O1833" i="11" a="1"/>
  <c r="O1833" i="11" s="1"/>
  <c r="P1833" i="11" a="1"/>
  <c r="P1833" i="11" s="1"/>
  <c r="Q1833" i="11" a="1"/>
  <c r="Q1833" i="11" s="1"/>
  <c r="R1833" i="11" a="1"/>
  <c r="R1833" i="11" s="1"/>
  <c r="N1834" i="11" a="1"/>
  <c r="N1834" i="11" s="1"/>
  <c r="O1834" i="11" a="1"/>
  <c r="O1834" i="11" s="1"/>
  <c r="P1834" i="11" a="1"/>
  <c r="P1834" i="11" s="1"/>
  <c r="Q1834" i="11" a="1"/>
  <c r="Q1834" i="11" s="1"/>
  <c r="R1834" i="11" a="1"/>
  <c r="R1834" i="11" s="1"/>
  <c r="N1835" i="11" a="1"/>
  <c r="N1835" i="11" s="1"/>
  <c r="O1835" i="11" a="1"/>
  <c r="O1835" i="11" s="1"/>
  <c r="P1835" i="11" a="1"/>
  <c r="P1835" i="11" s="1"/>
  <c r="Q1835" i="11" a="1"/>
  <c r="Q1835" i="11" s="1"/>
  <c r="R1835" i="11" a="1"/>
  <c r="R1835" i="11" s="1"/>
  <c r="N1836" i="11" a="1"/>
  <c r="N1836" i="11" s="1"/>
  <c r="O1836" i="11" a="1"/>
  <c r="O1836" i="11" s="1"/>
  <c r="P1836" i="11" a="1"/>
  <c r="P1836" i="11" s="1"/>
  <c r="Q1836" i="11" a="1"/>
  <c r="Q1836" i="11" s="1"/>
  <c r="R1836" i="11" a="1"/>
  <c r="R1836" i="11" s="1"/>
  <c r="N1837" i="11" a="1"/>
  <c r="N1837" i="11" s="1"/>
  <c r="O1837" i="11" a="1"/>
  <c r="O1837" i="11" s="1"/>
  <c r="P1837" i="11" a="1"/>
  <c r="P1837" i="11" s="1"/>
  <c r="Q1837" i="11" a="1"/>
  <c r="Q1837" i="11" s="1"/>
  <c r="R1837" i="11" a="1"/>
  <c r="R1837" i="11" s="1"/>
  <c r="N1838" i="11" a="1"/>
  <c r="N1838" i="11" s="1"/>
  <c r="O1838" i="11" a="1"/>
  <c r="O1838" i="11" s="1"/>
  <c r="P1838" i="11" a="1"/>
  <c r="P1838" i="11" s="1"/>
  <c r="Q1838" i="11" a="1"/>
  <c r="Q1838" i="11" s="1"/>
  <c r="R1838" i="11" a="1"/>
  <c r="R1838" i="11" s="1"/>
  <c r="N1839" i="11" a="1"/>
  <c r="N1839" i="11" s="1"/>
  <c r="O1839" i="11" a="1"/>
  <c r="O1839" i="11" s="1"/>
  <c r="P1839" i="11" a="1"/>
  <c r="P1839" i="11" s="1"/>
  <c r="Q1839" i="11" a="1"/>
  <c r="Q1839" i="11" s="1"/>
  <c r="R1839" i="11" a="1"/>
  <c r="R1839" i="11" s="1"/>
  <c r="N1840" i="11" a="1"/>
  <c r="N1840" i="11" s="1"/>
  <c r="O1840" i="11" a="1"/>
  <c r="O1840" i="11" s="1"/>
  <c r="P1840" i="11" a="1"/>
  <c r="P1840" i="11" s="1"/>
  <c r="Q1840" i="11" a="1"/>
  <c r="Q1840" i="11" s="1"/>
  <c r="R1840" i="11" a="1"/>
  <c r="R1840" i="11" s="1"/>
  <c r="N1841" i="11" a="1"/>
  <c r="N1841" i="11" s="1"/>
  <c r="O1841" i="11" a="1"/>
  <c r="O1841" i="11" s="1"/>
  <c r="P1841" i="11" a="1"/>
  <c r="P1841" i="11" s="1"/>
  <c r="Q1841" i="11" a="1"/>
  <c r="Q1841" i="11" s="1"/>
  <c r="R1841" i="11" a="1"/>
  <c r="R1841" i="11" s="1"/>
  <c r="N1842" i="11" a="1"/>
  <c r="N1842" i="11" s="1"/>
  <c r="O1842" i="11" a="1"/>
  <c r="O1842" i="11" s="1"/>
  <c r="P1842" i="11" a="1"/>
  <c r="P1842" i="11" s="1"/>
  <c r="Q1842" i="11" a="1"/>
  <c r="Q1842" i="11" s="1"/>
  <c r="R1842" i="11" a="1"/>
  <c r="R1842" i="11" s="1"/>
  <c r="N1843" i="11" a="1"/>
  <c r="N1843" i="11" s="1"/>
  <c r="O1843" i="11" a="1"/>
  <c r="O1843" i="11" s="1"/>
  <c r="P1843" i="11" a="1"/>
  <c r="P1843" i="11" s="1"/>
  <c r="Q1843" i="11" a="1"/>
  <c r="Q1843" i="11" s="1"/>
  <c r="R1843" i="11" a="1"/>
  <c r="R1843" i="11" s="1"/>
  <c r="N1844" i="11" a="1"/>
  <c r="N1844" i="11" s="1"/>
  <c r="O1844" i="11" a="1"/>
  <c r="O1844" i="11" s="1"/>
  <c r="P1844" i="11" a="1"/>
  <c r="P1844" i="11" s="1"/>
  <c r="Q1844" i="11" a="1"/>
  <c r="Q1844" i="11" s="1"/>
  <c r="R1844" i="11" a="1"/>
  <c r="R1844" i="11" s="1"/>
  <c r="N1845" i="11" a="1"/>
  <c r="N1845" i="11" s="1"/>
  <c r="O1845" i="11" a="1"/>
  <c r="O1845" i="11" s="1"/>
  <c r="P1845" i="11" a="1"/>
  <c r="P1845" i="11" s="1"/>
  <c r="Q1845" i="11" a="1"/>
  <c r="Q1845" i="11" s="1"/>
  <c r="R1845" i="11" a="1"/>
  <c r="R1845" i="11" s="1"/>
  <c r="N1846" i="11" a="1"/>
  <c r="N1846" i="11" s="1"/>
  <c r="O1846" i="11" a="1"/>
  <c r="O1846" i="11" s="1"/>
  <c r="P1846" i="11" a="1"/>
  <c r="P1846" i="11" s="1"/>
  <c r="Q1846" i="11" a="1"/>
  <c r="Q1846" i="11" s="1"/>
  <c r="R1846" i="11" a="1"/>
  <c r="R1846" i="11" s="1"/>
  <c r="N1847" i="11" a="1"/>
  <c r="N1847" i="11" s="1"/>
  <c r="O1847" i="11" a="1"/>
  <c r="O1847" i="11" s="1"/>
  <c r="P1847" i="11" a="1"/>
  <c r="P1847" i="11" s="1"/>
  <c r="Q1847" i="11" a="1"/>
  <c r="Q1847" i="11" s="1"/>
  <c r="R1847" i="11" a="1"/>
  <c r="R1847" i="11" s="1"/>
  <c r="N1848" i="11" a="1"/>
  <c r="N1848" i="11" s="1"/>
  <c r="O1848" i="11" a="1"/>
  <c r="O1848" i="11" s="1"/>
  <c r="P1848" i="11" a="1"/>
  <c r="P1848" i="11" s="1"/>
  <c r="Q1848" i="11" a="1"/>
  <c r="Q1848" i="11" s="1"/>
  <c r="R1848" i="11" a="1"/>
  <c r="R1848" i="11" s="1"/>
  <c r="N1849" i="11" a="1"/>
  <c r="N1849" i="11" s="1"/>
  <c r="O1849" i="11" a="1"/>
  <c r="O1849" i="11" s="1"/>
  <c r="P1849" i="11" a="1"/>
  <c r="P1849" i="11" s="1"/>
  <c r="Q1849" i="11" a="1"/>
  <c r="Q1849" i="11" s="1"/>
  <c r="R1849" i="11" a="1"/>
  <c r="R1849" i="11" s="1"/>
  <c r="N1850" i="11" a="1"/>
  <c r="N1850" i="11" s="1"/>
  <c r="O1850" i="11" a="1"/>
  <c r="O1850" i="11" s="1"/>
  <c r="P1850" i="11" a="1"/>
  <c r="P1850" i="11" s="1"/>
  <c r="Q1850" i="11" a="1"/>
  <c r="Q1850" i="11" s="1"/>
  <c r="R1850" i="11" a="1"/>
  <c r="R1850" i="11" s="1"/>
  <c r="N1851" i="11" a="1"/>
  <c r="N1851" i="11" s="1"/>
  <c r="O1851" i="11" a="1"/>
  <c r="O1851" i="11" s="1"/>
  <c r="P1851" i="11" a="1"/>
  <c r="P1851" i="11" s="1"/>
  <c r="Q1851" i="11" a="1"/>
  <c r="Q1851" i="11" s="1"/>
  <c r="R1851" i="11" a="1"/>
  <c r="R1851" i="11" s="1"/>
  <c r="N1852" i="11" a="1"/>
  <c r="N1852" i="11" s="1"/>
  <c r="O1852" i="11" a="1"/>
  <c r="O1852" i="11" s="1"/>
  <c r="P1852" i="11" a="1"/>
  <c r="P1852" i="11" s="1"/>
  <c r="Q1852" i="11" a="1"/>
  <c r="Q1852" i="11" s="1"/>
  <c r="R1852" i="11" a="1"/>
  <c r="R1852" i="11" s="1"/>
  <c r="N1853" i="11" a="1"/>
  <c r="N1853" i="11" s="1"/>
  <c r="O1853" i="11" a="1"/>
  <c r="O1853" i="11" s="1"/>
  <c r="P1853" i="11" a="1"/>
  <c r="P1853" i="11" s="1"/>
  <c r="Q1853" i="11" a="1"/>
  <c r="Q1853" i="11" s="1"/>
  <c r="R1853" i="11" a="1"/>
  <c r="R1853" i="11" s="1"/>
  <c r="N1854" i="11" a="1"/>
  <c r="N1854" i="11" s="1"/>
  <c r="O1854" i="11" a="1"/>
  <c r="O1854" i="11" s="1"/>
  <c r="P1854" i="11" a="1"/>
  <c r="P1854" i="11" s="1"/>
  <c r="Q1854" i="11" a="1"/>
  <c r="Q1854" i="11" s="1"/>
  <c r="R1854" i="11" a="1"/>
  <c r="R1854" i="11" s="1"/>
  <c r="N1855" i="11" a="1"/>
  <c r="N1855" i="11" s="1"/>
  <c r="O1855" i="11" a="1"/>
  <c r="O1855" i="11" s="1"/>
  <c r="P1855" i="11" a="1"/>
  <c r="P1855" i="11" s="1"/>
  <c r="Q1855" i="11" a="1"/>
  <c r="Q1855" i="11" s="1"/>
  <c r="R1855" i="11" a="1"/>
  <c r="R1855" i="11" s="1"/>
  <c r="N1856" i="11" a="1"/>
  <c r="N1856" i="11" s="1"/>
  <c r="O1856" i="11" a="1"/>
  <c r="O1856" i="11" s="1"/>
  <c r="P1856" i="11" a="1"/>
  <c r="P1856" i="11" s="1"/>
  <c r="Q1856" i="11" a="1"/>
  <c r="Q1856" i="11" s="1"/>
  <c r="R1856" i="11" a="1"/>
  <c r="R1856" i="11" s="1"/>
  <c r="N1857" i="11" a="1"/>
  <c r="N1857" i="11" s="1"/>
  <c r="O1857" i="11" a="1"/>
  <c r="O1857" i="11" s="1"/>
  <c r="P1857" i="11" a="1"/>
  <c r="P1857" i="11" s="1"/>
  <c r="Q1857" i="11" a="1"/>
  <c r="Q1857" i="11" s="1"/>
  <c r="R1857" i="11" a="1"/>
  <c r="R1857" i="11" s="1"/>
  <c r="N1858" i="11" a="1"/>
  <c r="N1858" i="11" s="1"/>
  <c r="O1858" i="11" a="1"/>
  <c r="O1858" i="11" s="1"/>
  <c r="P1858" i="11" a="1"/>
  <c r="P1858" i="11" s="1"/>
  <c r="Q1858" i="11" a="1"/>
  <c r="Q1858" i="11" s="1"/>
  <c r="R1858" i="11" a="1"/>
  <c r="R1858" i="11" s="1"/>
  <c r="N1859" i="11" a="1"/>
  <c r="N1859" i="11" s="1"/>
  <c r="O1859" i="11" a="1"/>
  <c r="O1859" i="11" s="1"/>
  <c r="P1859" i="11" a="1"/>
  <c r="P1859" i="11" s="1"/>
  <c r="Q1859" i="11" a="1"/>
  <c r="Q1859" i="11" s="1"/>
  <c r="R1859" i="11" a="1"/>
  <c r="R1859" i="11" s="1"/>
  <c r="N1860" i="11" a="1"/>
  <c r="N1860" i="11" s="1"/>
  <c r="O1860" i="11" a="1"/>
  <c r="O1860" i="11" s="1"/>
  <c r="P1860" i="11" a="1"/>
  <c r="P1860" i="11" s="1"/>
  <c r="Q1860" i="11" a="1"/>
  <c r="Q1860" i="11" s="1"/>
  <c r="R1860" i="11" a="1"/>
  <c r="R1860" i="11" s="1"/>
  <c r="N1861" i="11" a="1"/>
  <c r="N1861" i="11" s="1"/>
  <c r="O1861" i="11" a="1"/>
  <c r="O1861" i="11" s="1"/>
  <c r="P1861" i="11" a="1"/>
  <c r="P1861" i="11" s="1"/>
  <c r="Q1861" i="11" a="1"/>
  <c r="Q1861" i="11" s="1"/>
  <c r="R1861" i="11" a="1"/>
  <c r="R1861" i="11" s="1"/>
  <c r="N1862" i="11" a="1"/>
  <c r="N1862" i="11" s="1"/>
  <c r="O1862" i="11" a="1"/>
  <c r="O1862" i="11" s="1"/>
  <c r="P1862" i="11" a="1"/>
  <c r="P1862" i="11" s="1"/>
  <c r="Q1862" i="11" a="1"/>
  <c r="Q1862" i="11" s="1"/>
  <c r="R1862" i="11" a="1"/>
  <c r="R1862" i="11" s="1"/>
  <c r="N1863" i="11" a="1"/>
  <c r="N1863" i="11" s="1"/>
  <c r="O1863" i="11" a="1"/>
  <c r="O1863" i="11" s="1"/>
  <c r="P1863" i="11" a="1"/>
  <c r="P1863" i="11" s="1"/>
  <c r="Q1863" i="11" a="1"/>
  <c r="Q1863" i="11" s="1"/>
  <c r="R1863" i="11" a="1"/>
  <c r="R1863" i="11" s="1"/>
  <c r="N1864" i="11" a="1"/>
  <c r="N1864" i="11" s="1"/>
  <c r="O1864" i="11" a="1"/>
  <c r="O1864" i="11" s="1"/>
  <c r="P1864" i="11" a="1"/>
  <c r="P1864" i="11" s="1"/>
  <c r="Q1864" i="11" a="1"/>
  <c r="Q1864" i="11" s="1"/>
  <c r="R1864" i="11" a="1"/>
  <c r="R1864" i="11" s="1"/>
  <c r="N1865" i="11" a="1"/>
  <c r="N1865" i="11" s="1"/>
  <c r="O1865" i="11" a="1"/>
  <c r="O1865" i="11" s="1"/>
  <c r="P1865" i="11" a="1"/>
  <c r="P1865" i="11" s="1"/>
  <c r="Q1865" i="11" a="1"/>
  <c r="Q1865" i="11" s="1"/>
  <c r="R1865" i="11" a="1"/>
  <c r="R1865" i="11" s="1"/>
  <c r="N1866" i="11" a="1"/>
  <c r="N1866" i="11" s="1"/>
  <c r="O1866" i="11" a="1"/>
  <c r="O1866" i="11" s="1"/>
  <c r="P1866" i="11" a="1"/>
  <c r="P1866" i="11" s="1"/>
  <c r="Q1866" i="11" a="1"/>
  <c r="Q1866" i="11" s="1"/>
  <c r="R1866" i="11" a="1"/>
  <c r="R1866" i="11" s="1"/>
  <c r="N1867" i="11" a="1"/>
  <c r="N1867" i="11" s="1"/>
  <c r="O1867" i="11" a="1"/>
  <c r="O1867" i="11" s="1"/>
  <c r="P1867" i="11" a="1"/>
  <c r="P1867" i="11" s="1"/>
  <c r="Q1867" i="11" a="1"/>
  <c r="Q1867" i="11" s="1"/>
  <c r="R1867" i="11" a="1"/>
  <c r="R1867" i="11" s="1"/>
  <c r="N1868" i="11" a="1"/>
  <c r="N1868" i="11" s="1"/>
  <c r="O1868" i="11" a="1"/>
  <c r="O1868" i="11" s="1"/>
  <c r="P1868" i="11" a="1"/>
  <c r="P1868" i="11" s="1"/>
  <c r="Q1868" i="11" a="1"/>
  <c r="Q1868" i="11" s="1"/>
  <c r="R1868" i="11" a="1"/>
  <c r="R1868" i="11" s="1"/>
  <c r="N1869" i="11" a="1"/>
  <c r="N1869" i="11" s="1"/>
  <c r="O1869" i="11" a="1"/>
  <c r="O1869" i="11" s="1"/>
  <c r="P1869" i="11" a="1"/>
  <c r="P1869" i="11" s="1"/>
  <c r="Q1869" i="11" a="1"/>
  <c r="Q1869" i="11" s="1"/>
  <c r="R1869" i="11" a="1"/>
  <c r="R1869" i="11" s="1"/>
  <c r="N1870" i="11" a="1"/>
  <c r="N1870" i="11" s="1"/>
  <c r="O1870" i="11" a="1"/>
  <c r="O1870" i="11" s="1"/>
  <c r="P1870" i="11" a="1"/>
  <c r="P1870" i="11" s="1"/>
  <c r="Q1870" i="11" a="1"/>
  <c r="Q1870" i="11" s="1"/>
  <c r="R1870" i="11" a="1"/>
  <c r="R1870" i="11" s="1"/>
  <c r="N1871" i="11" a="1"/>
  <c r="N1871" i="11" s="1"/>
  <c r="O1871" i="11" a="1"/>
  <c r="O1871" i="11" s="1"/>
  <c r="P1871" i="11" a="1"/>
  <c r="P1871" i="11" s="1"/>
  <c r="Q1871" i="11" a="1"/>
  <c r="Q1871" i="11" s="1"/>
  <c r="R1871" i="11" a="1"/>
  <c r="R1871" i="11" s="1"/>
  <c r="N1872" i="11" a="1"/>
  <c r="N1872" i="11" s="1"/>
  <c r="O1872" i="11" a="1"/>
  <c r="O1872" i="11" s="1"/>
  <c r="P1872" i="11" a="1"/>
  <c r="P1872" i="11" s="1"/>
  <c r="Q1872" i="11" a="1"/>
  <c r="Q1872" i="11" s="1"/>
  <c r="R1872" i="11" a="1"/>
  <c r="R1872" i="11" s="1"/>
  <c r="N1873" i="11" a="1"/>
  <c r="N1873" i="11" s="1"/>
  <c r="O1873" i="11" a="1"/>
  <c r="O1873" i="11" s="1"/>
  <c r="P1873" i="11" a="1"/>
  <c r="P1873" i="11" s="1"/>
  <c r="Q1873" i="11" a="1"/>
  <c r="Q1873" i="11" s="1"/>
  <c r="R1873" i="11" a="1"/>
  <c r="R1873" i="11" s="1"/>
  <c r="N1874" i="11" a="1"/>
  <c r="N1874" i="11" s="1"/>
  <c r="O1874" i="11" a="1"/>
  <c r="O1874" i="11" s="1"/>
  <c r="P1874" i="11" a="1"/>
  <c r="P1874" i="11" s="1"/>
  <c r="Q1874" i="11" a="1"/>
  <c r="Q1874" i="11" s="1"/>
  <c r="R1874" i="11" a="1"/>
  <c r="R1874" i="11" s="1"/>
  <c r="N1875" i="11" a="1"/>
  <c r="N1875" i="11" s="1"/>
  <c r="O1875" i="11" a="1"/>
  <c r="O1875" i="11" s="1"/>
  <c r="P1875" i="11" a="1"/>
  <c r="P1875" i="11" s="1"/>
  <c r="Q1875" i="11" a="1"/>
  <c r="Q1875" i="11" s="1"/>
  <c r="R1875" i="11" a="1"/>
  <c r="R1875" i="11" s="1"/>
  <c r="N1876" i="11" a="1"/>
  <c r="N1876" i="11" s="1"/>
  <c r="O1876" i="11" a="1"/>
  <c r="O1876" i="11" s="1"/>
  <c r="P1876" i="11" a="1"/>
  <c r="P1876" i="11" s="1"/>
  <c r="Q1876" i="11" a="1"/>
  <c r="Q1876" i="11" s="1"/>
  <c r="R1876" i="11" a="1"/>
  <c r="R1876" i="11" s="1"/>
  <c r="N1877" i="11" a="1"/>
  <c r="N1877" i="11" s="1"/>
  <c r="O1877" i="11" a="1"/>
  <c r="O1877" i="11" s="1"/>
  <c r="P1877" i="11" a="1"/>
  <c r="P1877" i="11" s="1"/>
  <c r="Q1877" i="11" a="1"/>
  <c r="Q1877" i="11" s="1"/>
  <c r="R1877" i="11" a="1"/>
  <c r="R1877" i="11" s="1"/>
  <c r="N1878" i="11" a="1"/>
  <c r="N1878" i="11" s="1"/>
  <c r="O1878" i="11" a="1"/>
  <c r="O1878" i="11" s="1"/>
  <c r="P1878" i="11" a="1"/>
  <c r="P1878" i="11" s="1"/>
  <c r="Q1878" i="11" a="1"/>
  <c r="Q1878" i="11" s="1"/>
  <c r="R1878" i="11" a="1"/>
  <c r="R1878" i="11" s="1"/>
  <c r="N1879" i="11" a="1"/>
  <c r="N1879" i="11" s="1"/>
  <c r="O1879" i="11" a="1"/>
  <c r="O1879" i="11" s="1"/>
  <c r="P1879" i="11" a="1"/>
  <c r="P1879" i="11" s="1"/>
  <c r="Q1879" i="11" a="1"/>
  <c r="Q1879" i="11" s="1"/>
  <c r="R1879" i="11" a="1"/>
  <c r="R1879" i="11" s="1"/>
  <c r="N1880" i="11" a="1"/>
  <c r="N1880" i="11" s="1"/>
  <c r="O1880" i="11" a="1"/>
  <c r="O1880" i="11" s="1"/>
  <c r="P1880" i="11" a="1"/>
  <c r="P1880" i="11" s="1"/>
  <c r="Q1880" i="11" a="1"/>
  <c r="Q1880" i="11" s="1"/>
  <c r="R1880" i="11" a="1"/>
  <c r="R1880" i="11" s="1"/>
  <c r="N1881" i="11" a="1"/>
  <c r="N1881" i="11" s="1"/>
  <c r="O1881" i="11" a="1"/>
  <c r="O1881" i="11" s="1"/>
  <c r="P1881" i="11" a="1"/>
  <c r="P1881" i="11" s="1"/>
  <c r="Q1881" i="11" a="1"/>
  <c r="Q1881" i="11" s="1"/>
  <c r="R1881" i="11" a="1"/>
  <c r="R1881" i="11" s="1"/>
  <c r="N1882" i="11" a="1"/>
  <c r="N1882" i="11" s="1"/>
  <c r="O1882" i="11" a="1"/>
  <c r="O1882" i="11" s="1"/>
  <c r="P1882" i="11" a="1"/>
  <c r="P1882" i="11" s="1"/>
  <c r="Q1882" i="11" a="1"/>
  <c r="Q1882" i="11" s="1"/>
  <c r="R1882" i="11" a="1"/>
  <c r="R1882" i="11" s="1"/>
  <c r="N1883" i="11" a="1"/>
  <c r="N1883" i="11" s="1"/>
  <c r="O1883" i="11" a="1"/>
  <c r="O1883" i="11" s="1"/>
  <c r="P1883" i="11" a="1"/>
  <c r="P1883" i="11" s="1"/>
  <c r="Q1883" i="11" a="1"/>
  <c r="Q1883" i="11" s="1"/>
  <c r="R1883" i="11" a="1"/>
  <c r="R1883" i="11" s="1"/>
  <c r="N1884" i="11" a="1"/>
  <c r="N1884" i="11" s="1"/>
  <c r="O1884" i="11" a="1"/>
  <c r="O1884" i="11" s="1"/>
  <c r="P1884" i="11" a="1"/>
  <c r="P1884" i="11" s="1"/>
  <c r="Q1884" i="11" a="1"/>
  <c r="Q1884" i="11" s="1"/>
  <c r="R1884" i="11" a="1"/>
  <c r="R1884" i="11" s="1"/>
  <c r="N1885" i="11" a="1"/>
  <c r="N1885" i="11" s="1"/>
  <c r="O1885" i="11" a="1"/>
  <c r="O1885" i="11" s="1"/>
  <c r="P1885" i="11" a="1"/>
  <c r="P1885" i="11" s="1"/>
  <c r="Q1885" i="11" a="1"/>
  <c r="Q1885" i="11" s="1"/>
  <c r="R1885" i="11" a="1"/>
  <c r="R1885" i="11" s="1"/>
  <c r="N1886" i="11" a="1"/>
  <c r="N1886" i="11" s="1"/>
  <c r="O1886" i="11" a="1"/>
  <c r="O1886" i="11" s="1"/>
  <c r="P1886" i="11" a="1"/>
  <c r="P1886" i="11" s="1"/>
  <c r="Q1886" i="11" a="1"/>
  <c r="Q1886" i="11" s="1"/>
  <c r="R1886" i="11" a="1"/>
  <c r="R1886" i="11" s="1"/>
  <c r="N1887" i="11" a="1"/>
  <c r="N1887" i="11" s="1"/>
  <c r="O1887" i="11" a="1"/>
  <c r="O1887" i="11" s="1"/>
  <c r="P1887" i="11" a="1"/>
  <c r="P1887" i="11" s="1"/>
  <c r="Q1887" i="11" a="1"/>
  <c r="Q1887" i="11" s="1"/>
  <c r="R1887" i="11" a="1"/>
  <c r="R1887" i="11" s="1"/>
  <c r="N1888" i="11" a="1"/>
  <c r="N1888" i="11" s="1"/>
  <c r="O1888" i="11" a="1"/>
  <c r="O1888" i="11" s="1"/>
  <c r="P1888" i="11" a="1"/>
  <c r="P1888" i="11" s="1"/>
  <c r="Q1888" i="11" a="1"/>
  <c r="Q1888" i="11" s="1"/>
  <c r="R1888" i="11" a="1"/>
  <c r="R1888" i="11" s="1"/>
  <c r="N1889" i="11" a="1"/>
  <c r="N1889" i="11" s="1"/>
  <c r="O1889" i="11" a="1"/>
  <c r="O1889" i="11" s="1"/>
  <c r="P1889" i="11" a="1"/>
  <c r="P1889" i="11" s="1"/>
  <c r="Q1889" i="11" a="1"/>
  <c r="Q1889" i="11" s="1"/>
  <c r="R1889" i="11" a="1"/>
  <c r="R1889" i="11" s="1"/>
  <c r="N1890" i="11" a="1"/>
  <c r="N1890" i="11" s="1"/>
  <c r="O1890" i="11" a="1"/>
  <c r="O1890" i="11" s="1"/>
  <c r="P1890" i="11" a="1"/>
  <c r="P1890" i="11" s="1"/>
  <c r="Q1890" i="11" a="1"/>
  <c r="Q1890" i="11" s="1"/>
  <c r="R1890" i="11" a="1"/>
  <c r="R1890" i="11" s="1"/>
  <c r="N1891" i="11" a="1"/>
  <c r="N1891" i="11" s="1"/>
  <c r="O1891" i="11" a="1"/>
  <c r="O1891" i="11" s="1"/>
  <c r="P1891" i="11" a="1"/>
  <c r="P1891" i="11" s="1"/>
  <c r="Q1891" i="11" a="1"/>
  <c r="Q1891" i="11" s="1"/>
  <c r="R1891" i="11" a="1"/>
  <c r="R1891" i="11" s="1"/>
  <c r="N1892" i="11" a="1"/>
  <c r="N1892" i="11" s="1"/>
  <c r="O1892" i="11" a="1"/>
  <c r="O1892" i="11" s="1"/>
  <c r="P1892" i="11" a="1"/>
  <c r="P1892" i="11" s="1"/>
  <c r="Q1892" i="11" a="1"/>
  <c r="Q1892" i="11" s="1"/>
  <c r="R1892" i="11" a="1"/>
  <c r="R1892" i="11" s="1"/>
  <c r="N1893" i="11" a="1"/>
  <c r="N1893" i="11" s="1"/>
  <c r="O1893" i="11" a="1"/>
  <c r="O1893" i="11" s="1"/>
  <c r="P1893" i="11" a="1"/>
  <c r="P1893" i="11" s="1"/>
  <c r="Q1893" i="11" a="1"/>
  <c r="Q1893" i="11" s="1"/>
  <c r="R1893" i="11" a="1"/>
  <c r="R1893" i="11" s="1"/>
  <c r="N1894" i="11" a="1"/>
  <c r="N1894" i="11" s="1"/>
  <c r="O1894" i="11" a="1"/>
  <c r="O1894" i="11" s="1"/>
  <c r="P1894" i="11" a="1"/>
  <c r="P1894" i="11" s="1"/>
  <c r="Q1894" i="11" a="1"/>
  <c r="Q1894" i="11" s="1"/>
  <c r="R1894" i="11" a="1"/>
  <c r="R1894" i="11" s="1"/>
  <c r="N1895" i="11" a="1"/>
  <c r="N1895" i="11" s="1"/>
  <c r="O1895" i="11" a="1"/>
  <c r="O1895" i="11" s="1"/>
  <c r="P1895" i="11" a="1"/>
  <c r="P1895" i="11" s="1"/>
  <c r="Q1895" i="11" a="1"/>
  <c r="Q1895" i="11" s="1"/>
  <c r="R1895" i="11" a="1"/>
  <c r="R1895" i="11" s="1"/>
  <c r="N1896" i="11" a="1"/>
  <c r="N1896" i="11" s="1"/>
  <c r="O1896" i="11" a="1"/>
  <c r="O1896" i="11" s="1"/>
  <c r="P1896" i="11" a="1"/>
  <c r="P1896" i="11" s="1"/>
  <c r="Q1896" i="11" a="1"/>
  <c r="Q1896" i="11" s="1"/>
  <c r="R1896" i="11" a="1"/>
  <c r="R1896" i="11" s="1"/>
  <c r="N1897" i="11" a="1"/>
  <c r="N1897" i="11" s="1"/>
  <c r="O1897" i="11" a="1"/>
  <c r="O1897" i="11" s="1"/>
  <c r="P1897" i="11" a="1"/>
  <c r="P1897" i="11" s="1"/>
  <c r="Q1897" i="11" a="1"/>
  <c r="Q1897" i="11" s="1"/>
  <c r="R1897" i="11" a="1"/>
  <c r="R1897" i="11" s="1"/>
  <c r="N1898" i="11" a="1"/>
  <c r="N1898" i="11" s="1"/>
  <c r="O1898" i="11" a="1"/>
  <c r="O1898" i="11" s="1"/>
  <c r="P1898" i="11" a="1"/>
  <c r="P1898" i="11" s="1"/>
  <c r="Q1898" i="11" a="1"/>
  <c r="Q1898" i="11" s="1"/>
  <c r="R1898" i="11" a="1"/>
  <c r="R1898" i="11" s="1"/>
  <c r="N1899" i="11" a="1"/>
  <c r="N1899" i="11" s="1"/>
  <c r="O1899" i="11" a="1"/>
  <c r="O1899" i="11" s="1"/>
  <c r="P1899" i="11" a="1"/>
  <c r="P1899" i="11" s="1"/>
  <c r="Q1899" i="11" a="1"/>
  <c r="Q1899" i="11" s="1"/>
  <c r="R1899" i="11" a="1"/>
  <c r="R1899" i="11" s="1"/>
  <c r="N1900" i="11" a="1"/>
  <c r="N1900" i="11" s="1"/>
  <c r="O1900" i="11" a="1"/>
  <c r="O1900" i="11" s="1"/>
  <c r="P1900" i="11" a="1"/>
  <c r="P1900" i="11" s="1"/>
  <c r="Q1900" i="11" a="1"/>
  <c r="Q1900" i="11" s="1"/>
  <c r="R1900" i="11" a="1"/>
  <c r="R1900" i="11" s="1"/>
  <c r="N1901" i="11" a="1"/>
  <c r="N1901" i="11" s="1"/>
  <c r="O1901" i="11" a="1"/>
  <c r="O1901" i="11" s="1"/>
  <c r="P1901" i="11" a="1"/>
  <c r="P1901" i="11" s="1"/>
  <c r="Q1901" i="11" a="1"/>
  <c r="Q1901" i="11" s="1"/>
  <c r="R1901" i="11" a="1"/>
  <c r="R1901" i="11" s="1"/>
  <c r="N1902" i="11" a="1"/>
  <c r="N1902" i="11" s="1"/>
  <c r="O1902" i="11" a="1"/>
  <c r="O1902" i="11" s="1"/>
  <c r="P1902" i="11" a="1"/>
  <c r="P1902" i="11" s="1"/>
  <c r="Q1902" i="11" a="1"/>
  <c r="Q1902" i="11" s="1"/>
  <c r="R1902" i="11" a="1"/>
  <c r="R1902" i="11" s="1"/>
  <c r="N1903" i="11" a="1"/>
  <c r="N1903" i="11" s="1"/>
  <c r="O1903" i="11" a="1"/>
  <c r="O1903" i="11" s="1"/>
  <c r="P1903" i="11" a="1"/>
  <c r="P1903" i="11" s="1"/>
  <c r="Q1903" i="11" a="1"/>
  <c r="Q1903" i="11" s="1"/>
  <c r="R1903" i="11" a="1"/>
  <c r="R1903" i="11" s="1"/>
  <c r="N1904" i="11" a="1"/>
  <c r="N1904" i="11" s="1"/>
  <c r="O1904" i="11" a="1"/>
  <c r="O1904" i="11" s="1"/>
  <c r="P1904" i="11" a="1"/>
  <c r="P1904" i="11" s="1"/>
  <c r="Q1904" i="11" a="1"/>
  <c r="Q1904" i="11" s="1"/>
  <c r="R1904" i="11" a="1"/>
  <c r="R1904" i="11" s="1"/>
  <c r="N1905" i="11" a="1"/>
  <c r="N1905" i="11" s="1"/>
  <c r="O1905" i="11" a="1"/>
  <c r="O1905" i="11" s="1"/>
  <c r="P1905" i="11" a="1"/>
  <c r="P1905" i="11" s="1"/>
  <c r="Q1905" i="11" a="1"/>
  <c r="Q1905" i="11" s="1"/>
  <c r="R1905" i="11" a="1"/>
  <c r="R1905" i="11" s="1"/>
  <c r="N1906" i="11" a="1"/>
  <c r="N1906" i="11" s="1"/>
  <c r="O1906" i="11" a="1"/>
  <c r="O1906" i="11" s="1"/>
  <c r="P1906" i="11" a="1"/>
  <c r="P1906" i="11" s="1"/>
  <c r="Q1906" i="11" a="1"/>
  <c r="Q1906" i="11" s="1"/>
  <c r="R1906" i="11" a="1"/>
  <c r="R1906" i="11" s="1"/>
  <c r="N1907" i="11" a="1"/>
  <c r="N1907" i="11" s="1"/>
  <c r="O1907" i="11" a="1"/>
  <c r="O1907" i="11" s="1"/>
  <c r="P1907" i="11" a="1"/>
  <c r="P1907" i="11" s="1"/>
  <c r="Q1907" i="11" a="1"/>
  <c r="Q1907" i="11" s="1"/>
  <c r="R1907" i="11" a="1"/>
  <c r="R1907" i="11" s="1"/>
  <c r="N1908" i="11" a="1"/>
  <c r="N1908" i="11" s="1"/>
  <c r="O1908" i="11" a="1"/>
  <c r="O1908" i="11" s="1"/>
  <c r="P1908" i="11" a="1"/>
  <c r="P1908" i="11" s="1"/>
  <c r="Q1908" i="11" a="1"/>
  <c r="Q1908" i="11" s="1"/>
  <c r="R1908" i="11" a="1"/>
  <c r="R1908" i="11" s="1"/>
  <c r="N1909" i="11" a="1"/>
  <c r="N1909" i="11" s="1"/>
  <c r="O1909" i="11" a="1"/>
  <c r="O1909" i="11" s="1"/>
  <c r="P1909" i="11" a="1"/>
  <c r="P1909" i="11" s="1"/>
  <c r="Q1909" i="11" a="1"/>
  <c r="Q1909" i="11" s="1"/>
  <c r="R1909" i="11" a="1"/>
  <c r="R1909" i="11" s="1"/>
  <c r="N1910" i="11" a="1"/>
  <c r="N1910" i="11" s="1"/>
  <c r="O1910" i="11" a="1"/>
  <c r="O1910" i="11" s="1"/>
  <c r="P1910" i="11" a="1"/>
  <c r="P1910" i="11" s="1"/>
  <c r="Q1910" i="11" a="1"/>
  <c r="Q1910" i="11" s="1"/>
  <c r="R1910" i="11" a="1"/>
  <c r="R1910" i="11" s="1"/>
  <c r="N1911" i="11" a="1"/>
  <c r="N1911" i="11" s="1"/>
  <c r="O1911" i="11" a="1"/>
  <c r="O1911" i="11" s="1"/>
  <c r="P1911" i="11" a="1"/>
  <c r="P1911" i="11" s="1"/>
  <c r="Q1911" i="11" a="1"/>
  <c r="Q1911" i="11" s="1"/>
  <c r="R1911" i="11" a="1"/>
  <c r="R1911" i="11" s="1"/>
  <c r="N1912" i="11" a="1"/>
  <c r="N1912" i="11" s="1"/>
  <c r="O1912" i="11" a="1"/>
  <c r="O1912" i="11" s="1"/>
  <c r="P1912" i="11" a="1"/>
  <c r="P1912" i="11" s="1"/>
  <c r="Q1912" i="11" a="1"/>
  <c r="Q1912" i="11" s="1"/>
  <c r="R1912" i="11" a="1"/>
  <c r="R1912" i="11" s="1"/>
  <c r="N1913" i="11" a="1"/>
  <c r="N1913" i="11" s="1"/>
  <c r="O1913" i="11" a="1"/>
  <c r="O1913" i="11" s="1"/>
  <c r="P1913" i="11" a="1"/>
  <c r="P1913" i="11" s="1"/>
  <c r="Q1913" i="11" a="1"/>
  <c r="Q1913" i="11" s="1"/>
  <c r="R1913" i="11" a="1"/>
  <c r="R1913" i="11" s="1"/>
  <c r="N1914" i="11" a="1"/>
  <c r="N1914" i="11" s="1"/>
  <c r="O1914" i="11" a="1"/>
  <c r="O1914" i="11" s="1"/>
  <c r="P1914" i="11" a="1"/>
  <c r="P1914" i="11" s="1"/>
  <c r="Q1914" i="11" a="1"/>
  <c r="Q1914" i="11" s="1"/>
  <c r="R1914" i="11" a="1"/>
  <c r="R1914" i="11" s="1"/>
  <c r="N1915" i="11" a="1"/>
  <c r="N1915" i="11" s="1"/>
  <c r="O1915" i="11" a="1"/>
  <c r="O1915" i="11" s="1"/>
  <c r="P1915" i="11" a="1"/>
  <c r="P1915" i="11" s="1"/>
  <c r="Q1915" i="11" a="1"/>
  <c r="Q1915" i="11" s="1"/>
  <c r="R1915" i="11" a="1"/>
  <c r="R1915" i="11" s="1"/>
  <c r="N1916" i="11" a="1"/>
  <c r="N1916" i="11" s="1"/>
  <c r="O1916" i="11" a="1"/>
  <c r="O1916" i="11" s="1"/>
  <c r="P1916" i="11" a="1"/>
  <c r="P1916" i="11" s="1"/>
  <c r="Q1916" i="11" a="1"/>
  <c r="Q1916" i="11" s="1"/>
  <c r="R1916" i="11" a="1"/>
  <c r="R1916" i="11" s="1"/>
  <c r="N1917" i="11" a="1"/>
  <c r="N1917" i="11" s="1"/>
  <c r="O1917" i="11" a="1"/>
  <c r="O1917" i="11" s="1"/>
  <c r="P1917" i="11" a="1"/>
  <c r="P1917" i="11" s="1"/>
  <c r="Q1917" i="11" a="1"/>
  <c r="Q1917" i="11" s="1"/>
  <c r="R1917" i="11" a="1"/>
  <c r="R1917" i="11" s="1"/>
  <c r="N1918" i="11" a="1"/>
  <c r="N1918" i="11" s="1"/>
  <c r="O1918" i="11" a="1"/>
  <c r="O1918" i="11" s="1"/>
  <c r="P1918" i="11" a="1"/>
  <c r="P1918" i="11" s="1"/>
  <c r="Q1918" i="11" a="1"/>
  <c r="Q1918" i="11" s="1"/>
  <c r="R1918" i="11" a="1"/>
  <c r="R1918" i="11" s="1"/>
  <c r="N1919" i="11" a="1"/>
  <c r="N1919" i="11" s="1"/>
  <c r="O1919" i="11" a="1"/>
  <c r="O1919" i="11" s="1"/>
  <c r="P1919" i="11" a="1"/>
  <c r="P1919" i="11" s="1"/>
  <c r="Q1919" i="11" a="1"/>
  <c r="Q1919" i="11" s="1"/>
  <c r="R1919" i="11" a="1"/>
  <c r="R1919" i="11" s="1"/>
  <c r="N1920" i="11" a="1"/>
  <c r="N1920" i="11" s="1"/>
  <c r="O1920" i="11" a="1"/>
  <c r="O1920" i="11" s="1"/>
  <c r="P1920" i="11" a="1"/>
  <c r="P1920" i="11" s="1"/>
  <c r="Q1920" i="11" a="1"/>
  <c r="Q1920" i="11" s="1"/>
  <c r="R1920" i="11" a="1"/>
  <c r="R1920" i="11" s="1"/>
  <c r="N1921" i="11" a="1"/>
  <c r="N1921" i="11" s="1"/>
  <c r="O1921" i="11" a="1"/>
  <c r="O1921" i="11" s="1"/>
  <c r="P1921" i="11" a="1"/>
  <c r="P1921" i="11" s="1"/>
  <c r="Q1921" i="11" a="1"/>
  <c r="Q1921" i="11" s="1"/>
  <c r="R1921" i="11" a="1"/>
  <c r="R1921" i="11" s="1"/>
  <c r="N1922" i="11" a="1"/>
  <c r="N1922" i="11" s="1"/>
  <c r="O1922" i="11" a="1"/>
  <c r="O1922" i="11" s="1"/>
  <c r="P1922" i="11" a="1"/>
  <c r="P1922" i="11" s="1"/>
  <c r="Q1922" i="11" a="1"/>
  <c r="Q1922" i="11" s="1"/>
  <c r="R1922" i="11" a="1"/>
  <c r="R1922" i="11" s="1"/>
  <c r="N1923" i="11" a="1"/>
  <c r="N1923" i="11" s="1"/>
  <c r="O1923" i="11" a="1"/>
  <c r="O1923" i="11" s="1"/>
  <c r="P1923" i="11" a="1"/>
  <c r="P1923" i="11" s="1"/>
  <c r="Q1923" i="11" a="1"/>
  <c r="Q1923" i="11" s="1"/>
  <c r="R1923" i="11" a="1"/>
  <c r="R1923" i="11" s="1"/>
  <c r="N1924" i="11" a="1"/>
  <c r="N1924" i="11" s="1"/>
  <c r="O1924" i="11" a="1"/>
  <c r="O1924" i="11" s="1"/>
  <c r="P1924" i="11" a="1"/>
  <c r="P1924" i="11" s="1"/>
  <c r="Q1924" i="11" a="1"/>
  <c r="Q1924" i="11" s="1"/>
  <c r="R1924" i="11" a="1"/>
  <c r="R1924" i="11" s="1"/>
  <c r="N1925" i="11" a="1"/>
  <c r="N1925" i="11" s="1"/>
  <c r="O1925" i="11" a="1"/>
  <c r="O1925" i="11" s="1"/>
  <c r="P1925" i="11" a="1"/>
  <c r="P1925" i="11" s="1"/>
  <c r="Q1925" i="11" a="1"/>
  <c r="Q1925" i="11" s="1"/>
  <c r="R1925" i="11" a="1"/>
  <c r="R1925" i="11" s="1"/>
  <c r="N1926" i="11" a="1"/>
  <c r="N1926" i="11" s="1"/>
  <c r="O1926" i="11" a="1"/>
  <c r="O1926" i="11" s="1"/>
  <c r="P1926" i="11" a="1"/>
  <c r="P1926" i="11" s="1"/>
  <c r="Q1926" i="11" a="1"/>
  <c r="Q1926" i="11" s="1"/>
  <c r="R1926" i="11" a="1"/>
  <c r="R1926" i="11" s="1"/>
  <c r="N1927" i="11" a="1"/>
  <c r="N1927" i="11" s="1"/>
  <c r="O1927" i="11" a="1"/>
  <c r="O1927" i="11" s="1"/>
  <c r="P1927" i="11" a="1"/>
  <c r="P1927" i="11" s="1"/>
  <c r="Q1927" i="11" a="1"/>
  <c r="Q1927" i="11" s="1"/>
  <c r="R1927" i="11" a="1"/>
  <c r="R1927" i="11" s="1"/>
  <c r="N1928" i="11" a="1"/>
  <c r="N1928" i="11" s="1"/>
  <c r="O1928" i="11" a="1"/>
  <c r="O1928" i="11" s="1"/>
  <c r="P1928" i="11" a="1"/>
  <c r="P1928" i="11" s="1"/>
  <c r="Q1928" i="11" a="1"/>
  <c r="Q1928" i="11" s="1"/>
  <c r="R1928" i="11" a="1"/>
  <c r="R1928" i="11" s="1"/>
  <c r="N1929" i="11" a="1"/>
  <c r="N1929" i="11" s="1"/>
  <c r="O1929" i="11" a="1"/>
  <c r="O1929" i="11" s="1"/>
  <c r="P1929" i="11" a="1"/>
  <c r="P1929" i="11" s="1"/>
  <c r="Q1929" i="11" a="1"/>
  <c r="Q1929" i="11" s="1"/>
  <c r="R1929" i="11" a="1"/>
  <c r="R1929" i="11" s="1"/>
  <c r="N1930" i="11" a="1"/>
  <c r="N1930" i="11" s="1"/>
  <c r="O1930" i="11" a="1"/>
  <c r="O1930" i="11" s="1"/>
  <c r="P1930" i="11" a="1"/>
  <c r="P1930" i="11" s="1"/>
  <c r="Q1930" i="11" a="1"/>
  <c r="Q1930" i="11" s="1"/>
  <c r="R1930" i="11" a="1"/>
  <c r="R1930" i="11" s="1"/>
  <c r="N1931" i="11" a="1"/>
  <c r="N1931" i="11" s="1"/>
  <c r="O1931" i="11" a="1"/>
  <c r="O1931" i="11" s="1"/>
  <c r="P1931" i="11" a="1"/>
  <c r="P1931" i="11" s="1"/>
  <c r="Q1931" i="11" a="1"/>
  <c r="Q1931" i="11" s="1"/>
  <c r="R1931" i="11" a="1"/>
  <c r="R1931" i="11" s="1"/>
  <c r="N1932" i="11" a="1"/>
  <c r="N1932" i="11" s="1"/>
  <c r="O1932" i="11" a="1"/>
  <c r="O1932" i="11" s="1"/>
  <c r="P1932" i="11" a="1"/>
  <c r="P1932" i="11" s="1"/>
  <c r="Q1932" i="11" a="1"/>
  <c r="Q1932" i="11" s="1"/>
  <c r="R1932" i="11" a="1"/>
  <c r="R1932" i="11" s="1"/>
  <c r="N1933" i="11" a="1"/>
  <c r="N1933" i="11" s="1"/>
  <c r="O1933" i="11" a="1"/>
  <c r="O1933" i="11" s="1"/>
  <c r="P1933" i="11" a="1"/>
  <c r="P1933" i="11" s="1"/>
  <c r="Q1933" i="11" a="1"/>
  <c r="Q1933" i="11" s="1"/>
  <c r="R1933" i="11" a="1"/>
  <c r="R1933" i="11" s="1"/>
  <c r="N1934" i="11" a="1"/>
  <c r="N1934" i="11" s="1"/>
  <c r="O1934" i="11" a="1"/>
  <c r="O1934" i="11" s="1"/>
  <c r="P1934" i="11" a="1"/>
  <c r="P1934" i="11" s="1"/>
  <c r="Q1934" i="11" a="1"/>
  <c r="Q1934" i="11" s="1"/>
  <c r="R1934" i="11" a="1"/>
  <c r="R1934" i="11" s="1"/>
  <c r="N1935" i="11" a="1"/>
  <c r="N1935" i="11" s="1"/>
  <c r="O1935" i="11" a="1"/>
  <c r="O1935" i="11" s="1"/>
  <c r="P1935" i="11" a="1"/>
  <c r="P1935" i="11" s="1"/>
  <c r="Q1935" i="11" a="1"/>
  <c r="Q1935" i="11" s="1"/>
  <c r="R1935" i="11" a="1"/>
  <c r="R1935" i="11" s="1"/>
  <c r="N1936" i="11" a="1"/>
  <c r="N1936" i="11" s="1"/>
  <c r="O1936" i="11" a="1"/>
  <c r="O1936" i="11" s="1"/>
  <c r="P1936" i="11" a="1"/>
  <c r="P1936" i="11" s="1"/>
  <c r="Q1936" i="11" a="1"/>
  <c r="Q1936" i="11" s="1"/>
  <c r="R1936" i="11" a="1"/>
  <c r="R1936" i="11" s="1"/>
  <c r="N1937" i="11" a="1"/>
  <c r="N1937" i="11" s="1"/>
  <c r="O1937" i="11" a="1"/>
  <c r="O1937" i="11" s="1"/>
  <c r="P1937" i="11" a="1"/>
  <c r="P1937" i="11" s="1"/>
  <c r="Q1937" i="11" a="1"/>
  <c r="Q1937" i="11" s="1"/>
  <c r="R1937" i="11" a="1"/>
  <c r="R1937" i="11" s="1"/>
  <c r="N1938" i="11" a="1"/>
  <c r="N1938" i="11" s="1"/>
  <c r="O1938" i="11" a="1"/>
  <c r="O1938" i="11" s="1"/>
  <c r="P1938" i="11" a="1"/>
  <c r="P1938" i="11" s="1"/>
  <c r="Q1938" i="11" a="1"/>
  <c r="Q1938" i="11" s="1"/>
  <c r="R1938" i="11" a="1"/>
  <c r="R1938" i="11" s="1"/>
  <c r="N1939" i="11" a="1"/>
  <c r="N1939" i="11" s="1"/>
  <c r="O1939" i="11" a="1"/>
  <c r="O1939" i="11" s="1"/>
  <c r="P1939" i="11" a="1"/>
  <c r="P1939" i="11" s="1"/>
  <c r="Q1939" i="11" a="1"/>
  <c r="Q1939" i="11" s="1"/>
  <c r="R1939" i="11" a="1"/>
  <c r="R1939" i="11" s="1"/>
  <c r="N1940" i="11" a="1"/>
  <c r="N1940" i="11" s="1"/>
  <c r="O1940" i="11" a="1"/>
  <c r="O1940" i="11" s="1"/>
  <c r="P1940" i="11" a="1"/>
  <c r="P1940" i="11" s="1"/>
  <c r="Q1940" i="11" a="1"/>
  <c r="Q1940" i="11" s="1"/>
  <c r="R1940" i="11" a="1"/>
  <c r="R1940" i="11" s="1"/>
  <c r="N1941" i="11" a="1"/>
  <c r="N1941" i="11" s="1"/>
  <c r="O1941" i="11" a="1"/>
  <c r="O1941" i="11" s="1"/>
  <c r="P1941" i="11" a="1"/>
  <c r="P1941" i="11" s="1"/>
  <c r="Q1941" i="11" a="1"/>
  <c r="Q1941" i="11" s="1"/>
  <c r="R1941" i="11" a="1"/>
  <c r="R1941" i="11" s="1"/>
  <c r="N1942" i="11" a="1"/>
  <c r="N1942" i="11" s="1"/>
  <c r="O1942" i="11" a="1"/>
  <c r="O1942" i="11" s="1"/>
  <c r="P1942" i="11" a="1"/>
  <c r="P1942" i="11" s="1"/>
  <c r="Q1942" i="11" a="1"/>
  <c r="Q1942" i="11" s="1"/>
  <c r="R1942" i="11" a="1"/>
  <c r="R1942" i="11" s="1"/>
  <c r="N1943" i="11" a="1"/>
  <c r="N1943" i="11" s="1"/>
  <c r="O1943" i="11" a="1"/>
  <c r="O1943" i="11" s="1"/>
  <c r="P1943" i="11" a="1"/>
  <c r="P1943" i="11" s="1"/>
  <c r="Q1943" i="11" a="1"/>
  <c r="Q1943" i="11" s="1"/>
  <c r="R1943" i="11" a="1"/>
  <c r="R1943" i="11" s="1"/>
  <c r="N1944" i="11" a="1"/>
  <c r="N1944" i="11" s="1"/>
  <c r="O1944" i="11" a="1"/>
  <c r="O1944" i="11" s="1"/>
  <c r="P1944" i="11" a="1"/>
  <c r="P1944" i="11" s="1"/>
  <c r="Q1944" i="11" a="1"/>
  <c r="Q1944" i="11" s="1"/>
  <c r="R1944" i="11" a="1"/>
  <c r="R1944" i="11" s="1"/>
  <c r="N1945" i="11" a="1"/>
  <c r="N1945" i="11" s="1"/>
  <c r="O1945" i="11" a="1"/>
  <c r="O1945" i="11" s="1"/>
  <c r="P1945" i="11" a="1"/>
  <c r="P1945" i="11" s="1"/>
  <c r="Q1945" i="11" a="1"/>
  <c r="Q1945" i="11" s="1"/>
  <c r="R1945" i="11" a="1"/>
  <c r="R1945" i="11" s="1"/>
  <c r="N1946" i="11" a="1"/>
  <c r="N1946" i="11" s="1"/>
  <c r="O1946" i="11" a="1"/>
  <c r="O1946" i="11" s="1"/>
  <c r="P1946" i="11" a="1"/>
  <c r="P1946" i="11" s="1"/>
  <c r="Q1946" i="11" a="1"/>
  <c r="Q1946" i="11" s="1"/>
  <c r="R1946" i="11" a="1"/>
  <c r="R1946" i="11" s="1"/>
  <c r="N1947" i="11" a="1"/>
  <c r="N1947" i="11" s="1"/>
  <c r="O1947" i="11" a="1"/>
  <c r="O1947" i="11" s="1"/>
  <c r="P1947" i="11" a="1"/>
  <c r="P1947" i="11" s="1"/>
  <c r="Q1947" i="11" a="1"/>
  <c r="Q1947" i="11" s="1"/>
  <c r="R1947" i="11" a="1"/>
  <c r="R1947" i="11" s="1"/>
  <c r="N1948" i="11" a="1"/>
  <c r="N1948" i="11" s="1"/>
  <c r="O1948" i="11" a="1"/>
  <c r="O1948" i="11" s="1"/>
  <c r="P1948" i="11" a="1"/>
  <c r="P1948" i="11" s="1"/>
  <c r="Q1948" i="11" a="1"/>
  <c r="Q1948" i="11" s="1"/>
  <c r="R1948" i="11" a="1"/>
  <c r="R1948" i="11" s="1"/>
  <c r="N1949" i="11" a="1"/>
  <c r="N1949" i="11" s="1"/>
  <c r="O1949" i="11" a="1"/>
  <c r="O1949" i="11" s="1"/>
  <c r="P1949" i="11" a="1"/>
  <c r="P1949" i="11" s="1"/>
  <c r="Q1949" i="11" a="1"/>
  <c r="Q1949" i="11" s="1"/>
  <c r="R1949" i="11" a="1"/>
  <c r="R1949" i="11" s="1"/>
  <c r="N1950" i="11" a="1"/>
  <c r="N1950" i="11" s="1"/>
  <c r="O1950" i="11" a="1"/>
  <c r="O1950" i="11" s="1"/>
  <c r="P1950" i="11" a="1"/>
  <c r="P1950" i="11" s="1"/>
  <c r="Q1950" i="11" a="1"/>
  <c r="Q1950" i="11" s="1"/>
  <c r="R1950" i="11" a="1"/>
  <c r="R1950" i="11" s="1"/>
  <c r="N1951" i="11" a="1"/>
  <c r="N1951" i="11" s="1"/>
  <c r="O1951" i="11" a="1"/>
  <c r="O1951" i="11" s="1"/>
  <c r="P1951" i="11" a="1"/>
  <c r="P1951" i="11" s="1"/>
  <c r="Q1951" i="11" a="1"/>
  <c r="Q1951" i="11" s="1"/>
  <c r="R1951" i="11" a="1"/>
  <c r="R1951" i="11" s="1"/>
  <c r="N1952" i="11" a="1"/>
  <c r="N1952" i="11" s="1"/>
  <c r="O1952" i="11" a="1"/>
  <c r="O1952" i="11" s="1"/>
  <c r="P1952" i="11" a="1"/>
  <c r="P1952" i="11" s="1"/>
  <c r="Q1952" i="11" a="1"/>
  <c r="Q1952" i="11" s="1"/>
  <c r="R1952" i="11" a="1"/>
  <c r="R1952" i="11" s="1"/>
  <c r="N1953" i="11" a="1"/>
  <c r="N1953" i="11" s="1"/>
  <c r="O1953" i="11" a="1"/>
  <c r="O1953" i="11" s="1"/>
  <c r="P1953" i="11" a="1"/>
  <c r="P1953" i="11" s="1"/>
  <c r="Q1953" i="11" a="1"/>
  <c r="Q1953" i="11" s="1"/>
  <c r="R1953" i="11" a="1"/>
  <c r="R1953" i="11" s="1"/>
  <c r="N1954" i="11" a="1"/>
  <c r="N1954" i="11" s="1"/>
  <c r="O1954" i="11" a="1"/>
  <c r="O1954" i="11" s="1"/>
  <c r="P1954" i="11" a="1"/>
  <c r="P1954" i="11" s="1"/>
  <c r="Q1954" i="11" a="1"/>
  <c r="Q1954" i="11" s="1"/>
  <c r="R1954" i="11" a="1"/>
  <c r="R1954" i="11" s="1"/>
  <c r="N1955" i="11" a="1"/>
  <c r="N1955" i="11" s="1"/>
  <c r="O1955" i="11" a="1"/>
  <c r="O1955" i="11" s="1"/>
  <c r="P1955" i="11" a="1"/>
  <c r="P1955" i="11" s="1"/>
  <c r="Q1955" i="11" a="1"/>
  <c r="Q1955" i="11" s="1"/>
  <c r="R1955" i="11" a="1"/>
  <c r="R1955" i="11" s="1"/>
  <c r="N1956" i="11" a="1"/>
  <c r="N1956" i="11" s="1"/>
  <c r="O1956" i="11" a="1"/>
  <c r="O1956" i="11" s="1"/>
  <c r="P1956" i="11" a="1"/>
  <c r="P1956" i="11" s="1"/>
  <c r="Q1956" i="11" a="1"/>
  <c r="Q1956" i="11" s="1"/>
  <c r="R1956" i="11" a="1"/>
  <c r="R1956" i="11" s="1"/>
  <c r="N1957" i="11" a="1"/>
  <c r="N1957" i="11" s="1"/>
  <c r="O1957" i="11" a="1"/>
  <c r="O1957" i="11" s="1"/>
  <c r="P1957" i="11" a="1"/>
  <c r="P1957" i="11" s="1"/>
  <c r="Q1957" i="11" a="1"/>
  <c r="Q1957" i="11" s="1"/>
  <c r="R1957" i="11" a="1"/>
  <c r="R1957" i="11" s="1"/>
  <c r="N1958" i="11" a="1"/>
  <c r="N1958" i="11" s="1"/>
  <c r="O1958" i="11" a="1"/>
  <c r="O1958" i="11" s="1"/>
  <c r="P1958" i="11" a="1"/>
  <c r="P1958" i="11" s="1"/>
  <c r="Q1958" i="11" a="1"/>
  <c r="Q1958" i="11" s="1"/>
  <c r="R1958" i="11" a="1"/>
  <c r="R1958" i="11" s="1"/>
  <c r="N1959" i="11" a="1"/>
  <c r="N1959" i="11" s="1"/>
  <c r="O1959" i="11" a="1"/>
  <c r="O1959" i="11" s="1"/>
  <c r="P1959" i="11" a="1"/>
  <c r="P1959" i="11" s="1"/>
  <c r="Q1959" i="11" a="1"/>
  <c r="Q1959" i="11" s="1"/>
  <c r="R1959" i="11" a="1"/>
  <c r="R1959" i="11" s="1"/>
  <c r="N1960" i="11" a="1"/>
  <c r="N1960" i="11" s="1"/>
  <c r="O1960" i="11" a="1"/>
  <c r="O1960" i="11" s="1"/>
  <c r="P1960" i="11" a="1"/>
  <c r="P1960" i="11" s="1"/>
  <c r="Q1960" i="11" a="1"/>
  <c r="Q1960" i="11" s="1"/>
  <c r="R1960" i="11" a="1"/>
  <c r="R1960" i="11" s="1"/>
  <c r="N1961" i="11" a="1"/>
  <c r="N1961" i="11" s="1"/>
  <c r="O1961" i="11" a="1"/>
  <c r="O1961" i="11" s="1"/>
  <c r="P1961" i="11" a="1"/>
  <c r="P1961" i="11" s="1"/>
  <c r="Q1961" i="11" a="1"/>
  <c r="Q1961" i="11" s="1"/>
  <c r="R1961" i="11" a="1"/>
  <c r="R1961" i="11" s="1"/>
  <c r="N1962" i="11" a="1"/>
  <c r="N1962" i="11" s="1"/>
  <c r="O1962" i="11" a="1"/>
  <c r="O1962" i="11" s="1"/>
  <c r="P1962" i="11" a="1"/>
  <c r="P1962" i="11" s="1"/>
  <c r="Q1962" i="11" a="1"/>
  <c r="Q1962" i="11" s="1"/>
  <c r="R1962" i="11" a="1"/>
  <c r="R1962" i="11" s="1"/>
  <c r="N1963" i="11" a="1"/>
  <c r="N1963" i="11" s="1"/>
  <c r="O1963" i="11" a="1"/>
  <c r="O1963" i="11" s="1"/>
  <c r="P1963" i="11" a="1"/>
  <c r="P1963" i="11" s="1"/>
  <c r="Q1963" i="11" a="1"/>
  <c r="Q1963" i="11" s="1"/>
  <c r="R1963" i="11" a="1"/>
  <c r="R1963" i="11" s="1"/>
  <c r="N1964" i="11" a="1"/>
  <c r="N1964" i="11" s="1"/>
  <c r="O1964" i="11" a="1"/>
  <c r="O1964" i="11" s="1"/>
  <c r="P1964" i="11" a="1"/>
  <c r="P1964" i="11" s="1"/>
  <c r="Q1964" i="11" a="1"/>
  <c r="Q1964" i="11" s="1"/>
  <c r="R1964" i="11" a="1"/>
  <c r="R1964" i="11" s="1"/>
  <c r="N1965" i="11" a="1"/>
  <c r="N1965" i="11" s="1"/>
  <c r="O1965" i="11" a="1"/>
  <c r="O1965" i="11" s="1"/>
  <c r="P1965" i="11" a="1"/>
  <c r="P1965" i="11" s="1"/>
  <c r="Q1965" i="11" a="1"/>
  <c r="Q1965" i="11" s="1"/>
  <c r="R1965" i="11" a="1"/>
  <c r="R1965" i="11" s="1"/>
  <c r="N1966" i="11" a="1"/>
  <c r="N1966" i="11" s="1"/>
  <c r="O1966" i="11" a="1"/>
  <c r="O1966" i="11" s="1"/>
  <c r="P1966" i="11" a="1"/>
  <c r="P1966" i="11" s="1"/>
  <c r="Q1966" i="11" a="1"/>
  <c r="Q1966" i="11" s="1"/>
  <c r="R1966" i="11" a="1"/>
  <c r="R1966" i="11" s="1"/>
  <c r="N1967" i="11" a="1"/>
  <c r="N1967" i="11" s="1"/>
  <c r="O1967" i="11" a="1"/>
  <c r="O1967" i="11" s="1"/>
  <c r="P1967" i="11" a="1"/>
  <c r="P1967" i="11" s="1"/>
  <c r="Q1967" i="11" a="1"/>
  <c r="Q1967" i="11" s="1"/>
  <c r="R1967" i="11" a="1"/>
  <c r="R1967" i="11" s="1"/>
  <c r="N1968" i="11" a="1"/>
  <c r="N1968" i="11" s="1"/>
  <c r="O1968" i="11" a="1"/>
  <c r="O1968" i="11" s="1"/>
  <c r="P1968" i="11" a="1"/>
  <c r="P1968" i="11" s="1"/>
  <c r="Q1968" i="11" a="1"/>
  <c r="Q1968" i="11" s="1"/>
  <c r="R1968" i="11" a="1"/>
  <c r="R1968" i="11" s="1"/>
  <c r="N1969" i="11" a="1"/>
  <c r="N1969" i="11" s="1"/>
  <c r="O1969" i="11" a="1"/>
  <c r="O1969" i="11" s="1"/>
  <c r="P1969" i="11" a="1"/>
  <c r="P1969" i="11" s="1"/>
  <c r="Q1969" i="11" a="1"/>
  <c r="Q1969" i="11" s="1"/>
  <c r="R1969" i="11" a="1"/>
  <c r="R1969" i="11" s="1"/>
  <c r="N1970" i="11" a="1"/>
  <c r="N1970" i="11" s="1"/>
  <c r="O1970" i="11" a="1"/>
  <c r="O1970" i="11" s="1"/>
  <c r="P1970" i="11" a="1"/>
  <c r="P1970" i="11" s="1"/>
  <c r="Q1970" i="11" a="1"/>
  <c r="Q1970" i="11" s="1"/>
  <c r="R1970" i="11" a="1"/>
  <c r="R1970" i="11" s="1"/>
  <c r="N1971" i="11" a="1"/>
  <c r="N1971" i="11" s="1"/>
  <c r="O1971" i="11" a="1"/>
  <c r="O1971" i="11" s="1"/>
  <c r="P1971" i="11" a="1"/>
  <c r="P1971" i="11" s="1"/>
  <c r="Q1971" i="11" a="1"/>
  <c r="Q1971" i="11" s="1"/>
  <c r="R1971" i="11" a="1"/>
  <c r="R1971" i="11" s="1"/>
  <c r="N1972" i="11" a="1"/>
  <c r="N1972" i="11" s="1"/>
  <c r="O1972" i="11" a="1"/>
  <c r="O1972" i="11" s="1"/>
  <c r="P1972" i="11" a="1"/>
  <c r="P1972" i="11" s="1"/>
  <c r="Q1972" i="11" a="1"/>
  <c r="Q1972" i="11" s="1"/>
  <c r="R1972" i="11" a="1"/>
  <c r="R1972" i="11" s="1"/>
  <c r="N1973" i="11" a="1"/>
  <c r="N1973" i="11" s="1"/>
  <c r="O1973" i="11" a="1"/>
  <c r="O1973" i="11" s="1"/>
  <c r="P1973" i="11" a="1"/>
  <c r="P1973" i="11" s="1"/>
  <c r="Q1973" i="11" a="1"/>
  <c r="Q1973" i="11" s="1"/>
  <c r="R1973" i="11" a="1"/>
  <c r="R1973" i="11" s="1"/>
  <c r="N1974" i="11" a="1"/>
  <c r="N1974" i="11" s="1"/>
  <c r="O1974" i="11" a="1"/>
  <c r="O1974" i="11" s="1"/>
  <c r="P1974" i="11" a="1"/>
  <c r="P1974" i="11" s="1"/>
  <c r="Q1974" i="11" a="1"/>
  <c r="Q1974" i="11" s="1"/>
  <c r="R1974" i="11" a="1"/>
  <c r="R1974" i="11" s="1"/>
  <c r="N1975" i="11" a="1"/>
  <c r="N1975" i="11" s="1"/>
  <c r="O1975" i="11" a="1"/>
  <c r="O1975" i="11" s="1"/>
  <c r="P1975" i="11" a="1"/>
  <c r="P1975" i="11" s="1"/>
  <c r="Q1975" i="11" a="1"/>
  <c r="Q1975" i="11" s="1"/>
  <c r="R1975" i="11" a="1"/>
  <c r="R1975" i="11" s="1"/>
  <c r="N1976" i="11" a="1"/>
  <c r="N1976" i="11" s="1"/>
  <c r="O1976" i="11" a="1"/>
  <c r="O1976" i="11" s="1"/>
  <c r="P1976" i="11" a="1"/>
  <c r="P1976" i="11" s="1"/>
  <c r="Q1976" i="11" a="1"/>
  <c r="Q1976" i="11" s="1"/>
  <c r="R1976" i="11" a="1"/>
  <c r="R1976" i="11" s="1"/>
  <c r="N1977" i="11" a="1"/>
  <c r="N1977" i="11" s="1"/>
  <c r="O1977" i="11" a="1"/>
  <c r="O1977" i="11" s="1"/>
  <c r="P1977" i="11" a="1"/>
  <c r="P1977" i="11" s="1"/>
  <c r="Q1977" i="11" a="1"/>
  <c r="Q1977" i="11" s="1"/>
  <c r="R1977" i="11" a="1"/>
  <c r="R1977" i="11" s="1"/>
  <c r="N1978" i="11" a="1"/>
  <c r="N1978" i="11" s="1"/>
  <c r="O1978" i="11" a="1"/>
  <c r="O1978" i="11" s="1"/>
  <c r="P1978" i="11" a="1"/>
  <c r="P1978" i="11" s="1"/>
  <c r="Q1978" i="11" a="1"/>
  <c r="Q1978" i="11" s="1"/>
  <c r="R1978" i="11" a="1"/>
  <c r="R1978" i="11" s="1"/>
  <c r="N1979" i="11" a="1"/>
  <c r="N1979" i="11" s="1"/>
  <c r="O1979" i="11" a="1"/>
  <c r="O1979" i="11" s="1"/>
  <c r="P1979" i="11" a="1"/>
  <c r="P1979" i="11" s="1"/>
  <c r="Q1979" i="11" a="1"/>
  <c r="Q1979" i="11" s="1"/>
  <c r="R1979" i="11" a="1"/>
  <c r="R1979" i="11" s="1"/>
  <c r="N1980" i="11" a="1"/>
  <c r="N1980" i="11" s="1"/>
  <c r="O1980" i="11" a="1"/>
  <c r="O1980" i="11" s="1"/>
  <c r="P1980" i="11" a="1"/>
  <c r="P1980" i="11" s="1"/>
  <c r="Q1980" i="11" a="1"/>
  <c r="Q1980" i="11" s="1"/>
  <c r="R1980" i="11" a="1"/>
  <c r="R1980" i="11" s="1"/>
  <c r="N1981" i="11" a="1"/>
  <c r="N1981" i="11" s="1"/>
  <c r="O1981" i="11" a="1"/>
  <c r="O1981" i="11" s="1"/>
  <c r="P1981" i="11" a="1"/>
  <c r="P1981" i="11" s="1"/>
  <c r="Q1981" i="11" a="1"/>
  <c r="Q1981" i="11" s="1"/>
  <c r="R1981" i="11" a="1"/>
  <c r="R1981" i="11" s="1"/>
  <c r="N1982" i="11" a="1"/>
  <c r="N1982" i="11" s="1"/>
  <c r="O1982" i="11" a="1"/>
  <c r="O1982" i="11" s="1"/>
  <c r="P1982" i="11" a="1"/>
  <c r="P1982" i="11" s="1"/>
  <c r="Q1982" i="11" a="1"/>
  <c r="Q1982" i="11" s="1"/>
  <c r="R1982" i="11" a="1"/>
  <c r="R1982" i="11" s="1"/>
  <c r="N1983" i="11" a="1"/>
  <c r="N1983" i="11" s="1"/>
  <c r="O1983" i="11" a="1"/>
  <c r="O1983" i="11" s="1"/>
  <c r="P1983" i="11" a="1"/>
  <c r="P1983" i="11" s="1"/>
  <c r="Q1983" i="11" a="1"/>
  <c r="Q1983" i="11" s="1"/>
  <c r="R1983" i="11" a="1"/>
  <c r="R1983" i="11" s="1"/>
  <c r="N1984" i="11" a="1"/>
  <c r="N1984" i="11" s="1"/>
  <c r="O1984" i="11" a="1"/>
  <c r="O1984" i="11" s="1"/>
  <c r="P1984" i="11" a="1"/>
  <c r="P1984" i="11" s="1"/>
  <c r="Q1984" i="11" a="1"/>
  <c r="Q1984" i="11" s="1"/>
  <c r="R1984" i="11" a="1"/>
  <c r="R1984" i="11" s="1"/>
  <c r="N1985" i="11" a="1"/>
  <c r="N1985" i="11" s="1"/>
  <c r="O1985" i="11" a="1"/>
  <c r="O1985" i="11" s="1"/>
  <c r="P1985" i="11" a="1"/>
  <c r="P1985" i="11" s="1"/>
  <c r="Q1985" i="11" a="1"/>
  <c r="Q1985" i="11" s="1"/>
  <c r="R1985" i="11" a="1"/>
  <c r="R1985" i="11" s="1"/>
  <c r="N1986" i="11" a="1"/>
  <c r="N1986" i="11" s="1"/>
  <c r="O1986" i="11" a="1"/>
  <c r="O1986" i="11" s="1"/>
  <c r="P1986" i="11" a="1"/>
  <c r="P1986" i="11" s="1"/>
  <c r="Q1986" i="11" a="1"/>
  <c r="Q1986" i="11" s="1"/>
  <c r="R1986" i="11" a="1"/>
  <c r="R1986" i="11" s="1"/>
  <c r="N1987" i="11" a="1"/>
  <c r="N1987" i="11" s="1"/>
  <c r="O1987" i="11" a="1"/>
  <c r="O1987" i="11" s="1"/>
  <c r="P1987" i="11" a="1"/>
  <c r="P1987" i="11" s="1"/>
  <c r="Q1987" i="11" a="1"/>
  <c r="Q1987" i="11" s="1"/>
  <c r="R1987" i="11" a="1"/>
  <c r="R1987" i="11" s="1"/>
  <c r="N1988" i="11" a="1"/>
  <c r="N1988" i="11" s="1"/>
  <c r="O1988" i="11" a="1"/>
  <c r="O1988" i="11" s="1"/>
  <c r="P1988" i="11" a="1"/>
  <c r="P1988" i="11" s="1"/>
  <c r="Q1988" i="11" a="1"/>
  <c r="Q1988" i="11" s="1"/>
  <c r="R1988" i="11" a="1"/>
  <c r="R1988" i="11" s="1"/>
  <c r="N1989" i="11" a="1"/>
  <c r="N1989" i="11" s="1"/>
  <c r="O1989" i="11" a="1"/>
  <c r="O1989" i="11" s="1"/>
  <c r="P1989" i="11" a="1"/>
  <c r="P1989" i="11" s="1"/>
  <c r="Q1989" i="11" a="1"/>
  <c r="Q1989" i="11" s="1"/>
  <c r="R1989" i="11" a="1"/>
  <c r="R1989" i="11" s="1"/>
  <c r="N1990" i="11" a="1"/>
  <c r="N1990" i="11" s="1"/>
  <c r="O1990" i="11" a="1"/>
  <c r="O1990" i="11" s="1"/>
  <c r="P1990" i="11" a="1"/>
  <c r="P1990" i="11" s="1"/>
  <c r="Q1990" i="11" a="1"/>
  <c r="Q1990" i="11" s="1"/>
  <c r="R1990" i="11" a="1"/>
  <c r="R1990" i="11" s="1"/>
  <c r="N1991" i="11" a="1"/>
  <c r="N1991" i="11" s="1"/>
  <c r="O1991" i="11" a="1"/>
  <c r="O1991" i="11" s="1"/>
  <c r="P1991" i="11" a="1"/>
  <c r="P1991" i="11" s="1"/>
  <c r="Q1991" i="11" a="1"/>
  <c r="Q1991" i="11" s="1"/>
  <c r="R1991" i="11" a="1"/>
  <c r="R1991" i="11" s="1"/>
  <c r="N1992" i="11" a="1"/>
  <c r="N1992" i="11" s="1"/>
  <c r="O1992" i="11" a="1"/>
  <c r="O1992" i="11" s="1"/>
  <c r="P1992" i="11" a="1"/>
  <c r="P1992" i="11" s="1"/>
  <c r="Q1992" i="11" a="1"/>
  <c r="Q1992" i="11" s="1"/>
  <c r="R1992" i="11" a="1"/>
  <c r="R1992" i="11" s="1"/>
  <c r="N1993" i="11" a="1"/>
  <c r="N1993" i="11" s="1"/>
  <c r="O1993" i="11" a="1"/>
  <c r="O1993" i="11" s="1"/>
  <c r="P1993" i="11" a="1"/>
  <c r="P1993" i="11" s="1"/>
  <c r="Q1993" i="11" a="1"/>
  <c r="Q1993" i="11" s="1"/>
  <c r="R1993" i="11" a="1"/>
  <c r="R1993" i="11" s="1"/>
  <c r="N1994" i="11" a="1"/>
  <c r="N1994" i="11" s="1"/>
  <c r="O1994" i="11" a="1"/>
  <c r="O1994" i="11" s="1"/>
  <c r="P1994" i="11" a="1"/>
  <c r="P1994" i="11" s="1"/>
  <c r="Q1994" i="11" a="1"/>
  <c r="Q1994" i="11" s="1"/>
  <c r="R1994" i="11" a="1"/>
  <c r="R1994" i="11" s="1"/>
  <c r="N1995" i="11" a="1"/>
  <c r="N1995" i="11" s="1"/>
  <c r="O1995" i="11" a="1"/>
  <c r="O1995" i="11" s="1"/>
  <c r="P1995" i="11" a="1"/>
  <c r="P1995" i="11" s="1"/>
  <c r="Q1995" i="11" a="1"/>
  <c r="Q1995" i="11" s="1"/>
  <c r="R1995" i="11" a="1"/>
  <c r="R1995" i="11" s="1"/>
  <c r="N1996" i="11" a="1"/>
  <c r="N1996" i="11" s="1"/>
  <c r="O1996" i="11" a="1"/>
  <c r="O1996" i="11" s="1"/>
  <c r="P1996" i="11" a="1"/>
  <c r="P1996" i="11" s="1"/>
  <c r="Q1996" i="11" a="1"/>
  <c r="Q1996" i="11" s="1"/>
  <c r="R1996" i="11" a="1"/>
  <c r="R1996" i="11" s="1"/>
  <c r="N1997" i="11" a="1"/>
  <c r="N1997" i="11" s="1"/>
  <c r="O1997" i="11" a="1"/>
  <c r="O1997" i="11" s="1"/>
  <c r="P1997" i="11" a="1"/>
  <c r="P1997" i="11" s="1"/>
  <c r="Q1997" i="11" a="1"/>
  <c r="Q1997" i="11" s="1"/>
  <c r="R1997" i="11" a="1"/>
  <c r="R1997" i="11" s="1"/>
  <c r="N1998" i="11" a="1"/>
  <c r="N1998" i="11" s="1"/>
  <c r="O1998" i="11" a="1"/>
  <c r="O1998" i="11" s="1"/>
  <c r="P1998" i="11" a="1"/>
  <c r="P1998" i="11" s="1"/>
  <c r="Q1998" i="11" a="1"/>
  <c r="Q1998" i="11" s="1"/>
  <c r="R1998" i="11" a="1"/>
  <c r="R1998" i="11" s="1"/>
  <c r="N1999" i="11" a="1"/>
  <c r="N1999" i="11" s="1"/>
  <c r="O1999" i="11" a="1"/>
  <c r="O1999" i="11" s="1"/>
  <c r="P1999" i="11" a="1"/>
  <c r="P1999" i="11" s="1"/>
  <c r="Q1999" i="11" a="1"/>
  <c r="Q1999" i="11" s="1"/>
  <c r="R1999" i="11" a="1"/>
  <c r="R1999" i="11" s="1"/>
  <c r="N2000" i="11" a="1"/>
  <c r="N2000" i="11" s="1"/>
  <c r="O2000" i="11" a="1"/>
  <c r="O2000" i="11" s="1"/>
  <c r="P2000" i="11" a="1"/>
  <c r="P2000" i="11" s="1"/>
  <c r="Q2000" i="11" a="1"/>
  <c r="Q2000" i="11" s="1"/>
  <c r="R2000" i="11" a="1"/>
  <c r="R2000" i="11" s="1"/>
  <c r="N2001" i="11" a="1"/>
  <c r="N2001" i="11" s="1"/>
  <c r="O2001" i="11" a="1"/>
  <c r="O2001" i="11" s="1"/>
  <c r="P2001" i="11" a="1"/>
  <c r="P2001" i="11" s="1"/>
  <c r="Q2001" i="11" a="1"/>
  <c r="Q2001" i="11" s="1"/>
  <c r="R2001" i="11" a="1"/>
  <c r="R2001" i="11" s="1"/>
  <c r="N2002" i="11" a="1"/>
  <c r="N2002" i="11" s="1"/>
  <c r="O2002" i="11" a="1"/>
  <c r="O2002" i="11" s="1"/>
  <c r="P2002" i="11" a="1"/>
  <c r="P2002" i="11" s="1"/>
  <c r="Q2002" i="11" a="1"/>
  <c r="Q2002" i="11" s="1"/>
  <c r="R2002" i="11" a="1"/>
  <c r="R2002" i="11" s="1"/>
  <c r="N2003" i="11" a="1"/>
  <c r="N2003" i="11" s="1"/>
  <c r="O2003" i="11" a="1"/>
  <c r="O2003" i="11" s="1"/>
  <c r="P2003" i="11" a="1"/>
  <c r="P2003" i="11" s="1"/>
  <c r="Q2003" i="11" a="1"/>
  <c r="Q2003" i="11" s="1"/>
  <c r="R2003" i="11" a="1"/>
  <c r="R2003" i="11" s="1"/>
  <c r="N2004" i="11" a="1"/>
  <c r="N2004" i="11" s="1"/>
  <c r="O2004" i="11" a="1"/>
  <c r="O2004" i="11" s="1"/>
  <c r="P2004" i="11" a="1"/>
  <c r="P2004" i="11" s="1"/>
  <c r="Q2004" i="11" a="1"/>
  <c r="Q2004" i="11" s="1"/>
  <c r="R2004" i="11" a="1"/>
  <c r="R2004" i="11" s="1"/>
  <c r="N2005" i="11" a="1"/>
  <c r="N2005" i="11" s="1"/>
  <c r="O2005" i="11" a="1"/>
  <c r="O2005" i="11" s="1"/>
  <c r="P2005" i="11" a="1"/>
  <c r="P2005" i="11" s="1"/>
  <c r="Q2005" i="11" a="1"/>
  <c r="Q2005" i="11" s="1"/>
  <c r="R2005" i="11" a="1"/>
  <c r="R2005" i="11" s="1"/>
  <c r="N2006" i="11" a="1"/>
  <c r="N2006" i="11" s="1"/>
  <c r="O2006" i="11" a="1"/>
  <c r="O2006" i="11" s="1"/>
  <c r="P2006" i="11" a="1"/>
  <c r="P2006" i="11" s="1"/>
  <c r="Q2006" i="11" a="1"/>
  <c r="Q2006" i="11" s="1"/>
  <c r="R2006" i="11" a="1"/>
  <c r="R2006" i="11" s="1"/>
  <c r="N2007" i="11" a="1"/>
  <c r="N2007" i="11" s="1"/>
  <c r="O2007" i="11" a="1"/>
  <c r="O2007" i="11" s="1"/>
  <c r="P2007" i="11" a="1"/>
  <c r="P2007" i="11" s="1"/>
  <c r="Q2007" i="11" a="1"/>
  <c r="Q2007" i="11" s="1"/>
  <c r="R2007" i="11" a="1"/>
  <c r="R2007" i="11" s="1"/>
  <c r="N2008" i="11" a="1"/>
  <c r="N2008" i="11" s="1"/>
  <c r="O2008" i="11" a="1"/>
  <c r="O2008" i="11" s="1"/>
  <c r="P2008" i="11" a="1"/>
  <c r="P2008" i="11" s="1"/>
  <c r="Q2008" i="11" a="1"/>
  <c r="Q2008" i="11" s="1"/>
  <c r="R2008" i="11" a="1"/>
  <c r="R2008" i="11" s="1"/>
  <c r="N2009" i="11" a="1"/>
  <c r="N2009" i="11" s="1"/>
  <c r="O2009" i="11" a="1"/>
  <c r="O2009" i="11" s="1"/>
  <c r="P2009" i="11" a="1"/>
  <c r="P2009" i="11" s="1"/>
  <c r="Q2009" i="11" a="1"/>
  <c r="Q2009" i="11" s="1"/>
  <c r="R2009" i="11" a="1"/>
  <c r="R2009" i="11" s="1"/>
  <c r="N2010" i="11" a="1"/>
  <c r="N2010" i="11" s="1"/>
  <c r="O2010" i="11" a="1"/>
  <c r="O2010" i="11" s="1"/>
  <c r="P2010" i="11" a="1"/>
  <c r="P2010" i="11" s="1"/>
  <c r="Q2010" i="11" a="1"/>
  <c r="Q2010" i="11" s="1"/>
  <c r="R2010" i="11" a="1"/>
  <c r="R2010" i="11" s="1"/>
  <c r="N2011" i="11" a="1"/>
  <c r="N2011" i="11" s="1"/>
  <c r="O2011" i="11" a="1"/>
  <c r="O2011" i="11" s="1"/>
  <c r="P2011" i="11" a="1"/>
  <c r="P2011" i="11" s="1"/>
  <c r="Q2011" i="11" a="1"/>
  <c r="Q2011" i="11" s="1"/>
  <c r="R2011" i="11" a="1"/>
  <c r="R2011" i="11" s="1"/>
  <c r="N2012" i="11" a="1"/>
  <c r="N2012" i="11" s="1"/>
  <c r="O2012" i="11" a="1"/>
  <c r="O2012" i="11" s="1"/>
  <c r="P2012" i="11" a="1"/>
  <c r="P2012" i="11" s="1"/>
  <c r="Q2012" i="11" a="1"/>
  <c r="Q2012" i="11" s="1"/>
  <c r="R2012" i="11" a="1"/>
  <c r="R2012" i="11" s="1"/>
  <c r="N2013" i="11" a="1"/>
  <c r="N2013" i="11" s="1"/>
  <c r="O2013" i="11" a="1"/>
  <c r="O2013" i="11" s="1"/>
  <c r="P2013" i="11" a="1"/>
  <c r="P2013" i="11" s="1"/>
  <c r="Q2013" i="11" a="1"/>
  <c r="Q2013" i="11" s="1"/>
  <c r="R2013" i="11" a="1"/>
  <c r="R2013" i="11" s="1"/>
  <c r="N2014" i="11" a="1"/>
  <c r="N2014" i="11" s="1"/>
  <c r="O2014" i="11" a="1"/>
  <c r="O2014" i="11" s="1"/>
  <c r="P2014" i="11" a="1"/>
  <c r="P2014" i="11" s="1"/>
  <c r="Q2014" i="11" a="1"/>
  <c r="Q2014" i="11" s="1"/>
  <c r="R2014" i="11" a="1"/>
  <c r="R2014" i="11" s="1"/>
  <c r="N2015" i="11" a="1"/>
  <c r="N2015" i="11" s="1"/>
  <c r="O2015" i="11" a="1"/>
  <c r="O2015" i="11" s="1"/>
  <c r="P2015" i="11" a="1"/>
  <c r="P2015" i="11" s="1"/>
  <c r="Q2015" i="11" a="1"/>
  <c r="Q2015" i="11" s="1"/>
  <c r="R2015" i="11" a="1"/>
  <c r="R2015" i="11" s="1"/>
  <c r="N2016" i="11" a="1"/>
  <c r="N2016" i="11" s="1"/>
  <c r="O2016" i="11" a="1"/>
  <c r="O2016" i="11" s="1"/>
  <c r="P2016" i="11" a="1"/>
  <c r="P2016" i="11" s="1"/>
  <c r="Q2016" i="11" a="1"/>
  <c r="Q2016" i="11" s="1"/>
  <c r="R2016" i="11" a="1"/>
  <c r="R2016" i="11" s="1"/>
  <c r="N2017" i="11" a="1"/>
  <c r="N2017" i="11" s="1"/>
  <c r="O2017" i="11" a="1"/>
  <c r="O2017" i="11" s="1"/>
  <c r="P2017" i="11" a="1"/>
  <c r="P2017" i="11" s="1"/>
  <c r="Q2017" i="11" a="1"/>
  <c r="Q2017" i="11" s="1"/>
  <c r="R2017" i="11" a="1"/>
  <c r="R2017" i="11" s="1"/>
  <c r="N2018" i="11" a="1"/>
  <c r="N2018" i="11" s="1"/>
  <c r="O2018" i="11" a="1"/>
  <c r="O2018" i="11" s="1"/>
  <c r="P2018" i="11" a="1"/>
  <c r="P2018" i="11" s="1"/>
  <c r="Q2018" i="11" a="1"/>
  <c r="Q2018" i="11" s="1"/>
  <c r="R2018" i="11" a="1"/>
  <c r="R2018" i="11" s="1"/>
  <c r="N2019" i="11" a="1"/>
  <c r="N2019" i="11" s="1"/>
  <c r="O2019" i="11" a="1"/>
  <c r="O2019" i="11" s="1"/>
  <c r="P2019" i="11" a="1"/>
  <c r="P2019" i="11" s="1"/>
  <c r="Q2019" i="11" a="1"/>
  <c r="Q2019" i="11" s="1"/>
  <c r="R2019" i="11" a="1"/>
  <c r="R2019" i="11" s="1"/>
  <c r="N2020" i="11" a="1"/>
  <c r="N2020" i="11" s="1"/>
  <c r="O2020" i="11" a="1"/>
  <c r="O2020" i="11" s="1"/>
  <c r="P2020" i="11" a="1"/>
  <c r="P2020" i="11" s="1"/>
  <c r="Q2020" i="11" a="1"/>
  <c r="Q2020" i="11" s="1"/>
  <c r="R2020" i="11" a="1"/>
  <c r="R2020" i="11" s="1"/>
  <c r="N2021" i="11" a="1"/>
  <c r="N2021" i="11" s="1"/>
  <c r="O2021" i="11" a="1"/>
  <c r="O2021" i="11" s="1"/>
  <c r="P2021" i="11" a="1"/>
  <c r="P2021" i="11" s="1"/>
  <c r="Q2021" i="11" a="1"/>
  <c r="Q2021" i="11" s="1"/>
  <c r="R2021" i="11" a="1"/>
  <c r="R2021" i="11" s="1"/>
  <c r="N2022" i="11" a="1"/>
  <c r="N2022" i="11" s="1"/>
  <c r="O2022" i="11" a="1"/>
  <c r="O2022" i="11" s="1"/>
  <c r="P2022" i="11" a="1"/>
  <c r="P2022" i="11" s="1"/>
  <c r="Q2022" i="11" a="1"/>
  <c r="Q2022" i="11" s="1"/>
  <c r="R2022" i="11" a="1"/>
  <c r="R2022" i="11" s="1"/>
  <c r="N2023" i="11" a="1"/>
  <c r="N2023" i="11" s="1"/>
  <c r="O2023" i="11" a="1"/>
  <c r="O2023" i="11" s="1"/>
  <c r="P2023" i="11" a="1"/>
  <c r="P2023" i="11" s="1"/>
  <c r="Q2023" i="11" a="1"/>
  <c r="Q2023" i="11" s="1"/>
  <c r="R2023" i="11" a="1"/>
  <c r="R2023" i="11" s="1"/>
  <c r="N2024" i="11" a="1"/>
  <c r="N2024" i="11" s="1"/>
  <c r="O2024" i="11" a="1"/>
  <c r="O2024" i="11" s="1"/>
  <c r="P2024" i="11" a="1"/>
  <c r="P2024" i="11" s="1"/>
  <c r="Q2024" i="11" a="1"/>
  <c r="Q2024" i="11" s="1"/>
  <c r="R2024" i="11" a="1"/>
  <c r="R2024" i="11" s="1"/>
  <c r="N2025" i="11" a="1"/>
  <c r="N2025" i="11" s="1"/>
  <c r="O2025" i="11" a="1"/>
  <c r="O2025" i="11" s="1"/>
  <c r="P2025" i="11" a="1"/>
  <c r="P2025" i="11" s="1"/>
  <c r="Q2025" i="11" a="1"/>
  <c r="Q2025" i="11" s="1"/>
  <c r="R2025" i="11" a="1"/>
  <c r="R2025" i="11" s="1"/>
  <c r="N2026" i="11" a="1"/>
  <c r="N2026" i="11" s="1"/>
  <c r="O2026" i="11" a="1"/>
  <c r="O2026" i="11" s="1"/>
  <c r="P2026" i="11" a="1"/>
  <c r="P2026" i="11" s="1"/>
  <c r="Q2026" i="11" a="1"/>
  <c r="Q2026" i="11" s="1"/>
  <c r="R2026" i="11" a="1"/>
  <c r="R2026" i="11" s="1"/>
  <c r="N2027" i="11" a="1"/>
  <c r="N2027" i="11" s="1"/>
  <c r="O2027" i="11" a="1"/>
  <c r="O2027" i="11" s="1"/>
  <c r="P2027" i="11" a="1"/>
  <c r="P2027" i="11" s="1"/>
  <c r="Q2027" i="11" a="1"/>
  <c r="Q2027" i="11" s="1"/>
  <c r="R2027" i="11" a="1"/>
  <c r="R2027" i="11" s="1"/>
  <c r="N2028" i="11" a="1"/>
  <c r="N2028" i="11" s="1"/>
  <c r="O2028" i="11" a="1"/>
  <c r="O2028" i="11" s="1"/>
  <c r="P2028" i="11" a="1"/>
  <c r="P2028" i="11" s="1"/>
  <c r="Q2028" i="11" a="1"/>
  <c r="Q2028" i="11" s="1"/>
  <c r="R2028" i="11" a="1"/>
  <c r="R2028" i="11" s="1"/>
  <c r="N2029" i="11" a="1"/>
  <c r="N2029" i="11" s="1"/>
  <c r="O2029" i="11" a="1"/>
  <c r="O2029" i="11" s="1"/>
  <c r="P2029" i="11" a="1"/>
  <c r="P2029" i="11" s="1"/>
  <c r="Q2029" i="11" a="1"/>
  <c r="Q2029" i="11" s="1"/>
  <c r="R2029" i="11" a="1"/>
  <c r="R2029" i="11" s="1"/>
  <c r="N2030" i="11" a="1"/>
  <c r="N2030" i="11" s="1"/>
  <c r="O2030" i="11" a="1"/>
  <c r="O2030" i="11" s="1"/>
  <c r="P2030" i="11" a="1"/>
  <c r="P2030" i="11" s="1"/>
  <c r="Q2030" i="11" a="1"/>
  <c r="Q2030" i="11" s="1"/>
  <c r="R2030" i="11" a="1"/>
  <c r="R2030" i="11" s="1"/>
  <c r="N2031" i="11" a="1"/>
  <c r="N2031" i="11" s="1"/>
  <c r="O2031" i="11" a="1"/>
  <c r="O2031" i="11" s="1"/>
  <c r="P2031" i="11" a="1"/>
  <c r="P2031" i="11" s="1"/>
  <c r="Q2031" i="11" a="1"/>
  <c r="Q2031" i="11" s="1"/>
  <c r="R2031" i="11" a="1"/>
  <c r="R2031" i="11" s="1"/>
  <c r="N2032" i="11" a="1"/>
  <c r="N2032" i="11" s="1"/>
  <c r="O2032" i="11" a="1"/>
  <c r="O2032" i="11" s="1"/>
  <c r="P2032" i="11" a="1"/>
  <c r="P2032" i="11" s="1"/>
  <c r="Q2032" i="11" a="1"/>
  <c r="Q2032" i="11" s="1"/>
  <c r="R2032" i="11" a="1"/>
  <c r="R2032" i="11" s="1"/>
  <c r="N2033" i="11" a="1"/>
  <c r="N2033" i="11" s="1"/>
  <c r="O2033" i="11" a="1"/>
  <c r="O2033" i="11" s="1"/>
  <c r="P2033" i="11" a="1"/>
  <c r="P2033" i="11" s="1"/>
  <c r="Q2033" i="11" a="1"/>
  <c r="Q2033" i="11" s="1"/>
  <c r="R2033" i="11" a="1"/>
  <c r="R2033" i="11" s="1"/>
  <c r="N2034" i="11" a="1"/>
  <c r="N2034" i="11" s="1"/>
  <c r="O2034" i="11" a="1"/>
  <c r="O2034" i="11" s="1"/>
  <c r="P2034" i="11" a="1"/>
  <c r="P2034" i="11" s="1"/>
  <c r="Q2034" i="11" a="1"/>
  <c r="Q2034" i="11" s="1"/>
  <c r="R2034" i="11" a="1"/>
  <c r="R2034" i="11" s="1"/>
  <c r="N2035" i="11" a="1"/>
  <c r="N2035" i="11" s="1"/>
  <c r="O2035" i="11" a="1"/>
  <c r="O2035" i="11" s="1"/>
  <c r="P2035" i="11" a="1"/>
  <c r="P2035" i="11" s="1"/>
  <c r="Q2035" i="11" a="1"/>
  <c r="Q2035" i="11" s="1"/>
  <c r="R2035" i="11" a="1"/>
  <c r="R2035" i="11" s="1"/>
  <c r="N2036" i="11" a="1"/>
  <c r="N2036" i="11" s="1"/>
  <c r="O2036" i="11" a="1"/>
  <c r="O2036" i="11" s="1"/>
  <c r="P2036" i="11" a="1"/>
  <c r="P2036" i="11" s="1"/>
  <c r="Q2036" i="11" a="1"/>
  <c r="Q2036" i="11" s="1"/>
  <c r="R2036" i="11" a="1"/>
  <c r="R2036" i="11" s="1"/>
  <c r="N2037" i="11" a="1"/>
  <c r="N2037" i="11" s="1"/>
  <c r="O2037" i="11" a="1"/>
  <c r="O2037" i="11" s="1"/>
  <c r="P2037" i="11" a="1"/>
  <c r="P2037" i="11" s="1"/>
  <c r="Q2037" i="11" a="1"/>
  <c r="Q2037" i="11" s="1"/>
  <c r="R2037" i="11" a="1"/>
  <c r="R2037" i="11" s="1"/>
  <c r="N2038" i="11" a="1"/>
  <c r="N2038" i="11" s="1"/>
  <c r="O2038" i="11" a="1"/>
  <c r="O2038" i="11" s="1"/>
  <c r="P2038" i="11" a="1"/>
  <c r="P2038" i="11" s="1"/>
  <c r="Q2038" i="11" a="1"/>
  <c r="Q2038" i="11" s="1"/>
  <c r="R2038" i="11" a="1"/>
  <c r="R2038" i="11" s="1"/>
  <c r="N2039" i="11" a="1"/>
  <c r="N2039" i="11" s="1"/>
  <c r="O2039" i="11" a="1"/>
  <c r="O2039" i="11" s="1"/>
  <c r="P2039" i="11" a="1"/>
  <c r="P2039" i="11" s="1"/>
  <c r="Q2039" i="11" a="1"/>
  <c r="Q2039" i="11" s="1"/>
  <c r="R2039" i="11" a="1"/>
  <c r="R2039" i="11" s="1"/>
  <c r="N2040" i="11" a="1"/>
  <c r="N2040" i="11" s="1"/>
  <c r="O2040" i="11" a="1"/>
  <c r="O2040" i="11" s="1"/>
  <c r="P2040" i="11" a="1"/>
  <c r="P2040" i="11" s="1"/>
  <c r="Q2040" i="11" a="1"/>
  <c r="Q2040" i="11" s="1"/>
  <c r="R2040" i="11" a="1"/>
  <c r="R2040" i="11" s="1"/>
  <c r="N2041" i="11" a="1"/>
  <c r="N2041" i="11" s="1"/>
  <c r="O2041" i="11" a="1"/>
  <c r="O2041" i="11" s="1"/>
  <c r="P2041" i="11" a="1"/>
  <c r="P2041" i="11" s="1"/>
  <c r="Q2041" i="11" a="1"/>
  <c r="Q2041" i="11" s="1"/>
  <c r="R2041" i="11" a="1"/>
  <c r="R2041" i="11" s="1"/>
  <c r="N2042" i="11" a="1"/>
  <c r="N2042" i="11" s="1"/>
  <c r="O2042" i="11" a="1"/>
  <c r="O2042" i="11" s="1"/>
  <c r="P2042" i="11" a="1"/>
  <c r="P2042" i="11" s="1"/>
  <c r="Q2042" i="11" a="1"/>
  <c r="Q2042" i="11" s="1"/>
  <c r="R2042" i="11" a="1"/>
  <c r="R2042" i="11" s="1"/>
  <c r="N2043" i="11" a="1"/>
  <c r="N2043" i="11" s="1"/>
  <c r="O2043" i="11" a="1"/>
  <c r="O2043" i="11" s="1"/>
  <c r="P2043" i="11" a="1"/>
  <c r="P2043" i="11" s="1"/>
  <c r="Q2043" i="11" a="1"/>
  <c r="Q2043" i="11" s="1"/>
  <c r="R2043" i="11" a="1"/>
  <c r="R2043" i="11" s="1"/>
  <c r="N2044" i="11" a="1"/>
  <c r="N2044" i="11" s="1"/>
  <c r="O2044" i="11" a="1"/>
  <c r="O2044" i="11" s="1"/>
  <c r="P2044" i="11" a="1"/>
  <c r="P2044" i="11" s="1"/>
  <c r="Q2044" i="11" a="1"/>
  <c r="Q2044" i="11" s="1"/>
  <c r="R2044" i="11" a="1"/>
  <c r="R2044" i="11" s="1"/>
  <c r="N2045" i="11" a="1"/>
  <c r="N2045" i="11" s="1"/>
  <c r="O2045" i="11" a="1"/>
  <c r="O2045" i="11" s="1"/>
  <c r="P2045" i="11" a="1"/>
  <c r="P2045" i="11" s="1"/>
  <c r="Q2045" i="11" a="1"/>
  <c r="Q2045" i="11" s="1"/>
  <c r="R2045" i="11" a="1"/>
  <c r="R2045" i="11" s="1"/>
  <c r="N2046" i="11" a="1"/>
  <c r="N2046" i="11" s="1"/>
  <c r="O2046" i="11" a="1"/>
  <c r="O2046" i="11" s="1"/>
  <c r="P2046" i="11" a="1"/>
  <c r="P2046" i="11" s="1"/>
  <c r="Q2046" i="11" a="1"/>
  <c r="Q2046" i="11" s="1"/>
  <c r="R2046" i="11" a="1"/>
  <c r="R2046" i="11" s="1"/>
  <c r="N2047" i="11" a="1"/>
  <c r="N2047" i="11" s="1"/>
  <c r="O2047" i="11" a="1"/>
  <c r="O2047" i="11" s="1"/>
  <c r="P2047" i="11" a="1"/>
  <c r="P2047" i="11" s="1"/>
  <c r="Q2047" i="11" a="1"/>
  <c r="Q2047" i="11" s="1"/>
  <c r="R2047" i="11" a="1"/>
  <c r="R2047" i="11" s="1"/>
  <c r="N2048" i="11" a="1"/>
  <c r="N2048" i="11" s="1"/>
  <c r="O2048" i="11" a="1"/>
  <c r="O2048" i="11" s="1"/>
  <c r="P2048" i="11" a="1"/>
  <c r="P2048" i="11" s="1"/>
  <c r="Q2048" i="11" a="1"/>
  <c r="Q2048" i="11" s="1"/>
  <c r="R2048" i="11" a="1"/>
  <c r="R2048" i="11" s="1"/>
  <c r="N2049" i="11" a="1"/>
  <c r="N2049" i="11" s="1"/>
  <c r="O2049" i="11" a="1"/>
  <c r="O2049" i="11" s="1"/>
  <c r="P2049" i="11" a="1"/>
  <c r="P2049" i="11" s="1"/>
  <c r="Q2049" i="11" a="1"/>
  <c r="Q2049" i="11" s="1"/>
  <c r="R2049" i="11" a="1"/>
  <c r="R2049" i="11" s="1"/>
  <c r="N2050" i="11" a="1"/>
  <c r="N2050" i="11" s="1"/>
  <c r="O2050" i="11" a="1"/>
  <c r="O2050" i="11" s="1"/>
  <c r="P2050" i="11" a="1"/>
  <c r="P2050" i="11" s="1"/>
  <c r="Q2050" i="11" a="1"/>
  <c r="Q2050" i="11" s="1"/>
  <c r="R2050" i="11" a="1"/>
  <c r="R2050" i="11" s="1"/>
  <c r="N2051" i="11" a="1"/>
  <c r="N2051" i="11" s="1"/>
  <c r="O2051" i="11" a="1"/>
  <c r="O2051" i="11" s="1"/>
  <c r="P2051" i="11" a="1"/>
  <c r="P2051" i="11" s="1"/>
  <c r="Q2051" i="11" a="1"/>
  <c r="Q2051" i="11" s="1"/>
  <c r="R2051" i="11" a="1"/>
  <c r="R2051" i="11" s="1"/>
  <c r="N2052" i="11" a="1"/>
  <c r="N2052" i="11" s="1"/>
  <c r="O2052" i="11" a="1"/>
  <c r="O2052" i="11" s="1"/>
  <c r="P2052" i="11" a="1"/>
  <c r="P2052" i="11" s="1"/>
  <c r="Q2052" i="11" a="1"/>
  <c r="Q2052" i="11" s="1"/>
  <c r="R2052" i="11" a="1"/>
  <c r="R2052" i="11" s="1"/>
  <c r="N2053" i="11" a="1"/>
  <c r="N2053" i="11" s="1"/>
  <c r="O2053" i="11" a="1"/>
  <c r="O2053" i="11" s="1"/>
  <c r="P2053" i="11" a="1"/>
  <c r="P2053" i="11" s="1"/>
  <c r="Q2053" i="11" a="1"/>
  <c r="Q2053" i="11" s="1"/>
  <c r="R2053" i="11" a="1"/>
  <c r="R2053" i="11" s="1"/>
  <c r="N2054" i="11" a="1"/>
  <c r="N2054" i="11"/>
  <c r="O2054" i="11" a="1"/>
  <c r="O2054" i="11"/>
  <c r="P2054" i="11" a="1"/>
  <c r="P2054" i="11"/>
  <c r="Q2054" i="11" a="1"/>
  <c r="Q2054" i="11"/>
  <c r="R2054" i="11" a="1"/>
  <c r="R2054" i="11"/>
  <c r="N2055" i="11" a="1"/>
  <c r="N2055" i="11"/>
  <c r="O2055" i="11" a="1"/>
  <c r="O2055" i="11"/>
  <c r="P2055" i="11" a="1"/>
  <c r="P2055" i="11"/>
  <c r="Q2055" i="11" a="1"/>
  <c r="Q2055" i="11"/>
  <c r="R2055" i="11" a="1"/>
  <c r="R2055" i="11"/>
  <c r="N2056" i="11" a="1"/>
  <c r="N2056" i="11"/>
  <c r="O2056" i="11" a="1"/>
  <c r="O2056" i="11"/>
  <c r="P2056" i="11" a="1"/>
  <c r="P2056" i="11"/>
  <c r="Q2056" i="11" a="1"/>
  <c r="Q2056" i="11"/>
  <c r="R2056" i="11" a="1"/>
  <c r="R2056" i="11"/>
  <c r="N2057" i="11" a="1"/>
  <c r="N2057" i="11"/>
  <c r="O2057" i="11" a="1"/>
  <c r="O2057" i="11"/>
  <c r="P2057" i="11" a="1"/>
  <c r="P2057" i="11"/>
  <c r="Q2057" i="11" a="1"/>
  <c r="Q2057" i="11"/>
  <c r="R2057" i="11" a="1"/>
  <c r="R2057" i="11"/>
  <c r="N2058" i="11" a="1"/>
  <c r="N2058" i="11"/>
  <c r="O2058" i="11" a="1"/>
  <c r="O2058" i="11"/>
  <c r="P2058" i="11" a="1"/>
  <c r="P2058" i="11"/>
  <c r="Q2058" i="11" a="1"/>
  <c r="Q2058" i="11"/>
  <c r="R2058" i="11" a="1"/>
  <c r="R2058" i="11"/>
  <c r="N2059" i="11" a="1"/>
  <c r="N2059" i="11"/>
  <c r="O2059" i="11" a="1"/>
  <c r="O2059" i="11"/>
  <c r="P2059" i="11" a="1"/>
  <c r="P2059" i="11"/>
  <c r="Q2059" i="11" a="1"/>
  <c r="Q2059" i="11"/>
  <c r="R2059" i="11" a="1"/>
  <c r="R2059" i="11"/>
  <c r="N2060" i="11" a="1"/>
  <c r="N2060" i="11"/>
  <c r="O2060" i="11" a="1"/>
  <c r="O2060" i="11"/>
  <c r="P2060" i="11" a="1"/>
  <c r="P2060" i="11"/>
  <c r="Q2060" i="11" a="1"/>
  <c r="Q2060" i="11"/>
  <c r="R2060" i="11" a="1"/>
  <c r="R2060" i="11"/>
  <c r="N2061" i="11" a="1"/>
  <c r="N2061" i="11"/>
  <c r="O2061" i="11" a="1"/>
  <c r="O2061" i="11"/>
  <c r="P2061" i="11" a="1"/>
  <c r="P2061" i="11"/>
  <c r="Q2061" i="11" a="1"/>
  <c r="Q2061" i="11"/>
  <c r="R2061" i="11" a="1"/>
  <c r="R2061" i="11"/>
  <c r="N2062" i="11" a="1"/>
  <c r="N2062" i="11"/>
  <c r="O2062" i="11" a="1"/>
  <c r="O2062" i="11"/>
  <c r="P2062" i="11" a="1"/>
  <c r="P2062" i="11"/>
  <c r="Q2062" i="11" a="1"/>
  <c r="Q2062" i="11"/>
  <c r="R2062" i="11" a="1"/>
  <c r="R2062" i="11"/>
  <c r="N2063" i="11" a="1"/>
  <c r="N2063" i="11"/>
  <c r="O2063" i="11" a="1"/>
  <c r="O2063" i="11"/>
  <c r="P2063" i="11" a="1"/>
  <c r="P2063" i="11"/>
  <c r="Q2063" i="11" a="1"/>
  <c r="Q2063" i="11"/>
  <c r="R2063" i="11" a="1"/>
  <c r="R2063" i="11"/>
  <c r="N2064" i="11" a="1"/>
  <c r="N2064" i="11"/>
  <c r="O2064" i="11" a="1"/>
  <c r="O2064" i="11"/>
  <c r="P2064" i="11" a="1"/>
  <c r="P2064" i="11"/>
  <c r="Q2064" i="11" a="1"/>
  <c r="Q2064" i="11"/>
  <c r="R2064" i="11" a="1"/>
  <c r="R2064" i="11"/>
  <c r="N2065" i="11" a="1"/>
  <c r="N2065" i="11"/>
  <c r="O2065" i="11" a="1"/>
  <c r="O2065" i="11"/>
  <c r="P2065" i="11" a="1"/>
  <c r="P2065" i="11"/>
  <c r="Q2065" i="11" a="1"/>
  <c r="Q2065" i="11"/>
  <c r="R2065" i="11" a="1"/>
  <c r="R2065" i="11"/>
  <c r="N2066" i="11" a="1"/>
  <c r="N2066" i="11"/>
  <c r="O2066" i="11" a="1"/>
  <c r="O2066" i="11"/>
  <c r="P2066" i="11" a="1"/>
  <c r="P2066" i="11"/>
  <c r="Q2066" i="11" a="1"/>
  <c r="Q2066" i="11"/>
  <c r="R2066" i="11" a="1"/>
  <c r="R2066" i="11"/>
  <c r="N2067" i="11" a="1"/>
  <c r="N2067" i="11"/>
  <c r="O2067" i="11" a="1"/>
  <c r="O2067" i="11"/>
  <c r="P2067" i="11" a="1"/>
  <c r="P2067" i="11"/>
  <c r="Q2067" i="11" a="1"/>
  <c r="Q2067" i="11"/>
  <c r="R2067" i="11" a="1"/>
  <c r="R2067" i="11"/>
  <c r="N2068" i="11" a="1"/>
  <c r="N2068" i="11"/>
  <c r="O2068" i="11" a="1"/>
  <c r="O2068" i="11"/>
  <c r="P2068" i="11" a="1"/>
  <c r="P2068" i="11"/>
  <c r="Q2068" i="11" a="1"/>
  <c r="Q2068" i="11"/>
  <c r="R2068" i="11" a="1"/>
  <c r="R2068" i="11"/>
  <c r="N2069" i="11" a="1"/>
  <c r="N2069" i="11"/>
  <c r="O2069" i="11" a="1"/>
  <c r="O2069" i="11"/>
  <c r="P2069" i="11" a="1"/>
  <c r="P2069" i="11"/>
  <c r="Q2069" i="11" a="1"/>
  <c r="Q2069" i="11"/>
  <c r="R2069" i="11" a="1"/>
  <c r="R2069" i="11"/>
  <c r="N2070" i="11" a="1"/>
  <c r="N2070" i="11"/>
  <c r="O2070" i="11" a="1"/>
  <c r="O2070" i="11"/>
  <c r="P2070" i="11" a="1"/>
  <c r="P2070" i="11"/>
  <c r="Q2070" i="11" a="1"/>
  <c r="Q2070" i="11"/>
  <c r="R2070" i="11" a="1"/>
  <c r="R2070" i="11"/>
  <c r="N2071" i="11" a="1"/>
  <c r="N2071" i="11"/>
  <c r="O2071" i="11" a="1"/>
  <c r="O2071" i="11"/>
  <c r="P2071" i="11" a="1"/>
  <c r="P2071" i="11"/>
  <c r="Q2071" i="11" a="1"/>
  <c r="Q2071" i="11"/>
  <c r="R2071" i="11" a="1"/>
  <c r="R2071" i="11"/>
  <c r="N2072" i="11" a="1"/>
  <c r="N2072" i="11"/>
  <c r="O2072" i="11" a="1"/>
  <c r="O2072" i="11"/>
  <c r="P2072" i="11" a="1"/>
  <c r="P2072" i="11"/>
  <c r="Q2072" i="11" a="1"/>
  <c r="Q2072" i="11"/>
  <c r="R2072" i="11" a="1"/>
  <c r="R2072" i="11"/>
  <c r="N2073" i="11" a="1"/>
  <c r="N2073" i="11"/>
  <c r="O2073" i="11" a="1"/>
  <c r="O2073" i="11"/>
  <c r="P2073" i="11" a="1"/>
  <c r="P2073" i="11"/>
  <c r="Q2073" i="11" a="1"/>
  <c r="Q2073" i="11"/>
  <c r="R2073" i="11" a="1"/>
  <c r="R2073" i="11"/>
  <c r="N2074" i="11" a="1"/>
  <c r="N2074" i="11"/>
  <c r="O2074" i="11" a="1"/>
  <c r="O2074" i="11"/>
  <c r="P2074" i="11" a="1"/>
  <c r="P2074" i="11"/>
  <c r="Q2074" i="11" a="1"/>
  <c r="Q2074" i="11"/>
  <c r="R2074" i="11" a="1"/>
  <c r="R2074" i="11"/>
  <c r="N2075" i="11" a="1"/>
  <c r="N2075" i="11"/>
  <c r="O2075" i="11" a="1"/>
  <c r="O2075" i="11"/>
  <c r="P2075" i="11" a="1"/>
  <c r="P2075" i="11"/>
  <c r="Q2075" i="11" a="1"/>
  <c r="Q2075" i="11"/>
  <c r="R2075" i="11" a="1"/>
  <c r="R2075" i="11"/>
  <c r="N2076" i="11" a="1"/>
  <c r="N2076" i="11"/>
  <c r="O2076" i="11" a="1"/>
  <c r="O2076" i="11"/>
  <c r="P2076" i="11" a="1"/>
  <c r="P2076" i="11"/>
  <c r="Q2076" i="11" a="1"/>
  <c r="Q2076" i="11"/>
  <c r="R2076" i="11" a="1"/>
  <c r="R2076" i="11"/>
  <c r="N2077" i="11" a="1"/>
  <c r="N2077" i="11"/>
  <c r="O2077" i="11" a="1"/>
  <c r="O2077" i="11"/>
  <c r="P2077" i="11" a="1"/>
  <c r="P2077" i="11"/>
  <c r="Q2077" i="11" a="1"/>
  <c r="Q2077" i="11"/>
  <c r="R2077" i="11" a="1"/>
  <c r="R2077" i="11"/>
  <c r="N2078" i="11" a="1"/>
  <c r="N2078" i="11"/>
  <c r="O2078" i="11" a="1"/>
  <c r="O2078" i="11"/>
  <c r="P2078" i="11" a="1"/>
  <c r="P2078" i="11"/>
  <c r="Q2078" i="11" a="1"/>
  <c r="Q2078" i="11"/>
  <c r="R2078" i="11" a="1"/>
  <c r="R2078" i="11"/>
  <c r="N2079" i="11" a="1"/>
  <c r="N2079" i="11"/>
  <c r="O2079" i="11" a="1"/>
  <c r="O2079" i="11"/>
  <c r="P2079" i="11" a="1"/>
  <c r="P2079" i="11"/>
  <c r="Q2079" i="11" a="1"/>
  <c r="Q2079" i="11"/>
  <c r="R2079" i="11" a="1"/>
  <c r="R2079" i="11"/>
  <c r="N2080" i="11" a="1"/>
  <c r="N2080" i="11"/>
  <c r="O2080" i="11" a="1"/>
  <c r="O2080" i="11"/>
  <c r="P2080" i="11" a="1"/>
  <c r="P2080" i="11"/>
  <c r="Q2080" i="11" a="1"/>
  <c r="Q2080" i="11"/>
  <c r="R2080" i="11" a="1"/>
  <c r="R2080" i="11"/>
  <c r="N2081" i="11" a="1"/>
  <c r="N2081" i="11"/>
  <c r="O2081" i="11" a="1"/>
  <c r="O2081" i="11"/>
  <c r="P2081" i="11" a="1"/>
  <c r="P2081" i="11"/>
  <c r="Q2081" i="11" a="1"/>
  <c r="Q2081" i="11"/>
  <c r="R2081" i="11" a="1"/>
  <c r="R2081" i="11"/>
  <c r="N2082" i="11" a="1"/>
  <c r="N2082" i="11"/>
  <c r="O2082" i="11" a="1"/>
  <c r="O2082" i="11"/>
  <c r="P2082" i="11" a="1"/>
  <c r="P2082" i="11"/>
  <c r="Q2082" i="11" a="1"/>
  <c r="Q2082" i="11"/>
  <c r="R2082" i="11" a="1"/>
  <c r="R2082" i="11"/>
  <c r="N2083" i="11" a="1"/>
  <c r="N2083" i="11"/>
  <c r="O2083" i="11" a="1"/>
  <c r="O2083" i="11"/>
  <c r="P2083" i="11" a="1"/>
  <c r="P2083" i="11"/>
  <c r="Q2083" i="11" a="1"/>
  <c r="Q2083" i="11"/>
  <c r="R2083" i="11" a="1"/>
  <c r="R2083" i="11"/>
  <c r="N2084" i="11" a="1"/>
  <c r="N2084" i="11"/>
  <c r="O2084" i="11" a="1"/>
  <c r="O2084" i="11"/>
  <c r="P2084" i="11" a="1"/>
  <c r="P2084" i="11"/>
  <c r="Q2084" i="11" a="1"/>
  <c r="Q2084" i="11"/>
  <c r="R2084" i="11" a="1"/>
  <c r="R2084" i="11"/>
  <c r="N2085" i="11" a="1"/>
  <c r="N2085" i="11"/>
  <c r="O2085" i="11" a="1"/>
  <c r="O2085" i="11"/>
  <c r="P2085" i="11" a="1"/>
  <c r="P2085" i="11"/>
  <c r="Q2085" i="11" a="1"/>
  <c r="Q2085" i="11"/>
  <c r="R2085" i="11" a="1"/>
  <c r="R2085" i="11"/>
  <c r="N2086" i="11" a="1"/>
  <c r="N2086" i="11"/>
  <c r="O2086" i="11" a="1"/>
  <c r="O2086" i="11"/>
  <c r="P2086" i="11" a="1"/>
  <c r="P2086" i="11"/>
  <c r="Q2086" i="11" a="1"/>
  <c r="Q2086" i="11"/>
  <c r="R2086" i="11" a="1"/>
  <c r="R2086" i="11"/>
  <c r="N2087" i="11" a="1"/>
  <c r="N2087" i="11"/>
  <c r="O2087" i="11" a="1"/>
  <c r="O2087" i="11"/>
  <c r="P2087" i="11" a="1"/>
  <c r="P2087" i="11"/>
  <c r="Q2087" i="11" a="1"/>
  <c r="Q2087" i="11"/>
  <c r="R2087" i="11" a="1"/>
  <c r="R2087" i="11"/>
  <c r="N2088" i="11" a="1"/>
  <c r="N2088" i="11"/>
  <c r="O2088" i="11" a="1"/>
  <c r="O2088" i="11"/>
  <c r="P2088" i="11" a="1"/>
  <c r="P2088" i="11"/>
  <c r="Q2088" i="11" a="1"/>
  <c r="Q2088" i="11"/>
  <c r="R2088" i="11" a="1"/>
  <c r="R2088" i="11"/>
  <c r="N2089" i="11" a="1"/>
  <c r="N2089" i="11"/>
  <c r="O2089" i="11" a="1"/>
  <c r="O2089" i="11"/>
  <c r="P2089" i="11" a="1"/>
  <c r="P2089" i="11"/>
  <c r="Q2089" i="11" a="1"/>
  <c r="Q2089" i="11"/>
  <c r="R2089" i="11" a="1"/>
  <c r="R2089" i="11"/>
  <c r="N2090" i="11" a="1"/>
  <c r="N2090" i="11"/>
  <c r="O2090" i="11" a="1"/>
  <c r="O2090" i="11"/>
  <c r="P2090" i="11" a="1"/>
  <c r="P2090" i="11"/>
  <c r="Q2090" i="11" a="1"/>
  <c r="Q2090" i="11"/>
  <c r="R2090" i="11" a="1"/>
  <c r="R2090" i="11"/>
  <c r="N2091" i="11" a="1"/>
  <c r="N2091" i="11"/>
  <c r="O2091" i="11" a="1"/>
  <c r="O2091" i="11"/>
  <c r="P2091" i="11" a="1"/>
  <c r="P2091" i="11"/>
  <c r="Q2091" i="11" a="1"/>
  <c r="Q2091" i="11"/>
  <c r="R2091" i="11" a="1"/>
  <c r="R2091" i="11"/>
  <c r="N2092" i="11" a="1"/>
  <c r="N2092" i="11"/>
  <c r="O2092" i="11" a="1"/>
  <c r="O2092" i="11"/>
  <c r="P2092" i="11" a="1"/>
  <c r="P2092" i="11"/>
  <c r="Q2092" i="11" a="1"/>
  <c r="Q2092" i="11"/>
  <c r="R2092" i="11" a="1"/>
  <c r="R2092" i="11"/>
  <c r="N2093" i="11" a="1"/>
  <c r="N2093" i="11"/>
  <c r="O2093" i="11" a="1"/>
  <c r="O2093" i="11"/>
  <c r="P2093" i="11" a="1"/>
  <c r="P2093" i="11"/>
  <c r="Q2093" i="11" a="1"/>
  <c r="Q2093" i="11"/>
  <c r="R2093" i="11" a="1"/>
  <c r="R2093" i="11"/>
  <c r="N2094" i="11" a="1"/>
  <c r="N2094" i="11"/>
  <c r="O2094" i="11" a="1"/>
  <c r="O2094" i="11"/>
  <c r="P2094" i="11" a="1"/>
  <c r="P2094" i="11"/>
  <c r="Q2094" i="11" a="1"/>
  <c r="Q2094" i="11"/>
  <c r="R2094" i="11" a="1"/>
  <c r="R2094" i="11"/>
  <c r="N2095" i="11" a="1"/>
  <c r="N2095" i="11"/>
  <c r="O2095" i="11" a="1"/>
  <c r="O2095" i="11"/>
  <c r="P2095" i="11" a="1"/>
  <c r="P2095" i="11"/>
  <c r="Q2095" i="11" a="1"/>
  <c r="Q2095" i="11"/>
  <c r="R2095" i="11" a="1"/>
  <c r="R2095" i="11"/>
  <c r="N2096" i="11" a="1"/>
  <c r="N2096" i="11"/>
  <c r="O2096" i="11" a="1"/>
  <c r="O2096" i="11"/>
  <c r="P2096" i="11" a="1"/>
  <c r="P2096" i="11"/>
  <c r="Q2096" i="11" a="1"/>
  <c r="Q2096" i="11"/>
  <c r="R2096" i="11" a="1"/>
  <c r="R2096" i="11"/>
  <c r="N2097" i="11" a="1"/>
  <c r="N2097" i="11"/>
  <c r="O2097" i="11" a="1"/>
  <c r="O2097" i="11"/>
  <c r="P2097" i="11" a="1"/>
  <c r="P2097" i="11"/>
  <c r="Q2097" i="11" a="1"/>
  <c r="Q2097" i="11"/>
  <c r="R2097" i="11" a="1"/>
  <c r="R2097" i="11"/>
  <c r="N2098" i="11" a="1"/>
  <c r="N2098" i="11"/>
  <c r="O2098" i="11" a="1"/>
  <c r="O2098" i="11"/>
  <c r="P2098" i="11" a="1"/>
  <c r="P2098" i="11"/>
  <c r="Q2098" i="11" a="1"/>
  <c r="Q2098" i="11"/>
  <c r="R2098" i="11" a="1"/>
  <c r="R2098" i="11"/>
  <c r="N2099" i="11" a="1"/>
  <c r="N2099" i="11"/>
  <c r="O2099" i="11" a="1"/>
  <c r="O2099" i="11"/>
  <c r="P2099" i="11" a="1"/>
  <c r="P2099" i="11"/>
  <c r="Q2099" i="11" a="1"/>
  <c r="Q2099" i="11"/>
  <c r="R2099" i="11" a="1"/>
  <c r="R2099" i="11"/>
  <c r="N2100" i="11" a="1"/>
  <c r="N2100" i="11"/>
  <c r="O2100" i="11" a="1"/>
  <c r="O2100" i="11"/>
  <c r="P2100" i="11" a="1"/>
  <c r="P2100" i="11"/>
  <c r="Q2100" i="11" a="1"/>
  <c r="Q2100" i="11"/>
  <c r="R2100" i="11" a="1"/>
  <c r="R2100" i="11"/>
  <c r="N2101" i="11" a="1"/>
  <c r="N2101" i="11"/>
  <c r="O2101" i="11" a="1"/>
  <c r="O2101" i="11"/>
  <c r="P2101" i="11" a="1"/>
  <c r="P2101" i="11"/>
  <c r="Q2101" i="11" a="1"/>
  <c r="Q2101" i="11"/>
  <c r="R2101" i="11" a="1"/>
  <c r="R2101" i="11"/>
  <c r="N2102" i="11" a="1"/>
  <c r="N2102" i="11"/>
  <c r="O2102" i="11" a="1"/>
  <c r="O2102" i="11"/>
  <c r="P2102" i="11" a="1"/>
  <c r="P2102" i="11"/>
  <c r="Q2102" i="11" a="1"/>
  <c r="Q2102" i="11"/>
  <c r="R2102" i="11" a="1"/>
  <c r="R2102" i="11"/>
  <c r="N2103" i="11" a="1"/>
  <c r="N2103" i="11"/>
  <c r="O2103" i="11" a="1"/>
  <c r="O2103" i="11"/>
  <c r="P2103" i="11" a="1"/>
  <c r="P2103" i="11"/>
  <c r="Q2103" i="11" a="1"/>
  <c r="Q2103" i="11"/>
  <c r="R2103" i="11" a="1"/>
  <c r="R2103" i="11"/>
  <c r="N2104" i="11" a="1"/>
  <c r="N2104" i="11"/>
  <c r="O2104" i="11" a="1"/>
  <c r="O2104" i="11"/>
  <c r="P2104" i="11" a="1"/>
  <c r="P2104" i="11"/>
  <c r="Q2104" i="11" a="1"/>
  <c r="Q2104" i="11"/>
  <c r="R2104" i="11" a="1"/>
  <c r="R2104" i="11"/>
  <c r="N2105" i="11" a="1"/>
  <c r="N2105" i="11"/>
  <c r="O2105" i="11" a="1"/>
  <c r="O2105" i="11"/>
  <c r="P2105" i="11" a="1"/>
  <c r="P2105" i="11"/>
  <c r="Q2105" i="11" a="1"/>
  <c r="Q2105" i="11"/>
  <c r="R2105" i="11" a="1"/>
  <c r="R2105" i="11"/>
  <c r="N2106" i="11" a="1"/>
  <c r="N2106" i="11"/>
  <c r="O2106" i="11" a="1"/>
  <c r="O2106" i="11"/>
  <c r="P2106" i="11" a="1"/>
  <c r="P2106" i="11"/>
  <c r="Q2106" i="11" a="1"/>
  <c r="Q2106" i="11"/>
  <c r="R2106" i="11" a="1"/>
  <c r="R2106" i="11"/>
  <c r="N2107" i="11" a="1"/>
  <c r="N2107" i="11"/>
  <c r="O2107" i="11" a="1"/>
  <c r="O2107" i="11"/>
  <c r="P2107" i="11" a="1"/>
  <c r="P2107" i="11"/>
  <c r="Q2107" i="11" a="1"/>
  <c r="Q2107" i="11"/>
  <c r="R2107" i="11" a="1"/>
  <c r="R2107" i="11"/>
  <c r="N2108" i="11" a="1"/>
  <c r="N2108" i="11"/>
  <c r="O2108" i="11" a="1"/>
  <c r="O2108" i="11"/>
  <c r="P2108" i="11" a="1"/>
  <c r="P2108" i="11"/>
  <c r="Q2108" i="11" a="1"/>
  <c r="Q2108" i="11"/>
  <c r="R2108" i="11" a="1"/>
  <c r="R2108" i="11"/>
  <c r="N2109" i="11" a="1"/>
  <c r="N2109" i="11"/>
  <c r="O2109" i="11" a="1"/>
  <c r="O2109" i="11"/>
  <c r="P2109" i="11" a="1"/>
  <c r="P2109" i="11"/>
  <c r="Q2109" i="11" a="1"/>
  <c r="Q2109" i="11"/>
  <c r="R2109" i="11" a="1"/>
  <c r="R2109" i="11"/>
  <c r="N2110" i="11" a="1"/>
  <c r="N2110" i="11"/>
  <c r="O2110" i="11" a="1"/>
  <c r="O2110" i="11"/>
  <c r="P2110" i="11" a="1"/>
  <c r="P2110" i="11"/>
  <c r="Q2110" i="11" a="1"/>
  <c r="Q2110" i="11"/>
  <c r="R2110" i="11" a="1"/>
  <c r="R2110" i="11"/>
  <c r="N2111" i="11" a="1"/>
  <c r="N2111" i="11"/>
  <c r="O2111" i="11" a="1"/>
  <c r="O2111" i="11"/>
  <c r="P2111" i="11" a="1"/>
  <c r="P2111" i="11"/>
  <c r="Q2111" i="11" a="1"/>
  <c r="Q2111" i="11"/>
  <c r="R2111" i="11" a="1"/>
  <c r="R2111" i="11"/>
  <c r="N2112" i="11" a="1"/>
  <c r="N2112" i="11"/>
  <c r="O2112" i="11" a="1"/>
  <c r="O2112" i="11"/>
  <c r="P2112" i="11" a="1"/>
  <c r="P2112" i="11"/>
  <c r="Q2112" i="11" a="1"/>
  <c r="Q2112" i="11"/>
  <c r="R2112" i="11" a="1"/>
  <c r="R2112" i="11"/>
  <c r="N2113" i="11" a="1"/>
  <c r="N2113" i="11"/>
  <c r="O2113" i="11" a="1"/>
  <c r="O2113" i="11"/>
  <c r="P2113" i="11" a="1"/>
  <c r="P2113" i="11"/>
  <c r="Q2113" i="11" a="1"/>
  <c r="Q2113" i="11"/>
  <c r="R2113" i="11" a="1"/>
  <c r="R2113" i="11"/>
  <c r="N2114" i="11" a="1"/>
  <c r="N2114" i="11"/>
  <c r="O2114" i="11" a="1"/>
  <c r="O2114" i="11"/>
  <c r="P2114" i="11" a="1"/>
  <c r="P2114" i="11"/>
  <c r="Q2114" i="11" a="1"/>
  <c r="Q2114" i="11"/>
  <c r="R2114" i="11" a="1"/>
  <c r="R2114" i="11"/>
  <c r="N2115" i="11" a="1"/>
  <c r="N2115" i="11"/>
  <c r="O2115" i="11" a="1"/>
  <c r="O2115" i="11"/>
  <c r="P2115" i="11" a="1"/>
  <c r="P2115" i="11"/>
  <c r="Q2115" i="11" a="1"/>
  <c r="Q2115" i="11"/>
  <c r="R2115" i="11" a="1"/>
  <c r="R2115" i="11"/>
  <c r="N2116" i="11" a="1"/>
  <c r="N2116" i="11"/>
  <c r="O2116" i="11" a="1"/>
  <c r="O2116" i="11"/>
  <c r="P2116" i="11" a="1"/>
  <c r="P2116" i="11"/>
  <c r="Q2116" i="11" a="1"/>
  <c r="Q2116" i="11"/>
  <c r="R2116" i="11" a="1"/>
  <c r="R2116" i="11"/>
  <c r="N2117" i="11" a="1"/>
  <c r="N2117" i="11"/>
  <c r="O2117" i="11" a="1"/>
  <c r="O2117" i="11"/>
  <c r="P2117" i="11" a="1"/>
  <c r="P2117" i="11"/>
  <c r="Q2117" i="11" a="1"/>
  <c r="Q2117" i="11"/>
  <c r="R2117" i="11" a="1"/>
  <c r="R2117" i="11"/>
  <c r="N2118" i="11" a="1"/>
  <c r="N2118" i="11"/>
  <c r="O2118" i="11" a="1"/>
  <c r="O2118" i="11"/>
  <c r="P2118" i="11" a="1"/>
  <c r="P2118" i="11"/>
  <c r="Q2118" i="11" a="1"/>
  <c r="Q2118" i="11"/>
  <c r="R2118" i="11" a="1"/>
  <c r="R2118" i="11"/>
  <c r="N2119" i="11" a="1"/>
  <c r="N2119" i="11"/>
  <c r="O2119" i="11" a="1"/>
  <c r="O2119" i="11"/>
  <c r="P2119" i="11" a="1"/>
  <c r="P2119" i="11"/>
  <c r="Q2119" i="11" a="1"/>
  <c r="Q2119" i="11"/>
  <c r="R2119" i="11" a="1"/>
  <c r="R2119" i="11"/>
  <c r="N2120" i="11" a="1"/>
  <c r="N2120" i="11"/>
  <c r="O2120" i="11" a="1"/>
  <c r="O2120" i="11"/>
  <c r="P2120" i="11" a="1"/>
  <c r="P2120" i="11"/>
  <c r="Q2120" i="11" a="1"/>
  <c r="Q2120" i="11"/>
  <c r="R2120" i="11" a="1"/>
  <c r="R2120" i="11"/>
  <c r="N2121" i="11" a="1"/>
  <c r="N2121" i="11"/>
  <c r="O2121" i="11" a="1"/>
  <c r="O2121" i="11"/>
  <c r="P2121" i="11" a="1"/>
  <c r="P2121" i="11"/>
  <c r="Q2121" i="11" a="1"/>
  <c r="Q2121" i="11"/>
  <c r="R2121" i="11" a="1"/>
  <c r="R2121" i="11"/>
  <c r="N2122" i="11" a="1"/>
  <c r="N2122" i="11"/>
  <c r="O2122" i="11" a="1"/>
  <c r="O2122" i="11"/>
  <c r="P2122" i="11" a="1"/>
  <c r="P2122" i="11"/>
  <c r="Q2122" i="11" a="1"/>
  <c r="Q2122" i="11"/>
  <c r="R2122" i="11" a="1"/>
  <c r="R2122" i="11"/>
  <c r="N2123" i="11" a="1"/>
  <c r="N2123" i="11"/>
  <c r="O2123" i="11" a="1"/>
  <c r="O2123" i="11"/>
  <c r="P2123" i="11" a="1"/>
  <c r="P2123" i="11"/>
  <c r="Q2123" i="11" a="1"/>
  <c r="Q2123" i="11"/>
  <c r="R2123" i="11" a="1"/>
  <c r="R2123" i="11"/>
  <c r="N2124" i="11" a="1"/>
  <c r="N2124" i="11"/>
  <c r="O2124" i="11" a="1"/>
  <c r="O2124" i="11"/>
  <c r="P2124" i="11" a="1"/>
  <c r="P2124" i="11"/>
  <c r="Q2124" i="11" a="1"/>
  <c r="Q2124" i="11"/>
  <c r="R2124" i="11" a="1"/>
  <c r="R2124" i="11"/>
  <c r="N2125" i="11" a="1"/>
  <c r="N2125" i="11"/>
  <c r="O2125" i="11" a="1"/>
  <c r="O2125" i="11"/>
  <c r="P2125" i="11" a="1"/>
  <c r="P2125" i="11"/>
  <c r="Q2125" i="11" a="1"/>
  <c r="Q2125" i="11"/>
  <c r="R2125" i="11" a="1"/>
  <c r="R2125" i="11"/>
  <c r="N2126" i="11" a="1"/>
  <c r="N2126" i="11"/>
  <c r="O2126" i="11" a="1"/>
  <c r="O2126" i="11"/>
  <c r="P2126" i="11" a="1"/>
  <c r="P2126" i="11"/>
  <c r="Q2126" i="11" a="1"/>
  <c r="Q2126" i="11"/>
  <c r="R2126" i="11" a="1"/>
  <c r="R2126" i="11"/>
  <c r="N2127" i="11" a="1"/>
  <c r="N2127" i="11"/>
  <c r="O2127" i="11" a="1"/>
  <c r="O2127" i="11"/>
  <c r="P2127" i="11" a="1"/>
  <c r="P2127" i="11"/>
  <c r="Q2127" i="11" a="1"/>
  <c r="Q2127" i="11"/>
  <c r="R2127" i="11" a="1"/>
  <c r="R2127" i="11"/>
  <c r="N2128" i="11" a="1"/>
  <c r="N2128" i="11"/>
  <c r="O2128" i="11" a="1"/>
  <c r="O2128" i="11"/>
  <c r="P2128" i="11" a="1"/>
  <c r="P2128" i="11"/>
  <c r="Q2128" i="11" a="1"/>
  <c r="Q2128" i="11"/>
  <c r="R2128" i="11" a="1"/>
  <c r="R2128" i="11"/>
  <c r="N2129" i="11" a="1"/>
  <c r="N2129" i="11"/>
  <c r="O2129" i="11" a="1"/>
  <c r="O2129" i="11"/>
  <c r="P2129" i="11" a="1"/>
  <c r="P2129" i="11"/>
  <c r="Q2129" i="11" a="1"/>
  <c r="Q2129" i="11"/>
  <c r="R2129" i="11" a="1"/>
  <c r="R2129" i="11"/>
  <c r="N2130" i="11" a="1"/>
  <c r="N2130" i="11"/>
  <c r="O2130" i="11" a="1"/>
  <c r="O2130" i="11"/>
  <c r="P2130" i="11" a="1"/>
  <c r="P2130" i="11"/>
  <c r="Q2130" i="11" a="1"/>
  <c r="Q2130" i="11"/>
  <c r="R2130" i="11" a="1"/>
  <c r="R2130" i="11"/>
  <c r="N2131" i="11" a="1"/>
  <c r="N2131" i="11"/>
  <c r="O2131" i="11" a="1"/>
  <c r="O2131" i="11"/>
  <c r="P2131" i="11" a="1"/>
  <c r="P2131" i="11"/>
  <c r="Q2131" i="11" a="1"/>
  <c r="Q2131" i="11"/>
  <c r="R2131" i="11" a="1"/>
  <c r="R2131" i="11"/>
  <c r="N2132" i="11" a="1"/>
  <c r="N2132" i="11"/>
  <c r="O2132" i="11" a="1"/>
  <c r="O2132" i="11"/>
  <c r="P2132" i="11" a="1"/>
  <c r="P2132" i="11"/>
  <c r="Q2132" i="11" a="1"/>
  <c r="Q2132" i="11"/>
  <c r="R2132" i="11" a="1"/>
  <c r="R2132" i="11"/>
  <c r="N2133" i="11" a="1"/>
  <c r="N2133" i="11"/>
  <c r="O2133" i="11" a="1"/>
  <c r="O2133" i="11"/>
  <c r="P2133" i="11" a="1"/>
  <c r="P2133" i="11"/>
  <c r="Q2133" i="11" a="1"/>
  <c r="Q2133" i="11"/>
  <c r="R2133" i="11" a="1"/>
  <c r="R2133" i="11"/>
  <c r="N2134" i="11" a="1"/>
  <c r="N2134" i="11"/>
  <c r="O2134" i="11" a="1"/>
  <c r="O2134" i="11"/>
  <c r="P2134" i="11" a="1"/>
  <c r="P2134" i="11"/>
  <c r="Q2134" i="11" a="1"/>
  <c r="Q2134" i="11"/>
  <c r="R2134" i="11" a="1"/>
  <c r="R2134" i="11"/>
  <c r="N2135" i="11" a="1"/>
  <c r="N2135" i="11"/>
  <c r="O2135" i="11" a="1"/>
  <c r="O2135" i="11"/>
  <c r="P2135" i="11" a="1"/>
  <c r="P2135" i="11"/>
  <c r="Q2135" i="11" a="1"/>
  <c r="Q2135" i="11"/>
  <c r="R2135" i="11" a="1"/>
  <c r="R2135" i="11"/>
  <c r="N2136" i="11" a="1"/>
  <c r="N2136" i="11"/>
  <c r="O2136" i="11" a="1"/>
  <c r="O2136" i="11"/>
  <c r="P2136" i="11" a="1"/>
  <c r="P2136" i="11"/>
  <c r="Q2136" i="11" a="1"/>
  <c r="Q2136" i="11"/>
  <c r="R2136" i="11" a="1"/>
  <c r="R2136" i="11"/>
  <c r="N2137" i="11" a="1"/>
  <c r="N2137" i="11"/>
  <c r="O2137" i="11" a="1"/>
  <c r="O2137" i="11"/>
  <c r="P2137" i="11" a="1"/>
  <c r="P2137" i="11"/>
  <c r="Q2137" i="11" a="1"/>
  <c r="Q2137" i="11"/>
  <c r="R2137" i="11" a="1"/>
  <c r="R2137" i="11"/>
  <c r="N2138" i="11" a="1"/>
  <c r="N2138" i="11"/>
  <c r="O2138" i="11" a="1"/>
  <c r="O2138" i="11"/>
  <c r="P2138" i="11" a="1"/>
  <c r="P2138" i="11"/>
  <c r="Q2138" i="11" a="1"/>
  <c r="Q2138" i="11"/>
  <c r="R2138" i="11" a="1"/>
  <c r="R2138" i="11"/>
  <c r="N2139" i="11" a="1"/>
  <c r="N2139" i="11"/>
  <c r="O2139" i="11" a="1"/>
  <c r="O2139" i="11"/>
  <c r="P2139" i="11" a="1"/>
  <c r="P2139" i="11"/>
  <c r="Q2139" i="11" a="1"/>
  <c r="Q2139" i="11"/>
  <c r="R2139" i="11" a="1"/>
  <c r="R2139" i="11"/>
  <c r="N2140" i="11" a="1"/>
  <c r="N2140" i="11"/>
  <c r="O2140" i="11" a="1"/>
  <c r="O2140" i="11"/>
  <c r="P2140" i="11" a="1"/>
  <c r="P2140" i="11"/>
  <c r="Q2140" i="11" a="1"/>
  <c r="Q2140" i="11"/>
  <c r="R2140" i="11" a="1"/>
  <c r="R2140" i="11"/>
  <c r="N2141" i="11" a="1"/>
  <c r="N2141" i="11"/>
  <c r="O2141" i="11" a="1"/>
  <c r="O2141" i="11"/>
  <c r="P2141" i="11" a="1"/>
  <c r="P2141" i="11"/>
  <c r="Q2141" i="11" a="1"/>
  <c r="Q2141" i="11"/>
  <c r="R2141" i="11" a="1"/>
  <c r="R2141" i="11"/>
  <c r="N2142" i="11" a="1"/>
  <c r="N2142" i="11"/>
  <c r="O2142" i="11" a="1"/>
  <c r="O2142" i="11"/>
  <c r="P2142" i="11" a="1"/>
  <c r="P2142" i="11"/>
  <c r="Q2142" i="11" a="1"/>
  <c r="Q2142" i="11"/>
  <c r="R2142" i="11" a="1"/>
  <c r="R2142" i="11"/>
  <c r="N2143" i="11" a="1"/>
  <c r="N2143" i="11"/>
  <c r="O2143" i="11" a="1"/>
  <c r="O2143" i="11"/>
  <c r="P2143" i="11" a="1"/>
  <c r="P2143" i="11"/>
  <c r="Q2143" i="11" a="1"/>
  <c r="Q2143" i="11"/>
  <c r="R2143" i="11" a="1"/>
  <c r="R2143" i="11"/>
  <c r="N2144" i="11" a="1"/>
  <c r="N2144" i="11"/>
  <c r="O2144" i="11" a="1"/>
  <c r="O2144" i="11"/>
  <c r="P2144" i="11" a="1"/>
  <c r="P2144" i="11"/>
  <c r="Q2144" i="11" a="1"/>
  <c r="Q2144" i="11"/>
  <c r="R2144" i="11" a="1"/>
  <c r="R2144" i="11"/>
  <c r="N2145" i="11" a="1"/>
  <c r="N2145" i="11"/>
  <c r="O2145" i="11" a="1"/>
  <c r="O2145" i="11"/>
  <c r="P2145" i="11" a="1"/>
  <c r="P2145" i="11"/>
  <c r="Q2145" i="11" a="1"/>
  <c r="Q2145" i="11"/>
  <c r="R2145" i="11" a="1"/>
  <c r="R2145" i="11"/>
  <c r="N2146" i="11" a="1"/>
  <c r="N2146" i="11"/>
  <c r="O2146" i="11" a="1"/>
  <c r="O2146" i="11"/>
  <c r="P2146" i="11" a="1"/>
  <c r="P2146" i="11"/>
  <c r="Q2146" i="11" a="1"/>
  <c r="Q2146" i="11"/>
  <c r="R2146" i="11" a="1"/>
  <c r="R2146" i="11"/>
  <c r="N2147" i="11" a="1"/>
  <c r="N2147" i="11"/>
  <c r="O2147" i="11" a="1"/>
  <c r="O2147" i="11"/>
  <c r="P2147" i="11" a="1"/>
  <c r="P2147" i="11"/>
  <c r="Q2147" i="11" a="1"/>
  <c r="Q2147" i="11"/>
  <c r="R2147" i="11" a="1"/>
  <c r="R2147" i="11"/>
  <c r="N2148" i="11" a="1"/>
  <c r="N2148" i="11"/>
  <c r="O2148" i="11" a="1"/>
  <c r="O2148" i="11"/>
  <c r="P2148" i="11" a="1"/>
  <c r="P2148" i="11"/>
  <c r="Q2148" i="11" a="1"/>
  <c r="Q2148" i="11"/>
  <c r="R2148" i="11" a="1"/>
  <c r="R2148" i="11"/>
  <c r="N2149" i="11" a="1"/>
  <c r="N2149" i="11"/>
  <c r="O2149" i="11" a="1"/>
  <c r="O2149" i="11"/>
  <c r="P2149" i="11" a="1"/>
  <c r="P2149" i="11"/>
  <c r="Q2149" i="11" a="1"/>
  <c r="Q2149" i="11"/>
  <c r="R2149" i="11" a="1"/>
  <c r="R2149" i="11"/>
  <c r="N2150" i="11" a="1"/>
  <c r="N2150" i="11"/>
  <c r="O2150" i="11" a="1"/>
  <c r="O2150" i="11"/>
  <c r="P2150" i="11" a="1"/>
  <c r="P2150" i="11"/>
  <c r="Q2150" i="11" a="1"/>
  <c r="Q2150" i="11"/>
  <c r="R2150" i="11" a="1"/>
  <c r="R2150" i="11"/>
  <c r="N2151" i="11" a="1"/>
  <c r="N2151" i="11"/>
  <c r="O2151" i="11" a="1"/>
  <c r="O2151" i="11"/>
  <c r="P2151" i="11" a="1"/>
  <c r="P2151" i="11"/>
  <c r="Q2151" i="11" a="1"/>
  <c r="Q2151" i="11"/>
  <c r="R2151" i="11" a="1"/>
  <c r="R2151" i="11"/>
  <c r="N2152" i="11" a="1"/>
  <c r="N2152" i="11"/>
  <c r="O2152" i="11" a="1"/>
  <c r="O2152" i="11"/>
  <c r="P2152" i="11" a="1"/>
  <c r="P2152" i="11"/>
  <c r="Q2152" i="11" a="1"/>
  <c r="Q2152" i="11"/>
  <c r="R2152" i="11" a="1"/>
  <c r="R2152" i="11"/>
  <c r="N2153" i="11" a="1"/>
  <c r="N2153" i="11"/>
  <c r="O2153" i="11" a="1"/>
  <c r="O2153" i="11"/>
  <c r="P2153" i="11" a="1"/>
  <c r="P2153" i="11"/>
  <c r="Q2153" i="11" a="1"/>
  <c r="Q2153" i="11"/>
  <c r="R2153" i="11" a="1"/>
  <c r="R2153" i="11"/>
  <c r="N2154" i="11" a="1"/>
  <c r="N2154" i="11"/>
  <c r="O2154" i="11" a="1"/>
  <c r="O2154" i="11"/>
  <c r="P2154" i="11" a="1"/>
  <c r="P2154" i="11"/>
  <c r="Q2154" i="11" a="1"/>
  <c r="Q2154" i="11"/>
  <c r="R2154" i="11" a="1"/>
  <c r="R2154" i="11"/>
  <c r="N2155" i="11" a="1"/>
  <c r="N2155" i="11"/>
  <c r="O2155" i="11" a="1"/>
  <c r="O2155" i="11"/>
  <c r="P2155" i="11" a="1"/>
  <c r="P2155" i="11"/>
  <c r="Q2155" i="11" a="1"/>
  <c r="Q2155" i="11"/>
  <c r="R2155" i="11" a="1"/>
  <c r="R2155" i="11"/>
  <c r="N2156" i="11" a="1"/>
  <c r="N2156" i="11"/>
  <c r="O2156" i="11" a="1"/>
  <c r="O2156" i="11"/>
  <c r="P2156" i="11" a="1"/>
  <c r="P2156" i="11"/>
  <c r="Q2156" i="11" a="1"/>
  <c r="Q2156" i="11"/>
  <c r="R2156" i="11" a="1"/>
  <c r="R2156" i="11"/>
  <c r="N2157" i="11" a="1"/>
  <c r="N2157" i="11"/>
  <c r="O2157" i="11" a="1"/>
  <c r="O2157" i="11"/>
  <c r="P2157" i="11" a="1"/>
  <c r="P2157" i="11"/>
  <c r="Q2157" i="11" a="1"/>
  <c r="Q2157" i="11"/>
  <c r="R2157" i="11" a="1"/>
  <c r="R2157" i="11"/>
  <c r="N2158" i="11" a="1"/>
  <c r="N2158" i="11"/>
  <c r="O2158" i="11" a="1"/>
  <c r="O2158" i="11"/>
  <c r="P2158" i="11" a="1"/>
  <c r="P2158" i="11"/>
  <c r="Q2158" i="11" a="1"/>
  <c r="Q2158" i="11"/>
  <c r="R2158" i="11" a="1"/>
  <c r="R2158" i="11"/>
  <c r="N2159" i="11" a="1"/>
  <c r="N2159" i="11"/>
  <c r="O2159" i="11" a="1"/>
  <c r="O2159" i="11"/>
  <c r="P2159" i="11" a="1"/>
  <c r="P2159" i="11"/>
  <c r="Q2159" i="11" a="1"/>
  <c r="Q2159" i="11"/>
  <c r="R2159" i="11" a="1"/>
  <c r="R2159" i="11"/>
  <c r="N2160" i="11" a="1"/>
  <c r="N2160" i="11"/>
  <c r="O2160" i="11" a="1"/>
  <c r="O2160" i="11"/>
  <c r="P2160" i="11" a="1"/>
  <c r="P2160" i="11"/>
  <c r="Q2160" i="11" a="1"/>
  <c r="Q2160" i="11"/>
  <c r="R2160" i="11" a="1"/>
  <c r="R2160" i="11"/>
  <c r="N2161" i="11" a="1"/>
  <c r="N2161" i="11"/>
  <c r="O2161" i="11" a="1"/>
  <c r="O2161" i="11"/>
  <c r="P2161" i="11" a="1"/>
  <c r="P2161" i="11"/>
  <c r="Q2161" i="11" a="1"/>
  <c r="Q2161" i="11"/>
  <c r="R2161" i="11" a="1"/>
  <c r="R2161" i="11"/>
  <c r="N2162" i="11" a="1"/>
  <c r="N2162" i="11"/>
  <c r="O2162" i="11" a="1"/>
  <c r="O2162" i="11"/>
  <c r="P2162" i="11" a="1"/>
  <c r="P2162" i="11"/>
  <c r="Q2162" i="11" a="1"/>
  <c r="Q2162" i="11"/>
  <c r="R2162" i="11" a="1"/>
  <c r="R2162" i="11"/>
  <c r="N2163" i="11" a="1"/>
  <c r="N2163" i="11"/>
  <c r="O2163" i="11" a="1"/>
  <c r="O2163" i="11"/>
  <c r="P2163" i="11" a="1"/>
  <c r="P2163" i="11"/>
  <c r="Q2163" i="11" a="1"/>
  <c r="Q2163" i="11"/>
  <c r="R2163" i="11" a="1"/>
  <c r="R2163" i="11"/>
  <c r="N2164" i="11" a="1"/>
  <c r="N2164" i="11"/>
  <c r="O2164" i="11" a="1"/>
  <c r="O2164" i="11"/>
  <c r="P2164" i="11" a="1"/>
  <c r="P2164" i="11"/>
  <c r="Q2164" i="11" a="1"/>
  <c r="Q2164" i="11"/>
  <c r="R2164" i="11" a="1"/>
  <c r="R2164" i="11"/>
  <c r="N2165" i="11" a="1"/>
  <c r="N2165" i="11"/>
  <c r="O2165" i="11" a="1"/>
  <c r="O2165" i="11"/>
  <c r="P2165" i="11" a="1"/>
  <c r="P2165" i="11"/>
  <c r="Q2165" i="11" a="1"/>
  <c r="Q2165" i="11"/>
  <c r="R2165" i="11" a="1"/>
  <c r="R2165" i="11"/>
  <c r="N2166" i="11" a="1"/>
  <c r="N2166" i="11"/>
  <c r="O2166" i="11" a="1"/>
  <c r="O2166" i="11"/>
  <c r="P2166" i="11" a="1"/>
  <c r="P2166" i="11"/>
  <c r="Q2166" i="11" a="1"/>
  <c r="Q2166" i="11"/>
  <c r="R2166" i="11" a="1"/>
  <c r="R2166" i="11"/>
  <c r="N2167" i="11" a="1"/>
  <c r="N2167" i="11"/>
  <c r="O2167" i="11" a="1"/>
  <c r="O2167" i="11"/>
  <c r="P2167" i="11" a="1"/>
  <c r="P2167" i="11"/>
  <c r="Q2167" i="11" a="1"/>
  <c r="Q2167" i="11"/>
  <c r="R2167" i="11" a="1"/>
  <c r="R2167" i="11"/>
  <c r="N2168" i="11" a="1"/>
  <c r="N2168" i="11"/>
  <c r="O2168" i="11" a="1"/>
  <c r="O2168" i="11"/>
  <c r="P2168" i="11" a="1"/>
  <c r="P2168" i="11"/>
  <c r="Q2168" i="11" a="1"/>
  <c r="Q2168" i="11"/>
  <c r="R2168" i="11" a="1"/>
  <c r="R2168" i="11"/>
  <c r="N2169" i="11" a="1"/>
  <c r="N2169" i="11"/>
  <c r="O2169" i="11" a="1"/>
  <c r="O2169" i="11"/>
  <c r="P2169" i="11" a="1"/>
  <c r="P2169" i="11"/>
  <c r="Q2169" i="11" a="1"/>
  <c r="Q2169" i="11"/>
  <c r="R2169" i="11" a="1"/>
  <c r="R2169" i="11"/>
  <c r="N2170" i="11" a="1"/>
  <c r="N2170" i="11"/>
  <c r="O2170" i="11" a="1"/>
  <c r="O2170" i="11"/>
  <c r="P2170" i="11" a="1"/>
  <c r="P2170" i="11"/>
  <c r="Q2170" i="11" a="1"/>
  <c r="Q2170" i="11"/>
  <c r="R2170" i="11" a="1"/>
  <c r="R2170" i="11"/>
  <c r="N2171" i="11" a="1"/>
  <c r="N2171" i="11"/>
  <c r="O2171" i="11" a="1"/>
  <c r="O2171" i="11"/>
  <c r="P2171" i="11" a="1"/>
  <c r="P2171" i="11"/>
  <c r="Q2171" i="11" a="1"/>
  <c r="Q2171" i="11"/>
  <c r="R2171" i="11" a="1"/>
  <c r="R2171" i="11"/>
  <c r="N2172" i="11" a="1"/>
  <c r="N2172" i="11"/>
  <c r="O2172" i="11" a="1"/>
  <c r="O2172" i="11"/>
  <c r="P2172" i="11" a="1"/>
  <c r="P2172" i="11"/>
  <c r="Q2172" i="11" a="1"/>
  <c r="Q2172" i="11"/>
  <c r="R2172" i="11" a="1"/>
  <c r="R2172" i="11"/>
  <c r="N2173" i="11" a="1"/>
  <c r="N2173" i="11"/>
  <c r="O2173" i="11" a="1"/>
  <c r="O2173" i="11"/>
  <c r="P2173" i="11" a="1"/>
  <c r="P2173" i="11"/>
  <c r="Q2173" i="11" a="1"/>
  <c r="Q2173" i="11"/>
  <c r="R2173" i="11" a="1"/>
  <c r="R2173" i="11"/>
  <c r="N2174" i="11" a="1"/>
  <c r="N2174" i="11"/>
  <c r="O2174" i="11" a="1"/>
  <c r="O2174" i="11"/>
  <c r="P2174" i="11" a="1"/>
  <c r="P2174" i="11"/>
  <c r="Q2174" i="11" a="1"/>
  <c r="Q2174" i="11"/>
  <c r="R2174" i="11" a="1"/>
  <c r="R2174" i="11"/>
  <c r="N2175" i="11" a="1"/>
  <c r="N2175" i="11"/>
  <c r="O2175" i="11" a="1"/>
  <c r="O2175" i="11"/>
  <c r="P2175" i="11" a="1"/>
  <c r="P2175" i="11"/>
  <c r="Q2175" i="11" a="1"/>
  <c r="Q2175" i="11"/>
  <c r="R2175" i="11" a="1"/>
  <c r="R2175" i="11"/>
  <c r="N2176" i="11" a="1"/>
  <c r="N2176" i="11"/>
  <c r="O2176" i="11" a="1"/>
  <c r="O2176" i="11"/>
  <c r="P2176" i="11" a="1"/>
  <c r="P2176" i="11"/>
  <c r="Q2176" i="11" a="1"/>
  <c r="Q2176" i="11"/>
  <c r="R2176" i="11" a="1"/>
  <c r="R2176" i="11"/>
  <c r="N2177" i="11" a="1"/>
  <c r="N2177" i="11"/>
  <c r="O2177" i="11" a="1"/>
  <c r="O2177" i="11"/>
  <c r="P2177" i="11" a="1"/>
  <c r="P2177" i="11"/>
  <c r="Q2177" i="11" a="1"/>
  <c r="Q2177" i="11"/>
  <c r="R2177" i="11" a="1"/>
  <c r="R2177" i="11"/>
  <c r="N2178" i="11" a="1"/>
  <c r="N2178" i="11"/>
  <c r="O2178" i="11" a="1"/>
  <c r="O2178" i="11"/>
  <c r="P2178" i="11" a="1"/>
  <c r="P2178" i="11"/>
  <c r="Q2178" i="11" a="1"/>
  <c r="Q2178" i="11"/>
  <c r="R2178" i="11" a="1"/>
  <c r="R2178" i="11"/>
  <c r="N2179" i="11" a="1"/>
  <c r="N2179" i="11"/>
  <c r="O2179" i="11" a="1"/>
  <c r="O2179" i="11"/>
  <c r="P2179" i="11" a="1"/>
  <c r="P2179" i="11"/>
  <c r="Q2179" i="11" a="1"/>
  <c r="Q2179" i="11"/>
  <c r="R2179" i="11" a="1"/>
  <c r="R2179" i="11"/>
  <c r="N2180" i="11" a="1"/>
  <c r="N2180" i="11"/>
  <c r="O2180" i="11" a="1"/>
  <c r="O2180" i="11"/>
  <c r="P2180" i="11" a="1"/>
  <c r="P2180" i="11"/>
  <c r="Q2180" i="11" a="1"/>
  <c r="Q2180" i="11"/>
  <c r="R2180" i="11" a="1"/>
  <c r="R2180" i="11"/>
  <c r="N2181" i="11" a="1"/>
  <c r="N2181" i="11"/>
  <c r="O2181" i="11" a="1"/>
  <c r="O2181" i="11"/>
  <c r="P2181" i="11" a="1"/>
  <c r="P2181" i="11"/>
  <c r="Q2181" i="11" a="1"/>
  <c r="Q2181" i="11"/>
  <c r="R2181" i="11" a="1"/>
  <c r="R2181" i="11"/>
  <c r="N2182" i="11" a="1"/>
  <c r="N2182" i="11"/>
  <c r="O2182" i="11" a="1"/>
  <c r="O2182" i="11"/>
  <c r="P2182" i="11" a="1"/>
  <c r="P2182" i="11"/>
  <c r="Q2182" i="11" a="1"/>
  <c r="Q2182" i="11"/>
  <c r="R2182" i="11" a="1"/>
  <c r="R2182" i="11"/>
  <c r="N2183" i="11" a="1"/>
  <c r="N2183" i="11"/>
  <c r="O2183" i="11" a="1"/>
  <c r="O2183" i="11"/>
  <c r="P2183" i="11" a="1"/>
  <c r="P2183" i="11"/>
  <c r="Q2183" i="11" a="1"/>
  <c r="Q2183" i="11"/>
  <c r="R2183" i="11" a="1"/>
  <c r="R2183" i="11"/>
  <c r="N2184" i="11" a="1"/>
  <c r="N2184" i="11"/>
  <c r="O2184" i="11" a="1"/>
  <c r="O2184" i="11"/>
  <c r="P2184" i="11" a="1"/>
  <c r="P2184" i="11"/>
  <c r="Q2184" i="11" a="1"/>
  <c r="Q2184" i="11"/>
  <c r="R2184" i="11" a="1"/>
  <c r="R2184" i="11"/>
  <c r="N2185" i="11" a="1"/>
  <c r="N2185" i="11"/>
  <c r="O2185" i="11" a="1"/>
  <c r="O2185" i="11"/>
  <c r="P2185" i="11" a="1"/>
  <c r="P2185" i="11"/>
  <c r="Q2185" i="11" a="1"/>
  <c r="Q2185" i="11"/>
  <c r="R2185" i="11" a="1"/>
  <c r="R2185" i="11"/>
  <c r="N2186" i="11" a="1"/>
  <c r="N2186" i="11"/>
  <c r="O2186" i="11" a="1"/>
  <c r="O2186" i="11"/>
  <c r="P2186" i="11" a="1"/>
  <c r="P2186" i="11"/>
  <c r="Q2186" i="11" a="1"/>
  <c r="Q2186" i="11"/>
  <c r="R2186" i="11" a="1"/>
  <c r="R2186" i="11"/>
  <c r="N2187" i="11" a="1"/>
  <c r="N2187" i="11"/>
  <c r="O2187" i="11" a="1"/>
  <c r="O2187" i="11"/>
  <c r="P2187" i="11" a="1"/>
  <c r="P2187" i="11"/>
  <c r="Q2187" i="11" a="1"/>
  <c r="Q2187" i="11"/>
  <c r="R2187" i="11" a="1"/>
  <c r="R2187" i="11"/>
  <c r="N2188" i="11" a="1"/>
  <c r="N2188" i="11"/>
  <c r="O2188" i="11" a="1"/>
  <c r="O2188" i="11"/>
  <c r="P2188" i="11" a="1"/>
  <c r="P2188" i="11" s="1"/>
  <c r="Q2188" i="11" a="1"/>
  <c r="Q2188" i="11" s="1"/>
  <c r="R2188" i="11" a="1"/>
  <c r="R2188" i="11" s="1"/>
  <c r="N2189" i="11" a="1"/>
  <c r="N2189" i="11" s="1"/>
  <c r="O2189" i="11" a="1"/>
  <c r="O2189" i="11" s="1"/>
  <c r="P2189" i="11" a="1"/>
  <c r="P2189" i="11" s="1"/>
  <c r="Q2189" i="11" a="1"/>
  <c r="Q2189" i="11" s="1"/>
  <c r="R2189" i="11" a="1"/>
  <c r="R2189" i="11" s="1"/>
  <c r="N2190" i="11" a="1"/>
  <c r="N2190" i="11" s="1"/>
  <c r="O2190" i="11" a="1"/>
  <c r="O2190" i="11" s="1"/>
  <c r="P2190" i="11" a="1"/>
  <c r="P2190" i="11" s="1"/>
  <c r="Q2190" i="11" a="1"/>
  <c r="Q2190" i="11" s="1"/>
  <c r="R2190" i="11" a="1"/>
  <c r="R2190" i="11" s="1"/>
  <c r="N2191" i="11" a="1"/>
  <c r="N2191" i="11" s="1"/>
  <c r="O2191" i="11" a="1"/>
  <c r="O2191" i="11" s="1"/>
  <c r="P2191" i="11" a="1"/>
  <c r="P2191" i="11" s="1"/>
  <c r="Q2191" i="11" a="1"/>
  <c r="Q2191" i="11" s="1"/>
  <c r="R2191" i="11" a="1"/>
  <c r="R2191" i="11" s="1"/>
  <c r="N2192" i="11" a="1"/>
  <c r="N2192" i="11" s="1"/>
  <c r="O2192" i="11" a="1"/>
  <c r="O2192" i="11" s="1"/>
  <c r="P2192" i="11" a="1"/>
  <c r="P2192" i="11" s="1"/>
  <c r="Q2192" i="11" a="1"/>
  <c r="Q2192" i="11" s="1"/>
  <c r="R2192" i="11" a="1"/>
  <c r="R2192" i="11" s="1"/>
  <c r="N2193" i="11" a="1"/>
  <c r="N2193" i="11" s="1"/>
  <c r="O2193" i="11" a="1"/>
  <c r="O2193" i="11" s="1"/>
  <c r="P2193" i="11" a="1"/>
  <c r="P2193" i="11" s="1"/>
  <c r="Q2193" i="11" a="1"/>
  <c r="Q2193" i="11" s="1"/>
  <c r="R2193" i="11" a="1"/>
  <c r="R2193" i="11" s="1"/>
  <c r="N2194" i="11" a="1"/>
  <c r="N2194" i="11" s="1"/>
  <c r="O2194" i="11" a="1"/>
  <c r="O2194" i="11" s="1"/>
  <c r="P2194" i="11" a="1"/>
  <c r="P2194" i="11" s="1"/>
  <c r="Q2194" i="11" a="1"/>
  <c r="Q2194" i="11" s="1"/>
  <c r="R2194" i="11" a="1"/>
  <c r="R2194" i="11" s="1"/>
  <c r="N2195" i="11" a="1"/>
  <c r="N2195" i="11" s="1"/>
  <c r="O2195" i="11" a="1"/>
  <c r="O2195" i="11" s="1"/>
  <c r="P2195" i="11" a="1"/>
  <c r="P2195" i="11" s="1"/>
  <c r="Q2195" i="11" a="1"/>
  <c r="Q2195" i="11" s="1"/>
  <c r="R2195" i="11" a="1"/>
  <c r="R2195" i="11" s="1"/>
  <c r="N2196" i="11" a="1"/>
  <c r="N2196" i="11" s="1"/>
  <c r="O2196" i="11" a="1"/>
  <c r="O2196" i="11" s="1"/>
  <c r="P2196" i="11" a="1"/>
  <c r="P2196" i="11" s="1"/>
  <c r="Q2196" i="11" a="1"/>
  <c r="Q2196" i="11" s="1"/>
  <c r="R2196" i="11" a="1"/>
  <c r="R2196" i="11" s="1"/>
  <c r="N2197" i="11" a="1"/>
  <c r="N2197" i="11" s="1"/>
  <c r="O2197" i="11" a="1"/>
  <c r="O2197" i="11" s="1"/>
  <c r="P2197" i="11" a="1"/>
  <c r="P2197" i="11" s="1"/>
  <c r="Q2197" i="11" a="1"/>
  <c r="Q2197" i="11" s="1"/>
  <c r="R2197" i="11" a="1"/>
  <c r="R2197" i="11" s="1"/>
  <c r="N2198" i="11" a="1"/>
  <c r="N2198" i="11" s="1"/>
  <c r="O2198" i="11" a="1"/>
  <c r="O2198" i="11" s="1"/>
  <c r="P2198" i="11" a="1"/>
  <c r="P2198" i="11" s="1"/>
  <c r="Q2198" i="11" a="1"/>
  <c r="Q2198" i="11" s="1"/>
  <c r="R2198" i="11" a="1"/>
  <c r="R2198" i="11" s="1"/>
  <c r="N2199" i="11" a="1"/>
  <c r="N2199" i="11" s="1"/>
  <c r="O2199" i="11" a="1"/>
  <c r="O2199" i="11" s="1"/>
  <c r="P2199" i="11" a="1"/>
  <c r="P2199" i="11" s="1"/>
  <c r="Q2199" i="11" a="1"/>
  <c r="Q2199" i="11" s="1"/>
  <c r="R2199" i="11" a="1"/>
  <c r="R2199" i="11" s="1"/>
  <c r="N2200" i="11" a="1"/>
  <c r="N2200" i="11" s="1"/>
  <c r="O2200" i="11" a="1"/>
  <c r="O2200" i="11" s="1"/>
  <c r="P2200" i="11" a="1"/>
  <c r="P2200" i="11" s="1"/>
  <c r="Q2200" i="11" a="1"/>
  <c r="Q2200" i="11" s="1"/>
  <c r="R2200" i="11" a="1"/>
  <c r="R2200" i="11" s="1"/>
  <c r="N2201" i="11" a="1"/>
  <c r="N2201" i="11" s="1"/>
  <c r="O2201" i="11" a="1"/>
  <c r="O2201" i="11" s="1"/>
  <c r="P2201" i="11" a="1"/>
  <c r="P2201" i="11" s="1"/>
  <c r="Q2201" i="11" a="1"/>
  <c r="Q2201" i="11" s="1"/>
  <c r="R2201" i="11" a="1"/>
  <c r="R2201" i="11" s="1"/>
  <c r="N2202" i="11" a="1"/>
  <c r="N2202" i="11" s="1"/>
  <c r="O2202" i="11" a="1"/>
  <c r="O2202" i="11" s="1"/>
  <c r="P2202" i="11" a="1"/>
  <c r="P2202" i="11" s="1"/>
  <c r="Q2202" i="11" a="1"/>
  <c r="Q2202" i="11" s="1"/>
  <c r="R2202" i="11" a="1"/>
  <c r="R2202" i="11" s="1"/>
  <c r="N2203" i="11" a="1"/>
  <c r="N2203" i="11" s="1"/>
  <c r="O2203" i="11" a="1"/>
  <c r="O2203" i="11" s="1"/>
  <c r="P2203" i="11" a="1"/>
  <c r="P2203" i="11" s="1"/>
  <c r="Q2203" i="11" a="1"/>
  <c r="Q2203" i="11" s="1"/>
  <c r="R2203" i="11" a="1"/>
  <c r="R2203" i="11" s="1"/>
  <c r="N2204" i="11" a="1"/>
  <c r="N2204" i="11" s="1"/>
  <c r="O2204" i="11" a="1"/>
  <c r="O2204" i="11" s="1"/>
  <c r="P2204" i="11" a="1"/>
  <c r="P2204" i="11" s="1"/>
  <c r="Q2204" i="11" a="1"/>
  <c r="Q2204" i="11" s="1"/>
  <c r="R2204" i="11" a="1"/>
  <c r="R2204" i="11" s="1"/>
  <c r="N2205" i="11" a="1"/>
  <c r="N2205" i="11" s="1"/>
  <c r="O2205" i="11" a="1"/>
  <c r="O2205" i="11" s="1"/>
  <c r="P2205" i="11" a="1"/>
  <c r="P2205" i="11" s="1"/>
  <c r="Q2205" i="11" a="1"/>
  <c r="Q2205" i="11" s="1"/>
  <c r="R2205" i="11" a="1"/>
  <c r="R2205" i="11" s="1"/>
  <c r="N2206" i="11" a="1"/>
  <c r="N2206" i="11" s="1"/>
  <c r="O2206" i="11" a="1"/>
  <c r="O2206" i="11" s="1"/>
  <c r="P2206" i="11" a="1"/>
  <c r="P2206" i="11" s="1"/>
  <c r="Q2206" i="11" a="1"/>
  <c r="Q2206" i="11" s="1"/>
  <c r="R2206" i="11" a="1"/>
  <c r="R2206" i="11" s="1"/>
  <c r="N2207" i="11" a="1"/>
  <c r="N2207" i="11" s="1"/>
  <c r="O2207" i="11" a="1"/>
  <c r="O2207" i="11" s="1"/>
  <c r="P2207" i="11" a="1"/>
  <c r="P2207" i="11" s="1"/>
  <c r="Q2207" i="11" a="1"/>
  <c r="Q2207" i="11" s="1"/>
  <c r="R2207" i="11" a="1"/>
  <c r="R2207" i="11" s="1"/>
  <c r="N2208" i="11" a="1"/>
  <c r="N2208" i="11" s="1"/>
  <c r="O2208" i="11" a="1"/>
  <c r="O2208" i="11" s="1"/>
  <c r="P2208" i="11" a="1"/>
  <c r="P2208" i="11" s="1"/>
  <c r="Q2208" i="11" a="1"/>
  <c r="Q2208" i="11" s="1"/>
  <c r="R2208" i="11" a="1"/>
  <c r="R2208" i="11" s="1"/>
  <c r="N2209" i="11" a="1"/>
  <c r="N2209" i="11" s="1"/>
  <c r="O2209" i="11" a="1"/>
  <c r="O2209" i="11" s="1"/>
  <c r="P2209" i="11" a="1"/>
  <c r="P2209" i="11" s="1"/>
  <c r="Q2209" i="11" a="1"/>
  <c r="Q2209" i="11" s="1"/>
  <c r="R2209" i="11" a="1"/>
  <c r="R2209" i="11" s="1"/>
  <c r="N2210" i="11" a="1"/>
  <c r="N2210" i="11" s="1"/>
  <c r="O2210" i="11" a="1"/>
  <c r="O2210" i="11" s="1"/>
  <c r="P2210" i="11" a="1"/>
  <c r="P2210" i="11" s="1"/>
  <c r="Q2210" i="11" a="1"/>
  <c r="Q2210" i="11" s="1"/>
  <c r="R2210" i="11" a="1"/>
  <c r="R2210" i="11" s="1"/>
  <c r="N2211" i="11" a="1"/>
  <c r="N2211" i="11" s="1"/>
  <c r="O2211" i="11" a="1"/>
  <c r="O2211" i="11" s="1"/>
  <c r="P2211" i="11" a="1"/>
  <c r="P2211" i="11" s="1"/>
  <c r="Q2211" i="11" a="1"/>
  <c r="Q2211" i="11" s="1"/>
  <c r="R2211" i="11" a="1"/>
  <c r="R2211" i="11" s="1"/>
  <c r="N2212" i="11" a="1"/>
  <c r="N2212" i="11" s="1"/>
  <c r="O2212" i="11" a="1"/>
  <c r="O2212" i="11" s="1"/>
  <c r="P2212" i="11" a="1"/>
  <c r="P2212" i="11" s="1"/>
  <c r="Q2212" i="11" a="1"/>
  <c r="Q2212" i="11" s="1"/>
  <c r="R2212" i="11" a="1"/>
  <c r="R2212" i="11" s="1"/>
  <c r="N2213" i="11" a="1"/>
  <c r="N2213" i="11" s="1"/>
  <c r="O2213" i="11" a="1"/>
  <c r="O2213" i="11" s="1"/>
  <c r="P2213" i="11" a="1"/>
  <c r="P2213" i="11" s="1"/>
  <c r="Q2213" i="11" a="1"/>
  <c r="Q2213" i="11" s="1"/>
  <c r="R2213" i="11" a="1"/>
  <c r="R2213" i="11" s="1"/>
  <c r="N2214" i="11" a="1"/>
  <c r="N2214" i="11" s="1"/>
  <c r="O2214" i="11" a="1"/>
  <c r="O2214" i="11" s="1"/>
  <c r="P2214" i="11" a="1"/>
  <c r="P2214" i="11" s="1"/>
  <c r="Q2214" i="11" a="1"/>
  <c r="Q2214" i="11" s="1"/>
  <c r="R2214" i="11" a="1"/>
  <c r="R2214" i="11" s="1"/>
  <c r="N2215" i="11" a="1"/>
  <c r="N2215" i="11" s="1"/>
  <c r="O2215" i="11" a="1"/>
  <c r="O2215" i="11" s="1"/>
  <c r="P2215" i="11" a="1"/>
  <c r="P2215" i="11" s="1"/>
  <c r="Q2215" i="11" a="1"/>
  <c r="Q2215" i="11" s="1"/>
  <c r="R2215" i="11" a="1"/>
  <c r="R2215" i="11" s="1"/>
  <c r="N2216" i="11" a="1"/>
  <c r="N2216" i="11" s="1"/>
  <c r="O2216" i="11" a="1"/>
  <c r="O2216" i="11" s="1"/>
  <c r="P2216" i="11" a="1"/>
  <c r="P2216" i="11" s="1"/>
  <c r="Q2216" i="11" a="1"/>
  <c r="Q2216" i="11" s="1"/>
  <c r="R2216" i="11" a="1"/>
  <c r="R2216" i="11" s="1"/>
  <c r="N2217" i="11" a="1"/>
  <c r="N2217" i="11" s="1"/>
  <c r="O2217" i="11" a="1"/>
  <c r="O2217" i="11" s="1"/>
  <c r="P2217" i="11" a="1"/>
  <c r="P2217" i="11" s="1"/>
  <c r="Q2217" i="11" a="1"/>
  <c r="Q2217" i="11" s="1"/>
  <c r="R2217" i="11" a="1"/>
  <c r="R2217" i="11" s="1"/>
  <c r="N2218" i="11" a="1"/>
  <c r="N2218" i="11" s="1"/>
  <c r="O2218" i="11" a="1"/>
  <c r="O2218" i="11" s="1"/>
  <c r="P2218" i="11" a="1"/>
  <c r="P2218" i="11" s="1"/>
  <c r="Q2218" i="11" a="1"/>
  <c r="Q2218" i="11" s="1"/>
  <c r="R2218" i="11" a="1"/>
  <c r="R2218" i="11" s="1"/>
  <c r="N2219" i="11" a="1"/>
  <c r="N2219" i="11" s="1"/>
  <c r="O2219" i="11" a="1"/>
  <c r="O2219" i="11" s="1"/>
  <c r="P2219" i="11" a="1"/>
  <c r="P2219" i="11" s="1"/>
  <c r="Q2219" i="11" a="1"/>
  <c r="Q2219" i="11" s="1"/>
  <c r="R2219" i="11" a="1"/>
  <c r="R2219" i="11" s="1"/>
  <c r="N2220" i="11" a="1"/>
  <c r="N2220" i="11" s="1"/>
  <c r="O2220" i="11" a="1"/>
  <c r="O2220" i="11" s="1"/>
  <c r="P2220" i="11" a="1"/>
  <c r="P2220" i="11" s="1"/>
  <c r="Q2220" i="11" a="1"/>
  <c r="Q2220" i="11" s="1"/>
  <c r="R2220" i="11" a="1"/>
  <c r="R2220" i="11" s="1"/>
  <c r="N2221" i="11" a="1"/>
  <c r="N2221" i="11" s="1"/>
  <c r="O2221" i="11" a="1"/>
  <c r="O2221" i="11" s="1"/>
  <c r="P2221" i="11" a="1"/>
  <c r="P2221" i="11" s="1"/>
  <c r="Q2221" i="11" a="1"/>
  <c r="Q2221" i="11" s="1"/>
  <c r="R2221" i="11" a="1"/>
  <c r="R2221" i="11" s="1"/>
  <c r="N2222" i="11" a="1"/>
  <c r="N2222" i="11" s="1"/>
  <c r="O2222" i="11" a="1"/>
  <c r="O2222" i="11" s="1"/>
  <c r="P2222" i="11" a="1"/>
  <c r="P2222" i="11" s="1"/>
  <c r="Q2222" i="11" a="1"/>
  <c r="Q2222" i="11" s="1"/>
  <c r="R2222" i="11" a="1"/>
  <c r="R2222" i="11" s="1"/>
  <c r="N2223" i="11" a="1"/>
  <c r="N2223" i="11" s="1"/>
  <c r="O2223" i="11" a="1"/>
  <c r="O2223" i="11" s="1"/>
  <c r="P2223" i="11" a="1"/>
  <c r="P2223" i="11" s="1"/>
  <c r="Q2223" i="11" a="1"/>
  <c r="Q2223" i="11" s="1"/>
  <c r="R2223" i="11" a="1"/>
  <c r="R2223" i="11" s="1"/>
  <c r="N2224" i="11" a="1"/>
  <c r="N2224" i="11" s="1"/>
  <c r="O2224" i="11" a="1"/>
  <c r="O2224" i="11" s="1"/>
  <c r="P2224" i="11" a="1"/>
  <c r="P2224" i="11" s="1"/>
  <c r="Q2224" i="11" a="1"/>
  <c r="Q2224" i="11" s="1"/>
  <c r="R2224" i="11" a="1"/>
  <c r="R2224" i="11" s="1"/>
  <c r="N2225" i="11" a="1"/>
  <c r="N2225" i="11" s="1"/>
  <c r="O2225" i="11" a="1"/>
  <c r="O2225" i="11" s="1"/>
  <c r="P2225" i="11" a="1"/>
  <c r="P2225" i="11" s="1"/>
  <c r="Q2225" i="11" a="1"/>
  <c r="Q2225" i="11" s="1"/>
  <c r="R2225" i="11" a="1"/>
  <c r="R2225" i="11" s="1"/>
  <c r="N2226" i="11" a="1"/>
  <c r="N2226" i="11" s="1"/>
  <c r="O2226" i="11" a="1"/>
  <c r="O2226" i="11" s="1"/>
  <c r="P2226" i="11" a="1"/>
  <c r="P2226" i="11" s="1"/>
  <c r="Q2226" i="11" a="1"/>
  <c r="Q2226" i="11" s="1"/>
  <c r="R2226" i="11" a="1"/>
  <c r="R2226" i="11" s="1"/>
  <c r="N2227" i="11" a="1"/>
  <c r="N2227" i="11" s="1"/>
  <c r="O2227" i="11" a="1"/>
  <c r="O2227" i="11" s="1"/>
  <c r="P2227" i="11" a="1"/>
  <c r="P2227" i="11" s="1"/>
  <c r="Q2227" i="11" a="1"/>
  <c r="Q2227" i="11" s="1"/>
  <c r="R2227" i="11" a="1"/>
  <c r="R2227" i="11" s="1"/>
  <c r="N2228" i="11" a="1"/>
  <c r="N2228" i="11" s="1"/>
  <c r="O2228" i="11" a="1"/>
  <c r="O2228" i="11" s="1"/>
  <c r="P2228" i="11" a="1"/>
  <c r="P2228" i="11" s="1"/>
  <c r="Q2228" i="11" a="1"/>
  <c r="Q2228" i="11" s="1"/>
  <c r="R2228" i="11" a="1"/>
  <c r="R2228" i="11" s="1"/>
  <c r="N2229" i="11" a="1"/>
  <c r="N2229" i="11" s="1"/>
  <c r="O2229" i="11" a="1"/>
  <c r="O2229" i="11" s="1"/>
  <c r="P2229" i="11" a="1"/>
  <c r="P2229" i="11" s="1"/>
  <c r="Q2229" i="11" a="1"/>
  <c r="Q2229" i="11" s="1"/>
  <c r="R2229" i="11" a="1"/>
  <c r="R2229" i="11" s="1"/>
  <c r="N2230" i="11" a="1"/>
  <c r="N2230" i="11" s="1"/>
  <c r="O2230" i="11" a="1"/>
  <c r="O2230" i="11" s="1"/>
  <c r="P2230" i="11" a="1"/>
  <c r="P2230" i="11" s="1"/>
  <c r="Q2230" i="11" a="1"/>
  <c r="Q2230" i="11" s="1"/>
  <c r="R2230" i="11" a="1"/>
  <c r="R2230" i="11" s="1"/>
  <c r="N2231" i="11" a="1"/>
  <c r="N2231" i="11" s="1"/>
  <c r="O2231" i="11" a="1"/>
  <c r="O2231" i="11" s="1"/>
  <c r="P2231" i="11" a="1"/>
  <c r="P2231" i="11" s="1"/>
  <c r="Q2231" i="11" a="1"/>
  <c r="Q2231" i="11" s="1"/>
  <c r="R2231" i="11" a="1"/>
  <c r="R2231" i="11" s="1"/>
  <c r="N2232" i="11" a="1"/>
  <c r="N2232" i="11" s="1"/>
  <c r="O2232" i="11" a="1"/>
  <c r="O2232" i="11" s="1"/>
  <c r="P2232" i="11" a="1"/>
  <c r="P2232" i="11" s="1"/>
  <c r="Q2232" i="11" a="1"/>
  <c r="Q2232" i="11" s="1"/>
  <c r="R2232" i="11" a="1"/>
  <c r="R2232" i="11" s="1"/>
  <c r="N2233" i="11" a="1"/>
  <c r="N2233" i="11" s="1"/>
  <c r="O2233" i="11" a="1"/>
  <c r="O2233" i="11" s="1"/>
  <c r="P2233" i="11" a="1"/>
  <c r="P2233" i="11" s="1"/>
  <c r="Q2233" i="11" a="1"/>
  <c r="Q2233" i="11" s="1"/>
  <c r="R2233" i="11" a="1"/>
  <c r="R2233" i="11" s="1"/>
  <c r="N2234" i="11" a="1"/>
  <c r="N2234" i="11" s="1"/>
  <c r="O2234" i="11" a="1"/>
  <c r="O2234" i="11" s="1"/>
  <c r="P2234" i="11" a="1"/>
  <c r="P2234" i="11" s="1"/>
  <c r="Q2234" i="11" a="1"/>
  <c r="Q2234" i="11" s="1"/>
  <c r="R2234" i="11" a="1"/>
  <c r="R2234" i="11" s="1"/>
  <c r="N2235" i="11" a="1"/>
  <c r="N2235" i="11" s="1"/>
  <c r="O2235" i="11" a="1"/>
  <c r="O2235" i="11" s="1"/>
  <c r="P2235" i="11" a="1"/>
  <c r="P2235" i="11" s="1"/>
  <c r="Q2235" i="11" a="1"/>
  <c r="Q2235" i="11" s="1"/>
  <c r="R2235" i="11" a="1"/>
  <c r="R2235" i="11" s="1"/>
  <c r="N2236" i="11" a="1"/>
  <c r="N2236" i="11" s="1"/>
  <c r="O2236" i="11" a="1"/>
  <c r="O2236" i="11" s="1"/>
  <c r="P2236" i="11" a="1"/>
  <c r="P2236" i="11" s="1"/>
  <c r="Q2236" i="11" a="1"/>
  <c r="Q2236" i="11" s="1"/>
  <c r="R2236" i="11" a="1"/>
  <c r="R2236" i="11" s="1"/>
  <c r="N2237" i="11" a="1"/>
  <c r="N2237" i="11" s="1"/>
  <c r="O2237" i="11" a="1"/>
  <c r="O2237" i="11" s="1"/>
  <c r="P2237" i="11" a="1"/>
  <c r="P2237" i="11" s="1"/>
  <c r="Q2237" i="11" a="1"/>
  <c r="Q2237" i="11" s="1"/>
  <c r="R2237" i="11" a="1"/>
  <c r="R2237" i="11" s="1"/>
  <c r="N2238" i="11" a="1"/>
  <c r="N2238" i="11" s="1"/>
  <c r="O2238" i="11" a="1"/>
  <c r="O2238" i="11" s="1"/>
  <c r="P2238" i="11" a="1"/>
  <c r="P2238" i="11" s="1"/>
  <c r="Q2238" i="11" a="1"/>
  <c r="Q2238" i="11" s="1"/>
  <c r="R2238" i="11" a="1"/>
  <c r="R2238" i="11" s="1"/>
  <c r="N2239" i="11" a="1"/>
  <c r="N2239" i="11" s="1"/>
  <c r="O2239" i="11" a="1"/>
  <c r="O2239" i="11" s="1"/>
  <c r="P2239" i="11" a="1"/>
  <c r="P2239" i="11" s="1"/>
  <c r="Q2239" i="11" a="1"/>
  <c r="Q2239" i="11" s="1"/>
  <c r="R2239" i="11" a="1"/>
  <c r="R2239" i="11" s="1"/>
  <c r="N2240" i="11" a="1"/>
  <c r="N2240" i="11" s="1"/>
  <c r="O2240" i="11" a="1"/>
  <c r="O2240" i="11" s="1"/>
  <c r="P2240" i="11" a="1"/>
  <c r="P2240" i="11" s="1"/>
  <c r="Q2240" i="11" a="1"/>
  <c r="Q2240" i="11" s="1"/>
  <c r="R2240" i="11" a="1"/>
  <c r="R2240" i="11" s="1"/>
  <c r="N2241" i="11" a="1"/>
  <c r="N2241" i="11" s="1"/>
  <c r="O2241" i="11" a="1"/>
  <c r="O2241" i="11" s="1"/>
  <c r="P2241" i="11" a="1"/>
  <c r="P2241" i="11" s="1"/>
  <c r="Q2241" i="11" a="1"/>
  <c r="Q2241" i="11" s="1"/>
  <c r="R2241" i="11" a="1"/>
  <c r="R2241" i="11" s="1"/>
  <c r="N2242" i="11" a="1"/>
  <c r="N2242" i="11" s="1"/>
  <c r="O2242" i="11" a="1"/>
  <c r="O2242" i="11" s="1"/>
  <c r="P2242" i="11" a="1"/>
  <c r="P2242" i="11" s="1"/>
  <c r="Q2242" i="11" a="1"/>
  <c r="Q2242" i="11" s="1"/>
  <c r="R2242" i="11" a="1"/>
  <c r="R2242" i="11" s="1"/>
  <c r="N2243" i="11" a="1"/>
  <c r="N2243" i="11" s="1"/>
  <c r="O2243" i="11" a="1"/>
  <c r="O2243" i="11" s="1"/>
  <c r="P2243" i="11" a="1"/>
  <c r="P2243" i="11" s="1"/>
  <c r="Q2243" i="11" a="1"/>
  <c r="Q2243" i="11" s="1"/>
  <c r="R2243" i="11" a="1"/>
  <c r="R2243" i="11" s="1"/>
  <c r="N2244" i="11" a="1"/>
  <c r="N2244" i="11" s="1"/>
  <c r="O2244" i="11" a="1"/>
  <c r="O2244" i="11" s="1"/>
  <c r="P2244" i="11" a="1"/>
  <c r="P2244" i="11" s="1"/>
  <c r="Q2244" i="11" a="1"/>
  <c r="Q2244" i="11" s="1"/>
  <c r="R2244" i="11" a="1"/>
  <c r="R2244" i="11" s="1"/>
  <c r="N2245" i="11" a="1"/>
  <c r="N2245" i="11" s="1"/>
  <c r="O2245" i="11" a="1"/>
  <c r="O2245" i="11" s="1"/>
  <c r="P2245" i="11" a="1"/>
  <c r="P2245" i="11" s="1"/>
  <c r="Q2245" i="11" a="1"/>
  <c r="Q2245" i="11" s="1"/>
  <c r="R2245" i="11" a="1"/>
  <c r="R2245" i="11" s="1"/>
  <c r="N2246" i="11" a="1"/>
  <c r="N2246" i="11" s="1"/>
  <c r="O2246" i="11" a="1"/>
  <c r="O2246" i="11" s="1"/>
  <c r="P2246" i="11" a="1"/>
  <c r="P2246" i="11" s="1"/>
  <c r="Q2246" i="11" a="1"/>
  <c r="Q2246" i="11" s="1"/>
  <c r="R2246" i="11" a="1"/>
  <c r="R2246" i="11" s="1"/>
  <c r="N2247" i="11" a="1"/>
  <c r="N2247" i="11" s="1"/>
  <c r="O2247" i="11" a="1"/>
  <c r="O2247" i="11" s="1"/>
  <c r="P2247" i="11" a="1"/>
  <c r="P2247" i="11" s="1"/>
  <c r="Q2247" i="11" a="1"/>
  <c r="Q2247" i="11" s="1"/>
  <c r="R2247" i="11" a="1"/>
  <c r="R2247" i="11" s="1"/>
  <c r="N2248" i="11" a="1"/>
  <c r="N2248" i="11" s="1"/>
  <c r="O2248" i="11" a="1"/>
  <c r="O2248" i="11" s="1"/>
  <c r="P2248" i="11" a="1"/>
  <c r="P2248" i="11" s="1"/>
  <c r="Q2248" i="11" a="1"/>
  <c r="Q2248" i="11" s="1"/>
  <c r="R2248" i="11" a="1"/>
  <c r="R2248" i="11" s="1"/>
  <c r="N2249" i="11" a="1"/>
  <c r="N2249" i="11" s="1"/>
  <c r="O2249" i="11" a="1"/>
  <c r="O2249" i="11" s="1"/>
  <c r="P2249" i="11" a="1"/>
  <c r="P2249" i="11" s="1"/>
  <c r="Q2249" i="11" a="1"/>
  <c r="Q2249" i="11" s="1"/>
  <c r="R2249" i="11" a="1"/>
  <c r="R2249" i="11" s="1"/>
  <c r="N2250" i="11" a="1"/>
  <c r="N2250" i="11" s="1"/>
  <c r="O2250" i="11" a="1"/>
  <c r="O2250" i="11" s="1"/>
  <c r="P2250" i="11" a="1"/>
  <c r="P2250" i="11" s="1"/>
  <c r="Q2250" i="11" a="1"/>
  <c r="Q2250" i="11" s="1"/>
  <c r="R2250" i="11" a="1"/>
  <c r="R2250" i="11" s="1"/>
  <c r="N2251" i="11" a="1"/>
  <c r="N2251" i="11" s="1"/>
  <c r="O2251" i="11" a="1"/>
  <c r="O2251" i="11" s="1"/>
  <c r="P2251" i="11" a="1"/>
  <c r="P2251" i="11" s="1"/>
  <c r="Q2251" i="11" a="1"/>
  <c r="Q2251" i="11" s="1"/>
  <c r="R2251" i="11" a="1"/>
  <c r="R2251" i="11" s="1"/>
  <c r="N2252" i="11" a="1"/>
  <c r="N2252" i="11" s="1"/>
  <c r="O2252" i="11" a="1"/>
  <c r="O2252" i="11" s="1"/>
  <c r="P2252" i="11" a="1"/>
  <c r="P2252" i="11" s="1"/>
  <c r="Q2252" i="11" a="1"/>
  <c r="Q2252" i="11" s="1"/>
  <c r="R2252" i="11" a="1"/>
  <c r="R2252" i="11" s="1"/>
  <c r="N2253" i="11" a="1"/>
  <c r="N2253" i="11" s="1"/>
  <c r="O2253" i="11" a="1"/>
  <c r="O2253" i="11" s="1"/>
  <c r="P2253" i="11" a="1"/>
  <c r="P2253" i="11" s="1"/>
  <c r="Q2253" i="11" a="1"/>
  <c r="Q2253" i="11" s="1"/>
  <c r="R2253" i="11" a="1"/>
  <c r="R2253" i="11" s="1"/>
  <c r="N2254" i="11" a="1"/>
  <c r="N2254" i="11" s="1"/>
  <c r="O2254" i="11" a="1"/>
  <c r="O2254" i="11" s="1"/>
  <c r="P2254" i="11" a="1"/>
  <c r="P2254" i="11" s="1"/>
  <c r="Q2254" i="11" a="1"/>
  <c r="Q2254" i="11" s="1"/>
  <c r="R2254" i="11" a="1"/>
  <c r="R2254" i="11" s="1"/>
  <c r="N2255" i="11" a="1"/>
  <c r="N2255" i="11" s="1"/>
  <c r="O2255" i="11" a="1"/>
  <c r="O2255" i="11" s="1"/>
  <c r="P2255" i="11" a="1"/>
  <c r="P2255" i="11" s="1"/>
  <c r="Q2255" i="11" a="1"/>
  <c r="Q2255" i="11" s="1"/>
  <c r="R2255" i="11" a="1"/>
  <c r="R2255" i="11" s="1"/>
  <c r="N2256" i="11" a="1"/>
  <c r="N2256" i="11" s="1"/>
  <c r="O2256" i="11" a="1"/>
  <c r="O2256" i="11" s="1"/>
  <c r="P2256" i="11" a="1"/>
  <c r="P2256" i="11" s="1"/>
  <c r="Q2256" i="11" a="1"/>
  <c r="Q2256" i="11" s="1"/>
  <c r="R2256" i="11" a="1"/>
  <c r="R2256" i="11" s="1"/>
  <c r="N2257" i="11" a="1"/>
  <c r="N2257" i="11" s="1"/>
  <c r="O2257" i="11" a="1"/>
  <c r="O2257" i="11" s="1"/>
  <c r="P2257" i="11" a="1"/>
  <c r="P2257" i="11" s="1"/>
  <c r="Q2257" i="11" a="1"/>
  <c r="Q2257" i="11" s="1"/>
  <c r="R2257" i="11" a="1"/>
  <c r="R2257" i="11" s="1"/>
  <c r="N2258" i="11" a="1"/>
  <c r="N2258" i="11" s="1"/>
  <c r="O2258" i="11" a="1"/>
  <c r="O2258" i="11" s="1"/>
  <c r="P2258" i="11" a="1"/>
  <c r="P2258" i="11" s="1"/>
  <c r="Q2258" i="11" a="1"/>
  <c r="Q2258" i="11" s="1"/>
  <c r="R2258" i="11" a="1"/>
  <c r="R2258" i="11" s="1"/>
  <c r="N2259" i="11" a="1"/>
  <c r="N2259" i="11" s="1"/>
  <c r="O2259" i="11" a="1"/>
  <c r="O2259" i="11" s="1"/>
  <c r="P2259" i="11" a="1"/>
  <c r="P2259" i="11" s="1"/>
  <c r="Q2259" i="11" a="1"/>
  <c r="Q2259" i="11" s="1"/>
  <c r="R2259" i="11" a="1"/>
  <c r="R2259" i="11" s="1"/>
  <c r="N2260" i="11" a="1"/>
  <c r="N2260" i="11" s="1"/>
  <c r="O2260" i="11" a="1"/>
  <c r="O2260" i="11" s="1"/>
  <c r="P2260" i="11" a="1"/>
  <c r="P2260" i="11" s="1"/>
  <c r="Q2260" i="11" a="1"/>
  <c r="Q2260" i="11" s="1"/>
  <c r="R2260" i="11" a="1"/>
  <c r="R2260" i="11" s="1"/>
  <c r="N2261" i="11" a="1"/>
  <c r="N2261" i="11" s="1"/>
  <c r="O2261" i="11" a="1"/>
  <c r="O2261" i="11" s="1"/>
  <c r="P2261" i="11" a="1"/>
  <c r="P2261" i="11" s="1"/>
  <c r="Q2261" i="11" a="1"/>
  <c r="Q2261" i="11" s="1"/>
  <c r="R2261" i="11" a="1"/>
  <c r="R2261" i="11" s="1"/>
  <c r="N2262" i="11" a="1"/>
  <c r="N2262" i="11" s="1"/>
  <c r="O2262" i="11" a="1"/>
  <c r="O2262" i="11" s="1"/>
  <c r="P2262" i="11" a="1"/>
  <c r="P2262" i="11" s="1"/>
  <c r="Q2262" i="11" a="1"/>
  <c r="Q2262" i="11" s="1"/>
  <c r="R2262" i="11" a="1"/>
  <c r="R2262" i="11" s="1"/>
  <c r="N2263" i="11" a="1"/>
  <c r="N2263" i="11" s="1"/>
  <c r="O2263" i="11" a="1"/>
  <c r="O2263" i="11" s="1"/>
  <c r="P2263" i="11" a="1"/>
  <c r="P2263" i="11" s="1"/>
  <c r="Q2263" i="11" a="1"/>
  <c r="Q2263" i="11" s="1"/>
  <c r="R2263" i="11" a="1"/>
  <c r="R2263" i="11" s="1"/>
  <c r="N2264" i="11" a="1"/>
  <c r="N2264" i="11" s="1"/>
  <c r="O2264" i="11" a="1"/>
  <c r="O2264" i="11" s="1"/>
  <c r="P2264" i="11" a="1"/>
  <c r="P2264" i="11" s="1"/>
  <c r="Q2264" i="11" a="1"/>
  <c r="Q2264" i="11" s="1"/>
  <c r="R2264" i="11" a="1"/>
  <c r="R2264" i="11" s="1"/>
  <c r="N2265" i="11" a="1"/>
  <c r="N2265" i="11" s="1"/>
  <c r="O2265" i="11" a="1"/>
  <c r="O2265" i="11" s="1"/>
  <c r="P2265" i="11" a="1"/>
  <c r="P2265" i="11" s="1"/>
  <c r="Q2265" i="11" a="1"/>
  <c r="Q2265" i="11" s="1"/>
  <c r="R2265" i="11" a="1"/>
  <c r="R2265" i="11" s="1"/>
  <c r="N2266" i="11" a="1"/>
  <c r="N2266" i="11" s="1"/>
  <c r="O2266" i="11" a="1"/>
  <c r="O2266" i="11" s="1"/>
  <c r="P2266" i="11" a="1"/>
  <c r="P2266" i="11" s="1"/>
  <c r="Q2266" i="11" a="1"/>
  <c r="Q2266" i="11" s="1"/>
  <c r="R2266" i="11" a="1"/>
  <c r="R2266" i="11" s="1"/>
  <c r="N2267" i="11" a="1"/>
  <c r="N2267" i="11" s="1"/>
  <c r="O2267" i="11" a="1"/>
  <c r="O2267" i="11" s="1"/>
  <c r="P2267" i="11" a="1"/>
  <c r="P2267" i="11" s="1"/>
  <c r="Q2267" i="11" a="1"/>
  <c r="Q2267" i="11" s="1"/>
  <c r="R2267" i="11" a="1"/>
  <c r="R2267" i="11" s="1"/>
  <c r="N2268" i="11" a="1"/>
  <c r="N2268" i="11" s="1"/>
  <c r="O2268" i="11" a="1"/>
  <c r="O2268" i="11" s="1"/>
  <c r="P2268" i="11" a="1"/>
  <c r="P2268" i="11" s="1"/>
  <c r="Q2268" i="11" a="1"/>
  <c r="Q2268" i="11" s="1"/>
  <c r="R2268" i="11" a="1"/>
  <c r="R2268" i="11" s="1"/>
  <c r="N2269" i="11" a="1"/>
  <c r="N2269" i="11" s="1"/>
  <c r="O2269" i="11" a="1"/>
  <c r="O2269" i="11" s="1"/>
  <c r="P2269" i="11" a="1"/>
  <c r="P2269" i="11" s="1"/>
  <c r="Q2269" i="11" a="1"/>
  <c r="Q2269" i="11" s="1"/>
  <c r="R2269" i="11" a="1"/>
  <c r="R2269" i="11" s="1"/>
  <c r="N2270" i="11" a="1"/>
  <c r="N2270" i="11" s="1"/>
  <c r="O2270" i="11" a="1"/>
  <c r="O2270" i="11" s="1"/>
  <c r="P2270" i="11" a="1"/>
  <c r="P2270" i="11" s="1"/>
  <c r="Q2270" i="11" a="1"/>
  <c r="Q2270" i="11" s="1"/>
  <c r="R2270" i="11" a="1"/>
  <c r="R2270" i="11" s="1"/>
  <c r="N2271" i="11" a="1"/>
  <c r="N2271" i="11" s="1"/>
  <c r="O2271" i="11" a="1"/>
  <c r="O2271" i="11" s="1"/>
  <c r="P2271" i="11" a="1"/>
  <c r="P2271" i="11" s="1"/>
  <c r="Q2271" i="11" a="1"/>
  <c r="Q2271" i="11" s="1"/>
  <c r="R2271" i="11" a="1"/>
  <c r="R2271" i="11" s="1"/>
  <c r="N2272" i="11" a="1"/>
  <c r="N2272" i="11" s="1"/>
  <c r="O2272" i="11" a="1"/>
  <c r="O2272" i="11" s="1"/>
  <c r="P2272" i="11" a="1"/>
  <c r="P2272" i="11" s="1"/>
  <c r="Q2272" i="11" a="1"/>
  <c r="Q2272" i="11" s="1"/>
  <c r="R2272" i="11" a="1"/>
  <c r="R2272" i="11" s="1"/>
  <c r="N2273" i="11" a="1"/>
  <c r="N2273" i="11" s="1"/>
  <c r="O2273" i="11" a="1"/>
  <c r="O2273" i="11" s="1"/>
  <c r="P2273" i="11" a="1"/>
  <c r="P2273" i="11" s="1"/>
  <c r="Q2273" i="11" a="1"/>
  <c r="Q2273" i="11" s="1"/>
  <c r="R2273" i="11" a="1"/>
  <c r="R2273" i="11" s="1"/>
  <c r="N2274" i="11" a="1"/>
  <c r="N2274" i="11" s="1"/>
  <c r="O2274" i="11" a="1"/>
  <c r="O2274" i="11" s="1"/>
  <c r="P2274" i="11" a="1"/>
  <c r="P2274" i="11" s="1"/>
  <c r="Q2274" i="11" a="1"/>
  <c r="Q2274" i="11" s="1"/>
  <c r="R2274" i="11" a="1"/>
  <c r="R2274" i="11" s="1"/>
  <c r="N2275" i="11" a="1"/>
  <c r="N2275" i="11" s="1"/>
  <c r="O2275" i="11" a="1"/>
  <c r="O2275" i="11" s="1"/>
  <c r="P2275" i="11" a="1"/>
  <c r="P2275" i="11" s="1"/>
  <c r="Q2275" i="11" a="1"/>
  <c r="Q2275" i="11" s="1"/>
  <c r="R2275" i="11" a="1"/>
  <c r="R2275" i="11" s="1"/>
  <c r="N2276" i="11" a="1"/>
  <c r="N2276" i="11" s="1"/>
  <c r="O2276" i="11" a="1"/>
  <c r="O2276" i="11" s="1"/>
  <c r="P2276" i="11" a="1"/>
  <c r="P2276" i="11" s="1"/>
  <c r="Q2276" i="11" a="1"/>
  <c r="Q2276" i="11" s="1"/>
  <c r="R2276" i="11" a="1"/>
  <c r="R2276" i="11" s="1"/>
  <c r="N2277" i="11" a="1"/>
  <c r="N2277" i="11" s="1"/>
  <c r="O2277" i="11" a="1"/>
  <c r="O2277" i="11" s="1"/>
  <c r="P2277" i="11" a="1"/>
  <c r="P2277" i="11" s="1"/>
  <c r="Q2277" i="11" a="1"/>
  <c r="Q2277" i="11" s="1"/>
  <c r="R2277" i="11" a="1"/>
  <c r="R2277" i="11" s="1"/>
  <c r="N2278" i="11" a="1"/>
  <c r="N2278" i="11" s="1"/>
  <c r="O2278" i="11" a="1"/>
  <c r="O2278" i="11" s="1"/>
  <c r="P2278" i="11" a="1"/>
  <c r="P2278" i="11" s="1"/>
  <c r="Q2278" i="11" a="1"/>
  <c r="Q2278" i="11" s="1"/>
  <c r="R2278" i="11" a="1"/>
  <c r="R2278" i="11" s="1"/>
  <c r="N2279" i="11" a="1"/>
  <c r="N2279" i="11" s="1"/>
  <c r="O2279" i="11" a="1"/>
  <c r="O2279" i="11" s="1"/>
  <c r="P2279" i="11" a="1"/>
  <c r="P2279" i="11" s="1"/>
  <c r="Q2279" i="11" a="1"/>
  <c r="Q2279" i="11" s="1"/>
  <c r="R2279" i="11" a="1"/>
  <c r="R2279" i="11" s="1"/>
  <c r="N2280" i="11" a="1"/>
  <c r="N2280" i="11" s="1"/>
  <c r="O2280" i="11" a="1"/>
  <c r="O2280" i="11" s="1"/>
  <c r="P2280" i="11" a="1"/>
  <c r="P2280" i="11" s="1"/>
  <c r="Q2280" i="11" a="1"/>
  <c r="Q2280" i="11" s="1"/>
  <c r="R2280" i="11" a="1"/>
  <c r="R2280" i="11" s="1"/>
  <c r="N2281" i="11" a="1"/>
  <c r="N2281" i="11" s="1"/>
  <c r="O2281" i="11" a="1"/>
  <c r="O2281" i="11" s="1"/>
  <c r="P2281" i="11" a="1"/>
  <c r="P2281" i="11" s="1"/>
  <c r="Q2281" i="11" a="1"/>
  <c r="Q2281" i="11" s="1"/>
  <c r="R2281" i="11" a="1"/>
  <c r="R2281" i="11" s="1"/>
  <c r="N2282" i="11" a="1"/>
  <c r="N2282" i="11" s="1"/>
  <c r="O2282" i="11" a="1"/>
  <c r="O2282" i="11" s="1"/>
  <c r="P2282" i="11" a="1"/>
  <c r="P2282" i="11" s="1"/>
  <c r="Q2282" i="11" a="1"/>
  <c r="Q2282" i="11" s="1"/>
  <c r="R2282" i="11" a="1"/>
  <c r="R2282" i="11" s="1"/>
  <c r="N2283" i="11" a="1"/>
  <c r="N2283" i="11" s="1"/>
  <c r="O2283" i="11" a="1"/>
  <c r="O2283" i="11" s="1"/>
  <c r="P2283" i="11" a="1"/>
  <c r="P2283" i="11" s="1"/>
  <c r="Q2283" i="11" a="1"/>
  <c r="Q2283" i="11" s="1"/>
  <c r="R2283" i="11" a="1"/>
  <c r="R2283" i="11" s="1"/>
  <c r="N2284" i="11" a="1"/>
  <c r="N2284" i="11" s="1"/>
  <c r="O2284" i="11" a="1"/>
  <c r="O2284" i="11" s="1"/>
  <c r="P2284" i="11" a="1"/>
  <c r="P2284" i="11" s="1"/>
  <c r="Q2284" i="11" a="1"/>
  <c r="Q2284" i="11" s="1"/>
  <c r="R2284" i="11" a="1"/>
  <c r="R2284" i="11" s="1"/>
  <c r="N2285" i="11" a="1"/>
  <c r="N2285" i="11" s="1"/>
  <c r="O2285" i="11" a="1"/>
  <c r="O2285" i="11" s="1"/>
  <c r="P2285" i="11" a="1"/>
  <c r="P2285" i="11" s="1"/>
  <c r="Q2285" i="11" a="1"/>
  <c r="Q2285" i="11" s="1"/>
  <c r="R2285" i="11" a="1"/>
  <c r="R2285" i="11" s="1"/>
  <c r="N2286" i="11" a="1"/>
  <c r="N2286" i="11" s="1"/>
  <c r="O2286" i="11" a="1"/>
  <c r="O2286" i="11" s="1"/>
  <c r="P2286" i="11" a="1"/>
  <c r="P2286" i="11" s="1"/>
  <c r="Q2286" i="11" a="1"/>
  <c r="Q2286" i="11" s="1"/>
  <c r="R2286" i="11" a="1"/>
  <c r="R2286" i="11" s="1"/>
  <c r="N2287" i="11" a="1"/>
  <c r="N2287" i="11" s="1"/>
  <c r="O2287" i="11" a="1"/>
  <c r="O2287" i="11" s="1"/>
  <c r="P2287" i="11" a="1"/>
  <c r="P2287" i="11" s="1"/>
  <c r="Q2287" i="11" a="1"/>
  <c r="Q2287" i="11" s="1"/>
  <c r="R2287" i="11" a="1"/>
  <c r="R2287" i="11" s="1"/>
  <c r="N2288" i="11" a="1"/>
  <c r="N2288" i="11" s="1"/>
  <c r="O2288" i="11" a="1"/>
  <c r="O2288" i="11" s="1"/>
  <c r="P2288" i="11" a="1"/>
  <c r="P2288" i="11" s="1"/>
  <c r="Q2288" i="11" a="1"/>
  <c r="Q2288" i="11" s="1"/>
  <c r="R2288" i="11" a="1"/>
  <c r="R2288" i="11" s="1"/>
  <c r="N2289" i="11" a="1"/>
  <c r="N2289" i="11" s="1"/>
  <c r="O2289" i="11" a="1"/>
  <c r="O2289" i="11" s="1"/>
  <c r="P2289" i="11" a="1"/>
  <c r="P2289" i="11" s="1"/>
  <c r="Q2289" i="11" a="1"/>
  <c r="Q2289" i="11"/>
  <c r="R2289" i="11" a="1"/>
  <c r="R2289" i="11"/>
  <c r="N2290" i="11" a="1"/>
  <c r="N2290" i="11"/>
  <c r="O2290" i="11" a="1"/>
  <c r="O2290" i="11"/>
  <c r="P2290" i="11" a="1"/>
  <c r="P2290" i="11"/>
  <c r="Q2290" i="11" a="1"/>
  <c r="Q2290" i="11"/>
  <c r="R2290" i="11" a="1"/>
  <c r="R2290" i="11"/>
  <c r="N2291" i="11" a="1"/>
  <c r="N2291" i="11"/>
  <c r="O2291" i="11" a="1"/>
  <c r="O2291" i="11"/>
  <c r="P2291" i="11" a="1"/>
  <c r="P2291" i="11"/>
  <c r="Q2291" i="11" a="1"/>
  <c r="Q2291" i="11"/>
  <c r="R2291" i="11" a="1"/>
  <c r="R2291" i="11"/>
  <c r="N2292" i="11" a="1"/>
  <c r="N2292" i="11"/>
  <c r="O2292" i="11" a="1"/>
  <c r="O2292" i="11"/>
  <c r="P2292" i="11" a="1"/>
  <c r="P2292" i="11"/>
  <c r="Q2292" i="11" a="1"/>
  <c r="Q2292" i="11"/>
  <c r="R2292" i="11" a="1"/>
  <c r="R2292" i="11"/>
  <c r="N2293" i="11" a="1"/>
  <c r="N2293" i="11"/>
  <c r="O2293" i="11" a="1"/>
  <c r="O2293" i="11"/>
  <c r="P2293" i="11" a="1"/>
  <c r="P2293" i="11"/>
  <c r="Q2293" i="11" a="1"/>
  <c r="Q2293" i="11"/>
  <c r="R2293" i="11" a="1"/>
  <c r="R2293" i="11"/>
  <c r="N2294" i="11" a="1"/>
  <c r="N2294" i="11"/>
  <c r="O2294" i="11" a="1"/>
  <c r="O2294" i="11"/>
  <c r="P2294" i="11" a="1"/>
  <c r="P2294" i="11"/>
  <c r="Q2294" i="11" a="1"/>
  <c r="Q2294" i="11"/>
  <c r="R2294" i="11" a="1"/>
  <c r="R2294" i="11"/>
  <c r="N2295" i="11" a="1"/>
  <c r="N2295" i="11"/>
  <c r="O2295" i="11" a="1"/>
  <c r="O2295" i="11"/>
  <c r="P2295" i="11" a="1"/>
  <c r="P2295" i="11"/>
  <c r="Q2295" i="11" a="1"/>
  <c r="Q2295" i="11"/>
  <c r="R2295" i="11" a="1"/>
  <c r="R2295" i="11"/>
  <c r="N2296" i="11" a="1"/>
  <c r="N2296" i="11"/>
  <c r="O2296" i="11" a="1"/>
  <c r="O2296" i="11"/>
  <c r="P2296" i="11" a="1"/>
  <c r="P2296" i="11"/>
  <c r="Q2296" i="11" a="1"/>
  <c r="Q2296" i="11"/>
  <c r="R2296" i="11" a="1"/>
  <c r="R2296" i="11"/>
  <c r="N2297" i="11" a="1"/>
  <c r="N2297" i="11"/>
  <c r="O2297" i="11" a="1"/>
  <c r="O2297" i="11"/>
  <c r="P2297" i="11" a="1"/>
  <c r="P2297" i="11"/>
  <c r="Q2297" i="11" a="1"/>
  <c r="Q2297" i="11"/>
  <c r="R2297" i="11" a="1"/>
  <c r="R2297" i="11"/>
  <c r="N2298" i="11" a="1"/>
  <c r="N2298" i="11"/>
  <c r="O2298" i="11" a="1"/>
  <c r="O2298" i="11"/>
  <c r="P2298" i="11" a="1"/>
  <c r="P2298" i="11"/>
  <c r="Q2298" i="11" a="1"/>
  <c r="Q2298" i="11"/>
  <c r="R2298" i="11" a="1"/>
  <c r="R2298" i="11"/>
  <c r="N2299" i="11" a="1"/>
  <c r="N2299" i="11"/>
  <c r="O2299" i="11" a="1"/>
  <c r="O2299" i="11"/>
  <c r="P2299" i="11" a="1"/>
  <c r="P2299" i="11"/>
  <c r="Q2299" i="11" a="1"/>
  <c r="Q2299" i="11"/>
  <c r="R2299" i="11" a="1"/>
  <c r="R2299" i="11"/>
  <c r="N2300" i="11" a="1"/>
  <c r="N2300" i="11"/>
  <c r="O2300" i="11" a="1"/>
  <c r="O2300" i="11"/>
  <c r="P2300" i="11" a="1"/>
  <c r="P2300" i="11"/>
  <c r="Q2300" i="11" a="1"/>
  <c r="Q2300" i="11"/>
  <c r="R2300" i="11" a="1"/>
  <c r="R2300" i="11"/>
  <c r="N2301" i="11" a="1"/>
  <c r="N2301" i="11"/>
  <c r="O2301" i="11" a="1"/>
  <c r="O2301" i="11" s="1"/>
  <c r="P2301" i="11" a="1"/>
  <c r="P2301" i="11" s="1"/>
  <c r="Q2301" i="11" a="1"/>
  <c r="Q2301" i="11" s="1"/>
  <c r="R2301" i="11" a="1"/>
  <c r="R2301" i="11" s="1"/>
  <c r="N2302" i="11" a="1"/>
  <c r="N2302" i="11" s="1"/>
  <c r="O2302" i="11" a="1"/>
  <c r="O2302" i="11" s="1"/>
  <c r="P2302" i="11" a="1"/>
  <c r="P2302" i="11" s="1"/>
  <c r="Q2302" i="11" a="1"/>
  <c r="Q2302" i="11" s="1"/>
  <c r="R2302" i="11" a="1"/>
  <c r="R2302" i="11" s="1"/>
  <c r="N2303" i="11" a="1"/>
  <c r="N2303" i="11" s="1"/>
  <c r="O2303" i="11" a="1"/>
  <c r="O2303" i="11" s="1"/>
  <c r="P2303" i="11" a="1"/>
  <c r="P2303" i="11" s="1"/>
  <c r="Q2303" i="11" a="1"/>
  <c r="Q2303" i="11" s="1"/>
  <c r="R2303" i="11" a="1"/>
  <c r="R2303" i="11" s="1"/>
  <c r="N2304" i="11" a="1"/>
  <c r="N2304" i="11" s="1"/>
  <c r="O2304" i="11" a="1"/>
  <c r="O2304" i="11" s="1"/>
  <c r="P2304" i="11" a="1"/>
  <c r="P2304" i="11" s="1"/>
  <c r="Q2304" i="11" a="1"/>
  <c r="Q2304" i="11" s="1"/>
  <c r="R2304" i="11" a="1"/>
  <c r="R2304" i="11" s="1"/>
  <c r="N2305" i="11" a="1"/>
  <c r="N2305" i="11" s="1"/>
  <c r="O2305" i="11" a="1"/>
  <c r="O2305" i="11" s="1"/>
  <c r="P2305" i="11" a="1"/>
  <c r="P2305" i="11" s="1"/>
  <c r="Q2305" i="11" a="1"/>
  <c r="Q2305" i="11" s="1"/>
  <c r="R2305" i="11" a="1"/>
  <c r="R2305" i="11" s="1"/>
  <c r="N2306" i="11" a="1"/>
  <c r="N2306" i="11" s="1"/>
  <c r="O2306" i="11" a="1"/>
  <c r="O2306" i="11" s="1"/>
  <c r="P2306" i="11" a="1"/>
  <c r="P2306" i="11" s="1"/>
  <c r="Q2306" i="11" a="1"/>
  <c r="Q2306" i="11" s="1"/>
  <c r="R2306" i="11" a="1"/>
  <c r="R2306" i="11" s="1"/>
  <c r="N2307" i="11" a="1"/>
  <c r="N2307" i="11" s="1"/>
  <c r="O2307" i="11" a="1"/>
  <c r="O2307" i="11" s="1"/>
  <c r="P2307" i="11" a="1"/>
  <c r="P2307" i="11" s="1"/>
  <c r="Q2307" i="11" a="1"/>
  <c r="Q2307" i="11" s="1"/>
  <c r="R2307" i="11" a="1"/>
  <c r="R2307" i="11" s="1"/>
  <c r="N2308" i="11" a="1"/>
  <c r="N2308" i="11" s="1"/>
  <c r="O2308" i="11" a="1"/>
  <c r="O2308" i="11" s="1"/>
  <c r="P2308" i="11" a="1"/>
  <c r="P2308" i="11" s="1"/>
  <c r="Q2308" i="11" a="1"/>
  <c r="Q2308" i="11" s="1"/>
  <c r="R2308" i="11" a="1"/>
  <c r="R2308" i="11" s="1"/>
  <c r="N2309" i="11" a="1"/>
  <c r="N2309" i="11" s="1"/>
  <c r="O2309" i="11" a="1"/>
  <c r="O2309" i="11" s="1"/>
  <c r="P2309" i="11" a="1"/>
  <c r="P2309" i="11" s="1"/>
  <c r="Q2309" i="11" a="1"/>
  <c r="Q2309" i="11" s="1"/>
  <c r="R2309" i="11" a="1"/>
  <c r="R2309" i="11" s="1"/>
  <c r="N2310" i="11" a="1"/>
  <c r="N2310" i="11" s="1"/>
  <c r="O2310" i="11" a="1"/>
  <c r="O2310" i="11" s="1"/>
  <c r="P2310" i="11" a="1"/>
  <c r="P2310" i="11" s="1"/>
  <c r="Q2310" i="11" a="1"/>
  <c r="Q2310" i="11" s="1"/>
  <c r="R2310" i="11" a="1"/>
  <c r="R2310" i="11" s="1"/>
  <c r="N2311" i="11" a="1"/>
  <c r="N2311" i="11" s="1"/>
  <c r="O2311" i="11" a="1"/>
  <c r="O2311" i="11" s="1"/>
  <c r="P2311" i="11" a="1"/>
  <c r="P2311" i="11" s="1"/>
  <c r="Q2311" i="11" a="1"/>
  <c r="Q2311" i="11" s="1"/>
  <c r="R2311" i="11" a="1"/>
  <c r="R2311" i="11" s="1"/>
  <c r="N2312" i="11" a="1"/>
  <c r="N2312" i="11" s="1"/>
  <c r="O2312" i="11" a="1"/>
  <c r="O2312" i="11" s="1"/>
  <c r="P2312" i="11" a="1"/>
  <c r="P2312" i="11" s="1"/>
  <c r="Q2312" i="11" a="1"/>
  <c r="Q2312" i="11" s="1"/>
  <c r="R2312" i="11" a="1"/>
  <c r="R2312" i="11" s="1"/>
  <c r="N2313" i="11" a="1"/>
  <c r="N2313" i="11" s="1"/>
  <c r="O2313" i="11" a="1"/>
  <c r="O2313" i="11" s="1"/>
  <c r="P2313" i="11" a="1"/>
  <c r="P2313" i="11" s="1"/>
  <c r="Q2313" i="11" a="1"/>
  <c r="Q2313" i="11" s="1"/>
  <c r="R2313" i="11" a="1"/>
  <c r="R2313" i="11" s="1"/>
  <c r="N2314" i="11" a="1"/>
  <c r="N2314" i="11" s="1"/>
  <c r="O2314" i="11" a="1"/>
  <c r="O2314" i="11" s="1"/>
  <c r="P2314" i="11" a="1"/>
  <c r="P2314" i="11" s="1"/>
  <c r="Q2314" i="11" a="1"/>
  <c r="Q2314" i="11" s="1"/>
  <c r="R2314" i="11" a="1"/>
  <c r="R2314" i="11" s="1"/>
  <c r="N2315" i="11" a="1"/>
  <c r="N2315" i="11" s="1"/>
  <c r="O2315" i="11" a="1"/>
  <c r="O2315" i="11" s="1"/>
  <c r="P2315" i="11" a="1"/>
  <c r="P2315" i="11" s="1"/>
  <c r="Q2315" i="11" a="1"/>
  <c r="Q2315" i="11" s="1"/>
  <c r="R2315" i="11" a="1"/>
  <c r="R2315" i="11" s="1"/>
  <c r="N2316" i="11" a="1"/>
  <c r="N2316" i="11" s="1"/>
  <c r="O2316" i="11" a="1"/>
  <c r="O2316" i="11" s="1"/>
  <c r="P2316" i="11" a="1"/>
  <c r="P2316" i="11" s="1"/>
  <c r="Q2316" i="11" a="1"/>
  <c r="Q2316" i="11" s="1"/>
  <c r="R2316" i="11" a="1"/>
  <c r="R2316" i="11" s="1"/>
  <c r="N2317" i="11" a="1"/>
  <c r="N2317" i="11" s="1"/>
  <c r="O2317" i="11" a="1"/>
  <c r="O2317" i="11" s="1"/>
  <c r="P2317" i="11" a="1"/>
  <c r="P2317" i="11" s="1"/>
  <c r="Q2317" i="11" a="1"/>
  <c r="Q2317" i="11" s="1"/>
  <c r="R2317" i="11" a="1"/>
  <c r="R2317" i="11" s="1"/>
  <c r="N2318" i="11" a="1"/>
  <c r="N2318" i="11" s="1"/>
  <c r="O2318" i="11" a="1"/>
  <c r="O2318" i="11" s="1"/>
  <c r="P2318" i="11" a="1"/>
  <c r="P2318" i="11" s="1"/>
  <c r="Q2318" i="11" a="1"/>
  <c r="Q2318" i="11" s="1"/>
  <c r="R2318" i="11" a="1"/>
  <c r="R2318" i="11" s="1"/>
  <c r="N2319" i="11" a="1"/>
  <c r="N2319" i="11" s="1"/>
  <c r="O2319" i="11" a="1"/>
  <c r="O2319" i="11" s="1"/>
  <c r="P2319" i="11" a="1"/>
  <c r="P2319" i="11" s="1"/>
  <c r="Q2319" i="11" a="1"/>
  <c r="Q2319" i="11" s="1"/>
  <c r="R2319" i="11" a="1"/>
  <c r="R2319" i="11" s="1"/>
  <c r="N2320" i="11" a="1"/>
  <c r="N2320" i="11" s="1"/>
  <c r="O2320" i="11" a="1"/>
  <c r="O2320" i="11" s="1"/>
  <c r="P2320" i="11" a="1"/>
  <c r="P2320" i="11" s="1"/>
  <c r="Q2320" i="11" a="1"/>
  <c r="Q2320" i="11" s="1"/>
  <c r="R2320" i="11" a="1"/>
  <c r="R2320" i="11" s="1"/>
  <c r="N2321" i="11" a="1"/>
  <c r="N2321" i="11" s="1"/>
  <c r="O2321" i="11" a="1"/>
  <c r="O2321" i="11" s="1"/>
  <c r="P2321" i="11" a="1"/>
  <c r="P2321" i="11" s="1"/>
  <c r="Q2321" i="11" a="1"/>
  <c r="Q2321" i="11" s="1"/>
  <c r="R2321" i="11" a="1"/>
  <c r="R2321" i="11" s="1"/>
  <c r="N2322" i="11" a="1"/>
  <c r="N2322" i="11" s="1"/>
  <c r="O2322" i="11" a="1"/>
  <c r="O2322" i="11" s="1"/>
  <c r="P2322" i="11" a="1"/>
  <c r="P2322" i="11" s="1"/>
  <c r="Q2322" i="11" a="1"/>
  <c r="Q2322" i="11" s="1"/>
  <c r="R2322" i="11" a="1"/>
  <c r="R2322" i="11" s="1"/>
  <c r="N2323" i="11" a="1"/>
  <c r="N2323" i="11" s="1"/>
  <c r="O2323" i="11" a="1"/>
  <c r="O2323" i="11" s="1"/>
  <c r="P2323" i="11" a="1"/>
  <c r="P2323" i="11" s="1"/>
  <c r="Q2323" i="11" a="1"/>
  <c r="Q2323" i="11" s="1"/>
  <c r="R2323" i="11" a="1"/>
  <c r="R2323" i="11" s="1"/>
  <c r="N2324" i="11" a="1"/>
  <c r="N2324" i="11" s="1"/>
  <c r="O2324" i="11" a="1"/>
  <c r="O2324" i="11" s="1"/>
  <c r="P2324" i="11" a="1"/>
  <c r="P2324" i="11" s="1"/>
  <c r="Q2324" i="11" a="1"/>
  <c r="Q2324" i="11" s="1"/>
  <c r="R2324" i="11" a="1"/>
  <c r="R2324" i="11" s="1"/>
  <c r="N2325" i="11" a="1"/>
  <c r="N2325" i="11" s="1"/>
  <c r="O2325" i="11" a="1"/>
  <c r="O2325" i="11" s="1"/>
  <c r="P2325" i="11" a="1"/>
  <c r="P2325" i="11" s="1"/>
  <c r="Q2325" i="11" a="1"/>
  <c r="Q2325" i="11" s="1"/>
  <c r="R2325" i="11" a="1"/>
  <c r="R2325" i="11" s="1"/>
  <c r="N2326" i="11" a="1"/>
  <c r="N2326" i="11" s="1"/>
  <c r="O2326" i="11" a="1"/>
  <c r="O2326" i="11" s="1"/>
  <c r="P2326" i="11" a="1"/>
  <c r="P2326" i="11" s="1"/>
  <c r="Q2326" i="11" a="1"/>
  <c r="Q2326" i="11" s="1"/>
  <c r="R2326" i="11" a="1"/>
  <c r="R2326" i="11" s="1"/>
  <c r="N2327" i="11" a="1"/>
  <c r="N2327" i="11" s="1"/>
  <c r="O2327" i="11" a="1"/>
  <c r="O2327" i="11" s="1"/>
  <c r="P2327" i="11" a="1"/>
  <c r="P2327" i="11" s="1"/>
  <c r="Q2327" i="11" a="1"/>
  <c r="Q2327" i="11" s="1"/>
  <c r="R2327" i="11" a="1"/>
  <c r="R2327" i="11" s="1"/>
  <c r="N2328" i="11" a="1"/>
  <c r="N2328" i="11" s="1"/>
  <c r="O2328" i="11" a="1"/>
  <c r="O2328" i="11" s="1"/>
  <c r="P2328" i="11" a="1"/>
  <c r="P2328" i="11" s="1"/>
  <c r="Q2328" i="11" a="1"/>
  <c r="Q2328" i="11" s="1"/>
  <c r="R2328" i="11" a="1"/>
  <c r="R2328" i="11" s="1"/>
  <c r="N2329" i="11" a="1"/>
  <c r="N2329" i="11" s="1"/>
  <c r="O2329" i="11" a="1"/>
  <c r="O2329" i="11" s="1"/>
  <c r="P2329" i="11" a="1"/>
  <c r="P2329" i="11" s="1"/>
  <c r="Q2329" i="11" a="1"/>
  <c r="Q2329" i="11" s="1"/>
  <c r="R2329" i="11" a="1"/>
  <c r="R2329" i="11" s="1"/>
  <c r="N2330" i="11" a="1"/>
  <c r="N2330" i="11" s="1"/>
  <c r="O2330" i="11" a="1"/>
  <c r="O2330" i="11" s="1"/>
  <c r="P2330" i="11" a="1"/>
  <c r="P2330" i="11" s="1"/>
  <c r="Q2330" i="11" a="1"/>
  <c r="Q2330" i="11" s="1"/>
  <c r="R2330" i="11" a="1"/>
  <c r="R2330" i="11" s="1"/>
  <c r="N2331" i="11" a="1"/>
  <c r="N2331" i="11" s="1"/>
  <c r="O2331" i="11" a="1"/>
  <c r="O2331" i="11" s="1"/>
  <c r="P2331" i="11" a="1"/>
  <c r="P2331" i="11" s="1"/>
  <c r="Q2331" i="11" a="1"/>
  <c r="Q2331" i="11" s="1"/>
  <c r="R2331" i="11" a="1"/>
  <c r="R2331" i="11" s="1"/>
  <c r="N2332" i="11" a="1"/>
  <c r="N2332" i="11" s="1"/>
  <c r="O2332" i="11" a="1"/>
  <c r="O2332" i="11" s="1"/>
  <c r="P2332" i="11" a="1"/>
  <c r="P2332" i="11" s="1"/>
  <c r="Q2332" i="11" a="1"/>
  <c r="Q2332" i="11" s="1"/>
  <c r="R2332" i="11" a="1"/>
  <c r="R2332" i="11" s="1"/>
  <c r="N2333" i="11" a="1"/>
  <c r="N2333" i="11" s="1"/>
  <c r="O2333" i="11" a="1"/>
  <c r="O2333" i="11" s="1"/>
  <c r="P2333" i="11" a="1"/>
  <c r="P2333" i="11" s="1"/>
  <c r="Q2333" i="11" a="1"/>
  <c r="Q2333" i="11" s="1"/>
  <c r="R2333" i="11" a="1"/>
  <c r="R2333" i="11" s="1"/>
  <c r="N2334" i="11" a="1"/>
  <c r="N2334" i="11" s="1"/>
  <c r="O2334" i="11" a="1"/>
  <c r="O2334" i="11" s="1"/>
  <c r="P2334" i="11" a="1"/>
  <c r="P2334" i="11" s="1"/>
  <c r="Q2334" i="11" a="1"/>
  <c r="Q2334" i="11" s="1"/>
  <c r="R2334" i="11" a="1"/>
  <c r="R2334" i="11" s="1"/>
  <c r="N2335" i="11" a="1"/>
  <c r="N2335" i="11" s="1"/>
  <c r="O2335" i="11" a="1"/>
  <c r="O2335" i="11" s="1"/>
  <c r="P2335" i="11" a="1"/>
  <c r="P2335" i="11" s="1"/>
  <c r="Q2335" i="11" a="1"/>
  <c r="Q2335" i="11" s="1"/>
  <c r="R2335" i="11" a="1"/>
  <c r="R2335" i="11" s="1"/>
  <c r="N2336" i="11" a="1"/>
  <c r="N2336" i="11" s="1"/>
  <c r="O2336" i="11" a="1"/>
  <c r="O2336" i="11" s="1"/>
  <c r="P2336" i="11" a="1"/>
  <c r="P2336" i="11" s="1"/>
  <c r="Q2336" i="11" a="1"/>
  <c r="Q2336" i="11" s="1"/>
  <c r="R2336" i="11" a="1"/>
  <c r="R2336" i="11" s="1"/>
  <c r="N2337" i="11" a="1"/>
  <c r="N2337" i="11" s="1"/>
  <c r="O2337" i="11" a="1"/>
  <c r="O2337" i="11" s="1"/>
  <c r="P2337" i="11" a="1"/>
  <c r="P2337" i="11" s="1"/>
  <c r="Q2337" i="11" a="1"/>
  <c r="Q2337" i="11" s="1"/>
  <c r="R2337" i="11" a="1"/>
  <c r="R2337" i="11" s="1"/>
  <c r="N2338" i="11" a="1"/>
  <c r="N2338" i="11" s="1"/>
  <c r="O2338" i="11" a="1"/>
  <c r="O2338" i="11" s="1"/>
  <c r="P2338" i="11" a="1"/>
  <c r="P2338" i="11" s="1"/>
  <c r="Q2338" i="11" a="1"/>
  <c r="Q2338" i="11" s="1"/>
  <c r="R2338" i="11" a="1"/>
  <c r="R2338" i="11" s="1"/>
  <c r="N2339" i="11" a="1"/>
  <c r="N2339" i="11" s="1"/>
  <c r="O2339" i="11" a="1"/>
  <c r="O2339" i="11" s="1"/>
  <c r="P2339" i="11" a="1"/>
  <c r="P2339" i="11" s="1"/>
  <c r="Q2339" i="11" a="1"/>
  <c r="Q2339" i="11" s="1"/>
  <c r="R2339" i="11" a="1"/>
  <c r="R2339" i="11" s="1"/>
  <c r="N2340" i="11" a="1"/>
  <c r="N2340" i="11" s="1"/>
  <c r="O2340" i="11" a="1"/>
  <c r="O2340" i="11" s="1"/>
  <c r="P2340" i="11" a="1"/>
  <c r="P2340" i="11" s="1"/>
  <c r="Q2340" i="11" a="1"/>
  <c r="Q2340" i="11" s="1"/>
  <c r="R2340" i="11" a="1"/>
  <c r="R2340" i="11" s="1"/>
  <c r="N2341" i="11" a="1"/>
  <c r="N2341" i="11" s="1"/>
  <c r="O2341" i="11" a="1"/>
  <c r="O2341" i="11" s="1"/>
  <c r="P2341" i="11" a="1"/>
  <c r="P2341" i="11" s="1"/>
  <c r="Q2341" i="11" a="1"/>
  <c r="Q2341" i="11" s="1"/>
  <c r="R2341" i="11" a="1"/>
  <c r="R2341" i="11" s="1"/>
  <c r="N2342" i="11" a="1"/>
  <c r="N2342" i="11" s="1"/>
  <c r="O2342" i="11" a="1"/>
  <c r="O2342" i="11" s="1"/>
  <c r="P2342" i="11" a="1"/>
  <c r="P2342" i="11" s="1"/>
  <c r="Q2342" i="11" a="1"/>
  <c r="Q2342" i="11" s="1"/>
  <c r="R2342" i="11" a="1"/>
  <c r="R2342" i="11" s="1"/>
  <c r="N2343" i="11" a="1"/>
  <c r="N2343" i="11" s="1"/>
  <c r="O2343" i="11" a="1"/>
  <c r="O2343" i="11" s="1"/>
  <c r="P2343" i="11" a="1"/>
  <c r="P2343" i="11" s="1"/>
  <c r="Q2343" i="11" a="1"/>
  <c r="Q2343" i="11" s="1"/>
  <c r="R2343" i="11" a="1"/>
  <c r="R2343" i="11" s="1"/>
  <c r="N2344" i="11" a="1"/>
  <c r="N2344" i="11" s="1"/>
  <c r="O2344" i="11" a="1"/>
  <c r="O2344" i="11" s="1"/>
  <c r="P2344" i="11" a="1"/>
  <c r="P2344" i="11" s="1"/>
  <c r="Q2344" i="11" a="1"/>
  <c r="Q2344" i="11" s="1"/>
  <c r="R2344" i="11" a="1"/>
  <c r="R2344" i="11" s="1"/>
  <c r="N2345" i="11" a="1"/>
  <c r="N2345" i="11" s="1"/>
  <c r="O2345" i="11" a="1"/>
  <c r="O2345" i="11" s="1"/>
  <c r="P2345" i="11" a="1"/>
  <c r="P2345" i="11" s="1"/>
  <c r="Q2345" i="11" a="1"/>
  <c r="Q2345" i="11" s="1"/>
  <c r="R2345" i="11" a="1"/>
  <c r="R2345" i="11" s="1"/>
  <c r="N2346" i="11" a="1"/>
  <c r="N2346" i="11" s="1"/>
  <c r="O2346" i="11" a="1"/>
  <c r="O2346" i="11" s="1"/>
  <c r="P2346" i="11" a="1"/>
  <c r="P2346" i="11" s="1"/>
  <c r="Q2346" i="11" a="1"/>
  <c r="Q2346" i="11" s="1"/>
  <c r="R2346" i="11" a="1"/>
  <c r="R2346" i="11" s="1"/>
  <c r="N2347" i="11" a="1"/>
  <c r="N2347" i="11" s="1"/>
  <c r="O2347" i="11" a="1"/>
  <c r="O2347" i="11" s="1"/>
  <c r="P2347" i="11" a="1"/>
  <c r="P2347" i="11" s="1"/>
  <c r="Q2347" i="11" a="1"/>
  <c r="Q2347" i="11" s="1"/>
  <c r="R2347" i="11" a="1"/>
  <c r="R2347" i="11" s="1"/>
  <c r="N2348" i="11" a="1"/>
  <c r="N2348" i="11" s="1"/>
  <c r="O2348" i="11" a="1"/>
  <c r="O2348" i="11" s="1"/>
  <c r="P2348" i="11" a="1"/>
  <c r="P2348" i="11" s="1"/>
  <c r="Q2348" i="11" a="1"/>
  <c r="Q2348" i="11" s="1"/>
  <c r="R2348" i="11" a="1"/>
  <c r="R2348" i="11" s="1"/>
  <c r="N2349" i="11" a="1"/>
  <c r="N2349" i="11" s="1"/>
  <c r="O2349" i="11" a="1"/>
  <c r="O2349" i="11" s="1"/>
  <c r="P2349" i="11" a="1"/>
  <c r="P2349" i="11" s="1"/>
  <c r="Q2349" i="11" a="1"/>
  <c r="Q2349" i="11" s="1"/>
  <c r="R2349" i="11" a="1"/>
  <c r="R2349" i="11" s="1"/>
  <c r="N2350" i="11" a="1"/>
  <c r="N2350" i="11" s="1"/>
  <c r="O2350" i="11" a="1"/>
  <c r="O2350" i="11" s="1"/>
  <c r="P2350" i="11" a="1"/>
  <c r="P2350" i="11" s="1"/>
  <c r="Q2350" i="11" a="1"/>
  <c r="Q2350" i="11" s="1"/>
  <c r="R2350" i="11" a="1"/>
  <c r="R2350" i="11" s="1"/>
  <c r="N2351" i="11" a="1"/>
  <c r="N2351" i="11" s="1"/>
  <c r="O2351" i="11" a="1"/>
  <c r="O2351" i="11" s="1"/>
  <c r="P2351" i="11" a="1"/>
  <c r="P2351" i="11" s="1"/>
  <c r="Q2351" i="11" a="1"/>
  <c r="Q2351" i="11" s="1"/>
  <c r="R2351" i="11" a="1"/>
  <c r="R2351" i="11" s="1"/>
  <c r="N2352" i="11" a="1"/>
  <c r="N2352" i="11" s="1"/>
  <c r="O2352" i="11" a="1"/>
  <c r="O2352" i="11" s="1"/>
  <c r="P2352" i="11" a="1"/>
  <c r="P2352" i="11" s="1"/>
  <c r="Q2352" i="11" a="1"/>
  <c r="Q2352" i="11" s="1"/>
  <c r="R2352" i="11" a="1"/>
  <c r="R2352" i="11" s="1"/>
  <c r="N2353" i="11" a="1"/>
  <c r="N2353" i="11" s="1"/>
  <c r="O2353" i="11" a="1"/>
  <c r="O2353" i="11" s="1"/>
  <c r="P2353" i="11" a="1"/>
  <c r="P2353" i="11" s="1"/>
  <c r="Q2353" i="11" a="1"/>
  <c r="Q2353" i="11" s="1"/>
  <c r="R2353" i="11" a="1"/>
  <c r="R2353" i="11" s="1"/>
  <c r="N2354" i="11" a="1"/>
  <c r="N2354" i="11" s="1"/>
  <c r="O2354" i="11" a="1"/>
  <c r="O2354" i="11" s="1"/>
  <c r="P2354" i="11" a="1"/>
  <c r="P2354" i="11" s="1"/>
  <c r="Q2354" i="11" a="1"/>
  <c r="Q2354" i="11" s="1"/>
  <c r="R2354" i="11" a="1"/>
  <c r="R2354" i="11" s="1"/>
  <c r="N2355" i="11" a="1"/>
  <c r="N2355" i="11" s="1"/>
  <c r="O2355" i="11" a="1"/>
  <c r="O2355" i="11" s="1"/>
  <c r="P2355" i="11" a="1"/>
  <c r="P2355" i="11" s="1"/>
  <c r="Q2355" i="11" a="1"/>
  <c r="Q2355" i="11" s="1"/>
  <c r="R2355" i="11" a="1"/>
  <c r="R2355" i="11" s="1"/>
  <c r="N2356" i="11" a="1"/>
  <c r="N2356" i="11" s="1"/>
  <c r="O2356" i="11" a="1"/>
  <c r="O2356" i="11" s="1"/>
  <c r="P2356" i="11" a="1"/>
  <c r="P2356" i="11" s="1"/>
  <c r="Q2356" i="11" a="1"/>
  <c r="Q2356" i="11" s="1"/>
  <c r="R2356" i="11" a="1"/>
  <c r="R2356" i="11" s="1"/>
  <c r="N2357" i="11" a="1"/>
  <c r="N2357" i="11" s="1"/>
  <c r="O2357" i="11" a="1"/>
  <c r="O2357" i="11" s="1"/>
  <c r="P2357" i="11" a="1"/>
  <c r="P2357" i="11" s="1"/>
  <c r="Q2357" i="11" a="1"/>
  <c r="Q2357" i="11" s="1"/>
  <c r="R2357" i="11" a="1"/>
  <c r="R2357" i="11" s="1"/>
  <c r="N2358" i="11" a="1"/>
  <c r="N2358" i="11" s="1"/>
  <c r="O2358" i="11" a="1"/>
  <c r="O2358" i="11" s="1"/>
  <c r="P2358" i="11" a="1"/>
  <c r="P2358" i="11" s="1"/>
  <c r="Q2358" i="11" a="1"/>
  <c r="Q2358" i="11" s="1"/>
  <c r="R2358" i="11" a="1"/>
  <c r="R2358" i="11" s="1"/>
  <c r="N2359" i="11" a="1"/>
  <c r="N2359" i="11" s="1"/>
  <c r="O2359" i="11" a="1"/>
  <c r="O2359" i="11" s="1"/>
  <c r="P2359" i="11" a="1"/>
  <c r="P2359" i="11" s="1"/>
  <c r="Q2359" i="11" a="1"/>
  <c r="Q2359" i="11" s="1"/>
  <c r="R2359" i="11" a="1"/>
  <c r="R2359" i="11" s="1"/>
  <c r="N2360" i="11" a="1"/>
  <c r="N2360" i="11" s="1"/>
  <c r="O2360" i="11" a="1"/>
  <c r="O2360" i="11" s="1"/>
  <c r="P2360" i="11" a="1"/>
  <c r="P2360" i="11" s="1"/>
  <c r="Q2360" i="11" a="1"/>
  <c r="Q2360" i="11" s="1"/>
  <c r="R2360" i="11" a="1"/>
  <c r="R2360" i="11" s="1"/>
  <c r="N2361" i="11" a="1"/>
  <c r="N2361" i="11" s="1"/>
  <c r="O2361" i="11" a="1"/>
  <c r="O2361" i="11" s="1"/>
  <c r="P2361" i="11" a="1"/>
  <c r="P2361" i="11" s="1"/>
  <c r="Q2361" i="11" a="1"/>
  <c r="Q2361" i="11" s="1"/>
  <c r="R2361" i="11" a="1"/>
  <c r="R2361" i="11" s="1"/>
  <c r="N2362" i="11" a="1"/>
  <c r="N2362" i="11" s="1"/>
  <c r="O2362" i="11" a="1"/>
  <c r="O2362" i="11" s="1"/>
  <c r="P2362" i="11" a="1"/>
  <c r="P2362" i="11" s="1"/>
  <c r="Q2362" i="11" a="1"/>
  <c r="Q2362" i="11" s="1"/>
  <c r="R2362" i="11" a="1"/>
  <c r="R2362" i="11" s="1"/>
  <c r="N2363" i="11" a="1"/>
  <c r="N2363" i="11" s="1"/>
  <c r="O2363" i="11" a="1"/>
  <c r="O2363" i="11" s="1"/>
  <c r="P2363" i="11" a="1"/>
  <c r="P2363" i="11" s="1"/>
  <c r="Q2363" i="11" a="1"/>
  <c r="Q2363" i="11" s="1"/>
  <c r="R2363" i="11" a="1"/>
  <c r="R2363" i="11" s="1"/>
  <c r="N2364" i="11" a="1"/>
  <c r="N2364" i="11" s="1"/>
  <c r="O2364" i="11" a="1"/>
  <c r="O2364" i="11" s="1"/>
  <c r="P2364" i="11" a="1"/>
  <c r="P2364" i="11" s="1"/>
  <c r="Q2364" i="11" a="1"/>
  <c r="Q2364" i="11" s="1"/>
  <c r="R2364" i="11" a="1"/>
  <c r="R2364" i="11" s="1"/>
  <c r="N2365" i="11" a="1"/>
  <c r="N2365" i="11" s="1"/>
  <c r="O2365" i="11" a="1"/>
  <c r="O2365" i="11" s="1"/>
  <c r="P2365" i="11" a="1"/>
  <c r="P2365" i="11" s="1"/>
  <c r="Q2365" i="11" a="1"/>
  <c r="Q2365" i="11" s="1"/>
  <c r="R2365" i="11" a="1"/>
  <c r="R2365" i="11" s="1"/>
  <c r="N2366" i="11" a="1"/>
  <c r="N2366" i="11" s="1"/>
  <c r="O2366" i="11" a="1"/>
  <c r="O2366" i="11" s="1"/>
  <c r="P2366" i="11" a="1"/>
  <c r="P2366" i="11" s="1"/>
  <c r="Q2366" i="11" a="1"/>
  <c r="Q2366" i="11" s="1"/>
  <c r="R2366" i="11" a="1"/>
  <c r="R2366" i="11" s="1"/>
  <c r="N2367" i="11" a="1"/>
  <c r="N2367" i="11" s="1"/>
  <c r="O2367" i="11" a="1"/>
  <c r="O2367" i="11" s="1"/>
  <c r="P2367" i="11" a="1"/>
  <c r="P2367" i="11" s="1"/>
  <c r="Q2367" i="11" a="1"/>
  <c r="Q2367" i="11" s="1"/>
  <c r="R2367" i="11" a="1"/>
  <c r="R2367" i="11" s="1"/>
  <c r="N2368" i="11" a="1"/>
  <c r="N2368" i="11" s="1"/>
  <c r="O2368" i="11" a="1"/>
  <c r="O2368" i="11" s="1"/>
  <c r="P2368" i="11" a="1"/>
  <c r="P2368" i="11" s="1"/>
  <c r="Q2368" i="11" a="1"/>
  <c r="Q2368" i="11" s="1"/>
  <c r="R2368" i="11" a="1"/>
  <c r="R2368" i="11" s="1"/>
  <c r="N2369" i="11" a="1"/>
  <c r="N2369" i="11" s="1"/>
  <c r="O2369" i="11" a="1"/>
  <c r="O2369" i="11" s="1"/>
  <c r="P2369" i="11" a="1"/>
  <c r="P2369" i="11" s="1"/>
  <c r="Q2369" i="11" a="1"/>
  <c r="Q2369" i="11" s="1"/>
  <c r="R2369" i="11" a="1"/>
  <c r="R2369" i="11" s="1"/>
  <c r="N2370" i="11" a="1"/>
  <c r="N2370" i="11" s="1"/>
  <c r="O2370" i="11" a="1"/>
  <c r="O2370" i="11" s="1"/>
  <c r="P2370" i="11" a="1"/>
  <c r="P2370" i="11" s="1"/>
  <c r="Q2370" i="11" a="1"/>
  <c r="Q2370" i="11" s="1"/>
  <c r="R2370" i="11" a="1"/>
  <c r="R2370" i="11" s="1"/>
  <c r="N2371" i="11" a="1"/>
  <c r="N2371" i="11" s="1"/>
  <c r="O2371" i="11" a="1"/>
  <c r="O2371" i="11" s="1"/>
  <c r="P2371" i="11" a="1"/>
  <c r="P2371" i="11" s="1"/>
  <c r="Q2371" i="11" a="1"/>
  <c r="Q2371" i="11" s="1"/>
  <c r="R2371" i="11" a="1"/>
  <c r="R2371" i="11" s="1"/>
  <c r="N2372" i="11" a="1"/>
  <c r="N2372" i="11" s="1"/>
  <c r="O2372" i="11" a="1"/>
  <c r="O2372" i="11" s="1"/>
  <c r="P2372" i="11" a="1"/>
  <c r="P2372" i="11" s="1"/>
  <c r="Q2372" i="11" a="1"/>
  <c r="Q2372" i="11" s="1"/>
  <c r="R2372" i="11" a="1"/>
  <c r="R2372" i="11" s="1"/>
  <c r="N2373" i="11" a="1"/>
  <c r="N2373" i="11" s="1"/>
  <c r="O2373" i="11" a="1"/>
  <c r="O2373" i="11" s="1"/>
  <c r="P2373" i="11" a="1"/>
  <c r="P2373" i="11" s="1"/>
  <c r="Q2373" i="11" a="1"/>
  <c r="Q2373" i="11" s="1"/>
  <c r="R2373" i="11" a="1"/>
  <c r="R2373" i="11" s="1"/>
  <c r="N2374" i="11" a="1"/>
  <c r="N2374" i="11" s="1"/>
  <c r="O2374" i="11" a="1"/>
  <c r="O2374" i="11" s="1"/>
  <c r="P2374" i="11" a="1"/>
  <c r="P2374" i="11" s="1"/>
  <c r="Q2374" i="11" a="1"/>
  <c r="Q2374" i="11" s="1"/>
  <c r="R2374" i="11" a="1"/>
  <c r="R2374" i="11" s="1"/>
  <c r="N2375" i="11" a="1"/>
  <c r="N2375" i="11" s="1"/>
  <c r="O2375" i="11" a="1"/>
  <c r="O2375" i="11" s="1"/>
  <c r="P2375" i="11" a="1"/>
  <c r="P2375" i="11" s="1"/>
  <c r="Q2375" i="11" a="1"/>
  <c r="Q2375" i="11" s="1"/>
  <c r="R2375" i="11" a="1"/>
  <c r="R2375" i="11" s="1"/>
  <c r="N2376" i="11" a="1"/>
  <c r="N2376" i="11" s="1"/>
  <c r="O2376" i="11" a="1"/>
  <c r="O2376" i="11" s="1"/>
  <c r="P2376" i="11" a="1"/>
  <c r="P2376" i="11" s="1"/>
  <c r="Q2376" i="11" a="1"/>
  <c r="Q2376" i="11" s="1"/>
  <c r="R2376" i="11" a="1"/>
  <c r="R2376" i="11" s="1"/>
  <c r="N2377" i="11" a="1"/>
  <c r="N2377" i="11" s="1"/>
  <c r="O2377" i="11" a="1"/>
  <c r="O2377" i="11" s="1"/>
  <c r="P2377" i="11" a="1"/>
  <c r="P2377" i="11" s="1"/>
  <c r="Q2377" i="11" a="1"/>
  <c r="Q2377" i="11" s="1"/>
  <c r="R2377" i="11" a="1"/>
  <c r="R2377" i="11" s="1"/>
  <c r="N2378" i="11" a="1"/>
  <c r="N2378" i="11" s="1"/>
  <c r="O2378" i="11" a="1"/>
  <c r="O2378" i="11" s="1"/>
  <c r="P2378" i="11" a="1"/>
  <c r="P2378" i="11" s="1"/>
  <c r="Q2378" i="11" a="1"/>
  <c r="Q2378" i="11" s="1"/>
  <c r="R2378" i="11" a="1"/>
  <c r="R2378" i="11" s="1"/>
  <c r="N2379" i="11" a="1"/>
  <c r="N2379" i="11" s="1"/>
  <c r="O2379" i="11" a="1"/>
  <c r="O2379" i="11" s="1"/>
  <c r="P2379" i="11" a="1"/>
  <c r="P2379" i="11" s="1"/>
  <c r="Q2379" i="11" a="1"/>
  <c r="Q2379" i="11" s="1"/>
  <c r="R2379" i="11" a="1"/>
  <c r="R2379" i="11" s="1"/>
  <c r="N2380" i="11" a="1"/>
  <c r="N2380" i="11" s="1"/>
  <c r="O2380" i="11" a="1"/>
  <c r="O2380" i="11" s="1"/>
  <c r="P2380" i="11" a="1"/>
  <c r="P2380" i="11" s="1"/>
  <c r="Q2380" i="11" a="1"/>
  <c r="Q2380" i="11" s="1"/>
  <c r="R2380" i="11" a="1"/>
  <c r="R2380" i="11" s="1"/>
  <c r="N2381" i="11" a="1"/>
  <c r="N2381" i="11" s="1"/>
  <c r="O2381" i="11" a="1"/>
  <c r="O2381" i="11" s="1"/>
  <c r="P2381" i="11" a="1"/>
  <c r="P2381" i="11" s="1"/>
  <c r="Q2381" i="11" a="1"/>
  <c r="Q2381" i="11" s="1"/>
  <c r="R2381" i="11" a="1"/>
  <c r="R2381" i="11" s="1"/>
  <c r="N2382" i="11" a="1"/>
  <c r="N2382" i="11" s="1"/>
  <c r="O2382" i="11" a="1"/>
  <c r="O2382" i="11" s="1"/>
  <c r="P2382" i="11" a="1"/>
  <c r="P2382" i="11" s="1"/>
  <c r="Q2382" i="11" a="1"/>
  <c r="Q2382" i="11" s="1"/>
  <c r="R2382" i="11" a="1"/>
  <c r="R2382" i="11" s="1"/>
  <c r="N2383" i="11" a="1"/>
  <c r="N2383" i="11" s="1"/>
  <c r="O2383" i="11" a="1"/>
  <c r="O2383" i="11" s="1"/>
  <c r="P2383" i="11" a="1"/>
  <c r="P2383" i="11" s="1"/>
  <c r="Q2383" i="11" a="1"/>
  <c r="Q2383" i="11" s="1"/>
  <c r="R2383" i="11" a="1"/>
  <c r="R2383" i="11" s="1"/>
  <c r="N2384" i="11" a="1"/>
  <c r="N2384" i="11" s="1"/>
  <c r="O2384" i="11" a="1"/>
  <c r="O2384" i="11" s="1"/>
  <c r="P2384" i="11" a="1"/>
  <c r="P2384" i="11" s="1"/>
  <c r="Q2384" i="11" a="1"/>
  <c r="Q2384" i="11" s="1"/>
  <c r="R2384" i="11" a="1"/>
  <c r="R2384" i="11" s="1"/>
  <c r="N2385" i="11" a="1"/>
  <c r="N2385" i="11" s="1"/>
  <c r="O2385" i="11" a="1"/>
  <c r="O2385" i="11" s="1"/>
  <c r="P2385" i="11" a="1"/>
  <c r="P2385" i="11" s="1"/>
  <c r="Q2385" i="11" a="1"/>
  <c r="Q2385" i="11" s="1"/>
  <c r="R2385" i="11" a="1"/>
  <c r="R2385" i="11" s="1"/>
  <c r="N2386" i="11" a="1"/>
  <c r="N2386" i="11" s="1"/>
  <c r="O2386" i="11" a="1"/>
  <c r="O2386" i="11" s="1"/>
  <c r="P2386" i="11" a="1"/>
  <c r="P2386" i="11" s="1"/>
  <c r="Q2386" i="11" a="1"/>
  <c r="Q2386" i="11" s="1"/>
  <c r="R2386" i="11" a="1"/>
  <c r="R2386" i="11" s="1"/>
  <c r="N2387" i="11" a="1"/>
  <c r="N2387" i="11" s="1"/>
  <c r="O2387" i="11" a="1"/>
  <c r="O2387" i="11" s="1"/>
  <c r="P2387" i="11" a="1"/>
  <c r="P2387" i="11" s="1"/>
  <c r="Q2387" i="11" a="1"/>
  <c r="Q2387" i="11" s="1"/>
  <c r="R2387" i="11" a="1"/>
  <c r="R2387" i="11" s="1"/>
  <c r="N2388" i="11" a="1"/>
  <c r="N2388" i="11" s="1"/>
  <c r="O2388" i="11" a="1"/>
  <c r="O2388" i="11" s="1"/>
  <c r="P2388" i="11" a="1"/>
  <c r="P2388" i="11" s="1"/>
  <c r="Q2388" i="11" a="1"/>
  <c r="Q2388" i="11" s="1"/>
  <c r="R2388" i="11" a="1"/>
  <c r="R2388" i="11" s="1"/>
  <c r="N2389" i="11" a="1"/>
  <c r="N2389" i="11" s="1"/>
  <c r="O2389" i="11" a="1"/>
  <c r="O2389" i="11" s="1"/>
  <c r="P2389" i="11" a="1"/>
  <c r="P2389" i="11" s="1"/>
  <c r="Q2389" i="11" a="1"/>
  <c r="Q2389" i="11" s="1"/>
  <c r="R2389" i="11" a="1"/>
  <c r="R2389" i="11" s="1"/>
  <c r="N2390" i="11" a="1"/>
  <c r="N2390" i="11" s="1"/>
  <c r="O2390" i="11" a="1"/>
  <c r="O2390" i="11" s="1"/>
  <c r="P2390" i="11" a="1"/>
  <c r="P2390" i="11" s="1"/>
  <c r="Q2390" i="11" a="1"/>
  <c r="Q2390" i="11" s="1"/>
  <c r="R2390" i="11" a="1"/>
  <c r="R2390" i="11" s="1"/>
  <c r="N2391" i="11" a="1"/>
  <c r="N2391" i="11" s="1"/>
  <c r="O2391" i="11" a="1"/>
  <c r="O2391" i="11" s="1"/>
  <c r="P2391" i="11" a="1"/>
  <c r="P2391" i="11" s="1"/>
  <c r="Q2391" i="11" a="1"/>
  <c r="Q2391" i="11" s="1"/>
  <c r="R2391" i="11" a="1"/>
  <c r="R2391" i="11" s="1"/>
  <c r="N2392" i="11" a="1"/>
  <c r="N2392" i="11" s="1"/>
  <c r="O2392" i="11" a="1"/>
  <c r="O2392" i="11" s="1"/>
  <c r="P2392" i="11" a="1"/>
  <c r="P2392" i="11" s="1"/>
  <c r="Q2392" i="11" a="1"/>
  <c r="Q2392" i="11" s="1"/>
  <c r="R2392" i="11" a="1"/>
  <c r="R2392" i="11" s="1"/>
  <c r="N2393" i="11" a="1"/>
  <c r="N2393" i="11" s="1"/>
  <c r="O2393" i="11" a="1"/>
  <c r="O2393" i="11" s="1"/>
  <c r="P2393" i="11" a="1"/>
  <c r="P2393" i="11" s="1"/>
  <c r="Q2393" i="11" a="1"/>
  <c r="Q2393" i="11" s="1"/>
  <c r="R2393" i="11" a="1"/>
  <c r="R2393" i="11" s="1"/>
  <c r="N2394" i="11" a="1"/>
  <c r="N2394" i="11" s="1"/>
  <c r="O2394" i="11" a="1"/>
  <c r="O2394" i="11" s="1"/>
  <c r="P2394" i="11" a="1"/>
  <c r="P2394" i="11" s="1"/>
  <c r="Q2394" i="11" a="1"/>
  <c r="Q2394" i="11" s="1"/>
  <c r="R2394" i="11" a="1"/>
  <c r="R2394" i="11" s="1"/>
  <c r="N2395" i="11" a="1"/>
  <c r="N2395" i="11" s="1"/>
  <c r="O2395" i="11" a="1"/>
  <c r="O2395" i="11" s="1"/>
  <c r="P2395" i="11" a="1"/>
  <c r="P2395" i="11" s="1"/>
  <c r="Q2395" i="11" a="1"/>
  <c r="Q2395" i="11" s="1"/>
  <c r="R2395" i="11" a="1"/>
  <c r="R2395" i="11" s="1"/>
  <c r="N2396" i="11" a="1"/>
  <c r="N2396" i="11" s="1"/>
  <c r="O2396" i="11" a="1"/>
  <c r="O2396" i="11" s="1"/>
  <c r="P2396" i="11" a="1"/>
  <c r="P2396" i="11" s="1"/>
  <c r="Q2396" i="11" a="1"/>
  <c r="Q2396" i="11" s="1"/>
  <c r="R2396" i="11" a="1"/>
  <c r="R2396" i="11" s="1"/>
  <c r="N2397" i="11" a="1"/>
  <c r="N2397" i="11" s="1"/>
  <c r="O2397" i="11" a="1"/>
  <c r="O2397" i="11" s="1"/>
  <c r="P2397" i="11" a="1"/>
  <c r="P2397" i="11" s="1"/>
  <c r="Q2397" i="11" a="1"/>
  <c r="Q2397" i="11" s="1"/>
  <c r="R2397" i="11" a="1"/>
  <c r="R2397" i="11" s="1"/>
  <c r="N2398" i="11" a="1"/>
  <c r="N2398" i="11" s="1"/>
  <c r="O2398" i="11" a="1"/>
  <c r="O2398" i="11" s="1"/>
  <c r="P2398" i="11" a="1"/>
  <c r="P2398" i="11" s="1"/>
  <c r="Q2398" i="11" a="1"/>
  <c r="Q2398" i="11" s="1"/>
  <c r="R2398" i="11" a="1"/>
  <c r="R2398" i="11" s="1"/>
  <c r="N2399" i="11" a="1"/>
  <c r="N2399" i="11" s="1"/>
  <c r="O2399" i="11" a="1"/>
  <c r="O2399" i="11" s="1"/>
  <c r="P2399" i="11" a="1"/>
  <c r="P2399" i="11" s="1"/>
  <c r="Q2399" i="11" a="1"/>
  <c r="Q2399" i="11" s="1"/>
  <c r="R2399" i="11" a="1"/>
  <c r="R2399" i="11" s="1"/>
  <c r="N2400" i="11" a="1"/>
  <c r="N2400" i="11" s="1"/>
  <c r="O2400" i="11" a="1"/>
  <c r="O2400" i="11" s="1"/>
  <c r="P2400" i="11" a="1"/>
  <c r="P2400" i="11" s="1"/>
  <c r="Q2400" i="11" a="1"/>
  <c r="Q2400" i="11" s="1"/>
  <c r="R2400" i="11" a="1"/>
  <c r="R2400" i="11" s="1"/>
  <c r="N2401" i="11" a="1"/>
  <c r="N2401" i="11" s="1"/>
  <c r="O2401" i="11" a="1"/>
  <c r="O2401" i="11" s="1"/>
  <c r="P2401" i="11" a="1"/>
  <c r="P2401" i="11" s="1"/>
  <c r="Q2401" i="11" a="1"/>
  <c r="Q2401" i="11" s="1"/>
  <c r="R2401" i="11" a="1"/>
  <c r="R2401" i="11" s="1"/>
  <c r="N2402" i="11" a="1"/>
  <c r="N2402" i="11" s="1"/>
  <c r="O2402" i="11" a="1"/>
  <c r="O2402" i="11" s="1"/>
  <c r="P2402" i="11" a="1"/>
  <c r="P2402" i="11" s="1"/>
  <c r="Q2402" i="11" a="1"/>
  <c r="Q2402" i="11" s="1"/>
  <c r="R2402" i="11" a="1"/>
  <c r="R2402" i="11" s="1"/>
  <c r="N2403" i="11" a="1"/>
  <c r="N2403" i="11" s="1"/>
  <c r="O2403" i="11" a="1"/>
  <c r="O2403" i="11" s="1"/>
  <c r="P2403" i="11" a="1"/>
  <c r="P2403" i="11" s="1"/>
  <c r="Q2403" i="11" a="1"/>
  <c r="Q2403" i="11" s="1"/>
  <c r="R2403" i="11" a="1"/>
  <c r="R2403" i="11" s="1"/>
  <c r="N2404" i="11" a="1"/>
  <c r="N2404" i="11" s="1"/>
  <c r="O2404" i="11" a="1"/>
  <c r="O2404" i="11" s="1"/>
  <c r="P2404" i="11" a="1"/>
  <c r="P2404" i="11" s="1"/>
  <c r="Q2404" i="11" a="1"/>
  <c r="Q2404" i="11" s="1"/>
  <c r="R2404" i="11" a="1"/>
  <c r="R2404" i="11" s="1"/>
  <c r="N2405" i="11" a="1"/>
  <c r="N2405" i="11" s="1"/>
  <c r="O2405" i="11" a="1"/>
  <c r="O2405" i="11" s="1"/>
  <c r="P2405" i="11" a="1"/>
  <c r="P2405" i="11" s="1"/>
  <c r="Q2405" i="11" a="1"/>
  <c r="Q2405" i="11" s="1"/>
  <c r="R2405" i="11" a="1"/>
  <c r="R2405" i="11" s="1"/>
  <c r="N2406" i="11" a="1"/>
  <c r="N2406" i="11" s="1"/>
  <c r="O2406" i="11" a="1"/>
  <c r="O2406" i="11" s="1"/>
  <c r="P2406" i="11" a="1"/>
  <c r="P2406" i="11" s="1"/>
  <c r="Q2406" i="11" a="1"/>
  <c r="Q2406" i="11" s="1"/>
  <c r="R2406" i="11" a="1"/>
  <c r="R2406" i="11" s="1"/>
  <c r="N2407" i="11" a="1"/>
  <c r="N2407" i="11" s="1"/>
  <c r="O2407" i="11" a="1"/>
  <c r="O2407" i="11" s="1"/>
  <c r="P2407" i="11" a="1"/>
  <c r="P2407" i="11" s="1"/>
  <c r="Q2407" i="11" a="1"/>
  <c r="Q2407" i="11" s="1"/>
  <c r="R2407" i="11" a="1"/>
  <c r="R2407" i="11" s="1"/>
  <c r="N2408" i="11" a="1"/>
  <c r="N2408" i="11" s="1"/>
  <c r="O2408" i="11" a="1"/>
  <c r="O2408" i="11" s="1"/>
  <c r="P2408" i="11" a="1"/>
  <c r="P2408" i="11" s="1"/>
  <c r="Q2408" i="11" a="1"/>
  <c r="Q2408" i="11" s="1"/>
  <c r="R2408" i="11" a="1"/>
  <c r="R2408" i="11" s="1"/>
  <c r="N2409" i="11" a="1"/>
  <c r="N2409" i="11" s="1"/>
  <c r="O2409" i="11" a="1"/>
  <c r="O2409" i="11" s="1"/>
  <c r="P2409" i="11" a="1"/>
  <c r="P2409" i="11" s="1"/>
  <c r="Q2409" i="11" a="1"/>
  <c r="Q2409" i="11" s="1"/>
  <c r="R2409" i="11" a="1"/>
  <c r="R2409" i="11" s="1"/>
  <c r="N2410" i="11" a="1"/>
  <c r="N2410" i="11" s="1"/>
  <c r="O2410" i="11" a="1"/>
  <c r="O2410" i="11" s="1"/>
  <c r="P2410" i="11" a="1"/>
  <c r="P2410" i="11" s="1"/>
  <c r="Q2410" i="11" a="1"/>
  <c r="Q2410" i="11" s="1"/>
  <c r="R2410" i="11" a="1"/>
  <c r="R2410" i="11" s="1"/>
  <c r="N2411" i="11" a="1"/>
  <c r="N2411" i="11" s="1"/>
  <c r="O2411" i="11" a="1"/>
  <c r="O2411" i="11" s="1"/>
  <c r="P2411" i="11" a="1"/>
  <c r="P2411" i="11" s="1"/>
  <c r="Q2411" i="11" a="1"/>
  <c r="Q2411" i="11" s="1"/>
  <c r="R2411" i="11" a="1"/>
  <c r="R2411" i="11" s="1"/>
  <c r="N2412" i="11" a="1"/>
  <c r="N2412" i="11" s="1"/>
  <c r="O2412" i="11" a="1"/>
  <c r="O2412" i="11" s="1"/>
  <c r="P2412" i="11" a="1"/>
  <c r="P2412" i="11" s="1"/>
  <c r="Q2412" i="11" a="1"/>
  <c r="Q2412" i="11" s="1"/>
  <c r="R2412" i="11" a="1"/>
  <c r="R2412" i="11" s="1"/>
  <c r="N2413" i="11" a="1"/>
  <c r="N2413" i="11" s="1"/>
  <c r="O2413" i="11" a="1"/>
  <c r="O2413" i="11" s="1"/>
  <c r="P2413" i="11" a="1"/>
  <c r="P2413" i="11" s="1"/>
  <c r="Q2413" i="11" a="1"/>
  <c r="Q2413" i="11" s="1"/>
  <c r="R2413" i="11" a="1"/>
  <c r="R2413" i="11" s="1"/>
  <c r="N2414" i="11" a="1"/>
  <c r="N2414" i="11" s="1"/>
  <c r="O2414" i="11" a="1"/>
  <c r="O2414" i="11" s="1"/>
  <c r="P2414" i="11" a="1"/>
  <c r="P2414" i="11" s="1"/>
  <c r="Q2414" i="11" a="1"/>
  <c r="Q2414" i="11" s="1"/>
  <c r="R2414" i="11" a="1"/>
  <c r="R2414" i="11" s="1"/>
  <c r="N2415" i="11" a="1"/>
  <c r="N2415" i="11" s="1"/>
  <c r="O2415" i="11" a="1"/>
  <c r="O2415" i="11" s="1"/>
  <c r="P2415" i="11" a="1"/>
  <c r="P2415" i="11" s="1"/>
  <c r="Q2415" i="11" a="1"/>
  <c r="Q2415" i="11" s="1"/>
  <c r="R2415" i="11" a="1"/>
  <c r="R2415" i="11" s="1"/>
  <c r="N2416" i="11" a="1"/>
  <c r="N2416" i="11" s="1"/>
  <c r="O2416" i="11" a="1"/>
  <c r="O2416" i="11" s="1"/>
  <c r="P2416" i="11" a="1"/>
  <c r="P2416" i="11" s="1"/>
  <c r="Q2416" i="11" a="1"/>
  <c r="Q2416" i="11" s="1"/>
  <c r="R2416" i="11" a="1"/>
  <c r="R2416" i="11" s="1"/>
  <c r="N2417" i="11" a="1"/>
  <c r="N2417" i="11" s="1"/>
  <c r="O2417" i="11" a="1"/>
  <c r="O2417" i="11" s="1"/>
  <c r="P2417" i="11" a="1"/>
  <c r="P2417" i="11" s="1"/>
  <c r="Q2417" i="11" a="1"/>
  <c r="Q2417" i="11" s="1"/>
  <c r="R2417" i="11" a="1"/>
  <c r="R2417" i="11" s="1"/>
  <c r="N2418" i="11" a="1"/>
  <c r="N2418" i="11" s="1"/>
  <c r="O2418" i="11" a="1"/>
  <c r="O2418" i="11" s="1"/>
  <c r="P2418" i="11" a="1"/>
  <c r="P2418" i="11" s="1"/>
  <c r="Q2418" i="11" a="1"/>
  <c r="Q2418" i="11" s="1"/>
  <c r="R2418" i="11" a="1"/>
  <c r="R2418" i="11" s="1"/>
  <c r="N2419" i="11" a="1"/>
  <c r="N2419" i="11" s="1"/>
  <c r="O2419" i="11" a="1"/>
  <c r="O2419" i="11" s="1"/>
  <c r="P2419" i="11" a="1"/>
  <c r="P2419" i="11" s="1"/>
  <c r="Q2419" i="11" a="1"/>
  <c r="Q2419" i="11" s="1"/>
  <c r="R2419" i="11" a="1"/>
  <c r="R2419" i="11" s="1"/>
  <c r="N2420" i="11" a="1"/>
  <c r="N2420" i="11" s="1"/>
  <c r="O2420" i="11" a="1"/>
  <c r="O2420" i="11" s="1"/>
  <c r="P2420" i="11" a="1"/>
  <c r="P2420" i="11" s="1"/>
  <c r="Q2420" i="11" a="1"/>
  <c r="Q2420" i="11" s="1"/>
  <c r="R2420" i="11" a="1"/>
  <c r="R2420" i="11" s="1"/>
  <c r="N2421" i="11" a="1"/>
  <c r="N2421" i="11" s="1"/>
  <c r="O2421" i="11" a="1"/>
  <c r="O2421" i="11" s="1"/>
  <c r="P2421" i="11" a="1"/>
  <c r="P2421" i="11" s="1"/>
  <c r="Q2421" i="11" a="1"/>
  <c r="Q2421" i="11" s="1"/>
  <c r="R2421" i="11" a="1"/>
  <c r="R2421" i="11" s="1"/>
  <c r="N2422" i="11" a="1"/>
  <c r="N2422" i="11" s="1"/>
  <c r="O2422" i="11" a="1"/>
  <c r="O2422" i="11" s="1"/>
  <c r="P2422" i="11" a="1"/>
  <c r="P2422" i="11" s="1"/>
  <c r="Q2422" i="11" a="1"/>
  <c r="Q2422" i="11" s="1"/>
  <c r="R2422" i="11" a="1"/>
  <c r="R2422" i="11" s="1"/>
  <c r="N2423" i="11" a="1"/>
  <c r="N2423" i="11" s="1"/>
  <c r="O2423" i="11" a="1"/>
  <c r="O2423" i="11" s="1"/>
  <c r="P2423" i="11" a="1"/>
  <c r="P2423" i="11" s="1"/>
  <c r="Q2423" i="11" a="1"/>
  <c r="Q2423" i="11" s="1"/>
  <c r="R2423" i="11" a="1"/>
  <c r="R2423" i="11" s="1"/>
  <c r="N2424" i="11" a="1"/>
  <c r="N2424" i="11" s="1"/>
  <c r="O2424" i="11" a="1"/>
  <c r="O2424" i="11" s="1"/>
  <c r="P2424" i="11" a="1"/>
  <c r="P2424" i="11" s="1"/>
  <c r="Q2424" i="11" a="1"/>
  <c r="Q2424" i="11" s="1"/>
  <c r="R2424" i="11" a="1"/>
  <c r="R2424" i="11" s="1"/>
  <c r="N2425" i="11" a="1"/>
  <c r="N2425" i="11" s="1"/>
  <c r="O2425" i="11" a="1"/>
  <c r="O2425" i="11" s="1"/>
  <c r="P2425" i="11" a="1"/>
  <c r="P2425" i="11" s="1"/>
  <c r="Q2425" i="11" a="1"/>
  <c r="Q2425" i="11" s="1"/>
  <c r="R2425" i="11" a="1"/>
  <c r="R2425" i="11" s="1"/>
  <c r="N2426" i="11" a="1"/>
  <c r="N2426" i="11" s="1"/>
  <c r="O2426" i="11" a="1"/>
  <c r="O2426" i="11" s="1"/>
  <c r="P2426" i="11" a="1"/>
  <c r="P2426" i="11" s="1"/>
  <c r="Q2426" i="11" a="1"/>
  <c r="Q2426" i="11" s="1"/>
  <c r="R2426" i="11" a="1"/>
  <c r="R2426" i="11" s="1"/>
  <c r="N2427" i="11" a="1"/>
  <c r="N2427" i="11" s="1"/>
  <c r="O2427" i="11" a="1"/>
  <c r="O2427" i="11" s="1"/>
  <c r="P2427" i="11" a="1"/>
  <c r="P2427" i="11" s="1"/>
  <c r="Q2427" i="11" a="1"/>
  <c r="Q2427" i="11" s="1"/>
  <c r="R2427" i="11" a="1"/>
  <c r="R2427" i="11" s="1"/>
  <c r="N2428" i="11" a="1"/>
  <c r="N2428" i="11" s="1"/>
  <c r="O2428" i="11" a="1"/>
  <c r="O2428" i="11" s="1"/>
  <c r="P2428" i="11" a="1"/>
  <c r="P2428" i="11" s="1"/>
  <c r="Q2428" i="11" a="1"/>
  <c r="Q2428" i="11" s="1"/>
  <c r="R2428" i="11" a="1"/>
  <c r="R2428" i="11" s="1"/>
  <c r="N2429" i="11" a="1"/>
  <c r="N2429" i="11" s="1"/>
  <c r="O2429" i="11" a="1"/>
  <c r="O2429" i="11" s="1"/>
  <c r="P2429" i="11" a="1"/>
  <c r="P2429" i="11" s="1"/>
  <c r="Q2429" i="11" a="1"/>
  <c r="Q2429" i="11" s="1"/>
  <c r="R2429" i="11" a="1"/>
  <c r="R2429" i="11" s="1"/>
  <c r="N2430" i="11" a="1"/>
  <c r="N2430" i="11" s="1"/>
  <c r="O2430" i="11" a="1"/>
  <c r="O2430" i="11" s="1"/>
  <c r="P2430" i="11" a="1"/>
  <c r="P2430" i="11" s="1"/>
  <c r="Q2430" i="11" a="1"/>
  <c r="Q2430" i="11" s="1"/>
  <c r="R2430" i="11" a="1"/>
  <c r="R2430" i="11" s="1"/>
  <c r="N2431" i="11" a="1"/>
  <c r="N2431" i="11" s="1"/>
  <c r="O2431" i="11" a="1"/>
  <c r="O2431" i="11" s="1"/>
  <c r="P2431" i="11" a="1"/>
  <c r="P2431" i="11" s="1"/>
  <c r="Q2431" i="11" a="1"/>
  <c r="Q2431" i="11" s="1"/>
  <c r="R2431" i="11" a="1"/>
  <c r="R2431" i="11" s="1"/>
  <c r="N2432" i="11" a="1"/>
  <c r="N2432" i="11" s="1"/>
  <c r="O2432" i="11" a="1"/>
  <c r="O2432" i="11" s="1"/>
  <c r="P2432" i="11" a="1"/>
  <c r="P2432" i="11" s="1"/>
  <c r="Q2432" i="11" a="1"/>
  <c r="Q2432" i="11" s="1"/>
  <c r="R2432" i="11" a="1"/>
  <c r="R2432" i="11" s="1"/>
  <c r="N2433" i="11" a="1"/>
  <c r="N2433" i="11" s="1"/>
  <c r="O2433" i="11" a="1"/>
  <c r="O2433" i="11" s="1"/>
  <c r="P2433" i="11" a="1"/>
  <c r="P2433" i="11" s="1"/>
  <c r="Q2433" i="11" a="1"/>
  <c r="Q2433" i="11" s="1"/>
  <c r="R2433" i="11" a="1"/>
  <c r="R2433" i="11" s="1"/>
  <c r="N2434" i="11" a="1"/>
  <c r="N2434" i="11" s="1"/>
  <c r="O2434" i="11" a="1"/>
  <c r="O2434" i="11" s="1"/>
  <c r="P2434" i="11" a="1"/>
  <c r="P2434" i="11" s="1"/>
  <c r="Q2434" i="11" a="1"/>
  <c r="Q2434" i="11" s="1"/>
  <c r="R2434" i="11" a="1"/>
  <c r="R2434" i="11" s="1"/>
  <c r="N2435" i="11" a="1"/>
  <c r="N2435" i="11" s="1"/>
  <c r="O2435" i="11" a="1"/>
  <c r="O2435" i="11" s="1"/>
  <c r="P2435" i="11" a="1"/>
  <c r="P2435" i="11" s="1"/>
  <c r="Q2435" i="11" a="1"/>
  <c r="Q2435" i="11" s="1"/>
  <c r="R2435" i="11" a="1"/>
  <c r="R2435" i="11" s="1"/>
  <c r="N2436" i="11" a="1"/>
  <c r="N2436" i="11" s="1"/>
  <c r="O2436" i="11" a="1"/>
  <c r="O2436" i="11" s="1"/>
  <c r="P2436" i="11" a="1"/>
  <c r="P2436" i="11" s="1"/>
  <c r="Q2436" i="11" a="1"/>
  <c r="Q2436" i="11" s="1"/>
  <c r="R2436" i="11" a="1"/>
  <c r="R2436" i="11" s="1"/>
  <c r="N2437" i="11" a="1"/>
  <c r="N2437" i="11" s="1"/>
  <c r="O2437" i="11" a="1"/>
  <c r="O2437" i="11" s="1"/>
  <c r="P2437" i="11" a="1"/>
  <c r="P2437" i="11" s="1"/>
  <c r="Q2437" i="11" a="1"/>
  <c r="Q2437" i="11" s="1"/>
  <c r="R2437" i="11" a="1"/>
  <c r="R2437" i="11" s="1"/>
  <c r="N2438" i="11" a="1"/>
  <c r="N2438" i="11" s="1"/>
  <c r="O2438" i="11" a="1"/>
  <c r="O2438" i="11" s="1"/>
  <c r="P2438" i="11" a="1"/>
  <c r="P2438" i="11" s="1"/>
  <c r="Q2438" i="11" a="1"/>
  <c r="Q2438" i="11" s="1"/>
  <c r="R2438" i="11" a="1"/>
  <c r="R2438" i="11" s="1"/>
  <c r="N2439" i="11" a="1"/>
  <c r="N2439" i="11" s="1"/>
  <c r="O2439" i="11" a="1"/>
  <c r="O2439" i="11" s="1"/>
  <c r="P2439" i="11" a="1"/>
  <c r="P2439" i="11" s="1"/>
  <c r="Q2439" i="11" a="1"/>
  <c r="Q2439" i="11" s="1"/>
  <c r="R2439" i="11" a="1"/>
  <c r="R2439" i="11" s="1"/>
  <c r="N2440" i="11" a="1"/>
  <c r="N2440" i="11" s="1"/>
  <c r="O2440" i="11" a="1"/>
  <c r="O2440" i="11" s="1"/>
  <c r="P2440" i="11" a="1"/>
  <c r="P2440" i="11" s="1"/>
  <c r="Q2440" i="11" a="1"/>
  <c r="Q2440" i="11" s="1"/>
  <c r="R2440" i="11" a="1"/>
  <c r="R2440" i="11" s="1"/>
  <c r="N2441" i="11" a="1"/>
  <c r="N2441" i="11" s="1"/>
  <c r="O2441" i="11" a="1"/>
  <c r="O2441" i="11" s="1"/>
  <c r="P2441" i="11" a="1"/>
  <c r="P2441" i="11" s="1"/>
  <c r="Q2441" i="11" a="1"/>
  <c r="Q2441" i="11" s="1"/>
  <c r="R2441" i="11" a="1"/>
  <c r="R2441" i="11" s="1"/>
  <c r="N2442" i="11" a="1"/>
  <c r="N2442" i="11" s="1"/>
  <c r="O2442" i="11" a="1"/>
  <c r="O2442" i="11" s="1"/>
  <c r="P2442" i="11" a="1"/>
  <c r="P2442" i="11" s="1"/>
  <c r="Q2442" i="11" a="1"/>
  <c r="Q2442" i="11" s="1"/>
  <c r="R2442" i="11" a="1"/>
  <c r="R2442" i="11" s="1"/>
  <c r="N2443" i="11" a="1"/>
  <c r="N2443" i="11" s="1"/>
  <c r="O2443" i="11" a="1"/>
  <c r="O2443" i="11" s="1"/>
  <c r="P2443" i="11" a="1"/>
  <c r="P2443" i="11" s="1"/>
  <c r="Q2443" i="11" a="1"/>
  <c r="Q2443" i="11" s="1"/>
  <c r="R2443" i="11" a="1"/>
  <c r="R2443" i="11" s="1"/>
  <c r="N2444" i="11" a="1"/>
  <c r="N2444" i="11" s="1"/>
  <c r="O2444" i="11" a="1"/>
  <c r="O2444" i="11" s="1"/>
  <c r="P2444" i="11" a="1"/>
  <c r="P2444" i="11" s="1"/>
  <c r="Q2444" i="11" a="1"/>
  <c r="Q2444" i="11" s="1"/>
  <c r="R2444" i="11" a="1"/>
  <c r="R2444" i="11" s="1"/>
  <c r="N2445" i="11" a="1"/>
  <c r="N2445" i="11" s="1"/>
  <c r="O2445" i="11" a="1"/>
  <c r="O2445" i="11" s="1"/>
  <c r="P2445" i="11" a="1"/>
  <c r="P2445" i="11" s="1"/>
  <c r="Q2445" i="11" a="1"/>
  <c r="Q2445" i="11" s="1"/>
  <c r="R2445" i="11" a="1"/>
  <c r="R2445" i="11" s="1"/>
  <c r="N2446" i="11" a="1"/>
  <c r="N2446" i="11" s="1"/>
  <c r="O2446" i="11" a="1"/>
  <c r="O2446" i="11" s="1"/>
  <c r="P2446" i="11" a="1"/>
  <c r="P2446" i="11" s="1"/>
  <c r="Q2446" i="11" a="1"/>
  <c r="Q2446" i="11" s="1"/>
  <c r="R2446" i="11" a="1"/>
  <c r="R2446" i="11" s="1"/>
  <c r="N2447" i="11" a="1"/>
  <c r="N2447" i="11" s="1"/>
  <c r="O2447" i="11" a="1"/>
  <c r="O2447" i="11" s="1"/>
  <c r="P2447" i="11" a="1"/>
  <c r="P2447" i="11" s="1"/>
  <c r="Q2447" i="11" a="1"/>
  <c r="Q2447" i="11" s="1"/>
  <c r="R2447" i="11" a="1"/>
  <c r="R2447" i="11" s="1"/>
  <c r="N2448" i="11" a="1"/>
  <c r="N2448" i="11" s="1"/>
  <c r="O2448" i="11" a="1"/>
  <c r="O2448" i="11" s="1"/>
  <c r="P2448" i="11" a="1"/>
  <c r="P2448" i="11" s="1"/>
  <c r="Q2448" i="11" a="1"/>
  <c r="Q2448" i="11" s="1"/>
  <c r="R2448" i="11" a="1"/>
  <c r="R2448" i="11" s="1"/>
  <c r="N2449" i="11" a="1"/>
  <c r="N2449" i="11" s="1"/>
  <c r="O2449" i="11" a="1"/>
  <c r="O2449" i="11" s="1"/>
  <c r="P2449" i="11" a="1"/>
  <c r="P2449" i="11" s="1"/>
  <c r="Q2449" i="11" a="1"/>
  <c r="Q2449" i="11" s="1"/>
  <c r="R2449" i="11" a="1"/>
  <c r="R2449" i="11" s="1"/>
  <c r="N2450" i="11" a="1"/>
  <c r="N2450" i="11" s="1"/>
  <c r="O2450" i="11" a="1"/>
  <c r="O2450" i="11" s="1"/>
  <c r="P2450" i="11" a="1"/>
  <c r="P2450" i="11" s="1"/>
  <c r="Q2450" i="11" a="1"/>
  <c r="Q2450" i="11" s="1"/>
  <c r="R2450" i="11" a="1"/>
  <c r="R2450" i="11" s="1"/>
  <c r="N2451" i="11" a="1"/>
  <c r="N2451" i="11" s="1"/>
  <c r="O2451" i="11" a="1"/>
  <c r="O2451" i="11" s="1"/>
  <c r="P2451" i="11" a="1"/>
  <c r="P2451" i="11" s="1"/>
  <c r="Q2451" i="11" a="1"/>
  <c r="Q2451" i="11" s="1"/>
  <c r="R2451" i="11" a="1"/>
  <c r="R2451" i="11" s="1"/>
  <c r="N2452" i="11" a="1"/>
  <c r="N2452" i="11" s="1"/>
  <c r="O2452" i="11" a="1"/>
  <c r="O2452" i="11" s="1"/>
  <c r="P2452" i="11" a="1"/>
  <c r="P2452" i="11" s="1"/>
  <c r="Q2452" i="11" a="1"/>
  <c r="Q2452" i="11" s="1"/>
  <c r="R2452" i="11" a="1"/>
  <c r="R2452" i="11" s="1"/>
  <c r="N2453" i="11" a="1"/>
  <c r="N2453" i="11" s="1"/>
  <c r="O2453" i="11" a="1"/>
  <c r="O2453" i="11" s="1"/>
  <c r="P2453" i="11" a="1"/>
  <c r="P2453" i="11" s="1"/>
  <c r="Q2453" i="11" a="1"/>
  <c r="Q2453" i="11" s="1"/>
  <c r="R2453" i="11" a="1"/>
  <c r="R2453" i="11" s="1"/>
  <c r="N2454" i="11" a="1"/>
  <c r="N2454" i="11" s="1"/>
  <c r="O2454" i="11" a="1"/>
  <c r="O2454" i="11" s="1"/>
  <c r="P2454" i="11" a="1"/>
  <c r="P2454" i="11" s="1"/>
  <c r="Q2454" i="11" a="1"/>
  <c r="Q2454" i="11" s="1"/>
  <c r="R2454" i="11" a="1"/>
  <c r="R2454" i="11" s="1"/>
  <c r="N2455" i="11" a="1"/>
  <c r="N2455" i="11" s="1"/>
  <c r="O2455" i="11" a="1"/>
  <c r="O2455" i="11" s="1"/>
  <c r="P2455" i="11" a="1"/>
  <c r="P2455" i="11" s="1"/>
  <c r="Q2455" i="11" a="1"/>
  <c r="Q2455" i="11"/>
  <c r="R2455" i="11" a="1"/>
  <c r="R2455" i="11" s="1"/>
  <c r="N2456" i="11" a="1"/>
  <c r="N2456" i="11" s="1"/>
  <c r="O2456" i="11" a="1"/>
  <c r="O2456" i="11" s="1"/>
  <c r="P2456" i="11" a="1"/>
  <c r="P2456" i="11" s="1"/>
  <c r="Q2456" i="11" a="1"/>
  <c r="Q2456" i="11" s="1"/>
  <c r="R2456" i="11" a="1"/>
  <c r="R2456" i="11" s="1"/>
  <c r="N2457" i="11" a="1"/>
  <c r="N2457" i="11" s="1"/>
  <c r="O2457" i="11" a="1"/>
  <c r="O2457" i="11" s="1"/>
  <c r="P2457" i="11" a="1"/>
  <c r="P2457" i="11" s="1"/>
  <c r="Q2457" i="11" a="1"/>
  <c r="Q2457" i="11" s="1"/>
  <c r="R2457" i="11" a="1"/>
  <c r="R2457" i="11" s="1"/>
  <c r="N2458" i="11" a="1"/>
  <c r="N2458" i="11" s="1"/>
  <c r="O2458" i="11" a="1"/>
  <c r="O2458" i="11" s="1"/>
  <c r="P2458" i="11" a="1"/>
  <c r="P2458" i="11" s="1"/>
  <c r="Q2458" i="11" a="1"/>
  <c r="Q2458" i="11" s="1"/>
  <c r="R2458" i="11" a="1"/>
  <c r="R2458" i="11" s="1"/>
  <c r="N2459" i="11" a="1"/>
  <c r="N2459" i="11" s="1"/>
  <c r="O2459" i="11" a="1"/>
  <c r="O2459" i="11" s="1"/>
  <c r="P2459" i="11" a="1"/>
  <c r="P2459" i="11" s="1"/>
  <c r="Q2459" i="11" a="1"/>
  <c r="Q2459" i="11" s="1"/>
  <c r="R2459" i="11" a="1"/>
  <c r="R2459" i="11" s="1"/>
  <c r="N2460" i="11" a="1"/>
  <c r="N2460" i="11" s="1"/>
  <c r="O2460" i="11" a="1"/>
  <c r="O2460" i="11" s="1"/>
  <c r="P2460" i="11" a="1"/>
  <c r="P2460" i="11" s="1"/>
  <c r="Q2460" i="11" a="1"/>
  <c r="Q2460" i="11" s="1"/>
  <c r="R2460" i="11" a="1"/>
  <c r="R2460" i="11" s="1"/>
  <c r="N2461" i="11" a="1"/>
  <c r="N2461" i="11" s="1"/>
  <c r="O2461" i="11" a="1"/>
  <c r="O2461" i="11" s="1"/>
  <c r="P2461" i="11" a="1"/>
  <c r="P2461" i="11" s="1"/>
  <c r="Q2461" i="11" a="1"/>
  <c r="Q2461" i="11" s="1"/>
  <c r="R2461" i="11" a="1"/>
  <c r="R2461" i="11" s="1"/>
  <c r="N2462" i="11" a="1"/>
  <c r="N2462" i="11" s="1"/>
  <c r="O2462" i="11" a="1"/>
  <c r="O2462" i="11" s="1"/>
  <c r="P2462" i="11" a="1"/>
  <c r="P2462" i="11" s="1"/>
  <c r="Q2462" i="11" a="1"/>
  <c r="Q2462" i="11" s="1"/>
  <c r="R2462" i="11" a="1"/>
  <c r="R2462" i="11" s="1"/>
  <c r="N2463" i="11" a="1"/>
  <c r="N2463" i="11" s="1"/>
  <c r="O2463" i="11" a="1"/>
  <c r="O2463" i="11" s="1"/>
  <c r="P2463" i="11" a="1"/>
  <c r="P2463" i="11" s="1"/>
  <c r="Q2463" i="11" a="1"/>
  <c r="Q2463" i="11" s="1"/>
  <c r="R2463" i="11" a="1"/>
  <c r="R2463" i="11" s="1"/>
  <c r="N2464" i="11" a="1"/>
  <c r="N2464" i="11" s="1"/>
  <c r="O2464" i="11" a="1"/>
  <c r="O2464" i="11" s="1"/>
  <c r="P2464" i="11" a="1"/>
  <c r="P2464" i="11" s="1"/>
  <c r="Q2464" i="11" a="1"/>
  <c r="Q2464" i="11" s="1"/>
  <c r="R2464" i="11" a="1"/>
  <c r="R2464" i="11" s="1"/>
  <c r="N2465" i="11" a="1"/>
  <c r="N2465" i="11" s="1"/>
  <c r="O2465" i="11" a="1"/>
  <c r="O2465" i="11" s="1"/>
  <c r="P2465" i="11" a="1"/>
  <c r="P2465" i="11" s="1"/>
  <c r="Q2465" i="11" a="1"/>
  <c r="Q2465" i="11" s="1"/>
  <c r="R2465" i="11" a="1"/>
  <c r="R2465" i="11" s="1"/>
  <c r="N2466" i="11" a="1"/>
  <c r="N2466" i="11" s="1"/>
  <c r="O2466" i="11" a="1"/>
  <c r="O2466" i="11" s="1"/>
  <c r="P2466" i="11" a="1"/>
  <c r="P2466" i="11" s="1"/>
  <c r="Q2466" i="11" a="1"/>
  <c r="Q2466" i="11" s="1"/>
  <c r="R2466" i="11" a="1"/>
  <c r="R2466" i="11" s="1"/>
  <c r="N2467" i="11" a="1"/>
  <c r="N2467" i="11" s="1"/>
  <c r="O2467" i="11" a="1"/>
  <c r="O2467" i="11" s="1"/>
  <c r="P2467" i="11" a="1"/>
  <c r="P2467" i="11" s="1"/>
  <c r="Q2467" i="11" a="1"/>
  <c r="Q2467" i="11" s="1"/>
  <c r="R2467" i="11" a="1"/>
  <c r="R2467" i="11" s="1"/>
  <c r="N2468" i="11" a="1"/>
  <c r="N2468" i="11" s="1"/>
  <c r="O2468" i="11" a="1"/>
  <c r="O2468" i="11" s="1"/>
  <c r="P2468" i="11" a="1"/>
  <c r="P2468" i="11" s="1"/>
  <c r="Q2468" i="11" a="1"/>
  <c r="Q2468" i="11" s="1"/>
  <c r="R2468" i="11" a="1"/>
  <c r="R2468" i="11" s="1"/>
  <c r="N2469" i="11" a="1"/>
  <c r="N2469" i="11" s="1"/>
  <c r="O2469" i="11" a="1"/>
  <c r="O2469" i="11" s="1"/>
  <c r="P2469" i="11" a="1"/>
  <c r="P2469" i="11" s="1"/>
  <c r="Q2469" i="11" a="1"/>
  <c r="Q2469" i="11" s="1"/>
  <c r="R2469" i="11" a="1"/>
  <c r="R2469" i="11" s="1"/>
  <c r="N2470" i="11" a="1"/>
  <c r="N2470" i="11" s="1"/>
  <c r="O2470" i="11" a="1"/>
  <c r="O2470" i="11" s="1"/>
  <c r="P2470" i="11" a="1"/>
  <c r="P2470" i="11" s="1"/>
  <c r="Q2470" i="11" a="1"/>
  <c r="Q2470" i="11" s="1"/>
  <c r="R2470" i="11" a="1"/>
  <c r="R2470" i="11" s="1"/>
  <c r="N2471" i="11" a="1"/>
  <c r="N2471" i="11" s="1"/>
  <c r="O2471" i="11" a="1"/>
  <c r="O2471" i="11" s="1"/>
  <c r="P2471" i="11" a="1"/>
  <c r="P2471" i="11" s="1"/>
  <c r="Q2471" i="11" a="1"/>
  <c r="Q2471" i="11" s="1"/>
  <c r="R2471" i="11" a="1"/>
  <c r="R2471" i="11" s="1"/>
  <c r="N2472" i="11" a="1"/>
  <c r="N2472" i="11" s="1"/>
  <c r="O2472" i="11" a="1"/>
  <c r="O2472" i="11" s="1"/>
  <c r="P2472" i="11" a="1"/>
  <c r="P2472" i="11" s="1"/>
  <c r="Q2472" i="11" a="1"/>
  <c r="Q2472" i="11" s="1"/>
  <c r="R2472" i="11" a="1"/>
  <c r="R2472" i="11" s="1"/>
  <c r="N2473" i="11" a="1"/>
  <c r="N2473" i="11" s="1"/>
  <c r="O2473" i="11" a="1"/>
  <c r="O2473" i="11" s="1"/>
  <c r="P2473" i="11" a="1"/>
  <c r="P2473" i="11" s="1"/>
  <c r="Q2473" i="11" a="1"/>
  <c r="Q2473" i="11" s="1"/>
  <c r="R2473" i="11" a="1"/>
  <c r="R2473" i="11" s="1"/>
  <c r="N2474" i="11" a="1"/>
  <c r="N2474" i="11" s="1"/>
  <c r="O2474" i="11" a="1"/>
  <c r="O2474" i="11" s="1"/>
  <c r="P2474" i="11" a="1"/>
  <c r="P2474" i="11" s="1"/>
  <c r="Q2474" i="11" a="1"/>
  <c r="Q2474" i="11" s="1"/>
  <c r="R2474" i="11" a="1"/>
  <c r="R2474" i="11" s="1"/>
  <c r="N2475" i="11" a="1"/>
  <c r="N2475" i="11" s="1"/>
  <c r="O2475" i="11" a="1"/>
  <c r="O2475" i="11" s="1"/>
  <c r="P2475" i="11" a="1"/>
  <c r="P2475" i="11" s="1"/>
  <c r="Q2475" i="11" a="1"/>
  <c r="Q2475" i="11" s="1"/>
  <c r="R2475" i="11" a="1"/>
  <c r="R2475" i="11" s="1"/>
  <c r="N2476" i="11" a="1"/>
  <c r="N2476" i="11" s="1"/>
  <c r="O2476" i="11" a="1"/>
  <c r="O2476" i="11" s="1"/>
  <c r="P2476" i="11" a="1"/>
  <c r="P2476" i="11" s="1"/>
  <c r="Q2476" i="11" a="1"/>
  <c r="Q2476" i="11" s="1"/>
  <c r="R2476" i="11" a="1"/>
  <c r="R2476" i="11" s="1"/>
  <c r="N2477" i="11" a="1"/>
  <c r="N2477" i="11" s="1"/>
  <c r="O2477" i="11" a="1"/>
  <c r="O2477" i="11" s="1"/>
  <c r="P2477" i="11" a="1"/>
  <c r="P2477" i="11" s="1"/>
  <c r="Q2477" i="11" a="1"/>
  <c r="Q2477" i="11" s="1"/>
  <c r="R2477" i="11" a="1"/>
  <c r="R2477" i="11" s="1"/>
  <c r="N2478" i="11" a="1"/>
  <c r="N2478" i="11" s="1"/>
  <c r="O2478" i="11" a="1"/>
  <c r="O2478" i="11" s="1"/>
  <c r="P2478" i="11" a="1"/>
  <c r="P2478" i="11" s="1"/>
  <c r="Q2478" i="11" a="1"/>
  <c r="Q2478" i="11" s="1"/>
  <c r="R2478" i="11" a="1"/>
  <c r="R2478" i="11" s="1"/>
  <c r="N2479" i="11" a="1"/>
  <c r="N2479" i="11" s="1"/>
  <c r="O2479" i="11" a="1"/>
  <c r="O2479" i="11" s="1"/>
  <c r="P2479" i="11" a="1"/>
  <c r="P2479" i="11" s="1"/>
  <c r="Q2479" i="11" a="1"/>
  <c r="Q2479" i="11" s="1"/>
  <c r="R2479" i="11" a="1"/>
  <c r="R2479" i="11" s="1"/>
  <c r="N2480" i="11" a="1"/>
  <c r="N2480" i="11" s="1"/>
  <c r="O2480" i="11" a="1"/>
  <c r="O2480" i="11" s="1"/>
  <c r="P2480" i="11" a="1"/>
  <c r="P2480" i="11" s="1"/>
  <c r="Q2480" i="11" a="1"/>
  <c r="Q2480" i="11" s="1"/>
  <c r="R2480" i="11" a="1"/>
  <c r="R2480" i="11" s="1"/>
  <c r="N2481" i="11" a="1"/>
  <c r="N2481" i="11" s="1"/>
  <c r="O2481" i="11" a="1"/>
  <c r="O2481" i="11" s="1"/>
  <c r="P2481" i="11" a="1"/>
  <c r="P2481" i="11" s="1"/>
  <c r="Q2481" i="11" a="1"/>
  <c r="Q2481" i="11" s="1"/>
  <c r="R2481" i="11" a="1"/>
  <c r="R2481" i="11" s="1"/>
  <c r="N2482" i="11" a="1"/>
  <c r="N2482" i="11" s="1"/>
  <c r="O2482" i="11" a="1"/>
  <c r="O2482" i="11" s="1"/>
  <c r="P2482" i="11" a="1"/>
  <c r="P2482" i="11" s="1"/>
  <c r="Q2482" i="11" a="1"/>
  <c r="Q2482" i="11" s="1"/>
  <c r="R2482" i="11" a="1"/>
  <c r="R2482" i="11" s="1"/>
  <c r="N2483" i="11" a="1"/>
  <c r="N2483" i="11" s="1"/>
  <c r="O2483" i="11" a="1"/>
  <c r="O2483" i="11" s="1"/>
  <c r="P2483" i="11" a="1"/>
  <c r="P2483" i="11" s="1"/>
  <c r="Q2483" i="11" a="1"/>
  <c r="Q2483" i="11" s="1"/>
  <c r="R2483" i="11" a="1"/>
  <c r="R2483" i="11" s="1"/>
  <c r="N2484" i="11" a="1"/>
  <c r="N2484" i="11" s="1"/>
  <c r="O2484" i="11" a="1"/>
  <c r="O2484" i="11" s="1"/>
  <c r="P2484" i="11" a="1"/>
  <c r="P2484" i="11" s="1"/>
  <c r="Q2484" i="11" a="1"/>
  <c r="Q2484" i="11" s="1"/>
  <c r="R2484" i="11" a="1"/>
  <c r="R2484" i="11" s="1"/>
  <c r="N2485" i="11" a="1"/>
  <c r="N2485" i="11" s="1"/>
  <c r="O2485" i="11" a="1"/>
  <c r="O2485" i="11" s="1"/>
  <c r="P2485" i="11" a="1"/>
  <c r="P2485" i="11" s="1"/>
  <c r="Q2485" i="11" a="1"/>
  <c r="Q2485" i="11" s="1"/>
  <c r="R2485" i="11" a="1"/>
  <c r="R2485" i="11" s="1"/>
  <c r="N2486" i="11" a="1"/>
  <c r="N2486" i="11" s="1"/>
  <c r="O2486" i="11" a="1"/>
  <c r="O2486" i="11" s="1"/>
  <c r="P2486" i="11" a="1"/>
  <c r="P2486" i="11" s="1"/>
  <c r="Q2486" i="11" a="1"/>
  <c r="Q2486" i="11" s="1"/>
  <c r="R2486" i="11" a="1"/>
  <c r="R2486" i="11" s="1"/>
  <c r="N2487" i="11" a="1"/>
  <c r="N2487" i="11" s="1"/>
  <c r="O2487" i="11" a="1"/>
  <c r="O2487" i="11" s="1"/>
  <c r="P2487" i="11" a="1"/>
  <c r="P2487" i="11" s="1"/>
  <c r="Q2487" i="11" a="1"/>
  <c r="Q2487" i="11" s="1"/>
  <c r="R2487" i="11" a="1"/>
  <c r="R2487" i="11" s="1"/>
  <c r="N2488" i="11" a="1"/>
  <c r="N2488" i="11" s="1"/>
  <c r="O2488" i="11" a="1"/>
  <c r="O2488" i="11" s="1"/>
  <c r="P2488" i="11" a="1"/>
  <c r="P2488" i="11" s="1"/>
  <c r="Q2488" i="11" a="1"/>
  <c r="Q2488" i="11" s="1"/>
  <c r="R2488" i="11" a="1"/>
  <c r="R2488" i="11" s="1"/>
  <c r="N2489" i="11" a="1"/>
  <c r="N2489" i="11" s="1"/>
  <c r="O2489" i="11" a="1"/>
  <c r="O2489" i="11" s="1"/>
  <c r="P2489" i="11" a="1"/>
  <c r="P2489" i="11" s="1"/>
  <c r="Q2489" i="11" a="1"/>
  <c r="Q2489" i="11" s="1"/>
  <c r="R2489" i="11" a="1"/>
  <c r="R2489" i="11" s="1"/>
  <c r="N2490" i="11" a="1"/>
  <c r="N2490" i="11" s="1"/>
  <c r="O2490" i="11" a="1"/>
  <c r="O2490" i="11" s="1"/>
  <c r="P2490" i="11" a="1"/>
  <c r="P2490" i="11" s="1"/>
  <c r="Q2490" i="11" a="1"/>
  <c r="Q2490" i="11" s="1"/>
  <c r="R2490" i="11" a="1"/>
  <c r="R2490" i="11" s="1"/>
  <c r="N2491" i="11" a="1"/>
  <c r="N2491" i="11" s="1"/>
  <c r="O2491" i="11" a="1"/>
  <c r="O2491" i="11" s="1"/>
  <c r="P2491" i="11" a="1"/>
  <c r="P2491" i="11" s="1"/>
  <c r="Q2491" i="11" a="1"/>
  <c r="Q2491" i="11" s="1"/>
  <c r="R2491" i="11" a="1"/>
  <c r="R2491" i="11" s="1"/>
  <c r="N2492" i="11" a="1"/>
  <c r="N2492" i="11" s="1"/>
  <c r="O2492" i="11" a="1"/>
  <c r="O2492" i="11" s="1"/>
  <c r="P2492" i="11" a="1"/>
  <c r="P2492" i="11" s="1"/>
  <c r="Q2492" i="11" a="1"/>
  <c r="Q2492" i="11" s="1"/>
  <c r="R2492" i="11" a="1"/>
  <c r="R2492" i="11" s="1"/>
  <c r="N2493" i="11" a="1"/>
  <c r="N2493" i="11" s="1"/>
  <c r="O2493" i="11" a="1"/>
  <c r="O2493" i="11" s="1"/>
  <c r="P2493" i="11" a="1"/>
  <c r="P2493" i="11" s="1"/>
  <c r="Q2493" i="11" a="1"/>
  <c r="Q2493" i="11" s="1"/>
  <c r="R2493" i="11" a="1"/>
  <c r="R2493" i="11" s="1"/>
  <c r="N2494" i="11" a="1"/>
  <c r="N2494" i="11" s="1"/>
  <c r="O2494" i="11" a="1"/>
  <c r="O2494" i="11" s="1"/>
  <c r="P2494" i="11" a="1"/>
  <c r="P2494" i="11" s="1"/>
  <c r="Q2494" i="11" a="1"/>
  <c r="Q2494" i="11" s="1"/>
  <c r="R2494" i="11" a="1"/>
  <c r="R2494" i="11" s="1"/>
  <c r="N2495" i="11" a="1"/>
  <c r="N2495" i="11" s="1"/>
  <c r="O2495" i="11" a="1"/>
  <c r="O2495" i="11" s="1"/>
  <c r="P2495" i="11" a="1"/>
  <c r="P2495" i="11" s="1"/>
  <c r="Q2495" i="11" a="1"/>
  <c r="Q2495" i="11" s="1"/>
  <c r="R2495" i="11" a="1"/>
  <c r="R2495" i="11" s="1"/>
  <c r="N2496" i="11" a="1"/>
  <c r="N2496" i="11" s="1"/>
  <c r="O2496" i="11" a="1"/>
  <c r="O2496" i="11" s="1"/>
  <c r="P2496" i="11" a="1"/>
  <c r="P2496" i="11" s="1"/>
  <c r="Q2496" i="11" a="1"/>
  <c r="Q2496" i="11" s="1"/>
  <c r="R2496" i="11" a="1"/>
  <c r="R2496" i="11" s="1"/>
  <c r="N2497" i="11" a="1"/>
  <c r="N2497" i="11" s="1"/>
  <c r="O2497" i="11" a="1"/>
  <c r="O2497" i="11" s="1"/>
  <c r="P2497" i="11" a="1"/>
  <c r="P2497" i="11" s="1"/>
  <c r="Q2497" i="11" a="1"/>
  <c r="Q2497" i="11" s="1"/>
  <c r="R2497" i="11" a="1"/>
  <c r="R2497" i="11" s="1"/>
  <c r="N2498" i="11" a="1"/>
  <c r="N2498" i="11" s="1"/>
  <c r="O2498" i="11" a="1"/>
  <c r="O2498" i="11" s="1"/>
  <c r="P2498" i="11" a="1"/>
  <c r="P2498" i="11" s="1"/>
  <c r="Q2498" i="11" a="1"/>
  <c r="Q2498" i="11" s="1"/>
  <c r="R2498" i="11" a="1"/>
  <c r="R2498" i="11" s="1"/>
  <c r="N2499" i="11" a="1"/>
  <c r="N2499" i="11" s="1"/>
  <c r="O2499" i="11" a="1"/>
  <c r="O2499" i="11" s="1"/>
  <c r="P2499" i="11" a="1"/>
  <c r="P2499" i="11" s="1"/>
  <c r="Q2499" i="11" a="1"/>
  <c r="Q2499" i="11" s="1"/>
  <c r="R2499" i="11" a="1"/>
  <c r="R2499" i="11" s="1"/>
  <c r="N2500" i="11" a="1"/>
  <c r="N2500" i="11" s="1"/>
  <c r="O2500" i="11" a="1"/>
  <c r="O2500" i="11" s="1"/>
  <c r="P2500" i="11" a="1"/>
  <c r="P2500" i="11" s="1"/>
  <c r="Q2500" i="11" a="1"/>
  <c r="Q2500" i="11" s="1"/>
  <c r="R2500" i="11" a="1"/>
  <c r="R2500" i="11" s="1"/>
  <c r="N2501" i="11" a="1"/>
  <c r="N2501" i="11" s="1"/>
  <c r="O2501" i="11" a="1"/>
  <c r="O2501" i="11" s="1"/>
  <c r="P2501" i="11" a="1"/>
  <c r="P2501" i="11" s="1"/>
  <c r="Q2501" i="11" a="1"/>
  <c r="Q2501" i="11" s="1"/>
  <c r="R2501" i="11" a="1"/>
  <c r="R2501" i="11" s="1"/>
  <c r="N2502" i="11" a="1"/>
  <c r="N2502" i="11" s="1"/>
  <c r="O2502" i="11" a="1"/>
  <c r="O2502" i="11" s="1"/>
  <c r="P2502" i="11" a="1"/>
  <c r="P2502" i="11" s="1"/>
  <c r="Q2502" i="11" a="1"/>
  <c r="Q2502" i="11" s="1"/>
  <c r="R2502" i="11" a="1"/>
  <c r="R2502" i="11" s="1"/>
  <c r="N2503" i="11" a="1"/>
  <c r="N2503" i="11" s="1"/>
  <c r="O2503" i="11" a="1"/>
  <c r="O2503" i="11" s="1"/>
  <c r="P2503" i="11" a="1"/>
  <c r="P2503" i="11" s="1"/>
  <c r="Q2503" i="11" a="1"/>
  <c r="Q2503" i="11" s="1"/>
  <c r="R2503" i="11" a="1"/>
  <c r="R2503" i="11" s="1"/>
  <c r="N2504" i="11" a="1"/>
  <c r="N2504" i="11" s="1"/>
  <c r="O2504" i="11" a="1"/>
  <c r="O2504" i="11" s="1"/>
  <c r="P2504" i="11" a="1"/>
  <c r="P2504" i="11" s="1"/>
  <c r="Q2504" i="11" a="1"/>
  <c r="Q2504" i="11" s="1"/>
  <c r="R2504" i="11" a="1"/>
  <c r="R2504" i="11" s="1"/>
  <c r="N2505" i="11" a="1"/>
  <c r="N2505" i="11" s="1"/>
  <c r="O2505" i="11" a="1"/>
  <c r="O2505" i="11" s="1"/>
  <c r="P2505" i="11" a="1"/>
  <c r="P2505" i="11" s="1"/>
  <c r="Q2505" i="11" a="1"/>
  <c r="Q2505" i="11" s="1"/>
  <c r="R2505" i="11" a="1"/>
  <c r="R2505" i="11" s="1"/>
  <c r="N2506" i="11" a="1"/>
  <c r="N2506" i="11" s="1"/>
  <c r="O2506" i="11" a="1"/>
  <c r="O2506" i="11" s="1"/>
  <c r="P2506" i="11" a="1"/>
  <c r="P2506" i="11" s="1"/>
  <c r="Q2506" i="11" a="1"/>
  <c r="Q2506" i="11" s="1"/>
  <c r="R2506" i="11" a="1"/>
  <c r="R2506" i="11" s="1"/>
  <c r="N2507" i="11" a="1"/>
  <c r="N2507" i="11" s="1"/>
  <c r="O2507" i="11" a="1"/>
  <c r="O2507" i="11" s="1"/>
  <c r="P2507" i="11" a="1"/>
  <c r="P2507" i="11" s="1"/>
  <c r="Q2507" i="11" a="1"/>
  <c r="Q2507" i="11" s="1"/>
  <c r="R2507" i="11" a="1"/>
  <c r="R2507" i="11" s="1"/>
  <c r="N2508" i="11" a="1"/>
  <c r="N2508" i="11" s="1"/>
  <c r="O2508" i="11" a="1"/>
  <c r="O2508" i="11" s="1"/>
  <c r="P2508" i="11" a="1"/>
  <c r="P2508" i="11" s="1"/>
  <c r="Q2508" i="11" a="1"/>
  <c r="Q2508" i="11" s="1"/>
  <c r="R2508" i="11" a="1"/>
  <c r="R2508" i="11" s="1"/>
  <c r="N2509" i="11" a="1"/>
  <c r="N2509" i="11" s="1"/>
  <c r="O2509" i="11" a="1"/>
  <c r="O2509" i="11" s="1"/>
  <c r="P2509" i="11" a="1"/>
  <c r="P2509" i="11" s="1"/>
  <c r="Q2509" i="11" a="1"/>
  <c r="Q2509" i="11" s="1"/>
  <c r="R2509" i="11" a="1"/>
  <c r="R2509" i="11" s="1"/>
  <c r="N2510" i="11" a="1"/>
  <c r="N2510" i="11" s="1"/>
  <c r="O2510" i="11" a="1"/>
  <c r="O2510" i="11" s="1"/>
  <c r="P2510" i="11" a="1"/>
  <c r="P2510" i="11" s="1"/>
  <c r="Q2510" i="11" a="1"/>
  <c r="Q2510" i="11" s="1"/>
  <c r="R2510" i="11" a="1"/>
  <c r="R2510" i="11" s="1"/>
  <c r="N2511" i="11" a="1"/>
  <c r="N2511" i="11" s="1"/>
  <c r="O2511" i="11" a="1"/>
  <c r="O2511" i="11" s="1"/>
  <c r="P2511" i="11" a="1"/>
  <c r="P2511" i="11" s="1"/>
  <c r="Q2511" i="11" a="1"/>
  <c r="Q2511" i="11" s="1"/>
  <c r="R2511" i="11" a="1"/>
  <c r="R2511" i="11" s="1"/>
  <c r="N2512" i="11" a="1"/>
  <c r="N2512" i="11" s="1"/>
  <c r="O2512" i="11" a="1"/>
  <c r="O2512" i="11" s="1"/>
  <c r="P2512" i="11" a="1"/>
  <c r="P2512" i="11" s="1"/>
  <c r="Q2512" i="11" a="1"/>
  <c r="Q2512" i="11" s="1"/>
  <c r="R2512" i="11" a="1"/>
  <c r="R2512" i="11" s="1"/>
  <c r="N2513" i="11" a="1"/>
  <c r="N2513" i="11" s="1"/>
  <c r="O2513" i="11" a="1"/>
  <c r="O2513" i="11" s="1"/>
  <c r="P2513" i="11" a="1"/>
  <c r="P2513" i="11" s="1"/>
  <c r="Q2513" i="11" a="1"/>
  <c r="Q2513" i="11" s="1"/>
  <c r="R2513" i="11" a="1"/>
  <c r="R2513" i="11" s="1"/>
  <c r="N2514" i="11" a="1"/>
  <c r="N2514" i="11" s="1"/>
  <c r="O2514" i="11" a="1"/>
  <c r="O2514" i="11" s="1"/>
  <c r="P2514" i="11" a="1"/>
  <c r="P2514" i="11" s="1"/>
  <c r="Q2514" i="11" a="1"/>
  <c r="Q2514" i="11" s="1"/>
  <c r="R2514" i="11" a="1"/>
  <c r="R2514" i="11" s="1"/>
  <c r="N2515" i="11" a="1"/>
  <c r="N2515" i="11" s="1"/>
  <c r="O2515" i="11" a="1"/>
  <c r="O2515" i="11" s="1"/>
  <c r="P2515" i="11" a="1"/>
  <c r="P2515" i="11" s="1"/>
  <c r="Q2515" i="11" a="1"/>
  <c r="Q2515" i="11" s="1"/>
  <c r="R2515" i="11" a="1"/>
  <c r="R2515" i="11" s="1"/>
  <c r="N2516" i="11" a="1"/>
  <c r="N2516" i="11" s="1"/>
  <c r="O2516" i="11" a="1"/>
  <c r="O2516" i="11" s="1"/>
  <c r="P2516" i="11" a="1"/>
  <c r="P2516" i="11" s="1"/>
  <c r="Q2516" i="11" a="1"/>
  <c r="Q2516" i="11" s="1"/>
  <c r="R2516" i="11" a="1"/>
  <c r="R2516" i="11" s="1"/>
  <c r="N2517" i="11" a="1"/>
  <c r="N2517" i="11" s="1"/>
  <c r="O2517" i="11" a="1"/>
  <c r="O2517" i="11" s="1"/>
  <c r="P2517" i="11" a="1"/>
  <c r="P2517" i="11" s="1"/>
  <c r="Q2517" i="11" a="1"/>
  <c r="Q2517" i="11" s="1"/>
  <c r="R2517" i="11" a="1"/>
  <c r="R2517" i="11" s="1"/>
  <c r="N2518" i="11" a="1"/>
  <c r="N2518" i="11" s="1"/>
  <c r="O2518" i="11" a="1"/>
  <c r="O2518" i="11" s="1"/>
  <c r="P2518" i="11" a="1"/>
  <c r="P2518" i="11" s="1"/>
  <c r="Q2518" i="11" a="1"/>
  <c r="Q2518" i="11" s="1"/>
  <c r="R2518" i="11" a="1"/>
  <c r="R2518" i="11" s="1"/>
  <c r="N2519" i="11" a="1"/>
  <c r="N2519" i="11" s="1"/>
  <c r="O2519" i="11" a="1"/>
  <c r="O2519" i="11" s="1"/>
  <c r="P2519" i="11" a="1"/>
  <c r="P2519" i="11" s="1"/>
  <c r="Q2519" i="11" a="1"/>
  <c r="Q2519" i="11" s="1"/>
  <c r="R2519" i="11" a="1"/>
  <c r="R2519" i="11" s="1"/>
  <c r="N2520" i="11" a="1"/>
  <c r="N2520" i="11" s="1"/>
  <c r="O2520" i="11" a="1"/>
  <c r="O2520" i="11" s="1"/>
  <c r="P2520" i="11" a="1"/>
  <c r="P2520" i="11" s="1"/>
  <c r="Q2520" i="11" a="1"/>
  <c r="Q2520" i="11" s="1"/>
  <c r="R2520" i="11" a="1"/>
  <c r="R2520" i="11" s="1"/>
  <c r="N2521" i="11" a="1"/>
  <c r="N2521" i="11" s="1"/>
  <c r="O2521" i="11" a="1"/>
  <c r="O2521" i="11" s="1"/>
  <c r="P2521" i="11" a="1"/>
  <c r="P2521" i="11" s="1"/>
  <c r="Q2521" i="11" a="1"/>
  <c r="Q2521" i="11" s="1"/>
  <c r="R2521" i="11" a="1"/>
  <c r="R2521" i="11" s="1"/>
  <c r="N2522" i="11" a="1"/>
  <c r="N2522" i="11" s="1"/>
  <c r="O2522" i="11" a="1"/>
  <c r="O2522" i="11" s="1"/>
  <c r="P2522" i="11" a="1"/>
  <c r="P2522" i="11" s="1"/>
  <c r="Q2522" i="11" a="1"/>
  <c r="Q2522" i="11" s="1"/>
  <c r="R2522" i="11" a="1"/>
  <c r="R2522" i="11" s="1"/>
  <c r="N2523" i="11" a="1"/>
  <c r="N2523" i="11" s="1"/>
  <c r="O2523" i="11" a="1"/>
  <c r="O2523" i="11" s="1"/>
  <c r="P2523" i="11" a="1"/>
  <c r="P2523" i="11" s="1"/>
  <c r="Q2523" i="11" a="1"/>
  <c r="Q2523" i="11" s="1"/>
  <c r="R2523" i="11" a="1"/>
  <c r="R2523" i="11" s="1"/>
  <c r="N2524" i="11" a="1"/>
  <c r="N2524" i="11" s="1"/>
  <c r="O2524" i="11" a="1"/>
  <c r="O2524" i="11" s="1"/>
  <c r="P2524" i="11" a="1"/>
  <c r="P2524" i="11" s="1"/>
  <c r="Q2524" i="11" a="1"/>
  <c r="Q2524" i="11" s="1"/>
  <c r="R2524" i="11" a="1"/>
  <c r="R2524" i="11" s="1"/>
  <c r="N2525" i="11" a="1"/>
  <c r="N2525" i="11" s="1"/>
  <c r="O2525" i="11" a="1"/>
  <c r="O2525" i="11" s="1"/>
  <c r="P2525" i="11" a="1"/>
  <c r="P2525" i="11" s="1"/>
  <c r="Q2525" i="11" a="1"/>
  <c r="Q2525" i="11" s="1"/>
  <c r="R2525" i="11" a="1"/>
  <c r="R2525" i="11" s="1"/>
  <c r="N2526" i="11" a="1"/>
  <c r="N2526" i="11" s="1"/>
  <c r="O2526" i="11" a="1"/>
  <c r="O2526" i="11" s="1"/>
  <c r="P2526" i="11" a="1"/>
  <c r="P2526" i="11" s="1"/>
  <c r="Q2526" i="11" a="1"/>
  <c r="Q2526" i="11" s="1"/>
  <c r="R2526" i="11" a="1"/>
  <c r="R2526" i="11" s="1"/>
  <c r="N2527" i="11" a="1"/>
  <c r="N2527" i="11" s="1"/>
  <c r="O2527" i="11" a="1"/>
  <c r="O2527" i="11" s="1"/>
  <c r="P2527" i="11" a="1"/>
  <c r="P2527" i="11" s="1"/>
  <c r="Q2527" i="11" a="1"/>
  <c r="Q2527" i="11" s="1"/>
  <c r="R2527" i="11" a="1"/>
  <c r="R2527" i="11" s="1"/>
  <c r="N2528" i="11" a="1"/>
  <c r="N2528" i="11" s="1"/>
  <c r="O2528" i="11" a="1"/>
  <c r="O2528" i="11" s="1"/>
  <c r="P2528" i="11" a="1"/>
  <c r="P2528" i="11" s="1"/>
  <c r="Q2528" i="11" a="1"/>
  <c r="Q2528" i="11" s="1"/>
  <c r="R2528" i="11" a="1"/>
  <c r="R2528" i="11" s="1"/>
  <c r="N2529" i="11" a="1"/>
  <c r="N2529" i="11" s="1"/>
  <c r="O2529" i="11" a="1"/>
  <c r="O2529" i="11" s="1"/>
  <c r="P2529" i="11" a="1"/>
  <c r="P2529" i="11" s="1"/>
  <c r="Q2529" i="11" a="1"/>
  <c r="Q2529" i="11" s="1"/>
  <c r="R2529" i="11" a="1"/>
  <c r="R2529" i="11" s="1"/>
  <c r="N2530" i="11" a="1"/>
  <c r="N2530" i="11" s="1"/>
  <c r="O2530" i="11" a="1"/>
  <c r="O2530" i="11" s="1"/>
  <c r="P2530" i="11" a="1"/>
  <c r="P2530" i="11" s="1"/>
  <c r="Q2530" i="11" a="1"/>
  <c r="Q2530" i="11" s="1"/>
  <c r="R2530" i="11" a="1"/>
  <c r="R2530" i="11" s="1"/>
  <c r="N2531" i="11" a="1"/>
  <c r="N2531" i="11" s="1"/>
  <c r="O2531" i="11" a="1"/>
  <c r="O2531" i="11" s="1"/>
  <c r="P2531" i="11" a="1"/>
  <c r="P2531" i="11" s="1"/>
  <c r="Q2531" i="11" a="1"/>
  <c r="Q2531" i="11" s="1"/>
  <c r="R2531" i="11" a="1"/>
  <c r="R2531" i="11" s="1"/>
  <c r="N2532" i="11" a="1"/>
  <c r="N2532" i="11" s="1"/>
  <c r="O2532" i="11" a="1"/>
  <c r="O2532" i="11" s="1"/>
  <c r="P2532" i="11" a="1"/>
  <c r="P2532" i="11" s="1"/>
  <c r="Q2532" i="11" a="1"/>
  <c r="Q2532" i="11" s="1"/>
  <c r="R2532" i="11" a="1"/>
  <c r="R2532" i="11" s="1"/>
  <c r="N2533" i="11" a="1"/>
  <c r="N2533" i="11" s="1"/>
  <c r="O2533" i="11" a="1"/>
  <c r="O2533" i="11" s="1"/>
  <c r="P2533" i="11" a="1"/>
  <c r="P2533" i="11" s="1"/>
  <c r="Q2533" i="11" a="1"/>
  <c r="Q2533" i="11" s="1"/>
  <c r="R2533" i="11" a="1"/>
  <c r="R2533" i="11" s="1"/>
  <c r="N2534" i="11" a="1"/>
  <c r="N2534" i="11" s="1"/>
  <c r="O2534" i="11" a="1"/>
  <c r="O2534" i="11" s="1"/>
  <c r="P2534" i="11" a="1"/>
  <c r="P2534" i="11" s="1"/>
  <c r="Q2534" i="11" a="1"/>
  <c r="Q2534" i="11" s="1"/>
  <c r="R2534" i="11" a="1"/>
  <c r="R2534" i="11" s="1"/>
  <c r="N2535" i="11" a="1"/>
  <c r="N2535" i="11" s="1"/>
  <c r="O2535" i="11" a="1"/>
  <c r="O2535" i="11" s="1"/>
  <c r="P2535" i="11" a="1"/>
  <c r="P2535" i="11" s="1"/>
  <c r="Q2535" i="11" a="1"/>
  <c r="Q2535" i="11" s="1"/>
  <c r="R2535" i="11" a="1"/>
  <c r="R2535" i="11" s="1"/>
  <c r="N2536" i="11" a="1"/>
  <c r="N2536" i="11" s="1"/>
  <c r="O2536" i="11" a="1"/>
  <c r="O2536" i="11" s="1"/>
  <c r="P2536" i="11" a="1"/>
  <c r="P2536" i="11" s="1"/>
  <c r="Q2536" i="11" a="1"/>
  <c r="Q2536" i="11" s="1"/>
  <c r="R2536" i="11" a="1"/>
  <c r="R2536" i="11"/>
  <c r="N2537" i="11" a="1"/>
  <c r="N2537" i="11"/>
  <c r="O2537" i="11" a="1"/>
  <c r="O2537" i="11"/>
  <c r="P2537" i="11" a="1"/>
  <c r="P2537" i="11"/>
  <c r="Q2537" i="11" a="1"/>
  <c r="Q2537" i="11"/>
  <c r="R2537" i="11" a="1"/>
  <c r="R2537" i="11"/>
  <c r="N2538" i="11" a="1"/>
  <c r="N2538" i="11"/>
  <c r="O2538" i="11" a="1"/>
  <c r="O2538" i="11"/>
  <c r="P2538" i="11" a="1"/>
  <c r="P2538" i="11"/>
  <c r="Q2538" i="11" a="1"/>
  <c r="Q2538" i="11"/>
  <c r="R2538" i="11" a="1"/>
  <c r="R2538" i="11"/>
  <c r="N2539" i="11" a="1"/>
  <c r="N2539" i="11"/>
  <c r="O2539" i="11" a="1"/>
  <c r="O2539" i="11"/>
  <c r="P2539" i="11" a="1"/>
  <c r="P2539" i="11"/>
  <c r="Q2539" i="11" a="1"/>
  <c r="Q2539" i="11"/>
  <c r="R2539" i="11" a="1"/>
  <c r="R2539" i="11"/>
  <c r="N2540" i="11" a="1"/>
  <c r="N2540" i="11"/>
  <c r="O2540" i="11" a="1"/>
  <c r="O2540" i="11"/>
  <c r="P2540" i="11" a="1"/>
  <c r="P2540" i="11"/>
  <c r="Q2540" i="11" a="1"/>
  <c r="Q2540" i="11"/>
  <c r="R2540" i="11" a="1"/>
  <c r="R2540" i="11"/>
  <c r="N2541" i="11" a="1"/>
  <c r="N2541" i="11"/>
  <c r="O2541" i="11" a="1"/>
  <c r="O2541" i="11"/>
  <c r="P2541" i="11" a="1"/>
  <c r="P2541" i="11"/>
  <c r="Q2541" i="11" a="1"/>
  <c r="Q2541" i="11"/>
  <c r="R2541" i="11" a="1"/>
  <c r="R2541" i="11"/>
  <c r="N2542" i="11" a="1"/>
  <c r="N2542" i="11"/>
  <c r="O2542" i="11" a="1"/>
  <c r="O2542" i="11"/>
  <c r="P2542" i="11" a="1"/>
  <c r="P2542" i="11"/>
  <c r="Q2542" i="11" a="1"/>
  <c r="Q2542" i="11"/>
  <c r="R2542" i="11" a="1"/>
  <c r="R2542" i="11"/>
  <c r="N2543" i="11" a="1"/>
  <c r="N2543" i="11"/>
  <c r="O2543" i="11" a="1"/>
  <c r="O2543" i="11"/>
  <c r="P2543" i="11" a="1"/>
  <c r="P2543" i="11"/>
  <c r="Q2543" i="11" a="1"/>
  <c r="Q2543" i="11"/>
  <c r="R2543" i="11" a="1"/>
  <c r="R2543" i="11"/>
  <c r="N2544" i="11" a="1"/>
  <c r="N2544" i="11"/>
  <c r="O2544" i="11" a="1"/>
  <c r="O2544" i="11"/>
  <c r="P2544" i="11" a="1"/>
  <c r="P2544" i="11"/>
  <c r="Q2544" i="11" a="1"/>
  <c r="Q2544" i="11"/>
  <c r="R2544" i="11" a="1"/>
  <c r="R2544" i="11"/>
  <c r="N2545" i="11" a="1"/>
  <c r="N2545" i="11"/>
  <c r="O2545" i="11" a="1"/>
  <c r="O2545" i="11"/>
  <c r="P2545" i="11" a="1"/>
  <c r="P2545" i="11"/>
  <c r="Q2545" i="11" a="1"/>
  <c r="Q2545" i="11"/>
  <c r="R2545" i="11" a="1"/>
  <c r="R2545" i="11"/>
  <c r="N2546" i="11" a="1"/>
  <c r="N2546" i="11"/>
  <c r="O2546" i="11" a="1"/>
  <c r="O2546" i="11"/>
  <c r="P2546" i="11" a="1"/>
  <c r="P2546" i="11"/>
  <c r="Q2546" i="11" a="1"/>
  <c r="Q2546" i="11"/>
  <c r="R2546" i="11" a="1"/>
  <c r="R2546" i="11"/>
  <c r="N2547" i="11" a="1"/>
  <c r="N2547" i="11"/>
  <c r="O2547" i="11" a="1"/>
  <c r="O2547" i="11"/>
  <c r="P2547" i="11" a="1"/>
  <c r="P2547" i="11"/>
  <c r="Q2547" i="11" a="1"/>
  <c r="Q2547" i="11"/>
  <c r="R2547" i="11" a="1"/>
  <c r="R2547" i="11"/>
  <c r="N2548" i="11" a="1"/>
  <c r="N2548" i="11"/>
  <c r="O2548" i="11" a="1"/>
  <c r="O2548" i="11"/>
  <c r="P2548" i="11" a="1"/>
  <c r="P2548" i="11"/>
  <c r="Q2548" i="11" a="1"/>
  <c r="Q2548" i="11"/>
  <c r="R2548" i="11" a="1"/>
  <c r="R2548" i="11"/>
  <c r="N2549" i="11" a="1"/>
  <c r="N2549" i="11"/>
  <c r="O2549" i="11" a="1"/>
  <c r="O2549" i="11"/>
  <c r="P2549" i="11" a="1"/>
  <c r="P2549" i="11"/>
  <c r="Q2549" i="11" a="1"/>
  <c r="Q2549" i="11"/>
  <c r="R2549" i="11" a="1"/>
  <c r="R2549" i="11"/>
  <c r="N2550" i="11" a="1"/>
  <c r="N2550" i="11"/>
  <c r="O2550" i="11" a="1"/>
  <c r="O2550" i="11"/>
  <c r="P2550" i="11" a="1"/>
  <c r="P2550" i="11"/>
  <c r="Q2550" i="11" a="1"/>
  <c r="Q2550" i="11"/>
  <c r="R2550" i="11" a="1"/>
  <c r="R2550" i="11"/>
  <c r="N2551" i="11" a="1"/>
  <c r="N2551" i="11"/>
  <c r="O2551" i="11" a="1"/>
  <c r="O2551" i="11"/>
  <c r="P2551" i="11" a="1"/>
  <c r="P2551" i="11"/>
  <c r="Q2551" i="11" a="1"/>
  <c r="Q2551" i="11"/>
  <c r="R2551" i="11" a="1"/>
  <c r="R2551" i="11"/>
  <c r="N2552" i="11" a="1"/>
  <c r="N2552" i="11"/>
  <c r="O2552" i="11" a="1"/>
  <c r="O2552" i="11"/>
  <c r="P2552" i="11" a="1"/>
  <c r="P2552" i="11"/>
  <c r="Q2552" i="11" a="1"/>
  <c r="Q2552" i="11"/>
  <c r="R2552" i="11" a="1"/>
  <c r="R2552" i="11"/>
  <c r="N2553" i="11" a="1"/>
  <c r="N2553" i="11"/>
  <c r="O2553" i="11" a="1"/>
  <c r="O2553" i="11"/>
  <c r="P2553" i="11" a="1"/>
  <c r="P2553" i="11"/>
  <c r="Q2553" i="11" a="1"/>
  <c r="Q2553" i="11"/>
  <c r="R2553" i="11" a="1"/>
  <c r="R2553" i="11"/>
  <c r="N2554" i="11" a="1"/>
  <c r="N2554" i="11"/>
  <c r="O2554" i="11" a="1"/>
  <c r="O2554" i="11"/>
  <c r="P2554" i="11" a="1"/>
  <c r="P2554" i="11"/>
  <c r="Q2554" i="11" a="1"/>
  <c r="Q2554" i="11"/>
  <c r="R2554" i="11" a="1"/>
  <c r="R2554" i="11"/>
  <c r="N2555" i="11" a="1"/>
  <c r="N2555" i="11"/>
  <c r="O2555" i="11" a="1"/>
  <c r="O2555" i="11"/>
  <c r="P2555" i="11" a="1"/>
  <c r="P2555" i="11"/>
  <c r="Q2555" i="11" a="1"/>
  <c r="Q2555" i="11"/>
  <c r="R2555" i="11" a="1"/>
  <c r="R2555" i="11"/>
  <c r="N2556" i="11" a="1"/>
  <c r="N2556" i="11"/>
  <c r="O2556" i="11" a="1"/>
  <c r="O2556" i="11"/>
  <c r="P2556" i="11" a="1"/>
  <c r="P2556" i="11"/>
  <c r="Q2556" i="11" a="1"/>
  <c r="Q2556" i="11"/>
  <c r="R2556" i="11" a="1"/>
  <c r="R2556" i="11"/>
  <c r="N2557" i="11" a="1"/>
  <c r="N2557" i="11"/>
  <c r="O2557" i="11" a="1"/>
  <c r="O2557" i="11"/>
  <c r="P2557" i="11" a="1"/>
  <c r="P2557" i="11"/>
  <c r="Q2557" i="11" a="1"/>
  <c r="Q2557" i="11"/>
  <c r="R2557" i="11" a="1"/>
  <c r="R2557" i="11"/>
  <c r="N2558" i="11" a="1"/>
  <c r="N2558" i="11"/>
  <c r="O2558" i="11" a="1"/>
  <c r="O2558" i="11"/>
  <c r="P2558" i="11" a="1"/>
  <c r="P2558" i="11"/>
  <c r="Q2558" i="11" a="1"/>
  <c r="Q2558" i="11"/>
  <c r="R2558" i="11" a="1"/>
  <c r="R2558" i="11"/>
  <c r="N2559" i="11" a="1"/>
  <c r="N2559" i="11"/>
  <c r="O2559" i="11" a="1"/>
  <c r="O2559" i="11"/>
  <c r="P2559" i="11" a="1"/>
  <c r="P2559" i="11"/>
  <c r="Q2559" i="11" a="1"/>
  <c r="Q2559" i="11"/>
  <c r="R2559" i="11" a="1"/>
  <c r="R2559" i="11"/>
  <c r="N2560" i="11" a="1"/>
  <c r="N2560" i="11"/>
  <c r="O2560" i="11" a="1"/>
  <c r="O2560" i="11"/>
  <c r="P2560" i="11" a="1"/>
  <c r="P2560" i="11"/>
  <c r="Q2560" i="11" a="1"/>
  <c r="Q2560" i="11"/>
  <c r="R2560" i="11" a="1"/>
  <c r="R2560" i="11"/>
  <c r="N2561" i="11" a="1"/>
  <c r="N2561" i="11"/>
  <c r="O2561" i="11" a="1"/>
  <c r="O2561" i="11"/>
  <c r="P2561" i="11" a="1"/>
  <c r="P2561" i="11"/>
  <c r="Q2561" i="11" a="1"/>
  <c r="Q2561" i="11"/>
  <c r="R2561" i="11" a="1"/>
  <c r="R2561" i="11"/>
  <c r="N2562" i="11" a="1"/>
  <c r="N2562" i="11"/>
  <c r="O2562" i="11" a="1"/>
  <c r="O2562" i="11"/>
  <c r="P2562" i="11" a="1"/>
  <c r="P2562" i="11"/>
  <c r="Q2562" i="11" a="1"/>
  <c r="Q2562" i="11"/>
  <c r="R2562" i="11" a="1"/>
  <c r="R2562" i="11"/>
  <c r="N2563" i="11" a="1"/>
  <c r="N2563" i="11"/>
  <c r="O2563" i="11" a="1"/>
  <c r="O2563" i="11"/>
  <c r="P2563" i="11" a="1"/>
  <c r="P2563" i="11"/>
  <c r="Q2563" i="11" a="1"/>
  <c r="Q2563" i="11"/>
  <c r="R2563" i="11" a="1"/>
  <c r="R2563" i="11"/>
  <c r="N2564" i="11" a="1"/>
  <c r="N2564" i="11"/>
  <c r="O2564" i="11" a="1"/>
  <c r="O2564" i="11"/>
  <c r="P2564" i="11" a="1"/>
  <c r="P2564" i="11"/>
  <c r="Q2564" i="11" a="1"/>
  <c r="Q2564" i="11"/>
  <c r="R2564" i="11" a="1"/>
  <c r="R2564" i="11"/>
  <c r="N2565" i="11" a="1"/>
  <c r="N2565" i="11"/>
  <c r="O2565" i="11" a="1"/>
  <c r="O2565" i="11"/>
  <c r="P2565" i="11" a="1"/>
  <c r="P2565" i="11"/>
  <c r="Q2565" i="11" a="1"/>
  <c r="Q2565" i="11"/>
  <c r="R2565" i="11" a="1"/>
  <c r="R2565" i="11"/>
  <c r="N2566" i="11" a="1"/>
  <c r="N2566" i="11"/>
  <c r="O2566" i="11" a="1"/>
  <c r="O2566" i="11"/>
  <c r="P2566" i="11" a="1"/>
  <c r="P2566" i="11"/>
  <c r="Q2566" i="11" a="1"/>
  <c r="Q2566" i="11"/>
  <c r="R2566" i="11" a="1"/>
  <c r="R2566" i="11"/>
  <c r="N2567" i="11" a="1"/>
  <c r="N2567" i="11"/>
  <c r="O2567" i="11" a="1"/>
  <c r="O2567" i="11"/>
  <c r="P2567" i="11" a="1"/>
  <c r="P2567" i="11"/>
  <c r="Q2567" i="11" a="1"/>
  <c r="Q2567" i="11"/>
  <c r="R2567" i="11" a="1"/>
  <c r="R2567" i="11"/>
  <c r="N2568" i="11" a="1"/>
  <c r="N2568" i="11"/>
  <c r="O2568" i="11" a="1"/>
  <c r="O2568" i="11"/>
  <c r="P2568" i="11" a="1"/>
  <c r="P2568" i="11"/>
  <c r="Q2568" i="11" a="1"/>
  <c r="Q2568" i="11"/>
  <c r="R2568" i="11" a="1"/>
  <c r="R2568" i="11"/>
  <c r="N2569" i="11" a="1"/>
  <c r="N2569" i="11"/>
  <c r="O2569" i="11" a="1"/>
  <c r="O2569" i="11"/>
  <c r="P2569" i="11" a="1"/>
  <c r="P2569" i="11"/>
  <c r="Q2569" i="11" a="1"/>
  <c r="Q2569" i="11"/>
  <c r="R2569" i="11" a="1"/>
  <c r="R2569" i="11"/>
  <c r="N2570" i="11" a="1"/>
  <c r="N2570" i="11"/>
  <c r="O2570" i="11" a="1"/>
  <c r="O2570" i="11"/>
  <c r="P2570" i="11" a="1"/>
  <c r="P2570" i="11"/>
  <c r="Q2570" i="11" a="1"/>
  <c r="Q2570" i="11"/>
  <c r="R2570" i="11" a="1"/>
  <c r="R2570" i="11"/>
  <c r="N2571" i="11" a="1"/>
  <c r="N2571" i="11"/>
  <c r="O2571" i="11" a="1"/>
  <c r="O2571" i="11"/>
  <c r="P2571" i="11" a="1"/>
  <c r="P2571" i="11"/>
  <c r="Q2571" i="11" a="1"/>
  <c r="Q2571" i="11"/>
  <c r="R2571" i="11" a="1"/>
  <c r="R2571" i="11"/>
  <c r="N2572" i="11" a="1"/>
  <c r="N2572" i="11"/>
  <c r="O2572" i="11" a="1"/>
  <c r="O2572" i="11"/>
  <c r="P2572" i="11" a="1"/>
  <c r="P2572" i="11"/>
  <c r="Q2572" i="11" a="1"/>
  <c r="Q2572" i="11"/>
  <c r="R2572" i="11" a="1"/>
  <c r="R2572" i="11"/>
  <c r="N2573" i="11" a="1"/>
  <c r="N2573" i="11"/>
  <c r="O2573" i="11" a="1"/>
  <c r="O2573" i="11"/>
  <c r="P2573" i="11" a="1"/>
  <c r="P2573" i="11"/>
  <c r="Q2573" i="11" a="1"/>
  <c r="Q2573" i="11"/>
  <c r="R2573" i="11" a="1"/>
  <c r="R2573" i="11"/>
  <c r="N2574" i="11" a="1"/>
  <c r="N2574" i="11"/>
  <c r="O2574" i="11" a="1"/>
  <c r="O2574" i="11"/>
  <c r="P2574" i="11" a="1"/>
  <c r="P2574" i="11"/>
  <c r="Q2574" i="11" a="1"/>
  <c r="Q2574" i="11"/>
  <c r="R2574" i="11" a="1"/>
  <c r="R2574" i="11"/>
  <c r="N2575" i="11" a="1"/>
  <c r="N2575" i="11"/>
  <c r="O2575" i="11" a="1"/>
  <c r="O2575" i="11"/>
  <c r="P2575" i="11" a="1"/>
  <c r="P2575" i="11"/>
  <c r="Q2575" i="11" a="1"/>
  <c r="Q2575" i="11"/>
  <c r="R2575" i="11" a="1"/>
  <c r="R2575" i="11"/>
  <c r="N2576" i="11" a="1"/>
  <c r="N2576" i="11"/>
  <c r="O2576" i="11" a="1"/>
  <c r="O2576" i="11"/>
  <c r="P2576" i="11" a="1"/>
  <c r="P2576" i="11"/>
  <c r="Q2576" i="11" a="1"/>
  <c r="Q2576" i="11"/>
  <c r="R2576" i="11" a="1"/>
  <c r="R2576" i="11"/>
  <c r="N2577" i="11" a="1"/>
  <c r="N2577" i="11"/>
  <c r="O2577" i="11" a="1"/>
  <c r="O2577" i="11"/>
  <c r="P2577" i="11" a="1"/>
  <c r="P2577" i="11"/>
  <c r="Q2577" i="11" a="1"/>
  <c r="Q2577" i="11"/>
  <c r="R2577" i="11" a="1"/>
  <c r="R2577" i="11"/>
  <c r="N2578" i="11" a="1"/>
  <c r="N2578" i="11"/>
  <c r="O2578" i="11" a="1"/>
  <c r="O2578" i="11"/>
  <c r="P2578" i="11" a="1"/>
  <c r="P2578" i="11"/>
  <c r="Q2578" i="11" a="1"/>
  <c r="Q2578" i="11"/>
  <c r="R2578" i="11" a="1"/>
  <c r="R2578" i="11"/>
  <c r="N2579" i="11" a="1"/>
  <c r="N2579" i="11"/>
  <c r="O2579" i="11" a="1"/>
  <c r="O2579" i="11"/>
  <c r="P2579" i="11" a="1"/>
  <c r="P2579" i="11"/>
  <c r="Q2579" i="11" a="1"/>
  <c r="Q2579" i="11"/>
  <c r="R2579" i="11" a="1"/>
  <c r="R2579" i="11"/>
  <c r="N2580" i="11" a="1"/>
  <c r="N2580" i="11"/>
  <c r="O2580" i="11" a="1"/>
  <c r="O2580" i="11"/>
  <c r="P2580" i="11" a="1"/>
  <c r="P2580" i="11"/>
  <c r="Q2580" i="11" a="1"/>
  <c r="Q2580" i="11"/>
  <c r="R2580" i="11" a="1"/>
  <c r="R2580" i="11"/>
  <c r="N2581" i="11" a="1"/>
  <c r="N2581" i="11"/>
  <c r="O2581" i="11" a="1"/>
  <c r="O2581" i="11"/>
  <c r="P2581" i="11" a="1"/>
  <c r="P2581" i="11"/>
  <c r="Q2581" i="11" a="1"/>
  <c r="Q2581" i="11"/>
  <c r="R2581" i="11" a="1"/>
  <c r="R2581" i="11"/>
  <c r="N2582" i="11" a="1"/>
  <c r="N2582" i="11"/>
  <c r="O2582" i="11" a="1"/>
  <c r="O2582" i="11"/>
  <c r="P2582" i="11" a="1"/>
  <c r="P2582" i="11"/>
  <c r="Q2582" i="11" a="1"/>
  <c r="Q2582" i="11"/>
  <c r="R2582" i="11" a="1"/>
  <c r="R2582" i="11"/>
  <c r="N2583" i="11" a="1"/>
  <c r="N2583" i="11"/>
  <c r="O2583" i="11" a="1"/>
  <c r="O2583" i="11"/>
  <c r="P2583" i="11" a="1"/>
  <c r="P2583" i="11"/>
  <c r="Q2583" i="11" a="1"/>
  <c r="Q2583" i="11"/>
  <c r="R2583" i="11" a="1"/>
  <c r="R2583" i="11"/>
  <c r="N2584" i="11" a="1"/>
  <c r="N2584" i="11"/>
  <c r="O2584" i="11" a="1"/>
  <c r="O2584" i="11"/>
  <c r="P2584" i="11" a="1"/>
  <c r="P2584" i="11"/>
  <c r="Q2584" i="11" a="1"/>
  <c r="Q2584" i="11"/>
  <c r="R2584" i="11" a="1"/>
  <c r="R2584" i="11"/>
  <c r="N2585" i="11" a="1"/>
  <c r="N2585" i="11"/>
  <c r="O2585" i="11" a="1"/>
  <c r="O2585" i="11"/>
  <c r="P2585" i="11" a="1"/>
  <c r="P2585" i="11"/>
  <c r="Q2585" i="11" a="1"/>
  <c r="Q2585" i="11"/>
  <c r="R2585" i="11" a="1"/>
  <c r="R2585" i="11"/>
  <c r="N2586" i="11" a="1"/>
  <c r="N2586" i="11"/>
  <c r="O2586" i="11" a="1"/>
  <c r="O2586" i="11"/>
  <c r="P2586" i="11" a="1"/>
  <c r="P2586" i="11"/>
  <c r="Q2586" i="11" a="1"/>
  <c r="Q2586" i="11"/>
  <c r="R2586" i="11" a="1"/>
  <c r="R2586" i="11"/>
  <c r="N2587" i="11" a="1"/>
  <c r="N2587" i="11"/>
  <c r="O2587" i="11" a="1"/>
  <c r="O2587" i="11"/>
  <c r="P2587" i="11" a="1"/>
  <c r="P2587" i="11"/>
  <c r="Q2587" i="11" a="1"/>
  <c r="Q2587" i="11"/>
  <c r="R2587" i="11" a="1"/>
  <c r="R2587" i="11"/>
  <c r="N2588" i="11" a="1"/>
  <c r="N2588" i="11"/>
  <c r="O2588" i="11" a="1"/>
  <c r="O2588" i="11"/>
  <c r="P2588" i="11" a="1"/>
  <c r="P2588" i="11"/>
  <c r="Q2588" i="11" a="1"/>
  <c r="Q2588" i="11"/>
  <c r="R2588" i="11" a="1"/>
  <c r="R2588" i="11"/>
  <c r="N2589" i="11" a="1"/>
  <c r="N2589" i="11"/>
  <c r="O2589" i="11" a="1"/>
  <c r="O2589" i="11"/>
  <c r="P2589" i="11" a="1"/>
  <c r="P2589" i="11"/>
  <c r="Q2589" i="11" a="1"/>
  <c r="Q2589" i="11"/>
  <c r="R2589" i="11" a="1"/>
  <c r="R2589" i="11"/>
  <c r="N2590" i="11" a="1"/>
  <c r="N2590" i="11"/>
  <c r="O2590" i="11" a="1"/>
  <c r="O2590" i="11"/>
  <c r="P2590" i="11" a="1"/>
  <c r="P2590" i="11"/>
  <c r="Q2590" i="11" a="1"/>
  <c r="Q2590" i="11"/>
  <c r="R2590" i="11" a="1"/>
  <c r="R2590" i="11"/>
  <c r="N2591" i="11" a="1"/>
  <c r="N2591" i="11"/>
  <c r="O2591" i="11" a="1"/>
  <c r="O2591" i="11"/>
  <c r="P2591" i="11" a="1"/>
  <c r="P2591" i="11"/>
  <c r="Q2591" i="11" a="1"/>
  <c r="Q2591" i="11"/>
  <c r="R2591" i="11" a="1"/>
  <c r="R2591" i="11"/>
  <c r="N2592" i="11" a="1"/>
  <c r="N2592" i="11"/>
  <c r="O2592" i="11" a="1"/>
  <c r="O2592" i="11"/>
  <c r="P2592" i="11" a="1"/>
  <c r="P2592" i="11"/>
  <c r="Q2592" i="11" a="1"/>
  <c r="Q2592" i="11"/>
  <c r="R2592" i="11" a="1"/>
  <c r="R2592" i="11"/>
  <c r="N2593" i="11" a="1"/>
  <c r="N2593" i="11" s="1"/>
  <c r="O2593" i="11" a="1"/>
  <c r="O2593" i="11" s="1"/>
  <c r="P2593" i="11" a="1"/>
  <c r="P2593" i="11" s="1"/>
  <c r="Q2593" i="11" a="1"/>
  <c r="Q2593" i="11" s="1"/>
  <c r="R2593" i="11" a="1"/>
  <c r="R2593" i="11" s="1"/>
  <c r="N2594" i="11" a="1"/>
  <c r="N2594" i="11" s="1"/>
  <c r="O2594" i="11" a="1"/>
  <c r="O2594" i="11" s="1"/>
  <c r="P2594" i="11" a="1"/>
  <c r="P2594" i="11" s="1"/>
  <c r="Q2594" i="11" a="1"/>
  <c r="Q2594" i="11" s="1"/>
  <c r="R2594" i="11" a="1"/>
  <c r="R2594" i="11" s="1"/>
  <c r="N2595" i="11" a="1"/>
  <c r="N2595" i="11" s="1"/>
  <c r="O2595" i="11" a="1"/>
  <c r="O2595" i="11" s="1"/>
  <c r="P2595" i="11" a="1"/>
  <c r="P2595" i="11" s="1"/>
  <c r="Q2595" i="11" a="1"/>
  <c r="Q2595" i="11" s="1"/>
  <c r="R2595" i="11" a="1"/>
  <c r="R2595" i="11" s="1"/>
  <c r="N2596" i="11" a="1"/>
  <c r="N2596" i="11" s="1"/>
  <c r="O2596" i="11" a="1"/>
  <c r="O2596" i="11" s="1"/>
  <c r="P2596" i="11" a="1"/>
  <c r="P2596" i="11" s="1"/>
  <c r="Q2596" i="11" a="1"/>
  <c r="Q2596" i="11" s="1"/>
  <c r="R2596" i="11" a="1"/>
  <c r="R2596" i="11" s="1"/>
  <c r="N2597" i="11" a="1"/>
  <c r="N2597" i="11" s="1"/>
  <c r="O2597" i="11" a="1"/>
  <c r="O2597" i="11" s="1"/>
  <c r="P2597" i="11" a="1"/>
  <c r="P2597" i="11" s="1"/>
  <c r="Q2597" i="11" a="1"/>
  <c r="Q2597" i="11" s="1"/>
  <c r="R2597" i="11" a="1"/>
  <c r="R2597" i="11" s="1"/>
  <c r="N2598" i="11" a="1"/>
  <c r="N2598" i="11" s="1"/>
  <c r="O2598" i="11" a="1"/>
  <c r="O2598" i="11" s="1"/>
  <c r="P2598" i="11" a="1"/>
  <c r="P2598" i="11" s="1"/>
  <c r="Q2598" i="11" a="1"/>
  <c r="Q2598" i="11" s="1"/>
  <c r="R2598" i="11" a="1"/>
  <c r="R2598" i="11" s="1"/>
  <c r="N2599" i="11" a="1"/>
  <c r="N2599" i="11" s="1"/>
  <c r="O2599" i="11" a="1"/>
  <c r="O2599" i="11" s="1"/>
  <c r="P2599" i="11" a="1"/>
  <c r="P2599" i="11" s="1"/>
  <c r="Q2599" i="11" a="1"/>
  <c r="Q2599" i="11" s="1"/>
  <c r="R2599" i="11" a="1"/>
  <c r="R2599" i="11" s="1"/>
  <c r="N2600" i="11" a="1"/>
  <c r="N2600" i="11" s="1"/>
  <c r="O2600" i="11" a="1"/>
  <c r="O2600" i="11" s="1"/>
  <c r="P2600" i="11" a="1"/>
  <c r="P2600" i="11" s="1"/>
  <c r="Q2600" i="11" a="1"/>
  <c r="Q2600" i="11" s="1"/>
  <c r="R2600" i="11" a="1"/>
  <c r="R2600" i="11" s="1"/>
  <c r="N2601" i="11" a="1"/>
  <c r="N2601" i="11" s="1"/>
  <c r="O2601" i="11" a="1"/>
  <c r="O2601" i="11" s="1"/>
  <c r="P2601" i="11" a="1"/>
  <c r="P2601" i="11" s="1"/>
  <c r="Q2601" i="11" a="1"/>
  <c r="Q2601" i="11" s="1"/>
  <c r="R2601" i="11" a="1"/>
  <c r="R2601" i="11" s="1"/>
  <c r="N2602" i="11" a="1"/>
  <c r="N2602" i="11" s="1"/>
  <c r="O2602" i="11" a="1"/>
  <c r="O2602" i="11" s="1"/>
  <c r="P2602" i="11" a="1"/>
  <c r="P2602" i="11" s="1"/>
  <c r="Q2602" i="11" a="1"/>
  <c r="Q2602" i="11" s="1"/>
  <c r="R2602" i="11" a="1"/>
  <c r="R2602" i="11" s="1"/>
  <c r="N2603" i="11" a="1"/>
  <c r="N2603" i="11" s="1"/>
  <c r="O2603" i="11" a="1"/>
  <c r="O2603" i="11" s="1"/>
  <c r="P2603" i="11" a="1"/>
  <c r="P2603" i="11" s="1"/>
  <c r="Q2603" i="11" a="1"/>
  <c r="Q2603" i="11" s="1"/>
  <c r="R2603" i="11" a="1"/>
  <c r="R2603" i="11" s="1"/>
  <c r="N2604" i="11" a="1"/>
  <c r="N2604" i="11" s="1"/>
  <c r="O2604" i="11" a="1"/>
  <c r="O2604" i="11" s="1"/>
  <c r="P2604" i="11" a="1"/>
  <c r="P2604" i="11" s="1"/>
  <c r="Q2604" i="11" a="1"/>
  <c r="Q2604" i="11" s="1"/>
  <c r="R2604" i="11" a="1"/>
  <c r="R2604" i="11" s="1"/>
  <c r="N2605" i="11" a="1"/>
  <c r="N2605" i="11" s="1"/>
  <c r="O2605" i="11" a="1"/>
  <c r="O2605" i="11" s="1"/>
  <c r="P2605" i="11" a="1"/>
  <c r="P2605" i="11" s="1"/>
  <c r="Q2605" i="11" a="1"/>
  <c r="Q2605" i="11" s="1"/>
  <c r="R2605" i="11" a="1"/>
  <c r="R2605" i="11" s="1"/>
  <c r="N2606" i="11" a="1"/>
  <c r="N2606" i="11" s="1"/>
  <c r="O2606" i="11" a="1"/>
  <c r="O2606" i="11" s="1"/>
  <c r="P2606" i="11" a="1"/>
  <c r="P2606" i="11" s="1"/>
  <c r="Q2606" i="11" a="1"/>
  <c r="Q2606" i="11" s="1"/>
  <c r="R2606" i="11" a="1"/>
  <c r="R2606" i="11" s="1"/>
  <c r="N2607" i="11" a="1"/>
  <c r="N2607" i="11" s="1"/>
  <c r="O2607" i="11" a="1"/>
  <c r="O2607" i="11" s="1"/>
  <c r="P2607" i="11" a="1"/>
  <c r="P2607" i="11" s="1"/>
  <c r="Q2607" i="11" a="1"/>
  <c r="Q2607" i="11" s="1"/>
  <c r="R2607" i="11" a="1"/>
  <c r="R2607" i="11" s="1"/>
  <c r="N2608" i="11" a="1"/>
  <c r="N2608" i="11" s="1"/>
  <c r="O2608" i="11" a="1"/>
  <c r="O2608" i="11" s="1"/>
  <c r="P2608" i="11" a="1"/>
  <c r="P2608" i="11" s="1"/>
  <c r="Q2608" i="11" a="1"/>
  <c r="Q2608" i="11" s="1"/>
  <c r="R2608" i="11" a="1"/>
  <c r="R2608" i="11" s="1"/>
  <c r="N2609" i="11" a="1"/>
  <c r="N2609" i="11" s="1"/>
  <c r="O2609" i="11" a="1"/>
  <c r="O2609" i="11" s="1"/>
  <c r="P2609" i="11" a="1"/>
  <c r="P2609" i="11" s="1"/>
  <c r="Q2609" i="11" a="1"/>
  <c r="Q2609" i="11" s="1"/>
  <c r="R2609" i="11" a="1"/>
  <c r="R2609" i="11" s="1"/>
  <c r="N2610" i="11" a="1"/>
  <c r="N2610" i="11" s="1"/>
  <c r="O2610" i="11" a="1"/>
  <c r="O2610" i="11" s="1"/>
  <c r="P2610" i="11" a="1"/>
  <c r="P2610" i="11" s="1"/>
  <c r="Q2610" i="11" a="1"/>
  <c r="Q2610" i="11" s="1"/>
  <c r="R2610" i="11" a="1"/>
  <c r="R2610" i="11" s="1"/>
  <c r="N2611" i="11" a="1"/>
  <c r="N2611" i="11" s="1"/>
  <c r="O2611" i="11" a="1"/>
  <c r="O2611" i="11" s="1"/>
  <c r="P2611" i="11" a="1"/>
  <c r="P2611" i="11" s="1"/>
  <c r="Q2611" i="11" a="1"/>
  <c r="Q2611" i="11" s="1"/>
  <c r="R2611" i="11" a="1"/>
  <c r="R2611" i="11" s="1"/>
  <c r="N2612" i="11" a="1"/>
  <c r="N2612" i="11" s="1"/>
  <c r="O2612" i="11" a="1"/>
  <c r="O2612" i="11" s="1"/>
  <c r="P2612" i="11" a="1"/>
  <c r="P2612" i="11" s="1"/>
  <c r="Q2612" i="11" a="1"/>
  <c r="Q2612" i="11" s="1"/>
  <c r="R2612" i="11" a="1"/>
  <c r="R2612" i="11" s="1"/>
  <c r="N2613" i="11" a="1"/>
  <c r="N2613" i="11" s="1"/>
  <c r="O2613" i="11" a="1"/>
  <c r="O2613" i="11" s="1"/>
  <c r="P2613" i="11" a="1"/>
  <c r="P2613" i="11" s="1"/>
  <c r="Q2613" i="11" a="1"/>
  <c r="Q2613" i="11" s="1"/>
  <c r="R2613" i="11" a="1"/>
  <c r="R2613" i="11" s="1"/>
  <c r="N2614" i="11" a="1"/>
  <c r="N2614" i="11" s="1"/>
  <c r="O2614" i="11" a="1"/>
  <c r="O2614" i="11" s="1"/>
  <c r="P2614" i="11" a="1"/>
  <c r="P2614" i="11" s="1"/>
  <c r="Q2614" i="11" a="1"/>
  <c r="Q2614" i="11" s="1"/>
  <c r="R2614" i="11" a="1"/>
  <c r="R2614" i="11" s="1"/>
  <c r="N2615" i="11" a="1"/>
  <c r="N2615" i="11" s="1"/>
  <c r="O2615" i="11" a="1"/>
  <c r="O2615" i="11" s="1"/>
  <c r="P2615" i="11" a="1"/>
  <c r="P2615" i="11" s="1"/>
  <c r="Q2615" i="11" a="1"/>
  <c r="Q2615" i="11" s="1"/>
  <c r="R2615" i="11" a="1"/>
  <c r="R2615" i="11" s="1"/>
  <c r="N2616" i="11" a="1"/>
  <c r="N2616" i="11" s="1"/>
  <c r="O2616" i="11" a="1"/>
  <c r="O2616" i="11" s="1"/>
  <c r="P2616" i="11" a="1"/>
  <c r="P2616" i="11" s="1"/>
  <c r="Q2616" i="11" a="1"/>
  <c r="Q2616" i="11" s="1"/>
  <c r="R2616" i="11" a="1"/>
  <c r="R2616" i="11" s="1"/>
  <c r="N2617" i="11" a="1"/>
  <c r="N2617" i="11" s="1"/>
  <c r="O2617" i="11" a="1"/>
  <c r="O2617" i="11" s="1"/>
  <c r="P2617" i="11" a="1"/>
  <c r="P2617" i="11" s="1"/>
  <c r="Q2617" i="11" a="1"/>
  <c r="Q2617" i="11" s="1"/>
  <c r="R2617" i="11" a="1"/>
  <c r="R2617" i="11" s="1"/>
  <c r="N2618" i="11" a="1"/>
  <c r="N2618" i="11" s="1"/>
  <c r="O2618" i="11" a="1"/>
  <c r="O2618" i="11" s="1"/>
  <c r="P2618" i="11" a="1"/>
  <c r="P2618" i="11" s="1"/>
  <c r="Q2618" i="11" a="1"/>
  <c r="Q2618" i="11" s="1"/>
  <c r="R2618" i="11" a="1"/>
  <c r="R2618" i="11" s="1"/>
  <c r="N2619" i="11" a="1"/>
  <c r="N2619" i="11" s="1"/>
  <c r="O2619" i="11" a="1"/>
  <c r="O2619" i="11" s="1"/>
  <c r="P2619" i="11" a="1"/>
  <c r="P2619" i="11" s="1"/>
  <c r="Q2619" i="11" a="1"/>
  <c r="Q2619" i="11" s="1"/>
  <c r="R2619" i="11" a="1"/>
  <c r="R2619" i="11" s="1"/>
  <c r="N2620" i="11" a="1"/>
  <c r="N2620" i="11" s="1"/>
  <c r="O2620" i="11" a="1"/>
  <c r="O2620" i="11" s="1"/>
  <c r="P2620" i="11" a="1"/>
  <c r="P2620" i="11" s="1"/>
  <c r="Q2620" i="11" a="1"/>
  <c r="Q2620" i="11" s="1"/>
  <c r="R2620" i="11" a="1"/>
  <c r="R2620" i="11" s="1"/>
  <c r="N2621" i="11" a="1"/>
  <c r="N2621" i="11" s="1"/>
  <c r="O2621" i="11" a="1"/>
  <c r="O2621" i="11" s="1"/>
  <c r="P2621" i="11" a="1"/>
  <c r="P2621" i="11" s="1"/>
  <c r="Q2621" i="11" a="1"/>
  <c r="Q2621" i="11" s="1"/>
  <c r="R2621" i="11" a="1"/>
  <c r="R2621" i="11" s="1"/>
  <c r="N2622" i="11" a="1"/>
  <c r="N2622" i="11" s="1"/>
  <c r="O2622" i="11" a="1"/>
  <c r="O2622" i="11" s="1"/>
  <c r="P2622" i="11" a="1"/>
  <c r="P2622" i="11" s="1"/>
  <c r="Q2622" i="11" a="1"/>
  <c r="Q2622" i="11" s="1"/>
  <c r="R2622" i="11" a="1"/>
  <c r="R2622" i="11" s="1"/>
  <c r="N2623" i="11" a="1"/>
  <c r="N2623" i="11" s="1"/>
  <c r="O2623" i="11" a="1"/>
  <c r="O2623" i="11" s="1"/>
  <c r="P2623" i="11" a="1"/>
  <c r="P2623" i="11" s="1"/>
  <c r="Q2623" i="11" a="1"/>
  <c r="Q2623" i="11" s="1"/>
  <c r="R2623" i="11" a="1"/>
  <c r="R2623" i="11" s="1"/>
  <c r="N2624" i="11" a="1"/>
  <c r="N2624" i="11" s="1"/>
  <c r="O2624" i="11" a="1"/>
  <c r="O2624" i="11" s="1"/>
  <c r="P2624" i="11" a="1"/>
  <c r="P2624" i="11" s="1"/>
  <c r="Q2624" i="11" a="1"/>
  <c r="Q2624" i="11" s="1"/>
  <c r="R2624" i="11" a="1"/>
  <c r="R2624" i="11" s="1"/>
  <c r="N2625" i="11" a="1"/>
  <c r="N2625" i="11" s="1"/>
  <c r="O2625" i="11" a="1"/>
  <c r="O2625" i="11" s="1"/>
  <c r="P2625" i="11" a="1"/>
  <c r="P2625" i="11" s="1"/>
  <c r="Q2625" i="11" a="1"/>
  <c r="Q2625" i="11" s="1"/>
  <c r="R2625" i="11" a="1"/>
  <c r="R2625" i="11" s="1"/>
  <c r="N2626" i="11" a="1"/>
  <c r="N2626" i="11" s="1"/>
  <c r="O2626" i="11" a="1"/>
  <c r="O2626" i="11" s="1"/>
  <c r="P2626" i="11" a="1"/>
  <c r="P2626" i="11" s="1"/>
  <c r="Q2626" i="11" a="1"/>
  <c r="Q2626" i="11" s="1"/>
  <c r="R2626" i="11" a="1"/>
  <c r="R2626" i="11" s="1"/>
  <c r="N2627" i="11" a="1"/>
  <c r="N2627" i="11" s="1"/>
  <c r="O2627" i="11" a="1"/>
  <c r="O2627" i="11" s="1"/>
  <c r="P2627" i="11" a="1"/>
  <c r="P2627" i="11" s="1"/>
  <c r="Q2627" i="11" a="1"/>
  <c r="Q2627" i="11" s="1"/>
  <c r="R2627" i="11" a="1"/>
  <c r="R2627" i="11" s="1"/>
  <c r="N2628" i="11" a="1"/>
  <c r="N2628" i="11" s="1"/>
  <c r="O2628" i="11" a="1"/>
  <c r="O2628" i="11" s="1"/>
  <c r="P2628" i="11" a="1"/>
  <c r="P2628" i="11" s="1"/>
  <c r="Q2628" i="11" a="1"/>
  <c r="Q2628" i="11" s="1"/>
  <c r="R2628" i="11" a="1"/>
  <c r="R2628" i="11" s="1"/>
  <c r="N2629" i="11" a="1"/>
  <c r="N2629" i="11" s="1"/>
  <c r="O2629" i="11" a="1"/>
  <c r="O2629" i="11" s="1"/>
  <c r="P2629" i="11" a="1"/>
  <c r="P2629" i="11" s="1"/>
  <c r="Q2629" i="11" a="1"/>
  <c r="Q2629" i="11" s="1"/>
  <c r="R2629" i="11" a="1"/>
  <c r="R2629" i="11" s="1"/>
  <c r="N2630" i="11" a="1"/>
  <c r="N2630" i="11" s="1"/>
  <c r="O2630" i="11" a="1"/>
  <c r="O2630" i="11" s="1"/>
  <c r="P2630" i="11" a="1"/>
  <c r="P2630" i="11" s="1"/>
  <c r="Q2630" i="11" a="1"/>
  <c r="Q2630" i="11" s="1"/>
  <c r="R2630" i="11" a="1"/>
  <c r="R2630" i="11" s="1"/>
  <c r="N2631" i="11" a="1"/>
  <c r="N2631" i="11" s="1"/>
  <c r="O2631" i="11" a="1"/>
  <c r="O2631" i="11" s="1"/>
  <c r="P2631" i="11" a="1"/>
  <c r="P2631" i="11" s="1"/>
  <c r="Q2631" i="11" a="1"/>
  <c r="Q2631" i="11" s="1"/>
  <c r="R2631" i="11" a="1"/>
  <c r="R2631" i="11" s="1"/>
  <c r="N2632" i="11" a="1"/>
  <c r="N2632" i="11" s="1"/>
  <c r="O2632" i="11" a="1"/>
  <c r="O2632" i="11" s="1"/>
  <c r="P2632" i="11" a="1"/>
  <c r="P2632" i="11" s="1"/>
  <c r="Q2632" i="11" a="1"/>
  <c r="Q2632" i="11" s="1"/>
  <c r="R2632" i="11" a="1"/>
  <c r="R2632" i="11" s="1"/>
  <c r="N2633" i="11" a="1"/>
  <c r="N2633" i="11" s="1"/>
  <c r="O2633" i="11" a="1"/>
  <c r="O2633" i="11" s="1"/>
  <c r="P2633" i="11" a="1"/>
  <c r="P2633" i="11" s="1"/>
  <c r="Q2633" i="11" a="1"/>
  <c r="Q2633" i="11" s="1"/>
  <c r="R2633" i="11" a="1"/>
  <c r="R2633" i="11" s="1"/>
  <c r="N2634" i="11" a="1"/>
  <c r="N2634" i="11" s="1"/>
  <c r="O2634" i="11" a="1"/>
  <c r="O2634" i="11" s="1"/>
  <c r="P2634" i="11" a="1"/>
  <c r="P2634" i="11" s="1"/>
  <c r="Q2634" i="11" a="1"/>
  <c r="Q2634" i="11" s="1"/>
  <c r="R2634" i="11" a="1"/>
  <c r="R2634" i="11" s="1"/>
  <c r="N2635" i="11" a="1"/>
  <c r="N2635" i="11" s="1"/>
  <c r="O2635" i="11" a="1"/>
  <c r="O2635" i="11" s="1"/>
  <c r="P2635" i="11" a="1"/>
  <c r="P2635" i="11" s="1"/>
  <c r="Q2635" i="11" a="1"/>
  <c r="Q2635" i="11" s="1"/>
  <c r="R2635" i="11" a="1"/>
  <c r="R2635" i="11" s="1"/>
  <c r="N2636" i="11" a="1"/>
  <c r="N2636" i="11" s="1"/>
  <c r="O2636" i="11" a="1"/>
  <c r="O2636" i="11" s="1"/>
  <c r="P2636" i="11" a="1"/>
  <c r="P2636" i="11" s="1"/>
  <c r="Q2636" i="11" a="1"/>
  <c r="Q2636" i="11" s="1"/>
  <c r="R2636" i="11" a="1"/>
  <c r="R2636" i="11" s="1"/>
  <c r="N2637" i="11" a="1"/>
  <c r="N2637" i="11" s="1"/>
  <c r="O2637" i="11" a="1"/>
  <c r="O2637" i="11" s="1"/>
  <c r="P2637" i="11" a="1"/>
  <c r="P2637" i="11" s="1"/>
  <c r="Q2637" i="11" a="1"/>
  <c r="Q2637" i="11" s="1"/>
  <c r="R2637" i="11" a="1"/>
  <c r="R2637" i="11" s="1"/>
  <c r="N2638" i="11" a="1"/>
  <c r="N2638" i="11" s="1"/>
  <c r="O2638" i="11" a="1"/>
  <c r="O2638" i="11" s="1"/>
  <c r="P2638" i="11" a="1"/>
  <c r="P2638" i="11" s="1"/>
  <c r="Q2638" i="11" a="1"/>
  <c r="Q2638" i="11" s="1"/>
  <c r="R2638" i="11" a="1"/>
  <c r="R2638" i="11" s="1"/>
  <c r="N2639" i="11" a="1"/>
  <c r="N2639" i="11" s="1"/>
  <c r="O2639" i="11" a="1"/>
  <c r="O2639" i="11" s="1"/>
  <c r="P2639" i="11" a="1"/>
  <c r="P2639" i="11" s="1"/>
  <c r="Q2639" i="11" a="1"/>
  <c r="Q2639" i="11" s="1"/>
  <c r="R2639" i="11" a="1"/>
  <c r="R2639" i="11" s="1"/>
  <c r="N2640" i="11" a="1"/>
  <c r="N2640" i="11" s="1"/>
  <c r="O2640" i="11" a="1"/>
  <c r="O2640" i="11" s="1"/>
  <c r="P2640" i="11" a="1"/>
  <c r="P2640" i="11" s="1"/>
  <c r="Q2640" i="11" a="1"/>
  <c r="Q2640" i="11" s="1"/>
  <c r="R2640" i="11" a="1"/>
  <c r="R2640" i="11" s="1"/>
  <c r="N2641" i="11" a="1"/>
  <c r="N2641" i="11" s="1"/>
  <c r="O2641" i="11" a="1"/>
  <c r="O2641" i="11" s="1"/>
  <c r="P2641" i="11" a="1"/>
  <c r="P2641" i="11" s="1"/>
  <c r="Q2641" i="11" a="1"/>
  <c r="Q2641" i="11" s="1"/>
  <c r="R2641" i="11" a="1"/>
  <c r="R2641" i="11" s="1"/>
  <c r="N2642" i="11" a="1"/>
  <c r="N2642" i="11" s="1"/>
  <c r="O2642" i="11" a="1"/>
  <c r="O2642" i="11" s="1"/>
  <c r="P2642" i="11" a="1"/>
  <c r="P2642" i="11" s="1"/>
  <c r="Q2642" i="11" a="1"/>
  <c r="Q2642" i="11" s="1"/>
  <c r="R2642" i="11" a="1"/>
  <c r="R2642" i="11" s="1"/>
  <c r="N2643" i="11" a="1"/>
  <c r="N2643" i="11" s="1"/>
  <c r="O2643" i="11" a="1"/>
  <c r="O2643" i="11" s="1"/>
  <c r="P2643" i="11" a="1"/>
  <c r="P2643" i="11" s="1"/>
  <c r="Q2643" i="11" a="1"/>
  <c r="Q2643" i="11" s="1"/>
  <c r="R2643" i="11" a="1"/>
  <c r="R2643" i="11" s="1"/>
  <c r="N2644" i="11" a="1"/>
  <c r="N2644" i="11" s="1"/>
  <c r="O2644" i="11" a="1"/>
  <c r="O2644" i="11" s="1"/>
  <c r="P2644" i="11" a="1"/>
  <c r="P2644" i="11" s="1"/>
  <c r="Q2644" i="11" a="1"/>
  <c r="Q2644" i="11" s="1"/>
  <c r="R2644" i="11" a="1"/>
  <c r="R2644" i="11" s="1"/>
  <c r="N2645" i="11" a="1"/>
  <c r="N2645" i="11" s="1"/>
  <c r="O2645" i="11" a="1"/>
  <c r="O2645" i="11" s="1"/>
  <c r="P2645" i="11" a="1"/>
  <c r="P2645" i="11" s="1"/>
  <c r="Q2645" i="11" a="1"/>
  <c r="Q2645" i="11" s="1"/>
  <c r="R2645" i="11" a="1"/>
  <c r="R2645" i="11" s="1"/>
  <c r="N2646" i="11" a="1"/>
  <c r="N2646" i="11" s="1"/>
  <c r="O2646" i="11" a="1"/>
  <c r="O2646" i="11" s="1"/>
  <c r="P2646" i="11" a="1"/>
  <c r="P2646" i="11" s="1"/>
  <c r="Q2646" i="11" a="1"/>
  <c r="Q2646" i="11" s="1"/>
  <c r="R2646" i="11" a="1"/>
  <c r="R2646" i="11" s="1"/>
  <c r="N2647" i="11" a="1"/>
  <c r="N2647" i="11" s="1"/>
  <c r="O2647" i="11" a="1"/>
  <c r="O2647" i="11" s="1"/>
  <c r="P2647" i="11" a="1"/>
  <c r="P2647" i="11" s="1"/>
  <c r="Q2647" i="11" a="1"/>
  <c r="Q2647" i="11" s="1"/>
  <c r="R2647" i="11" a="1"/>
  <c r="R2647" i="11" s="1"/>
  <c r="N2648" i="11" a="1"/>
  <c r="N2648" i="11" s="1"/>
  <c r="O2648" i="11" a="1"/>
  <c r="O2648" i="11" s="1"/>
  <c r="P2648" i="11" a="1"/>
  <c r="P2648" i="11" s="1"/>
  <c r="Q2648" i="11" a="1"/>
  <c r="Q2648" i="11" s="1"/>
  <c r="R2648" i="11" a="1"/>
  <c r="R2648" i="11" s="1"/>
  <c r="N2649" i="11" a="1"/>
  <c r="N2649" i="11" s="1"/>
  <c r="O2649" i="11" a="1"/>
  <c r="O2649" i="11" s="1"/>
  <c r="P2649" i="11" a="1"/>
  <c r="P2649" i="11" s="1"/>
  <c r="Q2649" i="11" a="1"/>
  <c r="Q2649" i="11" s="1"/>
  <c r="R2649" i="11" a="1"/>
  <c r="R2649" i="11" s="1"/>
  <c r="N2650" i="11" a="1"/>
  <c r="N2650" i="11" s="1"/>
  <c r="O2650" i="11" a="1"/>
  <c r="O2650" i="11" s="1"/>
  <c r="P2650" i="11" a="1"/>
  <c r="P2650" i="11" s="1"/>
  <c r="Q2650" i="11" a="1"/>
  <c r="Q2650" i="11" s="1"/>
  <c r="R2650" i="11" a="1"/>
  <c r="R2650" i="11" s="1"/>
  <c r="N2651" i="11" a="1"/>
  <c r="N2651" i="11" s="1"/>
  <c r="O2651" i="11" a="1"/>
  <c r="O2651" i="11" s="1"/>
  <c r="P2651" i="11" a="1"/>
  <c r="P2651" i="11" s="1"/>
  <c r="Q2651" i="11" a="1"/>
  <c r="Q2651" i="11" s="1"/>
  <c r="R2651" i="11" a="1"/>
  <c r="R2651" i="11" s="1"/>
  <c r="N2652" i="11" a="1"/>
  <c r="N2652" i="11" s="1"/>
  <c r="O2652" i="11" a="1"/>
  <c r="O2652" i="11" s="1"/>
  <c r="P2652" i="11" a="1"/>
  <c r="P2652" i="11" s="1"/>
  <c r="Q2652" i="11" a="1"/>
  <c r="Q2652" i="11" s="1"/>
  <c r="R2652" i="11" a="1"/>
  <c r="R2652" i="11" s="1"/>
  <c r="N2653" i="11" a="1"/>
  <c r="N2653" i="11" s="1"/>
  <c r="O2653" i="11" a="1"/>
  <c r="O2653" i="11" s="1"/>
  <c r="P2653" i="11" a="1"/>
  <c r="P2653" i="11" s="1"/>
  <c r="Q2653" i="11" a="1"/>
  <c r="Q2653" i="11" s="1"/>
  <c r="R2653" i="11" a="1"/>
  <c r="R2653" i="11" s="1"/>
  <c r="N2654" i="11" a="1"/>
  <c r="N2654" i="11" s="1"/>
  <c r="O2654" i="11" a="1"/>
  <c r="O2654" i="11" s="1"/>
  <c r="P2654" i="11" a="1"/>
  <c r="P2654" i="11" s="1"/>
  <c r="Q2654" i="11" a="1"/>
  <c r="Q2654" i="11" s="1"/>
  <c r="R2654" i="11" a="1"/>
  <c r="R2654" i="11" s="1"/>
  <c r="N2655" i="11" a="1"/>
  <c r="N2655" i="11" s="1"/>
  <c r="O2655" i="11" a="1"/>
  <c r="O2655" i="11" s="1"/>
  <c r="P2655" i="11" a="1"/>
  <c r="P2655" i="11" s="1"/>
  <c r="Q2655" i="11" a="1"/>
  <c r="Q2655" i="11" s="1"/>
  <c r="R2655" i="11" a="1"/>
  <c r="R2655" i="11" s="1"/>
  <c r="N2656" i="11" a="1"/>
  <c r="N2656" i="11" s="1"/>
  <c r="O2656" i="11" a="1"/>
  <c r="O2656" i="11" s="1"/>
  <c r="P2656" i="11" a="1"/>
  <c r="P2656" i="11" s="1"/>
  <c r="Q2656" i="11" a="1"/>
  <c r="Q2656" i="11" s="1"/>
  <c r="R2656" i="11" a="1"/>
  <c r="R2656" i="11" s="1"/>
  <c r="N2657" i="11" a="1"/>
  <c r="N2657" i="11" s="1"/>
  <c r="O2657" i="11" a="1"/>
  <c r="O2657" i="11" s="1"/>
  <c r="P2657" i="11" a="1"/>
  <c r="P2657" i="11" s="1"/>
  <c r="Q2657" i="11" a="1"/>
  <c r="Q2657" i="11" s="1"/>
  <c r="R2657" i="11" a="1"/>
  <c r="R2657" i="11" s="1"/>
  <c r="N2658" i="11" a="1"/>
  <c r="N2658" i="11" s="1"/>
  <c r="O2658" i="11" a="1"/>
  <c r="O2658" i="11" s="1"/>
  <c r="P2658" i="11" a="1"/>
  <c r="P2658" i="11" s="1"/>
  <c r="Q2658" i="11" a="1"/>
  <c r="Q2658" i="11" s="1"/>
  <c r="R2658" i="11" a="1"/>
  <c r="R2658" i="11" s="1"/>
  <c r="N2659" i="11" a="1"/>
  <c r="N2659" i="11" s="1"/>
  <c r="O2659" i="11" a="1"/>
  <c r="O2659" i="11" s="1"/>
  <c r="P2659" i="11" a="1"/>
  <c r="P2659" i="11" s="1"/>
  <c r="Q2659" i="11" a="1"/>
  <c r="Q2659" i="11" s="1"/>
  <c r="R2659" i="11" a="1"/>
  <c r="R2659" i="11" s="1"/>
  <c r="N2660" i="11" a="1"/>
  <c r="N2660" i="11" s="1"/>
  <c r="O2660" i="11" a="1"/>
  <c r="O2660" i="11" s="1"/>
  <c r="P2660" i="11" a="1"/>
  <c r="P2660" i="11" s="1"/>
  <c r="Q2660" i="11" a="1"/>
  <c r="Q2660" i="11" s="1"/>
  <c r="R2660" i="11" a="1"/>
  <c r="R2660" i="11" s="1"/>
  <c r="N2661" i="11" a="1"/>
  <c r="N2661" i="11" s="1"/>
  <c r="O2661" i="11" a="1"/>
  <c r="O2661" i="11" s="1"/>
  <c r="P2661" i="11" a="1"/>
  <c r="P2661" i="11" s="1"/>
  <c r="Q2661" i="11" a="1"/>
  <c r="Q2661" i="11" s="1"/>
  <c r="R2661" i="11" a="1"/>
  <c r="R2661" i="11" s="1"/>
  <c r="N2662" i="11" a="1"/>
  <c r="N2662" i="11" s="1"/>
  <c r="O2662" i="11" a="1"/>
  <c r="O2662" i="11" s="1"/>
  <c r="P2662" i="11" a="1"/>
  <c r="P2662" i="11" s="1"/>
  <c r="Q2662" i="11" a="1"/>
  <c r="Q2662" i="11" s="1"/>
  <c r="R2662" i="11" a="1"/>
  <c r="R2662" i="11" s="1"/>
  <c r="N2663" i="11" a="1"/>
  <c r="N2663" i="11" s="1"/>
  <c r="O2663" i="11" a="1"/>
  <c r="O2663" i="11" s="1"/>
  <c r="P2663" i="11" a="1"/>
  <c r="P2663" i="11" s="1"/>
  <c r="Q2663" i="11" a="1"/>
  <c r="Q2663" i="11" s="1"/>
  <c r="R2663" i="11" a="1"/>
  <c r="R2663" i="11" s="1"/>
  <c r="N2664" i="11" a="1"/>
  <c r="N2664" i="11" s="1"/>
  <c r="O2664" i="11" a="1"/>
  <c r="O2664" i="11" s="1"/>
  <c r="P2664" i="11" a="1"/>
  <c r="P2664" i="11" s="1"/>
  <c r="Q2664" i="11" a="1"/>
  <c r="Q2664" i="11" s="1"/>
  <c r="R2664" i="11" a="1"/>
  <c r="R2664" i="11" s="1"/>
  <c r="N2665" i="11" a="1"/>
  <c r="N2665" i="11" s="1"/>
  <c r="O2665" i="11" a="1"/>
  <c r="O2665" i="11" s="1"/>
  <c r="P2665" i="11" a="1"/>
  <c r="P2665" i="11" s="1"/>
  <c r="Q2665" i="11" a="1"/>
  <c r="Q2665" i="11" s="1"/>
  <c r="R2665" i="11" a="1"/>
  <c r="R2665" i="11" s="1"/>
  <c r="N2666" i="11" a="1"/>
  <c r="N2666" i="11" s="1"/>
  <c r="O2666" i="11" a="1"/>
  <c r="O2666" i="11" s="1"/>
  <c r="P2666" i="11" a="1"/>
  <c r="P2666" i="11" s="1"/>
  <c r="Q2666" i="11" a="1"/>
  <c r="Q2666" i="11" s="1"/>
  <c r="R2666" i="11" a="1"/>
  <c r="R2666" i="11" s="1"/>
  <c r="N2667" i="11" a="1"/>
  <c r="N2667" i="11" s="1"/>
  <c r="O2667" i="11" a="1"/>
  <c r="O2667" i="11" s="1"/>
  <c r="P2667" i="11" a="1"/>
  <c r="P2667" i="11" s="1"/>
  <c r="Q2667" i="11" a="1"/>
  <c r="Q2667" i="11" s="1"/>
  <c r="R2667" i="11" a="1"/>
  <c r="R2667" i="11" s="1"/>
  <c r="N2668" i="11" a="1"/>
  <c r="N2668" i="11" s="1"/>
  <c r="O2668" i="11" a="1"/>
  <c r="O2668" i="11" s="1"/>
  <c r="P2668" i="11" a="1"/>
  <c r="P2668" i="11" s="1"/>
  <c r="Q2668" i="11" a="1"/>
  <c r="Q2668" i="11" s="1"/>
  <c r="R2668" i="11" a="1"/>
  <c r="R2668" i="11" s="1"/>
  <c r="N2669" i="11" a="1"/>
  <c r="N2669" i="11" s="1"/>
  <c r="O2669" i="11" a="1"/>
  <c r="O2669" i="11" s="1"/>
  <c r="P2669" i="11" a="1"/>
  <c r="P2669" i="11" s="1"/>
  <c r="Q2669" i="11" a="1"/>
  <c r="Q2669" i="11" s="1"/>
  <c r="R2669" i="11" a="1"/>
  <c r="R2669" i="11" s="1"/>
  <c r="N2670" i="11" a="1"/>
  <c r="N2670" i="11"/>
  <c r="O2670" i="11" a="1"/>
  <c r="O2670" i="11"/>
  <c r="P2670" i="11" a="1"/>
  <c r="P2670" i="11"/>
  <c r="Q2670" i="11" a="1"/>
  <c r="Q2670" i="11"/>
  <c r="R2670" i="11" a="1"/>
  <c r="R2670" i="11"/>
  <c r="N2671" i="11" a="1"/>
  <c r="N2671" i="11"/>
  <c r="O2671" i="11" a="1"/>
  <c r="O2671" i="11"/>
  <c r="P2671" i="11" a="1"/>
  <c r="P2671" i="11"/>
  <c r="Q2671" i="11" a="1"/>
  <c r="Q2671" i="11"/>
  <c r="R2671" i="11" a="1"/>
  <c r="R2671" i="11"/>
  <c r="N2672" i="11" a="1"/>
  <c r="N2672" i="11"/>
  <c r="O2672" i="11" a="1"/>
  <c r="O2672" i="11"/>
  <c r="P2672" i="11" a="1"/>
  <c r="P2672" i="11"/>
  <c r="Q2672" i="11" a="1"/>
  <c r="Q2672" i="11"/>
  <c r="R2672" i="11" a="1"/>
  <c r="R2672" i="11"/>
  <c r="N2673" i="11" a="1"/>
  <c r="N2673" i="11"/>
  <c r="O2673" i="11" a="1"/>
  <c r="O2673" i="11"/>
  <c r="P2673" i="11" a="1"/>
  <c r="P2673" i="11"/>
  <c r="Q2673" i="11" a="1"/>
  <c r="Q2673" i="11"/>
  <c r="R2673" i="11" a="1"/>
  <c r="R2673" i="11"/>
  <c r="N2674" i="11" a="1"/>
  <c r="N2674" i="11"/>
  <c r="O2674" i="11" a="1"/>
  <c r="O2674" i="11"/>
  <c r="P2674" i="11" a="1"/>
  <c r="P2674" i="11"/>
  <c r="Q2674" i="11" a="1"/>
  <c r="Q2674" i="11"/>
  <c r="R2674" i="11" a="1"/>
  <c r="R2674" i="11"/>
  <c r="N2675" i="11" a="1"/>
  <c r="N2675" i="11"/>
  <c r="O2675" i="11" a="1"/>
  <c r="O2675" i="11"/>
  <c r="P2675" i="11" a="1"/>
  <c r="P2675" i="11"/>
  <c r="Q2675" i="11" a="1"/>
  <c r="Q2675" i="11"/>
  <c r="R2675" i="11" a="1"/>
  <c r="R2675" i="11"/>
  <c r="N2676" i="11" a="1"/>
  <c r="N2676" i="11"/>
  <c r="O2676" i="11" a="1"/>
  <c r="O2676" i="11"/>
  <c r="P2676" i="11" a="1"/>
  <c r="P2676" i="11"/>
  <c r="Q2676" i="11" a="1"/>
  <c r="Q2676" i="11"/>
  <c r="R2676" i="11" a="1"/>
  <c r="R2676" i="11"/>
  <c r="N2677" i="11" a="1"/>
  <c r="N2677" i="11"/>
  <c r="O2677" i="11" a="1"/>
  <c r="O2677" i="11"/>
  <c r="P2677" i="11" a="1"/>
  <c r="P2677" i="11"/>
  <c r="Q2677" i="11" a="1"/>
  <c r="Q2677" i="11"/>
  <c r="R2677" i="11" a="1"/>
  <c r="R2677" i="11"/>
  <c r="N2678" i="11" a="1"/>
  <c r="N2678" i="11"/>
  <c r="O2678" i="11" a="1"/>
  <c r="O2678" i="11"/>
  <c r="P2678" i="11" a="1"/>
  <c r="P2678" i="11"/>
  <c r="Q2678" i="11" a="1"/>
  <c r="Q2678" i="11"/>
  <c r="R2678" i="11" a="1"/>
  <c r="R2678" i="11"/>
  <c r="N2679" i="11" a="1"/>
  <c r="N2679" i="11"/>
  <c r="O2679" i="11" a="1"/>
  <c r="O2679" i="11"/>
  <c r="P2679" i="11" a="1"/>
  <c r="P2679" i="11"/>
  <c r="Q2679" i="11" a="1"/>
  <c r="Q2679" i="11"/>
  <c r="R2679" i="11" a="1"/>
  <c r="R2679" i="11"/>
  <c r="N2680" i="11" a="1"/>
  <c r="N2680" i="11"/>
  <c r="O2680" i="11" a="1"/>
  <c r="O2680" i="11"/>
  <c r="P2680" i="11" a="1"/>
  <c r="P2680" i="11"/>
  <c r="Q2680" i="11" a="1"/>
  <c r="Q2680" i="11"/>
  <c r="R2680" i="11" a="1"/>
  <c r="R2680" i="11"/>
  <c r="N2681" i="11" a="1"/>
  <c r="N2681" i="11"/>
  <c r="O2681" i="11" a="1"/>
  <c r="O2681" i="11"/>
  <c r="P2681" i="11" a="1"/>
  <c r="P2681" i="11"/>
  <c r="Q2681" i="11" a="1"/>
  <c r="Q2681" i="11"/>
  <c r="R2681" i="11" a="1"/>
  <c r="R2681" i="11"/>
  <c r="N2682" i="11" a="1"/>
  <c r="N2682" i="11"/>
  <c r="O2682" i="11" a="1"/>
  <c r="O2682" i="11"/>
  <c r="P2682" i="11" a="1"/>
  <c r="P2682" i="11"/>
  <c r="Q2682" i="11" a="1"/>
  <c r="Q2682" i="11"/>
  <c r="R2682" i="11" a="1"/>
  <c r="R2682" i="11"/>
  <c r="N2683" i="11" a="1"/>
  <c r="N2683" i="11"/>
  <c r="O2683" i="11" a="1"/>
  <c r="O2683" i="11"/>
  <c r="P2683" i="11" a="1"/>
  <c r="P2683" i="11"/>
  <c r="Q2683" i="11" a="1"/>
  <c r="Q2683" i="11"/>
  <c r="R2683" i="11" a="1"/>
  <c r="R2683" i="11"/>
  <c r="N2684" i="11" a="1"/>
  <c r="N2684" i="11"/>
  <c r="O2684" i="11" a="1"/>
  <c r="O2684" i="11"/>
  <c r="P2684" i="11" a="1"/>
  <c r="P2684" i="11"/>
  <c r="Q2684" i="11" a="1"/>
  <c r="Q2684" i="11"/>
  <c r="R2684" i="11" a="1"/>
  <c r="R2684" i="11"/>
  <c r="N2685" i="11" a="1"/>
  <c r="N2685" i="11"/>
  <c r="O2685" i="11" a="1"/>
  <c r="O2685" i="11"/>
  <c r="P2685" i="11" a="1"/>
  <c r="P2685" i="11"/>
  <c r="Q2685" i="11" a="1"/>
  <c r="Q2685" i="11"/>
  <c r="R2685" i="11" a="1"/>
  <c r="R2685" i="11"/>
  <c r="N2686" i="11" a="1"/>
  <c r="N2686" i="11"/>
  <c r="O2686" i="11" a="1"/>
  <c r="O2686" i="11"/>
  <c r="P2686" i="11" a="1"/>
  <c r="P2686" i="11"/>
  <c r="Q2686" i="11" a="1"/>
  <c r="Q2686" i="11"/>
  <c r="R2686" i="11" a="1"/>
  <c r="R2686" i="11"/>
  <c r="N2687" i="11" a="1"/>
  <c r="N2687" i="11"/>
  <c r="O2687" i="11" a="1"/>
  <c r="O2687" i="11"/>
  <c r="P2687" i="11" a="1"/>
  <c r="P2687" i="11"/>
  <c r="Q2687" i="11" a="1"/>
  <c r="Q2687" i="11"/>
  <c r="R2687" i="11" a="1"/>
  <c r="R2687" i="11"/>
  <c r="N2688" i="11" a="1"/>
  <c r="N2688" i="11"/>
  <c r="O2688" i="11" a="1"/>
  <c r="O2688" i="11"/>
  <c r="P2688" i="11" a="1"/>
  <c r="P2688" i="11"/>
  <c r="Q2688" i="11" a="1"/>
  <c r="Q2688" i="11"/>
  <c r="R2688" i="11" a="1"/>
  <c r="R2688" i="11"/>
  <c r="N2689" i="11" a="1"/>
  <c r="N2689" i="11"/>
  <c r="O2689" i="11" a="1"/>
  <c r="O2689" i="11"/>
  <c r="P2689" i="11" a="1"/>
  <c r="P2689" i="11"/>
  <c r="Q2689" i="11" a="1"/>
  <c r="Q2689" i="11"/>
  <c r="R2689" i="11" a="1"/>
  <c r="R2689" i="11"/>
  <c r="N2690" i="11" a="1"/>
  <c r="N2690" i="11"/>
  <c r="O2690" i="11" a="1"/>
  <c r="O2690" i="11"/>
  <c r="P2690" i="11" a="1"/>
  <c r="P2690" i="11"/>
  <c r="Q2690" i="11" a="1"/>
  <c r="Q2690" i="11"/>
  <c r="R2690" i="11" a="1"/>
  <c r="R2690" i="11"/>
  <c r="N2691" i="11" a="1"/>
  <c r="N2691" i="11"/>
  <c r="O2691" i="11" a="1"/>
  <c r="O2691" i="11"/>
  <c r="P2691" i="11" a="1"/>
  <c r="P2691" i="11"/>
  <c r="Q2691" i="11" a="1"/>
  <c r="Q2691" i="11"/>
  <c r="R2691" i="11" a="1"/>
  <c r="R2691" i="11"/>
  <c r="N2692" i="11" a="1"/>
  <c r="N2692" i="11"/>
  <c r="O2692" i="11" a="1"/>
  <c r="O2692" i="11"/>
  <c r="P2692" i="11" a="1"/>
  <c r="P2692" i="11"/>
  <c r="Q2692" i="11" a="1"/>
  <c r="Q2692" i="11"/>
  <c r="R2692" i="11" a="1"/>
  <c r="R2692" i="11"/>
  <c r="N2693" i="11" a="1"/>
  <c r="N2693" i="11"/>
  <c r="O2693" i="11" a="1"/>
  <c r="O2693" i="11"/>
  <c r="P2693" i="11" a="1"/>
  <c r="P2693" i="11"/>
  <c r="Q2693" i="11" a="1"/>
  <c r="Q2693" i="11"/>
  <c r="R2693" i="11" a="1"/>
  <c r="R2693" i="11"/>
  <c r="N2694" i="11" a="1"/>
  <c r="N2694" i="11"/>
  <c r="O2694" i="11" a="1"/>
  <c r="O2694" i="11"/>
  <c r="P2694" i="11" a="1"/>
  <c r="P2694" i="11"/>
  <c r="Q2694" i="11" a="1"/>
  <c r="Q2694" i="11"/>
  <c r="R2694" i="11" a="1"/>
  <c r="R2694" i="11"/>
  <c r="N2695" i="11" a="1"/>
  <c r="N2695" i="11"/>
  <c r="O2695" i="11" a="1"/>
  <c r="O2695" i="11"/>
  <c r="P2695" i="11" a="1"/>
  <c r="P2695" i="11"/>
  <c r="Q2695" i="11" a="1"/>
  <c r="Q2695" i="11"/>
  <c r="R2695" i="11" a="1"/>
  <c r="R2695" i="11"/>
  <c r="N2696" i="11" a="1"/>
  <c r="N2696" i="11"/>
  <c r="O2696" i="11" a="1"/>
  <c r="O2696" i="11"/>
  <c r="P2696" i="11" a="1"/>
  <c r="P2696" i="11"/>
  <c r="Q2696" i="11" a="1"/>
  <c r="Q2696" i="11"/>
  <c r="R2696" i="11" a="1"/>
  <c r="R2696" i="11"/>
  <c r="N2697" i="11" a="1"/>
  <c r="N2697" i="11"/>
  <c r="O2697" i="11" a="1"/>
  <c r="O2697" i="11"/>
  <c r="P2697" i="11" a="1"/>
  <c r="P2697" i="11"/>
  <c r="Q2697" i="11" a="1"/>
  <c r="Q2697" i="11"/>
  <c r="R2697" i="11" a="1"/>
  <c r="R2697" i="11"/>
  <c r="N2698" i="11" a="1"/>
  <c r="N2698" i="11"/>
  <c r="O2698" i="11" a="1"/>
  <c r="O2698" i="11"/>
  <c r="P2698" i="11" a="1"/>
  <c r="P2698" i="11"/>
  <c r="Q2698" i="11" a="1"/>
  <c r="Q2698" i="11"/>
  <c r="R2698" i="11" a="1"/>
  <c r="R2698" i="11"/>
  <c r="N2699" i="11" a="1"/>
  <c r="N2699" i="11"/>
  <c r="O2699" i="11" a="1"/>
  <c r="O2699" i="11"/>
  <c r="P2699" i="11" a="1"/>
  <c r="P2699" i="11"/>
  <c r="Q2699" i="11" a="1"/>
  <c r="Q2699" i="11"/>
  <c r="R2699" i="11" a="1"/>
  <c r="R2699" i="11"/>
  <c r="N2700" i="11" a="1"/>
  <c r="N2700" i="11"/>
  <c r="O2700" i="11" a="1"/>
  <c r="O2700" i="11"/>
  <c r="P2700" i="11" a="1"/>
  <c r="P2700" i="11"/>
  <c r="Q2700" i="11" a="1"/>
  <c r="Q2700" i="11"/>
  <c r="R2700" i="11" a="1"/>
  <c r="R2700" i="11"/>
  <c r="N2701" i="11" a="1"/>
  <c r="N2701" i="11"/>
  <c r="O2701" i="11" a="1"/>
  <c r="O2701" i="11"/>
  <c r="P2701" i="11" a="1"/>
  <c r="P2701" i="11"/>
  <c r="Q2701" i="11" a="1"/>
  <c r="Q2701" i="11"/>
  <c r="R2701" i="11" a="1"/>
  <c r="R2701" i="11"/>
  <c r="N2702" i="11" a="1"/>
  <c r="N2702" i="11"/>
  <c r="O2702" i="11" a="1"/>
  <c r="O2702" i="11"/>
  <c r="P2702" i="11" a="1"/>
  <c r="P2702" i="11"/>
  <c r="Q2702" i="11" a="1"/>
  <c r="Q2702" i="11"/>
  <c r="R2702" i="11" a="1"/>
  <c r="R2702" i="11"/>
  <c r="N2703" i="11" a="1"/>
  <c r="N2703" i="11"/>
  <c r="O2703" i="11" a="1"/>
  <c r="O2703" i="11"/>
  <c r="P2703" i="11" a="1"/>
  <c r="P2703" i="11"/>
  <c r="Q2703" i="11" a="1"/>
  <c r="Q2703" i="11"/>
  <c r="R2703" i="11" a="1"/>
  <c r="R2703" i="11"/>
  <c r="N2704" i="11" a="1"/>
  <c r="N2704" i="11"/>
  <c r="O2704" i="11" a="1"/>
  <c r="O2704" i="11"/>
  <c r="P2704" i="11" a="1"/>
  <c r="P2704" i="11"/>
  <c r="Q2704" i="11" a="1"/>
  <c r="Q2704" i="11"/>
  <c r="R2704" i="11" a="1"/>
  <c r="R2704" i="11"/>
  <c r="N2705" i="11" a="1"/>
  <c r="N2705" i="11"/>
  <c r="O2705" i="11" a="1"/>
  <c r="O2705" i="11"/>
  <c r="P2705" i="11" a="1"/>
  <c r="P2705" i="11"/>
  <c r="Q2705" i="11" a="1"/>
  <c r="Q2705" i="11"/>
  <c r="R2705" i="11" a="1"/>
  <c r="R2705" i="11"/>
  <c r="N2706" i="11" a="1"/>
  <c r="N2706" i="11"/>
  <c r="O2706" i="11" a="1"/>
  <c r="O2706" i="11"/>
  <c r="P2706" i="11" a="1"/>
  <c r="P2706" i="11"/>
  <c r="Q2706" i="11" a="1"/>
  <c r="Q2706" i="11"/>
  <c r="R2706" i="11" a="1"/>
  <c r="R2706" i="11"/>
  <c r="N2707" i="11" a="1"/>
  <c r="N2707" i="11"/>
  <c r="O2707" i="11" a="1"/>
  <c r="O2707" i="11"/>
  <c r="P2707" i="11" a="1"/>
  <c r="P2707" i="11"/>
  <c r="Q2707" i="11" a="1"/>
  <c r="Q2707" i="11"/>
  <c r="R2707" i="11" a="1"/>
  <c r="R2707" i="11"/>
  <c r="N2708" i="11" a="1"/>
  <c r="N2708" i="11"/>
  <c r="O2708" i="11" a="1"/>
  <c r="O2708" i="11"/>
  <c r="P2708" i="11" a="1"/>
  <c r="P2708" i="11"/>
  <c r="Q2708" i="11" a="1"/>
  <c r="Q2708" i="11"/>
  <c r="R2708" i="11" a="1"/>
  <c r="R2708" i="11"/>
  <c r="N2709" i="11" a="1"/>
  <c r="N2709" i="11"/>
  <c r="O2709" i="11" a="1"/>
  <c r="O2709" i="11"/>
  <c r="P2709" i="11" a="1"/>
  <c r="P2709" i="11"/>
  <c r="Q2709" i="11" a="1"/>
  <c r="Q2709" i="11"/>
  <c r="R2709" i="11" a="1"/>
  <c r="R2709" i="11"/>
  <c r="N2710" i="11" a="1"/>
  <c r="N2710" i="11"/>
  <c r="O2710" i="11" a="1"/>
  <c r="O2710" i="11"/>
  <c r="P2710" i="11" a="1"/>
  <c r="P2710" i="11"/>
  <c r="Q2710" i="11" a="1"/>
  <c r="Q2710" i="11"/>
  <c r="R2710" i="11" a="1"/>
  <c r="R2710" i="11"/>
  <c r="N2711" i="11" a="1"/>
  <c r="N2711" i="11"/>
  <c r="O2711" i="11" a="1"/>
  <c r="O2711" i="11"/>
  <c r="P2711" i="11" a="1"/>
  <c r="P2711" i="11"/>
  <c r="Q2711" i="11" a="1"/>
  <c r="Q2711" i="11"/>
  <c r="R2711" i="11" a="1"/>
  <c r="R2711" i="11"/>
  <c r="N2712" i="11" a="1"/>
  <c r="N2712" i="11"/>
  <c r="O2712" i="11" a="1"/>
  <c r="O2712" i="11"/>
  <c r="P2712" i="11" a="1"/>
  <c r="P2712" i="11"/>
  <c r="Q2712" i="11" a="1"/>
  <c r="Q2712" i="11"/>
  <c r="R2712" i="11" a="1"/>
  <c r="R2712" i="11"/>
  <c r="N2713" i="11" a="1"/>
  <c r="N2713" i="11"/>
  <c r="O2713" i="11" a="1"/>
  <c r="O2713" i="11"/>
  <c r="P2713" i="11" a="1"/>
  <c r="P2713" i="11"/>
  <c r="Q2713" i="11" a="1"/>
  <c r="Q2713" i="11"/>
  <c r="R2713" i="11" a="1"/>
  <c r="R2713" i="11"/>
  <c r="N2714" i="11" a="1"/>
  <c r="N2714" i="11"/>
  <c r="O2714" i="11" a="1"/>
  <c r="O2714" i="11"/>
  <c r="P2714" i="11" a="1"/>
  <c r="P2714" i="11"/>
  <c r="Q2714" i="11" a="1"/>
  <c r="Q2714" i="11"/>
  <c r="R2714" i="11" a="1"/>
  <c r="R2714" i="11"/>
  <c r="N2715" i="11" a="1"/>
  <c r="N2715" i="11"/>
  <c r="O2715" i="11" a="1"/>
  <c r="O2715" i="11"/>
  <c r="P2715" i="11" a="1"/>
  <c r="P2715" i="11"/>
  <c r="Q2715" i="11" a="1"/>
  <c r="Q2715" i="11"/>
  <c r="R2715" i="11" a="1"/>
  <c r="R2715" i="11"/>
  <c r="N2716" i="11" a="1"/>
  <c r="N2716" i="11"/>
  <c r="O2716" i="11" a="1"/>
  <c r="O2716" i="11"/>
  <c r="P2716" i="11" a="1"/>
  <c r="P2716" i="11"/>
  <c r="Q2716" i="11" a="1"/>
  <c r="Q2716" i="11"/>
  <c r="R2716" i="11" a="1"/>
  <c r="R2716" i="11"/>
  <c r="N2717" i="11" a="1"/>
  <c r="N2717" i="11"/>
  <c r="O2717" i="11" a="1"/>
  <c r="O2717" i="11"/>
  <c r="P2717" i="11" a="1"/>
  <c r="P2717" i="11"/>
  <c r="Q2717" i="11" a="1"/>
  <c r="Q2717" i="11"/>
  <c r="R2717" i="11" a="1"/>
  <c r="R2717" i="11"/>
  <c r="N2718" i="11" a="1"/>
  <c r="N2718" i="11"/>
  <c r="O2718" i="11" a="1"/>
  <c r="O2718" i="11"/>
  <c r="P2718" i="11" a="1"/>
  <c r="P2718" i="11"/>
  <c r="Q2718" i="11" a="1"/>
  <c r="Q2718" i="11"/>
  <c r="R2718" i="11" a="1"/>
  <c r="R2718" i="11"/>
  <c r="N2719" i="11" a="1"/>
  <c r="N2719" i="11"/>
  <c r="O2719" i="11" a="1"/>
  <c r="O2719" i="11"/>
  <c r="P2719" i="11" a="1"/>
  <c r="P2719" i="11"/>
  <c r="Q2719" i="11" a="1"/>
  <c r="Q2719" i="11"/>
  <c r="R2719" i="11" a="1"/>
  <c r="R2719" i="11"/>
  <c r="N2720" i="11" a="1"/>
  <c r="N2720" i="11"/>
  <c r="O2720" i="11" a="1"/>
  <c r="O2720" i="11"/>
  <c r="P2720" i="11" a="1"/>
  <c r="P2720" i="11"/>
  <c r="Q2720" i="11" a="1"/>
  <c r="Q2720" i="11"/>
  <c r="R2720" i="11" a="1"/>
  <c r="R2720" i="11"/>
  <c r="N2721" i="11" a="1"/>
  <c r="N2721" i="11"/>
  <c r="O2721" i="11" a="1"/>
  <c r="O2721" i="11"/>
  <c r="P2721" i="11" a="1"/>
  <c r="P2721" i="11"/>
  <c r="Q2721" i="11" a="1"/>
  <c r="Q2721" i="11"/>
  <c r="R2721" i="11" a="1"/>
  <c r="R2721" i="11"/>
  <c r="N2722" i="11" a="1"/>
  <c r="N2722" i="11"/>
  <c r="O2722" i="11" a="1"/>
  <c r="O2722" i="11"/>
  <c r="P2722" i="11" a="1"/>
  <c r="P2722" i="11"/>
  <c r="Q2722" i="11" a="1"/>
  <c r="Q2722" i="11"/>
  <c r="R2722" i="11" a="1"/>
  <c r="R2722" i="11"/>
  <c r="N2723" i="11" a="1"/>
  <c r="N2723" i="11"/>
  <c r="O2723" i="11" a="1"/>
  <c r="O2723" i="11"/>
  <c r="P2723" i="11" a="1"/>
  <c r="P2723" i="11"/>
  <c r="Q2723" i="11" a="1"/>
  <c r="Q2723" i="11"/>
  <c r="R2723" i="11" a="1"/>
  <c r="R2723" i="11"/>
  <c r="N2724" i="11" a="1"/>
  <c r="N2724" i="11"/>
  <c r="O2724" i="11" a="1"/>
  <c r="O2724" i="11"/>
  <c r="P2724" i="11" a="1"/>
  <c r="P2724" i="11"/>
  <c r="Q2724" i="11" a="1"/>
  <c r="Q2724" i="11"/>
  <c r="R2724" i="11" a="1"/>
  <c r="R2724" i="11"/>
  <c r="N2725" i="11" a="1"/>
  <c r="N2725" i="11"/>
  <c r="O2725" i="11" a="1"/>
  <c r="O2725" i="11"/>
  <c r="P2725" i="11" a="1"/>
  <c r="P2725" i="11"/>
  <c r="Q2725" i="11" a="1"/>
  <c r="Q2725" i="11"/>
  <c r="R2725" i="11" a="1"/>
  <c r="R2725" i="11"/>
  <c r="N2726" i="11" a="1"/>
  <c r="N2726" i="11"/>
  <c r="O2726" i="11" a="1"/>
  <c r="O2726" i="11"/>
  <c r="P2726" i="11" a="1"/>
  <c r="P2726" i="11"/>
  <c r="Q2726" i="11" a="1"/>
  <c r="Q2726" i="11"/>
  <c r="R2726" i="11" a="1"/>
  <c r="R2726" i="11"/>
  <c r="N2727" i="11" a="1"/>
  <c r="N2727" i="11"/>
  <c r="O2727" i="11" a="1"/>
  <c r="O2727" i="11"/>
  <c r="P2727" i="11" a="1"/>
  <c r="P2727" i="11"/>
  <c r="Q2727" i="11" a="1"/>
  <c r="Q2727" i="11"/>
  <c r="R2727" i="11" a="1"/>
  <c r="R2727" i="11"/>
  <c r="N2728" i="11" a="1"/>
  <c r="N2728" i="11"/>
  <c r="O2728" i="11" a="1"/>
  <c r="O2728" i="11"/>
  <c r="P2728" i="11" a="1"/>
  <c r="P2728" i="11"/>
  <c r="Q2728" i="11" a="1"/>
  <c r="Q2728" i="11"/>
  <c r="R2728" i="11" a="1"/>
  <c r="R2728" i="11"/>
  <c r="N2729" i="11" a="1"/>
  <c r="N2729" i="11"/>
  <c r="O2729" i="11" a="1"/>
  <c r="O2729" i="11"/>
  <c r="P2729" i="11" a="1"/>
  <c r="P2729" i="11"/>
  <c r="Q2729" i="11" a="1"/>
  <c r="Q2729" i="11"/>
  <c r="R2729" i="11" a="1"/>
  <c r="R2729" i="11"/>
  <c r="N2730" i="11" a="1"/>
  <c r="N2730" i="11"/>
  <c r="O2730" i="11" a="1"/>
  <c r="O2730" i="11"/>
  <c r="P2730" i="11" a="1"/>
  <c r="P2730" i="11"/>
  <c r="Q2730" i="11" a="1"/>
  <c r="Q2730" i="11"/>
  <c r="R2730" i="11" a="1"/>
  <c r="R2730" i="11"/>
  <c r="N2731" i="11" a="1"/>
  <c r="N2731" i="11"/>
  <c r="O2731" i="11" a="1"/>
  <c r="O2731" i="11"/>
  <c r="P2731" i="11" a="1"/>
  <c r="P2731" i="11"/>
  <c r="Q2731" i="11" a="1"/>
  <c r="Q2731" i="11"/>
  <c r="R2731" i="11" a="1"/>
  <c r="R2731" i="11"/>
  <c r="N2732" i="11" a="1"/>
  <c r="N2732" i="11"/>
  <c r="O2732" i="11" a="1"/>
  <c r="O2732" i="11"/>
  <c r="P2732" i="11" a="1"/>
  <c r="P2732" i="11"/>
  <c r="Q2732" i="11" a="1"/>
  <c r="Q2732" i="11"/>
  <c r="R2732" i="11" a="1"/>
  <c r="R2732" i="11"/>
  <c r="N2733" i="11" a="1"/>
  <c r="N2733" i="11"/>
  <c r="O2733" i="11" a="1"/>
  <c r="O2733" i="11"/>
  <c r="P2733" i="11" a="1"/>
  <c r="P2733" i="11"/>
  <c r="Q2733" i="11" a="1"/>
  <c r="Q2733" i="11"/>
  <c r="R2733" i="11" a="1"/>
  <c r="R2733" i="11"/>
  <c r="N2734" i="11" a="1"/>
  <c r="N2734" i="11"/>
  <c r="O2734" i="11" a="1"/>
  <c r="O2734" i="11"/>
  <c r="P2734" i="11" a="1"/>
  <c r="P2734" i="11"/>
  <c r="Q2734" i="11" a="1"/>
  <c r="Q2734" i="11"/>
  <c r="R2734" i="11" a="1"/>
  <c r="R2734" i="11"/>
  <c r="N2735" i="11" a="1"/>
  <c r="N2735" i="11"/>
  <c r="O2735" i="11" a="1"/>
  <c r="O2735" i="11"/>
  <c r="P2735" i="11" a="1"/>
  <c r="P2735" i="11"/>
  <c r="Q2735" i="11" a="1"/>
  <c r="Q2735" i="11"/>
  <c r="R2735" i="11" a="1"/>
  <c r="R2735" i="11"/>
  <c r="N2736" i="11" a="1"/>
  <c r="N2736" i="11"/>
  <c r="O2736" i="11" a="1"/>
  <c r="O2736" i="11"/>
  <c r="P2736" i="11" a="1"/>
  <c r="P2736" i="11"/>
  <c r="Q2736" i="11" a="1"/>
  <c r="Q2736" i="11"/>
  <c r="R2736" i="11" a="1"/>
  <c r="R2736" i="11"/>
  <c r="N2737" i="11" a="1"/>
  <c r="N2737" i="11"/>
  <c r="O2737" i="11" a="1"/>
  <c r="O2737" i="11"/>
  <c r="P2737" i="11" a="1"/>
  <c r="P2737" i="11"/>
  <c r="Q2737" i="11" a="1"/>
  <c r="Q2737" i="11"/>
  <c r="R2737" i="11" a="1"/>
  <c r="R2737" i="11"/>
  <c r="N2738" i="11" a="1"/>
  <c r="N2738" i="11"/>
  <c r="O2738" i="11" a="1"/>
  <c r="O2738" i="11"/>
  <c r="P2738" i="11" a="1"/>
  <c r="P2738" i="11"/>
  <c r="Q2738" i="11" a="1"/>
  <c r="Q2738" i="11"/>
  <c r="R2738" i="11" a="1"/>
  <c r="R2738" i="11"/>
  <c r="N2739" i="11" a="1"/>
  <c r="N2739" i="11"/>
  <c r="O2739" i="11" a="1"/>
  <c r="O2739" i="11"/>
  <c r="P2739" i="11" a="1"/>
  <c r="P2739" i="11"/>
  <c r="Q2739" i="11" a="1"/>
  <c r="Q2739" i="11"/>
  <c r="R2739" i="11" a="1"/>
  <c r="R2739" i="11"/>
  <c r="N2740" i="11" a="1"/>
  <c r="N2740" i="11"/>
  <c r="O2740" i="11" a="1"/>
  <c r="O2740" i="11"/>
  <c r="P2740" i="11" a="1"/>
  <c r="P2740" i="11"/>
  <c r="Q2740" i="11" a="1"/>
  <c r="Q2740" i="11"/>
  <c r="R2740" i="11" a="1"/>
  <c r="R2740" i="11"/>
  <c r="N2741" i="11" a="1"/>
  <c r="N2741" i="11"/>
  <c r="O2741" i="11" a="1"/>
  <c r="O2741" i="11"/>
  <c r="P2741" i="11" a="1"/>
  <c r="P2741" i="11"/>
  <c r="Q2741" i="11" a="1"/>
  <c r="Q2741" i="11"/>
  <c r="R2741" i="11" a="1"/>
  <c r="R2741" i="11"/>
  <c r="N2742" i="11" a="1"/>
  <c r="N2742" i="11"/>
  <c r="O2742" i="11" a="1"/>
  <c r="O2742" i="11"/>
  <c r="P2742" i="11" a="1"/>
  <c r="P2742" i="11" s="1"/>
  <c r="Q2742" i="11" a="1"/>
  <c r="Q2742" i="11" s="1"/>
  <c r="R2742" i="11" a="1"/>
  <c r="R2742" i="11" s="1"/>
  <c r="N2743" i="11" a="1"/>
  <c r="N2743" i="11" s="1"/>
  <c r="O2743" i="11" a="1"/>
  <c r="O2743" i="11" s="1"/>
  <c r="P2743" i="11" a="1"/>
  <c r="P2743" i="11" s="1"/>
  <c r="Q2743" i="11" a="1"/>
  <c r="Q2743" i="11" s="1"/>
  <c r="R2743" i="11" a="1"/>
  <c r="R2743" i="11" s="1"/>
  <c r="N2744" i="11" a="1"/>
  <c r="N2744" i="11" s="1"/>
  <c r="O2744" i="11" a="1"/>
  <c r="O2744" i="11" s="1"/>
  <c r="P2744" i="11" a="1"/>
  <c r="P2744" i="11" s="1"/>
  <c r="Q2744" i="11" a="1"/>
  <c r="Q2744" i="11" s="1"/>
  <c r="R2744" i="11" a="1"/>
  <c r="R2744" i="11" s="1"/>
  <c r="N2745" i="11" a="1"/>
  <c r="N2745" i="11" s="1"/>
  <c r="O2745" i="11" a="1"/>
  <c r="O2745" i="11" s="1"/>
  <c r="P2745" i="11" a="1"/>
  <c r="P2745" i="11" s="1"/>
  <c r="Q2745" i="11" a="1"/>
  <c r="Q2745" i="11" s="1"/>
  <c r="R2745" i="11" a="1"/>
  <c r="R2745" i="11" s="1"/>
  <c r="N2746" i="11" a="1"/>
  <c r="N2746" i="11" s="1"/>
  <c r="O2746" i="11" a="1"/>
  <c r="O2746" i="11" s="1"/>
  <c r="P2746" i="11" a="1"/>
  <c r="P2746" i="11" s="1"/>
  <c r="Q2746" i="11" a="1"/>
  <c r="Q2746" i="11" s="1"/>
  <c r="R2746" i="11" a="1"/>
  <c r="R2746" i="11" s="1"/>
  <c r="N2747" i="11" a="1"/>
  <c r="N2747" i="11" s="1"/>
  <c r="O2747" i="11" a="1"/>
  <c r="O2747" i="11" s="1"/>
  <c r="P2747" i="11" a="1"/>
  <c r="P2747" i="11" s="1"/>
  <c r="Q2747" i="11" a="1"/>
  <c r="Q2747" i="11" s="1"/>
  <c r="R2747" i="11" a="1"/>
  <c r="R2747" i="11" s="1"/>
  <c r="N2748" i="11" a="1"/>
  <c r="N2748" i="11" s="1"/>
  <c r="O2748" i="11" a="1"/>
  <c r="O2748" i="11" s="1"/>
  <c r="P2748" i="11" a="1"/>
  <c r="P2748" i="11" s="1"/>
  <c r="Q2748" i="11" a="1"/>
  <c r="Q2748" i="11" s="1"/>
  <c r="R2748" i="11" a="1"/>
  <c r="R2748" i="11" s="1"/>
  <c r="N2749" i="11" a="1"/>
  <c r="N2749" i="11" s="1"/>
  <c r="O2749" i="11" a="1"/>
  <c r="O2749" i="11" s="1"/>
  <c r="P2749" i="11" a="1"/>
  <c r="P2749" i="11" s="1"/>
  <c r="Q2749" i="11" a="1"/>
  <c r="Q2749" i="11" s="1"/>
  <c r="R2749" i="11" a="1"/>
  <c r="R2749" i="11" s="1"/>
  <c r="N2750" i="11" a="1"/>
  <c r="N2750" i="11" s="1"/>
  <c r="O2750" i="11" a="1"/>
  <c r="O2750" i="11" s="1"/>
  <c r="P2750" i="11" a="1"/>
  <c r="P2750" i="11" s="1"/>
  <c r="Q2750" i="11" a="1"/>
  <c r="Q2750" i="11" s="1"/>
  <c r="R2750" i="11" a="1"/>
  <c r="R2750" i="11" s="1"/>
  <c r="N2751" i="11" a="1"/>
  <c r="N2751" i="11" s="1"/>
  <c r="O2751" i="11" a="1"/>
  <c r="O2751" i="11" s="1"/>
  <c r="P2751" i="11" a="1"/>
  <c r="P2751" i="11" s="1"/>
  <c r="Q2751" i="11" a="1"/>
  <c r="Q2751" i="11" s="1"/>
  <c r="R2751" i="11" a="1"/>
  <c r="R2751" i="11" s="1"/>
  <c r="N2752" i="11" a="1"/>
  <c r="N2752" i="11" s="1"/>
  <c r="O2752" i="11" a="1"/>
  <c r="O2752" i="11" s="1"/>
  <c r="P2752" i="11" a="1"/>
  <c r="P2752" i="11" s="1"/>
  <c r="Q2752" i="11" a="1"/>
  <c r="Q2752" i="11" s="1"/>
  <c r="R2752" i="11" a="1"/>
  <c r="R2752" i="11" s="1"/>
  <c r="N2753" i="11" a="1"/>
  <c r="N2753" i="11" s="1"/>
  <c r="O2753" i="11" a="1"/>
  <c r="O2753" i="11" s="1"/>
  <c r="P2753" i="11" a="1"/>
  <c r="P2753" i="11" s="1"/>
  <c r="Q2753" i="11" a="1"/>
  <c r="Q2753" i="11" s="1"/>
  <c r="R2753" i="11" a="1"/>
  <c r="R2753" i="11" s="1"/>
  <c r="N2754" i="11" a="1"/>
  <c r="N2754" i="11" s="1"/>
  <c r="O2754" i="11" a="1"/>
  <c r="O2754" i="11" s="1"/>
  <c r="P2754" i="11" a="1"/>
  <c r="P2754" i="11" s="1"/>
  <c r="Q2754" i="11" a="1"/>
  <c r="Q2754" i="11" s="1"/>
  <c r="R2754" i="11" a="1"/>
  <c r="R2754" i="11" s="1"/>
  <c r="N2755" i="11" a="1"/>
  <c r="N2755" i="11" s="1"/>
  <c r="O2755" i="11" a="1"/>
  <c r="O2755" i="11" s="1"/>
  <c r="P2755" i="11" a="1"/>
  <c r="P2755" i="11" s="1"/>
  <c r="Q2755" i="11" a="1"/>
  <c r="Q2755" i="11" s="1"/>
  <c r="R2755" i="11" a="1"/>
  <c r="R2755" i="11" s="1"/>
  <c r="N2756" i="11" a="1"/>
  <c r="N2756" i="11" s="1"/>
  <c r="O2756" i="11" a="1"/>
  <c r="O2756" i="11" s="1"/>
  <c r="P2756" i="11" a="1"/>
  <c r="P2756" i="11" s="1"/>
  <c r="Q2756" i="11" a="1"/>
  <c r="Q2756" i="11" s="1"/>
  <c r="R2756" i="11" a="1"/>
  <c r="R2756" i="11" s="1"/>
  <c r="N2757" i="11" a="1"/>
  <c r="N2757" i="11" s="1"/>
  <c r="O2757" i="11" a="1"/>
  <c r="O2757" i="11" s="1"/>
  <c r="P2757" i="11" a="1"/>
  <c r="P2757" i="11" s="1"/>
  <c r="Q2757" i="11" a="1"/>
  <c r="Q2757" i="11" s="1"/>
  <c r="R2757" i="11" a="1"/>
  <c r="R2757" i="11" s="1"/>
  <c r="N2758" i="11" a="1"/>
  <c r="N2758" i="11" s="1"/>
  <c r="O2758" i="11" a="1"/>
  <c r="O2758" i="11" s="1"/>
  <c r="P2758" i="11" a="1"/>
  <c r="P2758" i="11" s="1"/>
  <c r="Q2758" i="11" a="1"/>
  <c r="Q2758" i="11" s="1"/>
  <c r="R2758" i="11" a="1"/>
  <c r="R2758" i="11" s="1"/>
  <c r="N2759" i="11" a="1"/>
  <c r="N2759" i="11" s="1"/>
  <c r="O2759" i="11" a="1"/>
  <c r="O2759" i="11" s="1"/>
  <c r="P2759" i="11" a="1"/>
  <c r="P2759" i="11" s="1"/>
  <c r="Q2759" i="11" a="1"/>
  <c r="Q2759" i="11" s="1"/>
  <c r="R2759" i="11" a="1"/>
  <c r="R2759" i="11" s="1"/>
  <c r="N2760" i="11" a="1"/>
  <c r="N2760" i="11" s="1"/>
  <c r="O2760" i="11" a="1"/>
  <c r="O2760" i="11" s="1"/>
  <c r="P2760" i="11" a="1"/>
  <c r="P2760" i="11" s="1"/>
  <c r="Q2760" i="11" a="1"/>
  <c r="Q2760" i="11" s="1"/>
  <c r="R2760" i="11" a="1"/>
  <c r="R2760" i="11" s="1"/>
  <c r="N2761" i="11" a="1"/>
  <c r="N2761" i="11" s="1"/>
  <c r="O2761" i="11" a="1"/>
  <c r="O2761" i="11" s="1"/>
  <c r="P2761" i="11" a="1"/>
  <c r="P2761" i="11" s="1"/>
  <c r="Q2761" i="11" a="1"/>
  <c r="Q2761" i="11" s="1"/>
  <c r="R2761" i="11" a="1"/>
  <c r="R2761" i="11" s="1"/>
  <c r="N2762" i="11" a="1"/>
  <c r="N2762" i="11" s="1"/>
  <c r="O2762" i="11" a="1"/>
  <c r="O2762" i="11" s="1"/>
  <c r="P2762" i="11" a="1"/>
  <c r="P2762" i="11" s="1"/>
  <c r="Q2762" i="11" a="1"/>
  <c r="Q2762" i="11" s="1"/>
  <c r="R2762" i="11" a="1"/>
  <c r="R2762" i="11" s="1"/>
  <c r="N2763" i="11" a="1"/>
  <c r="N2763" i="11" s="1"/>
  <c r="O2763" i="11" a="1"/>
  <c r="O2763" i="11" s="1"/>
  <c r="P2763" i="11" a="1"/>
  <c r="P2763" i="11" s="1"/>
  <c r="Q2763" i="11" a="1"/>
  <c r="Q2763" i="11" s="1"/>
  <c r="R2763" i="11" a="1"/>
  <c r="R2763" i="11" s="1"/>
  <c r="N2764" i="11" a="1"/>
  <c r="N2764" i="11" s="1"/>
  <c r="O2764" i="11" a="1"/>
  <c r="O2764" i="11" s="1"/>
  <c r="P2764" i="11" a="1"/>
  <c r="P2764" i="11" s="1"/>
  <c r="Q2764" i="11" a="1"/>
  <c r="Q2764" i="11" s="1"/>
  <c r="R2764" i="11" a="1"/>
  <c r="R2764" i="11" s="1"/>
  <c r="N2765" i="11" a="1"/>
  <c r="N2765" i="11" s="1"/>
  <c r="O2765" i="11" a="1"/>
  <c r="O2765" i="11" s="1"/>
  <c r="P2765" i="11" a="1"/>
  <c r="P2765" i="11" s="1"/>
  <c r="Q2765" i="11" a="1"/>
  <c r="Q2765" i="11" s="1"/>
  <c r="R2765" i="11" a="1"/>
  <c r="R2765" i="11" s="1"/>
  <c r="N2766" i="11" a="1"/>
  <c r="N2766" i="11" s="1"/>
  <c r="O2766" i="11" a="1"/>
  <c r="O2766" i="11" s="1"/>
  <c r="P2766" i="11" a="1"/>
  <c r="P2766" i="11" s="1"/>
  <c r="Q2766" i="11" a="1"/>
  <c r="Q2766" i="11" s="1"/>
  <c r="R2766" i="11" a="1"/>
  <c r="R2766" i="11" s="1"/>
  <c r="N2767" i="11" a="1"/>
  <c r="N2767" i="11" s="1"/>
  <c r="O2767" i="11" a="1"/>
  <c r="O2767" i="11" s="1"/>
  <c r="P2767" i="11" a="1"/>
  <c r="P2767" i="11" s="1"/>
  <c r="Q2767" i="11" a="1"/>
  <c r="Q2767" i="11" s="1"/>
  <c r="R2767" i="11" a="1"/>
  <c r="R2767" i="11" s="1"/>
  <c r="N2768" i="11" a="1"/>
  <c r="N2768" i="11" s="1"/>
  <c r="O2768" i="11" a="1"/>
  <c r="O2768" i="11" s="1"/>
  <c r="P2768" i="11" a="1"/>
  <c r="P2768" i="11" s="1"/>
  <c r="Q2768" i="11" a="1"/>
  <c r="Q2768" i="11" s="1"/>
  <c r="R2768" i="11" a="1"/>
  <c r="R2768" i="11" s="1"/>
  <c r="N2769" i="11" a="1"/>
  <c r="N2769" i="11" s="1"/>
  <c r="O2769" i="11" a="1"/>
  <c r="O2769" i="11" s="1"/>
  <c r="P2769" i="11" a="1"/>
  <c r="P2769" i="11" s="1"/>
  <c r="Q2769" i="11" a="1"/>
  <c r="Q2769" i="11" s="1"/>
  <c r="R2769" i="11" a="1"/>
  <c r="R2769" i="11" s="1"/>
  <c r="N2770" i="11" a="1"/>
  <c r="N2770" i="11" s="1"/>
  <c r="O2770" i="11" a="1"/>
  <c r="O2770" i="11" s="1"/>
  <c r="P2770" i="11" a="1"/>
  <c r="P2770" i="11" s="1"/>
  <c r="Q2770" i="11" a="1"/>
  <c r="Q2770" i="11" s="1"/>
  <c r="R2770" i="11" a="1"/>
  <c r="R2770" i="11" s="1"/>
  <c r="N2771" i="11" a="1"/>
  <c r="N2771" i="11" s="1"/>
  <c r="O2771" i="11" a="1"/>
  <c r="O2771" i="11" s="1"/>
  <c r="P2771" i="11" a="1"/>
  <c r="P2771" i="11" s="1"/>
  <c r="Q2771" i="11" a="1"/>
  <c r="Q2771" i="11" s="1"/>
  <c r="R2771" i="11" a="1"/>
  <c r="R2771" i="11" s="1"/>
  <c r="N2772" i="11" a="1"/>
  <c r="N2772" i="11" s="1"/>
  <c r="O2772" i="11" a="1"/>
  <c r="O2772" i="11" s="1"/>
  <c r="P2772" i="11" a="1"/>
  <c r="P2772" i="11" s="1"/>
  <c r="Q2772" i="11" a="1"/>
  <c r="Q2772" i="11" s="1"/>
  <c r="R2772" i="11" a="1"/>
  <c r="R2772" i="11" s="1"/>
  <c r="N2773" i="11" a="1"/>
  <c r="N2773" i="11" s="1"/>
  <c r="O2773" i="11" a="1"/>
  <c r="O2773" i="11" s="1"/>
  <c r="P2773" i="11" a="1"/>
  <c r="P2773" i="11" s="1"/>
  <c r="Q2773" i="11" a="1"/>
  <c r="Q2773" i="11" s="1"/>
  <c r="R2773" i="11" a="1"/>
  <c r="R2773" i="11" s="1"/>
  <c r="N2774" i="11" a="1"/>
  <c r="N2774" i="11" s="1"/>
  <c r="O2774" i="11" a="1"/>
  <c r="O2774" i="11" s="1"/>
  <c r="P2774" i="11" a="1"/>
  <c r="P2774" i="11" s="1"/>
  <c r="Q2774" i="11" a="1"/>
  <c r="Q2774" i="11" s="1"/>
  <c r="R2774" i="11" a="1"/>
  <c r="R2774" i="11" s="1"/>
  <c r="N2775" i="11" a="1"/>
  <c r="N2775" i="11" s="1"/>
  <c r="O2775" i="11" a="1"/>
  <c r="O2775" i="11" s="1"/>
  <c r="P2775" i="11" a="1"/>
  <c r="P2775" i="11" s="1"/>
  <c r="Q2775" i="11" a="1"/>
  <c r="Q2775" i="11" s="1"/>
  <c r="R2775" i="11" a="1"/>
  <c r="R2775" i="11" s="1"/>
  <c r="N2776" i="11" a="1"/>
  <c r="N2776" i="11" s="1"/>
  <c r="O2776" i="11" a="1"/>
  <c r="O2776" i="11" s="1"/>
  <c r="P2776" i="11" a="1"/>
  <c r="P2776" i="11" s="1"/>
  <c r="Q2776" i="11" a="1"/>
  <c r="Q2776" i="11" s="1"/>
  <c r="R2776" i="11" a="1"/>
  <c r="R2776" i="11" s="1"/>
  <c r="N2777" i="11" a="1"/>
  <c r="N2777" i="11" s="1"/>
  <c r="O2777" i="11" a="1"/>
  <c r="O2777" i="11" s="1"/>
  <c r="P2777" i="11" a="1"/>
  <c r="P2777" i="11" s="1"/>
  <c r="Q2777" i="11" a="1"/>
  <c r="Q2777" i="11" s="1"/>
  <c r="R2777" i="11" a="1"/>
  <c r="R2777" i="11" s="1"/>
  <c r="N2778" i="11" a="1"/>
  <c r="N2778" i="11" s="1"/>
  <c r="O2778" i="11" a="1"/>
  <c r="O2778" i="11" s="1"/>
  <c r="P2778" i="11" a="1"/>
  <c r="P2778" i="11" s="1"/>
  <c r="Q2778" i="11" a="1"/>
  <c r="Q2778" i="11" s="1"/>
  <c r="R2778" i="11" a="1"/>
  <c r="R2778" i="11" s="1"/>
  <c r="N2779" i="11" a="1"/>
  <c r="N2779" i="11" s="1"/>
  <c r="O2779" i="11" a="1"/>
  <c r="O2779" i="11" s="1"/>
  <c r="P2779" i="11" a="1"/>
  <c r="P2779" i="11" s="1"/>
  <c r="Q2779" i="11" a="1"/>
  <c r="Q2779" i="11" s="1"/>
  <c r="R2779" i="11" a="1"/>
  <c r="R2779" i="11" s="1"/>
  <c r="N2780" i="11" a="1"/>
  <c r="N2780" i="11" s="1"/>
  <c r="O2780" i="11" a="1"/>
  <c r="O2780" i="11" s="1"/>
  <c r="P2780" i="11" a="1"/>
  <c r="P2780" i="11" s="1"/>
  <c r="Q2780" i="11" a="1"/>
  <c r="Q2780" i="11" s="1"/>
  <c r="R2780" i="11" a="1"/>
  <c r="R2780" i="11" s="1"/>
  <c r="N2781" i="11" a="1"/>
  <c r="N2781" i="11" s="1"/>
  <c r="O2781" i="11" a="1"/>
  <c r="O2781" i="11" s="1"/>
  <c r="P2781" i="11" a="1"/>
  <c r="P2781" i="11" s="1"/>
  <c r="Q2781" i="11" a="1"/>
  <c r="Q2781" i="11" s="1"/>
  <c r="R2781" i="11" a="1"/>
  <c r="R2781" i="11" s="1"/>
  <c r="N2782" i="11" a="1"/>
  <c r="N2782" i="11" s="1"/>
  <c r="O2782" i="11" a="1"/>
  <c r="O2782" i="11" s="1"/>
  <c r="P2782" i="11" a="1"/>
  <c r="P2782" i="11" s="1"/>
  <c r="Q2782" i="11" a="1"/>
  <c r="Q2782" i="11" s="1"/>
  <c r="R2782" i="11" a="1"/>
  <c r="R2782" i="11" s="1"/>
  <c r="N2783" i="11" a="1"/>
  <c r="N2783" i="11" s="1"/>
  <c r="O2783" i="11" a="1"/>
  <c r="O2783" i="11" s="1"/>
  <c r="P2783" i="11" a="1"/>
  <c r="P2783" i="11" s="1"/>
  <c r="Q2783" i="11" a="1"/>
  <c r="Q2783" i="11" s="1"/>
  <c r="R2783" i="11" a="1"/>
  <c r="R2783" i="11" s="1"/>
  <c r="N2784" i="11" a="1"/>
  <c r="N2784" i="11" s="1"/>
  <c r="O2784" i="11" a="1"/>
  <c r="O2784" i="11" s="1"/>
  <c r="P2784" i="11" a="1"/>
  <c r="P2784" i="11" s="1"/>
  <c r="Q2784" i="11" a="1"/>
  <c r="Q2784" i="11" s="1"/>
  <c r="R2784" i="11" a="1"/>
  <c r="R2784" i="11" s="1"/>
  <c r="N2785" i="11" a="1"/>
  <c r="N2785" i="11" s="1"/>
  <c r="O2785" i="11" a="1"/>
  <c r="O2785" i="11" s="1"/>
  <c r="P2785" i="11" a="1"/>
  <c r="P2785" i="11" s="1"/>
  <c r="Q2785" i="11" a="1"/>
  <c r="Q2785" i="11" s="1"/>
  <c r="R2785" i="11" a="1"/>
  <c r="R2785" i="11" s="1"/>
  <c r="N2786" i="11" a="1"/>
  <c r="N2786" i="11" s="1"/>
  <c r="O2786" i="11" a="1"/>
  <c r="O2786" i="11" s="1"/>
  <c r="P2786" i="11" a="1"/>
  <c r="P2786" i="11" s="1"/>
  <c r="Q2786" i="11" a="1"/>
  <c r="Q2786" i="11" s="1"/>
  <c r="R2786" i="11" a="1"/>
  <c r="R2786" i="11" s="1"/>
  <c r="N2787" i="11" a="1"/>
  <c r="N2787" i="11" s="1"/>
  <c r="O2787" i="11" a="1"/>
  <c r="O2787" i="11" s="1"/>
  <c r="P2787" i="11" a="1"/>
  <c r="P2787" i="11" s="1"/>
  <c r="Q2787" i="11" a="1"/>
  <c r="Q2787" i="11" s="1"/>
  <c r="R2787" i="11" a="1"/>
  <c r="R2787" i="11" s="1"/>
  <c r="N2788" i="11" a="1"/>
  <c r="N2788" i="11" s="1"/>
  <c r="O2788" i="11" a="1"/>
  <c r="O2788" i="11" s="1"/>
  <c r="P2788" i="11" a="1"/>
  <c r="P2788" i="11" s="1"/>
  <c r="Q2788" i="11" a="1"/>
  <c r="Q2788" i="11" s="1"/>
  <c r="R2788" i="11" a="1"/>
  <c r="R2788" i="11" s="1"/>
  <c r="N2789" i="11" a="1"/>
  <c r="N2789" i="11" s="1"/>
  <c r="O2789" i="11" a="1"/>
  <c r="O2789" i="11" s="1"/>
  <c r="P2789" i="11" a="1"/>
  <c r="P2789" i="11" s="1"/>
  <c r="Q2789" i="11" a="1"/>
  <c r="Q2789" i="11" s="1"/>
  <c r="R2789" i="11" a="1"/>
  <c r="R2789" i="11" s="1"/>
  <c r="N2790" i="11" a="1"/>
  <c r="N2790" i="11" s="1"/>
  <c r="O2790" i="11" a="1"/>
  <c r="O2790" i="11" s="1"/>
  <c r="P2790" i="11" a="1"/>
  <c r="P2790" i="11" s="1"/>
  <c r="Q2790" i="11" a="1"/>
  <c r="Q2790" i="11" s="1"/>
  <c r="R2790" i="11" a="1"/>
  <c r="R2790" i="11" s="1"/>
  <c r="N2791" i="11" a="1"/>
  <c r="N2791" i="11" s="1"/>
  <c r="O2791" i="11" a="1"/>
  <c r="O2791" i="11" s="1"/>
  <c r="P2791" i="11" a="1"/>
  <c r="P2791" i="11" s="1"/>
  <c r="Q2791" i="11" a="1"/>
  <c r="Q2791" i="11" s="1"/>
  <c r="R2791" i="11" a="1"/>
  <c r="R2791" i="11" s="1"/>
  <c r="N2792" i="11" a="1"/>
  <c r="N2792" i="11" s="1"/>
  <c r="O2792" i="11" a="1"/>
  <c r="O2792" i="11" s="1"/>
  <c r="P2792" i="11" a="1"/>
  <c r="P2792" i="11" s="1"/>
  <c r="Q2792" i="11" a="1"/>
  <c r="Q2792" i="11" s="1"/>
  <c r="R2792" i="11" a="1"/>
  <c r="R2792" i="11" s="1"/>
  <c r="N2793" i="11" a="1"/>
  <c r="N2793" i="11" s="1"/>
  <c r="O2793" i="11" a="1"/>
  <c r="O2793" i="11" s="1"/>
  <c r="P2793" i="11" a="1"/>
  <c r="P2793" i="11" s="1"/>
  <c r="Q2793" i="11" a="1"/>
  <c r="Q2793" i="11" s="1"/>
  <c r="R2793" i="11" a="1"/>
  <c r="R2793" i="11" s="1"/>
  <c r="N2794" i="11" a="1"/>
  <c r="N2794" i="11" s="1"/>
  <c r="O2794" i="11" a="1"/>
  <c r="O2794" i="11" s="1"/>
  <c r="P2794" i="11" a="1"/>
  <c r="P2794" i="11" s="1"/>
  <c r="Q2794" i="11" a="1"/>
  <c r="Q2794" i="11" s="1"/>
  <c r="R2794" i="11" a="1"/>
  <c r="R2794" i="11" s="1"/>
  <c r="N2795" i="11" a="1"/>
  <c r="N2795" i="11" s="1"/>
  <c r="O2795" i="11" a="1"/>
  <c r="O2795" i="11" s="1"/>
  <c r="P2795" i="11" a="1"/>
  <c r="P2795" i="11" s="1"/>
  <c r="Q2795" i="11" a="1"/>
  <c r="Q2795" i="11" s="1"/>
  <c r="R2795" i="11" a="1"/>
  <c r="R2795" i="11" s="1"/>
  <c r="N2796" i="11" a="1"/>
  <c r="N2796" i="11" s="1"/>
  <c r="O2796" i="11" a="1"/>
  <c r="O2796" i="11" s="1"/>
  <c r="P2796" i="11" a="1"/>
  <c r="P2796" i="11" s="1"/>
  <c r="Q2796" i="11" a="1"/>
  <c r="Q2796" i="11" s="1"/>
  <c r="R2796" i="11" a="1"/>
  <c r="R2796" i="11" s="1"/>
  <c r="N2797" i="11" a="1"/>
  <c r="N2797" i="11" s="1"/>
  <c r="O2797" i="11" a="1"/>
  <c r="O2797" i="11" s="1"/>
  <c r="P2797" i="11" a="1"/>
  <c r="P2797" i="11" s="1"/>
  <c r="Q2797" i="11" a="1"/>
  <c r="Q2797" i="11" s="1"/>
  <c r="R2797" i="11" a="1"/>
  <c r="R2797" i="11" s="1"/>
  <c r="N2798" i="11" a="1"/>
  <c r="N2798" i="11" s="1"/>
  <c r="O2798" i="11" a="1"/>
  <c r="O2798" i="11" s="1"/>
  <c r="P2798" i="11" a="1"/>
  <c r="P2798" i="11" s="1"/>
  <c r="Q2798" i="11" a="1"/>
  <c r="Q2798" i="11" s="1"/>
  <c r="R2798" i="11" a="1"/>
  <c r="R2798" i="11" s="1"/>
  <c r="N2799" i="11" a="1"/>
  <c r="N2799" i="11" s="1"/>
  <c r="O2799" i="11" a="1"/>
  <c r="O2799" i="11" s="1"/>
  <c r="P2799" i="11" a="1"/>
  <c r="P2799" i="11" s="1"/>
  <c r="Q2799" i="11" a="1"/>
  <c r="Q2799" i="11" s="1"/>
  <c r="R2799" i="11" a="1"/>
  <c r="R2799" i="11" s="1"/>
  <c r="N2800" i="11" a="1"/>
  <c r="N2800" i="11" s="1"/>
  <c r="O2800" i="11" a="1"/>
  <c r="O2800" i="11" s="1"/>
  <c r="P2800" i="11" a="1"/>
  <c r="P2800" i="11" s="1"/>
  <c r="Q2800" i="11" a="1"/>
  <c r="Q2800" i="11" s="1"/>
  <c r="R2800" i="11" a="1"/>
  <c r="R2800" i="11" s="1"/>
  <c r="N2801" i="11" a="1"/>
  <c r="N2801" i="11" s="1"/>
  <c r="O2801" i="11" a="1"/>
  <c r="O2801" i="11" s="1"/>
  <c r="P2801" i="11" a="1"/>
  <c r="P2801" i="11" s="1"/>
  <c r="Q2801" i="11" a="1"/>
  <c r="Q2801" i="11" s="1"/>
  <c r="R2801" i="11" a="1"/>
  <c r="R2801" i="11" s="1"/>
  <c r="N2802" i="11" a="1"/>
  <c r="N2802" i="11" s="1"/>
  <c r="O2802" i="11" a="1"/>
  <c r="O2802" i="11" s="1"/>
  <c r="P2802" i="11" a="1"/>
  <c r="P2802" i="11" s="1"/>
  <c r="Q2802" i="11" a="1"/>
  <c r="Q2802" i="11" s="1"/>
  <c r="R2802" i="11" a="1"/>
  <c r="R2802" i="11" s="1"/>
  <c r="N2803" i="11" a="1"/>
  <c r="N2803" i="11" s="1"/>
  <c r="O2803" i="11" a="1"/>
  <c r="O2803" i="11" s="1"/>
  <c r="P2803" i="11" a="1"/>
  <c r="P2803" i="11" s="1"/>
  <c r="Q2803" i="11" a="1"/>
  <c r="Q2803" i="11" s="1"/>
  <c r="R2803" i="11" a="1"/>
  <c r="R2803" i="11" s="1"/>
  <c r="N2804" i="11" a="1"/>
  <c r="N2804" i="11" s="1"/>
  <c r="O2804" i="11" a="1"/>
  <c r="O2804" i="11" s="1"/>
  <c r="P2804" i="11" a="1"/>
  <c r="P2804" i="11" s="1"/>
  <c r="Q2804" i="11" a="1"/>
  <c r="Q2804" i="11" s="1"/>
  <c r="R2804" i="11" a="1"/>
  <c r="R2804" i="11" s="1"/>
  <c r="N2805" i="11" a="1"/>
  <c r="N2805" i="11" s="1"/>
  <c r="O2805" i="11" a="1"/>
  <c r="O2805" i="11" s="1"/>
  <c r="P2805" i="11" a="1"/>
  <c r="P2805" i="11" s="1"/>
  <c r="Q2805" i="11" a="1"/>
  <c r="Q2805" i="11" s="1"/>
  <c r="R2805" i="11" a="1"/>
  <c r="R2805" i="11" s="1"/>
  <c r="N2806" i="11" a="1"/>
  <c r="N2806" i="11" s="1"/>
  <c r="O2806" i="11" a="1"/>
  <c r="O2806" i="11" s="1"/>
  <c r="P2806" i="11" a="1"/>
  <c r="P2806" i="11" s="1"/>
  <c r="Q2806" i="11" a="1"/>
  <c r="Q2806" i="11" s="1"/>
  <c r="R2806" i="11" a="1"/>
  <c r="R2806" i="11" s="1"/>
  <c r="N2807" i="11" a="1"/>
  <c r="N2807" i="11" s="1"/>
  <c r="O2807" i="11" a="1"/>
  <c r="O2807" i="11" s="1"/>
  <c r="P2807" i="11" a="1"/>
  <c r="P2807" i="11" s="1"/>
  <c r="Q2807" i="11" a="1"/>
  <c r="Q2807" i="11" s="1"/>
  <c r="R2807" i="11" a="1"/>
  <c r="R2807" i="11" s="1"/>
  <c r="N2808" i="11" a="1"/>
  <c r="N2808" i="11" s="1"/>
  <c r="O2808" i="11" a="1"/>
  <c r="O2808" i="11" s="1"/>
  <c r="P2808" i="11" a="1"/>
  <c r="P2808" i="11" s="1"/>
  <c r="Q2808" i="11" a="1"/>
  <c r="Q2808" i="11" s="1"/>
  <c r="R2808" i="11" a="1"/>
  <c r="R2808" i="11" s="1"/>
  <c r="N2809" i="11" a="1"/>
  <c r="N2809" i="11" s="1"/>
  <c r="O2809" i="11" a="1"/>
  <c r="O2809" i="11" s="1"/>
  <c r="P2809" i="11" a="1"/>
  <c r="P2809" i="11" s="1"/>
  <c r="Q2809" i="11" a="1"/>
  <c r="Q2809" i="11" s="1"/>
  <c r="R2809" i="11" a="1"/>
  <c r="R2809" i="11" s="1"/>
  <c r="N2810" i="11" a="1"/>
  <c r="N2810" i="11" s="1"/>
  <c r="O2810" i="11" a="1"/>
  <c r="O2810" i="11" s="1"/>
  <c r="P2810" i="11" a="1"/>
  <c r="P2810" i="11" s="1"/>
  <c r="Q2810" i="11" a="1"/>
  <c r="Q2810" i="11" s="1"/>
  <c r="R2810" i="11" a="1"/>
  <c r="R2810" i="11" s="1"/>
  <c r="N2811" i="11" a="1"/>
  <c r="N2811" i="11" s="1"/>
  <c r="O2811" i="11" a="1"/>
  <c r="O2811" i="11" s="1"/>
  <c r="P2811" i="11" a="1"/>
  <c r="P2811" i="11" s="1"/>
  <c r="Q2811" i="11" a="1"/>
  <c r="Q2811" i="11" s="1"/>
  <c r="R2811" i="11" a="1"/>
  <c r="R2811" i="11" s="1"/>
  <c r="N2812" i="11" a="1"/>
  <c r="N2812" i="11" s="1"/>
  <c r="O2812" i="11" a="1"/>
  <c r="O2812" i="11" s="1"/>
  <c r="P2812" i="11" a="1"/>
  <c r="P2812" i="11" s="1"/>
  <c r="Q2812" i="11" a="1"/>
  <c r="Q2812" i="11" s="1"/>
  <c r="R2812" i="11" a="1"/>
  <c r="R2812" i="11" s="1"/>
  <c r="N2813" i="11" a="1"/>
  <c r="N2813" i="11" s="1"/>
  <c r="O2813" i="11" a="1"/>
  <c r="O2813" i="11" s="1"/>
  <c r="P2813" i="11" a="1"/>
  <c r="P2813" i="11" s="1"/>
  <c r="Q2813" i="11" a="1"/>
  <c r="Q2813" i="11" s="1"/>
  <c r="R2813" i="11" a="1"/>
  <c r="R2813" i="11" s="1"/>
  <c r="N2814" i="11" a="1"/>
  <c r="N2814" i="11" s="1"/>
  <c r="O2814" i="11" a="1"/>
  <c r="O2814" i="11" s="1"/>
  <c r="P2814" i="11" a="1"/>
  <c r="P2814" i="11"/>
  <c r="Q2814" i="11" a="1"/>
  <c r="Q2814" i="11"/>
  <c r="R2814" i="11" a="1"/>
  <c r="R2814" i="11"/>
  <c r="N2815" i="11" a="1"/>
  <c r="N2815" i="11"/>
  <c r="O2815" i="11" a="1"/>
  <c r="O2815" i="11"/>
  <c r="P2815" i="11" a="1"/>
  <c r="P2815" i="11"/>
  <c r="Q2815" i="11" a="1"/>
  <c r="Q2815" i="11"/>
  <c r="R2815" i="11" a="1"/>
  <c r="R2815" i="11"/>
  <c r="N2816" i="11" a="1"/>
  <c r="N2816" i="11"/>
  <c r="O2816" i="11" a="1"/>
  <c r="O2816" i="11"/>
  <c r="P2816" i="11" a="1"/>
  <c r="P2816" i="11"/>
  <c r="Q2816" i="11" a="1"/>
  <c r="Q2816" i="11"/>
  <c r="R2816" i="11" a="1"/>
  <c r="R2816" i="11"/>
  <c r="N2817" i="11" a="1"/>
  <c r="N2817" i="11"/>
  <c r="O2817" i="11" a="1"/>
  <c r="O2817" i="11"/>
  <c r="P2817" i="11" a="1"/>
  <c r="P2817" i="11"/>
  <c r="Q2817" i="11" a="1"/>
  <c r="Q2817" i="11"/>
  <c r="R2817" i="11" a="1"/>
  <c r="R2817" i="11"/>
  <c r="N2818" i="11" a="1"/>
  <c r="N2818" i="11"/>
  <c r="O2818" i="11" a="1"/>
  <c r="O2818" i="11"/>
  <c r="P2818" i="11" a="1"/>
  <c r="P2818" i="11"/>
  <c r="Q2818" i="11" a="1"/>
  <c r="Q2818" i="11"/>
  <c r="R2818" i="11" a="1"/>
  <c r="R2818" i="11"/>
  <c r="N2819" i="11" a="1"/>
  <c r="N2819" i="11"/>
  <c r="O2819" i="11" a="1"/>
  <c r="O2819" i="11"/>
  <c r="P2819" i="11" a="1"/>
  <c r="P2819" i="11"/>
  <c r="Q2819" i="11" a="1"/>
  <c r="Q2819" i="11"/>
  <c r="R2819" i="11" a="1"/>
  <c r="R2819" i="11"/>
  <c r="N2820" i="11" a="1"/>
  <c r="N2820" i="11"/>
  <c r="O2820" i="11" a="1"/>
  <c r="O2820" i="11"/>
  <c r="P2820" i="11" a="1"/>
  <c r="P2820" i="11"/>
  <c r="Q2820" i="11" a="1"/>
  <c r="Q2820" i="11"/>
  <c r="R2820" i="11" a="1"/>
  <c r="R2820" i="11"/>
  <c r="N2821" i="11" a="1"/>
  <c r="N2821" i="11"/>
  <c r="O2821" i="11" a="1"/>
  <c r="O2821" i="11"/>
  <c r="P2821" i="11" a="1"/>
  <c r="P2821" i="11"/>
  <c r="Q2821" i="11" a="1"/>
  <c r="Q2821" i="11"/>
  <c r="R2821" i="11" a="1"/>
  <c r="R2821" i="11"/>
  <c r="N2822" i="11" a="1"/>
  <c r="N2822" i="11"/>
  <c r="O2822" i="11" a="1"/>
  <c r="O2822" i="11"/>
  <c r="P2822" i="11" a="1"/>
  <c r="P2822" i="11"/>
  <c r="Q2822" i="11" a="1"/>
  <c r="Q2822" i="11"/>
  <c r="R2822" i="11" a="1"/>
  <c r="R2822" i="11"/>
  <c r="N2823" i="11" a="1"/>
  <c r="N2823" i="11"/>
  <c r="O2823" i="11" a="1"/>
  <c r="O2823" i="11"/>
  <c r="P2823" i="11" a="1"/>
  <c r="P2823" i="11"/>
  <c r="Q2823" i="11" a="1"/>
  <c r="Q2823" i="11"/>
  <c r="R2823" i="11" a="1"/>
  <c r="R2823" i="11"/>
  <c r="N2824" i="11" a="1"/>
  <c r="N2824" i="11"/>
  <c r="O2824" i="11" a="1"/>
  <c r="O2824" i="11"/>
  <c r="P2824" i="11" a="1"/>
  <c r="P2824" i="11"/>
  <c r="Q2824" i="11" a="1"/>
  <c r="Q2824" i="11"/>
  <c r="R2824" i="11" a="1"/>
  <c r="R2824" i="11"/>
  <c r="N2825" i="11" a="1"/>
  <c r="N2825" i="11"/>
  <c r="O2825" i="11" a="1"/>
  <c r="O2825" i="11"/>
  <c r="P2825" i="11" a="1"/>
  <c r="P2825" i="11"/>
  <c r="Q2825" i="11" a="1"/>
  <c r="Q2825" i="11"/>
  <c r="R2825" i="11" a="1"/>
  <c r="R2825" i="11"/>
  <c r="N2826" i="11" a="1"/>
  <c r="N2826" i="11"/>
  <c r="O2826" i="11" a="1"/>
  <c r="O2826" i="11"/>
  <c r="P2826" i="11" a="1"/>
  <c r="P2826" i="11"/>
  <c r="Q2826" i="11" a="1"/>
  <c r="Q2826" i="11"/>
  <c r="R2826" i="11" a="1"/>
  <c r="R2826" i="11"/>
  <c r="N2827" i="11" a="1"/>
  <c r="N2827" i="11"/>
  <c r="O2827" i="11" a="1"/>
  <c r="O2827" i="11"/>
  <c r="P2827" i="11" a="1"/>
  <c r="P2827" i="11"/>
  <c r="Q2827" i="11" a="1"/>
  <c r="Q2827" i="11"/>
  <c r="R2827" i="11" a="1"/>
  <c r="R2827" i="11"/>
  <c r="N2828" i="11" a="1"/>
  <c r="N2828" i="11"/>
  <c r="O2828" i="11" a="1"/>
  <c r="O2828" i="11"/>
  <c r="P2828" i="11" a="1"/>
  <c r="P2828" i="11"/>
  <c r="Q2828" i="11" a="1"/>
  <c r="Q2828" i="11"/>
  <c r="R2828" i="11" a="1"/>
  <c r="R2828" i="11"/>
  <c r="N2829" i="11" a="1"/>
  <c r="N2829" i="11"/>
  <c r="O2829" i="11" a="1"/>
  <c r="O2829" i="11"/>
  <c r="P2829" i="11" a="1"/>
  <c r="P2829" i="11"/>
  <c r="Q2829" i="11" a="1"/>
  <c r="Q2829" i="11"/>
  <c r="R2829" i="11" a="1"/>
  <c r="R2829" i="11"/>
  <c r="N2830" i="11" a="1"/>
  <c r="N2830" i="11"/>
  <c r="O2830" i="11" a="1"/>
  <c r="O2830" i="11"/>
  <c r="P2830" i="11" a="1"/>
  <c r="P2830" i="11"/>
  <c r="Q2830" i="11" a="1"/>
  <c r="Q2830" i="11"/>
  <c r="R2830" i="11" a="1"/>
  <c r="R2830" i="11"/>
  <c r="N2831" i="11" a="1"/>
  <c r="N2831" i="11"/>
  <c r="O2831" i="11" a="1"/>
  <c r="O2831" i="11"/>
  <c r="P2831" i="11" a="1"/>
  <c r="P2831" i="11"/>
  <c r="Q2831" i="11" a="1"/>
  <c r="Q2831" i="11"/>
  <c r="R2831" i="11" a="1"/>
  <c r="R2831" i="11"/>
  <c r="N2832" i="11" a="1"/>
  <c r="N2832" i="11"/>
  <c r="O2832" i="11" a="1"/>
  <c r="O2832" i="11"/>
  <c r="P2832" i="11" a="1"/>
  <c r="P2832" i="11"/>
  <c r="Q2832" i="11" a="1"/>
  <c r="Q2832" i="11"/>
  <c r="R2832" i="11" a="1"/>
  <c r="R2832" i="11"/>
  <c r="N2833" i="11" a="1"/>
  <c r="N2833" i="11"/>
  <c r="O2833" i="11" a="1"/>
  <c r="O2833" i="11"/>
  <c r="P2833" i="11" a="1"/>
  <c r="P2833" i="11"/>
  <c r="Q2833" i="11" a="1"/>
  <c r="Q2833" i="11"/>
  <c r="R2833" i="11" a="1"/>
  <c r="R2833" i="11"/>
  <c r="N2834" i="11" a="1"/>
  <c r="N2834" i="11"/>
  <c r="O2834" i="11" a="1"/>
  <c r="O2834" i="11"/>
  <c r="P2834" i="11" a="1"/>
  <c r="P2834" i="11"/>
  <c r="Q2834" i="11" a="1"/>
  <c r="Q2834" i="11"/>
  <c r="R2834" i="11" a="1"/>
  <c r="R2834" i="11"/>
  <c r="N2835" i="11" a="1"/>
  <c r="N2835" i="11"/>
  <c r="O2835" i="11" a="1"/>
  <c r="O2835" i="11"/>
  <c r="P2835" i="11" a="1"/>
  <c r="P2835" i="11"/>
  <c r="Q2835" i="11" a="1"/>
  <c r="Q2835" i="11"/>
  <c r="R2835" i="11" a="1"/>
  <c r="R2835" i="11"/>
  <c r="N2836" i="11" a="1"/>
  <c r="N2836" i="11"/>
  <c r="O2836" i="11" a="1"/>
  <c r="O2836" i="11"/>
  <c r="P2836" i="11" a="1"/>
  <c r="P2836" i="11"/>
  <c r="Q2836" i="11" a="1"/>
  <c r="Q2836" i="11"/>
  <c r="R2836" i="11" a="1"/>
  <c r="R2836" i="11"/>
  <c r="N2837" i="11" a="1"/>
  <c r="N2837" i="11"/>
  <c r="O2837" i="11" a="1"/>
  <c r="O2837" i="11"/>
  <c r="P2837" i="11" a="1"/>
  <c r="P2837" i="11"/>
  <c r="Q2837" i="11" a="1"/>
  <c r="Q2837" i="11"/>
  <c r="R2837" i="11" a="1"/>
  <c r="R2837" i="11"/>
  <c r="N2838" i="11" a="1"/>
  <c r="N2838" i="11"/>
  <c r="O2838" i="11" a="1"/>
  <c r="O2838" i="11"/>
  <c r="P2838" i="11" a="1"/>
  <c r="P2838" i="11"/>
  <c r="Q2838" i="11" a="1"/>
  <c r="Q2838" i="11"/>
  <c r="R2838" i="11" a="1"/>
  <c r="R2838" i="11"/>
  <c r="N2839" i="11" a="1"/>
  <c r="N2839" i="11"/>
  <c r="O2839" i="11" a="1"/>
  <c r="O2839" i="11"/>
  <c r="P2839" i="11" a="1"/>
  <c r="P2839" i="11"/>
  <c r="Q2839" i="11" a="1"/>
  <c r="Q2839" i="11"/>
  <c r="R2839" i="11" a="1"/>
  <c r="R2839" i="11"/>
  <c r="N2840" i="11" a="1"/>
  <c r="N2840" i="11"/>
  <c r="O2840" i="11" a="1"/>
  <c r="O2840" i="11"/>
  <c r="P2840" i="11" a="1"/>
  <c r="P2840" i="11"/>
  <c r="Q2840" i="11" a="1"/>
  <c r="Q2840" i="11"/>
  <c r="R2840" i="11" a="1"/>
  <c r="R2840" i="11"/>
  <c r="N2841" i="11" a="1"/>
  <c r="N2841" i="11"/>
  <c r="O2841" i="11" a="1"/>
  <c r="O2841" i="11"/>
  <c r="P2841" i="11" a="1"/>
  <c r="P2841" i="11"/>
  <c r="Q2841" i="11" a="1"/>
  <c r="Q2841" i="11"/>
  <c r="R2841" i="11" a="1"/>
  <c r="R2841" i="11"/>
  <c r="N2842" i="11" a="1"/>
  <c r="N2842" i="11"/>
  <c r="O2842" i="11" a="1"/>
  <c r="O2842" i="11"/>
  <c r="P2842" i="11" a="1"/>
  <c r="P2842" i="11"/>
  <c r="Q2842" i="11" a="1"/>
  <c r="Q2842" i="11"/>
  <c r="R2842" i="11" a="1"/>
  <c r="R2842" i="11"/>
  <c r="N2843" i="11" a="1"/>
  <c r="N2843" i="11"/>
  <c r="O2843" i="11" a="1"/>
  <c r="O2843" i="11"/>
  <c r="P2843" i="11" a="1"/>
  <c r="P2843" i="11"/>
  <c r="Q2843" i="11" a="1"/>
  <c r="Q2843" i="11"/>
  <c r="R2843" i="11" a="1"/>
  <c r="R2843" i="11"/>
  <c r="N2844" i="11" a="1"/>
  <c r="N2844" i="11"/>
  <c r="O2844" i="11" a="1"/>
  <c r="O2844" i="11"/>
  <c r="P2844" i="11" a="1"/>
  <c r="P2844" i="11"/>
  <c r="Q2844" i="11" a="1"/>
  <c r="Q2844" i="11"/>
  <c r="R2844" i="11" a="1"/>
  <c r="R2844" i="11"/>
  <c r="N2845" i="11" a="1"/>
  <c r="N2845" i="11"/>
  <c r="O2845" i="11" a="1"/>
  <c r="O2845" i="11"/>
  <c r="P2845" i="11" a="1"/>
  <c r="P2845" i="11"/>
  <c r="Q2845" i="11" a="1"/>
  <c r="Q2845" i="11"/>
  <c r="R2845" i="11" a="1"/>
  <c r="R2845" i="11"/>
  <c r="N2846" i="11" a="1"/>
  <c r="N2846" i="11"/>
  <c r="O2846" i="11" a="1"/>
  <c r="O2846" i="11"/>
  <c r="P2846" i="11" a="1"/>
  <c r="P2846" i="11"/>
  <c r="Q2846" i="11" a="1"/>
  <c r="Q2846" i="11"/>
  <c r="R2846" i="11" a="1"/>
  <c r="R2846" i="11"/>
  <c r="N2847" i="11" a="1"/>
  <c r="N2847" i="11"/>
  <c r="O2847" i="11" a="1"/>
  <c r="O2847" i="11"/>
  <c r="P2847" i="11" a="1"/>
  <c r="P2847" i="11"/>
  <c r="Q2847" i="11" a="1"/>
  <c r="Q2847" i="11"/>
  <c r="R2847" i="11" a="1"/>
  <c r="R2847" i="11"/>
  <c r="N2848" i="11" a="1"/>
  <c r="N2848" i="11"/>
  <c r="O2848" i="11" a="1"/>
  <c r="O2848" i="11"/>
  <c r="P2848" i="11" a="1"/>
  <c r="P2848" i="11"/>
  <c r="Q2848" i="11" a="1"/>
  <c r="Q2848" i="11"/>
  <c r="R2848" i="11" a="1"/>
  <c r="R2848" i="11"/>
  <c r="N2849" i="11" a="1"/>
  <c r="N2849" i="11"/>
  <c r="O2849" i="11" a="1"/>
  <c r="O2849" i="11"/>
  <c r="P2849" i="11" a="1"/>
  <c r="P2849" i="11"/>
  <c r="Q2849" i="11" a="1"/>
  <c r="Q2849" i="11"/>
  <c r="R2849" i="11" a="1"/>
  <c r="R2849" i="11"/>
  <c r="N2850" i="11" a="1"/>
  <c r="N2850" i="11"/>
  <c r="O2850" i="11" a="1"/>
  <c r="O2850" i="11"/>
  <c r="P2850" i="11" a="1"/>
  <c r="P2850" i="11"/>
  <c r="Q2850" i="11" a="1"/>
  <c r="Q2850" i="11"/>
  <c r="R2850" i="11" a="1"/>
  <c r="R2850" i="11"/>
  <c r="N2851" i="11" a="1"/>
  <c r="N2851" i="11"/>
  <c r="O2851" i="11" a="1"/>
  <c r="O2851" i="11"/>
  <c r="P2851" i="11" a="1"/>
  <c r="P2851" i="11"/>
  <c r="Q2851" i="11" a="1"/>
  <c r="Q2851" i="11"/>
  <c r="R2851" i="11" a="1"/>
  <c r="R2851" i="11"/>
  <c r="N2852" i="11" a="1"/>
  <c r="N2852" i="11"/>
  <c r="O2852" i="11" a="1"/>
  <c r="O2852" i="11"/>
  <c r="P2852" i="11" a="1"/>
  <c r="P2852" i="11"/>
  <c r="Q2852" i="11" a="1"/>
  <c r="Q2852" i="11"/>
  <c r="R2852" i="11" a="1"/>
  <c r="R2852" i="11"/>
  <c r="N2853" i="11" a="1"/>
  <c r="N2853" i="11"/>
  <c r="O2853" i="11" a="1"/>
  <c r="O2853" i="11"/>
  <c r="P2853" i="11" a="1"/>
  <c r="P2853" i="11"/>
  <c r="Q2853" i="11" a="1"/>
  <c r="Q2853" i="11"/>
  <c r="R2853" i="11" a="1"/>
  <c r="R2853" i="11"/>
  <c r="N2854" i="11" a="1"/>
  <c r="N2854" i="11"/>
  <c r="O2854" i="11" a="1"/>
  <c r="O2854" i="11"/>
  <c r="P2854" i="11" a="1"/>
  <c r="P2854" i="11"/>
  <c r="Q2854" i="11" a="1"/>
  <c r="Q2854" i="11"/>
  <c r="R2854" i="11" a="1"/>
  <c r="R2854" i="11"/>
  <c r="N2855" i="11" a="1"/>
  <c r="N2855" i="11"/>
  <c r="O2855" i="11" a="1"/>
  <c r="O2855" i="11"/>
  <c r="P2855" i="11" a="1"/>
  <c r="P2855" i="11"/>
  <c r="Q2855" i="11" a="1"/>
  <c r="Q2855" i="11"/>
  <c r="R2855" i="11" a="1"/>
  <c r="R2855" i="11"/>
  <c r="N2856" i="11" a="1"/>
  <c r="N2856" i="11"/>
  <c r="O2856" i="11" a="1"/>
  <c r="O2856" i="11"/>
  <c r="P2856" i="11" a="1"/>
  <c r="P2856" i="11"/>
  <c r="Q2856" i="11" a="1"/>
  <c r="Q2856" i="11"/>
  <c r="R2856" i="11" a="1"/>
  <c r="R2856" i="11"/>
  <c r="N2857" i="11" a="1"/>
  <c r="N2857" i="11"/>
  <c r="O2857" i="11" a="1"/>
  <c r="O2857" i="11"/>
  <c r="P2857" i="11" a="1"/>
  <c r="P2857" i="11"/>
  <c r="Q2857" i="11" a="1"/>
  <c r="Q2857" i="11"/>
  <c r="R2857" i="11" a="1"/>
  <c r="R2857" i="11"/>
  <c r="N2858" i="11" a="1"/>
  <c r="N2858" i="11"/>
  <c r="O2858" i="11" a="1"/>
  <c r="O2858" i="11"/>
  <c r="P2858" i="11" a="1"/>
  <c r="P2858" i="11"/>
  <c r="Q2858" i="11" a="1"/>
  <c r="Q2858" i="11"/>
  <c r="R2858" i="11" a="1"/>
  <c r="R2858" i="11"/>
  <c r="N2859" i="11" a="1"/>
  <c r="N2859" i="11"/>
  <c r="O2859" i="11" a="1"/>
  <c r="O2859" i="11"/>
  <c r="P2859" i="11" a="1"/>
  <c r="P2859" i="11"/>
  <c r="Q2859" i="11" a="1"/>
  <c r="Q2859" i="11"/>
  <c r="R2859" i="11" a="1"/>
  <c r="R2859" i="11"/>
  <c r="N2860" i="11" a="1"/>
  <c r="N2860" i="11"/>
  <c r="O2860" i="11" a="1"/>
  <c r="O2860" i="11"/>
  <c r="P2860" i="11" a="1"/>
  <c r="P2860" i="11"/>
  <c r="Q2860" i="11" a="1"/>
  <c r="Q2860" i="11"/>
  <c r="R2860" i="11" a="1"/>
  <c r="R2860" i="11"/>
  <c r="N2861" i="11" a="1"/>
  <c r="N2861" i="11"/>
  <c r="O2861" i="11" a="1"/>
  <c r="O2861" i="11"/>
  <c r="P2861" i="11" a="1"/>
  <c r="P2861" i="11"/>
  <c r="Q2861" i="11" a="1"/>
  <c r="Q2861" i="11"/>
  <c r="R2861" i="11" a="1"/>
  <c r="R2861" i="11"/>
  <c r="N2862" i="11" a="1"/>
  <c r="N2862" i="11"/>
  <c r="O2862" i="11" a="1"/>
  <c r="O2862" i="11"/>
  <c r="P2862" i="11" a="1"/>
  <c r="P2862" i="11"/>
  <c r="Q2862" i="11" a="1"/>
  <c r="Q2862" i="11"/>
  <c r="R2862" i="11" a="1"/>
  <c r="R2862" i="11"/>
  <c r="N2863" i="11" a="1"/>
  <c r="N2863" i="11"/>
  <c r="O2863" i="11" a="1"/>
  <c r="O2863" i="11"/>
  <c r="P2863" i="11" a="1"/>
  <c r="P2863" i="11"/>
  <c r="Q2863" i="11" a="1"/>
  <c r="Q2863" i="11"/>
  <c r="R2863" i="11" a="1"/>
  <c r="R2863" i="11"/>
  <c r="N2864" i="11" a="1"/>
  <c r="N2864" i="11"/>
  <c r="O2864" i="11" a="1"/>
  <c r="O2864" i="11"/>
  <c r="P2864" i="11" a="1"/>
  <c r="P2864" i="11"/>
  <c r="Q2864" i="11" a="1"/>
  <c r="Q2864" i="11"/>
  <c r="R2864" i="11" a="1"/>
  <c r="R2864" i="11"/>
  <c r="N2865" i="11" a="1"/>
  <c r="N2865" i="11"/>
  <c r="O2865" i="11" a="1"/>
  <c r="O2865" i="11"/>
  <c r="P2865" i="11" a="1"/>
  <c r="P2865" i="11"/>
  <c r="Q2865" i="11" a="1"/>
  <c r="Q2865" i="11"/>
  <c r="R2865" i="11" a="1"/>
  <c r="R2865" i="11"/>
  <c r="N2866" i="11" a="1"/>
  <c r="N2866" i="11"/>
  <c r="O2866" i="11" a="1"/>
  <c r="O2866" i="11"/>
  <c r="P2866" i="11" a="1"/>
  <c r="P2866" i="11"/>
  <c r="Q2866" i="11" a="1"/>
  <c r="Q2866" i="11"/>
  <c r="R2866" i="11" a="1"/>
  <c r="R2866" i="11"/>
  <c r="N2867" i="11" a="1"/>
  <c r="N2867" i="11"/>
  <c r="O2867" i="11" a="1"/>
  <c r="O2867" i="11"/>
  <c r="P2867" i="11" a="1"/>
  <c r="P2867" i="11"/>
  <c r="Q2867" i="11" a="1"/>
  <c r="Q2867" i="11"/>
  <c r="R2867" i="11" a="1"/>
  <c r="R2867" i="11"/>
  <c r="N2868" i="11" a="1"/>
  <c r="N2868" i="11"/>
  <c r="O2868" i="11" a="1"/>
  <c r="O2868" i="11"/>
  <c r="P2868" i="11" a="1"/>
  <c r="P2868" i="11"/>
  <c r="Q2868" i="11" a="1"/>
  <c r="Q2868" i="11"/>
  <c r="R2868" i="11" a="1"/>
  <c r="R2868" i="11"/>
  <c r="N2869" i="11" a="1"/>
  <c r="N2869" i="11"/>
  <c r="O2869" i="11" a="1"/>
  <c r="O2869" i="11"/>
  <c r="P2869" i="11" a="1"/>
  <c r="P2869" i="11"/>
  <c r="Q2869" i="11" a="1"/>
  <c r="Q2869" i="11"/>
  <c r="R2869" i="11" a="1"/>
  <c r="R2869" i="11"/>
  <c r="N2870" i="11" a="1"/>
  <c r="N2870" i="11"/>
  <c r="O2870" i="11" a="1"/>
  <c r="O2870" i="11"/>
  <c r="P2870" i="11" a="1"/>
  <c r="P2870" i="11"/>
  <c r="Q2870" i="11" a="1"/>
  <c r="Q2870" i="11"/>
  <c r="R2870" i="11" a="1"/>
  <c r="R2870" i="11"/>
  <c r="N2871" i="11" a="1"/>
  <c r="N2871" i="11"/>
  <c r="O2871" i="11" a="1"/>
  <c r="O2871" i="11"/>
  <c r="P2871" i="11" a="1"/>
  <c r="P2871" i="11"/>
  <c r="Q2871" i="11" a="1"/>
  <c r="Q2871" i="11"/>
  <c r="R2871" i="11" a="1"/>
  <c r="R2871" i="11"/>
  <c r="N2872" i="11" a="1"/>
  <c r="N2872" i="11"/>
  <c r="O2872" i="11" a="1"/>
  <c r="O2872" i="11"/>
  <c r="P2872" i="11" a="1"/>
  <c r="P2872" i="11"/>
  <c r="Q2872" i="11" a="1"/>
  <c r="Q2872" i="11"/>
  <c r="R2872" i="11" a="1"/>
  <c r="R2872" i="11"/>
  <c r="N2873" i="11" a="1"/>
  <c r="N2873" i="11"/>
  <c r="O2873" i="11" a="1"/>
  <c r="O2873" i="11"/>
  <c r="P2873" i="11" a="1"/>
  <c r="P2873" i="11"/>
  <c r="Q2873" i="11" a="1"/>
  <c r="Q2873" i="11"/>
  <c r="R2873" i="11" a="1"/>
  <c r="R2873" i="11"/>
  <c r="N2874" i="11" a="1"/>
  <c r="N2874" i="11"/>
  <c r="O2874" i="11" a="1"/>
  <c r="O2874" i="11"/>
  <c r="P2874" i="11" a="1"/>
  <c r="P2874" i="11"/>
  <c r="Q2874" i="11" a="1"/>
  <c r="Q2874" i="11"/>
  <c r="R2874" i="11" a="1"/>
  <c r="R2874" i="11"/>
  <c r="N2875" i="11" a="1"/>
  <c r="N2875" i="11"/>
  <c r="O2875" i="11" a="1"/>
  <c r="O2875" i="11"/>
  <c r="P2875" i="11" a="1"/>
  <c r="P2875" i="11"/>
  <c r="Q2875" i="11" a="1"/>
  <c r="Q2875" i="11"/>
  <c r="R2875" i="11" a="1"/>
  <c r="R2875" i="11"/>
  <c r="N2876" i="11" a="1"/>
  <c r="N2876" i="11"/>
  <c r="O2876" i="11" a="1"/>
  <c r="O2876" i="11"/>
  <c r="P2876" i="11" a="1"/>
  <c r="P2876" i="11"/>
  <c r="Q2876" i="11" a="1"/>
  <c r="Q2876" i="11"/>
  <c r="R2876" i="11" a="1"/>
  <c r="R2876" i="11"/>
  <c r="N2877" i="11" a="1"/>
  <c r="N2877" i="11"/>
  <c r="O2877" i="11" a="1"/>
  <c r="O2877" i="11"/>
  <c r="P2877" i="11" a="1"/>
  <c r="P2877" i="11"/>
  <c r="Q2877" i="11" a="1"/>
  <c r="Q2877" i="11"/>
  <c r="R2877" i="11" a="1"/>
  <c r="R2877" i="11"/>
  <c r="N2878" i="11" a="1"/>
  <c r="N2878" i="11"/>
  <c r="O2878" i="11" a="1"/>
  <c r="O2878" i="11"/>
  <c r="P2878" i="11" a="1"/>
  <c r="P2878" i="11"/>
  <c r="Q2878" i="11" a="1"/>
  <c r="Q2878" i="11"/>
  <c r="R2878" i="11" a="1"/>
  <c r="R2878" i="11"/>
  <c r="N2879" i="11" a="1"/>
  <c r="N2879" i="11"/>
  <c r="O2879" i="11" a="1"/>
  <c r="O2879" i="11"/>
  <c r="P2879" i="11" a="1"/>
  <c r="P2879" i="11"/>
  <c r="Q2879" i="11" a="1"/>
  <c r="Q2879" i="11"/>
  <c r="R2879" i="11" a="1"/>
  <c r="R2879" i="11"/>
  <c r="N2880" i="11" a="1"/>
  <c r="N2880" i="11"/>
  <c r="O2880" i="11" a="1"/>
  <c r="O2880" i="11"/>
  <c r="P2880" i="11" a="1"/>
  <c r="P2880" i="11"/>
  <c r="Q2880" i="11" a="1"/>
  <c r="Q2880" i="11"/>
  <c r="R2880" i="11" a="1"/>
  <c r="R2880" i="11"/>
  <c r="N2881" i="11" a="1"/>
  <c r="N2881" i="11"/>
  <c r="O2881" i="11" a="1"/>
  <c r="O2881" i="11"/>
  <c r="P2881" i="11" a="1"/>
  <c r="P2881" i="11"/>
  <c r="Q2881" i="11" a="1"/>
  <c r="Q2881" i="11"/>
  <c r="R2881" i="11" a="1"/>
  <c r="R2881" i="11"/>
  <c r="N2882" i="11" a="1"/>
  <c r="N2882" i="11"/>
  <c r="O2882" i="11" a="1"/>
  <c r="O2882" i="11"/>
  <c r="P2882" i="11" a="1"/>
  <c r="P2882" i="11"/>
  <c r="Q2882" i="11" a="1"/>
  <c r="Q2882" i="11"/>
  <c r="R2882" i="11" a="1"/>
  <c r="R2882" i="11"/>
  <c r="N2883" i="11" a="1"/>
  <c r="N2883" i="11"/>
  <c r="O2883" i="11" a="1"/>
  <c r="O2883" i="11"/>
  <c r="P2883" i="11" a="1"/>
  <c r="P2883" i="11"/>
  <c r="Q2883" i="11" a="1"/>
  <c r="Q2883" i="11"/>
  <c r="R2883" i="11" a="1"/>
  <c r="R2883" i="11"/>
  <c r="N2884" i="11" a="1"/>
  <c r="N2884" i="11"/>
  <c r="O2884" i="11" a="1"/>
  <c r="O2884" i="11"/>
  <c r="P2884" i="11" a="1"/>
  <c r="P2884" i="11"/>
  <c r="Q2884" i="11" a="1"/>
  <c r="Q2884" i="11"/>
  <c r="R2884" i="11" a="1"/>
  <c r="R2884" i="11"/>
  <c r="N2885" i="11" a="1"/>
  <c r="N2885" i="11"/>
  <c r="O2885" i="11" a="1"/>
  <c r="O2885" i="11"/>
  <c r="P2885" i="11" a="1"/>
  <c r="P2885" i="11"/>
  <c r="Q2885" i="11" a="1"/>
  <c r="Q2885" i="11"/>
  <c r="R2885" i="11" a="1"/>
  <c r="R2885" i="11"/>
  <c r="N2886" i="11" a="1"/>
  <c r="N2886" i="11"/>
  <c r="O2886" i="11" a="1"/>
  <c r="O2886" i="11"/>
  <c r="P2886" i="11" a="1"/>
  <c r="P2886" i="11"/>
  <c r="Q2886" i="11" a="1"/>
  <c r="Q2886" i="11"/>
  <c r="R2886" i="11" a="1"/>
  <c r="R2886" i="11"/>
  <c r="N2887" i="11" a="1"/>
  <c r="N2887" i="11"/>
  <c r="O2887" i="11" a="1"/>
  <c r="O2887" i="11"/>
  <c r="P2887" i="11" a="1"/>
  <c r="P2887" i="11"/>
  <c r="Q2887" i="11" a="1"/>
  <c r="Q2887" i="11"/>
  <c r="R2887" i="11" a="1"/>
  <c r="R2887" i="11"/>
  <c r="N2888" i="11" a="1"/>
  <c r="N2888" i="11"/>
  <c r="O2888" i="11" a="1"/>
  <c r="O2888" i="11"/>
  <c r="P2888" i="11" a="1"/>
  <c r="P2888" i="11"/>
  <c r="Q2888" i="11" a="1"/>
  <c r="Q2888" i="11"/>
  <c r="R2888" i="11" a="1"/>
  <c r="R2888" i="11"/>
  <c r="N2889" i="11" a="1"/>
  <c r="N2889" i="11"/>
  <c r="O2889" i="11" a="1"/>
  <c r="O2889" i="11"/>
  <c r="P2889" i="11" a="1"/>
  <c r="P2889" i="11"/>
  <c r="Q2889" i="11" a="1"/>
  <c r="Q2889" i="11"/>
  <c r="R2889" i="11" a="1"/>
  <c r="R2889" i="11"/>
  <c r="N2890" i="11" a="1"/>
  <c r="N2890" i="11"/>
  <c r="O2890" i="11" a="1"/>
  <c r="O2890" i="11"/>
  <c r="P2890" i="11" a="1"/>
  <c r="P2890" i="11"/>
  <c r="Q2890" i="11" a="1"/>
  <c r="Q2890" i="11"/>
  <c r="R2890" i="11" a="1"/>
  <c r="R2890" i="11"/>
  <c r="N2891" i="11" a="1"/>
  <c r="N2891" i="11"/>
  <c r="O2891" i="11" a="1"/>
  <c r="O2891" i="11"/>
  <c r="P2891" i="11" a="1"/>
  <c r="P2891" i="11"/>
  <c r="Q2891" i="11" a="1"/>
  <c r="Q2891" i="11"/>
  <c r="R2891" i="11" a="1"/>
  <c r="R2891" i="11"/>
  <c r="N2892" i="11" a="1"/>
  <c r="N2892" i="11"/>
  <c r="O2892" i="11" a="1"/>
  <c r="O2892" i="11"/>
  <c r="P2892" i="11" a="1"/>
  <c r="P2892" i="11"/>
  <c r="Q2892" i="11" a="1"/>
  <c r="Q2892" i="11"/>
  <c r="R2892" i="11" a="1"/>
  <c r="R2892" i="11"/>
  <c r="N2893" i="11" a="1"/>
  <c r="N2893" i="11"/>
  <c r="O2893" i="11" a="1"/>
  <c r="O2893" i="11"/>
  <c r="P2893" i="11" a="1"/>
  <c r="P2893" i="11"/>
  <c r="Q2893" i="11" a="1"/>
  <c r="Q2893" i="11"/>
  <c r="R2893" i="11" a="1"/>
  <c r="R2893" i="11"/>
  <c r="N2894" i="11" a="1"/>
  <c r="N2894" i="11"/>
  <c r="O2894" i="11" a="1"/>
  <c r="O2894" i="11"/>
  <c r="P2894" i="11" a="1"/>
  <c r="P2894" i="11"/>
  <c r="Q2894" i="11" a="1"/>
  <c r="Q2894" i="11"/>
  <c r="R2894" i="11" a="1"/>
  <c r="R2894" i="11"/>
  <c r="N2895" i="11" a="1"/>
  <c r="N2895" i="11"/>
  <c r="O2895" i="11" a="1"/>
  <c r="O2895" i="11"/>
  <c r="P2895" i="11" a="1"/>
  <c r="P2895" i="11"/>
  <c r="Q2895" i="11" a="1"/>
  <c r="Q2895" i="11"/>
  <c r="R2895" i="11" a="1"/>
  <c r="R2895" i="11"/>
  <c r="N2896" i="11" a="1"/>
  <c r="N2896" i="11"/>
  <c r="O2896" i="11" a="1"/>
  <c r="O2896" i="11"/>
  <c r="P2896" i="11" a="1"/>
  <c r="P2896" i="11"/>
  <c r="Q2896" i="11" a="1"/>
  <c r="Q2896" i="11"/>
  <c r="R2896" i="11" a="1"/>
  <c r="R2896" i="11"/>
  <c r="N2897" i="11" a="1"/>
  <c r="N2897" i="11"/>
  <c r="O2897" i="11" a="1"/>
  <c r="O2897" i="11"/>
  <c r="P2897" i="11" a="1"/>
  <c r="P2897" i="11"/>
  <c r="Q2897" i="11" a="1"/>
  <c r="Q2897" i="11"/>
  <c r="R2897" i="11" a="1"/>
  <c r="R2897" i="11"/>
  <c r="N2898" i="11" a="1"/>
  <c r="N2898" i="11"/>
  <c r="O2898" i="11" a="1"/>
  <c r="O2898" i="11"/>
  <c r="P2898" i="11" a="1"/>
  <c r="P2898" i="11"/>
  <c r="Q2898" i="11" a="1"/>
  <c r="Q2898" i="11"/>
  <c r="R2898" i="11" a="1"/>
  <c r="R2898" i="11"/>
  <c r="N2899" i="11" a="1"/>
  <c r="N2899" i="11"/>
  <c r="O2899" i="11" a="1"/>
  <c r="O2899" i="11"/>
  <c r="P2899" i="11" a="1"/>
  <c r="P2899" i="11"/>
  <c r="Q2899" i="11" a="1"/>
  <c r="Q2899" i="11"/>
  <c r="R2899" i="11" a="1"/>
  <c r="R2899" i="11"/>
  <c r="N2900" i="11" a="1"/>
  <c r="N2900" i="11"/>
  <c r="O2900" i="11" a="1"/>
  <c r="O2900" i="11"/>
  <c r="P2900" i="11" a="1"/>
  <c r="P2900" i="11"/>
  <c r="Q2900" i="11" a="1"/>
  <c r="Q2900" i="11"/>
  <c r="R2900" i="11" a="1"/>
  <c r="R2900" i="11"/>
  <c r="N2901" i="11" a="1"/>
  <c r="N2901" i="11"/>
  <c r="O2901" i="11" a="1"/>
  <c r="O2901" i="11"/>
  <c r="P2901" i="11" a="1"/>
  <c r="P2901" i="11"/>
  <c r="Q2901" i="11" a="1"/>
  <c r="Q2901" i="11"/>
  <c r="R2901" i="11" a="1"/>
  <c r="R2901" i="11"/>
  <c r="N2902" i="11" a="1"/>
  <c r="N2902" i="11"/>
  <c r="O2902" i="11" a="1"/>
  <c r="O2902" i="11"/>
  <c r="P2902" i="11" a="1"/>
  <c r="P2902" i="11"/>
  <c r="Q2902" i="11" a="1"/>
  <c r="Q2902" i="11"/>
  <c r="R2902" i="11" a="1"/>
  <c r="R2902" i="11"/>
  <c r="N2903" i="11" a="1"/>
  <c r="N2903" i="11"/>
  <c r="O2903" i="11" a="1"/>
  <c r="O2903" i="11"/>
  <c r="P2903" i="11" a="1"/>
  <c r="P2903" i="11"/>
  <c r="Q2903" i="11" a="1"/>
  <c r="Q2903" i="11"/>
  <c r="R2903" i="11" a="1"/>
  <c r="R2903" i="11"/>
  <c r="N2904" i="11" a="1"/>
  <c r="N2904" i="11"/>
  <c r="O2904" i="11" a="1"/>
  <c r="O2904" i="11"/>
  <c r="P2904" i="11" a="1"/>
  <c r="P2904" i="11"/>
  <c r="Q2904" i="11" a="1"/>
  <c r="Q2904" i="11"/>
  <c r="R2904" i="11" a="1"/>
  <c r="R2904" i="11"/>
  <c r="N2905" i="11" a="1"/>
  <c r="N2905" i="11"/>
  <c r="O2905" i="11" a="1"/>
  <c r="O2905" i="11"/>
  <c r="P2905" i="11" a="1"/>
  <c r="P2905" i="11"/>
  <c r="Q2905" i="11" a="1"/>
  <c r="Q2905" i="11"/>
  <c r="R2905" i="11" a="1"/>
  <c r="R2905" i="11"/>
  <c r="N2906" i="11" a="1"/>
  <c r="N2906" i="11"/>
  <c r="O2906" i="11" a="1"/>
  <c r="O2906" i="11"/>
  <c r="P2906" i="11" a="1"/>
  <c r="P2906" i="11"/>
  <c r="Q2906" i="11" a="1"/>
  <c r="Q2906" i="11"/>
  <c r="R2906" i="11" a="1"/>
  <c r="R2906" i="11"/>
  <c r="N2907" i="11" a="1"/>
  <c r="N2907" i="11"/>
  <c r="O2907" i="11" a="1"/>
  <c r="O2907" i="11"/>
  <c r="P2907" i="11" a="1"/>
  <c r="P2907" i="11"/>
  <c r="Q2907" i="11" a="1"/>
  <c r="Q2907" i="11"/>
  <c r="R2907" i="11" a="1"/>
  <c r="R2907" i="11"/>
  <c r="N2908" i="11" a="1"/>
  <c r="N2908" i="11"/>
  <c r="O2908" i="11" a="1"/>
  <c r="O2908" i="11"/>
  <c r="P2908" i="11" a="1"/>
  <c r="P2908" i="11"/>
  <c r="Q2908" i="11" a="1"/>
  <c r="Q2908" i="11"/>
  <c r="R2908" i="11" a="1"/>
  <c r="R2908" i="11"/>
  <c r="N2909" i="11" a="1"/>
  <c r="N2909" i="11"/>
  <c r="O2909" i="11" a="1"/>
  <c r="O2909" i="11"/>
  <c r="P2909" i="11" a="1"/>
  <c r="P2909" i="11"/>
  <c r="Q2909" i="11" a="1"/>
  <c r="Q2909" i="11"/>
  <c r="R2909" i="11" a="1"/>
  <c r="R2909" i="11"/>
  <c r="N2910" i="11" a="1"/>
  <c r="N2910" i="11"/>
  <c r="O2910" i="11" a="1"/>
  <c r="O2910" i="11"/>
  <c r="P2910" i="11" a="1"/>
  <c r="P2910" i="11"/>
  <c r="Q2910" i="11" a="1"/>
  <c r="Q2910" i="11"/>
  <c r="R2910" i="11" a="1"/>
  <c r="R2910" i="11"/>
  <c r="N2911" i="11" a="1"/>
  <c r="N2911" i="11"/>
  <c r="O2911" i="11" a="1"/>
  <c r="O2911" i="11"/>
  <c r="P2911" i="11" a="1"/>
  <c r="P2911" i="11"/>
  <c r="Q2911" i="11" a="1"/>
  <c r="Q2911" i="11"/>
  <c r="R2911" i="11" a="1"/>
  <c r="R2911" i="11"/>
  <c r="N2912" i="11" a="1"/>
  <c r="N2912" i="11"/>
  <c r="O2912" i="11" a="1"/>
  <c r="O2912" i="11"/>
  <c r="P2912" i="11" a="1"/>
  <c r="P2912" i="11"/>
  <c r="Q2912" i="11" a="1"/>
  <c r="Q2912" i="11"/>
  <c r="R2912" i="11" a="1"/>
  <c r="R2912" i="11"/>
  <c r="N2913" i="11" a="1"/>
  <c r="N2913" i="11"/>
  <c r="O2913" i="11" a="1"/>
  <c r="O2913" i="11"/>
  <c r="P2913" i="11" a="1"/>
  <c r="P2913" i="11"/>
  <c r="Q2913" i="11" a="1"/>
  <c r="Q2913" i="11"/>
  <c r="R2913" i="11" a="1"/>
  <c r="R2913" i="11"/>
  <c r="N2914" i="11" a="1"/>
  <c r="N2914" i="11"/>
  <c r="O2914" i="11" a="1"/>
  <c r="O2914" i="11"/>
  <c r="P2914" i="11" a="1"/>
  <c r="P2914" i="11"/>
  <c r="Q2914" i="11" a="1"/>
  <c r="Q2914" i="11"/>
  <c r="R2914" i="11" a="1"/>
  <c r="R2914" i="11"/>
  <c r="N2915" i="11" a="1"/>
  <c r="N2915" i="11" s="1"/>
  <c r="O2915" i="11" a="1"/>
  <c r="O2915" i="11" s="1"/>
  <c r="P2915" i="11" a="1"/>
  <c r="P2915" i="11" s="1"/>
  <c r="Q2915" i="11" a="1"/>
  <c r="Q2915" i="11" s="1"/>
  <c r="R2915" i="11" a="1"/>
  <c r="R2915" i="11" s="1"/>
  <c r="N2916" i="11" a="1"/>
  <c r="N2916" i="11" s="1"/>
  <c r="O2916" i="11" a="1"/>
  <c r="O2916" i="11" s="1"/>
  <c r="P2916" i="11" a="1"/>
  <c r="P2916" i="11" s="1"/>
  <c r="Q2916" i="11" a="1"/>
  <c r="Q2916" i="11" s="1"/>
  <c r="R2916" i="11" a="1"/>
  <c r="R2916" i="11" s="1"/>
  <c r="N2917" i="11" a="1"/>
  <c r="N2917" i="11" s="1"/>
  <c r="O2917" i="11" a="1"/>
  <c r="O2917" i="11" s="1"/>
  <c r="P2917" i="11" a="1"/>
  <c r="P2917" i="11" s="1"/>
  <c r="Q2917" i="11" a="1"/>
  <c r="Q2917" i="11" s="1"/>
  <c r="R2917" i="11" a="1"/>
  <c r="R2917" i="11" s="1"/>
  <c r="N2918" i="11" a="1"/>
  <c r="N2918" i="11" s="1"/>
  <c r="O2918" i="11" a="1"/>
  <c r="O2918" i="11" s="1"/>
  <c r="P2918" i="11" a="1"/>
  <c r="P2918" i="11" s="1"/>
  <c r="Q2918" i="11" a="1"/>
  <c r="Q2918" i="11" s="1"/>
  <c r="R2918" i="11" a="1"/>
  <c r="R2918" i="11" s="1"/>
  <c r="N2919" i="11" a="1"/>
  <c r="N2919" i="11" s="1"/>
  <c r="O2919" i="11" a="1"/>
  <c r="O2919" i="11" s="1"/>
  <c r="P2919" i="11" a="1"/>
  <c r="P2919" i="11" s="1"/>
  <c r="Q2919" i="11" a="1"/>
  <c r="Q2919" i="11" s="1"/>
  <c r="R2919" i="11" a="1"/>
  <c r="R2919" i="11" s="1"/>
  <c r="N2920" i="11" a="1"/>
  <c r="N2920" i="11" s="1"/>
  <c r="O2920" i="11" a="1"/>
  <c r="O2920" i="11" s="1"/>
  <c r="P2920" i="11" a="1"/>
  <c r="P2920" i="11" s="1"/>
  <c r="Q2920" i="11" a="1"/>
  <c r="Q2920" i="11" s="1"/>
  <c r="R2920" i="11" a="1"/>
  <c r="R2920" i="11" s="1"/>
  <c r="N2921" i="11" a="1"/>
  <c r="N2921" i="11" s="1"/>
  <c r="O2921" i="11" a="1"/>
  <c r="O2921" i="11" s="1"/>
  <c r="P2921" i="11" a="1"/>
  <c r="P2921" i="11" s="1"/>
  <c r="Q2921" i="11" a="1"/>
  <c r="Q2921" i="11" s="1"/>
  <c r="R2921" i="11" a="1"/>
  <c r="R2921" i="11" s="1"/>
  <c r="N2922" i="11" a="1"/>
  <c r="N2922" i="11" s="1"/>
  <c r="O2922" i="11" a="1"/>
  <c r="O2922" i="11" s="1"/>
  <c r="P2922" i="11" a="1"/>
  <c r="P2922" i="11" s="1"/>
  <c r="Q2922" i="11" a="1"/>
  <c r="Q2922" i="11" s="1"/>
  <c r="R2922" i="11" a="1"/>
  <c r="R2922" i="11" s="1"/>
  <c r="N2923" i="11" a="1"/>
  <c r="N2923" i="11" s="1"/>
  <c r="O2923" i="11" a="1"/>
  <c r="O2923" i="11" s="1"/>
  <c r="P2923" i="11" a="1"/>
  <c r="P2923" i="11" s="1"/>
  <c r="Q2923" i="11" a="1"/>
  <c r="Q2923" i="11" s="1"/>
  <c r="R2923" i="11" a="1"/>
  <c r="R2923" i="11" s="1"/>
  <c r="N2924" i="11" a="1"/>
  <c r="N2924" i="11" s="1"/>
  <c r="O2924" i="11" a="1"/>
  <c r="O2924" i="11" s="1"/>
  <c r="P2924" i="11" a="1"/>
  <c r="P2924" i="11" s="1"/>
  <c r="Q2924" i="11" a="1"/>
  <c r="Q2924" i="11" s="1"/>
  <c r="R2924" i="11" a="1"/>
  <c r="R2924" i="11" s="1"/>
  <c r="N2925" i="11" a="1"/>
  <c r="N2925" i="11" s="1"/>
  <c r="O2925" i="11" a="1"/>
  <c r="O2925" i="11" s="1"/>
  <c r="P2925" i="11" a="1"/>
  <c r="P2925" i="11" s="1"/>
  <c r="Q2925" i="11" a="1"/>
  <c r="Q2925" i="11" s="1"/>
  <c r="R2925" i="11" a="1"/>
  <c r="R2925" i="11" s="1"/>
  <c r="N2926" i="11" a="1"/>
  <c r="N2926" i="11" s="1"/>
  <c r="O2926" i="11" a="1"/>
  <c r="O2926" i="11" s="1"/>
  <c r="P2926" i="11" a="1"/>
  <c r="P2926" i="11" s="1"/>
  <c r="Q2926" i="11" a="1"/>
  <c r="Q2926" i="11" s="1"/>
  <c r="R2926" i="11" a="1"/>
  <c r="R2926" i="11" s="1"/>
  <c r="N2927" i="11" a="1"/>
  <c r="N2927" i="11" s="1"/>
  <c r="O2927" i="11" a="1"/>
  <c r="O2927" i="11" s="1"/>
  <c r="P2927" i="11" a="1"/>
  <c r="P2927" i="11" s="1"/>
  <c r="Q2927" i="11" a="1"/>
  <c r="Q2927" i="11" s="1"/>
  <c r="R2927" i="11" a="1"/>
  <c r="R2927" i="11" s="1"/>
  <c r="N2928" i="11" a="1"/>
  <c r="N2928" i="11" s="1"/>
  <c r="O2928" i="11" a="1"/>
  <c r="O2928" i="11" s="1"/>
  <c r="P2928" i="11" a="1"/>
  <c r="P2928" i="11" s="1"/>
  <c r="Q2928" i="11" a="1"/>
  <c r="Q2928" i="11" s="1"/>
  <c r="R2928" i="11" a="1"/>
  <c r="R2928" i="11" s="1"/>
  <c r="N2929" i="11" a="1"/>
  <c r="N2929" i="11" s="1"/>
  <c r="O2929" i="11" a="1"/>
  <c r="O2929" i="11" s="1"/>
  <c r="P2929" i="11" a="1"/>
  <c r="P2929" i="11" s="1"/>
  <c r="Q2929" i="11" a="1"/>
  <c r="Q2929" i="11" s="1"/>
  <c r="R2929" i="11" a="1"/>
  <c r="R2929" i="11" s="1"/>
  <c r="N2930" i="11" a="1"/>
  <c r="N2930" i="11" s="1"/>
  <c r="O2930" i="11" a="1"/>
  <c r="O2930" i="11" s="1"/>
  <c r="P2930" i="11" a="1"/>
  <c r="P2930" i="11" s="1"/>
  <c r="Q2930" i="11" a="1"/>
  <c r="Q2930" i="11" s="1"/>
  <c r="R2930" i="11" a="1"/>
  <c r="R2930" i="11" s="1"/>
  <c r="N2931" i="11" a="1"/>
  <c r="N2931" i="11" s="1"/>
  <c r="O2931" i="11" a="1"/>
  <c r="O2931" i="11" s="1"/>
  <c r="P2931" i="11" a="1"/>
  <c r="P2931" i="11" s="1"/>
  <c r="Q2931" i="11" a="1"/>
  <c r="Q2931" i="11" s="1"/>
  <c r="R2931" i="11" a="1"/>
  <c r="R2931" i="11" s="1"/>
  <c r="N2932" i="11" a="1"/>
  <c r="N2932" i="11" s="1"/>
  <c r="O2932" i="11" a="1"/>
  <c r="O2932" i="11" s="1"/>
  <c r="P2932" i="11" a="1"/>
  <c r="P2932" i="11" s="1"/>
  <c r="Q2932" i="11" a="1"/>
  <c r="Q2932" i="11" s="1"/>
  <c r="R2932" i="11" a="1"/>
  <c r="R2932" i="11" s="1"/>
  <c r="N2933" i="11" a="1"/>
  <c r="N2933" i="11" s="1"/>
  <c r="O2933" i="11" a="1"/>
  <c r="O2933" i="11" s="1"/>
  <c r="P2933" i="11" a="1"/>
  <c r="P2933" i="11" s="1"/>
  <c r="Q2933" i="11" a="1"/>
  <c r="Q2933" i="11" s="1"/>
  <c r="R2933" i="11" a="1"/>
  <c r="R2933" i="11" s="1"/>
  <c r="N2934" i="11" a="1"/>
  <c r="N2934" i="11" s="1"/>
  <c r="O2934" i="11" a="1"/>
  <c r="O2934" i="11" s="1"/>
  <c r="P2934" i="11" a="1"/>
  <c r="P2934" i="11" s="1"/>
  <c r="Q2934" i="11" a="1"/>
  <c r="Q2934" i="11" s="1"/>
  <c r="R2934" i="11" a="1"/>
  <c r="R2934" i="11" s="1"/>
  <c r="N2935" i="11" a="1"/>
  <c r="N2935" i="11" s="1"/>
  <c r="O2935" i="11" a="1"/>
  <c r="O2935" i="11" s="1"/>
  <c r="P2935" i="11" a="1"/>
  <c r="P2935" i="11" s="1"/>
  <c r="Q2935" i="11" a="1"/>
  <c r="Q2935" i="11" s="1"/>
  <c r="R2935" i="11" a="1"/>
  <c r="R2935" i="11" s="1"/>
  <c r="N2936" i="11" a="1"/>
  <c r="N2936" i="11" s="1"/>
  <c r="O2936" i="11" a="1"/>
  <c r="O2936" i="11" s="1"/>
  <c r="P2936" i="11" a="1"/>
  <c r="P2936" i="11" s="1"/>
  <c r="Q2936" i="11" a="1"/>
  <c r="Q2936" i="11" s="1"/>
  <c r="R2936" i="11" a="1"/>
  <c r="R2936" i="11" s="1"/>
  <c r="N2937" i="11" a="1"/>
  <c r="N2937" i="11" s="1"/>
  <c r="O2937" i="11" a="1"/>
  <c r="O2937" i="11" s="1"/>
  <c r="P2937" i="11" a="1"/>
  <c r="P2937" i="11" s="1"/>
  <c r="Q2937" i="11" a="1"/>
  <c r="Q2937" i="11" s="1"/>
  <c r="R2937" i="11" a="1"/>
  <c r="R2937" i="11" s="1"/>
  <c r="N2938" i="11" a="1"/>
  <c r="N2938" i="11" s="1"/>
  <c r="O2938" i="11" a="1"/>
  <c r="O2938" i="11" s="1"/>
  <c r="P2938" i="11" a="1"/>
  <c r="P2938" i="11" s="1"/>
  <c r="Q2938" i="11" a="1"/>
  <c r="Q2938" i="11" s="1"/>
  <c r="R2938" i="11" a="1"/>
  <c r="R2938" i="11" s="1"/>
  <c r="N2939" i="11" a="1"/>
  <c r="N2939" i="11" s="1"/>
  <c r="O2939" i="11" a="1"/>
  <c r="O2939" i="11" s="1"/>
  <c r="P2939" i="11" a="1"/>
  <c r="P2939" i="11" s="1"/>
  <c r="Q2939" i="11" a="1"/>
  <c r="Q2939" i="11" s="1"/>
  <c r="R2939" i="11" a="1"/>
  <c r="R2939" i="11" s="1"/>
  <c r="N2940" i="11" a="1"/>
  <c r="N2940" i="11" s="1"/>
  <c r="O2940" i="11" a="1"/>
  <c r="O2940" i="11" s="1"/>
  <c r="P2940" i="11" a="1"/>
  <c r="P2940" i="11" s="1"/>
  <c r="Q2940" i="11" a="1"/>
  <c r="Q2940" i="11" s="1"/>
  <c r="R2940" i="11" a="1"/>
  <c r="R2940" i="11" s="1"/>
  <c r="N2941" i="11" a="1"/>
  <c r="N2941" i="11" s="1"/>
  <c r="O2941" i="11" a="1"/>
  <c r="O2941" i="11" s="1"/>
  <c r="P2941" i="11" a="1"/>
  <c r="P2941" i="11" s="1"/>
  <c r="Q2941" i="11" a="1"/>
  <c r="Q2941" i="11" s="1"/>
  <c r="R2941" i="11" a="1"/>
  <c r="R2941" i="11" s="1"/>
  <c r="N2942" i="11" a="1"/>
  <c r="N2942" i="11" s="1"/>
  <c r="O2942" i="11" a="1"/>
  <c r="O2942" i="11" s="1"/>
  <c r="P2942" i="11" a="1"/>
  <c r="P2942" i="11" s="1"/>
  <c r="Q2942" i="11" a="1"/>
  <c r="Q2942" i="11" s="1"/>
  <c r="R2942" i="11" a="1"/>
  <c r="R2942" i="11" s="1"/>
  <c r="N2943" i="11" a="1"/>
  <c r="N2943" i="11" s="1"/>
  <c r="O2943" i="11" a="1"/>
  <c r="O2943" i="11" s="1"/>
  <c r="P2943" i="11" a="1"/>
  <c r="P2943" i="11" s="1"/>
  <c r="Q2943" i="11" a="1"/>
  <c r="Q2943" i="11" s="1"/>
  <c r="R2943" i="11" a="1"/>
  <c r="R2943" i="11" s="1"/>
  <c r="N2944" i="11" a="1"/>
  <c r="N2944" i="11" s="1"/>
  <c r="O2944" i="11" a="1"/>
  <c r="O2944" i="11" s="1"/>
  <c r="P2944" i="11" a="1"/>
  <c r="P2944" i="11" s="1"/>
  <c r="Q2944" i="11" a="1"/>
  <c r="Q2944" i="11" s="1"/>
  <c r="R2944" i="11" a="1"/>
  <c r="R2944" i="11" s="1"/>
  <c r="N2945" i="11" a="1"/>
  <c r="N2945" i="11" s="1"/>
  <c r="O2945" i="11" a="1"/>
  <c r="O2945" i="11" s="1"/>
  <c r="P2945" i="11" a="1"/>
  <c r="P2945" i="11" s="1"/>
  <c r="Q2945" i="11" a="1"/>
  <c r="Q2945" i="11" s="1"/>
  <c r="R2945" i="11" a="1"/>
  <c r="R2945" i="11" s="1"/>
  <c r="N2946" i="11" a="1"/>
  <c r="N2946" i="11" s="1"/>
  <c r="O2946" i="11" a="1"/>
  <c r="O2946" i="11" s="1"/>
  <c r="P2946" i="11" a="1"/>
  <c r="P2946" i="11" s="1"/>
  <c r="Q2946" i="11" a="1"/>
  <c r="Q2946" i="11" s="1"/>
  <c r="R2946" i="11" a="1"/>
  <c r="R2946" i="11" s="1"/>
  <c r="N2947" i="11" a="1"/>
  <c r="N2947" i="11" s="1"/>
  <c r="O2947" i="11" a="1"/>
  <c r="O2947" i="11" s="1"/>
  <c r="P2947" i="11" a="1"/>
  <c r="P2947" i="11" s="1"/>
  <c r="Q2947" i="11" a="1"/>
  <c r="Q2947" i="11" s="1"/>
  <c r="R2947" i="11" a="1"/>
  <c r="R2947" i="11" s="1"/>
  <c r="N2948" i="11" a="1"/>
  <c r="N2948" i="11" s="1"/>
  <c r="O2948" i="11" a="1"/>
  <c r="O2948" i="11" s="1"/>
  <c r="P2948" i="11" a="1"/>
  <c r="P2948" i="11" s="1"/>
  <c r="Q2948" i="11" a="1"/>
  <c r="Q2948" i="11" s="1"/>
  <c r="R2948" i="11" a="1"/>
  <c r="R2948" i="11" s="1"/>
  <c r="N2949" i="11" a="1"/>
  <c r="N2949" i="11" s="1"/>
  <c r="O2949" i="11" a="1"/>
  <c r="O2949" i="11" s="1"/>
  <c r="P2949" i="11" a="1"/>
  <c r="P2949" i="11" s="1"/>
  <c r="Q2949" i="11" a="1"/>
  <c r="Q2949" i="11" s="1"/>
  <c r="R2949" i="11" a="1"/>
  <c r="R2949" i="11" s="1"/>
  <c r="N2950" i="11" a="1"/>
  <c r="N2950" i="11" s="1"/>
  <c r="O2950" i="11" a="1"/>
  <c r="O2950" i="11" s="1"/>
  <c r="P2950" i="11" a="1"/>
  <c r="P2950" i="11" s="1"/>
  <c r="Q2950" i="11" a="1"/>
  <c r="Q2950" i="11" s="1"/>
  <c r="R2950" i="11" a="1"/>
  <c r="R2950" i="11" s="1"/>
  <c r="N2951" i="11" a="1"/>
  <c r="N2951" i="11" s="1"/>
  <c r="O2951" i="11" a="1"/>
  <c r="O2951" i="11" s="1"/>
  <c r="P2951" i="11" a="1"/>
  <c r="P2951" i="11" s="1"/>
  <c r="Q2951" i="11" a="1"/>
  <c r="Q2951" i="11" s="1"/>
  <c r="R2951" i="11" a="1"/>
  <c r="R2951" i="11" s="1"/>
  <c r="N2952" i="11" a="1"/>
  <c r="N2952" i="11" s="1"/>
  <c r="O2952" i="11" a="1"/>
  <c r="O2952" i="11" s="1"/>
  <c r="P2952" i="11" a="1"/>
  <c r="P2952" i="11" s="1"/>
  <c r="Q2952" i="11" a="1"/>
  <c r="Q2952" i="11" s="1"/>
  <c r="R2952" i="11" a="1"/>
  <c r="R2952" i="11" s="1"/>
  <c r="N2953" i="11" a="1"/>
  <c r="N2953" i="11" s="1"/>
  <c r="O2953" i="11" a="1"/>
  <c r="O2953" i="11" s="1"/>
  <c r="P2953" i="11" a="1"/>
  <c r="P2953" i="11" s="1"/>
  <c r="Q2953" i="11" a="1"/>
  <c r="Q2953" i="11" s="1"/>
  <c r="R2953" i="11" a="1"/>
  <c r="R2953" i="11" s="1"/>
  <c r="N2954" i="11" a="1"/>
  <c r="N2954" i="11" s="1"/>
  <c r="O2954" i="11" a="1"/>
  <c r="O2954" i="11" s="1"/>
  <c r="P2954" i="11" a="1"/>
  <c r="P2954" i="11" s="1"/>
  <c r="Q2954" i="11" a="1"/>
  <c r="Q2954" i="11" s="1"/>
  <c r="R2954" i="11" a="1"/>
  <c r="R2954" i="11" s="1"/>
  <c r="N2955" i="11" a="1"/>
  <c r="N2955" i="11" s="1"/>
  <c r="O2955" i="11" a="1"/>
  <c r="O2955" i="11" s="1"/>
  <c r="P2955" i="11" a="1"/>
  <c r="P2955" i="11" s="1"/>
  <c r="Q2955" i="11" a="1"/>
  <c r="Q2955" i="11" s="1"/>
  <c r="R2955" i="11" a="1"/>
  <c r="R2955" i="11" s="1"/>
  <c r="N2956" i="11" a="1"/>
  <c r="N2956" i="11" s="1"/>
  <c r="O2956" i="11" a="1"/>
  <c r="O2956" i="11" s="1"/>
  <c r="P2956" i="11" a="1"/>
  <c r="P2956" i="11" s="1"/>
  <c r="Q2956" i="11" a="1"/>
  <c r="Q2956" i="11" s="1"/>
  <c r="R2956" i="11" a="1"/>
  <c r="R2956" i="11" s="1"/>
  <c r="N2957" i="11" a="1"/>
  <c r="N2957" i="11" s="1"/>
  <c r="O2957" i="11" a="1"/>
  <c r="O2957" i="11" s="1"/>
  <c r="P2957" i="11" a="1"/>
  <c r="P2957" i="11" s="1"/>
  <c r="Q2957" i="11" a="1"/>
  <c r="Q2957" i="11" s="1"/>
  <c r="R2957" i="11" a="1"/>
  <c r="R2957" i="11" s="1"/>
  <c r="N2958" i="11" a="1"/>
  <c r="N2958" i="11" s="1"/>
  <c r="O2958" i="11" a="1"/>
  <c r="O2958" i="11" s="1"/>
  <c r="P2958" i="11" a="1"/>
  <c r="P2958" i="11" s="1"/>
  <c r="Q2958" i="11" a="1"/>
  <c r="Q2958" i="11" s="1"/>
  <c r="R2958" i="11" a="1"/>
  <c r="R2958" i="11" s="1"/>
  <c r="N2959" i="11" a="1"/>
  <c r="N2959" i="11" s="1"/>
  <c r="O2959" i="11" a="1"/>
  <c r="O2959" i="11" s="1"/>
  <c r="P2959" i="11" a="1"/>
  <c r="P2959" i="11" s="1"/>
  <c r="Q2959" i="11" a="1"/>
  <c r="Q2959" i="11" s="1"/>
  <c r="R2959" i="11" a="1"/>
  <c r="R2959" i="11" s="1"/>
  <c r="N2960" i="11" a="1"/>
  <c r="N2960" i="11" s="1"/>
  <c r="O2960" i="11" a="1"/>
  <c r="O2960" i="11" s="1"/>
  <c r="P2960" i="11" a="1"/>
  <c r="P2960" i="11" s="1"/>
  <c r="Q2960" i="11" a="1"/>
  <c r="Q2960" i="11" s="1"/>
  <c r="R2960" i="11" a="1"/>
  <c r="R2960" i="11" s="1"/>
  <c r="N2961" i="11" a="1"/>
  <c r="N2961" i="11" s="1"/>
  <c r="O2961" i="11" a="1"/>
  <c r="O2961" i="11" s="1"/>
  <c r="P2961" i="11" a="1"/>
  <c r="P2961" i="11" s="1"/>
  <c r="Q2961" i="11" a="1"/>
  <c r="Q2961" i="11" s="1"/>
  <c r="R2961" i="11" a="1"/>
  <c r="R2961" i="11" s="1"/>
  <c r="N2962" i="11" a="1"/>
  <c r="N2962" i="11" s="1"/>
  <c r="O2962" i="11" a="1"/>
  <c r="O2962" i="11" s="1"/>
  <c r="P2962" i="11" a="1"/>
  <c r="P2962" i="11" s="1"/>
  <c r="Q2962" i="11" a="1"/>
  <c r="Q2962" i="11" s="1"/>
  <c r="R2962" i="11" a="1"/>
  <c r="R2962" i="11" s="1"/>
  <c r="N2963" i="11" a="1"/>
  <c r="N2963" i="11" s="1"/>
  <c r="O2963" i="11" a="1"/>
  <c r="O2963" i="11" s="1"/>
  <c r="P2963" i="11" a="1"/>
  <c r="P2963" i="11" s="1"/>
  <c r="Q2963" i="11" a="1"/>
  <c r="Q2963" i="11" s="1"/>
  <c r="R2963" i="11" a="1"/>
  <c r="R2963" i="11" s="1"/>
  <c r="N2964" i="11" a="1"/>
  <c r="N2964" i="11" s="1"/>
  <c r="O2964" i="11" a="1"/>
  <c r="O2964" i="11" s="1"/>
  <c r="P2964" i="11" a="1"/>
  <c r="P2964" i="11" s="1"/>
  <c r="Q2964" i="11" a="1"/>
  <c r="Q2964" i="11" s="1"/>
  <c r="R2964" i="11" a="1"/>
  <c r="R2964" i="11" s="1"/>
  <c r="N2965" i="11" a="1"/>
  <c r="N2965" i="11" s="1"/>
  <c r="O2965" i="11" a="1"/>
  <c r="O2965" i="11" s="1"/>
  <c r="P2965" i="11" a="1"/>
  <c r="P2965" i="11" s="1"/>
  <c r="Q2965" i="11" a="1"/>
  <c r="Q2965" i="11" s="1"/>
  <c r="R2965" i="11" a="1"/>
  <c r="R2965" i="11" s="1"/>
  <c r="N2966" i="11" a="1"/>
  <c r="N2966" i="11" s="1"/>
  <c r="O2966" i="11" a="1"/>
  <c r="O2966" i="11" s="1"/>
  <c r="P2966" i="11" a="1"/>
  <c r="P2966" i="11" s="1"/>
  <c r="Q2966" i="11" a="1"/>
  <c r="Q2966" i="11" s="1"/>
  <c r="R2966" i="11" a="1"/>
  <c r="R2966" i="11" s="1"/>
  <c r="N2967" i="11" a="1"/>
  <c r="N2967" i="11" s="1"/>
  <c r="O2967" i="11" a="1"/>
  <c r="O2967" i="11" s="1"/>
  <c r="P2967" i="11" a="1"/>
  <c r="P2967" i="11" s="1"/>
  <c r="Q2967" i="11" a="1"/>
  <c r="Q2967" i="11" s="1"/>
  <c r="R2967" i="11" a="1"/>
  <c r="R2967" i="11" s="1"/>
  <c r="N2968" i="11" a="1"/>
  <c r="N2968" i="11" s="1"/>
  <c r="O2968" i="11" a="1"/>
  <c r="O2968" i="11" s="1"/>
  <c r="P2968" i="11" a="1"/>
  <c r="P2968" i="11" s="1"/>
  <c r="Q2968" i="11" a="1"/>
  <c r="Q2968" i="11" s="1"/>
  <c r="R2968" i="11" a="1"/>
  <c r="R2968" i="11" s="1"/>
  <c r="N2969" i="11" a="1"/>
  <c r="N2969" i="11" s="1"/>
  <c r="O2969" i="11" a="1"/>
  <c r="O2969" i="11" s="1"/>
  <c r="P2969" i="11" a="1"/>
  <c r="P2969" i="11" s="1"/>
  <c r="Q2969" i="11" a="1"/>
  <c r="Q2969" i="11" s="1"/>
  <c r="R2969" i="11" a="1"/>
  <c r="R2969" i="11" s="1"/>
  <c r="N2970" i="11" a="1"/>
  <c r="N2970" i="11" s="1"/>
  <c r="O2970" i="11" a="1"/>
  <c r="O2970" i="11" s="1"/>
  <c r="P2970" i="11" a="1"/>
  <c r="P2970" i="11" s="1"/>
  <c r="Q2970" i="11" a="1"/>
  <c r="Q2970" i="11" s="1"/>
  <c r="R2970" i="11" a="1"/>
  <c r="R2970" i="11" s="1"/>
  <c r="N2971" i="11" a="1"/>
  <c r="N2971" i="11" s="1"/>
  <c r="O2971" i="11" a="1"/>
  <c r="O2971" i="11" s="1"/>
  <c r="P2971" i="11" a="1"/>
  <c r="P2971" i="11" s="1"/>
  <c r="Q2971" i="11" a="1"/>
  <c r="Q2971" i="11" s="1"/>
  <c r="R2971" i="11" a="1"/>
  <c r="R2971" i="11" s="1"/>
  <c r="N2972" i="11" a="1"/>
  <c r="N2972" i="11" s="1"/>
  <c r="O2972" i="11" a="1"/>
  <c r="O2972" i="11" s="1"/>
  <c r="P2972" i="11" a="1"/>
  <c r="P2972" i="11" s="1"/>
  <c r="Q2972" i="11" a="1"/>
  <c r="Q2972" i="11" s="1"/>
  <c r="R2972" i="11" a="1"/>
  <c r="R2972" i="11" s="1"/>
  <c r="N2973" i="11" a="1"/>
  <c r="N2973" i="11" s="1"/>
  <c r="O2973" i="11" a="1"/>
  <c r="O2973" i="11" s="1"/>
  <c r="P2973" i="11" a="1"/>
  <c r="P2973" i="11" s="1"/>
  <c r="Q2973" i="11" a="1"/>
  <c r="Q2973" i="11" s="1"/>
  <c r="R2973" i="11" a="1"/>
  <c r="R2973" i="11" s="1"/>
  <c r="N2974" i="11" a="1"/>
  <c r="N2974" i="11" s="1"/>
  <c r="O2974" i="11" a="1"/>
  <c r="O2974" i="11" s="1"/>
  <c r="P2974" i="11" a="1"/>
  <c r="P2974" i="11" s="1"/>
  <c r="Q2974" i="11" a="1"/>
  <c r="Q2974" i="11" s="1"/>
  <c r="R2974" i="11" a="1"/>
  <c r="R2974" i="11" s="1"/>
  <c r="N2975" i="11" a="1"/>
  <c r="N2975" i="11" s="1"/>
  <c r="O2975" i="11" a="1"/>
  <c r="O2975" i="11" s="1"/>
  <c r="P2975" i="11" a="1"/>
  <c r="P2975" i="11" s="1"/>
  <c r="Q2975" i="11" a="1"/>
  <c r="Q2975" i="11" s="1"/>
  <c r="R2975" i="11" a="1"/>
  <c r="R2975" i="11" s="1"/>
  <c r="N2976" i="11" a="1"/>
  <c r="N2976" i="11" s="1"/>
  <c r="O2976" i="11" a="1"/>
  <c r="O2976" i="11" s="1"/>
  <c r="P2976" i="11" a="1"/>
  <c r="P2976" i="11" s="1"/>
  <c r="Q2976" i="11" a="1"/>
  <c r="Q2976" i="11" s="1"/>
  <c r="R2976" i="11" a="1"/>
  <c r="R2976" i="11" s="1"/>
  <c r="N2977" i="11" a="1"/>
  <c r="N2977" i="11" s="1"/>
  <c r="O2977" i="11" a="1"/>
  <c r="O2977" i="11" s="1"/>
  <c r="P2977" i="11" a="1"/>
  <c r="P2977" i="11" s="1"/>
  <c r="Q2977" i="11" a="1"/>
  <c r="Q2977" i="11" s="1"/>
  <c r="R2977" i="11" a="1"/>
  <c r="R2977" i="11" s="1"/>
  <c r="N2978" i="11" a="1"/>
  <c r="N2978" i="11" s="1"/>
  <c r="O2978" i="11" a="1"/>
  <c r="O2978" i="11" s="1"/>
  <c r="P2978" i="11" a="1"/>
  <c r="P2978" i="11" s="1"/>
  <c r="Q2978" i="11" a="1"/>
  <c r="Q2978" i="11" s="1"/>
  <c r="R2978" i="11" a="1"/>
  <c r="R2978" i="11" s="1"/>
  <c r="N2979" i="11" a="1"/>
  <c r="N2979" i="11" s="1"/>
  <c r="O2979" i="11" a="1"/>
  <c r="O2979" i="11" s="1"/>
  <c r="P2979" i="11" a="1"/>
  <c r="P2979" i="11" s="1"/>
  <c r="Q2979" i="11" a="1"/>
  <c r="Q2979" i="11" s="1"/>
  <c r="R2979" i="11" a="1"/>
  <c r="R2979" i="11" s="1"/>
  <c r="N2980" i="11" a="1"/>
  <c r="N2980" i="11" s="1"/>
  <c r="O2980" i="11" a="1"/>
  <c r="O2980" i="11" s="1"/>
  <c r="P2980" i="11" a="1"/>
  <c r="P2980" i="11" s="1"/>
  <c r="Q2980" i="11" a="1"/>
  <c r="Q2980" i="11" s="1"/>
  <c r="R2980" i="11" a="1"/>
  <c r="R2980" i="11" s="1"/>
  <c r="N2981" i="11" a="1"/>
  <c r="N2981" i="11" s="1"/>
  <c r="O2981" i="11" a="1"/>
  <c r="O2981" i="11" s="1"/>
  <c r="P2981" i="11" a="1"/>
  <c r="P2981" i="11" s="1"/>
  <c r="Q2981" i="11" a="1"/>
  <c r="Q2981" i="11" s="1"/>
  <c r="R2981" i="11" a="1"/>
  <c r="R2981" i="11" s="1"/>
  <c r="N2982" i="11" a="1"/>
  <c r="N2982" i="11" s="1"/>
  <c r="O2982" i="11" a="1"/>
  <c r="O2982" i="11" s="1"/>
  <c r="P2982" i="11" a="1"/>
  <c r="P2982" i="11" s="1"/>
  <c r="Q2982" i="11" a="1"/>
  <c r="Q2982" i="11" s="1"/>
  <c r="R2982" i="11" a="1"/>
  <c r="R2982" i="11" s="1"/>
  <c r="N2983" i="11" a="1"/>
  <c r="N2983" i="11" s="1"/>
  <c r="O2983" i="11" a="1"/>
  <c r="O2983" i="11" s="1"/>
  <c r="P2983" i="11" a="1"/>
  <c r="P2983" i="11" s="1"/>
  <c r="Q2983" i="11" a="1"/>
  <c r="Q2983" i="11" s="1"/>
  <c r="R2983" i="11" a="1"/>
  <c r="R2983" i="11" s="1"/>
  <c r="N2984" i="11" a="1"/>
  <c r="N2984" i="11" s="1"/>
  <c r="O2984" i="11" a="1"/>
  <c r="O2984" i="11" s="1"/>
  <c r="P2984" i="11" a="1"/>
  <c r="P2984" i="11" s="1"/>
  <c r="Q2984" i="11" a="1"/>
  <c r="Q2984" i="11" s="1"/>
  <c r="R2984" i="11" a="1"/>
  <c r="R2984" i="11" s="1"/>
  <c r="N2985" i="11" a="1"/>
  <c r="N2985" i="11" s="1"/>
  <c r="O2985" i="11" a="1"/>
  <c r="O2985" i="11" s="1"/>
  <c r="P2985" i="11" a="1"/>
  <c r="P2985" i="11" s="1"/>
  <c r="Q2985" i="11" a="1"/>
  <c r="Q2985" i="11" s="1"/>
  <c r="R2985" i="11" a="1"/>
  <c r="R2985" i="11" s="1"/>
  <c r="N2986" i="11" a="1"/>
  <c r="N2986" i="11" s="1"/>
  <c r="O2986" i="11" a="1"/>
  <c r="O2986" i="11" s="1"/>
  <c r="P2986" i="11" a="1"/>
  <c r="P2986" i="11" s="1"/>
  <c r="Q2986" i="11" a="1"/>
  <c r="Q2986" i="11" s="1"/>
  <c r="R2986" i="11" a="1"/>
  <c r="R2986" i="11" s="1"/>
  <c r="N2987" i="11" a="1"/>
  <c r="N2987" i="11" s="1"/>
  <c r="O2987" i="11" a="1"/>
  <c r="O2987" i="11" s="1"/>
  <c r="P2987" i="11" a="1"/>
  <c r="P2987" i="11" s="1"/>
  <c r="Q2987" i="11" a="1"/>
  <c r="Q2987" i="11" s="1"/>
  <c r="R2987" i="11" a="1"/>
  <c r="R2987" i="11" s="1"/>
  <c r="N2988" i="11" a="1"/>
  <c r="N2988" i="11" s="1"/>
  <c r="O2988" i="11" a="1"/>
  <c r="O2988" i="11" s="1"/>
  <c r="P2988" i="11" a="1"/>
  <c r="P2988" i="11" s="1"/>
  <c r="Q2988" i="11" a="1"/>
  <c r="Q2988" i="11" s="1"/>
  <c r="R2988" i="11" a="1"/>
  <c r="R2988" i="11" s="1"/>
  <c r="N2989" i="11" a="1"/>
  <c r="N2989" i="11" s="1"/>
  <c r="O2989" i="11" a="1"/>
  <c r="O2989" i="11" s="1"/>
  <c r="P2989" i="11" a="1"/>
  <c r="P2989" i="11" s="1"/>
  <c r="Q2989" i="11" a="1"/>
  <c r="Q2989" i="11" s="1"/>
  <c r="R2989" i="11" a="1"/>
  <c r="R2989" i="11" s="1"/>
  <c r="N2990" i="11" a="1"/>
  <c r="N2990" i="11" s="1"/>
  <c r="O2990" i="11" a="1"/>
  <c r="O2990" i="11" s="1"/>
  <c r="P2990" i="11" a="1"/>
  <c r="P2990" i="11" s="1"/>
  <c r="Q2990" i="11" a="1"/>
  <c r="Q2990" i="11" s="1"/>
  <c r="R2990" i="11" a="1"/>
  <c r="R2990" i="11" s="1"/>
  <c r="N2991" i="11" a="1"/>
  <c r="N2991" i="11" s="1"/>
  <c r="O2991" i="11" a="1"/>
  <c r="O2991" i="11" s="1"/>
  <c r="P2991" i="11" a="1"/>
  <c r="P2991" i="11" s="1"/>
  <c r="Q2991" i="11" a="1"/>
  <c r="Q2991" i="11" s="1"/>
  <c r="R2991" i="11" a="1"/>
  <c r="R2991" i="11" s="1"/>
  <c r="N2992" i="11" a="1"/>
  <c r="N2992" i="11" s="1"/>
  <c r="O2992" i="11" a="1"/>
  <c r="O2992" i="11" s="1"/>
  <c r="P2992" i="11" a="1"/>
  <c r="P2992" i="11" s="1"/>
  <c r="Q2992" i="11" a="1"/>
  <c r="Q2992" i="11" s="1"/>
  <c r="R2992" i="11" a="1"/>
  <c r="R2992" i="11" s="1"/>
  <c r="N2993" i="11" a="1"/>
  <c r="N2993" i="11" s="1"/>
  <c r="O2993" i="11" a="1"/>
  <c r="O2993" i="11" s="1"/>
  <c r="P2993" i="11" a="1"/>
  <c r="P2993" i="11" s="1"/>
  <c r="Q2993" i="11" a="1"/>
  <c r="Q2993" i="11" s="1"/>
  <c r="R2993" i="11" a="1"/>
  <c r="R2993" i="11" s="1"/>
  <c r="N2994" i="11" a="1"/>
  <c r="N2994" i="11" s="1"/>
  <c r="O2994" i="11" a="1"/>
  <c r="O2994" i="11" s="1"/>
  <c r="P2994" i="11" a="1"/>
  <c r="P2994" i="11" s="1"/>
  <c r="Q2994" i="11" a="1"/>
  <c r="Q2994" i="11" s="1"/>
  <c r="R2994" i="11" a="1"/>
  <c r="R2994" i="11" s="1"/>
  <c r="N2995" i="11" a="1"/>
  <c r="N2995" i="11" s="1"/>
  <c r="O2995" i="11" a="1"/>
  <c r="O2995" i="11" s="1"/>
  <c r="P2995" i="11" a="1"/>
  <c r="P2995" i="11" s="1"/>
  <c r="Q2995" i="11" a="1"/>
  <c r="Q2995" i="11" s="1"/>
  <c r="R2995" i="11" a="1"/>
  <c r="R2995" i="11" s="1"/>
  <c r="N2996" i="11" a="1"/>
  <c r="N2996" i="11" s="1"/>
  <c r="O2996" i="11" a="1"/>
  <c r="O2996" i="11" s="1"/>
  <c r="P2996" i="11" a="1"/>
  <c r="P2996" i="11" s="1"/>
  <c r="Q2996" i="11" a="1"/>
  <c r="Q2996" i="11" s="1"/>
  <c r="R2996" i="11" a="1"/>
  <c r="R2996" i="11" s="1"/>
  <c r="N2997" i="11" a="1"/>
  <c r="N2997" i="11" s="1"/>
  <c r="O2997" i="11" a="1"/>
  <c r="O2997" i="11" s="1"/>
  <c r="P2997" i="11" a="1"/>
  <c r="P2997" i="11" s="1"/>
  <c r="Q2997" i="11" a="1"/>
  <c r="Q2997" i="11" s="1"/>
  <c r="R2997" i="11" a="1"/>
  <c r="R2997" i="11" s="1"/>
  <c r="N2998" i="11" a="1"/>
  <c r="N2998" i="11" s="1"/>
  <c r="O2998" i="11" a="1"/>
  <c r="O2998" i="11" s="1"/>
  <c r="P2998" i="11" a="1"/>
  <c r="P2998" i="11" s="1"/>
  <c r="Q2998" i="11" a="1"/>
  <c r="Q2998" i="11" s="1"/>
  <c r="R2998" i="11" a="1"/>
  <c r="R2998" i="11" s="1"/>
  <c r="N2999" i="11" a="1"/>
  <c r="N2999" i="11" s="1"/>
  <c r="O2999" i="11" a="1"/>
  <c r="O2999" i="11" s="1"/>
  <c r="P2999" i="11" a="1"/>
  <c r="P2999" i="11" s="1"/>
  <c r="Q2999" i="11" a="1"/>
  <c r="Q2999" i="11" s="1"/>
  <c r="R2999" i="11" a="1"/>
  <c r="R2999" i="11" s="1"/>
  <c r="N3000" i="11" a="1"/>
  <c r="N3000" i="11" s="1"/>
  <c r="O3000" i="11" a="1"/>
  <c r="O3000" i="11" s="1"/>
  <c r="P3000" i="11" a="1"/>
  <c r="P3000" i="11" s="1"/>
  <c r="Q3000" i="11" a="1"/>
  <c r="Q3000" i="11" s="1"/>
  <c r="R3000" i="11" a="1"/>
  <c r="R3000" i="11" s="1"/>
  <c r="N3001" i="11" a="1"/>
  <c r="N3001" i="11" s="1"/>
  <c r="O3001" i="11" a="1"/>
  <c r="O3001" i="11" s="1"/>
  <c r="P3001" i="11" a="1"/>
  <c r="P3001" i="11" s="1"/>
  <c r="Q3001" i="11" a="1"/>
  <c r="Q3001" i="11" s="1"/>
  <c r="R3001" i="11" a="1"/>
  <c r="R3001" i="11" s="1"/>
  <c r="N3002" i="11" a="1"/>
  <c r="N3002" i="11" s="1"/>
  <c r="O3002" i="11" a="1"/>
  <c r="O3002" i="11" s="1"/>
  <c r="P3002" i="11" a="1"/>
  <c r="P3002" i="11" s="1"/>
  <c r="Q3002" i="11" a="1"/>
  <c r="Q3002" i="11" s="1"/>
  <c r="R3002" i="11" a="1"/>
  <c r="R3002" i="11" s="1"/>
  <c r="N3003" i="11" a="1"/>
  <c r="N3003" i="11" s="1"/>
  <c r="O3003" i="11" a="1"/>
  <c r="O3003" i="11" s="1"/>
  <c r="P3003" i="11" a="1"/>
  <c r="P3003" i="11" s="1"/>
  <c r="Q3003" i="11" a="1"/>
  <c r="Q3003" i="11" s="1"/>
  <c r="R3003" i="11" a="1"/>
  <c r="R3003" i="11" s="1"/>
  <c r="N3004" i="11" a="1"/>
  <c r="N3004" i="11" s="1"/>
  <c r="O3004" i="11" a="1"/>
  <c r="O3004" i="11" s="1"/>
  <c r="P3004" i="11" a="1"/>
  <c r="P3004" i="11" s="1"/>
  <c r="Q3004" i="11" a="1"/>
  <c r="Q3004" i="11" s="1"/>
  <c r="R3004" i="11" a="1"/>
  <c r="R3004" i="11" s="1"/>
  <c r="N3005" i="11" a="1"/>
  <c r="N3005" i="11" s="1"/>
  <c r="O3005" i="11" a="1"/>
  <c r="O3005" i="11" s="1"/>
  <c r="P3005" i="11" a="1"/>
  <c r="P3005" i="11" s="1"/>
  <c r="Q3005" i="11" a="1"/>
  <c r="Q3005" i="11" s="1"/>
  <c r="R3005" i="11" a="1"/>
  <c r="R3005" i="11" s="1"/>
  <c r="N3006" i="11" a="1"/>
  <c r="N3006" i="11" s="1"/>
  <c r="O3006" i="11" a="1"/>
  <c r="O3006" i="11" s="1"/>
  <c r="P3006" i="11" a="1"/>
  <c r="P3006" i="11" s="1"/>
  <c r="Q3006" i="11" a="1"/>
  <c r="Q3006" i="11" s="1"/>
  <c r="R3006" i="11" a="1"/>
  <c r="R3006" i="11" s="1"/>
  <c r="N3007" i="11" a="1"/>
  <c r="N3007" i="11" s="1"/>
  <c r="O3007" i="11" a="1"/>
  <c r="O3007" i="11" s="1"/>
  <c r="P3007" i="11" a="1"/>
  <c r="P3007" i="11" s="1"/>
  <c r="Q3007" i="11" a="1"/>
  <c r="Q3007" i="11" s="1"/>
  <c r="R3007" i="11" a="1"/>
  <c r="R3007" i="11" s="1"/>
  <c r="N3008" i="11" a="1"/>
  <c r="N3008" i="11" s="1"/>
  <c r="O3008" i="11" a="1"/>
  <c r="O3008" i="11" s="1"/>
  <c r="P3008" i="11" a="1"/>
  <c r="P3008" i="11" s="1"/>
  <c r="Q3008" i="11" a="1"/>
  <c r="Q3008" i="11" s="1"/>
  <c r="R3008" i="11" a="1"/>
  <c r="R3008" i="11" s="1"/>
  <c r="N3009" i="11" a="1"/>
  <c r="N3009" i="11" s="1"/>
  <c r="O3009" i="11" a="1"/>
  <c r="O3009" i="11" s="1"/>
  <c r="P3009" i="11" a="1"/>
  <c r="P3009" i="11" s="1"/>
  <c r="Q3009" i="11" a="1"/>
  <c r="Q3009" i="11" s="1"/>
  <c r="R3009" i="11" a="1"/>
  <c r="R3009" i="11" s="1"/>
  <c r="N3010" i="11" a="1"/>
  <c r="N3010" i="11" s="1"/>
  <c r="O3010" i="11" a="1"/>
  <c r="O3010" i="11" s="1"/>
  <c r="P3010" i="11" a="1"/>
  <c r="P3010" i="11" s="1"/>
  <c r="Q3010" i="11" a="1"/>
  <c r="Q3010" i="11" s="1"/>
  <c r="R3010" i="11" a="1"/>
  <c r="R3010" i="11" s="1"/>
  <c r="N3011" i="11" a="1"/>
  <c r="N3011" i="11" s="1"/>
  <c r="O3011" i="11" a="1"/>
  <c r="O3011" i="11" s="1"/>
  <c r="P3011" i="11" a="1"/>
  <c r="P3011" i="11" s="1"/>
  <c r="Q3011" i="11" a="1"/>
  <c r="Q3011" i="11" s="1"/>
  <c r="R3011" i="11" a="1"/>
  <c r="R3011" i="11" s="1"/>
  <c r="N3012" i="11" a="1"/>
  <c r="N3012" i="11" s="1"/>
  <c r="O3012" i="11" a="1"/>
  <c r="O3012" i="11" s="1"/>
  <c r="P3012" i="11" a="1"/>
  <c r="P3012" i="11" s="1"/>
  <c r="Q3012" i="11" a="1"/>
  <c r="Q3012" i="11" s="1"/>
  <c r="R3012" i="11" a="1"/>
  <c r="R3012" i="11" s="1"/>
  <c r="N3013" i="11" a="1"/>
  <c r="N3013" i="11" s="1"/>
  <c r="O3013" i="11" a="1"/>
  <c r="O3013" i="11" s="1"/>
  <c r="P3013" i="11" a="1"/>
  <c r="P3013" i="11" s="1"/>
  <c r="Q3013" i="11" a="1"/>
  <c r="Q3013" i="11" s="1"/>
  <c r="R3013" i="11" a="1"/>
  <c r="R3013" i="11" s="1"/>
  <c r="N3014" i="11" a="1"/>
  <c r="N3014" i="11" s="1"/>
  <c r="O3014" i="11" a="1"/>
  <c r="O3014" i="11" s="1"/>
  <c r="P3014" i="11" a="1"/>
  <c r="P3014" i="11" s="1"/>
  <c r="Q3014" i="11" a="1"/>
  <c r="Q3014" i="11" s="1"/>
  <c r="R3014" i="11" a="1"/>
  <c r="R3014" i="11" s="1"/>
  <c r="N3015" i="11" a="1"/>
  <c r="N3015" i="11" s="1"/>
  <c r="O3015" i="11" a="1"/>
  <c r="O3015" i="11" s="1"/>
  <c r="P3015" i="11" a="1"/>
  <c r="P3015" i="11" s="1"/>
  <c r="Q3015" i="11" a="1"/>
  <c r="Q3015" i="11" s="1"/>
  <c r="R3015" i="11" a="1"/>
  <c r="R3015" i="11" s="1"/>
  <c r="N3016" i="11" a="1"/>
  <c r="N3016" i="11" s="1"/>
  <c r="O3016" i="11" a="1"/>
  <c r="O3016" i="11" s="1"/>
  <c r="P3016" i="11" a="1"/>
  <c r="P3016" i="11" s="1"/>
  <c r="Q3016" i="11" a="1"/>
  <c r="Q3016" i="11" s="1"/>
  <c r="R3016" i="11" a="1"/>
  <c r="R3016" i="11" s="1"/>
  <c r="N3017" i="11" a="1"/>
  <c r="N3017" i="11" s="1"/>
  <c r="O3017" i="11" a="1"/>
  <c r="O3017" i="11" s="1"/>
  <c r="P3017" i="11" a="1"/>
  <c r="P3017" i="11" s="1"/>
  <c r="Q3017" i="11" a="1"/>
  <c r="Q3017" i="11" s="1"/>
  <c r="R3017" i="11" a="1"/>
  <c r="R3017" i="11" s="1"/>
  <c r="N3018" i="11" a="1"/>
  <c r="N3018" i="11" s="1"/>
  <c r="O3018" i="11" a="1"/>
  <c r="O3018" i="11" s="1"/>
  <c r="P3018" i="11" a="1"/>
  <c r="P3018" i="11" s="1"/>
  <c r="Q3018" i="11" a="1"/>
  <c r="Q3018" i="11" s="1"/>
  <c r="R3018" i="11" a="1"/>
  <c r="R3018" i="11" s="1"/>
  <c r="N3019" i="11" a="1"/>
  <c r="N3019" i="11" s="1"/>
  <c r="O3019" i="11" a="1"/>
  <c r="O3019" i="11" s="1"/>
  <c r="P3019" i="11" a="1"/>
  <c r="P3019" i="11" s="1"/>
  <c r="Q3019" i="11" a="1"/>
  <c r="Q3019" i="11" s="1"/>
  <c r="R3019" i="11" a="1"/>
  <c r="R3019" i="11" s="1"/>
  <c r="N3020" i="11" a="1"/>
  <c r="N3020" i="11" s="1"/>
  <c r="O3020" i="11" a="1"/>
  <c r="O3020" i="11" s="1"/>
  <c r="P3020" i="11" a="1"/>
  <c r="P3020" i="11" s="1"/>
  <c r="Q3020" i="11" a="1"/>
  <c r="Q3020" i="11" s="1"/>
  <c r="R3020" i="11" a="1"/>
  <c r="R3020" i="11" s="1"/>
  <c r="N3021" i="11" a="1"/>
  <c r="N3021" i="11" s="1"/>
  <c r="O3021" i="11" a="1"/>
  <c r="O3021" i="11" s="1"/>
  <c r="P3021" i="11" a="1"/>
  <c r="P3021" i="11" s="1"/>
  <c r="Q3021" i="11" a="1"/>
  <c r="Q3021" i="11" s="1"/>
  <c r="R3021" i="11" a="1"/>
  <c r="R3021" i="11" s="1"/>
  <c r="N3022" i="11" a="1"/>
  <c r="N3022" i="11" s="1"/>
  <c r="O3022" i="11" a="1"/>
  <c r="O3022" i="11" s="1"/>
  <c r="P3022" i="11" a="1"/>
  <c r="P3022" i="11" s="1"/>
  <c r="Q3022" i="11" a="1"/>
  <c r="Q3022" i="11" s="1"/>
  <c r="R3022" i="11" a="1"/>
  <c r="R3022" i="11" s="1"/>
  <c r="N3023" i="11" a="1"/>
  <c r="N3023" i="11" s="1"/>
  <c r="O3023" i="11" a="1"/>
  <c r="O3023" i="11" s="1"/>
  <c r="P3023" i="11" a="1"/>
  <c r="P3023" i="11" s="1"/>
  <c r="Q3023" i="11" a="1"/>
  <c r="Q3023" i="11" s="1"/>
  <c r="R3023" i="11" a="1"/>
  <c r="R3023" i="11" s="1"/>
  <c r="N3024" i="11" a="1"/>
  <c r="N3024" i="11" s="1"/>
  <c r="O3024" i="11" a="1"/>
  <c r="O3024" i="11" s="1"/>
  <c r="P3024" i="11" a="1"/>
  <c r="P3024" i="11" s="1"/>
  <c r="Q3024" i="11" a="1"/>
  <c r="Q3024" i="11" s="1"/>
  <c r="R3024" i="11" a="1"/>
  <c r="R3024" i="11" s="1"/>
  <c r="N3025" i="11" a="1"/>
  <c r="N3025" i="11" s="1"/>
  <c r="O3025" i="11" a="1"/>
  <c r="O3025" i="11" s="1"/>
  <c r="P3025" i="11" a="1"/>
  <c r="P3025" i="11" s="1"/>
  <c r="Q3025" i="11" a="1"/>
  <c r="Q3025" i="11" s="1"/>
  <c r="R3025" i="11" a="1"/>
  <c r="R3025" i="11" s="1"/>
  <c r="N3026" i="11" a="1"/>
  <c r="N3026" i="11" s="1"/>
  <c r="O3026" i="11" a="1"/>
  <c r="O3026" i="11" s="1"/>
  <c r="P3026" i="11" a="1"/>
  <c r="P3026" i="11" s="1"/>
  <c r="Q3026" i="11" a="1"/>
  <c r="Q3026" i="11" s="1"/>
  <c r="R3026" i="11" a="1"/>
  <c r="R3026" i="11" s="1"/>
  <c r="N3027" i="11" a="1"/>
  <c r="N3027" i="11" s="1"/>
  <c r="O3027" i="11" a="1"/>
  <c r="O3027" i="11" s="1"/>
  <c r="P3027" i="11" a="1"/>
  <c r="P3027" i="11" s="1"/>
  <c r="Q3027" i="11" a="1"/>
  <c r="Q3027" i="11" s="1"/>
  <c r="R3027" i="11" a="1"/>
  <c r="R3027" i="11" s="1"/>
  <c r="N3028" i="11" a="1"/>
  <c r="N3028" i="11" s="1"/>
  <c r="O3028" i="11" a="1"/>
  <c r="O3028" i="11" s="1"/>
  <c r="P3028" i="11" a="1"/>
  <c r="P3028" i="11" s="1"/>
  <c r="Q3028" i="11" a="1"/>
  <c r="Q3028" i="11" s="1"/>
  <c r="R3028" i="11" a="1"/>
  <c r="R3028" i="11" s="1"/>
  <c r="N3029" i="11" a="1"/>
  <c r="N3029" i="11" s="1"/>
  <c r="O3029" i="11" a="1"/>
  <c r="O3029" i="11" s="1"/>
  <c r="P3029" i="11" a="1"/>
  <c r="P3029" i="11" s="1"/>
  <c r="Q3029" i="11" a="1"/>
  <c r="Q3029" i="11" s="1"/>
  <c r="R3029" i="11" a="1"/>
  <c r="R3029" i="11" s="1"/>
  <c r="N3030" i="11" a="1"/>
  <c r="N3030" i="11" s="1"/>
  <c r="O3030" i="11" a="1"/>
  <c r="O3030" i="11" s="1"/>
  <c r="P3030" i="11" a="1"/>
  <c r="P3030" i="11" s="1"/>
  <c r="Q3030" i="11" a="1"/>
  <c r="Q3030" i="11" s="1"/>
  <c r="R3030" i="11" a="1"/>
  <c r="R3030" i="11" s="1"/>
  <c r="N3031" i="11" a="1"/>
  <c r="N3031" i="11" s="1"/>
  <c r="O3031" i="11" a="1"/>
  <c r="O3031" i="11" s="1"/>
  <c r="P3031" i="11" a="1"/>
  <c r="P3031" i="11" s="1"/>
  <c r="Q3031" i="11" a="1"/>
  <c r="Q3031" i="11" s="1"/>
  <c r="R3031" i="11" a="1"/>
  <c r="R3031" i="11" s="1"/>
  <c r="N3032" i="11" a="1"/>
  <c r="N3032" i="11" s="1"/>
  <c r="O3032" i="11" a="1"/>
  <c r="O3032" i="11" s="1"/>
  <c r="P3032" i="11" a="1"/>
  <c r="P3032" i="11" s="1"/>
  <c r="Q3032" i="11" a="1"/>
  <c r="Q3032" i="11" s="1"/>
  <c r="R3032" i="11" a="1"/>
  <c r="R3032" i="11" s="1"/>
  <c r="N3033" i="11" a="1"/>
  <c r="N3033" i="11" s="1"/>
  <c r="O3033" i="11" a="1"/>
  <c r="O3033" i="11" s="1"/>
  <c r="P3033" i="11" a="1"/>
  <c r="P3033" i="11" s="1"/>
  <c r="Q3033" i="11" a="1"/>
  <c r="Q3033" i="11" s="1"/>
  <c r="R3033" i="11" a="1"/>
  <c r="R3033" i="11" s="1"/>
  <c r="N3034" i="11" a="1"/>
  <c r="N3034" i="11" s="1"/>
  <c r="O3034" i="11" a="1"/>
  <c r="O3034" i="11" s="1"/>
  <c r="P3034" i="11" a="1"/>
  <c r="P3034" i="11" s="1"/>
  <c r="Q3034" i="11" a="1"/>
  <c r="Q3034" i="11" s="1"/>
  <c r="R3034" i="11" a="1"/>
  <c r="R3034" i="11" s="1"/>
  <c r="N3035" i="11" a="1"/>
  <c r="N3035" i="11" s="1"/>
  <c r="O3035" i="11" a="1"/>
  <c r="O3035" i="11" s="1"/>
  <c r="P3035" i="11" a="1"/>
  <c r="P3035" i="11" s="1"/>
  <c r="Q3035" i="11" a="1"/>
  <c r="Q3035" i="11" s="1"/>
  <c r="R3035" i="11" a="1"/>
  <c r="R3035" i="11" s="1"/>
  <c r="N3036" i="11" a="1"/>
  <c r="N3036" i="11" s="1"/>
  <c r="O3036" i="11" a="1"/>
  <c r="O3036" i="11" s="1"/>
  <c r="P3036" i="11" a="1"/>
  <c r="P3036" i="11" s="1"/>
  <c r="Q3036" i="11" a="1"/>
  <c r="Q3036" i="11" s="1"/>
  <c r="R3036" i="11" a="1"/>
  <c r="R3036" i="11" s="1"/>
  <c r="N3037" i="11" a="1"/>
  <c r="N3037" i="11" s="1"/>
  <c r="O3037" i="11" a="1"/>
  <c r="O3037" i="11" s="1"/>
  <c r="P3037" i="11" a="1"/>
  <c r="P3037" i="11" s="1"/>
  <c r="Q3037" i="11" a="1"/>
  <c r="Q3037" i="11" s="1"/>
  <c r="R3037" i="11" a="1"/>
  <c r="R3037" i="11" s="1"/>
  <c r="N3038" i="11" a="1"/>
  <c r="N3038" i="11" s="1"/>
  <c r="O3038" i="11" a="1"/>
  <c r="O3038" i="11" s="1"/>
  <c r="P3038" i="11" a="1"/>
  <c r="P3038" i="11" s="1"/>
  <c r="Q3038" i="11" a="1"/>
  <c r="Q3038" i="11" s="1"/>
  <c r="R3038" i="11" a="1"/>
  <c r="R3038" i="11" s="1"/>
  <c r="N3039" i="11" a="1"/>
  <c r="N3039" i="11" s="1"/>
  <c r="O3039" i="11" a="1"/>
  <c r="O3039" i="11" s="1"/>
  <c r="P3039" i="11" a="1"/>
  <c r="P3039" i="11" s="1"/>
  <c r="Q3039" i="11" a="1"/>
  <c r="Q3039" i="11" s="1"/>
  <c r="R3039" i="11" a="1"/>
  <c r="R3039" i="11" s="1"/>
  <c r="N3040" i="11" a="1"/>
  <c r="N3040" i="11" s="1"/>
  <c r="O3040" i="11" a="1"/>
  <c r="O3040" i="11" s="1"/>
  <c r="P3040" i="11" a="1"/>
  <c r="P3040" i="11" s="1"/>
  <c r="Q3040" i="11" a="1"/>
  <c r="Q3040" i="11" s="1"/>
  <c r="R3040" i="11" a="1"/>
  <c r="R3040" i="11" s="1"/>
  <c r="N3041" i="11" a="1"/>
  <c r="N3041" i="11" s="1"/>
  <c r="O3041" i="11" a="1"/>
  <c r="O3041" i="11" s="1"/>
  <c r="P3041" i="11" a="1"/>
  <c r="P3041" i="11" s="1"/>
  <c r="Q3041" i="11" a="1"/>
  <c r="Q3041" i="11" s="1"/>
  <c r="R3041" i="11" a="1"/>
  <c r="R3041" i="11" s="1"/>
  <c r="N3042" i="11" a="1"/>
  <c r="N3042" i="11" s="1"/>
  <c r="O3042" i="11" a="1"/>
  <c r="O3042" i="11" s="1"/>
  <c r="P3042" i="11" a="1"/>
  <c r="P3042" i="11" s="1"/>
  <c r="Q3042" i="11" a="1"/>
  <c r="Q3042" i="11" s="1"/>
  <c r="R3042" i="11" a="1"/>
  <c r="R3042" i="11" s="1"/>
  <c r="N3043" i="11" a="1"/>
  <c r="N3043" i="11" s="1"/>
  <c r="O3043" i="11" a="1"/>
  <c r="O3043" i="11" s="1"/>
  <c r="P3043" i="11" a="1"/>
  <c r="P3043" i="11" s="1"/>
  <c r="Q3043" i="11" a="1"/>
  <c r="Q3043" i="11" s="1"/>
  <c r="R3043" i="11" a="1"/>
  <c r="R3043" i="11" s="1"/>
  <c r="N3044" i="11" a="1"/>
  <c r="N3044" i="11" s="1"/>
  <c r="O3044" i="11" a="1"/>
  <c r="O3044" i="11" s="1"/>
  <c r="P3044" i="11" a="1"/>
  <c r="P3044" i="11" s="1"/>
  <c r="Q3044" i="11" a="1"/>
  <c r="Q3044" i="11" s="1"/>
  <c r="R3044" i="11" a="1"/>
  <c r="R3044" i="11" s="1"/>
  <c r="N3045" i="11" a="1"/>
  <c r="N3045" i="11" s="1"/>
  <c r="O3045" i="11" a="1"/>
  <c r="O3045" i="11" s="1"/>
  <c r="P3045" i="11" a="1"/>
  <c r="P3045" i="11" s="1"/>
  <c r="Q3045" i="11" a="1"/>
  <c r="Q3045" i="11" s="1"/>
  <c r="R3045" i="11" a="1"/>
  <c r="R3045" i="11" s="1"/>
  <c r="N3046" i="11" a="1"/>
  <c r="N3046" i="11" s="1"/>
  <c r="O3046" i="11" a="1"/>
  <c r="O3046" i="11" s="1"/>
  <c r="P3046" i="11" a="1"/>
  <c r="P3046" i="11" s="1"/>
  <c r="Q3046" i="11" a="1"/>
  <c r="Q3046" i="11" s="1"/>
  <c r="R3046" i="11" a="1"/>
  <c r="R3046" i="11" s="1"/>
  <c r="N3047" i="11" a="1"/>
  <c r="N3047" i="11" s="1"/>
  <c r="O3047" i="11" a="1"/>
  <c r="O3047" i="11" s="1"/>
  <c r="P3047" i="11" a="1"/>
  <c r="P3047" i="11" s="1"/>
  <c r="Q3047" i="11" a="1"/>
  <c r="Q3047" i="11" s="1"/>
  <c r="R3047" i="11" a="1"/>
  <c r="R3047" i="11" s="1"/>
  <c r="N3048" i="11" a="1"/>
  <c r="N3048" i="11" s="1"/>
  <c r="O3048" i="11" a="1"/>
  <c r="O3048" i="11" s="1"/>
  <c r="P3048" i="11" a="1"/>
  <c r="P3048" i="11" s="1"/>
  <c r="Q3048" i="11" a="1"/>
  <c r="Q3048" i="11" s="1"/>
  <c r="R3048" i="11" a="1"/>
  <c r="R3048" i="11" s="1"/>
  <c r="N3049" i="11" a="1"/>
  <c r="N3049" i="11" s="1"/>
  <c r="O3049" i="11" a="1"/>
  <c r="O3049" i="11" s="1"/>
  <c r="P3049" i="11" a="1"/>
  <c r="P3049" i="11" s="1"/>
  <c r="Q3049" i="11" a="1"/>
  <c r="Q3049" i="11" s="1"/>
  <c r="R3049" i="11" a="1"/>
  <c r="R3049" i="11" s="1"/>
  <c r="N3050" i="11" a="1"/>
  <c r="N3050" i="11" s="1"/>
  <c r="O3050" i="11" a="1"/>
  <c r="O3050" i="11" s="1"/>
  <c r="P3050" i="11" a="1"/>
  <c r="P3050" i="11"/>
  <c r="Q3050" i="11" a="1"/>
  <c r="Q3050" i="11"/>
  <c r="R3050" i="11" a="1"/>
  <c r="R3050" i="11"/>
  <c r="N3051" i="11" a="1"/>
  <c r="N3051" i="11"/>
  <c r="O3051" i="11" a="1"/>
  <c r="O3051" i="11"/>
  <c r="P3051" i="11" a="1"/>
  <c r="P3051" i="11"/>
  <c r="Q3051" i="11" a="1"/>
  <c r="Q3051" i="11"/>
  <c r="R3051" i="11" a="1"/>
  <c r="R3051" i="11"/>
  <c r="N3052" i="11" a="1"/>
  <c r="N3052" i="11"/>
  <c r="O3052" i="11" a="1"/>
  <c r="O3052" i="11"/>
  <c r="P3052" i="11" a="1"/>
  <c r="P3052" i="11"/>
  <c r="Q3052" i="11" a="1"/>
  <c r="Q3052" i="11"/>
  <c r="R3052" i="11" a="1"/>
  <c r="R3052" i="11"/>
  <c r="N3053" i="11" a="1"/>
  <c r="N3053" i="11"/>
  <c r="O3053" i="11" a="1"/>
  <c r="O3053" i="11"/>
  <c r="P3053" i="11" a="1"/>
  <c r="P3053" i="11"/>
  <c r="Q3053" i="11" a="1"/>
  <c r="Q3053" i="11"/>
  <c r="R3053" i="11" a="1"/>
  <c r="R3053" i="11"/>
  <c r="N3054" i="11" a="1"/>
  <c r="N3054" i="11"/>
  <c r="O3054" i="11" a="1"/>
  <c r="O3054" i="11"/>
  <c r="P3054" i="11" a="1"/>
  <c r="P3054" i="11"/>
  <c r="Q3054" i="11" a="1"/>
  <c r="Q3054" i="11"/>
  <c r="R3054" i="11" a="1"/>
  <c r="R3054" i="11"/>
  <c r="N3055" i="11" a="1"/>
  <c r="N3055" i="11"/>
  <c r="O3055" i="11" a="1"/>
  <c r="O3055" i="11"/>
  <c r="P3055" i="11" a="1"/>
  <c r="P3055" i="11"/>
  <c r="Q3055" i="11" a="1"/>
  <c r="Q3055" i="11"/>
  <c r="R3055" i="11" a="1"/>
  <c r="R3055" i="11"/>
  <c r="N3056" i="11" a="1"/>
  <c r="N3056" i="11"/>
  <c r="O3056" i="11" a="1"/>
  <c r="O3056" i="11"/>
  <c r="P3056" i="11" a="1"/>
  <c r="P3056" i="11"/>
  <c r="Q3056" i="11" a="1"/>
  <c r="Q3056" i="11"/>
  <c r="R3056" i="11" a="1"/>
  <c r="R3056" i="11"/>
  <c r="N3057" i="11" a="1"/>
  <c r="N3057" i="11"/>
  <c r="O3057" i="11" a="1"/>
  <c r="O3057" i="11"/>
  <c r="P3057" i="11" a="1"/>
  <c r="P3057" i="11"/>
  <c r="Q3057" i="11" a="1"/>
  <c r="Q3057" i="11"/>
  <c r="R3057" i="11" a="1"/>
  <c r="R3057" i="11"/>
  <c r="N3058" i="11" a="1"/>
  <c r="N3058" i="11"/>
  <c r="O3058" i="11" a="1"/>
  <c r="O3058" i="11"/>
  <c r="P3058" i="11" a="1"/>
  <c r="P3058" i="11"/>
  <c r="Q3058" i="11" a="1"/>
  <c r="Q3058" i="11"/>
  <c r="R3058" i="11" a="1"/>
  <c r="R3058" i="11"/>
  <c r="N3059" i="11" a="1"/>
  <c r="N3059" i="11"/>
  <c r="O3059" i="11" a="1"/>
  <c r="O3059" i="11"/>
  <c r="P3059" i="11" a="1"/>
  <c r="P3059" i="11"/>
  <c r="Q3059" i="11" a="1"/>
  <c r="Q3059" i="11"/>
  <c r="R3059" i="11" a="1"/>
  <c r="R3059" i="11"/>
  <c r="N3060" i="11" a="1"/>
  <c r="N3060" i="11"/>
  <c r="O3060" i="11" a="1"/>
  <c r="O3060" i="11"/>
  <c r="P3060" i="11" a="1"/>
  <c r="P3060" i="11"/>
  <c r="Q3060" i="11" a="1"/>
  <c r="Q3060" i="11"/>
  <c r="R3060" i="11" a="1"/>
  <c r="R3060" i="11"/>
  <c r="N3061" i="11" a="1"/>
  <c r="N3061" i="11"/>
  <c r="O3061" i="11" a="1"/>
  <c r="O3061" i="11"/>
  <c r="P3061" i="11" a="1"/>
  <c r="P3061" i="11"/>
  <c r="Q3061" i="11" a="1"/>
  <c r="Q3061" i="11"/>
  <c r="R3061" i="11" a="1"/>
  <c r="R3061" i="11"/>
  <c r="N3062" i="11" a="1"/>
  <c r="N3062" i="11"/>
  <c r="O3062" i="11" a="1"/>
  <c r="O3062" i="11"/>
  <c r="P3062" i="11" a="1"/>
  <c r="P3062" i="11"/>
  <c r="Q3062" i="11" a="1"/>
  <c r="Q3062" i="11"/>
  <c r="R3062" i="11" a="1"/>
  <c r="R3062" i="11"/>
  <c r="N3063" i="11" a="1"/>
  <c r="N3063" i="11"/>
  <c r="O3063" i="11" a="1"/>
  <c r="O3063" i="11"/>
  <c r="P3063" i="11" a="1"/>
  <c r="P3063" i="11"/>
  <c r="Q3063" i="11" a="1"/>
  <c r="Q3063" i="11"/>
  <c r="R3063" i="11" a="1"/>
  <c r="R3063" i="11"/>
  <c r="N3064" i="11" a="1"/>
  <c r="N3064" i="11"/>
  <c r="O3064" i="11" a="1"/>
  <c r="O3064" i="11"/>
  <c r="P3064" i="11" a="1"/>
  <c r="P3064" i="11"/>
  <c r="Q3064" i="11" a="1"/>
  <c r="Q3064" i="11"/>
  <c r="R3064" i="11" a="1"/>
  <c r="R3064" i="11"/>
  <c r="N3065" i="11" a="1"/>
  <c r="N3065" i="11"/>
  <c r="O3065" i="11" a="1"/>
  <c r="O3065" i="11"/>
  <c r="P3065" i="11" a="1"/>
  <c r="P3065" i="11"/>
  <c r="Q3065" i="11" a="1"/>
  <c r="Q3065" i="11"/>
  <c r="R3065" i="11" a="1"/>
  <c r="R3065" i="11"/>
  <c r="N3066" i="11" a="1"/>
  <c r="N3066" i="11"/>
  <c r="O3066" i="11" a="1"/>
  <c r="O3066" i="11"/>
  <c r="P3066" i="11" a="1"/>
  <c r="P3066" i="11"/>
  <c r="Q3066" i="11" a="1"/>
  <c r="Q3066" i="11"/>
  <c r="R3066" i="11" a="1"/>
  <c r="R3066" i="11"/>
  <c r="N3067" i="11" a="1"/>
  <c r="N3067" i="11"/>
  <c r="O3067" i="11" a="1"/>
  <c r="O3067" i="11"/>
  <c r="P3067" i="11" a="1"/>
  <c r="P3067" i="11"/>
  <c r="Q3067" i="11" a="1"/>
  <c r="Q3067" i="11"/>
  <c r="R3067" i="11" a="1"/>
  <c r="R3067" i="11"/>
  <c r="N3068" i="11" a="1"/>
  <c r="N3068" i="11"/>
  <c r="O3068" i="11" a="1"/>
  <c r="O3068" i="11"/>
  <c r="P3068" i="11" a="1"/>
  <c r="P3068" i="11"/>
  <c r="Q3068" i="11" a="1"/>
  <c r="Q3068" i="11"/>
  <c r="R3068" i="11" a="1"/>
  <c r="R3068" i="11"/>
  <c r="N3069" i="11" a="1"/>
  <c r="N3069" i="11"/>
  <c r="O3069" i="11" a="1"/>
  <c r="O3069" i="11"/>
  <c r="P3069" i="11" a="1"/>
  <c r="P3069" i="11"/>
  <c r="Q3069" i="11" a="1"/>
  <c r="Q3069" i="11"/>
  <c r="R3069" i="11" a="1"/>
  <c r="R3069" i="11"/>
  <c r="N3070" i="11" a="1"/>
  <c r="N3070" i="11"/>
  <c r="O3070" i="11" a="1"/>
  <c r="O3070" i="11"/>
  <c r="P3070" i="11" a="1"/>
  <c r="P3070" i="11"/>
  <c r="Q3070" i="11" a="1"/>
  <c r="Q3070" i="11"/>
  <c r="R3070" i="11" a="1"/>
  <c r="R3070" i="11"/>
  <c r="N3071" i="11" a="1"/>
  <c r="N3071" i="11"/>
  <c r="O3071" i="11" a="1"/>
  <c r="O3071" i="11"/>
  <c r="P3071" i="11" a="1"/>
  <c r="P3071" i="11"/>
  <c r="Q3071" i="11" a="1"/>
  <c r="Q3071" i="11"/>
  <c r="R3071" i="11" a="1"/>
  <c r="R3071" i="11"/>
  <c r="N3072" i="11" a="1"/>
  <c r="N3072" i="11"/>
  <c r="O3072" i="11" a="1"/>
  <c r="O3072" i="11"/>
  <c r="P3072" i="11" a="1"/>
  <c r="P3072" i="11"/>
  <c r="Q3072" i="11" a="1"/>
  <c r="Q3072" i="11"/>
  <c r="R3072" i="11" a="1"/>
  <c r="R3072" i="11"/>
  <c r="N3073" i="11" a="1"/>
  <c r="N3073" i="11"/>
  <c r="O3073" i="11" a="1"/>
  <c r="O3073" i="11"/>
  <c r="P3073" i="11" a="1"/>
  <c r="P3073" i="11"/>
  <c r="Q3073" i="11" a="1"/>
  <c r="Q3073" i="11"/>
  <c r="R3073" i="11" a="1"/>
  <c r="R3073" i="11"/>
  <c r="N3074" i="11" a="1"/>
  <c r="N3074" i="11"/>
  <c r="O3074" i="11" a="1"/>
  <c r="O3074" i="11"/>
  <c r="P3074" i="11" a="1"/>
  <c r="P3074" i="11"/>
  <c r="Q3074" i="11" a="1"/>
  <c r="Q3074" i="11"/>
  <c r="R3074" i="11" a="1"/>
  <c r="R3074" i="11"/>
  <c r="N3075" i="11" a="1"/>
  <c r="N3075" i="11"/>
  <c r="O3075" i="11" a="1"/>
  <c r="O3075" i="11"/>
  <c r="P3075" i="11" a="1"/>
  <c r="P3075" i="11"/>
  <c r="Q3075" i="11" a="1"/>
  <c r="Q3075" i="11"/>
  <c r="R3075" i="11" a="1"/>
  <c r="R3075" i="11"/>
  <c r="N3076" i="11" a="1"/>
  <c r="N3076" i="11"/>
  <c r="O3076" i="11" a="1"/>
  <c r="O3076" i="11"/>
  <c r="P3076" i="11" a="1"/>
  <c r="P3076" i="11"/>
  <c r="Q3076" i="11" a="1"/>
  <c r="Q3076" i="11"/>
  <c r="R3076" i="11" a="1"/>
  <c r="R3076" i="11"/>
  <c r="N3077" i="11" a="1"/>
  <c r="N3077" i="11"/>
  <c r="O3077" i="11" a="1"/>
  <c r="O3077" i="11"/>
  <c r="P3077" i="11" a="1"/>
  <c r="P3077" i="11"/>
  <c r="Q3077" i="11" a="1"/>
  <c r="Q3077" i="11"/>
  <c r="R3077" i="11" a="1"/>
  <c r="R3077" i="11"/>
  <c r="N3078" i="11" a="1"/>
  <c r="N3078" i="11"/>
  <c r="O3078" i="11" a="1"/>
  <c r="O3078" i="11"/>
  <c r="P3078" i="11" a="1"/>
  <c r="P3078" i="11"/>
  <c r="Q3078" i="11" a="1"/>
  <c r="Q3078" i="11"/>
  <c r="R3078" i="11" a="1"/>
  <c r="R3078" i="11"/>
  <c r="N3079" i="11" a="1"/>
  <c r="N3079" i="11"/>
  <c r="O3079" i="11" a="1"/>
  <c r="O3079" i="11"/>
  <c r="P3079" i="11" a="1"/>
  <c r="P3079" i="11"/>
  <c r="Q3079" i="11" a="1"/>
  <c r="Q3079" i="11"/>
  <c r="R3079" i="11" a="1"/>
  <c r="R3079" i="11"/>
  <c r="N3080" i="11" a="1"/>
  <c r="N3080" i="11"/>
  <c r="O3080" i="11" a="1"/>
  <c r="O3080" i="11"/>
  <c r="P3080" i="11" a="1"/>
  <c r="P3080" i="11"/>
  <c r="Q3080" i="11" a="1"/>
  <c r="Q3080" i="11"/>
  <c r="R3080" i="11" a="1"/>
  <c r="R3080" i="11"/>
  <c r="N3081" i="11" a="1"/>
  <c r="N3081" i="11"/>
  <c r="O3081" i="11" a="1"/>
  <c r="O3081" i="11"/>
  <c r="P3081" i="11" a="1"/>
  <c r="P3081" i="11"/>
  <c r="Q3081" i="11" a="1"/>
  <c r="Q3081" i="11"/>
  <c r="R3081" i="11" a="1"/>
  <c r="R3081" i="11"/>
  <c r="N3082" i="11" a="1"/>
  <c r="N3082" i="11"/>
  <c r="O3082" i="11" a="1"/>
  <c r="O3082" i="11"/>
  <c r="P3082" i="11" a="1"/>
  <c r="P3082" i="11"/>
  <c r="Q3082" i="11" a="1"/>
  <c r="Q3082" i="11"/>
  <c r="R3082" i="11" a="1"/>
  <c r="R3082" i="11"/>
  <c r="N3083" i="11" a="1"/>
  <c r="N3083" i="11"/>
  <c r="O3083" i="11" a="1"/>
  <c r="O3083" i="11"/>
  <c r="P3083" i="11" a="1"/>
  <c r="P3083" i="11"/>
  <c r="Q3083" i="11" a="1"/>
  <c r="Q3083" i="11"/>
  <c r="R3083" i="11" a="1"/>
  <c r="R3083" i="11"/>
  <c r="N3084" i="11" a="1"/>
  <c r="N3084" i="11"/>
  <c r="O3084" i="11" a="1"/>
  <c r="O3084" i="11"/>
  <c r="P3084" i="11" a="1"/>
  <c r="P3084" i="11"/>
  <c r="Q3084" i="11" a="1"/>
  <c r="Q3084" i="11"/>
  <c r="R3084" i="11" a="1"/>
  <c r="R3084" i="11"/>
  <c r="N3085" i="11" a="1"/>
  <c r="N3085" i="11"/>
  <c r="O3085" i="11" a="1"/>
  <c r="O3085" i="11"/>
  <c r="P3085" i="11" a="1"/>
  <c r="P3085" i="11"/>
  <c r="Q3085" i="11" a="1"/>
  <c r="Q3085" i="11"/>
  <c r="R3085" i="11" a="1"/>
  <c r="R3085" i="11"/>
  <c r="N3086" i="11" a="1"/>
  <c r="N3086" i="11"/>
  <c r="O3086" i="11" a="1"/>
  <c r="O3086" i="11"/>
  <c r="P3086" i="11" a="1"/>
  <c r="P3086" i="11"/>
  <c r="Q3086" i="11" a="1"/>
  <c r="Q3086" i="11"/>
  <c r="R3086" i="11" a="1"/>
  <c r="R3086" i="11"/>
  <c r="N3087" i="11" a="1"/>
  <c r="N3087" i="11"/>
  <c r="O3087" i="11" a="1"/>
  <c r="O3087" i="11"/>
  <c r="P3087" i="11" a="1"/>
  <c r="P3087" i="11"/>
  <c r="Q3087" i="11" a="1"/>
  <c r="Q3087" i="11"/>
  <c r="R3087" i="11" a="1"/>
  <c r="R3087" i="11"/>
  <c r="N3088" i="11" a="1"/>
  <c r="N3088" i="11"/>
  <c r="O3088" i="11" a="1"/>
  <c r="O3088" i="11"/>
  <c r="P3088" i="11" a="1"/>
  <c r="P3088" i="11"/>
  <c r="Q3088" i="11" a="1"/>
  <c r="Q3088" i="11"/>
  <c r="R3088" i="11" a="1"/>
  <c r="R3088" i="11"/>
  <c r="N3089" i="11" a="1"/>
  <c r="N3089" i="11"/>
  <c r="O3089" i="11" a="1"/>
  <c r="O3089" i="11"/>
  <c r="P3089" i="11" a="1"/>
  <c r="P3089" i="11"/>
  <c r="Q3089" i="11" a="1"/>
  <c r="Q3089" i="11"/>
  <c r="R3089" i="11" a="1"/>
  <c r="R3089" i="11"/>
  <c r="N3090" i="11" a="1"/>
  <c r="N3090" i="11"/>
  <c r="O3090" i="11" a="1"/>
  <c r="O3090" i="11"/>
  <c r="P3090" i="11" a="1"/>
  <c r="P3090" i="11"/>
  <c r="Q3090" i="11" a="1"/>
  <c r="Q3090" i="11"/>
  <c r="R3090" i="11" a="1"/>
  <c r="R3090" i="11"/>
  <c r="N3091" i="11" a="1"/>
  <c r="N3091" i="11"/>
  <c r="O3091" i="11" a="1"/>
  <c r="O3091" i="11"/>
  <c r="P3091" i="11" a="1"/>
  <c r="P3091" i="11"/>
  <c r="Q3091" i="11" a="1"/>
  <c r="Q3091" i="11"/>
  <c r="R3091" i="11" a="1"/>
  <c r="R3091" i="11"/>
  <c r="N3092" i="11" a="1"/>
  <c r="N3092" i="11"/>
  <c r="O3092" i="11" a="1"/>
  <c r="O3092" i="11"/>
  <c r="P3092" i="11" a="1"/>
  <c r="P3092" i="11"/>
  <c r="Q3092" i="11" a="1"/>
  <c r="Q3092" i="11"/>
  <c r="R3092" i="11" a="1"/>
  <c r="R3092" i="11"/>
  <c r="N3093" i="11" a="1"/>
  <c r="N3093" i="11"/>
  <c r="O3093" i="11" a="1"/>
  <c r="O3093" i="11"/>
  <c r="P3093" i="11" a="1"/>
  <c r="P3093" i="11"/>
  <c r="Q3093" i="11" a="1"/>
  <c r="Q3093" i="11"/>
  <c r="R3093" i="11" a="1"/>
  <c r="R3093" i="11"/>
  <c r="N3094" i="11" a="1"/>
  <c r="N3094" i="11"/>
  <c r="O3094" i="11" a="1"/>
  <c r="O3094" i="11"/>
  <c r="P3094" i="11" a="1"/>
  <c r="P3094" i="11"/>
  <c r="Q3094" i="11" a="1"/>
  <c r="Q3094" i="11"/>
  <c r="R3094" i="11" a="1"/>
  <c r="R3094" i="11"/>
  <c r="N3095" i="11" a="1"/>
  <c r="N3095" i="11"/>
  <c r="O3095" i="11" a="1"/>
  <c r="O3095" i="11"/>
  <c r="P3095" i="11" a="1"/>
  <c r="P3095" i="11"/>
  <c r="Q3095" i="11" a="1"/>
  <c r="Q3095" i="11"/>
  <c r="R3095" i="11" a="1"/>
  <c r="R3095" i="11"/>
  <c r="N3096" i="11" a="1"/>
  <c r="N3096" i="11"/>
  <c r="O3096" i="11" a="1"/>
  <c r="O3096" i="11"/>
  <c r="P3096" i="11" a="1"/>
  <c r="P3096" i="11"/>
  <c r="Q3096" i="11" a="1"/>
  <c r="Q3096" i="11"/>
  <c r="R3096" i="11" a="1"/>
  <c r="R3096" i="11"/>
  <c r="N3097" i="11" a="1"/>
  <c r="N3097" i="11"/>
  <c r="O3097" i="11" a="1"/>
  <c r="O3097" i="11"/>
  <c r="P3097" i="11" a="1"/>
  <c r="P3097" i="11"/>
  <c r="Q3097" i="11" a="1"/>
  <c r="Q3097" i="11"/>
  <c r="R3097" i="11" a="1"/>
  <c r="R3097" i="11"/>
  <c r="N3098" i="11" a="1"/>
  <c r="N3098" i="11"/>
  <c r="O3098" i="11" a="1"/>
  <c r="O3098" i="11"/>
  <c r="P3098" i="11" a="1"/>
  <c r="P3098" i="11"/>
  <c r="Q3098" i="11" a="1"/>
  <c r="Q3098" i="11"/>
  <c r="R3098" i="11" a="1"/>
  <c r="R3098" i="11"/>
  <c r="N3099" i="11" a="1"/>
  <c r="N3099" i="11"/>
  <c r="O3099" i="11" a="1"/>
  <c r="O3099" i="11"/>
  <c r="P3099" i="11" a="1"/>
  <c r="P3099" i="11"/>
  <c r="Q3099" i="11" a="1"/>
  <c r="Q3099" i="11"/>
  <c r="R3099" i="11" a="1"/>
  <c r="R3099" i="11"/>
  <c r="N3100" i="11" a="1"/>
  <c r="N3100" i="11"/>
  <c r="O3100" i="11" a="1"/>
  <c r="O3100" i="11"/>
  <c r="P3100" i="11" a="1"/>
  <c r="P3100" i="11"/>
  <c r="Q3100" i="11" a="1"/>
  <c r="Q3100" i="11"/>
  <c r="R3100" i="11" a="1"/>
  <c r="R3100" i="11"/>
  <c r="N3101" i="11" a="1"/>
  <c r="N3101" i="11"/>
  <c r="O3101" i="11" a="1"/>
  <c r="O3101" i="11"/>
  <c r="P3101" i="11" a="1"/>
  <c r="P3101" i="11"/>
  <c r="Q3101" i="11" a="1"/>
  <c r="Q3101" i="11"/>
  <c r="R3101" i="11" a="1"/>
  <c r="R3101" i="11"/>
  <c r="N3102" i="11" a="1"/>
  <c r="N3102" i="11"/>
  <c r="O3102" i="11" a="1"/>
  <c r="O3102" i="11"/>
  <c r="P3102" i="11" a="1"/>
  <c r="P3102" i="11"/>
  <c r="Q3102" i="11" a="1"/>
  <c r="Q3102" i="11"/>
  <c r="R3102" i="11" a="1"/>
  <c r="R3102" i="11"/>
  <c r="N3103" i="11" a="1"/>
  <c r="N3103" i="11"/>
  <c r="O3103" i="11" a="1"/>
  <c r="O3103" i="11"/>
  <c r="P3103" i="11" a="1"/>
  <c r="P3103" i="11"/>
  <c r="Q3103" i="11" a="1"/>
  <c r="Q3103" i="11"/>
  <c r="R3103" i="11" a="1"/>
  <c r="R3103" i="11"/>
  <c r="N3104" i="11" a="1"/>
  <c r="N3104" i="11"/>
  <c r="O3104" i="11" a="1"/>
  <c r="O3104" i="11"/>
  <c r="P3104" i="11" a="1"/>
  <c r="P3104" i="11"/>
  <c r="Q3104" i="11" a="1"/>
  <c r="Q3104" i="11"/>
  <c r="R3104" i="11" a="1"/>
  <c r="R3104" i="11"/>
  <c r="N3105" i="11" a="1"/>
  <c r="N3105" i="11"/>
  <c r="O3105" i="11" a="1"/>
  <c r="O3105" i="11"/>
  <c r="P3105" i="11" a="1"/>
  <c r="P3105" i="11"/>
  <c r="Q3105" i="11" a="1"/>
  <c r="Q3105" i="11"/>
  <c r="R3105" i="11" a="1"/>
  <c r="R3105" i="11"/>
  <c r="N3106" i="11" a="1"/>
  <c r="N3106" i="11"/>
  <c r="O3106" i="11" a="1"/>
  <c r="O3106" i="11"/>
  <c r="P3106" i="11" a="1"/>
  <c r="P3106" i="11"/>
  <c r="Q3106" i="11" a="1"/>
  <c r="Q3106" i="11"/>
  <c r="R3106" i="11" a="1"/>
  <c r="R3106" i="11"/>
  <c r="N3107" i="11" a="1"/>
  <c r="N3107" i="11"/>
  <c r="O3107" i="11" a="1"/>
  <c r="O3107" i="11"/>
  <c r="P3107" i="11" a="1"/>
  <c r="P3107" i="11"/>
  <c r="Q3107" i="11" a="1"/>
  <c r="Q3107" i="11"/>
  <c r="R3107" i="11" a="1"/>
  <c r="R3107" i="11"/>
  <c r="N3108" i="11" a="1"/>
  <c r="N3108" i="11"/>
  <c r="O3108" i="11" a="1"/>
  <c r="O3108" i="11"/>
  <c r="P3108" i="11" a="1"/>
  <c r="P3108" i="11"/>
  <c r="Q3108" i="11" a="1"/>
  <c r="Q3108" i="11"/>
  <c r="R3108" i="11" a="1"/>
  <c r="R3108" i="11"/>
  <c r="N3109" i="11" a="1"/>
  <c r="N3109" i="11"/>
  <c r="O3109" i="11" a="1"/>
  <c r="O3109" i="11"/>
  <c r="P3109" i="11" a="1"/>
  <c r="P3109" i="11"/>
  <c r="Q3109" i="11" a="1"/>
  <c r="Q3109" i="11"/>
  <c r="R3109" i="11" a="1"/>
  <c r="R3109" i="11"/>
  <c r="N3110" i="11" a="1"/>
  <c r="N3110" i="11"/>
  <c r="O3110" i="11" a="1"/>
  <c r="O3110" i="11"/>
  <c r="P3110" i="11" a="1"/>
  <c r="P3110" i="11"/>
  <c r="Q3110" i="11" a="1"/>
  <c r="Q3110" i="11"/>
  <c r="R3110" i="11" a="1"/>
  <c r="R3110" i="11"/>
  <c r="N3111" i="11" a="1"/>
  <c r="N3111" i="11"/>
  <c r="O3111" i="11" a="1"/>
  <c r="O3111" i="11"/>
  <c r="P3111" i="11" a="1"/>
  <c r="P3111" i="11"/>
  <c r="Q3111" i="11" a="1"/>
  <c r="Q3111" i="11"/>
  <c r="R3111" i="11" a="1"/>
  <c r="R3111" i="11"/>
  <c r="N3112" i="11" a="1"/>
  <c r="N3112" i="11"/>
  <c r="O3112" i="11" a="1"/>
  <c r="O3112" i="11"/>
  <c r="P3112" i="11" a="1"/>
  <c r="P3112" i="11"/>
  <c r="Q3112" i="11" a="1"/>
  <c r="Q3112" i="11"/>
  <c r="R3112" i="11" a="1"/>
  <c r="R3112" i="11"/>
  <c r="N3113" i="11" a="1"/>
  <c r="N3113" i="11"/>
  <c r="O3113" i="11" a="1"/>
  <c r="O3113" i="11"/>
  <c r="P3113" i="11" a="1"/>
  <c r="P3113" i="11"/>
  <c r="Q3113" i="11" a="1"/>
  <c r="Q3113" i="11"/>
  <c r="R3113" i="11" a="1"/>
  <c r="R3113" i="11"/>
  <c r="N3114" i="11" a="1"/>
  <c r="N3114" i="11"/>
  <c r="O3114" i="11" a="1"/>
  <c r="O3114" i="11"/>
  <c r="P3114" i="11" a="1"/>
  <c r="P3114" i="11"/>
  <c r="Q3114" i="11" a="1"/>
  <c r="Q3114" i="11"/>
  <c r="R3114" i="11" a="1"/>
  <c r="R3114" i="11"/>
  <c r="N3115" i="11" a="1"/>
  <c r="N3115" i="11"/>
  <c r="O3115" i="11" a="1"/>
  <c r="O3115" i="11"/>
  <c r="P3115" i="11" a="1"/>
  <c r="P3115" i="11"/>
  <c r="Q3115" i="11" a="1"/>
  <c r="Q3115" i="11"/>
  <c r="R3115" i="11" a="1"/>
  <c r="R3115" i="11"/>
  <c r="N3116" i="11" a="1"/>
  <c r="N3116" i="11"/>
  <c r="O3116" i="11" a="1"/>
  <c r="O3116" i="11"/>
  <c r="P3116" i="11" a="1"/>
  <c r="P3116" i="11"/>
  <c r="Q3116" i="11" a="1"/>
  <c r="Q3116" i="11"/>
  <c r="R3116" i="11" a="1"/>
  <c r="R3116" i="11"/>
  <c r="N3117" i="11" a="1"/>
  <c r="N3117" i="11"/>
  <c r="O3117" i="11" a="1"/>
  <c r="O3117" i="11"/>
  <c r="P3117" i="11" a="1"/>
  <c r="P3117" i="11"/>
  <c r="Q3117" i="11" a="1"/>
  <c r="Q3117" i="11"/>
  <c r="R3117" i="11" a="1"/>
  <c r="R3117" i="11"/>
  <c r="N3118" i="11" a="1"/>
  <c r="N3118" i="11"/>
  <c r="O3118" i="11" a="1"/>
  <c r="O3118" i="11"/>
  <c r="P3118" i="11" a="1"/>
  <c r="P3118" i="11"/>
  <c r="Q3118" i="11" a="1"/>
  <c r="Q3118" i="11"/>
  <c r="R3118" i="11" a="1"/>
  <c r="R3118" i="11"/>
  <c r="N3119" i="11" a="1"/>
  <c r="N3119" i="11"/>
  <c r="O3119" i="11" a="1"/>
  <c r="O3119" i="11"/>
  <c r="P3119" i="11" a="1"/>
  <c r="P3119" i="11"/>
  <c r="Q3119" i="11" a="1"/>
  <c r="Q3119" i="11"/>
  <c r="R3119" i="11" a="1"/>
  <c r="R3119" i="11"/>
  <c r="N3120" i="11" a="1"/>
  <c r="N3120" i="11"/>
  <c r="O3120" i="11" a="1"/>
  <c r="O3120" i="11"/>
  <c r="P3120" i="11" a="1"/>
  <c r="P3120" i="11"/>
  <c r="Q3120" i="11" a="1"/>
  <c r="Q3120" i="11"/>
  <c r="R3120" i="11" a="1"/>
  <c r="R3120" i="11"/>
  <c r="N3121" i="11" a="1"/>
  <c r="N3121" i="11"/>
  <c r="O3121" i="11" a="1"/>
  <c r="O3121" i="11"/>
  <c r="P3121" i="11" a="1"/>
  <c r="P3121" i="11"/>
  <c r="Q3121" i="11" a="1"/>
  <c r="Q3121" i="11"/>
  <c r="R3121" i="11" a="1"/>
  <c r="R3121" i="11"/>
  <c r="N3122" i="11" a="1"/>
  <c r="N3122" i="11"/>
  <c r="O3122" i="11" a="1"/>
  <c r="O3122" i="11"/>
  <c r="P3122" i="11" a="1"/>
  <c r="P3122" i="11"/>
  <c r="Q3122" i="11" a="1"/>
  <c r="Q3122" i="11"/>
  <c r="R3122" i="11" a="1"/>
  <c r="R3122" i="11"/>
  <c r="N3123" i="11" a="1"/>
  <c r="N3123" i="11"/>
  <c r="O3123" i="11" a="1"/>
  <c r="O3123" i="11"/>
  <c r="P3123" i="11" a="1"/>
  <c r="P3123" i="11"/>
  <c r="Q3123" i="11" a="1"/>
  <c r="Q3123" i="11"/>
  <c r="R3123" i="11" a="1"/>
  <c r="R3123" i="11"/>
  <c r="N3124" i="11" a="1"/>
  <c r="N3124" i="11"/>
  <c r="O3124" i="11" a="1"/>
  <c r="O3124" i="11"/>
  <c r="P3124" i="11" a="1"/>
  <c r="P3124" i="11"/>
  <c r="Q3124" i="11" a="1"/>
  <c r="Q3124" i="11"/>
  <c r="R3124" i="11" a="1"/>
  <c r="R3124" i="11"/>
  <c r="N3125" i="11" a="1"/>
  <c r="N3125" i="11"/>
  <c r="O3125" i="11" a="1"/>
  <c r="O3125" i="11"/>
  <c r="P3125" i="11" a="1"/>
  <c r="P3125" i="11"/>
  <c r="Q3125" i="11" a="1"/>
  <c r="Q3125" i="11"/>
  <c r="R3125" i="11" a="1"/>
  <c r="R3125" i="11"/>
  <c r="N3126" i="11" a="1"/>
  <c r="N3126" i="11"/>
  <c r="O3126" i="11" a="1"/>
  <c r="O3126" i="11"/>
  <c r="P3126" i="11" a="1"/>
  <c r="P3126" i="11"/>
  <c r="Q3126" i="11" a="1"/>
  <c r="Q3126" i="11"/>
  <c r="R3126" i="11" a="1"/>
  <c r="R3126" i="11"/>
  <c r="N3127" i="11" a="1"/>
  <c r="N3127" i="11"/>
  <c r="O3127" i="11" a="1"/>
  <c r="O3127" i="11"/>
  <c r="P3127" i="11" a="1"/>
  <c r="P3127" i="11"/>
  <c r="Q3127" i="11" a="1"/>
  <c r="Q3127" i="11"/>
  <c r="R3127" i="11" a="1"/>
  <c r="R3127" i="11"/>
  <c r="N3128" i="11" a="1"/>
  <c r="N3128" i="11"/>
  <c r="O3128" i="11" a="1"/>
  <c r="O3128" i="11"/>
  <c r="P3128" i="11" a="1"/>
  <c r="P3128" i="11"/>
  <c r="Q3128" i="11" a="1"/>
  <c r="Q3128" i="11"/>
  <c r="R3128" i="11" a="1"/>
  <c r="R3128" i="11"/>
  <c r="N3129" i="11" a="1"/>
  <c r="N3129" i="11" s="1"/>
  <c r="O3129" i="11" a="1"/>
  <c r="O3129" i="11" s="1"/>
  <c r="P3129" i="11" a="1"/>
  <c r="P3129" i="11" s="1"/>
  <c r="Q3129" i="11" a="1"/>
  <c r="Q3129" i="11" s="1"/>
  <c r="R3129" i="11" a="1"/>
  <c r="R3129" i="11" s="1"/>
  <c r="N3130" i="11" a="1"/>
  <c r="N3130" i="11" s="1"/>
  <c r="O3130" i="11" a="1"/>
  <c r="O3130" i="11" s="1"/>
  <c r="P3130" i="11" a="1"/>
  <c r="P3130" i="11" s="1"/>
  <c r="Q3130" i="11" a="1"/>
  <c r="Q3130" i="11" s="1"/>
  <c r="R3130" i="11" a="1"/>
  <c r="R3130" i="11" s="1"/>
  <c r="N3131" i="11" a="1"/>
  <c r="N3131" i="11" s="1"/>
  <c r="O3131" i="11" a="1"/>
  <c r="O3131" i="11" s="1"/>
  <c r="P3131" i="11" a="1"/>
  <c r="P3131" i="11" s="1"/>
  <c r="Q3131" i="11" a="1"/>
  <c r="Q3131" i="11" s="1"/>
  <c r="R3131" i="11" a="1"/>
  <c r="R3131" i="11" s="1"/>
  <c r="N3132" i="11" a="1"/>
  <c r="N3132" i="11" s="1"/>
  <c r="O3132" i="11" a="1"/>
  <c r="O3132" i="11" s="1"/>
  <c r="P3132" i="11" a="1"/>
  <c r="P3132" i="11" s="1"/>
  <c r="Q3132" i="11" a="1"/>
  <c r="Q3132" i="11" s="1"/>
  <c r="R3132" i="11" a="1"/>
  <c r="R3132" i="11" s="1"/>
  <c r="N3133" i="11" a="1"/>
  <c r="N3133" i="11" s="1"/>
  <c r="O3133" i="11" a="1"/>
  <c r="O3133" i="11" s="1"/>
  <c r="P3133" i="11" a="1"/>
  <c r="P3133" i="11" s="1"/>
  <c r="Q3133" i="11" a="1"/>
  <c r="Q3133" i="11" s="1"/>
  <c r="R3133" i="11" a="1"/>
  <c r="R3133" i="11" s="1"/>
  <c r="N3134" i="11" a="1"/>
  <c r="N3134" i="11" s="1"/>
  <c r="O3134" i="11" a="1"/>
  <c r="O3134" i="11" s="1"/>
  <c r="P3134" i="11" a="1"/>
  <c r="P3134" i="11" s="1"/>
  <c r="Q3134" i="11" a="1"/>
  <c r="Q3134" i="11" s="1"/>
  <c r="R3134" i="11" a="1"/>
  <c r="R3134" i="11" s="1"/>
  <c r="N3135" i="11" a="1"/>
  <c r="N3135" i="11" s="1"/>
  <c r="O3135" i="11" a="1"/>
  <c r="O3135" i="11" s="1"/>
  <c r="P3135" i="11" a="1"/>
  <c r="P3135" i="11" s="1"/>
  <c r="Q3135" i="11" a="1"/>
  <c r="Q3135" i="11" s="1"/>
  <c r="R3135" i="11" a="1"/>
  <c r="R3135" i="11" s="1"/>
  <c r="N3136" i="11" a="1"/>
  <c r="N3136" i="11" s="1"/>
  <c r="O3136" i="11" a="1"/>
  <c r="O3136" i="11" s="1"/>
  <c r="P3136" i="11" a="1"/>
  <c r="P3136" i="11" s="1"/>
  <c r="Q3136" i="11" a="1"/>
  <c r="Q3136" i="11" s="1"/>
  <c r="R3136" i="11" a="1"/>
  <c r="R3136" i="11" s="1"/>
  <c r="N3137" i="11" a="1"/>
  <c r="N3137" i="11" s="1"/>
  <c r="O3137" i="11" a="1"/>
  <c r="O3137" i="11" s="1"/>
  <c r="P3137" i="11" a="1"/>
  <c r="P3137" i="11" s="1"/>
  <c r="Q3137" i="11" a="1"/>
  <c r="Q3137" i="11" s="1"/>
  <c r="R3137" i="11" a="1"/>
  <c r="R3137" i="11" s="1"/>
  <c r="N3138" i="11" a="1"/>
  <c r="N3138" i="11" s="1"/>
  <c r="O3138" i="11" a="1"/>
  <c r="O3138" i="11" s="1"/>
  <c r="P3138" i="11" a="1"/>
  <c r="P3138" i="11" s="1"/>
  <c r="Q3138" i="11" a="1"/>
  <c r="Q3138" i="11" s="1"/>
  <c r="R3138" i="11" a="1"/>
  <c r="R3138" i="11" s="1"/>
  <c r="N3139" i="11" a="1"/>
  <c r="N3139" i="11" s="1"/>
  <c r="O3139" i="11" a="1"/>
  <c r="O3139" i="11" s="1"/>
  <c r="P3139" i="11" a="1"/>
  <c r="P3139" i="11" s="1"/>
  <c r="Q3139" i="11" a="1"/>
  <c r="Q3139" i="11" s="1"/>
  <c r="R3139" i="11" a="1"/>
  <c r="R3139" i="11" s="1"/>
  <c r="N3140" i="11" a="1"/>
  <c r="N3140" i="11" s="1"/>
  <c r="O3140" i="11" a="1"/>
  <c r="O3140" i="11" s="1"/>
  <c r="P3140" i="11" a="1"/>
  <c r="P3140" i="11" s="1"/>
  <c r="Q3140" i="11" a="1"/>
  <c r="Q3140" i="11" s="1"/>
  <c r="R3140" i="11" a="1"/>
  <c r="R3140" i="11" s="1"/>
  <c r="N3141" i="11" a="1"/>
  <c r="N3141" i="11" s="1"/>
  <c r="O3141" i="11" a="1"/>
  <c r="O3141" i="11" s="1"/>
  <c r="P3141" i="11" a="1"/>
  <c r="P3141" i="11" s="1"/>
  <c r="Q3141" i="11" a="1"/>
  <c r="Q3141" i="11" s="1"/>
  <c r="R3141" i="11" a="1"/>
  <c r="R3141" i="11" s="1"/>
  <c r="N3142" i="11" a="1"/>
  <c r="N3142" i="11" s="1"/>
  <c r="O3142" i="11" a="1"/>
  <c r="O3142" i="11" s="1"/>
  <c r="P3142" i="11" a="1"/>
  <c r="P3142" i="11" s="1"/>
  <c r="Q3142" i="11" a="1"/>
  <c r="Q3142" i="11" s="1"/>
  <c r="R3142" i="11" a="1"/>
  <c r="R3142" i="11" s="1"/>
  <c r="N3143" i="11" a="1"/>
  <c r="N3143" i="11" s="1"/>
  <c r="O3143" i="11" a="1"/>
  <c r="O3143" i="11" s="1"/>
  <c r="P3143" i="11" a="1"/>
  <c r="P3143" i="11" s="1"/>
  <c r="Q3143" i="11" a="1"/>
  <c r="Q3143" i="11" s="1"/>
  <c r="R3143" i="11" a="1"/>
  <c r="R3143" i="11" s="1"/>
  <c r="N3144" i="11" a="1"/>
  <c r="N3144" i="11" s="1"/>
  <c r="O3144" i="11" a="1"/>
  <c r="O3144" i="11" s="1"/>
  <c r="P3144" i="11" a="1"/>
  <c r="P3144" i="11" s="1"/>
  <c r="Q3144" i="11" a="1"/>
  <c r="Q3144" i="11" s="1"/>
  <c r="R3144" i="11" a="1"/>
  <c r="R3144" i="11" s="1"/>
  <c r="N3145" i="11" a="1"/>
  <c r="N3145" i="11" s="1"/>
  <c r="O3145" i="11" a="1"/>
  <c r="O3145" i="11" s="1"/>
  <c r="P3145" i="11" a="1"/>
  <c r="P3145" i="11" s="1"/>
  <c r="Q3145" i="11" a="1"/>
  <c r="Q3145" i="11" s="1"/>
  <c r="R3145" i="11" a="1"/>
  <c r="R3145" i="11" s="1"/>
  <c r="N3146" i="11" a="1"/>
  <c r="N3146" i="11" s="1"/>
  <c r="O3146" i="11" a="1"/>
  <c r="O3146" i="11" s="1"/>
  <c r="P3146" i="11" a="1"/>
  <c r="P3146" i="11" s="1"/>
  <c r="Q3146" i="11" a="1"/>
  <c r="Q3146" i="11" s="1"/>
  <c r="R3146" i="11" a="1"/>
  <c r="R3146" i="11" s="1"/>
  <c r="N3147" i="11" a="1"/>
  <c r="N3147" i="11" s="1"/>
  <c r="O3147" i="11" a="1"/>
  <c r="O3147" i="11" s="1"/>
  <c r="P3147" i="11" a="1"/>
  <c r="P3147" i="11" s="1"/>
  <c r="Q3147" i="11" a="1"/>
  <c r="Q3147" i="11" s="1"/>
  <c r="R3147" i="11" a="1"/>
  <c r="R3147" i="11" s="1"/>
  <c r="N3148" i="11" a="1"/>
  <c r="N3148" i="11" s="1"/>
  <c r="O3148" i="11" a="1"/>
  <c r="O3148" i="11" s="1"/>
  <c r="P3148" i="11" a="1"/>
  <c r="P3148" i="11" s="1"/>
  <c r="Q3148" i="11" a="1"/>
  <c r="Q3148" i="11" s="1"/>
  <c r="R3148" i="11" a="1"/>
  <c r="R3148" i="11" s="1"/>
  <c r="N3149" i="11" a="1"/>
  <c r="N3149" i="11" s="1"/>
  <c r="O3149" i="11" a="1"/>
  <c r="O3149" i="11" s="1"/>
  <c r="P3149" i="11" a="1"/>
  <c r="P3149" i="11" s="1"/>
  <c r="Q3149" i="11" a="1"/>
  <c r="Q3149" i="11" s="1"/>
  <c r="R3149" i="11" a="1"/>
  <c r="R3149" i="11" s="1"/>
  <c r="N3150" i="11" a="1"/>
  <c r="N3150" i="11" s="1"/>
  <c r="O3150" i="11" a="1"/>
  <c r="O3150" i="11" s="1"/>
  <c r="P3150" i="11" a="1"/>
  <c r="P3150" i="11" s="1"/>
  <c r="Q3150" i="11" a="1"/>
  <c r="Q3150" i="11" s="1"/>
  <c r="R3150" i="11" a="1"/>
  <c r="R3150" i="11" s="1"/>
  <c r="N3151" i="11" a="1"/>
  <c r="N3151" i="11" s="1"/>
  <c r="O3151" i="11" a="1"/>
  <c r="O3151" i="11" s="1"/>
  <c r="P3151" i="11" a="1"/>
  <c r="P3151" i="11" s="1"/>
  <c r="Q3151" i="11" a="1"/>
  <c r="Q3151" i="11" s="1"/>
  <c r="R3151" i="11" a="1"/>
  <c r="R3151" i="11" s="1"/>
  <c r="N3152" i="11" a="1"/>
  <c r="N3152" i="11" s="1"/>
  <c r="O3152" i="11" a="1"/>
  <c r="O3152" i="11" s="1"/>
  <c r="P3152" i="11" a="1"/>
  <c r="P3152" i="11" s="1"/>
  <c r="Q3152" i="11" a="1"/>
  <c r="Q3152" i="11" s="1"/>
  <c r="R3152" i="11" a="1"/>
  <c r="R3152" i="11" s="1"/>
  <c r="N3153" i="11" a="1"/>
  <c r="N3153" i="11" s="1"/>
  <c r="O3153" i="11" a="1"/>
  <c r="O3153" i="11" s="1"/>
  <c r="P3153" i="11" a="1"/>
  <c r="P3153" i="11" s="1"/>
  <c r="Q3153" i="11" a="1"/>
  <c r="Q3153" i="11" s="1"/>
  <c r="R3153" i="11" a="1"/>
  <c r="R3153" i="11" s="1"/>
  <c r="N3154" i="11" a="1"/>
  <c r="N3154" i="11" s="1"/>
  <c r="O3154" i="11" a="1"/>
  <c r="O3154" i="11" s="1"/>
  <c r="P3154" i="11" a="1"/>
  <c r="P3154" i="11" s="1"/>
  <c r="Q3154" i="11" a="1"/>
  <c r="Q3154" i="11" s="1"/>
  <c r="R3154" i="11" a="1"/>
  <c r="R3154" i="11" s="1"/>
  <c r="N3155" i="11" a="1"/>
  <c r="N3155" i="11" s="1"/>
  <c r="O3155" i="11" a="1"/>
  <c r="O3155" i="11" s="1"/>
  <c r="P3155" i="11" a="1"/>
  <c r="P3155" i="11" s="1"/>
  <c r="Q3155" i="11" a="1"/>
  <c r="Q3155" i="11" s="1"/>
  <c r="R3155" i="11" a="1"/>
  <c r="R3155" i="11" s="1"/>
  <c r="N3156" i="11" a="1"/>
  <c r="N3156" i="11" s="1"/>
  <c r="O3156" i="11" a="1"/>
  <c r="O3156" i="11" s="1"/>
  <c r="P3156" i="11" a="1"/>
  <c r="P3156" i="11" s="1"/>
  <c r="Q3156" i="11" a="1"/>
  <c r="Q3156" i="11" s="1"/>
  <c r="R3156" i="11" a="1"/>
  <c r="R3156" i="11" s="1"/>
  <c r="N3157" i="11" a="1"/>
  <c r="N3157" i="11" s="1"/>
  <c r="O3157" i="11" a="1"/>
  <c r="O3157" i="11" s="1"/>
  <c r="P3157" i="11" a="1"/>
  <c r="P3157" i="11" s="1"/>
  <c r="Q3157" i="11" a="1"/>
  <c r="Q3157" i="11" s="1"/>
  <c r="R3157" i="11" a="1"/>
  <c r="R3157" i="11" s="1"/>
  <c r="N3158" i="11" a="1"/>
  <c r="N3158" i="11" s="1"/>
  <c r="O3158" i="11" a="1"/>
  <c r="O3158" i="11" s="1"/>
  <c r="P3158" i="11" a="1"/>
  <c r="P3158" i="11" s="1"/>
  <c r="Q3158" i="11" a="1"/>
  <c r="Q3158" i="11" s="1"/>
  <c r="R3158" i="11" a="1"/>
  <c r="R3158" i="11" s="1"/>
  <c r="N3159" i="11" a="1"/>
  <c r="N3159" i="11" s="1"/>
  <c r="O3159" i="11" a="1"/>
  <c r="O3159" i="11" s="1"/>
  <c r="P3159" i="11" a="1"/>
  <c r="P3159" i="11" s="1"/>
  <c r="Q3159" i="11" a="1"/>
  <c r="Q3159" i="11" s="1"/>
  <c r="R3159" i="11" a="1"/>
  <c r="R3159" i="11" s="1"/>
  <c r="N3160" i="11" a="1"/>
  <c r="N3160" i="11" s="1"/>
  <c r="O3160" i="11" a="1"/>
  <c r="O3160" i="11" s="1"/>
  <c r="P3160" i="11" a="1"/>
  <c r="P3160" i="11" s="1"/>
  <c r="Q3160" i="11" a="1"/>
  <c r="Q3160" i="11" s="1"/>
  <c r="R3160" i="11" a="1"/>
  <c r="R3160" i="11" s="1"/>
  <c r="N3161" i="11" a="1"/>
  <c r="N3161" i="11" s="1"/>
  <c r="O3161" i="11" a="1"/>
  <c r="O3161" i="11" s="1"/>
  <c r="P3161" i="11" a="1"/>
  <c r="P3161" i="11" s="1"/>
  <c r="Q3161" i="11" a="1"/>
  <c r="Q3161" i="11" s="1"/>
  <c r="R3161" i="11" a="1"/>
  <c r="R3161" i="11" s="1"/>
  <c r="N3162" i="11" a="1"/>
  <c r="N3162" i="11" s="1"/>
  <c r="O3162" i="11" a="1"/>
  <c r="O3162" i="11" s="1"/>
  <c r="P3162" i="11" a="1"/>
  <c r="P3162" i="11" s="1"/>
  <c r="Q3162" i="11" a="1"/>
  <c r="Q3162" i="11" s="1"/>
  <c r="R3162" i="11" a="1"/>
  <c r="R3162" i="11" s="1"/>
  <c r="N3163" i="11" a="1"/>
  <c r="N3163" i="11" s="1"/>
  <c r="O3163" i="11" a="1"/>
  <c r="O3163" i="11" s="1"/>
  <c r="P3163" i="11" a="1"/>
  <c r="P3163" i="11" s="1"/>
  <c r="Q3163" i="11" a="1"/>
  <c r="Q3163" i="11" s="1"/>
  <c r="R3163" i="11" a="1"/>
  <c r="R3163" i="11" s="1"/>
  <c r="N3164" i="11" a="1"/>
  <c r="N3164" i="11" s="1"/>
  <c r="O3164" i="11" a="1"/>
  <c r="O3164" i="11" s="1"/>
  <c r="P3164" i="11" a="1"/>
  <c r="P3164" i="11" s="1"/>
  <c r="Q3164" i="11" a="1"/>
  <c r="Q3164" i="11" s="1"/>
  <c r="R3164" i="11" a="1"/>
  <c r="R3164" i="11" s="1"/>
  <c r="N3165" i="11" a="1"/>
  <c r="N3165" i="11" s="1"/>
  <c r="O3165" i="11" a="1"/>
  <c r="O3165" i="11" s="1"/>
  <c r="P3165" i="11" a="1"/>
  <c r="P3165" i="11" s="1"/>
  <c r="Q3165" i="11" a="1"/>
  <c r="Q3165" i="11" s="1"/>
  <c r="R3165" i="11" a="1"/>
  <c r="R3165" i="11" s="1"/>
  <c r="N3166" i="11" a="1"/>
  <c r="N3166" i="11" s="1"/>
  <c r="O3166" i="11" a="1"/>
  <c r="O3166" i="11" s="1"/>
  <c r="P3166" i="11" a="1"/>
  <c r="P3166" i="11" s="1"/>
  <c r="Q3166" i="11" a="1"/>
  <c r="Q3166" i="11" s="1"/>
  <c r="R3166" i="11" a="1"/>
  <c r="R3166" i="11" s="1"/>
  <c r="N3167" i="11" a="1"/>
  <c r="N3167" i="11" s="1"/>
  <c r="O3167" i="11" a="1"/>
  <c r="O3167" i="11" s="1"/>
  <c r="P3167" i="11" a="1"/>
  <c r="P3167" i="11" s="1"/>
  <c r="Q3167" i="11" a="1"/>
  <c r="Q3167" i="11" s="1"/>
  <c r="R3167" i="11" a="1"/>
  <c r="R3167" i="11" s="1"/>
  <c r="N3168" i="11" a="1"/>
  <c r="N3168" i="11" s="1"/>
  <c r="O3168" i="11" a="1"/>
  <c r="O3168" i="11" s="1"/>
  <c r="P3168" i="11" a="1"/>
  <c r="P3168" i="11" s="1"/>
  <c r="Q3168" i="11" a="1"/>
  <c r="Q3168" i="11" s="1"/>
  <c r="R3168" i="11" a="1"/>
  <c r="R3168" i="11" s="1"/>
  <c r="N3169" i="11" a="1"/>
  <c r="N3169" i="11" s="1"/>
  <c r="O3169" i="11" a="1"/>
  <c r="O3169" i="11" s="1"/>
  <c r="P3169" i="11" a="1"/>
  <c r="P3169" i="11" s="1"/>
  <c r="Q3169" i="11" a="1"/>
  <c r="Q3169" i="11" s="1"/>
  <c r="R3169" i="11" a="1"/>
  <c r="R3169" i="11" s="1"/>
  <c r="N3170" i="11" a="1"/>
  <c r="N3170" i="11" s="1"/>
  <c r="O3170" i="11" a="1"/>
  <c r="O3170" i="11" s="1"/>
  <c r="P3170" i="11" a="1"/>
  <c r="P3170" i="11" s="1"/>
  <c r="Q3170" i="11" a="1"/>
  <c r="Q3170" i="11" s="1"/>
  <c r="R3170" i="11" a="1"/>
  <c r="R3170" i="11" s="1"/>
  <c r="N3171" i="11" a="1"/>
  <c r="N3171" i="11" s="1"/>
  <c r="O3171" i="11" a="1"/>
  <c r="O3171" i="11" s="1"/>
  <c r="P3171" i="11" a="1"/>
  <c r="P3171" i="11" s="1"/>
  <c r="Q3171" i="11" a="1"/>
  <c r="Q3171" i="11" s="1"/>
  <c r="R3171" i="11" a="1"/>
  <c r="R3171" i="11" s="1"/>
  <c r="N3172" i="11" a="1"/>
  <c r="N3172" i="11" s="1"/>
  <c r="O3172" i="11" a="1"/>
  <c r="O3172" i="11" s="1"/>
  <c r="P3172" i="11" a="1"/>
  <c r="P3172" i="11" s="1"/>
  <c r="Q3172" i="11" a="1"/>
  <c r="Q3172" i="11" s="1"/>
  <c r="R3172" i="11" a="1"/>
  <c r="R3172" i="11" s="1"/>
  <c r="N3173" i="11" a="1"/>
  <c r="N3173" i="11" s="1"/>
  <c r="O3173" i="11" a="1"/>
  <c r="O3173" i="11" s="1"/>
  <c r="P3173" i="11" a="1"/>
  <c r="P3173" i="11" s="1"/>
  <c r="Q3173" i="11" a="1"/>
  <c r="Q3173" i="11" s="1"/>
  <c r="R3173" i="11" a="1"/>
  <c r="R3173" i="11" s="1"/>
  <c r="N3174" i="11" a="1"/>
  <c r="N3174" i="11" s="1"/>
  <c r="O3174" i="11" a="1"/>
  <c r="O3174" i="11" s="1"/>
  <c r="P3174" i="11" a="1"/>
  <c r="P3174" i="11" s="1"/>
  <c r="Q3174" i="11" a="1"/>
  <c r="Q3174" i="11" s="1"/>
  <c r="R3174" i="11" a="1"/>
  <c r="R3174" i="11" s="1"/>
  <c r="N3175" i="11" a="1"/>
  <c r="N3175" i="11" s="1"/>
  <c r="O3175" i="11" a="1"/>
  <c r="O3175" i="11" s="1"/>
  <c r="P3175" i="11" a="1"/>
  <c r="P3175" i="11" s="1"/>
  <c r="Q3175" i="11" a="1"/>
  <c r="Q3175" i="11" s="1"/>
  <c r="R3175" i="11" a="1"/>
  <c r="R3175" i="11" s="1"/>
  <c r="N3176" i="11" a="1"/>
  <c r="N3176" i="11" s="1"/>
  <c r="O3176" i="11" a="1"/>
  <c r="O3176" i="11" s="1"/>
  <c r="P3176" i="11" a="1"/>
  <c r="P3176" i="11" s="1"/>
  <c r="Q3176" i="11" a="1"/>
  <c r="Q3176" i="11" s="1"/>
  <c r="R3176" i="11" a="1"/>
  <c r="R3176" i="11" s="1"/>
  <c r="N3177" i="11" a="1"/>
  <c r="N3177" i="11" s="1"/>
  <c r="O3177" i="11" a="1"/>
  <c r="O3177" i="11" s="1"/>
  <c r="P3177" i="11" a="1"/>
  <c r="P3177" i="11" s="1"/>
  <c r="Q3177" i="11" a="1"/>
  <c r="Q3177" i="11" s="1"/>
  <c r="R3177" i="11" a="1"/>
  <c r="R3177" i="11" s="1"/>
  <c r="N3178" i="11" a="1"/>
  <c r="N3178" i="11" s="1"/>
  <c r="O3178" i="11" a="1"/>
  <c r="O3178" i="11" s="1"/>
  <c r="P3178" i="11" a="1"/>
  <c r="P3178" i="11" s="1"/>
  <c r="Q3178" i="11" a="1"/>
  <c r="Q3178" i="11" s="1"/>
  <c r="R3178" i="11" a="1"/>
  <c r="R3178" i="11" s="1"/>
  <c r="N3179" i="11" a="1"/>
  <c r="N3179" i="11" s="1"/>
  <c r="O3179" i="11" a="1"/>
  <c r="O3179" i="11" s="1"/>
  <c r="P3179" i="11" a="1"/>
  <c r="P3179" i="11" s="1"/>
  <c r="Q3179" i="11" a="1"/>
  <c r="Q3179" i="11" s="1"/>
  <c r="R3179" i="11" a="1"/>
  <c r="R3179" i="11" s="1"/>
  <c r="N3180" i="11" a="1"/>
  <c r="N3180" i="11" s="1"/>
  <c r="O3180" i="11" a="1"/>
  <c r="O3180" i="11" s="1"/>
  <c r="P3180" i="11" a="1"/>
  <c r="P3180" i="11" s="1"/>
  <c r="Q3180" i="11" a="1"/>
  <c r="Q3180" i="11" s="1"/>
  <c r="R3180" i="11" a="1"/>
  <c r="R3180" i="11" s="1"/>
  <c r="N3181" i="11" a="1"/>
  <c r="N3181" i="11" s="1"/>
  <c r="O3181" i="11" a="1"/>
  <c r="O3181" i="11" s="1"/>
  <c r="P3181" i="11" a="1"/>
  <c r="P3181" i="11" s="1"/>
  <c r="Q3181" i="11" a="1"/>
  <c r="Q3181" i="11" s="1"/>
  <c r="R3181" i="11" a="1"/>
  <c r="R3181" i="11" s="1"/>
  <c r="N3182" i="11" a="1"/>
  <c r="N3182" i="11" s="1"/>
  <c r="O3182" i="11" a="1"/>
  <c r="O3182" i="11" s="1"/>
  <c r="P3182" i="11" a="1"/>
  <c r="P3182" i="11" s="1"/>
  <c r="Q3182" i="11" a="1"/>
  <c r="Q3182" i="11" s="1"/>
  <c r="R3182" i="11" a="1"/>
  <c r="R3182" i="11" s="1"/>
  <c r="N3183" i="11" a="1"/>
  <c r="N3183" i="11" s="1"/>
  <c r="O3183" i="11" a="1"/>
  <c r="O3183" i="11" s="1"/>
  <c r="P3183" i="11" a="1"/>
  <c r="P3183" i="11" s="1"/>
  <c r="Q3183" i="11" a="1"/>
  <c r="Q3183" i="11" s="1"/>
  <c r="R3183" i="11" a="1"/>
  <c r="R3183" i="11" s="1"/>
  <c r="N3184" i="11" a="1"/>
  <c r="N3184" i="11" s="1"/>
  <c r="O3184" i="11" a="1"/>
  <c r="O3184" i="11" s="1"/>
  <c r="P3184" i="11" a="1"/>
  <c r="P3184" i="11" s="1"/>
  <c r="Q3184" i="11" a="1"/>
  <c r="Q3184" i="11" s="1"/>
  <c r="R3184" i="11" a="1"/>
  <c r="R3184" i="11" s="1"/>
  <c r="N3185" i="11" a="1"/>
  <c r="N3185" i="11" s="1"/>
  <c r="O3185" i="11" a="1"/>
  <c r="O3185" i="11" s="1"/>
  <c r="P3185" i="11" a="1"/>
  <c r="P3185" i="11" s="1"/>
  <c r="Q3185" i="11" a="1"/>
  <c r="Q3185" i="11" s="1"/>
  <c r="R3185" i="11" a="1"/>
  <c r="R3185" i="11" s="1"/>
  <c r="N3186" i="11" a="1"/>
  <c r="N3186" i="11" s="1"/>
  <c r="O3186" i="11" a="1"/>
  <c r="O3186" i="11" s="1"/>
  <c r="P3186" i="11" a="1"/>
  <c r="P3186" i="11" s="1"/>
  <c r="Q3186" i="11" a="1"/>
  <c r="Q3186" i="11" s="1"/>
  <c r="R3186" i="11" a="1"/>
  <c r="R3186" i="11" s="1"/>
  <c r="N3187" i="11" a="1"/>
  <c r="N3187" i="11" s="1"/>
  <c r="O3187" i="11" a="1"/>
  <c r="O3187" i="11" s="1"/>
  <c r="P3187" i="11" a="1"/>
  <c r="P3187" i="11" s="1"/>
  <c r="Q3187" i="11" a="1"/>
  <c r="Q3187" i="11" s="1"/>
  <c r="R3187" i="11" a="1"/>
  <c r="R3187" i="11" s="1"/>
  <c r="N3188" i="11" a="1"/>
  <c r="N3188" i="11" s="1"/>
  <c r="O3188" i="11" a="1"/>
  <c r="O3188" i="11" s="1"/>
  <c r="P3188" i="11" a="1"/>
  <c r="P3188" i="11" s="1"/>
  <c r="Q3188" i="11" a="1"/>
  <c r="Q3188" i="11" s="1"/>
  <c r="R3188" i="11" a="1"/>
  <c r="R3188" i="11" s="1"/>
  <c r="N3189" i="11" a="1"/>
  <c r="N3189" i="11" s="1"/>
  <c r="O3189" i="11" a="1"/>
  <c r="O3189" i="11" s="1"/>
  <c r="P3189" i="11" a="1"/>
  <c r="P3189" i="11" s="1"/>
  <c r="Q3189" i="11" a="1"/>
  <c r="Q3189" i="11" s="1"/>
  <c r="R3189" i="11" a="1"/>
  <c r="R3189" i="11" s="1"/>
  <c r="N3190" i="11" a="1"/>
  <c r="N3190" i="11" s="1"/>
  <c r="O3190" i="11" a="1"/>
  <c r="O3190" i="11" s="1"/>
  <c r="P3190" i="11" a="1"/>
  <c r="P3190" i="11" s="1"/>
  <c r="Q3190" i="11" a="1"/>
  <c r="Q3190" i="11" s="1"/>
  <c r="R3190" i="11" a="1"/>
  <c r="R3190" i="11" s="1"/>
  <c r="N3191" i="11" a="1"/>
  <c r="N3191" i="11" s="1"/>
  <c r="O3191" i="11" a="1"/>
  <c r="O3191" i="11" s="1"/>
  <c r="P3191" i="11" a="1"/>
  <c r="P3191" i="11" s="1"/>
  <c r="Q3191" i="11" a="1"/>
  <c r="Q3191" i="11" s="1"/>
  <c r="R3191" i="11" a="1"/>
  <c r="R3191" i="11" s="1"/>
  <c r="N3192" i="11" a="1"/>
  <c r="N3192" i="11" s="1"/>
  <c r="O3192" i="11" a="1"/>
  <c r="O3192" i="11" s="1"/>
  <c r="P3192" i="11" a="1"/>
  <c r="P3192" i="11" s="1"/>
  <c r="Q3192" i="11" a="1"/>
  <c r="Q3192" i="11" s="1"/>
  <c r="R3192" i="11" a="1"/>
  <c r="R3192" i="11" s="1"/>
  <c r="N3193" i="11" a="1"/>
  <c r="N3193" i="11" s="1"/>
  <c r="O3193" i="11" a="1"/>
  <c r="O3193" i="11" s="1"/>
  <c r="P3193" i="11" a="1"/>
  <c r="P3193" i="11" s="1"/>
  <c r="Q3193" i="11" a="1"/>
  <c r="Q3193" i="11" s="1"/>
  <c r="R3193" i="11" a="1"/>
  <c r="R3193" i="11" s="1"/>
  <c r="N3194" i="11" a="1"/>
  <c r="N3194" i="11" s="1"/>
  <c r="O3194" i="11" a="1"/>
  <c r="O3194" i="11" s="1"/>
  <c r="P3194" i="11" a="1"/>
  <c r="P3194" i="11" s="1"/>
  <c r="Q3194" i="11" a="1"/>
  <c r="Q3194" i="11" s="1"/>
  <c r="R3194" i="11" a="1"/>
  <c r="R3194" i="11" s="1"/>
  <c r="N3195" i="11" a="1"/>
  <c r="N3195" i="11" s="1"/>
  <c r="O3195" i="11" a="1"/>
  <c r="O3195" i="11" s="1"/>
  <c r="P3195" i="11" a="1"/>
  <c r="P3195" i="11" s="1"/>
  <c r="Q3195" i="11" a="1"/>
  <c r="Q3195" i="11" s="1"/>
  <c r="R3195" i="11" a="1"/>
  <c r="R3195" i="11" s="1"/>
  <c r="N3196" i="11" a="1"/>
  <c r="N3196" i="11" s="1"/>
  <c r="O3196" i="11" a="1"/>
  <c r="O3196" i="11" s="1"/>
  <c r="P3196" i="11" a="1"/>
  <c r="P3196" i="11" s="1"/>
  <c r="Q3196" i="11" a="1"/>
  <c r="Q3196" i="11" s="1"/>
  <c r="R3196" i="11" a="1"/>
  <c r="R3196" i="11" s="1"/>
  <c r="N3197" i="11" a="1"/>
  <c r="N3197" i="11" s="1"/>
  <c r="O3197" i="11" a="1"/>
  <c r="O3197" i="11" s="1"/>
  <c r="P3197" i="11" a="1"/>
  <c r="P3197" i="11" s="1"/>
  <c r="Q3197" i="11" a="1"/>
  <c r="Q3197" i="11" s="1"/>
  <c r="R3197" i="11" a="1"/>
  <c r="R3197" i="11" s="1"/>
  <c r="N3198" i="11" a="1"/>
  <c r="N3198" i="11" s="1"/>
  <c r="O3198" i="11" a="1"/>
  <c r="O3198" i="11" s="1"/>
  <c r="P3198" i="11" a="1"/>
  <c r="P3198" i="11" s="1"/>
  <c r="Q3198" i="11" a="1"/>
  <c r="Q3198" i="11" s="1"/>
  <c r="R3198" i="11" a="1"/>
  <c r="R3198" i="11" s="1"/>
  <c r="N3199" i="11" a="1"/>
  <c r="N3199" i="11" s="1"/>
  <c r="O3199" i="11" a="1"/>
  <c r="O3199" i="11" s="1"/>
  <c r="P3199" i="11" a="1"/>
  <c r="P3199" i="11" s="1"/>
  <c r="Q3199" i="11" a="1"/>
  <c r="Q3199" i="11" s="1"/>
  <c r="R3199" i="11" a="1"/>
  <c r="R3199" i="11" s="1"/>
  <c r="N3200" i="11" a="1"/>
  <c r="N3200" i="11" s="1"/>
  <c r="O3200" i="11" a="1"/>
  <c r="O3200" i="11" s="1"/>
  <c r="P3200" i="11" a="1"/>
  <c r="P3200" i="11" s="1"/>
  <c r="Q3200" i="11" a="1"/>
  <c r="Q3200" i="11" s="1"/>
  <c r="R3200" i="11" a="1"/>
  <c r="R3200" i="11" s="1"/>
  <c r="N3201" i="11" a="1"/>
  <c r="N3201" i="11" s="1"/>
  <c r="O3201" i="11" a="1"/>
  <c r="O3201" i="11" s="1"/>
  <c r="P3201" i="11" a="1"/>
  <c r="P3201" i="11" s="1"/>
  <c r="Q3201" i="11" a="1"/>
  <c r="Q3201" i="11" s="1"/>
  <c r="R3201" i="11" a="1"/>
  <c r="R3201" i="11" s="1"/>
  <c r="N3202" i="11" a="1"/>
  <c r="N3202" i="11" s="1"/>
  <c r="O3202" i="11" a="1"/>
  <c r="O3202" i="11" s="1"/>
  <c r="P3202" i="11" a="1"/>
  <c r="P3202" i="11" s="1"/>
  <c r="Q3202" i="11" a="1"/>
  <c r="Q3202" i="11" s="1"/>
  <c r="R3202" i="11" a="1"/>
  <c r="R3202" i="11" s="1"/>
  <c r="N3203" i="11" a="1"/>
  <c r="N3203" i="11" s="1"/>
  <c r="O3203" i="11" a="1"/>
  <c r="O3203" i="11" s="1"/>
  <c r="P3203" i="11" a="1"/>
  <c r="P3203" i="11" s="1"/>
  <c r="Q3203" i="11" a="1"/>
  <c r="Q3203" i="11" s="1"/>
  <c r="R3203" i="11" a="1"/>
  <c r="R3203" i="11" s="1"/>
  <c r="N3204" i="11" a="1"/>
  <c r="N3204" i="11" s="1"/>
  <c r="O3204" i="11" a="1"/>
  <c r="O3204" i="11" s="1"/>
  <c r="P3204" i="11" a="1"/>
  <c r="P3204" i="11" s="1"/>
  <c r="Q3204" i="11" a="1"/>
  <c r="Q3204" i="11" s="1"/>
  <c r="R3204" i="11" a="1"/>
  <c r="R3204" i="11" s="1"/>
  <c r="N3205" i="11" a="1"/>
  <c r="N3205" i="11" s="1"/>
  <c r="O3205" i="11" a="1"/>
  <c r="O3205" i="11" s="1"/>
  <c r="P3205" i="11" a="1"/>
  <c r="P3205" i="11" s="1"/>
  <c r="Q3205" i="11" a="1"/>
  <c r="Q3205" i="11" s="1"/>
  <c r="R3205" i="11" a="1"/>
  <c r="R3205" i="11" s="1"/>
  <c r="N3206" i="11" a="1"/>
  <c r="N3206" i="11" s="1"/>
  <c r="O3206" i="11" a="1"/>
  <c r="O3206" i="11" s="1"/>
  <c r="P3206" i="11" a="1"/>
  <c r="P3206" i="11" s="1"/>
  <c r="Q3206" i="11" a="1"/>
  <c r="Q3206" i="11" s="1"/>
  <c r="R3206" i="11" a="1"/>
  <c r="R3206" i="11" s="1"/>
  <c r="N3207" i="11" a="1"/>
  <c r="N3207" i="11" s="1"/>
  <c r="O3207" i="11" a="1"/>
  <c r="O3207" i="11" s="1"/>
  <c r="P3207" i="11" a="1"/>
  <c r="P3207" i="11" s="1"/>
  <c r="Q3207" i="11" a="1"/>
  <c r="Q3207" i="11" s="1"/>
  <c r="R3207" i="11" a="1"/>
  <c r="R3207" i="11" s="1"/>
  <c r="N3208" i="11" a="1"/>
  <c r="N3208" i="11" s="1"/>
  <c r="O3208" i="11" a="1"/>
  <c r="O3208" i="11" s="1"/>
  <c r="P3208" i="11" a="1"/>
  <c r="P3208" i="11" s="1"/>
  <c r="Q3208" i="11" a="1"/>
  <c r="Q3208" i="11" s="1"/>
  <c r="R3208" i="11" a="1"/>
  <c r="R3208" i="11" s="1"/>
  <c r="N3209" i="11" a="1"/>
  <c r="N3209" i="11" s="1"/>
  <c r="O3209" i="11" a="1"/>
  <c r="O3209" i="11" s="1"/>
  <c r="P3209" i="11" a="1"/>
  <c r="P3209" i="11" s="1"/>
  <c r="Q3209" i="11" a="1"/>
  <c r="Q3209" i="11" s="1"/>
  <c r="R3209" i="11" a="1"/>
  <c r="R3209" i="11" s="1"/>
  <c r="N3210" i="11" a="1"/>
  <c r="N3210" i="11" s="1"/>
  <c r="O3210" i="11" a="1"/>
  <c r="O3210" i="11" s="1"/>
  <c r="P3210" i="11" a="1"/>
  <c r="P3210" i="11" s="1"/>
  <c r="Q3210" i="11" a="1"/>
  <c r="Q3210" i="11" s="1"/>
  <c r="R3210" i="11" a="1"/>
  <c r="R3210" i="11" s="1"/>
  <c r="N3211" i="11" a="1"/>
  <c r="N3211" i="11" s="1"/>
  <c r="O3211" i="11" a="1"/>
  <c r="O3211" i="11" s="1"/>
  <c r="P3211" i="11" a="1"/>
  <c r="P3211" i="11" s="1"/>
  <c r="Q3211" i="11" a="1"/>
  <c r="Q3211" i="11" s="1"/>
  <c r="R3211" i="11" a="1"/>
  <c r="R3211" i="11" s="1"/>
  <c r="N3212" i="11" a="1"/>
  <c r="N3212" i="11" s="1"/>
  <c r="O3212" i="11" a="1"/>
  <c r="O3212" i="11" s="1"/>
  <c r="P3212" i="11" a="1"/>
  <c r="P3212" i="11" s="1"/>
  <c r="Q3212" i="11" a="1"/>
  <c r="Q3212" i="11" s="1"/>
  <c r="R3212" i="11" a="1"/>
  <c r="R3212" i="11" s="1"/>
  <c r="N3213" i="11" a="1"/>
  <c r="N3213" i="11" s="1"/>
  <c r="O3213" i="11" a="1"/>
  <c r="O3213" i="11" s="1"/>
  <c r="P3213" i="11" a="1"/>
  <c r="P3213" i="11" s="1"/>
  <c r="Q3213" i="11" a="1"/>
  <c r="Q3213" i="11" s="1"/>
  <c r="R3213" i="11" a="1"/>
  <c r="R3213" i="11" s="1"/>
  <c r="N3214" i="11" a="1"/>
  <c r="N3214" i="11" s="1"/>
  <c r="O3214" i="11" a="1"/>
  <c r="O3214" i="11" s="1"/>
  <c r="P3214" i="11" a="1"/>
  <c r="P3214" i="11" s="1"/>
  <c r="Q3214" i="11" a="1"/>
  <c r="Q3214" i="11" s="1"/>
  <c r="R3214" i="11" a="1"/>
  <c r="R3214" i="11" s="1"/>
  <c r="N3215" i="11" a="1"/>
  <c r="N3215" i="11" s="1"/>
  <c r="O3215" i="11" a="1"/>
  <c r="O3215" i="11" s="1"/>
  <c r="P3215" i="11" a="1"/>
  <c r="P3215" i="11" s="1"/>
  <c r="Q3215" i="11" a="1"/>
  <c r="Q3215" i="11" s="1"/>
  <c r="R3215" i="11" a="1"/>
  <c r="R3215" i="11" s="1"/>
  <c r="N3216" i="11" a="1"/>
  <c r="N3216" i="11" s="1"/>
  <c r="O3216" i="11" a="1"/>
  <c r="O3216" i="11" s="1"/>
  <c r="P3216" i="11" a="1"/>
  <c r="P3216" i="11" s="1"/>
  <c r="Q3216" i="11" a="1"/>
  <c r="Q3216" i="11" s="1"/>
  <c r="R3216" i="11" a="1"/>
  <c r="R3216" i="11" s="1"/>
  <c r="N3217" i="11" a="1"/>
  <c r="N3217" i="11" s="1"/>
  <c r="O3217" i="11" a="1"/>
  <c r="O3217" i="11" s="1"/>
  <c r="P3217" i="11" a="1"/>
  <c r="P3217" i="11" s="1"/>
  <c r="Q3217" i="11" a="1"/>
  <c r="Q3217" i="11" s="1"/>
  <c r="R3217" i="11" a="1"/>
  <c r="R3217" i="11" s="1"/>
  <c r="N3218" i="11" a="1"/>
  <c r="N3218" i="11" s="1"/>
  <c r="O3218" i="11" a="1"/>
  <c r="O3218" i="11" s="1"/>
  <c r="P3218" i="11" a="1"/>
  <c r="P3218" i="11" s="1"/>
  <c r="Q3218" i="11" a="1"/>
  <c r="Q3218" i="11" s="1"/>
  <c r="R3218" i="11" a="1"/>
  <c r="R3218" i="11" s="1"/>
  <c r="N3219" i="11" a="1"/>
  <c r="N3219" i="11" s="1"/>
  <c r="O3219" i="11" a="1"/>
  <c r="O3219" i="11" s="1"/>
  <c r="P3219" i="11" a="1"/>
  <c r="P3219" i="11" s="1"/>
  <c r="Q3219" i="11" a="1"/>
  <c r="Q3219" i="11" s="1"/>
  <c r="R3219" i="11" a="1"/>
  <c r="R3219" i="11" s="1"/>
  <c r="N3220" i="11" a="1"/>
  <c r="N3220" i="11" s="1"/>
  <c r="O3220" i="11" a="1"/>
  <c r="O3220" i="11" s="1"/>
  <c r="P3220" i="11" a="1"/>
  <c r="P3220" i="11" s="1"/>
  <c r="Q3220" i="11" a="1"/>
  <c r="Q3220" i="11" s="1"/>
  <c r="R3220" i="11" a="1"/>
  <c r="R3220" i="11" s="1"/>
  <c r="N3221" i="11" a="1"/>
  <c r="N3221" i="11" s="1"/>
  <c r="O3221" i="11" a="1"/>
  <c r="O3221" i="11" s="1"/>
  <c r="P3221" i="11" a="1"/>
  <c r="P3221" i="11" s="1"/>
  <c r="Q3221" i="11" a="1"/>
  <c r="Q3221" i="11" s="1"/>
  <c r="R3221" i="11" a="1"/>
  <c r="R3221" i="11" s="1"/>
  <c r="N3222" i="11" a="1"/>
  <c r="N3222" i="11" s="1"/>
  <c r="O3222" i="11" a="1"/>
  <c r="O3222" i="11" s="1"/>
  <c r="P3222" i="11" a="1"/>
  <c r="P3222" i="11" s="1"/>
  <c r="Q3222" i="11" a="1"/>
  <c r="Q3222" i="11" s="1"/>
  <c r="R3222" i="11" a="1"/>
  <c r="R3222" i="11" s="1"/>
  <c r="N3223" i="11" a="1"/>
  <c r="N3223" i="11" s="1"/>
  <c r="O3223" i="11" a="1"/>
  <c r="O3223" i="11" s="1"/>
  <c r="P3223" i="11" a="1"/>
  <c r="P3223" i="11" s="1"/>
  <c r="Q3223" i="11" a="1"/>
  <c r="Q3223" i="11" s="1"/>
  <c r="R3223" i="11" a="1"/>
  <c r="R3223" i="11" s="1"/>
  <c r="N3224" i="11" a="1"/>
  <c r="N3224" i="11" s="1"/>
  <c r="O3224" i="11" a="1"/>
  <c r="O3224" i="11" s="1"/>
  <c r="P3224" i="11" a="1"/>
  <c r="P3224" i="11" s="1"/>
  <c r="Q3224" i="11" a="1"/>
  <c r="Q3224" i="11" s="1"/>
  <c r="R3224" i="11" a="1"/>
  <c r="R3224" i="11" s="1"/>
  <c r="N3225" i="11" a="1"/>
  <c r="N3225" i="11" s="1"/>
  <c r="O3225" i="11" a="1"/>
  <c r="O3225" i="11" s="1"/>
  <c r="P3225" i="11" a="1"/>
  <c r="P3225" i="11" s="1"/>
  <c r="Q3225" i="11" a="1"/>
  <c r="Q3225" i="11" s="1"/>
  <c r="R3225" i="11" a="1"/>
  <c r="R3225" i="11" s="1"/>
  <c r="N3226" i="11" a="1"/>
  <c r="N3226" i="11" s="1"/>
  <c r="O3226" i="11" a="1"/>
  <c r="O3226" i="11" s="1"/>
  <c r="P3226" i="11" a="1"/>
  <c r="P3226" i="11" s="1"/>
  <c r="Q3226" i="11" a="1"/>
  <c r="Q3226" i="11" s="1"/>
  <c r="R3226" i="11" a="1"/>
  <c r="R3226" i="11" s="1"/>
  <c r="N3227" i="11" a="1"/>
  <c r="N3227" i="11" s="1"/>
  <c r="O3227" i="11" a="1"/>
  <c r="O3227" i="11" s="1"/>
  <c r="P3227" i="11" a="1"/>
  <c r="P3227" i="11" s="1"/>
  <c r="Q3227" i="11" a="1"/>
  <c r="Q3227" i="11" s="1"/>
  <c r="R3227" i="11" a="1"/>
  <c r="R3227" i="11" s="1"/>
  <c r="N3228" i="11" a="1"/>
  <c r="N3228" i="11" s="1"/>
  <c r="O3228" i="11" a="1"/>
  <c r="O3228" i="11" s="1"/>
  <c r="P3228" i="11" a="1"/>
  <c r="P3228" i="11" s="1"/>
  <c r="Q3228" i="11" a="1"/>
  <c r="Q3228" i="11" s="1"/>
  <c r="R3228" i="11" a="1"/>
  <c r="R3228" i="11" s="1"/>
  <c r="N3229" i="11" a="1"/>
  <c r="N3229" i="11" s="1"/>
  <c r="O3229" i="11" a="1"/>
  <c r="O3229" i="11" s="1"/>
  <c r="P3229" i="11" a="1"/>
  <c r="P3229" i="11" s="1"/>
  <c r="Q3229" i="11" a="1"/>
  <c r="Q3229" i="11" s="1"/>
  <c r="R3229" i="11" a="1"/>
  <c r="R3229" i="11" s="1"/>
  <c r="N3230" i="11" a="1"/>
  <c r="N3230" i="11" s="1"/>
  <c r="O3230" i="11" a="1"/>
  <c r="O3230" i="11" s="1"/>
  <c r="P3230" i="11" a="1"/>
  <c r="P3230" i="11" s="1"/>
  <c r="Q3230" i="11" a="1"/>
  <c r="Q3230" i="11" s="1"/>
  <c r="R3230" i="11" a="1"/>
  <c r="R3230" i="11" s="1"/>
  <c r="N3231" i="11" a="1"/>
  <c r="N3231" i="11" s="1"/>
  <c r="O3231" i="11" a="1"/>
  <c r="O3231" i="11" s="1"/>
  <c r="P3231" i="11" a="1"/>
  <c r="P3231" i="11" s="1"/>
  <c r="Q3231" i="11" a="1"/>
  <c r="Q3231" i="11" s="1"/>
  <c r="R3231" i="11" a="1"/>
  <c r="R3231" i="11" s="1"/>
  <c r="N3232" i="11" a="1"/>
  <c r="N3232" i="11" s="1"/>
  <c r="O3232" i="11" a="1"/>
  <c r="O3232" i="11" s="1"/>
  <c r="P3232" i="11" a="1"/>
  <c r="P3232" i="11" s="1"/>
  <c r="Q3232" i="11" a="1"/>
  <c r="Q3232" i="11" s="1"/>
  <c r="R3232" i="11" a="1"/>
  <c r="R3232" i="11" s="1"/>
  <c r="N3233" i="11" a="1"/>
  <c r="N3233" i="11" s="1"/>
  <c r="O3233" i="11" a="1"/>
  <c r="O3233" i="11" s="1"/>
  <c r="P3233" i="11" a="1"/>
  <c r="P3233" i="11" s="1"/>
  <c r="Q3233" i="11" a="1"/>
  <c r="Q3233" i="11" s="1"/>
  <c r="R3233" i="11" a="1"/>
  <c r="R3233" i="11" s="1"/>
  <c r="N3234" i="11" a="1"/>
  <c r="N3234" i="11" s="1"/>
  <c r="O3234" i="11" a="1"/>
  <c r="O3234" i="11" s="1"/>
  <c r="P3234" i="11" a="1"/>
  <c r="P3234" i="11" s="1"/>
  <c r="Q3234" i="11" a="1"/>
  <c r="Q3234" i="11" s="1"/>
  <c r="R3234" i="11" a="1"/>
  <c r="R3234" i="11" s="1"/>
  <c r="N3235" i="11" a="1"/>
  <c r="N3235" i="11" s="1"/>
  <c r="O3235" i="11" a="1"/>
  <c r="O3235" i="11" s="1"/>
  <c r="P3235" i="11" a="1"/>
  <c r="P3235" i="11" s="1"/>
  <c r="Q3235" i="11" a="1"/>
  <c r="Q3235" i="11" s="1"/>
  <c r="R3235" i="11" a="1"/>
  <c r="R3235" i="11" s="1"/>
  <c r="N3236" i="11" a="1"/>
  <c r="N3236" i="11" s="1"/>
  <c r="O3236" i="11" a="1"/>
  <c r="O3236" i="11" s="1"/>
  <c r="P3236" i="11" a="1"/>
  <c r="P3236" i="11" s="1"/>
  <c r="Q3236" i="11" a="1"/>
  <c r="Q3236" i="11" s="1"/>
  <c r="R3236" i="11" a="1"/>
  <c r="R3236" i="11" s="1"/>
  <c r="N3237" i="11" a="1"/>
  <c r="N3237" i="11" s="1"/>
  <c r="O3237" i="11" a="1"/>
  <c r="O3237" i="11" s="1"/>
  <c r="P3237" i="11" a="1"/>
  <c r="P3237" i="11" s="1"/>
  <c r="Q3237" i="11" a="1"/>
  <c r="Q3237" i="11" s="1"/>
  <c r="R3237" i="11" a="1"/>
  <c r="R3237" i="11" s="1"/>
  <c r="N3238" i="11" a="1"/>
  <c r="N3238" i="11" s="1"/>
  <c r="O3238" i="11" a="1"/>
  <c r="O3238" i="11" s="1"/>
  <c r="P3238" i="11" a="1"/>
  <c r="P3238" i="11" s="1"/>
  <c r="Q3238" i="11" a="1"/>
  <c r="Q3238" i="11" s="1"/>
  <c r="R3238" i="11" a="1"/>
  <c r="R3238" i="11" s="1"/>
  <c r="N3239" i="11" a="1"/>
  <c r="N3239" i="11" s="1"/>
  <c r="O3239" i="11" a="1"/>
  <c r="O3239" i="11" s="1"/>
  <c r="P3239" i="11" a="1"/>
  <c r="P3239" i="11" s="1"/>
  <c r="Q3239" i="11" a="1"/>
  <c r="Q3239" i="11" s="1"/>
  <c r="R3239" i="11" a="1"/>
  <c r="R3239" i="11" s="1"/>
  <c r="N3240" i="11" a="1"/>
  <c r="N3240" i="11" s="1"/>
  <c r="O3240" i="11" a="1"/>
  <c r="O3240" i="11" s="1"/>
  <c r="P3240" i="11" a="1"/>
  <c r="P3240" i="11" s="1"/>
  <c r="Q3240" i="11" a="1"/>
  <c r="Q3240" i="11" s="1"/>
  <c r="R3240" i="11" a="1"/>
  <c r="R3240" i="11" s="1"/>
  <c r="N3241" i="11" a="1"/>
  <c r="N3241" i="11" s="1"/>
  <c r="O3241" i="11" a="1"/>
  <c r="O3241" i="11" s="1"/>
  <c r="P3241" i="11" a="1"/>
  <c r="P3241" i="11" s="1"/>
  <c r="Q3241" i="11" a="1"/>
  <c r="Q3241" i="11" s="1"/>
  <c r="R3241" i="11" a="1"/>
  <c r="R3241" i="11" s="1"/>
  <c r="N3242" i="11" a="1"/>
  <c r="N3242" i="11" s="1"/>
  <c r="O3242" i="11" a="1"/>
  <c r="O3242" i="11" s="1"/>
  <c r="P3242" i="11" a="1"/>
  <c r="P3242" i="11" s="1"/>
  <c r="Q3242" i="11" a="1"/>
  <c r="Q3242" i="11"/>
  <c r="R3242" i="11" a="1"/>
  <c r="R3242" i="11" s="1"/>
  <c r="N3243" i="11" a="1"/>
  <c r="N3243" i="11" s="1"/>
  <c r="O3243" i="11" a="1"/>
  <c r="O3243" i="11" s="1"/>
  <c r="P3243" i="11" a="1"/>
  <c r="P3243" i="11" s="1"/>
  <c r="Q3243" i="11" a="1"/>
  <c r="Q3243" i="11" s="1"/>
  <c r="R3243" i="11" a="1"/>
  <c r="R3243" i="11" s="1"/>
  <c r="N3244" i="11" a="1"/>
  <c r="N3244" i="11" s="1"/>
  <c r="O3244" i="11" a="1"/>
  <c r="O3244" i="11" s="1"/>
  <c r="P3244" i="11" a="1"/>
  <c r="P3244" i="11" s="1"/>
  <c r="Q3244" i="11" a="1"/>
  <c r="Q3244" i="11" s="1"/>
  <c r="R3244" i="11" a="1"/>
  <c r="R3244" i="11" s="1"/>
  <c r="N3245" i="11" a="1"/>
  <c r="N3245" i="11" s="1"/>
  <c r="O3245" i="11" a="1"/>
  <c r="O3245" i="11" s="1"/>
  <c r="P3245" i="11" a="1"/>
  <c r="P3245" i="11" s="1"/>
  <c r="Q3245" i="11" a="1"/>
  <c r="Q3245" i="11" s="1"/>
  <c r="R3245" i="11" a="1"/>
  <c r="R3245" i="11" s="1"/>
  <c r="N3246" i="11" a="1"/>
  <c r="N3246" i="11" s="1"/>
  <c r="O3246" i="11" a="1"/>
  <c r="O3246" i="11" s="1"/>
  <c r="P3246" i="11" a="1"/>
  <c r="P3246" i="11" s="1"/>
  <c r="Q3246" i="11" a="1"/>
  <c r="Q3246" i="11" s="1"/>
  <c r="R3246" i="11" a="1"/>
  <c r="R3246" i="11" s="1"/>
  <c r="N3247" i="11" a="1"/>
  <c r="N3247" i="11" s="1"/>
  <c r="O3247" i="11" a="1"/>
  <c r="O3247" i="11" s="1"/>
  <c r="P3247" i="11" a="1"/>
  <c r="P3247" i="11" s="1"/>
  <c r="Q3247" i="11" a="1"/>
  <c r="Q3247" i="11" s="1"/>
  <c r="R3247" i="11" a="1"/>
  <c r="R3247" i="11" s="1"/>
  <c r="N3248" i="11" a="1"/>
  <c r="N3248" i="11" s="1"/>
  <c r="O3248" i="11" a="1"/>
  <c r="O3248" i="11" s="1"/>
  <c r="P3248" i="11" a="1"/>
  <c r="P3248" i="11" s="1"/>
  <c r="Q3248" i="11" a="1"/>
  <c r="Q3248" i="11" s="1"/>
  <c r="R3248" i="11" a="1"/>
  <c r="R3248" i="11" s="1"/>
  <c r="N3249" i="11" a="1"/>
  <c r="N3249" i="11" s="1"/>
  <c r="O3249" i="11" a="1"/>
  <c r="O3249" i="11" s="1"/>
  <c r="P3249" i="11" a="1"/>
  <c r="P3249" i="11" s="1"/>
  <c r="Q3249" i="11" a="1"/>
  <c r="Q3249" i="11" s="1"/>
  <c r="R3249" i="11" a="1"/>
  <c r="R3249" i="11" s="1"/>
  <c r="N3250" i="11" a="1"/>
  <c r="N3250" i="11" s="1"/>
  <c r="O3250" i="11" a="1"/>
  <c r="O3250" i="11" s="1"/>
  <c r="P3250" i="11" a="1"/>
  <c r="P3250" i="11" s="1"/>
  <c r="Q3250" i="11" a="1"/>
  <c r="Q3250" i="11" s="1"/>
  <c r="R3250" i="11" a="1"/>
  <c r="R3250" i="11" s="1"/>
  <c r="N3251" i="11" a="1"/>
  <c r="N3251" i="11" s="1"/>
  <c r="O3251" i="11" a="1"/>
  <c r="O3251" i="11" s="1"/>
  <c r="P3251" i="11" a="1"/>
  <c r="P3251" i="11" s="1"/>
  <c r="Q3251" i="11" a="1"/>
  <c r="Q3251" i="11" s="1"/>
  <c r="R3251" i="11" a="1"/>
  <c r="R3251" i="11" s="1"/>
  <c r="N3252" i="11" a="1"/>
  <c r="N3252" i="11" s="1"/>
  <c r="O3252" i="11" a="1"/>
  <c r="O3252" i="11" s="1"/>
  <c r="P3252" i="11" a="1"/>
  <c r="P3252" i="11" s="1"/>
  <c r="Q3252" i="11" a="1"/>
  <c r="Q3252" i="11" s="1"/>
  <c r="R3252" i="11" a="1"/>
  <c r="R3252" i="11" s="1"/>
  <c r="N3253" i="11" a="1"/>
  <c r="N3253" i="11" s="1"/>
  <c r="O3253" i="11" a="1"/>
  <c r="O3253" i="11" s="1"/>
  <c r="P3253" i="11" a="1"/>
  <c r="P3253" i="11" s="1"/>
  <c r="Q3253" i="11" a="1"/>
  <c r="Q3253" i="11" s="1"/>
  <c r="R3253" i="11" a="1"/>
  <c r="R3253" i="11" s="1"/>
  <c r="N3254" i="11" a="1"/>
  <c r="N3254" i="11" s="1"/>
  <c r="O3254" i="11" a="1"/>
  <c r="O3254" i="11" s="1"/>
  <c r="P3254" i="11" a="1"/>
  <c r="P3254" i="11" s="1"/>
  <c r="Q3254" i="11" a="1"/>
  <c r="Q3254" i="11" s="1"/>
  <c r="R3254" i="11" a="1"/>
  <c r="R3254" i="11" s="1"/>
  <c r="N3255" i="11" a="1"/>
  <c r="N3255" i="11" s="1"/>
  <c r="O3255" i="11" a="1"/>
  <c r="O3255" i="11" s="1"/>
  <c r="P3255" i="11" a="1"/>
  <c r="P3255" i="11" s="1"/>
  <c r="Q3255" i="11" a="1"/>
  <c r="Q3255" i="11" s="1"/>
  <c r="R3255" i="11" a="1"/>
  <c r="R3255" i="11" s="1"/>
  <c r="N3256" i="11" a="1"/>
  <c r="N3256" i="11" s="1"/>
  <c r="O3256" i="11" a="1"/>
  <c r="O3256" i="11" s="1"/>
  <c r="P3256" i="11" a="1"/>
  <c r="P3256" i="11" s="1"/>
  <c r="Q3256" i="11" a="1"/>
  <c r="Q3256" i="11" s="1"/>
  <c r="R3256" i="11" a="1"/>
  <c r="R3256" i="11" s="1"/>
  <c r="N3257" i="11" a="1"/>
  <c r="N3257" i="11" s="1"/>
  <c r="O3257" i="11" a="1"/>
  <c r="O3257" i="11" s="1"/>
  <c r="P3257" i="11" a="1"/>
  <c r="P3257" i="11" s="1"/>
  <c r="Q3257" i="11" a="1"/>
  <c r="Q3257" i="11" s="1"/>
  <c r="R3257" i="11" a="1"/>
  <c r="R3257" i="11" s="1"/>
  <c r="N3258" i="11" a="1"/>
  <c r="N3258" i="11" s="1"/>
  <c r="O3258" i="11" a="1"/>
  <c r="O3258" i="11" s="1"/>
  <c r="P3258" i="11" a="1"/>
  <c r="P3258" i="11" s="1"/>
  <c r="Q3258" i="11" a="1"/>
  <c r="Q3258" i="11" s="1"/>
  <c r="R3258" i="11" a="1"/>
  <c r="R3258" i="11" s="1"/>
  <c r="N3259" i="11" a="1"/>
  <c r="N3259" i="11" s="1"/>
  <c r="O3259" i="11" a="1"/>
  <c r="O3259" i="11" s="1"/>
  <c r="P3259" i="11" a="1"/>
  <c r="P3259" i="11" s="1"/>
  <c r="Q3259" i="11" a="1"/>
  <c r="Q3259" i="11" s="1"/>
  <c r="R3259" i="11" a="1"/>
  <c r="R3259" i="11"/>
  <c r="N3260" i="11" a="1"/>
  <c r="N3260" i="11" s="1"/>
  <c r="O3260" i="11" a="1"/>
  <c r="O3260" i="11" s="1"/>
  <c r="P3260" i="11" a="1"/>
  <c r="P3260" i="11" s="1"/>
  <c r="Q3260" i="11" a="1"/>
  <c r="Q3260" i="11" s="1"/>
  <c r="R3260" i="11" a="1"/>
  <c r="R3260" i="11" s="1"/>
  <c r="N3261" i="11" a="1"/>
  <c r="N3261" i="11" s="1"/>
  <c r="O3261" i="11" a="1"/>
  <c r="O3261" i="11" s="1"/>
  <c r="P3261" i="11" a="1"/>
  <c r="P3261" i="11" s="1"/>
  <c r="Q3261" i="11" a="1"/>
  <c r="Q3261" i="11" s="1"/>
  <c r="R3261" i="11" a="1"/>
  <c r="R3261" i="11" s="1"/>
  <c r="N3262" i="11" a="1"/>
  <c r="N3262" i="11" s="1"/>
  <c r="O3262" i="11" a="1"/>
  <c r="O3262" i="11" s="1"/>
  <c r="P3262" i="11" a="1"/>
  <c r="P3262" i="11" s="1"/>
  <c r="Q3262" i="11" a="1"/>
  <c r="Q3262" i="11" s="1"/>
  <c r="R3262" i="11" a="1"/>
  <c r="R3262" i="11" s="1"/>
  <c r="N3263" i="11" a="1"/>
  <c r="N3263" i="11" s="1"/>
  <c r="O3263" i="11" a="1"/>
  <c r="O3263" i="11" s="1"/>
  <c r="P3263" i="11" a="1"/>
  <c r="P3263" i="11" s="1"/>
  <c r="Q3263" i="11" a="1"/>
  <c r="Q3263" i="11" s="1"/>
  <c r="R3263" i="11" a="1"/>
  <c r="R3263" i="11" s="1"/>
  <c r="N3264" i="11" a="1"/>
  <c r="N3264" i="11" s="1"/>
  <c r="O3264" i="11" a="1"/>
  <c r="O3264" i="11" s="1"/>
  <c r="P3264" i="11" a="1"/>
  <c r="P3264" i="11" s="1"/>
  <c r="Q3264" i="11" a="1"/>
  <c r="Q3264" i="11" s="1"/>
  <c r="R3264" i="11" a="1"/>
  <c r="R3264" i="11" s="1"/>
  <c r="N3265" i="11" a="1"/>
  <c r="N3265" i="11" s="1"/>
  <c r="O3265" i="11" a="1"/>
  <c r="O3265" i="11" s="1"/>
  <c r="P3265" i="11" a="1"/>
  <c r="P3265" i="11" s="1"/>
  <c r="Q3265" i="11" a="1"/>
  <c r="Q3265" i="11" s="1"/>
  <c r="R3265" i="11" a="1"/>
  <c r="R3265" i="11" s="1"/>
  <c r="N3266" i="11" a="1"/>
  <c r="N3266" i="11" s="1"/>
  <c r="O3266" i="11" a="1"/>
  <c r="O3266" i="11" s="1"/>
  <c r="P3266" i="11" a="1"/>
  <c r="P3266" i="11" s="1"/>
  <c r="Q3266" i="11" a="1"/>
  <c r="Q3266" i="11" s="1"/>
  <c r="R3266" i="11" a="1"/>
  <c r="R3266" i="11" s="1"/>
  <c r="N3267" i="11" a="1"/>
  <c r="N3267" i="11" s="1"/>
  <c r="O3267" i="11" a="1"/>
  <c r="O3267" i="11" s="1"/>
  <c r="P3267" i="11" a="1"/>
  <c r="P3267" i="11" s="1"/>
  <c r="Q3267" i="11" a="1"/>
  <c r="Q3267" i="11" s="1"/>
  <c r="R3267" i="11" a="1"/>
  <c r="R3267" i="11" s="1"/>
  <c r="N3268" i="11" a="1"/>
  <c r="N3268" i="11" s="1"/>
  <c r="O3268" i="11" a="1"/>
  <c r="O3268" i="11" s="1"/>
  <c r="P3268" i="11" a="1"/>
  <c r="P3268" i="11" s="1"/>
  <c r="Q3268" i="11" a="1"/>
  <c r="Q3268" i="11" s="1"/>
  <c r="R3268" i="11" a="1"/>
  <c r="R3268" i="11" s="1"/>
  <c r="N3269" i="11" a="1"/>
  <c r="N3269" i="11" s="1"/>
  <c r="O3269" i="11" a="1"/>
  <c r="O3269" i="11" s="1"/>
  <c r="P3269" i="11" a="1"/>
  <c r="P3269" i="11" s="1"/>
  <c r="Q3269" i="11" a="1"/>
  <c r="Q3269" i="11" s="1"/>
  <c r="R3269" i="11" a="1"/>
  <c r="R3269" i="11" s="1"/>
  <c r="N3270" i="11" a="1"/>
  <c r="N3270" i="11" s="1"/>
  <c r="O3270" i="11" a="1"/>
  <c r="O3270" i="11" s="1"/>
  <c r="P3270" i="11" a="1"/>
  <c r="P3270" i="11" s="1"/>
  <c r="Q3270" i="11" a="1"/>
  <c r="Q3270" i="11" s="1"/>
  <c r="R3270" i="11" a="1"/>
  <c r="R3270" i="11" s="1"/>
  <c r="N3271" i="11" a="1"/>
  <c r="N3271" i="11" s="1"/>
  <c r="O3271" i="11" a="1"/>
  <c r="O3271" i="11" s="1"/>
  <c r="P3271" i="11" a="1"/>
  <c r="P3271" i="11" s="1"/>
  <c r="Q3271" i="11" a="1"/>
  <c r="Q3271" i="11" s="1"/>
  <c r="R3271" i="11" a="1"/>
  <c r="R3271" i="11" s="1"/>
  <c r="N3272" i="11" a="1"/>
  <c r="N3272" i="11" s="1"/>
  <c r="O3272" i="11" a="1"/>
  <c r="O3272" i="11"/>
  <c r="P3272" i="11" a="1"/>
  <c r="P3272" i="11" s="1"/>
  <c r="Q3272" i="11" a="1"/>
  <c r="Q3272" i="11" s="1"/>
  <c r="R3272" i="11" a="1"/>
  <c r="R3272" i="11" s="1"/>
  <c r="N3273" i="11" a="1"/>
  <c r="N3273" i="11" s="1"/>
  <c r="O3273" i="11" a="1"/>
  <c r="O3273" i="11" s="1"/>
  <c r="P3273" i="11" a="1"/>
  <c r="P3273" i="11" s="1"/>
  <c r="Q3273" i="11" a="1"/>
  <c r="Q3273" i="11" s="1"/>
  <c r="R3273" i="11" a="1"/>
  <c r="R3273" i="11" s="1"/>
  <c r="N3274" i="11" a="1"/>
  <c r="N3274" i="11" s="1"/>
  <c r="O3274" i="11" a="1"/>
  <c r="O3274" i="11" s="1"/>
  <c r="P3274" i="11" a="1"/>
  <c r="P3274" i="11" s="1"/>
  <c r="Q3274" i="11" a="1"/>
  <c r="Q3274" i="11" s="1"/>
  <c r="R3274" i="11" a="1"/>
  <c r="R3274" i="11" s="1"/>
  <c r="N3275" i="11" a="1"/>
  <c r="N3275" i="11" s="1"/>
  <c r="O3275" i="11" a="1"/>
  <c r="O3275" i="11" s="1"/>
  <c r="P3275" i="11" a="1"/>
  <c r="P3275" i="11" s="1"/>
  <c r="Q3275" i="11" a="1"/>
  <c r="Q3275" i="11" s="1"/>
  <c r="R3275" i="11" a="1"/>
  <c r="R3275" i="11" s="1"/>
  <c r="N3276" i="11" a="1"/>
  <c r="N3276" i="11" s="1"/>
  <c r="O3276" i="11" a="1"/>
  <c r="O3276" i="11" s="1"/>
  <c r="P3276" i="11" a="1"/>
  <c r="P3276" i="11" s="1"/>
  <c r="Q3276" i="11" a="1"/>
  <c r="Q3276" i="11" s="1"/>
  <c r="R3276" i="11" a="1"/>
  <c r="R3276" i="11" s="1"/>
  <c r="N3277" i="11" a="1"/>
  <c r="N3277" i="11" s="1"/>
  <c r="O3277" i="11" a="1"/>
  <c r="O3277" i="11" s="1"/>
  <c r="P3277" i="11" a="1"/>
  <c r="P3277" i="11" s="1"/>
  <c r="Q3277" i="11" a="1"/>
  <c r="Q3277" i="11" s="1"/>
  <c r="R3277" i="11" a="1"/>
  <c r="R3277" i="11" s="1"/>
  <c r="N3278" i="11" a="1"/>
  <c r="N3278" i="11" s="1"/>
  <c r="O3278" i="11" a="1"/>
  <c r="O3278" i="11" s="1"/>
  <c r="P3278" i="11" a="1"/>
  <c r="P3278" i="11" s="1"/>
  <c r="Q3278" i="11" a="1"/>
  <c r="Q3278" i="11" s="1"/>
  <c r="R3278" i="11" a="1"/>
  <c r="R3278" i="11" s="1"/>
  <c r="N3279" i="11" a="1"/>
  <c r="N3279" i="11" s="1"/>
  <c r="O3279" i="11" a="1"/>
  <c r="O3279" i="11" s="1"/>
  <c r="P3279" i="11" a="1"/>
  <c r="P3279" i="11" s="1"/>
  <c r="Q3279" i="11" a="1"/>
  <c r="Q3279" i="11" s="1"/>
  <c r="R3279" i="11" a="1"/>
  <c r="R3279" i="11" s="1"/>
  <c r="N3280" i="11" a="1"/>
  <c r="N3280" i="11" s="1"/>
  <c r="O3280" i="11" a="1"/>
  <c r="O3280" i="11" s="1"/>
  <c r="P3280" i="11" a="1"/>
  <c r="P3280" i="11" s="1"/>
  <c r="Q3280" i="11" a="1"/>
  <c r="Q3280" i="11" s="1"/>
  <c r="R3280" i="11" a="1"/>
  <c r="R3280" i="11" s="1"/>
  <c r="N3281" i="11" a="1"/>
  <c r="N3281" i="11" s="1"/>
  <c r="O3281" i="11" a="1"/>
  <c r="O3281" i="11" s="1"/>
  <c r="P3281" i="11" a="1"/>
  <c r="P3281" i="11" s="1"/>
  <c r="Q3281" i="11" a="1"/>
  <c r="Q3281" i="11" s="1"/>
  <c r="R3281" i="11" a="1"/>
  <c r="R3281" i="11" s="1"/>
  <c r="N3282" i="11" a="1"/>
  <c r="N3282" i="11" s="1"/>
  <c r="O3282" i="11" a="1"/>
  <c r="O3282" i="11" s="1"/>
  <c r="P3282" i="11" a="1"/>
  <c r="P3282" i="11" s="1"/>
  <c r="Q3282" i="11" a="1"/>
  <c r="Q3282" i="11" s="1"/>
  <c r="R3282" i="11" a="1"/>
  <c r="R3282" i="11" s="1"/>
  <c r="N3283" i="11" a="1"/>
  <c r="N3283" i="11" s="1"/>
  <c r="O3283" i="11" a="1"/>
  <c r="O3283" i="11" s="1"/>
  <c r="P3283" i="11" a="1"/>
  <c r="P3283" i="11" s="1"/>
  <c r="Q3283" i="11" a="1"/>
  <c r="Q3283" i="11" s="1"/>
  <c r="R3283" i="11" a="1"/>
  <c r="R3283" i="11" s="1"/>
  <c r="N3284" i="11" a="1"/>
  <c r="N3284" i="11" s="1"/>
  <c r="O3284" i="11" a="1"/>
  <c r="O3284" i="11" s="1"/>
  <c r="P3284" i="11" a="1"/>
  <c r="P3284" i="11" s="1"/>
  <c r="Q3284" i="11" a="1"/>
  <c r="Q3284" i="11" s="1"/>
  <c r="R3284" i="11" a="1"/>
  <c r="R3284" i="11" s="1"/>
  <c r="N3285" i="11" a="1"/>
  <c r="N3285" i="11" s="1"/>
  <c r="O3285" i="11" a="1"/>
  <c r="O3285" i="11" s="1"/>
  <c r="P3285" i="11" a="1"/>
  <c r="P3285" i="11" s="1"/>
  <c r="Q3285" i="11" a="1"/>
  <c r="Q3285" i="11" s="1"/>
  <c r="R3285" i="11" a="1"/>
  <c r="R3285" i="11" s="1"/>
  <c r="N3286" i="11" a="1"/>
  <c r="N3286" i="11" s="1"/>
  <c r="O3286" i="11" a="1"/>
  <c r="O3286" i="11" s="1"/>
  <c r="P3286" i="11" a="1"/>
  <c r="P3286" i="11" s="1"/>
  <c r="Q3286" i="11" a="1"/>
  <c r="Q3286" i="11" s="1"/>
  <c r="R3286" i="11" a="1"/>
  <c r="R3286" i="11" s="1"/>
  <c r="N3287" i="11" a="1"/>
  <c r="N3287" i="11" s="1"/>
  <c r="O3287" i="11" a="1"/>
  <c r="O3287" i="11" s="1"/>
  <c r="P3287" i="11" a="1"/>
  <c r="P3287" i="11" s="1"/>
  <c r="Q3287" i="11" a="1"/>
  <c r="Q3287" i="11" s="1"/>
  <c r="R3287" i="11" a="1"/>
  <c r="R3287" i="11" s="1"/>
  <c r="N3288" i="11" a="1"/>
  <c r="N3288" i="11" s="1"/>
  <c r="O3288" i="11" a="1"/>
  <c r="O3288" i="11" s="1"/>
  <c r="P3288" i="11" a="1"/>
  <c r="P3288" i="11" s="1"/>
  <c r="Q3288" i="11" a="1"/>
  <c r="Q3288" i="11" s="1"/>
  <c r="R3288" i="11" a="1"/>
  <c r="R3288" i="11" s="1"/>
  <c r="N3289" i="11" a="1"/>
  <c r="N3289" i="11" s="1"/>
  <c r="O3289" i="11" a="1"/>
  <c r="O3289" i="11" s="1"/>
  <c r="P3289" i="11" a="1"/>
  <c r="P3289" i="11" s="1"/>
  <c r="Q3289" i="11" a="1"/>
  <c r="Q3289" i="11" s="1"/>
  <c r="R3289" i="11" a="1"/>
  <c r="R3289" i="11" s="1"/>
  <c r="N3290" i="11" a="1"/>
  <c r="N3290" i="11" s="1"/>
  <c r="O3290" i="11" a="1"/>
  <c r="O3290" i="11" s="1"/>
  <c r="P3290" i="11" a="1"/>
  <c r="P3290" i="11" s="1"/>
  <c r="Q3290" i="11" a="1"/>
  <c r="Q3290" i="11" s="1"/>
  <c r="R3290" i="11" a="1"/>
  <c r="R3290" i="11" s="1"/>
  <c r="N3291" i="11" a="1"/>
  <c r="N3291" i="11" s="1"/>
  <c r="O3291" i="11" a="1"/>
  <c r="O3291" i="11" s="1"/>
  <c r="P3291" i="11" a="1"/>
  <c r="P3291" i="11" s="1"/>
  <c r="Q3291" i="11" a="1"/>
  <c r="Q3291" i="11" s="1"/>
  <c r="R3291" i="11" a="1"/>
  <c r="R3291" i="11" s="1"/>
  <c r="N3292" i="11" a="1"/>
  <c r="N3292" i="11" s="1"/>
  <c r="O3292" i="11" a="1"/>
  <c r="O3292" i="11" s="1"/>
  <c r="P3292" i="11" a="1"/>
  <c r="P3292" i="11" s="1"/>
  <c r="Q3292" i="11" a="1"/>
  <c r="Q3292" i="11" s="1"/>
  <c r="R3292" i="11" a="1"/>
  <c r="R3292" i="11" s="1"/>
  <c r="N3293" i="11" a="1"/>
  <c r="N3293" i="11" s="1"/>
  <c r="O3293" i="11" a="1"/>
  <c r="O3293" i="11" s="1"/>
  <c r="P3293" i="11" a="1"/>
  <c r="P3293" i="11" s="1"/>
  <c r="Q3293" i="11" a="1"/>
  <c r="Q3293" i="11" s="1"/>
  <c r="R3293" i="11" a="1"/>
  <c r="R3293" i="11" s="1"/>
  <c r="N3294" i="11" a="1"/>
  <c r="N3294" i="11" s="1"/>
  <c r="O3294" i="11" a="1"/>
  <c r="O3294" i="11" s="1"/>
  <c r="P3294" i="11" a="1"/>
  <c r="P3294" i="11" s="1"/>
  <c r="Q3294" i="11" a="1"/>
  <c r="Q3294" i="11" s="1"/>
  <c r="R3294" i="11" a="1"/>
  <c r="R3294" i="11" s="1"/>
  <c r="N3295" i="11" a="1"/>
  <c r="N3295" i="11" s="1"/>
  <c r="O3295" i="11" a="1"/>
  <c r="O3295" i="11" s="1"/>
  <c r="P3295" i="11" a="1"/>
  <c r="P3295" i="11" s="1"/>
  <c r="Q3295" i="11" a="1"/>
  <c r="Q3295" i="11" s="1"/>
  <c r="R3295" i="11" a="1"/>
  <c r="R3295" i="11" s="1"/>
  <c r="N3296" i="11" a="1"/>
  <c r="N3296" i="11" s="1"/>
  <c r="O3296" i="11" a="1"/>
  <c r="O3296" i="11" s="1"/>
  <c r="P3296" i="11" a="1"/>
  <c r="P3296" i="11" s="1"/>
  <c r="Q3296" i="11" a="1"/>
  <c r="Q3296" i="11" s="1"/>
  <c r="R3296" i="11" a="1"/>
  <c r="R3296" i="11" s="1"/>
  <c r="N3297" i="11" a="1"/>
  <c r="N3297" i="11" s="1"/>
  <c r="O3297" i="11" a="1"/>
  <c r="O3297" i="11" s="1"/>
  <c r="P3297" i="11" a="1"/>
  <c r="P3297" i="11" s="1"/>
  <c r="Q3297" i="11" a="1"/>
  <c r="Q3297" i="11" s="1"/>
  <c r="R3297" i="11" a="1"/>
  <c r="R3297" i="11" s="1"/>
  <c r="N3298" i="11" a="1"/>
  <c r="N3298" i="11" s="1"/>
  <c r="O3298" i="11" a="1"/>
  <c r="O3298" i="11" s="1"/>
  <c r="P3298" i="11" a="1"/>
  <c r="P3298" i="11" s="1"/>
  <c r="Q3298" i="11" a="1"/>
  <c r="Q3298" i="11" s="1"/>
  <c r="R3298" i="11" a="1"/>
  <c r="R3298" i="11" s="1"/>
  <c r="N3299" i="11" a="1"/>
  <c r="N3299" i="11" s="1"/>
  <c r="O3299" i="11" a="1"/>
  <c r="O3299" i="11" s="1"/>
  <c r="P3299" i="11" a="1"/>
  <c r="P3299" i="11" s="1"/>
  <c r="Q3299" i="11" a="1"/>
  <c r="Q3299" i="11" s="1"/>
  <c r="R3299" i="11" a="1"/>
  <c r="R3299" i="11" s="1"/>
  <c r="N3300" i="11" a="1"/>
  <c r="N3300" i="11" s="1"/>
  <c r="O3300" i="11" a="1"/>
  <c r="O3300" i="11" s="1"/>
  <c r="P3300" i="11" a="1"/>
  <c r="P3300" i="11" s="1"/>
  <c r="Q3300" i="11" a="1"/>
  <c r="Q3300" i="11" s="1"/>
  <c r="R3300" i="11" a="1"/>
  <c r="R3300" i="11" s="1"/>
  <c r="N3301" i="11" a="1"/>
  <c r="N3301" i="11" s="1"/>
  <c r="O3301" i="11" a="1"/>
  <c r="O3301" i="11" s="1"/>
  <c r="P3301" i="11" a="1"/>
  <c r="P3301" i="11" s="1"/>
  <c r="Q3301" i="11" a="1"/>
  <c r="Q3301" i="11" s="1"/>
  <c r="R3301" i="11" a="1"/>
  <c r="R3301" i="11" s="1"/>
  <c r="N3302" i="11" a="1"/>
  <c r="N3302" i="11" s="1"/>
  <c r="O3302" i="11" a="1"/>
  <c r="O3302" i="11" s="1"/>
  <c r="P3302" i="11" a="1"/>
  <c r="P3302" i="11" s="1"/>
  <c r="Q3302" i="11" a="1"/>
  <c r="Q3302" i="11" s="1"/>
  <c r="R3302" i="11" a="1"/>
  <c r="R3302" i="11" s="1"/>
  <c r="N3303" i="11" a="1"/>
  <c r="N3303" i="11"/>
  <c r="O3303" i="11" a="1"/>
  <c r="O3303" i="11" s="1"/>
  <c r="P3303" i="11" a="1"/>
  <c r="P3303" i="11" s="1"/>
  <c r="Q3303" i="11" a="1"/>
  <c r="Q3303" i="11" s="1"/>
  <c r="R3303" i="11" a="1"/>
  <c r="R3303" i="11" s="1"/>
  <c r="N3304" i="11" a="1"/>
  <c r="N3304" i="11" s="1"/>
  <c r="O3304" i="11" a="1"/>
  <c r="O3304" i="11" s="1"/>
  <c r="P3304" i="11" a="1"/>
  <c r="P3304" i="11" s="1"/>
  <c r="Q3304" i="11" a="1"/>
  <c r="Q3304" i="11" s="1"/>
  <c r="R3304" i="11" a="1"/>
  <c r="R3304" i="11" s="1"/>
  <c r="N3305" i="11" a="1"/>
  <c r="N3305" i="11" s="1"/>
  <c r="O3305" i="11" a="1"/>
  <c r="O3305" i="11" s="1"/>
  <c r="P3305" i="11" a="1"/>
  <c r="P3305" i="11" s="1"/>
  <c r="Q3305" i="11" a="1"/>
  <c r="Q3305" i="11" s="1"/>
  <c r="R3305" i="11" a="1"/>
  <c r="R3305" i="11" s="1"/>
  <c r="N3306" i="11" a="1"/>
  <c r="N3306" i="11" s="1"/>
  <c r="O3306" i="11" a="1"/>
  <c r="O3306" i="11" s="1"/>
  <c r="P3306" i="11" a="1"/>
  <c r="P3306" i="11" s="1"/>
  <c r="Q3306" i="11" a="1"/>
  <c r="Q3306" i="11" s="1"/>
  <c r="R3306" i="11" a="1"/>
  <c r="R3306" i="11" s="1"/>
  <c r="N3307" i="11" a="1"/>
  <c r="N3307" i="11" s="1"/>
  <c r="O3307" i="11" a="1"/>
  <c r="O3307" i="11" s="1"/>
  <c r="P3307" i="11" a="1"/>
  <c r="P3307" i="11" s="1"/>
  <c r="Q3307" i="11" a="1"/>
  <c r="Q3307" i="11" s="1"/>
  <c r="R3307" i="11" a="1"/>
  <c r="R3307" i="11" s="1"/>
  <c r="N3308" i="11" a="1"/>
  <c r="N3308" i="11" s="1"/>
  <c r="O3308" i="11" a="1"/>
  <c r="O3308" i="11" s="1"/>
  <c r="P3308" i="11" a="1"/>
  <c r="P3308" i="11" s="1"/>
  <c r="Q3308" i="11" a="1"/>
  <c r="Q3308" i="11" s="1"/>
  <c r="R3308" i="11" a="1"/>
  <c r="R3308" i="11" s="1"/>
  <c r="N3309" i="11" a="1"/>
  <c r="N3309" i="11" s="1"/>
  <c r="O3309" i="11" a="1"/>
  <c r="O3309" i="11" s="1"/>
  <c r="P3309" i="11" a="1"/>
  <c r="P3309" i="11" s="1"/>
  <c r="Q3309" i="11" a="1"/>
  <c r="Q3309" i="11" s="1"/>
  <c r="R3309" i="11" a="1"/>
  <c r="R3309" i="11" s="1"/>
  <c r="N3310" i="11" a="1"/>
  <c r="N3310" i="11" s="1"/>
  <c r="O3310" i="11" a="1"/>
  <c r="O3310" i="11" s="1"/>
  <c r="P3310" i="11" a="1"/>
  <c r="P3310" i="11" s="1"/>
  <c r="Q3310" i="11" a="1"/>
  <c r="Q3310" i="11" s="1"/>
  <c r="R3310" i="11" a="1"/>
  <c r="R3310" i="11" s="1"/>
  <c r="N3311" i="11" a="1"/>
  <c r="N3311" i="11" s="1"/>
  <c r="O3311" i="11" a="1"/>
  <c r="O3311" i="11" s="1"/>
  <c r="P3311" i="11" a="1"/>
  <c r="P3311" i="11" s="1"/>
  <c r="Q3311" i="11" a="1"/>
  <c r="Q3311" i="11" s="1"/>
  <c r="R3311" i="11" a="1"/>
  <c r="R3311" i="11" s="1"/>
  <c r="N3312" i="11" a="1"/>
  <c r="N3312" i="11" s="1"/>
  <c r="O3312" i="11" a="1"/>
  <c r="O3312" i="11" s="1"/>
  <c r="P3312" i="11" a="1"/>
  <c r="P3312" i="11" s="1"/>
  <c r="Q3312" i="11" a="1"/>
  <c r="Q3312" i="11" s="1"/>
  <c r="R3312" i="11" a="1"/>
  <c r="R3312" i="11" s="1"/>
  <c r="N3313" i="11" a="1"/>
  <c r="N3313" i="11" s="1"/>
  <c r="O3313" i="11" a="1"/>
  <c r="O3313" i="11" s="1"/>
  <c r="P3313" i="11" a="1"/>
  <c r="P3313" i="11" s="1"/>
  <c r="Q3313" i="11" a="1"/>
  <c r="Q3313" i="11" s="1"/>
  <c r="R3313" i="11" a="1"/>
  <c r="R3313" i="11" s="1"/>
  <c r="N3314" i="11" a="1"/>
  <c r="N3314" i="11" s="1"/>
  <c r="O3314" i="11" a="1"/>
  <c r="O3314" i="11" s="1"/>
  <c r="P3314" i="11" a="1"/>
  <c r="P3314" i="11" s="1"/>
  <c r="Q3314" i="11" a="1"/>
  <c r="Q3314" i="11" s="1"/>
  <c r="R3314" i="11" a="1"/>
  <c r="R3314" i="11" s="1"/>
  <c r="N3315" i="11" a="1"/>
  <c r="N3315" i="11" s="1"/>
  <c r="O3315" i="11" a="1"/>
  <c r="O3315" i="11" s="1"/>
  <c r="P3315" i="11" a="1"/>
  <c r="P3315" i="11" s="1"/>
  <c r="Q3315" i="11" a="1"/>
  <c r="Q3315" i="11" s="1"/>
  <c r="R3315" i="11" a="1"/>
  <c r="R3315" i="11" s="1"/>
  <c r="N3316" i="11" a="1"/>
  <c r="N3316" i="11" s="1"/>
  <c r="O3316" i="11" a="1"/>
  <c r="O3316" i="11" s="1"/>
  <c r="P3316" i="11" a="1"/>
  <c r="P3316" i="11" s="1"/>
  <c r="Q3316" i="11" a="1"/>
  <c r="Q3316" i="11" s="1"/>
  <c r="R3316" i="11" a="1"/>
  <c r="R3316" i="11" s="1"/>
  <c r="N3317" i="11" a="1"/>
  <c r="N3317" i="11" s="1"/>
  <c r="O3317" i="11" a="1"/>
  <c r="O3317" i="11" s="1"/>
  <c r="P3317" i="11" a="1"/>
  <c r="P3317" i="11" s="1"/>
  <c r="Q3317" i="11" a="1"/>
  <c r="Q3317" i="11" s="1"/>
  <c r="R3317" i="11" a="1"/>
  <c r="R3317" i="11" s="1"/>
  <c r="N3318" i="11" a="1"/>
  <c r="N3318" i="11" s="1"/>
  <c r="O3318" i="11" a="1"/>
  <c r="O3318" i="11" s="1"/>
  <c r="P3318" i="11" a="1"/>
  <c r="P3318" i="11" s="1"/>
  <c r="Q3318" i="11" a="1"/>
  <c r="Q3318" i="11" s="1"/>
  <c r="R3318" i="11" a="1"/>
  <c r="R3318" i="11" s="1"/>
  <c r="N3319" i="11" a="1"/>
  <c r="N3319" i="11" s="1"/>
  <c r="O3319" i="11" a="1"/>
  <c r="O3319" i="11" s="1"/>
  <c r="P3319" i="11" a="1"/>
  <c r="P3319" i="11" s="1"/>
  <c r="Q3319" i="11" a="1"/>
  <c r="Q3319" i="11" s="1"/>
  <c r="R3319" i="11" a="1"/>
  <c r="R3319" i="11" s="1"/>
  <c r="N3320" i="11" a="1"/>
  <c r="N3320" i="11" s="1"/>
  <c r="O3320" i="11" a="1"/>
  <c r="O3320" i="11" s="1"/>
  <c r="P3320" i="11" a="1"/>
  <c r="P3320" i="11" s="1"/>
  <c r="Q3320" i="11" a="1"/>
  <c r="Q3320" i="11" s="1"/>
  <c r="R3320" i="11" a="1"/>
  <c r="R3320" i="11" s="1"/>
  <c r="N3321" i="11" a="1"/>
  <c r="N3321" i="11" s="1"/>
  <c r="O3321" i="11" a="1"/>
  <c r="O3321" i="11" s="1"/>
  <c r="P3321" i="11" a="1"/>
  <c r="P3321" i="11" s="1"/>
  <c r="Q3321" i="11" a="1"/>
  <c r="Q3321" i="11" s="1"/>
  <c r="R3321" i="11" a="1"/>
  <c r="R3321" i="11" s="1"/>
  <c r="N3322" i="11" a="1"/>
  <c r="N3322" i="11" s="1"/>
  <c r="O3322" i="11" a="1"/>
  <c r="O3322" i="11" s="1"/>
  <c r="P3322" i="11" a="1"/>
  <c r="P3322" i="11" s="1"/>
  <c r="Q3322" i="11" a="1"/>
  <c r="Q3322" i="11" s="1"/>
  <c r="R3322" i="11" a="1"/>
  <c r="R3322" i="11" s="1"/>
  <c r="N3323" i="11" a="1"/>
  <c r="N3323" i="11" s="1"/>
  <c r="O3323" i="11" a="1"/>
  <c r="O3323" i="11" s="1"/>
  <c r="P3323" i="11" a="1"/>
  <c r="P3323" i="11" s="1"/>
  <c r="Q3323" i="11" a="1"/>
  <c r="Q3323" i="11" s="1"/>
  <c r="R3323" i="11" a="1"/>
  <c r="R3323" i="11" s="1"/>
  <c r="N3324" i="11" a="1"/>
  <c r="N3324" i="11" s="1"/>
  <c r="O3324" i="11" a="1"/>
  <c r="O3324" i="11" s="1"/>
  <c r="P3324" i="11" a="1"/>
  <c r="P3324" i="11" s="1"/>
  <c r="Q3324" i="11" a="1"/>
  <c r="Q3324" i="11" s="1"/>
  <c r="R3324" i="11" a="1"/>
  <c r="R3324" i="11" s="1"/>
  <c r="N3325" i="11" a="1"/>
  <c r="N3325" i="11" s="1"/>
  <c r="O3325" i="11" a="1"/>
  <c r="O3325" i="11" s="1"/>
  <c r="P3325" i="11" a="1"/>
  <c r="P3325" i="11" s="1"/>
  <c r="Q3325" i="11" a="1"/>
  <c r="Q3325" i="11" s="1"/>
  <c r="R3325" i="11" a="1"/>
  <c r="R3325" i="11" s="1"/>
  <c r="N3326" i="11" a="1"/>
  <c r="N3326" i="11" s="1"/>
  <c r="O3326" i="11" a="1"/>
  <c r="O3326" i="11" s="1"/>
  <c r="P3326" i="11" a="1"/>
  <c r="P3326" i="11" s="1"/>
  <c r="Q3326" i="11" a="1"/>
  <c r="Q3326" i="11" s="1"/>
  <c r="R3326" i="11" a="1"/>
  <c r="R3326" i="11" s="1"/>
  <c r="N3327" i="11" a="1"/>
  <c r="N3327" i="11" s="1"/>
  <c r="O3327" i="11" a="1"/>
  <c r="O3327" i="11" s="1"/>
  <c r="P3327" i="11" a="1"/>
  <c r="P3327" i="11" s="1"/>
  <c r="Q3327" i="11" a="1"/>
  <c r="Q3327" i="11" s="1"/>
  <c r="R3327" i="11" a="1"/>
  <c r="R3327" i="11" s="1"/>
  <c r="N3328" i="11" a="1"/>
  <c r="N3328" i="11" s="1"/>
  <c r="O3328" i="11" a="1"/>
  <c r="O3328" i="11" s="1"/>
  <c r="P3328" i="11" a="1"/>
  <c r="P3328" i="11" s="1"/>
  <c r="Q3328" i="11" a="1"/>
  <c r="Q3328" i="11" s="1"/>
  <c r="R3328" i="11" a="1"/>
  <c r="R3328" i="11" s="1"/>
  <c r="N3329" i="11" a="1"/>
  <c r="N3329" i="11" s="1"/>
  <c r="O3329" i="11" a="1"/>
  <c r="O3329" i="11" s="1"/>
  <c r="P3329" i="11" a="1"/>
  <c r="P3329" i="11" s="1"/>
  <c r="Q3329" i="11" a="1"/>
  <c r="Q3329" i="11" s="1"/>
  <c r="R3329" i="11" a="1"/>
  <c r="R3329" i="11" s="1"/>
  <c r="N3330" i="11" a="1"/>
  <c r="N3330" i="11" s="1"/>
  <c r="O3330" i="11" a="1"/>
  <c r="O3330" i="11" s="1"/>
  <c r="P3330" i="11" a="1"/>
  <c r="P3330" i="11" s="1"/>
  <c r="Q3330" i="11" a="1"/>
  <c r="Q3330" i="11" s="1"/>
  <c r="R3330" i="11" a="1"/>
  <c r="R3330" i="11" s="1"/>
  <c r="N3331" i="11" a="1"/>
  <c r="N3331" i="11" s="1"/>
  <c r="O3331" i="11" a="1"/>
  <c r="O3331" i="11" s="1"/>
  <c r="P3331" i="11" a="1"/>
  <c r="P3331" i="11" s="1"/>
  <c r="Q3331" i="11" a="1"/>
  <c r="Q3331" i="11" s="1"/>
  <c r="R3331" i="11" a="1"/>
  <c r="R3331" i="11" s="1"/>
  <c r="N3332" i="11" a="1"/>
  <c r="N3332" i="11" s="1"/>
  <c r="O3332" i="11" a="1"/>
  <c r="O3332" i="11" s="1"/>
  <c r="P3332" i="11" a="1"/>
  <c r="P3332" i="11" s="1"/>
  <c r="Q3332" i="11" a="1"/>
  <c r="Q3332" i="11" s="1"/>
  <c r="R3332" i="11" a="1"/>
  <c r="R3332" i="11" s="1"/>
  <c r="N3333" i="11" a="1"/>
  <c r="N3333" i="11" s="1"/>
  <c r="O3333" i="11" a="1"/>
  <c r="O3333" i="11" s="1"/>
  <c r="P3333" i="11" a="1"/>
  <c r="P3333" i="11" s="1"/>
  <c r="Q3333" i="11" a="1"/>
  <c r="Q3333" i="11" s="1"/>
  <c r="R3333" i="11" a="1"/>
  <c r="R3333" i="11" s="1"/>
  <c r="N3334" i="11" a="1"/>
  <c r="N3334" i="11" s="1"/>
  <c r="O3334" i="11" a="1"/>
  <c r="O3334" i="11" s="1"/>
  <c r="P3334" i="11" a="1"/>
  <c r="P3334" i="11" s="1"/>
  <c r="Q3334" i="11" a="1"/>
  <c r="Q3334" i="11" s="1"/>
  <c r="R3334" i="11" a="1"/>
  <c r="R3334" i="11" s="1"/>
  <c r="N3335" i="11" a="1"/>
  <c r="N3335" i="11" s="1"/>
  <c r="O3335" i="11" a="1"/>
  <c r="O3335" i="11" s="1"/>
  <c r="P3335" i="11" a="1"/>
  <c r="P3335" i="11" s="1"/>
  <c r="Q3335" i="11" a="1"/>
  <c r="Q3335" i="11" s="1"/>
  <c r="R3335" i="11" a="1"/>
  <c r="R3335" i="11" s="1"/>
  <c r="N3336" i="11" a="1"/>
  <c r="N3336" i="11" s="1"/>
  <c r="O3336" i="11" a="1"/>
  <c r="O3336" i="11" s="1"/>
  <c r="P3336" i="11" a="1"/>
  <c r="P3336" i="11" s="1"/>
  <c r="Q3336" i="11" a="1"/>
  <c r="Q3336" i="11" s="1"/>
  <c r="R3336" i="11" a="1"/>
  <c r="R3336" i="11" s="1"/>
  <c r="N3337" i="11" a="1"/>
  <c r="N3337" i="11" s="1"/>
  <c r="O3337" i="11" a="1"/>
  <c r="O3337" i="11" s="1"/>
  <c r="P3337" i="11" a="1"/>
  <c r="P3337" i="11" s="1"/>
  <c r="Q3337" i="11" a="1"/>
  <c r="Q3337" i="11" s="1"/>
  <c r="R3337" i="11" a="1"/>
  <c r="R3337" i="11" s="1"/>
  <c r="N3338" i="11" a="1"/>
  <c r="N3338" i="11" s="1"/>
  <c r="O3338" i="11" a="1"/>
  <c r="O3338" i="11" s="1"/>
  <c r="P3338" i="11" a="1"/>
  <c r="P3338" i="11" s="1"/>
  <c r="Q3338" i="11" a="1"/>
  <c r="Q3338" i="11" s="1"/>
  <c r="R3338" i="11" a="1"/>
  <c r="R3338" i="11" s="1"/>
  <c r="N3339" i="11" a="1"/>
  <c r="N3339" i="11" s="1"/>
  <c r="O3339" i="11" a="1"/>
  <c r="O3339" i="11" s="1"/>
  <c r="P3339" i="11" a="1"/>
  <c r="P3339" i="11" s="1"/>
  <c r="Q3339" i="11" a="1"/>
  <c r="Q3339" i="11" s="1"/>
  <c r="R3339" i="11" a="1"/>
  <c r="R3339" i="11" s="1"/>
  <c r="N3340" i="11" a="1"/>
  <c r="N3340" i="11" s="1"/>
  <c r="O3340" i="11" a="1"/>
  <c r="O3340" i="11" s="1"/>
  <c r="P3340" i="11" a="1"/>
  <c r="P3340" i="11" s="1"/>
  <c r="Q3340" i="11" a="1"/>
  <c r="Q3340" i="11" s="1"/>
  <c r="R3340" i="11" a="1"/>
  <c r="R3340" i="11" s="1"/>
  <c r="N3341" i="11" a="1"/>
  <c r="N3341" i="11" s="1"/>
  <c r="O3341" i="11" a="1"/>
  <c r="O3341" i="11" s="1"/>
  <c r="P3341" i="11" a="1"/>
  <c r="P3341" i="11" s="1"/>
  <c r="Q3341" i="11" a="1"/>
  <c r="Q3341" i="11" s="1"/>
  <c r="R3341" i="11" a="1"/>
  <c r="R3341" i="11" s="1"/>
  <c r="N3342" i="11" a="1"/>
  <c r="N3342" i="11" s="1"/>
  <c r="O3342" i="11" a="1"/>
  <c r="O3342" i="11" s="1"/>
  <c r="P3342" i="11" a="1"/>
  <c r="P3342" i="11" s="1"/>
  <c r="Q3342" i="11" a="1"/>
  <c r="Q3342" i="11" s="1"/>
  <c r="R3342" i="11" a="1"/>
  <c r="R3342" i="11" s="1"/>
  <c r="N3343" i="11" a="1"/>
  <c r="N3343" i="11" s="1"/>
  <c r="O3343" i="11" a="1"/>
  <c r="O3343" i="11" s="1"/>
  <c r="P3343" i="11" a="1"/>
  <c r="P3343" i="11" s="1"/>
  <c r="Q3343" i="11" a="1"/>
  <c r="Q3343" i="11" s="1"/>
  <c r="R3343" i="11" a="1"/>
  <c r="R3343" i="11" s="1"/>
  <c r="N3344" i="11" a="1"/>
  <c r="N3344" i="11" s="1"/>
  <c r="O3344" i="11" a="1"/>
  <c r="O3344" i="11" s="1"/>
  <c r="P3344" i="11" a="1"/>
  <c r="P3344" i="11" s="1"/>
  <c r="Q3344" i="11" a="1"/>
  <c r="Q3344" i="11" s="1"/>
  <c r="R3344" i="11" a="1"/>
  <c r="R3344" i="11" s="1"/>
  <c r="N3345" i="11" a="1"/>
  <c r="N3345" i="11" s="1"/>
  <c r="O3345" i="11" a="1"/>
  <c r="O3345" i="11" s="1"/>
  <c r="P3345" i="11" a="1"/>
  <c r="P3345" i="11" s="1"/>
  <c r="Q3345" i="11" a="1"/>
  <c r="Q3345" i="11" s="1"/>
  <c r="R3345" i="11" a="1"/>
  <c r="R3345" i="11" s="1"/>
  <c r="N3346" i="11" a="1"/>
  <c r="N3346" i="11" s="1"/>
  <c r="O3346" i="11" a="1"/>
  <c r="O3346" i="11" s="1"/>
  <c r="P3346" i="11" a="1"/>
  <c r="P3346" i="11" s="1"/>
  <c r="Q3346" i="11" a="1"/>
  <c r="Q3346" i="11" s="1"/>
  <c r="R3346" i="11" a="1"/>
  <c r="R3346" i="11" s="1"/>
  <c r="N3347" i="11" a="1"/>
  <c r="N3347" i="11" s="1"/>
  <c r="O3347" i="11" a="1"/>
  <c r="O3347" i="11" s="1"/>
  <c r="P3347" i="11" a="1"/>
  <c r="P3347" i="11" s="1"/>
  <c r="Q3347" i="11" a="1"/>
  <c r="Q3347" i="11" s="1"/>
  <c r="R3347" i="11" a="1"/>
  <c r="R3347" i="11" s="1"/>
  <c r="N3348" i="11" a="1"/>
  <c r="N3348" i="11" s="1"/>
  <c r="O3348" i="11" a="1"/>
  <c r="O3348" i="11" s="1"/>
  <c r="P3348" i="11" a="1"/>
  <c r="P3348" i="11" s="1"/>
  <c r="Q3348" i="11" a="1"/>
  <c r="Q3348" i="11" s="1"/>
  <c r="R3348" i="11" a="1"/>
  <c r="R3348" i="11" s="1"/>
  <c r="N3349" i="11" a="1"/>
  <c r="N3349" i="11" s="1"/>
  <c r="O3349" i="11" a="1"/>
  <c r="O3349" i="11" s="1"/>
  <c r="P3349" i="11" a="1"/>
  <c r="P3349" i="11" s="1"/>
  <c r="Q3349" i="11" a="1"/>
  <c r="Q3349" i="11" s="1"/>
  <c r="R3349" i="11" a="1"/>
  <c r="R3349" i="11" s="1"/>
  <c r="N3350" i="11" a="1"/>
  <c r="N3350" i="11" s="1"/>
  <c r="O3350" i="11" a="1"/>
  <c r="O3350" i="11" s="1"/>
  <c r="P3350" i="11" a="1"/>
  <c r="P3350" i="11" s="1"/>
  <c r="Q3350" i="11" a="1"/>
  <c r="Q3350" i="11" s="1"/>
  <c r="R3350" i="11" a="1"/>
  <c r="R3350" i="11" s="1"/>
  <c r="N3351" i="11" a="1"/>
  <c r="N3351" i="11" s="1"/>
  <c r="O3351" i="11" a="1"/>
  <c r="O3351" i="11" s="1"/>
  <c r="P3351" i="11" a="1"/>
  <c r="P3351" i="11" s="1"/>
  <c r="Q3351" i="11" a="1"/>
  <c r="Q3351" i="11" s="1"/>
  <c r="R3351" i="11" a="1"/>
  <c r="R3351" i="11" s="1"/>
  <c r="N3352" i="11" a="1"/>
  <c r="N3352" i="11" s="1"/>
  <c r="O3352" i="11" a="1"/>
  <c r="O3352" i="11" s="1"/>
  <c r="P3352" i="11" a="1"/>
  <c r="P3352" i="11" s="1"/>
  <c r="Q3352" i="11" a="1"/>
  <c r="Q3352" i="11" s="1"/>
  <c r="R3352" i="11" a="1"/>
  <c r="R3352" i="11" s="1"/>
  <c r="N3353" i="11" a="1"/>
  <c r="N3353" i="11" s="1"/>
  <c r="O3353" i="11" a="1"/>
  <c r="O3353" i="11" s="1"/>
  <c r="P3353" i="11" a="1"/>
  <c r="P3353" i="11" s="1"/>
  <c r="Q3353" i="11" a="1"/>
  <c r="Q3353" i="11" s="1"/>
  <c r="R3353" i="11" a="1"/>
  <c r="R3353" i="11" s="1"/>
  <c r="N3354" i="11" a="1"/>
  <c r="N3354" i="11" s="1"/>
  <c r="O3354" i="11" a="1"/>
  <c r="O3354" i="11" s="1"/>
  <c r="P3354" i="11" a="1"/>
  <c r="P3354" i="11" s="1"/>
  <c r="Q3354" i="11" a="1"/>
  <c r="Q3354" i="11" s="1"/>
  <c r="R3354" i="11" a="1"/>
  <c r="R3354" i="11" s="1"/>
  <c r="N3355" i="11" a="1"/>
  <c r="N3355" i="11" s="1"/>
  <c r="O3355" i="11" a="1"/>
  <c r="O3355" i="11" s="1"/>
  <c r="P3355" i="11" a="1"/>
  <c r="P3355" i="11" s="1"/>
  <c r="Q3355" i="11" a="1"/>
  <c r="Q3355" i="11" s="1"/>
  <c r="R3355" i="11" a="1"/>
  <c r="R3355" i="11" s="1"/>
  <c r="N3356" i="11" a="1"/>
  <c r="N3356" i="11" s="1"/>
  <c r="O3356" i="11" a="1"/>
  <c r="O3356" i="11" s="1"/>
  <c r="P3356" i="11" a="1"/>
  <c r="P3356" i="11" s="1"/>
  <c r="Q3356" i="11" a="1"/>
  <c r="Q3356" i="11" s="1"/>
  <c r="R3356" i="11" a="1"/>
  <c r="R3356" i="11" s="1"/>
  <c r="N3357" i="11" a="1"/>
  <c r="N3357" i="11" s="1"/>
  <c r="O3357" i="11" a="1"/>
  <c r="O3357" i="11" s="1"/>
  <c r="P3357" i="11" a="1"/>
  <c r="P3357" i="11" s="1"/>
  <c r="Q3357" i="11" a="1"/>
  <c r="Q3357" i="11" s="1"/>
  <c r="R3357" i="11" a="1"/>
  <c r="R3357" i="11" s="1"/>
  <c r="N3358" i="11" a="1"/>
  <c r="N3358" i="11" s="1"/>
  <c r="O3358" i="11" a="1"/>
  <c r="O3358" i="11" s="1"/>
  <c r="P3358" i="11" a="1"/>
  <c r="P3358" i="11" s="1"/>
  <c r="Q3358" i="11" a="1"/>
  <c r="Q3358" i="11" s="1"/>
  <c r="R3358" i="11" a="1"/>
  <c r="R3358" i="11" s="1"/>
  <c r="N3359" i="11" a="1"/>
  <c r="N3359" i="11" s="1"/>
  <c r="O3359" i="11" a="1"/>
  <c r="O3359" i="11" s="1"/>
  <c r="P3359" i="11" a="1"/>
  <c r="P3359" i="11" s="1"/>
  <c r="Q3359" i="11" a="1"/>
  <c r="Q3359" i="11" s="1"/>
  <c r="R3359" i="11" a="1"/>
  <c r="R3359" i="11" s="1"/>
  <c r="N3360" i="11" a="1"/>
  <c r="N3360" i="11" s="1"/>
  <c r="O3360" i="11" a="1"/>
  <c r="O3360" i="11" s="1"/>
  <c r="P3360" i="11" a="1"/>
  <c r="P3360" i="11" s="1"/>
  <c r="Q3360" i="11" a="1"/>
  <c r="Q3360" i="11" s="1"/>
  <c r="R3360" i="11" a="1"/>
  <c r="R3360" i="11" s="1"/>
  <c r="N3361" i="11" a="1"/>
  <c r="N3361" i="11" s="1"/>
  <c r="O3361" i="11" a="1"/>
  <c r="O3361" i="11" s="1"/>
  <c r="P3361" i="11" a="1"/>
  <c r="P3361" i="11" s="1"/>
  <c r="Q3361" i="11" a="1"/>
  <c r="Q3361" i="11" s="1"/>
  <c r="R3361" i="11" a="1"/>
  <c r="R3361" i="11" s="1"/>
  <c r="N3362" i="11" a="1"/>
  <c r="N3362" i="11" s="1"/>
  <c r="O3362" i="11" a="1"/>
  <c r="O3362" i="11" s="1"/>
  <c r="P3362" i="11" a="1"/>
  <c r="P3362" i="11" s="1"/>
  <c r="Q3362" i="11" a="1"/>
  <c r="Q3362" i="11" s="1"/>
  <c r="R3362" i="11" a="1"/>
  <c r="R3362" i="11" s="1"/>
  <c r="N3363" i="11" a="1"/>
  <c r="N3363" i="11" s="1"/>
  <c r="O3363" i="11" a="1"/>
  <c r="O3363" i="11" s="1"/>
  <c r="P3363" i="11" a="1"/>
  <c r="P3363" i="11" s="1"/>
  <c r="Q3363" i="11" a="1"/>
  <c r="Q3363" i="11" s="1"/>
  <c r="R3363" i="11" a="1"/>
  <c r="R3363" i="11" s="1"/>
  <c r="N3364" i="11" a="1"/>
  <c r="N3364" i="11" s="1"/>
  <c r="O3364" i="11" a="1"/>
  <c r="O3364" i="11" s="1"/>
  <c r="P3364" i="11" a="1"/>
  <c r="P3364" i="11" s="1"/>
  <c r="Q3364" i="11" a="1"/>
  <c r="Q3364" i="11" s="1"/>
  <c r="R3364" i="11" a="1"/>
  <c r="R3364" i="11" s="1"/>
  <c r="N3365" i="11" a="1"/>
  <c r="N3365" i="11" s="1"/>
  <c r="O3365" i="11" a="1"/>
  <c r="O3365" i="11" s="1"/>
  <c r="P3365" i="11" a="1"/>
  <c r="P3365" i="11" s="1"/>
  <c r="Q3365" i="11" a="1"/>
  <c r="Q3365" i="11" s="1"/>
  <c r="R3365" i="11" a="1"/>
  <c r="R3365" i="11" s="1"/>
  <c r="N3366" i="11" a="1"/>
  <c r="N3366" i="11" s="1"/>
  <c r="O3366" i="11" a="1"/>
  <c r="O3366" i="11" s="1"/>
  <c r="P3366" i="11" a="1"/>
  <c r="P3366" i="11" s="1"/>
  <c r="Q3366" i="11" a="1"/>
  <c r="Q3366" i="11" s="1"/>
  <c r="R3366" i="11" a="1"/>
  <c r="R3366" i="11" s="1"/>
  <c r="N3367" i="11" a="1"/>
  <c r="N3367" i="11" s="1"/>
  <c r="O3367" i="11" a="1"/>
  <c r="O3367" i="11" s="1"/>
  <c r="P3367" i="11" a="1"/>
  <c r="P3367" i="11" s="1"/>
  <c r="Q3367" i="11" a="1"/>
  <c r="Q3367" i="11" s="1"/>
  <c r="R3367" i="11" a="1"/>
  <c r="R3367" i="11" s="1"/>
  <c r="N3368" i="11" a="1"/>
  <c r="N3368" i="11" s="1"/>
  <c r="O3368" i="11" a="1"/>
  <c r="O3368" i="11" s="1"/>
  <c r="P3368" i="11" a="1"/>
  <c r="P3368" i="11" s="1"/>
  <c r="Q3368" i="11" a="1"/>
  <c r="Q3368" i="11" s="1"/>
  <c r="R3368" i="11" a="1"/>
  <c r="R3368" i="11" s="1"/>
  <c r="N3369" i="11" a="1"/>
  <c r="N3369" i="11" s="1"/>
  <c r="O3369" i="11" a="1"/>
  <c r="O3369" i="11" s="1"/>
  <c r="P3369" i="11" a="1"/>
  <c r="P3369" i="11" s="1"/>
  <c r="Q3369" i="11" a="1"/>
  <c r="Q3369" i="11" s="1"/>
  <c r="R3369" i="11" a="1"/>
  <c r="R3369" i="11" s="1"/>
  <c r="N3370" i="11" a="1"/>
  <c r="N3370" i="11" s="1"/>
  <c r="O3370" i="11" a="1"/>
  <c r="O3370" i="11" s="1"/>
  <c r="P3370" i="11" a="1"/>
  <c r="P3370" i="11" s="1"/>
  <c r="Q3370" i="11" a="1"/>
  <c r="Q3370" i="11" s="1"/>
  <c r="R3370" i="11" a="1"/>
  <c r="R3370" i="11" s="1"/>
  <c r="N3371" i="11" a="1"/>
  <c r="N3371" i="11" s="1"/>
  <c r="O3371" i="11" a="1"/>
  <c r="O3371" i="11" s="1"/>
  <c r="P3371" i="11" a="1"/>
  <c r="P3371" i="11" s="1"/>
  <c r="Q3371" i="11" a="1"/>
  <c r="Q3371" i="11" s="1"/>
  <c r="R3371" i="11" a="1"/>
  <c r="R3371" i="11" s="1"/>
  <c r="N3372" i="11" a="1"/>
  <c r="N3372" i="11" s="1"/>
  <c r="O3372" i="11" a="1"/>
  <c r="O3372" i="11" s="1"/>
  <c r="P3372" i="11" a="1"/>
  <c r="P3372" i="11" s="1"/>
  <c r="Q3372" i="11" a="1"/>
  <c r="Q3372" i="11" s="1"/>
  <c r="R3372" i="11" a="1"/>
  <c r="R3372" i="11" s="1"/>
  <c r="N3373" i="11" a="1"/>
  <c r="N3373" i="11" s="1"/>
  <c r="O3373" i="11" a="1"/>
  <c r="O3373" i="11" s="1"/>
  <c r="P3373" i="11" a="1"/>
  <c r="P3373" i="11" s="1"/>
  <c r="Q3373" i="11" a="1"/>
  <c r="Q3373" i="11" s="1"/>
  <c r="R3373" i="11" a="1"/>
  <c r="R3373" i="11" s="1"/>
  <c r="N3374" i="11" a="1"/>
  <c r="N3374" i="11" s="1"/>
  <c r="O3374" i="11" a="1"/>
  <c r="O3374" i="11" s="1"/>
  <c r="P3374" i="11" a="1"/>
  <c r="P3374" i="11" s="1"/>
  <c r="Q3374" i="11" a="1"/>
  <c r="Q3374" i="11" s="1"/>
  <c r="R3374" i="11" a="1"/>
  <c r="R3374" i="11" s="1"/>
  <c r="N3375" i="11" a="1"/>
  <c r="N3375" i="11" s="1"/>
  <c r="O3375" i="11" a="1"/>
  <c r="O3375" i="11" s="1"/>
  <c r="P3375" i="11" a="1"/>
  <c r="P3375" i="11" s="1"/>
  <c r="Q3375" i="11" a="1"/>
  <c r="Q3375" i="11" s="1"/>
  <c r="R3375" i="11" a="1"/>
  <c r="R3375" i="11" s="1"/>
  <c r="N3376" i="11" a="1"/>
  <c r="N3376" i="11" s="1"/>
  <c r="O3376" i="11" a="1"/>
  <c r="O3376" i="11" s="1"/>
  <c r="P3376" i="11" a="1"/>
  <c r="P3376" i="11" s="1"/>
  <c r="Q3376" i="11" a="1"/>
  <c r="Q3376" i="11" s="1"/>
  <c r="R3376" i="11" a="1"/>
  <c r="R3376" i="11" s="1"/>
  <c r="N3377" i="11" a="1"/>
  <c r="N3377" i="11" s="1"/>
  <c r="O3377" i="11" a="1"/>
  <c r="O3377" i="11" s="1"/>
  <c r="P3377" i="11" a="1"/>
  <c r="P3377" i="11" s="1"/>
  <c r="Q3377" i="11" a="1"/>
  <c r="Q3377" i="11" s="1"/>
  <c r="R3377" i="11" a="1"/>
  <c r="R3377" i="11" s="1"/>
  <c r="N3378" i="11" a="1"/>
  <c r="N3378" i="11" s="1"/>
  <c r="O3378" i="11" a="1"/>
  <c r="O3378" i="11" s="1"/>
  <c r="P3378" i="11" a="1"/>
  <c r="P3378" i="11" s="1"/>
  <c r="Q3378" i="11" a="1"/>
  <c r="Q3378" i="11" s="1"/>
  <c r="R3378" i="11" a="1"/>
  <c r="R3378" i="11" s="1"/>
  <c r="N3379" i="11" a="1"/>
  <c r="N3379" i="11" s="1"/>
  <c r="O3379" i="11" a="1"/>
  <c r="O3379" i="11" s="1"/>
  <c r="P3379" i="11" a="1"/>
  <c r="P3379" i="11" s="1"/>
  <c r="Q3379" i="11" a="1"/>
  <c r="Q3379" i="11" s="1"/>
  <c r="R3379" i="11" a="1"/>
  <c r="R3379" i="11" s="1"/>
  <c r="N3380" i="11" a="1"/>
  <c r="N3380" i="11" s="1"/>
  <c r="O3380" i="11" a="1"/>
  <c r="O3380" i="11" s="1"/>
  <c r="P3380" i="11" a="1"/>
  <c r="P3380" i="11" s="1"/>
  <c r="Q3380" i="11" a="1"/>
  <c r="Q3380" i="11" s="1"/>
  <c r="R3380" i="11" a="1"/>
  <c r="R3380" i="11" s="1"/>
  <c r="N3381" i="11" a="1"/>
  <c r="N3381" i="11" s="1"/>
  <c r="O3381" i="11" a="1"/>
  <c r="O3381" i="11" s="1"/>
  <c r="P3381" i="11" a="1"/>
  <c r="P3381" i="11" s="1"/>
  <c r="Q3381" i="11" a="1"/>
  <c r="Q3381" i="11" s="1"/>
  <c r="R3381" i="11" a="1"/>
  <c r="R3381" i="11" s="1"/>
  <c r="N3382" i="11" a="1"/>
  <c r="N3382" i="11" s="1"/>
  <c r="O3382" i="11" a="1"/>
  <c r="O3382" i="11" s="1"/>
  <c r="P3382" i="11" a="1"/>
  <c r="P3382" i="11" s="1"/>
  <c r="Q3382" i="11" a="1"/>
  <c r="Q3382" i="11" s="1"/>
  <c r="R3382" i="11" a="1"/>
  <c r="R3382" i="11" s="1"/>
  <c r="N3383" i="11" a="1"/>
  <c r="N3383" i="11" s="1"/>
  <c r="O3383" i="11" a="1"/>
  <c r="O3383" i="11" s="1"/>
  <c r="P3383" i="11" a="1"/>
  <c r="P3383" i="11" s="1"/>
  <c r="Q3383" i="11" a="1"/>
  <c r="Q3383" i="11" s="1"/>
  <c r="R3383" i="11" a="1"/>
  <c r="R3383" i="11" s="1"/>
  <c r="N3384" i="11" a="1"/>
  <c r="N3384" i="11" s="1"/>
  <c r="O3384" i="11" a="1"/>
  <c r="O3384" i="11" s="1"/>
  <c r="P3384" i="11" a="1"/>
  <c r="P3384" i="11" s="1"/>
  <c r="Q3384" i="11" a="1"/>
  <c r="Q3384" i="11" s="1"/>
  <c r="R3384" i="11" a="1"/>
  <c r="R3384" i="11" s="1"/>
  <c r="N3385" i="11" a="1"/>
  <c r="N3385" i="11" s="1"/>
  <c r="O3385" i="11" a="1"/>
  <c r="O3385" i="11" s="1"/>
  <c r="P3385" i="11" a="1"/>
  <c r="P3385" i="11" s="1"/>
  <c r="Q3385" i="11" a="1"/>
  <c r="Q3385" i="11" s="1"/>
  <c r="R3385" i="11" a="1"/>
  <c r="R3385" i="11" s="1"/>
  <c r="N3386" i="11" a="1"/>
  <c r="N3386" i="11" s="1"/>
  <c r="O3386" i="11" a="1"/>
  <c r="O3386" i="11" s="1"/>
  <c r="P3386" i="11" a="1"/>
  <c r="P3386" i="11" s="1"/>
  <c r="Q3386" i="11" a="1"/>
  <c r="Q3386" i="11" s="1"/>
  <c r="R3386" i="11" a="1"/>
  <c r="R3386" i="11" s="1"/>
  <c r="N3387" i="11" a="1"/>
  <c r="N3387" i="11" s="1"/>
  <c r="O3387" i="11" a="1"/>
  <c r="O3387" i="11" s="1"/>
  <c r="P3387" i="11" a="1"/>
  <c r="P3387" i="11" s="1"/>
  <c r="Q3387" i="11" a="1"/>
  <c r="Q3387" i="11" s="1"/>
  <c r="R3387" i="11" a="1"/>
  <c r="R3387" i="11" s="1"/>
  <c r="N3388" i="11" a="1"/>
  <c r="N3388" i="11" s="1"/>
  <c r="O3388" i="11" a="1"/>
  <c r="O3388" i="11" s="1"/>
  <c r="P3388" i="11" a="1"/>
  <c r="P3388" i="11" s="1"/>
  <c r="Q3388" i="11" a="1"/>
  <c r="Q3388" i="11" s="1"/>
  <c r="R3388" i="11" a="1"/>
  <c r="R3388" i="11" s="1"/>
  <c r="N3389" i="11" a="1"/>
  <c r="N3389" i="11" s="1"/>
  <c r="O3389" i="11" a="1"/>
  <c r="O3389" i="11" s="1"/>
  <c r="P3389" i="11" a="1"/>
  <c r="P3389" i="11" s="1"/>
  <c r="Q3389" i="11" a="1"/>
  <c r="Q3389" i="11" s="1"/>
  <c r="R3389" i="11" a="1"/>
  <c r="R3389" i="11" s="1"/>
  <c r="N3390" i="11" a="1"/>
  <c r="N3390" i="11" s="1"/>
  <c r="O3390" i="11" a="1"/>
  <c r="O3390" i="11" s="1"/>
  <c r="P3390" i="11" a="1"/>
  <c r="P3390" i="11" s="1"/>
  <c r="Q3390" i="11" a="1"/>
  <c r="Q3390" i="11" s="1"/>
  <c r="R3390" i="11" a="1"/>
  <c r="R3390" i="11" s="1"/>
  <c r="N3391" i="11" a="1"/>
  <c r="N3391" i="11" s="1"/>
  <c r="O3391" i="11" a="1"/>
  <c r="O3391" i="11" s="1"/>
  <c r="P3391" i="11" a="1"/>
  <c r="P3391" i="11" s="1"/>
  <c r="Q3391" i="11" a="1"/>
  <c r="Q3391" i="11" s="1"/>
  <c r="R3391" i="11" a="1"/>
  <c r="R3391" i="11" s="1"/>
  <c r="N3392" i="11" a="1"/>
  <c r="N3392" i="11" s="1"/>
  <c r="O3392" i="11" a="1"/>
  <c r="O3392" i="11" s="1"/>
  <c r="P3392" i="11" a="1"/>
  <c r="P3392" i="11" s="1"/>
  <c r="Q3392" i="11" a="1"/>
  <c r="Q3392" i="11" s="1"/>
  <c r="R3392" i="11" a="1"/>
  <c r="R3392" i="11" s="1"/>
  <c r="N3393" i="11" a="1"/>
  <c r="N3393" i="11" s="1"/>
  <c r="O3393" i="11" a="1"/>
  <c r="O3393" i="11" s="1"/>
  <c r="P3393" i="11" a="1"/>
  <c r="P3393" i="11" s="1"/>
  <c r="Q3393" i="11" a="1"/>
  <c r="Q3393" i="11" s="1"/>
  <c r="R3393" i="11" a="1"/>
  <c r="R3393" i="11" s="1"/>
  <c r="N3394" i="11" a="1"/>
  <c r="N3394" i="11" s="1"/>
  <c r="O3394" i="11" a="1"/>
  <c r="O3394" i="11" s="1"/>
  <c r="P3394" i="11" a="1"/>
  <c r="P3394" i="11" s="1"/>
  <c r="Q3394" i="11" a="1"/>
  <c r="Q3394" i="11" s="1"/>
  <c r="R3394" i="11" a="1"/>
  <c r="R3394" i="11" s="1"/>
  <c r="N3395" i="11" a="1"/>
  <c r="N3395" i="11" s="1"/>
  <c r="O3395" i="11" a="1"/>
  <c r="O3395" i="11" s="1"/>
  <c r="P3395" i="11" a="1"/>
  <c r="P3395" i="11" s="1"/>
  <c r="Q3395" i="11" a="1"/>
  <c r="Q3395" i="11" s="1"/>
  <c r="R3395" i="11" a="1"/>
  <c r="R3395" i="11" s="1"/>
  <c r="N3396" i="11" a="1"/>
  <c r="N3396" i="11" s="1"/>
  <c r="O3396" i="11" a="1"/>
  <c r="O3396" i="11" s="1"/>
  <c r="P3396" i="11" a="1"/>
  <c r="P3396" i="11" s="1"/>
  <c r="Q3396" i="11" a="1"/>
  <c r="Q3396" i="11" s="1"/>
  <c r="R3396" i="11" a="1"/>
  <c r="R3396" i="11" s="1"/>
  <c r="N3397" i="11" a="1"/>
  <c r="N3397" i="11" s="1"/>
  <c r="O3397" i="11" a="1"/>
  <c r="O3397" i="11" s="1"/>
  <c r="P3397" i="11" a="1"/>
  <c r="P3397" i="11" s="1"/>
  <c r="Q3397" i="11" a="1"/>
  <c r="Q3397" i="11" s="1"/>
  <c r="R3397" i="11" a="1"/>
  <c r="R3397" i="11" s="1"/>
  <c r="N3398" i="11" a="1"/>
  <c r="N3398" i="11" s="1"/>
  <c r="O3398" i="11" a="1"/>
  <c r="O3398" i="11" s="1"/>
  <c r="P3398" i="11" a="1"/>
  <c r="P3398" i="11" s="1"/>
  <c r="Q3398" i="11" a="1"/>
  <c r="Q3398" i="11" s="1"/>
  <c r="R3398" i="11" a="1"/>
  <c r="R3398" i="11" s="1"/>
  <c r="N3399" i="11" a="1"/>
  <c r="N3399" i="11" s="1"/>
  <c r="O3399" i="11" a="1"/>
  <c r="O3399" i="11" s="1"/>
  <c r="P3399" i="11" a="1"/>
  <c r="P3399" i="11" s="1"/>
  <c r="Q3399" i="11" a="1"/>
  <c r="Q3399" i="11" s="1"/>
  <c r="R3399" i="11" a="1"/>
  <c r="R3399" i="11" s="1"/>
  <c r="N3400" i="11" a="1"/>
  <c r="N3400" i="11" s="1"/>
  <c r="O3400" i="11" a="1"/>
  <c r="O3400" i="11" s="1"/>
  <c r="P3400" i="11" a="1"/>
  <c r="P3400" i="11" s="1"/>
  <c r="Q3400" i="11" a="1"/>
  <c r="Q3400" i="11" s="1"/>
  <c r="R3400" i="11" a="1"/>
  <c r="R3400" i="11" s="1"/>
  <c r="N3401" i="11" a="1"/>
  <c r="N3401" i="11" s="1"/>
  <c r="O3401" i="11" a="1"/>
  <c r="O3401" i="11" s="1"/>
  <c r="P3401" i="11" a="1"/>
  <c r="P3401" i="11" s="1"/>
  <c r="Q3401" i="11" a="1"/>
  <c r="Q3401" i="11" s="1"/>
  <c r="R3401" i="11" a="1"/>
  <c r="R3401" i="11" s="1"/>
  <c r="N3402" i="11" a="1"/>
  <c r="N3402" i="11" s="1"/>
  <c r="O3402" i="11" a="1"/>
  <c r="O3402" i="11" s="1"/>
  <c r="P3402" i="11" a="1"/>
  <c r="P3402" i="11" s="1"/>
  <c r="Q3402" i="11" a="1"/>
  <c r="Q3402" i="11" s="1"/>
  <c r="R3402" i="11" a="1"/>
  <c r="R3402" i="11" s="1"/>
  <c r="N3403" i="11" a="1"/>
  <c r="N3403" i="11" s="1"/>
  <c r="O3403" i="11" a="1"/>
  <c r="O3403" i="11" s="1"/>
  <c r="P3403" i="11" a="1"/>
  <c r="P3403" i="11" s="1"/>
  <c r="Q3403" i="11" a="1"/>
  <c r="Q3403" i="11" s="1"/>
  <c r="R3403" i="11" a="1"/>
  <c r="R3403" i="11" s="1"/>
  <c r="N3404" i="11" a="1"/>
  <c r="N3404" i="11" s="1"/>
  <c r="O3404" i="11" a="1"/>
  <c r="O3404" i="11" s="1"/>
  <c r="P3404" i="11" a="1"/>
  <c r="P3404" i="11" s="1"/>
  <c r="Q3404" i="11" a="1"/>
  <c r="Q3404" i="11" s="1"/>
  <c r="R3404" i="11" a="1"/>
  <c r="R3404" i="11" s="1"/>
  <c r="N3405" i="11" a="1"/>
  <c r="N3405" i="11" s="1"/>
  <c r="O3405" i="11" a="1"/>
  <c r="O3405" i="11" s="1"/>
  <c r="P3405" i="11" a="1"/>
  <c r="P3405" i="11" s="1"/>
  <c r="Q3405" i="11" a="1"/>
  <c r="Q3405" i="11" s="1"/>
  <c r="R3405" i="11" a="1"/>
  <c r="R3405" i="11" s="1"/>
  <c r="N3406" i="11" a="1"/>
  <c r="N3406" i="11" s="1"/>
  <c r="O3406" i="11" a="1"/>
  <c r="O3406" i="11" s="1"/>
  <c r="P3406" i="11" a="1"/>
  <c r="P3406" i="11" s="1"/>
  <c r="Q3406" i="11" a="1"/>
  <c r="Q3406" i="11" s="1"/>
  <c r="R3406" i="11" a="1"/>
  <c r="R3406" i="11" s="1"/>
  <c r="N3407" i="11" a="1"/>
  <c r="N3407" i="11" s="1"/>
  <c r="O3407" i="11" a="1"/>
  <c r="O3407" i="11" s="1"/>
  <c r="P3407" i="11" a="1"/>
  <c r="P3407" i="11" s="1"/>
  <c r="Q3407" i="11" a="1"/>
  <c r="Q3407" i="11" s="1"/>
  <c r="R3407" i="11" a="1"/>
  <c r="R3407" i="11" s="1"/>
  <c r="N3408" i="11" a="1"/>
  <c r="N3408" i="11" s="1"/>
  <c r="O3408" i="11" a="1"/>
  <c r="O3408" i="11" s="1"/>
  <c r="P3408" i="11" a="1"/>
  <c r="P3408" i="11" s="1"/>
  <c r="Q3408" i="11" a="1"/>
  <c r="Q3408" i="11" s="1"/>
  <c r="R3408" i="11" a="1"/>
  <c r="R3408" i="11" s="1"/>
  <c r="N3409" i="11" a="1"/>
  <c r="N3409" i="11" s="1"/>
  <c r="O3409" i="11" a="1"/>
  <c r="O3409" i="11" s="1"/>
  <c r="P3409" i="11" a="1"/>
  <c r="P3409" i="11" s="1"/>
  <c r="Q3409" i="11" a="1"/>
  <c r="Q3409" i="11" s="1"/>
  <c r="R3409" i="11" a="1"/>
  <c r="R3409" i="11" s="1"/>
  <c r="N3410" i="11" a="1"/>
  <c r="N3410" i="11" s="1"/>
  <c r="O3410" i="11" a="1"/>
  <c r="O3410" i="11" s="1"/>
  <c r="P3410" i="11" a="1"/>
  <c r="P3410" i="11" s="1"/>
  <c r="Q3410" i="11" a="1"/>
  <c r="Q3410" i="11" s="1"/>
  <c r="R3410" i="11" a="1"/>
  <c r="R3410" i="11" s="1"/>
  <c r="N3411" i="11" a="1"/>
  <c r="N3411" i="11" s="1"/>
  <c r="O3411" i="11" a="1"/>
  <c r="O3411" i="11" s="1"/>
  <c r="P3411" i="11" a="1"/>
  <c r="P3411" i="11" s="1"/>
  <c r="Q3411" i="11" a="1"/>
  <c r="Q3411" i="11" s="1"/>
  <c r="R3411" i="11" a="1"/>
  <c r="R3411" i="11" s="1"/>
  <c r="N3412" i="11" a="1"/>
  <c r="N3412" i="11" s="1"/>
  <c r="O3412" i="11" a="1"/>
  <c r="O3412" i="11" s="1"/>
  <c r="P3412" i="11" a="1"/>
  <c r="P3412" i="11" s="1"/>
  <c r="Q3412" i="11" a="1"/>
  <c r="Q3412" i="11" s="1"/>
  <c r="R3412" i="11" a="1"/>
  <c r="R3412" i="11" s="1"/>
  <c r="N3413" i="11" a="1"/>
  <c r="N3413" i="11" s="1"/>
  <c r="O3413" i="11" a="1"/>
  <c r="O3413" i="11" s="1"/>
  <c r="P3413" i="11" a="1"/>
  <c r="P3413" i="11" s="1"/>
  <c r="Q3413" i="11" a="1"/>
  <c r="Q3413" i="11" s="1"/>
  <c r="R3413" i="11" a="1"/>
  <c r="R3413" i="11" s="1"/>
  <c r="N3414" i="11" a="1"/>
  <c r="N3414" i="11" s="1"/>
  <c r="O3414" i="11" a="1"/>
  <c r="O3414" i="11" s="1"/>
  <c r="P3414" i="11" a="1"/>
  <c r="P3414" i="11" s="1"/>
  <c r="Q3414" i="11" a="1"/>
  <c r="Q3414" i="11" s="1"/>
  <c r="R3414" i="11" a="1"/>
  <c r="R3414" i="11" s="1"/>
  <c r="N3415" i="11" a="1"/>
  <c r="N3415" i="11" s="1"/>
  <c r="O3415" i="11" a="1"/>
  <c r="O3415" i="11" s="1"/>
  <c r="P3415" i="11" a="1"/>
  <c r="P3415" i="11" s="1"/>
  <c r="Q3415" i="11" a="1"/>
  <c r="Q3415" i="11" s="1"/>
  <c r="R3415" i="11" a="1"/>
  <c r="R3415" i="11" s="1"/>
  <c r="N3416" i="11" a="1"/>
  <c r="N3416" i="11" s="1"/>
  <c r="O3416" i="11" a="1"/>
  <c r="O3416" i="11" s="1"/>
  <c r="P3416" i="11" a="1"/>
  <c r="P3416" i="11" s="1"/>
  <c r="Q3416" i="11" a="1"/>
  <c r="Q3416" i="11" s="1"/>
  <c r="R3416" i="11" a="1"/>
  <c r="R3416" i="11" s="1"/>
  <c r="N3417" i="11" a="1"/>
  <c r="N3417" i="11" s="1"/>
  <c r="O3417" i="11" a="1"/>
  <c r="O3417" i="11" s="1"/>
  <c r="P3417" i="11" a="1"/>
  <c r="P3417" i="11" s="1"/>
  <c r="Q3417" i="11" a="1"/>
  <c r="Q3417" i="11" s="1"/>
  <c r="R3417" i="11" a="1"/>
  <c r="R3417" i="11" s="1"/>
  <c r="N3418" i="11" a="1"/>
  <c r="N3418" i="11" s="1"/>
  <c r="O3418" i="11" a="1"/>
  <c r="O3418" i="11" s="1"/>
  <c r="P3418" i="11" a="1"/>
  <c r="P3418" i="11" s="1"/>
  <c r="Q3418" i="11" a="1"/>
  <c r="Q3418" i="11" s="1"/>
  <c r="R3418" i="11" a="1"/>
  <c r="R3418" i="11" s="1"/>
  <c r="N3419" i="11" a="1"/>
  <c r="N3419" i="11" s="1"/>
  <c r="O3419" i="11" a="1"/>
  <c r="O3419" i="11" s="1"/>
  <c r="P3419" i="11" a="1"/>
  <c r="P3419" i="11" s="1"/>
  <c r="Q3419" i="11" a="1"/>
  <c r="Q3419" i="11" s="1"/>
  <c r="R3419" i="11" a="1"/>
  <c r="R3419" i="11" s="1"/>
  <c r="N3420" i="11" a="1"/>
  <c r="N3420" i="11" s="1"/>
  <c r="O3420" i="11" a="1"/>
  <c r="O3420" i="11" s="1"/>
  <c r="P3420" i="11" a="1"/>
  <c r="P3420" i="11" s="1"/>
  <c r="Q3420" i="11" a="1"/>
  <c r="Q3420" i="11" s="1"/>
  <c r="R3420" i="11" a="1"/>
  <c r="R3420" i="11" s="1"/>
  <c r="N3421" i="11" a="1"/>
  <c r="N3421" i="11" s="1"/>
  <c r="O3421" i="11" a="1"/>
  <c r="O3421" i="11" s="1"/>
  <c r="P3421" i="11" a="1"/>
  <c r="P3421" i="11" s="1"/>
  <c r="Q3421" i="11" a="1"/>
  <c r="Q3421" i="11" s="1"/>
  <c r="R3421" i="11" a="1"/>
  <c r="R3421" i="11" s="1"/>
  <c r="N3422" i="11" a="1"/>
  <c r="N3422" i="11" s="1"/>
  <c r="O3422" i="11" a="1"/>
  <c r="O3422" i="11" s="1"/>
  <c r="P3422" i="11" a="1"/>
  <c r="P3422" i="11" s="1"/>
  <c r="Q3422" i="11" a="1"/>
  <c r="Q3422" i="11" s="1"/>
  <c r="R3422" i="11" a="1"/>
  <c r="R3422" i="11" s="1"/>
  <c r="N3423" i="11" a="1"/>
  <c r="N3423" i="11" s="1"/>
  <c r="O3423" i="11" a="1"/>
  <c r="O3423" i="11" s="1"/>
  <c r="P3423" i="11" a="1"/>
  <c r="P3423" i="11" s="1"/>
  <c r="Q3423" i="11" a="1"/>
  <c r="Q3423" i="11" s="1"/>
  <c r="R3423" i="11" a="1"/>
  <c r="R3423" i="11" s="1"/>
  <c r="N3424" i="11" a="1"/>
  <c r="N3424" i="11" s="1"/>
  <c r="O3424" i="11" a="1"/>
  <c r="O3424" i="11" s="1"/>
  <c r="P3424" i="11" a="1"/>
  <c r="P3424" i="11" s="1"/>
  <c r="Q3424" i="11" a="1"/>
  <c r="Q3424" i="11" s="1"/>
  <c r="R3424" i="11" a="1"/>
  <c r="R3424" i="11" s="1"/>
  <c r="N3425" i="11" a="1"/>
  <c r="N3425" i="11" s="1"/>
  <c r="O3425" i="11" a="1"/>
  <c r="O3425" i="11" s="1"/>
  <c r="P3425" i="11" a="1"/>
  <c r="P3425" i="11" s="1"/>
  <c r="Q3425" i="11" a="1"/>
  <c r="Q3425" i="11" s="1"/>
  <c r="R3425" i="11" a="1"/>
  <c r="R3425" i="11" s="1"/>
  <c r="N3426" i="11" a="1"/>
  <c r="N3426" i="11" s="1"/>
  <c r="O3426" i="11" a="1"/>
  <c r="O3426" i="11" s="1"/>
  <c r="P3426" i="11" a="1"/>
  <c r="P3426" i="11" s="1"/>
  <c r="Q3426" i="11" a="1"/>
  <c r="Q3426" i="11" s="1"/>
  <c r="R3426" i="11" a="1"/>
  <c r="R3426" i="11" s="1"/>
  <c r="N3427" i="11" a="1"/>
  <c r="N3427" i="11" s="1"/>
  <c r="O3427" i="11" a="1"/>
  <c r="O3427" i="11" s="1"/>
  <c r="P3427" i="11" a="1"/>
  <c r="P3427" i="11" s="1"/>
  <c r="Q3427" i="11" a="1"/>
  <c r="Q3427" i="11" s="1"/>
  <c r="R3427" i="11" a="1"/>
  <c r="R3427" i="11" s="1"/>
  <c r="N3428" i="11" a="1"/>
  <c r="N3428" i="11" s="1"/>
  <c r="O3428" i="11" a="1"/>
  <c r="O3428" i="11" s="1"/>
  <c r="P3428" i="11" a="1"/>
  <c r="P3428" i="11" s="1"/>
  <c r="Q3428" i="11" a="1"/>
  <c r="Q3428" i="11" s="1"/>
  <c r="R3428" i="11" a="1"/>
  <c r="R3428" i="11" s="1"/>
  <c r="N3429" i="11" a="1"/>
  <c r="N3429" i="11" s="1"/>
  <c r="O3429" i="11" a="1"/>
  <c r="O3429" i="11" s="1"/>
  <c r="P3429" i="11" a="1"/>
  <c r="P3429" i="11" s="1"/>
  <c r="Q3429" i="11" a="1"/>
  <c r="Q3429" i="11" s="1"/>
  <c r="R3429" i="11" a="1"/>
  <c r="R3429" i="11" s="1"/>
  <c r="N3430" i="11" a="1"/>
  <c r="N3430" i="11" s="1"/>
  <c r="O3430" i="11" a="1"/>
  <c r="O3430" i="11" s="1"/>
  <c r="P3430" i="11" a="1"/>
  <c r="P3430" i="11" s="1"/>
  <c r="Q3430" i="11" a="1"/>
  <c r="Q3430" i="11"/>
  <c r="R3430" i="11" a="1"/>
  <c r="R3430" i="11"/>
  <c r="N3431" i="11" a="1"/>
  <c r="N3431" i="11"/>
  <c r="O3431" i="11" a="1"/>
  <c r="O3431" i="11"/>
  <c r="P3431" i="11" a="1"/>
  <c r="P3431" i="11"/>
  <c r="Q3431" i="11" a="1"/>
  <c r="Q3431" i="11"/>
  <c r="R3431" i="11" a="1"/>
  <c r="R3431" i="11"/>
  <c r="N3432" i="11" a="1"/>
  <c r="N3432" i="11"/>
  <c r="O3432" i="11" a="1"/>
  <c r="O3432" i="11"/>
  <c r="P3432" i="11" a="1"/>
  <c r="P3432" i="11"/>
  <c r="Q3432" i="11" a="1"/>
  <c r="Q3432" i="11"/>
  <c r="R3432" i="11" a="1"/>
  <c r="R3432" i="11"/>
  <c r="N3433" i="11" a="1"/>
  <c r="N3433" i="11"/>
  <c r="O3433" i="11" a="1"/>
  <c r="O3433" i="11"/>
  <c r="P3433" i="11" a="1"/>
  <c r="P3433" i="11"/>
  <c r="Q3433" i="11" a="1"/>
  <c r="Q3433" i="11"/>
  <c r="R3433" i="11" a="1"/>
  <c r="R3433" i="11"/>
  <c r="N3434" i="11" a="1"/>
  <c r="N3434" i="11"/>
  <c r="O3434" i="11" a="1"/>
  <c r="O3434" i="11"/>
  <c r="P3434" i="11" a="1"/>
  <c r="P3434" i="11"/>
  <c r="Q3434" i="11" a="1"/>
  <c r="Q3434" i="11"/>
  <c r="R3434" i="11" a="1"/>
  <c r="R3434" i="11"/>
  <c r="N3435" i="11" a="1"/>
  <c r="N3435" i="11"/>
  <c r="O3435" i="11" a="1"/>
  <c r="O3435" i="11"/>
  <c r="P3435" i="11" a="1"/>
  <c r="P3435" i="11"/>
  <c r="Q3435" i="11" a="1"/>
  <c r="Q3435" i="11"/>
  <c r="R3435" i="11" a="1"/>
  <c r="R3435" i="11"/>
  <c r="N3436" i="11" a="1"/>
  <c r="N3436" i="11"/>
  <c r="O3436" i="11" a="1"/>
  <c r="O3436" i="11"/>
  <c r="P3436" i="11" a="1"/>
  <c r="P3436" i="11"/>
  <c r="Q3436" i="11" a="1"/>
  <c r="Q3436" i="11"/>
  <c r="R3436" i="11" a="1"/>
  <c r="R3436" i="11"/>
  <c r="N3437" i="11" a="1"/>
  <c r="N3437" i="11"/>
  <c r="O3437" i="11" a="1"/>
  <c r="O3437" i="11"/>
  <c r="P3437" i="11" a="1"/>
  <c r="P3437" i="11"/>
  <c r="Q3437" i="11" a="1"/>
  <c r="Q3437" i="11"/>
  <c r="R3437" i="11" a="1"/>
  <c r="R3437" i="11"/>
  <c r="N3438" i="11" a="1"/>
  <c r="N3438" i="11"/>
  <c r="O3438" i="11" a="1"/>
  <c r="O3438" i="11"/>
  <c r="P3438" i="11" a="1"/>
  <c r="P3438" i="11"/>
  <c r="Q3438" i="11" a="1"/>
  <c r="Q3438" i="11"/>
  <c r="R3438" i="11" a="1"/>
  <c r="R3438" i="11"/>
  <c r="N3439" i="11" a="1"/>
  <c r="N3439" i="11"/>
  <c r="O3439" i="11" a="1"/>
  <c r="O3439" i="11"/>
  <c r="P3439" i="11" a="1"/>
  <c r="P3439" i="11"/>
  <c r="Q3439" i="11" a="1"/>
  <c r="Q3439" i="11"/>
  <c r="R3439" i="11" a="1"/>
  <c r="R3439" i="11"/>
  <c r="N3440" i="11" a="1"/>
  <c r="N3440" i="11"/>
  <c r="O3440" i="11" a="1"/>
  <c r="O3440" i="11"/>
  <c r="P3440" i="11" a="1"/>
  <c r="P3440" i="11"/>
  <c r="Q3440" i="11" a="1"/>
  <c r="Q3440" i="11"/>
  <c r="R3440" i="11" a="1"/>
  <c r="R3440" i="11"/>
  <c r="N3441" i="11" a="1"/>
  <c r="N3441" i="11"/>
  <c r="O3441" i="11" a="1"/>
  <c r="O3441" i="11"/>
  <c r="P3441" i="11" a="1"/>
  <c r="P3441" i="11"/>
  <c r="Q3441" i="11" a="1"/>
  <c r="Q3441" i="11"/>
  <c r="R3441" i="11" a="1"/>
  <c r="R3441" i="11"/>
  <c r="N3442" i="11" a="1"/>
  <c r="N3442" i="11"/>
  <c r="O3442" i="11" a="1"/>
  <c r="O3442" i="11"/>
  <c r="P3442" i="11" a="1"/>
  <c r="P3442" i="11"/>
  <c r="Q3442" i="11" a="1"/>
  <c r="Q3442" i="11"/>
  <c r="R3442" i="11" a="1"/>
  <c r="R3442" i="11"/>
  <c r="N3443" i="11" a="1"/>
  <c r="N3443" i="11"/>
  <c r="O3443" i="11" a="1"/>
  <c r="O3443" i="11"/>
  <c r="P3443" i="11" a="1"/>
  <c r="P3443" i="11"/>
  <c r="Q3443" i="11" a="1"/>
  <c r="Q3443" i="11"/>
  <c r="R3443" i="11" a="1"/>
  <c r="R3443" i="11"/>
  <c r="N3444" i="11" a="1"/>
  <c r="N3444" i="11"/>
  <c r="O3444" i="11" a="1"/>
  <c r="O3444" i="11"/>
  <c r="P3444" i="11" a="1"/>
  <c r="P3444" i="11"/>
  <c r="Q3444" i="11" a="1"/>
  <c r="Q3444" i="11"/>
  <c r="R3444" i="11" a="1"/>
  <c r="R3444" i="11"/>
  <c r="N3445" i="11" a="1"/>
  <c r="N3445" i="11"/>
  <c r="O3445" i="11" a="1"/>
  <c r="O3445" i="11"/>
  <c r="P3445" i="11" a="1"/>
  <c r="P3445" i="11"/>
  <c r="Q3445" i="11" a="1"/>
  <c r="Q3445" i="11"/>
  <c r="R3445" i="11" a="1"/>
  <c r="R3445" i="11"/>
  <c r="N3446" i="11" a="1"/>
  <c r="N3446" i="11"/>
  <c r="O3446" i="11" a="1"/>
  <c r="O3446" i="11"/>
  <c r="P3446" i="11" a="1"/>
  <c r="P3446" i="11"/>
  <c r="Q3446" i="11" a="1"/>
  <c r="Q3446" i="11"/>
  <c r="R3446" i="11" a="1"/>
  <c r="R3446" i="11"/>
  <c r="N3447" i="11" a="1"/>
  <c r="N3447" i="11"/>
  <c r="O3447" i="11" a="1"/>
  <c r="O3447" i="11"/>
  <c r="P3447" i="11" a="1"/>
  <c r="P3447" i="11"/>
  <c r="Q3447" i="11" a="1"/>
  <c r="Q3447" i="11"/>
  <c r="R3447" i="11" a="1"/>
  <c r="R3447" i="11"/>
  <c r="N3448" i="11" a="1"/>
  <c r="N3448" i="11"/>
  <c r="O3448" i="11" a="1"/>
  <c r="O3448" i="11"/>
  <c r="P3448" i="11" a="1"/>
  <c r="P3448" i="11"/>
  <c r="Q3448" i="11" a="1"/>
  <c r="Q3448" i="11"/>
  <c r="R3448" i="11" a="1"/>
  <c r="R3448" i="11"/>
  <c r="N3449" i="11" a="1"/>
  <c r="N3449" i="11"/>
  <c r="O3449" i="11" a="1"/>
  <c r="O3449" i="11"/>
  <c r="P3449" i="11" a="1"/>
  <c r="P3449" i="11"/>
  <c r="Q3449" i="11" a="1"/>
  <c r="Q3449" i="11"/>
  <c r="R3449" i="11" a="1"/>
  <c r="R3449" i="11"/>
  <c r="N3450" i="11" a="1"/>
  <c r="N3450" i="11"/>
  <c r="O3450" i="11" a="1"/>
  <c r="O3450" i="11"/>
  <c r="P3450" i="11" a="1"/>
  <c r="P3450" i="11"/>
  <c r="Q3450" i="11" a="1"/>
  <c r="Q3450" i="11"/>
  <c r="R3450" i="11" a="1"/>
  <c r="R3450" i="11"/>
  <c r="N3451" i="11" a="1"/>
  <c r="N3451" i="11"/>
  <c r="O3451" i="11" a="1"/>
  <c r="O3451" i="11"/>
  <c r="P3451" i="11" a="1"/>
  <c r="P3451" i="11"/>
  <c r="Q3451" i="11" a="1"/>
  <c r="Q3451" i="11"/>
  <c r="R3451" i="11" a="1"/>
  <c r="R3451" i="11"/>
  <c r="N3452" i="11" a="1"/>
  <c r="N3452" i="11"/>
  <c r="O3452" i="11" a="1"/>
  <c r="O3452" i="11"/>
  <c r="P3452" i="11" a="1"/>
  <c r="P3452" i="11"/>
  <c r="Q3452" i="11" a="1"/>
  <c r="Q3452" i="11"/>
  <c r="R3452" i="11" a="1"/>
  <c r="R3452" i="11"/>
  <c r="N3453" i="11" a="1"/>
  <c r="N3453" i="11"/>
  <c r="O3453" i="11" a="1"/>
  <c r="O3453" i="11"/>
  <c r="P3453" i="11" a="1"/>
  <c r="P3453" i="11"/>
  <c r="Q3453" i="11" a="1"/>
  <c r="Q3453" i="11"/>
  <c r="R3453" i="11" a="1"/>
  <c r="R3453" i="11"/>
  <c r="N3454" i="11" a="1"/>
  <c r="N3454" i="11"/>
  <c r="O3454" i="11" a="1"/>
  <c r="O3454" i="11"/>
  <c r="P3454" i="11" a="1"/>
  <c r="P3454" i="11"/>
  <c r="Q3454" i="11" a="1"/>
  <c r="Q3454" i="11"/>
  <c r="R3454" i="11" a="1"/>
  <c r="R3454" i="11"/>
  <c r="N3455" i="11" a="1"/>
  <c r="N3455" i="11"/>
  <c r="O3455" i="11" a="1"/>
  <c r="O3455" i="11"/>
  <c r="P3455" i="11" a="1"/>
  <c r="P3455" i="11"/>
  <c r="Q3455" i="11" a="1"/>
  <c r="Q3455" i="11"/>
  <c r="R3455" i="11" a="1"/>
  <c r="R3455" i="11"/>
  <c r="N3456" i="11" a="1"/>
  <c r="N3456" i="11"/>
  <c r="O3456" i="11" a="1"/>
  <c r="O3456" i="11"/>
  <c r="P3456" i="11" a="1"/>
  <c r="P3456" i="11"/>
  <c r="Q3456" i="11" a="1"/>
  <c r="Q3456" i="11"/>
  <c r="R3456" i="11" a="1"/>
  <c r="R3456" i="11"/>
  <c r="N3457" i="11" a="1"/>
  <c r="N3457" i="11"/>
  <c r="O3457" i="11" a="1"/>
  <c r="O3457" i="11"/>
  <c r="P3457" i="11" a="1"/>
  <c r="P3457" i="11"/>
  <c r="Q3457" i="11" a="1"/>
  <c r="Q3457" i="11"/>
  <c r="R3457" i="11" a="1"/>
  <c r="R3457" i="11"/>
  <c r="N3458" i="11" a="1"/>
  <c r="N3458" i="11"/>
  <c r="O3458" i="11" a="1"/>
  <c r="O3458" i="11"/>
  <c r="P3458" i="11" a="1"/>
  <c r="P3458" i="11"/>
  <c r="Q3458" i="11" a="1"/>
  <c r="Q3458" i="11"/>
  <c r="R3458" i="11" a="1"/>
  <c r="R3458" i="11"/>
  <c r="N3459" i="11" a="1"/>
  <c r="N3459" i="11"/>
  <c r="O3459" i="11" a="1"/>
  <c r="O3459" i="11"/>
  <c r="P3459" i="11" a="1"/>
  <c r="P3459" i="11"/>
  <c r="Q3459" i="11" a="1"/>
  <c r="Q3459" i="11"/>
  <c r="R3459" i="11" a="1"/>
  <c r="R3459" i="11"/>
  <c r="N3460" i="11" a="1"/>
  <c r="N3460" i="11"/>
  <c r="O3460" i="11" a="1"/>
  <c r="O3460" i="11"/>
  <c r="P3460" i="11" a="1"/>
  <c r="P3460" i="11" s="1"/>
  <c r="Q3460" i="11" a="1"/>
  <c r="Q3460" i="11" s="1"/>
  <c r="R3460" i="11" a="1"/>
  <c r="R3460" i="11" s="1"/>
  <c r="N3461" i="11" a="1"/>
  <c r="N3461" i="11" s="1"/>
  <c r="O3461" i="11" a="1"/>
  <c r="O3461" i="11" s="1"/>
  <c r="P3461" i="11" a="1"/>
  <c r="P3461" i="11" s="1"/>
  <c r="Q3461" i="11" a="1"/>
  <c r="Q3461" i="11" s="1"/>
  <c r="R3461" i="11" a="1"/>
  <c r="R3461" i="11" s="1"/>
  <c r="N3462" i="11" a="1"/>
  <c r="N3462" i="11" s="1"/>
  <c r="O3462" i="11" a="1"/>
  <c r="O3462" i="11" s="1"/>
  <c r="P3462" i="11" a="1"/>
  <c r="P3462" i="11" s="1"/>
  <c r="Q3462" i="11" a="1"/>
  <c r="Q3462" i="11" s="1"/>
  <c r="R3462" i="11" a="1"/>
  <c r="R3462" i="11" s="1"/>
  <c r="N3463" i="11" a="1"/>
  <c r="N3463" i="11" s="1"/>
  <c r="O3463" i="11" a="1"/>
  <c r="O3463" i="11" s="1"/>
  <c r="P3463" i="11" a="1"/>
  <c r="P3463" i="11" s="1"/>
  <c r="Q3463" i="11" a="1"/>
  <c r="Q3463" i="11" s="1"/>
  <c r="R3463" i="11" a="1"/>
  <c r="R3463" i="11" s="1"/>
  <c r="N3464" i="11" a="1"/>
  <c r="N3464" i="11" s="1"/>
  <c r="O3464" i="11" a="1"/>
  <c r="O3464" i="11" s="1"/>
  <c r="P3464" i="11" a="1"/>
  <c r="P3464" i="11" s="1"/>
  <c r="Q3464" i="11" a="1"/>
  <c r="Q3464" i="11" s="1"/>
  <c r="R3464" i="11" a="1"/>
  <c r="R3464" i="11" s="1"/>
  <c r="N3465" i="11" a="1"/>
  <c r="N3465" i="11" s="1"/>
  <c r="O3465" i="11" a="1"/>
  <c r="O3465" i="11" s="1"/>
  <c r="P3465" i="11" a="1"/>
  <c r="P3465" i="11" s="1"/>
  <c r="Q3465" i="11" a="1"/>
  <c r="Q3465" i="11" s="1"/>
  <c r="R3465" i="11" a="1"/>
  <c r="R3465" i="11" s="1"/>
  <c r="N3466" i="11" a="1"/>
  <c r="N3466" i="11" s="1"/>
  <c r="O3466" i="11" a="1"/>
  <c r="O3466" i="11" s="1"/>
  <c r="P3466" i="11" a="1"/>
  <c r="P3466" i="11" s="1"/>
  <c r="Q3466" i="11" a="1"/>
  <c r="Q3466" i="11" s="1"/>
  <c r="R3466" i="11" a="1"/>
  <c r="R3466" i="11" s="1"/>
  <c r="N3467" i="11" a="1"/>
  <c r="N3467" i="11" s="1"/>
  <c r="O3467" i="11" a="1"/>
  <c r="O3467" i="11" s="1"/>
  <c r="P3467" i="11" a="1"/>
  <c r="P3467" i="11" s="1"/>
  <c r="Q3467" i="11" a="1"/>
  <c r="Q3467" i="11" s="1"/>
  <c r="R3467" i="11" a="1"/>
  <c r="R3467" i="11" s="1"/>
  <c r="N3468" i="11" a="1"/>
  <c r="N3468" i="11" s="1"/>
  <c r="O3468" i="11" a="1"/>
  <c r="O3468" i="11" s="1"/>
  <c r="P3468" i="11" a="1"/>
  <c r="P3468" i="11" s="1"/>
  <c r="Q3468" i="11" a="1"/>
  <c r="Q3468" i="11" s="1"/>
  <c r="R3468" i="11" a="1"/>
  <c r="R3468" i="11" s="1"/>
  <c r="N3469" i="11" a="1"/>
  <c r="N3469" i="11" s="1"/>
  <c r="O3469" i="11" a="1"/>
  <c r="O3469" i="11" s="1"/>
  <c r="P3469" i="11" a="1"/>
  <c r="P3469" i="11" s="1"/>
  <c r="Q3469" i="11" a="1"/>
  <c r="Q3469" i="11" s="1"/>
  <c r="R3469" i="11" a="1"/>
  <c r="R3469" i="11" s="1"/>
  <c r="N3470" i="11" a="1"/>
  <c r="N3470" i="11" s="1"/>
  <c r="O3470" i="11" a="1"/>
  <c r="O3470" i="11" s="1"/>
  <c r="P3470" i="11" a="1"/>
  <c r="P3470" i="11" s="1"/>
  <c r="Q3470" i="11" a="1"/>
  <c r="Q3470" i="11" s="1"/>
  <c r="R3470" i="11" a="1"/>
  <c r="R3470" i="11" s="1"/>
  <c r="N3471" i="11" a="1"/>
  <c r="N3471" i="11" s="1"/>
  <c r="O3471" i="11" a="1"/>
  <c r="O3471" i="11" s="1"/>
  <c r="P3471" i="11" a="1"/>
  <c r="P3471" i="11" s="1"/>
  <c r="Q3471" i="11" a="1"/>
  <c r="Q3471" i="11" s="1"/>
  <c r="R3471" i="11" a="1"/>
  <c r="R3471" i="11" s="1"/>
  <c r="N3472" i="11" a="1"/>
  <c r="N3472" i="11" s="1"/>
  <c r="O3472" i="11" a="1"/>
  <c r="O3472" i="11" s="1"/>
  <c r="P3472" i="11" a="1"/>
  <c r="P3472" i="11" s="1"/>
  <c r="Q3472" i="11" a="1"/>
  <c r="Q3472" i="11" s="1"/>
  <c r="R3472" i="11" a="1"/>
  <c r="R3472" i="11" s="1"/>
  <c r="N3473" i="11" a="1"/>
  <c r="N3473" i="11" s="1"/>
  <c r="O3473" i="11" a="1"/>
  <c r="O3473" i="11" s="1"/>
  <c r="P3473" i="11" a="1"/>
  <c r="P3473" i="11" s="1"/>
  <c r="Q3473" i="11" a="1"/>
  <c r="Q3473" i="11" s="1"/>
  <c r="R3473" i="11" a="1"/>
  <c r="R3473" i="11" s="1"/>
  <c r="N3474" i="11" a="1"/>
  <c r="N3474" i="11" s="1"/>
  <c r="O3474" i="11" a="1"/>
  <c r="O3474" i="11" s="1"/>
  <c r="P3474" i="11" a="1"/>
  <c r="P3474" i="11" s="1"/>
  <c r="Q3474" i="11" a="1"/>
  <c r="Q3474" i="11" s="1"/>
  <c r="R3474" i="11" a="1"/>
  <c r="R3474" i="11" s="1"/>
  <c r="N3475" i="11" a="1"/>
  <c r="N3475" i="11" s="1"/>
  <c r="O3475" i="11" a="1"/>
  <c r="O3475" i="11" s="1"/>
  <c r="P3475" i="11" a="1"/>
  <c r="P3475" i="11" s="1"/>
  <c r="Q3475" i="11" a="1"/>
  <c r="Q3475" i="11" s="1"/>
  <c r="R3475" i="11" a="1"/>
  <c r="R3475" i="11" s="1"/>
  <c r="N3476" i="11" a="1"/>
  <c r="N3476" i="11" s="1"/>
  <c r="O3476" i="11" a="1"/>
  <c r="O3476" i="11" s="1"/>
  <c r="P3476" i="11" a="1"/>
  <c r="P3476" i="11" s="1"/>
  <c r="Q3476" i="11" a="1"/>
  <c r="Q3476" i="11" s="1"/>
  <c r="R3476" i="11" a="1"/>
  <c r="R3476" i="11" s="1"/>
  <c r="N3477" i="11" a="1"/>
  <c r="N3477" i="11" s="1"/>
  <c r="O3477" i="11" a="1"/>
  <c r="O3477" i="11" s="1"/>
  <c r="P3477" i="11" a="1"/>
  <c r="P3477" i="11" s="1"/>
  <c r="Q3477" i="11" a="1"/>
  <c r="Q3477" i="11" s="1"/>
  <c r="R3477" i="11" a="1"/>
  <c r="R3477" i="11" s="1"/>
  <c r="N3478" i="11" a="1"/>
  <c r="N3478" i="11" s="1"/>
  <c r="O3478" i="11" a="1"/>
  <c r="O3478" i="11" s="1"/>
  <c r="P3478" i="11" a="1"/>
  <c r="P3478" i="11" s="1"/>
  <c r="Q3478" i="11" a="1"/>
  <c r="Q3478" i="11" s="1"/>
  <c r="R3478" i="11" a="1"/>
  <c r="R3478" i="11" s="1"/>
  <c r="N3479" i="11" a="1"/>
  <c r="N3479" i="11" s="1"/>
  <c r="O3479" i="11" a="1"/>
  <c r="O3479" i="11" s="1"/>
  <c r="P3479" i="11" a="1"/>
  <c r="P3479" i="11" s="1"/>
  <c r="Q3479" i="11" a="1"/>
  <c r="Q3479" i="11" s="1"/>
  <c r="R3479" i="11" a="1"/>
  <c r="R3479" i="11" s="1"/>
  <c r="N3480" i="11" a="1"/>
  <c r="N3480" i="11" s="1"/>
  <c r="O3480" i="11" a="1"/>
  <c r="O3480" i="11" s="1"/>
  <c r="P3480" i="11" a="1"/>
  <c r="P3480" i="11" s="1"/>
  <c r="Q3480" i="11" a="1"/>
  <c r="Q3480" i="11" s="1"/>
  <c r="R3480" i="11" a="1"/>
  <c r="R3480" i="11" s="1"/>
  <c r="N3481" i="11" a="1"/>
  <c r="N3481" i="11" s="1"/>
  <c r="O3481" i="11" a="1"/>
  <c r="O3481" i="11" s="1"/>
  <c r="P3481" i="11" a="1"/>
  <c r="P3481" i="11" s="1"/>
  <c r="Q3481" i="11" a="1"/>
  <c r="Q3481" i="11" s="1"/>
  <c r="R3481" i="11" a="1"/>
  <c r="R3481" i="11" s="1"/>
  <c r="N3482" i="11" a="1"/>
  <c r="N3482" i="11" s="1"/>
  <c r="O3482" i="11" a="1"/>
  <c r="O3482" i="11" s="1"/>
  <c r="P3482" i="11" a="1"/>
  <c r="P3482" i="11" s="1"/>
  <c r="Q3482" i="11" a="1"/>
  <c r="Q3482" i="11" s="1"/>
  <c r="R3482" i="11" a="1"/>
  <c r="R3482" i="11" s="1"/>
  <c r="N3483" i="11" a="1"/>
  <c r="N3483" i="11" s="1"/>
  <c r="O3483" i="11" a="1"/>
  <c r="O3483" i="11" s="1"/>
  <c r="P3483" i="11" a="1"/>
  <c r="P3483" i="11" s="1"/>
  <c r="Q3483" i="11" a="1"/>
  <c r="Q3483" i="11" s="1"/>
  <c r="R3483" i="11" a="1"/>
  <c r="R3483" i="11" s="1"/>
  <c r="N3484" i="11" a="1"/>
  <c r="N3484" i="11" s="1"/>
  <c r="O3484" i="11" a="1"/>
  <c r="O3484" i="11" s="1"/>
  <c r="P3484" i="11" a="1"/>
  <c r="P3484" i="11" s="1"/>
  <c r="Q3484" i="11" a="1"/>
  <c r="Q3484" i="11" s="1"/>
  <c r="R3484" i="11" a="1"/>
  <c r="R3484" i="11" s="1"/>
  <c r="N3485" i="11" a="1"/>
  <c r="N3485" i="11" s="1"/>
  <c r="O3485" i="11" a="1"/>
  <c r="O3485" i="11" s="1"/>
  <c r="P3485" i="11" a="1"/>
  <c r="P3485" i="11" s="1"/>
  <c r="Q3485" i="11" a="1"/>
  <c r="Q3485" i="11" s="1"/>
  <c r="R3485" i="11" a="1"/>
  <c r="R3485" i="11" s="1"/>
  <c r="N3486" i="11" a="1"/>
  <c r="N3486" i="11" s="1"/>
  <c r="O3486" i="11" a="1"/>
  <c r="O3486" i="11" s="1"/>
  <c r="P3486" i="11" a="1"/>
  <c r="P3486" i="11" s="1"/>
  <c r="Q3486" i="11" a="1"/>
  <c r="Q3486" i="11" s="1"/>
  <c r="R3486" i="11" a="1"/>
  <c r="R3486" i="11" s="1"/>
  <c r="N3487" i="11" a="1"/>
  <c r="N3487" i="11" s="1"/>
  <c r="O3487" i="11" a="1"/>
  <c r="O3487" i="11" s="1"/>
  <c r="P3487" i="11" a="1"/>
  <c r="P3487" i="11" s="1"/>
  <c r="Q3487" i="11" a="1"/>
  <c r="Q3487" i="11" s="1"/>
  <c r="R3487" i="11" a="1"/>
  <c r="R3487" i="11" s="1"/>
  <c r="N3488" i="11" a="1"/>
  <c r="N3488" i="11" s="1"/>
  <c r="O3488" i="11" a="1"/>
  <c r="O3488" i="11" s="1"/>
  <c r="P3488" i="11" a="1"/>
  <c r="P3488" i="11" s="1"/>
  <c r="Q3488" i="11" a="1"/>
  <c r="Q3488" i="11" s="1"/>
  <c r="R3488" i="11" a="1"/>
  <c r="R3488" i="11" s="1"/>
  <c r="N3489" i="11" a="1"/>
  <c r="N3489" i="11" s="1"/>
  <c r="O3489" i="11" a="1"/>
  <c r="O3489" i="11" s="1"/>
  <c r="P3489" i="11" a="1"/>
  <c r="P3489" i="11" s="1"/>
  <c r="Q3489" i="11" a="1"/>
  <c r="Q3489" i="11" s="1"/>
  <c r="R3489" i="11" a="1"/>
  <c r="R3489" i="11" s="1"/>
  <c r="N3490" i="11" a="1"/>
  <c r="N3490" i="11" s="1"/>
  <c r="O3490" i="11" a="1"/>
  <c r="O3490" i="11" s="1"/>
  <c r="P3490" i="11" a="1"/>
  <c r="P3490" i="11" s="1"/>
  <c r="Q3490" i="11" a="1"/>
  <c r="Q3490" i="11" s="1"/>
  <c r="R3490" i="11" a="1"/>
  <c r="R3490" i="11" s="1"/>
  <c r="N3491" i="11" a="1"/>
  <c r="N3491" i="11" s="1"/>
  <c r="O3491" i="11" a="1"/>
  <c r="O3491" i="11" s="1"/>
  <c r="P3491" i="11" a="1"/>
  <c r="P3491" i="11" s="1"/>
  <c r="Q3491" i="11" a="1"/>
  <c r="Q3491" i="11" s="1"/>
  <c r="R3491" i="11" a="1"/>
  <c r="R3491" i="11" s="1"/>
  <c r="N3492" i="11" a="1"/>
  <c r="N3492" i="11" s="1"/>
  <c r="O3492" i="11" a="1"/>
  <c r="O3492" i="11" s="1"/>
  <c r="P3492" i="11" a="1"/>
  <c r="P3492" i="11" s="1"/>
  <c r="Q3492" i="11" a="1"/>
  <c r="Q3492" i="11" s="1"/>
  <c r="R3492" i="11" a="1"/>
  <c r="R3492" i="11" s="1"/>
  <c r="N3493" i="11" a="1"/>
  <c r="N3493" i="11" s="1"/>
  <c r="O3493" i="11" a="1"/>
  <c r="O3493" i="11" s="1"/>
  <c r="P3493" i="11" a="1"/>
  <c r="P3493" i="11" s="1"/>
  <c r="Q3493" i="11" a="1"/>
  <c r="Q3493" i="11" s="1"/>
  <c r="R3493" i="11" a="1"/>
  <c r="R3493" i="11" s="1"/>
  <c r="N3494" i="11" a="1"/>
  <c r="N3494" i="11" s="1"/>
  <c r="O3494" i="11" a="1"/>
  <c r="O3494" i="11" s="1"/>
  <c r="P3494" i="11" a="1"/>
  <c r="P3494" i="11" s="1"/>
  <c r="Q3494" i="11" a="1"/>
  <c r="Q3494" i="11" s="1"/>
  <c r="R3494" i="11" a="1"/>
  <c r="R3494" i="11" s="1"/>
  <c r="N3495" i="11" a="1"/>
  <c r="N3495" i="11" s="1"/>
  <c r="O3495" i="11" a="1"/>
  <c r="O3495" i="11" s="1"/>
  <c r="P3495" i="11" a="1"/>
  <c r="P3495" i="11" s="1"/>
  <c r="Q3495" i="11" a="1"/>
  <c r="Q3495" i="11" s="1"/>
  <c r="R3495" i="11" a="1"/>
  <c r="R3495" i="11" s="1"/>
  <c r="N3496" i="11" a="1"/>
  <c r="N3496" i="11" s="1"/>
  <c r="O3496" i="11" a="1"/>
  <c r="O3496" i="11" s="1"/>
  <c r="P3496" i="11" a="1"/>
  <c r="P3496" i="11" s="1"/>
  <c r="Q3496" i="11" a="1"/>
  <c r="Q3496" i="11" s="1"/>
  <c r="R3496" i="11" a="1"/>
  <c r="R3496" i="11" s="1"/>
  <c r="N3497" i="11" a="1"/>
  <c r="N3497" i="11" s="1"/>
  <c r="O3497" i="11" a="1"/>
  <c r="O3497" i="11" s="1"/>
  <c r="P3497" i="11" a="1"/>
  <c r="P3497" i="11" s="1"/>
  <c r="Q3497" i="11" a="1"/>
  <c r="Q3497" i="11" s="1"/>
  <c r="R3497" i="11" a="1"/>
  <c r="R3497" i="11" s="1"/>
  <c r="N3498" i="11" a="1"/>
  <c r="N3498" i="11" s="1"/>
  <c r="O3498" i="11" a="1"/>
  <c r="O3498" i="11" s="1"/>
  <c r="P3498" i="11" a="1"/>
  <c r="P3498" i="11" s="1"/>
  <c r="Q3498" i="11" a="1"/>
  <c r="Q3498" i="11" s="1"/>
  <c r="R3498" i="11" a="1"/>
  <c r="R3498" i="11" s="1"/>
  <c r="N3499" i="11" a="1"/>
  <c r="N3499" i="11" s="1"/>
  <c r="O3499" i="11" a="1"/>
  <c r="O3499" i="11" s="1"/>
  <c r="P3499" i="11" a="1"/>
  <c r="P3499" i="11" s="1"/>
  <c r="Q3499" i="11" a="1"/>
  <c r="Q3499" i="11" s="1"/>
  <c r="R3499" i="11" a="1"/>
  <c r="R3499" i="11" s="1"/>
  <c r="N3500" i="11" a="1"/>
  <c r="N3500" i="11" s="1"/>
  <c r="O3500" i="11" a="1"/>
  <c r="O3500" i="11" s="1"/>
  <c r="P3500" i="11" a="1"/>
  <c r="P3500" i="11" s="1"/>
  <c r="Q3500" i="11" a="1"/>
  <c r="Q3500" i="11" s="1"/>
  <c r="R3500" i="11" a="1"/>
  <c r="R3500" i="11" s="1"/>
  <c r="N3501" i="11" a="1"/>
  <c r="N3501" i="11" s="1"/>
  <c r="O3501" i="11" a="1"/>
  <c r="O3501" i="11" s="1"/>
  <c r="P3501" i="11" a="1"/>
  <c r="P3501" i="11" s="1"/>
  <c r="Q3501" i="11" a="1"/>
  <c r="Q3501" i="11" s="1"/>
  <c r="R3501" i="11" a="1"/>
  <c r="R3501" i="11" s="1"/>
  <c r="N3502" i="11" a="1"/>
  <c r="N3502" i="11" s="1"/>
  <c r="O3502" i="11" a="1"/>
  <c r="O3502" i="11" s="1"/>
  <c r="P3502" i="11" a="1"/>
  <c r="P3502" i="11" s="1"/>
  <c r="Q3502" i="11" a="1"/>
  <c r="Q3502" i="11" s="1"/>
  <c r="R3502" i="11" a="1"/>
  <c r="R3502" i="11" s="1"/>
  <c r="N3503" i="11" a="1"/>
  <c r="N3503" i="11" s="1"/>
  <c r="O3503" i="11" a="1"/>
  <c r="O3503" i="11" s="1"/>
  <c r="P3503" i="11" a="1"/>
  <c r="P3503" i="11" s="1"/>
  <c r="Q3503" i="11" a="1"/>
  <c r="Q3503" i="11" s="1"/>
  <c r="R3503" i="11" a="1"/>
  <c r="R3503" i="11" s="1"/>
  <c r="N3504" i="11" a="1"/>
  <c r="N3504" i="11" s="1"/>
  <c r="O3504" i="11" a="1"/>
  <c r="O3504" i="11" s="1"/>
  <c r="P3504" i="11" a="1"/>
  <c r="P3504" i="11" s="1"/>
  <c r="Q3504" i="11" a="1"/>
  <c r="Q3504" i="11" s="1"/>
  <c r="R3504" i="11" a="1"/>
  <c r="R3504" i="11" s="1"/>
  <c r="N3505" i="11" a="1"/>
  <c r="N3505" i="11" s="1"/>
  <c r="O3505" i="11" a="1"/>
  <c r="O3505" i="11" s="1"/>
  <c r="P3505" i="11" a="1"/>
  <c r="P3505" i="11" s="1"/>
  <c r="Q3505" i="11" a="1"/>
  <c r="Q3505" i="11" s="1"/>
  <c r="R3505" i="11" a="1"/>
  <c r="R3505" i="11" s="1"/>
  <c r="N3506" i="11" a="1"/>
  <c r="N3506" i="11" s="1"/>
  <c r="O3506" i="11" a="1"/>
  <c r="O3506" i="11" s="1"/>
  <c r="P3506" i="11" a="1"/>
  <c r="P3506" i="11" s="1"/>
  <c r="Q3506" i="11" a="1"/>
  <c r="Q3506" i="11" s="1"/>
  <c r="R3506" i="11" a="1"/>
  <c r="R3506" i="11" s="1"/>
  <c r="N3507" i="11" a="1"/>
  <c r="N3507" i="11" s="1"/>
  <c r="O3507" i="11" a="1"/>
  <c r="O3507" i="11" s="1"/>
  <c r="P3507" i="11" a="1"/>
  <c r="P3507" i="11" s="1"/>
  <c r="Q3507" i="11" a="1"/>
  <c r="Q3507" i="11" s="1"/>
  <c r="R3507" i="11" a="1"/>
  <c r="R3507" i="11" s="1"/>
  <c r="N3508" i="11" a="1"/>
  <c r="N3508" i="11" s="1"/>
  <c r="O3508" i="11" a="1"/>
  <c r="O3508" i="11" s="1"/>
  <c r="P3508" i="11" a="1"/>
  <c r="P3508" i="11" s="1"/>
  <c r="Q3508" i="11" a="1"/>
  <c r="Q3508" i="11" s="1"/>
  <c r="R3508" i="11" a="1"/>
  <c r="R3508" i="11" s="1"/>
  <c r="N3509" i="11" a="1"/>
  <c r="N3509" i="11" s="1"/>
  <c r="O3509" i="11" a="1"/>
  <c r="O3509" i="11" s="1"/>
  <c r="P3509" i="11" a="1"/>
  <c r="P3509" i="11" s="1"/>
  <c r="Q3509" i="11" a="1"/>
  <c r="Q3509" i="11" s="1"/>
  <c r="R3509" i="11" a="1"/>
  <c r="R3509" i="11" s="1"/>
  <c r="N3510" i="11" a="1"/>
  <c r="N3510" i="11" s="1"/>
  <c r="O3510" i="11" a="1"/>
  <c r="O3510" i="11" s="1"/>
  <c r="P3510" i="11" a="1"/>
  <c r="P3510" i="11" s="1"/>
  <c r="Q3510" i="11" a="1"/>
  <c r="Q3510" i="11" s="1"/>
  <c r="R3510" i="11" a="1"/>
  <c r="R3510" i="11" s="1"/>
  <c r="N3511" i="11" a="1"/>
  <c r="N3511" i="11" s="1"/>
  <c r="O3511" i="11" a="1"/>
  <c r="O3511" i="11" s="1"/>
  <c r="P3511" i="11" a="1"/>
  <c r="P3511" i="11" s="1"/>
  <c r="Q3511" i="11" a="1"/>
  <c r="Q3511" i="11" s="1"/>
  <c r="R3511" i="11" a="1"/>
  <c r="R3511" i="11" s="1"/>
  <c r="N3512" i="11" a="1"/>
  <c r="N3512" i="11" s="1"/>
  <c r="O3512" i="11" a="1"/>
  <c r="O3512" i="11" s="1"/>
  <c r="P3512" i="11" a="1"/>
  <c r="P3512" i="11" s="1"/>
  <c r="Q3512" i="11" a="1"/>
  <c r="Q3512" i="11" s="1"/>
  <c r="R3512" i="11" a="1"/>
  <c r="R3512" i="11" s="1"/>
  <c r="N3513" i="11" a="1"/>
  <c r="N3513" i="11" s="1"/>
  <c r="O3513" i="11" a="1"/>
  <c r="O3513" i="11" s="1"/>
  <c r="P3513" i="11" a="1"/>
  <c r="P3513" i="11" s="1"/>
  <c r="Q3513" i="11" a="1"/>
  <c r="Q3513" i="11" s="1"/>
  <c r="R3513" i="11" a="1"/>
  <c r="R3513" i="11" s="1"/>
  <c r="N3514" i="11" a="1"/>
  <c r="N3514" i="11" s="1"/>
  <c r="O3514" i="11" a="1"/>
  <c r="O3514" i="11" s="1"/>
  <c r="P3514" i="11" a="1"/>
  <c r="P3514" i="11" s="1"/>
  <c r="Q3514" i="11" a="1"/>
  <c r="Q3514" i="11" s="1"/>
  <c r="R3514" i="11" a="1"/>
  <c r="R3514" i="11" s="1"/>
  <c r="N3515" i="11" a="1"/>
  <c r="N3515" i="11" s="1"/>
  <c r="O3515" i="11" a="1"/>
  <c r="O3515" i="11" s="1"/>
  <c r="P3515" i="11" a="1"/>
  <c r="P3515" i="11" s="1"/>
  <c r="Q3515" i="11" a="1"/>
  <c r="Q3515" i="11" s="1"/>
  <c r="R3515" i="11" a="1"/>
  <c r="R3515" i="11" s="1"/>
  <c r="N3516" i="11" a="1"/>
  <c r="N3516" i="11" s="1"/>
  <c r="O3516" i="11" a="1"/>
  <c r="O3516" i="11" s="1"/>
  <c r="P3516" i="11" a="1"/>
  <c r="P3516" i="11" s="1"/>
  <c r="Q3516" i="11" a="1"/>
  <c r="Q3516" i="11" s="1"/>
  <c r="R3516" i="11" a="1"/>
  <c r="R3516" i="11" s="1"/>
  <c r="N3517" i="11" a="1"/>
  <c r="N3517" i="11" s="1"/>
  <c r="O3517" i="11" a="1"/>
  <c r="O3517" i="11" s="1"/>
  <c r="P3517" i="11" a="1"/>
  <c r="P3517" i="11" s="1"/>
  <c r="Q3517" i="11" a="1"/>
  <c r="Q3517" i="11" s="1"/>
  <c r="R3517" i="11" a="1"/>
  <c r="R3517" i="11" s="1"/>
  <c r="N3518" i="11" a="1"/>
  <c r="N3518" i="11" s="1"/>
  <c r="O3518" i="11" a="1"/>
  <c r="O3518" i="11" s="1"/>
  <c r="P3518" i="11" a="1"/>
  <c r="P3518" i="11" s="1"/>
  <c r="Q3518" i="11" a="1"/>
  <c r="Q3518" i="11" s="1"/>
  <c r="R3518" i="11" a="1"/>
  <c r="R3518" i="11" s="1"/>
  <c r="N3519" i="11" a="1"/>
  <c r="N3519" i="11" s="1"/>
  <c r="O3519" i="11" a="1"/>
  <c r="O3519" i="11" s="1"/>
  <c r="P3519" i="11" a="1"/>
  <c r="P3519" i="11" s="1"/>
  <c r="Q3519" i="11" a="1"/>
  <c r="Q3519" i="11" s="1"/>
  <c r="R3519" i="11" a="1"/>
  <c r="R3519" i="11" s="1"/>
  <c r="N3520" i="11" a="1"/>
  <c r="N3520" i="11" s="1"/>
  <c r="O3520" i="11" a="1"/>
  <c r="O3520" i="11" s="1"/>
  <c r="P3520" i="11" a="1"/>
  <c r="P3520" i="11" s="1"/>
  <c r="Q3520" i="11" a="1"/>
  <c r="Q3520" i="11" s="1"/>
  <c r="R3520" i="11" a="1"/>
  <c r="R3520" i="11" s="1"/>
  <c r="N3521" i="11" a="1"/>
  <c r="N3521" i="11" s="1"/>
  <c r="O3521" i="11" a="1"/>
  <c r="O3521" i="11" s="1"/>
  <c r="P3521" i="11" a="1"/>
  <c r="P3521" i="11" s="1"/>
  <c r="Q3521" i="11" a="1"/>
  <c r="Q3521" i="11" s="1"/>
  <c r="R3521" i="11" a="1"/>
  <c r="R3521" i="11" s="1"/>
  <c r="N3522" i="11" a="1"/>
  <c r="N3522" i="11" s="1"/>
  <c r="O3522" i="11" a="1"/>
  <c r="O3522" i="11" s="1"/>
  <c r="P3522" i="11" a="1"/>
  <c r="P3522" i="11" s="1"/>
  <c r="Q3522" i="11" a="1"/>
  <c r="Q3522" i="11" s="1"/>
  <c r="R3522" i="11" a="1"/>
  <c r="R3522" i="11" s="1"/>
  <c r="N3523" i="11" a="1"/>
  <c r="N3523" i="11" s="1"/>
  <c r="O3523" i="11" a="1"/>
  <c r="O3523" i="11" s="1"/>
  <c r="P3523" i="11" a="1"/>
  <c r="P3523" i="11" s="1"/>
  <c r="Q3523" i="11" a="1"/>
  <c r="Q3523" i="11" s="1"/>
  <c r="R3523" i="11" a="1"/>
  <c r="R3523" i="11" s="1"/>
  <c r="N3524" i="11" a="1"/>
  <c r="N3524" i="11" s="1"/>
  <c r="O3524" i="11" a="1"/>
  <c r="O3524" i="11" s="1"/>
  <c r="P3524" i="11" a="1"/>
  <c r="P3524" i="11" s="1"/>
  <c r="Q3524" i="11" a="1"/>
  <c r="Q3524" i="11" s="1"/>
  <c r="R3524" i="11" a="1"/>
  <c r="R3524" i="11" s="1"/>
  <c r="N3525" i="11" a="1"/>
  <c r="N3525" i="11" s="1"/>
  <c r="O3525" i="11" a="1"/>
  <c r="O3525" i="11" s="1"/>
  <c r="P3525" i="11" a="1"/>
  <c r="P3525" i="11" s="1"/>
  <c r="Q3525" i="11" a="1"/>
  <c r="Q3525" i="11" s="1"/>
  <c r="R3525" i="11" a="1"/>
  <c r="R3525" i="11" s="1"/>
  <c r="N3526" i="11" a="1"/>
  <c r="N3526" i="11" s="1"/>
  <c r="O3526" i="11" a="1"/>
  <c r="O3526" i="11" s="1"/>
  <c r="P3526" i="11" a="1"/>
  <c r="P3526" i="11" s="1"/>
  <c r="Q3526" i="11" a="1"/>
  <c r="Q3526" i="11" s="1"/>
  <c r="R3526" i="11" a="1"/>
  <c r="R3526" i="11" s="1"/>
  <c r="N3527" i="11" a="1"/>
  <c r="N3527" i="11" s="1"/>
  <c r="O3527" i="11" a="1"/>
  <c r="O3527" i="11" s="1"/>
  <c r="P3527" i="11" a="1"/>
  <c r="P3527" i="11" s="1"/>
  <c r="Q3527" i="11" a="1"/>
  <c r="Q3527" i="11" s="1"/>
  <c r="R3527" i="11" a="1"/>
  <c r="R3527" i="11" s="1"/>
  <c r="N3528" i="11" a="1"/>
  <c r="N3528" i="11" s="1"/>
  <c r="O3528" i="11" a="1"/>
  <c r="O3528" i="11" s="1"/>
  <c r="P3528" i="11" a="1"/>
  <c r="P3528" i="11" s="1"/>
  <c r="Q3528" i="11" a="1"/>
  <c r="Q3528" i="11" s="1"/>
  <c r="R3528" i="11" a="1"/>
  <c r="R3528" i="11" s="1"/>
  <c r="N3529" i="11" a="1"/>
  <c r="N3529" i="11" s="1"/>
  <c r="O3529" i="11" a="1"/>
  <c r="O3529" i="11" s="1"/>
  <c r="P3529" i="11" a="1"/>
  <c r="P3529" i="11" s="1"/>
  <c r="Q3529" i="11" a="1"/>
  <c r="Q3529" i="11" s="1"/>
  <c r="R3529" i="11" a="1"/>
  <c r="R3529" i="11" s="1"/>
  <c r="N3530" i="11" a="1"/>
  <c r="N3530" i="11" s="1"/>
  <c r="O3530" i="11" a="1"/>
  <c r="O3530" i="11" s="1"/>
  <c r="P3530" i="11" a="1"/>
  <c r="P3530" i="11" s="1"/>
  <c r="Q3530" i="11" a="1"/>
  <c r="Q3530" i="11" s="1"/>
  <c r="R3530" i="11" a="1"/>
  <c r="R3530" i="11" s="1"/>
  <c r="N3531" i="11" a="1"/>
  <c r="N3531" i="11" s="1"/>
  <c r="O3531" i="11" a="1"/>
  <c r="O3531" i="11" s="1"/>
  <c r="P3531" i="11" a="1"/>
  <c r="P3531" i="11" s="1"/>
  <c r="Q3531" i="11" a="1"/>
  <c r="Q3531" i="11" s="1"/>
  <c r="R3531" i="11" a="1"/>
  <c r="R3531" i="11" s="1"/>
  <c r="N3532" i="11" a="1"/>
  <c r="N3532" i="11" s="1"/>
  <c r="O3532" i="11" a="1"/>
  <c r="O3532" i="11" s="1"/>
  <c r="P3532" i="11" a="1"/>
  <c r="P3532" i="11" s="1"/>
  <c r="Q3532" i="11" a="1"/>
  <c r="Q3532" i="11" s="1"/>
  <c r="R3532" i="11" a="1"/>
  <c r="R3532" i="11" s="1"/>
  <c r="N3533" i="11" a="1"/>
  <c r="N3533" i="11" s="1"/>
  <c r="O3533" i="11" a="1"/>
  <c r="O3533" i="11" s="1"/>
  <c r="P3533" i="11" a="1"/>
  <c r="P3533" i="11" s="1"/>
  <c r="Q3533" i="11" a="1"/>
  <c r="Q3533" i="11" s="1"/>
  <c r="R3533" i="11" a="1"/>
  <c r="R3533" i="11" s="1"/>
  <c r="N3534" i="11" a="1"/>
  <c r="N3534" i="11" s="1"/>
  <c r="O3534" i="11" a="1"/>
  <c r="O3534" i="11" s="1"/>
  <c r="P3534" i="11" a="1"/>
  <c r="P3534" i="11" s="1"/>
  <c r="Q3534" i="11" a="1"/>
  <c r="Q3534" i="11" s="1"/>
  <c r="R3534" i="11" a="1"/>
  <c r="R3534" i="11" s="1"/>
  <c r="N3535" i="11" a="1"/>
  <c r="N3535" i="11" s="1"/>
  <c r="O3535" i="11" a="1"/>
  <c r="O3535" i="11" s="1"/>
  <c r="P3535" i="11" a="1"/>
  <c r="P3535" i="11" s="1"/>
  <c r="Q3535" i="11" a="1"/>
  <c r="Q3535" i="11" s="1"/>
  <c r="R3535" i="11" a="1"/>
  <c r="R3535" i="11" s="1"/>
  <c r="N3536" i="11" a="1"/>
  <c r="N3536" i="11" s="1"/>
  <c r="O3536" i="11" a="1"/>
  <c r="O3536" i="11" s="1"/>
  <c r="P3536" i="11" a="1"/>
  <c r="P3536" i="11" s="1"/>
  <c r="Q3536" i="11" a="1"/>
  <c r="Q3536" i="11" s="1"/>
  <c r="R3536" i="11" a="1"/>
  <c r="R3536" i="11" s="1"/>
  <c r="N3537" i="11" a="1"/>
  <c r="N3537" i="11" s="1"/>
  <c r="O3537" i="11" a="1"/>
  <c r="O3537" i="11" s="1"/>
  <c r="P3537" i="11" a="1"/>
  <c r="P3537" i="11" s="1"/>
  <c r="Q3537" i="11" a="1"/>
  <c r="Q3537" i="11" s="1"/>
  <c r="R3537" i="11" a="1"/>
  <c r="R3537" i="11" s="1"/>
  <c r="N3538" i="11" a="1"/>
  <c r="N3538" i="11" s="1"/>
  <c r="O3538" i="11" a="1"/>
  <c r="O3538" i="11" s="1"/>
  <c r="P3538" i="11" a="1"/>
  <c r="P3538" i="11" s="1"/>
  <c r="Q3538" i="11" a="1"/>
  <c r="Q3538" i="11" s="1"/>
  <c r="R3538" i="11" a="1"/>
  <c r="R3538" i="11" s="1"/>
  <c r="N3539" i="11" a="1"/>
  <c r="N3539" i="11" s="1"/>
  <c r="O3539" i="11" a="1"/>
  <c r="O3539" i="11" s="1"/>
  <c r="P3539" i="11" a="1"/>
  <c r="P3539" i="11" s="1"/>
  <c r="Q3539" i="11" a="1"/>
  <c r="Q3539" i="11" s="1"/>
  <c r="R3539" i="11" a="1"/>
  <c r="R3539" i="11" s="1"/>
  <c r="N3540" i="11" a="1"/>
  <c r="N3540" i="11" s="1"/>
  <c r="O3540" i="11" a="1"/>
  <c r="O3540" i="11" s="1"/>
  <c r="P3540" i="11" a="1"/>
  <c r="P3540" i="11" s="1"/>
  <c r="Q3540" i="11" a="1"/>
  <c r="Q3540" i="11" s="1"/>
  <c r="R3540" i="11" a="1"/>
  <c r="R3540" i="11" s="1"/>
  <c r="N3541" i="11" a="1"/>
  <c r="N3541" i="11" s="1"/>
  <c r="O3541" i="11" a="1"/>
  <c r="O3541" i="11" s="1"/>
  <c r="P3541" i="11" a="1"/>
  <c r="P3541" i="11" s="1"/>
  <c r="Q3541" i="11" a="1"/>
  <c r="Q3541" i="11" s="1"/>
  <c r="R3541" i="11" a="1"/>
  <c r="R3541" i="11" s="1"/>
  <c r="N3542" i="11" a="1"/>
  <c r="N3542" i="11" s="1"/>
  <c r="O3542" i="11" a="1"/>
  <c r="O3542" i="11" s="1"/>
  <c r="P3542" i="11" a="1"/>
  <c r="P3542" i="11" s="1"/>
  <c r="Q3542" i="11" a="1"/>
  <c r="Q3542" i="11" s="1"/>
  <c r="R3542" i="11" a="1"/>
  <c r="R3542" i="11" s="1"/>
  <c r="N3543" i="11" a="1"/>
  <c r="N3543" i="11" s="1"/>
  <c r="O3543" i="11" a="1"/>
  <c r="O3543" i="11" s="1"/>
  <c r="P3543" i="11" a="1"/>
  <c r="P3543" i="11" s="1"/>
  <c r="Q3543" i="11" a="1"/>
  <c r="Q3543" i="11" s="1"/>
  <c r="R3543" i="11" a="1"/>
  <c r="R3543" i="11" s="1"/>
  <c r="N3544" i="11" a="1"/>
  <c r="N3544" i="11" s="1"/>
  <c r="O3544" i="11" a="1"/>
  <c r="O3544" i="11" s="1"/>
  <c r="P3544" i="11" a="1"/>
  <c r="P3544" i="11" s="1"/>
  <c r="Q3544" i="11" a="1"/>
  <c r="Q3544" i="11" s="1"/>
  <c r="R3544" i="11" a="1"/>
  <c r="R3544" i="11" s="1"/>
  <c r="N3545" i="11" a="1"/>
  <c r="N3545" i="11" s="1"/>
  <c r="O3545" i="11" a="1"/>
  <c r="O3545" i="11" s="1"/>
  <c r="P3545" i="11" a="1"/>
  <c r="P3545" i="11" s="1"/>
  <c r="Q3545" i="11" a="1"/>
  <c r="Q3545" i="11" s="1"/>
  <c r="R3545" i="11" a="1"/>
  <c r="R3545" i="11" s="1"/>
  <c r="N3546" i="11" a="1"/>
  <c r="N3546" i="11" s="1"/>
  <c r="O3546" i="11" a="1"/>
  <c r="O3546" i="11" s="1"/>
  <c r="P3546" i="11" a="1"/>
  <c r="P3546" i="11" s="1"/>
  <c r="Q3546" i="11" a="1"/>
  <c r="Q3546" i="11" s="1"/>
  <c r="R3546" i="11" a="1"/>
  <c r="R3546" i="11" s="1"/>
  <c r="N3547" i="11" a="1"/>
  <c r="N3547" i="11" s="1"/>
  <c r="O3547" i="11" a="1"/>
  <c r="O3547" i="11" s="1"/>
  <c r="P3547" i="11" a="1"/>
  <c r="P3547" i="11" s="1"/>
  <c r="Q3547" i="11" a="1"/>
  <c r="Q3547" i="11" s="1"/>
  <c r="R3547" i="11" a="1"/>
  <c r="R3547" i="11" s="1"/>
  <c r="N3548" i="11" a="1"/>
  <c r="N3548" i="11" s="1"/>
  <c r="O3548" i="11" a="1"/>
  <c r="O3548" i="11" s="1"/>
  <c r="P3548" i="11" a="1"/>
  <c r="P3548" i="11" s="1"/>
  <c r="Q3548" i="11" a="1"/>
  <c r="Q3548" i="11" s="1"/>
  <c r="R3548" i="11" a="1"/>
  <c r="R3548" i="11" s="1"/>
  <c r="N3549" i="11" a="1"/>
  <c r="N3549" i="11" s="1"/>
  <c r="O3549" i="11" a="1"/>
  <c r="O3549" i="11" s="1"/>
  <c r="P3549" i="11" a="1"/>
  <c r="P3549" i="11" s="1"/>
  <c r="Q3549" i="11" a="1"/>
  <c r="Q3549" i="11" s="1"/>
  <c r="R3549" i="11" a="1"/>
  <c r="R3549" i="11" s="1"/>
  <c r="N3550" i="11" a="1"/>
  <c r="N3550" i="11" s="1"/>
  <c r="O3550" i="11" a="1"/>
  <c r="O3550" i="11" s="1"/>
  <c r="P3550" i="11" a="1"/>
  <c r="P3550" i="11" s="1"/>
  <c r="Q3550" i="11" a="1"/>
  <c r="Q3550" i="11" s="1"/>
  <c r="R3550" i="11" a="1"/>
  <c r="R3550" i="11" s="1"/>
  <c r="N3551" i="11" a="1"/>
  <c r="N3551" i="11" s="1"/>
  <c r="O3551" i="11" a="1"/>
  <c r="O3551" i="11" s="1"/>
  <c r="P3551" i="11" a="1"/>
  <c r="P3551" i="11" s="1"/>
  <c r="Q3551" i="11" a="1"/>
  <c r="Q3551" i="11" s="1"/>
  <c r="R3551" i="11" a="1"/>
  <c r="R3551" i="11" s="1"/>
  <c r="N3552" i="11" a="1"/>
  <c r="N3552" i="11" s="1"/>
  <c r="O3552" i="11" a="1"/>
  <c r="O3552" i="11" s="1"/>
  <c r="P3552" i="11" a="1"/>
  <c r="P3552" i="11" s="1"/>
  <c r="Q3552" i="11" a="1"/>
  <c r="Q3552" i="11" s="1"/>
  <c r="R3552" i="11" a="1"/>
  <c r="R3552" i="11" s="1"/>
  <c r="N3553" i="11" a="1"/>
  <c r="N3553" i="11" s="1"/>
  <c r="O3553" i="11" a="1"/>
  <c r="O3553" i="11" s="1"/>
  <c r="P3553" i="11" a="1"/>
  <c r="P3553" i="11" s="1"/>
  <c r="Q3553" i="11" a="1"/>
  <c r="Q3553" i="11" s="1"/>
  <c r="R3553" i="11" a="1"/>
  <c r="R3553" i="11" s="1"/>
  <c r="N3554" i="11" a="1"/>
  <c r="N3554" i="11" s="1"/>
  <c r="O3554" i="11" a="1"/>
  <c r="O3554" i="11" s="1"/>
  <c r="P3554" i="11" a="1"/>
  <c r="P3554" i="11" s="1"/>
  <c r="Q3554" i="11" a="1"/>
  <c r="Q3554" i="11" s="1"/>
  <c r="R3554" i="11" a="1"/>
  <c r="R3554" i="11" s="1"/>
  <c r="N3555" i="11" a="1"/>
  <c r="N3555" i="11" s="1"/>
  <c r="O3555" i="11" a="1"/>
  <c r="O3555" i="11" s="1"/>
  <c r="P3555" i="11" a="1"/>
  <c r="P3555" i="11" s="1"/>
  <c r="Q3555" i="11" a="1"/>
  <c r="Q3555" i="11" s="1"/>
  <c r="R3555" i="11" a="1"/>
  <c r="R3555" i="11" s="1"/>
  <c r="N3556" i="11" a="1"/>
  <c r="N3556" i="11" s="1"/>
  <c r="O3556" i="11" a="1"/>
  <c r="O3556" i="11" s="1"/>
  <c r="P3556" i="11" a="1"/>
  <c r="P3556" i="11" s="1"/>
  <c r="Q3556" i="11" a="1"/>
  <c r="Q3556" i="11" s="1"/>
  <c r="R3556" i="11" a="1"/>
  <c r="R3556" i="11" s="1"/>
  <c r="N3557" i="11" a="1"/>
  <c r="N3557" i="11" s="1"/>
  <c r="O3557" i="11" a="1"/>
  <c r="O3557" i="11" s="1"/>
  <c r="P3557" i="11" a="1"/>
  <c r="P3557" i="11" s="1"/>
  <c r="Q3557" i="11" a="1"/>
  <c r="Q3557" i="11" s="1"/>
  <c r="R3557" i="11" a="1"/>
  <c r="R3557" i="11" s="1"/>
  <c r="N3558" i="11" a="1"/>
  <c r="N3558" i="11" s="1"/>
  <c r="O3558" i="11" a="1"/>
  <c r="O3558" i="11" s="1"/>
  <c r="P3558" i="11" a="1"/>
  <c r="P3558" i="11" s="1"/>
  <c r="Q3558" i="11" a="1"/>
  <c r="Q3558" i="11" s="1"/>
  <c r="R3558" i="11" a="1"/>
  <c r="R3558" i="11" s="1"/>
  <c r="N3559" i="11" a="1"/>
  <c r="N3559" i="11" s="1"/>
  <c r="O3559" i="11" a="1"/>
  <c r="O3559" i="11" s="1"/>
  <c r="P3559" i="11" a="1"/>
  <c r="P3559" i="11" s="1"/>
  <c r="Q3559" i="11" a="1"/>
  <c r="Q3559" i="11" s="1"/>
  <c r="R3559" i="11" a="1"/>
  <c r="R3559" i="11" s="1"/>
  <c r="N3560" i="11" a="1"/>
  <c r="N3560" i="11" s="1"/>
  <c r="O3560" i="11" a="1"/>
  <c r="O3560" i="11" s="1"/>
  <c r="P3560" i="11" a="1"/>
  <c r="P3560" i="11" s="1"/>
  <c r="Q3560" i="11" a="1"/>
  <c r="Q3560" i="11" s="1"/>
  <c r="R3560" i="11" a="1"/>
  <c r="R3560" i="11" s="1"/>
  <c r="N3561" i="11" a="1"/>
  <c r="N3561" i="11" s="1"/>
  <c r="O3561" i="11" a="1"/>
  <c r="O3561" i="11" s="1"/>
  <c r="P3561" i="11" a="1"/>
  <c r="P3561" i="11" s="1"/>
  <c r="Q3561" i="11" a="1"/>
  <c r="Q3561" i="11" s="1"/>
  <c r="R3561" i="11" a="1"/>
  <c r="R3561" i="11" s="1"/>
  <c r="N3562" i="11" a="1"/>
  <c r="N3562" i="11" s="1"/>
  <c r="O3562" i="11" a="1"/>
  <c r="O3562" i="11" s="1"/>
  <c r="P3562" i="11" a="1"/>
  <c r="P3562" i="11" s="1"/>
  <c r="Q3562" i="11" a="1"/>
  <c r="Q3562" i="11" s="1"/>
  <c r="R3562" i="11" a="1"/>
  <c r="R3562" i="11" s="1"/>
  <c r="N3563" i="11" a="1"/>
  <c r="N3563" i="11" s="1"/>
  <c r="O3563" i="11" a="1"/>
  <c r="O3563" i="11" s="1"/>
  <c r="P3563" i="11" a="1"/>
  <c r="P3563" i="11" s="1"/>
  <c r="Q3563" i="11" a="1"/>
  <c r="Q3563" i="11" s="1"/>
  <c r="R3563" i="11" a="1"/>
  <c r="R3563" i="11" s="1"/>
  <c r="N3564" i="11" a="1"/>
  <c r="N3564" i="11" s="1"/>
  <c r="O3564" i="11" a="1"/>
  <c r="O3564" i="11" s="1"/>
  <c r="P3564" i="11" a="1"/>
  <c r="P3564" i="11" s="1"/>
  <c r="Q3564" i="11" a="1"/>
  <c r="Q3564" i="11" s="1"/>
  <c r="R3564" i="11" a="1"/>
  <c r="R3564" i="11" s="1"/>
  <c r="N3565" i="11" a="1"/>
  <c r="N3565" i="11" s="1"/>
  <c r="O3565" i="11" a="1"/>
  <c r="O3565" i="11" s="1"/>
  <c r="P3565" i="11" a="1"/>
  <c r="P3565" i="11" s="1"/>
  <c r="Q3565" i="11" a="1"/>
  <c r="Q3565" i="11" s="1"/>
  <c r="R3565" i="11" a="1"/>
  <c r="R3565" i="11" s="1"/>
  <c r="N3566" i="11" a="1"/>
  <c r="N3566" i="11" s="1"/>
  <c r="O3566" i="11" a="1"/>
  <c r="O3566" i="11" s="1"/>
  <c r="P3566" i="11" a="1"/>
  <c r="P3566" i="11" s="1"/>
  <c r="Q3566" i="11" a="1"/>
  <c r="Q3566" i="11" s="1"/>
  <c r="R3566" i="11" a="1"/>
  <c r="R3566" i="11" s="1"/>
  <c r="N3567" i="11" a="1"/>
  <c r="N3567" i="11" s="1"/>
  <c r="O3567" i="11" a="1"/>
  <c r="O3567" i="11" s="1"/>
  <c r="P3567" i="11" a="1"/>
  <c r="P3567" i="11" s="1"/>
  <c r="Q3567" i="11" a="1"/>
  <c r="Q3567" i="11" s="1"/>
  <c r="R3567" i="11" a="1"/>
  <c r="R3567" i="11" s="1"/>
  <c r="N3568" i="11" a="1"/>
  <c r="N3568" i="11" s="1"/>
  <c r="O3568" i="11" a="1"/>
  <c r="O3568" i="11" s="1"/>
  <c r="P3568" i="11" a="1"/>
  <c r="P3568" i="11" s="1"/>
  <c r="Q3568" i="11" a="1"/>
  <c r="Q3568" i="11" s="1"/>
  <c r="R3568" i="11" a="1"/>
  <c r="R3568" i="11" s="1"/>
  <c r="N3569" i="11" a="1"/>
  <c r="N3569" i="11" s="1"/>
  <c r="O3569" i="11" a="1"/>
  <c r="O3569" i="11" s="1"/>
  <c r="P3569" i="11" a="1"/>
  <c r="P3569" i="11" s="1"/>
  <c r="Q3569" i="11" a="1"/>
  <c r="Q3569" i="11" s="1"/>
  <c r="R3569" i="11" a="1"/>
  <c r="R3569" i="11" s="1"/>
  <c r="N3570" i="11" a="1"/>
  <c r="N3570" i="11" s="1"/>
  <c r="O3570" i="11" a="1"/>
  <c r="O3570" i="11" s="1"/>
  <c r="P3570" i="11" a="1"/>
  <c r="P3570" i="11" s="1"/>
  <c r="Q3570" i="11" a="1"/>
  <c r="Q3570" i="11" s="1"/>
  <c r="R3570" i="11" a="1"/>
  <c r="R3570" i="11" s="1"/>
  <c r="N3571" i="11" a="1"/>
  <c r="N3571" i="11" s="1"/>
  <c r="O3571" i="11" a="1"/>
  <c r="O3571" i="11" s="1"/>
  <c r="P3571" i="11" a="1"/>
  <c r="P3571" i="11" s="1"/>
  <c r="Q3571" i="11" a="1"/>
  <c r="Q3571" i="11" s="1"/>
  <c r="R3571" i="11" a="1"/>
  <c r="R3571" i="11" s="1"/>
  <c r="N3572" i="11" a="1"/>
  <c r="N3572" i="11" s="1"/>
  <c r="O3572" i="11" a="1"/>
  <c r="O3572" i="11" s="1"/>
  <c r="P3572" i="11" a="1"/>
  <c r="P3572" i="11" s="1"/>
  <c r="Q3572" i="11" a="1"/>
  <c r="Q3572" i="11" s="1"/>
  <c r="R3572" i="11" a="1"/>
  <c r="R3572" i="11" s="1"/>
  <c r="N3573" i="11" a="1"/>
  <c r="N3573" i="11" s="1"/>
  <c r="O3573" i="11" a="1"/>
  <c r="O3573" i="11" s="1"/>
  <c r="P3573" i="11" a="1"/>
  <c r="P3573" i="11" s="1"/>
  <c r="Q3573" i="11" a="1"/>
  <c r="Q3573" i="11" s="1"/>
  <c r="R3573" i="11" a="1"/>
  <c r="R3573" i="11" s="1"/>
  <c r="N3574" i="11" a="1"/>
  <c r="N3574" i="11" s="1"/>
  <c r="O3574" i="11" a="1"/>
  <c r="O3574" i="11" s="1"/>
  <c r="P3574" i="11" a="1"/>
  <c r="P3574" i="11" s="1"/>
  <c r="Q3574" i="11" a="1"/>
  <c r="Q3574" i="11" s="1"/>
  <c r="R3574" i="11" a="1"/>
  <c r="R3574" i="11" s="1"/>
  <c r="N3575" i="11" a="1"/>
  <c r="N3575" i="11"/>
  <c r="O3575" i="11" a="1"/>
  <c r="O3575" i="11"/>
  <c r="P3575" i="11" a="1"/>
  <c r="P3575" i="11"/>
  <c r="Q3575" i="11" a="1"/>
  <c r="Q3575" i="11"/>
  <c r="R3575" i="11" a="1"/>
  <c r="R3575" i="11"/>
  <c r="N3576" i="11" a="1"/>
  <c r="N3576" i="11"/>
  <c r="O3576" i="11" a="1"/>
  <c r="O3576" i="11"/>
  <c r="P3576" i="11" a="1"/>
  <c r="P3576" i="11"/>
  <c r="Q3576" i="11" a="1"/>
  <c r="Q3576" i="11"/>
  <c r="R3576" i="11" a="1"/>
  <c r="R3576" i="11"/>
  <c r="N3577" i="11" a="1"/>
  <c r="N3577" i="11"/>
  <c r="O3577" i="11" a="1"/>
  <c r="O3577" i="11"/>
  <c r="P3577" i="11" a="1"/>
  <c r="P3577" i="11"/>
  <c r="Q3577" i="11" a="1"/>
  <c r="Q3577" i="11"/>
  <c r="R3577" i="11" a="1"/>
  <c r="R3577" i="11"/>
  <c r="N3578" i="11" a="1"/>
  <c r="N3578" i="11"/>
  <c r="O3578" i="11" a="1"/>
  <c r="O3578" i="11"/>
  <c r="P3578" i="11" a="1"/>
  <c r="P3578" i="11"/>
  <c r="Q3578" i="11" a="1"/>
  <c r="Q3578" i="11"/>
  <c r="R3578" i="11" a="1"/>
  <c r="R3578" i="11"/>
  <c r="N3579" i="11" a="1"/>
  <c r="N3579" i="11"/>
  <c r="O3579" i="11" a="1"/>
  <c r="O3579" i="11"/>
  <c r="P3579" i="11" a="1"/>
  <c r="P3579" i="11"/>
  <c r="Q3579" i="11" a="1"/>
  <c r="Q3579" i="11"/>
  <c r="R3579" i="11" a="1"/>
  <c r="R3579" i="11"/>
  <c r="N3580" i="11" a="1"/>
  <c r="N3580" i="11"/>
  <c r="O3580" i="11" a="1"/>
  <c r="O3580" i="11"/>
  <c r="P3580" i="11" a="1"/>
  <c r="P3580" i="11"/>
  <c r="Q3580" i="11" a="1"/>
  <c r="Q3580" i="11"/>
  <c r="R3580" i="11" a="1"/>
  <c r="R3580" i="11"/>
  <c r="N3581" i="11" a="1"/>
  <c r="N3581" i="11"/>
  <c r="O3581" i="11" a="1"/>
  <c r="O3581" i="11"/>
  <c r="P3581" i="11" a="1"/>
  <c r="P3581" i="11"/>
  <c r="Q3581" i="11" a="1"/>
  <c r="Q3581" i="11"/>
  <c r="R3581" i="11" a="1"/>
  <c r="R3581" i="11"/>
  <c r="N3582" i="11" a="1"/>
  <c r="N3582" i="11"/>
  <c r="O3582" i="11" a="1"/>
  <c r="O3582" i="11"/>
  <c r="P3582" i="11" a="1"/>
  <c r="P3582" i="11"/>
  <c r="Q3582" i="11" a="1"/>
  <c r="Q3582" i="11"/>
  <c r="R3582" i="11" a="1"/>
  <c r="R3582" i="11"/>
  <c r="N3583" i="11" a="1"/>
  <c r="N3583" i="11"/>
  <c r="O3583" i="11" a="1"/>
  <c r="O3583" i="11"/>
  <c r="P3583" i="11" a="1"/>
  <c r="P3583" i="11"/>
  <c r="Q3583" i="11" a="1"/>
  <c r="Q3583" i="11"/>
  <c r="R3583" i="11" a="1"/>
  <c r="R3583" i="11"/>
  <c r="N3584" i="11" a="1"/>
  <c r="N3584" i="11"/>
  <c r="O3584" i="11" a="1"/>
  <c r="O3584" i="11"/>
  <c r="P3584" i="11" a="1"/>
  <c r="P3584" i="11"/>
  <c r="Q3584" i="11" a="1"/>
  <c r="Q3584" i="11"/>
  <c r="R3584" i="11" a="1"/>
  <c r="R3584" i="11"/>
  <c r="N3585" i="11" a="1"/>
  <c r="N3585" i="11"/>
  <c r="O3585" i="11" a="1"/>
  <c r="O3585" i="11"/>
  <c r="P3585" i="11" a="1"/>
  <c r="P3585" i="11"/>
  <c r="Q3585" i="11" a="1"/>
  <c r="Q3585" i="11"/>
  <c r="R3585" i="11" a="1"/>
  <c r="R3585" i="11"/>
  <c r="N3586" i="11" a="1"/>
  <c r="N3586" i="11"/>
  <c r="O3586" i="11" a="1"/>
  <c r="O3586" i="11"/>
  <c r="P3586" i="11" a="1"/>
  <c r="P3586" i="11"/>
  <c r="Q3586" i="11" a="1"/>
  <c r="Q3586" i="11"/>
  <c r="R3586" i="11" a="1"/>
  <c r="R3586" i="11"/>
  <c r="N3587" i="11" a="1"/>
  <c r="N3587" i="11"/>
  <c r="O3587" i="11" a="1"/>
  <c r="O3587" i="11"/>
  <c r="P3587" i="11" a="1"/>
  <c r="P3587" i="11"/>
  <c r="Q3587" i="11" a="1"/>
  <c r="Q3587" i="11"/>
  <c r="R3587" i="11" a="1"/>
  <c r="R3587" i="11"/>
  <c r="N3588" i="11" a="1"/>
  <c r="N3588" i="11"/>
  <c r="O3588" i="11" a="1"/>
  <c r="O3588" i="11"/>
  <c r="P3588" i="11" a="1"/>
  <c r="P3588" i="11"/>
  <c r="Q3588" i="11" a="1"/>
  <c r="Q3588" i="11"/>
  <c r="R3588" i="11" a="1"/>
  <c r="R3588" i="11"/>
  <c r="N3589" i="11" a="1"/>
  <c r="N3589" i="11"/>
  <c r="O3589" i="11" a="1"/>
  <c r="O3589" i="11"/>
  <c r="P3589" i="11" a="1"/>
  <c r="P3589" i="11"/>
  <c r="Q3589" i="11" a="1"/>
  <c r="Q3589" i="11"/>
  <c r="R3589" i="11" a="1"/>
  <c r="R3589" i="11"/>
  <c r="N3590" i="11" a="1"/>
  <c r="N3590" i="11"/>
  <c r="O3590" i="11" a="1"/>
  <c r="O3590" i="11"/>
  <c r="P3590" i="11" a="1"/>
  <c r="P3590" i="11"/>
  <c r="Q3590" i="11" a="1"/>
  <c r="Q3590" i="11"/>
  <c r="R3590" i="11" a="1"/>
  <c r="R3590" i="11"/>
  <c r="N3591" i="11" a="1"/>
  <c r="N3591" i="11"/>
  <c r="O3591" i="11" a="1"/>
  <c r="O3591" i="11"/>
  <c r="P3591" i="11" a="1"/>
  <c r="P3591" i="11"/>
  <c r="Q3591" i="11" a="1"/>
  <c r="Q3591" i="11"/>
  <c r="R3591" i="11" a="1"/>
  <c r="R3591" i="11"/>
  <c r="N3592" i="11" a="1"/>
  <c r="N3592" i="11"/>
  <c r="O3592" i="11" a="1"/>
  <c r="O3592" i="11"/>
  <c r="P3592" i="11" a="1"/>
  <c r="P3592" i="11"/>
  <c r="Q3592" i="11" a="1"/>
  <c r="Q3592" i="11"/>
  <c r="R3592" i="11" a="1"/>
  <c r="R3592" i="11"/>
  <c r="N3593" i="11" a="1"/>
  <c r="N3593" i="11"/>
  <c r="O3593" i="11" a="1"/>
  <c r="O3593" i="11"/>
  <c r="P3593" i="11" a="1"/>
  <c r="P3593" i="11"/>
  <c r="Q3593" i="11" a="1"/>
  <c r="Q3593" i="11"/>
  <c r="R3593" i="11" a="1"/>
  <c r="R3593" i="11"/>
  <c r="N3594" i="11" a="1"/>
  <c r="N3594" i="11"/>
  <c r="O3594" i="11" a="1"/>
  <c r="O3594" i="11"/>
  <c r="P3594" i="11" a="1"/>
  <c r="P3594" i="11"/>
  <c r="Q3594" i="11" a="1"/>
  <c r="Q3594" i="11"/>
  <c r="R3594" i="11" a="1"/>
  <c r="R3594" i="11"/>
  <c r="N3595" i="11" a="1"/>
  <c r="N3595" i="11"/>
  <c r="O3595" i="11" a="1"/>
  <c r="O3595" i="11"/>
  <c r="P3595" i="11" a="1"/>
  <c r="P3595" i="11"/>
  <c r="Q3595" i="11" a="1"/>
  <c r="Q3595" i="11"/>
  <c r="R3595" i="11" a="1"/>
  <c r="R3595" i="11"/>
  <c r="N3596" i="11" a="1"/>
  <c r="N3596" i="11"/>
  <c r="O3596" i="11" a="1"/>
  <c r="O3596" i="11"/>
  <c r="P3596" i="11" a="1"/>
  <c r="P3596" i="11"/>
  <c r="Q3596" i="11" a="1"/>
  <c r="Q3596" i="11"/>
  <c r="R3596" i="11" a="1"/>
  <c r="R3596" i="11"/>
  <c r="N3597" i="11" a="1"/>
  <c r="N3597" i="11"/>
  <c r="O3597" i="11" a="1"/>
  <c r="O3597" i="11"/>
  <c r="P3597" i="11" a="1"/>
  <c r="P3597" i="11"/>
  <c r="Q3597" i="11" a="1"/>
  <c r="Q3597" i="11"/>
  <c r="R3597" i="11" a="1"/>
  <c r="R3597" i="11"/>
  <c r="N3598" i="11" a="1"/>
  <c r="N3598" i="11"/>
  <c r="O3598" i="11" a="1"/>
  <c r="O3598" i="11"/>
  <c r="P3598" i="11" a="1"/>
  <c r="P3598" i="11"/>
  <c r="Q3598" i="11" a="1"/>
  <c r="Q3598" i="11"/>
  <c r="R3598" i="11" a="1"/>
  <c r="R3598" i="11"/>
  <c r="N3599" i="11" a="1"/>
  <c r="N3599" i="11"/>
  <c r="O3599" i="11" a="1"/>
  <c r="O3599" i="11"/>
  <c r="P3599" i="11" a="1"/>
  <c r="P3599" i="11"/>
  <c r="Q3599" i="11" a="1"/>
  <c r="Q3599" i="11"/>
  <c r="R3599" i="11" a="1"/>
  <c r="R3599" i="11"/>
  <c r="N3600" i="11" a="1"/>
  <c r="N3600" i="11"/>
  <c r="O3600" i="11" a="1"/>
  <c r="O3600" i="11"/>
  <c r="P3600" i="11" a="1"/>
  <c r="P3600" i="11"/>
  <c r="Q3600" i="11" a="1"/>
  <c r="Q3600" i="11"/>
  <c r="R3600" i="11" a="1"/>
  <c r="R3600" i="11"/>
  <c r="N3601" i="11" a="1"/>
  <c r="N3601" i="11"/>
  <c r="O3601" i="11" a="1"/>
  <c r="O3601" i="11"/>
  <c r="P3601" i="11" a="1"/>
  <c r="P3601" i="11"/>
  <c r="Q3601" i="11" a="1"/>
  <c r="Q3601" i="11"/>
  <c r="R3601" i="11" a="1"/>
  <c r="R3601" i="11"/>
  <c r="N3602" i="11" a="1"/>
  <c r="N3602" i="11"/>
  <c r="O3602" i="11" a="1"/>
  <c r="O3602" i="11"/>
  <c r="P3602" i="11" a="1"/>
  <c r="P3602" i="11"/>
  <c r="Q3602" i="11" a="1"/>
  <c r="Q3602" i="11"/>
  <c r="R3602" i="11" a="1"/>
  <c r="R3602" i="11"/>
  <c r="N3603" i="11" a="1"/>
  <c r="N3603" i="11"/>
  <c r="O3603" i="11" a="1"/>
  <c r="O3603" i="11"/>
  <c r="P3603" i="11" a="1"/>
  <c r="P3603" i="11"/>
  <c r="Q3603" i="11" a="1"/>
  <c r="Q3603" i="11"/>
  <c r="R3603" i="11" a="1"/>
  <c r="R3603" i="11"/>
  <c r="N3604" i="11" a="1"/>
  <c r="N3604" i="11"/>
  <c r="O3604" i="11" a="1"/>
  <c r="O3604" i="11"/>
  <c r="P3604" i="11" a="1"/>
  <c r="P3604" i="11"/>
  <c r="Q3604" i="11" a="1"/>
  <c r="Q3604" i="11"/>
  <c r="R3604" i="11" a="1"/>
  <c r="R3604" i="11"/>
  <c r="N3605" i="11" a="1"/>
  <c r="N3605" i="11"/>
  <c r="O3605" i="11" a="1"/>
  <c r="O3605" i="11"/>
  <c r="P3605" i="11" a="1"/>
  <c r="P3605" i="11"/>
  <c r="Q3605" i="11" a="1"/>
  <c r="Q3605" i="11"/>
  <c r="R3605" i="11" a="1"/>
  <c r="R3605" i="11"/>
  <c r="N3606" i="11" a="1"/>
  <c r="N3606" i="11"/>
  <c r="O3606" i="11" a="1"/>
  <c r="O3606" i="11"/>
  <c r="P3606" i="11" a="1"/>
  <c r="P3606" i="11"/>
  <c r="Q3606" i="11" a="1"/>
  <c r="Q3606" i="11"/>
  <c r="R3606" i="11" a="1"/>
  <c r="R3606" i="11"/>
  <c r="N3607" i="11" a="1"/>
  <c r="N3607" i="11"/>
  <c r="O3607" i="11" a="1"/>
  <c r="O3607" i="11"/>
  <c r="P3607" i="11" a="1"/>
  <c r="P3607" i="11"/>
  <c r="Q3607" i="11" a="1"/>
  <c r="Q3607" i="11"/>
  <c r="R3607" i="11" a="1"/>
  <c r="R3607" i="11"/>
  <c r="N3608" i="11" a="1"/>
  <c r="N3608" i="11"/>
  <c r="O3608" i="11" a="1"/>
  <c r="O3608" i="11"/>
  <c r="P3608" i="11" a="1"/>
  <c r="P3608" i="11"/>
  <c r="Q3608" i="11" a="1"/>
  <c r="Q3608" i="11"/>
  <c r="R3608" i="11" a="1"/>
  <c r="R3608" i="11"/>
  <c r="N3609" i="11" a="1"/>
  <c r="N3609" i="11"/>
  <c r="O3609" i="11" a="1"/>
  <c r="O3609" i="11"/>
  <c r="P3609" i="11" a="1"/>
  <c r="P3609" i="11"/>
  <c r="Q3609" i="11" a="1"/>
  <c r="Q3609" i="11"/>
  <c r="R3609" i="11" a="1"/>
  <c r="R3609" i="11"/>
  <c r="N3610" i="11" a="1"/>
  <c r="N3610" i="11"/>
  <c r="O3610" i="11" a="1"/>
  <c r="O3610" i="11"/>
  <c r="P3610" i="11" a="1"/>
  <c r="P3610" i="11"/>
  <c r="Q3610" i="11" a="1"/>
  <c r="Q3610" i="11"/>
  <c r="R3610" i="11" a="1"/>
  <c r="R3610" i="11"/>
  <c r="N3611" i="11" a="1"/>
  <c r="N3611" i="11"/>
  <c r="O3611" i="11" a="1"/>
  <c r="O3611" i="11"/>
  <c r="P3611" i="11" a="1"/>
  <c r="P3611" i="11"/>
  <c r="Q3611" i="11" a="1"/>
  <c r="Q3611" i="11"/>
  <c r="R3611" i="11" a="1"/>
  <c r="R3611" i="11"/>
  <c r="N3612" i="11" a="1"/>
  <c r="N3612" i="11"/>
  <c r="O3612" i="11" a="1"/>
  <c r="O3612" i="11"/>
  <c r="P3612" i="11" a="1"/>
  <c r="P3612" i="11"/>
  <c r="Q3612" i="11" a="1"/>
  <c r="Q3612" i="11"/>
  <c r="R3612" i="11" a="1"/>
  <c r="R3612" i="11"/>
  <c r="N3613" i="11" a="1"/>
  <c r="N3613" i="11"/>
  <c r="O3613" i="11" a="1"/>
  <c r="O3613" i="11"/>
  <c r="P3613" i="11" a="1"/>
  <c r="P3613" i="11"/>
  <c r="Q3613" i="11" a="1"/>
  <c r="Q3613" i="11"/>
  <c r="R3613" i="11" a="1"/>
  <c r="R3613" i="11"/>
  <c r="N3614" i="11" a="1"/>
  <c r="N3614" i="11"/>
  <c r="O3614" i="11" a="1"/>
  <c r="O3614" i="11"/>
  <c r="P3614" i="11" a="1"/>
  <c r="P3614" i="11"/>
  <c r="Q3614" i="11" a="1"/>
  <c r="Q3614" i="11"/>
  <c r="R3614" i="11" a="1"/>
  <c r="R3614" i="11"/>
  <c r="N3615" i="11" a="1"/>
  <c r="N3615" i="11"/>
  <c r="O3615" i="11" a="1"/>
  <c r="O3615" i="11"/>
  <c r="P3615" i="11" a="1"/>
  <c r="P3615" i="11"/>
  <c r="Q3615" i="11" a="1"/>
  <c r="Q3615" i="11"/>
  <c r="R3615" i="11" a="1"/>
  <c r="R3615" i="11"/>
  <c r="N3616" i="11" a="1"/>
  <c r="N3616" i="11"/>
  <c r="O3616" i="11" a="1"/>
  <c r="O3616" i="11"/>
  <c r="P3616" i="11" a="1"/>
  <c r="P3616" i="11"/>
  <c r="Q3616" i="11" a="1"/>
  <c r="Q3616" i="11"/>
  <c r="R3616" i="11" a="1"/>
  <c r="R3616" i="11"/>
  <c r="N3617" i="11" a="1"/>
  <c r="N3617" i="11"/>
  <c r="O3617" i="11" a="1"/>
  <c r="O3617" i="11"/>
  <c r="P3617" i="11" a="1"/>
  <c r="P3617" i="11"/>
  <c r="Q3617" i="11" a="1"/>
  <c r="Q3617" i="11"/>
  <c r="R3617" i="11" a="1"/>
  <c r="R3617" i="11"/>
  <c r="N3618" i="11" a="1"/>
  <c r="N3618" i="11"/>
  <c r="O3618" i="11" a="1"/>
  <c r="O3618" i="11"/>
  <c r="P3618" i="11" a="1"/>
  <c r="P3618" i="11"/>
  <c r="Q3618" i="11" a="1"/>
  <c r="Q3618" i="11"/>
  <c r="R3618" i="11" a="1"/>
  <c r="R3618" i="11"/>
  <c r="N3619" i="11" a="1"/>
  <c r="N3619" i="11"/>
  <c r="O3619" i="11" a="1"/>
  <c r="O3619" i="11"/>
  <c r="P3619" i="11" a="1"/>
  <c r="P3619" i="11"/>
  <c r="Q3619" i="11" a="1"/>
  <c r="Q3619" i="11"/>
  <c r="R3619" i="11" a="1"/>
  <c r="R3619" i="11"/>
  <c r="N3620" i="11" a="1"/>
  <c r="N3620" i="11"/>
  <c r="O3620" i="11" a="1"/>
  <c r="O3620" i="11"/>
  <c r="P3620" i="11" a="1"/>
  <c r="P3620" i="11"/>
  <c r="Q3620" i="11" a="1"/>
  <c r="Q3620" i="11"/>
  <c r="R3620" i="11" a="1"/>
  <c r="R3620" i="11"/>
  <c r="N3621" i="11" a="1"/>
  <c r="N3621" i="11"/>
  <c r="O3621" i="11" a="1"/>
  <c r="O3621" i="11"/>
  <c r="P3621" i="11" a="1"/>
  <c r="P3621" i="11"/>
  <c r="Q3621" i="11" a="1"/>
  <c r="Q3621" i="11"/>
  <c r="R3621" i="11" a="1"/>
  <c r="R3621" i="11"/>
  <c r="N3622" i="11" a="1"/>
  <c r="N3622" i="11"/>
  <c r="O3622" i="11" a="1"/>
  <c r="O3622" i="11"/>
  <c r="P3622" i="11" a="1"/>
  <c r="P3622" i="11"/>
  <c r="Q3622" i="11" a="1"/>
  <c r="Q3622" i="11"/>
  <c r="R3622" i="11" a="1"/>
  <c r="R3622" i="11"/>
  <c r="N3623" i="11" a="1"/>
  <c r="N3623" i="11"/>
  <c r="O3623" i="11" a="1"/>
  <c r="O3623" i="11"/>
  <c r="P3623" i="11" a="1"/>
  <c r="P3623" i="11"/>
  <c r="Q3623" i="11" a="1"/>
  <c r="Q3623" i="11"/>
  <c r="R3623" i="11" a="1"/>
  <c r="R3623" i="11"/>
  <c r="N3624" i="11" a="1"/>
  <c r="N3624" i="11"/>
  <c r="O3624" i="11" a="1"/>
  <c r="O3624" i="11"/>
  <c r="P3624" i="11" a="1"/>
  <c r="P3624" i="11"/>
  <c r="Q3624" i="11" a="1"/>
  <c r="Q3624" i="11"/>
  <c r="R3624" i="11" a="1"/>
  <c r="R3624" i="11"/>
  <c r="N3625" i="11" a="1"/>
  <c r="N3625" i="11"/>
  <c r="O3625" i="11" a="1"/>
  <c r="O3625" i="11"/>
  <c r="P3625" i="11" a="1"/>
  <c r="P3625" i="11"/>
  <c r="Q3625" i="11" a="1"/>
  <c r="Q3625" i="11"/>
  <c r="R3625" i="11" a="1"/>
  <c r="R3625" i="11"/>
  <c r="N3626" i="11" a="1"/>
  <c r="N3626" i="11"/>
  <c r="O3626" i="11" a="1"/>
  <c r="O3626" i="11"/>
  <c r="P3626" i="11" a="1"/>
  <c r="P3626" i="11"/>
  <c r="Q3626" i="11" a="1"/>
  <c r="Q3626" i="11"/>
  <c r="R3626" i="11" a="1"/>
  <c r="R3626" i="11"/>
  <c r="N3627" i="11" a="1"/>
  <c r="N3627" i="11"/>
  <c r="O3627" i="11" a="1"/>
  <c r="O3627" i="11"/>
  <c r="P3627" i="11" a="1"/>
  <c r="P3627" i="11"/>
  <c r="Q3627" i="11" a="1"/>
  <c r="Q3627" i="11"/>
  <c r="R3627" i="11" a="1"/>
  <c r="R3627" i="11"/>
  <c r="N3628" i="11" a="1"/>
  <c r="N3628" i="11"/>
  <c r="O3628" i="11" a="1"/>
  <c r="O3628" i="11"/>
  <c r="P3628" i="11" a="1"/>
  <c r="P3628" i="11"/>
  <c r="Q3628" i="11" a="1"/>
  <c r="Q3628" i="11"/>
  <c r="R3628" i="11" a="1"/>
  <c r="R3628" i="11"/>
  <c r="N3629" i="11" a="1"/>
  <c r="N3629" i="11"/>
  <c r="O3629" i="11" a="1"/>
  <c r="O3629" i="11"/>
  <c r="P3629" i="11" a="1"/>
  <c r="P3629" i="11"/>
  <c r="Q3629" i="11" a="1"/>
  <c r="Q3629" i="11"/>
  <c r="R3629" i="11" a="1"/>
  <c r="R3629" i="11"/>
  <c r="N3630" i="11" a="1"/>
  <c r="N3630" i="11"/>
  <c r="O3630" i="11" a="1"/>
  <c r="O3630" i="11"/>
  <c r="P3630" i="11" a="1"/>
  <c r="P3630" i="11"/>
  <c r="Q3630" i="11" a="1"/>
  <c r="Q3630" i="11"/>
  <c r="R3630" i="11" a="1"/>
  <c r="R3630" i="11"/>
  <c r="N3631" i="11" a="1"/>
  <c r="N3631" i="11"/>
  <c r="O3631" i="11" a="1"/>
  <c r="O3631" i="11"/>
  <c r="P3631" i="11" a="1"/>
  <c r="P3631" i="11"/>
  <c r="Q3631" i="11" a="1"/>
  <c r="Q3631" i="11"/>
  <c r="R3631" i="11" a="1"/>
  <c r="R3631" i="11"/>
  <c r="N3632" i="11" a="1"/>
  <c r="N3632" i="11"/>
  <c r="O3632" i="11" a="1"/>
  <c r="O3632" i="11"/>
  <c r="P3632" i="11" a="1"/>
  <c r="P3632" i="11"/>
  <c r="Q3632" i="11" a="1"/>
  <c r="Q3632" i="11"/>
  <c r="R3632" i="11" a="1"/>
  <c r="R3632" i="11"/>
  <c r="N3633" i="11" a="1"/>
  <c r="N3633" i="11"/>
  <c r="O3633" i="11" a="1"/>
  <c r="O3633" i="11"/>
  <c r="P3633" i="11" a="1"/>
  <c r="P3633" i="11"/>
  <c r="Q3633" i="11" a="1"/>
  <c r="Q3633" i="11"/>
  <c r="R3633" i="11" a="1"/>
  <c r="R3633" i="11"/>
  <c r="N3634" i="11" a="1"/>
  <c r="N3634" i="11"/>
  <c r="O3634" i="11" a="1"/>
  <c r="O3634" i="11"/>
  <c r="P3634" i="11" a="1"/>
  <c r="P3634" i="11"/>
  <c r="Q3634" i="11" a="1"/>
  <c r="Q3634" i="11"/>
  <c r="R3634" i="11" a="1"/>
  <c r="R3634" i="11"/>
  <c r="N3635" i="11" a="1"/>
  <c r="N3635" i="11"/>
  <c r="O3635" i="11" a="1"/>
  <c r="O3635" i="11"/>
  <c r="P3635" i="11" a="1"/>
  <c r="P3635" i="11"/>
  <c r="Q3635" i="11" a="1"/>
  <c r="Q3635" i="11"/>
  <c r="R3635" i="11" a="1"/>
  <c r="R3635" i="11"/>
  <c r="N3636" i="11" a="1"/>
  <c r="N3636" i="11"/>
  <c r="O3636" i="11" a="1"/>
  <c r="O3636" i="11"/>
  <c r="P3636" i="11" a="1"/>
  <c r="P3636" i="11"/>
  <c r="Q3636" i="11" a="1"/>
  <c r="Q3636" i="11"/>
  <c r="R3636" i="11" a="1"/>
  <c r="R3636" i="11"/>
  <c r="N3637" i="11" a="1"/>
  <c r="N3637" i="11"/>
  <c r="O3637" i="11" a="1"/>
  <c r="O3637" i="11"/>
  <c r="P3637" i="11" a="1"/>
  <c r="P3637" i="11"/>
  <c r="Q3637" i="11" a="1"/>
  <c r="Q3637" i="11"/>
  <c r="R3637" i="11" a="1"/>
  <c r="R3637" i="11"/>
  <c r="N3638" i="11" a="1"/>
  <c r="N3638" i="11"/>
  <c r="O3638" i="11" a="1"/>
  <c r="O3638" i="11"/>
  <c r="P3638" i="11" a="1"/>
  <c r="P3638" i="11"/>
  <c r="Q3638" i="11" a="1"/>
  <c r="Q3638" i="11"/>
  <c r="R3638" i="11" a="1"/>
  <c r="R3638" i="11"/>
  <c r="N3639" i="11" a="1"/>
  <c r="N3639" i="11"/>
  <c r="O3639" i="11" a="1"/>
  <c r="O3639" i="11"/>
  <c r="P3639" i="11" a="1"/>
  <c r="P3639" i="11"/>
  <c r="Q3639" i="11" a="1"/>
  <c r="Q3639" i="11"/>
  <c r="R3639" i="11" a="1"/>
  <c r="R3639" i="11"/>
  <c r="N3640" i="11" a="1"/>
  <c r="N3640" i="11"/>
  <c r="O3640" i="11" a="1"/>
  <c r="O3640" i="11"/>
  <c r="P3640" i="11" a="1"/>
  <c r="P3640" i="11"/>
  <c r="Q3640" i="11" a="1"/>
  <c r="Q3640" i="11"/>
  <c r="R3640" i="11" a="1"/>
  <c r="R3640" i="11"/>
  <c r="N3641" i="11" a="1"/>
  <c r="N3641" i="11"/>
  <c r="O3641" i="11" a="1"/>
  <c r="O3641" i="11"/>
  <c r="P3641" i="11" a="1"/>
  <c r="P3641" i="11"/>
  <c r="Q3641" i="11" a="1"/>
  <c r="Q3641" i="11"/>
  <c r="R3641" i="11" a="1"/>
  <c r="R3641" i="11"/>
  <c r="N3642" i="11" a="1"/>
  <c r="N3642" i="11"/>
  <c r="O3642" i="11" a="1"/>
  <c r="O3642" i="11"/>
  <c r="P3642" i="11" a="1"/>
  <c r="P3642" i="11"/>
  <c r="Q3642" i="11" a="1"/>
  <c r="Q3642" i="11"/>
  <c r="R3642" i="11" a="1"/>
  <c r="R3642" i="11"/>
  <c r="N3643" i="11" a="1"/>
  <c r="N3643" i="11"/>
  <c r="O3643" i="11" a="1"/>
  <c r="O3643" i="11"/>
  <c r="P3643" i="11" a="1"/>
  <c r="P3643" i="11"/>
  <c r="Q3643" i="11" a="1"/>
  <c r="Q3643" i="11"/>
  <c r="R3643" i="11" a="1"/>
  <c r="R3643" i="11"/>
  <c r="N3644" i="11" a="1"/>
  <c r="N3644" i="11"/>
  <c r="O3644" i="11" a="1"/>
  <c r="O3644" i="11"/>
  <c r="P3644" i="11" a="1"/>
  <c r="P3644" i="11"/>
  <c r="Q3644" i="11" a="1"/>
  <c r="Q3644" i="11"/>
  <c r="R3644" i="11" a="1"/>
  <c r="R3644" i="11"/>
  <c r="N3645" i="11" a="1"/>
  <c r="N3645" i="11"/>
  <c r="O3645" i="11" a="1"/>
  <c r="O3645" i="11"/>
  <c r="P3645" i="11" a="1"/>
  <c r="P3645" i="11"/>
  <c r="Q3645" i="11" a="1"/>
  <c r="Q3645" i="11"/>
  <c r="R3645" i="11" a="1"/>
  <c r="R3645" i="11"/>
  <c r="N3646" i="11" a="1"/>
  <c r="N3646" i="11"/>
  <c r="O3646" i="11" a="1"/>
  <c r="O3646" i="11"/>
  <c r="P3646" i="11" a="1"/>
  <c r="P3646" i="11"/>
  <c r="Q3646" i="11" a="1"/>
  <c r="Q3646" i="11"/>
  <c r="R3646" i="11" a="1"/>
  <c r="R3646" i="11"/>
  <c r="N3647" i="11" a="1"/>
  <c r="N3647" i="11"/>
  <c r="O3647" i="11" a="1"/>
  <c r="O3647" i="11"/>
  <c r="P3647" i="11" a="1"/>
  <c r="P3647" i="11"/>
  <c r="Q3647" i="11" a="1"/>
  <c r="Q3647" i="11"/>
  <c r="R3647" i="11" a="1"/>
  <c r="R3647" i="11"/>
  <c r="N3648" i="11" a="1"/>
  <c r="N3648" i="11"/>
  <c r="O3648" i="11" a="1"/>
  <c r="O3648" i="11"/>
  <c r="P3648" i="11" a="1"/>
  <c r="P3648" i="11"/>
  <c r="Q3648" i="11" a="1"/>
  <c r="Q3648" i="11"/>
  <c r="R3648" i="11" a="1"/>
  <c r="R3648" i="11"/>
  <c r="N3649" i="11" a="1"/>
  <c r="N3649" i="11"/>
  <c r="O3649" i="11" a="1"/>
  <c r="O3649" i="11"/>
  <c r="P3649" i="11" a="1"/>
  <c r="P3649" i="11"/>
  <c r="Q3649" i="11" a="1"/>
  <c r="Q3649" i="11"/>
  <c r="R3649" i="11" a="1"/>
  <c r="R3649" i="11"/>
  <c r="N3650" i="11" a="1"/>
  <c r="N3650" i="11"/>
  <c r="O3650" i="11" a="1"/>
  <c r="O3650" i="11"/>
  <c r="P3650" i="11" a="1"/>
  <c r="P3650" i="11"/>
  <c r="Q3650" i="11" a="1"/>
  <c r="Q3650" i="11"/>
  <c r="R3650" i="11" a="1"/>
  <c r="R3650" i="11"/>
  <c r="N3651" i="11" a="1"/>
  <c r="N3651" i="11"/>
  <c r="O3651" i="11" a="1"/>
  <c r="O3651" i="11"/>
  <c r="P3651" i="11" a="1"/>
  <c r="P3651" i="11"/>
  <c r="Q3651" i="11" a="1"/>
  <c r="Q3651" i="11"/>
  <c r="R3651" i="11" a="1"/>
  <c r="R3651" i="11"/>
  <c r="N3652" i="11" a="1"/>
  <c r="N3652" i="11"/>
  <c r="O3652" i="11" a="1"/>
  <c r="O3652" i="11"/>
  <c r="P3652" i="11" a="1"/>
  <c r="P3652" i="11"/>
  <c r="Q3652" i="11" a="1"/>
  <c r="Q3652" i="11"/>
  <c r="R3652" i="11" a="1"/>
  <c r="R3652" i="11"/>
  <c r="N3653" i="11" a="1"/>
  <c r="N3653" i="11"/>
  <c r="O3653" i="11" a="1"/>
  <c r="O3653" i="11"/>
  <c r="P3653" i="11" a="1"/>
  <c r="P3653" i="11"/>
  <c r="Q3653" i="11" a="1"/>
  <c r="Q3653" i="11"/>
  <c r="R3653" i="11" a="1"/>
  <c r="R3653" i="11"/>
  <c r="N3654" i="11" a="1"/>
  <c r="N3654" i="11"/>
  <c r="O3654" i="11" a="1"/>
  <c r="O3654" i="11"/>
  <c r="P3654" i="11" a="1"/>
  <c r="P3654" i="11"/>
  <c r="Q3654" i="11" a="1"/>
  <c r="Q3654" i="11"/>
  <c r="R3654" i="11" a="1"/>
  <c r="R3654" i="11"/>
  <c r="N3655" i="11" a="1"/>
  <c r="N3655" i="11"/>
  <c r="O3655" i="11" a="1"/>
  <c r="O3655" i="11"/>
  <c r="P3655" i="11" a="1"/>
  <c r="P3655" i="11"/>
  <c r="Q3655" i="11" a="1"/>
  <c r="Q3655" i="11"/>
  <c r="R3655" i="11" a="1"/>
  <c r="R3655" i="11"/>
  <c r="N3656" i="11" a="1"/>
  <c r="N3656" i="11"/>
  <c r="O3656" i="11" a="1"/>
  <c r="O3656" i="11"/>
  <c r="P3656" i="11" a="1"/>
  <c r="P3656" i="11"/>
  <c r="Q3656" i="11" a="1"/>
  <c r="Q3656" i="11"/>
  <c r="R3656" i="11" a="1"/>
  <c r="R3656" i="11"/>
  <c r="N3657" i="11" a="1"/>
  <c r="N3657" i="11"/>
  <c r="O3657" i="11" a="1"/>
  <c r="O3657" i="11"/>
  <c r="P3657" i="11" a="1"/>
  <c r="P3657" i="11"/>
  <c r="Q3657" i="11" a="1"/>
  <c r="Q3657" i="11"/>
  <c r="R3657" i="11" a="1"/>
  <c r="R3657" i="11"/>
  <c r="N3658" i="11" a="1"/>
  <c r="N3658" i="11"/>
  <c r="O3658" i="11" a="1"/>
  <c r="O3658" i="11"/>
  <c r="P3658" i="11" a="1"/>
  <c r="P3658" i="11"/>
  <c r="Q3658" i="11" a="1"/>
  <c r="Q3658" i="11"/>
  <c r="R3658" i="11" a="1"/>
  <c r="R3658" i="11"/>
  <c r="N3659" i="11" a="1"/>
  <c r="N3659" i="11"/>
  <c r="O3659" i="11" a="1"/>
  <c r="O3659" i="11"/>
  <c r="P3659" i="11" a="1"/>
  <c r="P3659" i="11"/>
  <c r="Q3659" i="11" a="1"/>
  <c r="Q3659" i="11"/>
  <c r="R3659" i="11" a="1"/>
  <c r="R3659" i="11"/>
  <c r="N3660" i="11" a="1"/>
  <c r="N3660" i="11"/>
  <c r="O3660" i="11" a="1"/>
  <c r="O3660" i="11"/>
  <c r="P3660" i="11" a="1"/>
  <c r="P3660" i="11"/>
  <c r="Q3660" i="11" a="1"/>
  <c r="Q3660" i="11"/>
  <c r="R3660" i="11" a="1"/>
  <c r="R3660" i="11"/>
  <c r="N3661" i="11" a="1"/>
  <c r="N3661" i="11"/>
  <c r="O3661" i="11" a="1"/>
  <c r="O3661" i="11"/>
  <c r="P3661" i="11" a="1"/>
  <c r="P3661" i="11"/>
  <c r="Q3661" i="11" a="1"/>
  <c r="Q3661" i="11"/>
  <c r="R3661" i="11" a="1"/>
  <c r="R3661" i="11"/>
  <c r="N3662" i="11" a="1"/>
  <c r="N3662" i="11"/>
  <c r="O3662" i="11" a="1"/>
  <c r="O3662" i="11"/>
  <c r="P3662" i="11" a="1"/>
  <c r="P3662" i="11"/>
  <c r="Q3662" i="11" a="1"/>
  <c r="Q3662" i="11"/>
  <c r="R3662" i="11" a="1"/>
  <c r="R3662" i="11"/>
  <c r="N3663" i="11" a="1"/>
  <c r="N3663" i="11"/>
  <c r="O3663" i="11" a="1"/>
  <c r="O3663" i="11"/>
  <c r="P3663" i="11" a="1"/>
  <c r="P3663" i="11"/>
  <c r="Q3663" i="11" a="1"/>
  <c r="Q3663" i="11"/>
  <c r="R3663" i="11" a="1"/>
  <c r="R3663" i="11"/>
  <c r="N3664" i="11" a="1"/>
  <c r="N3664" i="11"/>
  <c r="O3664" i="11" a="1"/>
  <c r="O3664" i="11"/>
  <c r="P3664" i="11" a="1"/>
  <c r="P3664" i="11"/>
  <c r="Q3664" i="11" a="1"/>
  <c r="Q3664" i="11"/>
  <c r="R3664" i="11" a="1"/>
  <c r="R3664" i="11"/>
  <c r="N3665" i="11" a="1"/>
  <c r="N3665" i="11"/>
  <c r="O3665" i="11" a="1"/>
  <c r="O3665" i="11"/>
  <c r="P3665" i="11" a="1"/>
  <c r="P3665" i="11"/>
  <c r="Q3665" i="11" a="1"/>
  <c r="Q3665" i="11"/>
  <c r="R3665" i="11" a="1"/>
  <c r="R3665" i="11"/>
  <c r="N3666" i="11" a="1"/>
  <c r="N3666" i="11"/>
  <c r="O3666" i="11" a="1"/>
  <c r="O3666" i="11"/>
  <c r="P3666" i="11" a="1"/>
  <c r="P3666" i="11"/>
  <c r="Q3666" i="11" a="1"/>
  <c r="Q3666" i="11"/>
  <c r="R3666" i="11" a="1"/>
  <c r="R3666" i="11"/>
  <c r="N3667" i="11" a="1"/>
  <c r="N3667" i="11"/>
  <c r="O3667" i="11" a="1"/>
  <c r="O3667" i="11"/>
  <c r="P3667" i="11" a="1"/>
  <c r="P3667" i="11"/>
  <c r="Q3667" i="11" a="1"/>
  <c r="Q3667" i="11"/>
  <c r="R3667" i="11" a="1"/>
  <c r="R3667" i="11"/>
  <c r="N3668" i="11" a="1"/>
  <c r="N3668" i="11"/>
  <c r="O3668" i="11" a="1"/>
  <c r="O3668" i="11"/>
  <c r="P3668" i="11" a="1"/>
  <c r="P3668" i="11"/>
  <c r="Q3668" i="11" a="1"/>
  <c r="Q3668" i="11"/>
  <c r="R3668" i="11" a="1"/>
  <c r="R3668" i="11"/>
  <c r="N3669" i="11" a="1"/>
  <c r="N3669" i="11"/>
  <c r="O3669" i="11" a="1"/>
  <c r="O3669" i="11"/>
  <c r="P3669" i="11" a="1"/>
  <c r="P3669" i="11"/>
  <c r="Q3669" i="11" a="1"/>
  <c r="Q3669" i="11"/>
  <c r="R3669" i="11" a="1"/>
  <c r="R3669" i="11"/>
  <c r="N3670" i="11" a="1"/>
  <c r="N3670" i="11"/>
  <c r="O3670" i="11" a="1"/>
  <c r="O3670" i="11"/>
  <c r="P3670" i="11" a="1"/>
  <c r="P3670" i="11"/>
  <c r="Q3670" i="11" a="1"/>
  <c r="Q3670" i="11"/>
  <c r="R3670" i="11" a="1"/>
  <c r="R3670" i="11"/>
  <c r="N3671" i="11" a="1"/>
  <c r="N3671" i="11"/>
  <c r="O3671" i="11" a="1"/>
  <c r="O3671" i="11"/>
  <c r="P3671" i="11" a="1"/>
  <c r="P3671" i="11"/>
  <c r="Q3671" i="11" a="1"/>
  <c r="Q3671" i="11"/>
  <c r="R3671" i="11" a="1"/>
  <c r="R3671" i="11"/>
  <c r="N3672" i="11" a="1"/>
  <c r="N3672" i="11"/>
  <c r="O3672" i="11" a="1"/>
  <c r="O3672" i="11"/>
  <c r="P3672" i="11" a="1"/>
  <c r="P3672" i="11"/>
  <c r="Q3672" i="11" a="1"/>
  <c r="Q3672" i="11"/>
  <c r="R3672" i="11" a="1"/>
  <c r="R3672" i="11"/>
  <c r="N3673" i="11" a="1"/>
  <c r="N3673" i="11"/>
  <c r="O3673" i="11" a="1"/>
  <c r="O3673" i="11"/>
  <c r="P3673" i="11" a="1"/>
  <c r="P3673" i="11"/>
  <c r="Q3673" i="11" a="1"/>
  <c r="Q3673" i="11"/>
  <c r="R3673" i="11" a="1"/>
  <c r="R3673" i="11"/>
  <c r="N3674" i="11" a="1"/>
  <c r="N3674" i="11"/>
  <c r="O3674" i="11" a="1"/>
  <c r="O3674" i="11"/>
  <c r="P3674" i="11" a="1"/>
  <c r="P3674" i="11"/>
  <c r="Q3674" i="11" a="1"/>
  <c r="Q3674" i="11"/>
  <c r="R3674" i="11" a="1"/>
  <c r="R3674" i="11"/>
  <c r="N3675" i="11" a="1"/>
  <c r="N3675" i="11"/>
  <c r="O3675" i="11" a="1"/>
  <c r="O3675" i="11"/>
  <c r="P3675" i="11" a="1"/>
  <c r="P3675" i="11"/>
  <c r="Q3675" i="11" a="1"/>
  <c r="Q3675" i="11"/>
  <c r="R3675" i="11" a="1"/>
  <c r="R3675" i="11"/>
  <c r="N3676" i="11" a="1"/>
  <c r="N3676" i="11"/>
  <c r="O3676" i="11" a="1"/>
  <c r="O3676" i="11"/>
  <c r="P3676" i="11" a="1"/>
  <c r="P3676" i="11"/>
  <c r="Q3676" i="11" a="1"/>
  <c r="Q3676" i="11"/>
  <c r="R3676" i="11" a="1"/>
  <c r="R3676" i="11"/>
  <c r="N3677" i="11" a="1"/>
  <c r="N3677" i="11"/>
  <c r="O3677" i="11" a="1"/>
  <c r="O3677" i="11"/>
  <c r="P3677" i="11" a="1"/>
  <c r="P3677" i="11"/>
  <c r="Q3677" i="11" a="1"/>
  <c r="Q3677" i="11"/>
  <c r="R3677" i="11" a="1"/>
  <c r="R3677" i="11"/>
  <c r="N3678" i="11" a="1"/>
  <c r="N3678" i="11"/>
  <c r="O3678" i="11" a="1"/>
  <c r="O3678" i="11"/>
  <c r="P3678" i="11" a="1"/>
  <c r="P3678" i="11"/>
  <c r="Q3678" i="11" a="1"/>
  <c r="Q3678" i="11"/>
  <c r="R3678" i="11" a="1"/>
  <c r="R3678" i="11"/>
  <c r="N3679" i="11" a="1"/>
  <c r="N3679" i="11"/>
  <c r="O3679" i="11" a="1"/>
  <c r="O3679" i="11"/>
  <c r="P3679" i="11" a="1"/>
  <c r="P3679" i="11"/>
  <c r="Q3679" i="11" a="1"/>
  <c r="Q3679" i="11"/>
  <c r="R3679" i="11" a="1"/>
  <c r="R3679" i="11"/>
  <c r="N3680" i="11" a="1"/>
  <c r="N3680" i="11"/>
  <c r="O3680" i="11" a="1"/>
  <c r="O3680" i="11"/>
  <c r="P3680" i="11" a="1"/>
  <c r="P3680" i="11"/>
  <c r="Q3680" i="11" a="1"/>
  <c r="Q3680" i="11"/>
  <c r="R3680" i="11" a="1"/>
  <c r="R3680" i="11"/>
  <c r="N3681" i="11" a="1"/>
  <c r="N3681" i="11"/>
  <c r="O3681" i="11" a="1"/>
  <c r="O3681" i="11"/>
  <c r="P3681" i="11" a="1"/>
  <c r="P3681" i="11"/>
  <c r="Q3681" i="11" a="1"/>
  <c r="Q3681" i="11"/>
  <c r="R3681" i="11" a="1"/>
  <c r="R3681" i="11"/>
  <c r="N3682" i="11" a="1"/>
  <c r="N3682" i="11"/>
  <c r="O3682" i="11" a="1"/>
  <c r="O3682" i="11"/>
  <c r="P3682" i="11" a="1"/>
  <c r="P3682" i="11"/>
  <c r="Q3682" i="11" a="1"/>
  <c r="Q3682" i="11"/>
  <c r="R3682" i="11" a="1"/>
  <c r="R3682" i="11"/>
  <c r="N3683" i="11" a="1"/>
  <c r="N3683" i="11"/>
  <c r="O3683" i="11" a="1"/>
  <c r="O3683" i="11"/>
  <c r="P3683" i="11" a="1"/>
  <c r="P3683" i="11"/>
  <c r="Q3683" i="11" a="1"/>
  <c r="Q3683" i="11"/>
  <c r="R3683" i="11" a="1"/>
  <c r="R3683" i="11"/>
  <c r="N3684" i="11" a="1"/>
  <c r="N3684" i="11"/>
  <c r="O3684" i="11" a="1"/>
  <c r="O3684" i="11"/>
  <c r="P3684" i="11" a="1"/>
  <c r="P3684" i="11"/>
  <c r="Q3684" i="11" a="1"/>
  <c r="Q3684" i="11"/>
  <c r="R3684" i="11" a="1"/>
  <c r="R3684" i="11"/>
  <c r="N3685" i="11" a="1"/>
  <c r="N3685" i="11"/>
  <c r="O3685" i="11" a="1"/>
  <c r="O3685" i="11"/>
  <c r="P3685" i="11" a="1"/>
  <c r="P3685" i="11"/>
  <c r="Q3685" i="11" a="1"/>
  <c r="Q3685" i="11"/>
  <c r="R3685" i="11" a="1"/>
  <c r="R3685" i="11"/>
  <c r="N3686" i="11" a="1"/>
  <c r="N3686" i="11"/>
  <c r="O3686" i="11" a="1"/>
  <c r="O3686" i="11"/>
  <c r="P3686" i="11" a="1"/>
  <c r="P3686" i="11"/>
  <c r="Q3686" i="11" a="1"/>
  <c r="Q3686" i="11"/>
  <c r="R3686" i="11" a="1"/>
  <c r="R3686" i="11"/>
  <c r="N3687" i="11" a="1"/>
  <c r="N3687" i="11"/>
  <c r="O3687" i="11" a="1"/>
  <c r="O3687" i="11"/>
  <c r="P3687" i="11" a="1"/>
  <c r="P3687" i="11"/>
  <c r="Q3687" i="11" a="1"/>
  <c r="Q3687" i="11"/>
  <c r="R3687" i="11" a="1"/>
  <c r="R3687" i="11"/>
  <c r="N3688" i="11" a="1"/>
  <c r="N3688" i="11"/>
  <c r="O3688" i="11" a="1"/>
  <c r="O3688" i="11"/>
  <c r="P3688" i="11" a="1"/>
  <c r="P3688" i="11"/>
  <c r="Q3688" i="11" a="1"/>
  <c r="Q3688" i="11"/>
  <c r="R3688" i="11" a="1"/>
  <c r="R3688" i="11"/>
  <c r="N3689" i="11" a="1"/>
  <c r="N3689" i="11"/>
  <c r="O3689" i="11" a="1"/>
  <c r="O3689" i="11"/>
  <c r="P3689" i="11" a="1"/>
  <c r="P3689" i="11"/>
  <c r="Q3689" i="11" a="1"/>
  <c r="Q3689" i="11"/>
  <c r="R3689" i="11" a="1"/>
  <c r="R3689" i="11"/>
  <c r="N3690" i="11" a="1"/>
  <c r="N3690" i="11"/>
  <c r="O3690" i="11" a="1"/>
  <c r="O3690" i="11"/>
  <c r="P3690" i="11" a="1"/>
  <c r="P3690" i="11"/>
  <c r="Q3690" i="11" a="1"/>
  <c r="Q3690" i="11"/>
  <c r="R3690" i="11" a="1"/>
  <c r="R3690" i="11"/>
  <c r="N3691" i="11" a="1"/>
  <c r="N3691" i="11"/>
  <c r="O3691" i="11" a="1"/>
  <c r="O3691" i="11"/>
  <c r="P3691" i="11" a="1"/>
  <c r="P3691" i="11"/>
  <c r="Q3691" i="11" a="1"/>
  <c r="Q3691" i="11"/>
  <c r="R3691" i="11" a="1"/>
  <c r="R3691" i="11"/>
  <c r="N3692" i="11" a="1"/>
  <c r="N3692" i="11"/>
  <c r="O3692" i="11" a="1"/>
  <c r="O3692" i="11"/>
  <c r="P3692" i="11" a="1"/>
  <c r="P3692" i="11"/>
  <c r="Q3692" i="11" a="1"/>
  <c r="Q3692" i="11"/>
  <c r="R3692" i="11" a="1"/>
  <c r="R3692" i="11"/>
  <c r="N3693" i="11" a="1"/>
  <c r="N3693" i="11"/>
  <c r="O3693" i="11" a="1"/>
  <c r="O3693" i="11"/>
  <c r="P3693" i="11" a="1"/>
  <c r="P3693" i="11"/>
  <c r="Q3693" i="11" a="1"/>
  <c r="Q3693" i="11"/>
  <c r="R3693" i="11" a="1"/>
  <c r="R3693" i="11"/>
  <c r="N3694" i="11" a="1"/>
  <c r="N3694" i="11"/>
  <c r="O3694" i="11" a="1"/>
  <c r="O3694" i="11"/>
  <c r="P3694" i="11" a="1"/>
  <c r="P3694" i="11"/>
  <c r="Q3694" i="11" a="1"/>
  <c r="Q3694" i="11"/>
  <c r="R3694" i="11" a="1"/>
  <c r="R3694" i="11"/>
  <c r="N3695" i="11" a="1"/>
  <c r="N3695" i="11"/>
  <c r="O3695" i="11" a="1"/>
  <c r="O3695" i="11"/>
  <c r="P3695" i="11" a="1"/>
  <c r="P3695" i="11"/>
  <c r="Q3695" i="11" a="1"/>
  <c r="Q3695" i="11"/>
  <c r="R3695" i="11" a="1"/>
  <c r="R3695" i="11"/>
  <c r="N3696" i="11" a="1"/>
  <c r="N3696" i="11"/>
  <c r="O3696" i="11" a="1"/>
  <c r="O3696" i="11"/>
  <c r="P3696" i="11" a="1"/>
  <c r="P3696" i="11"/>
  <c r="Q3696" i="11" a="1"/>
  <c r="Q3696" i="11"/>
  <c r="R3696" i="11" a="1"/>
  <c r="R3696" i="11"/>
  <c r="N3697" i="11" a="1"/>
  <c r="N3697" i="11"/>
  <c r="O3697" i="11" a="1"/>
  <c r="O3697" i="11"/>
  <c r="P3697" i="11" a="1"/>
  <c r="P3697" i="11"/>
  <c r="Q3697" i="11" a="1"/>
  <c r="Q3697" i="11"/>
  <c r="R3697" i="11" a="1"/>
  <c r="R3697" i="11"/>
  <c r="N3698" i="11" a="1"/>
  <c r="N3698" i="11"/>
  <c r="O3698" i="11" a="1"/>
  <c r="O3698" i="11"/>
  <c r="P3698" i="11" a="1"/>
  <c r="P3698" i="11"/>
  <c r="Q3698" i="11" a="1"/>
  <c r="Q3698" i="11"/>
  <c r="R3698" i="11" a="1"/>
  <c r="R3698" i="11"/>
  <c r="N3699" i="11" a="1"/>
  <c r="N3699" i="11"/>
  <c r="O3699" i="11" a="1"/>
  <c r="O3699" i="11"/>
  <c r="P3699" i="11" a="1"/>
  <c r="P3699" i="11"/>
  <c r="Q3699" i="11" a="1"/>
  <c r="Q3699" i="11"/>
  <c r="R3699" i="11" a="1"/>
  <c r="R3699" i="11"/>
  <c r="N3700" i="11" a="1"/>
  <c r="N3700" i="11"/>
  <c r="O3700" i="11" a="1"/>
  <c r="O3700" i="11"/>
  <c r="P3700" i="11" a="1"/>
  <c r="P3700" i="11"/>
  <c r="Q3700" i="11" a="1"/>
  <c r="Q3700" i="11"/>
  <c r="R3700" i="11" a="1"/>
  <c r="R3700" i="11"/>
  <c r="N3701" i="11" a="1"/>
  <c r="N3701" i="11"/>
  <c r="O3701" i="11" a="1"/>
  <c r="O3701" i="11"/>
  <c r="P3701" i="11" a="1"/>
  <c r="P3701" i="11"/>
  <c r="Q3701" i="11" a="1"/>
  <c r="Q3701" i="11"/>
  <c r="R3701" i="11" a="1"/>
  <c r="R3701" i="11"/>
  <c r="N3702" i="11" a="1"/>
  <c r="N3702" i="11"/>
  <c r="O3702" i="11" a="1"/>
  <c r="O3702" i="11"/>
  <c r="P3702" i="11" a="1"/>
  <c r="P3702" i="11"/>
  <c r="Q3702" i="11" a="1"/>
  <c r="Q3702" i="11"/>
  <c r="R3702" i="11" a="1"/>
  <c r="R3702" i="11"/>
  <c r="N3703" i="11" a="1"/>
  <c r="N3703" i="11"/>
  <c r="O3703" i="11" a="1"/>
  <c r="O3703" i="11"/>
  <c r="P3703" i="11" a="1"/>
  <c r="P3703" i="11"/>
  <c r="Q3703" i="11" a="1"/>
  <c r="Q3703" i="11"/>
  <c r="R3703" i="11" a="1"/>
  <c r="R3703" i="11"/>
  <c r="N3704" i="11" a="1"/>
  <c r="N3704" i="11"/>
  <c r="O3704" i="11" a="1"/>
  <c r="O3704" i="11"/>
  <c r="P3704" i="11" a="1"/>
  <c r="P3704" i="11"/>
  <c r="Q3704" i="11" a="1"/>
  <c r="Q3704" i="11"/>
  <c r="R3704" i="11" a="1"/>
  <c r="R3704" i="11"/>
  <c r="N3705" i="11" a="1"/>
  <c r="N3705" i="11"/>
  <c r="O3705" i="11" a="1"/>
  <c r="O3705" i="11"/>
  <c r="P3705" i="11" a="1"/>
  <c r="P3705" i="11"/>
  <c r="Q3705" i="11" a="1"/>
  <c r="Q3705" i="11"/>
  <c r="R3705" i="11" a="1"/>
  <c r="R3705" i="11"/>
  <c r="N3706" i="11" a="1"/>
  <c r="N3706" i="11"/>
  <c r="O3706" i="11" a="1"/>
  <c r="O3706" i="11"/>
  <c r="P3706" i="11" a="1"/>
  <c r="P3706" i="11"/>
  <c r="Q3706" i="11" a="1"/>
  <c r="Q3706" i="11"/>
  <c r="R3706" i="11" a="1"/>
  <c r="R3706" i="11"/>
  <c r="N3707" i="11" a="1"/>
  <c r="N3707" i="11"/>
  <c r="O3707" i="11" a="1"/>
  <c r="O3707" i="11"/>
  <c r="P3707" i="11" a="1"/>
  <c r="P3707" i="11"/>
  <c r="Q3707" i="11" a="1"/>
  <c r="Q3707" i="11"/>
  <c r="R3707" i="11" a="1"/>
  <c r="R3707" i="11"/>
  <c r="N3708" i="11" a="1"/>
  <c r="N3708" i="11"/>
  <c r="O3708" i="11" a="1"/>
  <c r="O3708" i="11"/>
  <c r="P3708" i="11" a="1"/>
  <c r="P3708" i="11"/>
  <c r="Q3708" i="11" a="1"/>
  <c r="Q3708" i="11"/>
  <c r="R3708" i="11" a="1"/>
  <c r="R3708" i="11"/>
  <c r="N3709" i="11" a="1"/>
  <c r="N3709" i="11"/>
  <c r="O3709" i="11" a="1"/>
  <c r="O3709" i="11"/>
  <c r="P3709" i="11" a="1"/>
  <c r="P3709" i="11"/>
  <c r="Q3709" i="11" a="1"/>
  <c r="Q3709" i="11"/>
  <c r="R3709" i="11" a="1"/>
  <c r="R3709" i="11"/>
  <c r="N3710" i="11" a="1"/>
  <c r="N3710" i="11"/>
  <c r="O3710" i="11" a="1"/>
  <c r="O3710" i="11"/>
  <c r="P3710" i="11" a="1"/>
  <c r="P3710" i="11"/>
  <c r="Q3710" i="11" a="1"/>
  <c r="Q3710" i="11"/>
  <c r="R3710" i="11" a="1"/>
  <c r="R3710" i="11"/>
  <c r="N3711" i="11" a="1"/>
  <c r="N3711" i="11"/>
  <c r="O3711" i="11" a="1"/>
  <c r="O3711" i="11"/>
  <c r="P3711" i="11" a="1"/>
  <c r="P3711" i="11"/>
  <c r="Q3711" i="11" a="1"/>
  <c r="Q3711" i="11"/>
  <c r="R3711" i="11" a="1"/>
  <c r="R3711" i="11"/>
  <c r="N3712" i="11" a="1"/>
  <c r="N3712" i="11"/>
  <c r="O3712" i="11" a="1"/>
  <c r="O3712" i="11"/>
  <c r="P3712" i="11" a="1"/>
  <c r="P3712" i="11"/>
  <c r="Q3712" i="11" a="1"/>
  <c r="Q3712" i="11"/>
  <c r="R3712" i="11" a="1"/>
  <c r="R3712" i="11"/>
  <c r="N3713" i="11" a="1"/>
  <c r="N3713" i="11"/>
  <c r="O3713" i="11" a="1"/>
  <c r="O3713" i="11"/>
  <c r="P3713" i="11" a="1"/>
  <c r="P3713" i="11"/>
  <c r="Q3713" i="11" a="1"/>
  <c r="Q3713" i="11"/>
  <c r="R3713" i="11" a="1"/>
  <c r="R3713" i="11"/>
  <c r="N3714" i="11" a="1"/>
  <c r="N3714" i="11"/>
  <c r="O3714" i="11" a="1"/>
  <c r="O3714" i="11"/>
  <c r="P3714" i="11" a="1"/>
  <c r="P3714" i="11"/>
  <c r="Q3714" i="11" a="1"/>
  <c r="Q3714" i="11"/>
  <c r="R3714" i="11" a="1"/>
  <c r="R3714" i="11"/>
  <c r="N3715" i="11" a="1"/>
  <c r="N3715" i="11"/>
  <c r="O3715" i="11" a="1"/>
  <c r="O3715" i="11"/>
  <c r="P3715" i="11" a="1"/>
  <c r="P3715" i="11"/>
  <c r="Q3715" i="11" a="1"/>
  <c r="Q3715" i="11"/>
  <c r="R3715" i="11" a="1"/>
  <c r="R3715" i="11"/>
  <c r="N3716" i="11" a="1"/>
  <c r="N3716" i="11"/>
  <c r="O3716" i="11" a="1"/>
  <c r="O3716" i="11"/>
  <c r="P3716" i="11" a="1"/>
  <c r="P3716" i="11"/>
  <c r="Q3716" i="11" a="1"/>
  <c r="Q3716" i="11"/>
  <c r="R3716" i="11" a="1"/>
  <c r="R3716" i="11"/>
  <c r="N3717" i="11" a="1"/>
  <c r="N3717" i="11"/>
  <c r="O3717" i="11" a="1"/>
  <c r="O3717" i="11"/>
  <c r="P3717" i="11" a="1"/>
  <c r="P3717" i="11"/>
  <c r="Q3717" i="11" a="1"/>
  <c r="Q3717" i="11"/>
  <c r="R3717" i="11" a="1"/>
  <c r="R3717" i="11"/>
  <c r="N3718" i="11" a="1"/>
  <c r="N3718" i="11"/>
  <c r="O3718" i="11" a="1"/>
  <c r="O3718" i="11"/>
  <c r="P3718" i="11" a="1"/>
  <c r="P3718" i="11"/>
  <c r="Q3718" i="11" a="1"/>
  <c r="Q3718" i="11"/>
  <c r="R3718" i="11" a="1"/>
  <c r="R3718" i="11"/>
  <c r="N3719" i="11" a="1"/>
  <c r="N3719" i="11"/>
  <c r="O3719" i="11" a="1"/>
  <c r="O3719" i="11"/>
  <c r="P3719" i="11" a="1"/>
  <c r="P3719" i="11"/>
  <c r="Q3719" i="11" a="1"/>
  <c r="Q3719" i="11"/>
  <c r="R3719" i="11" a="1"/>
  <c r="R3719" i="11"/>
  <c r="N3720" i="11" a="1"/>
  <c r="N3720" i="11"/>
  <c r="O3720" i="11" a="1"/>
  <c r="O3720" i="11"/>
  <c r="P3720" i="11" a="1"/>
  <c r="P3720" i="11"/>
  <c r="Q3720" i="11" a="1"/>
  <c r="Q3720" i="11"/>
  <c r="R3720" i="11" a="1"/>
  <c r="R3720" i="11"/>
  <c r="N3721" i="11" a="1"/>
  <c r="N3721" i="11"/>
  <c r="O3721" i="11" a="1"/>
  <c r="O3721" i="11"/>
  <c r="P3721" i="11" a="1"/>
  <c r="P3721" i="11"/>
  <c r="Q3721" i="11" a="1"/>
  <c r="Q3721" i="11"/>
  <c r="R3721" i="11" a="1"/>
  <c r="R3721" i="11"/>
  <c r="N3722" i="11" a="1"/>
  <c r="N3722" i="11"/>
  <c r="O3722" i="11" a="1"/>
  <c r="O3722" i="11"/>
  <c r="P3722" i="11" a="1"/>
  <c r="P3722" i="11"/>
  <c r="Q3722" i="11" a="1"/>
  <c r="Q3722" i="11"/>
  <c r="R3722" i="11" a="1"/>
  <c r="R3722" i="11"/>
  <c r="N3723" i="11" a="1"/>
  <c r="N3723" i="11"/>
  <c r="O3723" i="11" a="1"/>
  <c r="O3723" i="11"/>
  <c r="P3723" i="11" a="1"/>
  <c r="P3723" i="11"/>
  <c r="Q3723" i="11" a="1"/>
  <c r="Q3723" i="11"/>
  <c r="R3723" i="11" a="1"/>
  <c r="R3723" i="11"/>
  <c r="N3724" i="11" a="1"/>
  <c r="N3724" i="11"/>
  <c r="O3724" i="11" a="1"/>
  <c r="O3724" i="11"/>
  <c r="P3724" i="11" a="1"/>
  <c r="P3724" i="11"/>
  <c r="Q3724" i="11" a="1"/>
  <c r="Q3724" i="11"/>
  <c r="R3724" i="11" a="1"/>
  <c r="R3724" i="11"/>
  <c r="N3725" i="11" a="1"/>
  <c r="N3725" i="11"/>
  <c r="O3725" i="11" a="1"/>
  <c r="O3725" i="11"/>
  <c r="P3725" i="11" a="1"/>
  <c r="P3725" i="11"/>
  <c r="Q3725" i="11" a="1"/>
  <c r="Q3725" i="11"/>
  <c r="R3725" i="11" a="1"/>
  <c r="R3725" i="11"/>
  <c r="N3726" i="11" a="1"/>
  <c r="N3726" i="11"/>
  <c r="O3726" i="11" a="1"/>
  <c r="O3726" i="11"/>
  <c r="P3726" i="11" a="1"/>
  <c r="P3726" i="11"/>
  <c r="Q3726" i="11" a="1"/>
  <c r="Q3726" i="11"/>
  <c r="R3726" i="11" a="1"/>
  <c r="R3726" i="11"/>
  <c r="N3727" i="11" a="1"/>
  <c r="N3727" i="11"/>
  <c r="O3727" i="11" a="1"/>
  <c r="O3727" i="11"/>
  <c r="P3727" i="11" a="1"/>
  <c r="P3727" i="11"/>
  <c r="Q3727" i="11" a="1"/>
  <c r="Q3727" i="11"/>
  <c r="R3727" i="11" a="1"/>
  <c r="R3727" i="11"/>
  <c r="N3728" i="11" a="1"/>
  <c r="N3728" i="11"/>
  <c r="O3728" i="11" a="1"/>
  <c r="O3728" i="11"/>
  <c r="P3728" i="11" a="1"/>
  <c r="P3728" i="11"/>
  <c r="Q3728" i="11" a="1"/>
  <c r="Q3728" i="11"/>
  <c r="R3728" i="11" a="1"/>
  <c r="R3728" i="11"/>
  <c r="N3729" i="11" a="1"/>
  <c r="N3729" i="11"/>
  <c r="O3729" i="11" a="1"/>
  <c r="O3729" i="11"/>
  <c r="P3729" i="11" a="1"/>
  <c r="P3729" i="11"/>
  <c r="Q3729" i="11" a="1"/>
  <c r="Q3729" i="11"/>
  <c r="R3729" i="11" a="1"/>
  <c r="R3729" i="11"/>
  <c r="N3730" i="11" a="1"/>
  <c r="N3730" i="11"/>
  <c r="O3730" i="11" a="1"/>
  <c r="O3730" i="11"/>
  <c r="P3730" i="11" a="1"/>
  <c r="P3730" i="11"/>
  <c r="Q3730" i="11" a="1"/>
  <c r="Q3730" i="11"/>
  <c r="R3730" i="11" a="1"/>
  <c r="R3730" i="11"/>
  <c r="N3731" i="11" a="1"/>
  <c r="N3731" i="11"/>
  <c r="O3731" i="11" a="1"/>
  <c r="O3731" i="11"/>
  <c r="P3731" i="11" a="1"/>
  <c r="P3731" i="11"/>
  <c r="Q3731" i="11" a="1"/>
  <c r="Q3731" i="11"/>
  <c r="R3731" i="11" a="1"/>
  <c r="R3731" i="11"/>
  <c r="N3732" i="11" a="1"/>
  <c r="N3732" i="11"/>
  <c r="O3732" i="11" a="1"/>
  <c r="O3732" i="11"/>
  <c r="P3732" i="11" a="1"/>
  <c r="P3732" i="11"/>
  <c r="Q3732" i="11" a="1"/>
  <c r="Q3732" i="11"/>
  <c r="R3732" i="11" a="1"/>
  <c r="R3732" i="11"/>
  <c r="N3733" i="11" a="1"/>
  <c r="N3733" i="11"/>
  <c r="O3733" i="11" a="1"/>
  <c r="O3733" i="11"/>
  <c r="P3733" i="11" a="1"/>
  <c r="P3733" i="11"/>
  <c r="Q3733" i="11" a="1"/>
  <c r="Q3733" i="11"/>
  <c r="R3733" i="11" a="1"/>
  <c r="R3733" i="11"/>
  <c r="N3734" i="11" a="1"/>
  <c r="N3734" i="11"/>
  <c r="O3734" i="11" a="1"/>
  <c r="O3734" i="11"/>
  <c r="P3734" i="11" a="1"/>
  <c r="P3734" i="11"/>
  <c r="Q3734" i="11" a="1"/>
  <c r="Q3734" i="11"/>
  <c r="R3734" i="11" a="1"/>
  <c r="R3734" i="11"/>
  <c r="N3735" i="11" a="1"/>
  <c r="N3735" i="11"/>
  <c r="O3735" i="11" a="1"/>
  <c r="O3735" i="11"/>
  <c r="P3735" i="11" a="1"/>
  <c r="P3735" i="11"/>
  <c r="Q3735" i="11" a="1"/>
  <c r="Q3735" i="11"/>
  <c r="R3735" i="11" a="1"/>
  <c r="R3735" i="11"/>
  <c r="N3736" i="11" a="1"/>
  <c r="N3736" i="11"/>
  <c r="O3736" i="11" a="1"/>
  <c r="O3736" i="11"/>
  <c r="P3736" i="11" a="1"/>
  <c r="P3736" i="11"/>
  <c r="Q3736" i="11" a="1"/>
  <c r="Q3736" i="11"/>
  <c r="R3736" i="11" a="1"/>
  <c r="R3736" i="11"/>
  <c r="N3737" i="11" a="1"/>
  <c r="N3737" i="11"/>
  <c r="O3737" i="11" a="1"/>
  <c r="O3737" i="11"/>
  <c r="P3737" i="11" a="1"/>
  <c r="P3737" i="11"/>
  <c r="Q3737" i="11" a="1"/>
  <c r="Q3737" i="11"/>
  <c r="R3737" i="11" a="1"/>
  <c r="R3737" i="11"/>
  <c r="N3738" i="11" a="1"/>
  <c r="N3738" i="11"/>
  <c r="O3738" i="11" a="1"/>
  <c r="O3738" i="11"/>
  <c r="P3738" i="11" a="1"/>
  <c r="P3738" i="11"/>
  <c r="Q3738" i="11" a="1"/>
  <c r="Q3738" i="11"/>
  <c r="R3738" i="11" a="1"/>
  <c r="R3738" i="11"/>
  <c r="N3739" i="11" a="1"/>
  <c r="N3739" i="11"/>
  <c r="O3739" i="11" a="1"/>
  <c r="O3739" i="11"/>
  <c r="P3739" i="11" a="1"/>
  <c r="P3739" i="11"/>
  <c r="Q3739" i="11" a="1"/>
  <c r="Q3739" i="11"/>
  <c r="R3739" i="11" a="1"/>
  <c r="R3739" i="11"/>
  <c r="N3740" i="11" a="1"/>
  <c r="N3740" i="11"/>
  <c r="O3740" i="11" a="1"/>
  <c r="O3740" i="11"/>
  <c r="P3740" i="11" a="1"/>
  <c r="P3740" i="11"/>
  <c r="Q3740" i="11" a="1"/>
  <c r="Q3740" i="11"/>
  <c r="R3740" i="11" a="1"/>
  <c r="R3740" i="11"/>
  <c r="N3741" i="11" a="1"/>
  <c r="N3741" i="11"/>
  <c r="O3741" i="11" a="1"/>
  <c r="O3741" i="11"/>
  <c r="P3741" i="11" a="1"/>
  <c r="P3741" i="11"/>
  <c r="Q3741" i="11" a="1"/>
  <c r="Q3741" i="11"/>
  <c r="R3741" i="11" a="1"/>
  <c r="R3741" i="11"/>
  <c r="N3742" i="11" a="1"/>
  <c r="N3742" i="11"/>
  <c r="O3742" i="11" a="1"/>
  <c r="O3742" i="11"/>
  <c r="P3742" i="11" a="1"/>
  <c r="P3742" i="11"/>
  <c r="Q3742" i="11" a="1"/>
  <c r="Q3742" i="11"/>
  <c r="R3742" i="11" a="1"/>
  <c r="R3742" i="11"/>
  <c r="N3743" i="11" a="1"/>
  <c r="N3743" i="11"/>
  <c r="O3743" i="11" a="1"/>
  <c r="O3743" i="11"/>
  <c r="P3743" i="11" a="1"/>
  <c r="P3743" i="11"/>
  <c r="Q3743" i="11" a="1"/>
  <c r="Q3743" i="11"/>
  <c r="R3743" i="11" a="1"/>
  <c r="R3743" i="11"/>
  <c r="N3744" i="11" a="1"/>
  <c r="N3744" i="11"/>
  <c r="O3744" i="11" a="1"/>
  <c r="O3744" i="11"/>
  <c r="P3744" i="11" a="1"/>
  <c r="P3744" i="11"/>
  <c r="Q3744" i="11" a="1"/>
  <c r="Q3744" i="11"/>
  <c r="R3744" i="11" a="1"/>
  <c r="R3744" i="11"/>
  <c r="N3745" i="11" a="1"/>
  <c r="N3745" i="11"/>
  <c r="O3745" i="11" a="1"/>
  <c r="O3745" i="11"/>
  <c r="P3745" i="11" a="1"/>
  <c r="P3745" i="11"/>
  <c r="Q3745" i="11" a="1"/>
  <c r="Q3745" i="11"/>
  <c r="R3745" i="11" a="1"/>
  <c r="R3745" i="11"/>
  <c r="N3746" i="11" a="1"/>
  <c r="N3746" i="11"/>
  <c r="O3746" i="11" a="1"/>
  <c r="O3746" i="11"/>
  <c r="P3746" i="11" a="1"/>
  <c r="P3746" i="11"/>
  <c r="Q3746" i="11" a="1"/>
  <c r="Q3746" i="11"/>
  <c r="R3746" i="11" a="1"/>
  <c r="R3746" i="11"/>
  <c r="N3747" i="11" a="1"/>
  <c r="N3747" i="11"/>
  <c r="O3747" i="11" a="1"/>
  <c r="O3747" i="11"/>
  <c r="P3747" i="11" a="1"/>
  <c r="P3747" i="11"/>
  <c r="Q3747" i="11" a="1"/>
  <c r="Q3747" i="11"/>
  <c r="R3747" i="11" a="1"/>
  <c r="R3747" i="11"/>
  <c r="N3748" i="11" a="1"/>
  <c r="N3748" i="11"/>
  <c r="O3748" i="11" a="1"/>
  <c r="O3748" i="11"/>
  <c r="P3748" i="11" a="1"/>
  <c r="P3748" i="11"/>
  <c r="Q3748" i="11" a="1"/>
  <c r="Q3748" i="11"/>
  <c r="R3748" i="11" a="1"/>
  <c r="R3748" i="11"/>
  <c r="N3749" i="11" a="1"/>
  <c r="N3749" i="11"/>
  <c r="O3749" i="11" a="1"/>
  <c r="O3749" i="11"/>
  <c r="P3749" i="11" a="1"/>
  <c r="P3749" i="11"/>
  <c r="Q3749" i="11" a="1"/>
  <c r="Q3749" i="11"/>
  <c r="R3749" i="11" a="1"/>
  <c r="R3749" i="11"/>
  <c r="N3750" i="11" a="1"/>
  <c r="N3750" i="11"/>
  <c r="O3750" i="11" a="1"/>
  <c r="O3750" i="11"/>
  <c r="P3750" i="11" a="1"/>
  <c r="P3750" i="11"/>
  <c r="Q3750" i="11" a="1"/>
  <c r="Q3750" i="11"/>
  <c r="R3750" i="11" a="1"/>
  <c r="R3750" i="11"/>
  <c r="N3751" i="11" a="1"/>
  <c r="N3751" i="11"/>
  <c r="O3751" i="11" a="1"/>
  <c r="O3751" i="11"/>
  <c r="P3751" i="11" a="1"/>
  <c r="P3751" i="11"/>
  <c r="Q3751" i="11" a="1"/>
  <c r="Q3751" i="11"/>
  <c r="R3751" i="11" a="1"/>
  <c r="R3751" i="11"/>
  <c r="N3752" i="11" a="1"/>
  <c r="N3752" i="11"/>
  <c r="O3752" i="11" a="1"/>
  <c r="O3752" i="11"/>
  <c r="P3752" i="11" a="1"/>
  <c r="P3752" i="11"/>
  <c r="Q3752" i="11" a="1"/>
  <c r="Q3752" i="11"/>
  <c r="R3752" i="11" a="1"/>
  <c r="R3752" i="11"/>
  <c r="N3753" i="11" a="1"/>
  <c r="N3753" i="11"/>
  <c r="O3753" i="11" a="1"/>
  <c r="O3753" i="11"/>
  <c r="P3753" i="11" a="1"/>
  <c r="P3753" i="11"/>
  <c r="Q3753" i="11" a="1"/>
  <c r="Q3753" i="11"/>
  <c r="R3753" i="11" a="1"/>
  <c r="R3753" i="11"/>
  <c r="N3754" i="11" a="1"/>
  <c r="N3754" i="11"/>
  <c r="O3754" i="11" a="1"/>
  <c r="O3754" i="11"/>
  <c r="P3754" i="11" a="1"/>
  <c r="P3754" i="11"/>
  <c r="Q3754" i="11" a="1"/>
  <c r="Q3754" i="11"/>
  <c r="R3754" i="11" a="1"/>
  <c r="R3754" i="11"/>
  <c r="N3755" i="11" a="1"/>
  <c r="N3755" i="11" s="1"/>
  <c r="O3755" i="11" a="1"/>
  <c r="O3755" i="11" s="1"/>
  <c r="P3755" i="11" a="1"/>
  <c r="P3755" i="11" s="1"/>
  <c r="Q3755" i="11" a="1"/>
  <c r="Q3755" i="11" s="1"/>
  <c r="R3755" i="11" a="1"/>
  <c r="R3755" i="11" s="1"/>
  <c r="N3756" i="11" a="1"/>
  <c r="N3756" i="11" s="1"/>
  <c r="O3756" i="11" a="1"/>
  <c r="O3756" i="11" s="1"/>
  <c r="P3756" i="11" a="1"/>
  <c r="P3756" i="11" s="1"/>
  <c r="Q3756" i="11" a="1"/>
  <c r="Q3756" i="11" s="1"/>
  <c r="R3756" i="11" a="1"/>
  <c r="R3756" i="11" s="1"/>
  <c r="N3757" i="11" a="1"/>
  <c r="N3757" i="11" s="1"/>
  <c r="O3757" i="11" a="1"/>
  <c r="O3757" i="11" s="1"/>
  <c r="P3757" i="11" a="1"/>
  <c r="P3757" i="11" s="1"/>
  <c r="Q3757" i="11" a="1"/>
  <c r="Q3757" i="11" s="1"/>
  <c r="R3757" i="11" a="1"/>
  <c r="R3757" i="11" s="1"/>
  <c r="N3758" i="11" a="1"/>
  <c r="N3758" i="11" s="1"/>
  <c r="O3758" i="11" a="1"/>
  <c r="O3758" i="11" s="1"/>
  <c r="P3758" i="11" a="1"/>
  <c r="P3758" i="11" s="1"/>
  <c r="Q3758" i="11" a="1"/>
  <c r="Q3758" i="11" s="1"/>
  <c r="R3758" i="11" a="1"/>
  <c r="R3758" i="11" s="1"/>
  <c r="N3759" i="11" a="1"/>
  <c r="N3759" i="11" s="1"/>
  <c r="O3759" i="11" a="1"/>
  <c r="O3759" i="11" s="1"/>
  <c r="P3759" i="11" a="1"/>
  <c r="P3759" i="11" s="1"/>
  <c r="Q3759" i="11" a="1"/>
  <c r="Q3759" i="11" s="1"/>
  <c r="R3759" i="11" a="1"/>
  <c r="R3759" i="11" s="1"/>
  <c r="N3760" i="11" a="1"/>
  <c r="N3760" i="11" s="1"/>
  <c r="O3760" i="11" a="1"/>
  <c r="O3760" i="11" s="1"/>
  <c r="P3760" i="11" a="1"/>
  <c r="P3760" i="11" s="1"/>
  <c r="Q3760" i="11" a="1"/>
  <c r="Q3760" i="11" s="1"/>
  <c r="R3760" i="11" a="1"/>
  <c r="R3760" i="11"/>
  <c r="N3761" i="11" a="1"/>
  <c r="N3761" i="11" s="1"/>
  <c r="O3761" i="11" a="1"/>
  <c r="O3761" i="11" s="1"/>
  <c r="P3761" i="11" a="1"/>
  <c r="P3761" i="11" s="1"/>
  <c r="Q3761" i="11" a="1"/>
  <c r="Q3761" i="11" s="1"/>
  <c r="R3761" i="11" a="1"/>
  <c r="R3761" i="11" s="1"/>
  <c r="N3762" i="11" a="1"/>
  <c r="N3762" i="11"/>
  <c r="O3762" i="11" a="1"/>
  <c r="O3762" i="11" s="1"/>
  <c r="P3762" i="11" a="1"/>
  <c r="P3762" i="11" s="1"/>
  <c r="Q3762" i="11" a="1"/>
  <c r="Q3762" i="11" s="1"/>
  <c r="R3762" i="11" a="1"/>
  <c r="R3762" i="11" s="1"/>
  <c r="N3763" i="11" a="1"/>
  <c r="N3763" i="11" s="1"/>
  <c r="O3763" i="11" a="1"/>
  <c r="O3763" i="11" s="1"/>
  <c r="P3763" i="11" a="1"/>
  <c r="P3763" i="11" s="1"/>
  <c r="Q3763" i="11" a="1"/>
  <c r="Q3763" i="11" s="1"/>
  <c r="R3763" i="11" a="1"/>
  <c r="R3763" i="11" s="1"/>
  <c r="N3764" i="11" a="1"/>
  <c r="N3764" i="11" s="1"/>
  <c r="O3764" i="11" a="1"/>
  <c r="O3764" i="11" s="1"/>
  <c r="P3764" i="11" a="1"/>
  <c r="P3764" i="11" s="1"/>
  <c r="Q3764" i="11" a="1"/>
  <c r="Q3764" i="11" s="1"/>
  <c r="R3764" i="11" a="1"/>
  <c r="R3764" i="11" s="1"/>
  <c r="N3765" i="11" a="1"/>
  <c r="N3765" i="11" s="1"/>
  <c r="O3765" i="11" a="1"/>
  <c r="O3765" i="11" s="1"/>
  <c r="P3765" i="11" a="1"/>
  <c r="P3765" i="11" s="1"/>
  <c r="Q3765" i="11" a="1"/>
  <c r="Q3765" i="11" s="1"/>
  <c r="R3765" i="11" a="1"/>
  <c r="R3765" i="11"/>
  <c r="N3766" i="11" a="1"/>
  <c r="N3766" i="11"/>
  <c r="O3766" i="11" a="1"/>
  <c r="O3766" i="11"/>
  <c r="P3766" i="11" a="1"/>
  <c r="P3766" i="11" s="1"/>
  <c r="Q3766" i="11" a="1"/>
  <c r="Q3766" i="11" s="1"/>
  <c r="R3766" i="11" a="1"/>
  <c r="R3766" i="11" s="1"/>
  <c r="N3767" i="11" a="1"/>
  <c r="N3767" i="11" s="1"/>
  <c r="O3767" i="11" a="1"/>
  <c r="O3767" i="11" s="1"/>
  <c r="P3767" i="11" a="1"/>
  <c r="P3767" i="11" s="1"/>
  <c r="Q3767" i="11" a="1"/>
  <c r="Q3767" i="11" s="1"/>
  <c r="R3767" i="11" a="1"/>
  <c r="R3767" i="11" s="1"/>
  <c r="N3768" i="11" a="1"/>
  <c r="N3768" i="11" s="1"/>
  <c r="O3768" i="11" a="1"/>
  <c r="O3768" i="11" s="1"/>
  <c r="P3768" i="11" a="1"/>
  <c r="P3768" i="11" s="1"/>
  <c r="Q3768" i="11" a="1"/>
  <c r="Q3768" i="11" s="1"/>
  <c r="R3768" i="11" a="1"/>
  <c r="R3768" i="11" s="1"/>
  <c r="N3769" i="11" a="1"/>
  <c r="N3769" i="11" s="1"/>
  <c r="O3769" i="11" a="1"/>
  <c r="O3769" i="11" s="1"/>
  <c r="P3769" i="11" a="1"/>
  <c r="P3769" i="11" s="1"/>
  <c r="Q3769" i="11" a="1"/>
  <c r="Q3769" i="11" s="1"/>
  <c r="R3769" i="11" a="1"/>
  <c r="R3769" i="11" s="1"/>
  <c r="N3770" i="11" a="1"/>
  <c r="N3770" i="11" s="1"/>
  <c r="O3770" i="11" a="1"/>
  <c r="O3770" i="11" s="1"/>
  <c r="P3770" i="11" a="1"/>
  <c r="P3770" i="11" s="1"/>
  <c r="Q3770" i="11" a="1"/>
  <c r="Q3770" i="11" s="1"/>
  <c r="R3770" i="11" a="1"/>
  <c r="R3770" i="11" s="1"/>
  <c r="N3771" i="11" a="1"/>
  <c r="N3771" i="11" s="1"/>
  <c r="O3771" i="11" a="1"/>
  <c r="O3771" i="11" s="1"/>
  <c r="P3771" i="11" a="1"/>
  <c r="P3771" i="11" s="1"/>
  <c r="Q3771" i="11" a="1"/>
  <c r="Q3771" i="11" s="1"/>
  <c r="R3771" i="11" a="1"/>
  <c r="R3771" i="11" s="1"/>
  <c r="N3772" i="11" a="1"/>
  <c r="N3772" i="11" s="1"/>
  <c r="O3772" i="11" a="1"/>
  <c r="O3772" i="11" s="1"/>
  <c r="P3772" i="11" a="1"/>
  <c r="P3772" i="11" s="1"/>
  <c r="Q3772" i="11" a="1"/>
  <c r="Q3772" i="11" s="1"/>
  <c r="R3772" i="11" a="1"/>
  <c r="R3772" i="11" s="1"/>
  <c r="N3773" i="11" a="1"/>
  <c r="N3773" i="11" s="1"/>
  <c r="O3773" i="11" a="1"/>
  <c r="O3773" i="11" s="1"/>
  <c r="P3773" i="11" a="1"/>
  <c r="P3773" i="11" s="1"/>
  <c r="Q3773" i="11" a="1"/>
  <c r="Q3773" i="11" s="1"/>
  <c r="R3773" i="11" a="1"/>
  <c r="R3773" i="11" s="1"/>
  <c r="N3774" i="11" a="1"/>
  <c r="N3774" i="11" s="1"/>
  <c r="O3774" i="11" a="1"/>
  <c r="O3774" i="11" s="1"/>
  <c r="P3774" i="11" a="1"/>
  <c r="P3774" i="11" s="1"/>
  <c r="Q3774" i="11" a="1"/>
  <c r="Q3774" i="11" s="1"/>
  <c r="R3774" i="11" a="1"/>
  <c r="R3774" i="11" s="1"/>
  <c r="N3775" i="11" a="1"/>
  <c r="N3775" i="11" s="1"/>
  <c r="O3775" i="11" a="1"/>
  <c r="O3775" i="11" s="1"/>
  <c r="P3775" i="11" a="1"/>
  <c r="P3775" i="11" s="1"/>
  <c r="Q3775" i="11" a="1"/>
  <c r="Q3775" i="11" s="1"/>
  <c r="R3775" i="11" a="1"/>
  <c r="R3775" i="11" s="1"/>
  <c r="N3776" i="11" a="1"/>
  <c r="N3776" i="11" s="1"/>
  <c r="O3776" i="11" a="1"/>
  <c r="O3776" i="11" s="1"/>
  <c r="P3776" i="11" a="1"/>
  <c r="P3776" i="11" s="1"/>
  <c r="Q3776" i="11" a="1"/>
  <c r="Q3776" i="11" s="1"/>
  <c r="R3776" i="11" a="1"/>
  <c r="R3776" i="11" s="1"/>
  <c r="N3777" i="11" a="1"/>
  <c r="N3777" i="11" s="1"/>
  <c r="O3777" i="11" a="1"/>
  <c r="O3777" i="11" s="1"/>
  <c r="P3777" i="11" a="1"/>
  <c r="P3777" i="11" s="1"/>
  <c r="Q3777" i="11" a="1"/>
  <c r="Q3777" i="11" s="1"/>
  <c r="R3777" i="11" a="1"/>
  <c r="R3777" i="11" s="1"/>
  <c r="N3778" i="11" a="1"/>
  <c r="N3778" i="11" s="1"/>
  <c r="O3778" i="11" a="1"/>
  <c r="O3778" i="11" s="1"/>
  <c r="P3778" i="11" a="1"/>
  <c r="P3778" i="11" s="1"/>
  <c r="Q3778" i="11" a="1"/>
  <c r="Q3778" i="11" s="1"/>
  <c r="R3778" i="11" a="1"/>
  <c r="R3778" i="11" s="1"/>
  <c r="N3779" i="11" a="1"/>
  <c r="N3779" i="11" s="1"/>
  <c r="O3779" i="11" a="1"/>
  <c r="O3779" i="11" s="1"/>
  <c r="P3779" i="11" a="1"/>
  <c r="P3779" i="11" s="1"/>
  <c r="Q3779" i="11" a="1"/>
  <c r="Q3779" i="11" s="1"/>
  <c r="R3779" i="11" a="1"/>
  <c r="R3779" i="11" s="1"/>
  <c r="N3780" i="11" a="1"/>
  <c r="N3780" i="11" s="1"/>
  <c r="O3780" i="11" a="1"/>
  <c r="O3780" i="11" s="1"/>
  <c r="P3780" i="11" a="1"/>
  <c r="P3780" i="11" s="1"/>
  <c r="Q3780" i="11" a="1"/>
  <c r="Q3780" i="11" s="1"/>
  <c r="R3780" i="11" a="1"/>
  <c r="R3780" i="11" s="1"/>
  <c r="N3781" i="11" a="1"/>
  <c r="N3781" i="11" s="1"/>
  <c r="O3781" i="11" a="1"/>
  <c r="O3781" i="11" s="1"/>
  <c r="P3781" i="11" a="1"/>
  <c r="P3781" i="11" s="1"/>
  <c r="Q3781" i="11" a="1"/>
  <c r="Q3781" i="11" s="1"/>
  <c r="R3781" i="11" a="1"/>
  <c r="R3781" i="11" s="1"/>
  <c r="N3782" i="11" a="1"/>
  <c r="N3782" i="11" s="1"/>
  <c r="O3782" i="11" a="1"/>
  <c r="O3782" i="11" s="1"/>
  <c r="P3782" i="11" a="1"/>
  <c r="P3782" i="11" s="1"/>
  <c r="Q3782" i="11" a="1"/>
  <c r="Q3782" i="11" s="1"/>
  <c r="R3782" i="11" a="1"/>
  <c r="R3782" i="11" s="1"/>
  <c r="N3783" i="11" a="1"/>
  <c r="N3783" i="11" s="1"/>
  <c r="O3783" i="11" a="1"/>
  <c r="O3783" i="11" s="1"/>
  <c r="P3783" i="11" a="1"/>
  <c r="P3783" i="11" s="1"/>
  <c r="Q3783" i="11" a="1"/>
  <c r="Q3783" i="11" s="1"/>
  <c r="R3783" i="11" a="1"/>
  <c r="R3783" i="11" s="1"/>
  <c r="N3784" i="11" a="1"/>
  <c r="N3784" i="11" s="1"/>
  <c r="O3784" i="11" a="1"/>
  <c r="O3784" i="11" s="1"/>
  <c r="P3784" i="11" a="1"/>
  <c r="P3784" i="11" s="1"/>
  <c r="Q3784" i="11" a="1"/>
  <c r="Q3784" i="11" s="1"/>
  <c r="R3784" i="11" a="1"/>
  <c r="R3784" i="11" s="1"/>
  <c r="N3785" i="11" a="1"/>
  <c r="N3785" i="11" s="1"/>
  <c r="O3785" i="11" a="1"/>
  <c r="O3785" i="11" s="1"/>
  <c r="P3785" i="11" a="1"/>
  <c r="P3785" i="11" s="1"/>
  <c r="Q3785" i="11" a="1"/>
  <c r="Q3785" i="11" s="1"/>
  <c r="R3785" i="11" a="1"/>
  <c r="R3785" i="11" s="1"/>
  <c r="N3786" i="11" a="1"/>
  <c r="N3786" i="11" s="1"/>
  <c r="O3786" i="11" a="1"/>
  <c r="O3786" i="11" s="1"/>
  <c r="P3786" i="11" a="1"/>
  <c r="P3786" i="11" s="1"/>
  <c r="Q3786" i="11" a="1"/>
  <c r="Q3786" i="11" s="1"/>
  <c r="R3786" i="11" a="1"/>
  <c r="R3786" i="11" s="1"/>
  <c r="N3787" i="11" a="1"/>
  <c r="N3787" i="11" s="1"/>
  <c r="O3787" i="11" a="1"/>
  <c r="O3787" i="11" s="1"/>
  <c r="P3787" i="11" a="1"/>
  <c r="P3787" i="11" s="1"/>
  <c r="Q3787" i="11" a="1"/>
  <c r="Q3787" i="11" s="1"/>
  <c r="R3787" i="11" a="1"/>
  <c r="R3787" i="11" s="1"/>
  <c r="N3788" i="11" a="1"/>
  <c r="N3788" i="11" s="1"/>
  <c r="O3788" i="11" a="1"/>
  <c r="O3788" i="11" s="1"/>
  <c r="P3788" i="11" a="1"/>
  <c r="P3788" i="11" s="1"/>
  <c r="Q3788" i="11" a="1"/>
  <c r="Q3788" i="11" s="1"/>
  <c r="R3788" i="11" a="1"/>
  <c r="R3788" i="11" s="1"/>
  <c r="N3789" i="11" a="1"/>
  <c r="N3789" i="11" s="1"/>
  <c r="O3789" i="11" a="1"/>
  <c r="O3789" i="11" s="1"/>
  <c r="P3789" i="11" a="1"/>
  <c r="P3789" i="11" s="1"/>
  <c r="Q3789" i="11" a="1"/>
  <c r="Q3789" i="11" s="1"/>
  <c r="R3789" i="11" a="1"/>
  <c r="R3789" i="11" s="1"/>
  <c r="N3790" i="11" a="1"/>
  <c r="N3790" i="11" s="1"/>
  <c r="O3790" i="11" a="1"/>
  <c r="O3790" i="11" s="1"/>
  <c r="P3790" i="11" a="1"/>
  <c r="P3790" i="11" s="1"/>
  <c r="Q3790" i="11" a="1"/>
  <c r="Q3790" i="11" s="1"/>
  <c r="R3790" i="11" a="1"/>
  <c r="R3790" i="11" s="1"/>
  <c r="N3791" i="11" a="1"/>
  <c r="N3791" i="11" s="1"/>
  <c r="O3791" i="11" a="1"/>
  <c r="O3791" i="11" s="1"/>
  <c r="P3791" i="11" a="1"/>
  <c r="P3791" i="11" s="1"/>
  <c r="Q3791" i="11" a="1"/>
  <c r="Q3791" i="11" s="1"/>
  <c r="R3791" i="11" a="1"/>
  <c r="R3791" i="11" s="1"/>
  <c r="N3792" i="11" a="1"/>
  <c r="N3792" i="11" s="1"/>
  <c r="O3792" i="11" a="1"/>
  <c r="O3792" i="11" s="1"/>
  <c r="P3792" i="11" a="1"/>
  <c r="P3792" i="11" s="1"/>
  <c r="Q3792" i="11" a="1"/>
  <c r="Q3792" i="11" s="1"/>
  <c r="R3792" i="11" a="1"/>
  <c r="R3792" i="11" s="1"/>
  <c r="N3793" i="11" a="1"/>
  <c r="N3793" i="11" s="1"/>
  <c r="O3793" i="11" a="1"/>
  <c r="O3793" i="11" s="1"/>
  <c r="P3793" i="11" a="1"/>
  <c r="P3793" i="11" s="1"/>
  <c r="Q3793" i="11" a="1"/>
  <c r="Q3793" i="11" s="1"/>
  <c r="R3793" i="11" a="1"/>
  <c r="R3793" i="11" s="1"/>
  <c r="N3794" i="11" a="1"/>
  <c r="N3794" i="11" s="1"/>
  <c r="O3794" i="11" a="1"/>
  <c r="O3794" i="11" s="1"/>
  <c r="P3794" i="11" a="1"/>
  <c r="P3794" i="11" s="1"/>
  <c r="Q3794" i="11" a="1"/>
  <c r="Q3794" i="11" s="1"/>
  <c r="R3794" i="11" a="1"/>
  <c r="R3794" i="11" s="1"/>
  <c r="N3795" i="11" a="1"/>
  <c r="N3795" i="11" s="1"/>
  <c r="O3795" i="11" a="1"/>
  <c r="O3795" i="11" s="1"/>
  <c r="P3795" i="11" a="1"/>
  <c r="P3795" i="11" s="1"/>
  <c r="Q3795" i="11" a="1"/>
  <c r="Q3795" i="11" s="1"/>
  <c r="R3795" i="11" a="1"/>
  <c r="R3795" i="11" s="1"/>
  <c r="N3796" i="11" a="1"/>
  <c r="N3796" i="11" s="1"/>
  <c r="O3796" i="11" a="1"/>
  <c r="O3796" i="11" s="1"/>
  <c r="P3796" i="11" a="1"/>
  <c r="P3796" i="11" s="1"/>
  <c r="Q3796" i="11" a="1"/>
  <c r="Q3796" i="11" s="1"/>
  <c r="R3796" i="11" a="1"/>
  <c r="R3796" i="11" s="1"/>
  <c r="N3797" i="11" a="1"/>
  <c r="N3797" i="11" s="1"/>
  <c r="O3797" i="11" a="1"/>
  <c r="O3797" i="11" s="1"/>
  <c r="P3797" i="11" a="1"/>
  <c r="P3797" i="11" s="1"/>
  <c r="Q3797" i="11" a="1"/>
  <c r="Q3797" i="11" s="1"/>
  <c r="R3797" i="11" a="1"/>
  <c r="R3797" i="11" s="1"/>
  <c r="N3798" i="11" a="1"/>
  <c r="N3798" i="11" s="1"/>
  <c r="O3798" i="11" a="1"/>
  <c r="O3798" i="11" s="1"/>
  <c r="P3798" i="11" a="1"/>
  <c r="P3798" i="11" s="1"/>
  <c r="Q3798" i="11" a="1"/>
  <c r="Q3798" i="11" s="1"/>
  <c r="R3798" i="11" a="1"/>
  <c r="R3798" i="11" s="1"/>
  <c r="N3799" i="11" a="1"/>
  <c r="N3799" i="11" s="1"/>
  <c r="O3799" i="11" a="1"/>
  <c r="O3799" i="11" s="1"/>
  <c r="P3799" i="11" a="1"/>
  <c r="P3799" i="11" s="1"/>
  <c r="Q3799" i="11" a="1"/>
  <c r="Q3799" i="11" s="1"/>
  <c r="R3799" i="11" a="1"/>
  <c r="R3799" i="11" s="1"/>
  <c r="N3800" i="11" a="1"/>
  <c r="N3800" i="11" s="1"/>
  <c r="O3800" i="11" a="1"/>
  <c r="O3800" i="11" s="1"/>
  <c r="P3800" i="11" a="1"/>
  <c r="P3800" i="11" s="1"/>
  <c r="Q3800" i="11" a="1"/>
  <c r="Q3800" i="11" s="1"/>
  <c r="R3800" i="11" a="1"/>
  <c r="R3800" i="11" s="1"/>
  <c r="N3801" i="11" a="1"/>
  <c r="N3801" i="11" s="1"/>
  <c r="O3801" i="11" a="1"/>
  <c r="O3801" i="11" s="1"/>
  <c r="P3801" i="11" a="1"/>
  <c r="P3801" i="11" s="1"/>
  <c r="Q3801" i="11" a="1"/>
  <c r="Q3801" i="11" s="1"/>
  <c r="R3801" i="11" a="1"/>
  <c r="R3801" i="11" s="1"/>
  <c r="N3802" i="11" a="1"/>
  <c r="N3802" i="11" s="1"/>
  <c r="O3802" i="11" a="1"/>
  <c r="O3802" i="11" s="1"/>
  <c r="P3802" i="11" a="1"/>
  <c r="P3802" i="11" s="1"/>
  <c r="Q3802" i="11" a="1"/>
  <c r="Q3802" i="11" s="1"/>
  <c r="R3802" i="11" a="1"/>
  <c r="R3802" i="11" s="1"/>
  <c r="N3803" i="11" a="1"/>
  <c r="N3803" i="11" s="1"/>
  <c r="O3803" i="11" a="1"/>
  <c r="O3803" i="11" s="1"/>
  <c r="P3803" i="11" a="1"/>
  <c r="P3803" i="11" s="1"/>
  <c r="Q3803" i="11" a="1"/>
  <c r="Q3803" i="11" s="1"/>
  <c r="R3803" i="11" a="1"/>
  <c r="R3803" i="11" s="1"/>
  <c r="N3804" i="11" a="1"/>
  <c r="N3804" i="11" s="1"/>
  <c r="O3804" i="11" a="1"/>
  <c r="O3804" i="11" s="1"/>
  <c r="P3804" i="11" a="1"/>
  <c r="P3804" i="11" s="1"/>
  <c r="Q3804" i="11" a="1"/>
  <c r="Q3804" i="11" s="1"/>
  <c r="R3804" i="11" a="1"/>
  <c r="R3804" i="11" s="1"/>
  <c r="N3805" i="11" a="1"/>
  <c r="N3805" i="11" s="1"/>
  <c r="O3805" i="11" a="1"/>
  <c r="O3805" i="11" s="1"/>
  <c r="P3805" i="11" a="1"/>
  <c r="P3805" i="11" s="1"/>
  <c r="Q3805" i="11" a="1"/>
  <c r="Q3805" i="11" s="1"/>
  <c r="R3805" i="11" a="1"/>
  <c r="R3805" i="11" s="1"/>
  <c r="N3806" i="11" a="1"/>
  <c r="N3806" i="11" s="1"/>
  <c r="O3806" i="11" a="1"/>
  <c r="O3806" i="11" s="1"/>
  <c r="P3806" i="11" a="1"/>
  <c r="P3806" i="11" s="1"/>
  <c r="Q3806" i="11" a="1"/>
  <c r="Q3806" i="11" s="1"/>
  <c r="R3806" i="11" a="1"/>
  <c r="R3806" i="11" s="1"/>
  <c r="N3807" i="11" a="1"/>
  <c r="N3807" i="11" s="1"/>
  <c r="O3807" i="11" a="1"/>
  <c r="O3807" i="11" s="1"/>
  <c r="P3807" i="11" a="1"/>
  <c r="P3807" i="11" s="1"/>
  <c r="Q3807" i="11" a="1"/>
  <c r="Q3807" i="11" s="1"/>
  <c r="R3807" i="11" a="1"/>
  <c r="R3807" i="11" s="1"/>
  <c r="N3808" i="11" a="1"/>
  <c r="N3808" i="11" s="1"/>
  <c r="O3808" i="11" a="1"/>
  <c r="O3808" i="11" s="1"/>
  <c r="P3808" i="11" a="1"/>
  <c r="P3808" i="11" s="1"/>
  <c r="Q3808" i="11" a="1"/>
  <c r="Q3808" i="11" s="1"/>
  <c r="R3808" i="11" a="1"/>
  <c r="R3808" i="11" s="1"/>
  <c r="N3809" i="11" a="1"/>
  <c r="N3809" i="11" s="1"/>
  <c r="O3809" i="11" a="1"/>
  <c r="O3809" i="11" s="1"/>
  <c r="P3809" i="11" a="1"/>
  <c r="P3809" i="11" s="1"/>
  <c r="Q3809" i="11" a="1"/>
  <c r="Q3809" i="11" s="1"/>
  <c r="R3809" i="11" a="1"/>
  <c r="R3809" i="11" s="1"/>
  <c r="N3810" i="11" a="1"/>
  <c r="N3810" i="11" s="1"/>
  <c r="O3810" i="11" a="1"/>
  <c r="O3810" i="11" s="1"/>
  <c r="P3810" i="11" a="1"/>
  <c r="P3810" i="11" s="1"/>
  <c r="Q3810" i="11" a="1"/>
  <c r="Q3810" i="11" s="1"/>
  <c r="R3810" i="11" a="1"/>
  <c r="R3810" i="11" s="1"/>
  <c r="N3811" i="11" a="1"/>
  <c r="N3811" i="11"/>
  <c r="O3811" i="11" a="1"/>
  <c r="O3811" i="11"/>
  <c r="P3811" i="11" a="1"/>
  <c r="P3811" i="11"/>
  <c r="Q3811" i="11" a="1"/>
  <c r="Q3811" i="11"/>
  <c r="R3811" i="11" a="1"/>
  <c r="R3811" i="11"/>
  <c r="N3812" i="11" a="1"/>
  <c r="N3812" i="11"/>
  <c r="O3812" i="11" a="1"/>
  <c r="O3812" i="11"/>
  <c r="P3812" i="11" a="1"/>
  <c r="P3812" i="11"/>
  <c r="Q3812" i="11" a="1"/>
  <c r="Q3812" i="11"/>
  <c r="R3812" i="11" a="1"/>
  <c r="R3812" i="11"/>
  <c r="N3813" i="11" a="1"/>
  <c r="N3813" i="11"/>
  <c r="O3813" i="11" a="1"/>
  <c r="O3813" i="11"/>
  <c r="P3813" i="11" a="1"/>
  <c r="P3813" i="11"/>
  <c r="Q3813" i="11" a="1"/>
  <c r="Q3813" i="11"/>
  <c r="R3813" i="11" a="1"/>
  <c r="R3813" i="11"/>
  <c r="N3814" i="11" a="1"/>
  <c r="N3814" i="11"/>
  <c r="O3814" i="11" a="1"/>
  <c r="O3814" i="11"/>
  <c r="P3814" i="11" a="1"/>
  <c r="P3814" i="11"/>
  <c r="Q3814" i="11" a="1"/>
  <c r="Q3814" i="11"/>
  <c r="R3814" i="11" a="1"/>
  <c r="R3814" i="11"/>
  <c r="N3815" i="11" a="1"/>
  <c r="N3815" i="11"/>
  <c r="O3815" i="11" a="1"/>
  <c r="O3815" i="11"/>
  <c r="P3815" i="11" a="1"/>
  <c r="P3815" i="11"/>
  <c r="Q3815" i="11" a="1"/>
  <c r="Q3815" i="11"/>
  <c r="R3815" i="11" a="1"/>
  <c r="R3815" i="11"/>
  <c r="N3816" i="11" a="1"/>
  <c r="N3816" i="11"/>
  <c r="O3816" i="11" a="1"/>
  <c r="O3816" i="11"/>
  <c r="P3816" i="11" a="1"/>
  <c r="P3816" i="11"/>
  <c r="Q3816" i="11" a="1"/>
  <c r="Q3816" i="11"/>
  <c r="R3816" i="11" a="1"/>
  <c r="R3816" i="11"/>
  <c r="N3817" i="11" a="1"/>
  <c r="N3817" i="11"/>
  <c r="O3817" i="11" a="1"/>
  <c r="O3817" i="11"/>
  <c r="P3817" i="11" a="1"/>
  <c r="P3817" i="11"/>
  <c r="Q3817" i="11" a="1"/>
  <c r="Q3817" i="11"/>
  <c r="R3817" i="11" a="1"/>
  <c r="R3817" i="11"/>
  <c r="N3818" i="11" a="1"/>
  <c r="N3818" i="11"/>
  <c r="O3818" i="11" a="1"/>
  <c r="O3818" i="11"/>
  <c r="P3818" i="11" a="1"/>
  <c r="P3818" i="11"/>
  <c r="Q3818" i="11" a="1"/>
  <c r="Q3818" i="11"/>
  <c r="R3818" i="11" a="1"/>
  <c r="R3818" i="11"/>
  <c r="N3819" i="11" a="1"/>
  <c r="N3819" i="11"/>
  <c r="O3819" i="11" a="1"/>
  <c r="O3819" i="11"/>
  <c r="P3819" i="11" a="1"/>
  <c r="P3819" i="11"/>
  <c r="Q3819" i="11" a="1"/>
  <c r="Q3819" i="11"/>
  <c r="R3819" i="11" a="1"/>
  <c r="R3819" i="11"/>
  <c r="N3820" i="11" a="1"/>
  <c r="N3820" i="11"/>
  <c r="O3820" i="11" a="1"/>
  <c r="O3820" i="11"/>
  <c r="P3820" i="11" a="1"/>
  <c r="P3820" i="11"/>
  <c r="Q3820" i="11" a="1"/>
  <c r="Q3820" i="11"/>
  <c r="R3820" i="11" a="1"/>
  <c r="R3820" i="11"/>
  <c r="N3821" i="11" a="1"/>
  <c r="N3821" i="11"/>
  <c r="O3821" i="11" a="1"/>
  <c r="O3821" i="11"/>
  <c r="P3821" i="11" a="1"/>
  <c r="P3821" i="11"/>
  <c r="Q3821" i="11" a="1"/>
  <c r="Q3821" i="11"/>
  <c r="R3821" i="11" a="1"/>
  <c r="R3821" i="11"/>
  <c r="N3822" i="11" a="1"/>
  <c r="N3822" i="11"/>
  <c r="O3822" i="11" a="1"/>
  <c r="O3822" i="11"/>
  <c r="P3822" i="11" a="1"/>
  <c r="P3822" i="11"/>
  <c r="Q3822" i="11" a="1"/>
  <c r="Q3822" i="11"/>
  <c r="R3822" i="11" a="1"/>
  <c r="R3822" i="11"/>
  <c r="N3823" i="11" a="1"/>
  <c r="N3823" i="11"/>
  <c r="O3823" i="11" a="1"/>
  <c r="O3823" i="11"/>
  <c r="P3823" i="11" a="1"/>
  <c r="P3823" i="11"/>
  <c r="Q3823" i="11" a="1"/>
  <c r="Q3823" i="11"/>
  <c r="R3823" i="11" a="1"/>
  <c r="R3823" i="11"/>
  <c r="N3824" i="11" a="1"/>
  <c r="N3824" i="11"/>
  <c r="O3824" i="11" a="1"/>
  <c r="O3824" i="11"/>
  <c r="P3824" i="11" a="1"/>
  <c r="P3824" i="11"/>
  <c r="Q3824" i="11" a="1"/>
  <c r="Q3824" i="11"/>
  <c r="R3824" i="11" a="1"/>
  <c r="R3824" i="11"/>
  <c r="N3825" i="11" a="1"/>
  <c r="N3825" i="11"/>
  <c r="O3825" i="11" a="1"/>
  <c r="O3825" i="11"/>
  <c r="P3825" i="11" a="1"/>
  <c r="P3825" i="11"/>
  <c r="Q3825" i="11" a="1"/>
  <c r="Q3825" i="11"/>
  <c r="R3825" i="11" a="1"/>
  <c r="R3825" i="11"/>
  <c r="N3826" i="11" a="1"/>
  <c r="N3826" i="11"/>
  <c r="O3826" i="11" a="1"/>
  <c r="O3826" i="11"/>
  <c r="P3826" i="11" a="1"/>
  <c r="P3826" i="11"/>
  <c r="Q3826" i="11" a="1"/>
  <c r="Q3826" i="11"/>
  <c r="R3826" i="11" a="1"/>
  <c r="R3826" i="11"/>
  <c r="N3827" i="11" a="1"/>
  <c r="N3827" i="11"/>
  <c r="O3827" i="11" a="1"/>
  <c r="O3827" i="11"/>
  <c r="P3827" i="11" a="1"/>
  <c r="P3827" i="11"/>
  <c r="Q3827" i="11" a="1"/>
  <c r="Q3827" i="11"/>
  <c r="R3827" i="11" a="1"/>
  <c r="R3827" i="11"/>
  <c r="N3828" i="11" a="1"/>
  <c r="N3828" i="11"/>
  <c r="O3828" i="11" a="1"/>
  <c r="O3828" i="11"/>
  <c r="P3828" i="11" a="1"/>
  <c r="P3828" i="11"/>
  <c r="Q3828" i="11" a="1"/>
  <c r="Q3828" i="11"/>
  <c r="R3828" i="11" a="1"/>
  <c r="R3828" i="11"/>
  <c r="N3829" i="11" a="1"/>
  <c r="N3829" i="11"/>
  <c r="O3829" i="11" a="1"/>
  <c r="O3829" i="11"/>
  <c r="P3829" i="11" a="1"/>
  <c r="P3829" i="11"/>
  <c r="Q3829" i="11" a="1"/>
  <c r="Q3829" i="11"/>
  <c r="R3829" i="11" a="1"/>
  <c r="R3829" i="11"/>
  <c r="N3830" i="11" a="1"/>
  <c r="N3830" i="11"/>
  <c r="O3830" i="11" a="1"/>
  <c r="O3830" i="11"/>
  <c r="P3830" i="11" a="1"/>
  <c r="P3830" i="11"/>
  <c r="Q3830" i="11" a="1"/>
  <c r="Q3830" i="11"/>
  <c r="R3830" i="11" a="1"/>
  <c r="R3830" i="11"/>
  <c r="N3831" i="11" a="1"/>
  <c r="N3831" i="11"/>
  <c r="O3831" i="11" a="1"/>
  <c r="O3831" i="11"/>
  <c r="P3831" i="11" a="1"/>
  <c r="P3831" i="11"/>
  <c r="Q3831" i="11" a="1"/>
  <c r="Q3831" i="11"/>
  <c r="R3831" i="11" a="1"/>
  <c r="R3831" i="11"/>
  <c r="N3832" i="11" a="1"/>
  <c r="N3832" i="11"/>
  <c r="O3832" i="11" a="1"/>
  <c r="O3832" i="11"/>
  <c r="P3832" i="11" a="1"/>
  <c r="P3832" i="11"/>
  <c r="Q3832" i="11" a="1"/>
  <c r="Q3832" i="11"/>
  <c r="R3832" i="11" a="1"/>
  <c r="R3832" i="11"/>
  <c r="N3833" i="11" a="1"/>
  <c r="N3833" i="11"/>
  <c r="O3833" i="11" a="1"/>
  <c r="O3833" i="11"/>
  <c r="P3833" i="11" a="1"/>
  <c r="P3833" i="11"/>
  <c r="Q3833" i="11" a="1"/>
  <c r="Q3833" i="11"/>
  <c r="R3833" i="11" a="1"/>
  <c r="R3833" i="11"/>
  <c r="N3834" i="11" a="1"/>
  <c r="N3834" i="11"/>
  <c r="O3834" i="11" a="1"/>
  <c r="O3834" i="11"/>
  <c r="P3834" i="11" a="1"/>
  <c r="P3834" i="11"/>
  <c r="Q3834" i="11" a="1"/>
  <c r="Q3834" i="11"/>
  <c r="R3834" i="11" a="1"/>
  <c r="R3834" i="11"/>
  <c r="N3835" i="11" a="1"/>
  <c r="N3835" i="11"/>
  <c r="O3835" i="11" a="1"/>
  <c r="O3835" i="11"/>
  <c r="P3835" i="11" a="1"/>
  <c r="P3835" i="11"/>
  <c r="Q3835" i="11" a="1"/>
  <c r="Q3835" i="11"/>
  <c r="R3835" i="11" a="1"/>
  <c r="R3835" i="11"/>
  <c r="N3836" i="11" a="1"/>
  <c r="N3836" i="11"/>
  <c r="O3836" i="11" a="1"/>
  <c r="O3836" i="11"/>
  <c r="P3836" i="11" a="1"/>
  <c r="P3836" i="11"/>
  <c r="Q3836" i="11" a="1"/>
  <c r="Q3836" i="11"/>
  <c r="R3836" i="11" a="1"/>
  <c r="R3836" i="11"/>
  <c r="N3837" i="11" a="1"/>
  <c r="N3837" i="11"/>
  <c r="O3837" i="11" a="1"/>
  <c r="O3837" i="11"/>
  <c r="P3837" i="11" a="1"/>
  <c r="P3837" i="11"/>
  <c r="Q3837" i="11" a="1"/>
  <c r="Q3837" i="11"/>
  <c r="R3837" i="11" a="1"/>
  <c r="R3837" i="11"/>
  <c r="N3838" i="11" a="1"/>
  <c r="N3838" i="11"/>
  <c r="O3838" i="11" a="1"/>
  <c r="O3838" i="11"/>
  <c r="P3838" i="11" a="1"/>
  <c r="P3838" i="11"/>
  <c r="Q3838" i="11" a="1"/>
  <c r="Q3838" i="11"/>
  <c r="R3838" i="11" a="1"/>
  <c r="R3838" i="11"/>
  <c r="N3839" i="11" a="1"/>
  <c r="N3839" i="11"/>
  <c r="O3839" i="11" a="1"/>
  <c r="O3839" i="11"/>
  <c r="P3839" i="11" a="1"/>
  <c r="P3839" i="11"/>
  <c r="Q3839" i="11" a="1"/>
  <c r="Q3839" i="11"/>
  <c r="R3839" i="11" a="1"/>
  <c r="R3839" i="11"/>
  <c r="N3840" i="11" a="1"/>
  <c r="N3840" i="11"/>
  <c r="O3840" i="11" a="1"/>
  <c r="O3840" i="11"/>
  <c r="P3840" i="11" a="1"/>
  <c r="P3840" i="11"/>
  <c r="Q3840" i="11" a="1"/>
  <c r="Q3840" i="11"/>
  <c r="R3840" i="11" a="1"/>
  <c r="R3840" i="11"/>
  <c r="N3841" i="11" a="1"/>
  <c r="N3841" i="11"/>
  <c r="O3841" i="11" a="1"/>
  <c r="O3841" i="11"/>
  <c r="P3841" i="11" a="1"/>
  <c r="P3841" i="11"/>
  <c r="Q3841" i="11" a="1"/>
  <c r="Q3841" i="11"/>
  <c r="R3841" i="11" a="1"/>
  <c r="R3841" i="11"/>
  <c r="N3842" i="11" a="1"/>
  <c r="N3842" i="11"/>
  <c r="O3842" i="11" a="1"/>
  <c r="O3842" i="11"/>
  <c r="P3842" i="11" a="1"/>
  <c r="P3842" i="11"/>
  <c r="Q3842" i="11" a="1"/>
  <c r="Q3842" i="11"/>
  <c r="R3842" i="11" a="1"/>
  <c r="R3842" i="11"/>
  <c r="N3843" i="11" a="1"/>
  <c r="N3843" i="11"/>
  <c r="O3843" i="11" a="1"/>
  <c r="O3843" i="11"/>
  <c r="P3843" i="11" a="1"/>
  <c r="P3843" i="11"/>
  <c r="Q3843" i="11" a="1"/>
  <c r="Q3843" i="11"/>
  <c r="R3843" i="11" a="1"/>
  <c r="R3843" i="11"/>
  <c r="N3844" i="11" a="1"/>
  <c r="N3844" i="11"/>
  <c r="O3844" i="11" a="1"/>
  <c r="O3844" i="11"/>
  <c r="P3844" i="11" a="1"/>
  <c r="P3844" i="11"/>
  <c r="Q3844" i="11" a="1"/>
  <c r="Q3844" i="11"/>
  <c r="R3844" i="11" a="1"/>
  <c r="R3844" i="11"/>
  <c r="N3845" i="11" a="1"/>
  <c r="N3845" i="11"/>
  <c r="O3845" i="11" a="1"/>
  <c r="O3845" i="11"/>
  <c r="P3845" i="11" a="1"/>
  <c r="P3845" i="11"/>
  <c r="Q3845" i="11" a="1"/>
  <c r="Q3845" i="11"/>
  <c r="R3845" i="11" a="1"/>
  <c r="R3845" i="11"/>
  <c r="N3846" i="11" a="1"/>
  <c r="N3846" i="11"/>
  <c r="O3846" i="11" a="1"/>
  <c r="O3846" i="11"/>
  <c r="P3846" i="11" a="1"/>
  <c r="P3846" i="11"/>
  <c r="Q3846" i="11" a="1"/>
  <c r="Q3846" i="11"/>
  <c r="R3846" i="11" a="1"/>
  <c r="R3846" i="11"/>
  <c r="N3847" i="11" a="1"/>
  <c r="N3847" i="11"/>
  <c r="O3847" i="11" a="1"/>
  <c r="O3847" i="11"/>
  <c r="P3847" i="11" a="1"/>
  <c r="P3847" i="11"/>
  <c r="Q3847" i="11" a="1"/>
  <c r="Q3847" i="11"/>
  <c r="R3847" i="11" a="1"/>
  <c r="R3847" i="11"/>
  <c r="N3848" i="11" a="1"/>
  <c r="N3848" i="11"/>
  <c r="O3848" i="11" a="1"/>
  <c r="O3848" i="11"/>
  <c r="P3848" i="11" a="1"/>
  <c r="P3848" i="11"/>
  <c r="Q3848" i="11" a="1"/>
  <c r="Q3848" i="11"/>
  <c r="R3848" i="11" a="1"/>
  <c r="R3848" i="11"/>
  <c r="N3849" i="11" a="1"/>
  <c r="N3849" i="11"/>
  <c r="O3849" i="11" a="1"/>
  <c r="O3849" i="11"/>
  <c r="P3849" i="11" a="1"/>
  <c r="P3849" i="11"/>
  <c r="Q3849" i="11" a="1"/>
  <c r="Q3849" i="11"/>
  <c r="R3849" i="11" a="1"/>
  <c r="R3849" i="11"/>
  <c r="N3850" i="11" a="1"/>
  <c r="N3850" i="11"/>
  <c r="O3850" i="11" a="1"/>
  <c r="O3850" i="11"/>
  <c r="P3850" i="11" a="1"/>
  <c r="P3850" i="11"/>
  <c r="Q3850" i="11" a="1"/>
  <c r="Q3850" i="11"/>
  <c r="R3850" i="11" a="1"/>
  <c r="R3850" i="11"/>
  <c r="N3851" i="11" a="1"/>
  <c r="N3851" i="11"/>
  <c r="O3851" i="11" a="1"/>
  <c r="O3851" i="11"/>
  <c r="P3851" i="11" a="1"/>
  <c r="P3851" i="11"/>
  <c r="Q3851" i="11" a="1"/>
  <c r="Q3851" i="11"/>
  <c r="R3851" i="11" a="1"/>
  <c r="R3851" i="11"/>
  <c r="N3852" i="11" a="1"/>
  <c r="N3852" i="11"/>
  <c r="O3852" i="11" a="1"/>
  <c r="O3852" i="11"/>
  <c r="P3852" i="11" a="1"/>
  <c r="P3852" i="11"/>
  <c r="Q3852" i="11" a="1"/>
  <c r="Q3852" i="11"/>
  <c r="R3852" i="11" a="1"/>
  <c r="R3852" i="11"/>
  <c r="N3853" i="11" a="1"/>
  <c r="N3853" i="11"/>
  <c r="O3853" i="11" a="1"/>
  <c r="O3853" i="11"/>
  <c r="P3853" i="11" a="1"/>
  <c r="P3853" i="11"/>
  <c r="Q3853" i="11" a="1"/>
  <c r="Q3853" i="11"/>
  <c r="R3853" i="11" a="1"/>
  <c r="R3853" i="11"/>
  <c r="N3854" i="11" a="1"/>
  <c r="N3854" i="11"/>
  <c r="O3854" i="11" a="1"/>
  <c r="O3854" i="11"/>
  <c r="P3854" i="11" a="1"/>
  <c r="P3854" i="11"/>
  <c r="Q3854" i="11" a="1"/>
  <c r="Q3854" i="11"/>
  <c r="R3854" i="11" a="1"/>
  <c r="R3854" i="11"/>
  <c r="N3855" i="11" a="1"/>
  <c r="N3855" i="11"/>
  <c r="O3855" i="11" a="1"/>
  <c r="O3855" i="11"/>
  <c r="P3855" i="11" a="1"/>
  <c r="P3855" i="11"/>
  <c r="Q3855" i="11" a="1"/>
  <c r="Q3855" i="11"/>
  <c r="R3855" i="11" a="1"/>
  <c r="R3855" i="11"/>
  <c r="N3856" i="11" a="1"/>
  <c r="N3856" i="11"/>
  <c r="O3856" i="11" a="1"/>
  <c r="O3856" i="11"/>
  <c r="P3856" i="11" a="1"/>
  <c r="P3856" i="11"/>
  <c r="Q3856" i="11" a="1"/>
  <c r="Q3856" i="11"/>
  <c r="R3856" i="11" a="1"/>
  <c r="R3856" i="11"/>
  <c r="N3857" i="11" a="1"/>
  <c r="N3857" i="11"/>
  <c r="O3857" i="11" a="1"/>
  <c r="O3857" i="11"/>
  <c r="P3857" i="11" a="1"/>
  <c r="P3857" i="11"/>
  <c r="Q3857" i="11" a="1"/>
  <c r="Q3857" i="11"/>
  <c r="R3857" i="11" a="1"/>
  <c r="R3857" i="11"/>
  <c r="N3858" i="11" a="1"/>
  <c r="N3858" i="11"/>
  <c r="O3858" i="11" a="1"/>
  <c r="O3858" i="11"/>
  <c r="P3858" i="11" a="1"/>
  <c r="P3858" i="11"/>
  <c r="Q3858" i="11" a="1"/>
  <c r="Q3858" i="11"/>
  <c r="R3858" i="11" a="1"/>
  <c r="R3858" i="11"/>
  <c r="N3859" i="11" a="1"/>
  <c r="N3859" i="11"/>
  <c r="O3859" i="11" a="1"/>
  <c r="O3859" i="11"/>
  <c r="P3859" i="11" a="1"/>
  <c r="P3859" i="11"/>
  <c r="Q3859" i="11" a="1"/>
  <c r="Q3859" i="11"/>
  <c r="R3859" i="11" a="1"/>
  <c r="R3859" i="11"/>
  <c r="N3860" i="11" a="1"/>
  <c r="N3860" i="11"/>
  <c r="O3860" i="11" a="1"/>
  <c r="O3860" i="11"/>
  <c r="P3860" i="11" a="1"/>
  <c r="P3860" i="11"/>
  <c r="Q3860" i="11" a="1"/>
  <c r="Q3860" i="11"/>
  <c r="R3860" i="11" a="1"/>
  <c r="R3860" i="11"/>
  <c r="N3861" i="11" a="1"/>
  <c r="N3861" i="11"/>
  <c r="O3861" i="11" a="1"/>
  <c r="O3861" i="11"/>
  <c r="P3861" i="11" a="1"/>
  <c r="P3861" i="11"/>
  <c r="Q3861" i="11" a="1"/>
  <c r="Q3861" i="11"/>
  <c r="R3861" i="11" a="1"/>
  <c r="R3861" i="11"/>
  <c r="N3862" i="11" a="1"/>
  <c r="N3862" i="11" s="1"/>
  <c r="O3862" i="11" a="1"/>
  <c r="O3862" i="11" s="1"/>
  <c r="P3862" i="11" a="1"/>
  <c r="P3862" i="11" s="1"/>
  <c r="Q3862" i="11" a="1"/>
  <c r="Q3862" i="11" s="1"/>
  <c r="R3862" i="11" a="1"/>
  <c r="R3862" i="11" s="1"/>
  <c r="N3863" i="11" a="1"/>
  <c r="N3863" i="11" s="1"/>
  <c r="O3863" i="11" a="1"/>
  <c r="O3863" i="11" s="1"/>
  <c r="P3863" i="11" a="1"/>
  <c r="P3863" i="11" s="1"/>
  <c r="Q3863" i="11" a="1"/>
  <c r="Q3863" i="11" s="1"/>
  <c r="R3863" i="11" a="1"/>
  <c r="R3863" i="11" s="1"/>
  <c r="N3864" i="11" a="1"/>
  <c r="N3864" i="11" s="1"/>
  <c r="O3864" i="11" a="1"/>
  <c r="O3864" i="11" s="1"/>
  <c r="P3864" i="11" a="1"/>
  <c r="P3864" i="11" s="1"/>
  <c r="Q3864" i="11" a="1"/>
  <c r="Q3864" i="11" s="1"/>
  <c r="R3864" i="11" a="1"/>
  <c r="R3864" i="11" s="1"/>
  <c r="N3865" i="11" a="1"/>
  <c r="N3865" i="11" s="1"/>
  <c r="O3865" i="11" a="1"/>
  <c r="O3865" i="11" s="1"/>
  <c r="P3865" i="11" a="1"/>
  <c r="P3865" i="11" s="1"/>
  <c r="Q3865" i="11" a="1"/>
  <c r="Q3865" i="11" s="1"/>
  <c r="R3865" i="11" a="1"/>
  <c r="R3865" i="11" s="1"/>
  <c r="N3866" i="11" a="1"/>
  <c r="N3866" i="11" s="1"/>
  <c r="O3866" i="11" a="1"/>
  <c r="O3866" i="11" s="1"/>
  <c r="P3866" i="11" a="1"/>
  <c r="P3866" i="11" s="1"/>
  <c r="Q3866" i="11" a="1"/>
  <c r="Q3866" i="11" s="1"/>
  <c r="R3866" i="11" a="1"/>
  <c r="R3866" i="11" s="1"/>
  <c r="N3867" i="11" a="1"/>
  <c r="N3867" i="11" s="1"/>
  <c r="O3867" i="11" a="1"/>
  <c r="O3867" i="11" s="1"/>
  <c r="P3867" i="11" a="1"/>
  <c r="P3867" i="11" s="1"/>
  <c r="Q3867" i="11" a="1"/>
  <c r="Q3867" i="11" s="1"/>
  <c r="R3867" i="11" a="1"/>
  <c r="R3867" i="11" s="1"/>
  <c r="N3868" i="11" a="1"/>
  <c r="N3868" i="11" s="1"/>
  <c r="O3868" i="11" a="1"/>
  <c r="O3868" i="11" s="1"/>
  <c r="P3868" i="11" a="1"/>
  <c r="P3868" i="11" s="1"/>
  <c r="Q3868" i="11" a="1"/>
  <c r="Q3868" i="11" s="1"/>
  <c r="R3868" i="11" a="1"/>
  <c r="R3868" i="11" s="1"/>
  <c r="N3869" i="11" a="1"/>
  <c r="N3869" i="11" s="1"/>
  <c r="O3869" i="11" a="1"/>
  <c r="O3869" i="11" s="1"/>
  <c r="P3869" i="11" a="1"/>
  <c r="P3869" i="11" s="1"/>
  <c r="Q3869" i="11" a="1"/>
  <c r="Q3869" i="11" s="1"/>
  <c r="R3869" i="11" a="1"/>
  <c r="R3869" i="11" s="1"/>
  <c r="N3870" i="11" a="1"/>
  <c r="N3870" i="11" s="1"/>
  <c r="O3870" i="11" a="1"/>
  <c r="O3870" i="11" s="1"/>
  <c r="P3870" i="11" a="1"/>
  <c r="P3870" i="11" s="1"/>
  <c r="Q3870" i="11" a="1"/>
  <c r="Q3870" i="11" s="1"/>
  <c r="R3870" i="11" a="1"/>
  <c r="R3870" i="11" s="1"/>
  <c r="N3871" i="11" a="1"/>
  <c r="N3871" i="11" s="1"/>
  <c r="O3871" i="11" a="1"/>
  <c r="O3871" i="11" s="1"/>
  <c r="P3871" i="11" a="1"/>
  <c r="P3871" i="11" s="1"/>
  <c r="Q3871" i="11" a="1"/>
  <c r="Q3871" i="11" s="1"/>
  <c r="R3871" i="11" a="1"/>
  <c r="R3871" i="11" s="1"/>
  <c r="N3872" i="11" a="1"/>
  <c r="N3872" i="11" s="1"/>
  <c r="O3872" i="11" a="1"/>
  <c r="O3872" i="11" s="1"/>
  <c r="P3872" i="11" a="1"/>
  <c r="P3872" i="11" s="1"/>
  <c r="Q3872" i="11" a="1"/>
  <c r="Q3872" i="11" s="1"/>
  <c r="R3872" i="11" a="1"/>
  <c r="R3872" i="11" s="1"/>
  <c r="N3873" i="11" a="1"/>
  <c r="N3873" i="11" s="1"/>
  <c r="O3873" i="11" a="1"/>
  <c r="O3873" i="11" s="1"/>
  <c r="P3873" i="11" a="1"/>
  <c r="P3873" i="11" s="1"/>
  <c r="Q3873" i="11" a="1"/>
  <c r="Q3873" i="11" s="1"/>
  <c r="R3873" i="11" a="1"/>
  <c r="R3873" i="11" s="1"/>
  <c r="N3874" i="11" a="1"/>
  <c r="N3874" i="11" s="1"/>
  <c r="O3874" i="11" a="1"/>
  <c r="O3874" i="11" s="1"/>
  <c r="P3874" i="11" a="1"/>
  <c r="P3874" i="11" s="1"/>
  <c r="Q3874" i="11" a="1"/>
  <c r="Q3874" i="11" s="1"/>
  <c r="R3874" i="11" a="1"/>
  <c r="R3874" i="11" s="1"/>
  <c r="N3875" i="11" a="1"/>
  <c r="N3875" i="11" s="1"/>
  <c r="O3875" i="11" a="1"/>
  <c r="O3875" i="11" s="1"/>
  <c r="P3875" i="11" a="1"/>
  <c r="P3875" i="11" s="1"/>
  <c r="Q3875" i="11" a="1"/>
  <c r="Q3875" i="11" s="1"/>
  <c r="R3875" i="11" a="1"/>
  <c r="R3875" i="11" s="1"/>
  <c r="N3876" i="11" a="1"/>
  <c r="N3876" i="11" s="1"/>
  <c r="O3876" i="11" a="1"/>
  <c r="O3876" i="11" s="1"/>
  <c r="P3876" i="11" a="1"/>
  <c r="P3876" i="11" s="1"/>
  <c r="Q3876" i="11" a="1"/>
  <c r="Q3876" i="11" s="1"/>
  <c r="R3876" i="11" a="1"/>
  <c r="R3876" i="11" s="1"/>
  <c r="N3877" i="11" a="1"/>
  <c r="N3877" i="11" s="1"/>
  <c r="O3877" i="11" a="1"/>
  <c r="O3877" i="11" s="1"/>
  <c r="P3877" i="11" a="1"/>
  <c r="P3877" i="11" s="1"/>
  <c r="Q3877" i="11" a="1"/>
  <c r="Q3877" i="11" s="1"/>
  <c r="R3877" i="11" a="1"/>
  <c r="R3877" i="11" s="1"/>
  <c r="N3878" i="11" a="1"/>
  <c r="N3878" i="11" s="1"/>
  <c r="O3878" i="11" a="1"/>
  <c r="O3878" i="11" s="1"/>
  <c r="P3878" i="11" a="1"/>
  <c r="P3878" i="11" s="1"/>
  <c r="Q3878" i="11" a="1"/>
  <c r="Q3878" i="11" s="1"/>
  <c r="R3878" i="11" a="1"/>
  <c r="R3878" i="11" s="1"/>
  <c r="N3879" i="11" a="1"/>
  <c r="N3879" i="11" s="1"/>
  <c r="O3879" i="11" a="1"/>
  <c r="O3879" i="11" s="1"/>
  <c r="P3879" i="11" a="1"/>
  <c r="P3879" i="11" s="1"/>
  <c r="Q3879" i="11" a="1"/>
  <c r="Q3879" i="11" s="1"/>
  <c r="R3879" i="11" a="1"/>
  <c r="R3879" i="11" s="1"/>
  <c r="N3880" i="11" a="1"/>
  <c r="N3880" i="11" s="1"/>
  <c r="O3880" i="11" a="1"/>
  <c r="O3880" i="11" s="1"/>
  <c r="P3880" i="11" a="1"/>
  <c r="P3880" i="11" s="1"/>
  <c r="Q3880" i="11" a="1"/>
  <c r="Q3880" i="11" s="1"/>
  <c r="R3880" i="11" a="1"/>
  <c r="R3880" i="11" s="1"/>
  <c r="N3881" i="11" a="1"/>
  <c r="N3881" i="11" s="1"/>
  <c r="O3881" i="11" a="1"/>
  <c r="O3881" i="11" s="1"/>
  <c r="P3881" i="11" a="1"/>
  <c r="P3881" i="11" s="1"/>
  <c r="Q3881" i="11" a="1"/>
  <c r="Q3881" i="11" s="1"/>
  <c r="R3881" i="11" a="1"/>
  <c r="R3881" i="11" s="1"/>
  <c r="N3882" i="11" a="1"/>
  <c r="N3882" i="11" s="1"/>
  <c r="O3882" i="11" a="1"/>
  <c r="O3882" i="11" s="1"/>
  <c r="P3882" i="11" a="1"/>
  <c r="P3882" i="11" s="1"/>
  <c r="Q3882" i="11" a="1"/>
  <c r="Q3882" i="11" s="1"/>
  <c r="R3882" i="11" a="1"/>
  <c r="R3882" i="11" s="1"/>
  <c r="N3883" i="11" a="1"/>
  <c r="N3883" i="11" s="1"/>
  <c r="O3883" i="11" a="1"/>
  <c r="O3883" i="11" s="1"/>
  <c r="P3883" i="11" a="1"/>
  <c r="P3883" i="11" s="1"/>
  <c r="Q3883" i="11" a="1"/>
  <c r="Q3883" i="11" s="1"/>
  <c r="R3883" i="11" a="1"/>
  <c r="R3883" i="11" s="1"/>
  <c r="N3884" i="11" a="1"/>
  <c r="N3884" i="11" s="1"/>
  <c r="O3884" i="11" a="1"/>
  <c r="O3884" i="11" s="1"/>
  <c r="P3884" i="11" a="1"/>
  <c r="P3884" i="11" s="1"/>
  <c r="Q3884" i="11" a="1"/>
  <c r="Q3884" i="11" s="1"/>
  <c r="R3884" i="11" a="1"/>
  <c r="R3884" i="11" s="1"/>
  <c r="N3885" i="11" a="1"/>
  <c r="N3885" i="11" s="1"/>
  <c r="O3885" i="11" a="1"/>
  <c r="O3885" i="11" s="1"/>
  <c r="P3885" i="11" a="1"/>
  <c r="P3885" i="11" s="1"/>
  <c r="Q3885" i="11" a="1"/>
  <c r="Q3885" i="11" s="1"/>
  <c r="R3885" i="11" a="1"/>
  <c r="R3885" i="11" s="1"/>
  <c r="N3886" i="11" a="1"/>
  <c r="N3886" i="11" s="1"/>
  <c r="O3886" i="11" a="1"/>
  <c r="O3886" i="11" s="1"/>
  <c r="P3886" i="11" a="1"/>
  <c r="P3886" i="11" s="1"/>
  <c r="Q3886" i="11" a="1"/>
  <c r="Q3886" i="11" s="1"/>
  <c r="R3886" i="11" a="1"/>
  <c r="R3886" i="11" s="1"/>
  <c r="N3887" i="11" a="1"/>
  <c r="N3887" i="11" s="1"/>
  <c r="O3887" i="11" a="1"/>
  <c r="O3887" i="11" s="1"/>
  <c r="P3887" i="11" a="1"/>
  <c r="P3887" i="11" s="1"/>
  <c r="Q3887" i="11" a="1"/>
  <c r="Q3887" i="11" s="1"/>
  <c r="R3887" i="11" a="1"/>
  <c r="R3887" i="11" s="1"/>
  <c r="N3888" i="11" a="1"/>
  <c r="N3888" i="11" s="1"/>
  <c r="O3888" i="11" a="1"/>
  <c r="O3888" i="11" s="1"/>
  <c r="P3888" i="11" a="1"/>
  <c r="P3888" i="11" s="1"/>
  <c r="Q3888" i="11" a="1"/>
  <c r="Q3888" i="11" s="1"/>
  <c r="R3888" i="11" a="1"/>
  <c r="R3888" i="11" s="1"/>
  <c r="N3889" i="11" a="1"/>
  <c r="N3889" i="11" s="1"/>
  <c r="O3889" i="11" a="1"/>
  <c r="O3889" i="11" s="1"/>
  <c r="P3889" i="11" a="1"/>
  <c r="P3889" i="11" s="1"/>
  <c r="Q3889" i="11" a="1"/>
  <c r="Q3889" i="11" s="1"/>
  <c r="R3889" i="11" a="1"/>
  <c r="R3889" i="11" s="1"/>
  <c r="N3890" i="11" a="1"/>
  <c r="N3890" i="11" s="1"/>
  <c r="O3890" i="11" a="1"/>
  <c r="O3890" i="11" s="1"/>
  <c r="P3890" i="11" a="1"/>
  <c r="P3890" i="11" s="1"/>
  <c r="Q3890" i="11" a="1"/>
  <c r="Q3890" i="11" s="1"/>
  <c r="R3890" i="11" a="1"/>
  <c r="R3890" i="11" s="1"/>
  <c r="N3891" i="11" a="1"/>
  <c r="N3891" i="11" s="1"/>
  <c r="O3891" i="11" a="1"/>
  <c r="O3891" i="11" s="1"/>
  <c r="P3891" i="11" a="1"/>
  <c r="P3891" i="11" s="1"/>
  <c r="Q3891" i="11" a="1"/>
  <c r="Q3891" i="11" s="1"/>
  <c r="R3891" i="11" a="1"/>
  <c r="R3891" i="11" s="1"/>
  <c r="N3892" i="11" a="1"/>
  <c r="N3892" i="11" s="1"/>
  <c r="O3892" i="11" a="1"/>
  <c r="O3892" i="11" s="1"/>
  <c r="P3892" i="11" a="1"/>
  <c r="P3892" i="11" s="1"/>
  <c r="Q3892" i="11" a="1"/>
  <c r="Q3892" i="11" s="1"/>
  <c r="R3892" i="11" a="1"/>
  <c r="R3892" i="11" s="1"/>
  <c r="N3893" i="11" a="1"/>
  <c r="N3893" i="11" s="1"/>
  <c r="O3893" i="11" a="1"/>
  <c r="O3893" i="11" s="1"/>
  <c r="P3893" i="11" a="1"/>
  <c r="P3893" i="11" s="1"/>
  <c r="Q3893" i="11" a="1"/>
  <c r="Q3893" i="11" s="1"/>
  <c r="R3893" i="11" a="1"/>
  <c r="R3893" i="11" s="1"/>
  <c r="N3894" i="11" a="1"/>
  <c r="N3894" i="11" s="1"/>
  <c r="O3894" i="11" a="1"/>
  <c r="O3894" i="11" s="1"/>
  <c r="P3894" i="11" a="1"/>
  <c r="P3894" i="11" s="1"/>
  <c r="Q3894" i="11" a="1"/>
  <c r="Q3894" i="11" s="1"/>
  <c r="R3894" i="11" a="1"/>
  <c r="R3894" i="11" s="1"/>
  <c r="N3895" i="11" a="1"/>
  <c r="N3895" i="11" s="1"/>
  <c r="O3895" i="11" a="1"/>
  <c r="O3895" i="11" s="1"/>
  <c r="P3895" i="11" a="1"/>
  <c r="P3895" i="11" s="1"/>
  <c r="Q3895" i="11" a="1"/>
  <c r="Q3895" i="11" s="1"/>
  <c r="R3895" i="11" a="1"/>
  <c r="R3895" i="11" s="1"/>
  <c r="N3896" i="11" a="1"/>
  <c r="N3896" i="11" s="1"/>
  <c r="O3896" i="11" a="1"/>
  <c r="O3896" i="11" s="1"/>
  <c r="P3896" i="11" a="1"/>
  <c r="P3896" i="11" s="1"/>
  <c r="Q3896" i="11" a="1"/>
  <c r="Q3896" i="11" s="1"/>
  <c r="R3896" i="11" a="1"/>
  <c r="R3896" i="11" s="1"/>
  <c r="N3897" i="11" a="1"/>
  <c r="N3897" i="11" s="1"/>
  <c r="O3897" i="11" a="1"/>
  <c r="O3897" i="11" s="1"/>
  <c r="P3897" i="11" a="1"/>
  <c r="P3897" i="11" s="1"/>
  <c r="Q3897" i="11" a="1"/>
  <c r="Q3897" i="11" s="1"/>
  <c r="R3897" i="11" a="1"/>
  <c r="R3897" i="11" s="1"/>
  <c r="N3898" i="11" a="1"/>
  <c r="N3898" i="11" s="1"/>
  <c r="O3898" i="11" a="1"/>
  <c r="O3898" i="11" s="1"/>
  <c r="P3898" i="11" a="1"/>
  <c r="P3898" i="11" s="1"/>
  <c r="Q3898" i="11" a="1"/>
  <c r="Q3898" i="11" s="1"/>
  <c r="R3898" i="11" a="1"/>
  <c r="R3898" i="11" s="1"/>
  <c r="N3899" i="11" a="1"/>
  <c r="N3899" i="11" s="1"/>
  <c r="O3899" i="11" a="1"/>
  <c r="O3899" i="11" s="1"/>
  <c r="P3899" i="11" a="1"/>
  <c r="P3899" i="11" s="1"/>
  <c r="Q3899" i="11" a="1"/>
  <c r="Q3899" i="11" s="1"/>
  <c r="R3899" i="11" a="1"/>
  <c r="R3899" i="11" s="1"/>
  <c r="N3900" i="11" a="1"/>
  <c r="N3900" i="11" s="1"/>
  <c r="O3900" i="11" a="1"/>
  <c r="O3900" i="11" s="1"/>
  <c r="P3900" i="11" a="1"/>
  <c r="P3900" i="11" s="1"/>
  <c r="Q3900" i="11" a="1"/>
  <c r="Q3900" i="11" s="1"/>
  <c r="R3900" i="11" a="1"/>
  <c r="R3900" i="11" s="1"/>
  <c r="N3901" i="11" a="1"/>
  <c r="N3901" i="11" s="1"/>
  <c r="O3901" i="11" a="1"/>
  <c r="O3901" i="11" s="1"/>
  <c r="P3901" i="11" a="1"/>
  <c r="P3901" i="11" s="1"/>
  <c r="Q3901" i="11" a="1"/>
  <c r="Q3901" i="11" s="1"/>
  <c r="R3901" i="11" a="1"/>
  <c r="R3901" i="11" s="1"/>
  <c r="N3902" i="11" a="1"/>
  <c r="N3902" i="11" s="1"/>
  <c r="O3902" i="11" a="1"/>
  <c r="O3902" i="11" s="1"/>
  <c r="P3902" i="11" a="1"/>
  <c r="P3902" i="11" s="1"/>
  <c r="Q3902" i="11" a="1"/>
  <c r="Q3902" i="11" s="1"/>
  <c r="R3902" i="11" a="1"/>
  <c r="R3902" i="11" s="1"/>
  <c r="N3903" i="11" a="1"/>
  <c r="N3903" i="11" s="1"/>
  <c r="O3903" i="11" a="1"/>
  <c r="O3903" i="11" s="1"/>
  <c r="P3903" i="11" a="1"/>
  <c r="P3903" i="11" s="1"/>
  <c r="Q3903" i="11" a="1"/>
  <c r="Q3903" i="11" s="1"/>
  <c r="R3903" i="11" a="1"/>
  <c r="R3903" i="11" s="1"/>
  <c r="N3904" i="11" a="1"/>
  <c r="N3904" i="11" s="1"/>
  <c r="O3904" i="11" a="1"/>
  <c r="O3904" i="11" s="1"/>
  <c r="P3904" i="11" a="1"/>
  <c r="P3904" i="11" s="1"/>
  <c r="Q3904" i="11" a="1"/>
  <c r="Q3904" i="11" s="1"/>
  <c r="R3904" i="11" a="1"/>
  <c r="R3904" i="11" s="1"/>
  <c r="N3905" i="11" a="1"/>
  <c r="N3905" i="11" s="1"/>
  <c r="O3905" i="11" a="1"/>
  <c r="O3905" i="11" s="1"/>
  <c r="P3905" i="11" a="1"/>
  <c r="P3905" i="11" s="1"/>
  <c r="Q3905" i="11" a="1"/>
  <c r="Q3905" i="11" s="1"/>
  <c r="R3905" i="11" a="1"/>
  <c r="R3905" i="11" s="1"/>
  <c r="N3906" i="11" a="1"/>
  <c r="N3906" i="11" s="1"/>
  <c r="O3906" i="11" a="1"/>
  <c r="O3906" i="11" s="1"/>
  <c r="P3906" i="11" a="1"/>
  <c r="P3906" i="11" s="1"/>
  <c r="Q3906" i="11" a="1"/>
  <c r="Q3906" i="11" s="1"/>
  <c r="R3906" i="11" a="1"/>
  <c r="R3906" i="11" s="1"/>
  <c r="N3907" i="11" a="1"/>
  <c r="N3907" i="11" s="1"/>
  <c r="O3907" i="11" a="1"/>
  <c r="O3907" i="11" s="1"/>
  <c r="P3907" i="11" a="1"/>
  <c r="P3907" i="11" s="1"/>
  <c r="Q3907" i="11" a="1"/>
  <c r="Q3907" i="11" s="1"/>
  <c r="R3907" i="11" a="1"/>
  <c r="R3907" i="11" s="1"/>
  <c r="N3908" i="11" a="1"/>
  <c r="N3908" i="11" s="1"/>
  <c r="O3908" i="11" a="1"/>
  <c r="O3908" i="11" s="1"/>
  <c r="P3908" i="11" a="1"/>
  <c r="P3908" i="11" s="1"/>
  <c r="Q3908" i="11" a="1"/>
  <c r="Q3908" i="11" s="1"/>
  <c r="R3908" i="11" a="1"/>
  <c r="R3908" i="11" s="1"/>
  <c r="N3909" i="11" a="1"/>
  <c r="N3909" i="11" s="1"/>
  <c r="O3909" i="11" a="1"/>
  <c r="O3909" i="11" s="1"/>
  <c r="P3909" i="11" a="1"/>
  <c r="P3909" i="11" s="1"/>
  <c r="Q3909" i="11" a="1"/>
  <c r="Q3909" i="11" s="1"/>
  <c r="R3909" i="11" a="1"/>
  <c r="R3909" i="11" s="1"/>
  <c r="N3910" i="11" a="1"/>
  <c r="N3910" i="11" s="1"/>
  <c r="O3910" i="11" a="1"/>
  <c r="O3910" i="11" s="1"/>
  <c r="P3910" i="11" a="1"/>
  <c r="P3910" i="11" s="1"/>
  <c r="Q3910" i="11" a="1"/>
  <c r="Q3910" i="11" s="1"/>
  <c r="R3910" i="11" a="1"/>
  <c r="R3910" i="11" s="1"/>
  <c r="N3911" i="11" a="1"/>
  <c r="N3911" i="11" s="1"/>
  <c r="O3911" i="11" a="1"/>
  <c r="O3911" i="11" s="1"/>
  <c r="P3911" i="11" a="1"/>
  <c r="P3911" i="11" s="1"/>
  <c r="Q3911" i="11" a="1"/>
  <c r="Q3911" i="11" s="1"/>
  <c r="R3911" i="11" a="1"/>
  <c r="R3911" i="11" s="1"/>
  <c r="N3912" i="11" a="1"/>
  <c r="N3912" i="11" s="1"/>
  <c r="O3912" i="11" a="1"/>
  <c r="O3912" i="11" s="1"/>
  <c r="P3912" i="11" a="1"/>
  <c r="P3912" i="11" s="1"/>
  <c r="Q3912" i="11" a="1"/>
  <c r="Q3912" i="11" s="1"/>
  <c r="R3912" i="11" a="1"/>
  <c r="R3912" i="11" s="1"/>
  <c r="N3913" i="11" a="1"/>
  <c r="N3913" i="11" s="1"/>
  <c r="O3913" i="11" a="1"/>
  <c r="O3913" i="11" s="1"/>
  <c r="P3913" i="11" a="1"/>
  <c r="P3913" i="11" s="1"/>
  <c r="Q3913" i="11" a="1"/>
  <c r="Q3913" i="11" s="1"/>
  <c r="R3913" i="11" a="1"/>
  <c r="R3913" i="11" s="1"/>
  <c r="N3914" i="11" a="1"/>
  <c r="N3914" i="11" s="1"/>
  <c r="O3914" i="11" a="1"/>
  <c r="O3914" i="11" s="1"/>
  <c r="P3914" i="11" a="1"/>
  <c r="P3914" i="11" s="1"/>
  <c r="Q3914" i="11" a="1"/>
  <c r="Q3914" i="11" s="1"/>
  <c r="R3914" i="11" a="1"/>
  <c r="R3914" i="11" s="1"/>
  <c r="N3915" i="11" a="1"/>
  <c r="N3915" i="11" s="1"/>
  <c r="O3915" i="11" a="1"/>
  <c r="O3915" i="11" s="1"/>
  <c r="P3915" i="11" a="1"/>
  <c r="P3915" i="11" s="1"/>
  <c r="Q3915" i="11" a="1"/>
  <c r="Q3915" i="11" s="1"/>
  <c r="R3915" i="11" a="1"/>
  <c r="R3915" i="11" s="1"/>
  <c r="N3916" i="11" a="1"/>
  <c r="N3916" i="11" s="1"/>
  <c r="O3916" i="11" a="1"/>
  <c r="O3916" i="11" s="1"/>
  <c r="P3916" i="11" a="1"/>
  <c r="P3916" i="11" s="1"/>
  <c r="Q3916" i="11" a="1"/>
  <c r="Q3916" i="11" s="1"/>
  <c r="R3916" i="11" a="1"/>
  <c r="R3916" i="11" s="1"/>
  <c r="N3917" i="11" a="1"/>
  <c r="N3917" i="11" s="1"/>
  <c r="O3917" i="11" a="1"/>
  <c r="O3917" i="11" s="1"/>
  <c r="P3917" i="11" a="1"/>
  <c r="P3917" i="11" s="1"/>
  <c r="Q3917" i="11" a="1"/>
  <c r="Q3917" i="11" s="1"/>
  <c r="R3917" i="11" a="1"/>
  <c r="R3917" i="11" s="1"/>
  <c r="N3918" i="11" a="1"/>
  <c r="N3918" i="11" s="1"/>
  <c r="O3918" i="11" a="1"/>
  <c r="O3918" i="11" s="1"/>
  <c r="P3918" i="11" a="1"/>
  <c r="P3918" i="11" s="1"/>
  <c r="Q3918" i="11" a="1"/>
  <c r="Q3918" i="11" s="1"/>
  <c r="R3918" i="11" a="1"/>
  <c r="R3918" i="11" s="1"/>
  <c r="N3919" i="11" a="1"/>
  <c r="N3919" i="11" s="1"/>
  <c r="O3919" i="11" a="1"/>
  <c r="O3919" i="11" s="1"/>
  <c r="P3919" i="11" a="1"/>
  <c r="P3919" i="11" s="1"/>
  <c r="Q3919" i="11" a="1"/>
  <c r="Q3919" i="11" s="1"/>
  <c r="R3919" i="11" a="1"/>
  <c r="R3919" i="11" s="1"/>
  <c r="N3920" i="11" a="1"/>
  <c r="N3920" i="11" s="1"/>
  <c r="O3920" i="11" a="1"/>
  <c r="O3920" i="11" s="1"/>
  <c r="P3920" i="11" a="1"/>
  <c r="P3920" i="11" s="1"/>
  <c r="Q3920" i="11" a="1"/>
  <c r="Q3920" i="11" s="1"/>
  <c r="R3920" i="11" a="1"/>
  <c r="R3920" i="11" s="1"/>
  <c r="N3921" i="11" a="1"/>
  <c r="N3921" i="11" s="1"/>
  <c r="O3921" i="11" a="1"/>
  <c r="O3921" i="11" s="1"/>
  <c r="P3921" i="11" a="1"/>
  <c r="P3921" i="11" s="1"/>
  <c r="Q3921" i="11" a="1"/>
  <c r="Q3921" i="11" s="1"/>
  <c r="R3921" i="11" a="1"/>
  <c r="R3921" i="11" s="1"/>
  <c r="N3922" i="11" a="1"/>
  <c r="N3922" i="11" s="1"/>
  <c r="O3922" i="11" a="1"/>
  <c r="O3922" i="11" s="1"/>
  <c r="P3922" i="11" a="1"/>
  <c r="P3922" i="11" s="1"/>
  <c r="Q3922" i="11" a="1"/>
  <c r="Q3922" i="11" s="1"/>
  <c r="R3922" i="11" a="1"/>
  <c r="R3922" i="11" s="1"/>
  <c r="N3923" i="11" a="1"/>
  <c r="N3923" i="11" s="1"/>
  <c r="O3923" i="11" a="1"/>
  <c r="O3923" i="11" s="1"/>
  <c r="P3923" i="11" a="1"/>
  <c r="P3923" i="11" s="1"/>
  <c r="Q3923" i="11" a="1"/>
  <c r="Q3923" i="11" s="1"/>
  <c r="R3923" i="11" a="1"/>
  <c r="R3923" i="11" s="1"/>
  <c r="N3924" i="11" a="1"/>
  <c r="N3924" i="11" s="1"/>
  <c r="O3924" i="11" a="1"/>
  <c r="O3924" i="11" s="1"/>
  <c r="P3924" i="11" a="1"/>
  <c r="P3924" i="11" s="1"/>
  <c r="Q3924" i="11" a="1"/>
  <c r="Q3924" i="11" s="1"/>
  <c r="R3924" i="11" a="1"/>
  <c r="R3924" i="11" s="1"/>
  <c r="N3925" i="11" a="1"/>
  <c r="N3925" i="11" s="1"/>
  <c r="O3925" i="11" a="1"/>
  <c r="O3925" i="11" s="1"/>
  <c r="P3925" i="11" a="1"/>
  <c r="P3925" i="11" s="1"/>
  <c r="Q3925" i="11" a="1"/>
  <c r="Q3925" i="11" s="1"/>
  <c r="R3925" i="11" a="1"/>
  <c r="R3925" i="11" s="1"/>
  <c r="N3926" i="11" a="1"/>
  <c r="N3926" i="11" s="1"/>
  <c r="O3926" i="11" a="1"/>
  <c r="O3926" i="11" s="1"/>
  <c r="P3926" i="11" a="1"/>
  <c r="P3926" i="11" s="1"/>
  <c r="Q3926" i="11" a="1"/>
  <c r="Q3926" i="11" s="1"/>
  <c r="R3926" i="11" a="1"/>
  <c r="R3926" i="11" s="1"/>
  <c r="N3927" i="11" a="1"/>
  <c r="N3927" i="11" s="1"/>
  <c r="O3927" i="11" a="1"/>
  <c r="O3927" i="11" s="1"/>
  <c r="P3927" i="11" a="1"/>
  <c r="P3927" i="11" s="1"/>
  <c r="Q3927" i="11" a="1"/>
  <c r="Q3927" i="11" s="1"/>
  <c r="R3927" i="11" a="1"/>
  <c r="R3927" i="11" s="1"/>
  <c r="N3928" i="11" a="1"/>
  <c r="N3928" i="11" s="1"/>
  <c r="O3928" i="11" a="1"/>
  <c r="O3928" i="11" s="1"/>
  <c r="P3928" i="11" a="1"/>
  <c r="P3928" i="11" s="1"/>
  <c r="Q3928" i="11" a="1"/>
  <c r="Q3928" i="11" s="1"/>
  <c r="R3928" i="11" a="1"/>
  <c r="R3928" i="11" s="1"/>
  <c r="N3929" i="11" a="1"/>
  <c r="N3929" i="11" s="1"/>
  <c r="O3929" i="11" a="1"/>
  <c r="O3929" i="11" s="1"/>
  <c r="P3929" i="11" a="1"/>
  <c r="P3929" i="11" s="1"/>
  <c r="Q3929" i="11" a="1"/>
  <c r="Q3929" i="11" s="1"/>
  <c r="R3929" i="11" a="1"/>
  <c r="R3929" i="11" s="1"/>
  <c r="N3930" i="11" a="1"/>
  <c r="N3930" i="11" s="1"/>
  <c r="O3930" i="11" a="1"/>
  <c r="O3930" i="11" s="1"/>
  <c r="P3930" i="11" a="1"/>
  <c r="P3930" i="11" s="1"/>
  <c r="Q3930" i="11" a="1"/>
  <c r="Q3930" i="11" s="1"/>
  <c r="R3930" i="11" a="1"/>
  <c r="R3930" i="11" s="1"/>
  <c r="N3931" i="11" a="1"/>
  <c r="N3931" i="11" s="1"/>
  <c r="O3931" i="11" a="1"/>
  <c r="O3931" i="11" s="1"/>
  <c r="P3931" i="11" a="1"/>
  <c r="P3931" i="11" s="1"/>
  <c r="Q3931" i="11" a="1"/>
  <c r="Q3931" i="11" s="1"/>
  <c r="R3931" i="11" a="1"/>
  <c r="R3931" i="11" s="1"/>
  <c r="N3932" i="11" a="1"/>
  <c r="N3932" i="11" s="1"/>
  <c r="O3932" i="11" a="1"/>
  <c r="O3932" i="11" s="1"/>
  <c r="P3932" i="11" a="1"/>
  <c r="P3932" i="11" s="1"/>
  <c r="Q3932" i="11" a="1"/>
  <c r="Q3932" i="11" s="1"/>
  <c r="R3932" i="11" a="1"/>
  <c r="R3932" i="11" s="1"/>
  <c r="N3933" i="11" a="1"/>
  <c r="N3933" i="11" s="1"/>
  <c r="O3933" i="11" a="1"/>
  <c r="O3933" i="11" s="1"/>
  <c r="P3933" i="11" a="1"/>
  <c r="P3933" i="11" s="1"/>
  <c r="Q3933" i="11" a="1"/>
  <c r="Q3933" i="11" s="1"/>
  <c r="R3933" i="11" a="1"/>
  <c r="R3933" i="11" s="1"/>
  <c r="N3934" i="11" a="1"/>
  <c r="N3934" i="11" s="1"/>
  <c r="O3934" i="11" a="1"/>
  <c r="O3934" i="11" s="1"/>
  <c r="P3934" i="11" a="1"/>
  <c r="P3934" i="11" s="1"/>
  <c r="Q3934" i="11" a="1"/>
  <c r="Q3934" i="11" s="1"/>
  <c r="R3934" i="11" a="1"/>
  <c r="R3934" i="11" s="1"/>
  <c r="N3935" i="11" a="1"/>
  <c r="N3935" i="11" s="1"/>
  <c r="O3935" i="11" a="1"/>
  <c r="O3935" i="11" s="1"/>
  <c r="P3935" i="11" a="1"/>
  <c r="P3935" i="11" s="1"/>
  <c r="Q3935" i="11" a="1"/>
  <c r="Q3935" i="11" s="1"/>
  <c r="R3935" i="11" a="1"/>
  <c r="R3935" i="11" s="1"/>
  <c r="N3936" i="11" a="1"/>
  <c r="N3936" i="11" s="1"/>
  <c r="O3936" i="11" a="1"/>
  <c r="O3936" i="11" s="1"/>
  <c r="P3936" i="11" a="1"/>
  <c r="P3936" i="11" s="1"/>
  <c r="Q3936" i="11" a="1"/>
  <c r="Q3936" i="11" s="1"/>
  <c r="R3936" i="11" a="1"/>
  <c r="R3936" i="11" s="1"/>
  <c r="N3937" i="11" a="1"/>
  <c r="N3937" i="11" s="1"/>
  <c r="O3937" i="11" a="1"/>
  <c r="O3937" i="11" s="1"/>
  <c r="P3937" i="11" a="1"/>
  <c r="P3937" i="11" s="1"/>
  <c r="Q3937" i="11" a="1"/>
  <c r="Q3937" i="11" s="1"/>
  <c r="R3937" i="11" a="1"/>
  <c r="R3937" i="11" s="1"/>
  <c r="N3938" i="11" a="1"/>
  <c r="N3938" i="11" s="1"/>
  <c r="O3938" i="11" a="1"/>
  <c r="O3938" i="11" s="1"/>
  <c r="P3938" i="11" a="1"/>
  <c r="P3938" i="11" s="1"/>
  <c r="Q3938" i="11" a="1"/>
  <c r="Q3938" i="11" s="1"/>
  <c r="R3938" i="11" a="1"/>
  <c r="R3938" i="11" s="1"/>
  <c r="N3939" i="11" a="1"/>
  <c r="N3939" i="11" s="1"/>
  <c r="O3939" i="11" a="1"/>
  <c r="O3939" i="11" s="1"/>
  <c r="P3939" i="11" a="1"/>
  <c r="P3939" i="11" s="1"/>
  <c r="Q3939" i="11" a="1"/>
  <c r="Q3939" i="11" s="1"/>
  <c r="R3939" i="11" a="1"/>
  <c r="R3939" i="11" s="1"/>
  <c r="N3940" i="11" a="1"/>
  <c r="N3940" i="11" s="1"/>
  <c r="O3940" i="11" a="1"/>
  <c r="O3940" i="11" s="1"/>
  <c r="P3940" i="11" a="1"/>
  <c r="P3940" i="11" s="1"/>
  <c r="Q3940" i="11" a="1"/>
  <c r="Q3940" i="11" s="1"/>
  <c r="R3940" i="11" a="1"/>
  <c r="R3940" i="11" s="1"/>
  <c r="N3941" i="11" a="1"/>
  <c r="N3941" i="11" s="1"/>
  <c r="O3941" i="11" a="1"/>
  <c r="O3941" i="11" s="1"/>
  <c r="P3941" i="11" a="1"/>
  <c r="P3941" i="11" s="1"/>
  <c r="Q3941" i="11" a="1"/>
  <c r="Q3941" i="11" s="1"/>
  <c r="R3941" i="11" a="1"/>
  <c r="R3941" i="11" s="1"/>
  <c r="N3942" i="11" a="1"/>
  <c r="N3942" i="11" s="1"/>
  <c r="O3942" i="11" a="1"/>
  <c r="O3942" i="11" s="1"/>
  <c r="P3942" i="11" a="1"/>
  <c r="P3942" i="11" s="1"/>
  <c r="Q3942" i="11" a="1"/>
  <c r="Q3942" i="11" s="1"/>
  <c r="R3942" i="11" a="1"/>
  <c r="R3942" i="11" s="1"/>
  <c r="N3943" i="11" a="1"/>
  <c r="N3943" i="11" s="1"/>
  <c r="O3943" i="11" a="1"/>
  <c r="O3943" i="11" s="1"/>
  <c r="P3943" i="11" a="1"/>
  <c r="P3943" i="11" s="1"/>
  <c r="Q3943" i="11" a="1"/>
  <c r="Q3943" i="11" s="1"/>
  <c r="R3943" i="11" a="1"/>
  <c r="R3943" i="11" s="1"/>
  <c r="N3944" i="11" a="1"/>
  <c r="N3944" i="11" s="1"/>
  <c r="O3944" i="11" a="1"/>
  <c r="O3944" i="11" s="1"/>
  <c r="P3944" i="11" a="1"/>
  <c r="P3944" i="11" s="1"/>
  <c r="Q3944" i="11" a="1"/>
  <c r="Q3944" i="11" s="1"/>
  <c r="R3944" i="11" a="1"/>
  <c r="R3944" i="11" s="1"/>
  <c r="N3945" i="11" a="1"/>
  <c r="N3945" i="11" s="1"/>
  <c r="O3945" i="11" a="1"/>
  <c r="O3945" i="11" s="1"/>
  <c r="P3945" i="11" a="1"/>
  <c r="P3945" i="11" s="1"/>
  <c r="Q3945" i="11" a="1"/>
  <c r="Q3945" i="11" s="1"/>
  <c r="R3945" i="11" a="1"/>
  <c r="R3945" i="11" s="1"/>
  <c r="N3946" i="11" a="1"/>
  <c r="N3946" i="11" s="1"/>
  <c r="O3946" i="11" a="1"/>
  <c r="O3946" i="11" s="1"/>
  <c r="P3946" i="11" a="1"/>
  <c r="P3946" i="11" s="1"/>
  <c r="Q3946" i="11" a="1"/>
  <c r="Q3946" i="11" s="1"/>
  <c r="R3946" i="11" a="1"/>
  <c r="R3946" i="11" s="1"/>
  <c r="N3947" i="11" a="1"/>
  <c r="N3947" i="11" s="1"/>
  <c r="O3947" i="11" a="1"/>
  <c r="O3947" i="11" s="1"/>
  <c r="P3947" i="11" a="1"/>
  <c r="P3947" i="11" s="1"/>
  <c r="Q3947" i="11" a="1"/>
  <c r="Q3947" i="11" s="1"/>
  <c r="R3947" i="11" a="1"/>
  <c r="R3947" i="11" s="1"/>
  <c r="N3948" i="11" a="1"/>
  <c r="N3948" i="11" s="1"/>
  <c r="O3948" i="11" a="1"/>
  <c r="O3948" i="11" s="1"/>
  <c r="P3948" i="11" a="1"/>
  <c r="P3948" i="11" s="1"/>
  <c r="Q3948" i="11" a="1"/>
  <c r="Q3948" i="11" s="1"/>
  <c r="R3948" i="11" a="1"/>
  <c r="R3948" i="11" s="1"/>
  <c r="N3949" i="11" a="1"/>
  <c r="N3949" i="11" s="1"/>
  <c r="O3949" i="11" a="1"/>
  <c r="O3949" i="11" s="1"/>
  <c r="P3949" i="11" a="1"/>
  <c r="P3949" i="11" s="1"/>
  <c r="Q3949" i="11" a="1"/>
  <c r="Q3949" i="11" s="1"/>
  <c r="R3949" i="11" a="1"/>
  <c r="R3949" i="11" s="1"/>
  <c r="N3950" i="11" a="1"/>
  <c r="N3950" i="11" s="1"/>
  <c r="O3950" i="11" a="1"/>
  <c r="O3950" i="11" s="1"/>
  <c r="P3950" i="11" a="1"/>
  <c r="P3950" i="11" s="1"/>
  <c r="Q3950" i="11" a="1"/>
  <c r="Q3950" i="11" s="1"/>
  <c r="R3950" i="11" a="1"/>
  <c r="R3950" i="11" s="1"/>
  <c r="N3951" i="11" a="1"/>
  <c r="N3951" i="11" s="1"/>
  <c r="O3951" i="11" a="1"/>
  <c r="O3951" i="11" s="1"/>
  <c r="P3951" i="11" a="1"/>
  <c r="P3951" i="11" s="1"/>
  <c r="Q3951" i="11" a="1"/>
  <c r="Q3951" i="11" s="1"/>
  <c r="R3951" i="11" a="1"/>
  <c r="R3951" i="11" s="1"/>
  <c r="N3952" i="11" a="1"/>
  <c r="N3952" i="11" s="1"/>
  <c r="O3952" i="11" a="1"/>
  <c r="O3952" i="11" s="1"/>
  <c r="P3952" i="11" a="1"/>
  <c r="P3952" i="11" s="1"/>
  <c r="Q3952" i="11" a="1"/>
  <c r="Q3952" i="11" s="1"/>
  <c r="R3952" i="11" a="1"/>
  <c r="R3952" i="11" s="1"/>
  <c r="N3953" i="11" a="1"/>
  <c r="N3953" i="11" s="1"/>
  <c r="O3953" i="11" a="1"/>
  <c r="O3953" i="11" s="1"/>
  <c r="P3953" i="11" a="1"/>
  <c r="P3953" i="11" s="1"/>
  <c r="Q3953" i="11" a="1"/>
  <c r="Q3953" i="11" s="1"/>
  <c r="R3953" i="11" a="1"/>
  <c r="R3953" i="11" s="1"/>
  <c r="N3954" i="11" a="1"/>
  <c r="N3954" i="11" s="1"/>
  <c r="O3954" i="11" a="1"/>
  <c r="O3954" i="11" s="1"/>
  <c r="P3954" i="11" a="1"/>
  <c r="P3954" i="11" s="1"/>
  <c r="Q3954" i="11" a="1"/>
  <c r="Q3954" i="11" s="1"/>
  <c r="R3954" i="11" a="1"/>
  <c r="R3954" i="11" s="1"/>
  <c r="N3955" i="11" a="1"/>
  <c r="N3955" i="11" s="1"/>
  <c r="O3955" i="11" a="1"/>
  <c r="O3955" i="11" s="1"/>
  <c r="P3955" i="11" a="1"/>
  <c r="P3955" i="11" s="1"/>
  <c r="Q3955" i="11" a="1"/>
  <c r="Q3955" i="11" s="1"/>
  <c r="R3955" i="11" a="1"/>
  <c r="R3955" i="11" s="1"/>
  <c r="N3956" i="11" a="1"/>
  <c r="N3956" i="11" s="1"/>
  <c r="O3956" i="11" a="1"/>
  <c r="O3956" i="11" s="1"/>
  <c r="P3956" i="11" a="1"/>
  <c r="P3956" i="11" s="1"/>
  <c r="Q3956" i="11" a="1"/>
  <c r="Q3956" i="11" s="1"/>
  <c r="R3956" i="11" a="1"/>
  <c r="R3956" i="11" s="1"/>
  <c r="N3957" i="11" a="1"/>
  <c r="N3957" i="11" s="1"/>
  <c r="O3957" i="11" a="1"/>
  <c r="O3957" i="11" s="1"/>
  <c r="P3957" i="11" a="1"/>
  <c r="P3957" i="11" s="1"/>
  <c r="Q3957" i="11" a="1"/>
  <c r="Q3957" i="11" s="1"/>
  <c r="R3957" i="11" a="1"/>
  <c r="R3957" i="11" s="1"/>
  <c r="N3958" i="11" a="1"/>
  <c r="N3958" i="11" s="1"/>
  <c r="O3958" i="11" a="1"/>
  <c r="O3958" i="11" s="1"/>
  <c r="P3958" i="11" a="1"/>
  <c r="P3958" i="11" s="1"/>
  <c r="Q3958" i="11" a="1"/>
  <c r="Q3958" i="11" s="1"/>
  <c r="R3958" i="11" a="1"/>
  <c r="R3958" i="11" s="1"/>
  <c r="N3959" i="11" a="1"/>
  <c r="N3959" i="11" s="1"/>
  <c r="O3959" i="11" a="1"/>
  <c r="O3959" i="11" s="1"/>
  <c r="P3959" i="11" a="1"/>
  <c r="P3959" i="11" s="1"/>
  <c r="Q3959" i="11" a="1"/>
  <c r="Q3959" i="11" s="1"/>
  <c r="R3959" i="11" a="1"/>
  <c r="R3959" i="11" s="1"/>
  <c r="N3960" i="11" a="1"/>
  <c r="N3960" i="11" s="1"/>
  <c r="O3960" i="11" a="1"/>
  <c r="O3960" i="11" s="1"/>
  <c r="P3960" i="11" a="1"/>
  <c r="P3960" i="11" s="1"/>
  <c r="Q3960" i="11" a="1"/>
  <c r="Q3960" i="11" s="1"/>
  <c r="R3960" i="11" a="1"/>
  <c r="R3960" i="11" s="1"/>
  <c r="N3961" i="11" a="1"/>
  <c r="N3961" i="11" s="1"/>
  <c r="O3961" i="11" a="1"/>
  <c r="O3961" i="11" s="1"/>
  <c r="P3961" i="11" a="1"/>
  <c r="P3961" i="11" s="1"/>
  <c r="Q3961" i="11" a="1"/>
  <c r="Q3961" i="11" s="1"/>
  <c r="R3961" i="11" a="1"/>
  <c r="R3961" i="11" s="1"/>
  <c r="N3962" i="11" a="1"/>
  <c r="N3962" i="11" s="1"/>
  <c r="O3962" i="11" a="1"/>
  <c r="O3962" i="11" s="1"/>
  <c r="P3962" i="11" a="1"/>
  <c r="P3962" i="11" s="1"/>
  <c r="Q3962" i="11" a="1"/>
  <c r="Q3962" i="11" s="1"/>
  <c r="R3962" i="11" a="1"/>
  <c r="R3962" i="11" s="1"/>
  <c r="N3963" i="11" a="1"/>
  <c r="N3963" i="11" s="1"/>
  <c r="O3963" i="11" a="1"/>
  <c r="O3963" i="11" s="1"/>
  <c r="P3963" i="11" a="1"/>
  <c r="P3963" i="11" s="1"/>
  <c r="Q3963" i="11" a="1"/>
  <c r="Q3963" i="11" s="1"/>
  <c r="R3963" i="11" a="1"/>
  <c r="R3963" i="11" s="1"/>
  <c r="N3964" i="11" a="1"/>
  <c r="N3964" i="11" s="1"/>
  <c r="O3964" i="11" a="1"/>
  <c r="O3964" i="11" s="1"/>
  <c r="P3964" i="11" a="1"/>
  <c r="P3964" i="11" s="1"/>
  <c r="Q3964" i="11" a="1"/>
  <c r="Q3964" i="11" s="1"/>
  <c r="R3964" i="11" a="1"/>
  <c r="R3964" i="11" s="1"/>
  <c r="N3965" i="11" a="1"/>
  <c r="N3965" i="11" s="1"/>
  <c r="O3965" i="11" a="1"/>
  <c r="O3965" i="11" s="1"/>
  <c r="P3965" i="11" a="1"/>
  <c r="P3965" i="11" s="1"/>
  <c r="Q3965" i="11" a="1"/>
  <c r="Q3965" i="11" s="1"/>
  <c r="R3965" i="11" a="1"/>
  <c r="R3965" i="11" s="1"/>
  <c r="N3966" i="11" a="1"/>
  <c r="N3966" i="11" s="1"/>
  <c r="O3966" i="11" a="1"/>
  <c r="O3966" i="11" s="1"/>
  <c r="P3966" i="11" a="1"/>
  <c r="P3966" i="11" s="1"/>
  <c r="Q3966" i="11" a="1"/>
  <c r="Q3966" i="11" s="1"/>
  <c r="R3966" i="11" a="1"/>
  <c r="R3966" i="11" s="1"/>
  <c r="N3967" i="11" a="1"/>
  <c r="N3967" i="11" s="1"/>
  <c r="O3967" i="11" a="1"/>
  <c r="O3967" i="11" s="1"/>
  <c r="P3967" i="11" a="1"/>
  <c r="P3967" i="11" s="1"/>
  <c r="Q3967" i="11" a="1"/>
  <c r="Q3967" i="11" s="1"/>
  <c r="R3967" i="11" a="1"/>
  <c r="R3967" i="11" s="1"/>
  <c r="N3968" i="11" a="1"/>
  <c r="N3968" i="11" s="1"/>
  <c r="O3968" i="11" a="1"/>
  <c r="O3968" i="11" s="1"/>
  <c r="P3968" i="11" a="1"/>
  <c r="P3968" i="11" s="1"/>
  <c r="Q3968" i="11" a="1"/>
  <c r="Q3968" i="11" s="1"/>
  <c r="R3968" i="11" a="1"/>
  <c r="R3968" i="11" s="1"/>
  <c r="N3969" i="11" a="1"/>
  <c r="N3969" i="11" s="1"/>
  <c r="O3969" i="11" a="1"/>
  <c r="O3969" i="11" s="1"/>
  <c r="P3969" i="11" a="1"/>
  <c r="P3969" i="11" s="1"/>
  <c r="Q3969" i="11" a="1"/>
  <c r="Q3969" i="11" s="1"/>
  <c r="R3969" i="11" a="1"/>
  <c r="R3969" i="11" s="1"/>
  <c r="N3970" i="11" a="1"/>
  <c r="N3970" i="11" s="1"/>
  <c r="O3970" i="11" a="1"/>
  <c r="O3970" i="11" s="1"/>
  <c r="P3970" i="11" a="1"/>
  <c r="P3970" i="11" s="1"/>
  <c r="Q3970" i="11" a="1"/>
  <c r="Q3970" i="11" s="1"/>
  <c r="R3970" i="11" a="1"/>
  <c r="R3970" i="11" s="1"/>
  <c r="N3971" i="11" a="1"/>
  <c r="N3971" i="11" s="1"/>
  <c r="O3971" i="11" a="1"/>
  <c r="O3971" i="11" s="1"/>
  <c r="P3971" i="11" a="1"/>
  <c r="P3971" i="11" s="1"/>
  <c r="Q3971" i="11" a="1"/>
  <c r="Q3971" i="11" s="1"/>
  <c r="R3971" i="11" a="1"/>
  <c r="R3971" i="11" s="1"/>
  <c r="N3972" i="11" a="1"/>
  <c r="N3972" i="11" s="1"/>
  <c r="O3972" i="11" a="1"/>
  <c r="O3972" i="11" s="1"/>
  <c r="P3972" i="11" a="1"/>
  <c r="P3972" i="11" s="1"/>
  <c r="Q3972" i="11" a="1"/>
  <c r="Q3972" i="11" s="1"/>
  <c r="R3972" i="11" a="1"/>
  <c r="R3972" i="11" s="1"/>
  <c r="N3973" i="11" a="1"/>
  <c r="N3973" i="11" s="1"/>
  <c r="O3973" i="11" a="1"/>
  <c r="O3973" i="11" s="1"/>
  <c r="P3973" i="11" a="1"/>
  <c r="P3973" i="11" s="1"/>
  <c r="Q3973" i="11" a="1"/>
  <c r="Q3973" i="11" s="1"/>
  <c r="R3973" i="11" a="1"/>
  <c r="R3973" i="11" s="1"/>
  <c r="N3974" i="11" a="1"/>
  <c r="N3974" i="11" s="1"/>
  <c r="O3974" i="11" a="1"/>
  <c r="O3974" i="11" s="1"/>
  <c r="P3974" i="11" a="1"/>
  <c r="P3974" i="11" s="1"/>
  <c r="Q3974" i="11" a="1"/>
  <c r="Q3974" i="11" s="1"/>
  <c r="R3974" i="11" a="1"/>
  <c r="R3974" i="11" s="1"/>
  <c r="N3975" i="11" a="1"/>
  <c r="N3975" i="11" s="1"/>
  <c r="O3975" i="11" a="1"/>
  <c r="O3975" i="11" s="1"/>
  <c r="P3975" i="11" a="1"/>
  <c r="P3975" i="11" s="1"/>
  <c r="Q3975" i="11" a="1"/>
  <c r="Q3975" i="11" s="1"/>
  <c r="R3975" i="11" a="1"/>
  <c r="R3975" i="11" s="1"/>
  <c r="N3976" i="11" a="1"/>
  <c r="N3976" i="11" s="1"/>
  <c r="O3976" i="11" a="1"/>
  <c r="O3976" i="11" s="1"/>
  <c r="P3976" i="11" a="1"/>
  <c r="P3976" i="11" s="1"/>
  <c r="Q3976" i="11" a="1"/>
  <c r="Q3976" i="11" s="1"/>
  <c r="R3976" i="11" a="1"/>
  <c r="R3976" i="11" s="1"/>
  <c r="N3977" i="11" a="1"/>
  <c r="N3977" i="11" s="1"/>
  <c r="O3977" i="11" a="1"/>
  <c r="O3977" i="11" s="1"/>
  <c r="P3977" i="11" a="1"/>
  <c r="P3977" i="11" s="1"/>
  <c r="Q3977" i="11" a="1"/>
  <c r="Q3977" i="11" s="1"/>
  <c r="R3977" i="11" a="1"/>
  <c r="R3977" i="11" s="1"/>
  <c r="N3978" i="11" a="1"/>
  <c r="N3978" i="11" s="1"/>
  <c r="O3978" i="11" a="1"/>
  <c r="O3978" i="11" s="1"/>
  <c r="P3978" i="11" a="1"/>
  <c r="P3978" i="11" s="1"/>
  <c r="Q3978" i="11" a="1"/>
  <c r="Q3978" i="11" s="1"/>
  <c r="R3978" i="11" a="1"/>
  <c r="R3978" i="11" s="1"/>
  <c r="N3979" i="11" a="1"/>
  <c r="N3979" i="11" s="1"/>
  <c r="O3979" i="11" a="1"/>
  <c r="O3979" i="11" s="1"/>
  <c r="P3979" i="11" a="1"/>
  <c r="P3979" i="11" s="1"/>
  <c r="Q3979" i="11" a="1"/>
  <c r="Q3979" i="11" s="1"/>
  <c r="R3979" i="11" a="1"/>
  <c r="R3979" i="11" s="1"/>
  <c r="N3980" i="11" a="1"/>
  <c r="N3980" i="11" s="1"/>
  <c r="O3980" i="11" a="1"/>
  <c r="O3980" i="11" s="1"/>
  <c r="P3980" i="11" a="1"/>
  <c r="P3980" i="11" s="1"/>
  <c r="Q3980" i="11" a="1"/>
  <c r="Q3980" i="11" s="1"/>
  <c r="R3980" i="11" a="1"/>
  <c r="R3980" i="11" s="1"/>
  <c r="N3981" i="11" a="1"/>
  <c r="N3981" i="11" s="1"/>
  <c r="O3981" i="11" a="1"/>
  <c r="O3981" i="11" s="1"/>
  <c r="P3981" i="11" a="1"/>
  <c r="P3981" i="11" s="1"/>
  <c r="Q3981" i="11" a="1"/>
  <c r="Q3981" i="11" s="1"/>
  <c r="R3981" i="11" a="1"/>
  <c r="R3981" i="11" s="1"/>
  <c r="N3982" i="11" a="1"/>
  <c r="N3982" i="11" s="1"/>
  <c r="O3982" i="11" a="1"/>
  <c r="O3982" i="11" s="1"/>
  <c r="P3982" i="11" a="1"/>
  <c r="P3982" i="11" s="1"/>
  <c r="Q3982" i="11" a="1"/>
  <c r="Q3982" i="11" s="1"/>
  <c r="R3982" i="11" a="1"/>
  <c r="R3982" i="11" s="1"/>
  <c r="N3983" i="11" a="1"/>
  <c r="N3983" i="11" s="1"/>
  <c r="O3983" i="11" a="1"/>
  <c r="O3983" i="11" s="1"/>
  <c r="P3983" i="11" a="1"/>
  <c r="P3983" i="11" s="1"/>
  <c r="Q3983" i="11" a="1"/>
  <c r="Q3983" i="11" s="1"/>
  <c r="R3983" i="11" a="1"/>
  <c r="R3983" i="11" s="1"/>
  <c r="N3984" i="11" a="1"/>
  <c r="N3984" i="11" s="1"/>
  <c r="O3984" i="11" a="1"/>
  <c r="O3984" i="11" s="1"/>
  <c r="P3984" i="11" a="1"/>
  <c r="P3984" i="11" s="1"/>
  <c r="Q3984" i="11" a="1"/>
  <c r="Q3984" i="11" s="1"/>
  <c r="R3984" i="11" a="1"/>
  <c r="R3984" i="11" s="1"/>
  <c r="N3985" i="11" a="1"/>
  <c r="N3985" i="11" s="1"/>
  <c r="O3985" i="11" a="1"/>
  <c r="O3985" i="11" s="1"/>
  <c r="P3985" i="11" a="1"/>
  <c r="P3985" i="11" s="1"/>
  <c r="Q3985" i="11" a="1"/>
  <c r="Q3985" i="11" s="1"/>
  <c r="R3985" i="11" a="1"/>
  <c r="R3985" i="11" s="1"/>
  <c r="N3986" i="11" a="1"/>
  <c r="N3986" i="11" s="1"/>
  <c r="O3986" i="11" a="1"/>
  <c r="O3986" i="11" s="1"/>
  <c r="P3986" i="11" a="1"/>
  <c r="P3986" i="11" s="1"/>
  <c r="Q3986" i="11" a="1"/>
  <c r="Q3986" i="11" s="1"/>
  <c r="R3986" i="11" a="1"/>
  <c r="R3986" i="11" s="1"/>
  <c r="N3987" i="11" a="1"/>
  <c r="N3987" i="11" s="1"/>
  <c r="O3987" i="11" a="1"/>
  <c r="O3987" i="11" s="1"/>
  <c r="P3987" i="11" a="1"/>
  <c r="P3987" i="11" s="1"/>
  <c r="Q3987" i="11" a="1"/>
  <c r="Q3987" i="11" s="1"/>
  <c r="R3987" i="11" a="1"/>
  <c r="R3987" i="11" s="1"/>
  <c r="N3988" i="11" a="1"/>
  <c r="N3988" i="11" s="1"/>
  <c r="O3988" i="11" a="1"/>
  <c r="O3988" i="11" s="1"/>
  <c r="P3988" i="11" a="1"/>
  <c r="P3988" i="11" s="1"/>
  <c r="Q3988" i="11" a="1"/>
  <c r="Q3988" i="11" s="1"/>
  <c r="R3988" i="11" a="1"/>
  <c r="R3988" i="11" s="1"/>
  <c r="N3989" i="11" a="1"/>
  <c r="N3989" i="11" s="1"/>
  <c r="O3989" i="11" a="1"/>
  <c r="O3989" i="11" s="1"/>
  <c r="P3989" i="11" a="1"/>
  <c r="P3989" i="11" s="1"/>
  <c r="Q3989" i="11" a="1"/>
  <c r="Q3989" i="11" s="1"/>
  <c r="R3989" i="11" a="1"/>
  <c r="R3989" i="11" s="1"/>
  <c r="N3990" i="11" a="1"/>
  <c r="N3990" i="11" s="1"/>
  <c r="O3990" i="11" a="1"/>
  <c r="O3990" i="11" s="1"/>
  <c r="P3990" i="11" a="1"/>
  <c r="P3990" i="11" s="1"/>
  <c r="Q3990" i="11" a="1"/>
  <c r="Q3990" i="11" s="1"/>
  <c r="R3990" i="11" a="1"/>
  <c r="R3990" i="11" s="1"/>
  <c r="N3991" i="11" a="1"/>
  <c r="N3991" i="11" s="1"/>
  <c r="O3991" i="11" a="1"/>
  <c r="O3991" i="11" s="1"/>
  <c r="P3991" i="11" a="1"/>
  <c r="P3991" i="11" s="1"/>
  <c r="Q3991" i="11" a="1"/>
  <c r="Q3991" i="11" s="1"/>
  <c r="R3991" i="11" a="1"/>
  <c r="R3991" i="11" s="1"/>
  <c r="N3992" i="11" a="1"/>
  <c r="N3992" i="11" s="1"/>
  <c r="O3992" i="11" a="1"/>
  <c r="O3992" i="11" s="1"/>
  <c r="P3992" i="11" a="1"/>
  <c r="P3992" i="11" s="1"/>
  <c r="Q3992" i="11" a="1"/>
  <c r="Q3992" i="11" s="1"/>
  <c r="R3992" i="11" a="1"/>
  <c r="R3992" i="11" s="1"/>
  <c r="N3993" i="11" a="1"/>
  <c r="N3993" i="11" s="1"/>
  <c r="O3993" i="11" a="1"/>
  <c r="O3993" i="11" s="1"/>
  <c r="P3993" i="11" a="1"/>
  <c r="P3993" i="11" s="1"/>
  <c r="Q3993" i="11" a="1"/>
  <c r="Q3993" i="11" s="1"/>
  <c r="R3993" i="11" a="1"/>
  <c r="R3993" i="11" s="1"/>
  <c r="N3994" i="11" a="1"/>
  <c r="N3994" i="11" s="1"/>
  <c r="O3994" i="11" a="1"/>
  <c r="O3994" i="11" s="1"/>
  <c r="P3994" i="11" a="1"/>
  <c r="P3994" i="11" s="1"/>
  <c r="Q3994" i="11" a="1"/>
  <c r="Q3994" i="11" s="1"/>
  <c r="R3994" i="11" a="1"/>
  <c r="R3994" i="11" s="1"/>
  <c r="N3995" i="11" a="1"/>
  <c r="N3995" i="11" s="1"/>
  <c r="O3995" i="11" a="1"/>
  <c r="O3995" i="11" s="1"/>
  <c r="P3995" i="11" a="1"/>
  <c r="P3995" i="11" s="1"/>
  <c r="Q3995" i="11" a="1"/>
  <c r="Q3995" i="11" s="1"/>
  <c r="R3995" i="11" a="1"/>
  <c r="R3995" i="11" s="1"/>
  <c r="N3996" i="11" a="1"/>
  <c r="N3996" i="11" s="1"/>
  <c r="O3996" i="11" a="1"/>
  <c r="O3996" i="11" s="1"/>
  <c r="P3996" i="11" a="1"/>
  <c r="P3996" i="11" s="1"/>
  <c r="Q3996" i="11" a="1"/>
  <c r="Q3996" i="11" s="1"/>
  <c r="R3996" i="11" a="1"/>
  <c r="R3996" i="11" s="1"/>
  <c r="N3997" i="11" a="1"/>
  <c r="N3997" i="11" s="1"/>
  <c r="O3997" i="11" a="1"/>
  <c r="O3997" i="11" s="1"/>
  <c r="P3997" i="11" a="1"/>
  <c r="P3997" i="11" s="1"/>
  <c r="Q3997" i="11" a="1"/>
  <c r="Q3997" i="11" s="1"/>
  <c r="R3997" i="11" a="1"/>
  <c r="R3997" i="11" s="1"/>
  <c r="N3998" i="11" a="1"/>
  <c r="N3998" i="11" s="1"/>
  <c r="O3998" i="11" a="1"/>
  <c r="O3998" i="11" s="1"/>
  <c r="P3998" i="11" a="1"/>
  <c r="P3998" i="11" s="1"/>
  <c r="Q3998" i="11" a="1"/>
  <c r="Q3998" i="11" s="1"/>
  <c r="R3998" i="11" a="1"/>
  <c r="R3998" i="11" s="1"/>
  <c r="N3999" i="11" a="1"/>
  <c r="N3999" i="11" s="1"/>
  <c r="O3999" i="11" a="1"/>
  <c r="O3999" i="11" s="1"/>
  <c r="P3999" i="11" a="1"/>
  <c r="P3999" i="11" s="1"/>
  <c r="Q3999" i="11" a="1"/>
  <c r="Q3999" i="11" s="1"/>
  <c r="R3999" i="11" a="1"/>
  <c r="R3999" i="11" s="1"/>
  <c r="N4000" i="11" a="1"/>
  <c r="N4000" i="11" s="1"/>
  <c r="O4000" i="11" a="1"/>
  <c r="O4000" i="11" s="1"/>
  <c r="P4000" i="11" a="1"/>
  <c r="P4000" i="11" s="1"/>
  <c r="Q4000" i="11" a="1"/>
  <c r="Q4000" i="11" s="1"/>
  <c r="R4000" i="11" a="1"/>
  <c r="R4000" i="11" s="1"/>
  <c r="N4001" i="11" a="1"/>
  <c r="N4001" i="11" s="1"/>
  <c r="O4001" i="11" a="1"/>
  <c r="O4001" i="11" s="1"/>
  <c r="P4001" i="11" a="1"/>
  <c r="P4001" i="11" s="1"/>
  <c r="Q4001" i="11" a="1"/>
  <c r="Q4001" i="11" s="1"/>
  <c r="R4001" i="11" a="1"/>
  <c r="R4001" i="11" s="1"/>
  <c r="N4002" i="11" a="1"/>
  <c r="N4002" i="11" s="1"/>
  <c r="O4002" i="11" a="1"/>
  <c r="O4002" i="11" s="1"/>
  <c r="P4002" i="11" a="1"/>
  <c r="P4002" i="11" s="1"/>
  <c r="Q4002" i="11" a="1"/>
  <c r="Q4002" i="11" s="1"/>
  <c r="R4002" i="11" a="1"/>
  <c r="R4002" i="11" s="1"/>
  <c r="N4003" i="11" a="1"/>
  <c r="N4003" i="11" s="1"/>
  <c r="O4003" i="11" a="1"/>
  <c r="O4003" i="11" s="1"/>
  <c r="P4003" i="11" a="1"/>
  <c r="P4003" i="11" s="1"/>
  <c r="Q4003" i="11" a="1"/>
  <c r="Q4003" i="11" s="1"/>
  <c r="R4003" i="11" a="1"/>
  <c r="R4003" i="11" s="1"/>
  <c r="N4004" i="11" a="1"/>
  <c r="N4004" i="11" s="1"/>
  <c r="O4004" i="11" a="1"/>
  <c r="O4004" i="11" s="1"/>
  <c r="P4004" i="11" a="1"/>
  <c r="P4004" i="11" s="1"/>
  <c r="Q4004" i="11" a="1"/>
  <c r="Q4004" i="11" s="1"/>
  <c r="R4004" i="11" a="1"/>
  <c r="R4004" i="11" s="1"/>
  <c r="N4005" i="11" a="1"/>
  <c r="N4005" i="11" s="1"/>
  <c r="O4005" i="11" a="1"/>
  <c r="O4005" i="11" s="1"/>
  <c r="P4005" i="11" a="1"/>
  <c r="P4005" i="11" s="1"/>
  <c r="Q4005" i="11" a="1"/>
  <c r="Q4005" i="11" s="1"/>
  <c r="R4005" i="11" a="1"/>
  <c r="R4005" i="11" s="1"/>
  <c r="N4006" i="11" a="1"/>
  <c r="N4006" i="11" s="1"/>
  <c r="O4006" i="11" a="1"/>
  <c r="O4006" i="11" s="1"/>
  <c r="P4006" i="11" a="1"/>
  <c r="P4006" i="11" s="1"/>
  <c r="Q4006" i="11" a="1"/>
  <c r="Q4006" i="11" s="1"/>
  <c r="R4006" i="11" a="1"/>
  <c r="R4006" i="11" s="1"/>
  <c r="N4007" i="11" a="1"/>
  <c r="N4007" i="11" s="1"/>
  <c r="O4007" i="11" a="1"/>
  <c r="O4007" i="11" s="1"/>
  <c r="P4007" i="11" a="1"/>
  <c r="P4007" i="11" s="1"/>
  <c r="Q4007" i="11" a="1"/>
  <c r="Q4007" i="11" s="1"/>
  <c r="R4007" i="11" a="1"/>
  <c r="R4007" i="11" s="1"/>
  <c r="N4008" i="11" a="1"/>
  <c r="N4008" i="11" s="1"/>
  <c r="O4008" i="11" a="1"/>
  <c r="O4008" i="11" s="1"/>
  <c r="P4008" i="11" a="1"/>
  <c r="P4008" i="11" s="1"/>
  <c r="Q4008" i="11" a="1"/>
  <c r="Q4008" i="11" s="1"/>
  <c r="R4008" i="11" a="1"/>
  <c r="R4008" i="11" s="1"/>
  <c r="N4009" i="11" a="1"/>
  <c r="N4009" i="11" s="1"/>
  <c r="O4009" i="11" a="1"/>
  <c r="O4009" i="11" s="1"/>
  <c r="P4009" i="11" a="1"/>
  <c r="P4009" i="11" s="1"/>
  <c r="Q4009" i="11" a="1"/>
  <c r="Q4009" i="11" s="1"/>
  <c r="R4009" i="11" a="1"/>
  <c r="R4009" i="11" s="1"/>
  <c r="N4010" i="11" a="1"/>
  <c r="N4010" i="11" s="1"/>
  <c r="O4010" i="11" a="1"/>
  <c r="O4010" i="11" s="1"/>
  <c r="P4010" i="11" a="1"/>
  <c r="P4010" i="11" s="1"/>
  <c r="Q4010" i="11" a="1"/>
  <c r="Q4010" i="11" s="1"/>
  <c r="R4010" i="11" a="1"/>
  <c r="R4010" i="11" s="1"/>
  <c r="N4011" i="11" a="1"/>
  <c r="N4011" i="11" s="1"/>
  <c r="O4011" i="11" a="1"/>
  <c r="O4011" i="11" s="1"/>
  <c r="P4011" i="11" a="1"/>
  <c r="P4011" i="11" s="1"/>
  <c r="Q4011" i="11" a="1"/>
  <c r="Q4011" i="11" s="1"/>
  <c r="R4011" i="11" a="1"/>
  <c r="R4011" i="11" s="1"/>
  <c r="N4012" i="11" a="1"/>
  <c r="N4012" i="11" s="1"/>
  <c r="O4012" i="11" a="1"/>
  <c r="O4012" i="11" s="1"/>
  <c r="P4012" i="11" a="1"/>
  <c r="P4012" i="11" s="1"/>
  <c r="Q4012" i="11" a="1"/>
  <c r="Q4012" i="11" s="1"/>
  <c r="R4012" i="11" a="1"/>
  <c r="R4012" i="11" s="1"/>
  <c r="N4013" i="11" a="1"/>
  <c r="N4013" i="11" s="1"/>
  <c r="O4013" i="11" a="1"/>
  <c r="O4013" i="11" s="1"/>
  <c r="P4013" i="11" a="1"/>
  <c r="P4013" i="11" s="1"/>
  <c r="Q4013" i="11" a="1"/>
  <c r="Q4013" i="11" s="1"/>
  <c r="R4013" i="11" a="1"/>
  <c r="R4013" i="11" s="1"/>
  <c r="N4014" i="11" a="1"/>
  <c r="N4014" i="11" s="1"/>
  <c r="O4014" i="11" a="1"/>
  <c r="O4014" i="11" s="1"/>
  <c r="P4014" i="11" a="1"/>
  <c r="P4014" i="11" s="1"/>
  <c r="Q4014" i="11" a="1"/>
  <c r="Q4014" i="11" s="1"/>
  <c r="R4014" i="11" a="1"/>
  <c r="R4014" i="11" s="1"/>
  <c r="N4015" i="11" a="1"/>
  <c r="N4015" i="11" s="1"/>
  <c r="O4015" i="11" a="1"/>
  <c r="O4015" i="11" s="1"/>
  <c r="P4015" i="11" a="1"/>
  <c r="P4015" i="11" s="1"/>
  <c r="Q4015" i="11" a="1"/>
  <c r="Q4015" i="11" s="1"/>
  <c r="R4015" i="11" a="1"/>
  <c r="R4015" i="11" s="1"/>
  <c r="N4016" i="11" a="1"/>
  <c r="N4016" i="11" s="1"/>
  <c r="O4016" i="11" a="1"/>
  <c r="O4016" i="11" s="1"/>
  <c r="P4016" i="11" a="1"/>
  <c r="P4016" i="11" s="1"/>
  <c r="Q4016" i="11" a="1"/>
  <c r="Q4016" i="11" s="1"/>
  <c r="R4016" i="11" a="1"/>
  <c r="R4016" i="11" s="1"/>
  <c r="N4017" i="11" a="1"/>
  <c r="N4017" i="11" s="1"/>
  <c r="O4017" i="11" a="1"/>
  <c r="O4017" i="11" s="1"/>
  <c r="P4017" i="11" a="1"/>
  <c r="P4017" i="11" s="1"/>
  <c r="Q4017" i="11" a="1"/>
  <c r="Q4017" i="11" s="1"/>
  <c r="R4017" i="11" a="1"/>
  <c r="R4017" i="11" s="1"/>
  <c r="N4018" i="11" a="1"/>
  <c r="N4018" i="11" s="1"/>
  <c r="O4018" i="11" a="1"/>
  <c r="O4018" i="11" s="1"/>
  <c r="P4018" i="11" a="1"/>
  <c r="P4018" i="11" s="1"/>
  <c r="Q4018" i="11" a="1"/>
  <c r="Q4018" i="11"/>
  <c r="R4018" i="11" a="1"/>
  <c r="R4018" i="11" s="1"/>
  <c r="N4019" i="11" a="1"/>
  <c r="N4019" i="11" s="1"/>
  <c r="O4019" i="11" a="1"/>
  <c r="O4019" i="11" s="1"/>
  <c r="P4019" i="11" a="1"/>
  <c r="P4019" i="11" s="1"/>
  <c r="Q4019" i="11" a="1"/>
  <c r="Q4019" i="11" s="1"/>
  <c r="R4019" i="11" a="1"/>
  <c r="R4019" i="11" s="1"/>
  <c r="N4020" i="11" a="1"/>
  <c r="N4020" i="11" s="1"/>
  <c r="O4020" i="11" a="1"/>
  <c r="O4020" i="11" s="1"/>
  <c r="P4020" i="11" a="1"/>
  <c r="P4020" i="11" s="1"/>
  <c r="Q4020" i="11" a="1"/>
  <c r="Q4020" i="11" s="1"/>
  <c r="R4020" i="11" a="1"/>
  <c r="R4020" i="11" s="1"/>
  <c r="N4021" i="11" a="1"/>
  <c r="N4021" i="11" s="1"/>
  <c r="O4021" i="11" a="1"/>
  <c r="O4021" i="11" s="1"/>
  <c r="P4021" i="11" a="1"/>
  <c r="P4021" i="11" s="1"/>
  <c r="Q4021" i="11" a="1"/>
  <c r="Q4021" i="11" s="1"/>
  <c r="R4021" i="11" a="1"/>
  <c r="R4021" i="11" s="1"/>
  <c r="N4022" i="11" a="1"/>
  <c r="N4022" i="11" s="1"/>
  <c r="O4022" i="11" a="1"/>
  <c r="O4022" i="11" s="1"/>
  <c r="P4022" i="11" a="1"/>
  <c r="P4022" i="11" s="1"/>
  <c r="Q4022" i="11" a="1"/>
  <c r="Q4022" i="11" s="1"/>
  <c r="R4022" i="11" a="1"/>
  <c r="R4022" i="11" s="1"/>
  <c r="N4023" i="11" a="1"/>
  <c r="N4023" i="11" s="1"/>
  <c r="O4023" i="11" a="1"/>
  <c r="O4023" i="11" s="1"/>
  <c r="P4023" i="11" a="1"/>
  <c r="P4023" i="11" s="1"/>
  <c r="Q4023" i="11" a="1"/>
  <c r="Q4023" i="11" s="1"/>
  <c r="R4023" i="11" a="1"/>
  <c r="R4023" i="11" s="1"/>
  <c r="N4024" i="11" a="1"/>
  <c r="N4024" i="11" s="1"/>
  <c r="O4024" i="11" a="1"/>
  <c r="O4024" i="11" s="1"/>
  <c r="P4024" i="11" a="1"/>
  <c r="P4024" i="11" s="1"/>
  <c r="Q4024" i="11" a="1"/>
  <c r="Q4024" i="11" s="1"/>
  <c r="R4024" i="11" a="1"/>
  <c r="R4024" i="11" s="1"/>
  <c r="N4025" i="11" a="1"/>
  <c r="N4025" i="11" s="1"/>
  <c r="O4025" i="11" a="1"/>
  <c r="O4025" i="11" s="1"/>
  <c r="P4025" i="11" a="1"/>
  <c r="P4025" i="11" s="1"/>
  <c r="Q4025" i="11" a="1"/>
  <c r="Q4025" i="11" s="1"/>
  <c r="R4025" i="11" a="1"/>
  <c r="R4025" i="11" s="1"/>
  <c r="N4026" i="11" a="1"/>
  <c r="N4026" i="11" s="1"/>
  <c r="O4026" i="11" a="1"/>
  <c r="O4026" i="11" s="1"/>
  <c r="P4026" i="11" a="1"/>
  <c r="P4026" i="11" s="1"/>
  <c r="Q4026" i="11" a="1"/>
  <c r="Q4026" i="11" s="1"/>
  <c r="R4026" i="11" a="1"/>
  <c r="R4026" i="11" s="1"/>
  <c r="N4027" i="11" a="1"/>
  <c r="N4027" i="11" s="1"/>
  <c r="O4027" i="11" a="1"/>
  <c r="O4027" i="11" s="1"/>
  <c r="P4027" i="11" a="1"/>
  <c r="P4027" i="11" s="1"/>
  <c r="Q4027" i="11" a="1"/>
  <c r="Q4027" i="11" s="1"/>
  <c r="R4027" i="11" a="1"/>
  <c r="R4027" i="11" s="1"/>
  <c r="N4028" i="11" a="1"/>
  <c r="N4028" i="11" s="1"/>
  <c r="O4028" i="11" a="1"/>
  <c r="O4028" i="11" s="1"/>
  <c r="P4028" i="11" a="1"/>
  <c r="P4028" i="11" s="1"/>
  <c r="Q4028" i="11" a="1"/>
  <c r="Q4028" i="11" s="1"/>
  <c r="R4028" i="11" a="1"/>
  <c r="R4028" i="11" s="1"/>
  <c r="N4029" i="11" a="1"/>
  <c r="N4029" i="11" s="1"/>
  <c r="O4029" i="11" a="1"/>
  <c r="O4029" i="11" s="1"/>
  <c r="P4029" i="11" a="1"/>
  <c r="P4029" i="11" s="1"/>
  <c r="Q4029" i="11" a="1"/>
  <c r="Q4029" i="11" s="1"/>
  <c r="R4029" i="11" a="1"/>
  <c r="R4029" i="11" s="1"/>
  <c r="N4030" i="11" a="1"/>
  <c r="N4030" i="11" s="1"/>
  <c r="O4030" i="11" a="1"/>
  <c r="O4030" i="11" s="1"/>
  <c r="P4030" i="11" a="1"/>
  <c r="P4030" i="11" s="1"/>
  <c r="Q4030" i="11" a="1"/>
  <c r="Q4030" i="11" s="1"/>
  <c r="R4030" i="11" a="1"/>
  <c r="R4030" i="11" s="1"/>
  <c r="N4031" i="11" a="1"/>
  <c r="N4031" i="11" s="1"/>
  <c r="O4031" i="11" a="1"/>
  <c r="O4031" i="11" s="1"/>
  <c r="P4031" i="11" a="1"/>
  <c r="P4031" i="11" s="1"/>
  <c r="Q4031" i="11" a="1"/>
  <c r="Q4031" i="11" s="1"/>
  <c r="R4031" i="11" a="1"/>
  <c r="R4031" i="11" s="1"/>
  <c r="N4032" i="11" a="1"/>
  <c r="N4032" i="11" s="1"/>
  <c r="O4032" i="11" a="1"/>
  <c r="O4032" i="11" s="1"/>
  <c r="P4032" i="11" a="1"/>
  <c r="P4032" i="11" s="1"/>
  <c r="Q4032" i="11" a="1"/>
  <c r="Q4032" i="11" s="1"/>
  <c r="R4032" i="11" a="1"/>
  <c r="R4032" i="11" s="1"/>
  <c r="N4033" i="11" a="1"/>
  <c r="N4033" i="11" s="1"/>
  <c r="O4033" i="11" a="1"/>
  <c r="O4033" i="11" s="1"/>
  <c r="P4033" i="11" a="1"/>
  <c r="P4033" i="11" s="1"/>
  <c r="Q4033" i="11" a="1"/>
  <c r="Q4033" i="11" s="1"/>
  <c r="R4033" i="11" a="1"/>
  <c r="R4033" i="11" s="1"/>
  <c r="N4034" i="11" a="1"/>
  <c r="N4034" i="11" s="1"/>
  <c r="O4034" i="11" a="1"/>
  <c r="O4034" i="11" s="1"/>
  <c r="P4034" i="11" a="1"/>
  <c r="P4034" i="11" s="1"/>
  <c r="Q4034" i="11" a="1"/>
  <c r="Q4034" i="11" s="1"/>
  <c r="R4034" i="11" a="1"/>
  <c r="R4034" i="11" s="1"/>
  <c r="N4035" i="11" a="1"/>
  <c r="N4035" i="11" s="1"/>
  <c r="O4035" i="11" a="1"/>
  <c r="O4035" i="11" s="1"/>
  <c r="P4035" i="11" a="1"/>
  <c r="P4035" i="11" s="1"/>
  <c r="Q4035" i="11" a="1"/>
  <c r="Q4035" i="11" s="1"/>
  <c r="R4035" i="11" a="1"/>
  <c r="R4035" i="11" s="1"/>
  <c r="N4036" i="11" a="1"/>
  <c r="N4036" i="11" s="1"/>
  <c r="O4036" i="11" a="1"/>
  <c r="O4036" i="11" s="1"/>
  <c r="P4036" i="11" a="1"/>
  <c r="P4036" i="11" s="1"/>
  <c r="Q4036" i="11" a="1"/>
  <c r="Q4036" i="11" s="1"/>
  <c r="R4036" i="11" a="1"/>
  <c r="R4036" i="11" s="1"/>
  <c r="N4037" i="11" a="1"/>
  <c r="N4037" i="11" s="1"/>
  <c r="O4037" i="11" a="1"/>
  <c r="O4037" i="11" s="1"/>
  <c r="P4037" i="11" a="1"/>
  <c r="P4037" i="11" s="1"/>
  <c r="Q4037" i="11" a="1"/>
  <c r="Q4037" i="11" s="1"/>
  <c r="R4037" i="11" a="1"/>
  <c r="R4037" i="11" s="1"/>
  <c r="N4038" i="11" a="1"/>
  <c r="N4038" i="11" s="1"/>
  <c r="O4038" i="11" a="1"/>
  <c r="O4038" i="11" s="1"/>
  <c r="P4038" i="11" a="1"/>
  <c r="P4038" i="11" s="1"/>
  <c r="Q4038" i="11" a="1"/>
  <c r="Q4038" i="11" s="1"/>
  <c r="R4038" i="11" a="1"/>
  <c r="R4038" i="11" s="1"/>
  <c r="N4039" i="11" a="1"/>
  <c r="N4039" i="11" s="1"/>
  <c r="O4039" i="11" a="1"/>
  <c r="O4039" i="11" s="1"/>
  <c r="P4039" i="11" a="1"/>
  <c r="P4039" i="11" s="1"/>
  <c r="Q4039" i="11" a="1"/>
  <c r="Q4039" i="11" s="1"/>
  <c r="R4039" i="11" a="1"/>
  <c r="R4039" i="11" s="1"/>
  <c r="N4040" i="11" a="1"/>
  <c r="N4040" i="11" s="1"/>
  <c r="O4040" i="11" a="1"/>
  <c r="O4040" i="11" s="1"/>
  <c r="P4040" i="11" a="1"/>
  <c r="P4040" i="11" s="1"/>
  <c r="Q4040" i="11" a="1"/>
  <c r="Q4040" i="11" s="1"/>
  <c r="R4040" i="11" a="1"/>
  <c r="R4040" i="11" s="1"/>
  <c r="N4041" i="11" a="1"/>
  <c r="N4041" i="11" s="1"/>
  <c r="O4041" i="11" a="1"/>
  <c r="O4041" i="11" s="1"/>
  <c r="P4041" i="11" a="1"/>
  <c r="P4041" i="11" s="1"/>
  <c r="Q4041" i="11" a="1"/>
  <c r="Q4041" i="11" s="1"/>
  <c r="R4041" i="11" a="1"/>
  <c r="R4041" i="11" s="1"/>
  <c r="N4042" i="11" a="1"/>
  <c r="N4042" i="11" s="1"/>
  <c r="O4042" i="11" a="1"/>
  <c r="O4042" i="11" s="1"/>
  <c r="P4042" i="11" a="1"/>
  <c r="P4042" i="11" s="1"/>
  <c r="Q4042" i="11" a="1"/>
  <c r="Q4042" i="11" s="1"/>
  <c r="R4042" i="11" a="1"/>
  <c r="R4042" i="11" s="1"/>
  <c r="N4043" i="11" a="1"/>
  <c r="N4043" i="11" s="1"/>
  <c r="O4043" i="11" a="1"/>
  <c r="O4043" i="11" s="1"/>
  <c r="P4043" i="11" a="1"/>
  <c r="P4043" i="11" s="1"/>
  <c r="Q4043" i="11" a="1"/>
  <c r="Q4043" i="11" s="1"/>
  <c r="R4043" i="11" a="1"/>
  <c r="R4043" i="11" s="1"/>
  <c r="N4044" i="11" a="1"/>
  <c r="N4044" i="11" s="1"/>
  <c r="O4044" i="11" a="1"/>
  <c r="O4044" i="11" s="1"/>
  <c r="P4044" i="11" a="1"/>
  <c r="P4044" i="11" s="1"/>
  <c r="Q4044" i="11" a="1"/>
  <c r="Q4044" i="11" s="1"/>
  <c r="R4044" i="11" a="1"/>
  <c r="R4044" i="11" s="1"/>
  <c r="N4045" i="11" a="1"/>
  <c r="N4045" i="11" s="1"/>
  <c r="O4045" i="11" a="1"/>
  <c r="O4045" i="11" s="1"/>
  <c r="P4045" i="11" a="1"/>
  <c r="P4045" i="11" s="1"/>
  <c r="Q4045" i="11" a="1"/>
  <c r="Q4045" i="11" s="1"/>
  <c r="R4045" i="11" a="1"/>
  <c r="R4045" i="11" s="1"/>
  <c r="N4046" i="11" a="1"/>
  <c r="N4046" i="11" s="1"/>
  <c r="O4046" i="11" a="1"/>
  <c r="O4046" i="11" s="1"/>
  <c r="P4046" i="11" a="1"/>
  <c r="P4046" i="11" s="1"/>
  <c r="Q4046" i="11" a="1"/>
  <c r="Q4046" i="11" s="1"/>
  <c r="R4046" i="11" a="1"/>
  <c r="R4046" i="11" s="1"/>
  <c r="N4047" i="11" a="1"/>
  <c r="N4047" i="11" s="1"/>
  <c r="O4047" i="11" a="1"/>
  <c r="O4047" i="11" s="1"/>
  <c r="P4047" i="11" a="1"/>
  <c r="P4047" i="11" s="1"/>
  <c r="Q4047" i="11" a="1"/>
  <c r="Q4047" i="11" s="1"/>
  <c r="R4047" i="11" a="1"/>
  <c r="R4047" i="11" s="1"/>
  <c r="N4048" i="11" a="1"/>
  <c r="N4048" i="11" s="1"/>
  <c r="O4048" i="11" a="1"/>
  <c r="O4048" i="11" s="1"/>
  <c r="P4048" i="11" a="1"/>
  <c r="P4048" i="11" s="1"/>
  <c r="Q4048" i="11" a="1"/>
  <c r="Q4048" i="11" s="1"/>
  <c r="R4048" i="11" a="1"/>
  <c r="R4048" i="11" s="1"/>
  <c r="N4049" i="11" a="1"/>
  <c r="N4049" i="11" s="1"/>
  <c r="O4049" i="11" a="1"/>
  <c r="O4049" i="11" s="1"/>
  <c r="P4049" i="11" a="1"/>
  <c r="P4049" i="11" s="1"/>
  <c r="Q4049" i="11" a="1"/>
  <c r="Q4049" i="11" s="1"/>
  <c r="R4049" i="11" a="1"/>
  <c r="R4049" i="11" s="1"/>
  <c r="N4050" i="11" a="1"/>
  <c r="N4050" i="11" s="1"/>
  <c r="O4050" i="11" a="1"/>
  <c r="O4050" i="11" s="1"/>
  <c r="P4050" i="11" a="1"/>
  <c r="P4050" i="11" s="1"/>
  <c r="Q4050" i="11" a="1"/>
  <c r="Q4050" i="11" s="1"/>
  <c r="R4050" i="11" a="1"/>
  <c r="R4050" i="11" s="1"/>
  <c r="N4051" i="11" a="1"/>
  <c r="N4051" i="11" s="1"/>
  <c r="O4051" i="11" a="1"/>
  <c r="O4051" i="11" s="1"/>
  <c r="P4051" i="11" a="1"/>
  <c r="P4051" i="11" s="1"/>
  <c r="Q4051" i="11" a="1"/>
  <c r="Q4051" i="11" s="1"/>
  <c r="R4051" i="11" a="1"/>
  <c r="R4051" i="11" s="1"/>
  <c r="N4052" i="11" a="1"/>
  <c r="N4052" i="11" s="1"/>
  <c r="O4052" i="11" a="1"/>
  <c r="O4052" i="11" s="1"/>
  <c r="P4052" i="11" a="1"/>
  <c r="P4052" i="11" s="1"/>
  <c r="Q4052" i="11" a="1"/>
  <c r="Q4052" i="11" s="1"/>
  <c r="R4052" i="11" a="1"/>
  <c r="R4052" i="11" s="1"/>
  <c r="N4053" i="11" a="1"/>
  <c r="N4053" i="11" s="1"/>
  <c r="O4053" i="11" a="1"/>
  <c r="O4053" i="11" s="1"/>
  <c r="P4053" i="11" a="1"/>
  <c r="P4053" i="11"/>
  <c r="Q4053" i="11" a="1"/>
  <c r="Q4053" i="11"/>
  <c r="R4053" i="11" a="1"/>
  <c r="R4053" i="11"/>
  <c r="N4054" i="11" a="1"/>
  <c r="N4054" i="11"/>
  <c r="O4054" i="11" a="1"/>
  <c r="O4054" i="11"/>
  <c r="P4054" i="11" a="1"/>
  <c r="P4054" i="11"/>
  <c r="Q4054" i="11" a="1"/>
  <c r="Q4054" i="11"/>
  <c r="R4054" i="11" a="1"/>
  <c r="R4054" i="11"/>
  <c r="N4055" i="11" a="1"/>
  <c r="N4055" i="11"/>
  <c r="O4055" i="11" a="1"/>
  <c r="O4055" i="11"/>
  <c r="P4055" i="11" a="1"/>
  <c r="P4055" i="11"/>
  <c r="Q4055" i="11" a="1"/>
  <c r="Q4055" i="11"/>
  <c r="R4055" i="11" a="1"/>
  <c r="R4055" i="11"/>
  <c r="N4056" i="11" a="1"/>
  <c r="N4056" i="11"/>
  <c r="O4056" i="11" a="1"/>
  <c r="O4056" i="11"/>
  <c r="P4056" i="11" a="1"/>
  <c r="P4056" i="11"/>
  <c r="Q4056" i="11" a="1"/>
  <c r="Q4056" i="11"/>
  <c r="R4056" i="11" a="1"/>
  <c r="R4056" i="11"/>
  <c r="N4057" i="11" a="1"/>
  <c r="N4057" i="11"/>
  <c r="O4057" i="11" a="1"/>
  <c r="O4057" i="11"/>
  <c r="P4057" i="11" a="1"/>
  <c r="P4057" i="11"/>
  <c r="Q4057" i="11" a="1"/>
  <c r="Q4057" i="11"/>
  <c r="R4057" i="11" a="1"/>
  <c r="R4057" i="11"/>
  <c r="N4058" i="11" a="1"/>
  <c r="N4058" i="11"/>
  <c r="O4058" i="11" a="1"/>
  <c r="O4058" i="11"/>
  <c r="P4058" i="11" a="1"/>
  <c r="P4058" i="11"/>
  <c r="Q4058" i="11" a="1"/>
  <c r="Q4058" i="11"/>
  <c r="R4058" i="11" a="1"/>
  <c r="R4058" i="11"/>
  <c r="N4059" i="11" a="1"/>
  <c r="N4059" i="11"/>
  <c r="O4059" i="11" a="1"/>
  <c r="O4059" i="11"/>
  <c r="P4059" i="11" a="1"/>
  <c r="P4059" i="11"/>
  <c r="Q4059" i="11" a="1"/>
  <c r="Q4059" i="11"/>
  <c r="R4059" i="11" a="1"/>
  <c r="R4059" i="11"/>
  <c r="N4060" i="11" a="1"/>
  <c r="N4060" i="11"/>
  <c r="O4060" i="11" a="1"/>
  <c r="O4060" i="11"/>
  <c r="P4060" i="11" a="1"/>
  <c r="P4060" i="11"/>
  <c r="Q4060" i="11" a="1"/>
  <c r="Q4060" i="11"/>
  <c r="R4060" i="11" a="1"/>
  <c r="R4060" i="11"/>
  <c r="N4061" i="11" a="1"/>
  <c r="N4061" i="11"/>
  <c r="O4061" i="11" a="1"/>
  <c r="O4061" i="11"/>
  <c r="P4061" i="11" a="1"/>
  <c r="P4061" i="11"/>
  <c r="Q4061" i="11" a="1"/>
  <c r="Q4061" i="11"/>
  <c r="R4061" i="11" a="1"/>
  <c r="R4061" i="11"/>
  <c r="N4062" i="11" a="1"/>
  <c r="N4062" i="11"/>
  <c r="O4062" i="11" a="1"/>
  <c r="O4062" i="11"/>
  <c r="P4062" i="11" a="1"/>
  <c r="P4062" i="11"/>
  <c r="Q4062" i="11" a="1"/>
  <c r="Q4062" i="11"/>
  <c r="R4062" i="11" a="1"/>
  <c r="R4062" i="11"/>
  <c r="N4063" i="11" a="1"/>
  <c r="N4063" i="11"/>
  <c r="O4063" i="11" a="1"/>
  <c r="O4063" i="11"/>
  <c r="P4063" i="11" a="1"/>
  <c r="P4063" i="11"/>
  <c r="Q4063" i="11" a="1"/>
  <c r="Q4063" i="11"/>
  <c r="R4063" i="11" a="1"/>
  <c r="R4063" i="11"/>
  <c r="N4064" i="11" a="1"/>
  <c r="N4064" i="11"/>
  <c r="O4064" i="11" a="1"/>
  <c r="O4064" i="11"/>
  <c r="P4064" i="11" a="1"/>
  <c r="P4064" i="11"/>
  <c r="Q4064" i="11" a="1"/>
  <c r="Q4064" i="11"/>
  <c r="R4064" i="11" a="1"/>
  <c r="R4064" i="11"/>
  <c r="N4065" i="11" a="1"/>
  <c r="N4065" i="11"/>
  <c r="O4065" i="11" a="1"/>
  <c r="O4065" i="11"/>
  <c r="P4065" i="11" a="1"/>
  <c r="P4065" i="11"/>
  <c r="Q4065" i="11" a="1"/>
  <c r="Q4065" i="11"/>
  <c r="R4065" i="11" a="1"/>
  <c r="R4065" i="11"/>
  <c r="N4066" i="11" a="1"/>
  <c r="N4066" i="11"/>
  <c r="O4066" i="11" a="1"/>
  <c r="O4066" i="11"/>
  <c r="P4066" i="11" a="1"/>
  <c r="P4066" i="11"/>
  <c r="Q4066" i="11" a="1"/>
  <c r="Q4066" i="11"/>
  <c r="R4066" i="11" a="1"/>
  <c r="R4066" i="11"/>
  <c r="N4067" i="11" a="1"/>
  <c r="N4067" i="11"/>
  <c r="O4067" i="11" a="1"/>
  <c r="O4067" i="11"/>
  <c r="P4067" i="11" a="1"/>
  <c r="P4067" i="11"/>
  <c r="Q4067" i="11" a="1"/>
  <c r="Q4067" i="11"/>
  <c r="R4067" i="11" a="1"/>
  <c r="R4067" i="11"/>
  <c r="N4068" i="11" a="1"/>
  <c r="N4068" i="11"/>
  <c r="O4068" i="11" a="1"/>
  <c r="O4068" i="11"/>
  <c r="P4068" i="11" a="1"/>
  <c r="P4068" i="11"/>
  <c r="Q4068" i="11" a="1"/>
  <c r="Q4068" i="11"/>
  <c r="R4068" i="11" a="1"/>
  <c r="R4068" i="11"/>
  <c r="N4069" i="11" a="1"/>
  <c r="N4069" i="11"/>
  <c r="O4069" i="11" a="1"/>
  <c r="O4069" i="11"/>
  <c r="P4069" i="11" a="1"/>
  <c r="P4069" i="11"/>
  <c r="Q4069" i="11" a="1"/>
  <c r="Q4069" i="11"/>
  <c r="R4069" i="11" a="1"/>
  <c r="R4069" i="11"/>
  <c r="N4070" i="11" a="1"/>
  <c r="N4070" i="11"/>
  <c r="O4070" i="11" a="1"/>
  <c r="O4070" i="11"/>
  <c r="P4070" i="11" a="1"/>
  <c r="P4070" i="11"/>
  <c r="Q4070" i="11" a="1"/>
  <c r="Q4070" i="11"/>
  <c r="R4070" i="11" a="1"/>
  <c r="R4070" i="11"/>
  <c r="N4071" i="11" a="1"/>
  <c r="N4071" i="11"/>
  <c r="O4071" i="11" a="1"/>
  <c r="O4071" i="11"/>
  <c r="P4071" i="11" a="1"/>
  <c r="P4071" i="11"/>
  <c r="Q4071" i="11" a="1"/>
  <c r="Q4071" i="11"/>
  <c r="R4071" i="11" a="1"/>
  <c r="R4071" i="11"/>
  <c r="N4072" i="11" a="1"/>
  <c r="N4072" i="11"/>
  <c r="O4072" i="11" a="1"/>
  <c r="O4072" i="11"/>
  <c r="P4072" i="11" a="1"/>
  <c r="P4072" i="11"/>
  <c r="Q4072" i="11" a="1"/>
  <c r="Q4072" i="11"/>
  <c r="R4072" i="11" a="1"/>
  <c r="R4072" i="11"/>
  <c r="N4073" i="11" a="1"/>
  <c r="N4073" i="11"/>
  <c r="O4073" i="11" a="1"/>
  <c r="O4073" i="11"/>
  <c r="P4073" i="11" a="1"/>
  <c r="P4073" i="11"/>
  <c r="Q4073" i="11" a="1"/>
  <c r="Q4073" i="11"/>
  <c r="R4073" i="11" a="1"/>
  <c r="R4073" i="11"/>
  <c r="N4074" i="11" a="1"/>
  <c r="N4074" i="11"/>
  <c r="O4074" i="11" a="1"/>
  <c r="O4074" i="11"/>
  <c r="P4074" i="11" a="1"/>
  <c r="P4074" i="11"/>
  <c r="Q4074" i="11" a="1"/>
  <c r="Q4074" i="11"/>
  <c r="R4074" i="11" a="1"/>
  <c r="R4074" i="11"/>
  <c r="N4075" i="11" a="1"/>
  <c r="N4075" i="11"/>
  <c r="O4075" i="11" a="1"/>
  <c r="O4075" i="11"/>
  <c r="P4075" i="11" a="1"/>
  <c r="P4075" i="11"/>
  <c r="Q4075" i="11" a="1"/>
  <c r="Q4075" i="11"/>
  <c r="R4075" i="11" a="1"/>
  <c r="R4075" i="11"/>
  <c r="N4076" i="11" a="1"/>
  <c r="N4076" i="11"/>
  <c r="O4076" i="11" a="1"/>
  <c r="O4076" i="11"/>
  <c r="P4076" i="11" a="1"/>
  <c r="P4076" i="11"/>
  <c r="Q4076" i="11" a="1"/>
  <c r="Q4076" i="11"/>
  <c r="R4076" i="11" a="1"/>
  <c r="R4076" i="11"/>
  <c r="N4077" i="11" a="1"/>
  <c r="N4077" i="11"/>
  <c r="O4077" i="11" a="1"/>
  <c r="O4077" i="11"/>
  <c r="P4077" i="11" a="1"/>
  <c r="P4077" i="11"/>
  <c r="Q4077" i="11" a="1"/>
  <c r="Q4077" i="11"/>
  <c r="R4077" i="11" a="1"/>
  <c r="R4077" i="11"/>
  <c r="N4078" i="11" a="1"/>
  <c r="N4078" i="11"/>
  <c r="O4078" i="11" a="1"/>
  <c r="O4078" i="11"/>
  <c r="P4078" i="11" a="1"/>
  <c r="P4078" i="11"/>
  <c r="Q4078" i="11" a="1"/>
  <c r="Q4078" i="11"/>
  <c r="R4078" i="11" a="1"/>
  <c r="R4078" i="11"/>
  <c r="N4079" i="11" a="1"/>
  <c r="N4079" i="11"/>
  <c r="O4079" i="11" a="1"/>
  <c r="O4079" i="11"/>
  <c r="P4079" i="11" a="1"/>
  <c r="P4079" i="11"/>
  <c r="Q4079" i="11" a="1"/>
  <c r="Q4079" i="11"/>
  <c r="R4079" i="11" a="1"/>
  <c r="R4079" i="11"/>
  <c r="N4080" i="11" a="1"/>
  <c r="N4080" i="11"/>
  <c r="O4080" i="11" a="1"/>
  <c r="O4080" i="11"/>
  <c r="P4080" i="11" a="1"/>
  <c r="P4080" i="11"/>
  <c r="Q4080" i="11" a="1"/>
  <c r="Q4080" i="11"/>
  <c r="R4080" i="11" a="1"/>
  <c r="R4080" i="11"/>
  <c r="N4081" i="11" a="1"/>
  <c r="N4081" i="11"/>
  <c r="O4081" i="11" a="1"/>
  <c r="O4081" i="11"/>
  <c r="P4081" i="11" a="1"/>
  <c r="P4081" i="11"/>
  <c r="Q4081" i="11" a="1"/>
  <c r="Q4081" i="11"/>
  <c r="R4081" i="11" a="1"/>
  <c r="R4081" i="11"/>
  <c r="N4082" i="11" a="1"/>
  <c r="N4082" i="11"/>
  <c r="O4082" i="11" a="1"/>
  <c r="O4082" i="11"/>
  <c r="P4082" i="11" a="1"/>
  <c r="P4082" i="11"/>
  <c r="Q4082" i="11" a="1"/>
  <c r="Q4082" i="11"/>
  <c r="R4082" i="11" a="1"/>
  <c r="R4082" i="11"/>
  <c r="N4083" i="11" a="1"/>
  <c r="N4083" i="11"/>
  <c r="O4083" i="11" a="1"/>
  <c r="O4083" i="11"/>
  <c r="P4083" i="11" a="1"/>
  <c r="P4083" i="11"/>
  <c r="Q4083" i="11" a="1"/>
  <c r="Q4083" i="11"/>
  <c r="R4083" i="11" a="1"/>
  <c r="R4083" i="11"/>
  <c r="N4084" i="11" a="1"/>
  <c r="N4084" i="11"/>
  <c r="O4084" i="11" a="1"/>
  <c r="O4084" i="11"/>
  <c r="P4084" i="11" a="1"/>
  <c r="P4084" i="11"/>
  <c r="Q4084" i="11" a="1"/>
  <c r="Q4084" i="11"/>
  <c r="R4084" i="11" a="1"/>
  <c r="R4084" i="11"/>
  <c r="N4085" i="11" a="1"/>
  <c r="N4085" i="11"/>
  <c r="O4085" i="11" a="1"/>
  <c r="O4085" i="11"/>
  <c r="P4085" i="11" a="1"/>
  <c r="P4085" i="11"/>
  <c r="Q4085" i="11" a="1"/>
  <c r="Q4085" i="11"/>
  <c r="R4085" i="11" a="1"/>
  <c r="R4085" i="11"/>
  <c r="N4086" i="11" a="1"/>
  <c r="N4086" i="11"/>
  <c r="O4086" i="11" a="1"/>
  <c r="O4086" i="11"/>
  <c r="P4086" i="11" a="1"/>
  <c r="P4086" i="11"/>
  <c r="Q4086" i="11" a="1"/>
  <c r="Q4086" i="11"/>
  <c r="R4086" i="11" a="1"/>
  <c r="R4086" i="11"/>
  <c r="N4087" i="11" a="1"/>
  <c r="N4087" i="11"/>
  <c r="O4087" i="11" a="1"/>
  <c r="O4087" i="11"/>
  <c r="P4087" i="11" a="1"/>
  <c r="P4087" i="11"/>
  <c r="Q4087" i="11" a="1"/>
  <c r="Q4087" i="11"/>
  <c r="R4087" i="11" a="1"/>
  <c r="R4087" i="11"/>
  <c r="N4088" i="11" a="1"/>
  <c r="N4088" i="11"/>
  <c r="O4088" i="11" a="1"/>
  <c r="O4088" i="11"/>
  <c r="P4088" i="11" a="1"/>
  <c r="P4088" i="11"/>
  <c r="Q4088" i="11" a="1"/>
  <c r="Q4088" i="11"/>
  <c r="R4088" i="11" a="1"/>
  <c r="R4088" i="11"/>
  <c r="N4089" i="11" a="1"/>
  <c r="N4089" i="11"/>
  <c r="O4089" i="11" a="1"/>
  <c r="O4089" i="11"/>
  <c r="P4089" i="11" a="1"/>
  <c r="P4089" i="11"/>
  <c r="Q4089" i="11" a="1"/>
  <c r="Q4089" i="11"/>
  <c r="R4089" i="11" a="1"/>
  <c r="R4089" i="11"/>
  <c r="N4090" i="11" a="1"/>
  <c r="N4090" i="11"/>
  <c r="O4090" i="11" a="1"/>
  <c r="O4090" i="11"/>
  <c r="P4090" i="11" a="1"/>
  <c r="P4090" i="11"/>
  <c r="Q4090" i="11" a="1"/>
  <c r="Q4090" i="11"/>
  <c r="R4090" i="11" a="1"/>
  <c r="R4090" i="11"/>
  <c r="N4091" i="11" a="1"/>
  <c r="N4091" i="11"/>
  <c r="O4091" i="11" a="1"/>
  <c r="O4091" i="11"/>
  <c r="P4091" i="11" a="1"/>
  <c r="P4091" i="11"/>
  <c r="Q4091" i="11" a="1"/>
  <c r="Q4091" i="11"/>
  <c r="R4091" i="11" a="1"/>
  <c r="R4091" i="11"/>
  <c r="N4092" i="11" a="1"/>
  <c r="N4092" i="11"/>
  <c r="O4092" i="11" a="1"/>
  <c r="O4092" i="11"/>
  <c r="P4092" i="11" a="1"/>
  <c r="P4092" i="11"/>
  <c r="Q4092" i="11" a="1"/>
  <c r="Q4092" i="11"/>
  <c r="R4092" i="11" a="1"/>
  <c r="R4092" i="11"/>
  <c r="N4093" i="11" a="1"/>
  <c r="N4093" i="11"/>
  <c r="O4093" i="11" a="1"/>
  <c r="O4093" i="11"/>
  <c r="P4093" i="11" a="1"/>
  <c r="P4093" i="11"/>
  <c r="Q4093" i="11" a="1"/>
  <c r="Q4093" i="11"/>
  <c r="R4093" i="11" a="1"/>
  <c r="R4093" i="11"/>
  <c r="N4094" i="11" a="1"/>
  <c r="N4094" i="11"/>
  <c r="O4094" i="11" a="1"/>
  <c r="O4094" i="11"/>
  <c r="P4094" i="11" a="1"/>
  <c r="P4094" i="11"/>
  <c r="Q4094" i="11" a="1"/>
  <c r="Q4094" i="11"/>
  <c r="R4094" i="11" a="1"/>
  <c r="R4094" i="11"/>
  <c r="N4095" i="11" a="1"/>
  <c r="N4095" i="11"/>
  <c r="O4095" i="11" a="1"/>
  <c r="O4095" i="11"/>
  <c r="P4095" i="11" a="1"/>
  <c r="P4095" i="11"/>
  <c r="Q4095" i="11" a="1"/>
  <c r="Q4095" i="11"/>
  <c r="R4095" i="11" a="1"/>
  <c r="R4095" i="11"/>
  <c r="N4096" i="11" a="1"/>
  <c r="N4096" i="11"/>
  <c r="O4096" i="11" a="1"/>
  <c r="O4096" i="11"/>
  <c r="P4096" i="11" a="1"/>
  <c r="P4096" i="11"/>
  <c r="Q4096" i="11" a="1"/>
  <c r="Q4096" i="11"/>
  <c r="R4096" i="11" a="1"/>
  <c r="R4096" i="11"/>
  <c r="N4097" i="11" a="1"/>
  <c r="N4097" i="11"/>
  <c r="O4097" i="11" a="1"/>
  <c r="O4097" i="11"/>
  <c r="P4097" i="11" a="1"/>
  <c r="P4097" i="11"/>
  <c r="Q4097" i="11" a="1"/>
  <c r="Q4097" i="11"/>
  <c r="R4097" i="11" a="1"/>
  <c r="R4097" i="11"/>
  <c r="N4098" i="11" a="1"/>
  <c r="N4098" i="11"/>
  <c r="O4098" i="11" a="1"/>
  <c r="O4098" i="11"/>
  <c r="P4098" i="11" a="1"/>
  <c r="P4098" i="11"/>
  <c r="Q4098" i="11" a="1"/>
  <c r="Q4098" i="11"/>
  <c r="R4098" i="11" a="1"/>
  <c r="R4098" i="11"/>
  <c r="N4099" i="11" a="1"/>
  <c r="N4099" i="11"/>
  <c r="O4099" i="11" a="1"/>
  <c r="O4099" i="11"/>
  <c r="P4099" i="11" a="1"/>
  <c r="P4099" i="11"/>
  <c r="Q4099" i="11" a="1"/>
  <c r="Q4099" i="11"/>
  <c r="R4099" i="11" a="1"/>
  <c r="R4099" i="11"/>
  <c r="N4100" i="11" a="1"/>
  <c r="N4100" i="11"/>
  <c r="O4100" i="11" a="1"/>
  <c r="O4100" i="11"/>
  <c r="P4100" i="11" a="1"/>
  <c r="P4100" i="11"/>
  <c r="Q4100" i="11" a="1"/>
  <c r="Q4100" i="11"/>
  <c r="R4100" i="11" a="1"/>
  <c r="R4100" i="11"/>
  <c r="N4101" i="11" a="1"/>
  <c r="N4101" i="11"/>
  <c r="O4101" i="11" a="1"/>
  <c r="O4101" i="11"/>
  <c r="P4101" i="11" a="1"/>
  <c r="P4101" i="11"/>
  <c r="Q4101" i="11" a="1"/>
  <c r="Q4101" i="11"/>
  <c r="R4101" i="11" a="1"/>
  <c r="R4101" i="11"/>
  <c r="N4102" i="11" a="1"/>
  <c r="N4102" i="11"/>
  <c r="O4102" i="11" a="1"/>
  <c r="O4102" i="11"/>
  <c r="P4102" i="11" a="1"/>
  <c r="P4102" i="11"/>
  <c r="Q4102" i="11" a="1"/>
  <c r="Q4102" i="11"/>
  <c r="R4102" i="11" a="1"/>
  <c r="R4102" i="11"/>
  <c r="N4103" i="11" a="1"/>
  <c r="N4103" i="11"/>
  <c r="O4103" i="11" a="1"/>
  <c r="O4103" i="11"/>
  <c r="P4103" i="11" a="1"/>
  <c r="P4103" i="11"/>
  <c r="Q4103" i="11" a="1"/>
  <c r="Q4103" i="11"/>
  <c r="R4103" i="11" a="1"/>
  <c r="R4103" i="11"/>
  <c r="N4104" i="11" a="1"/>
  <c r="N4104" i="11"/>
  <c r="O4104" i="11" a="1"/>
  <c r="O4104" i="11"/>
  <c r="P4104" i="11" a="1"/>
  <c r="P4104" i="11"/>
  <c r="Q4104" i="11" a="1"/>
  <c r="Q4104" i="11"/>
  <c r="R4104" i="11" a="1"/>
  <c r="R4104" i="11"/>
  <c r="N4105" i="11" a="1"/>
  <c r="N4105" i="11"/>
  <c r="O4105" i="11" a="1"/>
  <c r="O4105" i="11"/>
  <c r="P4105" i="11" a="1"/>
  <c r="P4105" i="11"/>
  <c r="Q4105" i="11" a="1"/>
  <c r="Q4105" i="11"/>
  <c r="R4105" i="11" a="1"/>
  <c r="R4105" i="11"/>
  <c r="N4106" i="11" a="1"/>
  <c r="N4106" i="11"/>
  <c r="O4106" i="11" a="1"/>
  <c r="O4106" i="11"/>
  <c r="P4106" i="11" a="1"/>
  <c r="P4106" i="11"/>
  <c r="Q4106" i="11" a="1"/>
  <c r="Q4106" i="11"/>
  <c r="R4106" i="11" a="1"/>
  <c r="R4106" i="11"/>
  <c r="N4107" i="11" a="1"/>
  <c r="N4107" i="11"/>
  <c r="O4107" i="11" a="1"/>
  <c r="O4107" i="11"/>
  <c r="P4107" i="11" a="1"/>
  <c r="P4107" i="11"/>
  <c r="Q4107" i="11" a="1"/>
  <c r="Q4107" i="11"/>
  <c r="R4107" i="11" a="1"/>
  <c r="R4107" i="11"/>
  <c r="N4108" i="11" a="1"/>
  <c r="N4108" i="11"/>
  <c r="O4108" i="11" a="1"/>
  <c r="O4108" i="11"/>
  <c r="P4108" i="11" a="1"/>
  <c r="P4108" i="11"/>
  <c r="Q4108" i="11" a="1"/>
  <c r="Q4108" i="11"/>
  <c r="R4108" i="11" a="1"/>
  <c r="R4108" i="11"/>
  <c r="N4109" i="11" a="1"/>
  <c r="N4109" i="11"/>
  <c r="O4109" i="11" a="1"/>
  <c r="O4109" i="11"/>
  <c r="P4109" i="11" a="1"/>
  <c r="P4109" i="11"/>
  <c r="Q4109" i="11" a="1"/>
  <c r="Q4109" i="11"/>
  <c r="R4109" i="11" a="1"/>
  <c r="R4109" i="11"/>
  <c r="N4110" i="11" a="1"/>
  <c r="N4110" i="11"/>
  <c r="O4110" i="11" a="1"/>
  <c r="O4110" i="11"/>
  <c r="P4110" i="11" a="1"/>
  <c r="P4110" i="11"/>
  <c r="Q4110" i="11" a="1"/>
  <c r="Q4110" i="11"/>
  <c r="R4110" i="11" a="1"/>
  <c r="R4110" i="11"/>
  <c r="N4111" i="11" a="1"/>
  <c r="N4111" i="11"/>
  <c r="O4111" i="11" a="1"/>
  <c r="O4111" i="11"/>
  <c r="P4111" i="11" a="1"/>
  <c r="P4111" i="11"/>
  <c r="Q4111" i="11" a="1"/>
  <c r="Q4111" i="11"/>
  <c r="R4111" i="11" a="1"/>
  <c r="R4111" i="11"/>
  <c r="N4112" i="11" a="1"/>
  <c r="N4112" i="11"/>
  <c r="O4112" i="11" a="1"/>
  <c r="O4112" i="11"/>
  <c r="P4112" i="11" a="1"/>
  <c r="P4112" i="11"/>
  <c r="Q4112" i="11" a="1"/>
  <c r="Q4112" i="11"/>
  <c r="R4112" i="11" a="1"/>
  <c r="R4112" i="11"/>
  <c r="N4113" i="11" a="1"/>
  <c r="N4113" i="11"/>
  <c r="O4113" i="11" a="1"/>
  <c r="O4113" i="11"/>
  <c r="P4113" i="11" a="1"/>
  <c r="P4113" i="11"/>
  <c r="Q4113" i="11" a="1"/>
  <c r="Q4113" i="11"/>
  <c r="R4113" i="11" a="1"/>
  <c r="R4113" i="11"/>
  <c r="N4114" i="11" a="1"/>
  <c r="N4114" i="11"/>
  <c r="O4114" i="11" a="1"/>
  <c r="O4114" i="11"/>
  <c r="P4114" i="11" a="1"/>
  <c r="P4114" i="11"/>
  <c r="Q4114" i="11" a="1"/>
  <c r="Q4114" i="11"/>
  <c r="R4114" i="11" a="1"/>
  <c r="R4114" i="11"/>
  <c r="N4115" i="11" a="1"/>
  <c r="N4115" i="11"/>
  <c r="O4115" i="11" a="1"/>
  <c r="O4115" i="11"/>
  <c r="P4115" i="11" a="1"/>
  <c r="P4115" i="11"/>
  <c r="Q4115" i="11" a="1"/>
  <c r="Q4115" i="11"/>
  <c r="R4115" i="11" a="1"/>
  <c r="R4115" i="11"/>
  <c r="N4116" i="11" a="1"/>
  <c r="N4116" i="11"/>
  <c r="O4116" i="11" a="1"/>
  <c r="O4116" i="11"/>
  <c r="P4116" i="11" a="1"/>
  <c r="P4116" i="11"/>
  <c r="Q4116" i="11" a="1"/>
  <c r="Q4116" i="11"/>
  <c r="R4116" i="11" a="1"/>
  <c r="R4116" i="11"/>
  <c r="N4117" i="11" a="1"/>
  <c r="N4117" i="11"/>
  <c r="O4117" i="11" a="1"/>
  <c r="O4117" i="11"/>
  <c r="P4117" i="11" a="1"/>
  <c r="P4117" i="11"/>
  <c r="Q4117" i="11" a="1"/>
  <c r="Q4117" i="11"/>
  <c r="R4117" i="11" a="1"/>
  <c r="R4117" i="11"/>
  <c r="N4118" i="11" a="1"/>
  <c r="N4118" i="11"/>
  <c r="O4118" i="11" a="1"/>
  <c r="O4118" i="11"/>
  <c r="P4118" i="11" a="1"/>
  <c r="P4118" i="11"/>
  <c r="Q4118" i="11" a="1"/>
  <c r="Q4118" i="11"/>
  <c r="R4118" i="11" a="1"/>
  <c r="R4118" i="11"/>
  <c r="N4119" i="11" a="1"/>
  <c r="N4119" i="11"/>
  <c r="O4119" i="11" a="1"/>
  <c r="O4119" i="11"/>
  <c r="P4119" i="11" a="1"/>
  <c r="P4119" i="11"/>
  <c r="Q4119" i="11" a="1"/>
  <c r="Q4119" i="11"/>
  <c r="R4119" i="11" a="1"/>
  <c r="R4119" i="11"/>
  <c r="N4120" i="11" a="1"/>
  <c r="N4120" i="11"/>
  <c r="O4120" i="11" a="1"/>
  <c r="O4120" i="11"/>
  <c r="P4120" i="11" a="1"/>
  <c r="P4120" i="11"/>
  <c r="Q4120" i="11" a="1"/>
  <c r="Q4120" i="11"/>
  <c r="R4120" i="11" a="1"/>
  <c r="R4120" i="11"/>
  <c r="N4121" i="11" a="1"/>
  <c r="N4121" i="11"/>
  <c r="O4121" i="11" a="1"/>
  <c r="O4121" i="11"/>
  <c r="P4121" i="11" a="1"/>
  <c r="P4121" i="11"/>
  <c r="Q4121" i="11" a="1"/>
  <c r="Q4121" i="11"/>
  <c r="R4121" i="11" a="1"/>
  <c r="R4121" i="11"/>
  <c r="N4122" i="11" a="1"/>
  <c r="N4122" i="11"/>
  <c r="O4122" i="11" a="1"/>
  <c r="O4122" i="11"/>
  <c r="P4122" i="11" a="1"/>
  <c r="P4122" i="11"/>
  <c r="Q4122" i="11" a="1"/>
  <c r="Q4122" i="11"/>
  <c r="R4122" i="11" a="1"/>
  <c r="R4122" i="11"/>
  <c r="N4123" i="11" a="1"/>
  <c r="N4123" i="11"/>
  <c r="O4123" i="11" a="1"/>
  <c r="O4123" i="11"/>
  <c r="P4123" i="11" a="1"/>
  <c r="P4123" i="11"/>
  <c r="Q4123" i="11" a="1"/>
  <c r="Q4123" i="11"/>
  <c r="R4123" i="11" a="1"/>
  <c r="R4123" i="11"/>
  <c r="N4124" i="11" a="1"/>
  <c r="N4124" i="11"/>
  <c r="O4124" i="11" a="1"/>
  <c r="O4124" i="11"/>
  <c r="P4124" i="11" a="1"/>
  <c r="P4124" i="11"/>
  <c r="Q4124" i="11" a="1"/>
  <c r="Q4124" i="11"/>
  <c r="R4124" i="11" a="1"/>
  <c r="R4124" i="11"/>
  <c r="N4125" i="11" a="1"/>
  <c r="N4125" i="11"/>
  <c r="O4125" i="11" a="1"/>
  <c r="O4125" i="11"/>
  <c r="P4125" i="11" a="1"/>
  <c r="P4125" i="11"/>
  <c r="Q4125" i="11" a="1"/>
  <c r="Q4125" i="11"/>
  <c r="R4125" i="11" a="1"/>
  <c r="R4125" i="11"/>
  <c r="N4126" i="11" a="1"/>
  <c r="N4126" i="11"/>
  <c r="O4126" i="11" a="1"/>
  <c r="O4126" i="11"/>
  <c r="P4126" i="11" a="1"/>
  <c r="P4126" i="11"/>
  <c r="Q4126" i="11" a="1"/>
  <c r="Q4126" i="11"/>
  <c r="R4126" i="11" a="1"/>
  <c r="R4126" i="11"/>
  <c r="N4127" i="11" a="1"/>
  <c r="N4127" i="11"/>
  <c r="O4127" i="11" a="1"/>
  <c r="O4127" i="11"/>
  <c r="P4127" i="11" a="1"/>
  <c r="P4127" i="11"/>
  <c r="Q4127" i="11" a="1"/>
  <c r="Q4127" i="11"/>
  <c r="R4127" i="11" a="1"/>
  <c r="R4127" i="11"/>
  <c r="N4128" i="11" a="1"/>
  <c r="N4128" i="11"/>
  <c r="O4128" i="11" a="1"/>
  <c r="O4128" i="11"/>
  <c r="P4128" i="11" a="1"/>
  <c r="P4128" i="11"/>
  <c r="Q4128" i="11" a="1"/>
  <c r="Q4128" i="11"/>
  <c r="R4128" i="11" a="1"/>
  <c r="R4128" i="11"/>
  <c r="N4129" i="11" a="1"/>
  <c r="N4129" i="11"/>
  <c r="O4129" i="11" a="1"/>
  <c r="O4129" i="11"/>
  <c r="P4129" i="11" a="1"/>
  <c r="P4129" i="11"/>
  <c r="Q4129" i="11" a="1"/>
  <c r="Q4129" i="11"/>
  <c r="R4129" i="11" a="1"/>
  <c r="R4129" i="11"/>
  <c r="N4130" i="11" a="1"/>
  <c r="N4130" i="11"/>
  <c r="O4130" i="11" a="1"/>
  <c r="O4130" i="11"/>
  <c r="P4130" i="11" a="1"/>
  <c r="P4130" i="11"/>
  <c r="Q4130" i="11" a="1"/>
  <c r="Q4130" i="11"/>
  <c r="R4130" i="11" a="1"/>
  <c r="R4130" i="11"/>
  <c r="N4131" i="11" a="1"/>
  <c r="N4131" i="11"/>
  <c r="O4131" i="11" a="1"/>
  <c r="O4131" i="11"/>
  <c r="P4131" i="11" a="1"/>
  <c r="P4131" i="11"/>
  <c r="Q4131" i="11" a="1"/>
  <c r="Q4131" i="11"/>
  <c r="R4131" i="11" a="1"/>
  <c r="R4131" i="11"/>
  <c r="N4132" i="11" a="1"/>
  <c r="N4132" i="11"/>
  <c r="O4132" i="11" a="1"/>
  <c r="O4132" i="11"/>
  <c r="P4132" i="11" a="1"/>
  <c r="P4132" i="11"/>
  <c r="Q4132" i="11" a="1"/>
  <c r="Q4132" i="11"/>
  <c r="R4132" i="11" a="1"/>
  <c r="R4132" i="11"/>
  <c r="N4133" i="11" a="1"/>
  <c r="N4133" i="11"/>
  <c r="O4133" i="11" a="1"/>
  <c r="O4133" i="11"/>
  <c r="P4133" i="11" a="1"/>
  <c r="P4133" i="11"/>
  <c r="Q4133" i="11" a="1"/>
  <c r="Q4133" i="11"/>
  <c r="R4133" i="11" a="1"/>
  <c r="R4133" i="11"/>
  <c r="N4134" i="11" a="1"/>
  <c r="N4134" i="11"/>
  <c r="O4134" i="11" a="1"/>
  <c r="O4134" i="11"/>
  <c r="P4134" i="11" a="1"/>
  <c r="P4134" i="11"/>
  <c r="Q4134" i="11" a="1"/>
  <c r="Q4134" i="11"/>
  <c r="R4134" i="11" a="1"/>
  <c r="R4134" i="11"/>
  <c r="N4135" i="11" a="1"/>
  <c r="N4135" i="11"/>
  <c r="O4135" i="11" a="1"/>
  <c r="O4135" i="11"/>
  <c r="P4135" i="11" a="1"/>
  <c r="P4135" i="11"/>
  <c r="Q4135" i="11" a="1"/>
  <c r="Q4135" i="11"/>
  <c r="R4135" i="11" a="1"/>
  <c r="R4135" i="11"/>
  <c r="N4136" i="11" a="1"/>
  <c r="N4136" i="11"/>
  <c r="O4136" i="11" a="1"/>
  <c r="O4136" i="11"/>
  <c r="P4136" i="11" a="1"/>
  <c r="P4136" i="11"/>
  <c r="Q4136" i="11" a="1"/>
  <c r="Q4136" i="11"/>
  <c r="R4136" i="11" a="1"/>
  <c r="R4136" i="11"/>
  <c r="N4137" i="11" a="1"/>
  <c r="N4137" i="11"/>
  <c r="O4137" i="11" a="1"/>
  <c r="O4137" i="11"/>
  <c r="P4137" i="11" a="1"/>
  <c r="P4137" i="11"/>
  <c r="Q4137" i="11" a="1"/>
  <c r="Q4137" i="11"/>
  <c r="R4137" i="11" a="1"/>
  <c r="R4137" i="11"/>
  <c r="N4138" i="11" a="1"/>
  <c r="N4138" i="11"/>
  <c r="O4138" i="11" a="1"/>
  <c r="O4138" i="11"/>
  <c r="P4138" i="11" a="1"/>
  <c r="P4138" i="11"/>
  <c r="Q4138" i="11" a="1"/>
  <c r="Q4138" i="11"/>
  <c r="R4138" i="11" a="1"/>
  <c r="R4138" i="11"/>
  <c r="N4139" i="11" a="1"/>
  <c r="N4139" i="11"/>
  <c r="O4139" i="11" a="1"/>
  <c r="O4139" i="11"/>
  <c r="P4139" i="11" a="1"/>
  <c r="P4139" i="11"/>
  <c r="Q4139" i="11" a="1"/>
  <c r="Q4139" i="11"/>
  <c r="R4139" i="11" a="1"/>
  <c r="R4139" i="11"/>
  <c r="N4140" i="11" a="1"/>
  <c r="N4140" i="11"/>
  <c r="O4140" i="11" a="1"/>
  <c r="O4140" i="11"/>
  <c r="P4140" i="11" a="1"/>
  <c r="P4140" i="11"/>
  <c r="Q4140" i="11" a="1"/>
  <c r="Q4140" i="11"/>
  <c r="R4140" i="11" a="1"/>
  <c r="R4140" i="11"/>
  <c r="N4141" i="11" a="1"/>
  <c r="N4141" i="11"/>
  <c r="O4141" i="11" a="1"/>
  <c r="O4141" i="11"/>
  <c r="P4141" i="11" a="1"/>
  <c r="P4141" i="11"/>
  <c r="Q4141" i="11" a="1"/>
  <c r="Q4141" i="11"/>
  <c r="R4141" i="11" a="1"/>
  <c r="R4141" i="11"/>
  <c r="N4142" i="11" a="1"/>
  <c r="N4142" i="11"/>
  <c r="O4142" i="11" a="1"/>
  <c r="O4142" i="11"/>
  <c r="P4142" i="11" a="1"/>
  <c r="P4142" i="11"/>
  <c r="Q4142" i="11" a="1"/>
  <c r="Q4142" i="11"/>
  <c r="R4142" i="11" a="1"/>
  <c r="R4142" i="11"/>
  <c r="N4143" i="11" a="1"/>
  <c r="N4143" i="11"/>
  <c r="O4143" i="11" a="1"/>
  <c r="O4143" i="11"/>
  <c r="P4143" i="11" a="1"/>
  <c r="P4143" i="11"/>
  <c r="Q4143" i="11" a="1"/>
  <c r="Q4143" i="11"/>
  <c r="R4143" i="11" a="1"/>
  <c r="R4143" i="11"/>
  <c r="N4144" i="11" a="1"/>
  <c r="N4144" i="11"/>
  <c r="O4144" i="11" a="1"/>
  <c r="O4144" i="11"/>
  <c r="P4144" i="11" a="1"/>
  <c r="P4144" i="11"/>
  <c r="Q4144" i="11" a="1"/>
  <c r="Q4144" i="11"/>
  <c r="R4144" i="11" a="1"/>
  <c r="R4144" i="11"/>
  <c r="N4145" i="11" a="1"/>
  <c r="N4145" i="11"/>
  <c r="O4145" i="11" a="1"/>
  <c r="O4145" i="11"/>
  <c r="P4145" i="11" a="1"/>
  <c r="P4145" i="11"/>
  <c r="Q4145" i="11" a="1"/>
  <c r="Q4145" i="11"/>
  <c r="R4145" i="11" a="1"/>
  <c r="R4145" i="11"/>
  <c r="N4146" i="11" a="1"/>
  <c r="N4146" i="11"/>
  <c r="O4146" i="11" a="1"/>
  <c r="O4146" i="11"/>
  <c r="P4146" i="11" a="1"/>
  <c r="P4146" i="11"/>
  <c r="Q4146" i="11" a="1"/>
  <c r="Q4146" i="11"/>
  <c r="R4146" i="11" a="1"/>
  <c r="R4146" i="11"/>
  <c r="N4147" i="11" a="1"/>
  <c r="N4147" i="11"/>
  <c r="O4147" i="11" a="1"/>
  <c r="O4147" i="11"/>
  <c r="P4147" i="11" a="1"/>
  <c r="P4147" i="11"/>
  <c r="Q4147" i="11" a="1"/>
  <c r="Q4147" i="11"/>
  <c r="R4147" i="11" a="1"/>
  <c r="R4147" i="11"/>
  <c r="N4148" i="11" a="1"/>
  <c r="N4148" i="11"/>
  <c r="O4148" i="11" a="1"/>
  <c r="O4148" i="11"/>
  <c r="P4148" i="11" a="1"/>
  <c r="P4148" i="11"/>
  <c r="Q4148" i="11" a="1"/>
  <c r="Q4148" i="11"/>
  <c r="R4148" i="11" a="1"/>
  <c r="R4148" i="11"/>
  <c r="N4149" i="11" a="1"/>
  <c r="N4149" i="11"/>
  <c r="O4149" i="11" a="1"/>
  <c r="O4149" i="11"/>
  <c r="P4149" i="11" a="1"/>
  <c r="P4149" i="11"/>
  <c r="Q4149" i="11" a="1"/>
  <c r="Q4149" i="11"/>
  <c r="R4149" i="11" a="1"/>
  <c r="R4149" i="11"/>
  <c r="N4150" i="11" a="1"/>
  <c r="N4150" i="11"/>
  <c r="O4150" i="11" a="1"/>
  <c r="O4150" i="11"/>
  <c r="P4150" i="11" a="1"/>
  <c r="P4150" i="11"/>
  <c r="Q4150" i="11" a="1"/>
  <c r="Q4150" i="11"/>
  <c r="R4150" i="11" a="1"/>
  <c r="R4150" i="11"/>
  <c r="N4151" i="11" a="1"/>
  <c r="N4151" i="11"/>
  <c r="O4151" i="11" a="1"/>
  <c r="O4151" i="11"/>
  <c r="P4151" i="11" a="1"/>
  <c r="P4151" i="11"/>
  <c r="Q4151" i="11" a="1"/>
  <c r="Q4151" i="11"/>
  <c r="R4151" i="11" a="1"/>
  <c r="R4151" i="11"/>
  <c r="N4152" i="11" a="1"/>
  <c r="N4152" i="11"/>
  <c r="O4152" i="11" a="1"/>
  <c r="O4152" i="11"/>
  <c r="P4152" i="11" a="1"/>
  <c r="P4152" i="11"/>
  <c r="Q4152" i="11" a="1"/>
  <c r="Q4152" i="11"/>
  <c r="R4152" i="11" a="1"/>
  <c r="R4152" i="11"/>
  <c r="N4153" i="11" a="1"/>
  <c r="N4153" i="11"/>
  <c r="O4153" i="11" a="1"/>
  <c r="O4153" i="11"/>
  <c r="P4153" i="11" a="1"/>
  <c r="P4153" i="11"/>
  <c r="Q4153" i="11" a="1"/>
  <c r="Q4153" i="11"/>
  <c r="R4153" i="11" a="1"/>
  <c r="R4153" i="11"/>
  <c r="N4154" i="11" a="1"/>
  <c r="N4154" i="11"/>
  <c r="O4154" i="11" a="1"/>
  <c r="O4154" i="11"/>
  <c r="P4154" i="11" a="1"/>
  <c r="P4154" i="11"/>
  <c r="Q4154" i="11" a="1"/>
  <c r="Q4154" i="11"/>
  <c r="R4154" i="11" a="1"/>
  <c r="R4154" i="11"/>
  <c r="N4155" i="11" a="1"/>
  <c r="N4155" i="11"/>
  <c r="O4155" i="11" a="1"/>
  <c r="O4155" i="11"/>
  <c r="P4155" i="11" a="1"/>
  <c r="P4155" i="11"/>
  <c r="Q4155" i="11" a="1"/>
  <c r="Q4155" i="11"/>
  <c r="R4155" i="11" a="1"/>
  <c r="R4155" i="11"/>
  <c r="N4156" i="11" a="1"/>
  <c r="N4156" i="11"/>
  <c r="O4156" i="11" a="1"/>
  <c r="O4156" i="11"/>
  <c r="P4156" i="11" a="1"/>
  <c r="P4156" i="11"/>
  <c r="Q4156" i="11" a="1"/>
  <c r="Q4156" i="11"/>
  <c r="R4156" i="11" a="1"/>
  <c r="R4156" i="11"/>
  <c r="N4157" i="11" a="1"/>
  <c r="N4157" i="11"/>
  <c r="O4157" i="11" a="1"/>
  <c r="O4157" i="11"/>
  <c r="P4157" i="11" a="1"/>
  <c r="P4157" i="11"/>
  <c r="Q4157" i="11" a="1"/>
  <c r="Q4157" i="11"/>
  <c r="R4157" i="11" a="1"/>
  <c r="R4157" i="11"/>
  <c r="N4158" i="11" a="1"/>
  <c r="N4158" i="11"/>
  <c r="O4158" i="11" a="1"/>
  <c r="O4158" i="11"/>
  <c r="P4158" i="11" a="1"/>
  <c r="P4158" i="11"/>
  <c r="Q4158" i="11" a="1"/>
  <c r="Q4158" i="11"/>
  <c r="R4158" i="11" a="1"/>
  <c r="R4158" i="11"/>
  <c r="N4159" i="11" a="1"/>
  <c r="N4159" i="11"/>
  <c r="O4159" i="11" a="1"/>
  <c r="O4159" i="11"/>
  <c r="P4159" i="11" a="1"/>
  <c r="P4159" i="11"/>
  <c r="Q4159" i="11" a="1"/>
  <c r="Q4159" i="11"/>
  <c r="R4159" i="11" a="1"/>
  <c r="R4159" i="11"/>
  <c r="N4160" i="11" a="1"/>
  <c r="N4160" i="11"/>
  <c r="O4160" i="11" a="1"/>
  <c r="O4160" i="11"/>
  <c r="P4160" i="11" a="1"/>
  <c r="P4160" i="11"/>
  <c r="Q4160" i="11" a="1"/>
  <c r="Q4160" i="11"/>
  <c r="R4160" i="11" a="1"/>
  <c r="R4160" i="11"/>
  <c r="N4161" i="11" a="1"/>
  <c r="N4161" i="11"/>
  <c r="O4161" i="11" a="1"/>
  <c r="O4161" i="11"/>
  <c r="P4161" i="11" a="1"/>
  <c r="P4161" i="11"/>
  <c r="Q4161" i="11" a="1"/>
  <c r="Q4161" i="11"/>
  <c r="R4161" i="11" a="1"/>
  <c r="R4161" i="11"/>
  <c r="N4162" i="11" a="1"/>
  <c r="N4162" i="11"/>
  <c r="O4162" i="11" a="1"/>
  <c r="O4162" i="11"/>
  <c r="P4162" i="11" a="1"/>
  <c r="P4162" i="11"/>
  <c r="Q4162" i="11" a="1"/>
  <c r="Q4162" i="11"/>
  <c r="R4162" i="11" a="1"/>
  <c r="R4162" i="11"/>
  <c r="N4163" i="11" a="1"/>
  <c r="N4163" i="11"/>
  <c r="O4163" i="11" a="1"/>
  <c r="O4163" i="11" s="1"/>
  <c r="P4163" i="11" a="1"/>
  <c r="P4163" i="11" s="1"/>
  <c r="Q4163" i="11" a="1"/>
  <c r="Q4163" i="11" s="1"/>
  <c r="R4163" i="11" a="1"/>
  <c r="R4163" i="11" s="1"/>
  <c r="N4164" i="11" a="1"/>
  <c r="N4164" i="11" s="1"/>
  <c r="O4164" i="11" a="1"/>
  <c r="O4164" i="11" s="1"/>
  <c r="P4164" i="11" a="1"/>
  <c r="P4164" i="11" s="1"/>
  <c r="Q4164" i="11" a="1"/>
  <c r="Q4164" i="11" s="1"/>
  <c r="R4164" i="11" a="1"/>
  <c r="R4164" i="11" s="1"/>
  <c r="N4165" i="11" a="1"/>
  <c r="N4165" i="11" s="1"/>
  <c r="O4165" i="11" a="1"/>
  <c r="O4165" i="11" s="1"/>
  <c r="P4165" i="11" a="1"/>
  <c r="P4165" i="11" s="1"/>
  <c r="Q4165" i="11" a="1"/>
  <c r="Q4165" i="11" s="1"/>
  <c r="R4165" i="11" a="1"/>
  <c r="R4165" i="11" s="1"/>
  <c r="N4166" i="11" a="1"/>
  <c r="N4166" i="11" s="1"/>
  <c r="O4166" i="11" a="1"/>
  <c r="O4166" i="11" s="1"/>
  <c r="P4166" i="11" a="1"/>
  <c r="P4166" i="11" s="1"/>
  <c r="Q4166" i="11" a="1"/>
  <c r="Q4166" i="11" s="1"/>
  <c r="R4166" i="11" a="1"/>
  <c r="R4166" i="11" s="1"/>
  <c r="N4167" i="11" a="1"/>
  <c r="N4167" i="11" s="1"/>
  <c r="O4167" i="11" a="1"/>
  <c r="O4167" i="11" s="1"/>
  <c r="P4167" i="11" a="1"/>
  <c r="P4167" i="11" s="1"/>
  <c r="Q4167" i="11" a="1"/>
  <c r="Q4167" i="11" s="1"/>
  <c r="R4167" i="11" a="1"/>
  <c r="R4167" i="11" s="1"/>
  <c r="N4168" i="11" a="1"/>
  <c r="N4168" i="11" s="1"/>
  <c r="O4168" i="11" a="1"/>
  <c r="O4168" i="11" s="1"/>
  <c r="P4168" i="11" a="1"/>
  <c r="P4168" i="11" s="1"/>
  <c r="Q4168" i="11" a="1"/>
  <c r="Q4168" i="11" s="1"/>
  <c r="R4168" i="11" a="1"/>
  <c r="R4168" i="11" s="1"/>
  <c r="N4169" i="11" a="1"/>
  <c r="N4169" i="11" s="1"/>
  <c r="O4169" i="11" a="1"/>
  <c r="O4169" i="11" s="1"/>
  <c r="P4169" i="11" a="1"/>
  <c r="P4169" i="11" s="1"/>
  <c r="Q4169" i="11" a="1"/>
  <c r="Q4169" i="11" s="1"/>
  <c r="R4169" i="11" a="1"/>
  <c r="R4169" i="11" s="1"/>
  <c r="N4170" i="11" a="1"/>
  <c r="N4170" i="11" s="1"/>
  <c r="O4170" i="11" a="1"/>
  <c r="O4170" i="11" s="1"/>
  <c r="P4170" i="11" a="1"/>
  <c r="P4170" i="11" s="1"/>
  <c r="Q4170" i="11" a="1"/>
  <c r="Q4170" i="11" s="1"/>
  <c r="R4170" i="11" a="1"/>
  <c r="R4170" i="11" s="1"/>
  <c r="N4171" i="11" a="1"/>
  <c r="N4171" i="11" s="1"/>
  <c r="O4171" i="11" a="1"/>
  <c r="O4171" i="11" s="1"/>
  <c r="P4171" i="11" a="1"/>
  <c r="P4171" i="11" s="1"/>
  <c r="Q4171" i="11" a="1"/>
  <c r="Q4171" i="11" s="1"/>
  <c r="R4171" i="11" a="1"/>
  <c r="R4171" i="11" s="1"/>
  <c r="N4172" i="11" a="1"/>
  <c r="N4172" i="11" s="1"/>
  <c r="O4172" i="11" a="1"/>
  <c r="O4172" i="11" s="1"/>
  <c r="P4172" i="11" a="1"/>
  <c r="P4172" i="11" s="1"/>
  <c r="Q4172" i="11" a="1"/>
  <c r="Q4172" i="11" s="1"/>
  <c r="R4172" i="11" a="1"/>
  <c r="R4172" i="11" s="1"/>
  <c r="N4173" i="11" a="1"/>
  <c r="N4173" i="11" s="1"/>
  <c r="O4173" i="11" a="1"/>
  <c r="O4173" i="11" s="1"/>
  <c r="P4173" i="11" a="1"/>
  <c r="P4173" i="11" s="1"/>
  <c r="Q4173" i="11" a="1"/>
  <c r="Q4173" i="11" s="1"/>
  <c r="R4173" i="11" a="1"/>
  <c r="R4173" i="11" s="1"/>
  <c r="N4174" i="11" a="1"/>
  <c r="N4174" i="11" s="1"/>
  <c r="O4174" i="11" a="1"/>
  <c r="O4174" i="11" s="1"/>
  <c r="P4174" i="11" a="1"/>
  <c r="P4174" i="11" s="1"/>
  <c r="Q4174" i="11" a="1"/>
  <c r="Q4174" i="11" s="1"/>
  <c r="R4174" i="11" a="1"/>
  <c r="R4174" i="11" s="1"/>
  <c r="N4175" i="11" a="1"/>
  <c r="N4175" i="11" s="1"/>
  <c r="O4175" i="11" a="1"/>
  <c r="O4175" i="11" s="1"/>
  <c r="P4175" i="11" a="1"/>
  <c r="P4175" i="11" s="1"/>
  <c r="Q4175" i="11" a="1"/>
  <c r="Q4175" i="11" s="1"/>
  <c r="R4175" i="11" a="1"/>
  <c r="R4175" i="11" s="1"/>
  <c r="N4176" i="11" a="1"/>
  <c r="N4176" i="11" s="1"/>
  <c r="O4176" i="11" a="1"/>
  <c r="O4176" i="11" s="1"/>
  <c r="P4176" i="11" a="1"/>
  <c r="P4176" i="11" s="1"/>
  <c r="Q4176" i="11" a="1"/>
  <c r="Q4176" i="11" s="1"/>
  <c r="R4176" i="11" a="1"/>
  <c r="R4176" i="11" s="1"/>
  <c r="N4177" i="11" a="1"/>
  <c r="N4177" i="11" s="1"/>
  <c r="O4177" i="11" a="1"/>
  <c r="O4177" i="11" s="1"/>
  <c r="P4177" i="11" a="1"/>
  <c r="P4177" i="11" s="1"/>
  <c r="Q4177" i="11" a="1"/>
  <c r="Q4177" i="11" s="1"/>
  <c r="R4177" i="11" a="1"/>
  <c r="R4177" i="11" s="1"/>
  <c r="N4178" i="11" a="1"/>
  <c r="N4178" i="11" s="1"/>
  <c r="O4178" i="11" a="1"/>
  <c r="O4178" i="11" s="1"/>
  <c r="P4178" i="11" a="1"/>
  <c r="P4178" i="11" s="1"/>
  <c r="Q4178" i="11" a="1"/>
  <c r="Q4178" i="11" s="1"/>
  <c r="R4178" i="11" a="1"/>
  <c r="R4178" i="11" s="1"/>
  <c r="N4179" i="11" a="1"/>
  <c r="N4179" i="11" s="1"/>
  <c r="O4179" i="11" a="1"/>
  <c r="O4179" i="11" s="1"/>
  <c r="P4179" i="11" a="1"/>
  <c r="P4179" i="11" s="1"/>
  <c r="Q4179" i="11" a="1"/>
  <c r="Q4179" i="11" s="1"/>
  <c r="R4179" i="11" a="1"/>
  <c r="R4179" i="11" s="1"/>
  <c r="N4180" i="11" a="1"/>
  <c r="N4180" i="11" s="1"/>
  <c r="O4180" i="11" a="1"/>
  <c r="O4180" i="11" s="1"/>
  <c r="P4180" i="11" a="1"/>
  <c r="P4180" i="11" s="1"/>
  <c r="Q4180" i="11" a="1"/>
  <c r="Q4180" i="11" s="1"/>
  <c r="R4180" i="11" a="1"/>
  <c r="R4180" i="11" s="1"/>
  <c r="N4181" i="11" a="1"/>
  <c r="N4181" i="11" s="1"/>
  <c r="O4181" i="11" a="1"/>
  <c r="O4181" i="11" s="1"/>
  <c r="P4181" i="11" a="1"/>
  <c r="P4181" i="11" s="1"/>
  <c r="Q4181" i="11" a="1"/>
  <c r="Q4181" i="11" s="1"/>
  <c r="R4181" i="11" a="1"/>
  <c r="R4181" i="11" s="1"/>
  <c r="N4182" i="11" a="1"/>
  <c r="N4182" i="11" s="1"/>
  <c r="O4182" i="11" a="1"/>
  <c r="O4182" i="11" s="1"/>
  <c r="P4182" i="11" a="1"/>
  <c r="P4182" i="11" s="1"/>
  <c r="Q4182" i="11" a="1"/>
  <c r="Q4182" i="11" s="1"/>
  <c r="R4182" i="11" a="1"/>
  <c r="R4182" i="11" s="1"/>
  <c r="N4183" i="11" a="1"/>
  <c r="N4183" i="11" s="1"/>
  <c r="O4183" i="11" a="1"/>
  <c r="O4183" i="11" s="1"/>
  <c r="P4183" i="11" a="1"/>
  <c r="P4183" i="11" s="1"/>
  <c r="Q4183" i="11" a="1"/>
  <c r="Q4183" i="11" s="1"/>
  <c r="R4183" i="11" a="1"/>
  <c r="R4183" i="11" s="1"/>
  <c r="N4184" i="11" a="1"/>
  <c r="N4184" i="11" s="1"/>
  <c r="O4184" i="11" a="1"/>
  <c r="O4184" i="11" s="1"/>
  <c r="P4184" i="11" a="1"/>
  <c r="P4184" i="11" s="1"/>
  <c r="Q4184" i="11" a="1"/>
  <c r="Q4184" i="11" s="1"/>
  <c r="R4184" i="11" a="1"/>
  <c r="R4184" i="11" s="1"/>
  <c r="N4185" i="11" a="1"/>
  <c r="N4185" i="11" s="1"/>
  <c r="O4185" i="11" a="1"/>
  <c r="O4185" i="11" s="1"/>
  <c r="P4185" i="11" a="1"/>
  <c r="P4185" i="11" s="1"/>
  <c r="Q4185" i="11" a="1"/>
  <c r="Q4185" i="11" s="1"/>
  <c r="R4185" i="11" a="1"/>
  <c r="R4185" i="11" s="1"/>
  <c r="N4186" i="11" a="1"/>
  <c r="N4186" i="11" s="1"/>
  <c r="O4186" i="11" a="1"/>
  <c r="O4186" i="11" s="1"/>
  <c r="P4186" i="11" a="1"/>
  <c r="P4186" i="11" s="1"/>
  <c r="Q4186" i="11" a="1"/>
  <c r="Q4186" i="11" s="1"/>
  <c r="R4186" i="11" a="1"/>
  <c r="R4186" i="11" s="1"/>
  <c r="N4187" i="11" a="1"/>
  <c r="N4187" i="11" s="1"/>
  <c r="O4187" i="11" a="1"/>
  <c r="O4187" i="11" s="1"/>
  <c r="P4187" i="11" a="1"/>
  <c r="P4187" i="11" s="1"/>
  <c r="Q4187" i="11" a="1"/>
  <c r="Q4187" i="11" s="1"/>
  <c r="R4187" i="11" a="1"/>
  <c r="R4187" i="11" s="1"/>
  <c r="N4188" i="11" a="1"/>
  <c r="N4188" i="11" s="1"/>
  <c r="O4188" i="11" a="1"/>
  <c r="O4188" i="11" s="1"/>
  <c r="P4188" i="11" a="1"/>
  <c r="P4188" i="11" s="1"/>
  <c r="Q4188" i="11" a="1"/>
  <c r="Q4188" i="11" s="1"/>
  <c r="R4188" i="11" a="1"/>
  <c r="R4188" i="11" s="1"/>
  <c r="N4189" i="11" a="1"/>
  <c r="N4189" i="11" s="1"/>
  <c r="O4189" i="11" a="1"/>
  <c r="O4189" i="11" s="1"/>
  <c r="P4189" i="11" a="1"/>
  <c r="P4189" i="11" s="1"/>
  <c r="Q4189" i="11" a="1"/>
  <c r="Q4189" i="11" s="1"/>
  <c r="R4189" i="11" a="1"/>
  <c r="R4189" i="11" s="1"/>
  <c r="N4190" i="11" a="1"/>
  <c r="N4190" i="11" s="1"/>
  <c r="O4190" i="11" a="1"/>
  <c r="O4190" i="11" s="1"/>
  <c r="P4190" i="11" a="1"/>
  <c r="P4190" i="11" s="1"/>
  <c r="Q4190" i="11" a="1"/>
  <c r="Q4190" i="11" s="1"/>
  <c r="R4190" i="11" a="1"/>
  <c r="R4190" i="11" s="1"/>
  <c r="N4191" i="11" a="1"/>
  <c r="N4191" i="11" s="1"/>
  <c r="O4191" i="11" a="1"/>
  <c r="O4191" i="11" s="1"/>
  <c r="P4191" i="11" a="1"/>
  <c r="P4191" i="11"/>
  <c r="Q4191" i="11" a="1"/>
  <c r="Q4191" i="11"/>
  <c r="R4191" i="11" a="1"/>
  <c r="R4191" i="11"/>
  <c r="N4192" i="11" a="1"/>
  <c r="N4192" i="11"/>
  <c r="O4192" i="11" a="1"/>
  <c r="O4192" i="11"/>
  <c r="P4192" i="11" a="1"/>
  <c r="P4192" i="11"/>
  <c r="Q4192" i="11" a="1"/>
  <c r="Q4192" i="11"/>
  <c r="R4192" i="11" a="1"/>
  <c r="R4192" i="11"/>
  <c r="N4193" i="11" a="1"/>
  <c r="N4193" i="11"/>
  <c r="O4193" i="11" a="1"/>
  <c r="O4193" i="11"/>
  <c r="P4193" i="11" a="1"/>
  <c r="P4193" i="11"/>
  <c r="Q4193" i="11" a="1"/>
  <c r="Q4193" i="11"/>
  <c r="R4193" i="11" a="1"/>
  <c r="R4193" i="11"/>
  <c r="N4194" i="11" a="1"/>
  <c r="N4194" i="11"/>
  <c r="O4194" i="11" a="1"/>
  <c r="O4194" i="11"/>
  <c r="P4194" i="11" a="1"/>
  <c r="P4194" i="11"/>
  <c r="Q4194" i="11" a="1"/>
  <c r="Q4194" i="11"/>
  <c r="R4194" i="11" a="1"/>
  <c r="R4194" i="11"/>
  <c r="N4195" i="11" a="1"/>
  <c r="N4195" i="11"/>
  <c r="O4195" i="11" a="1"/>
  <c r="O4195" i="11"/>
  <c r="P4195" i="11" a="1"/>
  <c r="P4195" i="11"/>
  <c r="Q4195" i="11" a="1"/>
  <c r="Q4195" i="11"/>
  <c r="R4195" i="11" a="1"/>
  <c r="R4195" i="11"/>
  <c r="N4196" i="11" a="1"/>
  <c r="N4196" i="11"/>
  <c r="O4196" i="11" a="1"/>
  <c r="O4196" i="11"/>
  <c r="P4196" i="11" a="1"/>
  <c r="P4196" i="11"/>
  <c r="Q4196" i="11" a="1"/>
  <c r="Q4196" i="11"/>
  <c r="R4196" i="11" a="1"/>
  <c r="R4196" i="11"/>
  <c r="N4197" i="11" a="1"/>
  <c r="N4197" i="11"/>
  <c r="O4197" i="11" a="1"/>
  <c r="O4197" i="11"/>
  <c r="P4197" i="11" a="1"/>
  <c r="P4197" i="11"/>
  <c r="Q4197" i="11" a="1"/>
  <c r="Q4197" i="11"/>
  <c r="R4197" i="11" a="1"/>
  <c r="R4197" i="11"/>
  <c r="N4198" i="11" a="1"/>
  <c r="N4198" i="11"/>
  <c r="O4198" i="11" a="1"/>
  <c r="O4198" i="11"/>
  <c r="P4198" i="11" a="1"/>
  <c r="P4198" i="11"/>
  <c r="Q4198" i="11" a="1"/>
  <c r="Q4198" i="11"/>
  <c r="R4198" i="11" a="1"/>
  <c r="R4198" i="11"/>
  <c r="N4199" i="11" a="1"/>
  <c r="N4199" i="11"/>
  <c r="O4199" i="11" a="1"/>
  <c r="O4199" i="11"/>
  <c r="P4199" i="11" a="1"/>
  <c r="P4199" i="11"/>
  <c r="Q4199" i="11" a="1"/>
  <c r="Q4199" i="11"/>
  <c r="R4199" i="11" a="1"/>
  <c r="R4199" i="11"/>
  <c r="N4200" i="11" a="1"/>
  <c r="N4200" i="11"/>
  <c r="O4200" i="11" a="1"/>
  <c r="O4200" i="11"/>
  <c r="P4200" i="11" a="1"/>
  <c r="P4200" i="11"/>
  <c r="Q4200" i="11" a="1"/>
  <c r="Q4200" i="11"/>
  <c r="R4200" i="11" a="1"/>
  <c r="R4200" i="11"/>
  <c r="N4201" i="11" a="1"/>
  <c r="N4201" i="11"/>
  <c r="O4201" i="11" a="1"/>
  <c r="O4201" i="11"/>
  <c r="P4201" i="11" a="1"/>
  <c r="P4201" i="11"/>
  <c r="Q4201" i="11" a="1"/>
  <c r="Q4201" i="11"/>
  <c r="R4201" i="11" a="1"/>
  <c r="R4201" i="11"/>
  <c r="N4202" i="11" a="1"/>
  <c r="N4202" i="11"/>
  <c r="O4202" i="11" a="1"/>
  <c r="O4202" i="11"/>
  <c r="P4202" i="11" a="1"/>
  <c r="P4202" i="11"/>
  <c r="Q4202" i="11" a="1"/>
  <c r="Q4202" i="11"/>
  <c r="R4202" i="11" a="1"/>
  <c r="R4202" i="11"/>
  <c r="N4203" i="11" a="1"/>
  <c r="N4203" i="11"/>
  <c r="O4203" i="11" a="1"/>
  <c r="O4203" i="11"/>
  <c r="P4203" i="11" a="1"/>
  <c r="P4203" i="11"/>
  <c r="Q4203" i="11" a="1"/>
  <c r="Q4203" i="11"/>
  <c r="R4203" i="11" a="1"/>
  <c r="R4203" i="11"/>
  <c r="N4204" i="11" a="1"/>
  <c r="N4204" i="11"/>
  <c r="O4204" i="11" a="1"/>
  <c r="O4204" i="11"/>
  <c r="P4204" i="11" a="1"/>
  <c r="P4204" i="11"/>
  <c r="Q4204" i="11" a="1"/>
  <c r="Q4204" i="11"/>
  <c r="R4204" i="11" a="1"/>
  <c r="R4204" i="11"/>
  <c r="N4205" i="11" a="1"/>
  <c r="N4205" i="11"/>
  <c r="O4205" i="11" a="1"/>
  <c r="O4205" i="11"/>
  <c r="P4205" i="11" a="1"/>
  <c r="P4205" i="11"/>
  <c r="Q4205" i="11" a="1"/>
  <c r="Q4205" i="11"/>
  <c r="R4205" i="11" a="1"/>
  <c r="R4205" i="11"/>
  <c r="N4206" i="11" a="1"/>
  <c r="N4206" i="11"/>
  <c r="O4206" i="11" a="1"/>
  <c r="O4206" i="11"/>
  <c r="P4206" i="11" a="1"/>
  <c r="P4206" i="11"/>
  <c r="Q4206" i="11" a="1"/>
  <c r="Q4206" i="11"/>
  <c r="R4206" i="11" a="1"/>
  <c r="R4206" i="11"/>
  <c r="N4207" i="11" a="1"/>
  <c r="N4207" i="11"/>
  <c r="O4207" i="11" a="1"/>
  <c r="O4207" i="11"/>
  <c r="P4207" i="11" a="1"/>
  <c r="P4207" i="11"/>
  <c r="Q4207" i="11" a="1"/>
  <c r="Q4207" i="11"/>
  <c r="R4207" i="11" a="1"/>
  <c r="R4207" i="11"/>
  <c r="N4208" i="11" a="1"/>
  <c r="N4208" i="11"/>
  <c r="O4208" i="11" a="1"/>
  <c r="O4208" i="11"/>
  <c r="P4208" i="11" a="1"/>
  <c r="P4208" i="11"/>
  <c r="Q4208" i="11" a="1"/>
  <c r="Q4208" i="11"/>
  <c r="R4208" i="11" a="1"/>
  <c r="R4208" i="11"/>
  <c r="N4209" i="11" a="1"/>
  <c r="N4209" i="11"/>
  <c r="O4209" i="11" a="1"/>
  <c r="O4209" i="11"/>
  <c r="P4209" i="11" a="1"/>
  <c r="P4209" i="11"/>
  <c r="Q4209" i="11" a="1"/>
  <c r="Q4209" i="11"/>
  <c r="R4209" i="11" a="1"/>
  <c r="R4209" i="11"/>
  <c r="N4210" i="11" a="1"/>
  <c r="N4210" i="11"/>
  <c r="O4210" i="11" a="1"/>
  <c r="O4210" i="11"/>
  <c r="P4210" i="11" a="1"/>
  <c r="P4210" i="11"/>
  <c r="Q4210" i="11" a="1"/>
  <c r="Q4210" i="11"/>
  <c r="R4210" i="11" a="1"/>
  <c r="R4210" i="11"/>
  <c r="N4211" i="11" a="1"/>
  <c r="N4211" i="11"/>
  <c r="O4211" i="11" a="1"/>
  <c r="O4211" i="11"/>
  <c r="P4211" i="11" a="1"/>
  <c r="P4211" i="11"/>
  <c r="Q4211" i="11" a="1"/>
  <c r="Q4211" i="11"/>
  <c r="R4211" i="11" a="1"/>
  <c r="R4211" i="11"/>
  <c r="N4212" i="11" a="1"/>
  <c r="N4212" i="11"/>
  <c r="O4212" i="11" a="1"/>
  <c r="O4212" i="11"/>
  <c r="P4212" i="11" a="1"/>
  <c r="P4212" i="11"/>
  <c r="Q4212" i="11" a="1"/>
  <c r="Q4212" i="11"/>
  <c r="R4212" i="11" a="1"/>
  <c r="R4212" i="11"/>
  <c r="N4213" i="11" a="1"/>
  <c r="N4213" i="11"/>
  <c r="O4213" i="11" a="1"/>
  <c r="O4213" i="11"/>
  <c r="P4213" i="11" a="1"/>
  <c r="P4213" i="11"/>
  <c r="Q4213" i="11" a="1"/>
  <c r="Q4213" i="11"/>
  <c r="R4213" i="11" a="1"/>
  <c r="R4213" i="11"/>
  <c r="N4214" i="11" a="1"/>
  <c r="N4214" i="11"/>
  <c r="O4214" i="11" a="1"/>
  <c r="O4214" i="11"/>
  <c r="P4214" i="11" a="1"/>
  <c r="P4214" i="11"/>
  <c r="Q4214" i="11" a="1"/>
  <c r="Q4214" i="11"/>
  <c r="R4214" i="11" a="1"/>
  <c r="R4214" i="11"/>
  <c r="N4215" i="11" a="1"/>
  <c r="N4215" i="11"/>
  <c r="O4215" i="11" a="1"/>
  <c r="O4215" i="11"/>
  <c r="P4215" i="11" a="1"/>
  <c r="P4215" i="11"/>
  <c r="Q4215" i="11" a="1"/>
  <c r="Q4215" i="11"/>
  <c r="R4215" i="11" a="1"/>
  <c r="R4215" i="11"/>
  <c r="N4216" i="11" a="1"/>
  <c r="N4216" i="11"/>
  <c r="O4216" i="11" a="1"/>
  <c r="O4216" i="11"/>
  <c r="P4216" i="11" a="1"/>
  <c r="P4216" i="11"/>
  <c r="Q4216" i="11" a="1"/>
  <c r="Q4216" i="11"/>
  <c r="R4216" i="11" a="1"/>
  <c r="R4216" i="11"/>
  <c r="N4217" i="11" a="1"/>
  <c r="N4217" i="11"/>
  <c r="O4217" i="11" a="1"/>
  <c r="O4217" i="11"/>
  <c r="P4217" i="11" a="1"/>
  <c r="P4217" i="11"/>
  <c r="Q4217" i="11" a="1"/>
  <c r="Q4217" i="11"/>
  <c r="R4217" i="11" a="1"/>
  <c r="R4217" i="11"/>
  <c r="N4218" i="11" a="1"/>
  <c r="N4218" i="11"/>
  <c r="O4218" i="11" a="1"/>
  <c r="O4218" i="11"/>
  <c r="P4218" i="11" a="1"/>
  <c r="P4218" i="11"/>
  <c r="Q4218" i="11" a="1"/>
  <c r="Q4218" i="11"/>
  <c r="R4218" i="11" a="1"/>
  <c r="R4218" i="11"/>
  <c r="N4219" i="11" a="1"/>
  <c r="N4219" i="11"/>
  <c r="O4219" i="11" a="1"/>
  <c r="O4219" i="11"/>
  <c r="P4219" i="11" a="1"/>
  <c r="P4219" i="11"/>
  <c r="Q4219" i="11" a="1"/>
  <c r="Q4219" i="11"/>
  <c r="R4219" i="11" a="1"/>
  <c r="R4219" i="11"/>
  <c r="N4220" i="11" a="1"/>
  <c r="N4220" i="11"/>
  <c r="O4220" i="11" a="1"/>
  <c r="O4220" i="11"/>
  <c r="P4220" i="11" a="1"/>
  <c r="P4220" i="11"/>
  <c r="Q4220" i="11" a="1"/>
  <c r="Q4220" i="11"/>
  <c r="R4220" i="11" a="1"/>
  <c r="R4220" i="11"/>
  <c r="N4221" i="11" a="1"/>
  <c r="N4221" i="11"/>
  <c r="O4221" i="11" a="1"/>
  <c r="O4221" i="11"/>
  <c r="P4221" i="11" a="1"/>
  <c r="P4221" i="11"/>
  <c r="Q4221" i="11" a="1"/>
  <c r="Q4221" i="11"/>
  <c r="R4221" i="11" a="1"/>
  <c r="R4221" i="11"/>
  <c r="N4222" i="11" a="1"/>
  <c r="N4222" i="11"/>
  <c r="O4222" i="11" a="1"/>
  <c r="O4222" i="11"/>
  <c r="P4222" i="11" a="1"/>
  <c r="P4222" i="11"/>
  <c r="Q4222" i="11" a="1"/>
  <c r="Q4222" i="11"/>
  <c r="R4222" i="11" a="1"/>
  <c r="R4222" i="11"/>
  <c r="N4223" i="11" a="1"/>
  <c r="N4223" i="11"/>
  <c r="O4223" i="11" a="1"/>
  <c r="O4223" i="11"/>
  <c r="P4223" i="11" a="1"/>
  <c r="P4223" i="11"/>
  <c r="Q4223" i="11" a="1"/>
  <c r="Q4223" i="11"/>
  <c r="R4223" i="11" a="1"/>
  <c r="R4223" i="11"/>
  <c r="N4224" i="11" a="1"/>
  <c r="N4224" i="11"/>
  <c r="O4224" i="11" a="1"/>
  <c r="O4224" i="11"/>
  <c r="P4224" i="11" a="1"/>
  <c r="P4224" i="11"/>
  <c r="Q4224" i="11" a="1"/>
  <c r="Q4224" i="11"/>
  <c r="R4224" i="11" a="1"/>
  <c r="R4224" i="11"/>
  <c r="N4225" i="11" a="1"/>
  <c r="N4225" i="11"/>
  <c r="O4225" i="11" a="1"/>
  <c r="O4225" i="11"/>
  <c r="P4225" i="11" a="1"/>
  <c r="P4225" i="11"/>
  <c r="Q4225" i="11" a="1"/>
  <c r="Q4225" i="11"/>
  <c r="R4225" i="11" a="1"/>
  <c r="R4225" i="11"/>
  <c r="N4226" i="11" a="1"/>
  <c r="N4226" i="11"/>
  <c r="O4226" i="11" a="1"/>
  <c r="O4226" i="11"/>
  <c r="P4226" i="11" a="1"/>
  <c r="P4226" i="11"/>
  <c r="Q4226" i="11" a="1"/>
  <c r="Q4226" i="11"/>
  <c r="R4226" i="11" a="1"/>
  <c r="R4226" i="11"/>
  <c r="N4227" i="11" a="1"/>
  <c r="N4227" i="11"/>
  <c r="O4227" i="11" a="1"/>
  <c r="O4227" i="11"/>
  <c r="P4227" i="11" a="1"/>
  <c r="P4227" i="11"/>
  <c r="Q4227" i="11" a="1"/>
  <c r="Q4227" i="11"/>
  <c r="R4227" i="11" a="1"/>
  <c r="R4227" i="11"/>
  <c r="N4228" i="11" a="1"/>
  <c r="N4228" i="11"/>
  <c r="O4228" i="11" a="1"/>
  <c r="O4228" i="11"/>
  <c r="P4228" i="11" a="1"/>
  <c r="P4228" i="11"/>
  <c r="Q4228" i="11" a="1"/>
  <c r="Q4228" i="11"/>
  <c r="R4228" i="11" a="1"/>
  <c r="R4228" i="11"/>
  <c r="N4229" i="11" a="1"/>
  <c r="N4229" i="11"/>
  <c r="O4229" i="11" a="1"/>
  <c r="O4229" i="11"/>
  <c r="P4229" i="11" a="1"/>
  <c r="P4229" i="11"/>
  <c r="Q4229" i="11" a="1"/>
  <c r="Q4229" i="11"/>
  <c r="R4229" i="11" a="1"/>
  <c r="R4229" i="11"/>
  <c r="N4230" i="11" a="1"/>
  <c r="N4230" i="11"/>
  <c r="O4230" i="11" a="1"/>
  <c r="O4230" i="11"/>
  <c r="P4230" i="11" a="1"/>
  <c r="P4230" i="11"/>
  <c r="Q4230" i="11" a="1"/>
  <c r="Q4230" i="11"/>
  <c r="R4230" i="11" a="1"/>
  <c r="R4230" i="11"/>
  <c r="N4231" i="11" a="1"/>
  <c r="N4231" i="11"/>
  <c r="O4231" i="11" a="1"/>
  <c r="O4231" i="11"/>
  <c r="P4231" i="11" a="1"/>
  <c r="P4231" i="11"/>
  <c r="Q4231" i="11" a="1"/>
  <c r="Q4231" i="11"/>
  <c r="R4231" i="11" a="1"/>
  <c r="R4231" i="11"/>
  <c r="N4232" i="11" a="1"/>
  <c r="N4232" i="11"/>
  <c r="O4232" i="11" a="1"/>
  <c r="O4232" i="11"/>
  <c r="P4232" i="11" a="1"/>
  <c r="P4232" i="11"/>
  <c r="Q4232" i="11" a="1"/>
  <c r="Q4232" i="11"/>
  <c r="R4232" i="11" a="1"/>
  <c r="R4232" i="11"/>
  <c r="N4233" i="11" a="1"/>
  <c r="N4233" i="11"/>
  <c r="O4233" i="11" a="1"/>
  <c r="O4233" i="11"/>
  <c r="P4233" i="11" a="1"/>
  <c r="P4233" i="11"/>
  <c r="Q4233" i="11" a="1"/>
  <c r="Q4233" i="11"/>
  <c r="R4233" i="11" a="1"/>
  <c r="R4233" i="11"/>
  <c r="N4234" i="11" a="1"/>
  <c r="N4234" i="11"/>
  <c r="O4234" i="11" a="1"/>
  <c r="O4234" i="11"/>
  <c r="P4234" i="11" a="1"/>
  <c r="P4234" i="11"/>
  <c r="Q4234" i="11" a="1"/>
  <c r="Q4234" i="11"/>
  <c r="R4234" i="11" a="1"/>
  <c r="R4234" i="11"/>
  <c r="N4235" i="11" a="1"/>
  <c r="N4235" i="11"/>
  <c r="O4235" i="11" a="1"/>
  <c r="O4235" i="11"/>
  <c r="P4235" i="11" a="1"/>
  <c r="P4235" i="11"/>
  <c r="Q4235" i="11" a="1"/>
  <c r="Q4235" i="11"/>
  <c r="R4235" i="11" a="1"/>
  <c r="R4235" i="11"/>
  <c r="N4236" i="11" a="1"/>
  <c r="N4236" i="11"/>
  <c r="O4236" i="11" a="1"/>
  <c r="O4236" i="11"/>
  <c r="P4236" i="11" a="1"/>
  <c r="P4236" i="11"/>
  <c r="Q4236" i="11" a="1"/>
  <c r="Q4236" i="11"/>
  <c r="R4236" i="11" a="1"/>
  <c r="R4236" i="11"/>
  <c r="N4237" i="11" a="1"/>
  <c r="N4237" i="11"/>
  <c r="O4237" i="11" a="1"/>
  <c r="O4237" i="11"/>
  <c r="P4237" i="11" a="1"/>
  <c r="P4237" i="11"/>
  <c r="Q4237" i="11" a="1"/>
  <c r="Q4237" i="11"/>
  <c r="R4237" i="11" a="1"/>
  <c r="R4237" i="11"/>
  <c r="N4238" i="11" a="1"/>
  <c r="N4238" i="11"/>
  <c r="O4238" i="11" a="1"/>
  <c r="O4238" i="11"/>
  <c r="P4238" i="11" a="1"/>
  <c r="P4238" i="11"/>
  <c r="Q4238" i="11" a="1"/>
  <c r="Q4238" i="11"/>
  <c r="R4238" i="11" a="1"/>
  <c r="R4238" i="11"/>
  <c r="N4239" i="11" a="1"/>
  <c r="N4239" i="11"/>
  <c r="O4239" i="11" a="1"/>
  <c r="O4239" i="11"/>
  <c r="P4239" i="11" a="1"/>
  <c r="P4239" i="11"/>
  <c r="Q4239" i="11" a="1"/>
  <c r="Q4239" i="11"/>
  <c r="R4239" i="11" a="1"/>
  <c r="R4239" i="11"/>
  <c r="N4240" i="11" a="1"/>
  <c r="N4240" i="11"/>
  <c r="O4240" i="11" a="1"/>
  <c r="O4240" i="11"/>
  <c r="P4240" i="11" a="1"/>
  <c r="P4240" i="11"/>
  <c r="Q4240" i="11" a="1"/>
  <c r="Q4240" i="11"/>
  <c r="R4240" i="11" a="1"/>
  <c r="R4240" i="11"/>
  <c r="N4241" i="11" a="1"/>
  <c r="N4241" i="11"/>
  <c r="O4241" i="11" a="1"/>
  <c r="O4241" i="11"/>
  <c r="P4241" i="11" a="1"/>
  <c r="P4241" i="11"/>
  <c r="Q4241" i="11" a="1"/>
  <c r="Q4241" i="11"/>
  <c r="R4241" i="11" a="1"/>
  <c r="R4241" i="11"/>
  <c r="N4242" i="11" a="1"/>
  <c r="N4242" i="11"/>
  <c r="O4242" i="11" a="1"/>
  <c r="O4242" i="11"/>
  <c r="P4242" i="11" a="1"/>
  <c r="P4242" i="11"/>
  <c r="Q4242" i="11" a="1"/>
  <c r="Q4242" i="11"/>
  <c r="R4242" i="11" a="1"/>
  <c r="R4242" i="11"/>
  <c r="N4243" i="11" a="1"/>
  <c r="N4243" i="11"/>
  <c r="O4243" i="11" a="1"/>
  <c r="O4243" i="11"/>
  <c r="P4243" i="11" a="1"/>
  <c r="P4243" i="11"/>
  <c r="Q4243" i="11" a="1"/>
  <c r="Q4243" i="11"/>
  <c r="R4243" i="11" a="1"/>
  <c r="R4243" i="11"/>
  <c r="N4244" i="11" a="1"/>
  <c r="N4244" i="11"/>
  <c r="O4244" i="11" a="1"/>
  <c r="O4244" i="11"/>
  <c r="P4244" i="11" a="1"/>
  <c r="P4244" i="11"/>
  <c r="Q4244" i="11" a="1"/>
  <c r="Q4244" i="11"/>
  <c r="R4244" i="11" a="1"/>
  <c r="R4244" i="11"/>
  <c r="N4245" i="11" a="1"/>
  <c r="N4245" i="11"/>
  <c r="O4245" i="11" a="1"/>
  <c r="O4245" i="11"/>
  <c r="P4245" i="11" a="1"/>
  <c r="P4245" i="11"/>
  <c r="Q4245" i="11" a="1"/>
  <c r="Q4245" i="11"/>
  <c r="R4245" i="11" a="1"/>
  <c r="R4245" i="11"/>
  <c r="N4246" i="11" a="1"/>
  <c r="N4246" i="11"/>
  <c r="O4246" i="11" a="1"/>
  <c r="O4246" i="11"/>
  <c r="P4246" i="11" a="1"/>
  <c r="P4246" i="11"/>
  <c r="Q4246" i="11" a="1"/>
  <c r="Q4246" i="11"/>
  <c r="R4246" i="11" a="1"/>
  <c r="R4246" i="11"/>
  <c r="N4247" i="11" a="1"/>
  <c r="N4247" i="11"/>
  <c r="O4247" i="11" a="1"/>
  <c r="O4247" i="11"/>
  <c r="P4247" i="11" a="1"/>
  <c r="P4247" i="11"/>
  <c r="Q4247" i="11" a="1"/>
  <c r="Q4247" i="11"/>
  <c r="R4247" i="11" a="1"/>
  <c r="R4247" i="11"/>
  <c r="N4248" i="11" a="1"/>
  <c r="N4248" i="11"/>
  <c r="O4248" i="11" a="1"/>
  <c r="O4248" i="11"/>
  <c r="P4248" i="11" a="1"/>
  <c r="P4248" i="11"/>
  <c r="Q4248" i="11" a="1"/>
  <c r="Q4248" i="11"/>
  <c r="R4248" i="11" a="1"/>
  <c r="R4248" i="11"/>
  <c r="N4249" i="11" a="1"/>
  <c r="N4249" i="11"/>
  <c r="O4249" i="11" a="1"/>
  <c r="O4249" i="11"/>
  <c r="P4249" i="11" a="1"/>
  <c r="P4249" i="11"/>
  <c r="Q4249" i="11" a="1"/>
  <c r="Q4249" i="11"/>
  <c r="R4249" i="11" a="1"/>
  <c r="R4249" i="11"/>
  <c r="N4250" i="11" a="1"/>
  <c r="N4250" i="11"/>
  <c r="O4250" i="11" a="1"/>
  <c r="O4250" i="11"/>
  <c r="P4250" i="11" a="1"/>
  <c r="P4250" i="11"/>
  <c r="Q4250" i="11" a="1"/>
  <c r="Q4250" i="11"/>
  <c r="R4250" i="11" a="1"/>
  <c r="R4250" i="11"/>
  <c r="N4251" i="11" a="1"/>
  <c r="N4251" i="11"/>
  <c r="O4251" i="11" a="1"/>
  <c r="O4251" i="11"/>
  <c r="P4251" i="11" a="1"/>
  <c r="P4251" i="11"/>
  <c r="Q4251" i="11" a="1"/>
  <c r="Q4251" i="11"/>
  <c r="R4251" i="11" a="1"/>
  <c r="R4251" i="11"/>
  <c r="N4252" i="11" a="1"/>
  <c r="N4252" i="11"/>
  <c r="O4252" i="11" a="1"/>
  <c r="O4252" i="11"/>
  <c r="P4252" i="11" a="1"/>
  <c r="P4252" i="11"/>
  <c r="Q4252" i="11" a="1"/>
  <c r="Q4252" i="11"/>
  <c r="R4252" i="11" a="1"/>
  <c r="R4252" i="11"/>
  <c r="N4253" i="11" a="1"/>
  <c r="N4253" i="11"/>
  <c r="O4253" i="11" a="1"/>
  <c r="O4253" i="11"/>
  <c r="P4253" i="11" a="1"/>
  <c r="P4253" i="11"/>
  <c r="Q4253" i="11" a="1"/>
  <c r="Q4253" i="11"/>
  <c r="R4253" i="11" a="1"/>
  <c r="R4253" i="11"/>
  <c r="N4254" i="11" a="1"/>
  <c r="N4254" i="11"/>
  <c r="O4254" i="11" a="1"/>
  <c r="O4254" i="11"/>
  <c r="P4254" i="11" a="1"/>
  <c r="P4254" i="11"/>
  <c r="Q4254" i="11" a="1"/>
  <c r="Q4254" i="11"/>
  <c r="R4254" i="11" a="1"/>
  <c r="R4254" i="11"/>
  <c r="N4255" i="11" a="1"/>
  <c r="N4255" i="11"/>
  <c r="O4255" i="11" a="1"/>
  <c r="O4255" i="11"/>
  <c r="P4255" i="11" a="1"/>
  <c r="P4255" i="11"/>
  <c r="Q4255" i="11" a="1"/>
  <c r="Q4255" i="11"/>
  <c r="R4255" i="11" a="1"/>
  <c r="R4255" i="11"/>
  <c r="N4256" i="11" a="1"/>
  <c r="N4256" i="11"/>
  <c r="O4256" i="11" a="1"/>
  <c r="O4256" i="11"/>
  <c r="P4256" i="11" a="1"/>
  <c r="P4256" i="11"/>
  <c r="Q4256" i="11" a="1"/>
  <c r="Q4256" i="11"/>
  <c r="R4256" i="11" a="1"/>
  <c r="R4256" i="11"/>
  <c r="N4257" i="11" a="1"/>
  <c r="N4257" i="11"/>
  <c r="O4257" i="11" a="1"/>
  <c r="O4257" i="11"/>
  <c r="P4257" i="11" a="1"/>
  <c r="P4257" i="11"/>
  <c r="Q4257" i="11" a="1"/>
  <c r="Q4257" i="11"/>
  <c r="R4257" i="11" a="1"/>
  <c r="R4257" i="11"/>
  <c r="N4258" i="11" a="1"/>
  <c r="N4258" i="11"/>
  <c r="O4258" i="11" a="1"/>
  <c r="O4258" i="11"/>
  <c r="P4258" i="11" a="1"/>
  <c r="P4258" i="11"/>
  <c r="Q4258" i="11" a="1"/>
  <c r="Q4258" i="11"/>
  <c r="R4258" i="11" a="1"/>
  <c r="R4258" i="11"/>
  <c r="N4259" i="11" a="1"/>
  <c r="N4259" i="11"/>
  <c r="O4259" i="11" a="1"/>
  <c r="O4259" i="11"/>
  <c r="P4259" i="11" a="1"/>
  <c r="P4259" i="11"/>
  <c r="Q4259" i="11" a="1"/>
  <c r="Q4259" i="11"/>
  <c r="R4259" i="11" a="1"/>
  <c r="R4259" i="11"/>
  <c r="N4260" i="11" a="1"/>
  <c r="N4260" i="11"/>
  <c r="O4260" i="11" a="1"/>
  <c r="O4260" i="11"/>
  <c r="P4260" i="11" a="1"/>
  <c r="P4260" i="11"/>
  <c r="Q4260" i="11" a="1"/>
  <c r="Q4260" i="11"/>
  <c r="R4260" i="11" a="1"/>
  <c r="R4260" i="11"/>
  <c r="N4261" i="11" a="1"/>
  <c r="N4261" i="11"/>
  <c r="O4261" i="11" a="1"/>
  <c r="O4261" i="11"/>
  <c r="P4261" i="11" a="1"/>
  <c r="P4261" i="11"/>
  <c r="Q4261" i="11" a="1"/>
  <c r="Q4261" i="11"/>
  <c r="R4261" i="11" a="1"/>
  <c r="R4261" i="11"/>
  <c r="N4262" i="11" a="1"/>
  <c r="N4262" i="11"/>
  <c r="O4262" i="11" a="1"/>
  <c r="O4262" i="11"/>
  <c r="P4262" i="11" a="1"/>
  <c r="P4262" i="11"/>
  <c r="Q4262" i="11" a="1"/>
  <c r="Q4262" i="11"/>
  <c r="R4262" i="11" a="1"/>
  <c r="R4262" i="11"/>
  <c r="N4263" i="11" a="1"/>
  <c r="N4263" i="11"/>
  <c r="O4263" i="11" a="1"/>
  <c r="O4263" i="11"/>
  <c r="P4263" i="11" a="1"/>
  <c r="P4263" i="11"/>
  <c r="Q4263" i="11" a="1"/>
  <c r="Q4263" i="11"/>
  <c r="R4263" i="11" a="1"/>
  <c r="R4263" i="11"/>
  <c r="N4264" i="11" a="1"/>
  <c r="N4264" i="11"/>
  <c r="O4264" i="11" a="1"/>
  <c r="O4264" i="11"/>
  <c r="P4264" i="11" a="1"/>
  <c r="P4264" i="11"/>
  <c r="Q4264" i="11" a="1"/>
  <c r="Q4264" i="11"/>
  <c r="R4264" i="11" a="1"/>
  <c r="R4264" i="11"/>
  <c r="N4265" i="11" a="1"/>
  <c r="N4265" i="11"/>
  <c r="O4265" i="11" a="1"/>
  <c r="O4265" i="11"/>
  <c r="P4265" i="11" a="1"/>
  <c r="P4265" i="11"/>
  <c r="Q4265" i="11" a="1"/>
  <c r="Q4265" i="11"/>
  <c r="R4265" i="11" a="1"/>
  <c r="R4265" i="11"/>
  <c r="N4266" i="11" a="1"/>
  <c r="N4266" i="11"/>
  <c r="O4266" i="11" a="1"/>
  <c r="O4266" i="11"/>
  <c r="P4266" i="11" a="1"/>
  <c r="P4266" i="11"/>
  <c r="Q4266" i="11" a="1"/>
  <c r="Q4266" i="11"/>
  <c r="R4266" i="11" a="1"/>
  <c r="R4266" i="11"/>
  <c r="N4267" i="11" a="1"/>
  <c r="N4267" i="11"/>
  <c r="O4267" i="11" a="1"/>
  <c r="O4267" i="11"/>
  <c r="P4267" i="11" a="1"/>
  <c r="P4267" i="11"/>
  <c r="Q4267" i="11" a="1"/>
  <c r="Q4267" i="11"/>
  <c r="R4267" i="11" a="1"/>
  <c r="R4267" i="11"/>
  <c r="N4268" i="11" a="1"/>
  <c r="N4268" i="11"/>
  <c r="O4268" i="11" a="1"/>
  <c r="O4268" i="11"/>
  <c r="P4268" i="11" a="1"/>
  <c r="P4268" i="11"/>
  <c r="Q4268" i="11" a="1"/>
  <c r="Q4268" i="11"/>
  <c r="R4268" i="11" a="1"/>
  <c r="R4268" i="11"/>
  <c r="N4269" i="11" a="1"/>
  <c r="N4269" i="11"/>
  <c r="O4269" i="11" a="1"/>
  <c r="O4269" i="11"/>
  <c r="P4269" i="11" a="1"/>
  <c r="P4269" i="11"/>
  <c r="Q4269" i="11" a="1"/>
  <c r="Q4269" i="11"/>
  <c r="R4269" i="11" a="1"/>
  <c r="R4269" i="11"/>
  <c r="N4270" i="11" a="1"/>
  <c r="N4270" i="11"/>
  <c r="O4270" i="11" a="1"/>
  <c r="O4270" i="11"/>
  <c r="P4270" i="11" a="1"/>
  <c r="P4270" i="11"/>
  <c r="Q4270" i="11" a="1"/>
  <c r="Q4270" i="11"/>
  <c r="R4270" i="11" a="1"/>
  <c r="R4270" i="11"/>
  <c r="N4271" i="11" a="1"/>
  <c r="N4271" i="11"/>
  <c r="O4271" i="11" a="1"/>
  <c r="O4271" i="11"/>
  <c r="P4271" i="11" a="1"/>
  <c r="P4271" i="11"/>
  <c r="Q4271" i="11" a="1"/>
  <c r="Q4271" i="11"/>
  <c r="R4271" i="11" a="1"/>
  <c r="R4271" i="11"/>
  <c r="N4272" i="11" a="1"/>
  <c r="N4272" i="11"/>
  <c r="O4272" i="11" a="1"/>
  <c r="O4272" i="11"/>
  <c r="P4272" i="11" a="1"/>
  <c r="P4272" i="11"/>
  <c r="Q4272" i="11" a="1"/>
  <c r="Q4272" i="11"/>
  <c r="R4272" i="11" a="1"/>
  <c r="R4272" i="11"/>
  <c r="N4273" i="11" a="1"/>
  <c r="N4273" i="11"/>
  <c r="O4273" i="11" a="1"/>
  <c r="O4273" i="11"/>
  <c r="P4273" i="11" a="1"/>
  <c r="P4273" i="11"/>
  <c r="Q4273" i="11" a="1"/>
  <c r="Q4273" i="11"/>
  <c r="R4273" i="11" a="1"/>
  <c r="R4273" i="11"/>
  <c r="N4274" i="11" a="1"/>
  <c r="N4274" i="11"/>
  <c r="O4274" i="11" a="1"/>
  <c r="O4274" i="11"/>
  <c r="P4274" i="11" a="1"/>
  <c r="P4274" i="11"/>
  <c r="Q4274" i="11" a="1"/>
  <c r="Q4274" i="11"/>
  <c r="R4274" i="11" a="1"/>
  <c r="R4274" i="11"/>
  <c r="N4275" i="11" a="1"/>
  <c r="N4275" i="11"/>
  <c r="O4275" i="11" a="1"/>
  <c r="O4275" i="11"/>
  <c r="P4275" i="11" a="1"/>
  <c r="P4275" i="11"/>
  <c r="Q4275" i="11" a="1"/>
  <c r="Q4275" i="11"/>
  <c r="R4275" i="11" a="1"/>
  <c r="R4275" i="11"/>
  <c r="N4276" i="11" a="1"/>
  <c r="N4276" i="11"/>
  <c r="O4276" i="11" a="1"/>
  <c r="O4276" i="11"/>
  <c r="P4276" i="11" a="1"/>
  <c r="P4276" i="11"/>
  <c r="Q4276" i="11" a="1"/>
  <c r="Q4276" i="11"/>
  <c r="R4276" i="11" a="1"/>
  <c r="R4276" i="11"/>
  <c r="N4277" i="11" a="1"/>
  <c r="N4277" i="11"/>
  <c r="O4277" i="11" a="1"/>
  <c r="O4277" i="11"/>
  <c r="P4277" i="11" a="1"/>
  <c r="P4277" i="11"/>
  <c r="Q4277" i="11" a="1"/>
  <c r="Q4277" i="11"/>
  <c r="R4277" i="11" a="1"/>
  <c r="R4277" i="11"/>
  <c r="N4278" i="11" a="1"/>
  <c r="N4278" i="11"/>
  <c r="O4278" i="11" a="1"/>
  <c r="O4278" i="11"/>
  <c r="P4278" i="11" a="1"/>
  <c r="P4278" i="11"/>
  <c r="Q4278" i="11" a="1"/>
  <c r="Q4278" i="11"/>
  <c r="R4278" i="11" a="1"/>
  <c r="R4278" i="11"/>
  <c r="N4279" i="11" a="1"/>
  <c r="N4279" i="11"/>
  <c r="O4279" i="11" a="1"/>
  <c r="O4279" i="11"/>
  <c r="P4279" i="11" a="1"/>
  <c r="P4279" i="11"/>
  <c r="Q4279" i="11" a="1"/>
  <c r="Q4279" i="11"/>
  <c r="R4279" i="11" a="1"/>
  <c r="R4279" i="11"/>
  <c r="N4280" i="11" a="1"/>
  <c r="N4280" i="11"/>
  <c r="O4280" i="11" a="1"/>
  <c r="O4280" i="11"/>
  <c r="P4280" i="11" a="1"/>
  <c r="P4280" i="11"/>
  <c r="Q4280" i="11" a="1"/>
  <c r="Q4280" i="11"/>
  <c r="R4280" i="11" a="1"/>
  <c r="R4280" i="11"/>
  <c r="N4281" i="11" a="1"/>
  <c r="N4281" i="11"/>
  <c r="O4281" i="11" a="1"/>
  <c r="O4281" i="11"/>
  <c r="P4281" i="11" a="1"/>
  <c r="P4281" i="11"/>
  <c r="Q4281" i="11" a="1"/>
  <c r="Q4281" i="11"/>
  <c r="R4281" i="11" a="1"/>
  <c r="R4281" i="11"/>
  <c r="N4282" i="11" a="1"/>
  <c r="N4282" i="11"/>
  <c r="O4282" i="11" a="1"/>
  <c r="O4282" i="11"/>
  <c r="P4282" i="11" a="1"/>
  <c r="P4282" i="11"/>
  <c r="Q4282" i="11" a="1"/>
  <c r="Q4282" i="11"/>
  <c r="R4282" i="11" a="1"/>
  <c r="R4282" i="11"/>
  <c r="N4283" i="11" a="1"/>
  <c r="N4283" i="11"/>
  <c r="O4283" i="11" a="1"/>
  <c r="O4283" i="11"/>
  <c r="P4283" i="11" a="1"/>
  <c r="P4283" i="11"/>
  <c r="Q4283" i="11" a="1"/>
  <c r="Q4283" i="11"/>
  <c r="R4283" i="11" a="1"/>
  <c r="R4283" i="11"/>
  <c r="N4284" i="11" a="1"/>
  <c r="N4284" i="11"/>
  <c r="O4284" i="11" a="1"/>
  <c r="O4284" i="11"/>
  <c r="P4284" i="11" a="1"/>
  <c r="P4284" i="11"/>
  <c r="Q4284" i="11" a="1"/>
  <c r="Q4284" i="11"/>
  <c r="R4284" i="11" a="1"/>
  <c r="R4284" i="11"/>
  <c r="N4285" i="11" a="1"/>
  <c r="N4285" i="11"/>
  <c r="O4285" i="11" a="1"/>
  <c r="O4285" i="11"/>
  <c r="P4285" i="11" a="1"/>
  <c r="P4285" i="11"/>
  <c r="Q4285" i="11" a="1"/>
  <c r="Q4285" i="11"/>
  <c r="R4285" i="11" a="1"/>
  <c r="R4285" i="11"/>
  <c r="N4286" i="11" a="1"/>
  <c r="N4286" i="11"/>
  <c r="O4286" i="11" a="1"/>
  <c r="O4286" i="11"/>
  <c r="P4286" i="11" a="1"/>
  <c r="P4286" i="11"/>
  <c r="Q4286" i="11" a="1"/>
  <c r="Q4286" i="11"/>
  <c r="R4286" i="11" a="1"/>
  <c r="R4286" i="11"/>
  <c r="N4287" i="11" a="1"/>
  <c r="N4287" i="11"/>
  <c r="O4287" i="11" a="1"/>
  <c r="O4287" i="11"/>
  <c r="P4287" i="11" a="1"/>
  <c r="P4287" i="11"/>
  <c r="Q4287" i="11" a="1"/>
  <c r="Q4287" i="11"/>
  <c r="R4287" i="11" a="1"/>
  <c r="R4287" i="11"/>
  <c r="N4288" i="11" a="1"/>
  <c r="N4288" i="11"/>
  <c r="O4288" i="11" a="1"/>
  <c r="O4288" i="11"/>
  <c r="P4288" i="11" a="1"/>
  <c r="P4288" i="11"/>
  <c r="Q4288" i="11" a="1"/>
  <c r="Q4288" i="11"/>
  <c r="R4288" i="11" a="1"/>
  <c r="R4288" i="11"/>
  <c r="N4289" i="11" a="1"/>
  <c r="N4289" i="11"/>
  <c r="O4289" i="11" a="1"/>
  <c r="O4289" i="11"/>
  <c r="P4289" i="11" a="1"/>
  <c r="P4289" i="11"/>
  <c r="Q4289" i="11" a="1"/>
  <c r="Q4289" i="11"/>
  <c r="R4289" i="11" a="1"/>
  <c r="R4289" i="11"/>
  <c r="N4290" i="11" a="1"/>
  <c r="N4290" i="11"/>
  <c r="O4290" i="11" a="1"/>
  <c r="O4290" i="11"/>
  <c r="P4290" i="11" a="1"/>
  <c r="P4290" i="11"/>
  <c r="Q4290" i="11" a="1"/>
  <c r="Q4290" i="11"/>
  <c r="R4290" i="11" a="1"/>
  <c r="R4290" i="11"/>
  <c r="N4291" i="11" a="1"/>
  <c r="N4291" i="11"/>
  <c r="O4291" i="11" a="1"/>
  <c r="O4291" i="11"/>
  <c r="P4291" i="11" a="1"/>
  <c r="P4291" i="11"/>
  <c r="Q4291" i="11" a="1"/>
  <c r="Q4291" i="11"/>
  <c r="R4291" i="11" a="1"/>
  <c r="R4291" i="11"/>
  <c r="N4292" i="11" a="1"/>
  <c r="N4292" i="11"/>
  <c r="O4292" i="11" a="1"/>
  <c r="O4292" i="11"/>
  <c r="P4292" i="11" a="1"/>
  <c r="P4292" i="11"/>
  <c r="Q4292" i="11" a="1"/>
  <c r="Q4292" i="11"/>
  <c r="R4292" i="11" a="1"/>
  <c r="R4292" i="11"/>
  <c r="N4293" i="11" a="1"/>
  <c r="N4293" i="11"/>
  <c r="O4293" i="11" a="1"/>
  <c r="O4293" i="11"/>
  <c r="P4293" i="11" a="1"/>
  <c r="P4293" i="11"/>
  <c r="Q4293" i="11" a="1"/>
  <c r="Q4293" i="11"/>
  <c r="R4293" i="11" a="1"/>
  <c r="R4293" i="11"/>
  <c r="N4294" i="11" a="1"/>
  <c r="N4294" i="11"/>
  <c r="O4294" i="11" a="1"/>
  <c r="O4294" i="11"/>
  <c r="P4294" i="11" a="1"/>
  <c r="P4294" i="11"/>
  <c r="Q4294" i="11" a="1"/>
  <c r="Q4294" i="11"/>
  <c r="R4294" i="11" a="1"/>
  <c r="R4294" i="11"/>
  <c r="N4295" i="11" a="1"/>
  <c r="N4295" i="11"/>
  <c r="O4295" i="11" a="1"/>
  <c r="O4295" i="11"/>
  <c r="P4295" i="11" a="1"/>
  <c r="P4295" i="11"/>
  <c r="Q4295" i="11" a="1"/>
  <c r="Q4295" i="11"/>
  <c r="R4295" i="11" a="1"/>
  <c r="R4295" i="11"/>
  <c r="N4296" i="11" a="1"/>
  <c r="N4296" i="11"/>
  <c r="O4296" i="11" a="1"/>
  <c r="O4296" i="11"/>
  <c r="P4296" i="11" a="1"/>
  <c r="P4296" i="11"/>
  <c r="Q4296" i="11" a="1"/>
  <c r="Q4296" i="11"/>
  <c r="R4296" i="11" a="1"/>
  <c r="R4296" i="11"/>
  <c r="N4297" i="11" a="1"/>
  <c r="N4297" i="11"/>
  <c r="O4297" i="11" a="1"/>
  <c r="O4297" i="11"/>
  <c r="P4297" i="11" a="1"/>
  <c r="P4297" i="11"/>
  <c r="Q4297" i="11" a="1"/>
  <c r="Q4297" i="11"/>
  <c r="R4297" i="11" a="1"/>
  <c r="R4297" i="11"/>
  <c r="N4298" i="11" a="1"/>
  <c r="N4298" i="11"/>
  <c r="O4298" i="11" a="1"/>
  <c r="O4298" i="11"/>
  <c r="P4298" i="11" a="1"/>
  <c r="P4298" i="11"/>
  <c r="Q4298" i="11" a="1"/>
  <c r="Q4298" i="11"/>
  <c r="R4298" i="11" a="1"/>
  <c r="R4298" i="11"/>
  <c r="N4299" i="11" a="1"/>
  <c r="N4299" i="11"/>
  <c r="O4299" i="11" a="1"/>
  <c r="O4299" i="11"/>
  <c r="P4299" i="11" a="1"/>
  <c r="P4299" i="11"/>
  <c r="Q4299" i="11" a="1"/>
  <c r="Q4299" i="11"/>
  <c r="R4299" i="11" a="1"/>
  <c r="R4299" i="11"/>
  <c r="N4300" i="11" a="1"/>
  <c r="N4300" i="11"/>
  <c r="O4300" i="11" a="1"/>
  <c r="O4300" i="11"/>
  <c r="P4300" i="11" a="1"/>
  <c r="P4300" i="11"/>
  <c r="Q4300" i="11" a="1"/>
  <c r="Q4300" i="11"/>
  <c r="R4300" i="11" a="1"/>
  <c r="R4300" i="11"/>
  <c r="N4301" i="11" a="1"/>
  <c r="N4301" i="11"/>
  <c r="O4301" i="11" a="1"/>
  <c r="O4301" i="11"/>
  <c r="P4301" i="11" a="1"/>
  <c r="P4301" i="11"/>
  <c r="Q4301" i="11" a="1"/>
  <c r="Q4301" i="11"/>
  <c r="R4301" i="11" a="1"/>
  <c r="R4301" i="11" s="1"/>
  <c r="N4302" i="11" a="1"/>
  <c r="N4302" i="11" s="1"/>
  <c r="O4302" i="11" a="1"/>
  <c r="O4302" i="11" s="1"/>
  <c r="P4302" i="11" a="1"/>
  <c r="P4302" i="11" s="1"/>
  <c r="Q4302" i="11" a="1"/>
  <c r="Q4302" i="11" s="1"/>
  <c r="R4302" i="11" a="1"/>
  <c r="R4302" i="11" s="1"/>
  <c r="N4303" i="11" a="1"/>
  <c r="N4303" i="11" s="1"/>
  <c r="O4303" i="11" a="1"/>
  <c r="O4303" i="11" s="1"/>
  <c r="P4303" i="11" a="1"/>
  <c r="P4303" i="11" s="1"/>
  <c r="Q4303" i="11" a="1"/>
  <c r="Q4303" i="11" s="1"/>
  <c r="R4303" i="11" a="1"/>
  <c r="R4303" i="11" s="1"/>
  <c r="N4304" i="11" a="1"/>
  <c r="N4304" i="11" s="1"/>
  <c r="O4304" i="11" a="1"/>
  <c r="O4304" i="11" s="1"/>
  <c r="P4304" i="11" a="1"/>
  <c r="P4304" i="11" s="1"/>
  <c r="Q4304" i="11" a="1"/>
  <c r="Q4304" i="11" s="1"/>
  <c r="R4304" i="11" a="1"/>
  <c r="R4304" i="11" s="1"/>
  <c r="N4305" i="11" a="1"/>
  <c r="N4305" i="11" s="1"/>
  <c r="O4305" i="11" a="1"/>
  <c r="O4305" i="11" s="1"/>
  <c r="P4305" i="11" a="1"/>
  <c r="P4305" i="11" s="1"/>
  <c r="Q4305" i="11" a="1"/>
  <c r="Q4305" i="11" s="1"/>
  <c r="R4305" i="11" a="1"/>
  <c r="R4305" i="11" s="1"/>
  <c r="N4306" i="11" a="1"/>
  <c r="N4306" i="11" s="1"/>
  <c r="O4306" i="11" a="1"/>
  <c r="O4306" i="11" s="1"/>
  <c r="P4306" i="11" a="1"/>
  <c r="P4306" i="11" s="1"/>
  <c r="Q4306" i="11" a="1"/>
  <c r="Q4306" i="11" s="1"/>
  <c r="R4306" i="11" a="1"/>
  <c r="R4306" i="11" s="1"/>
  <c r="N4307" i="11" a="1"/>
  <c r="N4307" i="11" s="1"/>
  <c r="O4307" i="11" a="1"/>
  <c r="O4307" i="11" s="1"/>
  <c r="P4307" i="11" a="1"/>
  <c r="P4307" i="11" s="1"/>
  <c r="Q4307" i="11" a="1"/>
  <c r="Q4307" i="11" s="1"/>
  <c r="R4307" i="11" a="1"/>
  <c r="R4307" i="11" s="1"/>
  <c r="N4308" i="11" a="1"/>
  <c r="N4308" i="11" s="1"/>
  <c r="O4308" i="11" a="1"/>
  <c r="O4308" i="11" s="1"/>
  <c r="P4308" i="11" a="1"/>
  <c r="P4308" i="11" s="1"/>
  <c r="Q4308" i="11" a="1"/>
  <c r="Q4308" i="11" s="1"/>
  <c r="R4308" i="11" a="1"/>
  <c r="R4308" i="11" s="1"/>
  <c r="N4309" i="11" a="1"/>
  <c r="N4309" i="11" s="1"/>
  <c r="O4309" i="11" a="1"/>
  <c r="O4309" i="11" s="1"/>
  <c r="P4309" i="11" a="1"/>
  <c r="P4309" i="11" s="1"/>
  <c r="Q4309" i="11" a="1"/>
  <c r="Q4309" i="11" s="1"/>
  <c r="R4309" i="11" a="1"/>
  <c r="R4309" i="11" s="1"/>
  <c r="N4310" i="11" a="1"/>
  <c r="N4310" i="11" s="1"/>
  <c r="O4310" i="11" a="1"/>
  <c r="O4310" i="11" s="1"/>
  <c r="P4310" i="11" a="1"/>
  <c r="P4310" i="11" s="1"/>
  <c r="Q4310" i="11" a="1"/>
  <c r="Q4310" i="11" s="1"/>
  <c r="R4310" i="11" a="1"/>
  <c r="R4310" i="11" s="1"/>
  <c r="N4311" i="11" a="1"/>
  <c r="N4311" i="11" s="1"/>
  <c r="O4311" i="11" a="1"/>
  <c r="O4311" i="11" s="1"/>
  <c r="P4311" i="11" a="1"/>
  <c r="P4311" i="11" s="1"/>
  <c r="Q4311" i="11" a="1"/>
  <c r="Q4311" i="11" s="1"/>
  <c r="R4311" i="11" a="1"/>
  <c r="R4311" i="11" s="1"/>
  <c r="N4312" i="11" a="1"/>
  <c r="N4312" i="11" s="1"/>
  <c r="O4312" i="11" a="1"/>
  <c r="O4312" i="11" s="1"/>
  <c r="P4312" i="11" a="1"/>
  <c r="P4312" i="11" s="1"/>
  <c r="Q4312" i="11" a="1"/>
  <c r="Q4312" i="11" s="1"/>
  <c r="R4312" i="11" a="1"/>
  <c r="R4312" i="11" s="1"/>
  <c r="N4313" i="11" a="1"/>
  <c r="N4313" i="11" s="1"/>
  <c r="O4313" i="11" a="1"/>
  <c r="O4313" i="11" s="1"/>
  <c r="P4313" i="11" a="1"/>
  <c r="P4313" i="11" s="1"/>
  <c r="Q4313" i="11" a="1"/>
  <c r="Q4313" i="11" s="1"/>
  <c r="R4313" i="11" a="1"/>
  <c r="R4313" i="11" s="1"/>
  <c r="N4314" i="11" a="1"/>
  <c r="N4314" i="11" s="1"/>
  <c r="O4314" i="11" a="1"/>
  <c r="O4314" i="11" s="1"/>
  <c r="P4314" i="11" a="1"/>
  <c r="P4314" i="11" s="1"/>
  <c r="Q4314" i="11" a="1"/>
  <c r="Q4314" i="11" s="1"/>
  <c r="R4314" i="11" a="1"/>
  <c r="R4314" i="11" s="1"/>
  <c r="N4315" i="11" a="1"/>
  <c r="N4315" i="11" s="1"/>
  <c r="O4315" i="11" a="1"/>
  <c r="O4315" i="11" s="1"/>
  <c r="P4315" i="11" a="1"/>
  <c r="P4315" i="11" s="1"/>
  <c r="Q4315" i="11" a="1"/>
  <c r="Q4315" i="11" s="1"/>
  <c r="R4315" i="11" a="1"/>
  <c r="R4315" i="11" s="1"/>
  <c r="N4316" i="11" a="1"/>
  <c r="N4316" i="11" s="1"/>
  <c r="O4316" i="11" a="1"/>
  <c r="O4316" i="11" s="1"/>
  <c r="P4316" i="11" a="1"/>
  <c r="P4316" i="11" s="1"/>
  <c r="Q4316" i="11" a="1"/>
  <c r="Q4316" i="11" s="1"/>
  <c r="R4316" i="11" a="1"/>
  <c r="R4316" i="11" s="1"/>
  <c r="N4317" i="11" a="1"/>
  <c r="N4317" i="11" s="1"/>
  <c r="O4317" i="11" a="1"/>
  <c r="O4317" i="11" s="1"/>
  <c r="P4317" i="11" a="1"/>
  <c r="P4317" i="11" s="1"/>
  <c r="Q4317" i="11" a="1"/>
  <c r="Q4317" i="11" s="1"/>
  <c r="R4317" i="11" a="1"/>
  <c r="R4317" i="11" s="1"/>
  <c r="N4318" i="11" a="1"/>
  <c r="N4318" i="11" s="1"/>
  <c r="O4318" i="11" a="1"/>
  <c r="O4318" i="11" s="1"/>
  <c r="P4318" i="11" a="1"/>
  <c r="P4318" i="11" s="1"/>
  <c r="Q4318" i="11" a="1"/>
  <c r="Q4318" i="11" s="1"/>
  <c r="R4318" i="11" a="1"/>
  <c r="R4318" i="11" s="1"/>
  <c r="N4319" i="11" a="1"/>
  <c r="N4319" i="11" s="1"/>
  <c r="O4319" i="11" a="1"/>
  <c r="O4319" i="11" s="1"/>
  <c r="P4319" i="11" a="1"/>
  <c r="P4319" i="11" s="1"/>
  <c r="Q4319" i="11" a="1"/>
  <c r="Q4319" i="11" s="1"/>
  <c r="R4319" i="11" a="1"/>
  <c r="R4319" i="11" s="1"/>
  <c r="N4320" i="11" a="1"/>
  <c r="N4320" i="11" s="1"/>
  <c r="O4320" i="11" a="1"/>
  <c r="O4320" i="11" s="1"/>
  <c r="P4320" i="11" a="1"/>
  <c r="P4320" i="11" s="1"/>
  <c r="Q4320" i="11" a="1"/>
  <c r="Q4320" i="11" s="1"/>
  <c r="R4320" i="11" a="1"/>
  <c r="R4320" i="11" s="1"/>
  <c r="N4321" i="11" a="1"/>
  <c r="N4321" i="11" s="1"/>
  <c r="O4321" i="11" a="1"/>
  <c r="O4321" i="11" s="1"/>
  <c r="P4321" i="11" a="1"/>
  <c r="P4321" i="11" s="1"/>
  <c r="Q4321" i="11" a="1"/>
  <c r="Q4321" i="11" s="1"/>
  <c r="R4321" i="11" a="1"/>
  <c r="R4321" i="11" s="1"/>
  <c r="N4322" i="11" a="1"/>
  <c r="N4322" i="11" s="1"/>
  <c r="O4322" i="11" a="1"/>
  <c r="O4322" i="11" s="1"/>
  <c r="P4322" i="11" a="1"/>
  <c r="P4322" i="11" s="1"/>
  <c r="Q4322" i="11" a="1"/>
  <c r="Q4322" i="11" s="1"/>
  <c r="R4322" i="11" a="1"/>
  <c r="R4322" i="11" s="1"/>
  <c r="N4323" i="11" a="1"/>
  <c r="N4323" i="11" s="1"/>
  <c r="O4323" i="11" a="1"/>
  <c r="O4323" i="11" s="1"/>
  <c r="P4323" i="11" a="1"/>
  <c r="P4323" i="11" s="1"/>
  <c r="Q4323" i="11" a="1"/>
  <c r="Q4323" i="11" s="1"/>
  <c r="R4323" i="11" a="1"/>
  <c r="R4323" i="11" s="1"/>
  <c r="N4324" i="11" a="1"/>
  <c r="N4324" i="11" s="1"/>
  <c r="O4324" i="11" a="1"/>
  <c r="O4324" i="11" s="1"/>
  <c r="P4324" i="11" a="1"/>
  <c r="P4324" i="11" s="1"/>
  <c r="Q4324" i="11" a="1"/>
  <c r="Q4324" i="11" s="1"/>
  <c r="R4324" i="11" a="1"/>
  <c r="R4324" i="11" s="1"/>
  <c r="N4325" i="11" a="1"/>
  <c r="N4325" i="11" s="1"/>
  <c r="O4325" i="11" a="1"/>
  <c r="O4325" i="11" s="1"/>
  <c r="P4325" i="11" a="1"/>
  <c r="P4325" i="11" s="1"/>
  <c r="Q4325" i="11" a="1"/>
  <c r="Q4325" i="11" s="1"/>
  <c r="R4325" i="11" a="1"/>
  <c r="R4325" i="11" s="1"/>
  <c r="N4326" i="11" a="1"/>
  <c r="N4326" i="11" s="1"/>
  <c r="O4326" i="11" a="1"/>
  <c r="O4326" i="11" s="1"/>
  <c r="P4326" i="11" a="1"/>
  <c r="P4326" i="11" s="1"/>
  <c r="Q4326" i="11" a="1"/>
  <c r="Q4326" i="11" s="1"/>
  <c r="R4326" i="11" a="1"/>
  <c r="R4326" i="11" s="1"/>
  <c r="N4327" i="11" a="1"/>
  <c r="N4327" i="11" s="1"/>
  <c r="O4327" i="11" a="1"/>
  <c r="O4327" i="11" s="1"/>
  <c r="P4327" i="11" a="1"/>
  <c r="P4327" i="11" s="1"/>
  <c r="Q4327" i="11" a="1"/>
  <c r="Q4327" i="11" s="1"/>
  <c r="R4327" i="11" a="1"/>
  <c r="R4327" i="11" s="1"/>
  <c r="N4328" i="11" a="1"/>
  <c r="N4328" i="11" s="1"/>
  <c r="O4328" i="11" a="1"/>
  <c r="O4328" i="11" s="1"/>
  <c r="P4328" i="11" a="1"/>
  <c r="P4328" i="11" s="1"/>
  <c r="Q4328" i="11" a="1"/>
  <c r="Q4328" i="11" s="1"/>
  <c r="R4328" i="11" a="1"/>
  <c r="R4328" i="11" s="1"/>
  <c r="N4329" i="11" a="1"/>
  <c r="N4329" i="11" s="1"/>
  <c r="O4329" i="11" a="1"/>
  <c r="O4329" i="11" s="1"/>
  <c r="P4329" i="11" a="1"/>
  <c r="P4329" i="11" s="1"/>
  <c r="Q4329" i="11" a="1"/>
  <c r="Q4329" i="11" s="1"/>
  <c r="R4329" i="11" a="1"/>
  <c r="R4329" i="11" s="1"/>
  <c r="N4330" i="11" a="1"/>
  <c r="N4330" i="11" s="1"/>
  <c r="O4330" i="11" a="1"/>
  <c r="O4330" i="11" s="1"/>
  <c r="P4330" i="11" a="1"/>
  <c r="P4330" i="11" s="1"/>
  <c r="Q4330" i="11" a="1"/>
  <c r="Q4330" i="11" s="1"/>
  <c r="R4330" i="11" a="1"/>
  <c r="R4330" i="11" s="1"/>
  <c r="N4331" i="11" a="1"/>
  <c r="N4331" i="11" s="1"/>
  <c r="O4331" i="11" a="1"/>
  <c r="O4331" i="11" s="1"/>
  <c r="P4331" i="11" a="1"/>
  <c r="P4331" i="11" s="1"/>
  <c r="Q4331" i="11" a="1"/>
  <c r="Q4331" i="11" s="1"/>
  <c r="R4331" i="11" a="1"/>
  <c r="R4331" i="11" s="1"/>
  <c r="N4332" i="11" a="1"/>
  <c r="N4332" i="11" s="1"/>
  <c r="O4332" i="11" a="1"/>
  <c r="O4332" i="11" s="1"/>
  <c r="P4332" i="11" a="1"/>
  <c r="P4332" i="11" s="1"/>
  <c r="Q4332" i="11" a="1"/>
  <c r="Q4332" i="11" s="1"/>
  <c r="R4332" i="11" a="1"/>
  <c r="R4332" i="11" s="1"/>
  <c r="N4333" i="11" a="1"/>
  <c r="N4333" i="11" s="1"/>
  <c r="O4333" i="11" a="1"/>
  <c r="O4333" i="11" s="1"/>
  <c r="P4333" i="11" a="1"/>
  <c r="P4333" i="11" s="1"/>
  <c r="Q4333" i="11" a="1"/>
  <c r="Q4333" i="11" s="1"/>
  <c r="R4333" i="11" a="1"/>
  <c r="R4333" i="11" s="1"/>
  <c r="N4334" i="11" a="1"/>
  <c r="N4334" i="11" s="1"/>
  <c r="O4334" i="11" a="1"/>
  <c r="O4334" i="11" s="1"/>
  <c r="P4334" i="11" a="1"/>
  <c r="P4334" i="11" s="1"/>
  <c r="Q4334" i="11" a="1"/>
  <c r="Q4334" i="11" s="1"/>
  <c r="R4334" i="11" a="1"/>
  <c r="R4334" i="11" s="1"/>
  <c r="N4335" i="11" a="1"/>
  <c r="N4335" i="11" s="1"/>
  <c r="O4335" i="11" a="1"/>
  <c r="O4335" i="11" s="1"/>
  <c r="P4335" i="11" a="1"/>
  <c r="P4335" i="11" s="1"/>
  <c r="Q4335" i="11" a="1"/>
  <c r="Q4335" i="11" s="1"/>
  <c r="R4335" i="11" a="1"/>
  <c r="R4335" i="11" s="1"/>
  <c r="N4336" i="11" a="1"/>
  <c r="N4336" i="11" s="1"/>
  <c r="O4336" i="11" a="1"/>
  <c r="O4336" i="11" s="1"/>
  <c r="P4336" i="11" a="1"/>
  <c r="P4336" i="11" s="1"/>
  <c r="Q4336" i="11" a="1"/>
  <c r="Q4336" i="11" s="1"/>
  <c r="R4336" i="11" a="1"/>
  <c r="R4336" i="11" s="1"/>
  <c r="N4337" i="11" a="1"/>
  <c r="N4337" i="11" s="1"/>
  <c r="O4337" i="11" a="1"/>
  <c r="O4337" i="11" s="1"/>
  <c r="P4337" i="11" a="1"/>
  <c r="P4337" i="11" s="1"/>
  <c r="Q4337" i="11" a="1"/>
  <c r="Q4337" i="11" s="1"/>
  <c r="R4337" i="11" a="1"/>
  <c r="R4337" i="11" s="1"/>
  <c r="N4338" i="11" a="1"/>
  <c r="N4338" i="11" s="1"/>
  <c r="O4338" i="11" a="1"/>
  <c r="O4338" i="11" s="1"/>
  <c r="P4338" i="11" a="1"/>
  <c r="P4338" i="11" s="1"/>
  <c r="Q4338" i="11" a="1"/>
  <c r="Q4338" i="11" s="1"/>
  <c r="R4338" i="11" a="1"/>
  <c r="R4338" i="11" s="1"/>
  <c r="N4339" i="11" a="1"/>
  <c r="N4339" i="11" s="1"/>
  <c r="O4339" i="11" a="1"/>
  <c r="O4339" i="11" s="1"/>
  <c r="P4339" i="11" a="1"/>
  <c r="P4339" i="11" s="1"/>
  <c r="Q4339" i="11" a="1"/>
  <c r="Q4339" i="11" s="1"/>
  <c r="R4339" i="11" a="1"/>
  <c r="R4339" i="11" s="1"/>
  <c r="N4340" i="11" a="1"/>
  <c r="N4340" i="11" s="1"/>
  <c r="O4340" i="11" a="1"/>
  <c r="O4340" i="11" s="1"/>
  <c r="P4340" i="11" a="1"/>
  <c r="P4340" i="11" s="1"/>
  <c r="Q4340" i="11" a="1"/>
  <c r="Q4340" i="11" s="1"/>
  <c r="R4340" i="11" a="1"/>
  <c r="R4340" i="11" s="1"/>
  <c r="N4341" i="11" a="1"/>
  <c r="N4341" i="11" s="1"/>
  <c r="O4341" i="11" a="1"/>
  <c r="O4341" i="11" s="1"/>
  <c r="P4341" i="11" a="1"/>
  <c r="P4341" i="11" s="1"/>
  <c r="Q4341" i="11" a="1"/>
  <c r="Q4341" i="11" s="1"/>
  <c r="R4341" i="11" a="1"/>
  <c r="R4341" i="11" s="1"/>
  <c r="N4342" i="11" a="1"/>
  <c r="N4342" i="11" s="1"/>
  <c r="O4342" i="11" a="1"/>
  <c r="O4342" i="11" s="1"/>
  <c r="P4342" i="11" a="1"/>
  <c r="P4342" i="11" s="1"/>
  <c r="Q4342" i="11" a="1"/>
  <c r="Q4342" i="11" s="1"/>
  <c r="R4342" i="11" a="1"/>
  <c r="R4342" i="11" s="1"/>
  <c r="N4343" i="11" a="1"/>
  <c r="N4343" i="11" s="1"/>
  <c r="O4343" i="11" a="1"/>
  <c r="O4343" i="11" s="1"/>
  <c r="P4343" i="11" a="1"/>
  <c r="P4343" i="11" s="1"/>
  <c r="Q4343" i="11" a="1"/>
  <c r="Q4343" i="11" s="1"/>
  <c r="R4343" i="11" a="1"/>
  <c r="R4343" i="11" s="1"/>
  <c r="N4344" i="11" a="1"/>
  <c r="N4344" i="11" s="1"/>
  <c r="O4344" i="11" a="1"/>
  <c r="O4344" i="11" s="1"/>
  <c r="P4344" i="11" a="1"/>
  <c r="P4344" i="11" s="1"/>
  <c r="Q4344" i="11" a="1"/>
  <c r="Q4344" i="11" s="1"/>
  <c r="R4344" i="11" a="1"/>
  <c r="R4344" i="11" s="1"/>
  <c r="N4345" i="11" a="1"/>
  <c r="N4345" i="11" s="1"/>
  <c r="O4345" i="11" a="1"/>
  <c r="O4345" i="11" s="1"/>
  <c r="P4345" i="11" a="1"/>
  <c r="P4345" i="11" s="1"/>
  <c r="Q4345" i="11" a="1"/>
  <c r="Q4345" i="11" s="1"/>
  <c r="R4345" i="11" a="1"/>
  <c r="R4345" i="11" s="1"/>
  <c r="N4346" i="11" a="1"/>
  <c r="N4346" i="11" s="1"/>
  <c r="O4346" i="11" a="1"/>
  <c r="O4346" i="11" s="1"/>
  <c r="P4346" i="11" a="1"/>
  <c r="P4346" i="11" s="1"/>
  <c r="Q4346" i="11" a="1"/>
  <c r="Q4346" i="11" s="1"/>
  <c r="R4346" i="11" a="1"/>
  <c r="R4346" i="11" s="1"/>
  <c r="N4347" i="11" a="1"/>
  <c r="N4347" i="11" s="1"/>
  <c r="O4347" i="11" a="1"/>
  <c r="O4347" i="11" s="1"/>
  <c r="P4347" i="11" a="1"/>
  <c r="P4347" i="11" s="1"/>
  <c r="Q4347" i="11" a="1"/>
  <c r="Q4347" i="11" s="1"/>
  <c r="R4347" i="11" a="1"/>
  <c r="R4347" i="11" s="1"/>
  <c r="N4348" i="11" a="1"/>
  <c r="N4348" i="11" s="1"/>
  <c r="O4348" i="11" a="1"/>
  <c r="O4348" i="11" s="1"/>
  <c r="P4348" i="11" a="1"/>
  <c r="P4348" i="11" s="1"/>
  <c r="Q4348" i="11" a="1"/>
  <c r="Q4348" i="11" s="1"/>
  <c r="R4348" i="11" a="1"/>
  <c r="R4348" i="11" s="1"/>
  <c r="N4349" i="11" a="1"/>
  <c r="N4349" i="11" s="1"/>
  <c r="O4349" i="11" a="1"/>
  <c r="O4349" i="11" s="1"/>
  <c r="P4349" i="11" a="1"/>
  <c r="P4349" i="11" s="1"/>
  <c r="Q4349" i="11" a="1"/>
  <c r="Q4349" i="11" s="1"/>
  <c r="R4349" i="11" a="1"/>
  <c r="R4349" i="11" s="1"/>
  <c r="N4350" i="11" a="1"/>
  <c r="N4350" i="11" s="1"/>
  <c r="O4350" i="11" a="1"/>
  <c r="O4350" i="11" s="1"/>
  <c r="P4350" i="11" a="1"/>
  <c r="P4350" i="11" s="1"/>
  <c r="Q4350" i="11" a="1"/>
  <c r="Q4350" i="11" s="1"/>
  <c r="R4350" i="11" a="1"/>
  <c r="R4350" i="11" s="1"/>
  <c r="N4351" i="11" a="1"/>
  <c r="N4351" i="11" s="1"/>
  <c r="O4351" i="11" a="1"/>
  <c r="O4351" i="11" s="1"/>
  <c r="P4351" i="11" a="1"/>
  <c r="P4351" i="11" s="1"/>
  <c r="Q4351" i="11" a="1"/>
  <c r="Q4351" i="11" s="1"/>
  <c r="R4351" i="11" a="1"/>
  <c r="R4351" i="11" s="1"/>
  <c r="N4352" i="11" a="1"/>
  <c r="N4352" i="11" s="1"/>
  <c r="O4352" i="11" a="1"/>
  <c r="O4352" i="11" s="1"/>
  <c r="P4352" i="11" a="1"/>
  <c r="P4352" i="11" s="1"/>
  <c r="Q4352" i="11" a="1"/>
  <c r="Q4352" i="11" s="1"/>
  <c r="R4352" i="11" a="1"/>
  <c r="R4352" i="11" s="1"/>
  <c r="N4353" i="11" a="1"/>
  <c r="N4353" i="11" s="1"/>
  <c r="O4353" i="11" a="1"/>
  <c r="O4353" i="11" s="1"/>
  <c r="P4353" i="11" a="1"/>
  <c r="P4353" i="11" s="1"/>
  <c r="Q4353" i="11" a="1"/>
  <c r="Q4353" i="11" s="1"/>
  <c r="R4353" i="11" a="1"/>
  <c r="R4353" i="11" s="1"/>
  <c r="N4354" i="11" a="1"/>
  <c r="N4354" i="11" s="1"/>
  <c r="O4354" i="11" a="1"/>
  <c r="O4354" i="11" s="1"/>
  <c r="P4354" i="11" a="1"/>
  <c r="P4354" i="11" s="1"/>
  <c r="Q4354" i="11" a="1"/>
  <c r="Q4354" i="11" s="1"/>
  <c r="R4354" i="11" a="1"/>
  <c r="R4354" i="11" s="1"/>
  <c r="N4355" i="11" a="1"/>
  <c r="N4355" i="11" s="1"/>
  <c r="O4355" i="11" a="1"/>
  <c r="O4355" i="11" s="1"/>
  <c r="P4355" i="11" a="1"/>
  <c r="P4355" i="11" s="1"/>
  <c r="Q4355" i="11" a="1"/>
  <c r="Q4355" i="11" s="1"/>
  <c r="R4355" i="11" a="1"/>
  <c r="R4355" i="11" s="1"/>
  <c r="N4356" i="11" a="1"/>
  <c r="N4356" i="11" s="1"/>
  <c r="O4356" i="11" a="1"/>
  <c r="O4356" i="11" s="1"/>
  <c r="P4356" i="11" a="1"/>
  <c r="P4356" i="11" s="1"/>
  <c r="Q4356" i="11" a="1"/>
  <c r="Q4356" i="11" s="1"/>
  <c r="R4356" i="11" a="1"/>
  <c r="R4356" i="11" s="1"/>
  <c r="N4357" i="11" a="1"/>
  <c r="N4357" i="11" s="1"/>
  <c r="O4357" i="11" a="1"/>
  <c r="O4357" i="11" s="1"/>
  <c r="P4357" i="11" a="1"/>
  <c r="P4357" i="11" s="1"/>
  <c r="Q4357" i="11" a="1"/>
  <c r="Q4357" i="11" s="1"/>
  <c r="R4357" i="11" a="1"/>
  <c r="R4357" i="11" s="1"/>
  <c r="N4358" i="11" a="1"/>
  <c r="N4358" i="11" s="1"/>
  <c r="O4358" i="11" a="1"/>
  <c r="O4358" i="11" s="1"/>
  <c r="P4358" i="11" a="1"/>
  <c r="P4358" i="11" s="1"/>
  <c r="Q4358" i="11" a="1"/>
  <c r="Q4358" i="11" s="1"/>
  <c r="R4358" i="11" a="1"/>
  <c r="R4358" i="11" s="1"/>
  <c r="N4359" i="11" a="1"/>
  <c r="N4359" i="11" s="1"/>
  <c r="O4359" i="11" a="1"/>
  <c r="O4359" i="11" s="1"/>
  <c r="P4359" i="11" a="1"/>
  <c r="P4359" i="11" s="1"/>
  <c r="Q4359" i="11" a="1"/>
  <c r="Q4359" i="11" s="1"/>
  <c r="R4359" i="11" a="1"/>
  <c r="R4359" i="11" s="1"/>
  <c r="N4360" i="11" a="1"/>
  <c r="N4360" i="11" s="1"/>
  <c r="O4360" i="11" a="1"/>
  <c r="O4360" i="11" s="1"/>
  <c r="P4360" i="11" a="1"/>
  <c r="P4360" i="11" s="1"/>
  <c r="Q4360" i="11" a="1"/>
  <c r="Q4360" i="11" s="1"/>
  <c r="R4360" i="11" a="1"/>
  <c r="R4360" i="11" s="1"/>
  <c r="N4361" i="11" a="1"/>
  <c r="N4361" i="11" s="1"/>
  <c r="O4361" i="11" a="1"/>
  <c r="O4361" i="11" s="1"/>
  <c r="P4361" i="11" a="1"/>
  <c r="P4361" i="11" s="1"/>
  <c r="Q4361" i="11" a="1"/>
  <c r="Q4361" i="11" s="1"/>
  <c r="R4361" i="11" a="1"/>
  <c r="R4361" i="11" s="1"/>
  <c r="N4362" i="11" a="1"/>
  <c r="N4362" i="11" s="1"/>
  <c r="O4362" i="11" a="1"/>
  <c r="O4362" i="11" s="1"/>
  <c r="P4362" i="11" a="1"/>
  <c r="P4362" i="11" s="1"/>
  <c r="Q4362" i="11" a="1"/>
  <c r="Q4362" i="11" s="1"/>
  <c r="R4362" i="11" a="1"/>
  <c r="R4362" i="11" s="1"/>
  <c r="N4363" i="11" a="1"/>
  <c r="N4363" i="11" s="1"/>
  <c r="O4363" i="11" a="1"/>
  <c r="O4363" i="11" s="1"/>
  <c r="P4363" i="11" a="1"/>
  <c r="P4363" i="11" s="1"/>
  <c r="Q4363" i="11" a="1"/>
  <c r="Q4363" i="11" s="1"/>
  <c r="R4363" i="11" a="1"/>
  <c r="R4363" i="11" s="1"/>
  <c r="N4364" i="11" a="1"/>
  <c r="N4364" i="11" s="1"/>
  <c r="O4364" i="11" a="1"/>
  <c r="O4364" i="11" s="1"/>
  <c r="P4364" i="11" a="1"/>
  <c r="P4364" i="11" s="1"/>
  <c r="Q4364" i="11" a="1"/>
  <c r="Q4364" i="11" s="1"/>
  <c r="R4364" i="11" a="1"/>
  <c r="R4364" i="11" s="1"/>
  <c r="N4365" i="11" a="1"/>
  <c r="N4365" i="11" s="1"/>
  <c r="O4365" i="11" a="1"/>
  <c r="O4365" i="11" s="1"/>
  <c r="P4365" i="11" a="1"/>
  <c r="P4365" i="11" s="1"/>
  <c r="Q4365" i="11" a="1"/>
  <c r="Q4365" i="11" s="1"/>
  <c r="R4365" i="11" a="1"/>
  <c r="R4365" i="11" s="1"/>
  <c r="N4366" i="11" a="1"/>
  <c r="N4366" i="11" s="1"/>
  <c r="O4366" i="11" a="1"/>
  <c r="O4366" i="11" s="1"/>
  <c r="P4366" i="11" a="1"/>
  <c r="P4366" i="11" s="1"/>
  <c r="Q4366" i="11" a="1"/>
  <c r="Q4366" i="11" s="1"/>
  <c r="R4366" i="11" a="1"/>
  <c r="R4366" i="11" s="1"/>
  <c r="N4367" i="11" a="1"/>
  <c r="N4367" i="11" s="1"/>
  <c r="O4367" i="11" a="1"/>
  <c r="O4367" i="11" s="1"/>
  <c r="P4367" i="11" a="1"/>
  <c r="P4367" i="11" s="1"/>
  <c r="Q4367" i="11" a="1"/>
  <c r="Q4367" i="11" s="1"/>
  <c r="R4367" i="11" a="1"/>
  <c r="R4367" i="11" s="1"/>
  <c r="N4368" i="11" a="1"/>
  <c r="N4368" i="11" s="1"/>
  <c r="O4368" i="11" a="1"/>
  <c r="O4368" i="11" s="1"/>
  <c r="P4368" i="11" a="1"/>
  <c r="P4368" i="11" s="1"/>
  <c r="Q4368" i="11" a="1"/>
  <c r="Q4368" i="11" s="1"/>
  <c r="R4368" i="11" a="1"/>
  <c r="R4368" i="11" s="1"/>
  <c r="N4369" i="11" a="1"/>
  <c r="N4369" i="11" s="1"/>
  <c r="O4369" i="11" a="1"/>
  <c r="O4369" i="11" s="1"/>
  <c r="P4369" i="11" a="1"/>
  <c r="P4369" i="11" s="1"/>
  <c r="Q4369" i="11" a="1"/>
  <c r="Q4369" i="11" s="1"/>
  <c r="R4369" i="11" a="1"/>
  <c r="R4369" i="11" s="1"/>
  <c r="N4370" i="11" a="1"/>
  <c r="N4370" i="11" s="1"/>
  <c r="O4370" i="11" a="1"/>
  <c r="O4370" i="11" s="1"/>
  <c r="P4370" i="11" a="1"/>
  <c r="P4370" i="11" s="1"/>
  <c r="Q4370" i="11" a="1"/>
  <c r="Q4370" i="11" s="1"/>
  <c r="R4370" i="11" a="1"/>
  <c r="R4370" i="11" s="1"/>
  <c r="N4371" i="11" a="1"/>
  <c r="N4371" i="11" s="1"/>
  <c r="O4371" i="11" a="1"/>
  <c r="O4371" i="11" s="1"/>
  <c r="P4371" i="11" a="1"/>
  <c r="P4371" i="11" s="1"/>
  <c r="Q4371" i="11" a="1"/>
  <c r="Q4371" i="11" s="1"/>
  <c r="R4371" i="11" a="1"/>
  <c r="R4371" i="11" s="1"/>
  <c r="N4372" i="11" a="1"/>
  <c r="N4372" i="11" s="1"/>
  <c r="O4372" i="11" a="1"/>
  <c r="O4372" i="11" s="1"/>
  <c r="P4372" i="11" a="1"/>
  <c r="P4372" i="11" s="1"/>
  <c r="Q4372" i="11" a="1"/>
  <c r="Q4372" i="11" s="1"/>
  <c r="R4372" i="11" a="1"/>
  <c r="R4372" i="11" s="1"/>
  <c r="N4373" i="11" a="1"/>
  <c r="N4373" i="11" s="1"/>
  <c r="O4373" i="11" a="1"/>
  <c r="O4373" i="11" s="1"/>
  <c r="P4373" i="11" a="1"/>
  <c r="P4373" i="11" s="1"/>
  <c r="Q4373" i="11" a="1"/>
  <c r="Q4373" i="11" s="1"/>
  <c r="R4373" i="11" a="1"/>
  <c r="R4373" i="11" s="1"/>
  <c r="N4374" i="11" a="1"/>
  <c r="N4374" i="11" s="1"/>
  <c r="O4374" i="11" a="1"/>
  <c r="O4374" i="11" s="1"/>
  <c r="P4374" i="11" a="1"/>
  <c r="P4374" i="11" s="1"/>
  <c r="Q4374" i="11" a="1"/>
  <c r="Q4374" i="11" s="1"/>
  <c r="R4374" i="11" a="1"/>
  <c r="R4374" i="11" s="1"/>
  <c r="N4375" i="11" a="1"/>
  <c r="N4375" i="11" s="1"/>
  <c r="O4375" i="11" a="1"/>
  <c r="O4375" i="11" s="1"/>
  <c r="P4375" i="11" a="1"/>
  <c r="P4375" i="11" s="1"/>
  <c r="Q4375" i="11" a="1"/>
  <c r="Q4375" i="11" s="1"/>
  <c r="R4375" i="11" a="1"/>
  <c r="R4375" i="11" s="1"/>
  <c r="N4376" i="11" a="1"/>
  <c r="N4376" i="11" s="1"/>
  <c r="O4376" i="11" a="1"/>
  <c r="O4376" i="11" s="1"/>
  <c r="P4376" i="11" a="1"/>
  <c r="P4376" i="11" s="1"/>
  <c r="Q4376" i="11" a="1"/>
  <c r="Q4376" i="11" s="1"/>
  <c r="R4376" i="11" a="1"/>
  <c r="R4376" i="11" s="1"/>
  <c r="N4377" i="11" a="1"/>
  <c r="N4377" i="11" s="1"/>
  <c r="O4377" i="11" a="1"/>
  <c r="O4377" i="11" s="1"/>
  <c r="P4377" i="11" a="1"/>
  <c r="P4377" i="11" s="1"/>
  <c r="Q4377" i="11" a="1"/>
  <c r="Q4377" i="11" s="1"/>
  <c r="R4377" i="11" a="1"/>
  <c r="R4377" i="11" s="1"/>
  <c r="N4378" i="11" a="1"/>
  <c r="N4378" i="11" s="1"/>
  <c r="O4378" i="11" a="1"/>
  <c r="O4378" i="11" s="1"/>
  <c r="P4378" i="11" a="1"/>
  <c r="P4378" i="11" s="1"/>
  <c r="Q4378" i="11" a="1"/>
  <c r="Q4378" i="11" s="1"/>
  <c r="R4378" i="11" a="1"/>
  <c r="R4378" i="11" s="1"/>
  <c r="N4379" i="11" a="1"/>
  <c r="N4379" i="11" s="1"/>
  <c r="O4379" i="11" a="1"/>
  <c r="O4379" i="11" s="1"/>
  <c r="P4379" i="11" a="1"/>
  <c r="P4379" i="11" s="1"/>
  <c r="Q4379" i="11" a="1"/>
  <c r="Q4379" i="11" s="1"/>
  <c r="R4379" i="11" a="1"/>
  <c r="R4379" i="11" s="1"/>
  <c r="N4380" i="11" a="1"/>
  <c r="N4380" i="11" s="1"/>
  <c r="O4380" i="11" a="1"/>
  <c r="O4380" i="11" s="1"/>
  <c r="P4380" i="11" a="1"/>
  <c r="P4380" i="11" s="1"/>
  <c r="Q4380" i="11" a="1"/>
  <c r="Q4380" i="11" s="1"/>
  <c r="R4380" i="11" a="1"/>
  <c r="R4380" i="11" s="1"/>
  <c r="N4381" i="11" a="1"/>
  <c r="N4381" i="11" s="1"/>
  <c r="O4381" i="11" a="1"/>
  <c r="O4381" i="11" s="1"/>
  <c r="P4381" i="11" a="1"/>
  <c r="P4381" i="11" s="1"/>
  <c r="Q4381" i="11" a="1"/>
  <c r="Q4381" i="11" s="1"/>
  <c r="R4381" i="11" a="1"/>
  <c r="R4381" i="11" s="1"/>
  <c r="N4382" i="11" a="1"/>
  <c r="N4382" i="11" s="1"/>
  <c r="O4382" i="11" a="1"/>
  <c r="O4382" i="11" s="1"/>
  <c r="P4382" i="11" a="1"/>
  <c r="P4382" i="11" s="1"/>
  <c r="Q4382" i="11" a="1"/>
  <c r="Q4382" i="11" s="1"/>
  <c r="R4382" i="11" a="1"/>
  <c r="R4382" i="11" s="1"/>
  <c r="N4383" i="11" a="1"/>
  <c r="N4383" i="11" s="1"/>
  <c r="O4383" i="11" a="1"/>
  <c r="O4383" i="11" s="1"/>
  <c r="P4383" i="11" a="1"/>
  <c r="P4383" i="11" s="1"/>
  <c r="Q4383" i="11" a="1"/>
  <c r="Q4383" i="11" s="1"/>
  <c r="R4383" i="11" a="1"/>
  <c r="R4383" i="11" s="1"/>
  <c r="N4384" i="11" a="1"/>
  <c r="N4384" i="11" s="1"/>
  <c r="O4384" i="11" a="1"/>
  <c r="O4384" i="11" s="1"/>
  <c r="P4384" i="11" a="1"/>
  <c r="P4384" i="11" s="1"/>
  <c r="Q4384" i="11" a="1"/>
  <c r="Q4384" i="11" s="1"/>
  <c r="R4384" i="11" a="1"/>
  <c r="R4384" i="11" s="1"/>
  <c r="N4385" i="11" a="1"/>
  <c r="N4385" i="11" s="1"/>
  <c r="O4385" i="11" a="1"/>
  <c r="O4385" i="11" s="1"/>
  <c r="P4385" i="11" a="1"/>
  <c r="P4385" i="11" s="1"/>
  <c r="Q4385" i="11" a="1"/>
  <c r="Q4385" i="11" s="1"/>
  <c r="R4385" i="11" a="1"/>
  <c r="R4385" i="11" s="1"/>
  <c r="N4386" i="11" a="1"/>
  <c r="N4386" i="11" s="1"/>
  <c r="O4386" i="11" a="1"/>
  <c r="O4386" i="11" s="1"/>
  <c r="P4386" i="11" a="1"/>
  <c r="P4386" i="11" s="1"/>
  <c r="Q4386" i="11" a="1"/>
  <c r="Q4386" i="11" s="1"/>
  <c r="R4386" i="11" a="1"/>
  <c r="R4386" i="11" s="1"/>
  <c r="N4387" i="11" a="1"/>
  <c r="N4387" i="11" s="1"/>
  <c r="O4387" i="11" a="1"/>
  <c r="O4387" i="11" s="1"/>
  <c r="P4387" i="11" a="1"/>
  <c r="P4387" i="11" s="1"/>
  <c r="Q4387" i="11" a="1"/>
  <c r="Q4387" i="11" s="1"/>
  <c r="R4387" i="11" a="1"/>
  <c r="R4387" i="11" s="1"/>
  <c r="N4388" i="11" a="1"/>
  <c r="N4388" i="11" s="1"/>
  <c r="O4388" i="11" a="1"/>
  <c r="O4388" i="11" s="1"/>
  <c r="P4388" i="11" a="1"/>
  <c r="P4388" i="11" s="1"/>
  <c r="Q4388" i="11" a="1"/>
  <c r="Q4388" i="11" s="1"/>
  <c r="R4388" i="11" a="1"/>
  <c r="R4388" i="11" s="1"/>
  <c r="N4389" i="11" a="1"/>
  <c r="N4389" i="11" s="1"/>
  <c r="O4389" i="11" a="1"/>
  <c r="O4389" i="11" s="1"/>
  <c r="P4389" i="11" a="1"/>
  <c r="P4389" i="11" s="1"/>
  <c r="Q4389" i="11" a="1"/>
  <c r="Q4389" i="11" s="1"/>
  <c r="R4389" i="11" a="1"/>
  <c r="R4389" i="11" s="1"/>
  <c r="N4390" i="11" a="1"/>
  <c r="N4390" i="11" s="1"/>
  <c r="O4390" i="11" a="1"/>
  <c r="O4390" i="11" s="1"/>
  <c r="P4390" i="11" a="1"/>
  <c r="P4390" i="11" s="1"/>
  <c r="Q4390" i="11" a="1"/>
  <c r="Q4390" i="11" s="1"/>
  <c r="R4390" i="11" a="1"/>
  <c r="R4390" i="11" s="1"/>
  <c r="N4391" i="11" a="1"/>
  <c r="N4391" i="11" s="1"/>
  <c r="O4391" i="11" a="1"/>
  <c r="O4391" i="11" s="1"/>
  <c r="P4391" i="11" a="1"/>
  <c r="P4391" i="11" s="1"/>
  <c r="Q4391" i="11" a="1"/>
  <c r="Q4391" i="11" s="1"/>
  <c r="R4391" i="11" a="1"/>
  <c r="R4391" i="11" s="1"/>
  <c r="N4392" i="11" a="1"/>
  <c r="N4392" i="11" s="1"/>
  <c r="O4392" i="11" a="1"/>
  <c r="O4392" i="11" s="1"/>
  <c r="P4392" i="11" a="1"/>
  <c r="P4392" i="11" s="1"/>
  <c r="Q4392" i="11" a="1"/>
  <c r="Q4392" i="11" s="1"/>
  <c r="R4392" i="11" a="1"/>
  <c r="R4392" i="11" s="1"/>
  <c r="N4393" i="11" a="1"/>
  <c r="N4393" i="11" s="1"/>
  <c r="O4393" i="11" a="1"/>
  <c r="O4393" i="11" s="1"/>
  <c r="P4393" i="11" a="1"/>
  <c r="P4393" i="11" s="1"/>
  <c r="Q4393" i="11" a="1"/>
  <c r="Q4393" i="11" s="1"/>
  <c r="R4393" i="11" a="1"/>
  <c r="R4393" i="11" s="1"/>
  <c r="N4394" i="11" a="1"/>
  <c r="N4394" i="11" s="1"/>
  <c r="O4394" i="11" a="1"/>
  <c r="O4394" i="11" s="1"/>
  <c r="P4394" i="11" a="1"/>
  <c r="P4394" i="11" s="1"/>
  <c r="Q4394" i="11" a="1"/>
  <c r="Q4394" i="11" s="1"/>
  <c r="R4394" i="11" a="1"/>
  <c r="R4394" i="11" s="1"/>
  <c r="N4395" i="11" a="1"/>
  <c r="N4395" i="11" s="1"/>
  <c r="O4395" i="11" a="1"/>
  <c r="O4395" i="11" s="1"/>
  <c r="P4395" i="11" a="1"/>
  <c r="P4395" i="11" s="1"/>
  <c r="Q4395" i="11" a="1"/>
  <c r="Q4395" i="11" s="1"/>
  <c r="R4395" i="11" a="1"/>
  <c r="R4395" i="11" s="1"/>
  <c r="N4396" i="11" a="1"/>
  <c r="N4396" i="11" s="1"/>
  <c r="O4396" i="11" a="1"/>
  <c r="O4396" i="11" s="1"/>
  <c r="P4396" i="11" a="1"/>
  <c r="P4396" i="11" s="1"/>
  <c r="Q4396" i="11" a="1"/>
  <c r="Q4396" i="11" s="1"/>
  <c r="R4396" i="11" a="1"/>
  <c r="R4396" i="11" s="1"/>
  <c r="N4397" i="11" a="1"/>
  <c r="N4397" i="11" s="1"/>
  <c r="O4397" i="11" a="1"/>
  <c r="O4397" i="11" s="1"/>
  <c r="P4397" i="11" a="1"/>
  <c r="P4397" i="11" s="1"/>
  <c r="Q4397" i="11" a="1"/>
  <c r="Q4397" i="11" s="1"/>
  <c r="R4397" i="11" a="1"/>
  <c r="R4397" i="11" s="1"/>
  <c r="N4398" i="11" a="1"/>
  <c r="N4398" i="11" s="1"/>
  <c r="O4398" i="11" a="1"/>
  <c r="O4398" i="11" s="1"/>
  <c r="P4398" i="11" a="1"/>
  <c r="P4398" i="11" s="1"/>
  <c r="Q4398" i="11" a="1"/>
  <c r="Q4398" i="11" s="1"/>
  <c r="R4398" i="11" a="1"/>
  <c r="R4398" i="11" s="1"/>
  <c r="N4399" i="11" a="1"/>
  <c r="N4399" i="11" s="1"/>
  <c r="O4399" i="11" a="1"/>
  <c r="O4399" i="11" s="1"/>
  <c r="P4399" i="11" a="1"/>
  <c r="P4399" i="11" s="1"/>
  <c r="Q4399" i="11" a="1"/>
  <c r="Q4399" i="11" s="1"/>
  <c r="R4399" i="11" a="1"/>
  <c r="R4399" i="11" s="1"/>
  <c r="N4400" i="11" a="1"/>
  <c r="N4400" i="11" s="1"/>
  <c r="O4400" i="11" a="1"/>
  <c r="O4400" i="11" s="1"/>
  <c r="P4400" i="11" a="1"/>
  <c r="P4400" i="11" s="1"/>
  <c r="Q4400" i="11" a="1"/>
  <c r="Q4400" i="11" s="1"/>
  <c r="R4400" i="11" a="1"/>
  <c r="R4400" i="11" s="1"/>
  <c r="N4401" i="11" a="1"/>
  <c r="N4401" i="11" s="1"/>
  <c r="O4401" i="11" a="1"/>
  <c r="O4401" i="11" s="1"/>
  <c r="P4401" i="11" a="1"/>
  <c r="P4401" i="11" s="1"/>
  <c r="Q4401" i="11" a="1"/>
  <c r="Q4401" i="11" s="1"/>
  <c r="R4401" i="11" a="1"/>
  <c r="R4401" i="11" s="1"/>
  <c r="N4402" i="11" a="1"/>
  <c r="N4402" i="11" s="1"/>
  <c r="O4402" i="11" a="1"/>
  <c r="O4402" i="11" s="1"/>
  <c r="P4402" i="11" a="1"/>
  <c r="P4402" i="11" s="1"/>
  <c r="Q4402" i="11" a="1"/>
  <c r="Q4402" i="11" s="1"/>
  <c r="R4402" i="11" a="1"/>
  <c r="R4402" i="11" s="1"/>
  <c r="N4403" i="11" a="1"/>
  <c r="N4403" i="11" s="1"/>
  <c r="O4403" i="11" a="1"/>
  <c r="O4403" i="11" s="1"/>
  <c r="P4403" i="11" a="1"/>
  <c r="P4403" i="11" s="1"/>
  <c r="Q4403" i="11" a="1"/>
  <c r="Q4403" i="11" s="1"/>
  <c r="R4403" i="11" a="1"/>
  <c r="R4403" i="11" s="1"/>
  <c r="N4404" i="11" a="1"/>
  <c r="N4404" i="11" s="1"/>
  <c r="O4404" i="11" a="1"/>
  <c r="O4404" i="11" s="1"/>
  <c r="P4404" i="11" a="1"/>
  <c r="P4404" i="11" s="1"/>
  <c r="Q4404" i="11" a="1"/>
  <c r="Q4404" i="11" s="1"/>
  <c r="R4404" i="11" a="1"/>
  <c r="R4404" i="11" s="1"/>
  <c r="N4405" i="11" a="1"/>
  <c r="N4405" i="11" s="1"/>
  <c r="O4405" i="11" a="1"/>
  <c r="O4405" i="11" s="1"/>
  <c r="P4405" i="11" a="1"/>
  <c r="P4405" i="11" s="1"/>
  <c r="Q4405" i="11" a="1"/>
  <c r="Q4405" i="11" s="1"/>
  <c r="R4405" i="11" a="1"/>
  <c r="R4405" i="11" s="1"/>
  <c r="N4406" i="11" a="1"/>
  <c r="N4406" i="11" s="1"/>
  <c r="O4406" i="11" a="1"/>
  <c r="O4406" i="11" s="1"/>
  <c r="P4406" i="11" a="1"/>
  <c r="P4406" i="11" s="1"/>
  <c r="Q4406" i="11" a="1"/>
  <c r="Q4406" i="11" s="1"/>
  <c r="R4406" i="11" a="1"/>
  <c r="R4406" i="11" s="1"/>
  <c r="N4407" i="11" a="1"/>
  <c r="N4407" i="11" s="1"/>
  <c r="O4407" i="11" a="1"/>
  <c r="O4407" i="11" s="1"/>
  <c r="P4407" i="11" a="1"/>
  <c r="P4407" i="11" s="1"/>
  <c r="Q4407" i="11" a="1"/>
  <c r="Q4407" i="11" s="1"/>
  <c r="R4407" i="11" a="1"/>
  <c r="R4407" i="11" s="1"/>
  <c r="N4408" i="11" a="1"/>
  <c r="N4408" i="11" s="1"/>
  <c r="O4408" i="11" a="1"/>
  <c r="O4408" i="11" s="1"/>
  <c r="P4408" i="11" a="1"/>
  <c r="P4408" i="11" s="1"/>
  <c r="Q4408" i="11" a="1"/>
  <c r="Q4408" i="11" s="1"/>
  <c r="R4408" i="11" a="1"/>
  <c r="R4408" i="11" s="1"/>
  <c r="N4409" i="11" a="1"/>
  <c r="N4409" i="11" s="1"/>
  <c r="O4409" i="11" a="1"/>
  <c r="O4409" i="11" s="1"/>
  <c r="P4409" i="11" a="1"/>
  <c r="P4409" i="11" s="1"/>
  <c r="Q4409" i="11" a="1"/>
  <c r="Q4409" i="11" s="1"/>
  <c r="R4409" i="11" a="1"/>
  <c r="R4409" i="11" s="1"/>
  <c r="N4410" i="11" a="1"/>
  <c r="N4410" i="11" s="1"/>
  <c r="O4410" i="11" a="1"/>
  <c r="O4410" i="11" s="1"/>
  <c r="P4410" i="11" a="1"/>
  <c r="P4410" i="11" s="1"/>
  <c r="Q4410" i="11" a="1"/>
  <c r="Q4410" i="11" s="1"/>
  <c r="R4410" i="11" a="1"/>
  <c r="R4410" i="11" s="1"/>
  <c r="N4411" i="11" a="1"/>
  <c r="N4411" i="11" s="1"/>
  <c r="O4411" i="11" a="1"/>
  <c r="O4411" i="11" s="1"/>
  <c r="P4411" i="11" a="1"/>
  <c r="P4411" i="11" s="1"/>
  <c r="Q4411" i="11" a="1"/>
  <c r="Q4411" i="11" s="1"/>
  <c r="R4411" i="11" a="1"/>
  <c r="R4411" i="11" s="1"/>
  <c r="N4412" i="11" a="1"/>
  <c r="N4412" i="11" s="1"/>
  <c r="O4412" i="11" a="1"/>
  <c r="O4412" i="11" s="1"/>
  <c r="P4412" i="11" a="1"/>
  <c r="P4412" i="11" s="1"/>
  <c r="Q4412" i="11" a="1"/>
  <c r="Q4412" i="11" s="1"/>
  <c r="R4412" i="11" a="1"/>
  <c r="R4412" i="11" s="1"/>
  <c r="N4413" i="11" a="1"/>
  <c r="N4413" i="11" s="1"/>
  <c r="O4413" i="11" a="1"/>
  <c r="O4413" i="11" s="1"/>
  <c r="P4413" i="11" a="1"/>
  <c r="P4413" i="11" s="1"/>
  <c r="Q4413" i="11" a="1"/>
  <c r="Q4413" i="11" s="1"/>
  <c r="R4413" i="11" a="1"/>
  <c r="R4413" i="11" s="1"/>
  <c r="N4414" i="11" a="1"/>
  <c r="N4414" i="11" s="1"/>
  <c r="O4414" i="11" a="1"/>
  <c r="O4414" i="11" s="1"/>
  <c r="P4414" i="11" a="1"/>
  <c r="P4414" i="11" s="1"/>
  <c r="Q4414" i="11" a="1"/>
  <c r="Q4414" i="11" s="1"/>
  <c r="R4414" i="11" a="1"/>
  <c r="R4414" i="11" s="1"/>
  <c r="N4415" i="11" a="1"/>
  <c r="N4415" i="11" s="1"/>
  <c r="O4415" i="11" a="1"/>
  <c r="O4415" i="11" s="1"/>
  <c r="P4415" i="11" a="1"/>
  <c r="P4415" i="11" s="1"/>
  <c r="Q4415" i="11" a="1"/>
  <c r="Q4415" i="11" s="1"/>
  <c r="R4415" i="11" a="1"/>
  <c r="R4415" i="11" s="1"/>
  <c r="N4416" i="11" a="1"/>
  <c r="N4416" i="11" s="1"/>
  <c r="O4416" i="11" a="1"/>
  <c r="O4416" i="11" s="1"/>
  <c r="P4416" i="11" a="1"/>
  <c r="P4416" i="11" s="1"/>
  <c r="Q4416" i="11" a="1"/>
  <c r="Q4416" i="11" s="1"/>
  <c r="R4416" i="11" a="1"/>
  <c r="R4416" i="11" s="1"/>
  <c r="N4417" i="11" a="1"/>
  <c r="N4417" i="11" s="1"/>
  <c r="O4417" i="11" a="1"/>
  <c r="O4417" i="11" s="1"/>
  <c r="P4417" i="11" a="1"/>
  <c r="P4417" i="11" s="1"/>
  <c r="Q4417" i="11" a="1"/>
  <c r="Q4417" i="11" s="1"/>
  <c r="R4417" i="11" a="1"/>
  <c r="R4417" i="11" s="1"/>
  <c r="N4418" i="11" a="1"/>
  <c r="N4418" i="11" s="1"/>
  <c r="O4418" i="11" a="1"/>
  <c r="O4418" i="11" s="1"/>
  <c r="P4418" i="11" a="1"/>
  <c r="P4418" i="11" s="1"/>
  <c r="Q4418" i="11" a="1"/>
  <c r="Q4418" i="11" s="1"/>
  <c r="R4418" i="11" a="1"/>
  <c r="R4418" i="11" s="1"/>
  <c r="N4419" i="11" a="1"/>
  <c r="N4419" i="11" s="1"/>
  <c r="O4419" i="11" a="1"/>
  <c r="O4419" i="11" s="1"/>
  <c r="P4419" i="11" a="1"/>
  <c r="P4419" i="11" s="1"/>
  <c r="Q4419" i="11" a="1"/>
  <c r="Q4419" i="11" s="1"/>
  <c r="R4419" i="11" a="1"/>
  <c r="R4419" i="11" s="1"/>
  <c r="N4420" i="11" a="1"/>
  <c r="N4420" i="11" s="1"/>
  <c r="O4420" i="11" a="1"/>
  <c r="O4420" i="11" s="1"/>
  <c r="P4420" i="11" a="1"/>
  <c r="P4420" i="11" s="1"/>
  <c r="Q4420" i="11" a="1"/>
  <c r="Q4420" i="11" s="1"/>
  <c r="R4420" i="11" a="1"/>
  <c r="R4420" i="11" s="1"/>
  <c r="N4421" i="11" a="1"/>
  <c r="N4421" i="11" s="1"/>
  <c r="O4421" i="11" a="1"/>
  <c r="O4421" i="11" s="1"/>
  <c r="P4421" i="11" a="1"/>
  <c r="P4421" i="11" s="1"/>
  <c r="Q4421" i="11" a="1"/>
  <c r="Q4421" i="11" s="1"/>
  <c r="R4421" i="11" a="1"/>
  <c r="R4421" i="11" s="1"/>
  <c r="N4422" i="11" a="1"/>
  <c r="N4422" i="11" s="1"/>
  <c r="O4422" i="11" a="1"/>
  <c r="O4422" i="11" s="1"/>
  <c r="P4422" i="11" a="1"/>
  <c r="P4422" i="11" s="1"/>
  <c r="Q4422" i="11" a="1"/>
  <c r="Q4422" i="11" s="1"/>
  <c r="R4422" i="11" a="1"/>
  <c r="R4422" i="11" s="1"/>
  <c r="N4423" i="11" a="1"/>
  <c r="N4423" i="11" s="1"/>
  <c r="O4423" i="11" a="1"/>
  <c r="O4423" i="11" s="1"/>
  <c r="P4423" i="11" a="1"/>
  <c r="P4423" i="11" s="1"/>
  <c r="Q4423" i="11" a="1"/>
  <c r="Q4423" i="11" s="1"/>
  <c r="R4423" i="11" a="1"/>
  <c r="R4423" i="11" s="1"/>
  <c r="N4424" i="11" a="1"/>
  <c r="N4424" i="11" s="1"/>
  <c r="O4424" i="11" a="1"/>
  <c r="O4424" i="11" s="1"/>
  <c r="P4424" i="11" a="1"/>
  <c r="P4424" i="11" s="1"/>
  <c r="Q4424" i="11" a="1"/>
  <c r="Q4424" i="11" s="1"/>
  <c r="R4424" i="11" a="1"/>
  <c r="R4424" i="11" s="1"/>
  <c r="N4425" i="11" a="1"/>
  <c r="N4425" i="11" s="1"/>
  <c r="O4425" i="11" a="1"/>
  <c r="O4425" i="11" s="1"/>
  <c r="P4425" i="11" a="1"/>
  <c r="P4425" i="11" s="1"/>
  <c r="Q4425" i="11" a="1"/>
  <c r="Q4425" i="11" s="1"/>
  <c r="R4425" i="11" a="1"/>
  <c r="R4425" i="11" s="1"/>
  <c r="N4426" i="11" a="1"/>
  <c r="N4426" i="11" s="1"/>
  <c r="O4426" i="11" a="1"/>
  <c r="O4426" i="11" s="1"/>
  <c r="P4426" i="11" a="1"/>
  <c r="P4426" i="11" s="1"/>
  <c r="Q4426" i="11" a="1"/>
  <c r="Q4426" i="11" s="1"/>
  <c r="R4426" i="11" a="1"/>
  <c r="R4426" i="11" s="1"/>
  <c r="N4427" i="11" a="1"/>
  <c r="N4427" i="11" s="1"/>
  <c r="O4427" i="11" a="1"/>
  <c r="O4427" i="11" s="1"/>
  <c r="P4427" i="11" a="1"/>
  <c r="P4427" i="11" s="1"/>
  <c r="Q4427" i="11" a="1"/>
  <c r="Q4427" i="11" s="1"/>
  <c r="R4427" i="11" a="1"/>
  <c r="R4427" i="11" s="1"/>
  <c r="N4428" i="11" a="1"/>
  <c r="N4428" i="11" s="1"/>
  <c r="O4428" i="11" a="1"/>
  <c r="O4428" i="11" s="1"/>
  <c r="P4428" i="11" a="1"/>
  <c r="P4428" i="11" s="1"/>
  <c r="Q4428" i="11" a="1"/>
  <c r="Q4428" i="11" s="1"/>
  <c r="R4428" i="11" a="1"/>
  <c r="R4428" i="11" s="1"/>
  <c r="N4429" i="11" a="1"/>
  <c r="N4429" i="11" s="1"/>
  <c r="O4429" i="11" a="1"/>
  <c r="O4429" i="11" s="1"/>
  <c r="P4429" i="11" a="1"/>
  <c r="P4429" i="11" s="1"/>
  <c r="Q4429" i="11" a="1"/>
  <c r="Q4429" i="11" s="1"/>
  <c r="R4429" i="11" a="1"/>
  <c r="R4429" i="11" s="1"/>
  <c r="N4430" i="11" a="1"/>
  <c r="N4430" i="11" s="1"/>
  <c r="O4430" i="11" a="1"/>
  <c r="O4430" i="11" s="1"/>
  <c r="P4430" i="11" a="1"/>
  <c r="P4430" i="11" s="1"/>
  <c r="Q4430" i="11" a="1"/>
  <c r="Q4430" i="11" s="1"/>
  <c r="R4430" i="11" a="1"/>
  <c r="R4430" i="11" s="1"/>
  <c r="N4431" i="11" a="1"/>
  <c r="N4431" i="11" s="1"/>
  <c r="O4431" i="11" a="1"/>
  <c r="O4431" i="11" s="1"/>
  <c r="P4431" i="11" a="1"/>
  <c r="P4431" i="11" s="1"/>
  <c r="Q4431" i="11" a="1"/>
  <c r="Q4431" i="11" s="1"/>
  <c r="R4431" i="11" a="1"/>
  <c r="R4431" i="11" s="1"/>
  <c r="N4432" i="11" a="1"/>
  <c r="N4432" i="11" s="1"/>
  <c r="O4432" i="11" a="1"/>
  <c r="O4432" i="11" s="1"/>
  <c r="P4432" i="11" a="1"/>
  <c r="P4432" i="11" s="1"/>
  <c r="Q4432" i="11" a="1"/>
  <c r="Q4432" i="11" s="1"/>
  <c r="R4432" i="11" a="1"/>
  <c r="R4432" i="11" s="1"/>
  <c r="N4433" i="11" a="1"/>
  <c r="N4433" i="11" s="1"/>
  <c r="O4433" i="11" a="1"/>
  <c r="O4433" i="11" s="1"/>
  <c r="P4433" i="11" a="1"/>
  <c r="P4433" i="11" s="1"/>
  <c r="Q4433" i="11" a="1"/>
  <c r="Q4433" i="11" s="1"/>
  <c r="R4433" i="11" a="1"/>
  <c r="R4433" i="11" s="1"/>
  <c r="N4434" i="11" a="1"/>
  <c r="N4434" i="11" s="1"/>
  <c r="O4434" i="11" a="1"/>
  <c r="O4434" i="11" s="1"/>
  <c r="P4434" i="11" a="1"/>
  <c r="P4434" i="11" s="1"/>
  <c r="Q4434" i="11" a="1"/>
  <c r="Q4434" i="11" s="1"/>
  <c r="R4434" i="11" a="1"/>
  <c r="R4434" i="11" s="1"/>
  <c r="N4435" i="11" a="1"/>
  <c r="N4435" i="11" s="1"/>
  <c r="O4435" i="11" a="1"/>
  <c r="O4435" i="11" s="1"/>
  <c r="P4435" i="11" a="1"/>
  <c r="P4435" i="11" s="1"/>
  <c r="Q4435" i="11" a="1"/>
  <c r="Q4435" i="11" s="1"/>
  <c r="R4435" i="11" a="1"/>
  <c r="R4435" i="11" s="1"/>
  <c r="N4436" i="11" a="1"/>
  <c r="N4436" i="11" s="1"/>
  <c r="O4436" i="11" a="1"/>
  <c r="O4436" i="11" s="1"/>
  <c r="P4436" i="11" a="1"/>
  <c r="P4436" i="11" s="1"/>
  <c r="Q4436" i="11" a="1"/>
  <c r="Q4436" i="11" s="1"/>
  <c r="R4436" i="11" a="1"/>
  <c r="R4436" i="11" s="1"/>
  <c r="N4437" i="11" a="1"/>
  <c r="N4437" i="11" s="1"/>
  <c r="O4437" i="11" a="1"/>
  <c r="O4437" i="11" s="1"/>
  <c r="P4437" i="11" a="1"/>
  <c r="P4437" i="11" s="1"/>
  <c r="Q4437" i="11" a="1"/>
  <c r="Q4437" i="11" s="1"/>
  <c r="R4437" i="11" a="1"/>
  <c r="R4437" i="11" s="1"/>
  <c r="N4438" i="11" a="1"/>
  <c r="N4438" i="11" s="1"/>
  <c r="O4438" i="11" a="1"/>
  <c r="O4438" i="11" s="1"/>
  <c r="P4438" i="11" a="1"/>
  <c r="P4438" i="11" s="1"/>
  <c r="Q4438" i="11" a="1"/>
  <c r="Q4438" i="11" s="1"/>
  <c r="R4438" i="11" a="1"/>
  <c r="R4438" i="11" s="1"/>
  <c r="N4439" i="11" a="1"/>
  <c r="N4439" i="11" s="1"/>
  <c r="O4439" i="11" a="1"/>
  <c r="O4439" i="11" s="1"/>
  <c r="P4439" i="11" a="1"/>
  <c r="P4439" i="11" s="1"/>
  <c r="Q4439" i="11" a="1"/>
  <c r="Q4439" i="11" s="1"/>
  <c r="R4439" i="11" a="1"/>
  <c r="R4439" i="11" s="1"/>
  <c r="N4440" i="11" a="1"/>
  <c r="N4440" i="11" s="1"/>
  <c r="O4440" i="11" a="1"/>
  <c r="O4440" i="11" s="1"/>
  <c r="P4440" i="11" a="1"/>
  <c r="P4440" i="11" s="1"/>
  <c r="Q4440" i="11" a="1"/>
  <c r="Q4440" i="11" s="1"/>
  <c r="R4440" i="11" a="1"/>
  <c r="R4440" i="11" s="1"/>
  <c r="N4441" i="11" a="1"/>
  <c r="N4441" i="11" s="1"/>
  <c r="O4441" i="11" a="1"/>
  <c r="O4441" i="11" s="1"/>
  <c r="P4441" i="11" a="1"/>
  <c r="P4441" i="11" s="1"/>
  <c r="Q4441" i="11" a="1"/>
  <c r="Q4441" i="11" s="1"/>
  <c r="R4441" i="11" a="1"/>
  <c r="R4441" i="11" s="1"/>
  <c r="N4442" i="11" a="1"/>
  <c r="N4442" i="11" s="1"/>
  <c r="O4442" i="11" a="1"/>
  <c r="O4442" i="11" s="1"/>
  <c r="P4442" i="11" a="1"/>
  <c r="P4442" i="11" s="1"/>
  <c r="Q4442" i="11" a="1"/>
  <c r="Q4442" i="11" s="1"/>
  <c r="R4442" i="11" a="1"/>
  <c r="R4442" i="11" s="1"/>
  <c r="N4443" i="11" a="1"/>
  <c r="N4443" i="11" s="1"/>
  <c r="O4443" i="11" a="1"/>
  <c r="O4443" i="11" s="1"/>
  <c r="P4443" i="11" a="1"/>
  <c r="P4443" i="11" s="1"/>
  <c r="Q4443" i="11" a="1"/>
  <c r="Q4443" i="11" s="1"/>
  <c r="R4443" i="11" a="1"/>
  <c r="R4443" i="11" s="1"/>
  <c r="N4444" i="11" a="1"/>
  <c r="N4444" i="11" s="1"/>
  <c r="O4444" i="11" a="1"/>
  <c r="O4444" i="11" s="1"/>
  <c r="P4444" i="11" a="1"/>
  <c r="P4444" i="11" s="1"/>
  <c r="Q4444" i="11" a="1"/>
  <c r="Q4444" i="11" s="1"/>
  <c r="R4444" i="11" a="1"/>
  <c r="R4444" i="11" s="1"/>
  <c r="N4445" i="11" a="1"/>
  <c r="N4445" i="11" s="1"/>
  <c r="O4445" i="11" a="1"/>
  <c r="O4445" i="11" s="1"/>
  <c r="P4445" i="11" a="1"/>
  <c r="P4445" i="11" s="1"/>
  <c r="Q4445" i="11" a="1"/>
  <c r="Q4445" i="11" s="1"/>
  <c r="R4445" i="11" a="1"/>
  <c r="R4445" i="11" s="1"/>
  <c r="N4446" i="11" a="1"/>
  <c r="N4446" i="11" s="1"/>
  <c r="O4446" i="11" a="1"/>
  <c r="O4446" i="11" s="1"/>
  <c r="P4446" i="11" a="1"/>
  <c r="P4446" i="11" s="1"/>
  <c r="Q4446" i="11" a="1"/>
  <c r="Q4446" i="11" s="1"/>
  <c r="R4446" i="11" a="1"/>
  <c r="R4446" i="11" s="1"/>
  <c r="N4447" i="11" a="1"/>
  <c r="N4447" i="11" s="1"/>
  <c r="O4447" i="11" a="1"/>
  <c r="O4447" i="11" s="1"/>
  <c r="P4447" i="11" a="1"/>
  <c r="P4447" i="11" s="1"/>
  <c r="Q4447" i="11" a="1"/>
  <c r="Q4447" i="11" s="1"/>
  <c r="R4447" i="11" a="1"/>
  <c r="R4447" i="11" s="1"/>
  <c r="N4448" i="11" a="1"/>
  <c r="N4448" i="11" s="1"/>
  <c r="O4448" i="11" a="1"/>
  <c r="O4448" i="11" s="1"/>
  <c r="P4448" i="11" a="1"/>
  <c r="P4448" i="11" s="1"/>
  <c r="Q4448" i="11" a="1"/>
  <c r="Q4448" i="11" s="1"/>
  <c r="R4448" i="11" a="1"/>
  <c r="R4448" i="11" s="1"/>
  <c r="N4449" i="11" a="1"/>
  <c r="N4449" i="11" s="1"/>
  <c r="O4449" i="11" a="1"/>
  <c r="O4449" i="11" s="1"/>
  <c r="P4449" i="11" a="1"/>
  <c r="P4449" i="11" s="1"/>
  <c r="Q4449" i="11" a="1"/>
  <c r="Q4449" i="11" s="1"/>
  <c r="R4449" i="11" a="1"/>
  <c r="R4449" i="11" s="1"/>
  <c r="N4450" i="11" a="1"/>
  <c r="N4450" i="11" s="1"/>
  <c r="O4450" i="11" a="1"/>
  <c r="O4450" i="11" s="1"/>
  <c r="P4450" i="11" a="1"/>
  <c r="P4450" i="11" s="1"/>
  <c r="Q4450" i="11" a="1"/>
  <c r="Q4450" i="11" s="1"/>
  <c r="R4450" i="11" a="1"/>
  <c r="R4450" i="11" s="1"/>
  <c r="N4451" i="11" a="1"/>
  <c r="N4451" i="11" s="1"/>
  <c r="O4451" i="11" a="1"/>
  <c r="O4451" i="11" s="1"/>
  <c r="P4451" i="11" a="1"/>
  <c r="P4451" i="11" s="1"/>
  <c r="Q4451" i="11" a="1"/>
  <c r="Q4451" i="11" s="1"/>
  <c r="R4451" i="11" a="1"/>
  <c r="R4451" i="11" s="1"/>
  <c r="N4452" i="11" a="1"/>
  <c r="N4452" i="11" s="1"/>
  <c r="O4452" i="11" a="1"/>
  <c r="O4452" i="11" s="1"/>
  <c r="P4452" i="11" a="1"/>
  <c r="P4452" i="11" s="1"/>
  <c r="Q4452" i="11" a="1"/>
  <c r="Q4452" i="11" s="1"/>
  <c r="R4452" i="11" a="1"/>
  <c r="R4452" i="11" s="1"/>
  <c r="N4453" i="11" a="1"/>
  <c r="N4453" i="11" s="1"/>
  <c r="O4453" i="11" a="1"/>
  <c r="O4453" i="11" s="1"/>
  <c r="P4453" i="11" a="1"/>
  <c r="P4453" i="11" s="1"/>
  <c r="Q4453" i="11" a="1"/>
  <c r="Q4453" i="11" s="1"/>
  <c r="R4453" i="11" a="1"/>
  <c r="R4453" i="11" s="1"/>
  <c r="N4454" i="11" a="1"/>
  <c r="N4454" i="11" s="1"/>
  <c r="O4454" i="11" a="1"/>
  <c r="O4454" i="11" s="1"/>
  <c r="P4454" i="11" a="1"/>
  <c r="P4454" i="11" s="1"/>
  <c r="Q4454" i="11" a="1"/>
  <c r="Q4454" i="11" s="1"/>
  <c r="R4454" i="11" a="1"/>
  <c r="R4454" i="11" s="1"/>
  <c r="N4455" i="11" a="1"/>
  <c r="N4455" i="11" s="1"/>
  <c r="O4455" i="11" a="1"/>
  <c r="O4455" i="11" s="1"/>
  <c r="P4455" i="11" a="1"/>
  <c r="P4455" i="11" s="1"/>
  <c r="Q4455" i="11" a="1"/>
  <c r="Q4455" i="11" s="1"/>
  <c r="R4455" i="11" a="1"/>
  <c r="R4455" i="11" s="1"/>
  <c r="N4456" i="11" a="1"/>
  <c r="N4456" i="11" s="1"/>
  <c r="O4456" i="11" a="1"/>
  <c r="O4456" i="11" s="1"/>
  <c r="P4456" i="11" a="1"/>
  <c r="P4456" i="11" s="1"/>
  <c r="Q4456" i="11" a="1"/>
  <c r="Q4456" i="11" s="1"/>
  <c r="R4456" i="11" a="1"/>
  <c r="R4456" i="11" s="1"/>
  <c r="N4457" i="11" a="1"/>
  <c r="N4457" i="11" s="1"/>
  <c r="O4457" i="11" a="1"/>
  <c r="O4457" i="11" s="1"/>
  <c r="P4457" i="11" a="1"/>
  <c r="P4457" i="11" s="1"/>
  <c r="Q4457" i="11" a="1"/>
  <c r="Q4457" i="11" s="1"/>
  <c r="R4457" i="11" a="1"/>
  <c r="R4457" i="11" s="1"/>
  <c r="N4458" i="11" a="1"/>
  <c r="N4458" i="11" s="1"/>
  <c r="O4458" i="11" a="1"/>
  <c r="O4458" i="11" s="1"/>
  <c r="P4458" i="11" a="1"/>
  <c r="P4458" i="11" s="1"/>
  <c r="Q4458" i="11" a="1"/>
  <c r="Q4458" i="11" s="1"/>
  <c r="R4458" i="11" a="1"/>
  <c r="R4458" i="11" s="1"/>
  <c r="N4459" i="11" a="1"/>
  <c r="N4459" i="11" s="1"/>
  <c r="O4459" i="11" a="1"/>
  <c r="O4459" i="11" s="1"/>
  <c r="P4459" i="11" a="1"/>
  <c r="P4459" i="11" s="1"/>
  <c r="Q4459" i="11" a="1"/>
  <c r="Q4459" i="11" s="1"/>
  <c r="R4459" i="11" a="1"/>
  <c r="R4459" i="11" s="1"/>
  <c r="N4460" i="11" a="1"/>
  <c r="N4460" i="11" s="1"/>
  <c r="O4460" i="11" a="1"/>
  <c r="O4460" i="11" s="1"/>
  <c r="P4460" i="11" a="1"/>
  <c r="P4460" i="11" s="1"/>
  <c r="Q4460" i="11" a="1"/>
  <c r="Q4460" i="11" s="1"/>
  <c r="R4460" i="11" a="1"/>
  <c r="R4460" i="11" s="1"/>
  <c r="N4461" i="11" a="1"/>
  <c r="N4461" i="11" s="1"/>
  <c r="O4461" i="11" a="1"/>
  <c r="O4461" i="11" s="1"/>
  <c r="P4461" i="11" a="1"/>
  <c r="P4461" i="11" s="1"/>
  <c r="Q4461" i="11" a="1"/>
  <c r="Q4461" i="11" s="1"/>
  <c r="R4461" i="11" a="1"/>
  <c r="R4461" i="11" s="1"/>
  <c r="N4462" i="11" a="1"/>
  <c r="N4462" i="11" s="1"/>
  <c r="O4462" i="11" a="1"/>
  <c r="O4462" i="11" s="1"/>
  <c r="P4462" i="11" a="1"/>
  <c r="P4462" i="11" s="1"/>
  <c r="Q4462" i="11" a="1"/>
  <c r="Q4462" i="11" s="1"/>
  <c r="R4462" i="11" a="1"/>
  <c r="R4462" i="11" s="1"/>
  <c r="N4463" i="11" a="1"/>
  <c r="N4463" i="11" s="1"/>
  <c r="O4463" i="11" a="1"/>
  <c r="O4463" i="11" s="1"/>
  <c r="P4463" i="11" a="1"/>
  <c r="P4463" i="11" s="1"/>
  <c r="Q4463" i="11" a="1"/>
  <c r="Q4463" i="11" s="1"/>
  <c r="R4463" i="11" a="1"/>
  <c r="R4463" i="11" s="1"/>
  <c r="N4464" i="11" a="1"/>
  <c r="N4464" i="11" s="1"/>
  <c r="O4464" i="11" a="1"/>
  <c r="O4464" i="11" s="1"/>
  <c r="P4464" i="11" a="1"/>
  <c r="P4464" i="11" s="1"/>
  <c r="Q4464" i="11" a="1"/>
  <c r="Q4464" i="11" s="1"/>
  <c r="R4464" i="11" a="1"/>
  <c r="R4464" i="11" s="1"/>
  <c r="N4465" i="11" a="1"/>
  <c r="N4465" i="11" s="1"/>
  <c r="O4465" i="11" a="1"/>
  <c r="O4465" i="11" s="1"/>
  <c r="P4465" i="11" a="1"/>
  <c r="P4465" i="11" s="1"/>
  <c r="Q4465" i="11" a="1"/>
  <c r="Q4465" i="11" s="1"/>
  <c r="R4465" i="11" a="1"/>
  <c r="R4465" i="11" s="1"/>
  <c r="N4466" i="11" a="1"/>
  <c r="N4466" i="11" s="1"/>
  <c r="O4466" i="11" a="1"/>
  <c r="O4466" i="11" s="1"/>
  <c r="P4466" i="11" a="1"/>
  <c r="P4466" i="11" s="1"/>
  <c r="Q4466" i="11" a="1"/>
  <c r="Q4466" i="11" s="1"/>
  <c r="R4466" i="11" a="1"/>
  <c r="R4466" i="11" s="1"/>
  <c r="N4467" i="11" a="1"/>
  <c r="N4467" i="11" s="1"/>
  <c r="O4467" i="11" a="1"/>
  <c r="O4467" i="11" s="1"/>
  <c r="P4467" i="11" a="1"/>
  <c r="P4467" i="11" s="1"/>
  <c r="Q4467" i="11" a="1"/>
  <c r="Q4467" i="11" s="1"/>
  <c r="R4467" i="11" a="1"/>
  <c r="R4467" i="11" s="1"/>
  <c r="N4468" i="11" a="1"/>
  <c r="N4468" i="11" s="1"/>
  <c r="O4468" i="11" a="1"/>
  <c r="O4468" i="11" s="1"/>
  <c r="P4468" i="11" a="1"/>
  <c r="P4468" i="11" s="1"/>
  <c r="Q4468" i="11" a="1"/>
  <c r="Q4468" i="11" s="1"/>
  <c r="R4468" i="11" a="1"/>
  <c r="R4468" i="11" s="1"/>
  <c r="N4469" i="11" a="1"/>
  <c r="N4469" i="11" s="1"/>
  <c r="O4469" i="11" a="1"/>
  <c r="O4469" i="11" s="1"/>
  <c r="P4469" i="11" a="1"/>
  <c r="P4469" i="11" s="1"/>
  <c r="Q4469" i="11" a="1"/>
  <c r="Q4469" i="11" s="1"/>
  <c r="R4469" i="11" a="1"/>
  <c r="R4469" i="11" s="1"/>
  <c r="N4470" i="11" a="1"/>
  <c r="N4470" i="11" s="1"/>
  <c r="O4470" i="11" a="1"/>
  <c r="O4470" i="11" s="1"/>
  <c r="P4470" i="11" a="1"/>
  <c r="P4470" i="11" s="1"/>
  <c r="Q4470" i="11" a="1"/>
  <c r="Q4470" i="11" s="1"/>
  <c r="R4470" i="11" a="1"/>
  <c r="R4470" i="11" s="1"/>
  <c r="N4471" i="11" a="1"/>
  <c r="N4471" i="11" s="1"/>
  <c r="O4471" i="11" a="1"/>
  <c r="O4471" i="11" s="1"/>
  <c r="P4471" i="11" a="1"/>
  <c r="P4471" i="11" s="1"/>
  <c r="Q4471" i="11" a="1"/>
  <c r="Q4471" i="11" s="1"/>
  <c r="R4471" i="11" a="1"/>
  <c r="R4471" i="11" s="1"/>
  <c r="N4472" i="11" a="1"/>
  <c r="N4472" i="11" s="1"/>
  <c r="O4472" i="11" a="1"/>
  <c r="O4472" i="11" s="1"/>
  <c r="P4472" i="11" a="1"/>
  <c r="P4472" i="11" s="1"/>
  <c r="Q4472" i="11" a="1"/>
  <c r="Q4472" i="11" s="1"/>
  <c r="R4472" i="11" a="1"/>
  <c r="R4472" i="11" s="1"/>
  <c r="N4473" i="11" a="1"/>
  <c r="N4473" i="11" s="1"/>
  <c r="O4473" i="11" a="1"/>
  <c r="O4473" i="11" s="1"/>
  <c r="P4473" i="11" a="1"/>
  <c r="P4473" i="11" s="1"/>
  <c r="Q4473" i="11" a="1"/>
  <c r="Q4473" i="11" s="1"/>
  <c r="R4473" i="11" a="1"/>
  <c r="R4473" i="11" s="1"/>
  <c r="N4474" i="11" a="1"/>
  <c r="N4474" i="11" s="1"/>
  <c r="O4474" i="11" a="1"/>
  <c r="O4474" i="11" s="1"/>
  <c r="P4474" i="11" a="1"/>
  <c r="P4474" i="11" s="1"/>
  <c r="Q4474" i="11" a="1"/>
  <c r="Q4474" i="11" s="1"/>
  <c r="R4474" i="11" a="1"/>
  <c r="R4474" i="11" s="1"/>
  <c r="N4475" i="11" a="1"/>
  <c r="N4475" i="11" s="1"/>
  <c r="O4475" i="11" a="1"/>
  <c r="O4475" i="11" s="1"/>
  <c r="P4475" i="11" a="1"/>
  <c r="P4475" i="11" s="1"/>
  <c r="Q4475" i="11" a="1"/>
  <c r="Q4475" i="11" s="1"/>
  <c r="R4475" i="11" a="1"/>
  <c r="R4475" i="11" s="1"/>
  <c r="N4476" i="11" a="1"/>
  <c r="N4476" i="11" s="1"/>
  <c r="O4476" i="11" a="1"/>
  <c r="O4476" i="11" s="1"/>
  <c r="P4476" i="11" a="1"/>
  <c r="P4476" i="11" s="1"/>
  <c r="Q4476" i="11" a="1"/>
  <c r="Q4476" i="11" s="1"/>
  <c r="R4476" i="11" a="1"/>
  <c r="R4476" i="11" s="1"/>
  <c r="N4477" i="11" a="1"/>
  <c r="N4477" i="11" s="1"/>
  <c r="O4477" i="11" a="1"/>
  <c r="O4477" i="11" s="1"/>
  <c r="P4477" i="11" a="1"/>
  <c r="P4477" i="11" s="1"/>
  <c r="Q4477" i="11" a="1"/>
  <c r="Q4477" i="11" s="1"/>
  <c r="R4477" i="11" a="1"/>
  <c r="R4477" i="11" s="1"/>
  <c r="N4478" i="11" a="1"/>
  <c r="N4478" i="11" s="1"/>
  <c r="O4478" i="11" a="1"/>
  <c r="O4478" i="11" s="1"/>
  <c r="P4478" i="11" a="1"/>
  <c r="P4478" i="11" s="1"/>
  <c r="Q4478" i="11" a="1"/>
  <c r="Q4478" i="11" s="1"/>
  <c r="R4478" i="11" a="1"/>
  <c r="R4478" i="11" s="1"/>
  <c r="N4479" i="11" a="1"/>
  <c r="N4479" i="11" s="1"/>
  <c r="O4479" i="11" a="1"/>
  <c r="O4479" i="11" s="1"/>
  <c r="P4479" i="11" a="1"/>
  <c r="P4479" i="11" s="1"/>
  <c r="Q4479" i="11" a="1"/>
  <c r="Q4479" i="11" s="1"/>
  <c r="R4479" i="11" a="1"/>
  <c r="R4479" i="11" s="1"/>
  <c r="N4480" i="11" a="1"/>
  <c r="N4480" i="11" s="1"/>
  <c r="O4480" i="11" a="1"/>
  <c r="O4480" i="11" s="1"/>
  <c r="P4480" i="11" a="1"/>
  <c r="P4480" i="11" s="1"/>
  <c r="Q4480" i="11" a="1"/>
  <c r="Q4480" i="11" s="1"/>
  <c r="R4480" i="11" a="1"/>
  <c r="R4480" i="11" s="1"/>
  <c r="N4481" i="11" a="1"/>
  <c r="N4481" i="11" s="1"/>
  <c r="O4481" i="11" a="1"/>
  <c r="O4481" i="11" s="1"/>
  <c r="P4481" i="11" a="1"/>
  <c r="P4481" i="11" s="1"/>
  <c r="Q4481" i="11" a="1"/>
  <c r="Q4481" i="11" s="1"/>
  <c r="R4481" i="11" a="1"/>
  <c r="R4481" i="11" s="1"/>
  <c r="N4482" i="11" a="1"/>
  <c r="N4482" i="11" s="1"/>
  <c r="O4482" i="11" a="1"/>
  <c r="O4482" i="11" s="1"/>
  <c r="P4482" i="11" a="1"/>
  <c r="P4482" i="11" s="1"/>
  <c r="Q4482" i="11" a="1"/>
  <c r="Q4482" i="11" s="1"/>
  <c r="R4482" i="11" a="1"/>
  <c r="R4482" i="11" s="1"/>
  <c r="N4483" i="11" a="1"/>
  <c r="N4483" i="11" s="1"/>
  <c r="O4483" i="11" a="1"/>
  <c r="O4483" i="11" s="1"/>
  <c r="P4483" i="11" a="1"/>
  <c r="P4483" i="11" s="1"/>
  <c r="Q4483" i="11" a="1"/>
  <c r="Q4483" i="11" s="1"/>
  <c r="R4483" i="11" a="1"/>
  <c r="R4483" i="11" s="1"/>
  <c r="N4484" i="11" a="1"/>
  <c r="N4484" i="11" s="1"/>
  <c r="O4484" i="11" a="1"/>
  <c r="O4484" i="11" s="1"/>
  <c r="P4484" i="11" a="1"/>
  <c r="P4484" i="11" s="1"/>
  <c r="Q4484" i="11" a="1"/>
  <c r="Q4484" i="11" s="1"/>
  <c r="R4484" i="11" a="1"/>
  <c r="R4484" i="11" s="1"/>
  <c r="N4485" i="11" a="1"/>
  <c r="N4485" i="11" s="1"/>
  <c r="O4485" i="11" a="1"/>
  <c r="O4485" i="11" s="1"/>
  <c r="P4485" i="11" a="1"/>
  <c r="P4485" i="11" s="1"/>
  <c r="Q4485" i="11" a="1"/>
  <c r="Q4485" i="11" s="1"/>
  <c r="R4485" i="11" a="1"/>
  <c r="R4485" i="11" s="1"/>
  <c r="N4486" i="11" a="1"/>
  <c r="N4486" i="11" s="1"/>
  <c r="O4486" i="11" a="1"/>
  <c r="O4486" i="11" s="1"/>
  <c r="P4486" i="11" a="1"/>
  <c r="P4486" i="11" s="1"/>
  <c r="Q4486" i="11" a="1"/>
  <c r="Q4486" i="11" s="1"/>
  <c r="R4486" i="11" a="1"/>
  <c r="R4486" i="11" s="1"/>
  <c r="N4487" i="11" a="1"/>
  <c r="N4487" i="11" s="1"/>
  <c r="O4487" i="11" a="1"/>
  <c r="O4487" i="11" s="1"/>
  <c r="P4487" i="11" a="1"/>
  <c r="P4487" i="11" s="1"/>
  <c r="Q4487" i="11" a="1"/>
  <c r="Q4487" i="11" s="1"/>
  <c r="R4487" i="11" a="1"/>
  <c r="R4487" i="11" s="1"/>
  <c r="N4488" i="11" a="1"/>
  <c r="N4488" i="11" s="1"/>
  <c r="O4488" i="11" a="1"/>
  <c r="O4488" i="11" s="1"/>
  <c r="P4488" i="11" a="1"/>
  <c r="P4488" i="11" s="1"/>
  <c r="Q4488" i="11" a="1"/>
  <c r="Q4488" i="11" s="1"/>
  <c r="R4488" i="11" a="1"/>
  <c r="R4488" i="11" s="1"/>
  <c r="N4489" i="11" a="1"/>
  <c r="N4489" i="11" s="1"/>
  <c r="O4489" i="11" a="1"/>
  <c r="O4489" i="11" s="1"/>
  <c r="P4489" i="11" a="1"/>
  <c r="P4489" i="11" s="1"/>
  <c r="Q4489" i="11" a="1"/>
  <c r="Q4489" i="11" s="1"/>
  <c r="R4489" i="11" a="1"/>
  <c r="R4489" i="11" s="1"/>
  <c r="N4490" i="11" a="1"/>
  <c r="N4490" i="11" s="1"/>
  <c r="O4490" i="11" a="1"/>
  <c r="O4490" i="11" s="1"/>
  <c r="P4490" i="11" a="1"/>
  <c r="P4490" i="11" s="1"/>
  <c r="Q4490" i="11" a="1"/>
  <c r="Q4490" i="11" s="1"/>
  <c r="R4490" i="11" a="1"/>
  <c r="R4490" i="11" s="1"/>
  <c r="N4491" i="11" a="1"/>
  <c r="N4491" i="11" s="1"/>
  <c r="O4491" i="11" a="1"/>
  <c r="O4491" i="11" s="1"/>
  <c r="P4491" i="11" a="1"/>
  <c r="P4491" i="11" s="1"/>
  <c r="Q4491" i="11" a="1"/>
  <c r="Q4491" i="11" s="1"/>
  <c r="R4491" i="11" a="1"/>
  <c r="R4491" i="11" s="1"/>
  <c r="N4492" i="11" a="1"/>
  <c r="N4492" i="11" s="1"/>
  <c r="O4492" i="11" a="1"/>
  <c r="O4492" i="11" s="1"/>
  <c r="P4492" i="11" a="1"/>
  <c r="P4492" i="11" s="1"/>
  <c r="Q4492" i="11" a="1"/>
  <c r="Q4492" i="11" s="1"/>
  <c r="R4492" i="11" a="1"/>
  <c r="R4492" i="11" s="1"/>
  <c r="N4493" i="11" a="1"/>
  <c r="N4493" i="11" s="1"/>
  <c r="O4493" i="11" a="1"/>
  <c r="O4493" i="11" s="1"/>
  <c r="P4493" i="11" a="1"/>
  <c r="P4493" i="11" s="1"/>
  <c r="Q4493" i="11" a="1"/>
  <c r="Q4493" i="11" s="1"/>
  <c r="R4493" i="11" a="1"/>
  <c r="R4493" i="11" s="1"/>
  <c r="N4494" i="11" a="1"/>
  <c r="N4494" i="11" s="1"/>
  <c r="O4494" i="11" a="1"/>
  <c r="O4494" i="11" s="1"/>
  <c r="P4494" i="11" a="1"/>
  <c r="P4494" i="11" s="1"/>
  <c r="Q4494" i="11" a="1"/>
  <c r="Q4494" i="11" s="1"/>
  <c r="R4494" i="11" a="1"/>
  <c r="R4494" i="11" s="1"/>
  <c r="N4495" i="11" a="1"/>
  <c r="N4495" i="11" s="1"/>
  <c r="O4495" i="11" a="1"/>
  <c r="O4495" i="11" s="1"/>
  <c r="P4495" i="11" a="1"/>
  <c r="P4495" i="11" s="1"/>
  <c r="Q4495" i="11" a="1"/>
  <c r="Q4495" i="11" s="1"/>
  <c r="R4495" i="11" a="1"/>
  <c r="R4495" i="11" s="1"/>
  <c r="N4496" i="11" a="1"/>
  <c r="N4496" i="11" s="1"/>
  <c r="O4496" i="11" a="1"/>
  <c r="O4496" i="11" s="1"/>
  <c r="P4496" i="11" a="1"/>
  <c r="P4496" i="11" s="1"/>
  <c r="Q4496" i="11" a="1"/>
  <c r="Q4496" i="11" s="1"/>
  <c r="R4496" i="11" a="1"/>
  <c r="R4496" i="11" s="1"/>
  <c r="N4497" i="11" a="1"/>
  <c r="N4497" i="11" s="1"/>
  <c r="O4497" i="11" a="1"/>
  <c r="O4497" i="11" s="1"/>
  <c r="P4497" i="11" a="1"/>
  <c r="P4497" i="11" s="1"/>
  <c r="Q4497" i="11" a="1"/>
  <c r="Q4497" i="11" s="1"/>
  <c r="R4497" i="11" a="1"/>
  <c r="R4497" i="11" s="1"/>
  <c r="N4498" i="11" a="1"/>
  <c r="N4498" i="11" s="1"/>
  <c r="O4498" i="11" a="1"/>
  <c r="O4498" i="11" s="1"/>
  <c r="P4498" i="11" a="1"/>
  <c r="P4498" i="11" s="1"/>
  <c r="Q4498" i="11" a="1"/>
  <c r="Q4498" i="11" s="1"/>
  <c r="R4498" i="11" a="1"/>
  <c r="R4498" i="11" s="1"/>
  <c r="N4499" i="11" a="1"/>
  <c r="N4499" i="11" s="1"/>
  <c r="O4499" i="11" a="1"/>
  <c r="O4499" i="11" s="1"/>
  <c r="P4499" i="11" a="1"/>
  <c r="P4499" i="11" s="1"/>
  <c r="Q4499" i="11" a="1"/>
  <c r="Q4499" i="11" s="1"/>
  <c r="R4499" i="11" a="1"/>
  <c r="R4499" i="11" s="1"/>
  <c r="N4500" i="11" a="1"/>
  <c r="N4500" i="11" s="1"/>
  <c r="O4500" i="11" a="1"/>
  <c r="O4500" i="11" s="1"/>
  <c r="P4500" i="11" a="1"/>
  <c r="P4500" i="11" s="1"/>
  <c r="Q4500" i="11" a="1"/>
  <c r="Q4500" i="11" s="1"/>
  <c r="R4500" i="11" a="1"/>
  <c r="R4500" i="11" s="1"/>
  <c r="N4501" i="11" a="1"/>
  <c r="N4501" i="11" s="1"/>
  <c r="O4501" i="11" a="1"/>
  <c r="O4501" i="11" s="1"/>
  <c r="P4501" i="11" a="1"/>
  <c r="P4501" i="11" s="1"/>
  <c r="Q4501" i="11" a="1"/>
  <c r="Q4501" i="11" s="1"/>
  <c r="R4501" i="11" a="1"/>
  <c r="R4501" i="11" s="1"/>
  <c r="N4502" i="11" a="1"/>
  <c r="N4502" i="11" s="1"/>
  <c r="O4502" i="11" a="1"/>
  <c r="O4502" i="11" s="1"/>
  <c r="P4502" i="11" a="1"/>
  <c r="P4502" i="11" s="1"/>
  <c r="Q4502" i="11" a="1"/>
  <c r="Q4502" i="11" s="1"/>
  <c r="R4502" i="11" a="1"/>
  <c r="R4502" i="11" s="1"/>
  <c r="N4503" i="11" a="1"/>
  <c r="N4503" i="11" s="1"/>
  <c r="O4503" i="11" a="1"/>
  <c r="O4503" i="11" s="1"/>
  <c r="P4503" i="11" a="1"/>
  <c r="P4503" i="11" s="1"/>
  <c r="Q4503" i="11" a="1"/>
  <c r="Q4503" i="11" s="1"/>
  <c r="R4503" i="11" a="1"/>
  <c r="R4503" i="11" s="1"/>
  <c r="N4504" i="11" a="1"/>
  <c r="N4504" i="11" s="1"/>
  <c r="O4504" i="11" a="1"/>
  <c r="O4504" i="11" s="1"/>
  <c r="P4504" i="11" a="1"/>
  <c r="P4504" i="11" s="1"/>
  <c r="Q4504" i="11" a="1"/>
  <c r="Q4504" i="11" s="1"/>
  <c r="R4504" i="11" a="1"/>
  <c r="R4504" i="11" s="1"/>
  <c r="N4505" i="11" a="1"/>
  <c r="N4505" i="11" s="1"/>
  <c r="O4505" i="11" a="1"/>
  <c r="O4505" i="11" s="1"/>
  <c r="P4505" i="11" a="1"/>
  <c r="P4505" i="11" s="1"/>
  <c r="Q4505" i="11" a="1"/>
  <c r="Q4505" i="11" s="1"/>
  <c r="R4505" i="11" a="1"/>
  <c r="R4505" i="11" s="1"/>
  <c r="N4506" i="11" a="1"/>
  <c r="N4506" i="11" s="1"/>
  <c r="O4506" i="11" a="1"/>
  <c r="O4506" i="11" s="1"/>
  <c r="P4506" i="11" a="1"/>
  <c r="P4506" i="11" s="1"/>
  <c r="Q4506" i="11" a="1"/>
  <c r="Q4506" i="11" s="1"/>
  <c r="R4506" i="11" a="1"/>
  <c r="R4506" i="11" s="1"/>
  <c r="N4507" i="11" a="1"/>
  <c r="N4507" i="11" s="1"/>
  <c r="O4507" i="11" a="1"/>
  <c r="O4507" i="11" s="1"/>
  <c r="P4507" i="11" a="1"/>
  <c r="P4507" i="11" s="1"/>
  <c r="Q4507" i="11" a="1"/>
  <c r="Q4507" i="11" s="1"/>
  <c r="R4507" i="11" a="1"/>
  <c r="R4507" i="11" s="1"/>
  <c r="N4508" i="11" a="1"/>
  <c r="N4508" i="11" s="1"/>
  <c r="O4508" i="11" a="1"/>
  <c r="O4508" i="11" s="1"/>
  <c r="P4508" i="11" a="1"/>
  <c r="P4508" i="11" s="1"/>
  <c r="Q4508" i="11" a="1"/>
  <c r="Q4508" i="11" s="1"/>
  <c r="R4508" i="11" a="1"/>
  <c r="R4508" i="11" s="1"/>
  <c r="N4509" i="11" a="1"/>
  <c r="N4509" i="11" s="1"/>
  <c r="O4509" i="11" a="1"/>
  <c r="O4509" i="11" s="1"/>
  <c r="P4509" i="11" a="1"/>
  <c r="P4509" i="11" s="1"/>
  <c r="Q4509" i="11" a="1"/>
  <c r="Q4509" i="11" s="1"/>
  <c r="R4509" i="11" a="1"/>
  <c r="R4509" i="11" s="1"/>
  <c r="N4510" i="11" a="1"/>
  <c r="N4510" i="11" s="1"/>
  <c r="O4510" i="11" a="1"/>
  <c r="O4510" i="11" s="1"/>
  <c r="P4510" i="11" a="1"/>
  <c r="P4510" i="11" s="1"/>
  <c r="Q4510" i="11" a="1"/>
  <c r="Q4510" i="11" s="1"/>
  <c r="R4510" i="11" a="1"/>
  <c r="R4510" i="11" s="1"/>
  <c r="N4511" i="11" a="1"/>
  <c r="N4511" i="11" s="1"/>
  <c r="O4511" i="11" a="1"/>
  <c r="O4511" i="11" s="1"/>
  <c r="P4511" i="11" a="1"/>
  <c r="P4511" i="11" s="1"/>
  <c r="Q4511" i="11" a="1"/>
  <c r="Q4511" i="11" s="1"/>
  <c r="R4511" i="11" a="1"/>
  <c r="R4511" i="11" s="1"/>
  <c r="N4512" i="11" a="1"/>
  <c r="N4512" i="11" s="1"/>
  <c r="O4512" i="11" a="1"/>
  <c r="O4512" i="11" s="1"/>
  <c r="P4512" i="11" a="1"/>
  <c r="P4512" i="11" s="1"/>
  <c r="Q4512" i="11" a="1"/>
  <c r="Q4512" i="11" s="1"/>
  <c r="R4512" i="11" a="1"/>
  <c r="R4512" i="11" s="1"/>
  <c r="N4513" i="11" a="1"/>
  <c r="N4513" i="11" s="1"/>
  <c r="O4513" i="11" a="1"/>
  <c r="O4513" i="11" s="1"/>
  <c r="P4513" i="11" a="1"/>
  <c r="P4513" i="11" s="1"/>
  <c r="Q4513" i="11" a="1"/>
  <c r="Q4513" i="11" s="1"/>
  <c r="R4513" i="11" a="1"/>
  <c r="R4513" i="11" s="1"/>
  <c r="N4514" i="11" a="1"/>
  <c r="N4514" i="11" s="1"/>
  <c r="O4514" i="11" a="1"/>
  <c r="O4514" i="11" s="1"/>
  <c r="P4514" i="11" a="1"/>
  <c r="P4514" i="11" s="1"/>
  <c r="Q4514" i="11" a="1"/>
  <c r="Q4514" i="11" s="1"/>
  <c r="R4514" i="11" a="1"/>
  <c r="R4514" i="11" s="1"/>
  <c r="N4515" i="11" a="1"/>
  <c r="N4515" i="11" s="1"/>
  <c r="O4515" i="11" a="1"/>
  <c r="O4515" i="11" s="1"/>
  <c r="P4515" i="11" a="1"/>
  <c r="P4515" i="11" s="1"/>
  <c r="Q4515" i="11" a="1"/>
  <c r="Q4515" i="11" s="1"/>
  <c r="R4515" i="11" a="1"/>
  <c r="R4515" i="11" s="1"/>
  <c r="N4516" i="11" a="1"/>
  <c r="N4516" i="11" s="1"/>
  <c r="O4516" i="11" a="1"/>
  <c r="O4516" i="11" s="1"/>
  <c r="P4516" i="11" a="1"/>
  <c r="P4516" i="11" s="1"/>
  <c r="Q4516" i="11" a="1"/>
  <c r="Q4516" i="11" s="1"/>
  <c r="R4516" i="11" a="1"/>
  <c r="R4516" i="11" s="1"/>
  <c r="N4517" i="11" a="1"/>
  <c r="N4517" i="11" s="1"/>
  <c r="O4517" i="11" a="1"/>
  <c r="O4517" i="11" s="1"/>
  <c r="P4517" i="11" a="1"/>
  <c r="P4517" i="11" s="1"/>
  <c r="Q4517" i="11" a="1"/>
  <c r="Q4517" i="11" s="1"/>
  <c r="R4517" i="11" a="1"/>
  <c r="R4517" i="11" s="1"/>
  <c r="N4518" i="11" a="1"/>
  <c r="N4518" i="11" s="1"/>
  <c r="O4518" i="11" a="1"/>
  <c r="O4518" i="11" s="1"/>
  <c r="P4518" i="11" a="1"/>
  <c r="P4518" i="11" s="1"/>
  <c r="Q4518" i="11" a="1"/>
  <c r="Q4518" i="11" s="1"/>
  <c r="R4518" i="11" a="1"/>
  <c r="R4518" i="11" s="1"/>
  <c r="N4519" i="11" a="1"/>
  <c r="N4519" i="11" s="1"/>
  <c r="O4519" i="11" a="1"/>
  <c r="O4519" i="11" s="1"/>
  <c r="P4519" i="11" a="1"/>
  <c r="P4519" i="11" s="1"/>
  <c r="Q4519" i="11" a="1"/>
  <c r="Q4519" i="11" s="1"/>
  <c r="R4519" i="11" a="1"/>
  <c r="R4519" i="11" s="1"/>
  <c r="N4520" i="11" a="1"/>
  <c r="N4520" i="11" s="1"/>
  <c r="O4520" i="11" a="1"/>
  <c r="O4520" i="11" s="1"/>
  <c r="P4520" i="11" a="1"/>
  <c r="P4520" i="11" s="1"/>
  <c r="Q4520" i="11" a="1"/>
  <c r="Q4520" i="11" s="1"/>
  <c r="R4520" i="11" a="1"/>
  <c r="R4520" i="11" s="1"/>
  <c r="N4521" i="11" a="1"/>
  <c r="N4521" i="11" s="1"/>
  <c r="O4521" i="11" a="1"/>
  <c r="O4521" i="11" s="1"/>
  <c r="P4521" i="11" a="1"/>
  <c r="P4521" i="11" s="1"/>
  <c r="Q4521" i="11" a="1"/>
  <c r="Q4521" i="11" s="1"/>
  <c r="R4521" i="11" a="1"/>
  <c r="R4521" i="11" s="1"/>
  <c r="N4522" i="11" a="1"/>
  <c r="N4522" i="11" s="1"/>
  <c r="O4522" i="11" a="1"/>
  <c r="O4522" i="11" s="1"/>
  <c r="P4522" i="11" a="1"/>
  <c r="P4522" i="11" s="1"/>
  <c r="Q4522" i="11" a="1"/>
  <c r="Q4522" i="11" s="1"/>
  <c r="R4522" i="11" a="1"/>
  <c r="R4522" i="11" s="1"/>
  <c r="N4523" i="11" a="1"/>
  <c r="N4523" i="11" s="1"/>
  <c r="O4523" i="11" a="1"/>
  <c r="O4523" i="11" s="1"/>
  <c r="P4523" i="11" a="1"/>
  <c r="P4523" i="11" s="1"/>
  <c r="Q4523" i="11" a="1"/>
  <c r="Q4523" i="11" s="1"/>
  <c r="R4523" i="11" a="1"/>
  <c r="R4523" i="11" s="1"/>
  <c r="N4524" i="11" a="1"/>
  <c r="N4524" i="11" s="1"/>
  <c r="O4524" i="11" a="1"/>
  <c r="O4524" i="11" s="1"/>
  <c r="P4524" i="11" a="1"/>
  <c r="P4524" i="11" s="1"/>
  <c r="Q4524" i="11" a="1"/>
  <c r="Q4524" i="11" s="1"/>
  <c r="R4524" i="11" a="1"/>
  <c r="R4524" i="11" s="1"/>
  <c r="N4525" i="11" a="1"/>
  <c r="N4525" i="11" s="1"/>
  <c r="O4525" i="11" a="1"/>
  <c r="O4525" i="11" s="1"/>
  <c r="P4525" i="11" a="1"/>
  <c r="P4525" i="11" s="1"/>
  <c r="Q4525" i="11" a="1"/>
  <c r="Q4525" i="11" s="1"/>
  <c r="R4525" i="11" a="1"/>
  <c r="R4525" i="11" s="1"/>
  <c r="N4526" i="11" a="1"/>
  <c r="N4526" i="11" s="1"/>
  <c r="O4526" i="11" a="1"/>
  <c r="O4526" i="11" s="1"/>
  <c r="P4526" i="11" a="1"/>
  <c r="P4526" i="11" s="1"/>
  <c r="Q4526" i="11" a="1"/>
  <c r="Q4526" i="11" s="1"/>
  <c r="R4526" i="11" a="1"/>
  <c r="R4526" i="11" s="1"/>
  <c r="N4527" i="11" a="1"/>
  <c r="N4527" i="11" s="1"/>
  <c r="O4527" i="11" a="1"/>
  <c r="O4527" i="11" s="1"/>
  <c r="P4527" i="11" a="1"/>
  <c r="P4527" i="11" s="1"/>
  <c r="Q4527" i="11" a="1"/>
  <c r="Q4527" i="11" s="1"/>
  <c r="R4527" i="11" a="1"/>
  <c r="R4527" i="11" s="1"/>
  <c r="N4528" i="11" a="1"/>
  <c r="N4528" i="11" s="1"/>
  <c r="O4528" i="11" a="1"/>
  <c r="O4528" i="11" s="1"/>
  <c r="P4528" i="11" a="1"/>
  <c r="P4528" i="11" s="1"/>
  <c r="Q4528" i="11" a="1"/>
  <c r="Q4528" i="11" s="1"/>
  <c r="R4528" i="11" a="1"/>
  <c r="R4528" i="11" s="1"/>
  <c r="N4529" i="11" a="1"/>
  <c r="N4529" i="11" s="1"/>
  <c r="O4529" i="11" a="1"/>
  <c r="O4529" i="11" s="1"/>
  <c r="P4529" i="11" a="1"/>
  <c r="P4529" i="11" s="1"/>
  <c r="Q4529" i="11" a="1"/>
  <c r="Q4529" i="11" s="1"/>
  <c r="R4529" i="11" a="1"/>
  <c r="R4529" i="11" s="1"/>
  <c r="N4530" i="11" a="1"/>
  <c r="N4530" i="11" s="1"/>
  <c r="O4530" i="11" a="1"/>
  <c r="O4530" i="11" s="1"/>
  <c r="P4530" i="11" a="1"/>
  <c r="P4530" i="11" s="1"/>
  <c r="Q4530" i="11" a="1"/>
  <c r="Q4530" i="11" s="1"/>
  <c r="R4530" i="11" a="1"/>
  <c r="R4530" i="11" s="1"/>
  <c r="N4531" i="11" a="1"/>
  <c r="N4531" i="11" s="1"/>
  <c r="O4531" i="11" a="1"/>
  <c r="O4531" i="11" s="1"/>
  <c r="P4531" i="11" a="1"/>
  <c r="P4531" i="11" s="1"/>
  <c r="Q4531" i="11" a="1"/>
  <c r="Q4531" i="11" s="1"/>
  <c r="R4531" i="11" a="1"/>
  <c r="R4531" i="11" s="1"/>
  <c r="N4532" i="11" a="1"/>
  <c r="N4532" i="11" s="1"/>
  <c r="O4532" i="11" a="1"/>
  <c r="O4532" i="11" s="1"/>
  <c r="P4532" i="11" a="1"/>
  <c r="P4532" i="11" s="1"/>
  <c r="Q4532" i="11" a="1"/>
  <c r="Q4532" i="11" s="1"/>
  <c r="R4532" i="11" a="1"/>
  <c r="R4532" i="11" s="1"/>
  <c r="N4533" i="11" a="1"/>
  <c r="N4533" i="11" s="1"/>
  <c r="O4533" i="11" a="1"/>
  <c r="O4533" i="11" s="1"/>
  <c r="P4533" i="11" a="1"/>
  <c r="P4533" i="11" s="1"/>
  <c r="Q4533" i="11" a="1"/>
  <c r="Q4533" i="11" s="1"/>
  <c r="R4533" i="11" a="1"/>
  <c r="R4533" i="11" s="1"/>
  <c r="N4534" i="11" a="1"/>
  <c r="N4534" i="11" s="1"/>
  <c r="O4534" i="11" a="1"/>
  <c r="O4534" i="11" s="1"/>
  <c r="P4534" i="11" a="1"/>
  <c r="P4534" i="11" s="1"/>
  <c r="Q4534" i="11" a="1"/>
  <c r="Q4534" i="11" s="1"/>
  <c r="R4534" i="11" a="1"/>
  <c r="R4534" i="11" s="1"/>
  <c r="N4535" i="11" a="1"/>
  <c r="N4535" i="11" s="1"/>
  <c r="O4535" i="11" a="1"/>
  <c r="O4535" i="11" s="1"/>
  <c r="P4535" i="11" a="1"/>
  <c r="P4535" i="11" s="1"/>
  <c r="Q4535" i="11" a="1"/>
  <c r="Q4535" i="11" s="1"/>
  <c r="R4535" i="11" a="1"/>
  <c r="R4535" i="11" s="1"/>
  <c r="N4536" i="11" a="1"/>
  <c r="N4536" i="11" s="1"/>
  <c r="O4536" i="11" a="1"/>
  <c r="O4536" i="11" s="1"/>
  <c r="P4536" i="11" a="1"/>
  <c r="P4536" i="11" s="1"/>
  <c r="Q4536" i="11" a="1"/>
  <c r="Q4536" i="11" s="1"/>
  <c r="R4536" i="11" a="1"/>
  <c r="R4536" i="11" s="1"/>
  <c r="N4537" i="11" a="1"/>
  <c r="N4537" i="11" s="1"/>
  <c r="O4537" i="11" a="1"/>
  <c r="O4537" i="11" s="1"/>
  <c r="P4537" i="11" a="1"/>
  <c r="P4537" i="11" s="1"/>
  <c r="Q4537" i="11" a="1"/>
  <c r="Q4537" i="11" s="1"/>
  <c r="R4537" i="11" a="1"/>
  <c r="R4537" i="11" s="1"/>
  <c r="N4538" i="11" a="1"/>
  <c r="N4538" i="11" s="1"/>
  <c r="O4538" i="11" a="1"/>
  <c r="O4538" i="11" s="1"/>
  <c r="P4538" i="11" a="1"/>
  <c r="P4538" i="11" s="1"/>
  <c r="Q4538" i="11" a="1"/>
  <c r="Q4538" i="11" s="1"/>
  <c r="R4538" i="11" a="1"/>
  <c r="R4538" i="11" s="1"/>
  <c r="N4539" i="11" a="1"/>
  <c r="N4539" i="11" s="1"/>
  <c r="O4539" i="11" a="1"/>
  <c r="O4539" i="11" s="1"/>
  <c r="P4539" i="11" a="1"/>
  <c r="P4539" i="11" s="1"/>
  <c r="Q4539" i="11" a="1"/>
  <c r="Q4539" i="11" s="1"/>
  <c r="R4539" i="11" a="1"/>
  <c r="R4539" i="11" s="1"/>
  <c r="N4540" i="11" a="1"/>
  <c r="N4540" i="11" s="1"/>
  <c r="O4540" i="11" a="1"/>
  <c r="O4540" i="11" s="1"/>
  <c r="P4540" i="11" a="1"/>
  <c r="P4540" i="11" s="1"/>
  <c r="Q4540" i="11" a="1"/>
  <c r="Q4540" i="11" s="1"/>
  <c r="R4540" i="11" a="1"/>
  <c r="R4540" i="11" s="1"/>
  <c r="N4541" i="11" a="1"/>
  <c r="N4541" i="11" s="1"/>
  <c r="O4541" i="11" a="1"/>
  <c r="O4541" i="11" s="1"/>
  <c r="P4541" i="11" a="1"/>
  <c r="P4541" i="11" s="1"/>
  <c r="Q4541" i="11" a="1"/>
  <c r="Q4541" i="11" s="1"/>
  <c r="R4541" i="11" a="1"/>
  <c r="R4541" i="11" s="1"/>
  <c r="N4542" i="11" a="1"/>
  <c r="N4542" i="11" s="1"/>
  <c r="O4542" i="11" a="1"/>
  <c r="O4542" i="11" s="1"/>
  <c r="P4542" i="11" a="1"/>
  <c r="P4542" i="11" s="1"/>
  <c r="Q4542" i="11" a="1"/>
  <c r="Q4542" i="11" s="1"/>
  <c r="R4542" i="11" a="1"/>
  <c r="R4542" i="11" s="1"/>
  <c r="N4543" i="11" a="1"/>
  <c r="N4543" i="11" s="1"/>
  <c r="O4543" i="11" a="1"/>
  <c r="O4543" i="11" s="1"/>
  <c r="P4543" i="11" a="1"/>
  <c r="P4543" i="11" s="1"/>
  <c r="Q4543" i="11" a="1"/>
  <c r="Q4543" i="11" s="1"/>
  <c r="R4543" i="11" a="1"/>
  <c r="R4543" i="11" s="1"/>
  <c r="N4544" i="11" a="1"/>
  <c r="N4544" i="11" s="1"/>
  <c r="O4544" i="11" a="1"/>
  <c r="O4544" i="11" s="1"/>
  <c r="P4544" i="11" a="1"/>
  <c r="P4544" i="11" s="1"/>
  <c r="Q4544" i="11" a="1"/>
  <c r="Q4544" i="11" s="1"/>
  <c r="R4544" i="11" a="1"/>
  <c r="R4544" i="11" s="1"/>
  <c r="N4545" i="11" a="1"/>
  <c r="N4545" i="11" s="1"/>
  <c r="O4545" i="11" a="1"/>
  <c r="O4545" i="11" s="1"/>
  <c r="P4545" i="11" a="1"/>
  <c r="P4545" i="11" s="1"/>
  <c r="Q4545" i="11" a="1"/>
  <c r="Q4545" i="11" s="1"/>
  <c r="R4545" i="11" a="1"/>
  <c r="R4545" i="11" s="1"/>
  <c r="N4546" i="11" a="1"/>
  <c r="N4546" i="11" s="1"/>
  <c r="O4546" i="11" a="1"/>
  <c r="O4546" i="11" s="1"/>
  <c r="P4546" i="11" a="1"/>
  <c r="P4546" i="11" s="1"/>
  <c r="Q4546" i="11" a="1"/>
  <c r="Q4546" i="11" s="1"/>
  <c r="R4546" i="11" a="1"/>
  <c r="R4546" i="11" s="1"/>
  <c r="N4547" i="11" a="1"/>
  <c r="N4547" i="11" s="1"/>
  <c r="O4547" i="11" a="1"/>
  <c r="O4547" i="11" s="1"/>
  <c r="P4547" i="11" a="1"/>
  <c r="P4547" i="11" s="1"/>
  <c r="Q4547" i="11" a="1"/>
  <c r="Q4547" i="11" s="1"/>
  <c r="R4547" i="11" a="1"/>
  <c r="R4547" i="11" s="1"/>
  <c r="N4548" i="11" a="1"/>
  <c r="N4548" i="11" s="1"/>
  <c r="O4548" i="11" a="1"/>
  <c r="O4548" i="11" s="1"/>
  <c r="P4548" i="11" a="1"/>
  <c r="P4548" i="11" s="1"/>
  <c r="Q4548" i="11" a="1"/>
  <c r="Q4548" i="11" s="1"/>
  <c r="R4548" i="11" a="1"/>
  <c r="R4548" i="11" s="1"/>
  <c r="N4549" i="11" a="1"/>
  <c r="N4549" i="11" s="1"/>
  <c r="O4549" i="11" a="1"/>
  <c r="O4549" i="11" s="1"/>
  <c r="P4549" i="11" a="1"/>
  <c r="P4549" i="11" s="1"/>
  <c r="Q4549" i="11" a="1"/>
  <c r="Q4549" i="11" s="1"/>
  <c r="R4549" i="11" a="1"/>
  <c r="R4549" i="11" s="1"/>
  <c r="N4550" i="11" a="1"/>
  <c r="N4550" i="11" s="1"/>
  <c r="O4550" i="11" a="1"/>
  <c r="O4550" i="11" s="1"/>
  <c r="P4550" i="11" a="1"/>
  <c r="P4550" i="11" s="1"/>
  <c r="Q4550" i="11" a="1"/>
  <c r="Q4550" i="11" s="1"/>
  <c r="R4550" i="11" a="1"/>
  <c r="R4550" i="11" s="1"/>
  <c r="N4551" i="11" a="1"/>
  <c r="N4551" i="11" s="1"/>
  <c r="O4551" i="11" a="1"/>
  <c r="O4551" i="11" s="1"/>
  <c r="P4551" i="11" a="1"/>
  <c r="P4551" i="11" s="1"/>
  <c r="Q4551" i="11" a="1"/>
  <c r="Q4551" i="11" s="1"/>
  <c r="R4551" i="11" a="1"/>
  <c r="R4551" i="11" s="1"/>
  <c r="N4552" i="11" a="1"/>
  <c r="N4552" i="11" s="1"/>
  <c r="O4552" i="11" a="1"/>
  <c r="O4552" i="11" s="1"/>
  <c r="P4552" i="11" a="1"/>
  <c r="P4552" i="11" s="1"/>
  <c r="Q4552" i="11" a="1"/>
  <c r="Q4552" i="11" s="1"/>
  <c r="R4552" i="11" a="1"/>
  <c r="R4552" i="11" s="1"/>
  <c r="N4553" i="11" a="1"/>
  <c r="N4553" i="11" s="1"/>
  <c r="O4553" i="11" a="1"/>
  <c r="O4553" i="11" s="1"/>
  <c r="P4553" i="11" a="1"/>
  <c r="P4553" i="11" s="1"/>
  <c r="Q4553" i="11" a="1"/>
  <c r="Q4553" i="11" s="1"/>
  <c r="R4553" i="11" a="1"/>
  <c r="R4553" i="11" s="1"/>
  <c r="N4554" i="11" a="1"/>
  <c r="N4554" i="11" s="1"/>
  <c r="O4554" i="11" a="1"/>
  <c r="O4554" i="11" s="1"/>
  <c r="P4554" i="11" a="1"/>
  <c r="P4554" i="11" s="1"/>
  <c r="Q4554" i="11" a="1"/>
  <c r="Q4554" i="11" s="1"/>
  <c r="R4554" i="11" a="1"/>
  <c r="R4554" i="11" s="1"/>
  <c r="N4555" i="11" a="1"/>
  <c r="N4555" i="11" s="1"/>
  <c r="O4555" i="11" a="1"/>
  <c r="O4555" i="11" s="1"/>
  <c r="P4555" i="11" a="1"/>
  <c r="P4555" i="11" s="1"/>
  <c r="Q4555" i="11" a="1"/>
  <c r="Q4555" i="11" s="1"/>
  <c r="R4555" i="11" a="1"/>
  <c r="R4555" i="11" s="1"/>
  <c r="N4556" i="11" a="1"/>
  <c r="N4556" i="11" s="1"/>
  <c r="O4556" i="11" a="1"/>
  <c r="O4556" i="11" s="1"/>
  <c r="P4556" i="11" a="1"/>
  <c r="P4556" i="11" s="1"/>
  <c r="Q4556" i="11" a="1"/>
  <c r="Q4556" i="11" s="1"/>
  <c r="R4556" i="11" a="1"/>
  <c r="R4556" i="11" s="1"/>
  <c r="N4557" i="11" a="1"/>
  <c r="N4557" i="11" s="1"/>
  <c r="O4557" i="11" a="1"/>
  <c r="O4557" i="11" s="1"/>
  <c r="P4557" i="11" a="1"/>
  <c r="P4557" i="11" s="1"/>
  <c r="Q4557" i="11" a="1"/>
  <c r="Q4557" i="11" s="1"/>
  <c r="R4557" i="11" a="1"/>
  <c r="R4557" i="11" s="1"/>
  <c r="N4558" i="11" a="1"/>
  <c r="N4558" i="11" s="1"/>
  <c r="O4558" i="11" a="1"/>
  <c r="O4558" i="11" s="1"/>
  <c r="P4558" i="11" a="1"/>
  <c r="P4558" i="11" s="1"/>
  <c r="Q4558" i="11" a="1"/>
  <c r="Q4558" i="11" s="1"/>
  <c r="R4558" i="11" a="1"/>
  <c r="R4558" i="11" s="1"/>
  <c r="N4559" i="11" a="1"/>
  <c r="N4559" i="11" s="1"/>
  <c r="O4559" i="11" a="1"/>
  <c r="O4559" i="11" s="1"/>
  <c r="P4559" i="11" a="1"/>
  <c r="P4559" i="11" s="1"/>
  <c r="Q4559" i="11" a="1"/>
  <c r="Q4559" i="11" s="1"/>
  <c r="R4559" i="11" a="1"/>
  <c r="R4559" i="11" s="1"/>
  <c r="N4560" i="11" a="1"/>
  <c r="N4560" i="11" s="1"/>
  <c r="O4560" i="11" a="1"/>
  <c r="O4560" i="11" s="1"/>
  <c r="P4560" i="11" a="1"/>
  <c r="P4560" i="11" s="1"/>
  <c r="Q4560" i="11" a="1"/>
  <c r="Q4560" i="11" s="1"/>
  <c r="R4560" i="11" a="1"/>
  <c r="R4560" i="11" s="1"/>
  <c r="N4561" i="11" a="1"/>
  <c r="N4561" i="11" s="1"/>
  <c r="O4561" i="11" a="1"/>
  <c r="O4561" i="11" s="1"/>
  <c r="P4561" i="11" a="1"/>
  <c r="P4561" i="11" s="1"/>
  <c r="Q4561" i="11" a="1"/>
  <c r="Q4561" i="11" s="1"/>
  <c r="R4561" i="11" a="1"/>
  <c r="R4561" i="11" s="1"/>
  <c r="N4562" i="11" a="1"/>
  <c r="N4562" i="11" s="1"/>
  <c r="O4562" i="11" a="1"/>
  <c r="O4562" i="11" s="1"/>
  <c r="P4562" i="11" a="1"/>
  <c r="P4562" i="11" s="1"/>
  <c r="Q4562" i="11" a="1"/>
  <c r="Q4562" i="11" s="1"/>
  <c r="R4562" i="11" a="1"/>
  <c r="R4562" i="11" s="1"/>
  <c r="N4563" i="11" a="1"/>
  <c r="N4563" i="11" s="1"/>
  <c r="O4563" i="11" a="1"/>
  <c r="O4563" i="11" s="1"/>
  <c r="P4563" i="11" a="1"/>
  <c r="P4563" i="11" s="1"/>
  <c r="Q4563" i="11" a="1"/>
  <c r="Q4563" i="11" s="1"/>
  <c r="R4563" i="11" a="1"/>
  <c r="R4563" i="11" s="1"/>
  <c r="N4564" i="11" a="1"/>
  <c r="N4564" i="11" s="1"/>
  <c r="O4564" i="11" a="1"/>
  <c r="O4564" i="11" s="1"/>
  <c r="P4564" i="11" a="1"/>
  <c r="P4564" i="11" s="1"/>
  <c r="Q4564" i="11" a="1"/>
  <c r="Q4564" i="11" s="1"/>
  <c r="R4564" i="11" a="1"/>
  <c r="R4564" i="11" s="1"/>
  <c r="N4565" i="11" a="1"/>
  <c r="N4565" i="11" s="1"/>
  <c r="O4565" i="11" a="1"/>
  <c r="O4565" i="11" s="1"/>
  <c r="P4565" i="11" a="1"/>
  <c r="P4565" i="11" s="1"/>
  <c r="Q4565" i="11" a="1"/>
  <c r="Q4565" i="11" s="1"/>
  <c r="R4565" i="11" a="1"/>
  <c r="R4565" i="11" s="1"/>
  <c r="N4566" i="11" a="1"/>
  <c r="N4566" i="11" s="1"/>
  <c r="O4566" i="11" a="1"/>
  <c r="O4566" i="11" s="1"/>
  <c r="P4566" i="11" a="1"/>
  <c r="P4566" i="11" s="1"/>
  <c r="Q4566" i="11" a="1"/>
  <c r="Q4566" i="11" s="1"/>
  <c r="R4566" i="11" a="1"/>
  <c r="R4566" i="11" s="1"/>
  <c r="N4567" i="11" a="1"/>
  <c r="N4567" i="11" s="1"/>
  <c r="O4567" i="11" a="1"/>
  <c r="O4567" i="11" s="1"/>
  <c r="P4567" i="11" a="1"/>
  <c r="P4567" i="11" s="1"/>
  <c r="Q4567" i="11" a="1"/>
  <c r="Q4567" i="11" s="1"/>
  <c r="R4567" i="11" a="1"/>
  <c r="R4567" i="11" s="1"/>
  <c r="N4568" i="11" a="1"/>
  <c r="N4568" i="11" s="1"/>
  <c r="O4568" i="11" a="1"/>
  <c r="O4568" i="11" s="1"/>
  <c r="P4568" i="11" a="1"/>
  <c r="P4568" i="11" s="1"/>
  <c r="Q4568" i="11" a="1"/>
  <c r="Q4568" i="11" s="1"/>
  <c r="R4568" i="11" a="1"/>
  <c r="R4568" i="11" s="1"/>
  <c r="N4569" i="11" a="1"/>
  <c r="N4569" i="11" s="1"/>
  <c r="O4569" i="11" a="1"/>
  <c r="O4569" i="11" s="1"/>
  <c r="P4569" i="11" a="1"/>
  <c r="P4569" i="11" s="1"/>
  <c r="Q4569" i="11" a="1"/>
  <c r="Q4569" i="11" s="1"/>
  <c r="R4569" i="11" a="1"/>
  <c r="R4569" i="11" s="1"/>
  <c r="N4570" i="11" a="1"/>
  <c r="N4570" i="11" s="1"/>
  <c r="O4570" i="11" a="1"/>
  <c r="O4570" i="11" s="1"/>
  <c r="P4570" i="11" a="1"/>
  <c r="P4570" i="11" s="1"/>
  <c r="Q4570" i="11" a="1"/>
  <c r="Q4570" i="11" s="1"/>
  <c r="R4570" i="11" a="1"/>
  <c r="R4570" i="11" s="1"/>
  <c r="N4571" i="11" a="1"/>
  <c r="N4571" i="11" s="1"/>
  <c r="O4571" i="11" a="1"/>
  <c r="O4571" i="11" s="1"/>
  <c r="P4571" i="11" a="1"/>
  <c r="P4571" i="11" s="1"/>
  <c r="Q4571" i="11" a="1"/>
  <c r="Q4571" i="11" s="1"/>
  <c r="R4571" i="11" a="1"/>
  <c r="R4571" i="11" s="1"/>
  <c r="N4572" i="11" a="1"/>
  <c r="N4572" i="11" s="1"/>
  <c r="O4572" i="11" a="1"/>
  <c r="O4572" i="11" s="1"/>
  <c r="P4572" i="11" a="1"/>
  <c r="P4572" i="11" s="1"/>
  <c r="Q4572" i="11" a="1"/>
  <c r="Q4572" i="11" s="1"/>
  <c r="R4572" i="11" a="1"/>
  <c r="R4572" i="11" s="1"/>
  <c r="N4573" i="11" a="1"/>
  <c r="N4573" i="11" s="1"/>
  <c r="O4573" i="11" a="1"/>
  <c r="O4573" i="11" s="1"/>
  <c r="P4573" i="11" a="1"/>
  <c r="P4573" i="11" s="1"/>
  <c r="Q4573" i="11" a="1"/>
  <c r="Q4573" i="11" s="1"/>
  <c r="R4573" i="11" a="1"/>
  <c r="R4573" i="11" s="1"/>
  <c r="N4574" i="11" a="1"/>
  <c r="N4574" i="11" s="1"/>
  <c r="O4574" i="11" a="1"/>
  <c r="O4574" i="11" s="1"/>
  <c r="P4574" i="11" a="1"/>
  <c r="P4574" i="11" s="1"/>
  <c r="Q4574" i="11" a="1"/>
  <c r="Q4574" i="11" s="1"/>
  <c r="R4574" i="11" a="1"/>
  <c r="R4574" i="11" s="1"/>
  <c r="N4575" i="11" a="1"/>
  <c r="N4575" i="11" s="1"/>
  <c r="O4575" i="11" a="1"/>
  <c r="O4575" i="11" s="1"/>
  <c r="P4575" i="11" a="1"/>
  <c r="P4575" i="11" s="1"/>
  <c r="Q4575" i="11" a="1"/>
  <c r="Q4575" i="11" s="1"/>
  <c r="R4575" i="11" a="1"/>
  <c r="R4575" i="11" s="1"/>
  <c r="N4576" i="11" a="1"/>
  <c r="N4576" i="11" s="1"/>
  <c r="O4576" i="11" a="1"/>
  <c r="O4576" i="11" s="1"/>
  <c r="P4576" i="11" a="1"/>
  <c r="P4576" i="11" s="1"/>
  <c r="Q4576" i="11" a="1"/>
  <c r="Q4576" i="11" s="1"/>
  <c r="R4576" i="11" a="1"/>
  <c r="R4576" i="11" s="1"/>
  <c r="N4577" i="11" a="1"/>
  <c r="N4577" i="11" s="1"/>
  <c r="O4577" i="11" a="1"/>
  <c r="O4577" i="11" s="1"/>
  <c r="P4577" i="11" a="1"/>
  <c r="P4577" i="11" s="1"/>
  <c r="Q4577" i="11" a="1"/>
  <c r="Q4577" i="11" s="1"/>
  <c r="R4577" i="11" a="1"/>
  <c r="R4577" i="11" s="1"/>
  <c r="N4578" i="11" a="1"/>
  <c r="N4578" i="11" s="1"/>
  <c r="O4578" i="11" a="1"/>
  <c r="O4578" i="11" s="1"/>
  <c r="P4578" i="11" a="1"/>
  <c r="P4578" i="11" s="1"/>
  <c r="Q4578" i="11" a="1"/>
  <c r="Q4578" i="11" s="1"/>
  <c r="R4578" i="11" a="1"/>
  <c r="R4578" i="11" s="1"/>
  <c r="N4579" i="11" a="1"/>
  <c r="N4579" i="11" s="1"/>
  <c r="O4579" i="11" a="1"/>
  <c r="O4579" i="11" s="1"/>
  <c r="P4579" i="11" a="1"/>
  <c r="P4579" i="11" s="1"/>
  <c r="Q4579" i="11" a="1"/>
  <c r="Q4579" i="11" s="1"/>
  <c r="R4579" i="11" a="1"/>
  <c r="R4579" i="11" s="1"/>
  <c r="N4580" i="11" a="1"/>
  <c r="N4580" i="11" s="1"/>
  <c r="O4580" i="11" a="1"/>
  <c r="O4580" i="11" s="1"/>
  <c r="P4580" i="11" a="1"/>
  <c r="P4580" i="11" s="1"/>
  <c r="Q4580" i="11" a="1"/>
  <c r="Q4580" i="11" s="1"/>
  <c r="R4580" i="11" a="1"/>
  <c r="R4580" i="11" s="1"/>
  <c r="N4581" i="11" a="1"/>
  <c r="N4581" i="11" s="1"/>
  <c r="O4581" i="11" a="1"/>
  <c r="O4581" i="11" s="1"/>
  <c r="P4581" i="11" a="1"/>
  <c r="P4581" i="11" s="1"/>
  <c r="Q4581" i="11" a="1"/>
  <c r="Q4581" i="11" s="1"/>
  <c r="R4581" i="11" a="1"/>
  <c r="R4581" i="11" s="1"/>
  <c r="N4582" i="11" a="1"/>
  <c r="N4582" i="11" s="1"/>
  <c r="O4582" i="11" a="1"/>
  <c r="O4582" i="11" s="1"/>
  <c r="P4582" i="11" a="1"/>
  <c r="P4582" i="11" s="1"/>
  <c r="Q4582" i="11" a="1"/>
  <c r="Q4582" i="11" s="1"/>
  <c r="R4582" i="11" a="1"/>
  <c r="R4582" i="11" s="1"/>
  <c r="N4583" i="11" a="1"/>
  <c r="N4583" i="11" s="1"/>
  <c r="O4583" i="11" a="1"/>
  <c r="O4583" i="11" s="1"/>
  <c r="P4583" i="11" a="1"/>
  <c r="P4583" i="11" s="1"/>
  <c r="Q4583" i="11" a="1"/>
  <c r="Q4583" i="11" s="1"/>
  <c r="R4583" i="11" a="1"/>
  <c r="R4583" i="11" s="1"/>
  <c r="N4584" i="11" a="1"/>
  <c r="N4584" i="11" s="1"/>
  <c r="O4584" i="11" a="1"/>
  <c r="O4584" i="11" s="1"/>
  <c r="P4584" i="11" a="1"/>
  <c r="P4584" i="11" s="1"/>
  <c r="Q4584" i="11" a="1"/>
  <c r="Q4584" i="11" s="1"/>
  <c r="R4584" i="11" a="1"/>
  <c r="R4584" i="11" s="1"/>
  <c r="N4585" i="11" a="1"/>
  <c r="N4585" i="11" s="1"/>
  <c r="O4585" i="11" a="1"/>
  <c r="O4585" i="11" s="1"/>
  <c r="P4585" i="11" a="1"/>
  <c r="P4585" i="11" s="1"/>
  <c r="Q4585" i="11" a="1"/>
  <c r="Q4585" i="11" s="1"/>
  <c r="R4585" i="11" a="1"/>
  <c r="R4585" i="11" s="1"/>
  <c r="N4586" i="11" a="1"/>
  <c r="N4586" i="11" s="1"/>
  <c r="O4586" i="11" a="1"/>
  <c r="O4586" i="11" s="1"/>
  <c r="P4586" i="11" a="1"/>
  <c r="P4586" i="11" s="1"/>
  <c r="Q4586" i="11" a="1"/>
  <c r="Q4586" i="11" s="1"/>
  <c r="R4586" i="11" a="1"/>
  <c r="R4586" i="11" s="1"/>
  <c r="N4587" i="11" a="1"/>
  <c r="N4587" i="11" s="1"/>
  <c r="O4587" i="11" a="1"/>
  <c r="O4587" i="11" s="1"/>
  <c r="P4587" i="11" a="1"/>
  <c r="P4587" i="11" s="1"/>
  <c r="Q4587" i="11" a="1"/>
  <c r="Q4587" i="11" s="1"/>
  <c r="R4587" i="11" a="1"/>
  <c r="R4587" i="11" s="1"/>
  <c r="N4588" i="11" a="1"/>
  <c r="N4588" i="11" s="1"/>
  <c r="O4588" i="11" a="1"/>
  <c r="O4588" i="11" s="1"/>
  <c r="P4588" i="11" a="1"/>
  <c r="P4588" i="11" s="1"/>
  <c r="Q4588" i="11" a="1"/>
  <c r="Q4588" i="11" s="1"/>
  <c r="R4588" i="11" a="1"/>
  <c r="R4588" i="11" s="1"/>
  <c r="N4589" i="11" a="1"/>
  <c r="N4589" i="11" s="1"/>
  <c r="O4589" i="11" a="1"/>
  <c r="O4589" i="11" s="1"/>
  <c r="P4589" i="11" a="1"/>
  <c r="P4589" i="11" s="1"/>
  <c r="Q4589" i="11" a="1"/>
  <c r="Q4589" i="11" s="1"/>
  <c r="R4589" i="11" a="1"/>
  <c r="R4589" i="11" s="1"/>
  <c r="N4590" i="11" a="1"/>
  <c r="N4590" i="11" s="1"/>
  <c r="O4590" i="11" a="1"/>
  <c r="O4590" i="11" s="1"/>
  <c r="P4590" i="11" a="1"/>
  <c r="P4590" i="11" s="1"/>
  <c r="Q4590" i="11" a="1"/>
  <c r="Q4590" i="11" s="1"/>
  <c r="R4590" i="11" a="1"/>
  <c r="R4590" i="11" s="1"/>
  <c r="N4591" i="11" a="1"/>
  <c r="N4591" i="11" s="1"/>
  <c r="O4591" i="11" a="1"/>
  <c r="O4591" i="11" s="1"/>
  <c r="P4591" i="11" a="1"/>
  <c r="P4591" i="11" s="1"/>
  <c r="Q4591" i="11" a="1"/>
  <c r="Q4591" i="11" s="1"/>
  <c r="R4591" i="11" a="1"/>
  <c r="R4591" i="11" s="1"/>
  <c r="N4592" i="11" a="1"/>
  <c r="N4592" i="11" s="1"/>
  <c r="O4592" i="11" a="1"/>
  <c r="O4592" i="11" s="1"/>
  <c r="P4592" i="11" a="1"/>
  <c r="P4592" i="11" s="1"/>
  <c r="Q4592" i="11" a="1"/>
  <c r="Q4592" i="11" s="1"/>
  <c r="R4592" i="11" a="1"/>
  <c r="R4592" i="11" s="1"/>
  <c r="N4593" i="11" a="1"/>
  <c r="N4593" i="11" s="1"/>
  <c r="O4593" i="11" a="1"/>
  <c r="O4593" i="11" s="1"/>
  <c r="P4593" i="11" a="1"/>
  <c r="P4593" i="11" s="1"/>
  <c r="Q4593" i="11" a="1"/>
  <c r="Q4593" i="11" s="1"/>
  <c r="R4593" i="11" a="1"/>
  <c r="R4593" i="11" s="1"/>
  <c r="N4594" i="11" a="1"/>
  <c r="N4594" i="11" s="1"/>
  <c r="O4594" i="11" a="1"/>
  <c r="O4594" i="11" s="1"/>
  <c r="P4594" i="11" a="1"/>
  <c r="P4594" i="11" s="1"/>
  <c r="Q4594" i="11" a="1"/>
  <c r="Q4594" i="11" s="1"/>
  <c r="R4594" i="11" a="1"/>
  <c r="R4594" i="11" s="1"/>
  <c r="N4595" i="11" a="1"/>
  <c r="N4595" i="11" s="1"/>
  <c r="O4595" i="11" a="1"/>
  <c r="O4595" i="11" s="1"/>
  <c r="P4595" i="11" a="1"/>
  <c r="P4595" i="11" s="1"/>
  <c r="Q4595" i="11" a="1"/>
  <c r="Q4595" i="11" s="1"/>
  <c r="R4595" i="11" a="1"/>
  <c r="R4595" i="11" s="1"/>
  <c r="N4596" i="11" a="1"/>
  <c r="N4596" i="11" s="1"/>
  <c r="O4596" i="11" a="1"/>
  <c r="O4596" i="11" s="1"/>
  <c r="P4596" i="11" a="1"/>
  <c r="P4596" i="11" s="1"/>
  <c r="Q4596" i="11" a="1"/>
  <c r="Q4596" i="11" s="1"/>
  <c r="R4596" i="11" a="1"/>
  <c r="R4596" i="11" s="1"/>
  <c r="N4597" i="11" a="1"/>
  <c r="N4597" i="11" s="1"/>
  <c r="O4597" i="11" a="1"/>
  <c r="O4597" i="11" s="1"/>
  <c r="P4597" i="11" a="1"/>
  <c r="P4597" i="11" s="1"/>
  <c r="Q4597" i="11" a="1"/>
  <c r="Q4597" i="11" s="1"/>
  <c r="R4597" i="11" a="1"/>
  <c r="R4597" i="11" s="1"/>
  <c r="N4598" i="11" a="1"/>
  <c r="N4598" i="11" s="1"/>
  <c r="O4598" i="11" a="1"/>
  <c r="O4598" i="11" s="1"/>
  <c r="P4598" i="11" a="1"/>
  <c r="P4598" i="11" s="1"/>
  <c r="Q4598" i="11" a="1"/>
  <c r="Q4598" i="11" s="1"/>
  <c r="R4598" i="11" a="1"/>
  <c r="R4598" i="11" s="1"/>
  <c r="N4599" i="11" a="1"/>
  <c r="N4599" i="11" s="1"/>
  <c r="O4599" i="11" a="1"/>
  <c r="O4599" i="11" s="1"/>
  <c r="P4599" i="11" a="1"/>
  <c r="P4599" i="11" s="1"/>
  <c r="Q4599" i="11" a="1"/>
  <c r="Q4599" i="11" s="1"/>
  <c r="R4599" i="11" a="1"/>
  <c r="R4599" i="11" s="1"/>
  <c r="N4600" i="11" a="1"/>
  <c r="N4600" i="11" s="1"/>
  <c r="O4600" i="11" a="1"/>
  <c r="O4600" i="11" s="1"/>
  <c r="P4600" i="11" a="1"/>
  <c r="P4600" i="11" s="1"/>
  <c r="Q4600" i="11" a="1"/>
  <c r="Q4600" i="11" s="1"/>
  <c r="R4600" i="11" a="1"/>
  <c r="R4600" i="11" s="1"/>
  <c r="N4601" i="11" a="1"/>
  <c r="N4601" i="11" s="1"/>
  <c r="O4601" i="11" a="1"/>
  <c r="O4601" i="11" s="1"/>
  <c r="P4601" i="11" a="1"/>
  <c r="P4601" i="11" s="1"/>
  <c r="Q4601" i="11" a="1"/>
  <c r="Q4601" i="11" s="1"/>
  <c r="R4601" i="11" a="1"/>
  <c r="R4601" i="11" s="1"/>
  <c r="N4602" i="11" a="1"/>
  <c r="N4602" i="11" s="1"/>
  <c r="O4602" i="11" a="1"/>
  <c r="O4602" i="11" s="1"/>
  <c r="P4602" i="11" a="1"/>
  <c r="P4602" i="11" s="1"/>
  <c r="Q4602" i="11" a="1"/>
  <c r="Q4602" i="11" s="1"/>
  <c r="R4602" i="11" a="1"/>
  <c r="R4602" i="11" s="1"/>
  <c r="N4603" i="11" a="1"/>
  <c r="N4603" i="11" s="1"/>
  <c r="O4603" i="11" a="1"/>
  <c r="O4603" i="11" s="1"/>
  <c r="P4603" i="11" a="1"/>
  <c r="P4603" i="11" s="1"/>
  <c r="Q4603" i="11" a="1"/>
  <c r="Q4603" i="11" s="1"/>
  <c r="R4603" i="11" a="1"/>
  <c r="R4603" i="11" s="1"/>
  <c r="N4604" i="11" a="1"/>
  <c r="N4604" i="11" s="1"/>
  <c r="O4604" i="11" a="1"/>
  <c r="O4604" i="11" s="1"/>
  <c r="P4604" i="11" a="1"/>
  <c r="P4604" i="11" s="1"/>
  <c r="Q4604" i="11" a="1"/>
  <c r="Q4604" i="11" s="1"/>
  <c r="R4604" i="11" a="1"/>
  <c r="R4604" i="11" s="1"/>
  <c r="N4605" i="11" a="1"/>
  <c r="N4605" i="11" s="1"/>
  <c r="O4605" i="11" a="1"/>
  <c r="O4605" i="11" s="1"/>
  <c r="P4605" i="11" a="1"/>
  <c r="P4605" i="11" s="1"/>
  <c r="Q4605" i="11" a="1"/>
  <c r="Q4605" i="11" s="1"/>
  <c r="R4605" i="11" a="1"/>
  <c r="R4605" i="11" s="1"/>
  <c r="N4606" i="11" a="1"/>
  <c r="N4606" i="11" s="1"/>
  <c r="O4606" i="11" a="1"/>
  <c r="O4606" i="11" s="1"/>
  <c r="P4606" i="11" a="1"/>
  <c r="P4606" i="11" s="1"/>
  <c r="Q4606" i="11" a="1"/>
  <c r="Q4606" i="11" s="1"/>
  <c r="R4606" i="11" a="1"/>
  <c r="R4606" i="11" s="1"/>
  <c r="N4607" i="11" a="1"/>
  <c r="N4607" i="11" s="1"/>
  <c r="O4607" i="11" a="1"/>
  <c r="O4607" i="11" s="1"/>
  <c r="P4607" i="11" a="1"/>
  <c r="P4607" i="11" s="1"/>
  <c r="Q4607" i="11" a="1"/>
  <c r="Q4607" i="11" s="1"/>
  <c r="R4607" i="11" a="1"/>
  <c r="R4607" i="11" s="1"/>
  <c r="N4608" i="11" a="1"/>
  <c r="N4608" i="11" s="1"/>
  <c r="O4608" i="11" a="1"/>
  <c r="O4608" i="11" s="1"/>
  <c r="P4608" i="11" a="1"/>
  <c r="P4608" i="11" s="1"/>
  <c r="Q4608" i="11" a="1"/>
  <c r="Q4608" i="11" s="1"/>
  <c r="R4608" i="11" a="1"/>
  <c r="R4608" i="11" s="1"/>
  <c r="N4609" i="11" a="1"/>
  <c r="N4609" i="11" s="1"/>
  <c r="O4609" i="11" a="1"/>
  <c r="O4609" i="11" s="1"/>
  <c r="P4609" i="11" a="1"/>
  <c r="P4609" i="11" s="1"/>
  <c r="Q4609" i="11" a="1"/>
  <c r="Q4609" i="11" s="1"/>
  <c r="R4609" i="11" a="1"/>
  <c r="R4609" i="11" s="1"/>
  <c r="N4610" i="11" a="1"/>
  <c r="N4610" i="11" s="1"/>
  <c r="O4610" i="11" a="1"/>
  <c r="O4610" i="11" s="1"/>
  <c r="P4610" i="11" a="1"/>
  <c r="P4610" i="11" s="1"/>
  <c r="Q4610" i="11" a="1"/>
  <c r="Q4610" i="11" s="1"/>
  <c r="R4610" i="11" a="1"/>
  <c r="R4610" i="11" s="1"/>
  <c r="N4611" i="11" a="1"/>
  <c r="N4611" i="11" s="1"/>
  <c r="O4611" i="11" a="1"/>
  <c r="O4611" i="11" s="1"/>
  <c r="P4611" i="11" a="1"/>
  <c r="P4611" i="11" s="1"/>
  <c r="Q4611" i="11" a="1"/>
  <c r="Q4611" i="11" s="1"/>
  <c r="R4611" i="11" a="1"/>
  <c r="R4611" i="11" s="1"/>
  <c r="N4612" i="11" a="1"/>
  <c r="N4612" i="11" s="1"/>
  <c r="O4612" i="11" a="1"/>
  <c r="O4612" i="11" s="1"/>
  <c r="P4612" i="11" a="1"/>
  <c r="P4612" i="11" s="1"/>
  <c r="Q4612" i="11" a="1"/>
  <c r="Q4612" i="11" s="1"/>
  <c r="R4612" i="11" a="1"/>
  <c r="R4612" i="11" s="1"/>
  <c r="N4613" i="11" a="1"/>
  <c r="N4613" i="11" s="1"/>
  <c r="O4613" i="11" a="1"/>
  <c r="O4613" i="11" s="1"/>
  <c r="P4613" i="11" a="1"/>
  <c r="P4613" i="11" s="1"/>
  <c r="Q4613" i="11" a="1"/>
  <c r="Q4613" i="11" s="1"/>
  <c r="R4613" i="11" a="1"/>
  <c r="R4613" i="11" s="1"/>
  <c r="N4614" i="11" a="1"/>
  <c r="N4614" i="11" s="1"/>
  <c r="O4614" i="11" a="1"/>
  <c r="O4614" i="11" s="1"/>
  <c r="P4614" i="11" a="1"/>
  <c r="P4614" i="11" s="1"/>
  <c r="Q4614" i="11" a="1"/>
  <c r="Q4614" i="11" s="1"/>
  <c r="R4614" i="11" a="1"/>
  <c r="R4614" i="11" s="1"/>
  <c r="N4615" i="11" a="1"/>
  <c r="N4615" i="11" s="1"/>
  <c r="O4615" i="11" a="1"/>
  <c r="O4615" i="11" s="1"/>
  <c r="P4615" i="11" a="1"/>
  <c r="P4615" i="11" s="1"/>
  <c r="Q4615" i="11" a="1"/>
  <c r="Q4615" i="11" s="1"/>
  <c r="R4615" i="11" a="1"/>
  <c r="R4615" i="11" s="1"/>
  <c r="N4616" i="11" a="1"/>
  <c r="N4616" i="11" s="1"/>
  <c r="O4616" i="11" a="1"/>
  <c r="O4616" i="11" s="1"/>
  <c r="P4616" i="11" a="1"/>
  <c r="P4616" i="11" s="1"/>
  <c r="Q4616" i="11" a="1"/>
  <c r="Q4616" i="11" s="1"/>
  <c r="R4616" i="11" a="1"/>
  <c r="R4616" i="11" s="1"/>
  <c r="N4617" i="11" a="1"/>
  <c r="N4617" i="11" s="1"/>
  <c r="O4617" i="11" a="1"/>
  <c r="O4617" i="11" s="1"/>
  <c r="P4617" i="11" a="1"/>
  <c r="P4617" i="11" s="1"/>
  <c r="Q4617" i="11" a="1"/>
  <c r="Q4617" i="11" s="1"/>
  <c r="R4617" i="11" a="1"/>
  <c r="R4617" i="11" s="1"/>
  <c r="N4618" i="11" a="1"/>
  <c r="N4618" i="11" s="1"/>
  <c r="O4618" i="11" a="1"/>
  <c r="O4618" i="11" s="1"/>
  <c r="P4618" i="11" a="1"/>
  <c r="P4618" i="11" s="1"/>
  <c r="Q4618" i="11" a="1"/>
  <c r="Q4618" i="11" s="1"/>
  <c r="R4618" i="11" a="1"/>
  <c r="R4618" i="11" s="1"/>
  <c r="N4619" i="11" a="1"/>
  <c r="N4619" i="11" s="1"/>
  <c r="O4619" i="11" a="1"/>
  <c r="O4619" i="11" s="1"/>
  <c r="P4619" i="11" a="1"/>
  <c r="P4619" i="11" s="1"/>
  <c r="Q4619" i="11" a="1"/>
  <c r="Q4619" i="11" s="1"/>
  <c r="R4619" i="11" a="1"/>
  <c r="R4619" i="11" s="1"/>
  <c r="N4620" i="11" a="1"/>
  <c r="N4620" i="11" s="1"/>
  <c r="O4620" i="11" a="1"/>
  <c r="O4620" i="11" s="1"/>
  <c r="P4620" i="11" a="1"/>
  <c r="P4620" i="11" s="1"/>
  <c r="Q4620" i="11" a="1"/>
  <c r="Q4620" i="11" s="1"/>
  <c r="R4620" i="11" a="1"/>
  <c r="R4620" i="11" s="1"/>
  <c r="N4621" i="11" a="1"/>
  <c r="N4621" i="11" s="1"/>
  <c r="O4621" i="11" a="1"/>
  <c r="O4621" i="11" s="1"/>
  <c r="P4621" i="11" a="1"/>
  <c r="P4621" i="11" s="1"/>
  <c r="Q4621" i="11" a="1"/>
  <c r="Q4621" i="11" s="1"/>
  <c r="R4621" i="11" a="1"/>
  <c r="R4621" i="11" s="1"/>
  <c r="N4622" i="11" a="1"/>
  <c r="N4622" i="11" s="1"/>
  <c r="O4622" i="11" a="1"/>
  <c r="O4622" i="11" s="1"/>
  <c r="P4622" i="11" a="1"/>
  <c r="P4622" i="11" s="1"/>
  <c r="Q4622" i="11" a="1"/>
  <c r="Q4622" i="11" s="1"/>
  <c r="R4622" i="11" a="1"/>
  <c r="R4622" i="11" s="1"/>
  <c r="N4623" i="11" a="1"/>
  <c r="N4623" i="11" s="1"/>
  <c r="O4623" i="11" a="1"/>
  <c r="O4623" i="11" s="1"/>
  <c r="P4623" i="11" a="1"/>
  <c r="P4623" i="11" s="1"/>
  <c r="Q4623" i="11" a="1"/>
  <c r="Q4623" i="11" s="1"/>
  <c r="R4623" i="11" a="1"/>
  <c r="R4623" i="11" s="1"/>
  <c r="N4624" i="11" a="1"/>
  <c r="N4624" i="11" s="1"/>
  <c r="O4624" i="11" a="1"/>
  <c r="O4624" i="11" s="1"/>
  <c r="P4624" i="11" a="1"/>
  <c r="P4624" i="11" s="1"/>
  <c r="Q4624" i="11" a="1"/>
  <c r="Q4624" i="11" s="1"/>
  <c r="R4624" i="11" a="1"/>
  <c r="R4624" i="11" s="1"/>
  <c r="N4625" i="11" a="1"/>
  <c r="N4625" i="11" s="1"/>
  <c r="O4625" i="11" a="1"/>
  <c r="O4625" i="11" s="1"/>
  <c r="P4625" i="11" a="1"/>
  <c r="P4625" i="11" s="1"/>
  <c r="Q4625" i="11" a="1"/>
  <c r="Q4625" i="11" s="1"/>
  <c r="R4625" i="11" a="1"/>
  <c r="R4625" i="11" s="1"/>
  <c r="N4626" i="11" a="1"/>
  <c r="N4626" i="11" s="1"/>
  <c r="O4626" i="11" a="1"/>
  <c r="O4626" i="11" s="1"/>
  <c r="P4626" i="11" a="1"/>
  <c r="P4626" i="11" s="1"/>
  <c r="Q4626" i="11" a="1"/>
  <c r="Q4626" i="11" s="1"/>
  <c r="R4626" i="11" a="1"/>
  <c r="R4626" i="11" s="1"/>
  <c r="N4627" i="11" a="1"/>
  <c r="N4627" i="11" s="1"/>
  <c r="O4627" i="11" a="1"/>
  <c r="O4627" i="11" s="1"/>
  <c r="P4627" i="11" a="1"/>
  <c r="P4627" i="11" s="1"/>
  <c r="Q4627" i="11" a="1"/>
  <c r="Q4627" i="11" s="1"/>
  <c r="R4627" i="11" a="1"/>
  <c r="R4627" i="11" s="1"/>
  <c r="N4628" i="11" a="1"/>
  <c r="N4628" i="11" s="1"/>
  <c r="O4628" i="11" a="1"/>
  <c r="O4628" i="11" s="1"/>
  <c r="P4628" i="11" a="1"/>
  <c r="P4628" i="11" s="1"/>
  <c r="Q4628" i="11" a="1"/>
  <c r="Q4628" i="11" s="1"/>
  <c r="R4628" i="11" a="1"/>
  <c r="R4628" i="11" s="1"/>
  <c r="N4629" i="11" a="1"/>
  <c r="N4629" i="11" s="1"/>
  <c r="O4629" i="11" a="1"/>
  <c r="O4629" i="11" s="1"/>
  <c r="P4629" i="11" a="1"/>
  <c r="P4629" i="11" s="1"/>
  <c r="Q4629" i="11" a="1"/>
  <c r="Q4629" i="11" s="1"/>
  <c r="R4629" i="11" a="1"/>
  <c r="R4629" i="11" s="1"/>
  <c r="N4630" i="11" a="1"/>
  <c r="N4630" i="11" s="1"/>
  <c r="O4630" i="11" a="1"/>
  <c r="O4630" i="11" s="1"/>
  <c r="P4630" i="11" a="1"/>
  <c r="P4630" i="11" s="1"/>
  <c r="Q4630" i="11" a="1"/>
  <c r="Q4630" i="11" s="1"/>
  <c r="R4630" i="11" a="1"/>
  <c r="R4630" i="11" s="1"/>
  <c r="N4631" i="11" a="1"/>
  <c r="N4631" i="11" s="1"/>
  <c r="O4631" i="11" a="1"/>
  <c r="O4631" i="11" s="1"/>
  <c r="P4631" i="11" a="1"/>
  <c r="P4631" i="11" s="1"/>
  <c r="Q4631" i="11" a="1"/>
  <c r="Q4631" i="11" s="1"/>
  <c r="R4631" i="11" a="1"/>
  <c r="R4631" i="11" s="1"/>
  <c r="N4632" i="11" a="1"/>
  <c r="N4632" i="11" s="1"/>
  <c r="O4632" i="11" a="1"/>
  <c r="O4632" i="11" s="1"/>
  <c r="P4632" i="11" a="1"/>
  <c r="P4632" i="11" s="1"/>
  <c r="Q4632" i="11" a="1"/>
  <c r="Q4632" i="11" s="1"/>
  <c r="R4632" i="11" a="1"/>
  <c r="R4632" i="11" s="1"/>
  <c r="N4633" i="11" a="1"/>
  <c r="N4633" i="11" s="1"/>
  <c r="O4633" i="11" a="1"/>
  <c r="O4633" i="11" s="1"/>
  <c r="P4633" i="11" a="1"/>
  <c r="P4633" i="11" s="1"/>
  <c r="Q4633" i="11" a="1"/>
  <c r="Q4633" i="11" s="1"/>
  <c r="R4633" i="11" a="1"/>
  <c r="R4633" i="11" s="1"/>
  <c r="N4634" i="11" a="1"/>
  <c r="N4634" i="11" s="1"/>
  <c r="O4634" i="11" a="1"/>
  <c r="O4634" i="11" s="1"/>
  <c r="P4634" i="11" a="1"/>
  <c r="P4634" i="11" s="1"/>
  <c r="Q4634" i="11" a="1"/>
  <c r="Q4634" i="11" s="1"/>
  <c r="R4634" i="11" a="1"/>
  <c r="R4634" i="11" s="1"/>
  <c r="N4635" i="11" a="1"/>
  <c r="N4635" i="11" s="1"/>
  <c r="O4635" i="11" a="1"/>
  <c r="O4635" i="11" s="1"/>
  <c r="P4635" i="11" a="1"/>
  <c r="P4635" i="11" s="1"/>
  <c r="Q4635" i="11" a="1"/>
  <c r="Q4635" i="11" s="1"/>
  <c r="R4635" i="11" a="1"/>
  <c r="R4635" i="11" s="1"/>
  <c r="N4636" i="11" a="1"/>
  <c r="N4636" i="11" s="1"/>
  <c r="O4636" i="11" a="1"/>
  <c r="O4636" i="11" s="1"/>
  <c r="P4636" i="11" a="1"/>
  <c r="P4636" i="11" s="1"/>
  <c r="Q4636" i="11" a="1"/>
  <c r="Q4636" i="11" s="1"/>
  <c r="R4636" i="11" a="1"/>
  <c r="R4636" i="11" s="1"/>
  <c r="N4637" i="11" a="1"/>
  <c r="N4637" i="11" s="1"/>
  <c r="O4637" i="11" a="1"/>
  <c r="O4637" i="11" s="1"/>
  <c r="P4637" i="11" a="1"/>
  <c r="P4637" i="11" s="1"/>
  <c r="Q4637" i="11" a="1"/>
  <c r="Q4637" i="11" s="1"/>
  <c r="R4637" i="11" a="1"/>
  <c r="R4637" i="11" s="1"/>
  <c r="N4638" i="11" a="1"/>
  <c r="N4638" i="11" s="1"/>
  <c r="O4638" i="11" a="1"/>
  <c r="O4638" i="11" s="1"/>
  <c r="P4638" i="11" a="1"/>
  <c r="P4638" i="11" s="1"/>
  <c r="Q4638" i="11" a="1"/>
  <c r="Q4638" i="11" s="1"/>
  <c r="R4638" i="11" a="1"/>
  <c r="R4638" i="11" s="1"/>
  <c r="N4639" i="11" a="1"/>
  <c r="N4639" i="11" s="1"/>
  <c r="O4639" i="11" a="1"/>
  <c r="O4639" i="11" s="1"/>
  <c r="P4639" i="11" a="1"/>
  <c r="P4639" i="11" s="1"/>
  <c r="Q4639" i="11" a="1"/>
  <c r="Q4639" i="11" s="1"/>
  <c r="R4639" i="11" a="1"/>
  <c r="R4639" i="11" s="1"/>
  <c r="N4640" i="11" a="1"/>
  <c r="N4640" i="11" s="1"/>
  <c r="O4640" i="11" a="1"/>
  <c r="O4640" i="11" s="1"/>
  <c r="P4640" i="11" a="1"/>
  <c r="P4640" i="11" s="1"/>
  <c r="Q4640" i="11" a="1"/>
  <c r="Q4640" i="11" s="1"/>
  <c r="R4640" i="11" a="1"/>
  <c r="R4640" i="11" s="1"/>
  <c r="N4641" i="11" a="1"/>
  <c r="N4641" i="11" s="1"/>
  <c r="O4641" i="11" a="1"/>
  <c r="O4641" i="11" s="1"/>
  <c r="P4641" i="11" a="1"/>
  <c r="P4641" i="11" s="1"/>
  <c r="Q4641" i="11" a="1"/>
  <c r="Q4641" i="11" s="1"/>
  <c r="R4641" i="11" a="1"/>
  <c r="R4641" i="11" s="1"/>
  <c r="N4642" i="11" a="1"/>
  <c r="N4642" i="11" s="1"/>
  <c r="O4642" i="11" a="1"/>
  <c r="O4642" i="11" s="1"/>
  <c r="P4642" i="11" a="1"/>
  <c r="P4642" i="11" s="1"/>
  <c r="Q4642" i="11" a="1"/>
  <c r="Q4642" i="11" s="1"/>
  <c r="R4642" i="11" a="1"/>
  <c r="R4642" i="11" s="1"/>
  <c r="N4643" i="11" a="1"/>
  <c r="N4643" i="11" s="1"/>
  <c r="O4643" i="11" a="1"/>
  <c r="O4643" i="11" s="1"/>
  <c r="P4643" i="11" a="1"/>
  <c r="P4643" i="11" s="1"/>
  <c r="Q4643" i="11" a="1"/>
  <c r="Q4643" i="11" s="1"/>
  <c r="R4643" i="11" a="1"/>
  <c r="R4643" i="11" s="1"/>
  <c r="N4644" i="11" a="1"/>
  <c r="N4644" i="11" s="1"/>
  <c r="O4644" i="11" a="1"/>
  <c r="O4644" i="11" s="1"/>
  <c r="P4644" i="11" a="1"/>
  <c r="P4644" i="11" s="1"/>
  <c r="Q4644" i="11" a="1"/>
  <c r="Q4644" i="11" s="1"/>
  <c r="R4644" i="11" a="1"/>
  <c r="R4644" i="11" s="1"/>
  <c r="N4645" i="11" a="1"/>
  <c r="N4645" i="11" s="1"/>
  <c r="O4645" i="11" a="1"/>
  <c r="O4645" i="11" s="1"/>
  <c r="P4645" i="11" a="1"/>
  <c r="P4645" i="11" s="1"/>
  <c r="Q4645" i="11" a="1"/>
  <c r="Q4645" i="11" s="1"/>
  <c r="R4645" i="11" a="1"/>
  <c r="R4645" i="11" s="1"/>
  <c r="N4646" i="11" a="1"/>
  <c r="N4646" i="11" s="1"/>
  <c r="O4646" i="11" a="1"/>
  <c r="O4646" i="11" s="1"/>
  <c r="P4646" i="11" a="1"/>
  <c r="P4646" i="11" s="1"/>
  <c r="Q4646" i="11" a="1"/>
  <c r="Q4646" i="11" s="1"/>
  <c r="R4646" i="11" a="1"/>
  <c r="R4646" i="11" s="1"/>
  <c r="N4647" i="11" a="1"/>
  <c r="N4647" i="11" s="1"/>
  <c r="O4647" i="11" a="1"/>
  <c r="O4647" i="11" s="1"/>
  <c r="P4647" i="11" a="1"/>
  <c r="P4647" i="11" s="1"/>
  <c r="Q4647" i="11" a="1"/>
  <c r="Q4647" i="11" s="1"/>
  <c r="R4647" i="11" a="1"/>
  <c r="R4647" i="11" s="1"/>
  <c r="N4648" i="11" a="1"/>
  <c r="N4648" i="11" s="1"/>
  <c r="O4648" i="11" a="1"/>
  <c r="O4648" i="11" s="1"/>
  <c r="P4648" i="11" a="1"/>
  <c r="P4648" i="11" s="1"/>
  <c r="Q4648" i="11" a="1"/>
  <c r="Q4648" i="11" s="1"/>
  <c r="R4648" i="11" a="1"/>
  <c r="R4648" i="11" s="1"/>
  <c r="N4649" i="11" a="1"/>
  <c r="N4649" i="11" s="1"/>
  <c r="O4649" i="11" a="1"/>
  <c r="O4649" i="11" s="1"/>
  <c r="P4649" i="11" a="1"/>
  <c r="P4649" i="11" s="1"/>
  <c r="Q4649" i="11" a="1"/>
  <c r="Q4649" i="11" s="1"/>
  <c r="R4649" i="11" a="1"/>
  <c r="R4649" i="11" s="1"/>
  <c r="N4650" i="11" a="1"/>
  <c r="N4650" i="11" s="1"/>
  <c r="O4650" i="11" a="1"/>
  <c r="O4650" i="11" s="1"/>
  <c r="P4650" i="11" a="1"/>
  <c r="P4650" i="11" s="1"/>
  <c r="Q4650" i="11" a="1"/>
  <c r="Q4650" i="11" s="1"/>
  <c r="R4650" i="11" a="1"/>
  <c r="R4650" i="11" s="1"/>
  <c r="N4651" i="11" a="1"/>
  <c r="N4651" i="11" s="1"/>
  <c r="O4651" i="11" a="1"/>
  <c r="O4651" i="11" s="1"/>
  <c r="P4651" i="11" a="1"/>
  <c r="P4651" i="11" s="1"/>
  <c r="Q4651" i="11" a="1"/>
  <c r="Q4651" i="11" s="1"/>
  <c r="R4651" i="11" a="1"/>
  <c r="R4651" i="11" s="1"/>
  <c r="N4652" i="11" a="1"/>
  <c r="N4652" i="11" s="1"/>
  <c r="O4652" i="11" a="1"/>
  <c r="O4652" i="11" s="1"/>
  <c r="P4652" i="11" a="1"/>
  <c r="P4652" i="11" s="1"/>
  <c r="Q4652" i="11" a="1"/>
  <c r="Q4652" i="11" s="1"/>
  <c r="R4652" i="11" a="1"/>
  <c r="R4652" i="11" s="1"/>
  <c r="N4653" i="11" a="1"/>
  <c r="N4653" i="11" s="1"/>
  <c r="O4653" i="11" a="1"/>
  <c r="O4653" i="11" s="1"/>
  <c r="P4653" i="11" a="1"/>
  <c r="P4653" i="11" s="1"/>
  <c r="Q4653" i="11" a="1"/>
  <c r="Q4653" i="11" s="1"/>
  <c r="R4653" i="11" a="1"/>
  <c r="R4653" i="11" s="1"/>
  <c r="N4654" i="11" a="1"/>
  <c r="N4654" i="11" s="1"/>
  <c r="O4654" i="11" a="1"/>
  <c r="O4654" i="11" s="1"/>
  <c r="P4654" i="11" a="1"/>
  <c r="P4654" i="11" s="1"/>
  <c r="Q4654" i="11" a="1"/>
  <c r="Q4654" i="11" s="1"/>
  <c r="R4654" i="11" a="1"/>
  <c r="R4654" i="11" s="1"/>
  <c r="N4655" i="11" a="1"/>
  <c r="N4655" i="11" s="1"/>
  <c r="O4655" i="11" a="1"/>
  <c r="O4655" i="11" s="1"/>
  <c r="P4655" i="11" a="1"/>
  <c r="P4655" i="11" s="1"/>
  <c r="Q4655" i="11" a="1"/>
  <c r="Q4655" i="11" s="1"/>
  <c r="R4655" i="11" a="1"/>
  <c r="R4655" i="11" s="1"/>
  <c r="N4656" i="11" a="1"/>
  <c r="N4656" i="11" s="1"/>
  <c r="O4656" i="11" a="1"/>
  <c r="O4656" i="11" s="1"/>
  <c r="P4656" i="11" a="1"/>
  <c r="P4656" i="11" s="1"/>
  <c r="Q4656" i="11" a="1"/>
  <c r="Q4656" i="11" s="1"/>
  <c r="R4656" i="11" a="1"/>
  <c r="R4656" i="11" s="1"/>
  <c r="N4657" i="11" a="1"/>
  <c r="N4657" i="11" s="1"/>
  <c r="O4657" i="11" a="1"/>
  <c r="O4657" i="11" s="1"/>
  <c r="P4657" i="11" a="1"/>
  <c r="P4657" i="11" s="1"/>
  <c r="Q4657" i="11" a="1"/>
  <c r="Q4657" i="11" s="1"/>
  <c r="R4657" i="11" a="1"/>
  <c r="R4657" i="11" s="1"/>
  <c r="N4658" i="11" a="1"/>
  <c r="N4658" i="11" s="1"/>
  <c r="O4658" i="11" a="1"/>
  <c r="O4658" i="11" s="1"/>
  <c r="P4658" i="11" a="1"/>
  <c r="P4658" i="11" s="1"/>
  <c r="Q4658" i="11" a="1"/>
  <c r="Q4658" i="11" s="1"/>
  <c r="R4658" i="11" a="1"/>
  <c r="R4658" i="11" s="1"/>
  <c r="N4659" i="11" a="1"/>
  <c r="N4659" i="11" s="1"/>
  <c r="O4659" i="11" a="1"/>
  <c r="O4659" i="11" s="1"/>
  <c r="P4659" i="11" a="1"/>
  <c r="P4659" i="11" s="1"/>
  <c r="Q4659" i="11" a="1"/>
  <c r="Q4659" i="11" s="1"/>
  <c r="R4659" i="11" a="1"/>
  <c r="R4659" i="11" s="1"/>
  <c r="N4660" i="11" a="1"/>
  <c r="N4660" i="11" s="1"/>
  <c r="O4660" i="11" a="1"/>
  <c r="O4660" i="11" s="1"/>
  <c r="P4660" i="11" a="1"/>
  <c r="P4660" i="11" s="1"/>
  <c r="Q4660" i="11" a="1"/>
  <c r="Q4660" i="11" s="1"/>
  <c r="R4660" i="11" a="1"/>
  <c r="R4660" i="11" s="1"/>
  <c r="N4661" i="11" a="1"/>
  <c r="N4661" i="11" s="1"/>
  <c r="O4661" i="11" a="1"/>
  <c r="O4661" i="11" s="1"/>
  <c r="P4661" i="11" a="1"/>
  <c r="P4661" i="11" s="1"/>
  <c r="Q4661" i="11" a="1"/>
  <c r="Q4661" i="11" s="1"/>
  <c r="R4661" i="11" a="1"/>
  <c r="R4661" i="11" s="1"/>
  <c r="N4662" i="11" a="1"/>
  <c r="N4662" i="11" s="1"/>
  <c r="O4662" i="11" a="1"/>
  <c r="O4662" i="11" s="1"/>
  <c r="P4662" i="11" a="1"/>
  <c r="P4662" i="11" s="1"/>
  <c r="Q4662" i="11" a="1"/>
  <c r="Q4662" i="11" s="1"/>
  <c r="R4662" i="11" a="1"/>
  <c r="R4662" i="11" s="1"/>
  <c r="N4663" i="11" a="1"/>
  <c r="N4663" i="11" s="1"/>
  <c r="O4663" i="11" a="1"/>
  <c r="O4663" i="11" s="1"/>
  <c r="P4663" i="11" a="1"/>
  <c r="P4663" i="11" s="1"/>
  <c r="Q4663" i="11" a="1"/>
  <c r="Q4663" i="11" s="1"/>
  <c r="R4663" i="11" a="1"/>
  <c r="R4663" i="11" s="1"/>
  <c r="N4664" i="11" a="1"/>
  <c r="N4664" i="11" s="1"/>
  <c r="O4664" i="11" a="1"/>
  <c r="O4664" i="11" s="1"/>
  <c r="P4664" i="11" a="1"/>
  <c r="P4664" i="11" s="1"/>
  <c r="Q4664" i="11" a="1"/>
  <c r="Q4664" i="11" s="1"/>
  <c r="R4664" i="11" a="1"/>
  <c r="R4664" i="11" s="1"/>
  <c r="N4665" i="11" a="1"/>
  <c r="N4665" i="11" s="1"/>
  <c r="O4665" i="11" a="1"/>
  <c r="O4665" i="11" s="1"/>
  <c r="P4665" i="11" a="1"/>
  <c r="P4665" i="11" s="1"/>
  <c r="Q4665" i="11" a="1"/>
  <c r="Q4665" i="11" s="1"/>
  <c r="R4665" i="11" a="1"/>
  <c r="R4665" i="11" s="1"/>
  <c r="N4666" i="11" a="1"/>
  <c r="N4666" i="11" s="1"/>
  <c r="O4666" i="11" a="1"/>
  <c r="O4666" i="11" s="1"/>
  <c r="P4666" i="11" a="1"/>
  <c r="P4666" i="11" s="1"/>
  <c r="Q4666" i="11" a="1"/>
  <c r="Q4666" i="11" s="1"/>
  <c r="R4666" i="11" a="1"/>
  <c r="R4666" i="11" s="1"/>
  <c r="N4667" i="11" a="1"/>
  <c r="N4667" i="11" s="1"/>
  <c r="O4667" i="11" a="1"/>
  <c r="O4667" i="11" s="1"/>
  <c r="P4667" i="11" a="1"/>
  <c r="P4667" i="11" s="1"/>
  <c r="Q4667" i="11" a="1"/>
  <c r="Q4667" i="11" s="1"/>
  <c r="R4667" i="11" a="1"/>
  <c r="R4667" i="11" s="1"/>
  <c r="N4668" i="11" a="1"/>
  <c r="N4668" i="11" s="1"/>
  <c r="O4668" i="11" a="1"/>
  <c r="O4668" i="11" s="1"/>
  <c r="P4668" i="11" a="1"/>
  <c r="P4668" i="11" s="1"/>
  <c r="Q4668" i="11" a="1"/>
  <c r="Q4668" i="11" s="1"/>
  <c r="R4668" i="11" a="1"/>
  <c r="R4668" i="11" s="1"/>
  <c r="N4669" i="11" a="1"/>
  <c r="N4669" i="11" s="1"/>
  <c r="O4669" i="11" a="1"/>
  <c r="O4669" i="11" s="1"/>
  <c r="P4669" i="11" a="1"/>
  <c r="P4669" i="11" s="1"/>
  <c r="Q4669" i="11" a="1"/>
  <c r="Q4669" i="11" s="1"/>
  <c r="R4669" i="11" a="1"/>
  <c r="R4669" i="11" s="1"/>
  <c r="N4670" i="11" a="1"/>
  <c r="N4670" i="11" s="1"/>
  <c r="O4670" i="11" a="1"/>
  <c r="O4670" i="11" s="1"/>
  <c r="P4670" i="11" a="1"/>
  <c r="P4670" i="11" s="1"/>
  <c r="Q4670" i="11" a="1"/>
  <c r="Q4670" i="11" s="1"/>
  <c r="R4670" i="11" a="1"/>
  <c r="R4670" i="11" s="1"/>
  <c r="N4671" i="11" a="1"/>
  <c r="N4671" i="11" s="1"/>
  <c r="O4671" i="11" a="1"/>
  <c r="O4671" i="11" s="1"/>
  <c r="P4671" i="11" a="1"/>
  <c r="P4671" i="11" s="1"/>
  <c r="Q4671" i="11" a="1"/>
  <c r="Q4671" i="11" s="1"/>
  <c r="R4671" i="11" a="1"/>
  <c r="R4671" i="11" s="1"/>
  <c r="N4672" i="11" a="1"/>
  <c r="N4672" i="11" s="1"/>
  <c r="O4672" i="11" a="1"/>
  <c r="O4672" i="11" s="1"/>
  <c r="P4672" i="11" a="1"/>
  <c r="P4672" i="11" s="1"/>
  <c r="Q4672" i="11" a="1"/>
  <c r="Q4672" i="11" s="1"/>
  <c r="R4672" i="11" a="1"/>
  <c r="R4672" i="11" s="1"/>
  <c r="N4673" i="11" a="1"/>
  <c r="N4673" i="11" s="1"/>
  <c r="O4673" i="11" a="1"/>
  <c r="O4673" i="11" s="1"/>
  <c r="P4673" i="11" a="1"/>
  <c r="P4673" i="11" s="1"/>
  <c r="Q4673" i="11" a="1"/>
  <c r="Q4673" i="11" s="1"/>
  <c r="R4673" i="11" a="1"/>
  <c r="R4673" i="11" s="1"/>
  <c r="N4674" i="11" a="1"/>
  <c r="N4674" i="11" s="1"/>
  <c r="O4674" i="11" a="1"/>
  <c r="O4674" i="11" s="1"/>
  <c r="P4674" i="11" a="1"/>
  <c r="P4674" i="11" s="1"/>
  <c r="Q4674" i="11" a="1"/>
  <c r="Q4674" i="11" s="1"/>
  <c r="R4674" i="11" a="1"/>
  <c r="R4674" i="11" s="1"/>
  <c r="N4675" i="11" a="1"/>
  <c r="N4675" i="11" s="1"/>
  <c r="O4675" i="11" a="1"/>
  <c r="O4675" i="11" s="1"/>
  <c r="P4675" i="11" a="1"/>
  <c r="P4675" i="11" s="1"/>
  <c r="Q4675" i="11" a="1"/>
  <c r="Q4675" i="11" s="1"/>
  <c r="R4675" i="11" a="1"/>
  <c r="R4675" i="11" s="1"/>
  <c r="N4676" i="11" a="1"/>
  <c r="N4676" i="11" s="1"/>
  <c r="O4676" i="11" a="1"/>
  <c r="O4676" i="11" s="1"/>
  <c r="P4676" i="11" a="1"/>
  <c r="P4676" i="11" s="1"/>
  <c r="Q4676" i="11" a="1"/>
  <c r="Q4676" i="11" s="1"/>
  <c r="R4676" i="11" a="1"/>
  <c r="R4676" i="11" s="1"/>
  <c r="N4677" i="11" a="1"/>
  <c r="N4677" i="11" s="1"/>
  <c r="O4677" i="11" a="1"/>
  <c r="O4677" i="11" s="1"/>
  <c r="P4677" i="11" a="1"/>
  <c r="P4677" i="11" s="1"/>
  <c r="Q4677" i="11" a="1"/>
  <c r="Q4677" i="11" s="1"/>
  <c r="R4677" i="11" a="1"/>
  <c r="R4677" i="11" s="1"/>
  <c r="N4678" i="11" a="1"/>
  <c r="N4678" i="11" s="1"/>
  <c r="O4678" i="11" a="1"/>
  <c r="O4678" i="11" s="1"/>
  <c r="P4678" i="11" a="1"/>
  <c r="P4678" i="11" s="1"/>
  <c r="Q4678" i="11" a="1"/>
  <c r="Q4678" i="11" s="1"/>
  <c r="R4678" i="11" a="1"/>
  <c r="R4678" i="11" s="1"/>
  <c r="N4679" i="11" a="1"/>
  <c r="N4679" i="11" s="1"/>
  <c r="O4679" i="11" a="1"/>
  <c r="O4679" i="11" s="1"/>
  <c r="P4679" i="11" a="1"/>
  <c r="P4679" i="11" s="1"/>
  <c r="Q4679" i="11" a="1"/>
  <c r="Q4679" i="11" s="1"/>
  <c r="R4679" i="11" a="1"/>
  <c r="R4679" i="11" s="1"/>
  <c r="N4680" i="11" a="1"/>
  <c r="N4680" i="11" s="1"/>
  <c r="O4680" i="11" a="1"/>
  <c r="O4680" i="11" s="1"/>
  <c r="P4680" i="11" a="1"/>
  <c r="P4680" i="11" s="1"/>
  <c r="Q4680" i="11" a="1"/>
  <c r="Q4680" i="11" s="1"/>
  <c r="R4680" i="11" a="1"/>
  <c r="R4680" i="11" s="1"/>
  <c r="N4681" i="11" a="1"/>
  <c r="N4681" i="11" s="1"/>
  <c r="O4681" i="11" a="1"/>
  <c r="O4681" i="11" s="1"/>
  <c r="P4681" i="11" a="1"/>
  <c r="P4681" i="11" s="1"/>
  <c r="Q4681" i="11" a="1"/>
  <c r="Q4681" i="11" s="1"/>
  <c r="R4681" i="11" a="1"/>
  <c r="R4681" i="11" s="1"/>
  <c r="N4682" i="11" a="1"/>
  <c r="N4682" i="11" s="1"/>
  <c r="O4682" i="11" a="1"/>
  <c r="O4682" i="11" s="1"/>
  <c r="P4682" i="11" a="1"/>
  <c r="P4682" i="11" s="1"/>
  <c r="Q4682" i="11" a="1"/>
  <c r="Q4682" i="11" s="1"/>
  <c r="R4682" i="11" a="1"/>
  <c r="R4682" i="11" s="1"/>
  <c r="N4683" i="11" a="1"/>
  <c r="N4683" i="11" s="1"/>
  <c r="O4683" i="11" a="1"/>
  <c r="O4683" i="11" s="1"/>
  <c r="P4683" i="11" a="1"/>
  <c r="P4683" i="11" s="1"/>
  <c r="Q4683" i="11" a="1"/>
  <c r="Q4683" i="11" s="1"/>
  <c r="R4683" i="11" a="1"/>
  <c r="R4683" i="11" s="1"/>
  <c r="N4684" i="11" a="1"/>
  <c r="N4684" i="11" s="1"/>
  <c r="O4684" i="11" a="1"/>
  <c r="O4684" i="11" s="1"/>
  <c r="P4684" i="11" a="1"/>
  <c r="P4684" i="11" s="1"/>
  <c r="Q4684" i="11" a="1"/>
  <c r="Q4684" i="11" s="1"/>
  <c r="R4684" i="11" a="1"/>
  <c r="R4684" i="11" s="1"/>
  <c r="N4685" i="11" a="1"/>
  <c r="N4685" i="11" s="1"/>
  <c r="O4685" i="11" a="1"/>
  <c r="O4685" i="11" s="1"/>
  <c r="P4685" i="11" a="1"/>
  <c r="P4685" i="11" s="1"/>
  <c r="Q4685" i="11" a="1"/>
  <c r="Q4685" i="11" s="1"/>
  <c r="R4685" i="11" a="1"/>
  <c r="R4685" i="11" s="1"/>
  <c r="N4686" i="11" a="1"/>
  <c r="N4686" i="11" s="1"/>
  <c r="O4686" i="11" a="1"/>
  <c r="O4686" i="11" s="1"/>
  <c r="P4686" i="11" a="1"/>
  <c r="P4686" i="11" s="1"/>
  <c r="Q4686" i="11" a="1"/>
  <c r="Q4686" i="11" s="1"/>
  <c r="R4686" i="11" a="1"/>
  <c r="R4686" i="11" s="1"/>
  <c r="N4687" i="11" a="1"/>
  <c r="N4687" i="11" s="1"/>
  <c r="O4687" i="11" a="1"/>
  <c r="O4687" i="11" s="1"/>
  <c r="P4687" i="11" a="1"/>
  <c r="P4687" i="11" s="1"/>
  <c r="Q4687" i="11" a="1"/>
  <c r="Q4687" i="11" s="1"/>
  <c r="R4687" i="11" a="1"/>
  <c r="R4687" i="11" s="1"/>
  <c r="N4688" i="11" a="1"/>
  <c r="N4688" i="11" s="1"/>
  <c r="O4688" i="11" a="1"/>
  <c r="O4688" i="11" s="1"/>
  <c r="P4688" i="11" a="1"/>
  <c r="P4688" i="11" s="1"/>
  <c r="Q4688" i="11" a="1"/>
  <c r="Q4688" i="11" s="1"/>
  <c r="R4688" i="11" a="1"/>
  <c r="R4688" i="11" s="1"/>
  <c r="N4689" i="11" a="1"/>
  <c r="N4689" i="11" s="1"/>
  <c r="O4689" i="11" a="1"/>
  <c r="O4689" i="11" s="1"/>
  <c r="P4689" i="11" a="1"/>
  <c r="P4689" i="11" s="1"/>
  <c r="Q4689" i="11" a="1"/>
  <c r="Q4689" i="11" s="1"/>
  <c r="R4689" i="11" a="1"/>
  <c r="R4689" i="11" s="1"/>
  <c r="N4690" i="11" a="1"/>
  <c r="N4690" i="11" s="1"/>
  <c r="O4690" i="11" a="1"/>
  <c r="O4690" i="11" s="1"/>
  <c r="P4690" i="11" a="1"/>
  <c r="P4690" i="11" s="1"/>
  <c r="Q4690" i="11" a="1"/>
  <c r="Q4690" i="11" s="1"/>
  <c r="R4690" i="11" a="1"/>
  <c r="R4690" i="11" s="1"/>
  <c r="N4691" i="11" a="1"/>
  <c r="N4691" i="11" s="1"/>
  <c r="O4691" i="11" a="1"/>
  <c r="O4691" i="11" s="1"/>
  <c r="P4691" i="11" a="1"/>
  <c r="P4691" i="11" s="1"/>
  <c r="Q4691" i="11" a="1"/>
  <c r="Q4691" i="11" s="1"/>
  <c r="R4691" i="11" a="1"/>
  <c r="R4691" i="11" s="1"/>
  <c r="N4692" i="11" a="1"/>
  <c r="N4692" i="11" s="1"/>
  <c r="O4692" i="11" a="1"/>
  <c r="O4692" i="11" s="1"/>
  <c r="P4692" i="11" a="1"/>
  <c r="P4692" i="11" s="1"/>
  <c r="Q4692" i="11" a="1"/>
  <c r="Q4692" i="11" s="1"/>
  <c r="R4692" i="11" a="1"/>
  <c r="R4692" i="11" s="1"/>
  <c r="N4693" i="11" a="1"/>
  <c r="N4693" i="11" s="1"/>
  <c r="O4693" i="11" a="1"/>
  <c r="O4693" i="11" s="1"/>
  <c r="P4693" i="11" a="1"/>
  <c r="P4693" i="11" s="1"/>
  <c r="Q4693" i="11" a="1"/>
  <c r="Q4693" i="11" s="1"/>
  <c r="R4693" i="11" a="1"/>
  <c r="R4693" i="11" s="1"/>
  <c r="N4694" i="11" a="1"/>
  <c r="N4694" i="11" s="1"/>
  <c r="O4694" i="11" a="1"/>
  <c r="O4694" i="11" s="1"/>
  <c r="P4694" i="11" a="1"/>
  <c r="P4694" i="11" s="1"/>
  <c r="Q4694" i="11" a="1"/>
  <c r="Q4694" i="11" s="1"/>
  <c r="R4694" i="11" a="1"/>
  <c r="R4694" i="11" s="1"/>
  <c r="N4695" i="11" a="1"/>
  <c r="N4695" i="11" s="1"/>
  <c r="O4695" i="11" a="1"/>
  <c r="O4695" i="11" s="1"/>
  <c r="P4695" i="11" a="1"/>
  <c r="P4695" i="11" s="1"/>
  <c r="Q4695" i="11" a="1"/>
  <c r="Q4695" i="11" s="1"/>
  <c r="R4695" i="11" a="1"/>
  <c r="R4695" i="11" s="1"/>
  <c r="N4696" i="11" a="1"/>
  <c r="N4696" i="11" s="1"/>
  <c r="O4696" i="11" a="1"/>
  <c r="O4696" i="11" s="1"/>
  <c r="P4696" i="11" a="1"/>
  <c r="P4696" i="11" s="1"/>
  <c r="Q4696" i="11" a="1"/>
  <c r="Q4696" i="11" s="1"/>
  <c r="R4696" i="11" a="1"/>
  <c r="R4696" i="11" s="1"/>
  <c r="N4697" i="11" a="1"/>
  <c r="N4697" i="11" s="1"/>
  <c r="O4697" i="11" a="1"/>
  <c r="O4697" i="11" s="1"/>
  <c r="P4697" i="11" a="1"/>
  <c r="P4697" i="11" s="1"/>
  <c r="Q4697" i="11" a="1"/>
  <c r="Q4697" i="11" s="1"/>
  <c r="R4697" i="11" a="1"/>
  <c r="R4697" i="11" s="1"/>
  <c r="N4698" i="11" a="1"/>
  <c r="N4698" i="11" s="1"/>
  <c r="O4698" i="11" a="1"/>
  <c r="O4698" i="11" s="1"/>
  <c r="P4698" i="11" a="1"/>
  <c r="P4698" i="11" s="1"/>
  <c r="Q4698" i="11" a="1"/>
  <c r="Q4698" i="11" s="1"/>
  <c r="R4698" i="11" a="1"/>
  <c r="R4698" i="11" s="1"/>
  <c r="N4699" i="11" a="1"/>
  <c r="N4699" i="11" s="1"/>
  <c r="O4699" i="11" a="1"/>
  <c r="O4699" i="11" s="1"/>
  <c r="P4699" i="11" a="1"/>
  <c r="P4699" i="11" s="1"/>
  <c r="Q4699" i="11" a="1"/>
  <c r="Q4699" i="11" s="1"/>
  <c r="R4699" i="11" a="1"/>
  <c r="R4699" i="11" s="1"/>
  <c r="N4700" i="11" a="1"/>
  <c r="N4700" i="11" s="1"/>
  <c r="O4700" i="11" a="1"/>
  <c r="O4700" i="11" s="1"/>
  <c r="P4700" i="11" a="1"/>
  <c r="P4700" i="11" s="1"/>
  <c r="Q4700" i="11" a="1"/>
  <c r="Q4700" i="11" s="1"/>
  <c r="R4700" i="11" a="1"/>
  <c r="R4700" i="11" s="1"/>
  <c r="N4701" i="11" a="1"/>
  <c r="N4701" i="11" s="1"/>
  <c r="O4701" i="11" a="1"/>
  <c r="O4701" i="11" s="1"/>
  <c r="P4701" i="11" a="1"/>
  <c r="P4701" i="11" s="1"/>
  <c r="Q4701" i="11" a="1"/>
  <c r="Q4701" i="11" s="1"/>
  <c r="R4701" i="11" a="1"/>
  <c r="R4701" i="11" s="1"/>
  <c r="N4702" i="11" a="1"/>
  <c r="N4702" i="11" s="1"/>
  <c r="O4702" i="11" a="1"/>
  <c r="O4702" i="11" s="1"/>
  <c r="P4702" i="11" a="1"/>
  <c r="P4702" i="11" s="1"/>
  <c r="Q4702" i="11" a="1"/>
  <c r="Q4702" i="11" s="1"/>
  <c r="R4702" i="11" a="1"/>
  <c r="R4702" i="11" s="1"/>
  <c r="N4703" i="11" a="1"/>
  <c r="N4703" i="11" s="1"/>
  <c r="O4703" i="11" a="1"/>
  <c r="O4703" i="11" s="1"/>
  <c r="P4703" i="11" a="1"/>
  <c r="P4703" i="11" s="1"/>
  <c r="Q4703" i="11" a="1"/>
  <c r="Q4703" i="11" s="1"/>
  <c r="R4703" i="11" a="1"/>
  <c r="R4703" i="11" s="1"/>
  <c r="N4704" i="11" a="1"/>
  <c r="N4704" i="11" s="1"/>
  <c r="O4704" i="11" a="1"/>
  <c r="O4704" i="11" s="1"/>
  <c r="P4704" i="11" a="1"/>
  <c r="P4704" i="11" s="1"/>
  <c r="Q4704" i="11" a="1"/>
  <c r="Q4704" i="11" s="1"/>
  <c r="R4704" i="11" a="1"/>
  <c r="R4704" i="11" s="1"/>
  <c r="N4705" i="11" a="1"/>
  <c r="N4705" i="11" s="1"/>
  <c r="O4705" i="11" a="1"/>
  <c r="O4705" i="11" s="1"/>
  <c r="P4705" i="11" a="1"/>
  <c r="P4705" i="11" s="1"/>
  <c r="Q4705" i="11" a="1"/>
  <c r="Q4705" i="11" s="1"/>
  <c r="R4705" i="11" a="1"/>
  <c r="R4705" i="11" s="1"/>
  <c r="N4706" i="11" a="1"/>
  <c r="N4706" i="11" s="1"/>
  <c r="O4706" i="11" a="1"/>
  <c r="O4706" i="11" s="1"/>
  <c r="P4706" i="11" a="1"/>
  <c r="P4706" i="11" s="1"/>
  <c r="Q4706" i="11" a="1"/>
  <c r="Q4706" i="11" s="1"/>
  <c r="R4706" i="11" a="1"/>
  <c r="R4706" i="11" s="1"/>
  <c r="N4707" i="11" a="1"/>
  <c r="N4707" i="11" s="1"/>
  <c r="O4707" i="11" a="1"/>
  <c r="O4707" i="11" s="1"/>
  <c r="P4707" i="11" a="1"/>
  <c r="P4707" i="11" s="1"/>
  <c r="Q4707" i="11" a="1"/>
  <c r="Q4707" i="11" s="1"/>
  <c r="R4707" i="11" a="1"/>
  <c r="R4707" i="11" s="1"/>
  <c r="N4708" i="11" a="1"/>
  <c r="N4708" i="11" s="1"/>
  <c r="O4708" i="11" a="1"/>
  <c r="O4708" i="11" s="1"/>
  <c r="P4708" i="11" a="1"/>
  <c r="P4708" i="11" s="1"/>
  <c r="Q4708" i="11" a="1"/>
  <c r="Q4708" i="11" s="1"/>
  <c r="R4708" i="11" a="1"/>
  <c r="R4708" i="11" s="1"/>
  <c r="N4709" i="11" a="1"/>
  <c r="N4709" i="11" s="1"/>
  <c r="O4709" i="11" a="1"/>
  <c r="O4709" i="11" s="1"/>
  <c r="P4709" i="11" a="1"/>
  <c r="P4709" i="11" s="1"/>
  <c r="Q4709" i="11" a="1"/>
  <c r="Q4709" i="11" s="1"/>
  <c r="R4709" i="11" a="1"/>
  <c r="R4709" i="11" s="1"/>
  <c r="N4710" i="11" a="1"/>
  <c r="N4710" i="11" s="1"/>
  <c r="O4710" i="11" a="1"/>
  <c r="O4710" i="11" s="1"/>
  <c r="P4710" i="11" a="1"/>
  <c r="P4710" i="11" s="1"/>
  <c r="Q4710" i="11" a="1"/>
  <c r="Q4710" i="11" s="1"/>
  <c r="R4710" i="11" a="1"/>
  <c r="R4710" i="11" s="1"/>
  <c r="N4711" i="11" a="1"/>
  <c r="N4711" i="11" s="1"/>
  <c r="O4711" i="11" a="1"/>
  <c r="O4711" i="11" s="1"/>
  <c r="P4711" i="11" a="1"/>
  <c r="P4711" i="11" s="1"/>
  <c r="Q4711" i="11" a="1"/>
  <c r="Q4711" i="11" s="1"/>
  <c r="R4711" i="11" a="1"/>
  <c r="R4711" i="11" s="1"/>
  <c r="N4712" i="11" a="1"/>
  <c r="N4712" i="11" s="1"/>
  <c r="O4712" i="11" a="1"/>
  <c r="O4712" i="11" s="1"/>
  <c r="P4712" i="11" a="1"/>
  <c r="P4712" i="11" s="1"/>
  <c r="Q4712" i="11" a="1"/>
  <c r="Q4712" i="11" s="1"/>
  <c r="R4712" i="11" a="1"/>
  <c r="R4712" i="11" s="1"/>
  <c r="N4713" i="11" a="1"/>
  <c r="N4713" i="11" s="1"/>
  <c r="O4713" i="11" a="1"/>
  <c r="O4713" i="11" s="1"/>
  <c r="P4713" i="11" a="1"/>
  <c r="P4713" i="11" s="1"/>
  <c r="Q4713" i="11" a="1"/>
  <c r="Q4713" i="11" s="1"/>
  <c r="R4713" i="11" a="1"/>
  <c r="R4713" i="11" s="1"/>
  <c r="N4714" i="11" a="1"/>
  <c r="N4714" i="11" s="1"/>
  <c r="O4714" i="11" a="1"/>
  <c r="O4714" i="11" s="1"/>
  <c r="P4714" i="11" a="1"/>
  <c r="P4714" i="11" s="1"/>
  <c r="Q4714" i="11" a="1"/>
  <c r="Q4714" i="11" s="1"/>
  <c r="R4714" i="11" a="1"/>
  <c r="R4714" i="11" s="1"/>
  <c r="N4715" i="11" a="1"/>
  <c r="N4715" i="11" s="1"/>
  <c r="O4715" i="11" a="1"/>
  <c r="O4715" i="11" s="1"/>
  <c r="P4715" i="11" a="1"/>
  <c r="P4715" i="11" s="1"/>
  <c r="Q4715" i="11" a="1"/>
  <c r="Q4715" i="11" s="1"/>
  <c r="R4715" i="11" a="1"/>
  <c r="R4715" i="11" s="1"/>
  <c r="N4716" i="11" a="1"/>
  <c r="N4716" i="11"/>
  <c r="O4716" i="11" a="1"/>
  <c r="O4716" i="11"/>
  <c r="P4716" i="11" a="1"/>
  <c r="P4716" i="11"/>
  <c r="Q4716" i="11" a="1"/>
  <c r="Q4716" i="11"/>
  <c r="R4716" i="11" a="1"/>
  <c r="R4716" i="11"/>
  <c r="N4717" i="11" a="1"/>
  <c r="N4717" i="11"/>
  <c r="O4717" i="11" a="1"/>
  <c r="O4717" i="11"/>
  <c r="P4717" i="11" a="1"/>
  <c r="P4717" i="11"/>
  <c r="Q4717" i="11" a="1"/>
  <c r="Q4717" i="11"/>
  <c r="R4717" i="11" a="1"/>
  <c r="R4717" i="11"/>
  <c r="N4718" i="11" a="1"/>
  <c r="N4718" i="11"/>
  <c r="O4718" i="11" a="1"/>
  <c r="O4718" i="11"/>
  <c r="P4718" i="11" a="1"/>
  <c r="P4718" i="11"/>
  <c r="Q4718" i="11" a="1"/>
  <c r="Q4718" i="11"/>
  <c r="R4718" i="11" a="1"/>
  <c r="R4718" i="11"/>
  <c r="N4719" i="11" a="1"/>
  <c r="N4719" i="11"/>
  <c r="O4719" i="11" a="1"/>
  <c r="O4719" i="11"/>
  <c r="P4719" i="11" a="1"/>
  <c r="P4719" i="11"/>
  <c r="Q4719" i="11" a="1"/>
  <c r="Q4719" i="11"/>
  <c r="R4719" i="11" a="1"/>
  <c r="R4719" i="11"/>
  <c r="N4720" i="11" a="1"/>
  <c r="N4720" i="11"/>
  <c r="O4720" i="11" a="1"/>
  <c r="O4720" i="11"/>
  <c r="P4720" i="11" a="1"/>
  <c r="P4720" i="11"/>
  <c r="Q4720" i="11" a="1"/>
  <c r="Q4720" i="11"/>
  <c r="R4720" i="11" a="1"/>
  <c r="R4720" i="11"/>
  <c r="N4721" i="11" a="1"/>
  <c r="N4721" i="11"/>
  <c r="O4721" i="11" a="1"/>
  <c r="O4721" i="11"/>
  <c r="P4721" i="11" a="1"/>
  <c r="P4721" i="11"/>
  <c r="Q4721" i="11" a="1"/>
  <c r="Q4721" i="11"/>
  <c r="R4721" i="11" a="1"/>
  <c r="R4721" i="11"/>
  <c r="N4722" i="11" a="1"/>
  <c r="N4722" i="11"/>
  <c r="O4722" i="11" a="1"/>
  <c r="O4722" i="11"/>
  <c r="P4722" i="11" a="1"/>
  <c r="P4722" i="11"/>
  <c r="Q4722" i="11" a="1"/>
  <c r="Q4722" i="11"/>
  <c r="R4722" i="11" a="1"/>
  <c r="R4722" i="11"/>
  <c r="N4723" i="11" a="1"/>
  <c r="N4723" i="11"/>
  <c r="O4723" i="11" a="1"/>
  <c r="O4723" i="11"/>
  <c r="P4723" i="11" a="1"/>
  <c r="P4723" i="11"/>
  <c r="Q4723" i="11" a="1"/>
  <c r="Q4723" i="11"/>
  <c r="R4723" i="11" a="1"/>
  <c r="R4723" i="11"/>
  <c r="N4724" i="11" a="1"/>
  <c r="N4724" i="11"/>
  <c r="O4724" i="11" a="1"/>
  <c r="O4724" i="11"/>
  <c r="P4724" i="11" a="1"/>
  <c r="P4724" i="11"/>
  <c r="Q4724" i="11" a="1"/>
  <c r="Q4724" i="11"/>
  <c r="R4724" i="11" a="1"/>
  <c r="R4724" i="11"/>
  <c r="N4725" i="11" a="1"/>
  <c r="N4725" i="11"/>
  <c r="O4725" i="11" a="1"/>
  <c r="O4725" i="11"/>
  <c r="P4725" i="11" a="1"/>
  <c r="P4725" i="11"/>
  <c r="Q4725" i="11" a="1"/>
  <c r="Q4725" i="11"/>
  <c r="R4725" i="11" a="1"/>
  <c r="R4725" i="11"/>
  <c r="N4726" i="11" a="1"/>
  <c r="N4726" i="11"/>
  <c r="O4726" i="11" a="1"/>
  <c r="O4726" i="11"/>
  <c r="P4726" i="11" a="1"/>
  <c r="P4726" i="11"/>
  <c r="Q4726" i="11" a="1"/>
  <c r="Q4726" i="11"/>
  <c r="R4726" i="11" a="1"/>
  <c r="R4726" i="11"/>
  <c r="N4727" i="11" a="1"/>
  <c r="N4727" i="11"/>
  <c r="O4727" i="11" a="1"/>
  <c r="O4727" i="11"/>
  <c r="P4727" i="11" a="1"/>
  <c r="P4727" i="11"/>
  <c r="Q4727" i="11" a="1"/>
  <c r="Q4727" i="11"/>
  <c r="R4727" i="11" a="1"/>
  <c r="R4727" i="11"/>
  <c r="N4728" i="11" a="1"/>
  <c r="N4728" i="11"/>
  <c r="O4728" i="11" a="1"/>
  <c r="O4728" i="11"/>
  <c r="P4728" i="11" a="1"/>
  <c r="P4728" i="11"/>
  <c r="Q4728" i="11" a="1"/>
  <c r="Q4728" i="11"/>
  <c r="R4728" i="11" a="1"/>
  <c r="R4728" i="11"/>
  <c r="N4729" i="11" a="1"/>
  <c r="N4729" i="11"/>
  <c r="O4729" i="11" a="1"/>
  <c r="O4729" i="11"/>
  <c r="P4729" i="11" a="1"/>
  <c r="P4729" i="11"/>
  <c r="Q4729" i="11" a="1"/>
  <c r="Q4729" i="11"/>
  <c r="R4729" i="11" a="1"/>
  <c r="R4729" i="11"/>
  <c r="N4730" i="11" a="1"/>
  <c r="N4730" i="11"/>
  <c r="O4730" i="11" a="1"/>
  <c r="O4730" i="11"/>
  <c r="P4730" i="11" a="1"/>
  <c r="P4730" i="11"/>
  <c r="Q4730" i="11" a="1"/>
  <c r="Q4730" i="11"/>
  <c r="R4730" i="11" a="1"/>
  <c r="R4730" i="11"/>
  <c r="N4731" i="11" a="1"/>
  <c r="N4731" i="11"/>
  <c r="O4731" i="11" a="1"/>
  <c r="O4731" i="11"/>
  <c r="P4731" i="11" a="1"/>
  <c r="P4731" i="11"/>
  <c r="Q4731" i="11" a="1"/>
  <c r="Q4731" i="11"/>
  <c r="R4731" i="11" a="1"/>
  <c r="R4731" i="11"/>
  <c r="N4732" i="11" a="1"/>
  <c r="N4732" i="11"/>
  <c r="O4732" i="11" a="1"/>
  <c r="O4732" i="11"/>
  <c r="P4732" i="11" a="1"/>
  <c r="P4732" i="11"/>
  <c r="Q4732" i="11" a="1"/>
  <c r="Q4732" i="11"/>
  <c r="R4732" i="11" a="1"/>
  <c r="R4732" i="11"/>
  <c r="N4733" i="11" a="1"/>
  <c r="N4733" i="11"/>
  <c r="O4733" i="11" a="1"/>
  <c r="O4733" i="11"/>
  <c r="P4733" i="11" a="1"/>
  <c r="P4733" i="11"/>
  <c r="Q4733" i="11" a="1"/>
  <c r="Q4733" i="11"/>
  <c r="R4733" i="11" a="1"/>
  <c r="R4733" i="11"/>
  <c r="N4734" i="11" a="1"/>
  <c r="N4734" i="11"/>
  <c r="O4734" i="11" a="1"/>
  <c r="O4734" i="11"/>
  <c r="P4734" i="11" a="1"/>
  <c r="P4734" i="11"/>
  <c r="Q4734" i="11" a="1"/>
  <c r="Q4734" i="11"/>
  <c r="R4734" i="11" a="1"/>
  <c r="R4734" i="11"/>
  <c r="N4735" i="11" a="1"/>
  <c r="N4735" i="11"/>
  <c r="O4735" i="11" a="1"/>
  <c r="O4735" i="11"/>
  <c r="P4735" i="11" a="1"/>
  <c r="P4735" i="11"/>
  <c r="Q4735" i="11" a="1"/>
  <c r="Q4735" i="11"/>
  <c r="R4735" i="11" a="1"/>
  <c r="R4735" i="11"/>
  <c r="N4736" i="11" a="1"/>
  <c r="N4736" i="11"/>
  <c r="O4736" i="11" a="1"/>
  <c r="O4736" i="11"/>
  <c r="P4736" i="11" a="1"/>
  <c r="P4736" i="11"/>
  <c r="Q4736" i="11" a="1"/>
  <c r="Q4736" i="11"/>
  <c r="R4736" i="11" a="1"/>
  <c r="R4736" i="11"/>
  <c r="N4737" i="11" a="1"/>
  <c r="N4737" i="11"/>
  <c r="O4737" i="11" a="1"/>
  <c r="O4737" i="11"/>
  <c r="P4737" i="11" a="1"/>
  <c r="P4737" i="11"/>
  <c r="Q4737" i="11" a="1"/>
  <c r="Q4737" i="11"/>
  <c r="R4737" i="11" a="1"/>
  <c r="R4737" i="11"/>
  <c r="N4738" i="11" a="1"/>
  <c r="N4738" i="11"/>
  <c r="O4738" i="11" a="1"/>
  <c r="O4738" i="11"/>
  <c r="P4738" i="11" a="1"/>
  <c r="P4738" i="11"/>
  <c r="Q4738" i="11" a="1"/>
  <c r="Q4738" i="11"/>
  <c r="R4738" i="11" a="1"/>
  <c r="R4738" i="11"/>
  <c r="N4739" i="11" a="1"/>
  <c r="N4739" i="11"/>
  <c r="O4739" i="11" a="1"/>
  <c r="O4739" i="11"/>
  <c r="P4739" i="11" a="1"/>
  <c r="P4739" i="11"/>
  <c r="Q4739" i="11" a="1"/>
  <c r="Q4739" i="11"/>
  <c r="R4739" i="11" a="1"/>
  <c r="R4739" i="11"/>
  <c r="N4740" i="11" a="1"/>
  <c r="N4740" i="11"/>
  <c r="O4740" i="11" a="1"/>
  <c r="O4740" i="11"/>
  <c r="P4740" i="11" a="1"/>
  <c r="P4740" i="11"/>
  <c r="Q4740" i="11" a="1"/>
  <c r="Q4740" i="11"/>
  <c r="R4740" i="11" a="1"/>
  <c r="R4740" i="11"/>
  <c r="N4741" i="11" a="1"/>
  <c r="N4741" i="11"/>
  <c r="O4741" i="11" a="1"/>
  <c r="O4741" i="11"/>
  <c r="P4741" i="11" a="1"/>
  <c r="P4741" i="11"/>
  <c r="Q4741" i="11" a="1"/>
  <c r="Q4741" i="11"/>
  <c r="R4741" i="11" a="1"/>
  <c r="R4741" i="11"/>
  <c r="N4742" i="11" a="1"/>
  <c r="N4742" i="11"/>
  <c r="O4742" i="11" a="1"/>
  <c r="O4742" i="11"/>
  <c r="P4742" i="11" a="1"/>
  <c r="P4742" i="11"/>
  <c r="Q4742" i="11" a="1"/>
  <c r="Q4742" i="11"/>
  <c r="R4742" i="11" a="1"/>
  <c r="R4742" i="11"/>
  <c r="N4743" i="11" a="1"/>
  <c r="N4743" i="11"/>
  <c r="O4743" i="11" a="1"/>
  <c r="O4743" i="11"/>
  <c r="P4743" i="11" a="1"/>
  <c r="P4743" i="11"/>
  <c r="Q4743" i="11" a="1"/>
  <c r="Q4743" i="11"/>
  <c r="R4743" i="11" a="1"/>
  <c r="R4743" i="11"/>
  <c r="N4744" i="11" a="1"/>
  <c r="N4744" i="11"/>
  <c r="O4744" i="11" a="1"/>
  <c r="O4744" i="11"/>
  <c r="P4744" i="11" a="1"/>
  <c r="P4744" i="11"/>
  <c r="Q4744" i="11" a="1"/>
  <c r="Q4744" i="11"/>
  <c r="R4744" i="11" a="1"/>
  <c r="R4744" i="11"/>
  <c r="N4745" i="11" a="1"/>
  <c r="N4745" i="11"/>
  <c r="O4745" i="11" a="1"/>
  <c r="O4745" i="11"/>
  <c r="P4745" i="11" a="1"/>
  <c r="P4745" i="11"/>
  <c r="Q4745" i="11" a="1"/>
  <c r="Q4745" i="11"/>
  <c r="R4745" i="11" a="1"/>
  <c r="R4745" i="11"/>
  <c r="N4746" i="11" a="1"/>
  <c r="N4746" i="11"/>
  <c r="O4746" i="11" a="1"/>
  <c r="O4746" i="11"/>
  <c r="P4746" i="11" a="1"/>
  <c r="P4746" i="11"/>
  <c r="Q4746" i="11" a="1"/>
  <c r="Q4746" i="11"/>
  <c r="R4746" i="11" a="1"/>
  <c r="R4746" i="11"/>
  <c r="N4747" i="11" a="1"/>
  <c r="N4747" i="11"/>
  <c r="O4747" i="11" a="1"/>
  <c r="O4747" i="11"/>
  <c r="P4747" i="11" a="1"/>
  <c r="P4747" i="11"/>
  <c r="Q4747" i="11" a="1"/>
  <c r="Q4747" i="11"/>
  <c r="R4747" i="11" a="1"/>
  <c r="R4747" i="11"/>
  <c r="N4748" i="11" a="1"/>
  <c r="N4748" i="11"/>
  <c r="O4748" i="11" a="1"/>
  <c r="O4748" i="11"/>
  <c r="P4748" i="11" a="1"/>
  <c r="P4748" i="11"/>
  <c r="Q4748" i="11" a="1"/>
  <c r="Q4748" i="11"/>
  <c r="R4748" i="11" a="1"/>
  <c r="R4748" i="11"/>
  <c r="N4749" i="11" a="1"/>
  <c r="N4749" i="11"/>
  <c r="O4749" i="11" a="1"/>
  <c r="O4749" i="11"/>
  <c r="P4749" i="11" a="1"/>
  <c r="P4749" i="11"/>
  <c r="Q4749" i="11" a="1"/>
  <c r="Q4749" i="11"/>
  <c r="R4749" i="11" a="1"/>
  <c r="R4749" i="11"/>
  <c r="N4750" i="11" a="1"/>
  <c r="N4750" i="11"/>
  <c r="O4750" i="11" a="1"/>
  <c r="O4750" i="11"/>
  <c r="P4750" i="11" a="1"/>
  <c r="P4750" i="11"/>
  <c r="Q4750" i="11" a="1"/>
  <c r="Q4750" i="11"/>
  <c r="R4750" i="11" a="1"/>
  <c r="R4750" i="11"/>
  <c r="N4751" i="11" a="1"/>
  <c r="N4751" i="11"/>
  <c r="O4751" i="11" a="1"/>
  <c r="O4751" i="11"/>
  <c r="P4751" i="11" a="1"/>
  <c r="P4751" i="11"/>
  <c r="Q4751" i="11" a="1"/>
  <c r="Q4751" i="11"/>
  <c r="R4751" i="11" a="1"/>
  <c r="R4751" i="11"/>
  <c r="N4752" i="11" a="1"/>
  <c r="N4752" i="11"/>
  <c r="O4752" i="11" a="1"/>
  <c r="O4752" i="11"/>
  <c r="P4752" i="11" a="1"/>
  <c r="P4752" i="11"/>
  <c r="Q4752" i="11" a="1"/>
  <c r="Q4752" i="11"/>
  <c r="R4752" i="11" a="1"/>
  <c r="R4752" i="11"/>
  <c r="N4753" i="11" a="1"/>
  <c r="N4753" i="11"/>
  <c r="O4753" i="11" a="1"/>
  <c r="O4753" i="11"/>
  <c r="P4753" i="11" a="1"/>
  <c r="P4753" i="11"/>
  <c r="Q4753" i="11" a="1"/>
  <c r="Q4753" i="11"/>
  <c r="R4753" i="11" a="1"/>
  <c r="R4753" i="11"/>
  <c r="N4754" i="11" a="1"/>
  <c r="N4754" i="11"/>
  <c r="O4754" i="11" a="1"/>
  <c r="O4754" i="11"/>
  <c r="P4754" i="11" a="1"/>
  <c r="P4754" i="11"/>
  <c r="Q4754" i="11" a="1"/>
  <c r="Q4754" i="11"/>
  <c r="R4754" i="11" a="1"/>
  <c r="R4754" i="11"/>
  <c r="N4755" i="11" a="1"/>
  <c r="N4755" i="11"/>
  <c r="O4755" i="11" a="1"/>
  <c r="O4755" i="11"/>
  <c r="P4755" i="11" a="1"/>
  <c r="P4755" i="11"/>
  <c r="Q4755" i="11" a="1"/>
  <c r="Q4755" i="11"/>
  <c r="R4755" i="11" a="1"/>
  <c r="R4755" i="11"/>
  <c r="N4756" i="11" a="1"/>
  <c r="N4756" i="11"/>
  <c r="O4756" i="11" a="1"/>
  <c r="O4756" i="11"/>
  <c r="P4756" i="11" a="1"/>
  <c r="P4756" i="11"/>
  <c r="Q4756" i="11" a="1"/>
  <c r="Q4756" i="11"/>
  <c r="R4756" i="11" a="1"/>
  <c r="R4756" i="11"/>
  <c r="N4757" i="11" a="1"/>
  <c r="N4757" i="11"/>
  <c r="O4757" i="11" a="1"/>
  <c r="O4757" i="11"/>
  <c r="P4757" i="11" a="1"/>
  <c r="P4757" i="11"/>
  <c r="Q4757" i="11" a="1"/>
  <c r="Q4757" i="11"/>
  <c r="R4757" i="11" a="1"/>
  <c r="R4757" i="11"/>
  <c r="N4758" i="11" a="1"/>
  <c r="N4758" i="11"/>
  <c r="O4758" i="11" a="1"/>
  <c r="O4758" i="11"/>
  <c r="P4758" i="11" a="1"/>
  <c r="P4758" i="11"/>
  <c r="Q4758" i="11" a="1"/>
  <c r="Q4758" i="11"/>
  <c r="R4758" i="11" a="1"/>
  <c r="R4758" i="11"/>
  <c r="N4759" i="11" a="1"/>
  <c r="N4759" i="11"/>
  <c r="O4759" i="11" a="1"/>
  <c r="O4759" i="11"/>
  <c r="P4759" i="11" a="1"/>
  <c r="P4759" i="11"/>
  <c r="Q4759" i="11" a="1"/>
  <c r="Q4759" i="11"/>
  <c r="R4759" i="11" a="1"/>
  <c r="R4759" i="11"/>
  <c r="N4760" i="11" a="1"/>
  <c r="N4760" i="11"/>
  <c r="O4760" i="11" a="1"/>
  <c r="O4760" i="11"/>
  <c r="P4760" i="11" a="1"/>
  <c r="P4760" i="11"/>
  <c r="Q4760" i="11" a="1"/>
  <c r="Q4760" i="11"/>
  <c r="R4760" i="11" a="1"/>
  <c r="R4760" i="11"/>
  <c r="N4761" i="11" a="1"/>
  <c r="N4761" i="11"/>
  <c r="O4761" i="11" a="1"/>
  <c r="O4761" i="11"/>
  <c r="P4761" i="11" a="1"/>
  <c r="P4761" i="11"/>
  <c r="Q4761" i="11" a="1"/>
  <c r="Q4761" i="11"/>
  <c r="R4761" i="11" a="1"/>
  <c r="R4761" i="11"/>
  <c r="N4762" i="11" a="1"/>
  <c r="N4762" i="11"/>
  <c r="O4762" i="11" a="1"/>
  <c r="O4762" i="11"/>
  <c r="P4762" i="11" a="1"/>
  <c r="P4762" i="11"/>
  <c r="Q4762" i="11" a="1"/>
  <c r="Q4762" i="11"/>
  <c r="R4762" i="11" a="1"/>
  <c r="R4762" i="11"/>
  <c r="N4763" i="11" a="1"/>
  <c r="N4763" i="11"/>
  <c r="O4763" i="11" a="1"/>
  <c r="O4763" i="11"/>
  <c r="P4763" i="11" a="1"/>
  <c r="P4763" i="11"/>
  <c r="Q4763" i="11" a="1"/>
  <c r="Q4763" i="11"/>
  <c r="R4763" i="11" a="1"/>
  <c r="R4763" i="11"/>
  <c r="N4764" i="11" a="1"/>
  <c r="N4764" i="11"/>
  <c r="O4764" i="11" a="1"/>
  <c r="O4764" i="11"/>
  <c r="P4764" i="11" a="1"/>
  <c r="P4764" i="11"/>
  <c r="Q4764" i="11" a="1"/>
  <c r="Q4764" i="11"/>
  <c r="R4764" i="11" a="1"/>
  <c r="R4764" i="11"/>
  <c r="N4765" i="11" a="1"/>
  <c r="N4765" i="11"/>
  <c r="O4765" i="11" a="1"/>
  <c r="O4765" i="11"/>
  <c r="P4765" i="11" a="1"/>
  <c r="P4765" i="11"/>
  <c r="Q4765" i="11" a="1"/>
  <c r="Q4765" i="11"/>
  <c r="R4765" i="11" a="1"/>
  <c r="R4765" i="11"/>
  <c r="N4766" i="11" a="1"/>
  <c r="N4766" i="11"/>
  <c r="O4766" i="11" a="1"/>
  <c r="O4766" i="11"/>
  <c r="P4766" i="11" a="1"/>
  <c r="P4766" i="11"/>
  <c r="Q4766" i="11" a="1"/>
  <c r="Q4766" i="11"/>
  <c r="R4766" i="11" a="1"/>
  <c r="R4766" i="11"/>
  <c r="N4767" i="11" a="1"/>
  <c r="N4767" i="11"/>
  <c r="O4767" i="11" a="1"/>
  <c r="O4767" i="11"/>
  <c r="P4767" i="11" a="1"/>
  <c r="P4767" i="11"/>
  <c r="Q4767" i="11" a="1"/>
  <c r="Q4767" i="11"/>
  <c r="R4767" i="11" a="1"/>
  <c r="R4767" i="11"/>
  <c r="N4768" i="11" a="1"/>
  <c r="N4768" i="11"/>
  <c r="O4768" i="11" a="1"/>
  <c r="O4768" i="11"/>
  <c r="P4768" i="11" a="1"/>
  <c r="P4768" i="11"/>
  <c r="Q4768" i="11" a="1"/>
  <c r="Q4768" i="11"/>
  <c r="R4768" i="11" a="1"/>
  <c r="R4768" i="11"/>
  <c r="N4769" i="11" a="1"/>
  <c r="N4769" i="11"/>
  <c r="O4769" i="11" a="1"/>
  <c r="O4769" i="11"/>
  <c r="P4769" i="11" a="1"/>
  <c r="P4769" i="11"/>
  <c r="Q4769" i="11" a="1"/>
  <c r="Q4769" i="11"/>
  <c r="R4769" i="11" a="1"/>
  <c r="R4769" i="11"/>
  <c r="N4770" i="11" a="1"/>
  <c r="N4770" i="11"/>
  <c r="O4770" i="11" a="1"/>
  <c r="O4770" i="11"/>
  <c r="P4770" i="11" a="1"/>
  <c r="P4770" i="11"/>
  <c r="Q4770" i="11" a="1"/>
  <c r="Q4770" i="11"/>
  <c r="R4770" i="11" a="1"/>
  <c r="R4770" i="11"/>
  <c r="N4771" i="11" a="1"/>
  <c r="N4771" i="11"/>
  <c r="O4771" i="11" a="1"/>
  <c r="O4771" i="11"/>
  <c r="P4771" i="11" a="1"/>
  <c r="P4771" i="11"/>
  <c r="Q4771" i="11" a="1"/>
  <c r="Q4771" i="11"/>
  <c r="R4771" i="11" a="1"/>
  <c r="R4771" i="11"/>
  <c r="N4772" i="11" a="1"/>
  <c r="N4772" i="11"/>
  <c r="O4772" i="11" a="1"/>
  <c r="O4772" i="11"/>
  <c r="P4772" i="11" a="1"/>
  <c r="P4772" i="11"/>
  <c r="Q4772" i="11" a="1"/>
  <c r="Q4772" i="11"/>
  <c r="R4772" i="11" a="1"/>
  <c r="R4772" i="11"/>
  <c r="N4773" i="11" a="1"/>
  <c r="N4773" i="11"/>
  <c r="O4773" i="11" a="1"/>
  <c r="O4773" i="11"/>
  <c r="P4773" i="11" a="1"/>
  <c r="P4773" i="11"/>
  <c r="Q4773" i="11" a="1"/>
  <c r="Q4773" i="11"/>
  <c r="R4773" i="11" a="1"/>
  <c r="R4773" i="11"/>
  <c r="N4774" i="11" a="1"/>
  <c r="N4774" i="11"/>
  <c r="O4774" i="11" a="1"/>
  <c r="O4774" i="11"/>
  <c r="P4774" i="11" a="1"/>
  <c r="P4774" i="11"/>
  <c r="Q4774" i="11" a="1"/>
  <c r="Q4774" i="11"/>
  <c r="R4774" i="11" a="1"/>
  <c r="R4774" i="11"/>
  <c r="N4775" i="11" a="1"/>
  <c r="N4775" i="11"/>
  <c r="O4775" i="11" a="1"/>
  <c r="O4775" i="11"/>
  <c r="P4775" i="11" a="1"/>
  <c r="P4775" i="11"/>
  <c r="Q4775" i="11" a="1"/>
  <c r="Q4775" i="11"/>
  <c r="R4775" i="11" a="1"/>
  <c r="R4775" i="11"/>
  <c r="N4776" i="11" a="1"/>
  <c r="N4776" i="11"/>
  <c r="O4776" i="11" a="1"/>
  <c r="O4776" i="11"/>
  <c r="P4776" i="11" a="1"/>
  <c r="P4776" i="11"/>
  <c r="Q4776" i="11" a="1"/>
  <c r="Q4776" i="11"/>
  <c r="R4776" i="11" a="1"/>
  <c r="R4776" i="11"/>
  <c r="N4777" i="11" a="1"/>
  <c r="N4777" i="11"/>
  <c r="O4777" i="11" a="1"/>
  <c r="O4777" i="11"/>
  <c r="P4777" i="11" a="1"/>
  <c r="P4777" i="11"/>
  <c r="Q4777" i="11" a="1"/>
  <c r="Q4777" i="11"/>
  <c r="R4777" i="11" a="1"/>
  <c r="R4777" i="11"/>
  <c r="N4778" i="11" a="1"/>
  <c r="N4778" i="11"/>
  <c r="O4778" i="11" a="1"/>
  <c r="O4778" i="11"/>
  <c r="P4778" i="11" a="1"/>
  <c r="P4778" i="11"/>
  <c r="Q4778" i="11" a="1"/>
  <c r="Q4778" i="11"/>
  <c r="R4778" i="11" a="1"/>
  <c r="R4778" i="11"/>
  <c r="N4779" i="11" a="1"/>
  <c r="N4779" i="11"/>
  <c r="O4779" i="11" a="1"/>
  <c r="O4779" i="11"/>
  <c r="P4779" i="11" a="1"/>
  <c r="P4779" i="11"/>
  <c r="Q4779" i="11" a="1"/>
  <c r="Q4779" i="11"/>
  <c r="R4779" i="11" a="1"/>
  <c r="R4779" i="11"/>
  <c r="N4780" i="11" a="1"/>
  <c r="N4780" i="11"/>
  <c r="O4780" i="11" a="1"/>
  <c r="O4780" i="11"/>
  <c r="P4780" i="11" a="1"/>
  <c r="P4780" i="11"/>
  <c r="Q4780" i="11" a="1"/>
  <c r="Q4780" i="11"/>
  <c r="R4780" i="11" a="1"/>
  <c r="R4780" i="11"/>
  <c r="N4781" i="11" a="1"/>
  <c r="N4781" i="11"/>
  <c r="O4781" i="11" a="1"/>
  <c r="O4781" i="11"/>
  <c r="P4781" i="11" a="1"/>
  <c r="P4781" i="11"/>
  <c r="Q4781" i="11" a="1"/>
  <c r="Q4781" i="11"/>
  <c r="R4781" i="11" a="1"/>
  <c r="R4781" i="11"/>
  <c r="N4782" i="11" a="1"/>
  <c r="N4782" i="11"/>
  <c r="O4782" i="11" a="1"/>
  <c r="O4782" i="11"/>
  <c r="P4782" i="11" a="1"/>
  <c r="P4782" i="11"/>
  <c r="Q4782" i="11" a="1"/>
  <c r="Q4782" i="11"/>
  <c r="R4782" i="11" a="1"/>
  <c r="R4782" i="11"/>
  <c r="N4783" i="11" a="1"/>
  <c r="N4783" i="11"/>
  <c r="O4783" i="11" a="1"/>
  <c r="O4783" i="11"/>
  <c r="P4783" i="11" a="1"/>
  <c r="P4783" i="11"/>
  <c r="Q4783" i="11" a="1"/>
  <c r="Q4783" i="11"/>
  <c r="R4783" i="11" a="1"/>
  <c r="R4783" i="11"/>
  <c r="N4784" i="11" a="1"/>
  <c r="N4784" i="11"/>
  <c r="O4784" i="11" a="1"/>
  <c r="O4784" i="11"/>
  <c r="P4784" i="11" a="1"/>
  <c r="P4784" i="11"/>
  <c r="Q4784" i="11" a="1"/>
  <c r="Q4784" i="11"/>
  <c r="R4784" i="11" a="1"/>
  <c r="R4784" i="11"/>
  <c r="N4785" i="11" a="1"/>
  <c r="N4785" i="11"/>
  <c r="O4785" i="11" a="1"/>
  <c r="O4785" i="11"/>
  <c r="P4785" i="11" a="1"/>
  <c r="P4785" i="11"/>
  <c r="Q4785" i="11" a="1"/>
  <c r="Q4785" i="11"/>
  <c r="R4785" i="11" a="1"/>
  <c r="R4785" i="11"/>
  <c r="N4786" i="11" a="1"/>
  <c r="N4786" i="11"/>
  <c r="O4786" i="11" a="1"/>
  <c r="O4786" i="11"/>
  <c r="P4786" i="11" a="1"/>
  <c r="P4786" i="11"/>
  <c r="Q4786" i="11" a="1"/>
  <c r="Q4786" i="11"/>
  <c r="R4786" i="11" a="1"/>
  <c r="R4786" i="11"/>
  <c r="N4787" i="11" a="1"/>
  <c r="N4787" i="11"/>
  <c r="O4787" i="11" a="1"/>
  <c r="O4787" i="11"/>
  <c r="P4787" i="11" a="1"/>
  <c r="P4787" i="11"/>
  <c r="Q4787" i="11" a="1"/>
  <c r="Q4787" i="11"/>
  <c r="R4787" i="11" a="1"/>
  <c r="R4787" i="11"/>
  <c r="N4788" i="11" a="1"/>
  <c r="N4788" i="11"/>
  <c r="O4788" i="11" a="1"/>
  <c r="O4788" i="11"/>
  <c r="P4788" i="11" a="1"/>
  <c r="P4788" i="11"/>
  <c r="Q4788" i="11" a="1"/>
  <c r="Q4788" i="11"/>
  <c r="R4788" i="11" a="1"/>
  <c r="R4788" i="11"/>
  <c r="N4789" i="11" a="1"/>
  <c r="N4789" i="11"/>
  <c r="O4789" i="11" a="1"/>
  <c r="O4789" i="11"/>
  <c r="P4789" i="11" a="1"/>
  <c r="P4789" i="11"/>
  <c r="Q4789" i="11" a="1"/>
  <c r="Q4789" i="11"/>
  <c r="R4789" i="11" a="1"/>
  <c r="R4789" i="11"/>
  <c r="N4790" i="11" a="1"/>
  <c r="N4790" i="11"/>
  <c r="O4790" i="11" a="1"/>
  <c r="O4790" i="11"/>
  <c r="P4790" i="11" a="1"/>
  <c r="P4790" i="11"/>
  <c r="Q4790" i="11" a="1"/>
  <c r="Q4790" i="11"/>
  <c r="R4790" i="11" a="1"/>
  <c r="R4790" i="11"/>
  <c r="N4791" i="11" a="1"/>
  <c r="N4791" i="11"/>
  <c r="O4791" i="11" a="1"/>
  <c r="O4791" i="11"/>
  <c r="P4791" i="11" a="1"/>
  <c r="P4791" i="11"/>
  <c r="Q4791" i="11" a="1"/>
  <c r="Q4791" i="11"/>
  <c r="R4791" i="11" a="1"/>
  <c r="R4791" i="11"/>
  <c r="N4792" i="11" a="1"/>
  <c r="N4792" i="11"/>
  <c r="O4792" i="11" a="1"/>
  <c r="O4792" i="11"/>
  <c r="P4792" i="11" a="1"/>
  <c r="P4792" i="11"/>
  <c r="Q4792" i="11" a="1"/>
  <c r="Q4792" i="11"/>
  <c r="R4792" i="11" a="1"/>
  <c r="R4792" i="11"/>
  <c r="N4793" i="11" a="1"/>
  <c r="N4793" i="11"/>
  <c r="O4793" i="11" a="1"/>
  <c r="O4793" i="11"/>
  <c r="P4793" i="11" a="1"/>
  <c r="P4793" i="11"/>
  <c r="Q4793" i="11" a="1"/>
  <c r="Q4793" i="11"/>
  <c r="R4793" i="11" a="1"/>
  <c r="R4793" i="11"/>
  <c r="N4794" i="11" a="1"/>
  <c r="N4794" i="11"/>
  <c r="O4794" i="11" a="1"/>
  <c r="O4794" i="11"/>
  <c r="P4794" i="11" a="1"/>
  <c r="P4794" i="11"/>
  <c r="Q4794" i="11" a="1"/>
  <c r="Q4794" i="11"/>
  <c r="R4794" i="11" a="1"/>
  <c r="R4794" i="11"/>
  <c r="N4795" i="11" a="1"/>
  <c r="N4795" i="11"/>
  <c r="O4795" i="11" a="1"/>
  <c r="O4795" i="11"/>
  <c r="P4795" i="11" a="1"/>
  <c r="P4795" i="11"/>
  <c r="Q4795" i="11" a="1"/>
  <c r="Q4795" i="11"/>
  <c r="R4795" i="11" a="1"/>
  <c r="R4795" i="11"/>
  <c r="N4796" i="11" a="1"/>
  <c r="N4796" i="11"/>
  <c r="O4796" i="11" a="1"/>
  <c r="O4796" i="11"/>
  <c r="P4796" i="11" a="1"/>
  <c r="P4796" i="11"/>
  <c r="Q4796" i="11" a="1"/>
  <c r="Q4796" i="11"/>
  <c r="R4796" i="11" a="1"/>
  <c r="R4796" i="11"/>
  <c r="N4797" i="11" a="1"/>
  <c r="N4797" i="11"/>
  <c r="O4797" i="11" a="1"/>
  <c r="O4797" i="11"/>
  <c r="P4797" i="11" a="1"/>
  <c r="P4797" i="11"/>
  <c r="Q4797" i="11" a="1"/>
  <c r="Q4797" i="11"/>
  <c r="R4797" i="11" a="1"/>
  <c r="R4797" i="11"/>
  <c r="N4798" i="11" a="1"/>
  <c r="N4798" i="11"/>
  <c r="O4798" i="11" a="1"/>
  <c r="O4798" i="11"/>
  <c r="P4798" i="11" a="1"/>
  <c r="P4798" i="11"/>
  <c r="Q4798" i="11" a="1"/>
  <c r="Q4798" i="11"/>
  <c r="R4798" i="11" a="1"/>
  <c r="R4798" i="11"/>
  <c r="N4799" i="11" a="1"/>
  <c r="N4799" i="11"/>
  <c r="O4799" i="11" a="1"/>
  <c r="O4799" i="11"/>
  <c r="P4799" i="11" a="1"/>
  <c r="P4799" i="11"/>
  <c r="Q4799" i="11" a="1"/>
  <c r="Q4799" i="11"/>
  <c r="R4799" i="11" a="1"/>
  <c r="R4799" i="11"/>
  <c r="N4800" i="11" a="1"/>
  <c r="N4800" i="11"/>
  <c r="O4800" i="11" a="1"/>
  <c r="O4800" i="11"/>
  <c r="P4800" i="11" a="1"/>
  <c r="P4800" i="11"/>
  <c r="Q4800" i="11" a="1"/>
  <c r="Q4800" i="11"/>
  <c r="R4800" i="11" a="1"/>
  <c r="R4800" i="11"/>
  <c r="N4801" i="11" a="1"/>
  <c r="N4801" i="11"/>
  <c r="O4801" i="11" a="1"/>
  <c r="O4801" i="11"/>
  <c r="P4801" i="11" a="1"/>
  <c r="P4801" i="11"/>
  <c r="Q4801" i="11" a="1"/>
  <c r="Q4801" i="11"/>
  <c r="R4801" i="11" a="1"/>
  <c r="R4801" i="11"/>
  <c r="N4802" i="11" a="1"/>
  <c r="N4802" i="11"/>
  <c r="O4802" i="11" a="1"/>
  <c r="O4802" i="11"/>
  <c r="P4802" i="11" a="1"/>
  <c r="P4802" i="11"/>
  <c r="Q4802" i="11" a="1"/>
  <c r="Q4802" i="11"/>
  <c r="R4802" i="11" a="1"/>
  <c r="R4802" i="11"/>
  <c r="N4803" i="11" a="1"/>
  <c r="N4803" i="11"/>
  <c r="O4803" i="11" a="1"/>
  <c r="O4803" i="11"/>
  <c r="P4803" i="11" a="1"/>
  <c r="P4803" i="11"/>
  <c r="Q4803" i="11" a="1"/>
  <c r="Q4803" i="11"/>
  <c r="R4803" i="11" a="1"/>
  <c r="R4803" i="11"/>
  <c r="N4804" i="11" a="1"/>
  <c r="N4804" i="11"/>
  <c r="O4804" i="11" a="1"/>
  <c r="O4804" i="11"/>
  <c r="P4804" i="11" a="1"/>
  <c r="P4804" i="11"/>
  <c r="Q4804" i="11" a="1"/>
  <c r="Q4804" i="11"/>
  <c r="R4804" i="11" a="1"/>
  <c r="R4804" i="11"/>
  <c r="N4805" i="11" a="1"/>
  <c r="N4805" i="11"/>
  <c r="O4805" i="11" a="1"/>
  <c r="O4805" i="11"/>
  <c r="P4805" i="11" a="1"/>
  <c r="P4805" i="11"/>
  <c r="Q4805" i="11" a="1"/>
  <c r="Q4805" i="11"/>
  <c r="R4805" i="11" a="1"/>
  <c r="R4805" i="11"/>
  <c r="N4806" i="11" a="1"/>
  <c r="N4806" i="11"/>
  <c r="O4806" i="11" a="1"/>
  <c r="O4806" i="11"/>
  <c r="P4806" i="11" a="1"/>
  <c r="P4806" i="11"/>
  <c r="Q4806" i="11" a="1"/>
  <c r="Q4806" i="11"/>
  <c r="R4806" i="11" a="1"/>
  <c r="R4806" i="11"/>
  <c r="N4807" i="11" a="1"/>
  <c r="N4807" i="11"/>
  <c r="O4807" i="11" a="1"/>
  <c r="O4807" i="11"/>
  <c r="P4807" i="11" a="1"/>
  <c r="P4807" i="11"/>
  <c r="Q4807" i="11" a="1"/>
  <c r="Q4807" i="11"/>
  <c r="R4807" i="11" a="1"/>
  <c r="R4807" i="11"/>
  <c r="N4808" i="11" a="1"/>
  <c r="N4808" i="11"/>
  <c r="O4808" i="11" a="1"/>
  <c r="O4808" i="11"/>
  <c r="P4808" i="11" a="1"/>
  <c r="P4808" i="11"/>
  <c r="Q4808" i="11" a="1"/>
  <c r="Q4808" i="11"/>
  <c r="R4808" i="11" a="1"/>
  <c r="R4808" i="11"/>
  <c r="N4809" i="11" a="1"/>
  <c r="N4809" i="11"/>
  <c r="O4809" i="11" a="1"/>
  <c r="O4809" i="11"/>
  <c r="P4809" i="11" a="1"/>
  <c r="P4809" i="11"/>
  <c r="Q4809" i="11" a="1"/>
  <c r="Q4809" i="11"/>
  <c r="R4809" i="11" a="1"/>
  <c r="R4809" i="11"/>
  <c r="N4810" i="11" a="1"/>
  <c r="N4810" i="11"/>
  <c r="O4810" i="11" a="1"/>
  <c r="O4810" i="11"/>
  <c r="P4810" i="11" a="1"/>
  <c r="P4810" i="11"/>
  <c r="Q4810" i="11" a="1"/>
  <c r="Q4810" i="11"/>
  <c r="R4810" i="11" a="1"/>
  <c r="R4810" i="11"/>
  <c r="N4811" i="11" a="1"/>
  <c r="N4811" i="11"/>
  <c r="O4811" i="11" a="1"/>
  <c r="O4811" i="11"/>
  <c r="P4811" i="11" a="1"/>
  <c r="P4811" i="11"/>
  <c r="Q4811" i="11" a="1"/>
  <c r="Q4811" i="11"/>
  <c r="R4811" i="11" a="1"/>
  <c r="R4811" i="11"/>
  <c r="N4812" i="11" a="1"/>
  <c r="N4812" i="11"/>
  <c r="O4812" i="11" a="1"/>
  <c r="O4812" i="11"/>
  <c r="P4812" i="11" a="1"/>
  <c r="P4812" i="11"/>
  <c r="Q4812" i="11" a="1"/>
  <c r="Q4812" i="11"/>
  <c r="R4812" i="11" a="1"/>
  <c r="R4812" i="11"/>
  <c r="N4813" i="11" a="1"/>
  <c r="N4813" i="11"/>
  <c r="O4813" i="11" a="1"/>
  <c r="O4813" i="11"/>
  <c r="P4813" i="11" a="1"/>
  <c r="P4813" i="11"/>
  <c r="Q4813" i="11" a="1"/>
  <c r="Q4813" i="11"/>
  <c r="R4813" i="11" a="1"/>
  <c r="R4813" i="11"/>
  <c r="N4814" i="11" a="1"/>
  <c r="N4814" i="11"/>
  <c r="O4814" i="11" a="1"/>
  <c r="O4814" i="11"/>
  <c r="P4814" i="11" a="1"/>
  <c r="P4814" i="11"/>
  <c r="Q4814" i="11" a="1"/>
  <c r="Q4814" i="11"/>
  <c r="R4814" i="11" a="1"/>
  <c r="R4814" i="11"/>
  <c r="N4815" i="11" a="1"/>
  <c r="N4815" i="11"/>
  <c r="O4815" i="11" a="1"/>
  <c r="O4815" i="11"/>
  <c r="P4815" i="11" a="1"/>
  <c r="P4815" i="11"/>
  <c r="Q4815" i="11" a="1"/>
  <c r="Q4815" i="11"/>
  <c r="R4815" i="11" a="1"/>
  <c r="R4815" i="11"/>
  <c r="N4816" i="11" a="1"/>
  <c r="N4816" i="11"/>
  <c r="O4816" i="11" a="1"/>
  <c r="O4816" i="11"/>
  <c r="P4816" i="11" a="1"/>
  <c r="P4816" i="11"/>
  <c r="Q4816" i="11" a="1"/>
  <c r="Q4816" i="11"/>
  <c r="R4816" i="11" a="1"/>
  <c r="R4816" i="11"/>
  <c r="N4817" i="11" a="1"/>
  <c r="N4817" i="11"/>
  <c r="O4817" i="11" a="1"/>
  <c r="O4817" i="11"/>
  <c r="P4817" i="11" a="1"/>
  <c r="P4817" i="11"/>
  <c r="Q4817" i="11" a="1"/>
  <c r="Q4817" i="11"/>
  <c r="R4817" i="11" a="1"/>
  <c r="R4817" i="11"/>
  <c r="N4818" i="11" a="1"/>
  <c r="N4818" i="11"/>
  <c r="O4818" i="11" a="1"/>
  <c r="O4818" i="11"/>
  <c r="P4818" i="11" a="1"/>
  <c r="P4818" i="11"/>
  <c r="Q4818" i="11" a="1"/>
  <c r="Q4818" i="11"/>
  <c r="R4818" i="11" a="1"/>
  <c r="R4818" i="11"/>
  <c r="N4819" i="11" a="1"/>
  <c r="N4819" i="11"/>
  <c r="O4819" i="11" a="1"/>
  <c r="O4819" i="11"/>
  <c r="P4819" i="11" a="1"/>
  <c r="P4819" i="11"/>
  <c r="Q4819" i="11" a="1"/>
  <c r="Q4819" i="11"/>
  <c r="R4819" i="11" a="1"/>
  <c r="R4819" i="11"/>
  <c r="N4820" i="11" a="1"/>
  <c r="N4820" i="11"/>
  <c r="O4820" i="11" a="1"/>
  <c r="O4820" i="11"/>
  <c r="P4820" i="11" a="1"/>
  <c r="P4820" i="11"/>
  <c r="Q4820" i="11" a="1"/>
  <c r="Q4820" i="11"/>
  <c r="R4820" i="11" a="1"/>
  <c r="R4820" i="11"/>
  <c r="N4821" i="11" a="1"/>
  <c r="N4821" i="11"/>
  <c r="O4821" i="11" a="1"/>
  <c r="O4821" i="11"/>
  <c r="P4821" i="11" a="1"/>
  <c r="P4821" i="11"/>
  <c r="Q4821" i="11" a="1"/>
  <c r="Q4821" i="11"/>
  <c r="R4821" i="11" a="1"/>
  <c r="R4821" i="11"/>
  <c r="N4822" i="11" a="1"/>
  <c r="N4822" i="11"/>
  <c r="O4822" i="11" a="1"/>
  <c r="O4822" i="11"/>
  <c r="P4822" i="11" a="1"/>
  <c r="P4822" i="11"/>
  <c r="Q4822" i="11" a="1"/>
  <c r="Q4822" i="11"/>
  <c r="R4822" i="11" a="1"/>
  <c r="R4822" i="11"/>
  <c r="N4823" i="11" a="1"/>
  <c r="N4823" i="11"/>
  <c r="O4823" i="11" a="1"/>
  <c r="O4823" i="11"/>
  <c r="P4823" i="11" a="1"/>
  <c r="P4823" i="11"/>
  <c r="Q4823" i="11" a="1"/>
  <c r="Q4823" i="11"/>
  <c r="R4823" i="11" a="1"/>
  <c r="R4823" i="11"/>
  <c r="N4824" i="11" a="1"/>
  <c r="N4824" i="11"/>
  <c r="O4824" i="11" a="1"/>
  <c r="O4824" i="11"/>
  <c r="P4824" i="11" a="1"/>
  <c r="P4824" i="11"/>
  <c r="Q4824" i="11" a="1"/>
  <c r="Q4824" i="11"/>
  <c r="R4824" i="11" a="1"/>
  <c r="R4824" i="11"/>
  <c r="N4825" i="11" a="1"/>
  <c r="N4825" i="11"/>
  <c r="O4825" i="11" a="1"/>
  <c r="O4825" i="11"/>
  <c r="P4825" i="11" a="1"/>
  <c r="P4825" i="11"/>
  <c r="Q4825" i="11" a="1"/>
  <c r="Q4825" i="11"/>
  <c r="R4825" i="11" a="1"/>
  <c r="R4825" i="11"/>
  <c r="N4826" i="11" a="1"/>
  <c r="N4826" i="11"/>
  <c r="O4826" i="11" a="1"/>
  <c r="O4826" i="11"/>
  <c r="P4826" i="11" a="1"/>
  <c r="P4826" i="11"/>
  <c r="Q4826" i="11" a="1"/>
  <c r="Q4826" i="11"/>
  <c r="R4826" i="11" a="1"/>
  <c r="R4826" i="11"/>
  <c r="N4827" i="11" a="1"/>
  <c r="N4827" i="11"/>
  <c r="O4827" i="11" a="1"/>
  <c r="O4827" i="11"/>
  <c r="P4827" i="11" a="1"/>
  <c r="P4827" i="11"/>
  <c r="Q4827" i="11" a="1"/>
  <c r="Q4827" i="11"/>
  <c r="R4827" i="11" a="1"/>
  <c r="R4827" i="11"/>
  <c r="N4828" i="11" a="1"/>
  <c r="N4828" i="11"/>
  <c r="O4828" i="11" a="1"/>
  <c r="O4828" i="11"/>
  <c r="P4828" i="11" a="1"/>
  <c r="P4828" i="11"/>
  <c r="Q4828" i="11" a="1"/>
  <c r="Q4828" i="11"/>
  <c r="R4828" i="11" a="1"/>
  <c r="R4828" i="11"/>
  <c r="N4829" i="11" a="1"/>
  <c r="N4829" i="11"/>
  <c r="O4829" i="11" a="1"/>
  <c r="O4829" i="11"/>
  <c r="P4829" i="11" a="1"/>
  <c r="P4829" i="11"/>
  <c r="Q4829" i="11" a="1"/>
  <c r="Q4829" i="11"/>
  <c r="R4829" i="11" a="1"/>
  <c r="R4829" i="11"/>
  <c r="N4830" i="11" a="1"/>
  <c r="N4830" i="11"/>
  <c r="O4830" i="11" a="1"/>
  <c r="O4830" i="11"/>
  <c r="P4830" i="11" a="1"/>
  <c r="P4830" i="11"/>
  <c r="Q4830" i="11" a="1"/>
  <c r="Q4830" i="11"/>
  <c r="R4830" i="11" a="1"/>
  <c r="R4830" i="11"/>
  <c r="N4831" i="11" a="1"/>
  <c r="N4831" i="11"/>
  <c r="O4831" i="11" a="1"/>
  <c r="O4831" i="11"/>
  <c r="P4831" i="11" a="1"/>
  <c r="P4831" i="11"/>
  <c r="Q4831" i="11" a="1"/>
  <c r="Q4831" i="11"/>
  <c r="R4831" i="11" a="1"/>
  <c r="R4831" i="11"/>
  <c r="N4832" i="11" a="1"/>
  <c r="N4832" i="11"/>
  <c r="O4832" i="11" a="1"/>
  <c r="O4832" i="11"/>
  <c r="P4832" i="11" a="1"/>
  <c r="P4832" i="11"/>
  <c r="Q4832" i="11" a="1"/>
  <c r="Q4832" i="11"/>
  <c r="R4832" i="11" a="1"/>
  <c r="R4832" i="11"/>
  <c r="N4833" i="11" a="1"/>
  <c r="N4833" i="11"/>
  <c r="O4833" i="11" a="1"/>
  <c r="O4833" i="11"/>
  <c r="P4833" i="11" a="1"/>
  <c r="P4833" i="11"/>
  <c r="Q4833" i="11" a="1"/>
  <c r="Q4833" i="11"/>
  <c r="R4833" i="11" a="1"/>
  <c r="R4833" i="11"/>
  <c r="N4834" i="11" a="1"/>
  <c r="N4834" i="11"/>
  <c r="O4834" i="11" a="1"/>
  <c r="O4834" i="11"/>
  <c r="P4834" i="11" a="1"/>
  <c r="P4834" i="11"/>
  <c r="Q4834" i="11" a="1"/>
  <c r="Q4834" i="11"/>
  <c r="R4834" i="11" a="1"/>
  <c r="R4834" i="11"/>
  <c r="N4835" i="11" a="1"/>
  <c r="N4835" i="11"/>
  <c r="O4835" i="11" a="1"/>
  <c r="O4835" i="11"/>
  <c r="P4835" i="11" a="1"/>
  <c r="P4835" i="11"/>
  <c r="Q4835" i="11" a="1"/>
  <c r="Q4835" i="11"/>
  <c r="R4835" i="11" a="1"/>
  <c r="R4835" i="11"/>
  <c r="N4836" i="11" a="1"/>
  <c r="N4836" i="11"/>
  <c r="O4836" i="11" a="1"/>
  <c r="O4836" i="11"/>
  <c r="P4836" i="11" a="1"/>
  <c r="P4836" i="11"/>
  <c r="Q4836" i="11" a="1"/>
  <c r="Q4836" i="11"/>
  <c r="R4836" i="11" a="1"/>
  <c r="R4836" i="11"/>
  <c r="N4837" i="11" a="1"/>
  <c r="N4837" i="11"/>
  <c r="O4837" i="11" a="1"/>
  <c r="O4837" i="11"/>
  <c r="P4837" i="11" a="1"/>
  <c r="P4837" i="11"/>
  <c r="Q4837" i="11" a="1"/>
  <c r="Q4837" i="11"/>
  <c r="R4837" i="11" a="1"/>
  <c r="R4837" i="11"/>
  <c r="N4838" i="11" a="1"/>
  <c r="N4838" i="11"/>
  <c r="O4838" i="11" a="1"/>
  <c r="O4838" i="11"/>
  <c r="P4838" i="11" a="1"/>
  <c r="P4838" i="11"/>
  <c r="Q4838" i="11" a="1"/>
  <c r="Q4838" i="11"/>
  <c r="R4838" i="11" a="1"/>
  <c r="R4838" i="11"/>
  <c r="N4839" i="11" a="1"/>
  <c r="N4839" i="11"/>
  <c r="O4839" i="11" a="1"/>
  <c r="O4839" i="11"/>
  <c r="P4839" i="11" a="1"/>
  <c r="P4839" i="11"/>
  <c r="Q4839" i="11" a="1"/>
  <c r="Q4839" i="11"/>
  <c r="R4839" i="11" a="1"/>
  <c r="R4839" i="11"/>
  <c r="N4840" i="11" a="1"/>
  <c r="N4840" i="11"/>
  <c r="O4840" i="11" a="1"/>
  <c r="O4840" i="11"/>
  <c r="P4840" i="11" a="1"/>
  <c r="P4840" i="11"/>
  <c r="Q4840" i="11" a="1"/>
  <c r="Q4840" i="11"/>
  <c r="R4840" i="11" a="1"/>
  <c r="R4840" i="11"/>
  <c r="N4841" i="11" a="1"/>
  <c r="N4841" i="11"/>
  <c r="O4841" i="11" a="1"/>
  <c r="O4841" i="11"/>
  <c r="P4841" i="11" a="1"/>
  <c r="P4841" i="11"/>
  <c r="Q4841" i="11" a="1"/>
  <c r="Q4841" i="11"/>
  <c r="R4841" i="11" a="1"/>
  <c r="R4841" i="11"/>
  <c r="N4842" i="11" a="1"/>
  <c r="N4842" i="11"/>
  <c r="O4842" i="11" a="1"/>
  <c r="O4842" i="11"/>
  <c r="P4842" i="11" a="1"/>
  <c r="P4842" i="11"/>
  <c r="Q4842" i="11" a="1"/>
  <c r="Q4842" i="11"/>
  <c r="R4842" i="11" a="1"/>
  <c r="R4842" i="11"/>
  <c r="N4843" i="11" a="1"/>
  <c r="N4843" i="11"/>
  <c r="O4843" i="11" a="1"/>
  <c r="O4843" i="11"/>
  <c r="P4843" i="11" a="1"/>
  <c r="P4843" i="11"/>
  <c r="Q4843" i="11" a="1"/>
  <c r="Q4843" i="11"/>
  <c r="R4843" i="11" a="1"/>
  <c r="R4843" i="11"/>
  <c r="N4844" i="11" a="1"/>
  <c r="N4844" i="11"/>
  <c r="O4844" i="11" a="1"/>
  <c r="O4844" i="11"/>
  <c r="P4844" i="11" a="1"/>
  <c r="P4844" i="11"/>
  <c r="Q4844" i="11" a="1"/>
  <c r="Q4844" i="11"/>
  <c r="R4844" i="11" a="1"/>
  <c r="R4844" i="11"/>
  <c r="N4845" i="11" a="1"/>
  <c r="N4845" i="11"/>
  <c r="O4845" i="11" a="1"/>
  <c r="O4845" i="11"/>
  <c r="P4845" i="11" a="1"/>
  <c r="P4845" i="11"/>
  <c r="Q4845" i="11" a="1"/>
  <c r="Q4845" i="11"/>
  <c r="R4845" i="11" a="1"/>
  <c r="R4845" i="11"/>
  <c r="N4846" i="11" a="1"/>
  <c r="N4846" i="11"/>
  <c r="O4846" i="11" a="1"/>
  <c r="O4846" i="11"/>
  <c r="P4846" i="11" a="1"/>
  <c r="P4846" i="11"/>
  <c r="Q4846" i="11" a="1"/>
  <c r="Q4846" i="11"/>
  <c r="R4846" i="11" a="1"/>
  <c r="R4846" i="11"/>
  <c r="N4847" i="11" a="1"/>
  <c r="N4847" i="11"/>
  <c r="O4847" i="11" a="1"/>
  <c r="O4847" i="11"/>
  <c r="P4847" i="11" a="1"/>
  <c r="P4847" i="11"/>
  <c r="Q4847" i="11" a="1"/>
  <c r="Q4847" i="11"/>
  <c r="R4847" i="11" a="1"/>
  <c r="R4847" i="11"/>
  <c r="N4848" i="11" a="1"/>
  <c r="N4848" i="11"/>
  <c r="O4848" i="11" a="1"/>
  <c r="O4848" i="11"/>
  <c r="P4848" i="11" a="1"/>
  <c r="P4848" i="11"/>
  <c r="Q4848" i="11" a="1"/>
  <c r="Q4848" i="11"/>
  <c r="R4848" i="11" a="1"/>
  <c r="R4848" i="11"/>
  <c r="N4849" i="11" a="1"/>
  <c r="N4849" i="11"/>
  <c r="O4849" i="11" a="1"/>
  <c r="O4849" i="11"/>
  <c r="P4849" i="11" a="1"/>
  <c r="P4849" i="11"/>
  <c r="Q4849" i="11" a="1"/>
  <c r="Q4849" i="11"/>
  <c r="R4849" i="11" a="1"/>
  <c r="R4849" i="11"/>
  <c r="N4850" i="11" a="1"/>
  <c r="N4850" i="11"/>
  <c r="O4850" i="11" a="1"/>
  <c r="O4850" i="11"/>
  <c r="P4850" i="11" a="1"/>
  <c r="P4850" i="11"/>
  <c r="Q4850" i="11" a="1"/>
  <c r="Q4850" i="11"/>
  <c r="R4850" i="11" a="1"/>
  <c r="R4850" i="11"/>
  <c r="N4851" i="11" a="1"/>
  <c r="N4851" i="11"/>
  <c r="O4851" i="11" a="1"/>
  <c r="O4851" i="11"/>
  <c r="P4851" i="11" a="1"/>
  <c r="P4851" i="11"/>
  <c r="Q4851" i="11" a="1"/>
  <c r="Q4851" i="11"/>
  <c r="R4851" i="11" a="1"/>
  <c r="R4851" i="11"/>
  <c r="N4852" i="11" a="1"/>
  <c r="N4852" i="11"/>
  <c r="O4852" i="11" a="1"/>
  <c r="O4852" i="11"/>
  <c r="P4852" i="11" a="1"/>
  <c r="P4852" i="11"/>
  <c r="Q4852" i="11" a="1"/>
  <c r="Q4852" i="11"/>
  <c r="R4852" i="11" a="1"/>
  <c r="R4852" i="11"/>
  <c r="N4853" i="11" a="1"/>
  <c r="N4853" i="11"/>
  <c r="O4853" i="11" a="1"/>
  <c r="O4853" i="11"/>
  <c r="P4853" i="11" a="1"/>
  <c r="P4853" i="11"/>
  <c r="Q4853" i="11" a="1"/>
  <c r="Q4853" i="11"/>
  <c r="R4853" i="11" a="1"/>
  <c r="R4853" i="11"/>
  <c r="N4854" i="11" a="1"/>
  <c r="N4854" i="11"/>
  <c r="O4854" i="11" a="1"/>
  <c r="O4854" i="11"/>
  <c r="P4854" i="11" a="1"/>
  <c r="P4854" i="11"/>
  <c r="Q4854" i="11" a="1"/>
  <c r="Q4854" i="11"/>
  <c r="R4854" i="11" a="1"/>
  <c r="R4854" i="11"/>
  <c r="N4855" i="11" a="1"/>
  <c r="N4855" i="11"/>
  <c r="O4855" i="11" a="1"/>
  <c r="O4855" i="11"/>
  <c r="P4855" i="11" a="1"/>
  <c r="P4855" i="11"/>
  <c r="Q4855" i="11" a="1"/>
  <c r="Q4855" i="11"/>
  <c r="R4855" i="11" a="1"/>
  <c r="R4855" i="11"/>
  <c r="N4856" i="11" a="1"/>
  <c r="N4856" i="11"/>
  <c r="O4856" i="11" a="1"/>
  <c r="O4856" i="11"/>
  <c r="P4856" i="11" a="1"/>
  <c r="P4856" i="11"/>
  <c r="Q4856" i="11" a="1"/>
  <c r="Q4856" i="11"/>
  <c r="R4856" i="11" a="1"/>
  <c r="R4856" i="11"/>
  <c r="N4857" i="11" a="1"/>
  <c r="N4857" i="11"/>
  <c r="O4857" i="11" a="1"/>
  <c r="O4857" i="11"/>
  <c r="P4857" i="11" a="1"/>
  <c r="P4857" i="11"/>
  <c r="Q4857" i="11" a="1"/>
  <c r="Q4857" i="11"/>
  <c r="R4857" i="11" a="1"/>
  <c r="R4857" i="11"/>
  <c r="N4858" i="11" a="1"/>
  <c r="N4858" i="11"/>
  <c r="O4858" i="11" a="1"/>
  <c r="O4858" i="11"/>
  <c r="P4858" i="11" a="1"/>
  <c r="P4858" i="11"/>
  <c r="Q4858" i="11" a="1"/>
  <c r="Q4858" i="11"/>
  <c r="R4858" i="11" a="1"/>
  <c r="R4858" i="11"/>
  <c r="N4859" i="11" a="1"/>
  <c r="N4859" i="11"/>
  <c r="O4859" i="11" a="1"/>
  <c r="O4859" i="11"/>
  <c r="P4859" i="11" a="1"/>
  <c r="P4859" i="11"/>
  <c r="Q4859" i="11" a="1"/>
  <c r="Q4859" i="11"/>
  <c r="R4859" i="11" a="1"/>
  <c r="R4859" i="11"/>
  <c r="N4860" i="11" a="1"/>
  <c r="N4860" i="11"/>
  <c r="O4860" i="11" a="1"/>
  <c r="O4860" i="11"/>
  <c r="P4860" i="11" a="1"/>
  <c r="P4860" i="11"/>
  <c r="Q4860" i="11" a="1"/>
  <c r="Q4860" i="11"/>
  <c r="R4860" i="11" a="1"/>
  <c r="R4860" i="11"/>
  <c r="N4861" i="11" a="1"/>
  <c r="N4861" i="11"/>
  <c r="O4861" i="11" a="1"/>
  <c r="O4861" i="11"/>
  <c r="P4861" i="11" a="1"/>
  <c r="P4861" i="11"/>
  <c r="Q4861" i="11" a="1"/>
  <c r="Q4861" i="11"/>
  <c r="R4861" i="11" a="1"/>
  <c r="R4861" i="11"/>
  <c r="N4862" i="11" a="1"/>
  <c r="N4862" i="11"/>
  <c r="O4862" i="11" a="1"/>
  <c r="O4862" i="11"/>
  <c r="P4862" i="11" a="1"/>
  <c r="P4862" i="11"/>
  <c r="Q4862" i="11" a="1"/>
  <c r="Q4862" i="11"/>
  <c r="R4862" i="11" a="1"/>
  <c r="R4862" i="11"/>
  <c r="N4863" i="11" a="1"/>
  <c r="N4863" i="11"/>
  <c r="O4863" i="11" a="1"/>
  <c r="O4863" i="11"/>
  <c r="P4863" i="11" a="1"/>
  <c r="P4863" i="11"/>
  <c r="Q4863" i="11" a="1"/>
  <c r="Q4863" i="11"/>
  <c r="R4863" i="11" a="1"/>
  <c r="R4863" i="11"/>
  <c r="N4864" i="11" a="1"/>
  <c r="N4864" i="11"/>
  <c r="O4864" i="11" a="1"/>
  <c r="O4864" i="11"/>
  <c r="P4864" i="11" a="1"/>
  <c r="P4864" i="11"/>
  <c r="Q4864" i="11" a="1"/>
  <c r="Q4864" i="11"/>
  <c r="R4864" i="11" a="1"/>
  <c r="R4864" i="11"/>
  <c r="N4865" i="11" a="1"/>
  <c r="N4865" i="11"/>
  <c r="O4865" i="11" a="1"/>
  <c r="O4865" i="11"/>
  <c r="P4865" i="11" a="1"/>
  <c r="P4865" i="11"/>
  <c r="Q4865" i="11" a="1"/>
  <c r="Q4865" i="11"/>
  <c r="R4865" i="11" a="1"/>
  <c r="R4865" i="11"/>
  <c r="N4866" i="11" a="1"/>
  <c r="N4866" i="11"/>
  <c r="O4866" i="11" a="1"/>
  <c r="O4866" i="11"/>
  <c r="P4866" i="11" a="1"/>
  <c r="P4866" i="11"/>
  <c r="Q4866" i="11" a="1"/>
  <c r="Q4866" i="11"/>
  <c r="R4866" i="11" a="1"/>
  <c r="R4866" i="11"/>
  <c r="N4867" i="11" a="1"/>
  <c r="N4867" i="11"/>
  <c r="O4867" i="11" a="1"/>
  <c r="O4867" i="11"/>
  <c r="P4867" i="11" a="1"/>
  <c r="P4867" i="11"/>
  <c r="Q4867" i="11" a="1"/>
  <c r="Q4867" i="11"/>
  <c r="R4867" i="11" a="1"/>
  <c r="R4867" i="11"/>
  <c r="N4868" i="11" a="1"/>
  <c r="N4868" i="11"/>
  <c r="O4868" i="11" a="1"/>
  <c r="O4868" i="11"/>
  <c r="P4868" i="11" a="1"/>
  <c r="P4868" i="11"/>
  <c r="Q4868" i="11" a="1"/>
  <c r="Q4868" i="11"/>
  <c r="R4868" i="11" a="1"/>
  <c r="R4868" i="11"/>
  <c r="N4869" i="11" a="1"/>
  <c r="N4869" i="11"/>
  <c r="O4869" i="11" a="1"/>
  <c r="O4869" i="11"/>
  <c r="P4869" i="11" a="1"/>
  <c r="P4869" i="11"/>
  <c r="Q4869" i="11" a="1"/>
  <c r="Q4869" i="11"/>
  <c r="R4869" i="11" a="1"/>
  <c r="R4869" i="11"/>
  <c r="N4870" i="11" a="1"/>
  <c r="N4870" i="11"/>
  <c r="O4870" i="11" a="1"/>
  <c r="O4870" i="11"/>
  <c r="P4870" i="11" a="1"/>
  <c r="P4870" i="11"/>
  <c r="Q4870" i="11" a="1"/>
  <c r="Q4870" i="11"/>
  <c r="R4870" i="11" a="1"/>
  <c r="R4870" i="11"/>
  <c r="N4871" i="11" a="1"/>
  <c r="N4871" i="11"/>
  <c r="O4871" i="11" a="1"/>
  <c r="O4871" i="11"/>
  <c r="P4871" i="11" a="1"/>
  <c r="P4871" i="11"/>
  <c r="Q4871" i="11" a="1"/>
  <c r="Q4871" i="11"/>
  <c r="R4871" i="11" a="1"/>
  <c r="R4871" i="11"/>
  <c r="N4872" i="11" a="1"/>
  <c r="N4872" i="11"/>
  <c r="O4872" i="11" a="1"/>
  <c r="O4872" i="11"/>
  <c r="P4872" i="11" a="1"/>
  <c r="P4872" i="11"/>
  <c r="Q4872" i="11" a="1"/>
  <c r="Q4872" i="11"/>
  <c r="R4872" i="11" a="1"/>
  <c r="R4872" i="11"/>
  <c r="N4873" i="11" a="1"/>
  <c r="N4873" i="11"/>
  <c r="O4873" i="11" a="1"/>
  <c r="O4873" i="11"/>
  <c r="P4873" i="11" a="1"/>
  <c r="P4873" i="11"/>
  <c r="Q4873" i="11" a="1"/>
  <c r="Q4873" i="11"/>
  <c r="R4873" i="11" a="1"/>
  <c r="R4873" i="11"/>
  <c r="N4874" i="11" a="1"/>
  <c r="N4874" i="11"/>
  <c r="O4874" i="11" a="1"/>
  <c r="O4874" i="11"/>
  <c r="P4874" i="11" a="1"/>
  <c r="P4874" i="11"/>
  <c r="Q4874" i="11" a="1"/>
  <c r="Q4874" i="11"/>
  <c r="R4874" i="11" a="1"/>
  <c r="R4874" i="11"/>
  <c r="N4875" i="11" a="1"/>
  <c r="N4875" i="11"/>
  <c r="O4875" i="11" a="1"/>
  <c r="O4875" i="11"/>
  <c r="P4875" i="11" a="1"/>
  <c r="P4875" i="11"/>
  <c r="Q4875" i="11" a="1"/>
  <c r="Q4875" i="11"/>
  <c r="R4875" i="11" a="1"/>
  <c r="R4875" i="11"/>
  <c r="N4876" i="11" a="1"/>
  <c r="N4876" i="11"/>
  <c r="O4876" i="11" a="1"/>
  <c r="O4876" i="11"/>
  <c r="P4876" i="11" a="1"/>
  <c r="P4876" i="11"/>
  <c r="Q4876" i="11" a="1"/>
  <c r="Q4876" i="11"/>
  <c r="R4876" i="11" a="1"/>
  <c r="R4876" i="11"/>
  <c r="N4877" i="11" a="1"/>
  <c r="N4877" i="11"/>
  <c r="O4877" i="11" a="1"/>
  <c r="O4877" i="11"/>
  <c r="P4877" i="11" a="1"/>
  <c r="P4877" i="11"/>
  <c r="Q4877" i="11" a="1"/>
  <c r="Q4877" i="11"/>
  <c r="R4877" i="11" a="1"/>
  <c r="R4877" i="11"/>
  <c r="N4878" i="11" a="1"/>
  <c r="N4878" i="11"/>
  <c r="O4878" i="11" a="1"/>
  <c r="O4878" i="11"/>
  <c r="P4878" i="11" a="1"/>
  <c r="P4878" i="11"/>
  <c r="Q4878" i="11" a="1"/>
  <c r="Q4878" i="11"/>
  <c r="R4878" i="11" a="1"/>
  <c r="R4878" i="11"/>
  <c r="N4879" i="11" a="1"/>
  <c r="N4879" i="11"/>
  <c r="O4879" i="11" a="1"/>
  <c r="O4879" i="11"/>
  <c r="P4879" i="11" a="1"/>
  <c r="P4879" i="11"/>
  <c r="Q4879" i="11" a="1"/>
  <c r="Q4879" i="11"/>
  <c r="R4879" i="11" a="1"/>
  <c r="R4879" i="11"/>
  <c r="N4880" i="11" a="1"/>
  <c r="N4880" i="11"/>
  <c r="O4880" i="11" a="1"/>
  <c r="O4880" i="11"/>
  <c r="P4880" i="11" a="1"/>
  <c r="P4880" i="11"/>
  <c r="Q4880" i="11" a="1"/>
  <c r="Q4880" i="11"/>
  <c r="R4880" i="11" a="1"/>
  <c r="R4880" i="11"/>
  <c r="N4881" i="11" a="1"/>
  <c r="N4881" i="11"/>
  <c r="O4881" i="11" a="1"/>
  <c r="O4881" i="11"/>
  <c r="P4881" i="11" a="1"/>
  <c r="P4881" i="11"/>
  <c r="Q4881" i="11" a="1"/>
  <c r="Q4881" i="11"/>
  <c r="R4881" i="11" a="1"/>
  <c r="R4881" i="11"/>
  <c r="N4882" i="11" a="1"/>
  <c r="N4882" i="11"/>
  <c r="O4882" i="11" a="1"/>
  <c r="O4882" i="11"/>
  <c r="P4882" i="11" a="1"/>
  <c r="P4882" i="11"/>
  <c r="Q4882" i="11" a="1"/>
  <c r="Q4882" i="11"/>
  <c r="R4882" i="11" a="1"/>
  <c r="R4882" i="11"/>
  <c r="N4883" i="11" a="1"/>
  <c r="N4883" i="11"/>
  <c r="O4883" i="11" a="1"/>
  <c r="O4883" i="11"/>
  <c r="P4883" i="11" a="1"/>
  <c r="P4883" i="11"/>
  <c r="Q4883" i="11" a="1"/>
  <c r="Q4883" i="11"/>
  <c r="R4883" i="11" a="1"/>
  <c r="R4883" i="11"/>
  <c r="N4884" i="11" a="1"/>
  <c r="N4884" i="11"/>
  <c r="O4884" i="11" a="1"/>
  <c r="O4884" i="11"/>
  <c r="P4884" i="11" a="1"/>
  <c r="P4884" i="11"/>
  <c r="Q4884" i="11" a="1"/>
  <c r="Q4884" i="11"/>
  <c r="R4884" i="11" a="1"/>
  <c r="R4884" i="11"/>
  <c r="N4885" i="11" a="1"/>
  <c r="N4885" i="11"/>
  <c r="O4885" i="11" a="1"/>
  <c r="O4885" i="11"/>
  <c r="P4885" i="11" a="1"/>
  <c r="P4885" i="11"/>
  <c r="Q4885" i="11" a="1"/>
  <c r="Q4885" i="11"/>
  <c r="R4885" i="11" a="1"/>
  <c r="R4885" i="11"/>
  <c r="N4886" i="11" a="1"/>
  <c r="N4886" i="11"/>
  <c r="O4886" i="11" a="1"/>
  <c r="O4886" i="11"/>
  <c r="P4886" i="11" a="1"/>
  <c r="P4886" i="11"/>
  <c r="Q4886" i="11" a="1"/>
  <c r="Q4886" i="11"/>
  <c r="R4886" i="11" a="1"/>
  <c r="R4886" i="11"/>
  <c r="N4887" i="11" a="1"/>
  <c r="N4887" i="11"/>
  <c r="O4887" i="11" a="1"/>
  <c r="O4887" i="11"/>
  <c r="P4887" i="11" a="1"/>
  <c r="P4887" i="11"/>
  <c r="Q4887" i="11" a="1"/>
  <c r="Q4887" i="11"/>
  <c r="R4887" i="11" a="1"/>
  <c r="R4887" i="11"/>
  <c r="N4888" i="11" a="1"/>
  <c r="N4888" i="11"/>
  <c r="O4888" i="11" a="1"/>
  <c r="O4888" i="11"/>
  <c r="P4888" i="11" a="1"/>
  <c r="P4888" i="11"/>
  <c r="Q4888" i="11" a="1"/>
  <c r="Q4888" i="11"/>
  <c r="R4888" i="11" a="1"/>
  <c r="R4888" i="11"/>
  <c r="N4889" i="11" a="1"/>
  <c r="N4889" i="11"/>
  <c r="O4889" i="11" a="1"/>
  <c r="O4889" i="11"/>
  <c r="P4889" i="11" a="1"/>
  <c r="P4889" i="11"/>
  <c r="Q4889" i="11" a="1"/>
  <c r="Q4889" i="11"/>
  <c r="R4889" i="11" a="1"/>
  <c r="R4889" i="11"/>
  <c r="N4890" i="11" a="1"/>
  <c r="N4890" i="11"/>
  <c r="O4890" i="11" a="1"/>
  <c r="O4890" i="11"/>
  <c r="P4890" i="11" a="1"/>
  <c r="P4890" i="11"/>
  <c r="Q4890" i="11" a="1"/>
  <c r="Q4890" i="11"/>
  <c r="R4890" i="11" a="1"/>
  <c r="R4890" i="11"/>
  <c r="N4891" i="11" a="1"/>
  <c r="N4891" i="11"/>
  <c r="O4891" i="11" a="1"/>
  <c r="O4891" i="11"/>
  <c r="P4891" i="11" a="1"/>
  <c r="P4891" i="11"/>
  <c r="Q4891" i="11" a="1"/>
  <c r="Q4891" i="11"/>
  <c r="R4891" i="11" a="1"/>
  <c r="R4891" i="11"/>
  <c r="N4892" i="11" a="1"/>
  <c r="N4892" i="11"/>
  <c r="O4892" i="11" a="1"/>
  <c r="O4892" i="11"/>
  <c r="P4892" i="11" a="1"/>
  <c r="P4892" i="11"/>
  <c r="Q4892" i="11" a="1"/>
  <c r="Q4892" i="11"/>
  <c r="R4892" i="11" a="1"/>
  <c r="R4892" i="11"/>
  <c r="N4893" i="11" a="1"/>
  <c r="N4893" i="11"/>
  <c r="O4893" i="11" a="1"/>
  <c r="O4893" i="11"/>
  <c r="P4893" i="11" a="1"/>
  <c r="P4893" i="11"/>
  <c r="Q4893" i="11" a="1"/>
  <c r="Q4893" i="11"/>
  <c r="R4893" i="11" a="1"/>
  <c r="R4893" i="11"/>
  <c r="N4894" i="11" a="1"/>
  <c r="N4894" i="11"/>
  <c r="O4894" i="11" a="1"/>
  <c r="O4894" i="11"/>
  <c r="P4894" i="11" a="1"/>
  <c r="P4894" i="11"/>
  <c r="Q4894" i="11" a="1"/>
  <c r="Q4894" i="11"/>
  <c r="R4894" i="11" a="1"/>
  <c r="R4894" i="11"/>
  <c r="N4895" i="11" a="1"/>
  <c r="N4895" i="11"/>
  <c r="O4895" i="11" a="1"/>
  <c r="O4895" i="11"/>
  <c r="P4895" i="11" a="1"/>
  <c r="P4895" i="11"/>
  <c r="Q4895" i="11" a="1"/>
  <c r="Q4895" i="11"/>
  <c r="R4895" i="11" a="1"/>
  <c r="R4895" i="11"/>
  <c r="N4896" i="11" a="1"/>
  <c r="N4896" i="11"/>
  <c r="O4896" i="11" a="1"/>
  <c r="O4896" i="11"/>
  <c r="P4896" i="11" a="1"/>
  <c r="P4896" i="11"/>
  <c r="Q4896" i="11" a="1"/>
  <c r="Q4896" i="11"/>
  <c r="R4896" i="11" a="1"/>
  <c r="R4896" i="11"/>
  <c r="N4897" i="11" a="1"/>
  <c r="N4897" i="11"/>
  <c r="O4897" i="11" a="1"/>
  <c r="O4897" i="11"/>
  <c r="P4897" i="11" a="1"/>
  <c r="P4897" i="11"/>
  <c r="Q4897" i="11" a="1"/>
  <c r="Q4897" i="11"/>
  <c r="R4897" i="11" a="1"/>
  <c r="R4897" i="11"/>
  <c r="N4898" i="11" a="1"/>
  <c r="N4898" i="11"/>
  <c r="O4898" i="11" a="1"/>
  <c r="O4898" i="11"/>
  <c r="P4898" i="11" a="1"/>
  <c r="P4898" i="11"/>
  <c r="Q4898" i="11" a="1"/>
  <c r="Q4898" i="11"/>
  <c r="R4898" i="11" a="1"/>
  <c r="R4898" i="11"/>
  <c r="N4899" i="11" a="1"/>
  <c r="N4899" i="11"/>
  <c r="O4899" i="11" a="1"/>
  <c r="O4899" i="11"/>
  <c r="P4899" i="11" a="1"/>
  <c r="P4899" i="11"/>
  <c r="Q4899" i="11" a="1"/>
  <c r="Q4899" i="11"/>
  <c r="R4899" i="11" a="1"/>
  <c r="R4899" i="11"/>
  <c r="N4900" i="11" a="1"/>
  <c r="N4900" i="11"/>
  <c r="O4900" i="11" a="1"/>
  <c r="O4900" i="11"/>
  <c r="P4900" i="11" a="1"/>
  <c r="P4900" i="11"/>
  <c r="Q4900" i="11" a="1"/>
  <c r="Q4900" i="11"/>
  <c r="R4900" i="11" a="1"/>
  <c r="R4900" i="11"/>
  <c r="N4901" i="11" a="1"/>
  <c r="N4901" i="11"/>
  <c r="O4901" i="11" a="1"/>
  <c r="O4901" i="11"/>
  <c r="P4901" i="11" a="1"/>
  <c r="P4901" i="11"/>
  <c r="Q4901" i="11" a="1"/>
  <c r="Q4901" i="11"/>
  <c r="R4901" i="11" a="1"/>
  <c r="R4901" i="11"/>
  <c r="N4902" i="11" a="1"/>
  <c r="N4902" i="11"/>
  <c r="O4902" i="11" a="1"/>
  <c r="O4902" i="11"/>
  <c r="P4902" i="11" a="1"/>
  <c r="P4902" i="11"/>
  <c r="Q4902" i="11" a="1"/>
  <c r="Q4902" i="11"/>
  <c r="R4902" i="11" a="1"/>
  <c r="R4902" i="11"/>
  <c r="N4903" i="11" a="1"/>
  <c r="N4903" i="11"/>
  <c r="O4903" i="11" a="1"/>
  <c r="O4903" i="11"/>
  <c r="P4903" i="11" a="1"/>
  <c r="P4903" i="11"/>
  <c r="Q4903" i="11" a="1"/>
  <c r="Q4903" i="11"/>
  <c r="R4903" i="11" a="1"/>
  <c r="R4903" i="11"/>
  <c r="N4904" i="11" a="1"/>
  <c r="N4904" i="11"/>
  <c r="O4904" i="11" a="1"/>
  <c r="O4904" i="11"/>
  <c r="P4904" i="11" a="1"/>
  <c r="P4904" i="11"/>
  <c r="Q4904" i="11" a="1"/>
  <c r="Q4904" i="11"/>
  <c r="R4904" i="11" a="1"/>
  <c r="R4904" i="11"/>
  <c r="N4905" i="11" a="1"/>
  <c r="N4905" i="11"/>
  <c r="O4905" i="11" a="1"/>
  <c r="O4905" i="11"/>
  <c r="P4905" i="11" a="1"/>
  <c r="P4905" i="11"/>
  <c r="Q4905" i="11" a="1"/>
  <c r="Q4905" i="11"/>
  <c r="R4905" i="11" a="1"/>
  <c r="R4905" i="11"/>
  <c r="N4906" i="11" a="1"/>
  <c r="N4906" i="11"/>
  <c r="O4906" i="11" a="1"/>
  <c r="O4906" i="11"/>
  <c r="P4906" i="11" a="1"/>
  <c r="P4906" i="11"/>
  <c r="Q4906" i="11" a="1"/>
  <c r="Q4906" i="11"/>
  <c r="R4906" i="11" a="1"/>
  <c r="R4906" i="11"/>
  <c r="N4907" i="11" a="1"/>
  <c r="N4907" i="11"/>
  <c r="O4907" i="11" a="1"/>
  <c r="O4907" i="11"/>
  <c r="P4907" i="11" a="1"/>
  <c r="P4907" i="11"/>
  <c r="Q4907" i="11" a="1"/>
  <c r="Q4907" i="11"/>
  <c r="R4907" i="11" a="1"/>
  <c r="R4907" i="11"/>
  <c r="N4908" i="11" a="1"/>
  <c r="N4908" i="11"/>
  <c r="O4908" i="11" a="1"/>
  <c r="O4908" i="11"/>
  <c r="P4908" i="11" a="1"/>
  <c r="P4908" i="11"/>
  <c r="Q4908" i="11" a="1"/>
  <c r="Q4908" i="11"/>
  <c r="R4908" i="11" a="1"/>
  <c r="R4908" i="11"/>
  <c r="N4909" i="11" a="1"/>
  <c r="N4909" i="11"/>
  <c r="O4909" i="11" a="1"/>
  <c r="O4909" i="11"/>
  <c r="P4909" i="11" a="1"/>
  <c r="P4909" i="11"/>
  <c r="Q4909" i="11" a="1"/>
  <c r="Q4909" i="11"/>
  <c r="R4909" i="11" a="1"/>
  <c r="R4909" i="11"/>
  <c r="N4910" i="11" a="1"/>
  <c r="N4910" i="11"/>
  <c r="O4910" i="11" a="1"/>
  <c r="O4910" i="11"/>
  <c r="P4910" i="11" a="1"/>
  <c r="P4910" i="11"/>
  <c r="Q4910" i="11" a="1"/>
  <c r="Q4910" i="11"/>
  <c r="R4910" i="11" a="1"/>
  <c r="R4910" i="11"/>
  <c r="N4911" i="11" a="1"/>
  <c r="N4911" i="11"/>
  <c r="O4911" i="11" a="1"/>
  <c r="O4911" i="11"/>
  <c r="P4911" i="11" a="1"/>
  <c r="P4911" i="11"/>
  <c r="Q4911" i="11" a="1"/>
  <c r="Q4911" i="11"/>
  <c r="R4911" i="11" a="1"/>
  <c r="R4911" i="11" s="1"/>
  <c r="N4912" i="11" a="1"/>
  <c r="N4912" i="11" s="1"/>
  <c r="O4912" i="11" a="1"/>
  <c r="O4912" i="11" s="1"/>
  <c r="P4912" i="11" a="1"/>
  <c r="P4912" i="11" s="1"/>
  <c r="Q4912" i="11" a="1"/>
  <c r="Q4912" i="11" s="1"/>
  <c r="R4912" i="11" a="1"/>
  <c r="R4912" i="11" s="1"/>
  <c r="N4913" i="11" a="1"/>
  <c r="N4913" i="11" s="1"/>
  <c r="O4913" i="11" a="1"/>
  <c r="O4913" i="11" s="1"/>
  <c r="P4913" i="11" a="1"/>
  <c r="P4913" i="11" s="1"/>
  <c r="Q4913" i="11" a="1"/>
  <c r="Q4913" i="11" s="1"/>
  <c r="R4913" i="11" a="1"/>
  <c r="R4913" i="11" s="1"/>
  <c r="N4914" i="11" a="1"/>
  <c r="N4914" i="11" s="1"/>
  <c r="O4914" i="11" a="1"/>
  <c r="O4914" i="11" s="1"/>
  <c r="P4914" i="11" a="1"/>
  <c r="P4914" i="11" s="1"/>
  <c r="Q4914" i="11" a="1"/>
  <c r="Q4914" i="11" s="1"/>
  <c r="R4914" i="11" a="1"/>
  <c r="R4914" i="11" s="1"/>
  <c r="N4915" i="11" a="1"/>
  <c r="N4915" i="11" s="1"/>
  <c r="O4915" i="11" a="1"/>
  <c r="O4915" i="11" s="1"/>
  <c r="P4915" i="11" a="1"/>
  <c r="P4915" i="11" s="1"/>
  <c r="Q4915" i="11" a="1"/>
  <c r="Q4915" i="11" s="1"/>
  <c r="R4915" i="11" a="1"/>
  <c r="R4915" i="11" s="1"/>
  <c r="N4916" i="11" a="1"/>
  <c r="N4916" i="11" s="1"/>
  <c r="O4916" i="11" a="1"/>
  <c r="O4916" i="11" s="1"/>
  <c r="P4916" i="11" a="1"/>
  <c r="P4916" i="11" s="1"/>
  <c r="Q4916" i="11" a="1"/>
  <c r="Q4916" i="11" s="1"/>
  <c r="R4916" i="11" a="1"/>
  <c r="R4916" i="11" s="1"/>
  <c r="N4917" i="11" a="1"/>
  <c r="N4917" i="11" s="1"/>
  <c r="O4917" i="11" a="1"/>
  <c r="O4917" i="11" s="1"/>
  <c r="P4917" i="11" a="1"/>
  <c r="P4917" i="11" s="1"/>
  <c r="Q4917" i="11" a="1"/>
  <c r="Q4917" i="11" s="1"/>
  <c r="R4917" i="11" a="1"/>
  <c r="R4917" i="11" s="1"/>
  <c r="N4918" i="11" a="1"/>
  <c r="N4918" i="11" s="1"/>
  <c r="O4918" i="11" a="1"/>
  <c r="O4918" i="11" s="1"/>
  <c r="P4918" i="11" a="1"/>
  <c r="P4918" i="11" s="1"/>
  <c r="Q4918" i="11" a="1"/>
  <c r="Q4918" i="11" s="1"/>
  <c r="R4918" i="11" a="1"/>
  <c r="R4918" i="11" s="1"/>
  <c r="N4919" i="11" a="1"/>
  <c r="N4919" i="11" s="1"/>
  <c r="O4919" i="11" a="1"/>
  <c r="O4919" i="11" s="1"/>
  <c r="P4919" i="11" a="1"/>
  <c r="P4919" i="11" s="1"/>
  <c r="Q4919" i="11" a="1"/>
  <c r="Q4919" i="11" s="1"/>
  <c r="R4919" i="11" a="1"/>
  <c r="R4919" i="11" s="1"/>
  <c r="N4920" i="11" a="1"/>
  <c r="N4920" i="11" s="1"/>
  <c r="O4920" i="11" a="1"/>
  <c r="O4920" i="11" s="1"/>
  <c r="P4920" i="11" a="1"/>
  <c r="P4920" i="11" s="1"/>
  <c r="Q4920" i="11" a="1"/>
  <c r="Q4920" i="11" s="1"/>
  <c r="R4920" i="11" a="1"/>
  <c r="R4920" i="11" s="1"/>
  <c r="N4921" i="11" a="1"/>
  <c r="N4921" i="11" s="1"/>
  <c r="O4921" i="11" a="1"/>
  <c r="O4921" i="11" s="1"/>
  <c r="P4921" i="11" a="1"/>
  <c r="P4921" i="11" s="1"/>
  <c r="Q4921" i="11" a="1"/>
  <c r="Q4921" i="11" s="1"/>
  <c r="R4921" i="11" a="1"/>
  <c r="R4921" i="11" s="1"/>
  <c r="N4922" i="11" a="1"/>
  <c r="N4922" i="11" s="1"/>
  <c r="O4922" i="11" a="1"/>
  <c r="O4922" i="11" s="1"/>
  <c r="P4922" i="11" a="1"/>
  <c r="P4922" i="11" s="1"/>
  <c r="Q4922" i="11" a="1"/>
  <c r="Q4922" i="11" s="1"/>
  <c r="R4922" i="11" a="1"/>
  <c r="R4922" i="11" s="1"/>
  <c r="N4923" i="11" a="1"/>
  <c r="N4923" i="11" s="1"/>
  <c r="O4923" i="11" a="1"/>
  <c r="O4923" i="11" s="1"/>
  <c r="P4923" i="11" a="1"/>
  <c r="P4923" i="11" s="1"/>
  <c r="Q4923" i="11" a="1"/>
  <c r="Q4923" i="11" s="1"/>
  <c r="R4923" i="11" a="1"/>
  <c r="R4923" i="11" s="1"/>
  <c r="N4924" i="11" a="1"/>
  <c r="N4924" i="11" s="1"/>
  <c r="O4924" i="11" a="1"/>
  <c r="O4924" i="11" s="1"/>
  <c r="P4924" i="11" a="1"/>
  <c r="P4924" i="11" s="1"/>
  <c r="Q4924" i="11" a="1"/>
  <c r="Q4924" i="11" s="1"/>
  <c r="R4924" i="11" a="1"/>
  <c r="R4924" i="11" s="1"/>
  <c r="N4925" i="11" a="1"/>
  <c r="N4925" i="11" s="1"/>
  <c r="O4925" i="11" a="1"/>
  <c r="O4925" i="11" s="1"/>
  <c r="P4925" i="11" a="1"/>
  <c r="P4925" i="11" s="1"/>
  <c r="Q4925" i="11" a="1"/>
  <c r="Q4925" i="11" s="1"/>
  <c r="R4925" i="11" a="1"/>
  <c r="R4925" i="11" s="1"/>
  <c r="N4926" i="11" a="1"/>
  <c r="N4926" i="11" s="1"/>
  <c r="O4926" i="11" a="1"/>
  <c r="O4926" i="11" s="1"/>
  <c r="P4926" i="11" a="1"/>
  <c r="P4926" i="11" s="1"/>
  <c r="Q4926" i="11" a="1"/>
  <c r="Q4926" i="11" s="1"/>
  <c r="R4926" i="11" a="1"/>
  <c r="R4926" i="11" s="1"/>
  <c r="N4927" i="11" a="1"/>
  <c r="N4927" i="11" s="1"/>
  <c r="O4927" i="11" a="1"/>
  <c r="O4927" i="11" s="1"/>
  <c r="P4927" i="11" a="1"/>
  <c r="P4927" i="11" s="1"/>
  <c r="Q4927" i="11" a="1"/>
  <c r="Q4927" i="11" s="1"/>
  <c r="R4927" i="11" a="1"/>
  <c r="R4927" i="11" s="1"/>
  <c r="N4928" i="11" a="1"/>
  <c r="N4928" i="11" s="1"/>
  <c r="O4928" i="11" a="1"/>
  <c r="O4928" i="11" s="1"/>
  <c r="P4928" i="11" a="1"/>
  <c r="P4928" i="11" s="1"/>
  <c r="Q4928" i="11" a="1"/>
  <c r="Q4928" i="11" s="1"/>
  <c r="R4928" i="11" a="1"/>
  <c r="R4928" i="11" s="1"/>
  <c r="N4929" i="11" a="1"/>
  <c r="N4929" i="11" s="1"/>
  <c r="O4929" i="11" a="1"/>
  <c r="O4929" i="11" s="1"/>
  <c r="P4929" i="11" a="1"/>
  <c r="P4929" i="11" s="1"/>
  <c r="Q4929" i="11" a="1"/>
  <c r="Q4929" i="11" s="1"/>
  <c r="R4929" i="11" a="1"/>
  <c r="R4929" i="11" s="1"/>
  <c r="N4930" i="11" a="1"/>
  <c r="N4930" i="11" s="1"/>
  <c r="O4930" i="11" a="1"/>
  <c r="O4930" i="11" s="1"/>
  <c r="P4930" i="11" a="1"/>
  <c r="P4930" i="11" s="1"/>
  <c r="Q4930" i="11" a="1"/>
  <c r="Q4930" i="11" s="1"/>
  <c r="R4930" i="11" a="1"/>
  <c r="R4930" i="11" s="1"/>
  <c r="N4931" i="11" a="1"/>
  <c r="N4931" i="11" s="1"/>
  <c r="O4931" i="11" a="1"/>
  <c r="O4931" i="11" s="1"/>
  <c r="P4931" i="11" a="1"/>
  <c r="P4931" i="11" s="1"/>
  <c r="Q4931" i="11" a="1"/>
  <c r="Q4931" i="11" s="1"/>
  <c r="R4931" i="11" a="1"/>
  <c r="R4931" i="11" s="1"/>
  <c r="N4932" i="11" a="1"/>
  <c r="N4932" i="11" s="1"/>
  <c r="O4932" i="11" a="1"/>
  <c r="O4932" i="11" s="1"/>
  <c r="P4932" i="11" a="1"/>
  <c r="P4932" i="11" s="1"/>
  <c r="Q4932" i="11" a="1"/>
  <c r="Q4932" i="11" s="1"/>
  <c r="R4932" i="11" a="1"/>
  <c r="R4932" i="11" s="1"/>
  <c r="N4933" i="11" a="1"/>
  <c r="N4933" i="11" s="1"/>
  <c r="O4933" i="11" a="1"/>
  <c r="O4933" i="11" s="1"/>
  <c r="P4933" i="11" a="1"/>
  <c r="P4933" i="11" s="1"/>
  <c r="Q4933" i="11" a="1"/>
  <c r="Q4933" i="11" s="1"/>
  <c r="R4933" i="11" a="1"/>
  <c r="R4933" i="11" s="1"/>
  <c r="N4934" i="11" a="1"/>
  <c r="N4934" i="11" s="1"/>
  <c r="O4934" i="11" a="1"/>
  <c r="O4934" i="11" s="1"/>
  <c r="P4934" i="11" a="1"/>
  <c r="P4934" i="11" s="1"/>
  <c r="Q4934" i="11" a="1"/>
  <c r="Q4934" i="11" s="1"/>
  <c r="R4934" i="11" a="1"/>
  <c r="R4934" i="11" s="1"/>
  <c r="N4935" i="11" a="1"/>
  <c r="N4935" i="11" s="1"/>
  <c r="O4935" i="11" a="1"/>
  <c r="O4935" i="11" s="1"/>
  <c r="P4935" i="11" a="1"/>
  <c r="P4935" i="11" s="1"/>
  <c r="Q4935" i="11" a="1"/>
  <c r="Q4935" i="11" s="1"/>
  <c r="R4935" i="11" a="1"/>
  <c r="R4935" i="11" s="1"/>
  <c r="N4936" i="11" a="1"/>
  <c r="N4936" i="11" s="1"/>
  <c r="O4936" i="11" a="1"/>
  <c r="O4936" i="11" s="1"/>
  <c r="P4936" i="11" a="1"/>
  <c r="P4936" i="11" s="1"/>
  <c r="Q4936" i="11" a="1"/>
  <c r="Q4936" i="11" s="1"/>
  <c r="R4936" i="11" a="1"/>
  <c r="R4936" i="11" s="1"/>
  <c r="N4937" i="11" a="1"/>
  <c r="N4937" i="11" s="1"/>
  <c r="O4937" i="11" a="1"/>
  <c r="O4937" i="11" s="1"/>
  <c r="P4937" i="11" a="1"/>
  <c r="P4937" i="11" s="1"/>
  <c r="Q4937" i="11" a="1"/>
  <c r="Q4937" i="11" s="1"/>
  <c r="R4937" i="11" a="1"/>
  <c r="R4937" i="11" s="1"/>
  <c r="N4938" i="11" a="1"/>
  <c r="N4938" i="11" s="1"/>
  <c r="O4938" i="11" a="1"/>
  <c r="O4938" i="11" s="1"/>
  <c r="P4938" i="11" a="1"/>
  <c r="P4938" i="11" s="1"/>
  <c r="Q4938" i="11" a="1"/>
  <c r="Q4938" i="11" s="1"/>
  <c r="R4938" i="11" a="1"/>
  <c r="R4938" i="11" s="1"/>
  <c r="N4939" i="11" a="1"/>
  <c r="N4939" i="11" s="1"/>
  <c r="O4939" i="11" a="1"/>
  <c r="O4939" i="11" s="1"/>
  <c r="P4939" i="11" a="1"/>
  <c r="P4939" i="11" s="1"/>
  <c r="Q4939" i="11" a="1"/>
  <c r="Q4939" i="11" s="1"/>
  <c r="R4939" i="11" a="1"/>
  <c r="R4939" i="11" s="1"/>
  <c r="N4940" i="11" a="1"/>
  <c r="N4940" i="11" s="1"/>
  <c r="O4940" i="11" a="1"/>
  <c r="O4940" i="11" s="1"/>
  <c r="P4940" i="11" a="1"/>
  <c r="P4940" i="11" s="1"/>
  <c r="Q4940" i="11" a="1"/>
  <c r="Q4940" i="11" s="1"/>
  <c r="R4940" i="11" a="1"/>
  <c r="R4940" i="11" s="1"/>
  <c r="N4941" i="11" a="1"/>
  <c r="N4941" i="11" s="1"/>
  <c r="O4941" i="11" a="1"/>
  <c r="O4941" i="11" s="1"/>
  <c r="P4941" i="11" a="1"/>
  <c r="P4941" i="11" s="1"/>
  <c r="Q4941" i="11" a="1"/>
  <c r="Q4941" i="11" s="1"/>
  <c r="R4941" i="11" a="1"/>
  <c r="R4941" i="11" s="1"/>
  <c r="N4942" i="11" a="1"/>
  <c r="N4942" i="11" s="1"/>
  <c r="O4942" i="11" a="1"/>
  <c r="O4942" i="11" s="1"/>
  <c r="P4942" i="11" a="1"/>
  <c r="P4942" i="11" s="1"/>
  <c r="Q4942" i="11" a="1"/>
  <c r="Q4942" i="11" s="1"/>
  <c r="R4942" i="11" a="1"/>
  <c r="R4942" i="11" s="1"/>
  <c r="N4943" i="11" a="1"/>
  <c r="N4943" i="11" s="1"/>
  <c r="O4943" i="11" a="1"/>
  <c r="O4943" i="11" s="1"/>
  <c r="P4943" i="11" a="1"/>
  <c r="P4943" i="11" s="1"/>
  <c r="Q4943" i="11" a="1"/>
  <c r="Q4943" i="11" s="1"/>
  <c r="R4943" i="11" a="1"/>
  <c r="R4943" i="11" s="1"/>
  <c r="N4944" i="11" a="1"/>
  <c r="N4944" i="11" s="1"/>
  <c r="O4944" i="11" a="1"/>
  <c r="O4944" i="11" s="1"/>
  <c r="P4944" i="11" a="1"/>
  <c r="P4944" i="11" s="1"/>
  <c r="Q4944" i="11" a="1"/>
  <c r="Q4944" i="11" s="1"/>
  <c r="R4944" i="11" a="1"/>
  <c r="R4944" i="11" s="1"/>
  <c r="N4945" i="11" a="1"/>
  <c r="N4945" i="11" s="1"/>
  <c r="O4945" i="11" a="1"/>
  <c r="O4945" i="11" s="1"/>
  <c r="P4945" i="11" a="1"/>
  <c r="P4945" i="11" s="1"/>
  <c r="Q4945" i="11" a="1"/>
  <c r="Q4945" i="11" s="1"/>
  <c r="R4945" i="11" a="1"/>
  <c r="R4945" i="11" s="1"/>
  <c r="N4946" i="11" a="1"/>
  <c r="N4946" i="11" s="1"/>
  <c r="O4946" i="11" a="1"/>
  <c r="O4946" i="11" s="1"/>
  <c r="P4946" i="11" a="1"/>
  <c r="P4946" i="11" s="1"/>
  <c r="Q4946" i="11" a="1"/>
  <c r="Q4946" i="11" s="1"/>
  <c r="R4946" i="11" a="1"/>
  <c r="R4946" i="11" s="1"/>
  <c r="N4947" i="11" a="1"/>
  <c r="N4947" i="11" s="1"/>
  <c r="O4947" i="11" a="1"/>
  <c r="O4947" i="11" s="1"/>
  <c r="P4947" i="11" a="1"/>
  <c r="P4947" i="11" s="1"/>
  <c r="Q4947" i="11" a="1"/>
  <c r="Q4947" i="11" s="1"/>
  <c r="R4947" i="11" a="1"/>
  <c r="R4947" i="11" s="1"/>
  <c r="N4948" i="11" a="1"/>
  <c r="N4948" i="11" s="1"/>
  <c r="O4948" i="11" a="1"/>
  <c r="O4948" i="11" s="1"/>
  <c r="P4948" i="11" a="1"/>
  <c r="P4948" i="11" s="1"/>
  <c r="Q4948" i="11" a="1"/>
  <c r="Q4948" i="11" s="1"/>
  <c r="R4948" i="11" a="1"/>
  <c r="R4948" i="11" s="1"/>
  <c r="N4949" i="11" a="1"/>
  <c r="N4949" i="11" s="1"/>
  <c r="O4949" i="11" a="1"/>
  <c r="O4949" i="11" s="1"/>
  <c r="P4949" i="11" a="1"/>
  <c r="P4949" i="11" s="1"/>
  <c r="Q4949" i="11" a="1"/>
  <c r="Q4949" i="11" s="1"/>
  <c r="R4949" i="11" a="1"/>
  <c r="R4949" i="11" s="1"/>
  <c r="N4950" i="11" a="1"/>
  <c r="N4950" i="11" s="1"/>
  <c r="O4950" i="11" a="1"/>
  <c r="O4950" i="11" s="1"/>
  <c r="P4950" i="11" a="1"/>
  <c r="P4950" i="11" s="1"/>
  <c r="Q4950" i="11" a="1"/>
  <c r="Q4950" i="11" s="1"/>
  <c r="R4950" i="11" a="1"/>
  <c r="R4950" i="11" s="1"/>
  <c r="N4951" i="11" a="1"/>
  <c r="N4951" i="11" s="1"/>
  <c r="O4951" i="11" a="1"/>
  <c r="O4951" i="11" s="1"/>
  <c r="P4951" i="11" a="1"/>
  <c r="P4951" i="11" s="1"/>
  <c r="Q4951" i="11" a="1"/>
  <c r="Q4951" i="11" s="1"/>
  <c r="R4951" i="11" a="1"/>
  <c r="R4951" i="11" s="1"/>
  <c r="N4952" i="11" a="1"/>
  <c r="N4952" i="11" s="1"/>
  <c r="O4952" i="11" a="1"/>
  <c r="O4952" i="11" s="1"/>
  <c r="P4952" i="11" a="1"/>
  <c r="P4952" i="11" s="1"/>
  <c r="Q4952" i="11" a="1"/>
  <c r="Q4952" i="11" s="1"/>
  <c r="R4952" i="11" a="1"/>
  <c r="R4952" i="11" s="1"/>
  <c r="N4953" i="11" a="1"/>
  <c r="N4953" i="11" s="1"/>
  <c r="O4953" i="11" a="1"/>
  <c r="O4953" i="11" s="1"/>
  <c r="P4953" i="11" a="1"/>
  <c r="P4953" i="11" s="1"/>
  <c r="Q4953" i="11" a="1"/>
  <c r="Q4953" i="11" s="1"/>
  <c r="R4953" i="11" a="1"/>
  <c r="R4953" i="11" s="1"/>
  <c r="N4954" i="11" a="1"/>
  <c r="N4954" i="11" s="1"/>
  <c r="O4954" i="11" a="1"/>
  <c r="O4954" i="11" s="1"/>
  <c r="P4954" i="11" a="1"/>
  <c r="P4954" i="11" s="1"/>
  <c r="Q4954" i="11" a="1"/>
  <c r="Q4954" i="11" s="1"/>
  <c r="R4954" i="11" a="1"/>
  <c r="R4954" i="11" s="1"/>
  <c r="N4955" i="11" a="1"/>
  <c r="N4955" i="11" s="1"/>
  <c r="O4955" i="11" a="1"/>
  <c r="O4955" i="11" s="1"/>
  <c r="P4955" i="11" a="1"/>
  <c r="P4955" i="11" s="1"/>
  <c r="Q4955" i="11" a="1"/>
  <c r="Q4955" i="11" s="1"/>
  <c r="R4955" i="11" a="1"/>
  <c r="R4955" i="11" s="1"/>
  <c r="N4956" i="11" a="1"/>
  <c r="N4956" i="11" s="1"/>
  <c r="O4956" i="11" a="1"/>
  <c r="O4956" i="11" s="1"/>
  <c r="P4956" i="11" a="1"/>
  <c r="P4956" i="11" s="1"/>
  <c r="Q4956" i="11" a="1"/>
  <c r="Q4956" i="11" s="1"/>
  <c r="R4956" i="11" a="1"/>
  <c r="R4956" i="11" s="1"/>
  <c r="N4957" i="11" a="1"/>
  <c r="N4957" i="11" s="1"/>
  <c r="O4957" i="11" a="1"/>
  <c r="O4957" i="11" s="1"/>
  <c r="P4957" i="11" a="1"/>
  <c r="P4957" i="11" s="1"/>
  <c r="Q4957" i="11" a="1"/>
  <c r="Q4957" i="11" s="1"/>
  <c r="R4957" i="11" a="1"/>
  <c r="R4957" i="11" s="1"/>
  <c r="N4958" i="11" a="1"/>
  <c r="N4958" i="11" s="1"/>
  <c r="O4958" i="11" a="1"/>
  <c r="O4958" i="11" s="1"/>
  <c r="P4958" i="11" a="1"/>
  <c r="P4958" i="11" s="1"/>
  <c r="Q4958" i="11" a="1"/>
  <c r="Q4958" i="11" s="1"/>
  <c r="R4958" i="11" a="1"/>
  <c r="R4958" i="11" s="1"/>
  <c r="N4959" i="11" a="1"/>
  <c r="N4959" i="11" s="1"/>
  <c r="O4959" i="11" a="1"/>
  <c r="O4959" i="11" s="1"/>
  <c r="P4959" i="11" a="1"/>
  <c r="P4959" i="11" s="1"/>
  <c r="Q4959" i="11" a="1"/>
  <c r="Q4959" i="11" s="1"/>
  <c r="R4959" i="11" a="1"/>
  <c r="R4959" i="11" s="1"/>
  <c r="N4960" i="11" a="1"/>
  <c r="N4960" i="11" s="1"/>
  <c r="O4960" i="11" a="1"/>
  <c r="O4960" i="11" s="1"/>
  <c r="P4960" i="11" a="1"/>
  <c r="P4960" i="11" s="1"/>
  <c r="Q4960" i="11" a="1"/>
  <c r="Q4960" i="11" s="1"/>
  <c r="R4960" i="11" a="1"/>
  <c r="R4960" i="11" s="1"/>
  <c r="N4961" i="11" a="1"/>
  <c r="N4961" i="11" s="1"/>
  <c r="O4961" i="11" a="1"/>
  <c r="O4961" i="11" s="1"/>
  <c r="P4961" i="11" a="1"/>
  <c r="P4961" i="11" s="1"/>
  <c r="Q4961" i="11" a="1"/>
  <c r="Q4961" i="11" s="1"/>
  <c r="R4961" i="11" a="1"/>
  <c r="R4961" i="11" s="1"/>
  <c r="N4962" i="11" a="1"/>
  <c r="N4962" i="11" s="1"/>
  <c r="O4962" i="11" a="1"/>
  <c r="O4962" i="11" s="1"/>
  <c r="P4962" i="11" a="1"/>
  <c r="P4962" i="11" s="1"/>
  <c r="Q4962" i="11" a="1"/>
  <c r="Q4962" i="11" s="1"/>
  <c r="R4962" i="11" a="1"/>
  <c r="R4962" i="11" s="1"/>
  <c r="N4963" i="11" a="1"/>
  <c r="N4963" i="11" s="1"/>
  <c r="O4963" i="11" a="1"/>
  <c r="O4963" i="11" s="1"/>
  <c r="P4963" i="11" a="1"/>
  <c r="P4963" i="11" s="1"/>
  <c r="Q4963" i="11" a="1"/>
  <c r="Q4963" i="11" s="1"/>
  <c r="R4963" i="11" a="1"/>
  <c r="R4963" i="11" s="1"/>
  <c r="N4964" i="11" a="1"/>
  <c r="N4964" i="11" s="1"/>
  <c r="O4964" i="11" a="1"/>
  <c r="O4964" i="11" s="1"/>
  <c r="P4964" i="11" a="1"/>
  <c r="P4964" i="11" s="1"/>
  <c r="Q4964" i="11" a="1"/>
  <c r="Q4964" i="11" s="1"/>
  <c r="R4964" i="11" a="1"/>
  <c r="R4964" i="11" s="1"/>
  <c r="N4965" i="11" a="1"/>
  <c r="N4965" i="11" s="1"/>
  <c r="O4965" i="11" a="1"/>
  <c r="O4965" i="11" s="1"/>
  <c r="P4965" i="11" a="1"/>
  <c r="P4965" i="11" s="1"/>
  <c r="Q4965" i="11" a="1"/>
  <c r="Q4965" i="11" s="1"/>
  <c r="R4965" i="11" a="1"/>
  <c r="R4965" i="11" s="1"/>
  <c r="N4966" i="11" a="1"/>
  <c r="N4966" i="11" s="1"/>
  <c r="O4966" i="11" a="1"/>
  <c r="O4966" i="11" s="1"/>
  <c r="P4966" i="11" a="1"/>
  <c r="P4966" i="11" s="1"/>
  <c r="Q4966" i="11" a="1"/>
  <c r="Q4966" i="11" s="1"/>
  <c r="R4966" i="11" a="1"/>
  <c r="R4966" i="11" s="1"/>
  <c r="N4967" i="11" a="1"/>
  <c r="N4967" i="11" s="1"/>
  <c r="O4967" i="11" a="1"/>
  <c r="O4967" i="11" s="1"/>
  <c r="P4967" i="11" a="1"/>
  <c r="P4967" i="11" s="1"/>
  <c r="Q4967" i="11" a="1"/>
  <c r="Q4967" i="11" s="1"/>
  <c r="R4967" i="11" a="1"/>
  <c r="R4967" i="11" s="1"/>
  <c r="N4968" i="11" a="1"/>
  <c r="N4968" i="11" s="1"/>
  <c r="O4968" i="11" a="1"/>
  <c r="O4968" i="11" s="1"/>
  <c r="P4968" i="11" a="1"/>
  <c r="P4968" i="11" s="1"/>
  <c r="Q4968" i="11" a="1"/>
  <c r="Q4968" i="11" s="1"/>
  <c r="R4968" i="11" a="1"/>
  <c r="R4968" i="11" s="1"/>
  <c r="N4969" i="11" a="1"/>
  <c r="N4969" i="11" s="1"/>
  <c r="O4969" i="11" a="1"/>
  <c r="O4969" i="11" s="1"/>
  <c r="P4969" i="11" a="1"/>
  <c r="P4969" i="11" s="1"/>
  <c r="Q4969" i="11" a="1"/>
  <c r="Q4969" i="11" s="1"/>
  <c r="R4969" i="11" a="1"/>
  <c r="R4969" i="11" s="1"/>
  <c r="N4970" i="11" a="1"/>
  <c r="N4970" i="11" s="1"/>
  <c r="O4970" i="11" a="1"/>
  <c r="O4970" i="11" s="1"/>
  <c r="P4970" i="11" a="1"/>
  <c r="P4970" i="11" s="1"/>
  <c r="Q4970" i="11" a="1"/>
  <c r="Q4970" i="11" s="1"/>
  <c r="R4970" i="11" a="1"/>
  <c r="R4970" i="11" s="1"/>
  <c r="N4971" i="11" a="1"/>
  <c r="N4971" i="11" s="1"/>
  <c r="O4971" i="11" a="1"/>
  <c r="O4971" i="11" s="1"/>
  <c r="P4971" i="11" a="1"/>
  <c r="P4971" i="11" s="1"/>
  <c r="Q4971" i="11" a="1"/>
  <c r="Q4971" i="11" s="1"/>
  <c r="R4971" i="11" a="1"/>
  <c r="R4971" i="11" s="1"/>
  <c r="N4972" i="11" a="1"/>
  <c r="N4972" i="11" s="1"/>
  <c r="O4972" i="11" a="1"/>
  <c r="O4972" i="11" s="1"/>
  <c r="P4972" i="11" a="1"/>
  <c r="P4972" i="11" s="1"/>
  <c r="Q4972" i="11" a="1"/>
  <c r="Q4972" i="11" s="1"/>
  <c r="R4972" i="11" a="1"/>
  <c r="R4972" i="11" s="1"/>
  <c r="N4973" i="11" a="1"/>
  <c r="N4973" i="11" s="1"/>
  <c r="O4973" i="11" a="1"/>
  <c r="O4973" i="11" s="1"/>
  <c r="P4973" i="11" a="1"/>
  <c r="P4973" i="11" s="1"/>
  <c r="Q4973" i="11" a="1"/>
  <c r="Q4973" i="11" s="1"/>
  <c r="R4973" i="11" a="1"/>
  <c r="R4973" i="11" s="1"/>
  <c r="N4974" i="11" a="1"/>
  <c r="N4974" i="11" s="1"/>
  <c r="O4974" i="11" a="1"/>
  <c r="O4974" i="11" s="1"/>
  <c r="P4974" i="11" a="1"/>
  <c r="P4974" i="11" s="1"/>
  <c r="Q4974" i="11" a="1"/>
  <c r="Q4974" i="11" s="1"/>
  <c r="R4974" i="11" a="1"/>
  <c r="R4974" i="11" s="1"/>
  <c r="N4975" i="11" a="1"/>
  <c r="N4975" i="11" s="1"/>
  <c r="O4975" i="11" a="1"/>
  <c r="O4975" i="11" s="1"/>
  <c r="P4975" i="11" a="1"/>
  <c r="P4975" i="11" s="1"/>
  <c r="Q4975" i="11" a="1"/>
  <c r="Q4975" i="11" s="1"/>
  <c r="R4975" i="11" a="1"/>
  <c r="R4975" i="11" s="1"/>
  <c r="N4976" i="11" a="1"/>
  <c r="N4976" i="11" s="1"/>
  <c r="O4976" i="11" a="1"/>
  <c r="O4976" i="11" s="1"/>
  <c r="P4976" i="11" a="1"/>
  <c r="P4976" i="11" s="1"/>
  <c r="Q4976" i="11" a="1"/>
  <c r="Q4976" i="11" s="1"/>
  <c r="R4976" i="11" a="1"/>
  <c r="R4976" i="11" s="1"/>
  <c r="N4977" i="11" a="1"/>
  <c r="N4977" i="11" s="1"/>
  <c r="O4977" i="11" a="1"/>
  <c r="O4977" i="11" s="1"/>
  <c r="P4977" i="11" a="1"/>
  <c r="P4977" i="11" s="1"/>
  <c r="Q4977" i="11" a="1"/>
  <c r="Q4977" i="11" s="1"/>
  <c r="R4977" i="11" a="1"/>
  <c r="R4977" i="11" s="1"/>
  <c r="N4978" i="11" a="1"/>
  <c r="N4978" i="11" s="1"/>
  <c r="O4978" i="11" a="1"/>
  <c r="O4978" i="11" s="1"/>
  <c r="P4978" i="11" a="1"/>
  <c r="P4978" i="11" s="1"/>
  <c r="Q4978" i="11" a="1"/>
  <c r="Q4978" i="11" s="1"/>
  <c r="R4978" i="11" a="1"/>
  <c r="R4978" i="11" s="1"/>
  <c r="N4979" i="11" a="1"/>
  <c r="N4979" i="11" s="1"/>
  <c r="O4979" i="11" a="1"/>
  <c r="O4979" i="11" s="1"/>
  <c r="P4979" i="11" a="1"/>
  <c r="P4979" i="11" s="1"/>
  <c r="Q4979" i="11" a="1"/>
  <c r="Q4979" i="11" s="1"/>
  <c r="R4979" i="11" a="1"/>
  <c r="R4979" i="11" s="1"/>
  <c r="N4980" i="11" a="1"/>
  <c r="N4980" i="11" s="1"/>
  <c r="O4980" i="11" a="1"/>
  <c r="O4980" i="11" s="1"/>
  <c r="P4980" i="11" a="1"/>
  <c r="P4980" i="11" s="1"/>
  <c r="Q4980" i="11" a="1"/>
  <c r="Q4980" i="11" s="1"/>
  <c r="R4980" i="11" a="1"/>
  <c r="R4980" i="11" s="1"/>
  <c r="N4981" i="11" a="1"/>
  <c r="N4981" i="11" s="1"/>
  <c r="O4981" i="11" a="1"/>
  <c r="O4981" i="11" s="1"/>
  <c r="P4981" i="11" a="1"/>
  <c r="P4981" i="11" s="1"/>
  <c r="Q4981" i="11" a="1"/>
  <c r="Q4981" i="11" s="1"/>
  <c r="R4981" i="11" a="1"/>
  <c r="R4981" i="11" s="1"/>
  <c r="N4982" i="11" a="1"/>
  <c r="N4982" i="11" s="1"/>
  <c r="O4982" i="11" a="1"/>
  <c r="O4982" i="11" s="1"/>
  <c r="P4982" i="11" a="1"/>
  <c r="P4982" i="11" s="1"/>
  <c r="Q4982" i="11" a="1"/>
  <c r="Q4982" i="11" s="1"/>
  <c r="R4982" i="11" a="1"/>
  <c r="R4982" i="11" s="1"/>
  <c r="N4983" i="11" a="1"/>
  <c r="N4983" i="11" s="1"/>
  <c r="O4983" i="11" a="1"/>
  <c r="O4983" i="11" s="1"/>
  <c r="P4983" i="11" a="1"/>
  <c r="P4983" i="11" s="1"/>
  <c r="Q4983" i="11" a="1"/>
  <c r="Q4983" i="11" s="1"/>
  <c r="R4983" i="11" a="1"/>
  <c r="R4983" i="11" s="1"/>
  <c r="N4984" i="11" a="1"/>
  <c r="N4984" i="11" s="1"/>
  <c r="O4984" i="11" a="1"/>
  <c r="O4984" i="11" s="1"/>
  <c r="P4984" i="11" a="1"/>
  <c r="P4984" i="11" s="1"/>
  <c r="Q4984" i="11" a="1"/>
  <c r="Q4984" i="11" s="1"/>
  <c r="R4984" i="11" a="1"/>
  <c r="R4984" i="11" s="1"/>
  <c r="N4985" i="11" a="1"/>
  <c r="N4985" i="11" s="1"/>
  <c r="O4985" i="11" a="1"/>
  <c r="O4985" i="11" s="1"/>
  <c r="P4985" i="11" a="1"/>
  <c r="P4985" i="11" s="1"/>
  <c r="Q4985" i="11" a="1"/>
  <c r="Q4985" i="11" s="1"/>
  <c r="R4985" i="11" a="1"/>
  <c r="R4985" i="11" s="1"/>
  <c r="N4986" i="11" a="1"/>
  <c r="N4986" i="11" s="1"/>
  <c r="O4986" i="11" a="1"/>
  <c r="O4986" i="11" s="1"/>
  <c r="P4986" i="11" a="1"/>
  <c r="P4986" i="11" s="1"/>
  <c r="Q4986" i="11" a="1"/>
  <c r="Q4986" i="11" s="1"/>
  <c r="R4986" i="11" a="1"/>
  <c r="R4986" i="11" s="1"/>
  <c r="N4987" i="11" a="1"/>
  <c r="N4987" i="11" s="1"/>
  <c r="O4987" i="11" a="1"/>
  <c r="O4987" i="11" s="1"/>
  <c r="P4987" i="11" a="1"/>
  <c r="P4987" i="11" s="1"/>
  <c r="Q4987" i="11" a="1"/>
  <c r="Q4987" i="11" s="1"/>
  <c r="R4987" i="11" a="1"/>
  <c r="R4987" i="11" s="1"/>
  <c r="N4988" i="11" a="1"/>
  <c r="N4988" i="11" s="1"/>
  <c r="O4988" i="11" a="1"/>
  <c r="O4988" i="11" s="1"/>
  <c r="P4988" i="11" a="1"/>
  <c r="P4988" i="11" s="1"/>
  <c r="Q4988" i="11" a="1"/>
  <c r="Q4988" i="11" s="1"/>
  <c r="R4988" i="11" a="1"/>
  <c r="R4988" i="11" s="1"/>
  <c r="N4989" i="11" a="1"/>
  <c r="N4989" i="11" s="1"/>
  <c r="O4989" i="11" a="1"/>
  <c r="O4989" i="11" s="1"/>
  <c r="P4989" i="11" a="1"/>
  <c r="P4989" i="11" s="1"/>
  <c r="Q4989" i="11" a="1"/>
  <c r="Q4989" i="11" s="1"/>
  <c r="R4989" i="11" a="1"/>
  <c r="R4989" i="11" s="1"/>
  <c r="N4990" i="11" a="1"/>
  <c r="N4990" i="11" s="1"/>
  <c r="O4990" i="11" a="1"/>
  <c r="O4990" i="11" s="1"/>
  <c r="P4990" i="11" a="1"/>
  <c r="P4990" i="11" s="1"/>
  <c r="Q4990" i="11" a="1"/>
  <c r="Q4990" i="11" s="1"/>
  <c r="R4990" i="11" a="1"/>
  <c r="R4990" i="11" s="1"/>
  <c r="N4991" i="11" a="1"/>
  <c r="N4991" i="11" s="1"/>
  <c r="O4991" i="11" a="1"/>
  <c r="O4991" i="11" s="1"/>
  <c r="P4991" i="11" a="1"/>
  <c r="P4991" i="11" s="1"/>
  <c r="Q4991" i="11" a="1"/>
  <c r="Q4991" i="11" s="1"/>
  <c r="R4991" i="11" a="1"/>
  <c r="R4991" i="11" s="1"/>
  <c r="N4992" i="11" a="1"/>
  <c r="N4992" i="11" s="1"/>
  <c r="O4992" i="11" a="1"/>
  <c r="O4992" i="11" s="1"/>
  <c r="P4992" i="11" a="1"/>
  <c r="P4992" i="11" s="1"/>
  <c r="Q4992" i="11" a="1"/>
  <c r="Q4992" i="11" s="1"/>
  <c r="R4992" i="11" a="1"/>
  <c r="R4992" i="11" s="1"/>
  <c r="N8" i="11" a="1"/>
  <c r="N8" i="11" s="1"/>
  <c r="O8" i="11" a="1"/>
  <c r="O8" i="11" s="1"/>
  <c r="P8" i="11" a="1"/>
  <c r="P8" i="11" s="1"/>
  <c r="Q8" i="11" a="1"/>
  <c r="Q8" i="11" s="1"/>
  <c r="R8" i="11" a="1"/>
  <c r="R8" i="11" s="1"/>
  <c r="I3" i="1"/>
  <c r="H3" i="1"/>
  <c r="G3" i="1"/>
  <c r="F3" i="1"/>
  <c r="J3" i="1"/>
  <c r="K3" i="6"/>
  <c r="Q3" i="3"/>
  <c r="O3" i="10" a="1"/>
  <c r="N3" i="10" a="1"/>
  <c r="M3" i="10" a="1"/>
  <c r="J3" i="10" a="1"/>
  <c r="I3" i="10" a="1"/>
  <c r="J3" i="3"/>
  <c r="I3" i="3"/>
  <c r="H3" i="3"/>
  <c r="O3" i="3" a="1"/>
  <c r="O3" i="3" s="1"/>
  <c r="R3" i="3" s="1"/>
  <c r="F3" i="6"/>
  <c r="G3" i="6"/>
  <c r="L3" i="6"/>
  <c r="L4" i="3" s="1" a="1"/>
  <c r="L4" i="3" s="1"/>
  <c r="N3" i="3" a="1"/>
  <c r="N3" i="3" s="1"/>
  <c r="M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3" i="2"/>
  <c r="K4" i="1" l="1"/>
  <c r="L4" i="1" s="1"/>
  <c r="N4" i="1"/>
  <c r="J3" i="2" a="1"/>
  <c r="T4" i="3" s="1" a="1"/>
  <c r="T4" i="3" s="1"/>
  <c r="O3" i="2"/>
  <c r="J3" i="2"/>
  <c r="H3" i="2"/>
  <c r="I3" i="2"/>
  <c r="G3" i="2"/>
  <c r="R573" i="11"/>
  <c r="Q650" i="11"/>
  <c r="K3" i="1"/>
  <c r="J3" i="10"/>
  <c r="I3" i="10"/>
  <c r="N3" i="10"/>
  <c r="O3" i="10"/>
  <c r="M3" i="10"/>
  <c r="M571" i="11" a="1"/>
  <c r="M571" i="11" s="1"/>
  <c r="M2450" i="11" a="1"/>
  <c r="M2450" i="11" s="1"/>
  <c r="M1500" i="11" a="1"/>
  <c r="M1500" i="11" s="1"/>
  <c r="M573" i="11" a="1"/>
  <c r="M573" i="11" s="1"/>
  <c r="M596" i="11" a="1"/>
  <c r="M596" i="11" s="1"/>
  <c r="M597" i="11" a="1"/>
  <c r="M597" i="11" s="1"/>
  <c r="M600" i="11" a="1"/>
  <c r="M600" i="11" s="1"/>
  <c r="M602" i="11" a="1"/>
  <c r="M602" i="11" s="1"/>
  <c r="M604" i="11" a="1"/>
  <c r="M604" i="11" s="1"/>
  <c r="M605" i="11" a="1"/>
  <c r="M605" i="11" s="1"/>
  <c r="M607" i="11" a="1"/>
  <c r="M607" i="11" s="1"/>
  <c r="M609" i="11" a="1"/>
  <c r="M609" i="11" s="1"/>
  <c r="M610" i="11" a="1"/>
  <c r="M610" i="11" s="1"/>
  <c r="M613" i="11" a="1"/>
  <c r="M613" i="11" s="1"/>
  <c r="M616" i="11" a="1"/>
  <c r="M616" i="11" s="1"/>
  <c r="M619" i="11" a="1"/>
  <c r="M619" i="11" s="1"/>
  <c r="M621" i="11" a="1"/>
  <c r="M621" i="11" s="1"/>
  <c r="M623" i="11" a="1"/>
  <c r="M623" i="11" s="1"/>
  <c r="M625" i="11" a="1"/>
  <c r="M625" i="11" s="1"/>
  <c r="M628" i="11" a="1"/>
  <c r="M628" i="11" s="1"/>
  <c r="M630" i="11" a="1"/>
  <c r="M630" i="11" s="1"/>
  <c r="M631" i="11" a="1"/>
  <c r="M631" i="11" s="1"/>
  <c r="M632" i="11" a="1"/>
  <c r="M632" i="11" s="1"/>
  <c r="M633" i="11" a="1"/>
  <c r="M633" i="11" s="1"/>
  <c r="M634" i="11" a="1"/>
  <c r="M634" i="11" s="1"/>
  <c r="M636" i="11" a="1"/>
  <c r="M636" i="11" s="1"/>
  <c r="M639" i="11" a="1"/>
  <c r="M639" i="11" s="1"/>
  <c r="M640" i="11" a="1"/>
  <c r="M640" i="11" s="1"/>
  <c r="M642" i="11" a="1"/>
  <c r="M642" i="11" s="1"/>
  <c r="M644" i="11" a="1"/>
  <c r="M644" i="11" s="1"/>
  <c r="M944" i="11" a="1"/>
  <c r="M944" i="11" s="1"/>
  <c r="M946" i="11" a="1"/>
  <c r="M946" i="11" s="1"/>
  <c r="M949" i="11" a="1"/>
  <c r="M949" i="11" s="1"/>
  <c r="M951" i="11" a="1"/>
  <c r="M951" i="11" s="1"/>
  <c r="M956" i="11" a="1"/>
  <c r="M956" i="11" s="1"/>
  <c r="M1250" i="11" a="1"/>
  <c r="M1250" i="11" s="1"/>
  <c r="M1534" i="11" a="1"/>
  <c r="M1534" i="11" s="1"/>
  <c r="M1537" i="11" a="1"/>
  <c r="M1537" i="11" s="1"/>
  <c r="M1543" i="11" a="1"/>
  <c r="M1543" i="11" s="1"/>
  <c r="M1550" i="11" a="1"/>
  <c r="M1550" i="11" s="1"/>
  <c r="M1558" i="11" a="1"/>
  <c r="M1558" i="11" s="1"/>
  <c r="M1567" i="11" a="1"/>
  <c r="M1567" i="11" s="1"/>
  <c r="M1572" i="11" a="1"/>
  <c r="M1572" i="11" s="1"/>
  <c r="M1577" i="11" a="1"/>
  <c r="M1577" i="11" s="1"/>
  <c r="M1581" i="11" a="1"/>
  <c r="M1581" i="11" s="1"/>
  <c r="M1584" i="11" a="1"/>
  <c r="M1584" i="11" s="1"/>
  <c r="M1865" i="11" a="1"/>
  <c r="M1865" i="11" s="1"/>
  <c r="M1870" i="11" a="1"/>
  <c r="M1870" i="11" s="1"/>
  <c r="M1875" i="11" a="1"/>
  <c r="M1875" i="11" s="1"/>
  <c r="M1880" i="11" a="1"/>
  <c r="M1880" i="11" s="1"/>
  <c r="M1885" i="11" a="1"/>
  <c r="M1885" i="11" s="1"/>
  <c r="M1888" i="11" a="1"/>
  <c r="M1888" i="11" s="1"/>
  <c r="M1892" i="11" a="1"/>
  <c r="M1892" i="11" s="1"/>
  <c r="M1897" i="11" a="1"/>
  <c r="M1897" i="11" s="1"/>
  <c r="M2198" i="11" a="1"/>
  <c r="M2198" i="11" s="1"/>
  <c r="M2202" i="11" a="1"/>
  <c r="M2202" i="11" s="1"/>
  <c r="M2209" i="11" a="1"/>
  <c r="M2209" i="11" s="1"/>
  <c r="M2470" i="11" a="1"/>
  <c r="M2470" i="11" s="1"/>
  <c r="M2474" i="11" a="1"/>
  <c r="M2474" i="11" s="1"/>
  <c r="M2479" i="11" a="1"/>
  <c r="M2479" i="11" s="1"/>
  <c r="M2490" i="11" a="1"/>
  <c r="M2490" i="11" s="1"/>
  <c r="M2497" i="11" a="1"/>
  <c r="M2497" i="11" s="1"/>
  <c r="M2506" i="11" a="1"/>
  <c r="M2506" i="11" s="1"/>
  <c r="M2516" i="11" a="1"/>
  <c r="M2516" i="11" s="1"/>
  <c r="M572" i="11" a="1"/>
  <c r="M572" i="11" s="1"/>
  <c r="M574" i="11" a="1"/>
  <c r="M574" i="11" s="1"/>
  <c r="M575" i="11" a="1"/>
  <c r="M575" i="11" s="1"/>
  <c r="M576" i="11" a="1"/>
  <c r="M576" i="11" s="1"/>
  <c r="M577" i="11" a="1"/>
  <c r="M577" i="11" s="1"/>
  <c r="M578" i="11" a="1"/>
  <c r="M578" i="11" s="1"/>
  <c r="M579" i="11" a="1"/>
  <c r="M579" i="11" s="1"/>
  <c r="M580" i="11" a="1"/>
  <c r="M580" i="11" s="1"/>
  <c r="M581" i="11" a="1"/>
  <c r="M581" i="11" s="1"/>
  <c r="M582" i="11" a="1"/>
  <c r="M582" i="11" s="1"/>
  <c r="M583" i="11" a="1"/>
  <c r="M583" i="11" s="1"/>
  <c r="M584" i="11" a="1"/>
  <c r="M584" i="11" s="1"/>
  <c r="M585" i="11" a="1"/>
  <c r="M585" i="11" s="1"/>
  <c r="M586" i="11" a="1"/>
  <c r="M586" i="11" s="1"/>
  <c r="M587" i="11" a="1"/>
  <c r="M587" i="11" s="1"/>
  <c r="M588" i="11" a="1"/>
  <c r="M588" i="11" s="1"/>
  <c r="M589" i="11" a="1"/>
  <c r="M589" i="11" s="1"/>
  <c r="M590" i="11" a="1"/>
  <c r="M590" i="11" s="1"/>
  <c r="M591" i="11" a="1"/>
  <c r="M591" i="11" s="1"/>
  <c r="M592" i="11" a="1"/>
  <c r="M592" i="11" s="1"/>
  <c r="M593" i="11" a="1"/>
  <c r="M593" i="11" s="1"/>
  <c r="M594" i="11" a="1"/>
  <c r="M594" i="11" s="1"/>
  <c r="M595" i="11" a="1"/>
  <c r="M595" i="11" s="1"/>
  <c r="M598" i="11" a="1"/>
  <c r="M598" i="11" s="1"/>
  <c r="M599" i="11" a="1"/>
  <c r="M599" i="11" s="1"/>
  <c r="M601" i="11" a="1"/>
  <c r="M601" i="11" s="1"/>
  <c r="M603" i="11" a="1"/>
  <c r="M603" i="11" s="1"/>
  <c r="M606" i="11" a="1"/>
  <c r="M606" i="11" s="1"/>
  <c r="M608" i="11" a="1"/>
  <c r="M608" i="11" s="1"/>
  <c r="M611" i="11" a="1"/>
  <c r="M611" i="11" s="1"/>
  <c r="M612" i="11" a="1"/>
  <c r="M612" i="11" s="1"/>
  <c r="M614" i="11" a="1"/>
  <c r="M614" i="11" s="1"/>
  <c r="M615" i="11" a="1"/>
  <c r="M615" i="11" s="1"/>
  <c r="M617" i="11" a="1"/>
  <c r="M617" i="11" s="1"/>
  <c r="M618" i="11" a="1"/>
  <c r="M618" i="11" s="1"/>
  <c r="M620" i="11" a="1"/>
  <c r="M620" i="11" s="1"/>
  <c r="M622" i="11" a="1"/>
  <c r="M622" i="11" s="1"/>
  <c r="M624" i="11" a="1"/>
  <c r="M624" i="11" s="1"/>
  <c r="M626" i="11" a="1"/>
  <c r="M626" i="11" s="1"/>
  <c r="M627" i="11" a="1"/>
  <c r="M627" i="11" s="1"/>
  <c r="M629" i="11" a="1"/>
  <c r="M629" i="11" s="1"/>
  <c r="M635" i="11" a="1"/>
  <c r="M635" i="11" s="1"/>
  <c r="M637" i="11" a="1"/>
  <c r="M637" i="11" s="1"/>
  <c r="M638" i="11" a="1"/>
  <c r="M638" i="11" s="1"/>
  <c r="M641" i="11" a="1"/>
  <c r="M641" i="11" s="1"/>
  <c r="M643" i="11" a="1"/>
  <c r="M643" i="11" s="1"/>
  <c r="M645" i="11" a="1"/>
  <c r="M645" i="11" s="1"/>
  <c r="M948" i="11" a="1"/>
  <c r="M948" i="11" s="1"/>
  <c r="M952" i="11" a="1"/>
  <c r="M952" i="11" s="1"/>
  <c r="M954" i="11" a="1"/>
  <c r="M954" i="11" s="1"/>
  <c r="M957" i="11" a="1"/>
  <c r="M957" i="11" s="1"/>
  <c r="M959" i="11" a="1"/>
  <c r="M959" i="11" s="1"/>
  <c r="M1251" i="11" a="1"/>
  <c r="M1251" i="11" s="1"/>
  <c r="M1254" i="11" a="1"/>
  <c r="M1254" i="11" s="1"/>
  <c r="M1257" i="11" a="1"/>
  <c r="M1257" i="11" s="1"/>
  <c r="M1258" i="11" a="1"/>
  <c r="M1258" i="11" s="1"/>
  <c r="M1261" i="11" a="1"/>
  <c r="M1261" i="11" s="1"/>
  <c r="M1266" i="11" a="1"/>
  <c r="M1266" i="11" s="1"/>
  <c r="M1268" i="11" a="1"/>
  <c r="M1268" i="11" s="1"/>
  <c r="M1270" i="11" a="1"/>
  <c r="M1270" i="11" s="1"/>
  <c r="M1272" i="11" a="1"/>
  <c r="M1272" i="11" s="1"/>
  <c r="M1533" i="11" a="1"/>
  <c r="M1533" i="11" s="1"/>
  <c r="M1540" i="11" a="1"/>
  <c r="M1540" i="11" s="1"/>
  <c r="M1545" i="11" a="1"/>
  <c r="M1545" i="11" s="1"/>
  <c r="M1549" i="11" a="1"/>
  <c r="M1549" i="11" s="1"/>
  <c r="M1553" i="11" a="1"/>
  <c r="M1553" i="11" s="1"/>
  <c r="M1557" i="11" a="1"/>
  <c r="M1557" i="11" s="1"/>
  <c r="M1560" i="11" a="1"/>
  <c r="M1560" i="11" s="1"/>
  <c r="M1564" i="11" a="1"/>
  <c r="M1564" i="11" s="1"/>
  <c r="M1568" i="11" a="1"/>
  <c r="M1568" i="11" s="1"/>
  <c r="M1570" i="11" a="1"/>
  <c r="M1570" i="11" s="1"/>
  <c r="M1576" i="11" a="1"/>
  <c r="M1576" i="11" s="1"/>
  <c r="M1582" i="11" a="1"/>
  <c r="M1582" i="11" s="1"/>
  <c r="M1585" i="11" a="1"/>
  <c r="M1585" i="11" s="1"/>
  <c r="M1862" i="11" a="1"/>
  <c r="M1862" i="11" s="1"/>
  <c r="M1868" i="11" a="1"/>
  <c r="M1868" i="11" s="1"/>
  <c r="M1874" i="11" a="1"/>
  <c r="M1874" i="11" s="1"/>
  <c r="M1883" i="11" a="1"/>
  <c r="M1883" i="11" s="1"/>
  <c r="M1890" i="11" a="1"/>
  <c r="M1890" i="11" s="1"/>
  <c r="M1896" i="11" a="1"/>
  <c r="M1896" i="11" s="1"/>
  <c r="M2197" i="11" a="1"/>
  <c r="M2197" i="11" s="1"/>
  <c r="M2210" i="11" a="1"/>
  <c r="M2210" i="11" s="1"/>
  <c r="M2476" i="11" a="1"/>
  <c r="M2476" i="11" s="1"/>
  <c r="M2484" i="11" a="1"/>
  <c r="M2484" i="11" s="1"/>
  <c r="M2487" i="11" a="1"/>
  <c r="M2487" i="11" s="1"/>
  <c r="M2493" i="11" a="1"/>
  <c r="M2493" i="11" s="1"/>
  <c r="M2498" i="11" a="1"/>
  <c r="M2498" i="11" s="1"/>
  <c r="M2503" i="11" a="1"/>
  <c r="M2503" i="11" s="1"/>
  <c r="M2509" i="11" a="1"/>
  <c r="M2509" i="11" s="1"/>
  <c r="M2514" i="11" a="1"/>
  <c r="M2514" i="11" s="1"/>
  <c r="M2517" i="11" a="1"/>
  <c r="M2517" i="11" s="1"/>
  <c r="M2522" i="11" a="1"/>
  <c r="M2522" i="11" s="1"/>
  <c r="M908" i="11" a="1"/>
  <c r="M908" i="11" s="1"/>
  <c r="M909" i="11" a="1"/>
  <c r="M909" i="11" s="1"/>
  <c r="M910" i="11" a="1"/>
  <c r="M910" i="11" s="1"/>
  <c r="M911" i="11" a="1"/>
  <c r="M911" i="11" s="1"/>
  <c r="M912" i="11" a="1"/>
  <c r="M912" i="11" s="1"/>
  <c r="M913" i="11" a="1"/>
  <c r="M913" i="11" s="1"/>
  <c r="M914" i="11" a="1"/>
  <c r="M914" i="11" s="1"/>
  <c r="M915" i="11" a="1"/>
  <c r="M915" i="11" s="1"/>
  <c r="M916" i="11" a="1"/>
  <c r="M916" i="11" s="1"/>
  <c r="M917" i="11" a="1"/>
  <c r="M917" i="11" s="1"/>
  <c r="M918" i="11" a="1"/>
  <c r="M918" i="11" s="1"/>
  <c r="M919" i="11" a="1"/>
  <c r="M919" i="11" s="1"/>
  <c r="M920" i="11" a="1"/>
  <c r="M920" i="11" s="1"/>
  <c r="M921" i="11" a="1"/>
  <c r="M921" i="11" s="1"/>
  <c r="M922" i="11" a="1"/>
  <c r="M922" i="11" s="1"/>
  <c r="M923" i="11" a="1"/>
  <c r="M923" i="11" s="1"/>
  <c r="M924" i="11" a="1"/>
  <c r="M924" i="11" s="1"/>
  <c r="M925" i="11" a="1"/>
  <c r="M925" i="11" s="1"/>
  <c r="M926" i="11" a="1"/>
  <c r="M926" i="11" s="1"/>
  <c r="M927" i="11" a="1"/>
  <c r="M927" i="11" s="1"/>
  <c r="M928" i="11" a="1"/>
  <c r="M928" i="11" s="1"/>
  <c r="M929" i="11" a="1"/>
  <c r="M929" i="11" s="1"/>
  <c r="M930" i="11" a="1"/>
  <c r="M930" i="11" s="1"/>
  <c r="M931" i="11" a="1"/>
  <c r="M931" i="11" s="1"/>
  <c r="M932" i="11" a="1"/>
  <c r="M932" i="11" s="1"/>
  <c r="M933" i="11" a="1"/>
  <c r="M933" i="11" s="1"/>
  <c r="M934" i="11" a="1"/>
  <c r="M934" i="11" s="1"/>
  <c r="M935" i="11" a="1"/>
  <c r="M935" i="11" s="1"/>
  <c r="M936" i="11" a="1"/>
  <c r="M936" i="11" s="1"/>
  <c r="M937" i="11" a="1"/>
  <c r="M937" i="11" s="1"/>
  <c r="M938" i="11" a="1"/>
  <c r="M938" i="11" s="1"/>
  <c r="M939" i="11" a="1"/>
  <c r="M939" i="11" s="1"/>
  <c r="M940" i="11" a="1"/>
  <c r="M940" i="11" s="1"/>
  <c r="M941" i="11" a="1"/>
  <c r="M941" i="11" s="1"/>
  <c r="M942" i="11" a="1"/>
  <c r="M942" i="11" s="1"/>
  <c r="M943" i="11" a="1"/>
  <c r="M943" i="11" s="1"/>
  <c r="M945" i="11" a="1"/>
  <c r="M945" i="11" s="1"/>
  <c r="M947" i="11" a="1"/>
  <c r="M947" i="11" s="1"/>
  <c r="M950" i="11" a="1"/>
  <c r="M950" i="11" s="1"/>
  <c r="M953" i="11" a="1"/>
  <c r="M953" i="11" s="1"/>
  <c r="M955" i="11" a="1"/>
  <c r="M955" i="11" s="1"/>
  <c r="M958" i="11" a="1"/>
  <c r="M958" i="11" s="1"/>
  <c r="M1249" i="11" a="1"/>
  <c r="M1249" i="11" s="1"/>
  <c r="M1252" i="11" a="1"/>
  <c r="M1252" i="11" s="1"/>
  <c r="M1253" i="11" a="1"/>
  <c r="M1253" i="11" s="1"/>
  <c r="M1255" i="11" a="1"/>
  <c r="M1255" i="11" s="1"/>
  <c r="M1259" i="11" a="1"/>
  <c r="M1259" i="11" s="1"/>
  <c r="M1263" i="11" a="1"/>
  <c r="M1263" i="11" s="1"/>
  <c r="M1265" i="11" a="1"/>
  <c r="M1265" i="11" s="1"/>
  <c r="M1267" i="11" a="1"/>
  <c r="M1267" i="11" s="1"/>
  <c r="M1271" i="11" a="1"/>
  <c r="M1271" i="11" s="1"/>
  <c r="M1532" i="11" a="1"/>
  <c r="M1532" i="11" s="1"/>
  <c r="M1535" i="11" a="1"/>
  <c r="M1535" i="11" s="1"/>
  <c r="M1539" i="11" a="1"/>
  <c r="M1539" i="11" s="1"/>
  <c r="M1542" i="11" a="1"/>
  <c r="M1542" i="11" s="1"/>
  <c r="M1546" i="11" a="1"/>
  <c r="M1546" i="11" s="1"/>
  <c r="M1554" i="11" a="1"/>
  <c r="M1554" i="11" s="1"/>
  <c r="M1563" i="11" a="1"/>
  <c r="M1563" i="11" s="1"/>
  <c r="M1571" i="11" a="1"/>
  <c r="M1571" i="11" s="1"/>
  <c r="M1575" i="11" a="1"/>
  <c r="M1575" i="11" s="1"/>
  <c r="M1579" i="11" a="1"/>
  <c r="M1579" i="11" s="1"/>
  <c r="M1583" i="11" a="1"/>
  <c r="M1583" i="11" s="1"/>
  <c r="M1864" i="11" a="1"/>
  <c r="M1864" i="11" s="1"/>
  <c r="M1867" i="11" a="1"/>
  <c r="M1867" i="11" s="1"/>
  <c r="M1873" i="11" a="1"/>
  <c r="M1873" i="11" s="1"/>
  <c r="M1878" i="11" a="1"/>
  <c r="M1878" i="11" s="1"/>
  <c r="M1884" i="11" a="1"/>
  <c r="M1884" i="11" s="1"/>
  <c r="M1887" i="11" a="1"/>
  <c r="M1887" i="11" s="1"/>
  <c r="M1891" i="11" a="1"/>
  <c r="M1891" i="11" s="1"/>
  <c r="M1899" i="11" a="1"/>
  <c r="M1899" i="11" s="1"/>
  <c r="M2204" i="11" a="1"/>
  <c r="M2204" i="11" s="1"/>
  <c r="M2207" i="11" a="1"/>
  <c r="M2207" i="11" s="1"/>
  <c r="M2494" i="11" a="1"/>
  <c r="M2494" i="11" s="1"/>
  <c r="M2500" i="11" a="1"/>
  <c r="M2500" i="11" s="1"/>
  <c r="M2507" i="11" a="1"/>
  <c r="M2507" i="11" s="1"/>
  <c r="M2518" i="11" a="1"/>
  <c r="M2518" i="11" s="1"/>
  <c r="M2525" i="11" a="1"/>
  <c r="M2525" i="11" s="1"/>
  <c r="M1248" i="11" a="1"/>
  <c r="M1248" i="11" s="1"/>
  <c r="M1256" i="11" a="1"/>
  <c r="M1256" i="11" s="1"/>
  <c r="M1260" i="11" a="1"/>
  <c r="M1260" i="11" s="1"/>
  <c r="M1262" i="11" a="1"/>
  <c r="M1262" i="11" s="1"/>
  <c r="M1264" i="11" a="1"/>
  <c r="M1264" i="11" s="1"/>
  <c r="M1269" i="11" a="1"/>
  <c r="M1269" i="11" s="1"/>
  <c r="M1536" i="11" a="1"/>
  <c r="M1536" i="11" s="1"/>
  <c r="M1538" i="11" a="1"/>
  <c r="M1538" i="11" s="1"/>
  <c r="M1541" i="11" a="1"/>
  <c r="M1541" i="11" s="1"/>
  <c r="M1547" i="11" a="1"/>
  <c r="M1547" i="11" s="1"/>
  <c r="M1551" i="11" a="1"/>
  <c r="M1551" i="11" s="1"/>
  <c r="M1555" i="11" a="1"/>
  <c r="M1555" i="11" s="1"/>
  <c r="M1559" i="11" a="1"/>
  <c r="M1559" i="11" s="1"/>
  <c r="M1562" i="11" a="1"/>
  <c r="M1562" i="11" s="1"/>
  <c r="M1566" i="11" a="1"/>
  <c r="M1566" i="11" s="1"/>
  <c r="M1573" i="11" a="1"/>
  <c r="M1573" i="11" s="1"/>
  <c r="M1578" i="11" a="1"/>
  <c r="M1578" i="11" s="1"/>
  <c r="M1863" i="11" a="1"/>
  <c r="M1863" i="11" s="1"/>
  <c r="M1871" i="11" a="1"/>
  <c r="M1871" i="11" s="1"/>
  <c r="M1877" i="11" a="1"/>
  <c r="M1877" i="11" s="1"/>
  <c r="M1882" i="11" a="1"/>
  <c r="M1882" i="11" s="1"/>
  <c r="M1894" i="11" a="1"/>
  <c r="M1894" i="11" s="1"/>
  <c r="M1900" i="11" a="1"/>
  <c r="M1900" i="11" s="1"/>
  <c r="M2196" i="11" a="1"/>
  <c r="M2196" i="11" s="1"/>
  <c r="M2201" i="11" a="1"/>
  <c r="M2201" i="11" s="1"/>
  <c r="M2213" i="11" a="1"/>
  <c r="M2213" i="11" s="1"/>
  <c r="M2492" i="11" a="1"/>
  <c r="M2492" i="11" s="1"/>
  <c r="M2512" i="11" a="1"/>
  <c r="M2512" i="11" s="1"/>
  <c r="M2519" i="11" a="1"/>
  <c r="M2519" i="11" s="1"/>
  <c r="M1513" i="11" a="1"/>
  <c r="M1513" i="11" s="1"/>
  <c r="M1514" i="11" a="1"/>
  <c r="M1514" i="11" s="1"/>
  <c r="M1515" i="11" a="1"/>
  <c r="M1515" i="11" s="1"/>
  <c r="M1516" i="11" a="1"/>
  <c r="M1516" i="11" s="1"/>
  <c r="M1517" i="11" a="1"/>
  <c r="M1517" i="11" s="1"/>
  <c r="M1518" i="11" a="1"/>
  <c r="M1518" i="11" s="1"/>
  <c r="M1519" i="11" a="1"/>
  <c r="M1519" i="11" s="1"/>
  <c r="M1520" i="11" a="1"/>
  <c r="M1520" i="11" s="1"/>
  <c r="M1521" i="11" a="1"/>
  <c r="M1521" i="11" s="1"/>
  <c r="M1522" i="11" a="1"/>
  <c r="M1522" i="11" s="1"/>
  <c r="M1523" i="11" a="1"/>
  <c r="M1523" i="11" s="1"/>
  <c r="M1524" i="11" a="1"/>
  <c r="M1524" i="11" s="1"/>
  <c r="M1525" i="11" a="1"/>
  <c r="M1525" i="11" s="1"/>
  <c r="M1526" i="11" a="1"/>
  <c r="M1526" i="11" s="1"/>
  <c r="M1527" i="11" a="1"/>
  <c r="M1527" i="11" s="1"/>
  <c r="M1528" i="11" a="1"/>
  <c r="M1528" i="11" s="1"/>
  <c r="M1529" i="11" a="1"/>
  <c r="M1529" i="11" s="1"/>
  <c r="M1530" i="11" a="1"/>
  <c r="M1530" i="11" s="1"/>
  <c r="M1531" i="11" a="1"/>
  <c r="M1531" i="11" s="1"/>
  <c r="M1544" i="11" a="1"/>
  <c r="M1544" i="11" s="1"/>
  <c r="M1548" i="11" a="1"/>
  <c r="M1548" i="11" s="1"/>
  <c r="M1552" i="11" a="1"/>
  <c r="M1552" i="11" s="1"/>
  <c r="M1556" i="11" a="1"/>
  <c r="M1556" i="11" s="1"/>
  <c r="M1561" i="11" a="1"/>
  <c r="M1561" i="11" s="1"/>
  <c r="M1565" i="11" a="1"/>
  <c r="M1565" i="11" s="1"/>
  <c r="M1569" i="11" a="1"/>
  <c r="M1569" i="11" s="1"/>
  <c r="M1574" i="11" a="1"/>
  <c r="M1574" i="11" s="1"/>
  <c r="M1580" i="11" a="1"/>
  <c r="M1580" i="11" s="1"/>
  <c r="M1586" i="11" a="1"/>
  <c r="M1586" i="11" s="1"/>
  <c r="M1866" i="11" a="1"/>
  <c r="M1866" i="11" s="1"/>
  <c r="M1872" i="11" a="1"/>
  <c r="M1872" i="11" s="1"/>
  <c r="M1879" i="11" a="1"/>
  <c r="M1879" i="11" s="1"/>
  <c r="M1889" i="11" a="1"/>
  <c r="M1889" i="11" s="1"/>
  <c r="M1893" i="11" a="1"/>
  <c r="M1893" i="11" s="1"/>
  <c r="M1898" i="11" a="1"/>
  <c r="M1898" i="11" s="1"/>
  <c r="M2199" i="11" a="1"/>
  <c r="M2199" i="11" s="1"/>
  <c r="M2205" i="11" a="1"/>
  <c r="M2205" i="11" s="1"/>
  <c r="M2206" i="11" a="1"/>
  <c r="M2206" i="11" s="1"/>
  <c r="M2212" i="11" a="1"/>
  <c r="M2212" i="11" s="1"/>
  <c r="M2472" i="11" a="1"/>
  <c r="M2472" i="11" s="1"/>
  <c r="M2475" i="11" a="1"/>
  <c r="M2475" i="11" s="1"/>
  <c r="M2478" i="11" a="1"/>
  <c r="M2478" i="11" s="1"/>
  <c r="M2482" i="11" a="1"/>
  <c r="M2482" i="11" s="1"/>
  <c r="M2489" i="11" a="1"/>
  <c r="M2489" i="11" s="1"/>
  <c r="M2499" i="11" a="1"/>
  <c r="M2499" i="11" s="1"/>
  <c r="M2524" i="11" a="1"/>
  <c r="M2524" i="11" s="1"/>
  <c r="M1833" i="11" a="1"/>
  <c r="M1833" i="11" s="1"/>
  <c r="M1834" i="11" a="1"/>
  <c r="M1834" i="11" s="1"/>
  <c r="M1835" i="11" a="1"/>
  <c r="M1835" i="11" s="1"/>
  <c r="M1836" i="11" a="1"/>
  <c r="M1836" i="11" s="1"/>
  <c r="M1837" i="11" a="1"/>
  <c r="M1837" i="11" s="1"/>
  <c r="M1838" i="11" a="1"/>
  <c r="M1838" i="11" s="1"/>
  <c r="M1839" i="11" a="1"/>
  <c r="M1839" i="11" s="1"/>
  <c r="M1840" i="11" a="1"/>
  <c r="M1840" i="11" s="1"/>
  <c r="M1841" i="11" a="1"/>
  <c r="M1841" i="11" s="1"/>
  <c r="M1842" i="11" a="1"/>
  <c r="M1842" i="11" s="1"/>
  <c r="M1843" i="11" a="1"/>
  <c r="M1843" i="11" s="1"/>
  <c r="M1844" i="11" a="1"/>
  <c r="M1844" i="11" s="1"/>
  <c r="M1845" i="11" a="1"/>
  <c r="M1845" i="11" s="1"/>
  <c r="M1846" i="11" a="1"/>
  <c r="M1846" i="11" s="1"/>
  <c r="M1847" i="11" a="1"/>
  <c r="M1847" i="11" s="1"/>
  <c r="M1848" i="11" a="1"/>
  <c r="M1848" i="11" s="1"/>
  <c r="M1849" i="11" a="1"/>
  <c r="M1849" i="11" s="1"/>
  <c r="M1850" i="11" a="1"/>
  <c r="M1850" i="11" s="1"/>
  <c r="M1851" i="11" a="1"/>
  <c r="M1851" i="11" s="1"/>
  <c r="M1852" i="11" a="1"/>
  <c r="M1852" i="11" s="1"/>
  <c r="M1853" i="11" a="1"/>
  <c r="M1853" i="11" s="1"/>
  <c r="M1854" i="11" a="1"/>
  <c r="M1854" i="11" s="1"/>
  <c r="M1855" i="11" a="1"/>
  <c r="M1855" i="11" s="1"/>
  <c r="M1856" i="11" a="1"/>
  <c r="M1856" i="11" s="1"/>
  <c r="M1857" i="11" a="1"/>
  <c r="M1857" i="11" s="1"/>
  <c r="M1858" i="11" a="1"/>
  <c r="M1858" i="11" s="1"/>
  <c r="M1859" i="11" a="1"/>
  <c r="M1859" i="11" s="1"/>
  <c r="M1860" i="11" a="1"/>
  <c r="M1860" i="11" s="1"/>
  <c r="M1861" i="11" a="1"/>
  <c r="M1861" i="11" s="1"/>
  <c r="M1869" i="11" a="1"/>
  <c r="M1869" i="11" s="1"/>
  <c r="M1876" i="11" a="1"/>
  <c r="M1876" i="11" s="1"/>
  <c r="M1881" i="11" a="1"/>
  <c r="M1881" i="11" s="1"/>
  <c r="M1886" i="11" a="1"/>
  <c r="M1886" i="11" s="1"/>
  <c r="M1895" i="11" a="1"/>
  <c r="M1895" i="11" s="1"/>
  <c r="M2200" i="11" a="1"/>
  <c r="M2200" i="11" s="1"/>
  <c r="M2208" i="11" a="1"/>
  <c r="M2208" i="11" s="1"/>
  <c r="M2477" i="11" a="1"/>
  <c r="M2477" i="11" s="1"/>
  <c r="M2481" i="11" a="1"/>
  <c r="M2481" i="11" s="1"/>
  <c r="M2485" i="11" a="1"/>
  <c r="M2485" i="11" s="1"/>
  <c r="M2488" i="11" a="1"/>
  <c r="M2488" i="11" s="1"/>
  <c r="M2491" i="11" a="1"/>
  <c r="M2491" i="11" s="1"/>
  <c r="M2501" i="11" a="1"/>
  <c r="M2501" i="11" s="1"/>
  <c r="M2508" i="11" a="1"/>
  <c r="M2508" i="11" s="1"/>
  <c r="M2513" i="11" a="1"/>
  <c r="M2513" i="11" s="1"/>
  <c r="M2520" i="11" a="1"/>
  <c r="M2520" i="11" s="1"/>
  <c r="M2523" i="11" a="1"/>
  <c r="M2523" i="11" s="1"/>
  <c r="M2157" i="11" a="1"/>
  <c r="M2157" i="11" s="1"/>
  <c r="M2158" i="11" a="1"/>
  <c r="M2158" i="11" s="1"/>
  <c r="M2159" i="11" a="1"/>
  <c r="M2159" i="11" s="1"/>
  <c r="M2160" i="11" a="1"/>
  <c r="M2160" i="11" s="1"/>
  <c r="M2161" i="11" a="1"/>
  <c r="M2161" i="11" s="1"/>
  <c r="M2162" i="11" a="1"/>
  <c r="M2162" i="11" s="1"/>
  <c r="M2163" i="11" a="1"/>
  <c r="M2163" i="11" s="1"/>
  <c r="M2164" i="11" a="1"/>
  <c r="M2164" i="11" s="1"/>
  <c r="M2165" i="11" a="1"/>
  <c r="M2165" i="11" s="1"/>
  <c r="M2166" i="11" a="1"/>
  <c r="M2166" i="11" s="1"/>
  <c r="M2167" i="11" a="1"/>
  <c r="M2167" i="11" s="1"/>
  <c r="M2168" i="11" a="1"/>
  <c r="M2168" i="11" s="1"/>
  <c r="M2169" i="11" a="1"/>
  <c r="M2169" i="11" s="1"/>
  <c r="M2170" i="11" a="1"/>
  <c r="M2170" i="11" s="1"/>
  <c r="M2171" i="11" a="1"/>
  <c r="M2171" i="11" s="1"/>
  <c r="M2172" i="11" a="1"/>
  <c r="M2172" i="11" s="1"/>
  <c r="M2173" i="11" a="1"/>
  <c r="M2173" i="11" s="1"/>
  <c r="M2174" i="11" a="1"/>
  <c r="M2174" i="11" s="1"/>
  <c r="M2175" i="11" a="1"/>
  <c r="M2175" i="11" s="1"/>
  <c r="M2176" i="11" a="1"/>
  <c r="M2176" i="11" s="1"/>
  <c r="M2177" i="11" a="1"/>
  <c r="M2177" i="11" s="1"/>
  <c r="M2178" i="11" a="1"/>
  <c r="M2178" i="11" s="1"/>
  <c r="M2179" i="11" a="1"/>
  <c r="M2179" i="11" s="1"/>
  <c r="M2180" i="11" a="1"/>
  <c r="M2180" i="11" s="1"/>
  <c r="M2181" i="11" a="1"/>
  <c r="M2181" i="11" s="1"/>
  <c r="M2182" i="11" a="1"/>
  <c r="M2182" i="11" s="1"/>
  <c r="M2183" i="11" a="1"/>
  <c r="M2183" i="11" s="1"/>
  <c r="M2184" i="11" a="1"/>
  <c r="M2184" i="11" s="1"/>
  <c r="M2185" i="11" a="1"/>
  <c r="M2185" i="11" s="1"/>
  <c r="M2186" i="11" a="1"/>
  <c r="M2186" i="11" s="1"/>
  <c r="M2187" i="11" a="1"/>
  <c r="M2187" i="11" s="1"/>
  <c r="M2188" i="11" a="1"/>
  <c r="M2188" i="11" s="1"/>
  <c r="M2189" i="11" a="1"/>
  <c r="M2189" i="11" s="1"/>
  <c r="M2190" i="11" a="1"/>
  <c r="M2190" i="11" s="1"/>
  <c r="M2191" i="11" a="1"/>
  <c r="M2191" i="11" s="1"/>
  <c r="M2192" i="11" a="1"/>
  <c r="M2192" i="11" s="1"/>
  <c r="M2193" i="11" a="1"/>
  <c r="M2193" i="11" s="1"/>
  <c r="M2194" i="11" a="1"/>
  <c r="M2194" i="11" s="1"/>
  <c r="M2195" i="11" a="1"/>
  <c r="M2195" i="11" s="1"/>
  <c r="M2203" i="11" a="1"/>
  <c r="M2203" i="11" s="1"/>
  <c r="M2211" i="11" a="1"/>
  <c r="M2211" i="11" s="1"/>
  <c r="M2471" i="11" a="1"/>
  <c r="M2471" i="11" s="1"/>
  <c r="M2495" i="11" a="1"/>
  <c r="M2495" i="11" s="1"/>
  <c r="M2502" i="11" a="1"/>
  <c r="M2502" i="11" s="1"/>
  <c r="M2505" i="11" a="1"/>
  <c r="M2505" i="11" s="1"/>
  <c r="M2510" i="11" a="1"/>
  <c r="M2510" i="11" s="1"/>
  <c r="M2515" i="11" a="1"/>
  <c r="M2515" i="11" s="1"/>
  <c r="M2521" i="11" a="1"/>
  <c r="M2521" i="11" s="1"/>
  <c r="M2527" i="11" a="1"/>
  <c r="M2527" i="11" s="1"/>
  <c r="M2451" i="11" a="1"/>
  <c r="M2451" i="11" s="1"/>
  <c r="M2452" i="11" a="1"/>
  <c r="M2452" i="11" s="1"/>
  <c r="M2453" i="11" a="1"/>
  <c r="M2453" i="11" s="1"/>
  <c r="M2454" i="11" a="1"/>
  <c r="M2454" i="11" s="1"/>
  <c r="M2455" i="11" a="1"/>
  <c r="M2455" i="11" s="1"/>
  <c r="M2456" i="11" a="1"/>
  <c r="M2456" i="11" s="1"/>
  <c r="M2457" i="11" a="1"/>
  <c r="M2457" i="11" s="1"/>
  <c r="M2458" i="11" a="1"/>
  <c r="M2458" i="11" s="1"/>
  <c r="M2459" i="11" a="1"/>
  <c r="M2459" i="11" s="1"/>
  <c r="M2460" i="11" a="1"/>
  <c r="M2460" i="11" s="1"/>
  <c r="M2461" i="11" a="1"/>
  <c r="M2461" i="11" s="1"/>
  <c r="M2462" i="11" a="1"/>
  <c r="M2462" i="11" s="1"/>
  <c r="M2463" i="11" a="1"/>
  <c r="M2463" i="11" s="1"/>
  <c r="M2464" i="11" a="1"/>
  <c r="M2464" i="11" s="1"/>
  <c r="M2465" i="11" a="1"/>
  <c r="M2465" i="11" s="1"/>
  <c r="M2466" i="11" a="1"/>
  <c r="M2466" i="11" s="1"/>
  <c r="M2467" i="11" a="1"/>
  <c r="M2467" i="11" s="1"/>
  <c r="M2468" i="11" a="1"/>
  <c r="M2468" i="11" s="1"/>
  <c r="M2469" i="11" a="1"/>
  <c r="M2469" i="11" s="1"/>
  <c r="M2473" i="11" a="1"/>
  <c r="M2473" i="11" s="1"/>
  <c r="M2480" i="11" a="1"/>
  <c r="M2480" i="11" s="1"/>
  <c r="M2483" i="11" a="1"/>
  <c r="M2483" i="11" s="1"/>
  <c r="M2486" i="11" a="1"/>
  <c r="M2486" i="11" s="1"/>
  <c r="M2496" i="11" a="1"/>
  <c r="M2496" i="11" s="1"/>
  <c r="M2504" i="11" a="1"/>
  <c r="M2504" i="11" s="1"/>
  <c r="M2511" i="11" a="1"/>
  <c r="M2511" i="11" s="1"/>
  <c r="M2526" i="11" a="1"/>
  <c r="M2526" i="11" s="1"/>
  <c r="M2802" i="11" a="1"/>
  <c r="M2802" i="11" s="1"/>
  <c r="M2803" i="11" a="1"/>
  <c r="M2803" i="11" s="1"/>
  <c r="M2804" i="11" a="1"/>
  <c r="M2804" i="11" s="1"/>
  <c r="M2805" i="11" a="1"/>
  <c r="M2805" i="11" s="1"/>
  <c r="M2806" i="11" a="1"/>
  <c r="M2806" i="11" s="1"/>
  <c r="M2807" i="11" a="1"/>
  <c r="M2807" i="11" s="1"/>
  <c r="M2808" i="11" a="1"/>
  <c r="M2808" i="11" s="1"/>
  <c r="M2809" i="11" a="1"/>
  <c r="M2809" i="11" s="1"/>
  <c r="M2810" i="11" a="1"/>
  <c r="M2810" i="11" s="1"/>
  <c r="M2811" i="11" a="1"/>
  <c r="M2811" i="11" s="1"/>
  <c r="M2812" i="11" a="1"/>
  <c r="M2812" i="11" s="1"/>
  <c r="M2813" i="11" a="1"/>
  <c r="M2813" i="11" s="1"/>
  <c r="M2814" i="11" a="1"/>
  <c r="M2814" i="11" s="1"/>
  <c r="M2815" i="11" a="1"/>
  <c r="M2815" i="11" s="1"/>
  <c r="M2816" i="11" a="1"/>
  <c r="M2816" i="11" s="1"/>
  <c r="M2817" i="11" a="1"/>
  <c r="M2817" i="11" s="1"/>
  <c r="M2818" i="11" a="1"/>
  <c r="M2818" i="11" s="1"/>
  <c r="M2819" i="11" a="1"/>
  <c r="M2819" i="11" s="1"/>
  <c r="M2820" i="11" a="1"/>
  <c r="M2820" i="11" s="1"/>
  <c r="M2821" i="11" a="1"/>
  <c r="M2821" i="11" s="1"/>
  <c r="M2822" i="11" a="1"/>
  <c r="M2822" i="11" s="1"/>
  <c r="M2823" i="11" a="1"/>
  <c r="M2823" i="11" s="1"/>
  <c r="M2824" i="11" a="1"/>
  <c r="M2824" i="11" s="1"/>
  <c r="M2825" i="11" a="1"/>
  <c r="M2825" i="11" s="1"/>
  <c r="M2826" i="11" a="1"/>
  <c r="M2826" i="11" s="1"/>
  <c r="M2827" i="11" a="1"/>
  <c r="M2827" i="11" s="1"/>
  <c r="M2828" i="11" a="1"/>
  <c r="M2828" i="11" s="1"/>
  <c r="M2829" i="11" a="1"/>
  <c r="M2829" i="11" s="1"/>
  <c r="M2830" i="11" a="1"/>
  <c r="M2830" i="11" s="1"/>
  <c r="M2831" i="11" a="1"/>
  <c r="M2831" i="11" s="1"/>
  <c r="M2832" i="11" a="1"/>
  <c r="M2832" i="11" s="1"/>
  <c r="M2833" i="11" a="1"/>
  <c r="M2833" i="11" s="1"/>
  <c r="M2834" i="11" a="1"/>
  <c r="M2834" i="11" s="1"/>
  <c r="M2835" i="11" a="1"/>
  <c r="M2835" i="11" s="1"/>
  <c r="M2836" i="11" a="1"/>
  <c r="M2836" i="11" s="1"/>
  <c r="M2837" i="11" a="1"/>
  <c r="M2837" i="11" s="1"/>
  <c r="M2838" i="11" a="1"/>
  <c r="M2838" i="11" s="1"/>
  <c r="M2839" i="11" a="1"/>
  <c r="M2839" i="11" s="1"/>
  <c r="M2840" i="11" a="1"/>
  <c r="M2840" i="11" s="1"/>
  <c r="M2841" i="11" a="1"/>
  <c r="M2841" i="11" s="1"/>
  <c r="M3147" i="11" a="1"/>
  <c r="M3147" i="11" s="1"/>
  <c r="M3148" i="11" a="1"/>
  <c r="M3148" i="11" s="1"/>
  <c r="M3149" i="11" a="1"/>
  <c r="M3149" i="11" s="1"/>
  <c r="M3150" i="11" a="1"/>
  <c r="M3150" i="11" s="1"/>
  <c r="M3151" i="11" a="1"/>
  <c r="M3151" i="11" s="1"/>
  <c r="M3152" i="11" a="1"/>
  <c r="M3152" i="11" s="1"/>
  <c r="M3153" i="11" a="1"/>
  <c r="M3153" i="11" s="1"/>
  <c r="M3154" i="11" a="1"/>
  <c r="M3154" i="11" s="1"/>
  <c r="M3454" i="11" a="1"/>
  <c r="M3454" i="11" s="1"/>
  <c r="M3455" i="11" a="1"/>
  <c r="M3455" i="11" s="1"/>
  <c r="M3456" i="11" a="1"/>
  <c r="M3456" i="11" s="1"/>
  <c r="M3457" i="11" a="1"/>
  <c r="M3457" i="11" s="1"/>
  <c r="M3458" i="11" a="1"/>
  <c r="M3458" i="11" s="1"/>
  <c r="M3459" i="11" a="1"/>
  <c r="M3459" i="11" s="1"/>
  <c r="M3460" i="11" a="1"/>
  <c r="M3460" i="11" s="1"/>
  <c r="M3461" i="11" a="1"/>
  <c r="M3461" i="11" s="1"/>
  <c r="M3462" i="11" a="1"/>
  <c r="M3462" i="11" s="1"/>
  <c r="M3463" i="11" a="1"/>
  <c r="M3463" i="11" s="1"/>
  <c r="M3464" i="11" a="1"/>
  <c r="M3464" i="11" s="1"/>
  <c r="M3465" i="11" a="1"/>
  <c r="M3465" i="11" s="1"/>
  <c r="M3466" i="11" a="1"/>
  <c r="M3466" i="11" s="1"/>
  <c r="M3467" i="11" a="1"/>
  <c r="M3467" i="11" s="1"/>
  <c r="M3468" i="11" a="1"/>
  <c r="M3468" i="11" s="1"/>
  <c r="M3711" i="11" a="1"/>
  <c r="M3711" i="11" s="1"/>
  <c r="M3712" i="11" a="1"/>
  <c r="M3712" i="11" s="1"/>
  <c r="M3713" i="11" a="1"/>
  <c r="M3713" i="11" s="1"/>
  <c r="M3714" i="11" a="1"/>
  <c r="M3714" i="11" s="1"/>
  <c r="M3715" i="11" a="1"/>
  <c r="M3715" i="11" s="1"/>
  <c r="M3716" i="11" a="1"/>
  <c r="M3716" i="11" s="1"/>
  <c r="M3717" i="11" a="1"/>
  <c r="M3717" i="11" s="1"/>
  <c r="M3718" i="11" a="1"/>
  <c r="M3718" i="11" s="1"/>
  <c r="M3719" i="11" a="1"/>
  <c r="M3719" i="11" s="1"/>
  <c r="M3720" i="11" a="1"/>
  <c r="M3720" i="11" s="1"/>
  <c r="M3721" i="11" a="1"/>
  <c r="M3721" i="11" s="1"/>
  <c r="M3722" i="11" a="1"/>
  <c r="M3722" i="11" s="1"/>
  <c r="M3723" i="11" a="1"/>
  <c r="M3723" i="11" s="1"/>
  <c r="M3724" i="11" a="1"/>
  <c r="M3724" i="11" s="1"/>
  <c r="M3725" i="11" a="1"/>
  <c r="M3725" i="11" s="1"/>
  <c r="M3726" i="11" a="1"/>
  <c r="M3726" i="11" s="1"/>
  <c r="M3727" i="11" a="1"/>
  <c r="M3727" i="11" s="1"/>
  <c r="M3728" i="11" a="1"/>
  <c r="M3728" i="11" s="1"/>
  <c r="M3729" i="11" a="1"/>
  <c r="M3729" i="11" s="1"/>
  <c r="M3730" i="11" a="1"/>
  <c r="M3730" i="11" s="1"/>
  <c r="M3731" i="11" a="1"/>
  <c r="M3731" i="11" s="1"/>
  <c r="M3732" i="11" a="1"/>
  <c r="M3732" i="11" s="1"/>
  <c r="M3733" i="11" a="1"/>
  <c r="M3733" i="11" s="1"/>
  <c r="M3734" i="11" a="1"/>
  <c r="M3734" i="11" s="1"/>
  <c r="M3735" i="11" a="1"/>
  <c r="M3735" i="11" s="1"/>
  <c r="M3736" i="11" a="1"/>
  <c r="M3736" i="11" s="1"/>
  <c r="M3737" i="11" a="1"/>
  <c r="M3737" i="11" s="1"/>
  <c r="M3738" i="11" a="1"/>
  <c r="M3738" i="11" s="1"/>
  <c r="M3739" i="11" a="1"/>
  <c r="M3739" i="11" s="1"/>
  <c r="M3740" i="11" a="1"/>
  <c r="M3740" i="11" s="1"/>
  <c r="M3741" i="11" a="1"/>
  <c r="M3741" i="11" s="1"/>
  <c r="M3742" i="11" a="1"/>
  <c r="M3742" i="11" s="1"/>
  <c r="M3743" i="11" a="1"/>
  <c r="M3743" i="11" s="1"/>
  <c r="M3744" i="11" a="1"/>
  <c r="M3744" i="11" s="1"/>
  <c r="M3745" i="11" a="1"/>
  <c r="M3745" i="11" s="1"/>
  <c r="M3746" i="11" a="1"/>
  <c r="M3746" i="11" s="1"/>
  <c r="M3747" i="11" a="1"/>
  <c r="M3747" i="11" s="1"/>
  <c r="M3748" i="11" a="1"/>
  <c r="M3748" i="11" s="1"/>
  <c r="M3749" i="11" a="1"/>
  <c r="M3749" i="11" s="1"/>
  <c r="M3750" i="11" a="1"/>
  <c r="M3750" i="11" s="1"/>
  <c r="M3751" i="11" a="1"/>
  <c r="M3751" i="11" s="1"/>
  <c r="M3752" i="11" a="1"/>
  <c r="M3752" i="11" s="1"/>
  <c r="M3753" i="11" a="1"/>
  <c r="M3753" i="11" s="1"/>
  <c r="M3754" i="11" a="1"/>
  <c r="M3754" i="11" s="1"/>
  <c r="M3755" i="11" a="1"/>
  <c r="M3755" i="11" s="1"/>
  <c r="M3756" i="11" a="1"/>
  <c r="M3756" i="11" s="1"/>
  <c r="M3757" i="11" a="1"/>
  <c r="M3757" i="11" s="1"/>
  <c r="M3758" i="11" a="1"/>
  <c r="M3758" i="11" s="1"/>
  <c r="M3759" i="11" a="1"/>
  <c r="M3759" i="11" s="1"/>
  <c r="M3760" i="11" a="1"/>
  <c r="M3760" i="11" s="1"/>
  <c r="M3761" i="11" a="1"/>
  <c r="M3761" i="11" s="1"/>
  <c r="M3762" i="11" a="1"/>
  <c r="M3762" i="11" s="1"/>
  <c r="M3763" i="11" a="1"/>
  <c r="M3763" i="11" s="1"/>
  <c r="M3764" i="11" a="1"/>
  <c r="M3764" i="11" s="1"/>
  <c r="M3765" i="11" a="1"/>
  <c r="M3765" i="11" s="1"/>
  <c r="M3766" i="11" a="1"/>
  <c r="M3766" i="11" s="1"/>
  <c r="M3767" i="11" a="1"/>
  <c r="M3767" i="11" s="1"/>
  <c r="M3768" i="11" a="1"/>
  <c r="M3768" i="11" s="1"/>
  <c r="M3769" i="11" a="1"/>
  <c r="M3769" i="11" s="1"/>
  <c r="M3770" i="11" a="1"/>
  <c r="M3770" i="11" s="1"/>
  <c r="M3771" i="11" a="1"/>
  <c r="M3771" i="11" s="1"/>
  <c r="M3772" i="11" a="1"/>
  <c r="M3772" i="11" s="1"/>
  <c r="M3773" i="11" a="1"/>
  <c r="M3773" i="11" s="1"/>
  <c r="M3774" i="11" a="1"/>
  <c r="M3774" i="11" s="1"/>
  <c r="M3775" i="11" a="1"/>
  <c r="M3775" i="11" s="1"/>
  <c r="M3776" i="11" a="1"/>
  <c r="M3776" i="11" s="1"/>
  <c r="M3777" i="11" a="1"/>
  <c r="M3777" i="11" s="1"/>
  <c r="M3778" i="11" a="1"/>
  <c r="M3778" i="11" s="1"/>
  <c r="M3779" i="11" a="1"/>
  <c r="M3779" i="11" s="1"/>
  <c r="M3780" i="11" a="1"/>
  <c r="M3780" i="11" s="1"/>
  <c r="M3781" i="11" a="1"/>
  <c r="M3781" i="11" s="1"/>
  <c r="M4082" i="11" a="1"/>
  <c r="M4082" i="11" s="1"/>
  <c r="M4083" i="11" a="1"/>
  <c r="M4083" i="11" s="1"/>
  <c r="M4084" i="11" a="1"/>
  <c r="M4084" i="11" s="1"/>
  <c r="M4085" i="11" a="1"/>
  <c r="M4085" i="11" s="1"/>
  <c r="M4086" i="11" a="1"/>
  <c r="M4086" i="11" s="1"/>
  <c r="M4087" i="11" a="1"/>
  <c r="M4087" i="11" s="1"/>
  <c r="M4088" i="11" a="1"/>
  <c r="M4088" i="11" s="1"/>
  <c r="M4089" i="11" a="1"/>
  <c r="M4089" i="11" s="1"/>
  <c r="M4090" i="11" a="1"/>
  <c r="M4090" i="11" s="1"/>
  <c r="M4091" i="11" a="1"/>
  <c r="M4091" i="11" s="1"/>
  <c r="M4092" i="11" a="1"/>
  <c r="M4092" i="11" s="1"/>
  <c r="M4093" i="11" a="1"/>
  <c r="M4093" i="11" s="1"/>
  <c r="M4094" i="11" a="1"/>
  <c r="M4094" i="11" s="1"/>
  <c r="M4095" i="11" a="1"/>
  <c r="M4095" i="11" s="1"/>
  <c r="M4367" i="11" a="1"/>
  <c r="M4367" i="11" s="1"/>
  <c r="M4368" i="11" a="1"/>
  <c r="M4368" i="11" s="1"/>
  <c r="M4369" i="11" a="1"/>
  <c r="M4369" i="11" s="1"/>
  <c r="M4370" i="11" a="1"/>
  <c r="M4370" i="11" s="1"/>
  <c r="M4371" i="11" a="1"/>
  <c r="M4371" i="11" s="1"/>
  <c r="M4372" i="11" a="1"/>
  <c r="M4372" i="11" s="1"/>
  <c r="M4373" i="11" a="1"/>
  <c r="M4373" i="11" s="1"/>
  <c r="M4374" i="11" a="1"/>
  <c r="M4374" i="11" s="1"/>
  <c r="M4375" i="11" a="1"/>
  <c r="M4375" i="11" s="1"/>
  <c r="M4376" i="11" a="1"/>
  <c r="M4376" i="11" s="1"/>
  <c r="M4377" i="11" a="1"/>
  <c r="M4377" i="11" s="1"/>
  <c r="M4378" i="11" a="1"/>
  <c r="M4378" i="11" s="1"/>
  <c r="M4379" i="11" a="1"/>
  <c r="M4379" i="11" s="1"/>
  <c r="M4380" i="11" a="1"/>
  <c r="M4380" i="11" s="1"/>
  <c r="M4381" i="11" a="1"/>
  <c r="M4381" i="11" s="1"/>
  <c r="M4382" i="11" a="1"/>
  <c r="M4382" i="11" s="1"/>
  <c r="M4383" i="11" a="1"/>
  <c r="M4383" i="11" s="1"/>
  <c r="M4384" i="11" a="1"/>
  <c r="M4384" i="11" s="1"/>
  <c r="M4385" i="11" a="1"/>
  <c r="M4385" i="11" s="1"/>
  <c r="M4386" i="11" a="1"/>
  <c r="M4386" i="11" s="1"/>
  <c r="M4387" i="11" a="1"/>
  <c r="M4387" i="11" s="1"/>
  <c r="M4388" i="11" a="1"/>
  <c r="M4388" i="11" s="1"/>
  <c r="M4389" i="11" a="1"/>
  <c r="M4389" i="11" s="1"/>
  <c r="M4390" i="11" a="1"/>
  <c r="M4390" i="11" s="1"/>
  <c r="M4391" i="11" a="1"/>
  <c r="M4391" i="11" s="1"/>
  <c r="M4392" i="11" a="1"/>
  <c r="M4392" i="11" s="1"/>
  <c r="M4393" i="11" a="1"/>
  <c r="M4393" i="11" s="1"/>
  <c r="M4394" i="11" a="1"/>
  <c r="M4394" i="11" s="1"/>
  <c r="M4395" i="11" a="1"/>
  <c r="M4395" i="11" s="1"/>
  <c r="M4396" i="11" a="1"/>
  <c r="M4396" i="11" s="1"/>
  <c r="M4397" i="11" a="1"/>
  <c r="M4397" i="11" s="1"/>
  <c r="M4398" i="11" a="1"/>
  <c r="M4398" i="11" s="1"/>
  <c r="M4399" i="11" a="1"/>
  <c r="M4399" i="11" s="1"/>
  <c r="M4400" i="11" a="1"/>
  <c r="M4400" i="11" s="1"/>
  <c r="M4401" i="11" a="1"/>
  <c r="M4401" i="11" s="1"/>
  <c r="M4402" i="11" a="1"/>
  <c r="M4402" i="11" s="1"/>
  <c r="M4403" i="11" a="1"/>
  <c r="M4403" i="11" s="1"/>
  <c r="M4404" i="11" a="1"/>
  <c r="M4404" i="11" s="1"/>
  <c r="M4405" i="11" a="1"/>
  <c r="M4405" i="11" s="1"/>
  <c r="M4406" i="11" a="1"/>
  <c r="M4406" i="11" s="1"/>
  <c r="M4407" i="11" a="1"/>
  <c r="M4407" i="11" s="1"/>
  <c r="M4408" i="11" a="1"/>
  <c r="M4408" i="11" s="1"/>
  <c r="M4409" i="11" a="1"/>
  <c r="M4409" i="11" s="1"/>
  <c r="M4615" i="11" a="1"/>
  <c r="M4615" i="11" s="1"/>
  <c r="M4616" i="11" a="1"/>
  <c r="M4616" i="11" s="1"/>
  <c r="M4617" i="11" a="1"/>
  <c r="M4617" i="11" s="1"/>
  <c r="M4618" i="11" a="1"/>
  <c r="M4618" i="11" s="1"/>
  <c r="M4619" i="11" a="1"/>
  <c r="M4619" i="11" s="1"/>
  <c r="M4620" i="11" a="1"/>
  <c r="M4620" i="11" s="1"/>
  <c r="M4621" i="11" a="1"/>
  <c r="M4621" i="11" s="1"/>
  <c r="M4622" i="11" a="1"/>
  <c r="M4622" i="11" s="1"/>
  <c r="M4623" i="11" a="1"/>
  <c r="M4623" i="11" s="1"/>
  <c r="M4624" i="11" a="1"/>
  <c r="M4624" i="11" s="1"/>
  <c r="M4625" i="11" a="1"/>
  <c r="M4625" i="11" s="1"/>
  <c r="M4626" i="11" a="1"/>
  <c r="M4626" i="11" s="1"/>
  <c r="M4627" i="11" a="1"/>
  <c r="M4627" i="11" s="1"/>
  <c r="M4628" i="11" a="1"/>
  <c r="M4628" i="11" s="1"/>
  <c r="M4629" i="11" a="1"/>
  <c r="M4629" i="11" s="1"/>
  <c r="M4630" i="11" a="1"/>
  <c r="M4630" i="11" s="1"/>
  <c r="M4631" i="11" a="1"/>
  <c r="M4631" i="11" s="1"/>
  <c r="M4632" i="11" a="1"/>
  <c r="M4632" i="11" s="1"/>
  <c r="M4633" i="11" a="1"/>
  <c r="M4633" i="11" s="1"/>
  <c r="M4634" i="11" a="1"/>
  <c r="M4634" i="11" s="1"/>
  <c r="M4635" i="11" a="1"/>
  <c r="M4635" i="11" s="1"/>
  <c r="M4636" i="11" a="1"/>
  <c r="M4636" i="11" s="1"/>
  <c r="M4637" i="11" a="1"/>
  <c r="M4637" i="11" s="1"/>
  <c r="M4638" i="11" a="1"/>
  <c r="M4638" i="11" s="1"/>
  <c r="M4639" i="11" a="1"/>
  <c r="M4639" i="11" s="1"/>
  <c r="M4640" i="11" a="1"/>
  <c r="M4640" i="11" s="1"/>
  <c r="M4641" i="11" a="1"/>
  <c r="M4641" i="11" s="1"/>
  <c r="M4642" i="11" a="1"/>
  <c r="M4642" i="11" s="1"/>
  <c r="M4643" i="11" a="1"/>
  <c r="M4643" i="11" s="1"/>
  <c r="M4644" i="11" a="1"/>
  <c r="M4644" i="11" s="1"/>
  <c r="M4645" i="11" a="1"/>
  <c r="M4645" i="11" s="1"/>
  <c r="M4646" i="11" a="1"/>
  <c r="M4646" i="11" s="1"/>
  <c r="M4647" i="11" a="1"/>
  <c r="M4647" i="11" s="1"/>
  <c r="M4648" i="11" a="1"/>
  <c r="M4648" i="11" s="1"/>
  <c r="M4649" i="11" a="1"/>
  <c r="M4649" i="11" s="1"/>
  <c r="M4650" i="11" a="1"/>
  <c r="M4650" i="11" s="1"/>
  <c r="M4651" i="11" a="1"/>
  <c r="M4651" i="11" s="1"/>
  <c r="M4652" i="11" a="1"/>
  <c r="M4652" i="11" s="1"/>
  <c r="M4653" i="11" a="1"/>
  <c r="M4653" i="11" s="1"/>
  <c r="M4654" i="11" a="1"/>
  <c r="M4654" i="11" s="1"/>
  <c r="M4655" i="11" a="1"/>
  <c r="M4655" i="11" s="1"/>
  <c r="M4656" i="11" a="1"/>
  <c r="M4656" i="11" s="1"/>
  <c r="M4657" i="11" a="1"/>
  <c r="M4657" i="11" s="1"/>
  <c r="M4658" i="11" a="1"/>
  <c r="M4658" i="11" s="1"/>
  <c r="M4659" i="11" a="1"/>
  <c r="M4659" i="11" s="1"/>
  <c r="M4660" i="11" a="1"/>
  <c r="M4660" i="11" s="1"/>
  <c r="M4661" i="11" a="1"/>
  <c r="M4661" i="11" s="1"/>
  <c r="M4662" i="11" a="1"/>
  <c r="M4662" i="11" s="1"/>
  <c r="M4663" i="11" a="1"/>
  <c r="M4663" i="11" s="1"/>
  <c r="M4664" i="11" a="1"/>
  <c r="M4664" i="11" s="1"/>
  <c r="M4665" i="11" a="1"/>
  <c r="M4665" i="11" s="1"/>
  <c r="M4666" i="11" a="1"/>
  <c r="M4666" i="11" s="1"/>
  <c r="M4667" i="11" a="1"/>
  <c r="M4667" i="11" s="1"/>
  <c r="M4668" i="11" a="1"/>
  <c r="M4668" i="11" s="1"/>
  <c r="M4669" i="11" a="1"/>
  <c r="M4669" i="11" s="1"/>
  <c r="M4670" i="11" a="1"/>
  <c r="M4670" i="11" s="1"/>
  <c r="M4671" i="11" a="1"/>
  <c r="M4671" i="11" s="1"/>
  <c r="M4672" i="11" a="1"/>
  <c r="M4672" i="11" s="1"/>
  <c r="M4673" i="11" a="1"/>
  <c r="M4673" i="11" s="1"/>
  <c r="M4674" i="11" a="1"/>
  <c r="M4674" i="11" s="1"/>
  <c r="M4675" i="11" a="1"/>
  <c r="M4675" i="11" s="1"/>
  <c r="M4676" i="11" a="1"/>
  <c r="M4676" i="11" s="1"/>
  <c r="M4677" i="11" a="1"/>
  <c r="M4677" i="11" s="1"/>
  <c r="M4678" i="11" a="1"/>
  <c r="M4678" i="11" s="1"/>
  <c r="M4679" i="11" a="1"/>
  <c r="M4679" i="11" s="1"/>
  <c r="M4680" i="11" a="1"/>
  <c r="M4680" i="11" s="1"/>
  <c r="M4681" i="11" a="1"/>
  <c r="M4681" i="11" s="1"/>
  <c r="M4682" i="11" a="1"/>
  <c r="M4682" i="11" s="1"/>
  <c r="M4683" i="11" a="1"/>
  <c r="M4683" i="11" s="1"/>
  <c r="M4684" i="11" a="1"/>
  <c r="M4684" i="11" s="1"/>
  <c r="M4685" i="11" a="1"/>
  <c r="M4685" i="11" s="1"/>
  <c r="M4686" i="11" a="1"/>
  <c r="M4686" i="11" s="1"/>
  <c r="M4687" i="11" a="1"/>
  <c r="M4687" i="11" s="1"/>
  <c r="M4688" i="11" a="1"/>
  <c r="M4688" i="11" s="1"/>
  <c r="M4689" i="11" a="1"/>
  <c r="M4689" i="11" s="1"/>
  <c r="M4690" i="11" a="1"/>
  <c r="M4690" i="11" s="1"/>
  <c r="M4691" i="11" a="1"/>
  <c r="M4691" i="11" s="1"/>
  <c r="M4692" i="11" a="1"/>
  <c r="M4692" i="11" s="1"/>
  <c r="M4693" i="11" a="1"/>
  <c r="M4693" i="11" s="1"/>
  <c r="M4694" i="11" a="1"/>
  <c r="M4694" i="11" s="1"/>
  <c r="M4695" i="11" a="1"/>
  <c r="M4695" i="11" s="1"/>
  <c r="M4696" i="11" a="1"/>
  <c r="M4696" i="11" s="1"/>
  <c r="M4697" i="11" a="1"/>
  <c r="M4697" i="11" s="1"/>
  <c r="M4698" i="11" a="1"/>
  <c r="M4698" i="11" s="1"/>
  <c r="M4699" i="11" a="1"/>
  <c r="M4699" i="11" s="1"/>
  <c r="M4700" i="11" a="1"/>
  <c r="M4700" i="11" s="1"/>
  <c r="M4701" i="11" a="1"/>
  <c r="M4701" i="11" s="1"/>
  <c r="M4702" i="11" a="1"/>
  <c r="M4702" i="11" s="1"/>
  <c r="M4703" i="11" a="1"/>
  <c r="M4703" i="11" s="1"/>
  <c r="M4704" i="11" a="1"/>
  <c r="M4704" i="11" s="1"/>
  <c r="M4705" i="11" a="1"/>
  <c r="M4705" i="11" s="1"/>
  <c r="M4706" i="11" a="1"/>
  <c r="M4706" i="11" s="1"/>
  <c r="M4707" i="11" a="1"/>
  <c r="M4707" i="11" s="1"/>
  <c r="M4708" i="11" a="1"/>
  <c r="M4708" i="11" s="1"/>
  <c r="M4709" i="11" a="1"/>
  <c r="M4709" i="11" s="1"/>
  <c r="M4710" i="11" a="1"/>
  <c r="M4710" i="11" s="1"/>
  <c r="M4711" i="11" a="1"/>
  <c r="M4711" i="11" s="1"/>
  <c r="M4712" i="11" a="1"/>
  <c r="M4712" i="11" s="1"/>
  <c r="M4713" i="11" a="1"/>
  <c r="M4713" i="11" s="1"/>
  <c r="M4714" i="11" a="1"/>
  <c r="M4714" i="11" s="1"/>
  <c r="M4715" i="11" a="1"/>
  <c r="M4715" i="11" s="1"/>
  <c r="M4716" i="11" a="1"/>
  <c r="M4716" i="11" s="1"/>
  <c r="M4717" i="11" a="1"/>
  <c r="M4717" i="11" s="1"/>
  <c r="M4718" i="11" a="1"/>
  <c r="M4718" i="11" s="1"/>
  <c r="M4719" i="11" a="1"/>
  <c r="M4719" i="11" s="1"/>
  <c r="M4720" i="11" a="1"/>
  <c r="M4720" i="11" s="1"/>
  <c r="M4721" i="11" a="1"/>
  <c r="M4721" i="11" s="1"/>
  <c r="M4722" i="11" a="1"/>
  <c r="M4722" i="11" s="1"/>
  <c r="M315" i="11" a="1"/>
  <c r="M315" i="11" s="1"/>
  <c r="M316" i="11" a="1"/>
  <c r="M316" i="11" s="1"/>
  <c r="M317" i="11" a="1"/>
  <c r="M317" i="11" s="1"/>
  <c r="M318" i="11" a="1"/>
  <c r="M318" i="11" s="1"/>
  <c r="M319" i="11" a="1"/>
  <c r="M319" i="11" s="1"/>
  <c r="M320" i="11" a="1"/>
  <c r="M320" i="11" s="1"/>
  <c r="M321" i="11" a="1"/>
  <c r="M321" i="11" s="1"/>
  <c r="M322" i="11" a="1"/>
  <c r="M322" i="11" s="1"/>
  <c r="M323" i="11" a="1"/>
  <c r="M323" i="11" s="1"/>
  <c r="M324" i="11" a="1"/>
  <c r="M324" i="11" s="1"/>
  <c r="M325" i="11" a="1"/>
  <c r="M325" i="11" s="1"/>
  <c r="M326" i="11" a="1"/>
  <c r="M326" i="11" s="1"/>
  <c r="M327" i="11" a="1"/>
  <c r="M327" i="11" s="1"/>
  <c r="M328" i="11" a="1"/>
  <c r="M328" i="11" s="1"/>
  <c r="M329" i="11" a="1"/>
  <c r="M329" i="11" s="1"/>
  <c r="M330" i="11" a="1"/>
  <c r="M330" i="11" s="1"/>
  <c r="M331" i="11" a="1"/>
  <c r="M331" i="11" s="1"/>
  <c r="M332" i="11" a="1"/>
  <c r="M332" i="11" s="1"/>
  <c r="M2156" i="11" a="1"/>
  <c r="M2156" i="11" s="1"/>
  <c r="M2787" i="11" a="1"/>
  <c r="M2787" i="11" s="1"/>
  <c r="M2788" i="11" a="1"/>
  <c r="M2788" i="11" s="1"/>
  <c r="M2789" i="11" a="1"/>
  <c r="M2789" i="11" s="1"/>
  <c r="M2790" i="11" a="1"/>
  <c r="M2790" i="11" s="1"/>
  <c r="M2791" i="11" a="1"/>
  <c r="M2791" i="11" s="1"/>
  <c r="M2792" i="11" a="1"/>
  <c r="M2792" i="11" s="1"/>
  <c r="M2793" i="11" a="1"/>
  <c r="M2793" i="11" s="1"/>
  <c r="M2794" i="11" a="1"/>
  <c r="M2794" i="11" s="1"/>
  <c r="M2795" i="11" a="1"/>
  <c r="M2795" i="11" s="1"/>
  <c r="M2796" i="11" a="1"/>
  <c r="M2796" i="11" s="1"/>
  <c r="M2797" i="11" a="1"/>
  <c r="M2797" i="11" s="1"/>
  <c r="M2798" i="11" a="1"/>
  <c r="M2798" i="11" s="1"/>
  <c r="M2799" i="11" a="1"/>
  <c r="M2799" i="11" s="1"/>
  <c r="M2800" i="11" a="1"/>
  <c r="M2800" i="11" s="1"/>
  <c r="M2801" i="11" a="1"/>
  <c r="M2801" i="11" s="1"/>
  <c r="M3137" i="11" a="1"/>
  <c r="M3137" i="11" s="1"/>
  <c r="M3138" i="11" a="1"/>
  <c r="M3138" i="11" s="1"/>
  <c r="M3139" i="11" a="1"/>
  <c r="M3139" i="11" s="1"/>
  <c r="M3140" i="11" a="1"/>
  <c r="M3140" i="11" s="1"/>
  <c r="M3141" i="11" a="1"/>
  <c r="M3141" i="11" s="1"/>
  <c r="M3142" i="11" a="1"/>
  <c r="M3142" i="11" s="1"/>
  <c r="M3143" i="11" a="1"/>
  <c r="M3143" i="11" s="1"/>
  <c r="M3144" i="11" a="1"/>
  <c r="M3144" i="11" s="1"/>
  <c r="M3145" i="11" a="1"/>
  <c r="M3145" i="11" s="1"/>
  <c r="M3698" i="11" a="1"/>
  <c r="M3698" i="11" s="1"/>
  <c r="M3699" i="11" a="1"/>
  <c r="M3699" i="11" s="1"/>
  <c r="M3700" i="11" a="1"/>
  <c r="M3700" i="11" s="1"/>
  <c r="M3701" i="11" a="1"/>
  <c r="M3701" i="11" s="1"/>
  <c r="M3702" i="11" a="1"/>
  <c r="M3702" i="11" s="1"/>
  <c r="M3703" i="11" a="1"/>
  <c r="M3703" i="11" s="1"/>
  <c r="M3146" i="11" a="1"/>
  <c r="M3146" i="11" s="1"/>
  <c r="M3705" i="11" a="1"/>
  <c r="M3705" i="11" s="1"/>
  <c r="M3706" i="11" a="1"/>
  <c r="M3706" i="11" s="1"/>
  <c r="M3707" i="11" a="1"/>
  <c r="M3707" i="11" s="1"/>
  <c r="M3708" i="11" a="1"/>
  <c r="M3708" i="11" s="1"/>
  <c r="M3709" i="11" a="1"/>
  <c r="M3709" i="11" s="1"/>
  <c r="M3710" i="11" a="1"/>
  <c r="M3710" i="11" s="1"/>
  <c r="M4366" i="11" a="1"/>
  <c r="M4366" i="11" s="1"/>
  <c r="M3704" i="11" a="1"/>
  <c r="M3704" i="11" s="1"/>
  <c r="M1507" i="11" a="1"/>
  <c r="M1507" i="11" s="1"/>
  <c r="M1508" i="11" a="1"/>
  <c r="M1508" i="11" s="1"/>
  <c r="M1509" i="11" a="1"/>
  <c r="M1509" i="11" s="1"/>
  <c r="M1510" i="11" a="1"/>
  <c r="M1510" i="11" s="1"/>
  <c r="M1511" i="11" a="1"/>
  <c r="M1511" i="11" s="1"/>
  <c r="M1512" i="11" a="1"/>
  <c r="M1512" i="11" s="1"/>
  <c r="M2155" i="11" a="1"/>
  <c r="M2155" i="11" s="1"/>
  <c r="M2442" i="11" a="1"/>
  <c r="M2442" i="11" s="1"/>
  <c r="M2443" i="11" a="1"/>
  <c r="M2443" i="11" s="1"/>
  <c r="M2444" i="11" a="1"/>
  <c r="M2444" i="11" s="1"/>
  <c r="M2445" i="11" a="1"/>
  <c r="M2445" i="11" s="1"/>
  <c r="M2446" i="11" a="1"/>
  <c r="M2446" i="11" s="1"/>
  <c r="M2447" i="11" a="1"/>
  <c r="M2447" i="11" s="1"/>
  <c r="M2448" i="11" a="1"/>
  <c r="M2448" i="11" s="1"/>
  <c r="M2449" i="11" a="1"/>
  <c r="M2449" i="11" s="1"/>
  <c r="M2775" i="11" a="1"/>
  <c r="M2775" i="11" s="1"/>
  <c r="M2776" i="11" a="1"/>
  <c r="M2776" i="11" s="1"/>
  <c r="M2777" i="11" a="1"/>
  <c r="M2777" i="11" s="1"/>
  <c r="M2778" i="11" a="1"/>
  <c r="M2778" i="11" s="1"/>
  <c r="M2779" i="11" a="1"/>
  <c r="M2779" i="11" s="1"/>
  <c r="M2780" i="11" a="1"/>
  <c r="M2780" i="11" s="1"/>
  <c r="M2781" i="11" a="1"/>
  <c r="M2781" i="11" s="1"/>
  <c r="M2782" i="11" a="1"/>
  <c r="M2782" i="11" s="1"/>
  <c r="M2783" i="11" a="1"/>
  <c r="M2783" i="11" s="1"/>
  <c r="M2784" i="11" a="1"/>
  <c r="M2784" i="11" s="1"/>
  <c r="M2785" i="11" a="1"/>
  <c r="M2785" i="11" s="1"/>
  <c r="M2786" i="11" a="1"/>
  <c r="M2786" i="11" s="1"/>
  <c r="M3131" i="11" a="1"/>
  <c r="M3131" i="11" s="1"/>
  <c r="M3132" i="11" a="1"/>
  <c r="M3132" i="11" s="1"/>
  <c r="M3133" i="11" a="1"/>
  <c r="M3133" i="11" s="1"/>
  <c r="M3134" i="11" a="1"/>
  <c r="M3134" i="11" s="1"/>
  <c r="M3135" i="11" a="1"/>
  <c r="M3135" i="11" s="1"/>
  <c r="M3136" i="11" a="1"/>
  <c r="M3136" i="11" s="1"/>
  <c r="M3689" i="11" a="1"/>
  <c r="M3689" i="11" s="1"/>
  <c r="M3690" i="11" a="1"/>
  <c r="M3690" i="11" s="1"/>
  <c r="M3691" i="11" a="1"/>
  <c r="M3691" i="11" s="1"/>
  <c r="M3692" i="11" a="1"/>
  <c r="M3692" i="11" s="1"/>
  <c r="M3693" i="11" a="1"/>
  <c r="M3693" i="11" s="1"/>
  <c r="M1505" i="11" a="1"/>
  <c r="M1505" i="11" s="1"/>
  <c r="M3695" i="11" a="1"/>
  <c r="M3695" i="11" s="1"/>
  <c r="M3696" i="11" a="1"/>
  <c r="M3696" i="11" s="1"/>
  <c r="M3697" i="11" a="1"/>
  <c r="M3697" i="11" s="1"/>
  <c r="M4078" i="11" a="1"/>
  <c r="M4078" i="11" s="1"/>
  <c r="M4079" i="11" a="1"/>
  <c r="M4079" i="11" s="1"/>
  <c r="M3694" i="11" a="1"/>
  <c r="M3694" i="11" s="1"/>
  <c r="M4081" i="11" a="1"/>
  <c r="M4081" i="11" s="1"/>
  <c r="M4363" i="11" a="1"/>
  <c r="M4363" i="11" s="1"/>
  <c r="M4364" i="11" a="1"/>
  <c r="M4364" i="11" s="1"/>
  <c r="M4365" i="11" a="1"/>
  <c r="M4365" i="11" s="1"/>
  <c r="M1506" i="11" a="1"/>
  <c r="M1506" i="11" s="1"/>
  <c r="M4080" i="11" a="1"/>
  <c r="M4080" i="11" s="1"/>
  <c r="M3686" i="11" a="1"/>
  <c r="M3686" i="11" s="1"/>
  <c r="M3687" i="11" a="1"/>
  <c r="M3687" i="11" s="1"/>
  <c r="M3688" i="11" a="1"/>
  <c r="M3688" i="11" s="1"/>
  <c r="M2773" i="11" a="1"/>
  <c r="M2773" i="11" s="1"/>
  <c r="M2438" i="11" a="1"/>
  <c r="M2438" i="11" s="1"/>
  <c r="M2772" i="11" a="1"/>
  <c r="M2772" i="11" s="1"/>
  <c r="M2771" i="11" a="1"/>
  <c r="M2771" i="11" s="1"/>
  <c r="M2770" i="11" a="1"/>
  <c r="M2770" i="11" s="1"/>
  <c r="M2441" i="11" a="1"/>
  <c r="M2441" i="11" s="1"/>
  <c r="M2440" i="11" a="1"/>
  <c r="M2440" i="11" s="1"/>
  <c r="M4074" i="11" a="1"/>
  <c r="M4074" i="11" s="1"/>
  <c r="M4075" i="11" a="1"/>
  <c r="M4075" i="11" s="1"/>
  <c r="M4077" i="11" a="1"/>
  <c r="M4077" i="11" s="1"/>
  <c r="M2439" i="11" a="1"/>
  <c r="M2439" i="11" s="1"/>
  <c r="M2437" i="11" a="1"/>
  <c r="M2437" i="11" s="1"/>
  <c r="M2153" i="11" a="1"/>
  <c r="M2153" i="11" s="1"/>
  <c r="M2152" i="11" a="1"/>
  <c r="M2152" i="11" s="1"/>
  <c r="M2151" i="11" a="1"/>
  <c r="M2151" i="11" s="1"/>
  <c r="M3452" i="11" a="1"/>
  <c r="M3452" i="11" s="1"/>
  <c r="M3130" i="11" a="1"/>
  <c r="M3130" i="11" s="1"/>
  <c r="M4358" i="11" a="1"/>
  <c r="M4358" i="11" s="1"/>
  <c r="M4359" i="11" a="1"/>
  <c r="M4359" i="11" s="1"/>
  <c r="M4360" i="11" a="1"/>
  <c r="M4360" i="11" s="1"/>
  <c r="M4361" i="11" a="1"/>
  <c r="M4361" i="11" s="1"/>
  <c r="M2150" i="11" a="1"/>
  <c r="M2150" i="11" s="1"/>
  <c r="M1832" i="11" a="1"/>
  <c r="M1832" i="11" s="1"/>
  <c r="M1831" i="11" a="1"/>
  <c r="M1831" i="11" s="1"/>
  <c r="M1830" i="11" a="1"/>
  <c r="M1830" i="11" s="1"/>
  <c r="M1829" i="11" a="1"/>
  <c r="M1829" i="11" s="1"/>
  <c r="M1504" i="11" a="1"/>
  <c r="M1504" i="11" s="1"/>
  <c r="M1503" i="11" a="1"/>
  <c r="M1503" i="11" s="1"/>
  <c r="M311" i="11" a="1"/>
  <c r="M311" i="11" s="1"/>
  <c r="M3129" i="11" a="1"/>
  <c r="M3129" i="11" s="1"/>
  <c r="M3128" i="11" a="1"/>
  <c r="M3128" i="11" s="1"/>
  <c r="M1502" i="11" a="1"/>
  <c r="M1502" i="11" s="1"/>
  <c r="M1501" i="11" a="1"/>
  <c r="M1501" i="11" s="1"/>
  <c r="M566" i="11" a="1"/>
  <c r="M566" i="11" s="1"/>
  <c r="M1247" i="11" a="1"/>
  <c r="M1247" i="11" s="1"/>
  <c r="M1246" i="11" a="1"/>
  <c r="M1246" i="11" s="1"/>
  <c r="M1245" i="11" a="1"/>
  <c r="M1245" i="11" s="1"/>
  <c r="M1244" i="11" a="1"/>
  <c r="M1244" i="11" s="1"/>
  <c r="M4076" i="11" a="1"/>
  <c r="M4076" i="11" s="1"/>
  <c r="M569" i="11" a="1"/>
  <c r="M569" i="11" s="1"/>
  <c r="M568" i="11" a="1"/>
  <c r="M568" i="11" s="1"/>
  <c r="M567" i="11" a="1"/>
  <c r="M567" i="11" s="1"/>
  <c r="M314" i="11" a="1"/>
  <c r="M314" i="11" s="1"/>
  <c r="M313" i="11" a="1"/>
  <c r="M313" i="11" s="1"/>
  <c r="M312" i="11" a="1"/>
  <c r="M312" i="11" s="1"/>
  <c r="M3127" i="11" a="1"/>
  <c r="M3127" i="11" s="1"/>
  <c r="M2154" i="11" a="1"/>
  <c r="M2154" i="11" s="1"/>
  <c r="M2774" i="11" a="1"/>
  <c r="M2774" i="11" s="1"/>
  <c r="M4362" i="11" a="1"/>
  <c r="M4362" i="11" s="1"/>
  <c r="M3453" i="11" a="1"/>
  <c r="M3453" i="11" s="1"/>
  <c r="M570" i="11" a="1"/>
  <c r="M570" i="11" s="1"/>
  <c r="M14" i="11" a="1"/>
  <c r="M14" i="11" s="1"/>
  <c r="M3178" i="11" a="1"/>
  <c r="M3178" i="11" s="1"/>
  <c r="M3623" i="11" a="1"/>
  <c r="M3623" i="11" s="1"/>
  <c r="M3177" i="11" a="1"/>
  <c r="M3177" i="11" s="1"/>
  <c r="M3176" i="11" a="1"/>
  <c r="M3176" i="11" s="1"/>
  <c r="M3624" i="11" a="1"/>
  <c r="M3624" i="11" s="1"/>
  <c r="M3175" i="11" a="1"/>
  <c r="M3175" i="11" s="1"/>
  <c r="M3174" i="11" a="1"/>
  <c r="M3174" i="11" s="1"/>
  <c r="M3625" i="11" a="1"/>
  <c r="M3625" i="11" s="1"/>
  <c r="M3173" i="11" a="1"/>
  <c r="M3173" i="11" s="1"/>
  <c r="M3172" i="11" a="1"/>
  <c r="M3172" i="11" s="1"/>
  <c r="M3626" i="11" a="1"/>
  <c r="M3626" i="11" s="1"/>
  <c r="M3171" i="11" a="1"/>
  <c r="M3171" i="11" s="1"/>
  <c r="M3170" i="11" a="1"/>
  <c r="M3170" i="11" s="1"/>
  <c r="M3627" i="11" a="1"/>
  <c r="M3627" i="11" s="1"/>
  <c r="M3169" i="11" a="1"/>
  <c r="M3169" i="11" s="1"/>
  <c r="M3168" i="11" a="1"/>
  <c r="M3168" i="11" s="1"/>
  <c r="M3628" i="11" a="1"/>
  <c r="M3628" i="11" s="1"/>
  <c r="M3167" i="11" a="1"/>
  <c r="M3167" i="11" s="1"/>
  <c r="M3166" i="11" a="1"/>
  <c r="M3166" i="11" s="1"/>
  <c r="M3629" i="11" a="1"/>
  <c r="M3629" i="11" s="1"/>
  <c r="M3165" i="11" a="1"/>
  <c r="M3165" i="11" s="1"/>
  <c r="M3164" i="11" a="1"/>
  <c r="M3164" i="11" s="1"/>
  <c r="M3630" i="11" a="1"/>
  <c r="M3630" i="11" s="1"/>
  <c r="M3163" i="11" a="1"/>
  <c r="M3163" i="11" s="1"/>
  <c r="M3162" i="11" a="1"/>
  <c r="M3162" i="11" s="1"/>
  <c r="M3631" i="11" a="1"/>
  <c r="M3631" i="11" s="1"/>
  <c r="M3161" i="11" a="1"/>
  <c r="M3161" i="11" s="1"/>
  <c r="M3160" i="11" a="1"/>
  <c r="M3160" i="11" s="1"/>
  <c r="M3632" i="11" a="1"/>
  <c r="M3632" i="11" s="1"/>
  <c r="M3159" i="11" a="1"/>
  <c r="M3159" i="11" s="1"/>
  <c r="M3158" i="11" a="1"/>
  <c r="M3158" i="11" s="1"/>
  <c r="M3633" i="11" a="1"/>
  <c r="M3633" i="11" s="1"/>
  <c r="M3157" i="11" a="1"/>
  <c r="M3157" i="11" s="1"/>
  <c r="M3156" i="11" a="1"/>
  <c r="M3156" i="11" s="1"/>
  <c r="M3634" i="11" a="1"/>
  <c r="M3634" i="11" s="1"/>
  <c r="M3155" i="11" a="1"/>
  <c r="M3155" i="11" s="1"/>
  <c r="M2555" i="11" a="1"/>
  <c r="M2555" i="11" s="1"/>
  <c r="M3635" i="11" a="1"/>
  <c r="M3635" i="11" s="1"/>
  <c r="M2556" i="11" a="1"/>
  <c r="M2556" i="11" s="1"/>
  <c r="M2557" i="11" a="1"/>
  <c r="M2557" i="11" s="1"/>
  <c r="M3636" i="11" a="1"/>
  <c r="M3636" i="11" s="1"/>
  <c r="M2558" i="11" a="1"/>
  <c r="M2558" i="11" s="1"/>
  <c r="M2559" i="11" a="1"/>
  <c r="M2559" i="11" s="1"/>
  <c r="M3637" i="11" a="1"/>
  <c r="M3637" i="11" s="1"/>
  <c r="M2560" i="11" a="1"/>
  <c r="M2560" i="11" s="1"/>
  <c r="M2561" i="11" a="1"/>
  <c r="M2561" i="11" s="1"/>
  <c r="M3638" i="11" a="1"/>
  <c r="M3638" i="11" s="1"/>
  <c r="M2562" i="11" a="1"/>
  <c r="M2562" i="11" s="1"/>
  <c r="M2563" i="11" a="1"/>
  <c r="M2563" i="11" s="1"/>
  <c r="M3639" i="11" a="1"/>
  <c r="M3639" i="11" s="1"/>
  <c r="M2564" i="11" a="1"/>
  <c r="M2564" i="11" s="1"/>
  <c r="M2565" i="11" a="1"/>
  <c r="M2565" i="11" s="1"/>
  <c r="M3640" i="11" a="1"/>
  <c r="M3640" i="11" s="1"/>
  <c r="M2566" i="11" a="1"/>
  <c r="M2566" i="11" s="1"/>
  <c r="M2567" i="11" a="1"/>
  <c r="M2567" i="11" s="1"/>
  <c r="M3641" i="11" a="1"/>
  <c r="M3641" i="11" s="1"/>
  <c r="M2568" i="11" a="1"/>
  <c r="M2568" i="11" s="1"/>
  <c r="M2569" i="11" a="1"/>
  <c r="M2569" i="11" s="1"/>
  <c r="M3642" i="11" a="1"/>
  <c r="M3642" i="11" s="1"/>
  <c r="M2570" i="11" a="1"/>
  <c r="M2570" i="11" s="1"/>
  <c r="M2571" i="11" a="1"/>
  <c r="M2571" i="11" s="1"/>
  <c r="M3643" i="11" a="1"/>
  <c r="M3643" i="11" s="1"/>
  <c r="M2572" i="11" a="1"/>
  <c r="M2572" i="11" s="1"/>
  <c r="M2573" i="11" a="1"/>
  <c r="M2573" i="11" s="1"/>
  <c r="M3644" i="11" a="1"/>
  <c r="M3644" i="11" s="1"/>
  <c r="M2574" i="11" a="1"/>
  <c r="M2574" i="11" s="1"/>
  <c r="M2575" i="11" a="1"/>
  <c r="M2575" i="11" s="1"/>
  <c r="M3645" i="11" a="1"/>
  <c r="M3645" i="11" s="1"/>
  <c r="M3646" i="11" a="1"/>
  <c r="M3646" i="11" s="1"/>
  <c r="M3647" i="11" a="1"/>
  <c r="M3647" i="11" s="1"/>
  <c r="M3648" i="11" a="1"/>
  <c r="M3648" i="11" s="1"/>
  <c r="M3649" i="11" a="1"/>
  <c r="M3649" i="11" s="1"/>
  <c r="M3650" i="11" a="1"/>
  <c r="M3650" i="11" s="1"/>
  <c r="M3651" i="11" a="1"/>
  <c r="M3651" i="11" s="1"/>
  <c r="M3652" i="11" a="1"/>
  <c r="M3652" i="11" s="1"/>
  <c r="M3653" i="11" a="1"/>
  <c r="M3653" i="11" s="1"/>
  <c r="M3125" i="11" a="1"/>
  <c r="M3125" i="11" s="1"/>
  <c r="M3124" i="11" a="1"/>
  <c r="M3124" i="11" s="1"/>
  <c r="M3654" i="11" a="1"/>
  <c r="M3654" i="11" s="1"/>
  <c r="M3123" i="11" a="1"/>
  <c r="M3123" i="11" s="1"/>
  <c r="M3122" i="11" a="1"/>
  <c r="M3122" i="11" s="1"/>
  <c r="M3655" i="11" a="1"/>
  <c r="M3655" i="11" s="1"/>
  <c r="M3121" i="11" a="1"/>
  <c r="M3121" i="11" s="1"/>
  <c r="M3120" i="11" a="1"/>
  <c r="M3120" i="11" s="1"/>
  <c r="M3656" i="11" a="1"/>
  <c r="M3656" i="11" s="1"/>
  <c r="M3119" i="11" a="1"/>
  <c r="M3119" i="11" s="1"/>
  <c r="M3118" i="11" a="1"/>
  <c r="M3118" i="11" s="1"/>
  <c r="M3657" i="11" a="1"/>
  <c r="M3657" i="11" s="1"/>
  <c r="M3117" i="11" a="1"/>
  <c r="M3117" i="11" s="1"/>
  <c r="M3116" i="11" a="1"/>
  <c r="M3116" i="11" s="1"/>
  <c r="M3658" i="11" a="1"/>
  <c r="M3658" i="11" s="1"/>
  <c r="M3115" i="11" a="1"/>
  <c r="M3115" i="11" s="1"/>
  <c r="M3114" i="11" a="1"/>
  <c r="M3114" i="11" s="1"/>
  <c r="M3659" i="11" a="1"/>
  <c r="M3659" i="11" s="1"/>
  <c r="M3113" i="11" a="1"/>
  <c r="M3113" i="11" s="1"/>
  <c r="M3112" i="11" a="1"/>
  <c r="M3112" i="11" s="1"/>
  <c r="M3660" i="11" a="1"/>
  <c r="M3660" i="11" s="1"/>
  <c r="M3111" i="11" a="1"/>
  <c r="M3111" i="11" s="1"/>
  <c r="M3110" i="11" a="1"/>
  <c r="M3110" i="11" s="1"/>
  <c r="M3661" i="11" a="1"/>
  <c r="M3661" i="11" s="1"/>
  <c r="M3109" i="11" a="1"/>
  <c r="M3109" i="11" s="1"/>
  <c r="M3108" i="11" a="1"/>
  <c r="M3108" i="11" s="1"/>
  <c r="M3662" i="11" a="1"/>
  <c r="M3662" i="11" s="1"/>
  <c r="M3107" i="11" a="1"/>
  <c r="M3107" i="11" s="1"/>
  <c r="M3106" i="11" a="1"/>
  <c r="M3106" i="11" s="1"/>
  <c r="M3663" i="11" a="1"/>
  <c r="M3663" i="11" s="1"/>
  <c r="M3105" i="11" a="1"/>
  <c r="M3105" i="11" s="1"/>
  <c r="M3104" i="11" a="1"/>
  <c r="M3104" i="11" s="1"/>
  <c r="M3664" i="11" a="1"/>
  <c r="M3664" i="11" s="1"/>
  <c r="M3103" i="11" a="1"/>
  <c r="M3103" i="11" s="1"/>
  <c r="M3102" i="11" a="1"/>
  <c r="M3102" i="11" s="1"/>
  <c r="M3665" i="11" a="1"/>
  <c r="M3665" i="11" s="1"/>
  <c r="M3101" i="11" a="1"/>
  <c r="M3101" i="11" s="1"/>
  <c r="M3100" i="11" a="1"/>
  <c r="M3100" i="11" s="1"/>
  <c r="M3666" i="11" a="1"/>
  <c r="M3666" i="11" s="1"/>
  <c r="M3099" i="11" a="1"/>
  <c r="M3099" i="11" s="1"/>
  <c r="M3098" i="11" a="1"/>
  <c r="M3098" i="11" s="1"/>
  <c r="M3667" i="11" a="1"/>
  <c r="M3667" i="11" s="1"/>
  <c r="M3097" i="11" a="1"/>
  <c r="M3097" i="11" s="1"/>
  <c r="M3096" i="11" a="1"/>
  <c r="M3096" i="11" s="1"/>
  <c r="M3668" i="11" a="1"/>
  <c r="M3668" i="11" s="1"/>
  <c r="M3095" i="11" a="1"/>
  <c r="M3095" i="11" s="1"/>
  <c r="M3094" i="11" a="1"/>
  <c r="M3094" i="11" s="1"/>
  <c r="M3669" i="11" a="1"/>
  <c r="M3669" i="11" s="1"/>
  <c r="M3093" i="11" a="1"/>
  <c r="M3093" i="11" s="1"/>
  <c r="M3092" i="11" a="1"/>
  <c r="M3092" i="11" s="1"/>
  <c r="M3670" i="11" a="1"/>
  <c r="M3670" i="11" s="1"/>
  <c r="M3091" i="11" a="1"/>
  <c r="M3091" i="11" s="1"/>
  <c r="M3090" i="11" a="1"/>
  <c r="M3090" i="11" s="1"/>
  <c r="M3671" i="11" a="1"/>
  <c r="M3671" i="11" s="1"/>
  <c r="M3089" i="11" a="1"/>
  <c r="M3089" i="11" s="1"/>
  <c r="M3088" i="11" a="1"/>
  <c r="M3088" i="11" s="1"/>
  <c r="M3672" i="11" a="1"/>
  <c r="M3672" i="11" s="1"/>
  <c r="M3087" i="11" a="1"/>
  <c r="M3087" i="11" s="1"/>
  <c r="M3086" i="11" a="1"/>
  <c r="M3086" i="11" s="1"/>
  <c r="M3673" i="11" a="1"/>
  <c r="M3673" i="11" s="1"/>
  <c r="M3085" i="11" a="1"/>
  <c r="M3085" i="11" s="1"/>
  <c r="M3084" i="11" a="1"/>
  <c r="M3084" i="11" s="1"/>
  <c r="M3674" i="11" a="1"/>
  <c r="M3674" i="11" s="1"/>
  <c r="M3083" i="11" a="1"/>
  <c r="M3083" i="11" s="1"/>
  <c r="M3082" i="11" a="1"/>
  <c r="M3082" i="11" s="1"/>
  <c r="M3675" i="11" a="1"/>
  <c r="M3675" i="11" s="1"/>
  <c r="M3081" i="11" a="1"/>
  <c r="M3081" i="11" s="1"/>
  <c r="M3080" i="11" a="1"/>
  <c r="M3080" i="11" s="1"/>
  <c r="M3676" i="11" a="1"/>
  <c r="M3676" i="11" s="1"/>
  <c r="M3079" i="11" a="1"/>
  <c r="M3079" i="11" s="1"/>
  <c r="M3078" i="11" a="1"/>
  <c r="M3078" i="11" s="1"/>
  <c r="M3677" i="11" a="1"/>
  <c r="M3677" i="11" s="1"/>
  <c r="M3077" i="11" a="1"/>
  <c r="M3077" i="11" s="1"/>
  <c r="M3076" i="11" a="1"/>
  <c r="M3076" i="11" s="1"/>
  <c r="M3678" i="11" a="1"/>
  <c r="M3678" i="11" s="1"/>
  <c r="M3075" i="11" a="1"/>
  <c r="M3075" i="11" s="1"/>
  <c r="M3074" i="11" a="1"/>
  <c r="M3074" i="11" s="1"/>
  <c r="M3679" i="11" a="1"/>
  <c r="M3679" i="11" s="1"/>
  <c r="M3073" i="11" a="1"/>
  <c r="M3073" i="11" s="1"/>
  <c r="M3072" i="11" a="1"/>
  <c r="M3072" i="11" s="1"/>
  <c r="M3680" i="11" a="1"/>
  <c r="M3680" i="11" s="1"/>
  <c r="M3071" i="11" a="1"/>
  <c r="M3071" i="11" s="1"/>
  <c r="M3070" i="11" a="1"/>
  <c r="M3070" i="11" s="1"/>
  <c r="M3681" i="11" a="1"/>
  <c r="M3681" i="11" s="1"/>
  <c r="M3069" i="11" a="1"/>
  <c r="M3069" i="11" s="1"/>
  <c r="M3068" i="11" a="1"/>
  <c r="M3068" i="11" s="1"/>
  <c r="M3682" i="11" a="1"/>
  <c r="M3682" i="11" s="1"/>
  <c r="M3067" i="11" a="1"/>
  <c r="M3067" i="11" s="1"/>
  <c r="M3066" i="11" a="1"/>
  <c r="M3066" i="11" s="1"/>
  <c r="M3683" i="11" a="1"/>
  <c r="M3683" i="11" s="1"/>
  <c r="M3065" i="11" a="1"/>
  <c r="M3065" i="11" s="1"/>
  <c r="M3064" i="11" a="1"/>
  <c r="M3064" i="11" s="1"/>
  <c r="M3684" i="11" a="1"/>
  <c r="M3684" i="11" s="1"/>
  <c r="M3063" i="11" a="1"/>
  <c r="M3063" i="11" s="1"/>
  <c r="M3062" i="11" a="1"/>
  <c r="M3062" i="11" s="1"/>
  <c r="M3061" i="11" a="1"/>
  <c r="M3061" i="11" s="1"/>
  <c r="M3060" i="11" a="1"/>
  <c r="M3060" i="11" s="1"/>
  <c r="M3059" i="11" a="1"/>
  <c r="M3059" i="11" s="1"/>
  <c r="M3058" i="11" a="1"/>
  <c r="M3058" i="11" s="1"/>
  <c r="M3057" i="11" a="1"/>
  <c r="M3057" i="11" s="1"/>
  <c r="M3056" i="11" a="1"/>
  <c r="M3056" i="11" s="1"/>
  <c r="M3055" i="11" a="1"/>
  <c r="M3055" i="11" s="1"/>
  <c r="M3054" i="11" a="1"/>
  <c r="M3054" i="11" s="1"/>
  <c r="M3053" i="11" a="1"/>
  <c r="M3053" i="11" s="1"/>
  <c r="M3052" i="11" a="1"/>
  <c r="M3052" i="11" s="1"/>
  <c r="M3051" i="11" a="1"/>
  <c r="M3051" i="11" s="1"/>
  <c r="M3050" i="11" a="1"/>
  <c r="M3050" i="11" s="1"/>
  <c r="M3049" i="11" a="1"/>
  <c r="M3049" i="11" s="1"/>
  <c r="M3048" i="11" a="1"/>
  <c r="M3048" i="11" s="1"/>
  <c r="M3047" i="11" a="1"/>
  <c r="M3047" i="11" s="1"/>
  <c r="M3046" i="11" a="1"/>
  <c r="M3046" i="11" s="1"/>
  <c r="M3045" i="11" a="1"/>
  <c r="M3045" i="11" s="1"/>
  <c r="M3044" i="11" a="1"/>
  <c r="M3044" i="11" s="1"/>
  <c r="M3043" i="11" a="1"/>
  <c r="M3043" i="11" s="1"/>
  <c r="M3042" i="11" a="1"/>
  <c r="M3042" i="11" s="1"/>
  <c r="M3041" i="11" a="1"/>
  <c r="M3041" i="11" s="1"/>
  <c r="M3040" i="11" a="1"/>
  <c r="M3040" i="11" s="1"/>
  <c r="M3039" i="11" a="1"/>
  <c r="M3039" i="11" s="1"/>
  <c r="M3038" i="11" a="1"/>
  <c r="M3038" i="11" s="1"/>
  <c r="M3037" i="11" a="1"/>
  <c r="M3037" i="11" s="1"/>
  <c r="M3036" i="11" a="1"/>
  <c r="M3036" i="11" s="1"/>
  <c r="M3035" i="11" a="1"/>
  <c r="M3035" i="11" s="1"/>
  <c r="M3034" i="11" a="1"/>
  <c r="M3034" i="11" s="1"/>
  <c r="M3033" i="11" a="1"/>
  <c r="M3033" i="11" s="1"/>
  <c r="M3032" i="11" a="1"/>
  <c r="M3032" i="11" s="1"/>
  <c r="M3031" i="11" a="1"/>
  <c r="M3031" i="11" s="1"/>
  <c r="M3030" i="11" a="1"/>
  <c r="M3030" i="11" s="1"/>
  <c r="M3029" i="11" a="1"/>
  <c r="M3029" i="11" s="1"/>
  <c r="M3028" i="11" a="1"/>
  <c r="M3028" i="11" s="1"/>
  <c r="M3027" i="11" a="1"/>
  <c r="M3027" i="11" s="1"/>
  <c r="M3026" i="11" a="1"/>
  <c r="M3026" i="11" s="1"/>
  <c r="M3025" i="11" a="1"/>
  <c r="M3025" i="11" s="1"/>
  <c r="M3024" i="11" a="1"/>
  <c r="M3024" i="11" s="1"/>
  <c r="M3023" i="11" a="1"/>
  <c r="M3023" i="11" s="1"/>
  <c r="M3022" i="11" a="1"/>
  <c r="M3022" i="11" s="1"/>
  <c r="M3021" i="11" a="1"/>
  <c r="M3021" i="11" s="1"/>
  <c r="M3020" i="11" a="1"/>
  <c r="M3020" i="11" s="1"/>
  <c r="M3019" i="11" a="1"/>
  <c r="M3019" i="11" s="1"/>
  <c r="M3018" i="11" a="1"/>
  <c r="M3018" i="11" s="1"/>
  <c r="M3017" i="11" a="1"/>
  <c r="M3017" i="11" s="1"/>
  <c r="M3016" i="11" a="1"/>
  <c r="M3016" i="11" s="1"/>
  <c r="M3015" i="11" a="1"/>
  <c r="M3015" i="11" s="1"/>
  <c r="M3014" i="11" a="1"/>
  <c r="M3014" i="11" s="1"/>
  <c r="M3013" i="11" a="1"/>
  <c r="M3013" i="11" s="1"/>
  <c r="M3012" i="11" a="1"/>
  <c r="M3012" i="11" s="1"/>
  <c r="M3011" i="11" a="1"/>
  <c r="M3011" i="11" s="1"/>
  <c r="M3010" i="11" a="1"/>
  <c r="M3010" i="11" s="1"/>
  <c r="M3009" i="11" a="1"/>
  <c r="M3009" i="11" s="1"/>
  <c r="M3008" i="11" a="1"/>
  <c r="M3008" i="11" s="1"/>
  <c r="M3007" i="11" a="1"/>
  <c r="M3007" i="11" s="1"/>
  <c r="M3006" i="11" a="1"/>
  <c r="M3006" i="11" s="1"/>
  <c r="M3005" i="11" a="1"/>
  <c r="M3005" i="11" s="1"/>
  <c r="M3004" i="11" a="1"/>
  <c r="M3004" i="11" s="1"/>
  <c r="M3003" i="11" a="1"/>
  <c r="M3003" i="11" s="1"/>
  <c r="M3002" i="11" a="1"/>
  <c r="M3002" i="11" s="1"/>
  <c r="M3001" i="11" a="1"/>
  <c r="M3001" i="11" s="1"/>
  <c r="M3000" i="11" a="1"/>
  <c r="M3000" i="11" s="1"/>
  <c r="M2999" i="11" a="1"/>
  <c r="M2999" i="11" s="1"/>
  <c r="M2998" i="11" a="1"/>
  <c r="M2998" i="11" s="1"/>
  <c r="M2997" i="11" a="1"/>
  <c r="M2997" i="11" s="1"/>
  <c r="M2996" i="11" a="1"/>
  <c r="M2996" i="11" s="1"/>
  <c r="M2995" i="11" a="1"/>
  <c r="M2995" i="11" s="1"/>
  <c r="M2994" i="11" a="1"/>
  <c r="M2994" i="11" s="1"/>
  <c r="M2993" i="11" a="1"/>
  <c r="M2993" i="11" s="1"/>
  <c r="M2992" i="11" a="1"/>
  <c r="M2992" i="11" s="1"/>
  <c r="M2991" i="11" a="1"/>
  <c r="M2991" i="11" s="1"/>
  <c r="M2990" i="11" a="1"/>
  <c r="M2990" i="11" s="1"/>
  <c r="M2989" i="11" a="1"/>
  <c r="M2989" i="11" s="1"/>
  <c r="M2988" i="11" a="1"/>
  <c r="M2988" i="11" s="1"/>
  <c r="M2987" i="11" a="1"/>
  <c r="M2987" i="11" s="1"/>
  <c r="M2986" i="11" a="1"/>
  <c r="M2986" i="11" s="1"/>
  <c r="M2985" i="11" a="1"/>
  <c r="M2985" i="11" s="1"/>
  <c r="M2984" i="11" a="1"/>
  <c r="M2984" i="11" s="1"/>
  <c r="M2983" i="11" a="1"/>
  <c r="M2983" i="11" s="1"/>
  <c r="M2982" i="11" a="1"/>
  <c r="M2982" i="11" s="1"/>
  <c r="M2981" i="11" a="1"/>
  <c r="M2981" i="11" s="1"/>
  <c r="M2980" i="11" a="1"/>
  <c r="M2980" i="11" s="1"/>
  <c r="M2979" i="11" a="1"/>
  <c r="M2979" i="11" s="1"/>
  <c r="M2978" i="11" a="1"/>
  <c r="M2978" i="11" s="1"/>
  <c r="M2977" i="11" a="1"/>
  <c r="M2977" i="11" s="1"/>
  <c r="M2976" i="11" a="1"/>
  <c r="M2976" i="11" s="1"/>
  <c r="M2975" i="11" a="1"/>
  <c r="M2975" i="11" s="1"/>
  <c r="M2974" i="11" a="1"/>
  <c r="M2974" i="11" s="1"/>
  <c r="M2973" i="11" a="1"/>
  <c r="M2973" i="11" s="1"/>
  <c r="M2972" i="11" a="1"/>
  <c r="M2972" i="11" s="1"/>
  <c r="M2971" i="11" a="1"/>
  <c r="M2971" i="11" s="1"/>
  <c r="M2970" i="11" a="1"/>
  <c r="M2970" i="11" s="1"/>
  <c r="M2969" i="11" a="1"/>
  <c r="M2969" i="11" s="1"/>
  <c r="M2968" i="11" a="1"/>
  <c r="M2968" i="11" s="1"/>
  <c r="M2967" i="11" a="1"/>
  <c r="M2967" i="11" s="1"/>
  <c r="M2966" i="11" a="1"/>
  <c r="M2966" i="11" s="1"/>
  <c r="M2965" i="11" a="1"/>
  <c r="M2965" i="11" s="1"/>
  <c r="M2964" i="11" a="1"/>
  <c r="M2964" i="11" s="1"/>
  <c r="M2963" i="11" a="1"/>
  <c r="M2963" i="11" s="1"/>
  <c r="M2962" i="11" a="1"/>
  <c r="M2962" i="11" s="1"/>
  <c r="M2961" i="11" a="1"/>
  <c r="M2961" i="11" s="1"/>
  <c r="M2960" i="11" a="1"/>
  <c r="M2960" i="11" s="1"/>
  <c r="M2959" i="11" a="1"/>
  <c r="M2959" i="11" s="1"/>
  <c r="M2958" i="11" a="1"/>
  <c r="M2958" i="11" s="1"/>
  <c r="M2957" i="11" a="1"/>
  <c r="M2957" i="11" s="1"/>
  <c r="M2956" i="11" a="1"/>
  <c r="M2956" i="11" s="1"/>
  <c r="M2955" i="11" a="1"/>
  <c r="M2955" i="11" s="1"/>
  <c r="M2954" i="11" a="1"/>
  <c r="M2954" i="11" s="1"/>
  <c r="M2953" i="11" a="1"/>
  <c r="M2953" i="11" s="1"/>
  <c r="M2952" i="11" a="1"/>
  <c r="M2952" i="11" s="1"/>
  <c r="M2951" i="11" a="1"/>
  <c r="M2951" i="11" s="1"/>
  <c r="M2950" i="11" a="1"/>
  <c r="M2950" i="11" s="1"/>
  <c r="M2949" i="11" a="1"/>
  <c r="M2949" i="11" s="1"/>
  <c r="M2948" i="11" a="1"/>
  <c r="M2948" i="11" s="1"/>
  <c r="M2947" i="11" a="1"/>
  <c r="M2947" i="11" s="1"/>
  <c r="M2946" i="11" a="1"/>
  <c r="M2946" i="11" s="1"/>
  <c r="M2945" i="11" a="1"/>
  <c r="M2945" i="11" s="1"/>
  <c r="M2944" i="11" a="1"/>
  <c r="M2944" i="11" s="1"/>
  <c r="M2943" i="11" a="1"/>
  <c r="M2943" i="11" s="1"/>
  <c r="M2942" i="11" a="1"/>
  <c r="M2942" i="11" s="1"/>
  <c r="M2941" i="11" a="1"/>
  <c r="M2941" i="11" s="1"/>
  <c r="M2940" i="11" a="1"/>
  <c r="M2940" i="11" s="1"/>
  <c r="M2939" i="11" a="1"/>
  <c r="M2939" i="11" s="1"/>
  <c r="M2938" i="11" a="1"/>
  <c r="M2938" i="11" s="1"/>
  <c r="M2937" i="11" a="1"/>
  <c r="M2937" i="11" s="1"/>
  <c r="M2936" i="11" a="1"/>
  <c r="M2936" i="11" s="1"/>
  <c r="M2935" i="11" a="1"/>
  <c r="M2935" i="11" s="1"/>
  <c r="M2934" i="11" a="1"/>
  <c r="M2934" i="11" s="1"/>
  <c r="M2933" i="11" a="1"/>
  <c r="M2933" i="11" s="1"/>
  <c r="M2932" i="11" a="1"/>
  <c r="M2932" i="11" s="1"/>
  <c r="M2931" i="11" a="1"/>
  <c r="M2931" i="11" s="1"/>
  <c r="M2930" i="11" a="1"/>
  <c r="M2930" i="11" s="1"/>
  <c r="M2929" i="11" a="1"/>
  <c r="M2929" i="11" s="1"/>
  <c r="M2928" i="11" a="1"/>
  <c r="M2928" i="11" s="1"/>
  <c r="M2927" i="11" a="1"/>
  <c r="M2927" i="11" s="1"/>
  <c r="M2926" i="11" a="1"/>
  <c r="M2926" i="11" s="1"/>
  <c r="M2925" i="11" a="1"/>
  <c r="M2925" i="11" s="1"/>
  <c r="M2924" i="11" a="1"/>
  <c r="M2924" i="11" s="1"/>
  <c r="M2923" i="11" a="1"/>
  <c r="M2923" i="11" s="1"/>
  <c r="M2922" i="11" a="1"/>
  <c r="M2922" i="11" s="1"/>
  <c r="M2921" i="11" a="1"/>
  <c r="M2921" i="11" s="1"/>
  <c r="M2920" i="11" a="1"/>
  <c r="M2920" i="11" s="1"/>
  <c r="M2919" i="11" a="1"/>
  <c r="M2919" i="11" s="1"/>
  <c r="M2534" i="11" a="1"/>
  <c r="M2534" i="11" s="1"/>
  <c r="M2533" i="11" a="1"/>
  <c r="M2533" i="11" s="1"/>
  <c r="M2532" i="11" a="1"/>
  <c r="M2532" i="11" s="1"/>
  <c r="M2531" i="11" a="1"/>
  <c r="M2531" i="11" s="1"/>
  <c r="M2530" i="11" a="1"/>
  <c r="M2530" i="11" s="1"/>
  <c r="M2529" i="11" a="1"/>
  <c r="M2529" i="11" s="1"/>
  <c r="M2528" i="11" a="1"/>
  <c r="M2528" i="11" s="1"/>
  <c r="M2918" i="11" a="1"/>
  <c r="M2918" i="11" s="1"/>
  <c r="M2917" i="11" a="1"/>
  <c r="M2917" i="11" s="1"/>
  <c r="M2916" i="11" a="1"/>
  <c r="M2916" i="11" s="1"/>
  <c r="M2915" i="11" a="1"/>
  <c r="M2915" i="11" s="1"/>
  <c r="M2914" i="11" a="1"/>
  <c r="M2914" i="11" s="1"/>
  <c r="M2436" i="11" a="1"/>
  <c r="M2436" i="11" s="1"/>
  <c r="M2435" i="11" a="1"/>
  <c r="M2435" i="11" s="1"/>
  <c r="M2434" i="11" a="1"/>
  <c r="M2434" i="11" s="1"/>
  <c r="M2433" i="11" a="1"/>
  <c r="M2433" i="11" s="1"/>
  <c r="M2432" i="11" a="1"/>
  <c r="M2432" i="11" s="1"/>
  <c r="M2431" i="11" a="1"/>
  <c r="M2431" i="11" s="1"/>
  <c r="M2430" i="11" a="1"/>
  <c r="M2430" i="11" s="1"/>
  <c r="M2429" i="11" a="1"/>
  <c r="M2429" i="11" s="1"/>
  <c r="M2428" i="11" a="1"/>
  <c r="M2428" i="11" s="1"/>
  <c r="M2427" i="11" a="1"/>
  <c r="M2427" i="11" s="1"/>
  <c r="M2913" i="11" a="1"/>
  <c r="M2913" i="11" s="1"/>
  <c r="M2912" i="11" a="1"/>
  <c r="M2912" i="11" s="1"/>
  <c r="M2911" i="11" a="1"/>
  <c r="M2911" i="11" s="1"/>
  <c r="M2910" i="11" a="1"/>
  <c r="M2910" i="11" s="1"/>
  <c r="M2909" i="11" a="1"/>
  <c r="M2909" i="11" s="1"/>
  <c r="M2908" i="11" a="1"/>
  <c r="M2908" i="11" s="1"/>
  <c r="M2907" i="11" a="1"/>
  <c r="M2907" i="11" s="1"/>
  <c r="M2906" i="11" a="1"/>
  <c r="M2906" i="11" s="1"/>
  <c r="M2905" i="11" a="1"/>
  <c r="M2905" i="11" s="1"/>
  <c r="M2904" i="11" a="1"/>
  <c r="M2904" i="11" s="1"/>
  <c r="M3782" i="11" a="1"/>
  <c r="M3782" i="11" s="1"/>
  <c r="M2903" i="11" a="1"/>
  <c r="M2903" i="11" s="1"/>
  <c r="M2902" i="11" a="1"/>
  <c r="M2902" i="11" s="1"/>
  <c r="M3783" i="11" a="1"/>
  <c r="M3783" i="11" s="1"/>
  <c r="M2901" i="11" a="1"/>
  <c r="M2901" i="11" s="1"/>
  <c r="M2900" i="11" a="1"/>
  <c r="M2900" i="11" s="1"/>
  <c r="M3784" i="11" a="1"/>
  <c r="M3784" i="11" s="1"/>
  <c r="M2899" i="11" a="1"/>
  <c r="M2899" i="11" s="1"/>
  <c r="M2898" i="11" a="1"/>
  <c r="M2898" i="11" s="1"/>
  <c r="M3785" i="11" a="1"/>
  <c r="M3785" i="11" s="1"/>
  <c r="M2897" i="11" a="1"/>
  <c r="M2897" i="11" s="1"/>
  <c r="M2896" i="11" a="1"/>
  <c r="M2896" i="11" s="1"/>
  <c r="M3786" i="11" a="1"/>
  <c r="M3786" i="11" s="1"/>
  <c r="M2895" i="11" a="1"/>
  <c r="M2895" i="11" s="1"/>
  <c r="M2894" i="11" a="1"/>
  <c r="M2894" i="11" s="1"/>
  <c r="M3787" i="11" a="1"/>
  <c r="M3787" i="11" s="1"/>
  <c r="M2893" i="11" a="1"/>
  <c r="M2893" i="11" s="1"/>
  <c r="M2892" i="11" a="1"/>
  <c r="M2892" i="11" s="1"/>
  <c r="M3788" i="11" a="1"/>
  <c r="M3788" i="11" s="1"/>
  <c r="M2891" i="11" a="1"/>
  <c r="M2891" i="11" s="1"/>
  <c r="M2890" i="11" a="1"/>
  <c r="M2890" i="11" s="1"/>
  <c r="M3789" i="11" a="1"/>
  <c r="M3789" i="11" s="1"/>
  <c r="M2889" i="11" a="1"/>
  <c r="M2889" i="11" s="1"/>
  <c r="M2888" i="11" a="1"/>
  <c r="M2888" i="11" s="1"/>
  <c r="M3790" i="11" a="1"/>
  <c r="M3790" i="11" s="1"/>
  <c r="M2887" i="11" a="1"/>
  <c r="M2887" i="11" s="1"/>
  <c r="M2886" i="11" a="1"/>
  <c r="M2886" i="11" s="1"/>
  <c r="M3791" i="11" a="1"/>
  <c r="M3791" i="11" s="1"/>
  <c r="M2885" i="11" a="1"/>
  <c r="M2885" i="11" s="1"/>
  <c r="M2884" i="11" a="1"/>
  <c r="M2884" i="11" s="1"/>
  <c r="M3792" i="11" a="1"/>
  <c r="M3792" i="11" s="1"/>
  <c r="M2883" i="11" a="1"/>
  <c r="M2883" i="11" s="1"/>
  <c r="M2882" i="11" a="1"/>
  <c r="M2882" i="11" s="1"/>
  <c r="M3793" i="11" a="1"/>
  <c r="M3793" i="11" s="1"/>
  <c r="M2881" i="11" a="1"/>
  <c r="M2881" i="11" s="1"/>
  <c r="M2880" i="11" a="1"/>
  <c r="M2880" i="11" s="1"/>
  <c r="M3794" i="11" a="1"/>
  <c r="M3794" i="11" s="1"/>
  <c r="M2879" i="11" a="1"/>
  <c r="M2879" i="11" s="1"/>
  <c r="M2878" i="11" a="1"/>
  <c r="M2878" i="11" s="1"/>
  <c r="M3795" i="11" a="1"/>
  <c r="M3795" i="11" s="1"/>
  <c r="M2877" i="11" a="1"/>
  <c r="M2877" i="11" s="1"/>
  <c r="M2876" i="11" a="1"/>
  <c r="M2876" i="11" s="1"/>
  <c r="M3796" i="11" a="1"/>
  <c r="M3796" i="11" s="1"/>
  <c r="M2875" i="11" a="1"/>
  <c r="M2875" i="11" s="1"/>
  <c r="M2874" i="11" a="1"/>
  <c r="M2874" i="11" s="1"/>
  <c r="M3797" i="11" a="1"/>
  <c r="M3797" i="11" s="1"/>
  <c r="M2873" i="11" a="1"/>
  <c r="M2873" i="11" s="1"/>
  <c r="M2872" i="11" a="1"/>
  <c r="M2872" i="11" s="1"/>
  <c r="M3798" i="11" a="1"/>
  <c r="M3798" i="11" s="1"/>
  <c r="M2871" i="11" a="1"/>
  <c r="M2871" i="11" s="1"/>
  <c r="M2870" i="11" a="1"/>
  <c r="M2870" i="11" s="1"/>
  <c r="M3799" i="11" a="1"/>
  <c r="M3799" i="11" s="1"/>
  <c r="M2869" i="11" a="1"/>
  <c r="M2869" i="11" s="1"/>
  <c r="M2868" i="11" a="1"/>
  <c r="M2868" i="11" s="1"/>
  <c r="M3800" i="11" a="1"/>
  <c r="M3800" i="11" s="1"/>
  <c r="M2867" i="11" a="1"/>
  <c r="M2867" i="11" s="1"/>
  <c r="M2866" i="11" a="1"/>
  <c r="M2866" i="11" s="1"/>
  <c r="M3801" i="11" a="1"/>
  <c r="M3801" i="11" s="1"/>
  <c r="M2865" i="11" a="1"/>
  <c r="M2865" i="11" s="1"/>
  <c r="M2864" i="11" a="1"/>
  <c r="M2864" i="11" s="1"/>
  <c r="M3802" i="11" a="1"/>
  <c r="M3802" i="11" s="1"/>
  <c r="M2863" i="11" a="1"/>
  <c r="M2863" i="11" s="1"/>
  <c r="M2862" i="11" a="1"/>
  <c r="M2862" i="11" s="1"/>
  <c r="M3803" i="11" a="1"/>
  <c r="M3803" i="11" s="1"/>
  <c r="M2861" i="11" a="1"/>
  <c r="M2861" i="11" s="1"/>
  <c r="M2860" i="11" a="1"/>
  <c r="M2860" i="11" s="1"/>
  <c r="M3804" i="11" a="1"/>
  <c r="M3804" i="11" s="1"/>
  <c r="M2859" i="11" a="1"/>
  <c r="M2859" i="11" s="1"/>
  <c r="M2858" i="11" a="1"/>
  <c r="M2858" i="11" s="1"/>
  <c r="M3805" i="11" a="1"/>
  <c r="M3805" i="11" s="1"/>
  <c r="M2857" i="11" a="1"/>
  <c r="M2857" i="11" s="1"/>
  <c r="M2856" i="11" a="1"/>
  <c r="M2856" i="11" s="1"/>
  <c r="M3806" i="11" a="1"/>
  <c r="M3806" i="11" s="1"/>
  <c r="M2855" i="11" a="1"/>
  <c r="M2855" i="11" s="1"/>
  <c r="M2854" i="11" a="1"/>
  <c r="M2854" i="11" s="1"/>
  <c r="M3807" i="11" a="1"/>
  <c r="M3807" i="11" s="1"/>
  <c r="M2853" i="11" a="1"/>
  <c r="M2853" i="11" s="1"/>
  <c r="M2852" i="11" a="1"/>
  <c r="M2852" i="11" s="1"/>
  <c r="M3808" i="11" a="1"/>
  <c r="M3808" i="11" s="1"/>
  <c r="M2851" i="11" a="1"/>
  <c r="M2851" i="11" s="1"/>
  <c r="M2850" i="11" a="1"/>
  <c r="M2850" i="11" s="1"/>
  <c r="M3809" i="11" a="1"/>
  <c r="M3809" i="11" s="1"/>
  <c r="M2849" i="11" a="1"/>
  <c r="M2849" i="11" s="1"/>
  <c r="M2848" i="11" a="1"/>
  <c r="M2848" i="11" s="1"/>
  <c r="M3810" i="11" a="1"/>
  <c r="M3810" i="11" s="1"/>
  <c r="M2847" i="11" a="1"/>
  <c r="M2847" i="11" s="1"/>
  <c r="M2846" i="11" a="1"/>
  <c r="M2846" i="11" s="1"/>
  <c r="M3811" i="11" a="1"/>
  <c r="M3811" i="11" s="1"/>
  <c r="M2845" i="11" a="1"/>
  <c r="M2845" i="11" s="1"/>
  <c r="M2844" i="11" a="1"/>
  <c r="M2844" i="11" s="1"/>
  <c r="M3812" i="11" a="1"/>
  <c r="M3812" i="11" s="1"/>
  <c r="M2843" i="11" a="1"/>
  <c r="M2843" i="11" s="1"/>
  <c r="M2842" i="11" a="1"/>
  <c r="M2842" i="11" s="1"/>
  <c r="M3813" i="11" a="1"/>
  <c r="M3813" i="11" s="1"/>
  <c r="M2769" i="11" a="1"/>
  <c r="M2769" i="11" s="1"/>
  <c r="M2768" i="11" a="1"/>
  <c r="M2768" i="11" s="1"/>
  <c r="M3814" i="11" a="1"/>
  <c r="M3814" i="11" s="1"/>
  <c r="M2767" i="11" a="1"/>
  <c r="M2767" i="11" s="1"/>
  <c r="M2766" i="11" a="1"/>
  <c r="M2766" i="11" s="1"/>
  <c r="M3815" i="11" a="1"/>
  <c r="M3815" i="11" s="1"/>
  <c r="M2765" i="11" a="1"/>
  <c r="M2765" i="11" s="1"/>
  <c r="M2764" i="11" a="1"/>
  <c r="M2764" i="11" s="1"/>
  <c r="M3816" i="11" a="1"/>
  <c r="M3816" i="11" s="1"/>
  <c r="M2763" i="11" a="1"/>
  <c r="M2763" i="11" s="1"/>
  <c r="M2762" i="11" a="1"/>
  <c r="M2762" i="11" s="1"/>
  <c r="M3817" i="11" a="1"/>
  <c r="M3817" i="11" s="1"/>
  <c r="M2761" i="11" a="1"/>
  <c r="M2761" i="11" s="1"/>
  <c r="M2760" i="11" a="1"/>
  <c r="M2760" i="11" s="1"/>
  <c r="M3818" i="11" a="1"/>
  <c r="M3818" i="11" s="1"/>
  <c r="M2759" i="11" a="1"/>
  <c r="M2759" i="11" s="1"/>
  <c r="M2758" i="11" a="1"/>
  <c r="M2758" i="11" s="1"/>
  <c r="M3819" i="11" a="1"/>
  <c r="M3819" i="11" s="1"/>
  <c r="M2757" i="11" a="1"/>
  <c r="M2757" i="11" s="1"/>
  <c r="M2756" i="11" a="1"/>
  <c r="M2756" i="11" s="1"/>
  <c r="M3820" i="11" a="1"/>
  <c r="M3820" i="11" s="1"/>
  <c r="M2755" i="11" a="1"/>
  <c r="M2755" i="11" s="1"/>
  <c r="M2754" i="11" a="1"/>
  <c r="M2754" i="11" s="1"/>
  <c r="M3821" i="11" a="1"/>
  <c r="M3821" i="11" s="1"/>
  <c r="M2753" i="11" a="1"/>
  <c r="M2753" i="11" s="1"/>
  <c r="M2752" i="11" a="1"/>
  <c r="M2752" i="11" s="1"/>
  <c r="M3822" i="11" a="1"/>
  <c r="M3822" i="11" s="1"/>
  <c r="M2751" i="11" a="1"/>
  <c r="M2751" i="11" s="1"/>
  <c r="M2750" i="11" a="1"/>
  <c r="M2750" i="11" s="1"/>
  <c r="M3823" i="11" a="1"/>
  <c r="M3823" i="11" s="1"/>
  <c r="M2749" i="11" a="1"/>
  <c r="M2749" i="11" s="1"/>
  <c r="M2748" i="11" a="1"/>
  <c r="M2748" i="11" s="1"/>
  <c r="M3824" i="11" a="1"/>
  <c r="M3824" i="11" s="1"/>
  <c r="M2747" i="11" a="1"/>
  <c r="M2747" i="11" s="1"/>
  <c r="M2746" i="11" a="1"/>
  <c r="M2746" i="11" s="1"/>
  <c r="M3825" i="11" a="1"/>
  <c r="M3825" i="11" s="1"/>
  <c r="M2745" i="11" a="1"/>
  <c r="M2745" i="11" s="1"/>
  <c r="M2744" i="11" a="1"/>
  <c r="M2744" i="11" s="1"/>
  <c r="M3826" i="11" a="1"/>
  <c r="M3826" i="11" s="1"/>
  <c r="M2743" i="11" a="1"/>
  <c r="M2743" i="11" s="1"/>
  <c r="M2742" i="11" a="1"/>
  <c r="M2742" i="11" s="1"/>
  <c r="M3827" i="11" a="1"/>
  <c r="M3827" i="11" s="1"/>
  <c r="M2741" i="11" a="1"/>
  <c r="M2741" i="11" s="1"/>
  <c r="M2740" i="11" a="1"/>
  <c r="M2740" i="11" s="1"/>
  <c r="M3828" i="11" a="1"/>
  <c r="M3828" i="11" s="1"/>
  <c r="M2739" i="11" a="1"/>
  <c r="M2739" i="11" s="1"/>
  <c r="M2738" i="11" a="1"/>
  <c r="M2738" i="11" s="1"/>
  <c r="M3829" i="11" a="1"/>
  <c r="M3829" i="11" s="1"/>
  <c r="M2737" i="11" a="1"/>
  <c r="M2737" i="11" s="1"/>
  <c r="M2736" i="11" a="1"/>
  <c r="M2736" i="11" s="1"/>
  <c r="M3830" i="11" a="1"/>
  <c r="M3830" i="11" s="1"/>
  <c r="M2735" i="11" a="1"/>
  <c r="M2735" i="11" s="1"/>
  <c r="M2734" i="11" a="1"/>
  <c r="M2734" i="11" s="1"/>
  <c r="M3831" i="11" a="1"/>
  <c r="M3831" i="11" s="1"/>
  <c r="M2733" i="11" a="1"/>
  <c r="M2733" i="11" s="1"/>
  <c r="M2732" i="11" a="1"/>
  <c r="M2732" i="11" s="1"/>
  <c r="M3832" i="11" a="1"/>
  <c r="M3832" i="11" s="1"/>
  <c r="M2731" i="11" a="1"/>
  <c r="M2731" i="11" s="1"/>
  <c r="M2730" i="11" a="1"/>
  <c r="M2730" i="11" s="1"/>
  <c r="M3833" i="11" a="1"/>
  <c r="M3833" i="11" s="1"/>
  <c r="M2729" i="11" a="1"/>
  <c r="M2729" i="11" s="1"/>
  <c r="M2728" i="11" a="1"/>
  <c r="M2728" i="11" s="1"/>
  <c r="M3834" i="11" a="1"/>
  <c r="M3834" i="11" s="1"/>
  <c r="M2727" i="11" a="1"/>
  <c r="M2727" i="11" s="1"/>
  <c r="M2726" i="11" a="1"/>
  <c r="M2726" i="11" s="1"/>
  <c r="M3835" i="11" a="1"/>
  <c r="M3835" i="11" s="1"/>
  <c r="M2725" i="11" a="1"/>
  <c r="M2725" i="11" s="1"/>
  <c r="M2724" i="11" a="1"/>
  <c r="M2724" i="11" s="1"/>
  <c r="M3836" i="11" a="1"/>
  <c r="M3836" i="11" s="1"/>
  <c r="M2723" i="11" a="1"/>
  <c r="M2723" i="11" s="1"/>
  <c r="M2722" i="11" a="1"/>
  <c r="M2722" i="11" s="1"/>
  <c r="M3837" i="11" a="1"/>
  <c r="M3837" i="11" s="1"/>
  <c r="M2721" i="11" a="1"/>
  <c r="M2721" i="11" s="1"/>
  <c r="M2720" i="11" a="1"/>
  <c r="M2720" i="11" s="1"/>
  <c r="M3838" i="11" a="1"/>
  <c r="M3838" i="11" s="1"/>
  <c r="M2719" i="11" a="1"/>
  <c r="M2719" i="11" s="1"/>
  <c r="M2718" i="11" a="1"/>
  <c r="M2718" i="11" s="1"/>
  <c r="M3839" i="11" a="1"/>
  <c r="M3839" i="11" s="1"/>
  <c r="M2717" i="11" a="1"/>
  <c r="M2717" i="11" s="1"/>
  <c r="M2716" i="11" a="1"/>
  <c r="M2716" i="11" s="1"/>
  <c r="M3840" i="11" a="1"/>
  <c r="M3840" i="11" s="1"/>
  <c r="M2715" i="11" a="1"/>
  <c r="M2715" i="11" s="1"/>
  <c r="M2714" i="11" a="1"/>
  <c r="M2714" i="11" s="1"/>
  <c r="M3841" i="11" a="1"/>
  <c r="M3841" i="11" s="1"/>
  <c r="M2713" i="11" a="1"/>
  <c r="M2713" i="11" s="1"/>
  <c r="M2712" i="11" a="1"/>
  <c r="M2712" i="11" s="1"/>
  <c r="M3842" i="11" a="1"/>
  <c r="M3842" i="11" s="1"/>
  <c r="M2711" i="11" a="1"/>
  <c r="M2711" i="11" s="1"/>
  <c r="M2710" i="11" a="1"/>
  <c r="M2710" i="11" s="1"/>
  <c r="M3843" i="11" a="1"/>
  <c r="M3843" i="11" s="1"/>
  <c r="M2709" i="11" a="1"/>
  <c r="M2709" i="11" s="1"/>
  <c r="M2708" i="11" a="1"/>
  <c r="M2708" i="11" s="1"/>
  <c r="M3844" i="11" a="1"/>
  <c r="M3844" i="11" s="1"/>
  <c r="M2707" i="11" a="1"/>
  <c r="M2707" i="11" s="1"/>
  <c r="M2706" i="11" a="1"/>
  <c r="M2706" i="11" s="1"/>
  <c r="M3845" i="11" a="1"/>
  <c r="M3845" i="11" s="1"/>
  <c r="M2705" i="11" a="1"/>
  <c r="M2705" i="11" s="1"/>
  <c r="M2704" i="11" a="1"/>
  <c r="M2704" i="11" s="1"/>
  <c r="M3846" i="11" a="1"/>
  <c r="M3846" i="11" s="1"/>
  <c r="M2703" i="11" a="1"/>
  <c r="M2703" i="11" s="1"/>
  <c r="M2702" i="11" a="1"/>
  <c r="M2702" i="11" s="1"/>
  <c r="M3847" i="11" a="1"/>
  <c r="M3847" i="11" s="1"/>
  <c r="M2701" i="11" a="1"/>
  <c r="M2701" i="11" s="1"/>
  <c r="M2700" i="11" a="1"/>
  <c r="M2700" i="11" s="1"/>
  <c r="M3848" i="11" a="1"/>
  <c r="M3848" i="11" s="1"/>
  <c r="M2699" i="11" a="1"/>
  <c r="M2699" i="11" s="1"/>
  <c r="M2698" i="11" a="1"/>
  <c r="M2698" i="11" s="1"/>
  <c r="M3849" i="11" a="1"/>
  <c r="M3849" i="11" s="1"/>
  <c r="M2697" i="11" a="1"/>
  <c r="M2697" i="11" s="1"/>
  <c r="M2696" i="11" a="1"/>
  <c r="M2696" i="11" s="1"/>
  <c r="M3850" i="11" a="1"/>
  <c r="M3850" i="11" s="1"/>
  <c r="M2695" i="11" a="1"/>
  <c r="M2695" i="11" s="1"/>
  <c r="M2694" i="11" a="1"/>
  <c r="M2694" i="11" s="1"/>
  <c r="M3851" i="11" a="1"/>
  <c r="M3851" i="11" s="1"/>
  <c r="M2693" i="11" a="1"/>
  <c r="M2693" i="11" s="1"/>
  <c r="M2692" i="11" a="1"/>
  <c r="M2692" i="11" s="1"/>
  <c r="M3852" i="11" a="1"/>
  <c r="M3852" i="11" s="1"/>
  <c r="M2691" i="11" a="1"/>
  <c r="M2691" i="11" s="1"/>
  <c r="M2690" i="11" a="1"/>
  <c r="M2690" i="11" s="1"/>
  <c r="M3853" i="11" a="1"/>
  <c r="M3853" i="11" s="1"/>
  <c r="M2689" i="11" a="1"/>
  <c r="M2689" i="11" s="1"/>
  <c r="M2688" i="11" a="1"/>
  <c r="M2688" i="11" s="1"/>
  <c r="M3854" i="11" a="1"/>
  <c r="M3854" i="11" s="1"/>
  <c r="M2687" i="11" a="1"/>
  <c r="M2687" i="11" s="1"/>
  <c r="M2686" i="11" a="1"/>
  <c r="M2686" i="11" s="1"/>
  <c r="M3855" i="11" a="1"/>
  <c r="M3855" i="11" s="1"/>
  <c r="M2685" i="11" a="1"/>
  <c r="M2685" i="11" s="1"/>
  <c r="M2684" i="11" a="1"/>
  <c r="M2684" i="11" s="1"/>
  <c r="M3856" i="11" a="1"/>
  <c r="M3856" i="11" s="1"/>
  <c r="M2683" i="11" a="1"/>
  <c r="M2683" i="11" s="1"/>
  <c r="M2682" i="11" a="1"/>
  <c r="M2682" i="11" s="1"/>
  <c r="M3857" i="11" a="1"/>
  <c r="M3857" i="11" s="1"/>
  <c r="M2681" i="11" a="1"/>
  <c r="M2681" i="11" s="1"/>
  <c r="M2680" i="11" a="1"/>
  <c r="M2680" i="11" s="1"/>
  <c r="M3858" i="11" a="1"/>
  <c r="M3858" i="11" s="1"/>
  <c r="M2679" i="11" a="1"/>
  <c r="M2679" i="11" s="1"/>
  <c r="M2678" i="11" a="1"/>
  <c r="M2678" i="11" s="1"/>
  <c r="M3859" i="11" a="1"/>
  <c r="M3859" i="11" s="1"/>
  <c r="M2677" i="11" a="1"/>
  <c r="M2677" i="11" s="1"/>
  <c r="M2676" i="11" a="1"/>
  <c r="M2676" i="11" s="1"/>
  <c r="M3860" i="11" a="1"/>
  <c r="M3860" i="11" s="1"/>
  <c r="M2675" i="11" a="1"/>
  <c r="M2675" i="11" s="1"/>
  <c r="M2674" i="11" a="1"/>
  <c r="M2674" i="11" s="1"/>
  <c r="M3861" i="11" a="1"/>
  <c r="M3861" i="11" s="1"/>
  <c r="M2673" i="11" a="1"/>
  <c r="M2673" i="11" s="1"/>
  <c r="M2672" i="11" a="1"/>
  <c r="M2672" i="11" s="1"/>
  <c r="M3862" i="11" a="1"/>
  <c r="M3862" i="11" s="1"/>
  <c r="M2671" i="11" a="1"/>
  <c r="M2671" i="11" s="1"/>
  <c r="M2670" i="11" a="1"/>
  <c r="M2670" i="11" s="1"/>
  <c r="M3863" i="11" a="1"/>
  <c r="M3863" i="11" s="1"/>
  <c r="M2669" i="11" a="1"/>
  <c r="M2669" i="11" s="1"/>
  <c r="M2668" i="11" a="1"/>
  <c r="M2668" i="11" s="1"/>
  <c r="M3864" i="11" a="1"/>
  <c r="M3864" i="11" s="1"/>
  <c r="M2667" i="11" a="1"/>
  <c r="M2667" i="11" s="1"/>
  <c r="M2666" i="11" a="1"/>
  <c r="M2666" i="11" s="1"/>
  <c r="M3865" i="11" a="1"/>
  <c r="M3865" i="11" s="1"/>
  <c r="M2665" i="11" a="1"/>
  <c r="M2665" i="11" s="1"/>
  <c r="M2664" i="11" a="1"/>
  <c r="M2664" i="11" s="1"/>
  <c r="M3866" i="11" a="1"/>
  <c r="M3866" i="11" s="1"/>
  <c r="M2663" i="11" a="1"/>
  <c r="M2663" i="11" s="1"/>
  <c r="M2662" i="11" a="1"/>
  <c r="M2662" i="11" s="1"/>
  <c r="M3867" i="11" a="1"/>
  <c r="M3867" i="11" s="1"/>
  <c r="M2661" i="11" a="1"/>
  <c r="M2661" i="11" s="1"/>
  <c r="M2660" i="11" a="1"/>
  <c r="M2660" i="11" s="1"/>
  <c r="M3868" i="11" a="1"/>
  <c r="M3868" i="11" s="1"/>
  <c r="M2659" i="11" a="1"/>
  <c r="M2659" i="11" s="1"/>
  <c r="M2658" i="11" a="1"/>
  <c r="M2658" i="11" s="1"/>
  <c r="M3869" i="11" a="1"/>
  <c r="M3869" i="11" s="1"/>
  <c r="M2657" i="11" a="1"/>
  <c r="M2657" i="11" s="1"/>
  <c r="M2656" i="11" a="1"/>
  <c r="M2656" i="11" s="1"/>
  <c r="M3870" i="11" a="1"/>
  <c r="M3870" i="11" s="1"/>
  <c r="M2655" i="11" a="1"/>
  <c r="M2655" i="11" s="1"/>
  <c r="M2654" i="11" a="1"/>
  <c r="M2654" i="11" s="1"/>
  <c r="M3871" i="11" a="1"/>
  <c r="M3871" i="11" s="1"/>
  <c r="M2653" i="11" a="1"/>
  <c r="M2653" i="11" s="1"/>
  <c r="M2652" i="11" a="1"/>
  <c r="M2652" i="11" s="1"/>
  <c r="M3872" i="11" a="1"/>
  <c r="M3872" i="11" s="1"/>
  <c r="M2651" i="11" a="1"/>
  <c r="M2651" i="11" s="1"/>
  <c r="M2650" i="11" a="1"/>
  <c r="M2650" i="11" s="1"/>
  <c r="M3873" i="11" a="1"/>
  <c r="M3873" i="11" s="1"/>
  <c r="M2649" i="11" a="1"/>
  <c r="M2649" i="11" s="1"/>
  <c r="M2648" i="11" a="1"/>
  <c r="M2648" i="11" s="1"/>
  <c r="M3874" i="11" a="1"/>
  <c r="M3874" i="11" s="1"/>
  <c r="M2647" i="11" a="1"/>
  <c r="M2647" i="11" s="1"/>
  <c r="M2646" i="11" a="1"/>
  <c r="M2646" i="11" s="1"/>
  <c r="M3875" i="11" a="1"/>
  <c r="M3875" i="11" s="1"/>
  <c r="M2645" i="11" a="1"/>
  <c r="M2645" i="11" s="1"/>
  <c r="M2644" i="11" a="1"/>
  <c r="M2644" i="11" s="1"/>
  <c r="M3876" i="11" a="1"/>
  <c r="M3876" i="11" s="1"/>
  <c r="M2643" i="11" a="1"/>
  <c r="M2643" i="11" s="1"/>
  <c r="M2642" i="11" a="1"/>
  <c r="M2642" i="11" s="1"/>
  <c r="M3877" i="11" a="1"/>
  <c r="M3877" i="11" s="1"/>
  <c r="M2641" i="11" a="1"/>
  <c r="M2641" i="11" s="1"/>
  <c r="M2640" i="11" a="1"/>
  <c r="M2640" i="11" s="1"/>
  <c r="M3878" i="11" a="1"/>
  <c r="M3878" i="11" s="1"/>
  <c r="M2639" i="11" a="1"/>
  <c r="M2639" i="11" s="1"/>
  <c r="M2638" i="11" a="1"/>
  <c r="M2638" i="11" s="1"/>
  <c r="M3879" i="11" a="1"/>
  <c r="M3879" i="11" s="1"/>
  <c r="M2637" i="11" a="1"/>
  <c r="M2637" i="11" s="1"/>
  <c r="M2636" i="11" a="1"/>
  <c r="M2636" i="11" s="1"/>
  <c r="M3880" i="11" a="1"/>
  <c r="M3880" i="11" s="1"/>
  <c r="M2635" i="11" a="1"/>
  <c r="M2635" i="11" s="1"/>
  <c r="M2634" i="11" a="1"/>
  <c r="M2634" i="11" s="1"/>
  <c r="M3881" i="11" a="1"/>
  <c r="M3881" i="11" s="1"/>
  <c r="M2633" i="11" a="1"/>
  <c r="M2633" i="11" s="1"/>
  <c r="M2632" i="11" a="1"/>
  <c r="M2632" i="11" s="1"/>
  <c r="M3882" i="11" a="1"/>
  <c r="M3882" i="11" s="1"/>
  <c r="M2631" i="11" a="1"/>
  <c r="M2631" i="11" s="1"/>
  <c r="M2630" i="11" a="1"/>
  <c r="M2630" i="11" s="1"/>
  <c r="M3883" i="11" a="1"/>
  <c r="M3883" i="11" s="1"/>
  <c r="M2629" i="11" a="1"/>
  <c r="M2629" i="11" s="1"/>
  <c r="M2628" i="11" a="1"/>
  <c r="M2628" i="11" s="1"/>
  <c r="M3884" i="11" a="1"/>
  <c r="M3884" i="11" s="1"/>
  <c r="M2627" i="11" a="1"/>
  <c r="M2627" i="11" s="1"/>
  <c r="M2626" i="11" a="1"/>
  <c r="M2626" i="11" s="1"/>
  <c r="M3885" i="11" a="1"/>
  <c r="M3885" i="11" s="1"/>
  <c r="M2625" i="11" a="1"/>
  <c r="M2625" i="11" s="1"/>
  <c r="M2624" i="11" a="1"/>
  <c r="M2624" i="11" s="1"/>
  <c r="M3886" i="11" a="1"/>
  <c r="M3886" i="11" s="1"/>
  <c r="M2623" i="11" a="1"/>
  <c r="M2623" i="11" s="1"/>
  <c r="M2622" i="11" a="1"/>
  <c r="M2622" i="11" s="1"/>
  <c r="M3887" i="11" a="1"/>
  <c r="M3887" i="11" s="1"/>
  <c r="M2621" i="11" a="1"/>
  <c r="M2621" i="11" s="1"/>
  <c r="M2620" i="11" a="1"/>
  <c r="M2620" i="11" s="1"/>
  <c r="M3888" i="11" a="1"/>
  <c r="M3888" i="11" s="1"/>
  <c r="M2619" i="11" a="1"/>
  <c r="M2619" i="11" s="1"/>
  <c r="M2618" i="11" a="1"/>
  <c r="M2618" i="11" s="1"/>
  <c r="M3889" i="11" a="1"/>
  <c r="M3889" i="11" s="1"/>
  <c r="M2617" i="11" a="1"/>
  <c r="M2617" i="11" s="1"/>
  <c r="M2616" i="11" a="1"/>
  <c r="M2616" i="11" s="1"/>
  <c r="M3890" i="11" a="1"/>
  <c r="M3890" i="11" s="1"/>
  <c r="M2615" i="11" a="1"/>
  <c r="M2615" i="11" s="1"/>
  <c r="M2614" i="11" a="1"/>
  <c r="M2614" i="11" s="1"/>
  <c r="M3891" i="11" a="1"/>
  <c r="M3891" i="11" s="1"/>
  <c r="M2613" i="11" a="1"/>
  <c r="M2613" i="11" s="1"/>
  <c r="M2612" i="11" a="1"/>
  <c r="M2612" i="11" s="1"/>
  <c r="M3892" i="11" a="1"/>
  <c r="M3892" i="11" s="1"/>
  <c r="M2611" i="11" a="1"/>
  <c r="M2611" i="11" s="1"/>
  <c r="M2610" i="11" a="1"/>
  <c r="M2610" i="11" s="1"/>
  <c r="M3893" i="11" a="1"/>
  <c r="M3893" i="11" s="1"/>
  <c r="M2609" i="11" a="1"/>
  <c r="M2609" i="11" s="1"/>
  <c r="M2608" i="11" a="1"/>
  <c r="M2608" i="11" s="1"/>
  <c r="M3894" i="11" a="1"/>
  <c r="M3894" i="11" s="1"/>
  <c r="M2607" i="11" a="1"/>
  <c r="M2607" i="11" s="1"/>
  <c r="M2606" i="11" a="1"/>
  <c r="M2606" i="11" s="1"/>
  <c r="M3895" i="11" a="1"/>
  <c r="M3895" i="11" s="1"/>
  <c r="M2605" i="11" a="1"/>
  <c r="M2605" i="11" s="1"/>
  <c r="M2604" i="11" a="1"/>
  <c r="M2604" i="11" s="1"/>
  <c r="M3896" i="11" a="1"/>
  <c r="M3896" i="11" s="1"/>
  <c r="M2603" i="11" a="1"/>
  <c r="M2603" i="11" s="1"/>
  <c r="M2602" i="11" a="1"/>
  <c r="M2602" i="11" s="1"/>
  <c r="M3897" i="11" a="1"/>
  <c r="M3897" i="11" s="1"/>
  <c r="M2601" i="11" a="1"/>
  <c r="M2601" i="11" s="1"/>
  <c r="M2600" i="11" a="1"/>
  <c r="M2600" i="11" s="1"/>
  <c r="M3898" i="11" a="1"/>
  <c r="M3898" i="11" s="1"/>
  <c r="M2599" i="11" a="1"/>
  <c r="M2599" i="11" s="1"/>
  <c r="M2598" i="11" a="1"/>
  <c r="M2598" i="11" s="1"/>
  <c r="M3899" i="11" a="1"/>
  <c r="M3899" i="11" s="1"/>
  <c r="M2597" i="11" a="1"/>
  <c r="M2597" i="11" s="1"/>
  <c r="M2596" i="11" a="1"/>
  <c r="M2596" i="11" s="1"/>
  <c r="M3900" i="11" a="1"/>
  <c r="M3900" i="11" s="1"/>
  <c r="M2595" i="11" a="1"/>
  <c r="M2595" i="11" s="1"/>
  <c r="M2594" i="11" a="1"/>
  <c r="M2594" i="11" s="1"/>
  <c r="M3901" i="11" a="1"/>
  <c r="M3901" i="11" s="1"/>
  <c r="M2593" i="11" a="1"/>
  <c r="M2593" i="11" s="1"/>
  <c r="M2592" i="11" a="1"/>
  <c r="M2592" i="11" s="1"/>
  <c r="M3902" i="11" a="1"/>
  <c r="M3902" i="11" s="1"/>
  <c r="M2591" i="11" a="1"/>
  <c r="M2591" i="11" s="1"/>
  <c r="M2590" i="11" a="1"/>
  <c r="M2590" i="11" s="1"/>
  <c r="M3903" i="11" a="1"/>
  <c r="M3903" i="11" s="1"/>
  <c r="M2589" i="11" a="1"/>
  <c r="M2589" i="11" s="1"/>
  <c r="M2588" i="11" a="1"/>
  <c r="M2588" i="11" s="1"/>
  <c r="M3904" i="11" a="1"/>
  <c r="M3904" i="11" s="1"/>
  <c r="M2587" i="11" a="1"/>
  <c r="M2587" i="11" s="1"/>
  <c r="M2586" i="11" a="1"/>
  <c r="M2586" i="11" s="1"/>
  <c r="M3905" i="11" a="1"/>
  <c r="M3905" i="11" s="1"/>
  <c r="M2585" i="11" a="1"/>
  <c r="M2585" i="11" s="1"/>
  <c r="M2584" i="11" a="1"/>
  <c r="M2584" i="11" s="1"/>
  <c r="M3906" i="11" a="1"/>
  <c r="M3906" i="11" s="1"/>
  <c r="M2583" i="11" a="1"/>
  <c r="M2583" i="11" s="1"/>
  <c r="M2582" i="11" a="1"/>
  <c r="M2582" i="11" s="1"/>
  <c r="M3907" i="11" a="1"/>
  <c r="M3907" i="11" s="1"/>
  <c r="M2581" i="11" a="1"/>
  <c r="M2581" i="11" s="1"/>
  <c r="M2580" i="11" a="1"/>
  <c r="M2580" i="11" s="1"/>
  <c r="M3908" i="11" a="1"/>
  <c r="M3908" i="11" s="1"/>
  <c r="M2579" i="11" a="1"/>
  <c r="M2579" i="11" s="1"/>
  <c r="M2578" i="11" a="1"/>
  <c r="M2578" i="11" s="1"/>
  <c r="M3909" i="11" a="1"/>
  <c r="M3909" i="11" s="1"/>
  <c r="M2577" i="11" a="1"/>
  <c r="M2577" i="11" s="1"/>
  <c r="M2576" i="11" a="1"/>
  <c r="M2576" i="11" s="1"/>
  <c r="M3910" i="11" a="1"/>
  <c r="M3910" i="11" s="1"/>
  <c r="M2252" i="11" a="1"/>
  <c r="M2252" i="11" s="1"/>
  <c r="M2251" i="11" a="1"/>
  <c r="M2251" i="11" s="1"/>
  <c r="M3911" i="11" a="1"/>
  <c r="M3911" i="11" s="1"/>
  <c r="M2250" i="11" a="1"/>
  <c r="M2250" i="11" s="1"/>
  <c r="M2249" i="11" a="1"/>
  <c r="M2249" i="11" s="1"/>
  <c r="M3912" i="11" a="1"/>
  <c r="M3912" i="11" s="1"/>
  <c r="M2248" i="11" a="1"/>
  <c r="M2248" i="11" s="1"/>
  <c r="M2247" i="11" a="1"/>
  <c r="M2247" i="11" s="1"/>
  <c r="M3913" i="11" a="1"/>
  <c r="M3913" i="11" s="1"/>
  <c r="M2246" i="11" a="1"/>
  <c r="M2246" i="11" s="1"/>
  <c r="M2245" i="11" a="1"/>
  <c r="M2245" i="11" s="1"/>
  <c r="M3914" i="11" a="1"/>
  <c r="M3914" i="11" s="1"/>
  <c r="M2244" i="11" a="1"/>
  <c r="M2244" i="11" s="1"/>
  <c r="M2243" i="11" a="1"/>
  <c r="M2243" i="11" s="1"/>
  <c r="M3915" i="11" a="1"/>
  <c r="M3915" i="11" s="1"/>
  <c r="M2242" i="11" a="1"/>
  <c r="M2242" i="11" s="1"/>
  <c r="M2241" i="11" a="1"/>
  <c r="M2241" i="11" s="1"/>
  <c r="M3916" i="11" a="1"/>
  <c r="M3916" i="11" s="1"/>
  <c r="M2240" i="11" a="1"/>
  <c r="M2240" i="11" s="1"/>
  <c r="M2239" i="11" a="1"/>
  <c r="M2239" i="11" s="1"/>
  <c r="M3917" i="11" a="1"/>
  <c r="M3917" i="11" s="1"/>
  <c r="M2238" i="11" a="1"/>
  <c r="M2238" i="11" s="1"/>
  <c r="M2237" i="11" a="1"/>
  <c r="M2237" i="11" s="1"/>
  <c r="M3918" i="11" a="1"/>
  <c r="M3918" i="11" s="1"/>
  <c r="M2236" i="11" a="1"/>
  <c r="M2236" i="11" s="1"/>
  <c r="M2235" i="11" a="1"/>
  <c r="M2235" i="11" s="1"/>
  <c r="M3919" i="11" a="1"/>
  <c r="M3919" i="11" s="1"/>
  <c r="M2234" i="11" a="1"/>
  <c r="M2234" i="11" s="1"/>
  <c r="M2233" i="11" a="1"/>
  <c r="M2233" i="11" s="1"/>
  <c r="M3920" i="11" a="1"/>
  <c r="M3920" i="11" s="1"/>
  <c r="M2232" i="11" a="1"/>
  <c r="M2232" i="11" s="1"/>
  <c r="M2231" i="11" a="1"/>
  <c r="M2231" i="11" s="1"/>
  <c r="M3921" i="11" a="1"/>
  <c r="M3921" i="11" s="1"/>
  <c r="M2230" i="11" a="1"/>
  <c r="M2230" i="11" s="1"/>
  <c r="M2229" i="11" a="1"/>
  <c r="M2229" i="11" s="1"/>
  <c r="M3922" i="11" a="1"/>
  <c r="M3922" i="11" s="1"/>
  <c r="M2228" i="11" a="1"/>
  <c r="M2228" i="11" s="1"/>
  <c r="M2227" i="11" a="1"/>
  <c r="M2227" i="11" s="1"/>
  <c r="M3923" i="11" a="1"/>
  <c r="M3923" i="11" s="1"/>
  <c r="M2226" i="11" a="1"/>
  <c r="M2226" i="11" s="1"/>
  <c r="M2225" i="11" a="1"/>
  <c r="M2225" i="11" s="1"/>
  <c r="M3924" i="11" a="1"/>
  <c r="M3924" i="11" s="1"/>
  <c r="M2224" i="11" a="1"/>
  <c r="M2224" i="11" s="1"/>
  <c r="M2223" i="11" a="1"/>
  <c r="M2223" i="11" s="1"/>
  <c r="M3925" i="11" a="1"/>
  <c r="M3925" i="11" s="1"/>
  <c r="M2222" i="11" a="1"/>
  <c r="M2222" i="11" s="1"/>
  <c r="M2221" i="11" a="1"/>
  <c r="M2221" i="11" s="1"/>
  <c r="M3926" i="11" a="1"/>
  <c r="M3926" i="11" s="1"/>
  <c r="M2220" i="11" a="1"/>
  <c r="M2220" i="11" s="1"/>
  <c r="M2219" i="11" a="1"/>
  <c r="M2219" i="11" s="1"/>
  <c r="M3927" i="11" a="1"/>
  <c r="M3927" i="11" s="1"/>
  <c r="M2218" i="11" a="1"/>
  <c r="M2218" i="11" s="1"/>
  <c r="M2217" i="11" a="1"/>
  <c r="M2217" i="11" s="1"/>
  <c r="M3928" i="11" a="1"/>
  <c r="M3928" i="11" s="1"/>
  <c r="M2216" i="11" a="1"/>
  <c r="M2216" i="11" s="1"/>
  <c r="M2215" i="11" a="1"/>
  <c r="M2215" i="11" s="1"/>
  <c r="M3929" i="11" a="1"/>
  <c r="M3929" i="11" s="1"/>
  <c r="M2214" i="11" a="1"/>
  <c r="M2214" i="11" s="1"/>
  <c r="M3930" i="11" a="1"/>
  <c r="M3930" i="11" s="1"/>
  <c r="M2148" i="11" a="1"/>
  <c r="M2148" i="11" s="1"/>
  <c r="M2147" i="11" a="1"/>
  <c r="M2147" i="11" s="1"/>
  <c r="M3931" i="11" a="1"/>
  <c r="M3931" i="11" s="1"/>
  <c r="M2146" i="11" a="1"/>
  <c r="M2146" i="11" s="1"/>
  <c r="M2145" i="11" a="1"/>
  <c r="M2145" i="11" s="1"/>
  <c r="M3932" i="11" a="1"/>
  <c r="M3932" i="11" s="1"/>
  <c r="M2144" i="11" a="1"/>
  <c r="M2144" i="11" s="1"/>
  <c r="M2143" i="11" a="1"/>
  <c r="M2143" i="11" s="1"/>
  <c r="M3933" i="11" a="1"/>
  <c r="M3933" i="11" s="1"/>
  <c r="M2142" i="11" a="1"/>
  <c r="M2142" i="11" s="1"/>
  <c r="M2141" i="11" a="1"/>
  <c r="M2141" i="11" s="1"/>
  <c r="M3934" i="11" a="1"/>
  <c r="M3934" i="11" s="1"/>
  <c r="M2140" i="11" a="1"/>
  <c r="M2140" i="11" s="1"/>
  <c r="M2139" i="11" a="1"/>
  <c r="M2139" i="11" s="1"/>
  <c r="M3935" i="11" a="1"/>
  <c r="M3935" i="11" s="1"/>
  <c r="M2138" i="11" a="1"/>
  <c r="M2138" i="11" s="1"/>
  <c r="M2137" i="11" a="1"/>
  <c r="M2137" i="11" s="1"/>
  <c r="M3936" i="11" a="1"/>
  <c r="M3936" i="11" s="1"/>
  <c r="M2136" i="11" a="1"/>
  <c r="M2136" i="11" s="1"/>
  <c r="M2135" i="11" a="1"/>
  <c r="M2135" i="11" s="1"/>
  <c r="M3937" i="11" a="1"/>
  <c r="M3937" i="11" s="1"/>
  <c r="M2134" i="11" a="1"/>
  <c r="M2134" i="11" s="1"/>
  <c r="M2133" i="11" a="1"/>
  <c r="M2133" i="11" s="1"/>
  <c r="M3938" i="11" a="1"/>
  <c r="M3938" i="11" s="1"/>
  <c r="M2132" i="11" a="1"/>
  <c r="M2132" i="11" s="1"/>
  <c r="M2131" i="11" a="1"/>
  <c r="M2131" i="11" s="1"/>
  <c r="M3939" i="11" a="1"/>
  <c r="M3939" i="11" s="1"/>
  <c r="M2130" i="11" a="1"/>
  <c r="M2130" i="11" s="1"/>
  <c r="M2129" i="11" a="1"/>
  <c r="M2129" i="11" s="1"/>
  <c r="M3940" i="11" a="1"/>
  <c r="M3940" i="11" s="1"/>
  <c r="M2128" i="11" a="1"/>
  <c r="M2128" i="11" s="1"/>
  <c r="M2127" i="11" a="1"/>
  <c r="M2127" i="11" s="1"/>
  <c r="M3941" i="11" a="1"/>
  <c r="M3941" i="11" s="1"/>
  <c r="M2126" i="11" a="1"/>
  <c r="M2126" i="11" s="1"/>
  <c r="M2125" i="11" a="1"/>
  <c r="M2125" i="11" s="1"/>
  <c r="M3942" i="11" a="1"/>
  <c r="M3942" i="11" s="1"/>
  <c r="M2124" i="11" a="1"/>
  <c r="M2124" i="11" s="1"/>
  <c r="M2123" i="11" a="1"/>
  <c r="M2123" i="11" s="1"/>
  <c r="M3943" i="11" a="1"/>
  <c r="M3943" i="11" s="1"/>
  <c r="M2122" i="11" a="1"/>
  <c r="M2122" i="11" s="1"/>
  <c r="M2121" i="11" a="1"/>
  <c r="M2121" i="11" s="1"/>
  <c r="M3944" i="11" a="1"/>
  <c r="M3944" i="11" s="1"/>
  <c r="M2120" i="11" a="1"/>
  <c r="M2120" i="11" s="1"/>
  <c r="M2119" i="11" a="1"/>
  <c r="M2119" i="11" s="1"/>
  <c r="M3945" i="11" a="1"/>
  <c r="M3945" i="11" s="1"/>
  <c r="M2118" i="11" a="1"/>
  <c r="M2118" i="11" s="1"/>
  <c r="M2117" i="11" a="1"/>
  <c r="M2117" i="11" s="1"/>
  <c r="M3946" i="11" a="1"/>
  <c r="M3946" i="11" s="1"/>
  <c r="M2116" i="11" a="1"/>
  <c r="M2116" i="11" s="1"/>
  <c r="M2115" i="11" a="1"/>
  <c r="M2115" i="11" s="1"/>
  <c r="M3947" i="11" a="1"/>
  <c r="M3947" i="11" s="1"/>
  <c r="M2114" i="11" a="1"/>
  <c r="M2114" i="11" s="1"/>
  <c r="M2113" i="11" a="1"/>
  <c r="M2113" i="11" s="1"/>
  <c r="M3948" i="11" a="1"/>
  <c r="M3948" i="11" s="1"/>
  <c r="M2112" i="11" a="1"/>
  <c r="M2112" i="11" s="1"/>
  <c r="M2111" i="11" a="1"/>
  <c r="M2111" i="11" s="1"/>
  <c r="M3949" i="11" a="1"/>
  <c r="M3949" i="11" s="1"/>
  <c r="M2110" i="11" a="1"/>
  <c r="M2110" i="11" s="1"/>
  <c r="M2109" i="11" a="1"/>
  <c r="M2109" i="11" s="1"/>
  <c r="M3950" i="11" a="1"/>
  <c r="M3950" i="11" s="1"/>
  <c r="M2108" i="11" a="1"/>
  <c r="M2108" i="11" s="1"/>
  <c r="M2107" i="11" a="1"/>
  <c r="M2107" i="11" s="1"/>
  <c r="M3951" i="11" a="1"/>
  <c r="M3951" i="11" s="1"/>
  <c r="M2106" i="11" a="1"/>
  <c r="M2106" i="11" s="1"/>
  <c r="M2105" i="11" a="1"/>
  <c r="M2105" i="11" s="1"/>
  <c r="M3952" i="11" a="1"/>
  <c r="M3952" i="11" s="1"/>
  <c r="M2104" i="11" a="1"/>
  <c r="M2104" i="11" s="1"/>
  <c r="M2103" i="11" a="1"/>
  <c r="M2103" i="11" s="1"/>
  <c r="M3953" i="11" a="1"/>
  <c r="M3953" i="11" s="1"/>
  <c r="M2102" i="11" a="1"/>
  <c r="M2102" i="11" s="1"/>
  <c r="M2101" i="11" a="1"/>
  <c r="M2101" i="11" s="1"/>
  <c r="M3954" i="11" a="1"/>
  <c r="M3954" i="11" s="1"/>
  <c r="M2100" i="11" a="1"/>
  <c r="M2100" i="11" s="1"/>
  <c r="M2099" i="11" a="1"/>
  <c r="M2099" i="11" s="1"/>
  <c r="M3955" i="11" a="1"/>
  <c r="M3955" i="11" s="1"/>
  <c r="M2098" i="11" a="1"/>
  <c r="M2098" i="11" s="1"/>
  <c r="M2097" i="11" a="1"/>
  <c r="M2097" i="11" s="1"/>
  <c r="M3956" i="11" a="1"/>
  <c r="M3956" i="11" s="1"/>
  <c r="M2096" i="11" a="1"/>
  <c r="M2096" i="11" s="1"/>
  <c r="M2095" i="11" a="1"/>
  <c r="M2095" i="11" s="1"/>
  <c r="M3957" i="11" a="1"/>
  <c r="M3957" i="11" s="1"/>
  <c r="M2094" i="11" a="1"/>
  <c r="M2094" i="11" s="1"/>
  <c r="M2093" i="11" a="1"/>
  <c r="M2093" i="11" s="1"/>
  <c r="M3958" i="11" a="1"/>
  <c r="M3958" i="11" s="1"/>
  <c r="M2092" i="11" a="1"/>
  <c r="M2092" i="11" s="1"/>
  <c r="M2091" i="11" a="1"/>
  <c r="M2091" i="11" s="1"/>
  <c r="M3959" i="11" a="1"/>
  <c r="M3959" i="11" s="1"/>
  <c r="M2090" i="11" a="1"/>
  <c r="M2090" i="11" s="1"/>
  <c r="M2089" i="11" a="1"/>
  <c r="M2089" i="11" s="1"/>
  <c r="M3960" i="11" a="1"/>
  <c r="M3960" i="11" s="1"/>
  <c r="M2088" i="11" a="1"/>
  <c r="M2088" i="11" s="1"/>
  <c r="M2087" i="11" a="1"/>
  <c r="M2087" i="11" s="1"/>
  <c r="M3961" i="11" a="1"/>
  <c r="M3961" i="11" s="1"/>
  <c r="M2086" i="11" a="1"/>
  <c r="M2086" i="11" s="1"/>
  <c r="M2085" i="11" a="1"/>
  <c r="M2085" i="11" s="1"/>
  <c r="M3962" i="11" a="1"/>
  <c r="M3962" i="11" s="1"/>
  <c r="M2084" i="11" a="1"/>
  <c r="M2084" i="11" s="1"/>
  <c r="M2083" i="11" a="1"/>
  <c r="M2083" i="11" s="1"/>
  <c r="M3963" i="11" a="1"/>
  <c r="M3963" i="11" s="1"/>
  <c r="M2082" i="11" a="1"/>
  <c r="M2082" i="11" s="1"/>
  <c r="M2081" i="11" a="1"/>
  <c r="M2081" i="11" s="1"/>
  <c r="M3964" i="11" a="1"/>
  <c r="M3964" i="11" s="1"/>
  <c r="M2080" i="11" a="1"/>
  <c r="M2080" i="11" s="1"/>
  <c r="M2079" i="11" a="1"/>
  <c r="M2079" i="11" s="1"/>
  <c r="M3965" i="11" a="1"/>
  <c r="M3965" i="11" s="1"/>
  <c r="M2078" i="11" a="1"/>
  <c r="M2078" i="11" s="1"/>
  <c r="M2077" i="11" a="1"/>
  <c r="M2077" i="11" s="1"/>
  <c r="M3966" i="11" a="1"/>
  <c r="M3966" i="11" s="1"/>
  <c r="M2076" i="11" a="1"/>
  <c r="M2076" i="11" s="1"/>
  <c r="M2075" i="11" a="1"/>
  <c r="M2075" i="11" s="1"/>
  <c r="M3967" i="11" a="1"/>
  <c r="M3967" i="11" s="1"/>
  <c r="M2074" i="11" a="1"/>
  <c r="M2074" i="11" s="1"/>
  <c r="M2073" i="11" a="1"/>
  <c r="M2073" i="11" s="1"/>
  <c r="M3968" i="11" a="1"/>
  <c r="M3968" i="11" s="1"/>
  <c r="M2072" i="11" a="1"/>
  <c r="M2072" i="11" s="1"/>
  <c r="M2071" i="11" a="1"/>
  <c r="M2071" i="11" s="1"/>
  <c r="M3969" i="11" a="1"/>
  <c r="M3969" i="11" s="1"/>
  <c r="M2070" i="11" a="1"/>
  <c r="M2070" i="11" s="1"/>
  <c r="M2069" i="11" a="1"/>
  <c r="M2069" i="11" s="1"/>
  <c r="M3970" i="11" a="1"/>
  <c r="M3970" i="11" s="1"/>
  <c r="M2068" i="11" a="1"/>
  <c r="M2068" i="11" s="1"/>
  <c r="M2067" i="11" a="1"/>
  <c r="M2067" i="11" s="1"/>
  <c r="M3971" i="11" a="1"/>
  <c r="M3971" i="11" s="1"/>
  <c r="M2066" i="11" a="1"/>
  <c r="M2066" i="11" s="1"/>
  <c r="M2065" i="11" a="1"/>
  <c r="M2065" i="11" s="1"/>
  <c r="M3972" i="11" a="1"/>
  <c r="M3972" i="11" s="1"/>
  <c r="M2064" i="11" a="1"/>
  <c r="M2064" i="11" s="1"/>
  <c r="M2063" i="11" a="1"/>
  <c r="M2063" i="11" s="1"/>
  <c r="M3973" i="11" a="1"/>
  <c r="M3973" i="11" s="1"/>
  <c r="M2062" i="11" a="1"/>
  <c r="M2062" i="11" s="1"/>
  <c r="M2061" i="11" a="1"/>
  <c r="M2061" i="11" s="1"/>
  <c r="M3974" i="11" a="1"/>
  <c r="M3974" i="11" s="1"/>
  <c r="M2060" i="11" a="1"/>
  <c r="M2060" i="11" s="1"/>
  <c r="M2059" i="11" a="1"/>
  <c r="M2059" i="11" s="1"/>
  <c r="M3975" i="11" a="1"/>
  <c r="M3975" i="11" s="1"/>
  <c r="M2058" i="11" a="1"/>
  <c r="M2058" i="11" s="1"/>
  <c r="M2057" i="11" a="1"/>
  <c r="M2057" i="11" s="1"/>
  <c r="M3976" i="11" a="1"/>
  <c r="M3976" i="11" s="1"/>
  <c r="M2056" i="11" a="1"/>
  <c r="M2056" i="11" s="1"/>
  <c r="M2055" i="11" a="1"/>
  <c r="M2055" i="11" s="1"/>
  <c r="M3977" i="11" a="1"/>
  <c r="M3977" i="11" s="1"/>
  <c r="M2054" i="11" a="1"/>
  <c r="M2054" i="11" s="1"/>
  <c r="M2053" i="11" a="1"/>
  <c r="M2053" i="11" s="1"/>
  <c r="M3978" i="11" a="1"/>
  <c r="M3978" i="11" s="1"/>
  <c r="M2052" i="11" a="1"/>
  <c r="M2052" i="11" s="1"/>
  <c r="M2051" i="11" a="1"/>
  <c r="M2051" i="11" s="1"/>
  <c r="M3979" i="11" a="1"/>
  <c r="M3979" i="11" s="1"/>
  <c r="M2050" i="11" a="1"/>
  <c r="M2050" i="11" s="1"/>
  <c r="M2049" i="11" a="1"/>
  <c r="M2049" i="11" s="1"/>
  <c r="M3980" i="11" a="1"/>
  <c r="M3980" i="11" s="1"/>
  <c r="M2048" i="11" a="1"/>
  <c r="M2048" i="11" s="1"/>
  <c r="M2047" i="11" a="1"/>
  <c r="M2047" i="11" s="1"/>
  <c r="M3981" i="11" a="1"/>
  <c r="M3981" i="11" s="1"/>
  <c r="M2046" i="11" a="1"/>
  <c r="M2046" i="11" s="1"/>
  <c r="M2045" i="11" a="1"/>
  <c r="M2045" i="11" s="1"/>
  <c r="M3982" i="11" a="1"/>
  <c r="M3982" i="11" s="1"/>
  <c r="M2044" i="11" a="1"/>
  <c r="M2044" i="11" s="1"/>
  <c r="M2043" i="11" a="1"/>
  <c r="M2043" i="11" s="1"/>
  <c r="M3983" i="11" a="1"/>
  <c r="M3983" i="11" s="1"/>
  <c r="M2042" i="11" a="1"/>
  <c r="M2042" i="11" s="1"/>
  <c r="M2041" i="11" a="1"/>
  <c r="M2041" i="11" s="1"/>
  <c r="M3984" i="11" a="1"/>
  <c r="M3984" i="11" s="1"/>
  <c r="M2040" i="11" a="1"/>
  <c r="M2040" i="11" s="1"/>
  <c r="M2039" i="11" a="1"/>
  <c r="M2039" i="11" s="1"/>
  <c r="M3985" i="11" a="1"/>
  <c r="M3985" i="11" s="1"/>
  <c r="M2038" i="11" a="1"/>
  <c r="M2038" i="11" s="1"/>
  <c r="M2037" i="11" a="1"/>
  <c r="M2037" i="11" s="1"/>
  <c r="M3986" i="11" a="1"/>
  <c r="M3986" i="11" s="1"/>
  <c r="M2036" i="11" a="1"/>
  <c r="M2036" i="11" s="1"/>
  <c r="M2035" i="11" a="1"/>
  <c r="M2035" i="11" s="1"/>
  <c r="M3987" i="11" a="1"/>
  <c r="M3987" i="11" s="1"/>
  <c r="M2034" i="11" a="1"/>
  <c r="M2034" i="11" s="1"/>
  <c r="M2033" i="11" a="1"/>
  <c r="M2033" i="11" s="1"/>
  <c r="M3988" i="11" a="1"/>
  <c r="M3988" i="11" s="1"/>
  <c r="M2032" i="11" a="1"/>
  <c r="M2032" i="11" s="1"/>
  <c r="M2031" i="11" a="1"/>
  <c r="M2031" i="11" s="1"/>
  <c r="M3989" i="11" a="1"/>
  <c r="M3989" i="11" s="1"/>
  <c r="M2030" i="11" a="1"/>
  <c r="M2030" i="11" s="1"/>
  <c r="M2029" i="11" a="1"/>
  <c r="M2029" i="11" s="1"/>
  <c r="M3990" i="11" a="1"/>
  <c r="M3990" i="11" s="1"/>
  <c r="M2028" i="11" a="1"/>
  <c r="M2028" i="11" s="1"/>
  <c r="M2027" i="11" a="1"/>
  <c r="M2027" i="11" s="1"/>
  <c r="M3991" i="11" a="1"/>
  <c r="M3991" i="11" s="1"/>
  <c r="M2026" i="11" a="1"/>
  <c r="M2026" i="11" s="1"/>
  <c r="M2025" i="11" a="1"/>
  <c r="M2025" i="11" s="1"/>
  <c r="M3992" i="11" a="1"/>
  <c r="M3992" i="11" s="1"/>
  <c r="M2024" i="11" a="1"/>
  <c r="M2024" i="11" s="1"/>
  <c r="M2023" i="11" a="1"/>
  <c r="M2023" i="11" s="1"/>
  <c r="M3993" i="11" a="1"/>
  <c r="M3993" i="11" s="1"/>
  <c r="M2022" i="11" a="1"/>
  <c r="M2022" i="11" s="1"/>
  <c r="M2021" i="11" a="1"/>
  <c r="M2021" i="11" s="1"/>
  <c r="M3994" i="11" a="1"/>
  <c r="M3994" i="11" s="1"/>
  <c r="M2020" i="11" a="1"/>
  <c r="M2020" i="11" s="1"/>
  <c r="M2019" i="11" a="1"/>
  <c r="M2019" i="11" s="1"/>
  <c r="M3995" i="11" a="1"/>
  <c r="M3995" i="11" s="1"/>
  <c r="M2018" i="11" a="1"/>
  <c r="M2018" i="11" s="1"/>
  <c r="M2017" i="11" a="1"/>
  <c r="M2017" i="11" s="1"/>
  <c r="M3996" i="11" a="1"/>
  <c r="M3996" i="11" s="1"/>
  <c r="M2016" i="11" a="1"/>
  <c r="M2016" i="11" s="1"/>
  <c r="M2015" i="11" a="1"/>
  <c r="M2015" i="11" s="1"/>
  <c r="M3997" i="11" a="1"/>
  <c r="M3997" i="11" s="1"/>
  <c r="M2014" i="11" a="1"/>
  <c r="M2014" i="11" s="1"/>
  <c r="M2013" i="11" a="1"/>
  <c r="M2013" i="11" s="1"/>
  <c r="M3998" i="11" a="1"/>
  <c r="M3998" i="11" s="1"/>
  <c r="M2012" i="11" a="1"/>
  <c r="M2012" i="11" s="1"/>
  <c r="M2011" i="11" a="1"/>
  <c r="M2011" i="11" s="1"/>
  <c r="M3999" i="11" a="1"/>
  <c r="M3999" i="11" s="1"/>
  <c r="M2010" i="11" a="1"/>
  <c r="M2010" i="11" s="1"/>
  <c r="M2009" i="11" a="1"/>
  <c r="M2009" i="11" s="1"/>
  <c r="M4000" i="11" a="1"/>
  <c r="M4000" i="11" s="1"/>
  <c r="M2008" i="11" a="1"/>
  <c r="M2008" i="11" s="1"/>
  <c r="M2007" i="11" a="1"/>
  <c r="M2007" i="11" s="1"/>
  <c r="M4001" i="11" a="1"/>
  <c r="M4001" i="11" s="1"/>
  <c r="M2006" i="11" a="1"/>
  <c r="M2006" i="11" s="1"/>
  <c r="M2005" i="11" a="1"/>
  <c r="M2005" i="11" s="1"/>
  <c r="M4002" i="11" a="1"/>
  <c r="M4002" i="11" s="1"/>
  <c r="M2004" i="11" a="1"/>
  <c r="M2004" i="11" s="1"/>
  <c r="M2003" i="11" a="1"/>
  <c r="M2003" i="11" s="1"/>
  <c r="M4003" i="11" a="1"/>
  <c r="M4003" i="11" s="1"/>
  <c r="M2002" i="11" a="1"/>
  <c r="M2002" i="11" s="1"/>
  <c r="M2001" i="11" a="1"/>
  <c r="M2001" i="11" s="1"/>
  <c r="M4004" i="11" a="1"/>
  <c r="M4004" i="11" s="1"/>
  <c r="M2000" i="11" a="1"/>
  <c r="M2000" i="11" s="1"/>
  <c r="M1999" i="11" a="1"/>
  <c r="M1999" i="11" s="1"/>
  <c r="M4005" i="11" a="1"/>
  <c r="M4005" i="11" s="1"/>
  <c r="M1998" i="11" a="1"/>
  <c r="M1998" i="11" s="1"/>
  <c r="M1997" i="11" a="1"/>
  <c r="M1997" i="11" s="1"/>
  <c r="M4006" i="11" a="1"/>
  <c r="M4006" i="11" s="1"/>
  <c r="M1996" i="11" a="1"/>
  <c r="M1996" i="11" s="1"/>
  <c r="M1995" i="11" a="1"/>
  <c r="M1995" i="11" s="1"/>
  <c r="M4007" i="11" a="1"/>
  <c r="M4007" i="11" s="1"/>
  <c r="M1994" i="11" a="1"/>
  <c r="M1994" i="11" s="1"/>
  <c r="M1993" i="11" a="1"/>
  <c r="M1993" i="11" s="1"/>
  <c r="M4008" i="11" a="1"/>
  <c r="M4008" i="11" s="1"/>
  <c r="M1992" i="11" a="1"/>
  <c r="M1992" i="11" s="1"/>
  <c r="M1991" i="11" a="1"/>
  <c r="M1991" i="11" s="1"/>
  <c r="M4009" i="11" a="1"/>
  <c r="M4009" i="11" s="1"/>
  <c r="M1990" i="11" a="1"/>
  <c r="M1990" i="11" s="1"/>
  <c r="M1989" i="11" a="1"/>
  <c r="M1989" i="11" s="1"/>
  <c r="M4010" i="11" a="1"/>
  <c r="M4010" i="11" s="1"/>
  <c r="M1988" i="11" a="1"/>
  <c r="M1988" i="11" s="1"/>
  <c r="M1987" i="11" a="1"/>
  <c r="M1987" i="11" s="1"/>
  <c r="M4011" i="11" a="1"/>
  <c r="M4011" i="11" s="1"/>
  <c r="M1986" i="11" a="1"/>
  <c r="M1986" i="11" s="1"/>
  <c r="M1985" i="11" a="1"/>
  <c r="M1985" i="11" s="1"/>
  <c r="M4012" i="11" a="1"/>
  <c r="M4012" i="11" s="1"/>
  <c r="M1984" i="11" a="1"/>
  <c r="M1984" i="11" s="1"/>
  <c r="M1983" i="11" a="1"/>
  <c r="M1983" i="11" s="1"/>
  <c r="M4013" i="11" a="1"/>
  <c r="M4013" i="11" s="1"/>
  <c r="M1982" i="11" a="1"/>
  <c r="M1982" i="11" s="1"/>
  <c r="M1981" i="11" a="1"/>
  <c r="M1981" i="11" s="1"/>
  <c r="M4014" i="11" a="1"/>
  <c r="M4014" i="11" s="1"/>
  <c r="M1980" i="11" a="1"/>
  <c r="M1980" i="11" s="1"/>
  <c r="M1979" i="11" a="1"/>
  <c r="M1979" i="11" s="1"/>
  <c r="M4015" i="11" a="1"/>
  <c r="M4015" i="11" s="1"/>
  <c r="M1978" i="11" a="1"/>
  <c r="M1978" i="11" s="1"/>
  <c r="M1977" i="11" a="1"/>
  <c r="M1977" i="11" s="1"/>
  <c r="M4016" i="11" a="1"/>
  <c r="M4016" i="11" s="1"/>
  <c r="M1976" i="11" a="1"/>
  <c r="M1976" i="11" s="1"/>
  <c r="M1975" i="11" a="1"/>
  <c r="M1975" i="11" s="1"/>
  <c r="M4017" i="11" a="1"/>
  <c r="M4017" i="11" s="1"/>
  <c r="M1974" i="11" a="1"/>
  <c r="M1974" i="11" s="1"/>
  <c r="M1973" i="11" a="1"/>
  <c r="M1973" i="11" s="1"/>
  <c r="M4018" i="11" a="1"/>
  <c r="M4018" i="11" s="1"/>
  <c r="M1972" i="11" a="1"/>
  <c r="M1972" i="11" s="1"/>
  <c r="M1971" i="11" a="1"/>
  <c r="M1971" i="11" s="1"/>
  <c r="M4019" i="11" a="1"/>
  <c r="M4019" i="11" s="1"/>
  <c r="M1970" i="11" a="1"/>
  <c r="M1970" i="11" s="1"/>
  <c r="M1969" i="11" a="1"/>
  <c r="M1969" i="11" s="1"/>
  <c r="M4020" i="11" a="1"/>
  <c r="M4020" i="11" s="1"/>
  <c r="M1968" i="11" a="1"/>
  <c r="M1968" i="11" s="1"/>
  <c r="M1967" i="11" a="1"/>
  <c r="M1967" i="11" s="1"/>
  <c r="M4021" i="11" a="1"/>
  <c r="M4021" i="11" s="1"/>
  <c r="M1966" i="11" a="1"/>
  <c r="M1966" i="11" s="1"/>
  <c r="M1965" i="11" a="1"/>
  <c r="M1965" i="11" s="1"/>
  <c r="M4022" i="11" a="1"/>
  <c r="M4022" i="11" s="1"/>
  <c r="M1964" i="11" a="1"/>
  <c r="M1964" i="11" s="1"/>
  <c r="M1963" i="11" a="1"/>
  <c r="M1963" i="11" s="1"/>
  <c r="M4023" i="11" a="1"/>
  <c r="M4023" i="11" s="1"/>
  <c r="M1962" i="11" a="1"/>
  <c r="M1962" i="11" s="1"/>
  <c r="M1961" i="11" a="1"/>
  <c r="M1961" i="11" s="1"/>
  <c r="M4024" i="11" a="1"/>
  <c r="M4024" i="11" s="1"/>
  <c r="M1960" i="11" a="1"/>
  <c r="M1960" i="11" s="1"/>
  <c r="M1959" i="11" a="1"/>
  <c r="M1959" i="11" s="1"/>
  <c r="M4025" i="11" a="1"/>
  <c r="M4025" i="11" s="1"/>
  <c r="M1958" i="11" a="1"/>
  <c r="M1958" i="11" s="1"/>
  <c r="M1957" i="11" a="1"/>
  <c r="M1957" i="11" s="1"/>
  <c r="M4026" i="11" a="1"/>
  <c r="M4026" i="11" s="1"/>
  <c r="M1956" i="11" a="1"/>
  <c r="M1956" i="11" s="1"/>
  <c r="M1955" i="11" a="1"/>
  <c r="M1955" i="11" s="1"/>
  <c r="M4027" i="11" a="1"/>
  <c r="M4027" i="11" s="1"/>
  <c r="M1954" i="11" a="1"/>
  <c r="M1954" i="11" s="1"/>
  <c r="M1953" i="11" a="1"/>
  <c r="M1953" i="11" s="1"/>
  <c r="M4028" i="11" a="1"/>
  <c r="M4028" i="11" s="1"/>
  <c r="M1952" i="11" a="1"/>
  <c r="M1952" i="11" s="1"/>
  <c r="M1951" i="11" a="1"/>
  <c r="M1951" i="11" s="1"/>
  <c r="M4029" i="11" a="1"/>
  <c r="M4029" i="11" s="1"/>
  <c r="M1950" i="11" a="1"/>
  <c r="M1950" i="11" s="1"/>
  <c r="M1949" i="11" a="1"/>
  <c r="M1949" i="11" s="1"/>
  <c r="M4030" i="11" a="1"/>
  <c r="M4030" i="11" s="1"/>
  <c r="M1948" i="11" a="1"/>
  <c r="M1948" i="11" s="1"/>
  <c r="M1947" i="11" a="1"/>
  <c r="M1947" i="11" s="1"/>
  <c r="M4031" i="11" a="1"/>
  <c r="M4031" i="11" s="1"/>
  <c r="M1946" i="11" a="1"/>
  <c r="M1946" i="11" s="1"/>
  <c r="M1945" i="11" a="1"/>
  <c r="M1945" i="11" s="1"/>
  <c r="M4032" i="11" a="1"/>
  <c r="M4032" i="11" s="1"/>
  <c r="M1944" i="11" a="1"/>
  <c r="M1944" i="11" s="1"/>
  <c r="M1943" i="11" a="1"/>
  <c r="M1943" i="11" s="1"/>
  <c r="M4033" i="11" a="1"/>
  <c r="M4033" i="11" s="1"/>
  <c r="M1942" i="11" a="1"/>
  <c r="M1942" i="11" s="1"/>
  <c r="M1941" i="11" a="1"/>
  <c r="M1941" i="11" s="1"/>
  <c r="M4034" i="11" a="1"/>
  <c r="M4034" i="11" s="1"/>
  <c r="M1940" i="11" a="1"/>
  <c r="M1940" i="11" s="1"/>
  <c r="M1939" i="11" a="1"/>
  <c r="M1939" i="11" s="1"/>
  <c r="M4035" i="11" a="1"/>
  <c r="M4035" i="11" s="1"/>
  <c r="M1938" i="11" a="1"/>
  <c r="M1938" i="11" s="1"/>
  <c r="M1937" i="11" a="1"/>
  <c r="M1937" i="11" s="1"/>
  <c r="M4036" i="11" a="1"/>
  <c r="M4036" i="11" s="1"/>
  <c r="M1936" i="11" a="1"/>
  <c r="M1936" i="11" s="1"/>
  <c r="M1935" i="11" a="1"/>
  <c r="M1935" i="11" s="1"/>
  <c r="M4037" i="11" a="1"/>
  <c r="M4037" i="11" s="1"/>
  <c r="M1934" i="11" a="1"/>
  <c r="M1934" i="11" s="1"/>
  <c r="M1933" i="11" a="1"/>
  <c r="M1933" i="11" s="1"/>
  <c r="M4038" i="11" a="1"/>
  <c r="M4038" i="11" s="1"/>
  <c r="M1932" i="11" a="1"/>
  <c r="M1932" i="11" s="1"/>
  <c r="M1931" i="11" a="1"/>
  <c r="M1931" i="11" s="1"/>
  <c r="M4039" i="11" a="1"/>
  <c r="M4039" i="11" s="1"/>
  <c r="M1930" i="11" a="1"/>
  <c r="M1930" i="11" s="1"/>
  <c r="M1929" i="11" a="1"/>
  <c r="M1929" i="11" s="1"/>
  <c r="M4040" i="11" a="1"/>
  <c r="M4040" i="11" s="1"/>
  <c r="M1928" i="11" a="1"/>
  <c r="M1928" i="11" s="1"/>
  <c r="M1927" i="11" a="1"/>
  <c r="M1927" i="11" s="1"/>
  <c r="M4041" i="11" a="1"/>
  <c r="M4041" i="11" s="1"/>
  <c r="M1926" i="11" a="1"/>
  <c r="M1926" i="11" s="1"/>
  <c r="M1925" i="11" a="1"/>
  <c r="M1925" i="11" s="1"/>
  <c r="M4042" i="11" a="1"/>
  <c r="M4042" i="11" s="1"/>
  <c r="M1924" i="11" a="1"/>
  <c r="M1924" i="11" s="1"/>
  <c r="M1923" i="11" a="1"/>
  <c r="M1923" i="11" s="1"/>
  <c r="M4043" i="11" a="1"/>
  <c r="M4043" i="11" s="1"/>
  <c r="M1922" i="11" a="1"/>
  <c r="M1922" i="11" s="1"/>
  <c r="M1921" i="11" a="1"/>
  <c r="M1921" i="11" s="1"/>
  <c r="M4044" i="11" a="1"/>
  <c r="M4044" i="11" s="1"/>
  <c r="M1920" i="11" a="1"/>
  <c r="M1920" i="11" s="1"/>
  <c r="M1919" i="11" a="1"/>
  <c r="M1919" i="11" s="1"/>
  <c r="M4045" i="11" a="1"/>
  <c r="M4045" i="11" s="1"/>
  <c r="M1918" i="11" a="1"/>
  <c r="M1918" i="11" s="1"/>
  <c r="M1917" i="11" a="1"/>
  <c r="M1917" i="11" s="1"/>
  <c r="M4046" i="11" a="1"/>
  <c r="M4046" i="11" s="1"/>
  <c r="M1916" i="11" a="1"/>
  <c r="M1916" i="11" s="1"/>
  <c r="M1915" i="11" a="1"/>
  <c r="M1915" i="11" s="1"/>
  <c r="M4047" i="11" a="1"/>
  <c r="M4047" i="11" s="1"/>
  <c r="M1914" i="11" a="1"/>
  <c r="M1914" i="11" s="1"/>
  <c r="M1913" i="11" a="1"/>
  <c r="M1913" i="11" s="1"/>
  <c r="M4048" i="11" a="1"/>
  <c r="M4048" i="11" s="1"/>
  <c r="M1912" i="11" a="1"/>
  <c r="M1912" i="11" s="1"/>
  <c r="M1911" i="11" a="1"/>
  <c r="M1911" i="11" s="1"/>
  <c r="M4049" i="11" a="1"/>
  <c r="M4049" i="11" s="1"/>
  <c r="M1910" i="11" a="1"/>
  <c r="M1910" i="11" s="1"/>
  <c r="M1909" i="11" a="1"/>
  <c r="M1909" i="11" s="1"/>
  <c r="M4050" i="11" a="1"/>
  <c r="M4050" i="11" s="1"/>
  <c r="M1908" i="11" a="1"/>
  <c r="M1908" i="11" s="1"/>
  <c r="M1907" i="11" a="1"/>
  <c r="M1907" i="11" s="1"/>
  <c r="M4051" i="11" a="1"/>
  <c r="M4051" i="11" s="1"/>
  <c r="M1906" i="11" a="1"/>
  <c r="M1906" i="11" s="1"/>
  <c r="M1905" i="11" a="1"/>
  <c r="M1905" i="11" s="1"/>
  <c r="M4052" i="11" a="1"/>
  <c r="M4052" i="11" s="1"/>
  <c r="M1904" i="11" a="1"/>
  <c r="M1904" i="11" s="1"/>
  <c r="M1903" i="11" a="1"/>
  <c r="M1903" i="11" s="1"/>
  <c r="M4053" i="11" a="1"/>
  <c r="M4053" i="11" s="1"/>
  <c r="M1902" i="11" a="1"/>
  <c r="M1902" i="11" s="1"/>
  <c r="M1901" i="11" a="1"/>
  <c r="M1901" i="11" s="1"/>
  <c r="M4054" i="11" a="1"/>
  <c r="M4054" i="11" s="1"/>
  <c r="M1828" i="11" a="1"/>
  <c r="M1828" i="11" s="1"/>
  <c r="M1827" i="11" a="1"/>
  <c r="M1827" i="11" s="1"/>
  <c r="M4055" i="11" a="1"/>
  <c r="M4055" i="11" s="1"/>
  <c r="M1826" i="11" a="1"/>
  <c r="M1826" i="11" s="1"/>
  <c r="M1825" i="11" a="1"/>
  <c r="M1825" i="11" s="1"/>
  <c r="M4056" i="11" a="1"/>
  <c r="M4056" i="11" s="1"/>
  <c r="M1824" i="11" a="1"/>
  <c r="M1824" i="11" s="1"/>
  <c r="M1823" i="11" a="1"/>
  <c r="M1823" i="11" s="1"/>
  <c r="M4057" i="11" a="1"/>
  <c r="M4057" i="11" s="1"/>
  <c r="M1822" i="11" a="1"/>
  <c r="M1822" i="11" s="1"/>
  <c r="M1821" i="11" a="1"/>
  <c r="M1821" i="11" s="1"/>
  <c r="M4058" i="11" a="1"/>
  <c r="M4058" i="11" s="1"/>
  <c r="M1820" i="11" a="1"/>
  <c r="M1820" i="11" s="1"/>
  <c r="M1819" i="11" a="1"/>
  <c r="M1819" i="11" s="1"/>
  <c r="M4059" i="11" a="1"/>
  <c r="M4059" i="11" s="1"/>
  <c r="M1818" i="11" a="1"/>
  <c r="M1818" i="11" s="1"/>
  <c r="M1817" i="11" a="1"/>
  <c r="M1817" i="11" s="1"/>
  <c r="M4060" i="11" a="1"/>
  <c r="M4060" i="11" s="1"/>
  <c r="M1816" i="11" a="1"/>
  <c r="M1816" i="11" s="1"/>
  <c r="M1815" i="11" a="1"/>
  <c r="M1815" i="11" s="1"/>
  <c r="M4061" i="11" a="1"/>
  <c r="M4061" i="11" s="1"/>
  <c r="M1814" i="11" a="1"/>
  <c r="M1814" i="11" s="1"/>
  <c r="M1813" i="11" a="1"/>
  <c r="M1813" i="11" s="1"/>
  <c r="M4062" i="11" a="1"/>
  <c r="M4062" i="11" s="1"/>
  <c r="M1812" i="11" a="1"/>
  <c r="M1812" i="11" s="1"/>
  <c r="M1811" i="11" a="1"/>
  <c r="M1811" i="11" s="1"/>
  <c r="M4063" i="11" a="1"/>
  <c r="M4063" i="11" s="1"/>
  <c r="M1810" i="11" a="1"/>
  <c r="M1810" i="11" s="1"/>
  <c r="M1809" i="11" a="1"/>
  <c r="M1809" i="11" s="1"/>
  <c r="M4064" i="11" a="1"/>
  <c r="M4064" i="11" s="1"/>
  <c r="M1808" i="11" a="1"/>
  <c r="M1808" i="11" s="1"/>
  <c r="M1807" i="11" a="1"/>
  <c r="M1807" i="11" s="1"/>
  <c r="M4065" i="11" a="1"/>
  <c r="M4065" i="11" s="1"/>
  <c r="M1806" i="11" a="1"/>
  <c r="M1806" i="11" s="1"/>
  <c r="M1805" i="11" a="1"/>
  <c r="M1805" i="11" s="1"/>
  <c r="M4066" i="11" a="1"/>
  <c r="M4066" i="11" s="1"/>
  <c r="M1804" i="11" a="1"/>
  <c r="M1804" i="11" s="1"/>
  <c r="M1803" i="11" a="1"/>
  <c r="M1803" i="11" s="1"/>
  <c r="M4067" i="11" a="1"/>
  <c r="M4067" i="11" s="1"/>
  <c r="M1802" i="11" a="1"/>
  <c r="M1802" i="11" s="1"/>
  <c r="M1801" i="11" a="1"/>
  <c r="M1801" i="11" s="1"/>
  <c r="M4068" i="11" a="1"/>
  <c r="M4068" i="11" s="1"/>
  <c r="M1800" i="11" a="1"/>
  <c r="M1800" i="11" s="1"/>
  <c r="M1799" i="11" a="1"/>
  <c r="M1799" i="11" s="1"/>
  <c r="M4069" i="11" a="1"/>
  <c r="M4069" i="11" s="1"/>
  <c r="M1798" i="11" a="1"/>
  <c r="M1798" i="11" s="1"/>
  <c r="M1797" i="11" a="1"/>
  <c r="M1797" i="11" s="1"/>
  <c r="M4070" i="11" a="1"/>
  <c r="M4070" i="11" s="1"/>
  <c r="M1796" i="11" a="1"/>
  <c r="M1796" i="11" s="1"/>
  <c r="M1795" i="11" a="1"/>
  <c r="M1795" i="11" s="1"/>
  <c r="M4071" i="11" a="1"/>
  <c r="M4071" i="11" s="1"/>
  <c r="M1794" i="11" a="1"/>
  <c r="M1794" i="11" s="1"/>
  <c r="M1793" i="11" a="1"/>
  <c r="M1793" i="11" s="1"/>
  <c r="M4072" i="11" a="1"/>
  <c r="M4072" i="11" s="1"/>
  <c r="M1792" i="11" a="1"/>
  <c r="M1792" i="11" s="1"/>
  <c r="M1791" i="11" a="1"/>
  <c r="M1791" i="11" s="1"/>
  <c r="M4073" i="11" a="1"/>
  <c r="M4073" i="11" s="1"/>
  <c r="M1790" i="11" a="1"/>
  <c r="M1790" i="11" s="1"/>
  <c r="M1789" i="11" a="1"/>
  <c r="M1789" i="11" s="1"/>
  <c r="M1788" i="11" a="1"/>
  <c r="M1788" i="11" s="1"/>
  <c r="M1787" i="11" a="1"/>
  <c r="M1787" i="11" s="1"/>
  <c r="M1786" i="11" a="1"/>
  <c r="M1786" i="11" s="1"/>
  <c r="M1785" i="11" a="1"/>
  <c r="M1785" i="11" s="1"/>
  <c r="M1784" i="11" a="1"/>
  <c r="M1784" i="11" s="1"/>
  <c r="M1783" i="11" a="1"/>
  <c r="M1783" i="11" s="1"/>
  <c r="M1782" i="11" a="1"/>
  <c r="M1782" i="11" s="1"/>
  <c r="M1781" i="11" a="1"/>
  <c r="M1781" i="11" s="1"/>
  <c r="M1780" i="11" a="1"/>
  <c r="M1780" i="11" s="1"/>
  <c r="M1779" i="11" a="1"/>
  <c r="M1779" i="11" s="1"/>
  <c r="M1778" i="11" a="1"/>
  <c r="M1778" i="11" s="1"/>
  <c r="M1777" i="11" a="1"/>
  <c r="M1777" i="11" s="1"/>
  <c r="M1776" i="11" a="1"/>
  <c r="M1776" i="11" s="1"/>
  <c r="M1775" i="11" a="1"/>
  <c r="M1775" i="11" s="1"/>
  <c r="M1774" i="11" a="1"/>
  <c r="M1774" i="11" s="1"/>
  <c r="M1773" i="11" a="1"/>
  <c r="M1773" i="11" s="1"/>
  <c r="M1772" i="11" a="1"/>
  <c r="M1772" i="11" s="1"/>
  <c r="M1771" i="11" a="1"/>
  <c r="M1771" i="11" s="1"/>
  <c r="M1770" i="11" a="1"/>
  <c r="M1770" i="11" s="1"/>
  <c r="M1769" i="11" a="1"/>
  <c r="M1769" i="11" s="1"/>
  <c r="M1768" i="11" a="1"/>
  <c r="M1768" i="11" s="1"/>
  <c r="M1767" i="11" a="1"/>
  <c r="M1767" i="11" s="1"/>
  <c r="M1766" i="11" a="1"/>
  <c r="M1766" i="11" s="1"/>
  <c r="M1765" i="11" a="1"/>
  <c r="M1765" i="11" s="1"/>
  <c r="M1764" i="11" a="1"/>
  <c r="M1764" i="11" s="1"/>
  <c r="M1763" i="11" a="1"/>
  <c r="M1763" i="11" s="1"/>
  <c r="M1762" i="11" a="1"/>
  <c r="M1762" i="11" s="1"/>
  <c r="M1761" i="11" a="1"/>
  <c r="M1761" i="11" s="1"/>
  <c r="M1760" i="11" a="1"/>
  <c r="M1760" i="11" s="1"/>
  <c r="M1759" i="11" a="1"/>
  <c r="M1759" i="11" s="1"/>
  <c r="M1758" i="11" a="1"/>
  <c r="M1758" i="11" s="1"/>
  <c r="M1757" i="11" a="1"/>
  <c r="M1757" i="11" s="1"/>
  <c r="M1756" i="11" a="1"/>
  <c r="M1756" i="11" s="1"/>
  <c r="M1755" i="11" a="1"/>
  <c r="M1755" i="11" s="1"/>
  <c r="M1754" i="11" a="1"/>
  <c r="M1754" i="11" s="1"/>
  <c r="M1753" i="11" a="1"/>
  <c r="M1753" i="11" s="1"/>
  <c r="M1752" i="11" a="1"/>
  <c r="M1752" i="11" s="1"/>
  <c r="M1751" i="11" a="1"/>
  <c r="M1751" i="11" s="1"/>
  <c r="M1750" i="11" a="1"/>
  <c r="M1750" i="11" s="1"/>
  <c r="M1749" i="11" a="1"/>
  <c r="M1749" i="11" s="1"/>
  <c r="M1748" i="11" a="1"/>
  <c r="M1748" i="11" s="1"/>
  <c r="M1747" i="11" a="1"/>
  <c r="M1747" i="11" s="1"/>
  <c r="M1746" i="11" a="1"/>
  <c r="M1746" i="11" s="1"/>
  <c r="M1745" i="11" a="1"/>
  <c r="M1745" i="11" s="1"/>
  <c r="M1744" i="11" a="1"/>
  <c r="M1744" i="11" s="1"/>
  <c r="M1743" i="11" a="1"/>
  <c r="M1743" i="11" s="1"/>
  <c r="M1742" i="11" a="1"/>
  <c r="M1742" i="11" s="1"/>
  <c r="M1741" i="11" a="1"/>
  <c r="M1741" i="11" s="1"/>
  <c r="M1740" i="11" a="1"/>
  <c r="M1740" i="11" s="1"/>
  <c r="M1739" i="11" a="1"/>
  <c r="M1739" i="11" s="1"/>
  <c r="M1738" i="11" a="1"/>
  <c r="M1738" i="11" s="1"/>
  <c r="M1737" i="11" a="1"/>
  <c r="M1737" i="11" s="1"/>
  <c r="M1736" i="11" a="1"/>
  <c r="M1736" i="11" s="1"/>
  <c r="M1735" i="11" a="1"/>
  <c r="M1735" i="11" s="1"/>
  <c r="M1734" i="11" a="1"/>
  <c r="M1734" i="11" s="1"/>
  <c r="M1733" i="11" a="1"/>
  <c r="M1733" i="11" s="1"/>
  <c r="M1732" i="11" a="1"/>
  <c r="M1732" i="11" s="1"/>
  <c r="M1731" i="11" a="1"/>
  <c r="M1731" i="11" s="1"/>
  <c r="M1730" i="11" a="1"/>
  <c r="M1730" i="11" s="1"/>
  <c r="M1729" i="11" a="1"/>
  <c r="M1729" i="11" s="1"/>
  <c r="M1728" i="11" a="1"/>
  <c r="M1728" i="11" s="1"/>
  <c r="M1727" i="11" a="1"/>
  <c r="M1727" i="11" s="1"/>
  <c r="M1726" i="11" a="1"/>
  <c r="M1726" i="11" s="1"/>
  <c r="M1725" i="11" a="1"/>
  <c r="M1725" i="11" s="1"/>
  <c r="M1724" i="11" a="1"/>
  <c r="M1724" i="11" s="1"/>
  <c r="M1723" i="11" a="1"/>
  <c r="M1723" i="11" s="1"/>
  <c r="M1722" i="11" a="1"/>
  <c r="M1722" i="11" s="1"/>
  <c r="M1721" i="11" a="1"/>
  <c r="M1721" i="11" s="1"/>
  <c r="M1720" i="11" a="1"/>
  <c r="M1720" i="11" s="1"/>
  <c r="M1719" i="11" a="1"/>
  <c r="M1719" i="11" s="1"/>
  <c r="M1718" i="11" a="1"/>
  <c r="M1718" i="11" s="1"/>
  <c r="M1717" i="11" a="1"/>
  <c r="M1717" i="11" s="1"/>
  <c r="M1716" i="11" a="1"/>
  <c r="M1716" i="11" s="1"/>
  <c r="M1715" i="11" a="1"/>
  <c r="M1715" i="11" s="1"/>
  <c r="M1714" i="11" a="1"/>
  <c r="M1714" i="11" s="1"/>
  <c r="M1713" i="11" a="1"/>
  <c r="M1713" i="11" s="1"/>
  <c r="M1712" i="11" a="1"/>
  <c r="M1712" i="11" s="1"/>
  <c r="M1711" i="11" a="1"/>
  <c r="M1711" i="11" s="1"/>
  <c r="M1710" i="11" a="1"/>
  <c r="M1710" i="11" s="1"/>
  <c r="M1709" i="11" a="1"/>
  <c r="M1709" i="11" s="1"/>
  <c r="M1708" i="11" a="1"/>
  <c r="M1708" i="11" s="1"/>
  <c r="M1707" i="11" a="1"/>
  <c r="M1707" i="11" s="1"/>
  <c r="M1706" i="11" a="1"/>
  <c r="M1706" i="11" s="1"/>
  <c r="M1705" i="11" a="1"/>
  <c r="M1705" i="11" s="1"/>
  <c r="M1704" i="11" a="1"/>
  <c r="M1704" i="11" s="1"/>
  <c r="M1703" i="11" a="1"/>
  <c r="M1703" i="11" s="1"/>
  <c r="M1702" i="11" a="1"/>
  <c r="M1702" i="11" s="1"/>
  <c r="M1701" i="11" a="1"/>
  <c r="M1701" i="11" s="1"/>
  <c r="M1700" i="11" a="1"/>
  <c r="M1700" i="11" s="1"/>
  <c r="M1699" i="11" a="1"/>
  <c r="M1699" i="11" s="1"/>
  <c r="M1698" i="11" a="1"/>
  <c r="M1698" i="11" s="1"/>
  <c r="M1697" i="11" a="1"/>
  <c r="M1697" i="11" s="1"/>
  <c r="M2426" i="11" a="1"/>
  <c r="M2426" i="11" s="1"/>
  <c r="M2425" i="11" a="1"/>
  <c r="M2425" i="11" s="1"/>
  <c r="M2424" i="11" a="1"/>
  <c r="M2424" i="11" s="1"/>
  <c r="M2423" i="11" a="1"/>
  <c r="M2423" i="11" s="1"/>
  <c r="M2422" i="11" a="1"/>
  <c r="M2422" i="11" s="1"/>
  <c r="M2421" i="11" a="1"/>
  <c r="M2421" i="11" s="1"/>
  <c r="M2420" i="11" a="1"/>
  <c r="M2420" i="11" s="1"/>
  <c r="M2419" i="11" a="1"/>
  <c r="M2419" i="11" s="1"/>
  <c r="M2418" i="11" a="1"/>
  <c r="M2418" i="11" s="1"/>
  <c r="M2417" i="11" a="1"/>
  <c r="M2417" i="11" s="1"/>
  <c r="M2416" i="11" a="1"/>
  <c r="M2416" i="11" s="1"/>
  <c r="M2415" i="11" a="1"/>
  <c r="M2415" i="11" s="1"/>
  <c r="M2414" i="11" a="1"/>
  <c r="M2414" i="11" s="1"/>
  <c r="M2413" i="11" a="1"/>
  <c r="M2413" i="11" s="1"/>
  <c r="M2412" i="11" a="1"/>
  <c r="M2412" i="11" s="1"/>
  <c r="M2411" i="11" a="1"/>
  <c r="M2411" i="11" s="1"/>
  <c r="M2410" i="11" a="1"/>
  <c r="M2410" i="11" s="1"/>
  <c r="M2409" i="11" a="1"/>
  <c r="M2409" i="11" s="1"/>
  <c r="M2408" i="11" a="1"/>
  <c r="M2408" i="11" s="1"/>
  <c r="M2407" i="11" a="1"/>
  <c r="M2407" i="11" s="1"/>
  <c r="M2406" i="11" a="1"/>
  <c r="M2406" i="11" s="1"/>
  <c r="M1696" i="11" a="1"/>
  <c r="M1696" i="11" s="1"/>
  <c r="M1695" i="11" a="1"/>
  <c r="M1695" i="11" s="1"/>
  <c r="M1694" i="11" a="1"/>
  <c r="M1694" i="11" s="1"/>
  <c r="M1693" i="11" a="1"/>
  <c r="M1693" i="11" s="1"/>
  <c r="M1692" i="11" a="1"/>
  <c r="M1692" i="11" s="1"/>
  <c r="M1691" i="11" a="1"/>
  <c r="M1691" i="11" s="1"/>
  <c r="M1690" i="11" a="1"/>
  <c r="M1690" i="11" s="1"/>
  <c r="M1689" i="11" a="1"/>
  <c r="M1689" i="11" s="1"/>
  <c r="M1688" i="11" a="1"/>
  <c r="M1688" i="11" s="1"/>
  <c r="M1687" i="11" a="1"/>
  <c r="M1687" i="11" s="1"/>
  <c r="M1686" i="11" a="1"/>
  <c r="M1686" i="11" s="1"/>
  <c r="M1685" i="11" a="1"/>
  <c r="M1685" i="11" s="1"/>
  <c r="M1684" i="11" a="1"/>
  <c r="M1684" i="11" s="1"/>
  <c r="M1683" i="11" a="1"/>
  <c r="M1683" i="11" s="1"/>
  <c r="M4096" i="11" a="1"/>
  <c r="M4096" i="11" s="1"/>
  <c r="M1682" i="11" a="1"/>
  <c r="M1682" i="11" s="1"/>
  <c r="M1681" i="11" a="1"/>
  <c r="M1681" i="11" s="1"/>
  <c r="M4097" i="11" a="1"/>
  <c r="M4097" i="11" s="1"/>
  <c r="M1680" i="11" a="1"/>
  <c r="M1680" i="11" s="1"/>
  <c r="M1679" i="11" a="1"/>
  <c r="M1679" i="11" s="1"/>
  <c r="M4098" i="11" a="1"/>
  <c r="M4098" i="11" s="1"/>
  <c r="M1678" i="11" a="1"/>
  <c r="M1678" i="11" s="1"/>
  <c r="M1677" i="11" a="1"/>
  <c r="M1677" i="11" s="1"/>
  <c r="M4099" i="11" a="1"/>
  <c r="M4099" i="11" s="1"/>
  <c r="M1676" i="11" a="1"/>
  <c r="M1676" i="11" s="1"/>
  <c r="M1675" i="11" a="1"/>
  <c r="M1675" i="11" s="1"/>
  <c r="M4100" i="11" a="1"/>
  <c r="M4100" i="11" s="1"/>
  <c r="M1674" i="11" a="1"/>
  <c r="M1674" i="11" s="1"/>
  <c r="M1673" i="11" a="1"/>
  <c r="M1673" i="11" s="1"/>
  <c r="M4101" i="11" a="1"/>
  <c r="M4101" i="11" s="1"/>
  <c r="M1672" i="11" a="1"/>
  <c r="M1672" i="11" s="1"/>
  <c r="M1671" i="11" a="1"/>
  <c r="M1671" i="11" s="1"/>
  <c r="M4102" i="11" a="1"/>
  <c r="M4102" i="11" s="1"/>
  <c r="M1670" i="11" a="1"/>
  <c r="M1670" i="11" s="1"/>
  <c r="M1669" i="11" a="1"/>
  <c r="M1669" i="11" s="1"/>
  <c r="M4103" i="11" a="1"/>
  <c r="M4103" i="11" s="1"/>
  <c r="M1668" i="11" a="1"/>
  <c r="M1668" i="11" s="1"/>
  <c r="M1667" i="11" a="1"/>
  <c r="M1667" i="11" s="1"/>
  <c r="M4104" i="11" a="1"/>
  <c r="M4104" i="11" s="1"/>
  <c r="M1666" i="11" a="1"/>
  <c r="M1666" i="11" s="1"/>
  <c r="M1665" i="11" a="1"/>
  <c r="M1665" i="11" s="1"/>
  <c r="M4105" i="11" a="1"/>
  <c r="M4105" i="11" s="1"/>
  <c r="M1664" i="11" a="1"/>
  <c r="M1664" i="11" s="1"/>
  <c r="M1663" i="11" a="1"/>
  <c r="M1663" i="11" s="1"/>
  <c r="M4106" i="11" a="1"/>
  <c r="M4106" i="11" s="1"/>
  <c r="M1662" i="11" a="1"/>
  <c r="M1662" i="11" s="1"/>
  <c r="M1661" i="11" a="1"/>
  <c r="M1661" i="11" s="1"/>
  <c r="M4107" i="11" a="1"/>
  <c r="M4107" i="11" s="1"/>
  <c r="M1660" i="11" a="1"/>
  <c r="M1660" i="11" s="1"/>
  <c r="M1659" i="11" a="1"/>
  <c r="M1659" i="11" s="1"/>
  <c r="M795" i="11" a="1"/>
  <c r="M795" i="11" s="1"/>
  <c r="M1658" i="11" a="1"/>
  <c r="M1658" i="11" s="1"/>
  <c r="M1657" i="11" a="1"/>
  <c r="M1657" i="11" s="1"/>
  <c r="M4109" i="11" a="1"/>
  <c r="M4109" i="11" s="1"/>
  <c r="M1656" i="11" a="1"/>
  <c r="M1656" i="11" s="1"/>
  <c r="M1655" i="11" a="1"/>
  <c r="M1655" i="11" s="1"/>
  <c r="M4110" i="11" a="1"/>
  <c r="M4110" i="11" s="1"/>
  <c r="M1654" i="11" a="1"/>
  <c r="M1654" i="11" s="1"/>
  <c r="M1653" i="11" a="1"/>
  <c r="M1653" i="11" s="1"/>
  <c r="M4111" i="11" a="1"/>
  <c r="M4111" i="11" s="1"/>
  <c r="M1652" i="11" a="1"/>
  <c r="M1652" i="11" s="1"/>
  <c r="M1651" i="11" a="1"/>
  <c r="M1651" i="11" s="1"/>
  <c r="M4112" i="11" a="1"/>
  <c r="M4112" i="11" s="1"/>
  <c r="M1650" i="11" a="1"/>
  <c r="M1650" i="11" s="1"/>
  <c r="M1649" i="11" a="1"/>
  <c r="M1649" i="11" s="1"/>
  <c r="M4113" i="11" a="1"/>
  <c r="M4113" i="11" s="1"/>
  <c r="M1648" i="11" a="1"/>
  <c r="M1648" i="11" s="1"/>
  <c r="M1647" i="11" a="1"/>
  <c r="M1647" i="11" s="1"/>
  <c r="M4114" i="11" a="1"/>
  <c r="M4114" i="11" s="1"/>
  <c r="M1646" i="11" a="1"/>
  <c r="M1646" i="11" s="1"/>
  <c r="M1645" i="11" a="1"/>
  <c r="M1645" i="11" s="1"/>
  <c r="M4115" i="11" a="1"/>
  <c r="M4115" i="11" s="1"/>
  <c r="M1644" i="11" a="1"/>
  <c r="M1644" i="11" s="1"/>
  <c r="M1643" i="11" a="1"/>
  <c r="M1643" i="11" s="1"/>
  <c r="M4116" i="11" a="1"/>
  <c r="M4116" i="11" s="1"/>
  <c r="M1642" i="11" a="1"/>
  <c r="M1642" i="11" s="1"/>
  <c r="M1641" i="11" a="1"/>
  <c r="M1641" i="11" s="1"/>
  <c r="M4117" i="11" a="1"/>
  <c r="M4117" i="11" s="1"/>
  <c r="M1640" i="11" a="1"/>
  <c r="M1640" i="11" s="1"/>
  <c r="M1639" i="11" a="1"/>
  <c r="M1639" i="11" s="1"/>
  <c r="M4118" i="11" a="1"/>
  <c r="M4118" i="11" s="1"/>
  <c r="M1638" i="11" a="1"/>
  <c r="M1638" i="11" s="1"/>
  <c r="M1637" i="11" a="1"/>
  <c r="M1637" i="11" s="1"/>
  <c r="M4119" i="11" a="1"/>
  <c r="M4119" i="11" s="1"/>
  <c r="M1636" i="11" a="1"/>
  <c r="M1636" i="11" s="1"/>
  <c r="M1635" i="11" a="1"/>
  <c r="M1635" i="11" s="1"/>
  <c r="M4120" i="11" a="1"/>
  <c r="M4120" i="11" s="1"/>
  <c r="M1634" i="11" a="1"/>
  <c r="M1634" i="11" s="1"/>
  <c r="M1633" i="11" a="1"/>
  <c r="M1633" i="11" s="1"/>
  <c r="M4121" i="11" a="1"/>
  <c r="M4121" i="11" s="1"/>
  <c r="M1632" i="11" a="1"/>
  <c r="M1632" i="11" s="1"/>
  <c r="M1631" i="11" a="1"/>
  <c r="M1631" i="11" s="1"/>
  <c r="M4122" i="11" a="1"/>
  <c r="M4122" i="11" s="1"/>
  <c r="M1630" i="11" a="1"/>
  <c r="M1630" i="11" s="1"/>
  <c r="M1629" i="11" a="1"/>
  <c r="M1629" i="11" s="1"/>
  <c r="M4123" i="11" a="1"/>
  <c r="M4123" i="11" s="1"/>
  <c r="M1628" i="11" a="1"/>
  <c r="M1628" i="11" s="1"/>
  <c r="M1627" i="11" a="1"/>
  <c r="M1627" i="11" s="1"/>
  <c r="M4124" i="11" a="1"/>
  <c r="M4124" i="11" s="1"/>
  <c r="M1626" i="11" a="1"/>
  <c r="M1626" i="11" s="1"/>
  <c r="M1625" i="11" a="1"/>
  <c r="M1625" i="11" s="1"/>
  <c r="M4125" i="11" a="1"/>
  <c r="M4125" i="11" s="1"/>
  <c r="M1624" i="11" a="1"/>
  <c r="M1624" i="11" s="1"/>
  <c r="M1623" i="11" a="1"/>
  <c r="M1623" i="11" s="1"/>
  <c r="M4126" i="11" a="1"/>
  <c r="M4126" i="11" s="1"/>
  <c r="M1622" i="11" a="1"/>
  <c r="M1622" i="11" s="1"/>
  <c r="M1621" i="11" a="1"/>
  <c r="M1621" i="11" s="1"/>
  <c r="M4127" i="11" a="1"/>
  <c r="M4127" i="11" s="1"/>
  <c r="M1620" i="11" a="1"/>
  <c r="M1620" i="11" s="1"/>
  <c r="M1619" i="11" a="1"/>
  <c r="M1619" i="11" s="1"/>
  <c r="M4128" i="11" a="1"/>
  <c r="M4128" i="11" s="1"/>
  <c r="M1618" i="11" a="1"/>
  <c r="M1618" i="11" s="1"/>
  <c r="M1617" i="11" a="1"/>
  <c r="M1617" i="11" s="1"/>
  <c r="M4129" i="11" a="1"/>
  <c r="M4129" i="11" s="1"/>
  <c r="M1616" i="11" a="1"/>
  <c r="M1616" i="11" s="1"/>
  <c r="M1615" i="11" a="1"/>
  <c r="M1615" i="11" s="1"/>
  <c r="M4130" i="11" a="1"/>
  <c r="M4130" i="11" s="1"/>
  <c r="M1614" i="11" a="1"/>
  <c r="M1614" i="11" s="1"/>
  <c r="M1613" i="11" a="1"/>
  <c r="M1613" i="11" s="1"/>
  <c r="M4131" i="11" a="1"/>
  <c r="M4131" i="11" s="1"/>
  <c r="M1612" i="11" a="1"/>
  <c r="M1612" i="11" s="1"/>
  <c r="M1611" i="11" a="1"/>
  <c r="M1611" i="11" s="1"/>
  <c r="M4132" i="11" a="1"/>
  <c r="M4132" i="11" s="1"/>
  <c r="M1610" i="11" a="1"/>
  <c r="M1610" i="11" s="1"/>
  <c r="M1609" i="11" a="1"/>
  <c r="M1609" i="11" s="1"/>
  <c r="M4133" i="11" a="1"/>
  <c r="M4133" i="11" s="1"/>
  <c r="M1608" i="11" a="1"/>
  <c r="M1608" i="11" s="1"/>
  <c r="M1607" i="11" a="1"/>
  <c r="M1607" i="11" s="1"/>
  <c r="M4134" i="11" a="1"/>
  <c r="M4134" i="11" s="1"/>
  <c r="M1606" i="11" a="1"/>
  <c r="M1606" i="11" s="1"/>
  <c r="M1605" i="11" a="1"/>
  <c r="M1605" i="11" s="1"/>
  <c r="M4135" i="11" a="1"/>
  <c r="M4135" i="11" s="1"/>
  <c r="M1604" i="11" a="1"/>
  <c r="M1604" i="11" s="1"/>
  <c r="M1603" i="11" a="1"/>
  <c r="M1603" i="11" s="1"/>
  <c r="M4136" i="11" a="1"/>
  <c r="M4136" i="11" s="1"/>
  <c r="M1602" i="11" a="1"/>
  <c r="M1602" i="11" s="1"/>
  <c r="M1601" i="11" a="1"/>
  <c r="M1601" i="11" s="1"/>
  <c r="M4137" i="11" a="1"/>
  <c r="M4137" i="11" s="1"/>
  <c r="M1600" i="11" a="1"/>
  <c r="M1600" i="11" s="1"/>
  <c r="M1599" i="11" a="1"/>
  <c r="M1599" i="11" s="1"/>
  <c r="M4138" i="11" a="1"/>
  <c r="M4138" i="11" s="1"/>
  <c r="M1598" i="11" a="1"/>
  <c r="M1598" i="11" s="1"/>
  <c r="M1597" i="11" a="1"/>
  <c r="M1597" i="11" s="1"/>
  <c r="M4139" i="11" a="1"/>
  <c r="M4139" i="11" s="1"/>
  <c r="M1596" i="11" a="1"/>
  <c r="M1596" i="11" s="1"/>
  <c r="M1595" i="11" a="1"/>
  <c r="M1595" i="11" s="1"/>
  <c r="M4140" i="11" a="1"/>
  <c r="M4140" i="11" s="1"/>
  <c r="M1594" i="11" a="1"/>
  <c r="M1594" i="11" s="1"/>
  <c r="M1593" i="11" a="1"/>
  <c r="M1593" i="11" s="1"/>
  <c r="M4141" i="11" a="1"/>
  <c r="M4141" i="11" s="1"/>
  <c r="M1592" i="11" a="1"/>
  <c r="M1592" i="11" s="1"/>
  <c r="M1591" i="11" a="1"/>
  <c r="M1591" i="11" s="1"/>
  <c r="M4142" i="11" a="1"/>
  <c r="M4142" i="11" s="1"/>
  <c r="M1590" i="11" a="1"/>
  <c r="M1590" i="11" s="1"/>
  <c r="M1589" i="11" a="1"/>
  <c r="M1589" i="11" s="1"/>
  <c r="M4143" i="11" a="1"/>
  <c r="M4143" i="11" s="1"/>
  <c r="M1588" i="11" a="1"/>
  <c r="M1588" i="11" s="1"/>
  <c r="M1587" i="11" a="1"/>
  <c r="M1587" i="11" s="1"/>
  <c r="M4144" i="11" a="1"/>
  <c r="M4144" i="11" s="1"/>
  <c r="M1499" i="11" a="1"/>
  <c r="M1499" i="11" s="1"/>
  <c r="M4145" i="11" a="1"/>
  <c r="M4145" i="11" s="1"/>
  <c r="M1498" i="11" a="1"/>
  <c r="M1498" i="11" s="1"/>
  <c r="M1497" i="11" a="1"/>
  <c r="M1497" i="11" s="1"/>
  <c r="M4146" i="11" a="1"/>
  <c r="M4146" i="11" s="1"/>
  <c r="M1496" i="11" a="1"/>
  <c r="M1496" i="11" s="1"/>
  <c r="M1495" i="11" a="1"/>
  <c r="M1495" i="11" s="1"/>
  <c r="M4147" i="11" a="1"/>
  <c r="M4147" i="11" s="1"/>
  <c r="M1494" i="11" a="1"/>
  <c r="M1494" i="11" s="1"/>
  <c r="M1493" i="11" a="1"/>
  <c r="M1493" i="11" s="1"/>
  <c r="M4148" i="11" a="1"/>
  <c r="M4148" i="11" s="1"/>
  <c r="M1492" i="11" a="1"/>
  <c r="M1492" i="11" s="1"/>
  <c r="M1491" i="11" a="1"/>
  <c r="M1491" i="11" s="1"/>
  <c r="M4149" i="11" a="1"/>
  <c r="M4149" i="11" s="1"/>
  <c r="M1490" i="11" a="1"/>
  <c r="M1490" i="11" s="1"/>
  <c r="M1489" i="11" a="1"/>
  <c r="M1489" i="11" s="1"/>
  <c r="M4150" i="11" a="1"/>
  <c r="M4150" i="11" s="1"/>
  <c r="M1488" i="11" a="1"/>
  <c r="M1488" i="11" s="1"/>
  <c r="M1487" i="11" a="1"/>
  <c r="M1487" i="11" s="1"/>
  <c r="M4151" i="11" a="1"/>
  <c r="M4151" i="11" s="1"/>
  <c r="M1486" i="11" a="1"/>
  <c r="M1486" i="11" s="1"/>
  <c r="M1485" i="11" a="1"/>
  <c r="M1485" i="11" s="1"/>
  <c r="M4152" i="11" a="1"/>
  <c r="M4152" i="11" s="1"/>
  <c r="M1484" i="11" a="1"/>
  <c r="M1484" i="11" s="1"/>
  <c r="M1483" i="11" a="1"/>
  <c r="M1483" i="11" s="1"/>
  <c r="M4153" i="11" a="1"/>
  <c r="M4153" i="11" s="1"/>
  <c r="M1482" i="11" a="1"/>
  <c r="M1482" i="11" s="1"/>
  <c r="M1481" i="11" a="1"/>
  <c r="M1481" i="11" s="1"/>
  <c r="M4154" i="11" a="1"/>
  <c r="M4154" i="11" s="1"/>
  <c r="M1480" i="11" a="1"/>
  <c r="M1480" i="11" s="1"/>
  <c r="M1479" i="11" a="1"/>
  <c r="M1479" i="11" s="1"/>
  <c r="M4155" i="11" a="1"/>
  <c r="M4155" i="11" s="1"/>
  <c r="M1478" i="11" a="1"/>
  <c r="M1478" i="11" s="1"/>
  <c r="M1477" i="11" a="1"/>
  <c r="M1477" i="11" s="1"/>
  <c r="M4156" i="11" a="1"/>
  <c r="M4156" i="11" s="1"/>
  <c r="M1476" i="11" a="1"/>
  <c r="M1476" i="11" s="1"/>
  <c r="M1475" i="11" a="1"/>
  <c r="M1475" i="11" s="1"/>
  <c r="M4157" i="11" a="1"/>
  <c r="M4157" i="11" s="1"/>
  <c r="M1474" i="11" a="1"/>
  <c r="M1474" i="11" s="1"/>
  <c r="M1473" i="11" a="1"/>
  <c r="M1473" i="11" s="1"/>
  <c r="M4158" i="11" a="1"/>
  <c r="M4158" i="11" s="1"/>
  <c r="M1472" i="11" a="1"/>
  <c r="M1472" i="11" s="1"/>
  <c r="M1471" i="11" a="1"/>
  <c r="M1471" i="11" s="1"/>
  <c r="M4159" i="11" a="1"/>
  <c r="M4159" i="11" s="1"/>
  <c r="M1470" i="11" a="1"/>
  <c r="M1470" i="11" s="1"/>
  <c r="M1469" i="11" a="1"/>
  <c r="M1469" i="11" s="1"/>
  <c r="M4160" i="11" a="1"/>
  <c r="M4160" i="11" s="1"/>
  <c r="M1468" i="11" a="1"/>
  <c r="M1468" i="11" s="1"/>
  <c r="M1467" i="11" a="1"/>
  <c r="M1467" i="11" s="1"/>
  <c r="M4161" i="11" a="1"/>
  <c r="M4161" i="11" s="1"/>
  <c r="M1466" i="11" a="1"/>
  <c r="M1466" i="11" s="1"/>
  <c r="M1465" i="11" a="1"/>
  <c r="M1465" i="11" s="1"/>
  <c r="M4162" i="11" a="1"/>
  <c r="M4162" i="11" s="1"/>
  <c r="M1464" i="11" a="1"/>
  <c r="M1464" i="11" s="1"/>
  <c r="M1463" i="11" a="1"/>
  <c r="M1463" i="11" s="1"/>
  <c r="M4163" i="11" a="1"/>
  <c r="M4163" i="11" s="1"/>
  <c r="M1462" i="11" a="1"/>
  <c r="M1462" i="11" s="1"/>
  <c r="M1461" i="11" a="1"/>
  <c r="M1461" i="11" s="1"/>
  <c r="M4164" i="11" a="1"/>
  <c r="M4164" i="11" s="1"/>
  <c r="M1460" i="11" a="1"/>
  <c r="M1460" i="11" s="1"/>
  <c r="M1459" i="11" a="1"/>
  <c r="M1459" i="11" s="1"/>
  <c r="M4165" i="11" a="1"/>
  <c r="M4165" i="11" s="1"/>
  <c r="M1458" i="11" a="1"/>
  <c r="M1458" i="11" s="1"/>
  <c r="M1457" i="11" a="1"/>
  <c r="M1457" i="11" s="1"/>
  <c r="M4166" i="11" a="1"/>
  <c r="M4166" i="11" s="1"/>
  <c r="M1456" i="11" a="1"/>
  <c r="M1456" i="11" s="1"/>
  <c r="M1455" i="11" a="1"/>
  <c r="M1455" i="11" s="1"/>
  <c r="M4167" i="11" a="1"/>
  <c r="M4167" i="11" s="1"/>
  <c r="M1454" i="11" a="1"/>
  <c r="M1454" i="11" s="1"/>
  <c r="M1453" i="11" a="1"/>
  <c r="M1453" i="11" s="1"/>
  <c r="M4168" i="11" a="1"/>
  <c r="M4168" i="11" s="1"/>
  <c r="M1452" i="11" a="1"/>
  <c r="M1452" i="11" s="1"/>
  <c r="M1451" i="11" a="1"/>
  <c r="M1451" i="11" s="1"/>
  <c r="M4169" i="11" a="1"/>
  <c r="M4169" i="11" s="1"/>
  <c r="M1450" i="11" a="1"/>
  <c r="M1450" i="11" s="1"/>
  <c r="M1449" i="11" a="1"/>
  <c r="M1449" i="11" s="1"/>
  <c r="M4170" i="11" a="1"/>
  <c r="M4170" i="11" s="1"/>
  <c r="M1448" i="11" a="1"/>
  <c r="M1448" i="11" s="1"/>
  <c r="M1447" i="11" a="1"/>
  <c r="M1447" i="11" s="1"/>
  <c r="M4171" i="11" a="1"/>
  <c r="M4171" i="11" s="1"/>
  <c r="M1446" i="11" a="1"/>
  <c r="M1446" i="11" s="1"/>
  <c r="M1445" i="11" a="1"/>
  <c r="M1445" i="11" s="1"/>
  <c r="M4172" i="11" a="1"/>
  <c r="M4172" i="11" s="1"/>
  <c r="M1444" i="11" a="1"/>
  <c r="M1444" i="11" s="1"/>
  <c r="M1443" i="11" a="1"/>
  <c r="M1443" i="11" s="1"/>
  <c r="M4173" i="11" a="1"/>
  <c r="M4173" i="11" s="1"/>
  <c r="M1442" i="11" a="1"/>
  <c r="M1442" i="11" s="1"/>
  <c r="M1441" i="11" a="1"/>
  <c r="M1441" i="11" s="1"/>
  <c r="M4174" i="11" a="1"/>
  <c r="M4174" i="11" s="1"/>
  <c r="M1440" i="11" a="1"/>
  <c r="M1440" i="11" s="1"/>
  <c r="M1439" i="11" a="1"/>
  <c r="M1439" i="11" s="1"/>
  <c r="M4175" i="11" a="1"/>
  <c r="M4175" i="11" s="1"/>
  <c r="M1438" i="11" a="1"/>
  <c r="M1438" i="11" s="1"/>
  <c r="M1437" i="11" a="1"/>
  <c r="M1437" i="11" s="1"/>
  <c r="M4176" i="11" a="1"/>
  <c r="M4176" i="11" s="1"/>
  <c r="M1436" i="11" a="1"/>
  <c r="M1436" i="11" s="1"/>
  <c r="M1435" i="11" a="1"/>
  <c r="M1435" i="11" s="1"/>
  <c r="M4177" i="11" a="1"/>
  <c r="M4177" i="11" s="1"/>
  <c r="M1434" i="11" a="1"/>
  <c r="M1434" i="11" s="1"/>
  <c r="M1433" i="11" a="1"/>
  <c r="M1433" i="11" s="1"/>
  <c r="M4178" i="11" a="1"/>
  <c r="M4178" i="11" s="1"/>
  <c r="M1432" i="11" a="1"/>
  <c r="M1432" i="11" s="1"/>
  <c r="M1431" i="11" a="1"/>
  <c r="M1431" i="11" s="1"/>
  <c r="M4179" i="11" a="1"/>
  <c r="M4179" i="11" s="1"/>
  <c r="M1430" i="11" a="1"/>
  <c r="M1430" i="11" s="1"/>
  <c r="M1429" i="11" a="1"/>
  <c r="M1429" i="11" s="1"/>
  <c r="M4180" i="11" a="1"/>
  <c r="M4180" i="11" s="1"/>
  <c r="M1428" i="11" a="1"/>
  <c r="M1428" i="11" s="1"/>
  <c r="M1427" i="11" a="1"/>
  <c r="M1427" i="11" s="1"/>
  <c r="M4181" i="11" a="1"/>
  <c r="M4181" i="11" s="1"/>
  <c r="M1426" i="11" a="1"/>
  <c r="M1426" i="11" s="1"/>
  <c r="M1425" i="11" a="1"/>
  <c r="M1425" i="11" s="1"/>
  <c r="M4182" i="11" a="1"/>
  <c r="M4182" i="11" s="1"/>
  <c r="M1424" i="11" a="1"/>
  <c r="M1424" i="11" s="1"/>
  <c r="M1423" i="11" a="1"/>
  <c r="M1423" i="11" s="1"/>
  <c r="M4183" i="11" a="1"/>
  <c r="M4183" i="11" s="1"/>
  <c r="M1422" i="11" a="1"/>
  <c r="M1422" i="11" s="1"/>
  <c r="M1421" i="11" a="1"/>
  <c r="M1421" i="11" s="1"/>
  <c r="M4184" i="11" a="1"/>
  <c r="M4184" i="11" s="1"/>
  <c r="M1420" i="11" a="1"/>
  <c r="M1420" i="11" s="1"/>
  <c r="M1419" i="11" a="1"/>
  <c r="M1419" i="11" s="1"/>
  <c r="M4185" i="11" a="1"/>
  <c r="M4185" i="11" s="1"/>
  <c r="M1418" i="11" a="1"/>
  <c r="M1418" i="11" s="1"/>
  <c r="M1417" i="11" a="1"/>
  <c r="M1417" i="11" s="1"/>
  <c r="M4186" i="11" a="1"/>
  <c r="M4186" i="11" s="1"/>
  <c r="M1416" i="11" a="1"/>
  <c r="M1416" i="11" s="1"/>
  <c r="M1415" i="11" a="1"/>
  <c r="M1415" i="11" s="1"/>
  <c r="M4187" i="11" a="1"/>
  <c r="M4187" i="11" s="1"/>
  <c r="M1414" i="11" a="1"/>
  <c r="M1414" i="11" s="1"/>
  <c r="M1413" i="11" a="1"/>
  <c r="M1413" i="11" s="1"/>
  <c r="M4188" i="11" a="1"/>
  <c r="M4188" i="11" s="1"/>
  <c r="M1412" i="11" a="1"/>
  <c r="M1412" i="11" s="1"/>
  <c r="M1411" i="11" a="1"/>
  <c r="M1411" i="11" s="1"/>
  <c r="M4189" i="11" a="1"/>
  <c r="M4189" i="11" s="1"/>
  <c r="M1410" i="11" a="1"/>
  <c r="M1410" i="11" s="1"/>
  <c r="M1409" i="11" a="1"/>
  <c r="M1409" i="11" s="1"/>
  <c r="M4190" i="11" a="1"/>
  <c r="M4190" i="11" s="1"/>
  <c r="M1408" i="11" a="1"/>
  <c r="M1408" i="11" s="1"/>
  <c r="M1407" i="11" a="1"/>
  <c r="M1407" i="11" s="1"/>
  <c r="M4191" i="11" a="1"/>
  <c r="M4191" i="11" s="1"/>
  <c r="M1406" i="11" a="1"/>
  <c r="M1406" i="11" s="1"/>
  <c r="M1405" i="11" a="1"/>
  <c r="M1405" i="11" s="1"/>
  <c r="M4192" i="11" a="1"/>
  <c r="M4192" i="11" s="1"/>
  <c r="M1404" i="11" a="1"/>
  <c r="M1404" i="11" s="1"/>
  <c r="M1403" i="11" a="1"/>
  <c r="M1403" i="11" s="1"/>
  <c r="M4193" i="11" a="1"/>
  <c r="M4193" i="11" s="1"/>
  <c r="M1402" i="11" a="1"/>
  <c r="M1402" i="11" s="1"/>
  <c r="M1401" i="11" a="1"/>
  <c r="M1401" i="11" s="1"/>
  <c r="M4194" i="11" a="1"/>
  <c r="M4194" i="11" s="1"/>
  <c r="M1400" i="11" a="1"/>
  <c r="M1400" i="11" s="1"/>
  <c r="M1399" i="11" a="1"/>
  <c r="M1399" i="11" s="1"/>
  <c r="M4195" i="11" a="1"/>
  <c r="M4195" i="11" s="1"/>
  <c r="M1398" i="11" a="1"/>
  <c r="M1398" i="11" s="1"/>
  <c r="M1397" i="11" a="1"/>
  <c r="M1397" i="11" s="1"/>
  <c r="M4196" i="11" a="1"/>
  <c r="M4196" i="11" s="1"/>
  <c r="M1396" i="11" a="1"/>
  <c r="M1396" i="11" s="1"/>
  <c r="M1395" i="11" a="1"/>
  <c r="M1395" i="11" s="1"/>
  <c r="M4197" i="11" a="1"/>
  <c r="M4197" i="11" s="1"/>
  <c r="M1394" i="11" a="1"/>
  <c r="M1394" i="11" s="1"/>
  <c r="M1393" i="11" a="1"/>
  <c r="M1393" i="11" s="1"/>
  <c r="M4198" i="11" a="1"/>
  <c r="M4198" i="11" s="1"/>
  <c r="M1392" i="11" a="1"/>
  <c r="M1392" i="11" s="1"/>
  <c r="M1391" i="11" a="1"/>
  <c r="M1391" i="11" s="1"/>
  <c r="M4199" i="11" a="1"/>
  <c r="M4199" i="11" s="1"/>
  <c r="M1390" i="11" a="1"/>
  <c r="M1390" i="11" s="1"/>
  <c r="M1389" i="11" a="1"/>
  <c r="M1389" i="11" s="1"/>
  <c r="M4200" i="11" a="1"/>
  <c r="M4200" i="11" s="1"/>
  <c r="M1388" i="11" a="1"/>
  <c r="M1388" i="11" s="1"/>
  <c r="M1387" i="11" a="1"/>
  <c r="M1387" i="11" s="1"/>
  <c r="M4201" i="11" a="1"/>
  <c r="M4201" i="11" s="1"/>
  <c r="M1386" i="11" a="1"/>
  <c r="M1386" i="11" s="1"/>
  <c r="M1385" i="11" a="1"/>
  <c r="M1385" i="11" s="1"/>
  <c r="M4202" i="11" a="1"/>
  <c r="M4202" i="11" s="1"/>
  <c r="M1384" i="11" a="1"/>
  <c r="M1384" i="11" s="1"/>
  <c r="M1383" i="11" a="1"/>
  <c r="M1383" i="11" s="1"/>
  <c r="M4203" i="11" a="1"/>
  <c r="M4203" i="11" s="1"/>
  <c r="M1382" i="11" a="1"/>
  <c r="M1382" i="11" s="1"/>
  <c r="M1381" i="11" a="1"/>
  <c r="M1381" i="11" s="1"/>
  <c r="M4204" i="11" a="1"/>
  <c r="M4204" i="11" s="1"/>
  <c r="M1380" i="11" a="1"/>
  <c r="M1380" i="11" s="1"/>
  <c r="M1379" i="11" a="1"/>
  <c r="M1379" i="11" s="1"/>
  <c r="M4205" i="11" a="1"/>
  <c r="M4205" i="11" s="1"/>
  <c r="M1378" i="11" a="1"/>
  <c r="M1378" i="11" s="1"/>
  <c r="M1377" i="11" a="1"/>
  <c r="M1377" i="11" s="1"/>
  <c r="M4206" i="11" a="1"/>
  <c r="M4206" i="11" s="1"/>
  <c r="M1376" i="11" a="1"/>
  <c r="M1376" i="11" s="1"/>
  <c r="M1375" i="11" a="1"/>
  <c r="M1375" i="11" s="1"/>
  <c r="M4207" i="11" a="1"/>
  <c r="M4207" i="11" s="1"/>
  <c r="M1374" i="11" a="1"/>
  <c r="M1374" i="11" s="1"/>
  <c r="M1373" i="11" a="1"/>
  <c r="M1373" i="11" s="1"/>
  <c r="M4208" i="11" a="1"/>
  <c r="M4208" i="11" s="1"/>
  <c r="M1372" i="11" a="1"/>
  <c r="M1372" i="11" s="1"/>
  <c r="M1371" i="11" a="1"/>
  <c r="M1371" i="11" s="1"/>
  <c r="M4209" i="11" a="1"/>
  <c r="M4209" i="11" s="1"/>
  <c r="M1370" i="11" a="1"/>
  <c r="M1370" i="11" s="1"/>
  <c r="M1369" i="11" a="1"/>
  <c r="M1369" i="11" s="1"/>
  <c r="M4210" i="11" a="1"/>
  <c r="M4210" i="11" s="1"/>
  <c r="M1368" i="11" a="1"/>
  <c r="M1368" i="11" s="1"/>
  <c r="M1367" i="11" a="1"/>
  <c r="M1367" i="11" s="1"/>
  <c r="M4211" i="11" a="1"/>
  <c r="M4211" i="11" s="1"/>
  <c r="M1366" i="11" a="1"/>
  <c r="M1366" i="11" s="1"/>
  <c r="M1365" i="11" a="1"/>
  <c r="M1365" i="11" s="1"/>
  <c r="M4212" i="11" a="1"/>
  <c r="M4212" i="11" s="1"/>
  <c r="M1364" i="11" a="1"/>
  <c r="M1364" i="11" s="1"/>
  <c r="M1363" i="11" a="1"/>
  <c r="M1363" i="11" s="1"/>
  <c r="M4213" i="11" a="1"/>
  <c r="M4213" i="11" s="1"/>
  <c r="M1362" i="11" a="1"/>
  <c r="M1362" i="11" s="1"/>
  <c r="M1361" i="11" a="1"/>
  <c r="M1361" i="11" s="1"/>
  <c r="M4214" i="11" a="1"/>
  <c r="M4214" i="11" s="1"/>
  <c r="M1360" i="11" a="1"/>
  <c r="M1360" i="11" s="1"/>
  <c r="M1359" i="11" a="1"/>
  <c r="M1359" i="11" s="1"/>
  <c r="M4215" i="11" a="1"/>
  <c r="M4215" i="11" s="1"/>
  <c r="M1358" i="11" a="1"/>
  <c r="M1358" i="11" s="1"/>
  <c r="M1357" i="11" a="1"/>
  <c r="M1357" i="11" s="1"/>
  <c r="M4216" i="11" a="1"/>
  <c r="M4216" i="11" s="1"/>
  <c r="M1356" i="11" a="1"/>
  <c r="M1356" i="11" s="1"/>
  <c r="M1355" i="11" a="1"/>
  <c r="M1355" i="11" s="1"/>
  <c r="M4217" i="11" a="1"/>
  <c r="M4217" i="11" s="1"/>
  <c r="M1354" i="11" a="1"/>
  <c r="M1354" i="11" s="1"/>
  <c r="M1353" i="11" a="1"/>
  <c r="M1353" i="11" s="1"/>
  <c r="M4218" i="11" a="1"/>
  <c r="M4218" i="11" s="1"/>
  <c r="M1352" i="11" a="1"/>
  <c r="M1352" i="11" s="1"/>
  <c r="M1351" i="11" a="1"/>
  <c r="M1351" i="11" s="1"/>
  <c r="M4219" i="11" a="1"/>
  <c r="M4219" i="11" s="1"/>
  <c r="M1350" i="11" a="1"/>
  <c r="M1350" i="11" s="1"/>
  <c r="M1349" i="11" a="1"/>
  <c r="M1349" i="11" s="1"/>
  <c r="M4220" i="11" a="1"/>
  <c r="M4220" i="11" s="1"/>
  <c r="M1348" i="11" a="1"/>
  <c r="M1348" i="11" s="1"/>
  <c r="M1347" i="11" a="1"/>
  <c r="M1347" i="11" s="1"/>
  <c r="M4221" i="11" a="1"/>
  <c r="M4221" i="11" s="1"/>
  <c r="M1346" i="11" a="1"/>
  <c r="M1346" i="11" s="1"/>
  <c r="M1345" i="11" a="1"/>
  <c r="M1345" i="11" s="1"/>
  <c r="M4222" i="11" a="1"/>
  <c r="M4222" i="11" s="1"/>
  <c r="M1344" i="11" a="1"/>
  <c r="M1344" i="11" s="1"/>
  <c r="M1343" i="11" a="1"/>
  <c r="M1343" i="11" s="1"/>
  <c r="M4223" i="11" a="1"/>
  <c r="M4223" i="11" s="1"/>
  <c r="M1341" i="11" a="1"/>
  <c r="M1341" i="11" s="1"/>
  <c r="M1340" i="11" a="1"/>
  <c r="M1340" i="11" s="1"/>
  <c r="M4224" i="11" a="1"/>
  <c r="M4224" i="11" s="1"/>
  <c r="M1339" i="11" a="1"/>
  <c r="M1339" i="11" s="1"/>
  <c r="M1338" i="11" a="1"/>
  <c r="M1338" i="11" s="1"/>
  <c r="M4225" i="11" a="1"/>
  <c r="M4225" i="11" s="1"/>
  <c r="M1337" i="11" a="1"/>
  <c r="M1337" i="11" s="1"/>
  <c r="M1336" i="11" a="1"/>
  <c r="M1336" i="11" s="1"/>
  <c r="M4226" i="11" a="1"/>
  <c r="M4226" i="11" s="1"/>
  <c r="M1335" i="11" a="1"/>
  <c r="M1335" i="11" s="1"/>
  <c r="M1334" i="11" a="1"/>
  <c r="M1334" i="11" s="1"/>
  <c r="M4227" i="11" a="1"/>
  <c r="M4227" i="11" s="1"/>
  <c r="M1333" i="11" a="1"/>
  <c r="M1333" i="11" s="1"/>
  <c r="M1332" i="11" a="1"/>
  <c r="M1332" i="11" s="1"/>
  <c r="M4228" i="11" a="1"/>
  <c r="M4228" i="11" s="1"/>
  <c r="M1331" i="11" a="1"/>
  <c r="M1331" i="11" s="1"/>
  <c r="M1330" i="11" a="1"/>
  <c r="M1330" i="11" s="1"/>
  <c r="M4229" i="11" a="1"/>
  <c r="M4229" i="11" s="1"/>
  <c r="M1329" i="11" a="1"/>
  <c r="M1329" i="11" s="1"/>
  <c r="M1328" i="11" a="1"/>
  <c r="M1328" i="11" s="1"/>
  <c r="M4230" i="11" a="1"/>
  <c r="M4230" i="11" s="1"/>
  <c r="M1327" i="11" a="1"/>
  <c r="M1327" i="11" s="1"/>
  <c r="M1326" i="11" a="1"/>
  <c r="M1326" i="11" s="1"/>
  <c r="M4231" i="11" a="1"/>
  <c r="M4231" i="11" s="1"/>
  <c r="M1325" i="11" a="1"/>
  <c r="M1325" i="11" s="1"/>
  <c r="M1324" i="11" a="1"/>
  <c r="M1324" i="11" s="1"/>
  <c r="M4232" i="11" a="1"/>
  <c r="M4232" i="11" s="1"/>
  <c r="M1323" i="11" a="1"/>
  <c r="M1323" i="11" s="1"/>
  <c r="M1322" i="11" a="1"/>
  <c r="M1322" i="11" s="1"/>
  <c r="M4233" i="11" a="1"/>
  <c r="M4233" i="11" s="1"/>
  <c r="M1321" i="11" a="1"/>
  <c r="M1321" i="11" s="1"/>
  <c r="M1320" i="11" a="1"/>
  <c r="M1320" i="11" s="1"/>
  <c r="M4234" i="11" a="1"/>
  <c r="M4234" i="11" s="1"/>
  <c r="M1319" i="11" a="1"/>
  <c r="M1319" i="11" s="1"/>
  <c r="M1318" i="11" a="1"/>
  <c r="M1318" i="11" s="1"/>
  <c r="M4235" i="11" a="1"/>
  <c r="M4235" i="11" s="1"/>
  <c r="M1317" i="11" a="1"/>
  <c r="M1317" i="11" s="1"/>
  <c r="M1316" i="11" a="1"/>
  <c r="M1316" i="11" s="1"/>
  <c r="M4236" i="11" a="1"/>
  <c r="M4236" i="11" s="1"/>
  <c r="M1315" i="11" a="1"/>
  <c r="M1315" i="11" s="1"/>
  <c r="M1314" i="11" a="1"/>
  <c r="M1314" i="11" s="1"/>
  <c r="M4237" i="11" a="1"/>
  <c r="M4237" i="11" s="1"/>
  <c r="M1313" i="11" a="1"/>
  <c r="M1313" i="11" s="1"/>
  <c r="M1312" i="11" a="1"/>
  <c r="M1312" i="11" s="1"/>
  <c r="M4238" i="11" a="1"/>
  <c r="M4238" i="11" s="1"/>
  <c r="M1311" i="11" a="1"/>
  <c r="M1311" i="11" s="1"/>
  <c r="M1310" i="11" a="1"/>
  <c r="M1310" i="11" s="1"/>
  <c r="M4239" i="11" a="1"/>
  <c r="M4239" i="11" s="1"/>
  <c r="M1309" i="11" a="1"/>
  <c r="M1309" i="11" s="1"/>
  <c r="M1308" i="11" a="1"/>
  <c r="M1308" i="11" s="1"/>
  <c r="M4240" i="11" a="1"/>
  <c r="M4240" i="11" s="1"/>
  <c r="M1307" i="11" a="1"/>
  <c r="M1307" i="11" s="1"/>
  <c r="M1306" i="11" a="1"/>
  <c r="M1306" i="11" s="1"/>
  <c r="M4241" i="11" a="1"/>
  <c r="M4241" i="11" s="1"/>
  <c r="M1305" i="11" a="1"/>
  <c r="M1305" i="11" s="1"/>
  <c r="M1304" i="11" a="1"/>
  <c r="M1304" i="11" s="1"/>
  <c r="M4242" i="11" a="1"/>
  <c r="M4242" i="11" s="1"/>
  <c r="M1303" i="11" a="1"/>
  <c r="M1303" i="11" s="1"/>
  <c r="M1302" i="11" a="1"/>
  <c r="M1302" i="11" s="1"/>
  <c r="M4243" i="11" a="1"/>
  <c r="M4243" i="11" s="1"/>
  <c r="M1301" i="11" a="1"/>
  <c r="M1301" i="11" s="1"/>
  <c r="M1300" i="11" a="1"/>
  <c r="M1300" i="11" s="1"/>
  <c r="M4244" i="11" a="1"/>
  <c r="M4244" i="11" s="1"/>
  <c r="M1299" i="11" a="1"/>
  <c r="M1299" i="11" s="1"/>
  <c r="M1298" i="11" a="1"/>
  <c r="M1298" i="11" s="1"/>
  <c r="M4245" i="11" a="1"/>
  <c r="M4245" i="11" s="1"/>
  <c r="M1297" i="11" a="1"/>
  <c r="M1297" i="11" s="1"/>
  <c r="M1296" i="11" a="1"/>
  <c r="M1296" i="11" s="1"/>
  <c r="M4246" i="11" a="1"/>
  <c r="M4246" i="11" s="1"/>
  <c r="M1295" i="11" a="1"/>
  <c r="M1295" i="11" s="1"/>
  <c r="M1294" i="11" a="1"/>
  <c r="M1294" i="11" s="1"/>
  <c r="M4247" i="11" a="1"/>
  <c r="M4247" i="11" s="1"/>
  <c r="M1293" i="11" a="1"/>
  <c r="M1293" i="11" s="1"/>
  <c r="M1292" i="11" a="1"/>
  <c r="M1292" i="11" s="1"/>
  <c r="M4248" i="11" a="1"/>
  <c r="M4248" i="11" s="1"/>
  <c r="M1291" i="11" a="1"/>
  <c r="M1291" i="11" s="1"/>
  <c r="M1290" i="11" a="1"/>
  <c r="M1290" i="11" s="1"/>
  <c r="M4249" i="11" a="1"/>
  <c r="M4249" i="11" s="1"/>
  <c r="M1289" i="11" a="1"/>
  <c r="M1289" i="11" s="1"/>
  <c r="M1288" i="11" a="1"/>
  <c r="M1288" i="11" s="1"/>
  <c r="M4250" i="11" a="1"/>
  <c r="M4250" i="11" s="1"/>
  <c r="M1287" i="11" a="1"/>
  <c r="M1287" i="11" s="1"/>
  <c r="M1286" i="11" a="1"/>
  <c r="M1286" i="11" s="1"/>
  <c r="M4251" i="11" a="1"/>
  <c r="M4251" i="11" s="1"/>
  <c r="M1285" i="11" a="1"/>
  <c r="M1285" i="11" s="1"/>
  <c r="M1284" i="11" a="1"/>
  <c r="M1284" i="11" s="1"/>
  <c r="M4252" i="11" a="1"/>
  <c r="M4252" i="11" s="1"/>
  <c r="M1283" i="11" a="1"/>
  <c r="M1283" i="11" s="1"/>
  <c r="M1282" i="11" a="1"/>
  <c r="M1282" i="11" s="1"/>
  <c r="M4253" i="11" a="1"/>
  <c r="M4253" i="11" s="1"/>
  <c r="M1281" i="11" a="1"/>
  <c r="M1281" i="11" s="1"/>
  <c r="M1280" i="11" a="1"/>
  <c r="M1280" i="11" s="1"/>
  <c r="M4254" i="11" a="1"/>
  <c r="M4254" i="11" s="1"/>
  <c r="M1279" i="11" a="1"/>
  <c r="M1279" i="11" s="1"/>
  <c r="M1278" i="11" a="1"/>
  <c r="M1278" i="11" s="1"/>
  <c r="M4255" i="11" a="1"/>
  <c r="M4255" i="11" s="1"/>
  <c r="M1277" i="11" a="1"/>
  <c r="M1277" i="11" s="1"/>
  <c r="M1276" i="11" a="1"/>
  <c r="M1276" i="11" s="1"/>
  <c r="M4256" i="11" a="1"/>
  <c r="M4256" i="11" s="1"/>
  <c r="M1275" i="11" a="1"/>
  <c r="M1275" i="11" s="1"/>
  <c r="M1274" i="11" a="1"/>
  <c r="M1274" i="11" s="1"/>
  <c r="M4257" i="11" a="1"/>
  <c r="M4257" i="11" s="1"/>
  <c r="M1273" i="11" a="1"/>
  <c r="M1273" i="11" s="1"/>
  <c r="M1243" i="11" a="1"/>
  <c r="M1243" i="11" s="1"/>
  <c r="M4258" i="11" a="1"/>
  <c r="M4258" i="11" s="1"/>
  <c r="M1242" i="11" a="1"/>
  <c r="M1242" i="11" s="1"/>
  <c r="M1241" i="11" a="1"/>
  <c r="M1241" i="11" s="1"/>
  <c r="M4259" i="11" a="1"/>
  <c r="M4259" i="11" s="1"/>
  <c r="M1240" i="11" a="1"/>
  <c r="M1240" i="11" s="1"/>
  <c r="M1239" i="11" a="1"/>
  <c r="M1239" i="11" s="1"/>
  <c r="M4260" i="11" a="1"/>
  <c r="M4260" i="11" s="1"/>
  <c r="M1238" i="11" a="1"/>
  <c r="M1238" i="11" s="1"/>
  <c r="M1237" i="11" a="1"/>
  <c r="M1237" i="11" s="1"/>
  <c r="M4261" i="11" a="1"/>
  <c r="M4261" i="11" s="1"/>
  <c r="M1236" i="11" a="1"/>
  <c r="M1236" i="11" s="1"/>
  <c r="M1235" i="11" a="1"/>
  <c r="M1235" i="11" s="1"/>
  <c r="M4262" i="11" a="1"/>
  <c r="M4262" i="11" s="1"/>
  <c r="M1234" i="11" a="1"/>
  <c r="M1234" i="11" s="1"/>
  <c r="M1233" i="11" a="1"/>
  <c r="M1233" i="11" s="1"/>
  <c r="M4263" i="11" a="1"/>
  <c r="M4263" i="11" s="1"/>
  <c r="M1232" i="11" a="1"/>
  <c r="M1232" i="11" s="1"/>
  <c r="M1231" i="11" a="1"/>
  <c r="M1231" i="11" s="1"/>
  <c r="M4264" i="11" a="1"/>
  <c r="M4264" i="11" s="1"/>
  <c r="M1230" i="11" a="1"/>
  <c r="M1230" i="11" s="1"/>
  <c r="M1229" i="11" a="1"/>
  <c r="M1229" i="11" s="1"/>
  <c r="M4265" i="11" a="1"/>
  <c r="M4265" i="11" s="1"/>
  <c r="M1228" i="11" a="1"/>
  <c r="M1228" i="11" s="1"/>
  <c r="M1227" i="11" a="1"/>
  <c r="M1227" i="11" s="1"/>
  <c r="M4266" i="11" a="1"/>
  <c r="M4266" i="11" s="1"/>
  <c r="M1226" i="11" a="1"/>
  <c r="M1226" i="11" s="1"/>
  <c r="M1225" i="11" a="1"/>
  <c r="M1225" i="11" s="1"/>
  <c r="M4267" i="11" a="1"/>
  <c r="M4267" i="11" s="1"/>
  <c r="M1224" i="11" a="1"/>
  <c r="M1224" i="11" s="1"/>
  <c r="M1223" i="11" a="1"/>
  <c r="M1223" i="11" s="1"/>
  <c r="M4268" i="11" a="1"/>
  <c r="M4268" i="11" s="1"/>
  <c r="M1222" i="11" a="1"/>
  <c r="M1222" i="11" s="1"/>
  <c r="M1221" i="11" a="1"/>
  <c r="M1221" i="11" s="1"/>
  <c r="M4269" i="11" a="1"/>
  <c r="M4269" i="11" s="1"/>
  <c r="M1220" i="11" a="1"/>
  <c r="M1220" i="11" s="1"/>
  <c r="M1219" i="11" a="1"/>
  <c r="M1219" i="11" s="1"/>
  <c r="M4270" i="11" a="1"/>
  <c r="M4270" i="11" s="1"/>
  <c r="M1218" i="11" a="1"/>
  <c r="M1218" i="11" s="1"/>
  <c r="M1217" i="11" a="1"/>
  <c r="M1217" i="11" s="1"/>
  <c r="M4271" i="11" a="1"/>
  <c r="M4271" i="11" s="1"/>
  <c r="M1216" i="11" a="1"/>
  <c r="M1216" i="11" s="1"/>
  <c r="M1215" i="11" a="1"/>
  <c r="M1215" i="11" s="1"/>
  <c r="M4272" i="11" a="1"/>
  <c r="M4272" i="11" s="1"/>
  <c r="M1214" i="11" a="1"/>
  <c r="M1214" i="11" s="1"/>
  <c r="M1213" i="11" a="1"/>
  <c r="M1213" i="11" s="1"/>
  <c r="M4273" i="11" a="1"/>
  <c r="M4273" i="11" s="1"/>
  <c r="M1212" i="11" a="1"/>
  <c r="M1212" i="11" s="1"/>
  <c r="M1211" i="11" a="1"/>
  <c r="M1211" i="11" s="1"/>
  <c r="M4274" i="11" a="1"/>
  <c r="M4274" i="11" s="1"/>
  <c r="M1210" i="11" a="1"/>
  <c r="M1210" i="11" s="1"/>
  <c r="M1209" i="11" a="1"/>
  <c r="M1209" i="11" s="1"/>
  <c r="M4275" i="11" a="1"/>
  <c r="M4275" i="11" s="1"/>
  <c r="M1208" i="11" a="1"/>
  <c r="M1208" i="11" s="1"/>
  <c r="M1207" i="11" a="1"/>
  <c r="M1207" i="11" s="1"/>
  <c r="M4276" i="11" a="1"/>
  <c r="M4276" i="11" s="1"/>
  <c r="M1206" i="11" a="1"/>
  <c r="M1206" i="11" s="1"/>
  <c r="M1205" i="11" a="1"/>
  <c r="M1205" i="11" s="1"/>
  <c r="M4277" i="11" a="1"/>
  <c r="M4277" i="11" s="1"/>
  <c r="M1204" i="11" a="1"/>
  <c r="M1204" i="11" s="1"/>
  <c r="M1203" i="11" a="1"/>
  <c r="M1203" i="11" s="1"/>
  <c r="M4278" i="11" a="1"/>
  <c r="M4278" i="11" s="1"/>
  <c r="M1202" i="11" a="1"/>
  <c r="M1202" i="11" s="1"/>
  <c r="M1201" i="11" a="1"/>
  <c r="M1201" i="11" s="1"/>
  <c r="M4279" i="11" a="1"/>
  <c r="M4279" i="11" s="1"/>
  <c r="M1200" i="11" a="1"/>
  <c r="M1200" i="11" s="1"/>
  <c r="M1199" i="11" a="1"/>
  <c r="M1199" i="11" s="1"/>
  <c r="M4280" i="11" a="1"/>
  <c r="M4280" i="11" s="1"/>
  <c r="M1198" i="11" a="1"/>
  <c r="M1198" i="11" s="1"/>
  <c r="M1197" i="11" a="1"/>
  <c r="M1197" i="11" s="1"/>
  <c r="M4281" i="11" a="1"/>
  <c r="M4281" i="11" s="1"/>
  <c r="M1196" i="11" a="1"/>
  <c r="M1196" i="11" s="1"/>
  <c r="M1195" i="11" a="1"/>
  <c r="M1195" i="11" s="1"/>
  <c r="M4282" i="11" a="1"/>
  <c r="M4282" i="11" s="1"/>
  <c r="M1194" i="11" a="1"/>
  <c r="M1194" i="11" s="1"/>
  <c r="M1193" i="11" a="1"/>
  <c r="M1193" i="11" s="1"/>
  <c r="M4283" i="11" a="1"/>
  <c r="M4283" i="11" s="1"/>
  <c r="M1192" i="11" a="1"/>
  <c r="M1192" i="11" s="1"/>
  <c r="M1191" i="11" a="1"/>
  <c r="M1191" i="11" s="1"/>
  <c r="M4284" i="11" a="1"/>
  <c r="M4284" i="11" s="1"/>
  <c r="M1190" i="11" a="1"/>
  <c r="M1190" i="11" s="1"/>
  <c r="M1189" i="11" a="1"/>
  <c r="M1189" i="11" s="1"/>
  <c r="M4285" i="11" a="1"/>
  <c r="M4285" i="11" s="1"/>
  <c r="M1188" i="11" a="1"/>
  <c r="M1188" i="11" s="1"/>
  <c r="M1187" i="11" a="1"/>
  <c r="M1187" i="11" s="1"/>
  <c r="M4286" i="11" a="1"/>
  <c r="M4286" i="11" s="1"/>
  <c r="M1186" i="11" a="1"/>
  <c r="M1186" i="11" s="1"/>
  <c r="M1185" i="11" a="1"/>
  <c r="M1185" i="11" s="1"/>
  <c r="M4287" i="11" a="1"/>
  <c r="M4287" i="11" s="1"/>
  <c r="M1184" i="11" a="1"/>
  <c r="M1184" i="11" s="1"/>
  <c r="M1183" i="11" a="1"/>
  <c r="M1183" i="11" s="1"/>
  <c r="M4288" i="11" a="1"/>
  <c r="M4288" i="11" s="1"/>
  <c r="M1182" i="11" a="1"/>
  <c r="M1182" i="11" s="1"/>
  <c r="M1181" i="11" a="1"/>
  <c r="M1181" i="11" s="1"/>
  <c r="M4289" i="11" a="1"/>
  <c r="M4289" i="11" s="1"/>
  <c r="M1180" i="11" a="1"/>
  <c r="M1180" i="11" s="1"/>
  <c r="M1179" i="11" a="1"/>
  <c r="M1179" i="11" s="1"/>
  <c r="M4290" i="11" a="1"/>
  <c r="M4290" i="11" s="1"/>
  <c r="M1178" i="11" a="1"/>
  <c r="M1178" i="11" s="1"/>
  <c r="M1177" i="11" a="1"/>
  <c r="M1177" i="11" s="1"/>
  <c r="M4291" i="11" a="1"/>
  <c r="M4291" i="11" s="1"/>
  <c r="M1176" i="11" a="1"/>
  <c r="M1176" i="11" s="1"/>
  <c r="M1175" i="11" a="1"/>
  <c r="M1175" i="11" s="1"/>
  <c r="M4292" i="11" a="1"/>
  <c r="M4292" i="11" s="1"/>
  <c r="M1174" i="11" a="1"/>
  <c r="M1174" i="11" s="1"/>
  <c r="M1173" i="11" a="1"/>
  <c r="M1173" i="11" s="1"/>
  <c r="M4293" i="11" a="1"/>
  <c r="M4293" i="11" s="1"/>
  <c r="M1172" i="11" a="1"/>
  <c r="M1172" i="11" s="1"/>
  <c r="M1171" i="11" a="1"/>
  <c r="M1171" i="11" s="1"/>
  <c r="M4294" i="11" a="1"/>
  <c r="M4294" i="11" s="1"/>
  <c r="M1170" i="11" a="1"/>
  <c r="M1170" i="11" s="1"/>
  <c r="M1169" i="11" a="1"/>
  <c r="M1169" i="11" s="1"/>
  <c r="M4295" i="11" a="1"/>
  <c r="M4295" i="11" s="1"/>
  <c r="M1168" i="11" a="1"/>
  <c r="M1168" i="11" s="1"/>
  <c r="M1167" i="11" a="1"/>
  <c r="M1167" i="11" s="1"/>
  <c r="M4296" i="11" a="1"/>
  <c r="M4296" i="11" s="1"/>
  <c r="M1166" i="11" a="1"/>
  <c r="M1166" i="11" s="1"/>
  <c r="M1165" i="11" a="1"/>
  <c r="M1165" i="11" s="1"/>
  <c r="M4297" i="11" a="1"/>
  <c r="M4297" i="11" s="1"/>
  <c r="M1164" i="11" a="1"/>
  <c r="M1164" i="11" s="1"/>
  <c r="M1163" i="11" a="1"/>
  <c r="M1163" i="11" s="1"/>
  <c r="M4298" i="11" a="1"/>
  <c r="M4298" i="11" s="1"/>
  <c r="M1162" i="11" a="1"/>
  <c r="M1162" i="11" s="1"/>
  <c r="M1161" i="11" a="1"/>
  <c r="M1161" i="11" s="1"/>
  <c r="M4299" i="11" a="1"/>
  <c r="M4299" i="11" s="1"/>
  <c r="M1160" i="11" a="1"/>
  <c r="M1160" i="11" s="1"/>
  <c r="M1159" i="11" a="1"/>
  <c r="M1159" i="11" s="1"/>
  <c r="M4300" i="11" a="1"/>
  <c r="M4300" i="11" s="1"/>
  <c r="M1158" i="11" a="1"/>
  <c r="M1158" i="11" s="1"/>
  <c r="M1157" i="11" a="1"/>
  <c r="M1157" i="11" s="1"/>
  <c r="M4301" i="11" a="1"/>
  <c r="M4301" i="11" s="1"/>
  <c r="M1156" i="11" a="1"/>
  <c r="M1156" i="11" s="1"/>
  <c r="M1155" i="11" a="1"/>
  <c r="M1155" i="11" s="1"/>
  <c r="M4302" i="11" a="1"/>
  <c r="M4302" i="11" s="1"/>
  <c r="M1154" i="11" a="1"/>
  <c r="M1154" i="11" s="1"/>
  <c r="M1153" i="11" a="1"/>
  <c r="M1153" i="11" s="1"/>
  <c r="M4303" i="11" a="1"/>
  <c r="M4303" i="11" s="1"/>
  <c r="M1152" i="11" a="1"/>
  <c r="M1152" i="11" s="1"/>
  <c r="M1151" i="11" a="1"/>
  <c r="M1151" i="11" s="1"/>
  <c r="M4304" i="11" a="1"/>
  <c r="M4304" i="11" s="1"/>
  <c r="M1150" i="11" a="1"/>
  <c r="M1150" i="11" s="1"/>
  <c r="M1149" i="11" a="1"/>
  <c r="M1149" i="11" s="1"/>
  <c r="M4305" i="11" a="1"/>
  <c r="M4305" i="11" s="1"/>
  <c r="M1148" i="11" a="1"/>
  <c r="M1148" i="11" s="1"/>
  <c r="M1147" i="11" a="1"/>
  <c r="M1147" i="11" s="1"/>
  <c r="M4306" i="11" a="1"/>
  <c r="M4306" i="11" s="1"/>
  <c r="M1146" i="11" a="1"/>
  <c r="M1146" i="11" s="1"/>
  <c r="M1145" i="11" a="1"/>
  <c r="M1145" i="11" s="1"/>
  <c r="M4307" i="11" a="1"/>
  <c r="M4307" i="11" s="1"/>
  <c r="M1144" i="11" a="1"/>
  <c r="M1144" i="11" s="1"/>
  <c r="M1143" i="11" a="1"/>
  <c r="M1143" i="11" s="1"/>
  <c r="M4308" i="11" a="1"/>
  <c r="M4308" i="11" s="1"/>
  <c r="M1142" i="11" a="1"/>
  <c r="M1142" i="11" s="1"/>
  <c r="M1141" i="11" a="1"/>
  <c r="M1141" i="11" s="1"/>
  <c r="M4309" i="11" a="1"/>
  <c r="M4309" i="11" s="1"/>
  <c r="M1140" i="11" a="1"/>
  <c r="M1140" i="11" s="1"/>
  <c r="M1139" i="11" a="1"/>
  <c r="M1139" i="11" s="1"/>
  <c r="M4310" i="11" a="1"/>
  <c r="M4310" i="11" s="1"/>
  <c r="M1138" i="11" a="1"/>
  <c r="M1138" i="11" s="1"/>
  <c r="M1137" i="11" a="1"/>
  <c r="M1137" i="11" s="1"/>
  <c r="M4311" i="11" a="1"/>
  <c r="M4311" i="11" s="1"/>
  <c r="M1136" i="11" a="1"/>
  <c r="M1136" i="11" s="1"/>
  <c r="M1135" i="11" a="1"/>
  <c r="M1135" i="11" s="1"/>
  <c r="M4312" i="11" a="1"/>
  <c r="M4312" i="11" s="1"/>
  <c r="M1134" i="11" a="1"/>
  <c r="M1134" i="11" s="1"/>
  <c r="M1133" i="11" a="1"/>
  <c r="M1133" i="11" s="1"/>
  <c r="M4313" i="11" a="1"/>
  <c r="M4313" i="11" s="1"/>
  <c r="M1132" i="11" a="1"/>
  <c r="M1132" i="11" s="1"/>
  <c r="M1131" i="11" a="1"/>
  <c r="M1131" i="11" s="1"/>
  <c r="M4314" i="11" a="1"/>
  <c r="M4314" i="11" s="1"/>
  <c r="M1130" i="11" a="1"/>
  <c r="M1130" i="11" s="1"/>
  <c r="M1129" i="11" a="1"/>
  <c r="M1129" i="11" s="1"/>
  <c r="M4315" i="11" a="1"/>
  <c r="M4315" i="11" s="1"/>
  <c r="M1128" i="11" a="1"/>
  <c r="M1128" i="11" s="1"/>
  <c r="M1127" i="11" a="1"/>
  <c r="M1127" i="11" s="1"/>
  <c r="M4316" i="11" a="1"/>
  <c r="M4316" i="11" s="1"/>
  <c r="M1126" i="11" a="1"/>
  <c r="M1126" i="11" s="1"/>
  <c r="M1125" i="11" a="1"/>
  <c r="M1125" i="11" s="1"/>
  <c r="M4317" i="11" a="1"/>
  <c r="M4317" i="11" s="1"/>
  <c r="M1124" i="11" a="1"/>
  <c r="M1124" i="11" s="1"/>
  <c r="M1123" i="11" a="1"/>
  <c r="M1123" i="11" s="1"/>
  <c r="M4318" i="11" a="1"/>
  <c r="M4318" i="11" s="1"/>
  <c r="M1122" i="11" a="1"/>
  <c r="M1122" i="11" s="1"/>
  <c r="M1121" i="11" a="1"/>
  <c r="M1121" i="11" s="1"/>
  <c r="M4319" i="11" a="1"/>
  <c r="M4319" i="11" s="1"/>
  <c r="M1120" i="11" a="1"/>
  <c r="M1120" i="11" s="1"/>
  <c r="M1119" i="11" a="1"/>
  <c r="M1119" i="11" s="1"/>
  <c r="M4320" i="11" a="1"/>
  <c r="M4320" i="11" s="1"/>
  <c r="M1118" i="11" a="1"/>
  <c r="M1118" i="11" s="1"/>
  <c r="M1117" i="11" a="1"/>
  <c r="M1117" i="11" s="1"/>
  <c r="M4321" i="11" a="1"/>
  <c r="M4321" i="11" s="1"/>
  <c r="M1116" i="11" a="1"/>
  <c r="M1116" i="11" s="1"/>
  <c r="M1115" i="11" a="1"/>
  <c r="M1115" i="11" s="1"/>
  <c r="M4322" i="11" a="1"/>
  <c r="M4322" i="11" s="1"/>
  <c r="M1114" i="11" a="1"/>
  <c r="M1114" i="11" s="1"/>
  <c r="M1113" i="11" a="1"/>
  <c r="M1113" i="11" s="1"/>
  <c r="M4323" i="11" a="1"/>
  <c r="M4323" i="11" s="1"/>
  <c r="M1112" i="11" a="1"/>
  <c r="M1112" i="11" s="1"/>
  <c r="M1111" i="11" a="1"/>
  <c r="M1111" i="11" s="1"/>
  <c r="M4324" i="11" a="1"/>
  <c r="M4324" i="11" s="1"/>
  <c r="M1110" i="11" a="1"/>
  <c r="M1110" i="11" s="1"/>
  <c r="M1109" i="11" a="1"/>
  <c r="M1109" i="11" s="1"/>
  <c r="M4325" i="11" a="1"/>
  <c r="M4325" i="11" s="1"/>
  <c r="M1108" i="11" a="1"/>
  <c r="M1108" i="11" s="1"/>
  <c r="M1107" i="11" a="1"/>
  <c r="M1107" i="11" s="1"/>
  <c r="M4326" i="11" a="1"/>
  <c r="M4326" i="11" s="1"/>
  <c r="M1106" i="11" a="1"/>
  <c r="M1106" i="11" s="1"/>
  <c r="M1105" i="11" a="1"/>
  <c r="M1105" i="11" s="1"/>
  <c r="M4327" i="11" a="1"/>
  <c r="M4327" i="11" s="1"/>
  <c r="M1104" i="11" a="1"/>
  <c r="M1104" i="11" s="1"/>
  <c r="M1103" i="11" a="1"/>
  <c r="M1103" i="11" s="1"/>
  <c r="M4328" i="11" a="1"/>
  <c r="M4328" i="11" s="1"/>
  <c r="M1102" i="11" a="1"/>
  <c r="M1102" i="11" s="1"/>
  <c r="M1101" i="11" a="1"/>
  <c r="M1101" i="11" s="1"/>
  <c r="M4329" i="11" a="1"/>
  <c r="M4329" i="11" s="1"/>
  <c r="M1100" i="11" a="1"/>
  <c r="M1100" i="11" s="1"/>
  <c r="M1099" i="11" a="1"/>
  <c r="M1099" i="11" s="1"/>
  <c r="M4330" i="11" a="1"/>
  <c r="M4330" i="11" s="1"/>
  <c r="M1098" i="11" a="1"/>
  <c r="M1098" i="11" s="1"/>
  <c r="M1097" i="11" a="1"/>
  <c r="M1097" i="11" s="1"/>
  <c r="M4331" i="11" a="1"/>
  <c r="M4331" i="11" s="1"/>
  <c r="M1096" i="11" a="1"/>
  <c r="M1096" i="11" s="1"/>
  <c r="M1095" i="11" a="1"/>
  <c r="M1095" i="11" s="1"/>
  <c r="M4332" i="11" a="1"/>
  <c r="M4332" i="11" s="1"/>
  <c r="M1094" i="11" a="1"/>
  <c r="M1094" i="11" s="1"/>
  <c r="M1093" i="11" a="1"/>
  <c r="M1093" i="11" s="1"/>
  <c r="M4333" i="11" a="1"/>
  <c r="M4333" i="11" s="1"/>
  <c r="M1092" i="11" a="1"/>
  <c r="M1092" i="11" s="1"/>
  <c r="M1091" i="11" a="1"/>
  <c r="M1091" i="11" s="1"/>
  <c r="M4334" i="11" a="1"/>
  <c r="M4334" i="11" s="1"/>
  <c r="M1090" i="11" a="1"/>
  <c r="M1090" i="11" s="1"/>
  <c r="M1089" i="11" a="1"/>
  <c r="M1089" i="11" s="1"/>
  <c r="M4335" i="11" a="1"/>
  <c r="M4335" i="11" s="1"/>
  <c r="M1088" i="11" a="1"/>
  <c r="M1088" i="11" s="1"/>
  <c r="M1087" i="11" a="1"/>
  <c r="M1087" i="11" s="1"/>
  <c r="M4336" i="11" a="1"/>
  <c r="M4336" i="11" s="1"/>
  <c r="M1086" i="11" a="1"/>
  <c r="M1086" i="11" s="1"/>
  <c r="M1085" i="11" a="1"/>
  <c r="M1085" i="11" s="1"/>
  <c r="M4337" i="11" a="1"/>
  <c r="M4337" i="11" s="1"/>
  <c r="M1084" i="11" a="1"/>
  <c r="M1084" i="11" s="1"/>
  <c r="M1083" i="11" a="1"/>
  <c r="M1083" i="11" s="1"/>
  <c r="M4338" i="11" a="1"/>
  <c r="M4338" i="11" s="1"/>
  <c r="M1082" i="11" a="1"/>
  <c r="M1082" i="11" s="1"/>
  <c r="M1081" i="11" a="1"/>
  <c r="M1081" i="11" s="1"/>
  <c r="M4339" i="11" a="1"/>
  <c r="M4339" i="11" s="1"/>
  <c r="M1080" i="11" a="1"/>
  <c r="M1080" i="11" s="1"/>
  <c r="M1079" i="11" a="1"/>
  <c r="M1079" i="11" s="1"/>
  <c r="M4340" i="11" a="1"/>
  <c r="M4340" i="11" s="1"/>
  <c r="M1078" i="11" a="1"/>
  <c r="M1078" i="11" s="1"/>
  <c r="M1077" i="11" a="1"/>
  <c r="M1077" i="11" s="1"/>
  <c r="M4341" i="11" a="1"/>
  <c r="M4341" i="11" s="1"/>
  <c r="M1076" i="11" a="1"/>
  <c r="M1076" i="11" s="1"/>
  <c r="M1075" i="11" a="1"/>
  <c r="M1075" i="11" s="1"/>
  <c r="M4342" i="11" a="1"/>
  <c r="M4342" i="11" s="1"/>
  <c r="M1074" i="11" a="1"/>
  <c r="M1074" i="11" s="1"/>
  <c r="M1073" i="11" a="1"/>
  <c r="M1073" i="11" s="1"/>
  <c r="M4343" i="11" a="1"/>
  <c r="M4343" i="11" s="1"/>
  <c r="M1072" i="11" a="1"/>
  <c r="M1072" i="11" s="1"/>
  <c r="M1071" i="11" a="1"/>
  <c r="M1071" i="11" s="1"/>
  <c r="M4344" i="11" a="1"/>
  <c r="M4344" i="11" s="1"/>
  <c r="M1070" i="11" a="1"/>
  <c r="M1070" i="11" s="1"/>
  <c r="M1069" i="11" a="1"/>
  <c r="M1069" i="11" s="1"/>
  <c r="M4345" i="11" a="1"/>
  <c r="M4345" i="11" s="1"/>
  <c r="M1068" i="11" a="1"/>
  <c r="M1068" i="11" s="1"/>
  <c r="M1067" i="11" a="1"/>
  <c r="M1067" i="11" s="1"/>
  <c r="M4346" i="11" a="1"/>
  <c r="M4346" i="11" s="1"/>
  <c r="M1066" i="11" a="1"/>
  <c r="M1066" i="11" s="1"/>
  <c r="M1065" i="11" a="1"/>
  <c r="M1065" i="11" s="1"/>
  <c r="M4347" i="11" a="1"/>
  <c r="M4347" i="11" s="1"/>
  <c r="M1064" i="11" a="1"/>
  <c r="M1064" i="11" s="1"/>
  <c r="M1063" i="11" a="1"/>
  <c r="M1063" i="11" s="1"/>
  <c r="M4348" i="11" a="1"/>
  <c r="M4348" i="11" s="1"/>
  <c r="M1062" i="11" a="1"/>
  <c r="M1062" i="11" s="1"/>
  <c r="M1061" i="11" a="1"/>
  <c r="M1061" i="11" s="1"/>
  <c r="M4349" i="11" a="1"/>
  <c r="M4349" i="11" s="1"/>
  <c r="M1060" i="11" a="1"/>
  <c r="M1060" i="11" s="1"/>
  <c r="M1059" i="11" a="1"/>
  <c r="M1059" i="11" s="1"/>
  <c r="M4350" i="11" a="1"/>
  <c r="M4350" i="11" s="1"/>
  <c r="M1058" i="11" a="1"/>
  <c r="M1058" i="11" s="1"/>
  <c r="M1057" i="11" a="1"/>
  <c r="M1057" i="11" s="1"/>
  <c r="M4351" i="11" a="1"/>
  <c r="M4351" i="11" s="1"/>
  <c r="M1056" i="11" a="1"/>
  <c r="M1056" i="11" s="1"/>
  <c r="M1055" i="11" a="1"/>
  <c r="M1055" i="11" s="1"/>
  <c r="M4352" i="11" a="1"/>
  <c r="M4352" i="11" s="1"/>
  <c r="M1054" i="11" a="1"/>
  <c r="M1054" i="11" s="1"/>
  <c r="M1053" i="11" a="1"/>
  <c r="M1053" i="11" s="1"/>
  <c r="M4353" i="11" a="1"/>
  <c r="M4353" i="11" s="1"/>
  <c r="M1052" i="11" a="1"/>
  <c r="M1052" i="11" s="1"/>
  <c r="M1051" i="11" a="1"/>
  <c r="M1051" i="11" s="1"/>
  <c r="M4354" i="11" a="1"/>
  <c r="M4354" i="11" s="1"/>
  <c r="M1050" i="11" a="1"/>
  <c r="M1050" i="11" s="1"/>
  <c r="M1049" i="11" a="1"/>
  <c r="M1049" i="11" s="1"/>
  <c r="M4355" i="11" a="1"/>
  <c r="M4355" i="11" s="1"/>
  <c r="M1048" i="11" a="1"/>
  <c r="M1048" i="11" s="1"/>
  <c r="M1047" i="11" a="1"/>
  <c r="M1047" i="11" s="1"/>
  <c r="M4356" i="11" a="1"/>
  <c r="M4356" i="11" s="1"/>
  <c r="M1046" i="11" a="1"/>
  <c r="M1046" i="11" s="1"/>
  <c r="M1045" i="11" a="1"/>
  <c r="M1045" i="11" s="1"/>
  <c r="M1044" i="11" a="1"/>
  <c r="M1044" i="11" s="1"/>
  <c r="M1043" i="11" a="1"/>
  <c r="M1043" i="11" s="1"/>
  <c r="M1042" i="11" a="1"/>
  <c r="M1042" i="11" s="1"/>
  <c r="M1041" i="11" a="1"/>
  <c r="M1041" i="11" s="1"/>
  <c r="M1040" i="11" a="1"/>
  <c r="M1040" i="11" s="1"/>
  <c r="M1039" i="11" a="1"/>
  <c r="M1039" i="11" s="1"/>
  <c r="M1038" i="11" a="1"/>
  <c r="M1038" i="11" s="1"/>
  <c r="M1037" i="11" a="1"/>
  <c r="M1037" i="11" s="1"/>
  <c r="M1036" i="11" a="1"/>
  <c r="M1036" i="11" s="1"/>
  <c r="M1035" i="11" a="1"/>
  <c r="M1035" i="11" s="1"/>
  <c r="M1034" i="11" a="1"/>
  <c r="M1034" i="11" s="1"/>
  <c r="M1033" i="11" a="1"/>
  <c r="M1033" i="11" s="1"/>
  <c r="M1032" i="11" a="1"/>
  <c r="M1032" i="11" s="1"/>
  <c r="M1031" i="11" a="1"/>
  <c r="M1031" i="11" s="1"/>
  <c r="M1030" i="11" a="1"/>
  <c r="M1030" i="11" s="1"/>
  <c r="M1029" i="11" a="1"/>
  <c r="M1029" i="11" s="1"/>
  <c r="M1028" i="11" a="1"/>
  <c r="M1028" i="11" s="1"/>
  <c r="M1027" i="11" a="1"/>
  <c r="M1027" i="11" s="1"/>
  <c r="M1026" i="11" a="1"/>
  <c r="M1026" i="11" s="1"/>
  <c r="M1025" i="11" a="1"/>
  <c r="M1025" i="11" s="1"/>
  <c r="M1024" i="11" a="1"/>
  <c r="M1024" i="11" s="1"/>
  <c r="M1023" i="11" a="1"/>
  <c r="M1023" i="11" s="1"/>
  <c r="M1022" i="11" a="1"/>
  <c r="M1022" i="11" s="1"/>
  <c r="M1021" i="11" a="1"/>
  <c r="M1021" i="11" s="1"/>
  <c r="M1020" i="11" a="1"/>
  <c r="M1020" i="11" s="1"/>
  <c r="M1019" i="11" a="1"/>
  <c r="M1019" i="11" s="1"/>
  <c r="M1018" i="11" a="1"/>
  <c r="M1018" i="11" s="1"/>
  <c r="M1017" i="11" a="1"/>
  <c r="M1017" i="11" s="1"/>
  <c r="M1016" i="11" a="1"/>
  <c r="M1016" i="11" s="1"/>
  <c r="M1015" i="11" a="1"/>
  <c r="M1015" i="11" s="1"/>
  <c r="M1014" i="11" a="1"/>
  <c r="M1014" i="11" s="1"/>
  <c r="M1013" i="11" a="1"/>
  <c r="M1013" i="11" s="1"/>
  <c r="M1012" i="11" a="1"/>
  <c r="M1012" i="11" s="1"/>
  <c r="M1011" i="11" a="1"/>
  <c r="M1011" i="11" s="1"/>
  <c r="M1010" i="11" a="1"/>
  <c r="M1010" i="11" s="1"/>
  <c r="M1009" i="11" a="1"/>
  <c r="M1009" i="11" s="1"/>
  <c r="M1008" i="11" a="1"/>
  <c r="M1008" i="11" s="1"/>
  <c r="M1007" i="11" a="1"/>
  <c r="M1007" i="11" s="1"/>
  <c r="M1006" i="11" a="1"/>
  <c r="M1006" i="11" s="1"/>
  <c r="M1005" i="11" a="1"/>
  <c r="M1005" i="11" s="1"/>
  <c r="M1004" i="11" a="1"/>
  <c r="M1004" i="11" s="1"/>
  <c r="M1003" i="11" a="1"/>
  <c r="M1003" i="11" s="1"/>
  <c r="M1002" i="11" a="1"/>
  <c r="M1002" i="11" s="1"/>
  <c r="M1001" i="11" a="1"/>
  <c r="M1001" i="11" s="1"/>
  <c r="M1000" i="11" a="1"/>
  <c r="M1000" i="11" s="1"/>
  <c r="M999" i="11" a="1"/>
  <c r="M999" i="11" s="1"/>
  <c r="M998" i="11" a="1"/>
  <c r="M998" i="11" s="1"/>
  <c r="M997" i="11" a="1"/>
  <c r="M997" i="11" s="1"/>
  <c r="M996" i="11" a="1"/>
  <c r="M996" i="11" s="1"/>
  <c r="M995" i="11" a="1"/>
  <c r="M995" i="11" s="1"/>
  <c r="M994" i="11" a="1"/>
  <c r="M994" i="11" s="1"/>
  <c r="M993" i="11" a="1"/>
  <c r="M993" i="11" s="1"/>
  <c r="M992" i="11" a="1"/>
  <c r="M992" i="11" s="1"/>
  <c r="M991" i="11" a="1"/>
  <c r="M991" i="11" s="1"/>
  <c r="M990" i="11" a="1"/>
  <c r="M990" i="11" s="1"/>
  <c r="M989" i="11" a="1"/>
  <c r="M989" i="11" s="1"/>
  <c r="M988" i="11" a="1"/>
  <c r="M988" i="11" s="1"/>
  <c r="M987" i="11" a="1"/>
  <c r="M987" i="11" s="1"/>
  <c r="M986" i="11" a="1"/>
  <c r="M986" i="11" s="1"/>
  <c r="M985" i="11" a="1"/>
  <c r="M985" i="11" s="1"/>
  <c r="M984" i="11" a="1"/>
  <c r="M984" i="11" s="1"/>
  <c r="M983" i="11" a="1"/>
  <c r="M983" i="11" s="1"/>
  <c r="M982" i="11" a="1"/>
  <c r="M982" i="11" s="1"/>
  <c r="M981" i="11" a="1"/>
  <c r="M981" i="11" s="1"/>
  <c r="M980" i="11" a="1"/>
  <c r="M980" i="11" s="1"/>
  <c r="M979" i="11" a="1"/>
  <c r="M979" i="11" s="1"/>
  <c r="M978" i="11" a="1"/>
  <c r="M978" i="11" s="1"/>
  <c r="M977" i="11" a="1"/>
  <c r="M977" i="11" s="1"/>
  <c r="M976" i="11" a="1"/>
  <c r="M976" i="11" s="1"/>
  <c r="M975" i="11" a="1"/>
  <c r="M975" i="11" s="1"/>
  <c r="M974" i="11" a="1"/>
  <c r="M974" i="11" s="1"/>
  <c r="M973" i="11" a="1"/>
  <c r="M973" i="11" s="1"/>
  <c r="M972" i="11" a="1"/>
  <c r="M972" i="11" s="1"/>
  <c r="M971" i="11" a="1"/>
  <c r="M971" i="11" s="1"/>
  <c r="M970" i="11" a="1"/>
  <c r="M970" i="11" s="1"/>
  <c r="M969" i="11" a="1"/>
  <c r="M969" i="11" s="1"/>
  <c r="M968" i="11" a="1"/>
  <c r="M968" i="11" s="1"/>
  <c r="M967" i="11" a="1"/>
  <c r="M967" i="11" s="1"/>
  <c r="M966" i="11" a="1"/>
  <c r="M966" i="11" s="1"/>
  <c r="M965" i="11" a="1"/>
  <c r="M965" i="11" s="1"/>
  <c r="M964" i="11" a="1"/>
  <c r="M964" i="11" s="1"/>
  <c r="M963" i="11" a="1"/>
  <c r="M963" i="11" s="1"/>
  <c r="M962" i="11" a="1"/>
  <c r="M962" i="11" s="1"/>
  <c r="M961" i="11" a="1"/>
  <c r="M961" i="11" s="1"/>
  <c r="M960" i="11" a="1"/>
  <c r="M960" i="11" s="1"/>
  <c r="M906" i="11" a="1"/>
  <c r="M906" i="11" s="1"/>
  <c r="M905" i="11" a="1"/>
  <c r="M905" i="11" s="1"/>
  <c r="M904" i="11" a="1"/>
  <c r="M904" i="11" s="1"/>
  <c r="M903" i="11" a="1"/>
  <c r="M903" i="11" s="1"/>
  <c r="M902" i="11" a="1"/>
  <c r="M902" i="11" s="1"/>
  <c r="M901" i="11" a="1"/>
  <c r="M901" i="11" s="1"/>
  <c r="M900" i="11" a="1"/>
  <c r="M900" i="11" s="1"/>
  <c r="M19" i="11" a="1"/>
  <c r="M19" i="11" s="1"/>
  <c r="M20" i="11" a="1"/>
  <c r="M20" i="11" s="1"/>
  <c r="M21" i="11" a="1"/>
  <c r="M21" i="11" s="1"/>
  <c r="M22" i="11" a="1"/>
  <c r="M22" i="11" s="1"/>
  <c r="M23" i="11" a="1"/>
  <c r="M23" i="11" s="1"/>
  <c r="M24" i="11" a="1"/>
  <c r="M24" i="11" s="1"/>
  <c r="M25" i="11" a="1"/>
  <c r="M25" i="11" s="1"/>
  <c r="M26" i="11" a="1"/>
  <c r="M26" i="11" s="1"/>
  <c r="M27" i="11" a="1"/>
  <c r="M27" i="11" s="1"/>
  <c r="M28" i="11" a="1"/>
  <c r="M28" i="11" s="1"/>
  <c r="M29" i="11" a="1"/>
  <c r="M29" i="11" s="1"/>
  <c r="M30" i="11" a="1"/>
  <c r="M30" i="11" s="1"/>
  <c r="M31" i="11" a="1"/>
  <c r="M31" i="11" s="1"/>
  <c r="M32" i="11" a="1"/>
  <c r="M32" i="11" s="1"/>
  <c r="M33" i="11" a="1"/>
  <c r="M33" i="11" s="1"/>
  <c r="M34" i="11" a="1"/>
  <c r="M34" i="11" s="1"/>
  <c r="M35" i="11" a="1"/>
  <c r="M35" i="11" s="1"/>
  <c r="M36" i="11" a="1"/>
  <c r="M36" i="11" s="1"/>
  <c r="M37" i="11" a="1"/>
  <c r="M37" i="11" s="1"/>
  <c r="M38" i="11" a="1"/>
  <c r="M38" i="11" s="1"/>
  <c r="M39" i="11" a="1"/>
  <c r="M39" i="11" s="1"/>
  <c r="M40" i="11" a="1"/>
  <c r="M40" i="11" s="1"/>
  <c r="M41" i="11" a="1"/>
  <c r="M41" i="11" s="1"/>
  <c r="M42" i="11" a="1"/>
  <c r="M42" i="11" s="1"/>
  <c r="M43" i="11" a="1"/>
  <c r="M43" i="11" s="1"/>
  <c r="M44" i="11" a="1"/>
  <c r="M44" i="11" s="1"/>
  <c r="M45" i="11" a="1"/>
  <c r="M45" i="11" s="1"/>
  <c r="M46" i="11" a="1"/>
  <c r="M46" i="11" s="1"/>
  <c r="M47" i="11" a="1"/>
  <c r="M47" i="11" s="1"/>
  <c r="M48" i="11" a="1"/>
  <c r="M48" i="11" s="1"/>
  <c r="M49" i="11" a="1"/>
  <c r="M49" i="11" s="1"/>
  <c r="M50" i="11" a="1"/>
  <c r="M50" i="11" s="1"/>
  <c r="M51" i="11" a="1"/>
  <c r="M51" i="11" s="1"/>
  <c r="M52" i="11" a="1"/>
  <c r="M52" i="11" s="1"/>
  <c r="M53" i="11" a="1"/>
  <c r="M53" i="11" s="1"/>
  <c r="M54" i="11" a="1"/>
  <c r="M54" i="11" s="1"/>
  <c r="M55" i="11" a="1"/>
  <c r="M55" i="11" s="1"/>
  <c r="M56" i="11" a="1"/>
  <c r="M56" i="11" s="1"/>
  <c r="M57" i="11" a="1"/>
  <c r="M57" i="11" s="1"/>
  <c r="M58" i="11" a="1"/>
  <c r="M58" i="11" s="1"/>
  <c r="M59" i="11" a="1"/>
  <c r="M59" i="11" s="1"/>
  <c r="M60" i="11" a="1"/>
  <c r="M60" i="11" s="1"/>
  <c r="M61" i="11" a="1"/>
  <c r="M61" i="11" s="1"/>
  <c r="M62" i="11" a="1"/>
  <c r="M62" i="11" s="1"/>
  <c r="M63" i="11" a="1"/>
  <c r="M63" i="11" s="1"/>
  <c r="M64" i="11" a="1"/>
  <c r="M64" i="11" s="1"/>
  <c r="M65" i="11" a="1"/>
  <c r="M65" i="11" s="1"/>
  <c r="M66" i="11" a="1"/>
  <c r="M66" i="11" s="1"/>
  <c r="M67" i="11" a="1"/>
  <c r="M67" i="11" s="1"/>
  <c r="M68" i="11" a="1"/>
  <c r="M68" i="11" s="1"/>
  <c r="M69" i="11" a="1"/>
  <c r="M69" i="11" s="1"/>
  <c r="M70" i="11" a="1"/>
  <c r="M70" i="11" s="1"/>
  <c r="M71" i="11" a="1"/>
  <c r="M71" i="11" s="1"/>
  <c r="M72" i="11" a="1"/>
  <c r="M72" i="11" s="1"/>
  <c r="M73" i="11" a="1"/>
  <c r="M73" i="11" s="1"/>
  <c r="M74" i="11" a="1"/>
  <c r="M74" i="11" s="1"/>
  <c r="M75" i="11" a="1"/>
  <c r="M75" i="11" s="1"/>
  <c r="M76" i="11" a="1"/>
  <c r="M76" i="11" s="1"/>
  <c r="M77" i="11" a="1"/>
  <c r="M77" i="11" s="1"/>
  <c r="M78" i="11" a="1"/>
  <c r="M78" i="11" s="1"/>
  <c r="M79" i="11" a="1"/>
  <c r="M79" i="11" s="1"/>
  <c r="M80" i="11" a="1"/>
  <c r="M80" i="11" s="1"/>
  <c r="M81" i="11" a="1"/>
  <c r="M81" i="11" s="1"/>
  <c r="M82" i="11" a="1"/>
  <c r="M82" i="11" s="1"/>
  <c r="M83" i="11" a="1"/>
  <c r="M83" i="11" s="1"/>
  <c r="M84" i="11" a="1"/>
  <c r="M84" i="11" s="1"/>
  <c r="M85" i="11" a="1"/>
  <c r="M85" i="11" s="1"/>
  <c r="M86" i="11" a="1"/>
  <c r="M86" i="11" s="1"/>
  <c r="M87" i="11" a="1"/>
  <c r="M87" i="11" s="1"/>
  <c r="M88" i="11" a="1"/>
  <c r="M88" i="11" s="1"/>
  <c r="M89" i="11" a="1"/>
  <c r="M89" i="11" s="1"/>
  <c r="M90" i="11" a="1"/>
  <c r="M90" i="11" s="1"/>
  <c r="M91" i="11" a="1"/>
  <c r="M91" i="11" s="1"/>
  <c r="M92" i="11" a="1"/>
  <c r="M92" i="11" s="1"/>
  <c r="M93" i="11" a="1"/>
  <c r="M93" i="11" s="1"/>
  <c r="M94" i="11" a="1"/>
  <c r="M94" i="11" s="1"/>
  <c r="M95" i="11" a="1"/>
  <c r="M95" i="11" s="1"/>
  <c r="M96" i="11" a="1"/>
  <c r="M96" i="11" s="1"/>
  <c r="M97" i="11" a="1"/>
  <c r="M97" i="11" s="1"/>
  <c r="M98" i="11" a="1"/>
  <c r="M98" i="11" s="1"/>
  <c r="M99" i="11" a="1"/>
  <c r="M99" i="11" s="1"/>
  <c r="M100" i="11" a="1"/>
  <c r="M100" i="11" s="1"/>
  <c r="M101" i="11" a="1"/>
  <c r="M101" i="11" s="1"/>
  <c r="M102" i="11" a="1"/>
  <c r="M102" i="11" s="1"/>
  <c r="M103" i="11" a="1"/>
  <c r="M103" i="11" s="1"/>
  <c r="M104" i="11" a="1"/>
  <c r="M104" i="11" s="1"/>
  <c r="M105" i="11" a="1"/>
  <c r="M105" i="11" s="1"/>
  <c r="M106" i="11" a="1"/>
  <c r="M106" i="11" s="1"/>
  <c r="M107" i="11" a="1"/>
  <c r="M107" i="11" s="1"/>
  <c r="M108" i="11" a="1"/>
  <c r="M108" i="11" s="1"/>
  <c r="M109" i="11" a="1"/>
  <c r="M109" i="11" s="1"/>
  <c r="M110" i="11" a="1"/>
  <c r="M110" i="11" s="1"/>
  <c r="M111" i="11" a="1"/>
  <c r="M111" i="11" s="1"/>
  <c r="M112" i="11" a="1"/>
  <c r="M112" i="11" s="1"/>
  <c r="M113" i="11" a="1"/>
  <c r="M113" i="11" s="1"/>
  <c r="M2405" i="11" a="1"/>
  <c r="M2405" i="11" s="1"/>
  <c r="M2404" i="11" a="1"/>
  <c r="M2404" i="11" s="1"/>
  <c r="M2403" i="11" a="1"/>
  <c r="M2403" i="11" s="1"/>
  <c r="M2402" i="11" a="1"/>
  <c r="M2402" i="11" s="1"/>
  <c r="M2401" i="11" a="1"/>
  <c r="M2401" i="11" s="1"/>
  <c r="M2400" i="11" a="1"/>
  <c r="M2400" i="11" s="1"/>
  <c r="M2399" i="11" a="1"/>
  <c r="M2399" i="11" s="1"/>
  <c r="M2398" i="11" a="1"/>
  <c r="M2398" i="11" s="1"/>
  <c r="M2397" i="11" a="1"/>
  <c r="M2397" i="11" s="1"/>
  <c r="M2396" i="11" a="1"/>
  <c r="M2396" i="11" s="1"/>
  <c r="M2395" i="11" a="1"/>
  <c r="M2395" i="11" s="1"/>
  <c r="M2394" i="11" a="1"/>
  <c r="M2394" i="11" s="1"/>
  <c r="M2393" i="11" a="1"/>
  <c r="M2393" i="11" s="1"/>
  <c r="M2392" i="11" a="1"/>
  <c r="M2392" i="11" s="1"/>
  <c r="M2391" i="11" a="1"/>
  <c r="M2391" i="11" s="1"/>
  <c r="M2390" i="11" a="1"/>
  <c r="M2390" i="11" s="1"/>
  <c r="M2389" i="11" a="1"/>
  <c r="M2389" i="11" s="1"/>
  <c r="M2388" i="11" a="1"/>
  <c r="M2388" i="11" s="1"/>
  <c r="M2387" i="11" a="1"/>
  <c r="M2387" i="11" s="1"/>
  <c r="M2386" i="11" a="1"/>
  <c r="M2386" i="11" s="1"/>
  <c r="M2385" i="11" a="1"/>
  <c r="M2385" i="11" s="1"/>
  <c r="M2384" i="11" a="1"/>
  <c r="M2384" i="11" s="1"/>
  <c r="M2383" i="11" a="1"/>
  <c r="M2383" i="11" s="1"/>
  <c r="M899" i="11" a="1"/>
  <c r="M899" i="11" s="1"/>
  <c r="M898" i="11" a="1"/>
  <c r="M898" i="11" s="1"/>
  <c r="M897" i="11" a="1"/>
  <c r="M897" i="11" s="1"/>
  <c r="M896" i="11" a="1"/>
  <c r="M896" i="11" s="1"/>
  <c r="M895" i="11" a="1"/>
  <c r="M895" i="11" s="1"/>
  <c r="M894" i="11" a="1"/>
  <c r="M894" i="11" s="1"/>
  <c r="M114" i="11" a="1"/>
  <c r="M114" i="11" s="1"/>
  <c r="M115" i="11" a="1"/>
  <c r="M115" i="11" s="1"/>
  <c r="M4410" i="11" a="1"/>
  <c r="M4410" i="11" s="1"/>
  <c r="M116" i="11" a="1"/>
  <c r="M116" i="11" s="1"/>
  <c r="M117" i="11" a="1"/>
  <c r="M117" i="11" s="1"/>
  <c r="M4411" i="11" a="1"/>
  <c r="M4411" i="11" s="1"/>
  <c r="M118" i="11" a="1"/>
  <c r="M118" i="11" s="1"/>
  <c r="M119" i="11" a="1"/>
  <c r="M119" i="11" s="1"/>
  <c r="M4412" i="11" a="1"/>
  <c r="M4412" i="11" s="1"/>
  <c r="M120" i="11" a="1"/>
  <c r="M120" i="11" s="1"/>
  <c r="M121" i="11" a="1"/>
  <c r="M121" i="11" s="1"/>
  <c r="M4413" i="11" a="1"/>
  <c r="M4413" i="11" s="1"/>
  <c r="M122" i="11" a="1"/>
  <c r="M122" i="11" s="1"/>
  <c r="M123" i="11" a="1"/>
  <c r="M123" i="11" s="1"/>
  <c r="M4414" i="11" a="1"/>
  <c r="M4414" i="11" s="1"/>
  <c r="M124" i="11" a="1"/>
  <c r="M124" i="11" s="1"/>
  <c r="M125" i="11" a="1"/>
  <c r="M125" i="11" s="1"/>
  <c r="M4415" i="11" a="1"/>
  <c r="M4415" i="11" s="1"/>
  <c r="M126" i="11" a="1"/>
  <c r="M126" i="11" s="1"/>
  <c r="M127" i="11" a="1"/>
  <c r="M127" i="11" s="1"/>
  <c r="M4416" i="11" a="1"/>
  <c r="M4416" i="11" s="1"/>
  <c r="M128" i="11" a="1"/>
  <c r="M128" i="11" s="1"/>
  <c r="M129" i="11" a="1"/>
  <c r="M129" i="11" s="1"/>
  <c r="M4417" i="11" a="1"/>
  <c r="M4417" i="11" s="1"/>
  <c r="M130" i="11" a="1"/>
  <c r="M130" i="11" s="1"/>
  <c r="M131" i="11" a="1"/>
  <c r="M131" i="11" s="1"/>
  <c r="M4418" i="11" a="1"/>
  <c r="M4418" i="11" s="1"/>
  <c r="M132" i="11" a="1"/>
  <c r="M132" i="11" s="1"/>
  <c r="M133" i="11" a="1"/>
  <c r="M133" i="11" s="1"/>
  <c r="M4419" i="11" a="1"/>
  <c r="M4419" i="11" s="1"/>
  <c r="M134" i="11" a="1"/>
  <c r="M134" i="11" s="1"/>
  <c r="M135" i="11" a="1"/>
  <c r="M135" i="11" s="1"/>
  <c r="M4420" i="11" a="1"/>
  <c r="M4420" i="11" s="1"/>
  <c r="M136" i="11" a="1"/>
  <c r="M136" i="11" s="1"/>
  <c r="M137" i="11" a="1"/>
  <c r="M137" i="11" s="1"/>
  <c r="M4421" i="11" a="1"/>
  <c r="M4421" i="11" s="1"/>
  <c r="M138" i="11" a="1"/>
  <c r="M138" i="11" s="1"/>
  <c r="M139" i="11" a="1"/>
  <c r="M139" i="11" s="1"/>
  <c r="M4422" i="11" a="1"/>
  <c r="M4422" i="11" s="1"/>
  <c r="M140" i="11" a="1"/>
  <c r="M140" i="11" s="1"/>
  <c r="M141" i="11" a="1"/>
  <c r="M141" i="11" s="1"/>
  <c r="M4423" i="11" a="1"/>
  <c r="M4423" i="11" s="1"/>
  <c r="M142" i="11" a="1"/>
  <c r="M142" i="11" s="1"/>
  <c r="M143" i="11" a="1"/>
  <c r="M143" i="11" s="1"/>
  <c r="M4424" i="11" a="1"/>
  <c r="M4424" i="11" s="1"/>
  <c r="M144" i="11" a="1"/>
  <c r="M144" i="11" s="1"/>
  <c r="M145" i="11" a="1"/>
  <c r="M145" i="11" s="1"/>
  <c r="M4425" i="11" a="1"/>
  <c r="M4425" i="11" s="1"/>
  <c r="M146" i="11" a="1"/>
  <c r="M146" i="11" s="1"/>
  <c r="M147" i="11" a="1"/>
  <c r="M147" i="11" s="1"/>
  <c r="M4426" i="11" a="1"/>
  <c r="M4426" i="11" s="1"/>
  <c r="M148" i="11" a="1"/>
  <c r="M148" i="11" s="1"/>
  <c r="M149" i="11" a="1"/>
  <c r="M149" i="11" s="1"/>
  <c r="M4427" i="11" a="1"/>
  <c r="M4427" i="11" s="1"/>
  <c r="M150" i="11" a="1"/>
  <c r="M150" i="11" s="1"/>
  <c r="M151" i="11" a="1"/>
  <c r="M151" i="11" s="1"/>
  <c r="M4428" i="11" a="1"/>
  <c r="M4428" i="11" s="1"/>
  <c r="M152" i="11" a="1"/>
  <c r="M152" i="11" s="1"/>
  <c r="M153" i="11" a="1"/>
  <c r="M153" i="11" s="1"/>
  <c r="M4429" i="11" a="1"/>
  <c r="M4429" i="11" s="1"/>
  <c r="M154" i="11" a="1"/>
  <c r="M154" i="11" s="1"/>
  <c r="M155" i="11" a="1"/>
  <c r="M155" i="11" s="1"/>
  <c r="M4430" i="11" a="1"/>
  <c r="M4430" i="11" s="1"/>
  <c r="M156" i="11" a="1"/>
  <c r="M156" i="11" s="1"/>
  <c r="M157" i="11" a="1"/>
  <c r="M157" i="11" s="1"/>
  <c r="M4431" i="11" a="1"/>
  <c r="M4431" i="11" s="1"/>
  <c r="M158" i="11" a="1"/>
  <c r="M158" i="11" s="1"/>
  <c r="M159" i="11" a="1"/>
  <c r="M159" i="11" s="1"/>
  <c r="M4432" i="11" a="1"/>
  <c r="M4432" i="11" s="1"/>
  <c r="M160" i="11" a="1"/>
  <c r="M160" i="11" s="1"/>
  <c r="M161" i="11" a="1"/>
  <c r="M161" i="11" s="1"/>
  <c r="M4433" i="11" a="1"/>
  <c r="M4433" i="11" s="1"/>
  <c r="M162" i="11" a="1"/>
  <c r="M162" i="11" s="1"/>
  <c r="M163" i="11" a="1"/>
  <c r="M163" i="11" s="1"/>
  <c r="M4434" i="11" a="1"/>
  <c r="M4434" i="11" s="1"/>
  <c r="M164" i="11" a="1"/>
  <c r="M164" i="11" s="1"/>
  <c r="M165" i="11" a="1"/>
  <c r="M165" i="11" s="1"/>
  <c r="M4435" i="11" a="1"/>
  <c r="M4435" i="11" s="1"/>
  <c r="M166" i="11" a="1"/>
  <c r="M166" i="11" s="1"/>
  <c r="M167" i="11" a="1"/>
  <c r="M167" i="11" s="1"/>
  <c r="M4436" i="11" a="1"/>
  <c r="M4436" i="11" s="1"/>
  <c r="M168" i="11" a="1"/>
  <c r="M168" i="11" s="1"/>
  <c r="M169" i="11" a="1"/>
  <c r="M169" i="11" s="1"/>
  <c r="M4437" i="11" a="1"/>
  <c r="M4437" i="11" s="1"/>
  <c r="M170" i="11" a="1"/>
  <c r="M170" i="11" s="1"/>
  <c r="M171" i="11" a="1"/>
  <c r="M171" i="11" s="1"/>
  <c r="M4438" i="11" a="1"/>
  <c r="M4438" i="11" s="1"/>
  <c r="M172" i="11" a="1"/>
  <c r="M172" i="11" s="1"/>
  <c r="M173" i="11" a="1"/>
  <c r="M173" i="11" s="1"/>
  <c r="M4439" i="11" a="1"/>
  <c r="M4439" i="11" s="1"/>
  <c r="M174" i="11" a="1"/>
  <c r="M174" i="11" s="1"/>
  <c r="M175" i="11" a="1"/>
  <c r="M175" i="11" s="1"/>
  <c r="M4440" i="11" a="1"/>
  <c r="M4440" i="11" s="1"/>
  <c r="M176" i="11" a="1"/>
  <c r="M176" i="11" s="1"/>
  <c r="M177" i="11" a="1"/>
  <c r="M177" i="11" s="1"/>
  <c r="M4441" i="11" a="1"/>
  <c r="M4441" i="11" s="1"/>
  <c r="M178" i="11" a="1"/>
  <c r="M178" i="11" s="1"/>
  <c r="M179" i="11" a="1"/>
  <c r="M179" i="11" s="1"/>
  <c r="M4442" i="11" a="1"/>
  <c r="M4442" i="11" s="1"/>
  <c r="M180" i="11" a="1"/>
  <c r="M180" i="11" s="1"/>
  <c r="M181" i="11" a="1"/>
  <c r="M181" i="11" s="1"/>
  <c r="M4443" i="11" a="1"/>
  <c r="M4443" i="11" s="1"/>
  <c r="M182" i="11" a="1"/>
  <c r="M182" i="11" s="1"/>
  <c r="M183" i="11" a="1"/>
  <c r="M183" i="11" s="1"/>
  <c r="M4444" i="11" a="1"/>
  <c r="M4444" i="11" s="1"/>
  <c r="M184" i="11" a="1"/>
  <c r="M184" i="11" s="1"/>
  <c r="M185" i="11" a="1"/>
  <c r="M185" i="11" s="1"/>
  <c r="M4445" i="11" a="1"/>
  <c r="M4445" i="11" s="1"/>
  <c r="M186" i="11" a="1"/>
  <c r="M186" i="11" s="1"/>
  <c r="M187" i="11" a="1"/>
  <c r="M187" i="11" s="1"/>
  <c r="M4446" i="11" a="1"/>
  <c r="M4446" i="11" s="1"/>
  <c r="M188" i="11" a="1"/>
  <c r="M188" i="11" s="1"/>
  <c r="M189" i="11" a="1"/>
  <c r="M189" i="11" s="1"/>
  <c r="M4447" i="11" a="1"/>
  <c r="M4447" i="11" s="1"/>
  <c r="M190" i="11" a="1"/>
  <c r="M190" i="11" s="1"/>
  <c r="M191" i="11" a="1"/>
  <c r="M191" i="11" s="1"/>
  <c r="M4448" i="11" a="1"/>
  <c r="M4448" i="11" s="1"/>
  <c r="M192" i="11" a="1"/>
  <c r="M192" i="11" s="1"/>
  <c r="M193" i="11" a="1"/>
  <c r="M193" i="11" s="1"/>
  <c r="M4449" i="11" a="1"/>
  <c r="M4449" i="11" s="1"/>
  <c r="M194" i="11" a="1"/>
  <c r="M194" i="11" s="1"/>
  <c r="M195" i="11" a="1"/>
  <c r="M195" i="11" s="1"/>
  <c r="M4450" i="11" a="1"/>
  <c r="M4450" i="11" s="1"/>
  <c r="M196" i="11" a="1"/>
  <c r="M196" i="11" s="1"/>
  <c r="M197" i="11" a="1"/>
  <c r="M197" i="11" s="1"/>
  <c r="M4451" i="11" a="1"/>
  <c r="M4451" i="11" s="1"/>
  <c r="M198" i="11" a="1"/>
  <c r="M198" i="11" s="1"/>
  <c r="M199" i="11" a="1"/>
  <c r="M199" i="11" s="1"/>
  <c r="M4452" i="11" a="1"/>
  <c r="M4452" i="11" s="1"/>
  <c r="M200" i="11" a="1"/>
  <c r="M200" i="11" s="1"/>
  <c r="M201" i="11" a="1"/>
  <c r="M201" i="11" s="1"/>
  <c r="M4453" i="11" a="1"/>
  <c r="M4453" i="11" s="1"/>
  <c r="M202" i="11" a="1"/>
  <c r="M202" i="11" s="1"/>
  <c r="M203" i="11" a="1"/>
  <c r="M203" i="11" s="1"/>
  <c r="M4454" i="11" a="1"/>
  <c r="M4454" i="11" s="1"/>
  <c r="M204" i="11" a="1"/>
  <c r="M204" i="11" s="1"/>
  <c r="M205" i="11" a="1"/>
  <c r="M205" i="11" s="1"/>
  <c r="M4455" i="11" a="1"/>
  <c r="M4455" i="11" s="1"/>
  <c r="M206" i="11" a="1"/>
  <c r="M206" i="11" s="1"/>
  <c r="M207" i="11" a="1"/>
  <c r="M207" i="11" s="1"/>
  <c r="M4456" i="11" a="1"/>
  <c r="M4456" i="11" s="1"/>
  <c r="M208" i="11" a="1"/>
  <c r="M208" i="11" s="1"/>
  <c r="M209" i="11" a="1"/>
  <c r="M209" i="11" s="1"/>
  <c r="M4457" i="11" a="1"/>
  <c r="M4457" i="11" s="1"/>
  <c r="M210" i="11" a="1"/>
  <c r="M210" i="11" s="1"/>
  <c r="M211" i="11" a="1"/>
  <c r="M211" i="11" s="1"/>
  <c r="M4458" i="11" a="1"/>
  <c r="M4458" i="11" s="1"/>
  <c r="M212" i="11" a="1"/>
  <c r="M212" i="11" s="1"/>
  <c r="M213" i="11" a="1"/>
  <c r="M213" i="11" s="1"/>
  <c r="M4459" i="11" a="1"/>
  <c r="M4459" i="11" s="1"/>
  <c r="M214" i="11" a="1"/>
  <c r="M214" i="11" s="1"/>
  <c r="M215" i="11" a="1"/>
  <c r="M215" i="11" s="1"/>
  <c r="M4460" i="11" a="1"/>
  <c r="M4460" i="11" s="1"/>
  <c r="M216" i="11" a="1"/>
  <c r="M216" i="11" s="1"/>
  <c r="M217" i="11" a="1"/>
  <c r="M217" i="11" s="1"/>
  <c r="M4461" i="11" a="1"/>
  <c r="M4461" i="11" s="1"/>
  <c r="M218" i="11" a="1"/>
  <c r="M218" i="11" s="1"/>
  <c r="M219" i="11" a="1"/>
  <c r="M219" i="11" s="1"/>
  <c r="M4462" i="11" a="1"/>
  <c r="M4462" i="11" s="1"/>
  <c r="M220" i="11" a="1"/>
  <c r="M220" i="11" s="1"/>
  <c r="M221" i="11" a="1"/>
  <c r="M221" i="11" s="1"/>
  <c r="M4463" i="11" a="1"/>
  <c r="M4463" i="11" s="1"/>
  <c r="M222" i="11" a="1"/>
  <c r="M222" i="11" s="1"/>
  <c r="M223" i="11" a="1"/>
  <c r="M223" i="11" s="1"/>
  <c r="M4464" i="11" a="1"/>
  <c r="M4464" i="11" s="1"/>
  <c r="M224" i="11" a="1"/>
  <c r="M224" i="11" s="1"/>
  <c r="M225" i="11" a="1"/>
  <c r="M225" i="11" s="1"/>
  <c r="M4465" i="11" a="1"/>
  <c r="M4465" i="11" s="1"/>
  <c r="M226" i="11" a="1"/>
  <c r="M226" i="11" s="1"/>
  <c r="M227" i="11" a="1"/>
  <c r="M227" i="11" s="1"/>
  <c r="M4466" i="11" a="1"/>
  <c r="M4466" i="11" s="1"/>
  <c r="M228" i="11" a="1"/>
  <c r="M228" i="11" s="1"/>
  <c r="M229" i="11" a="1"/>
  <c r="M229" i="11" s="1"/>
  <c r="M4467" i="11" a="1"/>
  <c r="M4467" i="11" s="1"/>
  <c r="M230" i="11" a="1"/>
  <c r="M230" i="11" s="1"/>
  <c r="M231" i="11" a="1"/>
  <c r="M231" i="11" s="1"/>
  <c r="M4468" i="11" a="1"/>
  <c r="M4468" i="11" s="1"/>
  <c r="M232" i="11" a="1"/>
  <c r="M232" i="11" s="1"/>
  <c r="M233" i="11" a="1"/>
  <c r="M233" i="11" s="1"/>
  <c r="M4469" i="11" a="1"/>
  <c r="M4469" i="11" s="1"/>
  <c r="M234" i="11" a="1"/>
  <c r="M234" i="11" s="1"/>
  <c r="M235" i="11" a="1"/>
  <c r="M235" i="11" s="1"/>
  <c r="M4470" i="11" a="1"/>
  <c r="M4470" i="11" s="1"/>
  <c r="M236" i="11" a="1"/>
  <c r="M236" i="11" s="1"/>
  <c r="M237" i="11" a="1"/>
  <c r="M237" i="11" s="1"/>
  <c r="M4471" i="11" a="1"/>
  <c r="M4471" i="11" s="1"/>
  <c r="M238" i="11" a="1"/>
  <c r="M238" i="11" s="1"/>
  <c r="M239" i="11" a="1"/>
  <c r="M239" i="11" s="1"/>
  <c r="M4472" i="11" a="1"/>
  <c r="M4472" i="11" s="1"/>
  <c r="M240" i="11" a="1"/>
  <c r="M240" i="11" s="1"/>
  <c r="M241" i="11" a="1"/>
  <c r="M241" i="11" s="1"/>
  <c r="M4473" i="11" a="1"/>
  <c r="M4473" i="11" s="1"/>
  <c r="M242" i="11" a="1"/>
  <c r="M242" i="11" s="1"/>
  <c r="M243" i="11" a="1"/>
  <c r="M243" i="11" s="1"/>
  <c r="M4474" i="11" a="1"/>
  <c r="M4474" i="11" s="1"/>
  <c r="M244" i="11" a="1"/>
  <c r="M244" i="11" s="1"/>
  <c r="M245" i="11" a="1"/>
  <c r="M245" i="11" s="1"/>
  <c r="M4475" i="11" a="1"/>
  <c r="M4475" i="11" s="1"/>
  <c r="M246" i="11" a="1"/>
  <c r="M246" i="11" s="1"/>
  <c r="M247" i="11" a="1"/>
  <c r="M247" i="11" s="1"/>
  <c r="M4476" i="11" a="1"/>
  <c r="M4476" i="11" s="1"/>
  <c r="M248" i="11" a="1"/>
  <c r="M248" i="11" s="1"/>
  <c r="M249" i="11" a="1"/>
  <c r="M249" i="11" s="1"/>
  <c r="M4477" i="11" a="1"/>
  <c r="M4477" i="11" s="1"/>
  <c r="M250" i="11" a="1"/>
  <c r="M250" i="11" s="1"/>
  <c r="M251" i="11" a="1"/>
  <c r="M251" i="11" s="1"/>
  <c r="M4478" i="11" a="1"/>
  <c r="M4478" i="11" s="1"/>
  <c r="M252" i="11" a="1"/>
  <c r="M252" i="11" s="1"/>
  <c r="M253" i="11" a="1"/>
  <c r="M253" i="11" s="1"/>
  <c r="M4479" i="11" a="1"/>
  <c r="M4479" i="11" s="1"/>
  <c r="M254" i="11" a="1"/>
  <c r="M254" i="11" s="1"/>
  <c r="M255" i="11" a="1"/>
  <c r="M255" i="11" s="1"/>
  <c r="M4480" i="11" a="1"/>
  <c r="M4480" i="11" s="1"/>
  <c r="M256" i="11" a="1"/>
  <c r="M256" i="11" s="1"/>
  <c r="M257" i="11" a="1"/>
  <c r="M257" i="11" s="1"/>
  <c r="M4481" i="11" a="1"/>
  <c r="M4481" i="11" s="1"/>
  <c r="M258" i="11" a="1"/>
  <c r="M258" i="11" s="1"/>
  <c r="M259" i="11" a="1"/>
  <c r="M259" i="11" s="1"/>
  <c r="M4482" i="11" a="1"/>
  <c r="M4482" i="11" s="1"/>
  <c r="M260" i="11" a="1"/>
  <c r="M260" i="11" s="1"/>
  <c r="M261" i="11" a="1"/>
  <c r="M261" i="11" s="1"/>
  <c r="M4483" i="11" a="1"/>
  <c r="M4483" i="11" s="1"/>
  <c r="M262" i="11" a="1"/>
  <c r="M262" i="11" s="1"/>
  <c r="M263" i="11" a="1"/>
  <c r="M263" i="11" s="1"/>
  <c r="M4484" i="11" a="1"/>
  <c r="M4484" i="11" s="1"/>
  <c r="M264" i="11" a="1"/>
  <c r="M264" i="11" s="1"/>
  <c r="M265" i="11" a="1"/>
  <c r="M265" i="11" s="1"/>
  <c r="M4485" i="11" a="1"/>
  <c r="M4485" i="11" s="1"/>
  <c r="M266" i="11" a="1"/>
  <c r="M266" i="11" s="1"/>
  <c r="M267" i="11" a="1"/>
  <c r="M267" i="11" s="1"/>
  <c r="M4486" i="11" a="1"/>
  <c r="M4486" i="11" s="1"/>
  <c r="M268" i="11" a="1"/>
  <c r="M268" i="11" s="1"/>
  <c r="M269" i="11" a="1"/>
  <c r="M269" i="11" s="1"/>
  <c r="M4487" i="11" a="1"/>
  <c r="M4487" i="11" s="1"/>
  <c r="M270" i="11" a="1"/>
  <c r="M270" i="11" s="1"/>
  <c r="M271" i="11" a="1"/>
  <c r="M271" i="11" s="1"/>
  <c r="M4488" i="11" a="1"/>
  <c r="M4488" i="11" s="1"/>
  <c r="M272" i="11" a="1"/>
  <c r="M272" i="11" s="1"/>
  <c r="M273" i="11" a="1"/>
  <c r="M273" i="11" s="1"/>
  <c r="M4489" i="11" a="1"/>
  <c r="M4489" i="11" s="1"/>
  <c r="M274" i="11" a="1"/>
  <c r="M274" i="11" s="1"/>
  <c r="M275" i="11" a="1"/>
  <c r="M275" i="11" s="1"/>
  <c r="M4490" i="11" a="1"/>
  <c r="M4490" i="11" s="1"/>
  <c r="M276" i="11" a="1"/>
  <c r="M276" i="11" s="1"/>
  <c r="M277" i="11" a="1"/>
  <c r="M277" i="11" s="1"/>
  <c r="M4491" i="11" a="1"/>
  <c r="M4491" i="11" s="1"/>
  <c r="M278" i="11" a="1"/>
  <c r="M278" i="11" s="1"/>
  <c r="M279" i="11" a="1"/>
  <c r="M279" i="11" s="1"/>
  <c r="M4492" i="11" a="1"/>
  <c r="M4492" i="11" s="1"/>
  <c r="M280" i="11" a="1"/>
  <c r="M280" i="11" s="1"/>
  <c r="M281" i="11" a="1"/>
  <c r="M281" i="11" s="1"/>
  <c r="M4493" i="11" a="1"/>
  <c r="M4493" i="11" s="1"/>
  <c r="M282" i="11" a="1"/>
  <c r="M282" i="11" s="1"/>
  <c r="M283" i="11" a="1"/>
  <c r="M283" i="11" s="1"/>
  <c r="M4494" i="11" a="1"/>
  <c r="M4494" i="11" s="1"/>
  <c r="M284" i="11" a="1"/>
  <c r="M284" i="11" s="1"/>
  <c r="M285" i="11" a="1"/>
  <c r="M285" i="11" s="1"/>
  <c r="M4495" i="11" a="1"/>
  <c r="M4495" i="11" s="1"/>
  <c r="M286" i="11" a="1"/>
  <c r="M286" i="11" s="1"/>
  <c r="M287" i="11" a="1"/>
  <c r="M287" i="11" s="1"/>
  <c r="M4496" i="11" a="1"/>
  <c r="M4496" i="11" s="1"/>
  <c r="M288" i="11" a="1"/>
  <c r="M288" i="11" s="1"/>
  <c r="M289" i="11" a="1"/>
  <c r="M289" i="11" s="1"/>
  <c r="M4497" i="11" a="1"/>
  <c r="M4497" i="11" s="1"/>
  <c r="M290" i="11" a="1"/>
  <c r="M290" i="11" s="1"/>
  <c r="M291" i="11" a="1"/>
  <c r="M291" i="11" s="1"/>
  <c r="M4498" i="11" a="1"/>
  <c r="M4498" i="11" s="1"/>
  <c r="M292" i="11" a="1"/>
  <c r="M292" i="11" s="1"/>
  <c r="M293" i="11" a="1"/>
  <c r="M293" i="11" s="1"/>
  <c r="M4499" i="11" a="1"/>
  <c r="M4499" i="11" s="1"/>
  <c r="M294" i="11" a="1"/>
  <c r="M294" i="11" s="1"/>
  <c r="M295" i="11" a="1"/>
  <c r="M295" i="11" s="1"/>
  <c r="M4500" i="11" a="1"/>
  <c r="M4500" i="11" s="1"/>
  <c r="M296" i="11" a="1"/>
  <c r="M296" i="11" s="1"/>
  <c r="M297" i="11" a="1"/>
  <c r="M297" i="11" s="1"/>
  <c r="M4501" i="11" a="1"/>
  <c r="M4501" i="11" s="1"/>
  <c r="M298" i="11" a="1"/>
  <c r="M298" i="11" s="1"/>
  <c r="M299" i="11" a="1"/>
  <c r="M299" i="11" s="1"/>
  <c r="M4502" i="11" a="1"/>
  <c r="M4502" i="11" s="1"/>
  <c r="M300" i="11" a="1"/>
  <c r="M300" i="11" s="1"/>
  <c r="M301" i="11" a="1"/>
  <c r="M301" i="11" s="1"/>
  <c r="M4503" i="11" a="1"/>
  <c r="M4503" i="11" s="1"/>
  <c r="M302" i="11" a="1"/>
  <c r="M302" i="11" s="1"/>
  <c r="M303" i="11" a="1"/>
  <c r="M303" i="11" s="1"/>
  <c r="M4504" i="11" a="1"/>
  <c r="M4504" i="11" s="1"/>
  <c r="M304" i="11" a="1"/>
  <c r="M304" i="11" s="1"/>
  <c r="M305" i="11" a="1"/>
  <c r="M305" i="11" s="1"/>
  <c r="M4505" i="11" a="1"/>
  <c r="M4505" i="11" s="1"/>
  <c r="M306" i="11" a="1"/>
  <c r="M306" i="11" s="1"/>
  <c r="M307" i="11" a="1"/>
  <c r="M307" i="11" s="1"/>
  <c r="M4506" i="11" a="1"/>
  <c r="M4506" i="11" s="1"/>
  <c r="M308" i="11" a="1"/>
  <c r="M308" i="11" s="1"/>
  <c r="M309" i="11" a="1"/>
  <c r="M309" i="11" s="1"/>
  <c r="M4507" i="11" a="1"/>
  <c r="M4507" i="11" s="1"/>
  <c r="M333" i="11" a="1"/>
  <c r="M333" i="11" s="1"/>
  <c r="M334" i="11" a="1"/>
  <c r="M334" i="11" s="1"/>
  <c r="M4508" i="11" a="1"/>
  <c r="M4508" i="11" s="1"/>
  <c r="M335" i="11" a="1"/>
  <c r="M335" i="11" s="1"/>
  <c r="M336" i="11" a="1"/>
  <c r="M336" i="11" s="1"/>
  <c r="M4509" i="11" a="1"/>
  <c r="M4509" i="11" s="1"/>
  <c r="M337" i="11" a="1"/>
  <c r="M337" i="11" s="1"/>
  <c r="M338" i="11" a="1"/>
  <c r="M338" i="11" s="1"/>
  <c r="M4510" i="11" a="1"/>
  <c r="M4510" i="11" s="1"/>
  <c r="M339" i="11" a="1"/>
  <c r="M339" i="11" s="1"/>
  <c r="M340" i="11" a="1"/>
  <c r="M340" i="11" s="1"/>
  <c r="M4511" i="11" a="1"/>
  <c r="M4511" i="11" s="1"/>
  <c r="M341" i="11" a="1"/>
  <c r="M341" i="11" s="1"/>
  <c r="M342" i="11" a="1"/>
  <c r="M342" i="11" s="1"/>
  <c r="M4512" i="11" a="1"/>
  <c r="M4512" i="11" s="1"/>
  <c r="M343" i="11" a="1"/>
  <c r="M343" i="11" s="1"/>
  <c r="M344" i="11" a="1"/>
  <c r="M344" i="11" s="1"/>
  <c r="M4513" i="11" a="1"/>
  <c r="M4513" i="11" s="1"/>
  <c r="M345" i="11" a="1"/>
  <c r="M345" i="11" s="1"/>
  <c r="M346" i="11" a="1"/>
  <c r="M346" i="11" s="1"/>
  <c r="M4514" i="11" a="1"/>
  <c r="M4514" i="11" s="1"/>
  <c r="M347" i="11" a="1"/>
  <c r="M347" i="11" s="1"/>
  <c r="M348" i="11" a="1"/>
  <c r="M348" i="11" s="1"/>
  <c r="M4515" i="11" a="1"/>
  <c r="M4515" i="11" s="1"/>
  <c r="M349" i="11" a="1"/>
  <c r="M349" i="11" s="1"/>
  <c r="M350" i="11" a="1"/>
  <c r="M350" i="11" s="1"/>
  <c r="M4516" i="11" a="1"/>
  <c r="M4516" i="11" s="1"/>
  <c r="M351" i="11" a="1"/>
  <c r="M351" i="11" s="1"/>
  <c r="M352" i="11" a="1"/>
  <c r="M352" i="11" s="1"/>
  <c r="M4517" i="11" a="1"/>
  <c r="M4517" i="11" s="1"/>
  <c r="M353" i="11" a="1"/>
  <c r="M353" i="11" s="1"/>
  <c r="M354" i="11" a="1"/>
  <c r="M354" i="11" s="1"/>
  <c r="M4518" i="11" a="1"/>
  <c r="M4518" i="11" s="1"/>
  <c r="M355" i="11" a="1"/>
  <c r="M355" i="11" s="1"/>
  <c r="M356" i="11" a="1"/>
  <c r="M356" i="11" s="1"/>
  <c r="M4519" i="11" a="1"/>
  <c r="M4519" i="11" s="1"/>
  <c r="M357" i="11" a="1"/>
  <c r="M357" i="11" s="1"/>
  <c r="M358" i="11" a="1"/>
  <c r="M358" i="11" s="1"/>
  <c r="M4520" i="11" a="1"/>
  <c r="M4520" i="11" s="1"/>
  <c r="M359" i="11" a="1"/>
  <c r="M359" i="11" s="1"/>
  <c r="M360" i="11" a="1"/>
  <c r="M360" i="11" s="1"/>
  <c r="M4521" i="11" a="1"/>
  <c r="M4521" i="11" s="1"/>
  <c r="M361" i="11" a="1"/>
  <c r="M361" i="11" s="1"/>
  <c r="M362" i="11" a="1"/>
  <c r="M362" i="11" s="1"/>
  <c r="M4522" i="11" a="1"/>
  <c r="M4522" i="11" s="1"/>
  <c r="M363" i="11" a="1"/>
  <c r="M363" i="11" s="1"/>
  <c r="M364" i="11" a="1"/>
  <c r="M364" i="11" s="1"/>
  <c r="M4523" i="11" a="1"/>
  <c r="M4523" i="11" s="1"/>
  <c r="M365" i="11" a="1"/>
  <c r="M365" i="11" s="1"/>
  <c r="M366" i="11" a="1"/>
  <c r="M366" i="11" s="1"/>
  <c r="M4524" i="11" a="1"/>
  <c r="M4524" i="11" s="1"/>
  <c r="M367" i="11" a="1"/>
  <c r="M367" i="11" s="1"/>
  <c r="M368" i="11" a="1"/>
  <c r="M368" i="11" s="1"/>
  <c r="M4525" i="11" a="1"/>
  <c r="M4525" i="11" s="1"/>
  <c r="M369" i="11" a="1"/>
  <c r="M369" i="11" s="1"/>
  <c r="M370" i="11" a="1"/>
  <c r="M370" i="11" s="1"/>
  <c r="M4526" i="11" a="1"/>
  <c r="M4526" i="11" s="1"/>
  <c r="M371" i="11" a="1"/>
  <c r="M371" i="11" s="1"/>
  <c r="M372" i="11" a="1"/>
  <c r="M372" i="11" s="1"/>
  <c r="M4527" i="11" a="1"/>
  <c r="M4527" i="11" s="1"/>
  <c r="M373" i="11" a="1"/>
  <c r="M373" i="11" s="1"/>
  <c r="M374" i="11" a="1"/>
  <c r="M374" i="11" s="1"/>
  <c r="M4528" i="11" a="1"/>
  <c r="M4528" i="11" s="1"/>
  <c r="M375" i="11" a="1"/>
  <c r="M375" i="11" s="1"/>
  <c r="M376" i="11" a="1"/>
  <c r="M376" i="11" s="1"/>
  <c r="M4529" i="11" a="1"/>
  <c r="M4529" i="11" s="1"/>
  <c r="M377" i="11" a="1"/>
  <c r="M377" i="11" s="1"/>
  <c r="M378" i="11" a="1"/>
  <c r="M378" i="11" s="1"/>
  <c r="M4530" i="11" a="1"/>
  <c r="M4530" i="11" s="1"/>
  <c r="M379" i="11" a="1"/>
  <c r="M379" i="11" s="1"/>
  <c r="M380" i="11" a="1"/>
  <c r="M380" i="11" s="1"/>
  <c r="M4531" i="11" a="1"/>
  <c r="M4531" i="11" s="1"/>
  <c r="M381" i="11" a="1"/>
  <c r="M381" i="11" s="1"/>
  <c r="M382" i="11" a="1"/>
  <c r="M382" i="11" s="1"/>
  <c r="M4532" i="11" a="1"/>
  <c r="M4532" i="11" s="1"/>
  <c r="M383" i="11" a="1"/>
  <c r="M383" i="11" s="1"/>
  <c r="M384" i="11" a="1"/>
  <c r="M384" i="11" s="1"/>
  <c r="M4533" i="11" a="1"/>
  <c r="M4533" i="11" s="1"/>
  <c r="M385" i="11" a="1"/>
  <c r="M385" i="11" s="1"/>
  <c r="M386" i="11" a="1"/>
  <c r="M386" i="11" s="1"/>
  <c r="M4534" i="11" a="1"/>
  <c r="M4534" i="11" s="1"/>
  <c r="M387" i="11" a="1"/>
  <c r="M387" i="11" s="1"/>
  <c r="M388" i="11" a="1"/>
  <c r="M388" i="11" s="1"/>
  <c r="M4535" i="11" a="1"/>
  <c r="M4535" i="11" s="1"/>
  <c r="M389" i="11" a="1"/>
  <c r="M389" i="11" s="1"/>
  <c r="M390" i="11" a="1"/>
  <c r="M390" i="11" s="1"/>
  <c r="M4536" i="11" a="1"/>
  <c r="M4536" i="11" s="1"/>
  <c r="M391" i="11" a="1"/>
  <c r="M391" i="11" s="1"/>
  <c r="M392" i="11" a="1"/>
  <c r="M392" i="11" s="1"/>
  <c r="M4537" i="11" a="1"/>
  <c r="M4537" i="11" s="1"/>
  <c r="M393" i="11" a="1"/>
  <c r="M393" i="11" s="1"/>
  <c r="M394" i="11" a="1"/>
  <c r="M394" i="11" s="1"/>
  <c r="M4538" i="11" a="1"/>
  <c r="M4538" i="11" s="1"/>
  <c r="M395" i="11" a="1"/>
  <c r="M395" i="11" s="1"/>
  <c r="M396" i="11" a="1"/>
  <c r="M396" i="11" s="1"/>
  <c r="M4539" i="11" a="1"/>
  <c r="M4539" i="11" s="1"/>
  <c r="M397" i="11" a="1"/>
  <c r="M397" i="11" s="1"/>
  <c r="M398" i="11" a="1"/>
  <c r="M398" i="11" s="1"/>
  <c r="M4540" i="11" a="1"/>
  <c r="M4540" i="11" s="1"/>
  <c r="M399" i="11" a="1"/>
  <c r="M399" i="11" s="1"/>
  <c r="M400" i="11" a="1"/>
  <c r="M400" i="11" s="1"/>
  <c r="M4541" i="11" a="1"/>
  <c r="M4541" i="11" s="1"/>
  <c r="M401" i="11" a="1"/>
  <c r="M401" i="11" s="1"/>
  <c r="M402" i="11" a="1"/>
  <c r="M402" i="11" s="1"/>
  <c r="M4542" i="11" a="1"/>
  <c r="M4542" i="11" s="1"/>
  <c r="M403" i="11" a="1"/>
  <c r="M403" i="11" s="1"/>
  <c r="M404" i="11" a="1"/>
  <c r="M404" i="11" s="1"/>
  <c r="M4543" i="11" a="1"/>
  <c r="M4543" i="11" s="1"/>
  <c r="M405" i="11" a="1"/>
  <c r="M405" i="11" s="1"/>
  <c r="M406" i="11" a="1"/>
  <c r="M406" i="11" s="1"/>
  <c r="M4544" i="11" a="1"/>
  <c r="M4544" i="11" s="1"/>
  <c r="M407" i="11" a="1"/>
  <c r="M407" i="11" s="1"/>
  <c r="M408" i="11" a="1"/>
  <c r="M408" i="11" s="1"/>
  <c r="M4545" i="11" a="1"/>
  <c r="M4545" i="11" s="1"/>
  <c r="M409" i="11" a="1"/>
  <c r="M409" i="11" s="1"/>
  <c r="M410" i="11" a="1"/>
  <c r="M410" i="11" s="1"/>
  <c r="M4546" i="11" a="1"/>
  <c r="M4546" i="11" s="1"/>
  <c r="M411" i="11" a="1"/>
  <c r="M411" i="11" s="1"/>
  <c r="M412" i="11" a="1"/>
  <c r="M412" i="11" s="1"/>
  <c r="M4547" i="11" a="1"/>
  <c r="M4547" i="11" s="1"/>
  <c r="M413" i="11" a="1"/>
  <c r="M413" i="11" s="1"/>
  <c r="M414" i="11" a="1"/>
  <c r="M414" i="11" s="1"/>
  <c r="M4548" i="11" a="1"/>
  <c r="M4548" i="11" s="1"/>
  <c r="M415" i="11" a="1"/>
  <c r="M415" i="11" s="1"/>
  <c r="M416" i="11" a="1"/>
  <c r="M416" i="11" s="1"/>
  <c r="M4549" i="11" a="1"/>
  <c r="M4549" i="11" s="1"/>
  <c r="M417" i="11" a="1"/>
  <c r="M417" i="11" s="1"/>
  <c r="M418" i="11" a="1"/>
  <c r="M418" i="11" s="1"/>
  <c r="M4550" i="11" a="1"/>
  <c r="M4550" i="11" s="1"/>
  <c r="M419" i="11" a="1"/>
  <c r="M419" i="11" s="1"/>
  <c r="M420" i="11" a="1"/>
  <c r="M420" i="11" s="1"/>
  <c r="M4551" i="11" a="1"/>
  <c r="M4551" i="11" s="1"/>
  <c r="M421" i="11" a="1"/>
  <c r="M421" i="11" s="1"/>
  <c r="M422" i="11" a="1"/>
  <c r="M422" i="11" s="1"/>
  <c r="M4552" i="11" a="1"/>
  <c r="M4552" i="11" s="1"/>
  <c r="M423" i="11" a="1"/>
  <c r="M423" i="11" s="1"/>
  <c r="M424" i="11" a="1"/>
  <c r="M424" i="11" s="1"/>
  <c r="M4553" i="11" a="1"/>
  <c r="M4553" i="11" s="1"/>
  <c r="M425" i="11" a="1"/>
  <c r="M425" i="11" s="1"/>
  <c r="M426" i="11" a="1"/>
  <c r="M426" i="11" s="1"/>
  <c r="M4554" i="11" a="1"/>
  <c r="M4554" i="11" s="1"/>
  <c r="M427" i="11" a="1"/>
  <c r="M427" i="11" s="1"/>
  <c r="M428" i="11" a="1"/>
  <c r="M428" i="11" s="1"/>
  <c r="M4555" i="11" a="1"/>
  <c r="M4555" i="11" s="1"/>
  <c r="M429" i="11" a="1"/>
  <c r="M429" i="11" s="1"/>
  <c r="M430" i="11" a="1"/>
  <c r="M430" i="11" s="1"/>
  <c r="M4556" i="11" a="1"/>
  <c r="M4556" i="11" s="1"/>
  <c r="M431" i="11" a="1"/>
  <c r="M431" i="11" s="1"/>
  <c r="M432" i="11" a="1"/>
  <c r="M432" i="11" s="1"/>
  <c r="M4557" i="11" a="1"/>
  <c r="M4557" i="11" s="1"/>
  <c r="M433" i="11" a="1"/>
  <c r="M433" i="11" s="1"/>
  <c r="M434" i="11" a="1"/>
  <c r="M434" i="11" s="1"/>
  <c r="M4558" i="11" a="1"/>
  <c r="M4558" i="11" s="1"/>
  <c r="M435" i="11" a="1"/>
  <c r="M435" i="11" s="1"/>
  <c r="M436" i="11" a="1"/>
  <c r="M436" i="11" s="1"/>
  <c r="M4559" i="11" a="1"/>
  <c r="M4559" i="11" s="1"/>
  <c r="M437" i="11" a="1"/>
  <c r="M437" i="11" s="1"/>
  <c r="M438" i="11" a="1"/>
  <c r="M438" i="11" s="1"/>
  <c r="M4560" i="11" a="1"/>
  <c r="M4560" i="11" s="1"/>
  <c r="M439" i="11" a="1"/>
  <c r="M439" i="11" s="1"/>
  <c r="M440" i="11" a="1"/>
  <c r="M440" i="11" s="1"/>
  <c r="M4561" i="11" a="1"/>
  <c r="M4561" i="11" s="1"/>
  <c r="M441" i="11" a="1"/>
  <c r="M441" i="11" s="1"/>
  <c r="M442" i="11" a="1"/>
  <c r="M442" i="11" s="1"/>
  <c r="M4562" i="11" a="1"/>
  <c r="M4562" i="11" s="1"/>
  <c r="M443" i="11" a="1"/>
  <c r="M443" i="11" s="1"/>
  <c r="M444" i="11" a="1"/>
  <c r="M444" i="11" s="1"/>
  <c r="M4563" i="11" a="1"/>
  <c r="M4563" i="11" s="1"/>
  <c r="M445" i="11" a="1"/>
  <c r="M445" i="11" s="1"/>
  <c r="M446" i="11" a="1"/>
  <c r="M446" i="11" s="1"/>
  <c r="M4564" i="11" a="1"/>
  <c r="M4564" i="11" s="1"/>
  <c r="M447" i="11" a="1"/>
  <c r="M447" i="11" s="1"/>
  <c r="M448" i="11" a="1"/>
  <c r="M448" i="11" s="1"/>
  <c r="M4565" i="11" a="1"/>
  <c r="M4565" i="11" s="1"/>
  <c r="M449" i="11" a="1"/>
  <c r="M449" i="11" s="1"/>
  <c r="M450" i="11" a="1"/>
  <c r="M450" i="11" s="1"/>
  <c r="M4566" i="11" a="1"/>
  <c r="M4566" i="11" s="1"/>
  <c r="M451" i="11" a="1"/>
  <c r="M451" i="11" s="1"/>
  <c r="M452" i="11" a="1"/>
  <c r="M452" i="11" s="1"/>
  <c r="M4567" i="11" a="1"/>
  <c r="M4567" i="11" s="1"/>
  <c r="M453" i="11" a="1"/>
  <c r="M453" i="11" s="1"/>
  <c r="M454" i="11" a="1"/>
  <c r="M454" i="11" s="1"/>
  <c r="M4568" i="11" a="1"/>
  <c r="M4568" i="11" s="1"/>
  <c r="M455" i="11" a="1"/>
  <c r="M455" i="11" s="1"/>
  <c r="M456" i="11" a="1"/>
  <c r="M456" i="11" s="1"/>
  <c r="M4569" i="11" a="1"/>
  <c r="M4569" i="11" s="1"/>
  <c r="M457" i="11" a="1"/>
  <c r="M457" i="11" s="1"/>
  <c r="M458" i="11" a="1"/>
  <c r="M458" i="11" s="1"/>
  <c r="M4570" i="11" a="1"/>
  <c r="M4570" i="11" s="1"/>
  <c r="M459" i="11" a="1"/>
  <c r="M459" i="11" s="1"/>
  <c r="M460" i="11" a="1"/>
  <c r="M460" i="11" s="1"/>
  <c r="M4571" i="11" a="1"/>
  <c r="M4571" i="11" s="1"/>
  <c r="M461" i="11" a="1"/>
  <c r="M461" i="11" s="1"/>
  <c r="M462" i="11" a="1"/>
  <c r="M462" i="11" s="1"/>
  <c r="M4572" i="11" a="1"/>
  <c r="M4572" i="11" s="1"/>
  <c r="M463" i="11" a="1"/>
  <c r="M463" i="11" s="1"/>
  <c r="M464" i="11" a="1"/>
  <c r="M464" i="11" s="1"/>
  <c r="M4573" i="11" a="1"/>
  <c r="M4573" i="11" s="1"/>
  <c r="M465" i="11" a="1"/>
  <c r="M465" i="11" s="1"/>
  <c r="M466" i="11" a="1"/>
  <c r="M466" i="11" s="1"/>
  <c r="M4574" i="11" a="1"/>
  <c r="M4574" i="11" s="1"/>
  <c r="M467" i="11" a="1"/>
  <c r="M467" i="11" s="1"/>
  <c r="M468" i="11" a="1"/>
  <c r="M468" i="11" s="1"/>
  <c r="M4575" i="11" a="1"/>
  <c r="M4575" i="11" s="1"/>
  <c r="M469" i="11" a="1"/>
  <c r="M469" i="11" s="1"/>
  <c r="M470" i="11" a="1"/>
  <c r="M470" i="11" s="1"/>
  <c r="M4576" i="11" a="1"/>
  <c r="M4576" i="11" s="1"/>
  <c r="M471" i="11" a="1"/>
  <c r="M471" i="11" s="1"/>
  <c r="M472" i="11" a="1"/>
  <c r="M472" i="11" s="1"/>
  <c r="M4577" i="11" a="1"/>
  <c r="M4577" i="11" s="1"/>
  <c r="M473" i="11" a="1"/>
  <c r="M473" i="11" s="1"/>
  <c r="M474" i="11" a="1"/>
  <c r="M474" i="11" s="1"/>
  <c r="M4578" i="11" a="1"/>
  <c r="M4578" i="11" s="1"/>
  <c r="M475" i="11" a="1"/>
  <c r="M475" i="11" s="1"/>
  <c r="M476" i="11" a="1"/>
  <c r="M476" i="11" s="1"/>
  <c r="M4579" i="11" a="1"/>
  <c r="M4579" i="11" s="1"/>
  <c r="M477" i="11" a="1"/>
  <c r="M477" i="11" s="1"/>
  <c r="M478" i="11" a="1"/>
  <c r="M478" i="11" s="1"/>
  <c r="M4580" i="11" a="1"/>
  <c r="M4580" i="11" s="1"/>
  <c r="M479" i="11" a="1"/>
  <c r="M479" i="11" s="1"/>
  <c r="M480" i="11" a="1"/>
  <c r="M480" i="11" s="1"/>
  <c r="M4581" i="11" a="1"/>
  <c r="M4581" i="11" s="1"/>
  <c r="M481" i="11" a="1"/>
  <c r="M481" i="11" s="1"/>
  <c r="M482" i="11" a="1"/>
  <c r="M482" i="11" s="1"/>
  <c r="M4582" i="11" a="1"/>
  <c r="M4582" i="11" s="1"/>
  <c r="M483" i="11" a="1"/>
  <c r="M483" i="11" s="1"/>
  <c r="M484" i="11" a="1"/>
  <c r="M484" i="11" s="1"/>
  <c r="M4583" i="11" a="1"/>
  <c r="M4583" i="11" s="1"/>
  <c r="M485" i="11" a="1"/>
  <c r="M485" i="11" s="1"/>
  <c r="M486" i="11" a="1"/>
  <c r="M486" i="11" s="1"/>
  <c r="M4584" i="11" a="1"/>
  <c r="M4584" i="11" s="1"/>
  <c r="M487" i="11" a="1"/>
  <c r="M487" i="11" s="1"/>
  <c r="M488" i="11" a="1"/>
  <c r="M488" i="11" s="1"/>
  <c r="M4585" i="11" a="1"/>
  <c r="M4585" i="11" s="1"/>
  <c r="M489" i="11" a="1"/>
  <c r="M489" i="11" s="1"/>
  <c r="M490" i="11" a="1"/>
  <c r="M490" i="11" s="1"/>
  <c r="M4586" i="11" a="1"/>
  <c r="M4586" i="11" s="1"/>
  <c r="M491" i="11" a="1"/>
  <c r="M491" i="11" s="1"/>
  <c r="M492" i="11" a="1"/>
  <c r="M492" i="11" s="1"/>
  <c r="M4587" i="11" a="1"/>
  <c r="M4587" i="11" s="1"/>
  <c r="M493" i="11" a="1"/>
  <c r="M493" i="11" s="1"/>
  <c r="M494" i="11" a="1"/>
  <c r="M494" i="11" s="1"/>
  <c r="M4588" i="11" a="1"/>
  <c r="M4588" i="11" s="1"/>
  <c r="M495" i="11" a="1"/>
  <c r="M495" i="11" s="1"/>
  <c r="M496" i="11" a="1"/>
  <c r="M496" i="11" s="1"/>
  <c r="M4589" i="11" a="1"/>
  <c r="M4589" i="11" s="1"/>
  <c r="M497" i="11" a="1"/>
  <c r="M497" i="11" s="1"/>
  <c r="M498" i="11" a="1"/>
  <c r="M498" i="11" s="1"/>
  <c r="M4590" i="11" a="1"/>
  <c r="M4590" i="11" s="1"/>
  <c r="M499" i="11" a="1"/>
  <c r="M499" i="11" s="1"/>
  <c r="M500" i="11" a="1"/>
  <c r="M500" i="11" s="1"/>
  <c r="M4591" i="11" a="1"/>
  <c r="M4591" i="11" s="1"/>
  <c r="M501" i="11" a="1"/>
  <c r="M501" i="11" s="1"/>
  <c r="M502" i="11" a="1"/>
  <c r="M502" i="11" s="1"/>
  <c r="M4592" i="11" a="1"/>
  <c r="M4592" i="11" s="1"/>
  <c r="M503" i="11" a="1"/>
  <c r="M503" i="11" s="1"/>
  <c r="M504" i="11" a="1"/>
  <c r="M504" i="11" s="1"/>
  <c r="M4593" i="11" a="1"/>
  <c r="M4593" i="11" s="1"/>
  <c r="M505" i="11" a="1"/>
  <c r="M505" i="11" s="1"/>
  <c r="M506" i="11" a="1"/>
  <c r="M506" i="11" s="1"/>
  <c r="M4594" i="11" a="1"/>
  <c r="M4594" i="11" s="1"/>
  <c r="M507" i="11" a="1"/>
  <c r="M507" i="11" s="1"/>
  <c r="M508" i="11" a="1"/>
  <c r="M508" i="11" s="1"/>
  <c r="M4595" i="11" a="1"/>
  <c r="M4595" i="11" s="1"/>
  <c r="M509" i="11" a="1"/>
  <c r="M509" i="11" s="1"/>
  <c r="M510" i="11" a="1"/>
  <c r="M510" i="11" s="1"/>
  <c r="M4596" i="11" a="1"/>
  <c r="M4596" i="11" s="1"/>
  <c r="M511" i="11" a="1"/>
  <c r="M511" i="11" s="1"/>
  <c r="M512" i="11" a="1"/>
  <c r="M512" i="11" s="1"/>
  <c r="M1342" i="11" a="1"/>
  <c r="M1342" i="11" s="1"/>
  <c r="M513" i="11" a="1"/>
  <c r="M513" i="11" s="1"/>
  <c r="M514" i="11" a="1"/>
  <c r="M514" i="11" s="1"/>
  <c r="M4598" i="11" a="1"/>
  <c r="M4598" i="11" s="1"/>
  <c r="M515" i="11" a="1"/>
  <c r="M515" i="11" s="1"/>
  <c r="M516" i="11" a="1"/>
  <c r="M516" i="11" s="1"/>
  <c r="M4599" i="11" a="1"/>
  <c r="M4599" i="11" s="1"/>
  <c r="M517" i="11" a="1"/>
  <c r="M517" i="11" s="1"/>
  <c r="M518" i="11" a="1"/>
  <c r="M518" i="11" s="1"/>
  <c r="M4600" i="11" a="1"/>
  <c r="M4600" i="11" s="1"/>
  <c r="M519" i="11" a="1"/>
  <c r="M519" i="11" s="1"/>
  <c r="M520" i="11" a="1"/>
  <c r="M520" i="11" s="1"/>
  <c r="M4601" i="11" a="1"/>
  <c r="M4601" i="11" s="1"/>
  <c r="M521" i="11" a="1"/>
  <c r="M521" i="11" s="1"/>
  <c r="M522" i="11" a="1"/>
  <c r="M522" i="11" s="1"/>
  <c r="M4602" i="11" a="1"/>
  <c r="M4602" i="11" s="1"/>
  <c r="M523" i="11" a="1"/>
  <c r="M523" i="11" s="1"/>
  <c r="M524" i="11" a="1"/>
  <c r="M524" i="11" s="1"/>
  <c r="M4603" i="11" a="1"/>
  <c r="M4603" i="11" s="1"/>
  <c r="M525" i="11" a="1"/>
  <c r="M525" i="11" s="1"/>
  <c r="M526" i="11" a="1"/>
  <c r="M526" i="11" s="1"/>
  <c r="M4604" i="11" a="1"/>
  <c r="M4604" i="11" s="1"/>
  <c r="M527" i="11" a="1"/>
  <c r="M527" i="11" s="1"/>
  <c r="M528" i="11" a="1"/>
  <c r="M528" i="11" s="1"/>
  <c r="M4605" i="11" a="1"/>
  <c r="M4605" i="11" s="1"/>
  <c r="M529" i="11" a="1"/>
  <c r="M529" i="11" s="1"/>
  <c r="M530" i="11" a="1"/>
  <c r="M530" i="11" s="1"/>
  <c r="M4606" i="11" a="1"/>
  <c r="M4606" i="11" s="1"/>
  <c r="M531" i="11" a="1"/>
  <c r="M531" i="11" s="1"/>
  <c r="M532" i="11" a="1"/>
  <c r="M532" i="11" s="1"/>
  <c r="M4607" i="11" a="1"/>
  <c r="M4607" i="11" s="1"/>
  <c r="M533" i="11" a="1"/>
  <c r="M533" i="11" s="1"/>
  <c r="M534" i="11" a="1"/>
  <c r="M534" i="11" s="1"/>
  <c r="M4608" i="11" a="1"/>
  <c r="M4608" i="11" s="1"/>
  <c r="M535" i="11" a="1"/>
  <c r="M535" i="11" s="1"/>
  <c r="M536" i="11" a="1"/>
  <c r="M536" i="11" s="1"/>
  <c r="M4609" i="11" a="1"/>
  <c r="M4609" i="11" s="1"/>
  <c r="M537" i="11" a="1"/>
  <c r="M537" i="11" s="1"/>
  <c r="M538" i="11" a="1"/>
  <c r="M538" i="11" s="1"/>
  <c r="M4610" i="11" a="1"/>
  <c r="M4610" i="11" s="1"/>
  <c r="M539" i="11" a="1"/>
  <c r="M539" i="11" s="1"/>
  <c r="M540" i="11" a="1"/>
  <c r="M540" i="11" s="1"/>
  <c r="M4611" i="11" a="1"/>
  <c r="M4611" i="11" s="1"/>
  <c r="M541" i="11" a="1"/>
  <c r="M541" i="11" s="1"/>
  <c r="M542" i="11" a="1"/>
  <c r="M542" i="11" s="1"/>
  <c r="M4612" i="11" a="1"/>
  <c r="M4612" i="11" s="1"/>
  <c r="M543" i="11" a="1"/>
  <c r="M543" i="11" s="1"/>
  <c r="M544" i="11" a="1"/>
  <c r="M544" i="11" s="1"/>
  <c r="M4613" i="11" a="1"/>
  <c r="M4613" i="11" s="1"/>
  <c r="M545" i="11" a="1"/>
  <c r="M545" i="11" s="1"/>
  <c r="M546" i="11" a="1"/>
  <c r="M546" i="11" s="1"/>
  <c r="M547" i="11" a="1"/>
  <c r="M547" i="11" s="1"/>
  <c r="M548" i="11" a="1"/>
  <c r="M548" i="11" s="1"/>
  <c r="M549" i="11" a="1"/>
  <c r="M549" i="11" s="1"/>
  <c r="M550" i="11" a="1"/>
  <c r="M550" i="11" s="1"/>
  <c r="M551" i="11" a="1"/>
  <c r="M551" i="11" s="1"/>
  <c r="M552" i="11" a="1"/>
  <c r="M552" i="11" s="1"/>
  <c r="M553" i="11" a="1"/>
  <c r="M553" i="11" s="1"/>
  <c r="M554" i="11" a="1"/>
  <c r="M554" i="11" s="1"/>
  <c r="M555" i="11" a="1"/>
  <c r="M555" i="11" s="1"/>
  <c r="M556" i="11" a="1"/>
  <c r="M556" i="11" s="1"/>
  <c r="M557" i="11" a="1"/>
  <c r="M557" i="11" s="1"/>
  <c r="M558" i="11" a="1"/>
  <c r="M558" i="11" s="1"/>
  <c r="M559" i="11" a="1"/>
  <c r="M559" i="11" s="1"/>
  <c r="M560" i="11" a="1"/>
  <c r="M560" i="11" s="1"/>
  <c r="M561" i="11" a="1"/>
  <c r="M561" i="11" s="1"/>
  <c r="M562" i="11" a="1"/>
  <c r="M562" i="11" s="1"/>
  <c r="M563" i="11" a="1"/>
  <c r="M563" i="11" s="1"/>
  <c r="M564" i="11" a="1"/>
  <c r="M564" i="11" s="1"/>
  <c r="M646" i="11" a="1"/>
  <c r="M646" i="11" s="1"/>
  <c r="M647" i="11" a="1"/>
  <c r="M647" i="11" s="1"/>
  <c r="M648" i="11" a="1"/>
  <c r="M648" i="11" s="1"/>
  <c r="M649" i="11" a="1"/>
  <c r="M649" i="11" s="1"/>
  <c r="M650" i="11" a="1"/>
  <c r="M650" i="11" s="1"/>
  <c r="M651" i="11" a="1"/>
  <c r="M651" i="11" s="1"/>
  <c r="M652" i="11" a="1"/>
  <c r="M652" i="11" s="1"/>
  <c r="M653" i="11" a="1"/>
  <c r="M653" i="11" s="1"/>
  <c r="M654" i="11" a="1"/>
  <c r="M654" i="11" s="1"/>
  <c r="M655" i="11" a="1"/>
  <c r="M655" i="11" s="1"/>
  <c r="M656" i="11" a="1"/>
  <c r="M656" i="11" s="1"/>
  <c r="M657" i="11" a="1"/>
  <c r="M657" i="11" s="1"/>
  <c r="M658" i="11" a="1"/>
  <c r="M658" i="11" s="1"/>
  <c r="M659" i="11" a="1"/>
  <c r="M659" i="11" s="1"/>
  <c r="M660" i="11" a="1"/>
  <c r="M660" i="11" s="1"/>
  <c r="M661" i="11" a="1"/>
  <c r="M661" i="11" s="1"/>
  <c r="M662" i="11" a="1"/>
  <c r="M662" i="11" s="1"/>
  <c r="M663" i="11" a="1"/>
  <c r="M663" i="11" s="1"/>
  <c r="M664" i="11" a="1"/>
  <c r="M664" i="11" s="1"/>
  <c r="M665" i="11" a="1"/>
  <c r="M665" i="11" s="1"/>
  <c r="M666" i="11" a="1"/>
  <c r="M666" i="11" s="1"/>
  <c r="M667" i="11" a="1"/>
  <c r="M667" i="11" s="1"/>
  <c r="M668" i="11" a="1"/>
  <c r="M668" i="11" s="1"/>
  <c r="M669" i="11" a="1"/>
  <c r="M669" i="11" s="1"/>
  <c r="M670" i="11" a="1"/>
  <c r="M670" i="11" s="1"/>
  <c r="M671" i="11" a="1"/>
  <c r="M671" i="11" s="1"/>
  <c r="M672" i="11" a="1"/>
  <c r="M672" i="11" s="1"/>
  <c r="M673" i="11" a="1"/>
  <c r="M673" i="11" s="1"/>
  <c r="M674" i="11" a="1"/>
  <c r="M674" i="11" s="1"/>
  <c r="M675" i="11" a="1"/>
  <c r="M675" i="11" s="1"/>
  <c r="M676" i="11" a="1"/>
  <c r="M676" i="11" s="1"/>
  <c r="M677" i="11" a="1"/>
  <c r="M677" i="11" s="1"/>
  <c r="M678" i="11" a="1"/>
  <c r="M678" i="11" s="1"/>
  <c r="M679" i="11" a="1"/>
  <c r="M679" i="11" s="1"/>
  <c r="M680" i="11" a="1"/>
  <c r="M680" i="11" s="1"/>
  <c r="M681" i="11" a="1"/>
  <c r="M681" i="11" s="1"/>
  <c r="M682" i="11" a="1"/>
  <c r="M682" i="11" s="1"/>
  <c r="M683" i="11" a="1"/>
  <c r="M683" i="11" s="1"/>
  <c r="M684" i="11" a="1"/>
  <c r="M684" i="11" s="1"/>
  <c r="M685" i="11" a="1"/>
  <c r="M685" i="11" s="1"/>
  <c r="M686" i="11" a="1"/>
  <c r="M686" i="11" s="1"/>
  <c r="M687" i="11" a="1"/>
  <c r="M687" i="11" s="1"/>
  <c r="M688" i="11" a="1"/>
  <c r="M688" i="11" s="1"/>
  <c r="M689" i="11" a="1"/>
  <c r="M689" i="11" s="1"/>
  <c r="M690" i="11" a="1"/>
  <c r="M690" i="11" s="1"/>
  <c r="M691" i="11" a="1"/>
  <c r="M691" i="11" s="1"/>
  <c r="M692" i="11" a="1"/>
  <c r="M692" i="11" s="1"/>
  <c r="M693" i="11" a="1"/>
  <c r="M693" i="11" s="1"/>
  <c r="M694" i="11" a="1"/>
  <c r="M694" i="11" s="1"/>
  <c r="M695" i="11" a="1"/>
  <c r="M695" i="11" s="1"/>
  <c r="M696" i="11" a="1"/>
  <c r="M696" i="11" s="1"/>
  <c r="M697" i="11" a="1"/>
  <c r="M697" i="11" s="1"/>
  <c r="M698" i="11" a="1"/>
  <c r="M698" i="11" s="1"/>
  <c r="M699" i="11" a="1"/>
  <c r="M699" i="11" s="1"/>
  <c r="M700" i="11" a="1"/>
  <c r="M700" i="11" s="1"/>
  <c r="M701" i="11" a="1"/>
  <c r="M701" i="11" s="1"/>
  <c r="M702" i="11" a="1"/>
  <c r="M702" i="11" s="1"/>
  <c r="M703" i="11" a="1"/>
  <c r="M703" i="11" s="1"/>
  <c r="M704" i="11" a="1"/>
  <c r="M704" i="11" s="1"/>
  <c r="M705" i="11" a="1"/>
  <c r="M705" i="11" s="1"/>
  <c r="M706" i="11" a="1"/>
  <c r="M706" i="11" s="1"/>
  <c r="M707" i="11" a="1"/>
  <c r="M707" i="11" s="1"/>
  <c r="M708" i="11" a="1"/>
  <c r="M708" i="11" s="1"/>
  <c r="M709" i="11" a="1"/>
  <c r="M709" i="11" s="1"/>
  <c r="M710" i="11" a="1"/>
  <c r="M710" i="11" s="1"/>
  <c r="M711" i="11" a="1"/>
  <c r="M711" i="11" s="1"/>
  <c r="M712" i="11" a="1"/>
  <c r="M712" i="11" s="1"/>
  <c r="M713" i="11" a="1"/>
  <c r="M713" i="11" s="1"/>
  <c r="M714" i="11" a="1"/>
  <c r="M714" i="11" s="1"/>
  <c r="M715" i="11" a="1"/>
  <c r="M715" i="11" s="1"/>
  <c r="M716" i="11" a="1"/>
  <c r="M716" i="11" s="1"/>
  <c r="M717" i="11" a="1"/>
  <c r="M717" i="11" s="1"/>
  <c r="M718" i="11" a="1"/>
  <c r="M718" i="11" s="1"/>
  <c r="M719" i="11" a="1"/>
  <c r="M719" i="11" s="1"/>
  <c r="M720" i="11" a="1"/>
  <c r="M720" i="11" s="1"/>
  <c r="M721" i="11" a="1"/>
  <c r="M721" i="11" s="1"/>
  <c r="M722" i="11" a="1"/>
  <c r="M722" i="11" s="1"/>
  <c r="M723" i="11" a="1"/>
  <c r="M723" i="11" s="1"/>
  <c r="M724" i="11" a="1"/>
  <c r="M724" i="11" s="1"/>
  <c r="M725" i="11" a="1"/>
  <c r="M725" i="11" s="1"/>
  <c r="M726" i="11" a="1"/>
  <c r="M726" i="11" s="1"/>
  <c r="M727" i="11" a="1"/>
  <c r="M727" i="11" s="1"/>
  <c r="M728" i="11" a="1"/>
  <c r="M728" i="11" s="1"/>
  <c r="M729" i="11" a="1"/>
  <c r="M729" i="11" s="1"/>
  <c r="M730" i="11" a="1"/>
  <c r="M730" i="11" s="1"/>
  <c r="M731" i="11" a="1"/>
  <c r="M731" i="11" s="1"/>
  <c r="M732" i="11" a="1"/>
  <c r="M732" i="11" s="1"/>
  <c r="M733" i="11" a="1"/>
  <c r="M733" i="11" s="1"/>
  <c r="M734" i="11" a="1"/>
  <c r="M734" i="11" s="1"/>
  <c r="M735" i="11" a="1"/>
  <c r="M735" i="11" s="1"/>
  <c r="M736" i="11" a="1"/>
  <c r="M736" i="11" s="1"/>
  <c r="M737" i="11" a="1"/>
  <c r="M737" i="11" s="1"/>
  <c r="M738" i="11" a="1"/>
  <c r="M738" i="11" s="1"/>
  <c r="M739" i="11" a="1"/>
  <c r="M739" i="11" s="1"/>
  <c r="M740" i="11" a="1"/>
  <c r="M740" i="11" s="1"/>
  <c r="M741" i="11" a="1"/>
  <c r="M741" i="11" s="1"/>
  <c r="M742" i="11" a="1"/>
  <c r="M742" i="11" s="1"/>
  <c r="M743" i="11" a="1"/>
  <c r="M743" i="11" s="1"/>
  <c r="M744" i="11" a="1"/>
  <c r="M744" i="11" s="1"/>
  <c r="M745" i="11" a="1"/>
  <c r="M745" i="11" s="1"/>
  <c r="M746" i="11" a="1"/>
  <c r="M746" i="11" s="1"/>
  <c r="M747" i="11" a="1"/>
  <c r="M747" i="11" s="1"/>
  <c r="M748" i="11" a="1"/>
  <c r="M748" i="11" s="1"/>
  <c r="M749" i="11" a="1"/>
  <c r="M749" i="11" s="1"/>
  <c r="M750" i="11" a="1"/>
  <c r="M750" i="11" s="1"/>
  <c r="M751" i="11" a="1"/>
  <c r="M751" i="11" s="1"/>
  <c r="M752" i="11" a="1"/>
  <c r="M752" i="11" s="1"/>
  <c r="M753" i="11" a="1"/>
  <c r="M753" i="11" s="1"/>
  <c r="M754" i="11" a="1"/>
  <c r="M754" i="11" s="1"/>
  <c r="M755" i="11" a="1"/>
  <c r="M755" i="11" s="1"/>
  <c r="M756" i="11" a="1"/>
  <c r="M756" i="11" s="1"/>
  <c r="M757" i="11" a="1"/>
  <c r="M757" i="11" s="1"/>
  <c r="M758" i="11" a="1"/>
  <c r="M758" i="11" s="1"/>
  <c r="M759" i="11" a="1"/>
  <c r="M759" i="11" s="1"/>
  <c r="M760" i="11" a="1"/>
  <c r="M760" i="11" s="1"/>
  <c r="M761" i="11" a="1"/>
  <c r="M761" i="11" s="1"/>
  <c r="M762" i="11" a="1"/>
  <c r="M762" i="11" s="1"/>
  <c r="M763" i="11" a="1"/>
  <c r="M763" i="11" s="1"/>
  <c r="M764" i="11" a="1"/>
  <c r="M764" i="11" s="1"/>
  <c r="M765" i="11" a="1"/>
  <c r="M765" i="11" s="1"/>
  <c r="M766" i="11" a="1"/>
  <c r="M766" i="11" s="1"/>
  <c r="M767" i="11" a="1"/>
  <c r="M767" i="11" s="1"/>
  <c r="M768" i="11" a="1"/>
  <c r="M768" i="11" s="1"/>
  <c r="M2382" i="11" a="1"/>
  <c r="M2382" i="11" s="1"/>
  <c r="M2381" i="11" a="1"/>
  <c r="M2381" i="11" s="1"/>
  <c r="M2380" i="11" a="1"/>
  <c r="M2380" i="11" s="1"/>
  <c r="M2379" i="11" a="1"/>
  <c r="M2379" i="11" s="1"/>
  <c r="M2378" i="11" a="1"/>
  <c r="M2378" i="11" s="1"/>
  <c r="M2377" i="11" a="1"/>
  <c r="M2377" i="11" s="1"/>
  <c r="M2376" i="11" a="1"/>
  <c r="M2376" i="11" s="1"/>
  <c r="M2375" i="11" a="1"/>
  <c r="M2375" i="11" s="1"/>
  <c r="M2374" i="11" a="1"/>
  <c r="M2374" i="11" s="1"/>
  <c r="M2373" i="11" a="1"/>
  <c r="M2373" i="11" s="1"/>
  <c r="M2372" i="11" a="1"/>
  <c r="M2372" i="11" s="1"/>
  <c r="M2371" i="11" a="1"/>
  <c r="M2371" i="11" s="1"/>
  <c r="M2370" i="11" a="1"/>
  <c r="M2370" i="11" s="1"/>
  <c r="M2369" i="11" a="1"/>
  <c r="M2369" i="11" s="1"/>
  <c r="M2368" i="11" a="1"/>
  <c r="M2368" i="11" s="1"/>
  <c r="M2367" i="11" a="1"/>
  <c r="M2367" i="11" s="1"/>
  <c r="M2366" i="11" a="1"/>
  <c r="M2366" i="11" s="1"/>
  <c r="M2365" i="11" a="1"/>
  <c r="M2365" i="11" s="1"/>
  <c r="M2364" i="11" a="1"/>
  <c r="M2364" i="11" s="1"/>
  <c r="M2363" i="11" a="1"/>
  <c r="M2363" i="11" s="1"/>
  <c r="M893" i="11" a="1"/>
  <c r="M893" i="11" s="1"/>
  <c r="M892" i="11" a="1"/>
  <c r="M892" i="11" s="1"/>
  <c r="M891" i="11" a="1"/>
  <c r="M891" i="11" s="1"/>
  <c r="M890" i="11" a="1"/>
  <c r="M890" i="11" s="1"/>
  <c r="M889" i="11" a="1"/>
  <c r="M889" i="11" s="1"/>
  <c r="M888" i="11" a="1"/>
  <c r="M888" i="11" s="1"/>
  <c r="M887" i="11" a="1"/>
  <c r="M887" i="11" s="1"/>
  <c r="M886" i="11" a="1"/>
  <c r="M886" i="11" s="1"/>
  <c r="M885" i="11" a="1"/>
  <c r="M885" i="11" s="1"/>
  <c r="M884" i="11" a="1"/>
  <c r="M884" i="11" s="1"/>
  <c r="M883" i="11" a="1"/>
  <c r="M883" i="11" s="1"/>
  <c r="M769" i="11" a="1"/>
  <c r="M769" i="11" s="1"/>
  <c r="M4723" i="11" a="1"/>
  <c r="M4723" i="11" s="1"/>
  <c r="M770" i="11" a="1"/>
  <c r="M770" i="11" s="1"/>
  <c r="M771" i="11" a="1"/>
  <c r="M771" i="11" s="1"/>
  <c r="M4724" i="11" a="1"/>
  <c r="M4724" i="11" s="1"/>
  <c r="M772" i="11" a="1"/>
  <c r="M772" i="11" s="1"/>
  <c r="M773" i="11" a="1"/>
  <c r="M773" i="11" s="1"/>
  <c r="M4725" i="11" a="1"/>
  <c r="M4725" i="11" s="1"/>
  <c r="M774" i="11" a="1"/>
  <c r="M774" i="11" s="1"/>
  <c r="M775" i="11" a="1"/>
  <c r="M775" i="11" s="1"/>
  <c r="M4726" i="11" a="1"/>
  <c r="M4726" i="11" s="1"/>
  <c r="M776" i="11" a="1"/>
  <c r="M776" i="11" s="1"/>
  <c r="M777" i="11" a="1"/>
  <c r="M777" i="11" s="1"/>
  <c r="M4727" i="11" a="1"/>
  <c r="M4727" i="11" s="1"/>
  <c r="M778" i="11" a="1"/>
  <c r="M778" i="11" s="1"/>
  <c r="M779" i="11" a="1"/>
  <c r="M779" i="11" s="1"/>
  <c r="M4728" i="11" a="1"/>
  <c r="M4728" i="11" s="1"/>
  <c r="M780" i="11" a="1"/>
  <c r="M780" i="11" s="1"/>
  <c r="M781" i="11" a="1"/>
  <c r="M781" i="11" s="1"/>
  <c r="M4729" i="11" a="1"/>
  <c r="M4729" i="11" s="1"/>
  <c r="M782" i="11" a="1"/>
  <c r="M782" i="11" s="1"/>
  <c r="M783" i="11" a="1"/>
  <c r="M783" i="11" s="1"/>
  <c r="M4730" i="11" a="1"/>
  <c r="M4730" i="11" s="1"/>
  <c r="M784" i="11" a="1"/>
  <c r="M784" i="11" s="1"/>
  <c r="M785" i="11" a="1"/>
  <c r="M785" i="11" s="1"/>
  <c r="M4731" i="11" a="1"/>
  <c r="M4731" i="11" s="1"/>
  <c r="M786" i="11" a="1"/>
  <c r="M786" i="11" s="1"/>
  <c r="M787" i="11" a="1"/>
  <c r="M787" i="11" s="1"/>
  <c r="M4732" i="11" a="1"/>
  <c r="M4732" i="11" s="1"/>
  <c r="M788" i="11" a="1"/>
  <c r="M788" i="11" s="1"/>
  <c r="M789" i="11" a="1"/>
  <c r="M789" i="11" s="1"/>
  <c r="M4733" i="11" a="1"/>
  <c r="M4733" i="11" s="1"/>
  <c r="M790" i="11" a="1"/>
  <c r="M790" i="11" s="1"/>
  <c r="M791" i="11" a="1"/>
  <c r="M791" i="11" s="1"/>
  <c r="M4734" i="11" a="1"/>
  <c r="M4734" i="11" s="1"/>
  <c r="M792" i="11" a="1"/>
  <c r="M792" i="11" s="1"/>
  <c r="M793" i="11" a="1"/>
  <c r="M793" i="11" s="1"/>
  <c r="M4735" i="11" a="1"/>
  <c r="M4735" i="11" s="1"/>
  <c r="M794" i="11" a="1"/>
  <c r="M794" i="11" s="1"/>
  <c r="M796" i="11" a="1"/>
  <c r="M796" i="11" s="1"/>
  <c r="M4736" i="11" a="1"/>
  <c r="M4736" i="11" s="1"/>
  <c r="M797" i="11" a="1"/>
  <c r="M797" i="11" s="1"/>
  <c r="M798" i="11" a="1"/>
  <c r="M798" i="11" s="1"/>
  <c r="M4737" i="11" a="1"/>
  <c r="M4737" i="11" s="1"/>
  <c r="M799" i="11" a="1"/>
  <c r="M799" i="11" s="1"/>
  <c r="M800" i="11" a="1"/>
  <c r="M800" i="11" s="1"/>
  <c r="M4738" i="11" a="1"/>
  <c r="M4738" i="11" s="1"/>
  <c r="M801" i="11" a="1"/>
  <c r="M801" i="11" s="1"/>
  <c r="M802" i="11" a="1"/>
  <c r="M802" i="11" s="1"/>
  <c r="M4739" i="11" a="1"/>
  <c r="M4739" i="11" s="1"/>
  <c r="M803" i="11" a="1"/>
  <c r="M803" i="11" s="1"/>
  <c r="M804" i="11" a="1"/>
  <c r="M804" i="11" s="1"/>
  <c r="M4740" i="11" a="1"/>
  <c r="M4740" i="11" s="1"/>
  <c r="M805" i="11" a="1"/>
  <c r="M805" i="11" s="1"/>
  <c r="M806" i="11" a="1"/>
  <c r="M806" i="11" s="1"/>
  <c r="M4741" i="11" a="1"/>
  <c r="M4741" i="11" s="1"/>
  <c r="M807" i="11" a="1"/>
  <c r="M807" i="11" s="1"/>
  <c r="M808" i="11" a="1"/>
  <c r="M808" i="11" s="1"/>
  <c r="M4742" i="11" a="1"/>
  <c r="M4742" i="11" s="1"/>
  <c r="M809" i="11" a="1"/>
  <c r="M809" i="11" s="1"/>
  <c r="M810" i="11" a="1"/>
  <c r="M810" i="11" s="1"/>
  <c r="M4743" i="11" a="1"/>
  <c r="M4743" i="11" s="1"/>
  <c r="M811" i="11" a="1"/>
  <c r="M811" i="11" s="1"/>
  <c r="M812" i="11" a="1"/>
  <c r="M812" i="11" s="1"/>
  <c r="M4744" i="11" a="1"/>
  <c r="M4744" i="11" s="1"/>
  <c r="M813" i="11" a="1"/>
  <c r="M813" i="11" s="1"/>
  <c r="M814" i="11" a="1"/>
  <c r="M814" i="11" s="1"/>
  <c r="M4745" i="11" a="1"/>
  <c r="M4745" i="11" s="1"/>
  <c r="M815" i="11" a="1"/>
  <c r="M815" i="11" s="1"/>
  <c r="M816" i="11" a="1"/>
  <c r="M816" i="11" s="1"/>
  <c r="M4746" i="11" a="1"/>
  <c r="M4746" i="11" s="1"/>
  <c r="M817" i="11" a="1"/>
  <c r="M817" i="11" s="1"/>
  <c r="M818" i="11" a="1"/>
  <c r="M818" i="11" s="1"/>
  <c r="M4747" i="11" a="1"/>
  <c r="M4747" i="11" s="1"/>
  <c r="M819" i="11" a="1"/>
  <c r="M819" i="11" s="1"/>
  <c r="M820" i="11" a="1"/>
  <c r="M820" i="11" s="1"/>
  <c r="M4748" i="11" a="1"/>
  <c r="M4748" i="11" s="1"/>
  <c r="M821" i="11" a="1"/>
  <c r="M821" i="11" s="1"/>
  <c r="M822" i="11" a="1"/>
  <c r="M822" i="11" s="1"/>
  <c r="M4749" i="11" a="1"/>
  <c r="M4749" i="11" s="1"/>
  <c r="M823" i="11" a="1"/>
  <c r="M823" i="11" s="1"/>
  <c r="M824" i="11" a="1"/>
  <c r="M824" i="11" s="1"/>
  <c r="M4750" i="11" a="1"/>
  <c r="M4750" i="11" s="1"/>
  <c r="M825" i="11" a="1"/>
  <c r="M825" i="11" s="1"/>
  <c r="M826" i="11" a="1"/>
  <c r="M826" i="11" s="1"/>
  <c r="M4751" i="11" a="1"/>
  <c r="M4751" i="11" s="1"/>
  <c r="M827" i="11" a="1"/>
  <c r="M827" i="11" s="1"/>
  <c r="M828" i="11" a="1"/>
  <c r="M828" i="11" s="1"/>
  <c r="M4752" i="11" a="1"/>
  <c r="M4752" i="11" s="1"/>
  <c r="M829" i="11" a="1"/>
  <c r="M829" i="11" s="1"/>
  <c r="M830" i="11" a="1"/>
  <c r="M830" i="11" s="1"/>
  <c r="M4753" i="11" a="1"/>
  <c r="M4753" i="11" s="1"/>
  <c r="M831" i="11" a="1"/>
  <c r="M831" i="11" s="1"/>
  <c r="M832" i="11" a="1"/>
  <c r="M832" i="11" s="1"/>
  <c r="M4754" i="11" a="1"/>
  <c r="M4754" i="11" s="1"/>
  <c r="M833" i="11" a="1"/>
  <c r="M833" i="11" s="1"/>
  <c r="M834" i="11" a="1"/>
  <c r="M834" i="11" s="1"/>
  <c r="M4755" i="11" a="1"/>
  <c r="M4755" i="11" s="1"/>
  <c r="M835" i="11" a="1"/>
  <c r="M835" i="11" s="1"/>
  <c r="M836" i="11" a="1"/>
  <c r="M836" i="11" s="1"/>
  <c r="M4756" i="11" a="1"/>
  <c r="M4756" i="11" s="1"/>
  <c r="M837" i="11" a="1"/>
  <c r="M837" i="11" s="1"/>
  <c r="M838" i="11" a="1"/>
  <c r="M838" i="11" s="1"/>
  <c r="M4757" i="11" a="1"/>
  <c r="M4757" i="11" s="1"/>
  <c r="M839" i="11" a="1"/>
  <c r="M839" i="11" s="1"/>
  <c r="M840" i="11" a="1"/>
  <c r="M840" i="11" s="1"/>
  <c r="M4758" i="11" a="1"/>
  <c r="M4758" i="11" s="1"/>
  <c r="M841" i="11" a="1"/>
  <c r="M841" i="11" s="1"/>
  <c r="M842" i="11" a="1"/>
  <c r="M842" i="11" s="1"/>
  <c r="M4759" i="11" a="1"/>
  <c r="M4759" i="11" s="1"/>
  <c r="M843" i="11" a="1"/>
  <c r="M843" i="11" s="1"/>
  <c r="M844" i="11" a="1"/>
  <c r="M844" i="11" s="1"/>
  <c r="M4760" i="11" a="1"/>
  <c r="M4760" i="11" s="1"/>
  <c r="M845" i="11" a="1"/>
  <c r="M845" i="11" s="1"/>
  <c r="M846" i="11" a="1"/>
  <c r="M846" i="11" s="1"/>
  <c r="M4761" i="11" a="1"/>
  <c r="M4761" i="11" s="1"/>
  <c r="M847" i="11" a="1"/>
  <c r="M847" i="11" s="1"/>
  <c r="M848" i="11" a="1"/>
  <c r="M848" i="11" s="1"/>
  <c r="M4762" i="11" a="1"/>
  <c r="M4762" i="11" s="1"/>
  <c r="M849" i="11" a="1"/>
  <c r="M849" i="11" s="1"/>
  <c r="M850" i="11" a="1"/>
  <c r="M850" i="11" s="1"/>
  <c r="M4763" i="11" a="1"/>
  <c r="M4763" i="11" s="1"/>
  <c r="M851" i="11" a="1"/>
  <c r="M851" i="11" s="1"/>
  <c r="M852" i="11" a="1"/>
  <c r="M852" i="11" s="1"/>
  <c r="M4764" i="11" a="1"/>
  <c r="M4764" i="11" s="1"/>
  <c r="M853" i="11" a="1"/>
  <c r="M853" i="11" s="1"/>
  <c r="M854" i="11" a="1"/>
  <c r="M854" i="11" s="1"/>
  <c r="M4765" i="11" a="1"/>
  <c r="M4765" i="11" s="1"/>
  <c r="M855" i="11" a="1"/>
  <c r="M855" i="11" s="1"/>
  <c r="M856" i="11" a="1"/>
  <c r="M856" i="11" s="1"/>
  <c r="M4766" i="11" a="1"/>
  <c r="M4766" i="11" s="1"/>
  <c r="M857" i="11" a="1"/>
  <c r="M857" i="11" s="1"/>
  <c r="M858" i="11" a="1"/>
  <c r="M858" i="11" s="1"/>
  <c r="M4767" i="11" a="1"/>
  <c r="M4767" i="11" s="1"/>
  <c r="M859" i="11" a="1"/>
  <c r="M859" i="11" s="1"/>
  <c r="M860" i="11" a="1"/>
  <c r="M860" i="11" s="1"/>
  <c r="M4768" i="11" a="1"/>
  <c r="M4768" i="11" s="1"/>
  <c r="M861" i="11" a="1"/>
  <c r="M861" i="11" s="1"/>
  <c r="M3469" i="11" a="1"/>
  <c r="M3469" i="11" s="1"/>
  <c r="M4769" i="11" a="1"/>
  <c r="M4769" i="11" s="1"/>
  <c r="M2535" i="11" a="1"/>
  <c r="M2535" i="11" s="1"/>
  <c r="M2536" i="11" a="1"/>
  <c r="M2536" i="11" s="1"/>
  <c r="M4770" i="11" a="1"/>
  <c r="M4770" i="11" s="1"/>
  <c r="M3470" i="11" a="1"/>
  <c r="M3470" i="11" s="1"/>
  <c r="M2537" i="11" a="1"/>
  <c r="M2537" i="11" s="1"/>
  <c r="M4771" i="11" a="1"/>
  <c r="M4771" i="11" s="1"/>
  <c r="M2538" i="11" a="1"/>
  <c r="M2538" i="11" s="1"/>
  <c r="M3471" i="11" a="1"/>
  <c r="M3471" i="11" s="1"/>
  <c r="M4772" i="11" a="1"/>
  <c r="M4772" i="11" s="1"/>
  <c r="M2539" i="11" a="1"/>
  <c r="M2539" i="11" s="1"/>
  <c r="M2540" i="11" a="1"/>
  <c r="M2540" i="11" s="1"/>
  <c r="M4773" i="11" a="1"/>
  <c r="M4773" i="11" s="1"/>
  <c r="M3472" i="11" a="1"/>
  <c r="M3472" i="11" s="1"/>
  <c r="M2541" i="11" a="1"/>
  <c r="M2541" i="11" s="1"/>
  <c r="M4774" i="11" a="1"/>
  <c r="M4774" i="11" s="1"/>
  <c r="M2542" i="11" a="1"/>
  <c r="M2542" i="11" s="1"/>
  <c r="M3473" i="11" a="1"/>
  <c r="M3473" i="11" s="1"/>
  <c r="M4775" i="11" a="1"/>
  <c r="M4775" i="11" s="1"/>
  <c r="M2543" i="11" a="1"/>
  <c r="M2543" i="11" s="1"/>
  <c r="M2544" i="11" a="1"/>
  <c r="M2544" i="11" s="1"/>
  <c r="M4776" i="11" a="1"/>
  <c r="M4776" i="11" s="1"/>
  <c r="M3474" i="11" a="1"/>
  <c r="M3474" i="11" s="1"/>
  <c r="M2545" i="11" a="1"/>
  <c r="M2545" i="11" s="1"/>
  <c r="M4777" i="11" a="1"/>
  <c r="M4777" i="11" s="1"/>
  <c r="M2546" i="11" a="1"/>
  <c r="M2546" i="11" s="1"/>
  <c r="M3475" i="11" a="1"/>
  <c r="M3475" i="11" s="1"/>
  <c r="M4778" i="11" a="1"/>
  <c r="M4778" i="11" s="1"/>
  <c r="M2547" i="11" a="1"/>
  <c r="M2547" i="11" s="1"/>
  <c r="M2548" i="11" a="1"/>
  <c r="M2548" i="11" s="1"/>
  <c r="M4779" i="11" a="1"/>
  <c r="M4779" i="11" s="1"/>
  <c r="M3476" i="11" a="1"/>
  <c r="M3476" i="11" s="1"/>
  <c r="M2549" i="11" a="1"/>
  <c r="M2549" i="11" s="1"/>
  <c r="M4780" i="11" a="1"/>
  <c r="M4780" i="11" s="1"/>
  <c r="M2550" i="11" a="1"/>
  <c r="M2550" i="11" s="1"/>
  <c r="M3477" i="11" a="1"/>
  <c r="M3477" i="11" s="1"/>
  <c r="M4781" i="11" a="1"/>
  <c r="M4781" i="11" s="1"/>
  <c r="M2551" i="11" a="1"/>
  <c r="M2551" i="11" s="1"/>
  <c r="M2552" i="11" a="1"/>
  <c r="M2552" i="11" s="1"/>
  <c r="M4782" i="11" a="1"/>
  <c r="M4782" i="11" s="1"/>
  <c r="M3478" i="11" a="1"/>
  <c r="M3478" i="11" s="1"/>
  <c r="M2553" i="11" a="1"/>
  <c r="M2553" i="11" s="1"/>
  <c r="M4783" i="11" a="1"/>
  <c r="M4783" i="11" s="1"/>
  <c r="M2554" i="11" a="1"/>
  <c r="M2554" i="11" s="1"/>
  <c r="M3479" i="11" a="1"/>
  <c r="M3479" i="11" s="1"/>
  <c r="M4784" i="11" a="1"/>
  <c r="M4784" i="11" s="1"/>
  <c r="M3480" i="11" a="1"/>
  <c r="M3480" i="11" s="1"/>
  <c r="M3481" i="11" a="1"/>
  <c r="M3481" i="11" s="1"/>
  <c r="M4785" i="11" a="1"/>
  <c r="M4785" i="11" s="1"/>
  <c r="M3482" i="11" a="1"/>
  <c r="M3482" i="11" s="1"/>
  <c r="M3483" i="11" a="1"/>
  <c r="M3483" i="11" s="1"/>
  <c r="M4786" i="11" a="1"/>
  <c r="M4786" i="11" s="1"/>
  <c r="M3484" i="11" a="1"/>
  <c r="M3484" i="11" s="1"/>
  <c r="M3485" i="11" a="1"/>
  <c r="M3485" i="11" s="1"/>
  <c r="M4787" i="11" a="1"/>
  <c r="M4787" i="11" s="1"/>
  <c r="M3486" i="11" a="1"/>
  <c r="M3486" i="11" s="1"/>
  <c r="M3450" i="11" a="1"/>
  <c r="M3450" i="11" s="1"/>
  <c r="M4788" i="11" a="1"/>
  <c r="M4788" i="11" s="1"/>
  <c r="M3487" i="11" a="1"/>
  <c r="M3487" i="11" s="1"/>
  <c r="M3449" i="11" a="1"/>
  <c r="M3449" i="11" s="1"/>
  <c r="M4789" i="11" a="1"/>
  <c r="M4789" i="11" s="1"/>
  <c r="M3448" i="11" a="1"/>
  <c r="M3448" i="11" s="1"/>
  <c r="M3488" i="11" a="1"/>
  <c r="M3488" i="11" s="1"/>
  <c r="M4790" i="11" a="1"/>
  <c r="M4790" i="11" s="1"/>
  <c r="M3447" i="11" a="1"/>
  <c r="M3447" i="11" s="1"/>
  <c r="M3446" i="11" a="1"/>
  <c r="M3446" i="11" s="1"/>
  <c r="M4791" i="11" a="1"/>
  <c r="M4791" i="11" s="1"/>
  <c r="M3489" i="11" a="1"/>
  <c r="M3489" i="11" s="1"/>
  <c r="M3445" i="11" a="1"/>
  <c r="M3445" i="11" s="1"/>
  <c r="M4792" i="11" a="1"/>
  <c r="M4792" i="11" s="1"/>
  <c r="M3444" i="11" a="1"/>
  <c r="M3444" i="11" s="1"/>
  <c r="M3490" i="11" a="1"/>
  <c r="M3490" i="11" s="1"/>
  <c r="M4793" i="11" a="1"/>
  <c r="M4793" i="11" s="1"/>
  <c r="M3443" i="11" a="1"/>
  <c r="M3443" i="11" s="1"/>
  <c r="M3442" i="11" a="1"/>
  <c r="M3442" i="11" s="1"/>
  <c r="M4794" i="11" a="1"/>
  <c r="M4794" i="11" s="1"/>
  <c r="M3491" i="11" a="1"/>
  <c r="M3491" i="11" s="1"/>
  <c r="M3441" i="11" a="1"/>
  <c r="M3441" i="11" s="1"/>
  <c r="M4795" i="11" a="1"/>
  <c r="M4795" i="11" s="1"/>
  <c r="M3440" i="11" a="1"/>
  <c r="M3440" i="11" s="1"/>
  <c r="M3492" i="11" a="1"/>
  <c r="M3492" i="11" s="1"/>
  <c r="M4796" i="11" a="1"/>
  <c r="M4796" i="11" s="1"/>
  <c r="M3439" i="11" a="1"/>
  <c r="M3439" i="11" s="1"/>
  <c r="M3438" i="11" a="1"/>
  <c r="M3438" i="11" s="1"/>
  <c r="M4797" i="11" a="1"/>
  <c r="M4797" i="11" s="1"/>
  <c r="M3493" i="11" a="1"/>
  <c r="M3493" i="11" s="1"/>
  <c r="M3437" i="11" a="1"/>
  <c r="M3437" i="11" s="1"/>
  <c r="M4798" i="11" a="1"/>
  <c r="M4798" i="11" s="1"/>
  <c r="M3436" i="11" a="1"/>
  <c r="M3436" i="11" s="1"/>
  <c r="M3494" i="11" a="1"/>
  <c r="M3494" i="11" s="1"/>
  <c r="M4799" i="11" a="1"/>
  <c r="M4799" i="11" s="1"/>
  <c r="M3435" i="11" a="1"/>
  <c r="M3435" i="11" s="1"/>
  <c r="M3434" i="11" a="1"/>
  <c r="M3434" i="11" s="1"/>
  <c r="M4800" i="11" a="1"/>
  <c r="M4800" i="11" s="1"/>
  <c r="M3495" i="11" a="1"/>
  <c r="M3495" i="11" s="1"/>
  <c r="M3433" i="11" a="1"/>
  <c r="M3433" i="11" s="1"/>
  <c r="M4801" i="11" a="1"/>
  <c r="M4801" i="11" s="1"/>
  <c r="M3432" i="11" a="1"/>
  <c r="M3432" i="11" s="1"/>
  <c r="M3496" i="11" a="1"/>
  <c r="M3496" i="11" s="1"/>
  <c r="M4802" i="11" a="1"/>
  <c r="M4802" i="11" s="1"/>
  <c r="M3431" i="11" a="1"/>
  <c r="M3431" i="11" s="1"/>
  <c r="M3430" i="11" a="1"/>
  <c r="M3430" i="11" s="1"/>
  <c r="M4803" i="11" a="1"/>
  <c r="M4803" i="11" s="1"/>
  <c r="M3497" i="11" a="1"/>
  <c r="M3497" i="11" s="1"/>
  <c r="M3429" i="11" a="1"/>
  <c r="M3429" i="11" s="1"/>
  <c r="M4804" i="11" a="1"/>
  <c r="M4804" i="11" s="1"/>
  <c r="M3428" i="11" a="1"/>
  <c r="M3428" i="11" s="1"/>
  <c r="M3498" i="11" a="1"/>
  <c r="M3498" i="11" s="1"/>
  <c r="M4805" i="11" a="1"/>
  <c r="M4805" i="11" s="1"/>
  <c r="M3427" i="11" a="1"/>
  <c r="M3427" i="11" s="1"/>
  <c r="M3426" i="11" a="1"/>
  <c r="M3426" i="11" s="1"/>
  <c r="M4806" i="11" a="1"/>
  <c r="M4806" i="11" s="1"/>
  <c r="M3499" i="11" a="1"/>
  <c r="M3499" i="11" s="1"/>
  <c r="M3425" i="11" a="1"/>
  <c r="M3425" i="11" s="1"/>
  <c r="M4807" i="11" a="1"/>
  <c r="M4807" i="11" s="1"/>
  <c r="M3424" i="11" a="1"/>
  <c r="M3424" i="11" s="1"/>
  <c r="M3500" i="11" a="1"/>
  <c r="M3500" i="11" s="1"/>
  <c r="M4808" i="11" a="1"/>
  <c r="M4808" i="11" s="1"/>
  <c r="M3423" i="11" a="1"/>
  <c r="M3423" i="11" s="1"/>
  <c r="M3422" i="11" a="1"/>
  <c r="M3422" i="11" s="1"/>
  <c r="M4809" i="11" a="1"/>
  <c r="M4809" i="11" s="1"/>
  <c r="M3501" i="11" a="1"/>
  <c r="M3501" i="11" s="1"/>
  <c r="M3421" i="11" a="1"/>
  <c r="M3421" i="11" s="1"/>
  <c r="M4810" i="11" a="1"/>
  <c r="M4810" i="11" s="1"/>
  <c r="M3420" i="11" a="1"/>
  <c r="M3420" i="11" s="1"/>
  <c r="M3502" i="11" a="1"/>
  <c r="M3502" i="11" s="1"/>
  <c r="M4811" i="11" a="1"/>
  <c r="M4811" i="11" s="1"/>
  <c r="M4108" i="11" a="1"/>
  <c r="M4108" i="11" s="1"/>
  <c r="M3419" i="11" a="1"/>
  <c r="M3419" i="11" s="1"/>
  <c r="M4812" i="11" a="1"/>
  <c r="M4812" i="11" s="1"/>
  <c r="M3418" i="11" a="1"/>
  <c r="M3418" i="11" s="1"/>
  <c r="M3503" i="11" a="1"/>
  <c r="M3503" i="11" s="1"/>
  <c r="M4813" i="11" a="1"/>
  <c r="M4813" i="11" s="1"/>
  <c r="M3417" i="11" a="1"/>
  <c r="M3417" i="11" s="1"/>
  <c r="M3416" i="11" a="1"/>
  <c r="M3416" i="11" s="1"/>
  <c r="M4814" i="11" a="1"/>
  <c r="M4814" i="11" s="1"/>
  <c r="M3504" i="11" a="1"/>
  <c r="M3504" i="11" s="1"/>
  <c r="M3415" i="11" a="1"/>
  <c r="M3415" i="11" s="1"/>
  <c r="M4815" i="11" a="1"/>
  <c r="M4815" i="11" s="1"/>
  <c r="M3414" i="11" a="1"/>
  <c r="M3414" i="11" s="1"/>
  <c r="M3505" i="11" a="1"/>
  <c r="M3505" i="11" s="1"/>
  <c r="M4816" i="11" a="1"/>
  <c r="M4816" i="11" s="1"/>
  <c r="M3413" i="11" a="1"/>
  <c r="M3413" i="11" s="1"/>
  <c r="M3412" i="11" a="1"/>
  <c r="M3412" i="11" s="1"/>
  <c r="M4817" i="11" a="1"/>
  <c r="M4817" i="11" s="1"/>
  <c r="M3506" i="11" a="1"/>
  <c r="M3506" i="11" s="1"/>
  <c r="M3411" i="11" a="1"/>
  <c r="M3411" i="11" s="1"/>
  <c r="M4818" i="11" a="1"/>
  <c r="M4818" i="11" s="1"/>
  <c r="M3410" i="11" a="1"/>
  <c r="M3410" i="11" s="1"/>
  <c r="M3507" i="11" a="1"/>
  <c r="M3507" i="11" s="1"/>
  <c r="M4819" i="11" a="1"/>
  <c r="M4819" i="11" s="1"/>
  <c r="M3409" i="11" a="1"/>
  <c r="M3409" i="11" s="1"/>
  <c r="M3408" i="11" a="1"/>
  <c r="M3408" i="11" s="1"/>
  <c r="M4820" i="11" a="1"/>
  <c r="M4820" i="11" s="1"/>
  <c r="M3508" i="11" a="1"/>
  <c r="M3508" i="11" s="1"/>
  <c r="M3407" i="11" a="1"/>
  <c r="M3407" i="11" s="1"/>
  <c r="M4821" i="11" a="1"/>
  <c r="M4821" i="11" s="1"/>
  <c r="M3406" i="11" a="1"/>
  <c r="M3406" i="11" s="1"/>
  <c r="M3509" i="11" a="1"/>
  <c r="M3509" i="11" s="1"/>
  <c r="M4822" i="11" a="1"/>
  <c r="M4822" i="11" s="1"/>
  <c r="M3405" i="11" a="1"/>
  <c r="M3405" i="11" s="1"/>
  <c r="M3404" i="11" a="1"/>
  <c r="M3404" i="11" s="1"/>
  <c r="M4823" i="11" a="1"/>
  <c r="M4823" i="11" s="1"/>
  <c r="M3510" i="11" a="1"/>
  <c r="M3510" i="11" s="1"/>
  <c r="M3403" i="11" a="1"/>
  <c r="M3403" i="11" s="1"/>
  <c r="M4824" i="11" a="1"/>
  <c r="M4824" i="11" s="1"/>
  <c r="M3402" i="11" a="1"/>
  <c r="M3402" i="11" s="1"/>
  <c r="M3511" i="11" a="1"/>
  <c r="M3511" i="11" s="1"/>
  <c r="M4825" i="11" a="1"/>
  <c r="M4825" i="11" s="1"/>
  <c r="M3401" i="11" a="1"/>
  <c r="M3401" i="11" s="1"/>
  <c r="M3400" i="11" a="1"/>
  <c r="M3400" i="11" s="1"/>
  <c r="M4826" i="11" a="1"/>
  <c r="M4826" i="11" s="1"/>
  <c r="M3512" i="11" a="1"/>
  <c r="M3512" i="11" s="1"/>
  <c r="M3399" i="11" a="1"/>
  <c r="M3399" i="11" s="1"/>
  <c r="M4827" i="11" a="1"/>
  <c r="M4827" i="11" s="1"/>
  <c r="M3398" i="11" a="1"/>
  <c r="M3398" i="11" s="1"/>
  <c r="M3513" i="11" a="1"/>
  <c r="M3513" i="11" s="1"/>
  <c r="M4828" i="11" a="1"/>
  <c r="M4828" i="11" s="1"/>
  <c r="M3397" i="11" a="1"/>
  <c r="M3397" i="11" s="1"/>
  <c r="M3396" i="11" a="1"/>
  <c r="M3396" i="11" s="1"/>
  <c r="M4829" i="11" a="1"/>
  <c r="M4829" i="11" s="1"/>
  <c r="M3514" i="11" a="1"/>
  <c r="M3514" i="11" s="1"/>
  <c r="M3395" i="11" a="1"/>
  <c r="M3395" i="11" s="1"/>
  <c r="M4830" i="11" a="1"/>
  <c r="M4830" i="11" s="1"/>
  <c r="M3394" i="11" a="1"/>
  <c r="M3394" i="11" s="1"/>
  <c r="M3515" i="11" a="1"/>
  <c r="M3515" i="11" s="1"/>
  <c r="M4831" i="11" a="1"/>
  <c r="M4831" i="11" s="1"/>
  <c r="M3393" i="11" a="1"/>
  <c r="M3393" i="11" s="1"/>
  <c r="M3392" i="11" a="1"/>
  <c r="M3392" i="11" s="1"/>
  <c r="M4832" i="11" a="1"/>
  <c r="M4832" i="11" s="1"/>
  <c r="M3516" i="11" a="1"/>
  <c r="M3516" i="11" s="1"/>
  <c r="M3391" i="11" a="1"/>
  <c r="M3391" i="11" s="1"/>
  <c r="M4833" i="11" a="1"/>
  <c r="M4833" i="11" s="1"/>
  <c r="M3390" i="11" a="1"/>
  <c r="M3390" i="11" s="1"/>
  <c r="M3517" i="11" a="1"/>
  <c r="M3517" i="11" s="1"/>
  <c r="M4834" i="11" a="1"/>
  <c r="M4834" i="11" s="1"/>
  <c r="M3389" i="11" a="1"/>
  <c r="M3389" i="11" s="1"/>
  <c r="M3388" i="11" a="1"/>
  <c r="M3388" i="11" s="1"/>
  <c r="M4835" i="11" a="1"/>
  <c r="M4835" i="11" s="1"/>
  <c r="M3518" i="11" a="1"/>
  <c r="M3518" i="11" s="1"/>
  <c r="M3387" i="11" a="1"/>
  <c r="M3387" i="11" s="1"/>
  <c r="M4836" i="11" a="1"/>
  <c r="M4836" i="11" s="1"/>
  <c r="M3386" i="11" a="1"/>
  <c r="M3386" i="11" s="1"/>
  <c r="M3519" i="11" a="1"/>
  <c r="M3519" i="11" s="1"/>
  <c r="M4837" i="11" a="1"/>
  <c r="M4837" i="11" s="1"/>
  <c r="M3385" i="11" a="1"/>
  <c r="M3385" i="11" s="1"/>
  <c r="M3384" i="11" a="1"/>
  <c r="M3384" i="11" s="1"/>
  <c r="M4838" i="11" a="1"/>
  <c r="M4838" i="11" s="1"/>
  <c r="M3520" i="11" a="1"/>
  <c r="M3520" i="11" s="1"/>
  <c r="M3383" i="11" a="1"/>
  <c r="M3383" i="11" s="1"/>
  <c r="M4839" i="11" a="1"/>
  <c r="M4839" i="11" s="1"/>
  <c r="M3382" i="11" a="1"/>
  <c r="M3382" i="11" s="1"/>
  <c r="M3521" i="11" a="1"/>
  <c r="M3521" i="11" s="1"/>
  <c r="M4840" i="11" a="1"/>
  <c r="M4840" i="11" s="1"/>
  <c r="M3381" i="11" a="1"/>
  <c r="M3381" i="11" s="1"/>
  <c r="M3380" i="11" a="1"/>
  <c r="M3380" i="11" s="1"/>
  <c r="M4841" i="11" a="1"/>
  <c r="M4841" i="11" s="1"/>
  <c r="M3522" i="11" a="1"/>
  <c r="M3522" i="11" s="1"/>
  <c r="M3379" i="11" a="1"/>
  <c r="M3379" i="11" s="1"/>
  <c r="M4842" i="11" a="1"/>
  <c r="M4842" i="11" s="1"/>
  <c r="M3378" i="11" a="1"/>
  <c r="M3378" i="11" s="1"/>
  <c r="M3523" i="11" a="1"/>
  <c r="M3523" i="11" s="1"/>
  <c r="M4843" i="11" a="1"/>
  <c r="M4843" i="11" s="1"/>
  <c r="M3377" i="11" a="1"/>
  <c r="M3377" i="11" s="1"/>
  <c r="M3376" i="11" a="1"/>
  <c r="M3376" i="11" s="1"/>
  <c r="M4844" i="11" a="1"/>
  <c r="M4844" i="11" s="1"/>
  <c r="M3524" i="11" a="1"/>
  <c r="M3524" i="11" s="1"/>
  <c r="M3375" i="11" a="1"/>
  <c r="M3375" i="11" s="1"/>
  <c r="M4845" i="11" a="1"/>
  <c r="M4845" i="11" s="1"/>
  <c r="M3374" i="11" a="1"/>
  <c r="M3374" i="11" s="1"/>
  <c r="M3525" i="11" a="1"/>
  <c r="M3525" i="11" s="1"/>
  <c r="M4846" i="11" a="1"/>
  <c r="M4846" i="11" s="1"/>
  <c r="M3373" i="11" a="1"/>
  <c r="M3373" i="11" s="1"/>
  <c r="M3372" i="11" a="1"/>
  <c r="M3372" i="11" s="1"/>
  <c r="M4847" i="11" a="1"/>
  <c r="M4847" i="11" s="1"/>
  <c r="M3526" i="11" a="1"/>
  <c r="M3526" i="11" s="1"/>
  <c r="M3371" i="11" a="1"/>
  <c r="M3371" i="11" s="1"/>
  <c r="M4848" i="11" a="1"/>
  <c r="M4848" i="11" s="1"/>
  <c r="M3370" i="11" a="1"/>
  <c r="M3370" i="11" s="1"/>
  <c r="M3527" i="11" a="1"/>
  <c r="M3527" i="11" s="1"/>
  <c r="M4849" i="11" a="1"/>
  <c r="M4849" i="11" s="1"/>
  <c r="M3369" i="11" a="1"/>
  <c r="M3369" i="11" s="1"/>
  <c r="M3368" i="11" a="1"/>
  <c r="M3368" i="11" s="1"/>
  <c r="M4850" i="11" a="1"/>
  <c r="M4850" i="11" s="1"/>
  <c r="M3528" i="11" a="1"/>
  <c r="M3528" i="11" s="1"/>
  <c r="M3367" i="11" a="1"/>
  <c r="M3367" i="11" s="1"/>
  <c r="M4851" i="11" a="1"/>
  <c r="M4851" i="11" s="1"/>
  <c r="M3366" i="11" a="1"/>
  <c r="M3366" i="11" s="1"/>
  <c r="M3529" i="11" a="1"/>
  <c r="M3529" i="11" s="1"/>
  <c r="M4852" i="11" a="1"/>
  <c r="M4852" i="11" s="1"/>
  <c r="M3365" i="11" a="1"/>
  <c r="M3365" i="11" s="1"/>
  <c r="M3364" i="11" a="1"/>
  <c r="M3364" i="11" s="1"/>
  <c r="M4853" i="11" a="1"/>
  <c r="M4853" i="11" s="1"/>
  <c r="M3530" i="11" a="1"/>
  <c r="M3530" i="11" s="1"/>
  <c r="M3363" i="11" a="1"/>
  <c r="M3363" i="11" s="1"/>
  <c r="M4854" i="11" a="1"/>
  <c r="M4854" i="11" s="1"/>
  <c r="M3362" i="11" a="1"/>
  <c r="M3362" i="11" s="1"/>
  <c r="M3531" i="11" a="1"/>
  <c r="M3531" i="11" s="1"/>
  <c r="M4855" i="11" a="1"/>
  <c r="M4855" i="11" s="1"/>
  <c r="M3361" i="11" a="1"/>
  <c r="M3361" i="11" s="1"/>
  <c r="M3360" i="11" a="1"/>
  <c r="M3360" i="11" s="1"/>
  <c r="M4856" i="11" a="1"/>
  <c r="M4856" i="11" s="1"/>
  <c r="M3532" i="11" a="1"/>
  <c r="M3532" i="11" s="1"/>
  <c r="M3359" i="11" a="1"/>
  <c r="M3359" i="11" s="1"/>
  <c r="M4857" i="11" a="1"/>
  <c r="M4857" i="11" s="1"/>
  <c r="M3358" i="11" a="1"/>
  <c r="M3358" i="11" s="1"/>
  <c r="M3533" i="11" a="1"/>
  <c r="M3533" i="11" s="1"/>
  <c r="M4858" i="11" a="1"/>
  <c r="M4858" i="11" s="1"/>
  <c r="M3357" i="11" a="1"/>
  <c r="M3357" i="11" s="1"/>
  <c r="M3356" i="11" a="1"/>
  <c r="M3356" i="11" s="1"/>
  <c r="M4859" i="11" a="1"/>
  <c r="M4859" i="11" s="1"/>
  <c r="M3534" i="11" a="1"/>
  <c r="M3534" i="11" s="1"/>
  <c r="M3355" i="11" a="1"/>
  <c r="M3355" i="11" s="1"/>
  <c r="M4860" i="11" a="1"/>
  <c r="M4860" i="11" s="1"/>
  <c r="M3354" i="11" a="1"/>
  <c r="M3354" i="11" s="1"/>
  <c r="M3535" i="11" a="1"/>
  <c r="M3535" i="11" s="1"/>
  <c r="M4861" i="11" a="1"/>
  <c r="M4861" i="11" s="1"/>
  <c r="M3353" i="11" a="1"/>
  <c r="M3353" i="11" s="1"/>
  <c r="M3352" i="11" a="1"/>
  <c r="M3352" i="11" s="1"/>
  <c r="M4862" i="11" a="1"/>
  <c r="M4862" i="11" s="1"/>
  <c r="M3536" i="11" a="1"/>
  <c r="M3536" i="11" s="1"/>
  <c r="M3351" i="11" a="1"/>
  <c r="M3351" i="11" s="1"/>
  <c r="M4863" i="11" a="1"/>
  <c r="M4863" i="11" s="1"/>
  <c r="M3350" i="11" a="1"/>
  <c r="M3350" i="11" s="1"/>
  <c r="M3537" i="11" a="1"/>
  <c r="M3537" i="11" s="1"/>
  <c r="M4864" i="11" a="1"/>
  <c r="M4864" i="11" s="1"/>
  <c r="M3349" i="11" a="1"/>
  <c r="M3349" i="11" s="1"/>
  <c r="M3348" i="11" a="1"/>
  <c r="M3348" i="11" s="1"/>
  <c r="M4865" i="11" a="1"/>
  <c r="M4865" i="11" s="1"/>
  <c r="M3538" i="11" a="1"/>
  <c r="M3538" i="11" s="1"/>
  <c r="M3347" i="11" a="1"/>
  <c r="M3347" i="11" s="1"/>
  <c r="M4866" i="11" a="1"/>
  <c r="M4866" i="11" s="1"/>
  <c r="M3346" i="11" a="1"/>
  <c r="M3346" i="11" s="1"/>
  <c r="M3539" i="11" a="1"/>
  <c r="M3539" i="11" s="1"/>
  <c r="M4867" i="11" a="1"/>
  <c r="M4867" i="11" s="1"/>
  <c r="M3345" i="11" a="1"/>
  <c r="M3345" i="11" s="1"/>
  <c r="M3344" i="11" a="1"/>
  <c r="M3344" i="11" s="1"/>
  <c r="M4868" i="11" a="1"/>
  <c r="M4868" i="11" s="1"/>
  <c r="M3540" i="11" a="1"/>
  <c r="M3540" i="11" s="1"/>
  <c r="M3343" i="11" a="1"/>
  <c r="M3343" i="11" s="1"/>
  <c r="M4869" i="11" a="1"/>
  <c r="M4869" i="11" s="1"/>
  <c r="M3342" i="11" a="1"/>
  <c r="M3342" i="11" s="1"/>
  <c r="M3541" i="11" a="1"/>
  <c r="M3541" i="11" s="1"/>
  <c r="M4870" i="11" a="1"/>
  <c r="M4870" i="11" s="1"/>
  <c r="M3341" i="11" a="1"/>
  <c r="M3341" i="11" s="1"/>
  <c r="M3340" i="11" a="1"/>
  <c r="M3340" i="11" s="1"/>
  <c r="M4871" i="11" a="1"/>
  <c r="M4871" i="11" s="1"/>
  <c r="M3542" i="11" a="1"/>
  <c r="M3542" i="11" s="1"/>
  <c r="M3339" i="11" a="1"/>
  <c r="M3339" i="11" s="1"/>
  <c r="M4872" i="11" a="1"/>
  <c r="M4872" i="11" s="1"/>
  <c r="M3338" i="11" a="1"/>
  <c r="M3338" i="11" s="1"/>
  <c r="M3543" i="11" a="1"/>
  <c r="M3543" i="11" s="1"/>
  <c r="M4873" i="11" a="1"/>
  <c r="M4873" i="11" s="1"/>
  <c r="M3337" i="11" a="1"/>
  <c r="M3337" i="11" s="1"/>
  <c r="M3336" i="11" a="1"/>
  <c r="M3336" i="11" s="1"/>
  <c r="M4874" i="11" a="1"/>
  <c r="M4874" i="11" s="1"/>
  <c r="M3544" i="11" a="1"/>
  <c r="M3544" i="11" s="1"/>
  <c r="M3335" i="11" a="1"/>
  <c r="M3335" i="11" s="1"/>
  <c r="M4875" i="11" a="1"/>
  <c r="M4875" i="11" s="1"/>
  <c r="M3334" i="11" a="1"/>
  <c r="M3334" i="11" s="1"/>
  <c r="M3545" i="11" a="1"/>
  <c r="M3545" i="11" s="1"/>
  <c r="M4876" i="11" a="1"/>
  <c r="M4876" i="11" s="1"/>
  <c r="M3333" i="11" a="1"/>
  <c r="M3333" i="11" s="1"/>
  <c r="M3332" i="11" a="1"/>
  <c r="M3332" i="11" s="1"/>
  <c r="M4877" i="11" a="1"/>
  <c r="M4877" i="11" s="1"/>
  <c r="M3546" i="11" a="1"/>
  <c r="M3546" i="11" s="1"/>
  <c r="M3331" i="11" a="1"/>
  <c r="M3331" i="11" s="1"/>
  <c r="M4878" i="11" a="1"/>
  <c r="M4878" i="11" s="1"/>
  <c r="M3330" i="11" a="1"/>
  <c r="M3330" i="11" s="1"/>
  <c r="M3547" i="11" a="1"/>
  <c r="M3547" i="11" s="1"/>
  <c r="M4879" i="11" a="1"/>
  <c r="M4879" i="11" s="1"/>
  <c r="M3329" i="11" a="1"/>
  <c r="M3329" i="11" s="1"/>
  <c r="M3328" i="11" a="1"/>
  <c r="M3328" i="11" s="1"/>
  <c r="M4880" i="11" a="1"/>
  <c r="M4880" i="11" s="1"/>
  <c r="M3548" i="11" a="1"/>
  <c r="M3548" i="11" s="1"/>
  <c r="M3327" i="11" a="1"/>
  <c r="M3327" i="11" s="1"/>
  <c r="M4881" i="11" a="1"/>
  <c r="M4881" i="11" s="1"/>
  <c r="M3326" i="11" a="1"/>
  <c r="M3326" i="11" s="1"/>
  <c r="M3549" i="11" a="1"/>
  <c r="M3549" i="11" s="1"/>
  <c r="M4882" i="11" a="1"/>
  <c r="M4882" i="11" s="1"/>
  <c r="M3325" i="11" a="1"/>
  <c r="M3325" i="11" s="1"/>
  <c r="M3324" i="11" a="1"/>
  <c r="M3324" i="11" s="1"/>
  <c r="M4883" i="11" a="1"/>
  <c r="M4883" i="11" s="1"/>
  <c r="M3550" i="11" a="1"/>
  <c r="M3550" i="11" s="1"/>
  <c r="M3323" i="11" a="1"/>
  <c r="M3323" i="11" s="1"/>
  <c r="M4884" i="11" a="1"/>
  <c r="M4884" i="11" s="1"/>
  <c r="M3322" i="11" a="1"/>
  <c r="M3322" i="11" s="1"/>
  <c r="M3551" i="11" a="1"/>
  <c r="M3551" i="11" s="1"/>
  <c r="M4885" i="11" a="1"/>
  <c r="M4885" i="11" s="1"/>
  <c r="M3321" i="11" a="1"/>
  <c r="M3321" i="11" s="1"/>
  <c r="M3320" i="11" a="1"/>
  <c r="M3320" i="11" s="1"/>
  <c r="M4886" i="11" a="1"/>
  <c r="M4886" i="11" s="1"/>
  <c r="M3552" i="11" a="1"/>
  <c r="M3552" i="11" s="1"/>
  <c r="M3319" i="11" a="1"/>
  <c r="M3319" i="11" s="1"/>
  <c r="M4887" i="11" a="1"/>
  <c r="M4887" i="11" s="1"/>
  <c r="M3318" i="11" a="1"/>
  <c r="M3318" i="11" s="1"/>
  <c r="M3553" i="11" a="1"/>
  <c r="M3553" i="11" s="1"/>
  <c r="M4888" i="11" a="1"/>
  <c r="M4888" i="11" s="1"/>
  <c r="M3317" i="11" a="1"/>
  <c r="M3317" i="11" s="1"/>
  <c r="M3316" i="11" a="1"/>
  <c r="M3316" i="11" s="1"/>
  <c r="M4889" i="11" a="1"/>
  <c r="M4889" i="11" s="1"/>
  <c r="M3554" i="11" a="1"/>
  <c r="M3554" i="11" s="1"/>
  <c r="M3315" i="11" a="1"/>
  <c r="M3315" i="11" s="1"/>
  <c r="M4890" i="11" a="1"/>
  <c r="M4890" i="11" s="1"/>
  <c r="M3314" i="11" a="1"/>
  <c r="M3314" i="11" s="1"/>
  <c r="M3555" i="11" a="1"/>
  <c r="M3555" i="11" s="1"/>
  <c r="M4891" i="11" a="1"/>
  <c r="M4891" i="11" s="1"/>
  <c r="M3313" i="11" a="1"/>
  <c r="M3313" i="11" s="1"/>
  <c r="M3312" i="11" a="1"/>
  <c r="M3312" i="11" s="1"/>
  <c r="M4892" i="11" a="1"/>
  <c r="M4892" i="11" s="1"/>
  <c r="M3556" i="11" a="1"/>
  <c r="M3556" i="11" s="1"/>
  <c r="M3311" i="11" a="1"/>
  <c r="M3311" i="11" s="1"/>
  <c r="M4893" i="11" a="1"/>
  <c r="M4893" i="11" s="1"/>
  <c r="M3310" i="11" a="1"/>
  <c r="M3310" i="11" s="1"/>
  <c r="M3557" i="11" a="1"/>
  <c r="M3557" i="11" s="1"/>
  <c r="M4894" i="11" a="1"/>
  <c r="M4894" i="11" s="1"/>
  <c r="M3309" i="11" a="1"/>
  <c r="M3309" i="11" s="1"/>
  <c r="M3308" i="11" a="1"/>
  <c r="M3308" i="11" s="1"/>
  <c r="M4895" i="11" a="1"/>
  <c r="M4895" i="11" s="1"/>
  <c r="M3558" i="11" a="1"/>
  <c r="M3558" i="11" s="1"/>
  <c r="M3307" i="11" a="1"/>
  <c r="M3307" i="11" s="1"/>
  <c r="M4896" i="11" a="1"/>
  <c r="M4896" i="11" s="1"/>
  <c r="M3306" i="11" a="1"/>
  <c r="M3306" i="11" s="1"/>
  <c r="M3559" i="11" a="1"/>
  <c r="M3559" i="11" s="1"/>
  <c r="M4897" i="11" a="1"/>
  <c r="M4897" i="11" s="1"/>
  <c r="M3305" i="11" a="1"/>
  <c r="M3305" i="11" s="1"/>
  <c r="M3304" i="11" a="1"/>
  <c r="M3304" i="11" s="1"/>
  <c r="M4898" i="11" a="1"/>
  <c r="M4898" i="11" s="1"/>
  <c r="M3560" i="11" a="1"/>
  <c r="M3560" i="11" s="1"/>
  <c r="M3303" i="11" a="1"/>
  <c r="M3303" i="11" s="1"/>
  <c r="M4899" i="11" a="1"/>
  <c r="M4899" i="11" s="1"/>
  <c r="M3302" i="11" a="1"/>
  <c r="M3302" i="11" s="1"/>
  <c r="M3561" i="11" a="1"/>
  <c r="M3561" i="11" s="1"/>
  <c r="M4900" i="11" a="1"/>
  <c r="M4900" i="11" s="1"/>
  <c r="M3301" i="11" a="1"/>
  <c r="M3301" i="11" s="1"/>
  <c r="M3300" i="11" a="1"/>
  <c r="M3300" i="11" s="1"/>
  <c r="M4901" i="11" a="1"/>
  <c r="M4901" i="11" s="1"/>
  <c r="M3562" i="11" a="1"/>
  <c r="M3562" i="11" s="1"/>
  <c r="M3299" i="11" a="1"/>
  <c r="M3299" i="11" s="1"/>
  <c r="M4902" i="11" a="1"/>
  <c r="M4902" i="11" s="1"/>
  <c r="M3298" i="11" a="1"/>
  <c r="M3298" i="11" s="1"/>
  <c r="M3563" i="11" a="1"/>
  <c r="M3563" i="11" s="1"/>
  <c r="M4903" i="11" a="1"/>
  <c r="M4903" i="11" s="1"/>
  <c r="M3297" i="11" a="1"/>
  <c r="M3297" i="11" s="1"/>
  <c r="M3296" i="11" a="1"/>
  <c r="M3296" i="11" s="1"/>
  <c r="M4904" i="11" a="1"/>
  <c r="M4904" i="11" s="1"/>
  <c r="M3564" i="11" a="1"/>
  <c r="M3564" i="11" s="1"/>
  <c r="M3295" i="11" a="1"/>
  <c r="M3295" i="11" s="1"/>
  <c r="M4905" i="11" a="1"/>
  <c r="M4905" i="11" s="1"/>
  <c r="M3294" i="11" a="1"/>
  <c r="M3294" i="11" s="1"/>
  <c r="M3565" i="11" a="1"/>
  <c r="M3565" i="11" s="1"/>
  <c r="M4906" i="11" a="1"/>
  <c r="M4906" i="11" s="1"/>
  <c r="M3293" i="11" a="1"/>
  <c r="M3293" i="11" s="1"/>
  <c r="M3292" i="11" a="1"/>
  <c r="M3292" i="11" s="1"/>
  <c r="M4907" i="11" a="1"/>
  <c r="M4907" i="11" s="1"/>
  <c r="M3566" i="11" a="1"/>
  <c r="M3566" i="11" s="1"/>
  <c r="M3291" i="11" a="1"/>
  <c r="M3291" i="11" s="1"/>
  <c r="M4908" i="11" a="1"/>
  <c r="M4908" i="11" s="1"/>
  <c r="M3290" i="11" a="1"/>
  <c r="M3290" i="11" s="1"/>
  <c r="M3567" i="11" a="1"/>
  <c r="M3567" i="11" s="1"/>
  <c r="M4909" i="11" a="1"/>
  <c r="M4909" i="11" s="1"/>
  <c r="M3289" i="11" a="1"/>
  <c r="M3289" i="11" s="1"/>
  <c r="M3288" i="11" a="1"/>
  <c r="M3288" i="11" s="1"/>
  <c r="M4910" i="11" a="1"/>
  <c r="M4910" i="11" s="1"/>
  <c r="M3568" i="11" a="1"/>
  <c r="M3568" i="11" s="1"/>
  <c r="M3287" i="11" a="1"/>
  <c r="M3287" i="11" s="1"/>
  <c r="M4911" i="11" a="1"/>
  <c r="M4911" i="11" s="1"/>
  <c r="M3286" i="11" a="1"/>
  <c r="M3286" i="11" s="1"/>
  <c r="M3569" i="11" a="1"/>
  <c r="M3569" i="11" s="1"/>
  <c r="M4912" i="11" a="1"/>
  <c r="M4912" i="11" s="1"/>
  <c r="M3285" i="11" a="1"/>
  <c r="M3285" i="11" s="1"/>
  <c r="M3284" i="11" a="1"/>
  <c r="M3284" i="11" s="1"/>
  <c r="M4913" i="11" a="1"/>
  <c r="M4913" i="11" s="1"/>
  <c r="M3570" i="11" a="1"/>
  <c r="M3570" i="11" s="1"/>
  <c r="M3283" i="11" a="1"/>
  <c r="M3283" i="11" s="1"/>
  <c r="M4914" i="11" a="1"/>
  <c r="M4914" i="11" s="1"/>
  <c r="M3282" i="11" a="1"/>
  <c r="M3282" i="11" s="1"/>
  <c r="M3571" i="11" a="1"/>
  <c r="M3571" i="11" s="1"/>
  <c r="M4915" i="11" a="1"/>
  <c r="M4915" i="11" s="1"/>
  <c r="M3281" i="11" a="1"/>
  <c r="M3281" i="11" s="1"/>
  <c r="M3280" i="11" a="1"/>
  <c r="M3280" i="11" s="1"/>
  <c r="M4916" i="11" a="1"/>
  <c r="M4916" i="11" s="1"/>
  <c r="M3572" i="11" a="1"/>
  <c r="M3572" i="11" s="1"/>
  <c r="M3279" i="11" a="1"/>
  <c r="M3279" i="11" s="1"/>
  <c r="M4917" i="11" a="1"/>
  <c r="M4917" i="11" s="1"/>
  <c r="M3278" i="11" a="1"/>
  <c r="M3278" i="11" s="1"/>
  <c r="M3573" i="11" a="1"/>
  <c r="M3573" i="11" s="1"/>
  <c r="M4918" i="11" a="1"/>
  <c r="M4918" i="11" s="1"/>
  <c r="M3277" i="11" a="1"/>
  <c r="M3277" i="11" s="1"/>
  <c r="M3276" i="11" a="1"/>
  <c r="M3276" i="11" s="1"/>
  <c r="M4919" i="11" a="1"/>
  <c r="M4919" i="11" s="1"/>
  <c r="M3574" i="11" a="1"/>
  <c r="M3574" i="11" s="1"/>
  <c r="M3275" i="11" a="1"/>
  <c r="M3275" i="11" s="1"/>
  <c r="M4920" i="11" a="1"/>
  <c r="M4920" i="11" s="1"/>
  <c r="M3274" i="11" a="1"/>
  <c r="M3274" i="11" s="1"/>
  <c r="M3575" i="11" a="1"/>
  <c r="M3575" i="11" s="1"/>
  <c r="M4921" i="11" a="1"/>
  <c r="M4921" i="11" s="1"/>
  <c r="M3273" i="11" a="1"/>
  <c r="M3273" i="11" s="1"/>
  <c r="M3272" i="11" a="1"/>
  <c r="M3272" i="11" s="1"/>
  <c r="M4922" i="11" a="1"/>
  <c r="M4922" i="11" s="1"/>
  <c r="M3576" i="11" a="1"/>
  <c r="M3576" i="11" s="1"/>
  <c r="M3271" i="11" a="1"/>
  <c r="M3271" i="11" s="1"/>
  <c r="M4923" i="11" a="1"/>
  <c r="M4923" i="11" s="1"/>
  <c r="M3270" i="11" a="1"/>
  <c r="M3270" i="11" s="1"/>
  <c r="M3577" i="11" a="1"/>
  <c r="M3577" i="11" s="1"/>
  <c r="M4924" i="11" a="1"/>
  <c r="M4924" i="11" s="1"/>
  <c r="M3269" i="11" a="1"/>
  <c r="M3269" i="11" s="1"/>
  <c r="M3268" i="11" a="1"/>
  <c r="M3268" i="11" s="1"/>
  <c r="M4925" i="11" a="1"/>
  <c r="M4925" i="11" s="1"/>
  <c r="M3578" i="11" a="1"/>
  <c r="M3578" i="11" s="1"/>
  <c r="M3267" i="11" a="1"/>
  <c r="M3267" i="11" s="1"/>
  <c r="M4926" i="11" a="1"/>
  <c r="M4926" i="11" s="1"/>
  <c r="M3266" i="11" a="1"/>
  <c r="M3266" i="11" s="1"/>
  <c r="M3579" i="11" a="1"/>
  <c r="M3579" i="11" s="1"/>
  <c r="M4927" i="11" a="1"/>
  <c r="M4927" i="11" s="1"/>
  <c r="M3265" i="11" a="1"/>
  <c r="M3265" i="11" s="1"/>
  <c r="M3264" i="11" a="1"/>
  <c r="M3264" i="11" s="1"/>
  <c r="M4928" i="11" a="1"/>
  <c r="M4928" i="11" s="1"/>
  <c r="M3580" i="11" a="1"/>
  <c r="M3580" i="11" s="1"/>
  <c r="M3263" i="11" a="1"/>
  <c r="M3263" i="11" s="1"/>
  <c r="M4929" i="11" a="1"/>
  <c r="M4929" i="11" s="1"/>
  <c r="M3262" i="11" a="1"/>
  <c r="M3262" i="11" s="1"/>
  <c r="M3581" i="11" a="1"/>
  <c r="M3581" i="11" s="1"/>
  <c r="M4930" i="11" a="1"/>
  <c r="M4930" i="11" s="1"/>
  <c r="M3261" i="11" a="1"/>
  <c r="M3261" i="11" s="1"/>
  <c r="M3260" i="11" a="1"/>
  <c r="M3260" i="11" s="1"/>
  <c r="M4931" i="11" a="1"/>
  <c r="M4931" i="11" s="1"/>
  <c r="M3582" i="11" a="1"/>
  <c r="M3582" i="11" s="1"/>
  <c r="M3259" i="11" a="1"/>
  <c r="M3259" i="11" s="1"/>
  <c r="M4932" i="11" a="1"/>
  <c r="M4932" i="11" s="1"/>
  <c r="M3258" i="11" a="1"/>
  <c r="M3258" i="11" s="1"/>
  <c r="M3583" i="11" a="1"/>
  <c r="M3583" i="11" s="1"/>
  <c r="M4933" i="11" a="1"/>
  <c r="M4933" i="11" s="1"/>
  <c r="M3257" i="11" a="1"/>
  <c r="M3257" i="11" s="1"/>
  <c r="M3256" i="11" a="1"/>
  <c r="M3256" i="11" s="1"/>
  <c r="M4934" i="11" a="1"/>
  <c r="M4934" i="11" s="1"/>
  <c r="M3584" i="11" a="1"/>
  <c r="M3584" i="11" s="1"/>
  <c r="M3255" i="11" a="1"/>
  <c r="M3255" i="11" s="1"/>
  <c r="M4935" i="11" a="1"/>
  <c r="M4935" i="11" s="1"/>
  <c r="M3254" i="11" a="1"/>
  <c r="M3254" i="11" s="1"/>
  <c r="M3585" i="11" a="1"/>
  <c r="M3585" i="11" s="1"/>
  <c r="M4936" i="11" a="1"/>
  <c r="M4936" i="11" s="1"/>
  <c r="M3253" i="11" a="1"/>
  <c r="M3253" i="11" s="1"/>
  <c r="M3252" i="11" a="1"/>
  <c r="M3252" i="11" s="1"/>
  <c r="M4937" i="11" a="1"/>
  <c r="M4937" i="11" s="1"/>
  <c r="M3586" i="11" a="1"/>
  <c r="M3586" i="11" s="1"/>
  <c r="M3251" i="11" a="1"/>
  <c r="M3251" i="11" s="1"/>
  <c r="M4938" i="11" a="1"/>
  <c r="M4938" i="11" s="1"/>
  <c r="M3250" i="11" a="1"/>
  <c r="M3250" i="11" s="1"/>
  <c r="M3587" i="11" a="1"/>
  <c r="M3587" i="11" s="1"/>
  <c r="M4939" i="11" a="1"/>
  <c r="M4939" i="11" s="1"/>
  <c r="M3249" i="11" a="1"/>
  <c r="M3249" i="11" s="1"/>
  <c r="M3248" i="11" a="1"/>
  <c r="M3248" i="11" s="1"/>
  <c r="M4940" i="11" a="1"/>
  <c r="M4940" i="11" s="1"/>
  <c r="M3588" i="11" a="1"/>
  <c r="M3588" i="11" s="1"/>
  <c r="M3247" i="11" a="1"/>
  <c r="M3247" i="11" s="1"/>
  <c r="M4941" i="11" a="1"/>
  <c r="M4941" i="11" s="1"/>
  <c r="M3246" i="11" a="1"/>
  <c r="M3246" i="11" s="1"/>
  <c r="M3589" i="11" a="1"/>
  <c r="M3589" i="11" s="1"/>
  <c r="M4942" i="11" a="1"/>
  <c r="M4942" i="11" s="1"/>
  <c r="M3245" i="11" a="1"/>
  <c r="M3245" i="11" s="1"/>
  <c r="M3244" i="11" a="1"/>
  <c r="M3244" i="11" s="1"/>
  <c r="M4943" i="11" a="1"/>
  <c r="M4943" i="11" s="1"/>
  <c r="M3590" i="11" a="1"/>
  <c r="M3590" i="11" s="1"/>
  <c r="M3243" i="11" a="1"/>
  <c r="M3243" i="11" s="1"/>
  <c r="M4944" i="11" a="1"/>
  <c r="M4944" i="11" s="1"/>
  <c r="M3242" i="11" a="1"/>
  <c r="M3242" i="11" s="1"/>
  <c r="M3591" i="11" a="1"/>
  <c r="M3591" i="11" s="1"/>
  <c r="M4945" i="11" a="1"/>
  <c r="M4945" i="11" s="1"/>
  <c r="M3241" i="11" a="1"/>
  <c r="M3241" i="11" s="1"/>
  <c r="M3240" i="11" a="1"/>
  <c r="M3240" i="11" s="1"/>
  <c r="M4946" i="11" a="1"/>
  <c r="M4946" i="11" s="1"/>
  <c r="M3592" i="11" a="1"/>
  <c r="M3592" i="11" s="1"/>
  <c r="M3239" i="11" a="1"/>
  <c r="M3239" i="11" s="1"/>
  <c r="M4947" i="11" a="1"/>
  <c r="M4947" i="11" s="1"/>
  <c r="M3238" i="11" a="1"/>
  <c r="M3238" i="11" s="1"/>
  <c r="M3593" i="11" a="1"/>
  <c r="M3593" i="11" s="1"/>
  <c r="M4948" i="11" a="1"/>
  <c r="M4948" i="11" s="1"/>
  <c r="M3237" i="11" a="1"/>
  <c r="M3237" i="11" s="1"/>
  <c r="M3236" i="11" a="1"/>
  <c r="M3236" i="11" s="1"/>
  <c r="M4949" i="11" a="1"/>
  <c r="M4949" i="11" s="1"/>
  <c r="M3594" i="11" a="1"/>
  <c r="M3594" i="11" s="1"/>
  <c r="M3235" i="11" a="1"/>
  <c r="M3235" i="11" s="1"/>
  <c r="M4950" i="11" a="1"/>
  <c r="M4950" i="11" s="1"/>
  <c r="M3234" i="11" a="1"/>
  <c r="M3234" i="11" s="1"/>
  <c r="M3595" i="11" a="1"/>
  <c r="M3595" i="11" s="1"/>
  <c r="M4951" i="11" a="1"/>
  <c r="M4951" i="11" s="1"/>
  <c r="M3233" i="11" a="1"/>
  <c r="M3233" i="11" s="1"/>
  <c r="M3232" i="11" a="1"/>
  <c r="M3232" i="11" s="1"/>
  <c r="M4952" i="11" a="1"/>
  <c r="M4952" i="11" s="1"/>
  <c r="M3596" i="11" a="1"/>
  <c r="M3596" i="11" s="1"/>
  <c r="M3231" i="11" a="1"/>
  <c r="M3231" i="11" s="1"/>
  <c r="M4953" i="11" a="1"/>
  <c r="M4953" i="11" s="1"/>
  <c r="M3230" i="11" a="1"/>
  <c r="M3230" i="11" s="1"/>
  <c r="M3597" i="11" a="1"/>
  <c r="M3597" i="11" s="1"/>
  <c r="M4954" i="11" a="1"/>
  <c r="M4954" i="11" s="1"/>
  <c r="M3229" i="11" a="1"/>
  <c r="M3229" i="11" s="1"/>
  <c r="M3228" i="11" a="1"/>
  <c r="M3228" i="11" s="1"/>
  <c r="M4955" i="11" a="1"/>
  <c r="M4955" i="11" s="1"/>
  <c r="M3598" i="11" a="1"/>
  <c r="M3598" i="11" s="1"/>
  <c r="M3227" i="11" a="1"/>
  <c r="M3227" i="11" s="1"/>
  <c r="M4956" i="11" a="1"/>
  <c r="M4956" i="11" s="1"/>
  <c r="M3226" i="11" a="1"/>
  <c r="M3226" i="11" s="1"/>
  <c r="M3599" i="11" a="1"/>
  <c r="M3599" i="11" s="1"/>
  <c r="M4957" i="11" a="1"/>
  <c r="M4957" i="11" s="1"/>
  <c r="M3225" i="11" a="1"/>
  <c r="M3225" i="11" s="1"/>
  <c r="M3224" i="11" a="1"/>
  <c r="M3224" i="11" s="1"/>
  <c r="M4958" i="11" a="1"/>
  <c r="M4958" i="11" s="1"/>
  <c r="M3600" i="11" a="1"/>
  <c r="M3600" i="11" s="1"/>
  <c r="M3223" i="11" a="1"/>
  <c r="M3223" i="11" s="1"/>
  <c r="M4959" i="11" a="1"/>
  <c r="M4959" i="11" s="1"/>
  <c r="M3222" i="11" a="1"/>
  <c r="M3222" i="11" s="1"/>
  <c r="M3601" i="11" a="1"/>
  <c r="M3601" i="11" s="1"/>
  <c r="M4960" i="11" a="1"/>
  <c r="M4960" i="11" s="1"/>
  <c r="M3221" i="11" a="1"/>
  <c r="M3221" i="11" s="1"/>
  <c r="M3220" i="11" a="1"/>
  <c r="M3220" i="11" s="1"/>
  <c r="M4961" i="11" a="1"/>
  <c r="M4961" i="11" s="1"/>
  <c r="M3602" i="11" a="1"/>
  <c r="M3602" i="11" s="1"/>
  <c r="M3219" i="11" a="1"/>
  <c r="M3219" i="11" s="1"/>
  <c r="M4962" i="11" a="1"/>
  <c r="M4962" i="11" s="1"/>
  <c r="M3218" i="11" a="1"/>
  <c r="M3218" i="11" s="1"/>
  <c r="M3603" i="11" a="1"/>
  <c r="M3603" i="11" s="1"/>
  <c r="M4963" i="11" a="1"/>
  <c r="M4963" i="11" s="1"/>
  <c r="M3217" i="11" a="1"/>
  <c r="M3217" i="11" s="1"/>
  <c r="M3216" i="11" a="1"/>
  <c r="M3216" i="11" s="1"/>
  <c r="M4964" i="11" a="1"/>
  <c r="M4964" i="11" s="1"/>
  <c r="M3604" i="11" a="1"/>
  <c r="M3604" i="11" s="1"/>
  <c r="M3215" i="11" a="1"/>
  <c r="M3215" i="11" s="1"/>
  <c r="M4965" i="11" a="1"/>
  <c r="M4965" i="11" s="1"/>
  <c r="M3214" i="11" a="1"/>
  <c r="M3214" i="11" s="1"/>
  <c r="M3605" i="11" a="1"/>
  <c r="M3605" i="11" s="1"/>
  <c r="M4966" i="11" a="1"/>
  <c r="M4966" i="11" s="1"/>
  <c r="M3213" i="11" a="1"/>
  <c r="M3213" i="11" s="1"/>
  <c r="M3212" i="11" a="1"/>
  <c r="M3212" i="11" s="1"/>
  <c r="M4967" i="11" a="1"/>
  <c r="M4967" i="11" s="1"/>
  <c r="M3606" i="11" a="1"/>
  <c r="M3606" i="11" s="1"/>
  <c r="M3211" i="11" a="1"/>
  <c r="M3211" i="11" s="1"/>
  <c r="M4968" i="11" a="1"/>
  <c r="M4968" i="11" s="1"/>
  <c r="M3210" i="11" a="1"/>
  <c r="M3210" i="11" s="1"/>
  <c r="M3607" i="11" a="1"/>
  <c r="M3607" i="11" s="1"/>
  <c r="M4969" i="11" a="1"/>
  <c r="M4969" i="11" s="1"/>
  <c r="M3209" i="11" a="1"/>
  <c r="M3209" i="11" s="1"/>
  <c r="M3208" i="11" a="1"/>
  <c r="M3208" i="11" s="1"/>
  <c r="M4970" i="11" a="1"/>
  <c r="M4970" i="11" s="1"/>
  <c r="M3608" i="11" a="1"/>
  <c r="M3608" i="11" s="1"/>
  <c r="M3207" i="11" a="1"/>
  <c r="M3207" i="11" s="1"/>
  <c r="M4971" i="11" a="1"/>
  <c r="M4971" i="11" s="1"/>
  <c r="M3206" i="11" a="1"/>
  <c r="M3206" i="11" s="1"/>
  <c r="M3609" i="11" a="1"/>
  <c r="M3609" i="11" s="1"/>
  <c r="M4972" i="11" a="1"/>
  <c r="M4972" i="11" s="1"/>
  <c r="M3205" i="11" a="1"/>
  <c r="M3205" i="11" s="1"/>
  <c r="M3204" i="11" a="1"/>
  <c r="M3204" i="11" s="1"/>
  <c r="M4973" i="11" a="1"/>
  <c r="M4973" i="11" s="1"/>
  <c r="M3610" i="11" a="1"/>
  <c r="M3610" i="11" s="1"/>
  <c r="M3203" i="11" a="1"/>
  <c r="M3203" i="11" s="1"/>
  <c r="M4974" i="11" a="1"/>
  <c r="M4974" i="11" s="1"/>
  <c r="M3202" i="11" a="1"/>
  <c r="M3202" i="11" s="1"/>
  <c r="M3611" i="11" a="1"/>
  <c r="M3611" i="11" s="1"/>
  <c r="M4975" i="11" a="1"/>
  <c r="M4975" i="11" s="1"/>
  <c r="M3201" i="11" a="1"/>
  <c r="M3201" i="11" s="1"/>
  <c r="M3200" i="11" a="1"/>
  <c r="M3200" i="11" s="1"/>
  <c r="M4976" i="11" a="1"/>
  <c r="M4976" i="11" s="1"/>
  <c r="M3612" i="11" a="1"/>
  <c r="M3612" i="11" s="1"/>
  <c r="M3199" i="11" a="1"/>
  <c r="M3199" i="11" s="1"/>
  <c r="M4977" i="11" a="1"/>
  <c r="M4977" i="11" s="1"/>
  <c r="M3198" i="11" a="1"/>
  <c r="M3198" i="11" s="1"/>
  <c r="M3613" i="11" a="1"/>
  <c r="M3613" i="11" s="1"/>
  <c r="M4978" i="11" a="1"/>
  <c r="M4978" i="11" s="1"/>
  <c r="M3197" i="11" a="1"/>
  <c r="M3197" i="11" s="1"/>
  <c r="M3196" i="11" a="1"/>
  <c r="M3196" i="11" s="1"/>
  <c r="M4979" i="11" a="1"/>
  <c r="M4979" i="11" s="1"/>
  <c r="M3614" i="11" a="1"/>
  <c r="M3614" i="11" s="1"/>
  <c r="M3195" i="11" a="1"/>
  <c r="M3195" i="11" s="1"/>
  <c r="M4980" i="11" a="1"/>
  <c r="M4980" i="11" s="1"/>
  <c r="M3194" i="11" a="1"/>
  <c r="M3194" i="11" s="1"/>
  <c r="M3615" i="11" a="1"/>
  <c r="M3615" i="11" s="1"/>
  <c r="M4981" i="11" a="1"/>
  <c r="M4981" i="11" s="1"/>
  <c r="M3193" i="11" a="1"/>
  <c r="M3193" i="11" s="1"/>
  <c r="M3192" i="11" a="1"/>
  <c r="M3192" i="11" s="1"/>
  <c r="M4982" i="11" a="1"/>
  <c r="M4982" i="11" s="1"/>
  <c r="M3616" i="11" a="1"/>
  <c r="M3616" i="11" s="1"/>
  <c r="M3191" i="11" a="1"/>
  <c r="M3191" i="11" s="1"/>
  <c r="M4983" i="11" a="1"/>
  <c r="M4983" i="11" s="1"/>
  <c r="M3190" i="11" a="1"/>
  <c r="M3190" i="11" s="1"/>
  <c r="M3617" i="11" a="1"/>
  <c r="M3617" i="11" s="1"/>
  <c r="M4984" i="11" a="1"/>
  <c r="M4984" i="11" s="1"/>
  <c r="M3189" i="11" a="1"/>
  <c r="M3189" i="11" s="1"/>
  <c r="M3188" i="11" a="1"/>
  <c r="M3188" i="11" s="1"/>
  <c r="M4985" i="11" a="1"/>
  <c r="M4985" i="11" s="1"/>
  <c r="M3618" i="11" a="1"/>
  <c r="M3618" i="11" s="1"/>
  <c r="M3187" i="11" a="1"/>
  <c r="M3187" i="11" s="1"/>
  <c r="M4986" i="11" a="1"/>
  <c r="M4986" i="11" s="1"/>
  <c r="M3186" i="11" a="1"/>
  <c r="M3186" i="11" s="1"/>
  <c r="M3619" i="11" a="1"/>
  <c r="M3619" i="11" s="1"/>
  <c r="M4987" i="11" a="1"/>
  <c r="M4987" i="11" s="1"/>
  <c r="M3185" i="11" a="1"/>
  <c r="M3185" i="11" s="1"/>
  <c r="M3184" i="11" a="1"/>
  <c r="M3184" i="11" s="1"/>
  <c r="M4988" i="11" a="1"/>
  <c r="M4988" i="11" s="1"/>
  <c r="M3620" i="11" a="1"/>
  <c r="M3620" i="11" s="1"/>
  <c r="M3183" i="11" a="1"/>
  <c r="M3183" i="11" s="1"/>
  <c r="M4989" i="11" a="1"/>
  <c r="M4989" i="11" s="1"/>
  <c r="M3182" i="11" a="1"/>
  <c r="M3182" i="11" s="1"/>
  <c r="M3621" i="11" a="1"/>
  <c r="M3621" i="11" s="1"/>
  <c r="M4990" i="11" a="1"/>
  <c r="M4990" i="11" s="1"/>
  <c r="M3181" i="11" a="1"/>
  <c r="M3181" i="11" s="1"/>
  <c r="M3180" i="11" a="1"/>
  <c r="M3180" i="11" s="1"/>
  <c r="M4991" i="11" a="1"/>
  <c r="M4991" i="11" s="1"/>
  <c r="M3622" i="11" a="1"/>
  <c r="M3622" i="11" s="1"/>
  <c r="M3179" i="11" a="1"/>
  <c r="M3179" i="11" s="1"/>
  <c r="M4992" i="11" a="1"/>
  <c r="M4992" i="11" s="1"/>
  <c r="M2362" i="11" a="1"/>
  <c r="M2362" i="11" s="1"/>
  <c r="M2361" i="11" a="1"/>
  <c r="M2361" i="11" s="1"/>
  <c r="M2360" i="11" a="1"/>
  <c r="M2360" i="11" s="1"/>
  <c r="M2359" i="11" a="1"/>
  <c r="M2359" i="11" s="1"/>
  <c r="M2358" i="11" a="1"/>
  <c r="M2358" i="11" s="1"/>
  <c r="M2357" i="11" a="1"/>
  <c r="M2357" i="11" s="1"/>
  <c r="M2356" i="11" a="1"/>
  <c r="M2356" i="11" s="1"/>
  <c r="M2355" i="11" a="1"/>
  <c r="M2355" i="11" s="1"/>
  <c r="M2354" i="11" a="1"/>
  <c r="M2354" i="11" s="1"/>
  <c r="M2353" i="11" a="1"/>
  <c r="M2353" i="11" s="1"/>
  <c r="M2352" i="11" a="1"/>
  <c r="M2352" i="11" s="1"/>
  <c r="M2351" i="11" a="1"/>
  <c r="M2351" i="11" s="1"/>
  <c r="M2350" i="11" a="1"/>
  <c r="M2350" i="11" s="1"/>
  <c r="M2349" i="11" a="1"/>
  <c r="M2349" i="11" s="1"/>
  <c r="M2348" i="11" a="1"/>
  <c r="M2348" i="11" s="1"/>
  <c r="M2347" i="11" a="1"/>
  <c r="M2347" i="11" s="1"/>
  <c r="M2346" i="11" a="1"/>
  <c r="M2346" i="11" s="1"/>
  <c r="M2345" i="11" a="1"/>
  <c r="M2345" i="11" s="1"/>
  <c r="M2344" i="11" a="1"/>
  <c r="M2344" i="11" s="1"/>
  <c r="M2343" i="11" a="1"/>
  <c r="M2343" i="11" s="1"/>
  <c r="M2342" i="11" a="1"/>
  <c r="M2342" i="11" s="1"/>
  <c r="M2341" i="11" a="1"/>
  <c r="M2341" i="11" s="1"/>
  <c r="M2340" i="11" a="1"/>
  <c r="M2340" i="11" s="1"/>
  <c r="M2339" i="11" a="1"/>
  <c r="M2339" i="11" s="1"/>
  <c r="M2338" i="11" a="1"/>
  <c r="M2338" i="11" s="1"/>
  <c r="M2337" i="11" a="1"/>
  <c r="M2337" i="11" s="1"/>
  <c r="M2336" i="11" a="1"/>
  <c r="M2336" i="11" s="1"/>
  <c r="M2335" i="11" a="1"/>
  <c r="M2335" i="11" s="1"/>
  <c r="M2334" i="11" a="1"/>
  <c r="M2334" i="11" s="1"/>
  <c r="M2333" i="11" a="1"/>
  <c r="M2333" i="11" s="1"/>
  <c r="M2332" i="11" a="1"/>
  <c r="M2332" i="11" s="1"/>
  <c r="M2331" i="11" a="1"/>
  <c r="M2331" i="11" s="1"/>
  <c r="M2330" i="11" a="1"/>
  <c r="M2330" i="11" s="1"/>
  <c r="M2329" i="11" a="1"/>
  <c r="M2329" i="11" s="1"/>
  <c r="M2328" i="11" a="1"/>
  <c r="M2328" i="11" s="1"/>
  <c r="M2327" i="11" a="1"/>
  <c r="M2327" i="11" s="1"/>
  <c r="M2326" i="11" a="1"/>
  <c r="M2326" i="11" s="1"/>
  <c r="M2325" i="11" a="1"/>
  <c r="M2325" i="11" s="1"/>
  <c r="M2324" i="11" a="1"/>
  <c r="M2324" i="11" s="1"/>
  <c r="M2323" i="11" a="1"/>
  <c r="M2323" i="11" s="1"/>
  <c r="M2322" i="11" a="1"/>
  <c r="M2322" i="11" s="1"/>
  <c r="M2321" i="11" a="1"/>
  <c r="M2321" i="11" s="1"/>
  <c r="M2320" i="11" a="1"/>
  <c r="M2320" i="11" s="1"/>
  <c r="M2319" i="11" a="1"/>
  <c r="M2319" i="11" s="1"/>
  <c r="M2318" i="11" a="1"/>
  <c r="M2318" i="11" s="1"/>
  <c r="M2317" i="11" a="1"/>
  <c r="M2317" i="11" s="1"/>
  <c r="M2316" i="11" a="1"/>
  <c r="M2316" i="11" s="1"/>
  <c r="M2315" i="11" a="1"/>
  <c r="M2315" i="11" s="1"/>
  <c r="M2314" i="11" a="1"/>
  <c r="M2314" i="11" s="1"/>
  <c r="M2313" i="11" a="1"/>
  <c r="M2313" i="11" s="1"/>
  <c r="M2312" i="11" a="1"/>
  <c r="M2312" i="11" s="1"/>
  <c r="M2311" i="11" a="1"/>
  <c r="M2311" i="11" s="1"/>
  <c r="M2310" i="11" a="1"/>
  <c r="M2310" i="11" s="1"/>
  <c r="M2309" i="11" a="1"/>
  <c r="M2309" i="11" s="1"/>
  <c r="M2308" i="11" a="1"/>
  <c r="M2308" i="11" s="1"/>
  <c r="M2307" i="11" a="1"/>
  <c r="M2307" i="11" s="1"/>
  <c r="M2306" i="11" a="1"/>
  <c r="M2306" i="11" s="1"/>
  <c r="M2305" i="11" a="1"/>
  <c r="M2305" i="11" s="1"/>
  <c r="M2304" i="11" a="1"/>
  <c r="M2304" i="11" s="1"/>
  <c r="M2303" i="11" a="1"/>
  <c r="M2303" i="11" s="1"/>
  <c r="M2302" i="11" a="1"/>
  <c r="M2302" i="11" s="1"/>
  <c r="M2301" i="11" a="1"/>
  <c r="M2301" i="11" s="1"/>
  <c r="M2300" i="11" a="1"/>
  <c r="M2300" i="11" s="1"/>
  <c r="M2299" i="11" a="1"/>
  <c r="M2299" i="11" s="1"/>
  <c r="M2298" i="11" a="1"/>
  <c r="M2298" i="11" s="1"/>
  <c r="M2297" i="11" a="1"/>
  <c r="M2297" i="11" s="1"/>
  <c r="M2296" i="11" a="1"/>
  <c r="M2296" i="11" s="1"/>
  <c r="M2295" i="11" a="1"/>
  <c r="M2295" i="11" s="1"/>
  <c r="M2294" i="11" a="1"/>
  <c r="M2294" i="11" s="1"/>
  <c r="M2293" i="11" a="1"/>
  <c r="M2293" i="11" s="1"/>
  <c r="M2292" i="11" a="1"/>
  <c r="M2292" i="11" s="1"/>
  <c r="M2291" i="11" a="1"/>
  <c r="M2291" i="11" s="1"/>
  <c r="M2290" i="11" a="1"/>
  <c r="M2290" i="11" s="1"/>
  <c r="M2289" i="11" a="1"/>
  <c r="M2289" i="11" s="1"/>
  <c r="M2288" i="11" a="1"/>
  <c r="M2288" i="11" s="1"/>
  <c r="M2287" i="11" a="1"/>
  <c r="M2287" i="11" s="1"/>
  <c r="M2286" i="11" a="1"/>
  <c r="M2286" i="11" s="1"/>
  <c r="M2285" i="11" a="1"/>
  <c r="M2285" i="11" s="1"/>
  <c r="M2284" i="11" a="1"/>
  <c r="M2284" i="11" s="1"/>
  <c r="M2283" i="11" a="1"/>
  <c r="M2283" i="11" s="1"/>
  <c r="M2282" i="11" a="1"/>
  <c r="M2282" i="11" s="1"/>
  <c r="M2281" i="11" a="1"/>
  <c r="M2281" i="11" s="1"/>
  <c r="M2280" i="11" a="1"/>
  <c r="M2280" i="11" s="1"/>
  <c r="M2279" i="11" a="1"/>
  <c r="M2279" i="11" s="1"/>
  <c r="M2278" i="11" a="1"/>
  <c r="M2278" i="11" s="1"/>
  <c r="M2277" i="11" a="1"/>
  <c r="M2277" i="11" s="1"/>
  <c r="M2276" i="11" a="1"/>
  <c r="M2276" i="11" s="1"/>
  <c r="M2275" i="11" a="1"/>
  <c r="M2275" i="11" s="1"/>
  <c r="M2274" i="11" a="1"/>
  <c r="M2274" i="11" s="1"/>
  <c r="M2273" i="11" a="1"/>
  <c r="M2273" i="11" s="1"/>
  <c r="M2272" i="11" a="1"/>
  <c r="M2272" i="11" s="1"/>
  <c r="M2271" i="11" a="1"/>
  <c r="M2271" i="11" s="1"/>
  <c r="M2270" i="11" a="1"/>
  <c r="M2270" i="11" s="1"/>
  <c r="M2269" i="11" a="1"/>
  <c r="M2269" i="11" s="1"/>
  <c r="M2268" i="11" a="1"/>
  <c r="M2268" i="11" s="1"/>
  <c r="M2267" i="11" a="1"/>
  <c r="M2267" i="11" s="1"/>
  <c r="M2266" i="11" a="1"/>
  <c r="M2266" i="11" s="1"/>
  <c r="M2265" i="11" a="1"/>
  <c r="M2265" i="11" s="1"/>
  <c r="M2264" i="11" a="1"/>
  <c r="M2264" i="11" s="1"/>
  <c r="M2263" i="11" a="1"/>
  <c r="M2263" i="11" s="1"/>
  <c r="M2262" i="11" a="1"/>
  <c r="M2262" i="11" s="1"/>
  <c r="M2261" i="11" a="1"/>
  <c r="M2261" i="11" s="1"/>
  <c r="M2260" i="11" a="1"/>
  <c r="M2260" i="11" s="1"/>
  <c r="M2259" i="11" a="1"/>
  <c r="M2259" i="11" s="1"/>
  <c r="M2258" i="11" a="1"/>
  <c r="M2258" i="11" s="1"/>
  <c r="M2257" i="11" a="1"/>
  <c r="M2257" i="11" s="1"/>
  <c r="M2256" i="11" a="1"/>
  <c r="M2256" i="11" s="1"/>
  <c r="M2255" i="11" a="1"/>
  <c r="M2255" i="11" s="1"/>
  <c r="M2254" i="11" a="1"/>
  <c r="M2254" i="11" s="1"/>
  <c r="M2253" i="11" a="1"/>
  <c r="M2253" i="11" s="1"/>
  <c r="M882" i="11" a="1"/>
  <c r="M882" i="11" s="1"/>
  <c r="M881" i="11" a="1"/>
  <c r="M881" i="11" s="1"/>
  <c r="M880" i="11" a="1"/>
  <c r="M880" i="11" s="1"/>
  <c r="M879" i="11" a="1"/>
  <c r="M879" i="11" s="1"/>
  <c r="M878" i="11" a="1"/>
  <c r="M878" i="11" s="1"/>
  <c r="M877" i="11" a="1"/>
  <c r="M877" i="11" s="1"/>
  <c r="M876" i="11" a="1"/>
  <c r="M876" i="11" s="1"/>
  <c r="M875" i="11" a="1"/>
  <c r="M875" i="11" s="1"/>
  <c r="M874" i="11" a="1"/>
  <c r="M874" i="11" s="1"/>
  <c r="M873" i="11" a="1"/>
  <c r="M873" i="11" s="1"/>
  <c r="M872" i="11" a="1"/>
  <c r="M872" i="11" s="1"/>
  <c r="M871" i="11" a="1"/>
  <c r="M871" i="11" s="1"/>
  <c r="M870" i="11" a="1"/>
  <c r="M870" i="11" s="1"/>
  <c r="M869" i="11" a="1"/>
  <c r="M869" i="11" s="1"/>
  <c r="M868" i="11" a="1"/>
  <c r="M868" i="11" s="1"/>
  <c r="M867" i="11" a="1"/>
  <c r="M867" i="11" s="1"/>
  <c r="M866" i="11" a="1"/>
  <c r="M866" i="11" s="1"/>
  <c r="M865" i="11" a="1"/>
  <c r="M865" i="11" s="1"/>
  <c r="M864" i="11" a="1"/>
  <c r="M864" i="11" s="1"/>
  <c r="M863" i="11" a="1"/>
  <c r="M863" i="11" s="1"/>
  <c r="M862" i="11" a="1"/>
  <c r="M862" i="11" s="1"/>
  <c r="M4597" i="11" a="1"/>
  <c r="M4597" i="11" s="1"/>
  <c r="M2149" i="11" a="1"/>
  <c r="M2149" i="11" s="1"/>
  <c r="M3685" i="11" a="1"/>
  <c r="M3685" i="11" s="1"/>
  <c r="M3126" i="11" a="1"/>
  <c r="M3126" i="11" s="1"/>
  <c r="M3451" i="11" a="1"/>
  <c r="M3451" i="11" s="1"/>
  <c r="M310" i="11" a="1"/>
  <c r="M310" i="11" s="1"/>
  <c r="M907" i="11" a="1"/>
  <c r="M907" i="11" s="1"/>
  <c r="M4357" i="11" a="1"/>
  <c r="M4357" i="11" s="1"/>
  <c r="M565" i="11" a="1"/>
  <c r="M565" i="11" s="1"/>
  <c r="M4614" i="11" a="1"/>
  <c r="M4614" i="11" s="1"/>
  <c r="M17" i="11" a="1"/>
  <c r="M17" i="11" s="1"/>
  <c r="M15" i="11" a="1"/>
  <c r="M15" i="11" s="1"/>
  <c r="M16" i="11" a="1"/>
  <c r="M16" i="11" s="1"/>
  <c r="M18" i="11" a="1"/>
  <c r="M18" i="11" s="1"/>
  <c r="M8" i="11" a="1"/>
  <c r="M8" i="11" s="1"/>
  <c r="M11" i="11" a="1"/>
  <c r="M11" i="11" s="1"/>
  <c r="M13" i="11" a="1"/>
  <c r="M13" i="11" s="1"/>
  <c r="M9" i="11" a="1"/>
  <c r="M9" i="11" s="1"/>
  <c r="M12" i="11" a="1"/>
  <c r="M12" i="11" s="1"/>
  <c r="M10" i="11" a="1"/>
  <c r="M10" i="11" s="1"/>
  <c r="U5" i="11" a="1"/>
  <c r="U5" i="11" s="1"/>
  <c r="P3" i="10" a="1"/>
  <c r="L3" i="3" a="1"/>
  <c r="L3" i="3" s="1"/>
  <c r="K3" i="3"/>
  <c r="M3" i="6"/>
  <c r="H3" i="6"/>
  <c r="B3" i="10" l="1" a="1"/>
  <c r="C3" i="10" a="1"/>
  <c r="P3" i="10"/>
  <c r="N2" i="11" a="1"/>
  <c r="N2" i="11" s="1"/>
  <c r="N3" i="6"/>
  <c r="O3" i="6" s="1" a="1"/>
  <c r="O3" i="6" s="1"/>
  <c r="L3" i="1"/>
  <c r="T3" i="3" a="1"/>
  <c r="D4" i="3" l="1"/>
  <c r="E4" i="3"/>
  <c r="F4" i="3" s="1"/>
  <c r="C4" i="3"/>
  <c r="M3" i="1"/>
  <c r="M5" i="1"/>
  <c r="P5" i="1" s="1" a="1"/>
  <c r="P5" i="1" s="1"/>
  <c r="M4" i="1"/>
  <c r="P4" i="1" a="1"/>
  <c r="P4" i="1" s="1"/>
  <c r="C3" i="10"/>
  <c r="B3" i="10"/>
  <c r="E3" i="10" s="1" a="1"/>
  <c r="I24" i="11"/>
  <c r="I29" i="11"/>
  <c r="I155" i="11"/>
  <c r="K157" i="11"/>
  <c r="H157" i="11" s="1"/>
  <c r="I160" i="11"/>
  <c r="K256" i="11"/>
  <c r="H256" i="11" s="1"/>
  <c r="K259" i="11"/>
  <c r="H259" i="11" s="1"/>
  <c r="I268" i="11"/>
  <c r="K271" i="11"/>
  <c r="H271" i="11" s="1"/>
  <c r="I275" i="11"/>
  <c r="K278" i="11"/>
  <c r="H278" i="11" s="1"/>
  <c r="K279" i="11"/>
  <c r="H279" i="11" s="1"/>
  <c r="I282" i="11"/>
  <c r="K284" i="11"/>
  <c r="H284" i="11" s="1"/>
  <c r="K285" i="11"/>
  <c r="H285" i="11" s="1"/>
  <c r="I287" i="11"/>
  <c r="K290" i="11"/>
  <c r="H290" i="11" s="1"/>
  <c r="I292" i="11"/>
  <c r="I293" i="11"/>
  <c r="I308" i="11"/>
  <c r="I310" i="11"/>
  <c r="K314" i="11"/>
  <c r="H314" i="11" s="1"/>
  <c r="K316" i="11"/>
  <c r="H316" i="11" s="1"/>
  <c r="K320" i="11"/>
  <c r="H320" i="11" s="1"/>
  <c r="K322" i="11"/>
  <c r="H322" i="11" s="1"/>
  <c r="K323" i="11"/>
  <c r="H323" i="11" s="1"/>
  <c r="K324" i="11"/>
  <c r="H324" i="11" s="1"/>
  <c r="K326" i="11"/>
  <c r="H326" i="11" s="1"/>
  <c r="K328" i="11"/>
  <c r="H328" i="11" s="1"/>
  <c r="I331" i="11"/>
  <c r="I335" i="11"/>
  <c r="I349" i="11"/>
  <c r="I351" i="11"/>
  <c r="K352" i="11"/>
  <c r="H352" i="11" s="1"/>
  <c r="I355" i="11"/>
  <c r="I357" i="11"/>
  <c r="K359" i="11"/>
  <c r="H359" i="11" s="1"/>
  <c r="I363" i="11"/>
  <c r="K365" i="11"/>
  <c r="H365" i="11" s="1"/>
  <c r="K368" i="11"/>
  <c r="H368" i="11" s="1"/>
  <c r="I370" i="11"/>
  <c r="I372" i="11"/>
  <c r="I374" i="11"/>
  <c r="K377" i="11"/>
  <c r="H377" i="11" s="1"/>
  <c r="I379" i="11"/>
  <c r="K381" i="11"/>
  <c r="H381" i="11" s="1"/>
  <c r="K384" i="11"/>
  <c r="H384" i="11" s="1"/>
  <c r="I386" i="11"/>
  <c r="I387" i="11"/>
  <c r="I389" i="11"/>
  <c r="I391" i="11"/>
  <c r="I448" i="11"/>
  <c r="K449" i="11"/>
  <c r="H449" i="11" s="1"/>
  <c r="K452" i="11"/>
  <c r="H452" i="11" s="1"/>
  <c r="I462" i="11"/>
  <c r="I464" i="11"/>
  <c r="K466" i="11"/>
  <c r="H466" i="11" s="1"/>
  <c r="I468" i="11"/>
  <c r="K470" i="11"/>
  <c r="H470" i="11" s="1"/>
  <c r="K472" i="11"/>
  <c r="H472" i="11" s="1"/>
  <c r="K473" i="11"/>
  <c r="H473" i="11" s="1"/>
  <c r="I476" i="11"/>
  <c r="K477" i="11"/>
  <c r="H477" i="11" s="1"/>
  <c r="I481" i="11"/>
  <c r="I483" i="11"/>
  <c r="K483" i="11"/>
  <c r="H483" i="11" s="1"/>
  <c r="I485" i="11"/>
  <c r="K486" i="11"/>
  <c r="H486" i="11" s="1"/>
  <c r="K488" i="11"/>
  <c r="H488" i="11" s="1"/>
  <c r="I490" i="11"/>
  <c r="I493" i="11"/>
  <c r="K640" i="11"/>
  <c r="H640" i="11" s="1"/>
  <c r="I643" i="11"/>
  <c r="I646" i="11"/>
  <c r="I703" i="11"/>
  <c r="I706" i="11"/>
  <c r="I707" i="11"/>
  <c r="I710" i="11"/>
  <c r="K712" i="11"/>
  <c r="H712" i="11" s="1"/>
  <c r="I716" i="11"/>
  <c r="K716" i="11"/>
  <c r="H716" i="11" s="1"/>
  <c r="K717" i="11"/>
  <c r="H717" i="11" s="1"/>
  <c r="I803" i="11"/>
  <c r="K811" i="11"/>
  <c r="H811" i="11" s="1"/>
  <c r="K813" i="11"/>
  <c r="H813" i="11" s="1"/>
  <c r="K815" i="11"/>
  <c r="H815" i="11" s="1"/>
  <c r="I822" i="11"/>
  <c r="I827" i="11"/>
  <c r="K829" i="11"/>
  <c r="H829" i="11" s="1"/>
  <c r="K832" i="11"/>
  <c r="H832" i="11" s="1"/>
  <c r="K839" i="11"/>
  <c r="H839" i="11" s="1"/>
  <c r="I844" i="11"/>
  <c r="I846" i="11"/>
  <c r="K851" i="11"/>
  <c r="H851" i="11" s="1"/>
  <c r="I854" i="11"/>
  <c r="K905" i="11"/>
  <c r="H905" i="11" s="1"/>
  <c r="I908" i="11"/>
  <c r="I912" i="11"/>
  <c r="I914" i="11"/>
  <c r="I916" i="11"/>
  <c r="I918" i="11"/>
  <c r="K919" i="11"/>
  <c r="H919" i="11" s="1"/>
  <c r="K923" i="11"/>
  <c r="H923" i="11" s="1"/>
  <c r="K931" i="11"/>
  <c r="H931" i="11" s="1"/>
  <c r="I951" i="11"/>
  <c r="K957" i="11"/>
  <c r="H957" i="11" s="1"/>
  <c r="I961" i="11"/>
  <c r="I963" i="11"/>
  <c r="K965" i="11"/>
  <c r="H965" i="11" s="1"/>
  <c r="K970" i="11"/>
  <c r="H970" i="11" s="1"/>
  <c r="I1054" i="11"/>
  <c r="I1057" i="11"/>
  <c r="K1060" i="11"/>
  <c r="H1060" i="11" s="1"/>
  <c r="I1062" i="11"/>
  <c r="I1064" i="11"/>
  <c r="I1065" i="11"/>
  <c r="I1068" i="11"/>
  <c r="I1069" i="11"/>
  <c r="I1072" i="11"/>
  <c r="I1074" i="11"/>
  <c r="K1074" i="11"/>
  <c r="H1074" i="11" s="1"/>
  <c r="I1079" i="11"/>
  <c r="I1085" i="11"/>
  <c r="K1089" i="11"/>
  <c r="H1089" i="11" s="1"/>
  <c r="K1093" i="11"/>
  <c r="H1093" i="11" s="1"/>
  <c r="I1096" i="11"/>
  <c r="I1099" i="11"/>
  <c r="K1100" i="11"/>
  <c r="H1100" i="11" s="1"/>
  <c r="K1102" i="11"/>
  <c r="H1102" i="11" s="1"/>
  <c r="I1105" i="11"/>
  <c r="K1109" i="11"/>
  <c r="H1109" i="11" s="1"/>
  <c r="K1112" i="11"/>
  <c r="H1112" i="11" s="1"/>
  <c r="I1114" i="11"/>
  <c r="K1130" i="11"/>
  <c r="H1130" i="11" s="1"/>
  <c r="I1132" i="11"/>
  <c r="K1133" i="11"/>
  <c r="H1133" i="11" s="1"/>
  <c r="K1135" i="11"/>
  <c r="H1135" i="11" s="1"/>
  <c r="K1140" i="11"/>
  <c r="H1140" i="11" s="1"/>
  <c r="I1145" i="11"/>
  <c r="K1155" i="11"/>
  <c r="H1155" i="11" s="1"/>
  <c r="K1171" i="11"/>
  <c r="H1171" i="11" s="1"/>
  <c r="K1173" i="11"/>
  <c r="H1173" i="11" s="1"/>
  <c r="K1175" i="11"/>
  <c r="H1175" i="11" s="1"/>
  <c r="I1179" i="11"/>
  <c r="I1185" i="11"/>
  <c r="I1189" i="11"/>
  <c r="K1193" i="11"/>
  <c r="H1193" i="11" s="1"/>
  <c r="I1196" i="11"/>
  <c r="I1199" i="11"/>
  <c r="K1203" i="11"/>
  <c r="H1203" i="11" s="1"/>
  <c r="I1209" i="11"/>
  <c r="K1211" i="11"/>
  <c r="H1211" i="11" s="1"/>
  <c r="K1213" i="11"/>
  <c r="H1213" i="11" s="1"/>
  <c r="K1215" i="11"/>
  <c r="H1215" i="11" s="1"/>
  <c r="I1217" i="11"/>
  <c r="I1229" i="11"/>
  <c r="K1232" i="11"/>
  <c r="H1232" i="11" s="1"/>
  <c r="K1233" i="11"/>
  <c r="H1233" i="11" s="1"/>
  <c r="I1235" i="11"/>
  <c r="K1237" i="11"/>
  <c r="H1237" i="11" s="1"/>
  <c r="I1248" i="11"/>
  <c r="I1251" i="11"/>
  <c r="K1254" i="11"/>
  <c r="H1254" i="11" s="1"/>
  <c r="I1257" i="11"/>
  <c r="K1258" i="11"/>
  <c r="H1258" i="11" s="1"/>
  <c r="I1260" i="11"/>
  <c r="K1262" i="11"/>
  <c r="H1262" i="11" s="1"/>
  <c r="K1265" i="11"/>
  <c r="H1265" i="11" s="1"/>
  <c r="I1266" i="11"/>
  <c r="I1268" i="11"/>
  <c r="I1271" i="11"/>
  <c r="K1276" i="11"/>
  <c r="H1276" i="11" s="1"/>
  <c r="I1294" i="11"/>
  <c r="I1296" i="11"/>
  <c r="I1297" i="11"/>
  <c r="I1299" i="11"/>
  <c r="K1301" i="11"/>
  <c r="H1301" i="11" s="1"/>
  <c r="K1303" i="11"/>
  <c r="H1303" i="11" s="1"/>
  <c r="I1306" i="11"/>
  <c r="K1309" i="11"/>
  <c r="H1309" i="11" s="1"/>
  <c r="K1316" i="11"/>
  <c r="H1316" i="11" s="1"/>
  <c r="K1320" i="11"/>
  <c r="H1320" i="11" s="1"/>
  <c r="K1324" i="11"/>
  <c r="H1324" i="11" s="1"/>
  <c r="I1326" i="11"/>
  <c r="K1329" i="11"/>
  <c r="H1329" i="11" s="1"/>
  <c r="K1331" i="11"/>
  <c r="H1331" i="11" s="1"/>
  <c r="I1334" i="11"/>
  <c r="K1338" i="11"/>
  <c r="H1338" i="11" s="1"/>
  <c r="I1341" i="11"/>
  <c r="I1344" i="11"/>
  <c r="I1355" i="11"/>
  <c r="I1356" i="11"/>
  <c r="K1360" i="11"/>
  <c r="H1360" i="11" s="1"/>
  <c r="I1362" i="11"/>
  <c r="I1364" i="11"/>
  <c r="K1367" i="11"/>
  <c r="H1367" i="11" s="1"/>
  <c r="K1369" i="11"/>
  <c r="H1369" i="11" s="1"/>
  <c r="K1371" i="11"/>
  <c r="H1371" i="11" s="1"/>
  <c r="I1373" i="11"/>
  <c r="K1375" i="11"/>
  <c r="H1375" i="11" s="1"/>
  <c r="K1378" i="11"/>
  <c r="H1378" i="11" s="1"/>
  <c r="I1380" i="11"/>
  <c r="I1388" i="11"/>
  <c r="I1402" i="11"/>
  <c r="K1402" i="11"/>
  <c r="H1402" i="11" s="1"/>
  <c r="I1405" i="11"/>
  <c r="I1408" i="11"/>
  <c r="I1411" i="11"/>
  <c r="I1412" i="11"/>
  <c r="I1414" i="11"/>
  <c r="K1417" i="11"/>
  <c r="H1417" i="11" s="1"/>
  <c r="K1418" i="11"/>
  <c r="H1418" i="11" s="1"/>
  <c r="I1420" i="11"/>
  <c r="I1421" i="11"/>
  <c r="K1422" i="11"/>
  <c r="H1422" i="11" s="1"/>
  <c r="K1426" i="11"/>
  <c r="H1426" i="11" s="1"/>
  <c r="I1428" i="11"/>
  <c r="I1430" i="11"/>
  <c r="I1431" i="11"/>
  <c r="K1433" i="11"/>
  <c r="H1433" i="11" s="1"/>
  <c r="K1436" i="11"/>
  <c r="H1436" i="11" s="1"/>
  <c r="I1439" i="11"/>
  <c r="K1440" i="11"/>
  <c r="H1440" i="11" s="1"/>
  <c r="K1449" i="11"/>
  <c r="H1449" i="11" s="1"/>
  <c r="I1458" i="11"/>
  <c r="I1460" i="11"/>
  <c r="I1462" i="11"/>
  <c r="I1463" i="11"/>
  <c r="I1473" i="11"/>
  <c r="K1474" i="11"/>
  <c r="H1474" i="11" s="1"/>
  <c r="K1477" i="11"/>
  <c r="H1477" i="11" s="1"/>
  <c r="K1479" i="11"/>
  <c r="H1479" i="11" s="1"/>
  <c r="I1481" i="11"/>
  <c r="K1485" i="11"/>
  <c r="H1485" i="11" s="1"/>
  <c r="K1487" i="11"/>
  <c r="H1487" i="11" s="1"/>
  <c r="K1510" i="11"/>
  <c r="H1510" i="11" s="1"/>
  <c r="K1512" i="11"/>
  <c r="H1512" i="11" s="1"/>
  <c r="K1515" i="11"/>
  <c r="H1515" i="11" s="1"/>
  <c r="I1548" i="11"/>
  <c r="K1551" i="11"/>
  <c r="H1551" i="11" s="1"/>
  <c r="I1554" i="11"/>
  <c r="K1558" i="11"/>
  <c r="H1558" i="11" s="1"/>
  <c r="I1561" i="11"/>
  <c r="K1563" i="11"/>
  <c r="H1563" i="11" s="1"/>
  <c r="K1580" i="11"/>
  <c r="H1580" i="11" s="1"/>
  <c r="K1584" i="11"/>
  <c r="H1584" i="11" s="1"/>
  <c r="I1587" i="11"/>
  <c r="I1588" i="11"/>
  <c r="K1589" i="11"/>
  <c r="H1589" i="11" s="1"/>
  <c r="I1592" i="11"/>
  <c r="K1606" i="11"/>
  <c r="H1606" i="11" s="1"/>
  <c r="I1609" i="11"/>
  <c r="I1617" i="11"/>
  <c r="I1619" i="11"/>
  <c r="K1620" i="11"/>
  <c r="H1620" i="11" s="1"/>
  <c r="K1623" i="11"/>
  <c r="H1623" i="11" s="1"/>
  <c r="K1625" i="11"/>
  <c r="H1625" i="11" s="1"/>
  <c r="K1628" i="11"/>
  <c r="H1628" i="11" s="1"/>
  <c r="K1632" i="11"/>
  <c r="H1632" i="11" s="1"/>
  <c r="K1635" i="11"/>
  <c r="H1635" i="11" s="1"/>
  <c r="I1637" i="11"/>
  <c r="I1639" i="11"/>
  <c r="K1641" i="11"/>
  <c r="H1641" i="11" s="1"/>
  <c r="I1643" i="11"/>
  <c r="I1652" i="11"/>
  <c r="I1654" i="11"/>
  <c r="K1656" i="11"/>
  <c r="H1656" i="11" s="1"/>
  <c r="I1660" i="11"/>
  <c r="I1663" i="11"/>
  <c r="I1665" i="11"/>
  <c r="I1670" i="11"/>
  <c r="I1672" i="11"/>
  <c r="I1674" i="11"/>
  <c r="I1676" i="11"/>
  <c r="I1682" i="11"/>
  <c r="K1683" i="11"/>
  <c r="H1683" i="11" s="1"/>
  <c r="K1687" i="11"/>
  <c r="H1687" i="11" s="1"/>
  <c r="I1690" i="11"/>
  <c r="K1694" i="11"/>
  <c r="H1694" i="11" s="1"/>
  <c r="K1696" i="11"/>
  <c r="H1696" i="11" s="1"/>
  <c r="I1702" i="11"/>
  <c r="K1704" i="11"/>
  <c r="H1704" i="11" s="1"/>
  <c r="K1708" i="11"/>
  <c r="H1708" i="11" s="1"/>
  <c r="I1712" i="11"/>
  <c r="I1716" i="11"/>
  <c r="K1717" i="11"/>
  <c r="H1717" i="11" s="1"/>
  <c r="I1720" i="11"/>
  <c r="I1723" i="11"/>
  <c r="I1725" i="11"/>
  <c r="I1726" i="11"/>
  <c r="I1727" i="11"/>
  <c r="I1731" i="11"/>
  <c r="K1736" i="11"/>
  <c r="H1736" i="11" s="1"/>
  <c r="I1738" i="11"/>
  <c r="K1739" i="11"/>
  <c r="H1739" i="11" s="1"/>
  <c r="K1741" i="11"/>
  <c r="H1741" i="11" s="1"/>
  <c r="K1742" i="11"/>
  <c r="H1742" i="11" s="1"/>
  <c r="K1743" i="11"/>
  <c r="H1743" i="11" s="1"/>
  <c r="I1750" i="11"/>
  <c r="I1758" i="11"/>
  <c r="K1760" i="11"/>
  <c r="H1760" i="11" s="1"/>
  <c r="K1762" i="11"/>
  <c r="H1762" i="11" s="1"/>
  <c r="I1765" i="11"/>
  <c r="I1767" i="11"/>
  <c r="K1775" i="11"/>
  <c r="H1775" i="11" s="1"/>
  <c r="K1984" i="11"/>
  <c r="H1984" i="11" s="1"/>
  <c r="I1987" i="11"/>
  <c r="K1989" i="11"/>
  <c r="H1989" i="11" s="1"/>
  <c r="I1992" i="11"/>
  <c r="I1999" i="11"/>
  <c r="K2007" i="11"/>
  <c r="H2007" i="11" s="1"/>
  <c r="K2026" i="11"/>
  <c r="H2026" i="11" s="1"/>
  <c r="I2031" i="11"/>
  <c r="I2034" i="11"/>
  <c r="I2037" i="11"/>
  <c r="I2040" i="11"/>
  <c r="K2284" i="11"/>
  <c r="H2284" i="11" s="1"/>
  <c r="K2302" i="11"/>
  <c r="H2302" i="11" s="1"/>
  <c r="K2308" i="11"/>
  <c r="H2308" i="11" s="1"/>
  <c r="K2310" i="11"/>
  <c r="H2310" i="11" s="1"/>
  <c r="K2312" i="11"/>
  <c r="H2312" i="11" s="1"/>
  <c r="K2376" i="11"/>
  <c r="H2376" i="11" s="1"/>
  <c r="I2379" i="11"/>
  <c r="I2400" i="11"/>
  <c r="I2418" i="11"/>
  <c r="K2420" i="11"/>
  <c r="H2420" i="11" s="1"/>
  <c r="I2424" i="11"/>
  <c r="K2426" i="11"/>
  <c r="H2426" i="11" s="1"/>
  <c r="I2431" i="11"/>
  <c r="K2434" i="11"/>
  <c r="H2434" i="11" s="1"/>
  <c r="K2437" i="11"/>
  <c r="H2437" i="11" s="1"/>
  <c r="K2442" i="11"/>
  <c r="H2442" i="11" s="1"/>
  <c r="I2446" i="11"/>
  <c r="K2447" i="11"/>
  <c r="H2447" i="11" s="1"/>
  <c r="I2450" i="11"/>
  <c r="K2455" i="11"/>
  <c r="H2455" i="11" s="1"/>
  <c r="I2457" i="11"/>
  <c r="I2463" i="11"/>
  <c r="I2466" i="11"/>
  <c r="I2469" i="11"/>
  <c r="I2517" i="11"/>
  <c r="I2522" i="11"/>
  <c r="I2524" i="11"/>
  <c r="K2535" i="11"/>
  <c r="H2535" i="11" s="1"/>
  <c r="I2539" i="11"/>
  <c r="K2594" i="11"/>
  <c r="H2594" i="11" s="1"/>
  <c r="I2597" i="11"/>
  <c r="K2598" i="11"/>
  <c r="H2598" i="11" s="1"/>
  <c r="I2604" i="11"/>
  <c r="I2607" i="11"/>
  <c r="I2610" i="11"/>
  <c r="I2611" i="11"/>
  <c r="K2613" i="11"/>
  <c r="H2613" i="11" s="1"/>
  <c r="K2615" i="11"/>
  <c r="H2615" i="11" s="1"/>
  <c r="K2616" i="11"/>
  <c r="H2616" i="11" s="1"/>
  <c r="K2617" i="11"/>
  <c r="H2617" i="11" s="1"/>
  <c r="I2619" i="11"/>
  <c r="K2621" i="11"/>
  <c r="H2621" i="11" s="1"/>
  <c r="I2625" i="11"/>
  <c r="I2627" i="11"/>
  <c r="I2629" i="11"/>
  <c r="I2631" i="11"/>
  <c r="I2633" i="11"/>
  <c r="I2635" i="11"/>
  <c r="K2636" i="11"/>
  <c r="H2636" i="11" s="1"/>
  <c r="I2639" i="11"/>
  <c r="I2653" i="11"/>
  <c r="K2655" i="11"/>
  <c r="H2655" i="11" s="1"/>
  <c r="K2657" i="11"/>
  <c r="H2657" i="11" s="1"/>
  <c r="K2950" i="11"/>
  <c r="H2950" i="11" s="1"/>
  <c r="K2955" i="11"/>
  <c r="H2955" i="11" s="1"/>
  <c r="I2961" i="11"/>
  <c r="I2962" i="11"/>
  <c r="I2965" i="11"/>
  <c r="I2969" i="11"/>
  <c r="I2971" i="11"/>
  <c r="K2976" i="11"/>
  <c r="H2976" i="11" s="1"/>
  <c r="K2978" i="11"/>
  <c r="H2978" i="11" s="1"/>
  <c r="I2981" i="11"/>
  <c r="K2986" i="11"/>
  <c r="H2986" i="11" s="1"/>
  <c r="K2991" i="11"/>
  <c r="H2991" i="11" s="1"/>
  <c r="K2995" i="11"/>
  <c r="H2995" i="11" s="1"/>
  <c r="I2998" i="11"/>
  <c r="K3000" i="11"/>
  <c r="H3000" i="11" s="1"/>
  <c r="K3002" i="11"/>
  <c r="H3002" i="11" s="1"/>
  <c r="K3004" i="11"/>
  <c r="H3004" i="11" s="1"/>
  <c r="I3007" i="11"/>
  <c r="K3008" i="11"/>
  <c r="H3008" i="11" s="1"/>
  <c r="I3012" i="11"/>
  <c r="I3024" i="11"/>
  <c r="I3028" i="11"/>
  <c r="K3031" i="11"/>
  <c r="H3031" i="11" s="1"/>
  <c r="I3036" i="11"/>
  <c r="I3038" i="11"/>
  <c r="I3040" i="11"/>
  <c r="I3043" i="11"/>
  <c r="K3047" i="11"/>
  <c r="H3047" i="11" s="1"/>
  <c r="K3049" i="11"/>
  <c r="H3049" i="11" s="1"/>
  <c r="K3052" i="11"/>
  <c r="H3052" i="11" s="1"/>
  <c r="K3057" i="11"/>
  <c r="H3057" i="11" s="1"/>
  <c r="I3060" i="11"/>
  <c r="K3065" i="11"/>
  <c r="H3065" i="11" s="1"/>
  <c r="I3068" i="11"/>
  <c r="I3075" i="11"/>
  <c r="I3078" i="11"/>
  <c r="I3082" i="11"/>
  <c r="I3086" i="11"/>
  <c r="K3090" i="11"/>
  <c r="H3090" i="11" s="1"/>
  <c r="K3128" i="11"/>
  <c r="H3128" i="11" s="1"/>
  <c r="K3131" i="11"/>
  <c r="H3131" i="11" s="1"/>
  <c r="I3134" i="11"/>
  <c r="K3155" i="11"/>
  <c r="H3155" i="11" s="1"/>
  <c r="K3161" i="11"/>
  <c r="H3161" i="11" s="1"/>
  <c r="K3164" i="11"/>
  <c r="H3164" i="11" s="1"/>
  <c r="K3171" i="11"/>
  <c r="H3171" i="11" s="1"/>
  <c r="K3174" i="11"/>
  <c r="H3174" i="11" s="1"/>
  <c r="K3177" i="11"/>
  <c r="H3177" i="11" s="1"/>
  <c r="I3182" i="11"/>
  <c r="K3183" i="11"/>
  <c r="H3183" i="11" s="1"/>
  <c r="K3186" i="11"/>
  <c r="H3186" i="11" s="1"/>
  <c r="K3190" i="11"/>
  <c r="H3190" i="11" s="1"/>
  <c r="I3194" i="11"/>
  <c r="I3200" i="11"/>
  <c r="K3202" i="11"/>
  <c r="H3202" i="11" s="1"/>
  <c r="K3205" i="11"/>
  <c r="H3205" i="11" s="1"/>
  <c r="I3208" i="11"/>
  <c r="I3250" i="11"/>
  <c r="I3293" i="11"/>
  <c r="I3296" i="11"/>
  <c r="I3799" i="11"/>
  <c r="K3801" i="11"/>
  <c r="H3801" i="11" s="1"/>
  <c r="I3804" i="11"/>
  <c r="K3806" i="11"/>
  <c r="H3806" i="11" s="1"/>
  <c r="K3809" i="11"/>
  <c r="H3809" i="11" s="1"/>
  <c r="I3811" i="11"/>
  <c r="I3814" i="11"/>
  <c r="K3815" i="11"/>
  <c r="H3815" i="11" s="1"/>
  <c r="I3824" i="11"/>
  <c r="K3833" i="11"/>
  <c r="H3833" i="11" s="1"/>
  <c r="K3836" i="11"/>
  <c r="H3836" i="11" s="1"/>
  <c r="I3839" i="11"/>
  <c r="I3842" i="11"/>
  <c r="I3850" i="11"/>
  <c r="K3853" i="11"/>
  <c r="H3853" i="11" s="1"/>
  <c r="K3859" i="11"/>
  <c r="H3859" i="11" s="1"/>
  <c r="K3861" i="11"/>
  <c r="H3861" i="11" s="1"/>
  <c r="I3863" i="11"/>
  <c r="I3867" i="11"/>
  <c r="K3869" i="11"/>
  <c r="H3869" i="11" s="1"/>
  <c r="I3873" i="11"/>
  <c r="K3875" i="11"/>
  <c r="H3875" i="11" s="1"/>
  <c r="I3878" i="11"/>
  <c r="I3880" i="11"/>
  <c r="I3884" i="11"/>
  <c r="K3886" i="11"/>
  <c r="H3886" i="11" s="1"/>
  <c r="I3889" i="11"/>
  <c r="I3893" i="11"/>
  <c r="I3898" i="11"/>
  <c r="I3901" i="11"/>
  <c r="K3904" i="11"/>
  <c r="H3904" i="11" s="1"/>
  <c r="K3909" i="11"/>
  <c r="H3909" i="11" s="1"/>
  <c r="K3947" i="11"/>
  <c r="H3947" i="11" s="1"/>
  <c r="K3952" i="11"/>
  <c r="H3952" i="11" s="1"/>
  <c r="K3954" i="11"/>
  <c r="H3954" i="11" s="1"/>
  <c r="I3956" i="11"/>
  <c r="K3959" i="11"/>
  <c r="H3959" i="11" s="1"/>
  <c r="K3963" i="11"/>
  <c r="H3963" i="11" s="1"/>
  <c r="I3966" i="11"/>
  <c r="K3968" i="11"/>
  <c r="H3968" i="11" s="1"/>
  <c r="I3971" i="11"/>
  <c r="I3973" i="11"/>
  <c r="I3975" i="11"/>
  <c r="K3983" i="11"/>
  <c r="H3983" i="11" s="1"/>
  <c r="I3991" i="11"/>
  <c r="K4000" i="11"/>
  <c r="H4000" i="11" s="1"/>
  <c r="K4003" i="11"/>
  <c r="H4003" i="11" s="1"/>
  <c r="K4013" i="11"/>
  <c r="H4013" i="11" s="1"/>
  <c r="I4017" i="11"/>
  <c r="I4022" i="11"/>
  <c r="I4024" i="11"/>
  <c r="I4028" i="11"/>
  <c r="K4035" i="11"/>
  <c r="H4035" i="11" s="1"/>
  <c r="K4045" i="11"/>
  <c r="H4045" i="11" s="1"/>
  <c r="K4050" i="11"/>
  <c r="H4050" i="11" s="1"/>
  <c r="I4061" i="11"/>
  <c r="I4065" i="11"/>
  <c r="K4067" i="11"/>
  <c r="H4067" i="11" s="1"/>
  <c r="I4070" i="11"/>
  <c r="I4076" i="11"/>
  <c r="K4078" i="11"/>
  <c r="H4078" i="11" s="1"/>
  <c r="I4083" i="11"/>
  <c r="I4085" i="11"/>
  <c r="I4088" i="11"/>
  <c r="I4222" i="11"/>
  <c r="I4228" i="11"/>
  <c r="I4231" i="11"/>
  <c r="K4232" i="11"/>
  <c r="H4232" i="11" s="1"/>
  <c r="I4235" i="11"/>
  <c r="K4246" i="11"/>
  <c r="H4246" i="11" s="1"/>
  <c r="I4266" i="11"/>
  <c r="K4268" i="11"/>
  <c r="H4268" i="11" s="1"/>
  <c r="I4275" i="11"/>
  <c r="I4277" i="11"/>
  <c r="I4286" i="11"/>
  <c r="I4288" i="11"/>
  <c r="I4298" i="11"/>
  <c r="I4304" i="11"/>
  <c r="I4307" i="11"/>
  <c r="K4309" i="11"/>
  <c r="H4309" i="11" s="1"/>
  <c r="K4316" i="11"/>
  <c r="H4316" i="11" s="1"/>
  <c r="K4319" i="11"/>
  <c r="H4319" i="11" s="1"/>
  <c r="I4329" i="11"/>
  <c r="K4332" i="11"/>
  <c r="H4332" i="11" s="1"/>
  <c r="I4343" i="11"/>
  <c r="I4488" i="11"/>
  <c r="K25" i="11"/>
  <c r="H25" i="11" s="1"/>
  <c r="K36" i="11"/>
  <c r="H36" i="11" s="1"/>
  <c r="I38" i="11"/>
  <c r="K49" i="11"/>
  <c r="H49" i="11" s="1"/>
  <c r="K57" i="11"/>
  <c r="H57" i="11" s="1"/>
  <c r="K58" i="11"/>
  <c r="H58" i="11" s="1"/>
  <c r="K59" i="11"/>
  <c r="H59" i="11" s="1"/>
  <c r="K75" i="11"/>
  <c r="H75" i="11" s="1"/>
  <c r="K89" i="11"/>
  <c r="H89" i="11" s="1"/>
  <c r="I95" i="11"/>
  <c r="K98" i="11"/>
  <c r="H98" i="11" s="1"/>
  <c r="I101" i="11"/>
  <c r="K105" i="11"/>
  <c r="H105" i="11" s="1"/>
  <c r="I107" i="11"/>
  <c r="I110" i="11"/>
  <c r="I119" i="11"/>
  <c r="K120" i="11"/>
  <c r="H120" i="11" s="1"/>
  <c r="K122" i="11"/>
  <c r="H122" i="11" s="1"/>
  <c r="I124" i="11"/>
  <c r="I125" i="11"/>
  <c r="K127" i="11"/>
  <c r="H127" i="11" s="1"/>
  <c r="I130" i="11"/>
  <c r="K140" i="11"/>
  <c r="H140" i="11" s="1"/>
  <c r="K143" i="11"/>
  <c r="H143" i="11" s="1"/>
  <c r="I145" i="11"/>
  <c r="I146" i="11"/>
  <c r="I149" i="11"/>
  <c r="K150" i="11"/>
  <c r="H150" i="11" s="1"/>
  <c r="K152" i="11"/>
  <c r="H152" i="11" s="1"/>
  <c r="I154" i="11"/>
  <c r="K155" i="11"/>
  <c r="H155" i="11" s="1"/>
  <c r="K162" i="11"/>
  <c r="H162" i="11" s="1"/>
  <c r="I166" i="11"/>
  <c r="K182" i="11"/>
  <c r="H182" i="11" s="1"/>
  <c r="K185" i="11"/>
  <c r="H185" i="11" s="1"/>
  <c r="K187" i="11"/>
  <c r="H187" i="11" s="1"/>
  <c r="I190" i="11"/>
  <c r="K192" i="11"/>
  <c r="H192" i="11" s="1"/>
  <c r="K194" i="11"/>
  <c r="H194" i="11" s="1"/>
  <c r="I199" i="11"/>
  <c r="K200" i="11"/>
  <c r="H200" i="11" s="1"/>
  <c r="I203" i="11"/>
  <c r="K205" i="11"/>
  <c r="H205" i="11" s="1"/>
  <c r="K208" i="11"/>
  <c r="H208" i="11" s="1"/>
  <c r="K211" i="11"/>
  <c r="H211" i="11" s="1"/>
  <c r="I213" i="11"/>
  <c r="I214" i="11"/>
  <c r="I216" i="11"/>
  <c r="K219" i="11"/>
  <c r="H219" i="11" s="1"/>
  <c r="I223" i="11"/>
  <c r="K224" i="11"/>
  <c r="H224" i="11" s="1"/>
  <c r="K226" i="11"/>
  <c r="H226" i="11" s="1"/>
  <c r="K228" i="11"/>
  <c r="H228" i="11" s="1"/>
  <c r="K229" i="11"/>
  <c r="H229" i="11" s="1"/>
  <c r="I254" i="11"/>
  <c r="I257" i="11"/>
  <c r="K258" i="11"/>
  <c r="H258" i="11" s="1"/>
  <c r="I260" i="11"/>
  <c r="K299" i="11"/>
  <c r="H299" i="11" s="1"/>
  <c r="I300" i="11"/>
  <c r="I301" i="11"/>
  <c r="K337" i="11"/>
  <c r="H337" i="11" s="1"/>
  <c r="I341" i="11"/>
  <c r="I343" i="11"/>
  <c r="K344" i="11"/>
  <c r="H344" i="11" s="1"/>
  <c r="K348" i="11"/>
  <c r="H348" i="11" s="1"/>
  <c r="I352" i="11"/>
  <c r="K356" i="11"/>
  <c r="H356" i="11" s="1"/>
  <c r="I361" i="11"/>
  <c r="I362" i="11"/>
  <c r="I364" i="11"/>
  <c r="K393" i="11"/>
  <c r="H393" i="11" s="1"/>
  <c r="I396" i="11"/>
  <c r="I398" i="11"/>
  <c r="K400" i="11"/>
  <c r="H400" i="11" s="1"/>
  <c r="I402" i="11"/>
  <c r="I403" i="11"/>
  <c r="I404" i="11"/>
  <c r="K406" i="11"/>
  <c r="H406" i="11" s="1"/>
  <c r="I409" i="11"/>
  <c r="I412" i="11"/>
  <c r="K413" i="11"/>
  <c r="H413" i="11" s="1"/>
  <c r="K417" i="11"/>
  <c r="H417" i="11" s="1"/>
  <c r="I423" i="11"/>
  <c r="I427" i="11"/>
  <c r="I432" i="11"/>
  <c r="K433" i="11"/>
  <c r="H433" i="11" s="1"/>
  <c r="I435" i="11"/>
  <c r="I437" i="11"/>
  <c r="K442" i="11"/>
  <c r="H442" i="11" s="1"/>
  <c r="I446" i="11"/>
  <c r="K447" i="11"/>
  <c r="H447" i="11" s="1"/>
  <c r="K450" i="11"/>
  <c r="H450" i="11" s="1"/>
  <c r="K454" i="11"/>
  <c r="H454" i="11" s="1"/>
  <c r="I457" i="11"/>
  <c r="K458" i="11"/>
  <c r="H458" i="11" s="1"/>
  <c r="K459" i="11"/>
  <c r="H459" i="11" s="1"/>
  <c r="K462" i="11"/>
  <c r="H462" i="11" s="1"/>
  <c r="K464" i="11"/>
  <c r="H464" i="11" s="1"/>
  <c r="K469" i="11"/>
  <c r="H469" i="11" s="1"/>
  <c r="K471" i="11"/>
  <c r="H471" i="11" s="1"/>
  <c r="K522" i="11"/>
  <c r="H522" i="11" s="1"/>
  <c r="I525" i="11"/>
  <c r="I527" i="11"/>
  <c r="I529" i="11"/>
  <c r="I531" i="11"/>
  <c r="I533" i="11"/>
  <c r="I543" i="11"/>
  <c r="I545" i="11"/>
  <c r="I546" i="11"/>
  <c r="I547" i="11"/>
  <c r="K548" i="11"/>
  <c r="H548" i="11" s="1"/>
  <c r="I551" i="11"/>
  <c r="K553" i="11"/>
  <c r="H553" i="11" s="1"/>
  <c r="K555" i="11"/>
  <c r="H555" i="11" s="1"/>
  <c r="K557" i="11"/>
  <c r="H557" i="11" s="1"/>
  <c r="I559" i="11"/>
  <c r="K562" i="11"/>
  <c r="H562" i="11" s="1"/>
  <c r="I564" i="11"/>
  <c r="I566" i="11"/>
  <c r="K568" i="11"/>
  <c r="H568" i="11" s="1"/>
  <c r="I571" i="11"/>
  <c r="I573" i="11"/>
  <c r="I575" i="11"/>
  <c r="K576" i="11"/>
  <c r="H576" i="11" s="1"/>
  <c r="K578" i="11"/>
  <c r="H578" i="11" s="1"/>
  <c r="I581" i="11"/>
  <c r="I592" i="11"/>
  <c r="K629" i="11"/>
  <c r="H629" i="11" s="1"/>
  <c r="I633" i="11"/>
  <c r="I635" i="11"/>
  <c r="K637" i="11"/>
  <c r="H637" i="11" s="1"/>
  <c r="I642" i="11"/>
  <c r="I644" i="11"/>
  <c r="I647" i="11"/>
  <c r="I649" i="11"/>
  <c r="I650" i="11"/>
  <c r="I651" i="11"/>
  <c r="K652" i="11"/>
  <c r="H652" i="11" s="1"/>
  <c r="K656" i="11"/>
  <c r="H656" i="11" s="1"/>
  <c r="K657" i="11"/>
  <c r="H657" i="11" s="1"/>
  <c r="K658" i="11"/>
  <c r="H658" i="11" s="1"/>
  <c r="I659" i="11"/>
  <c r="I696" i="11"/>
  <c r="I699" i="11"/>
  <c r="I712" i="11"/>
  <c r="I719" i="11"/>
  <c r="K721" i="11"/>
  <c r="H721" i="11" s="1"/>
  <c r="K723" i="11"/>
  <c r="H723" i="11" s="1"/>
  <c r="I725" i="11"/>
  <c r="K725" i="11"/>
  <c r="H725" i="11" s="1"/>
  <c r="K726" i="11"/>
  <c r="H726" i="11" s="1"/>
  <c r="K727" i="11"/>
  <c r="H727" i="11" s="1"/>
  <c r="I729" i="11"/>
  <c r="K731" i="11"/>
  <c r="H731" i="11" s="1"/>
  <c r="K735" i="11"/>
  <c r="H735" i="11" s="1"/>
  <c r="K745" i="11"/>
  <c r="H745" i="11" s="1"/>
  <c r="K748" i="11"/>
  <c r="H748" i="11" s="1"/>
  <c r="K750" i="11"/>
  <c r="H750" i="11" s="1"/>
  <c r="K753" i="11"/>
  <c r="H753" i="11" s="1"/>
  <c r="K758" i="11"/>
  <c r="H758" i="11" s="1"/>
  <c r="I761" i="11"/>
  <c r="K763" i="11"/>
  <c r="H763" i="11" s="1"/>
  <c r="I766" i="11"/>
  <c r="I768" i="11"/>
  <c r="K770" i="11"/>
  <c r="H770" i="11" s="1"/>
  <c r="I773" i="11"/>
  <c r="K777" i="11"/>
  <c r="H777" i="11" s="1"/>
  <c r="I779" i="11"/>
  <c r="I782" i="11"/>
  <c r="K783" i="11"/>
  <c r="H783" i="11" s="1"/>
  <c r="I785" i="11"/>
  <c r="K787" i="11"/>
  <c r="H787" i="11" s="1"/>
  <c r="I789" i="11"/>
  <c r="I790" i="11"/>
  <c r="K791" i="11"/>
  <c r="H791" i="11" s="1"/>
  <c r="I793" i="11"/>
  <c r="K795" i="11"/>
  <c r="H795" i="11" s="1"/>
  <c r="I798" i="11"/>
  <c r="I800" i="11"/>
  <c r="K805" i="11"/>
  <c r="H805" i="11" s="1"/>
  <c r="I807" i="11"/>
  <c r="K809" i="11"/>
  <c r="H809" i="11" s="1"/>
  <c r="I812" i="11"/>
  <c r="K845" i="11"/>
  <c r="H845" i="11" s="1"/>
  <c r="K849" i="11"/>
  <c r="H849" i="11" s="1"/>
  <c r="K866" i="11"/>
  <c r="H866" i="11" s="1"/>
  <c r="K867" i="11"/>
  <c r="H867" i="11" s="1"/>
  <c r="K870" i="11"/>
  <c r="H870" i="11" s="1"/>
  <c r="K874" i="11"/>
  <c r="H874" i="11" s="1"/>
  <c r="I877" i="11"/>
  <c r="I880" i="11"/>
  <c r="I893" i="11"/>
  <c r="I895" i="11"/>
  <c r="I897" i="11"/>
  <c r="I901" i="11"/>
  <c r="K902" i="11"/>
  <c r="H902" i="11" s="1"/>
  <c r="K903" i="11"/>
  <c r="H903" i="11" s="1"/>
  <c r="K915" i="11"/>
  <c r="H915" i="11" s="1"/>
  <c r="K917" i="11"/>
  <c r="H917" i="11" s="1"/>
  <c r="I932" i="11"/>
  <c r="I941" i="11"/>
  <c r="K946" i="11"/>
  <c r="H946" i="11" s="1"/>
  <c r="K949" i="11"/>
  <c r="H949" i="11" s="1"/>
  <c r="K952" i="11"/>
  <c r="H952" i="11" s="1"/>
  <c r="K954" i="11"/>
  <c r="H954" i="11" s="1"/>
  <c r="K1182" i="11"/>
  <c r="H1182" i="11" s="1"/>
  <c r="K1185" i="11"/>
  <c r="H1185" i="11" s="1"/>
  <c r="K1188" i="11"/>
  <c r="H1188" i="11" s="1"/>
  <c r="I1191" i="11"/>
  <c r="I1198" i="11"/>
  <c r="K1199" i="11"/>
  <c r="H1199" i="11" s="1"/>
  <c r="K1202" i="11"/>
  <c r="H1202" i="11" s="1"/>
  <c r="I1207" i="11"/>
  <c r="I1212" i="11"/>
  <c r="I1215" i="11"/>
  <c r="I1219" i="11"/>
  <c r="K1220" i="11"/>
  <c r="H1220" i="11" s="1"/>
  <c r="I1223" i="11"/>
  <c r="I1225" i="11"/>
  <c r="K1228" i="11"/>
  <c r="H1228" i="11" s="1"/>
  <c r="I1231" i="11"/>
  <c r="I1233" i="11"/>
  <c r="I1234" i="11"/>
  <c r="I1237" i="11"/>
  <c r="K1240" i="11"/>
  <c r="H1240" i="11" s="1"/>
  <c r="K1242" i="11"/>
  <c r="H1242" i="11" s="1"/>
  <c r="I1245" i="11"/>
  <c r="I1246" i="11"/>
  <c r="K1249" i="11"/>
  <c r="H1249" i="11" s="1"/>
  <c r="I1254" i="11"/>
  <c r="K1255" i="11"/>
  <c r="H1255" i="11" s="1"/>
  <c r="K1259" i="11"/>
  <c r="H1259" i="11" s="1"/>
  <c r="K1261" i="11"/>
  <c r="H1261" i="11" s="1"/>
  <c r="I1263" i="11"/>
  <c r="I1267" i="11"/>
  <c r="K1269" i="11"/>
  <c r="H1269" i="11" s="1"/>
  <c r="K1272" i="11"/>
  <c r="H1272" i="11" s="1"/>
  <c r="K1279" i="11"/>
  <c r="H1279" i="11" s="1"/>
  <c r="I1282" i="11"/>
  <c r="I1286" i="11"/>
  <c r="K1289" i="11"/>
  <c r="H1289" i="11" s="1"/>
  <c r="K1297" i="11"/>
  <c r="H1297" i="11" s="1"/>
  <c r="K1299" i="11"/>
  <c r="H1299" i="11" s="1"/>
  <c r="I1304" i="11"/>
  <c r="K1310" i="11"/>
  <c r="H1310" i="11" s="1"/>
  <c r="I1313" i="11"/>
  <c r="I1317" i="11"/>
  <c r="I1321" i="11"/>
  <c r="I1324" i="11"/>
  <c r="K1328" i="11"/>
  <c r="H1328" i="11" s="1"/>
  <c r="I1330" i="11"/>
  <c r="I1333" i="11"/>
  <c r="K1342" i="11"/>
  <c r="H1342" i="11" s="1"/>
  <c r="K1346" i="11"/>
  <c r="H1346" i="11" s="1"/>
  <c r="I1353" i="11"/>
  <c r="I1357" i="11"/>
  <c r="I1360" i="11"/>
  <c r="K1363" i="11"/>
  <c r="H1363" i="11" s="1"/>
  <c r="K1365" i="11"/>
  <c r="H1365" i="11" s="1"/>
  <c r="I1368" i="11"/>
  <c r="I1370" i="11"/>
  <c r="I1372" i="11"/>
  <c r="I1374" i="11"/>
  <c r="I1383" i="11"/>
  <c r="K1385" i="11"/>
  <c r="H1385" i="11" s="1"/>
  <c r="I1387" i="11"/>
  <c r="I1390" i="11"/>
  <c r="I1393" i="11"/>
  <c r="K1394" i="11"/>
  <c r="H1394" i="11" s="1"/>
  <c r="K1397" i="11"/>
  <c r="H1397" i="11" s="1"/>
  <c r="I1401" i="11"/>
  <c r="K1403" i="11"/>
  <c r="H1403" i="11" s="1"/>
  <c r="K1405" i="11"/>
  <c r="H1405" i="11" s="1"/>
  <c r="I1407" i="11"/>
  <c r="K1408" i="11"/>
  <c r="H1408" i="11" s="1"/>
  <c r="I1410" i="11"/>
  <c r="K1412" i="11"/>
  <c r="H1412" i="11" s="1"/>
  <c r="K1415" i="11"/>
  <c r="H1415" i="11" s="1"/>
  <c r="I1417" i="11"/>
  <c r="I1418" i="11"/>
  <c r="I1419" i="11"/>
  <c r="K1420" i="11"/>
  <c r="H1420" i="11" s="1"/>
  <c r="I1422" i="11"/>
  <c r="I1425" i="11"/>
  <c r="K1427" i="11"/>
  <c r="H1427" i="11" s="1"/>
  <c r="I1429" i="11"/>
  <c r="K1432" i="11"/>
  <c r="H1432" i="11" s="1"/>
  <c r="K1434" i="11"/>
  <c r="H1434" i="11" s="1"/>
  <c r="I1435" i="11"/>
  <c r="I1437" i="11"/>
  <c r="K1439" i="11"/>
  <c r="H1439" i="11" s="1"/>
  <c r="I1443" i="11"/>
  <c r="I1446" i="11"/>
  <c r="K1448" i="11"/>
  <c r="H1448" i="11" s="1"/>
  <c r="K1450" i="11"/>
  <c r="H1450" i="11" s="1"/>
  <c r="K1454" i="11"/>
  <c r="H1454" i="11" s="1"/>
  <c r="K1456" i="11"/>
  <c r="H1456" i="11" s="1"/>
  <c r="K1458" i="11"/>
  <c r="H1458" i="11" s="1"/>
  <c r="I1477" i="11"/>
  <c r="I1483" i="11"/>
  <c r="I1486" i="11"/>
  <c r="I1534" i="11"/>
  <c r="K1538" i="11"/>
  <c r="H1538" i="11" s="1"/>
  <c r="K1539" i="11"/>
  <c r="H1539" i="11" s="1"/>
  <c r="K1544" i="11"/>
  <c r="H1544" i="11" s="1"/>
  <c r="I1595" i="11"/>
  <c r="I1612" i="11"/>
  <c r="K1701" i="11"/>
  <c r="H1701" i="11" s="1"/>
  <c r="I1705" i="11"/>
  <c r="I1707" i="11"/>
  <c r="I1711" i="11"/>
  <c r="K1712" i="11"/>
  <c r="H1712" i="11" s="1"/>
  <c r="I1718" i="11"/>
  <c r="K1719" i="11"/>
  <c r="H1719" i="11" s="1"/>
  <c r="I1722" i="11"/>
  <c r="I1724" i="11"/>
  <c r="K1725" i="11"/>
  <c r="H1725" i="11" s="1"/>
  <c r="K1773" i="11"/>
  <c r="H1773" i="11" s="1"/>
  <c r="I1776" i="11"/>
  <c r="K1778" i="11"/>
  <c r="H1778" i="11" s="1"/>
  <c r="K2054" i="11"/>
  <c r="H2054" i="11" s="1"/>
  <c r="K2057" i="11"/>
  <c r="H2057" i="11" s="1"/>
  <c r="I2058" i="11"/>
  <c r="K2106" i="11"/>
  <c r="H2106" i="11" s="1"/>
  <c r="K2112" i="11"/>
  <c r="H2112" i="11" s="1"/>
  <c r="K2113" i="11"/>
  <c r="H2113" i="11" s="1"/>
  <c r="K2114" i="11"/>
  <c r="H2114" i="11" s="1"/>
  <c r="K2116" i="11"/>
  <c r="H2116" i="11" s="1"/>
  <c r="I2120" i="11"/>
  <c r="I2129" i="11"/>
  <c r="K2132" i="11"/>
  <c r="H2132" i="11" s="1"/>
  <c r="I2135" i="11"/>
  <c r="K2136" i="11"/>
  <c r="H2136" i="11" s="1"/>
  <c r="I2137" i="11"/>
  <c r="K2139" i="11"/>
  <c r="H2139" i="11" s="1"/>
  <c r="K2140" i="11"/>
  <c r="H2140" i="11" s="1"/>
  <c r="K2145" i="11"/>
  <c r="H2145" i="11" s="1"/>
  <c r="I2146" i="11"/>
  <c r="K2155" i="11"/>
  <c r="H2155" i="11" s="1"/>
  <c r="K2157" i="11"/>
  <c r="H2157" i="11" s="1"/>
  <c r="I2159" i="11"/>
  <c r="I2161" i="11"/>
  <c r="I2165" i="11"/>
  <c r="K2167" i="11"/>
  <c r="H2167" i="11" s="1"/>
  <c r="I2169" i="11"/>
  <c r="K2170" i="11"/>
  <c r="H2170" i="11" s="1"/>
  <c r="K2172" i="11"/>
  <c r="H2172" i="11" s="1"/>
  <c r="K2175" i="11"/>
  <c r="H2175" i="11" s="1"/>
  <c r="K2177" i="11"/>
  <c r="H2177" i="11" s="1"/>
  <c r="I2180" i="11"/>
  <c r="I2183" i="11"/>
  <c r="I2185" i="11"/>
  <c r="K2187" i="11"/>
  <c r="H2187" i="11" s="1"/>
  <c r="K2189" i="11"/>
  <c r="H2189" i="11" s="1"/>
  <c r="K2191" i="11"/>
  <c r="H2191" i="11" s="1"/>
  <c r="I2194" i="11"/>
  <c r="K2199" i="11"/>
  <c r="H2199" i="11" s="1"/>
  <c r="I2203" i="11"/>
  <c r="K2204" i="11"/>
  <c r="H2204" i="11" s="1"/>
  <c r="I2206" i="11"/>
  <c r="I2209" i="11"/>
  <c r="I2212" i="11"/>
  <c r="I2213" i="11"/>
  <c r="I2231" i="11"/>
  <c r="I2234" i="11"/>
  <c r="I2237" i="11"/>
  <c r="K2243" i="11"/>
  <c r="H2243" i="11" s="1"/>
  <c r="I2246" i="11"/>
  <c r="K2251" i="11"/>
  <c r="H2251" i="11" s="1"/>
  <c r="I2267" i="11"/>
  <c r="I2269" i="11"/>
  <c r="K2274" i="11"/>
  <c r="H2274" i="11" s="1"/>
  <c r="I2276" i="11"/>
  <c r="I2279" i="11"/>
  <c r="I2281" i="11"/>
  <c r="K2283" i="11"/>
  <c r="H2283" i="11" s="1"/>
  <c r="I2287" i="11"/>
  <c r="K2295" i="11"/>
  <c r="H2295" i="11" s="1"/>
  <c r="I2300" i="11"/>
  <c r="I2302" i="11"/>
  <c r="I2305" i="11"/>
  <c r="K2307" i="11"/>
  <c r="H2307" i="11" s="1"/>
  <c r="I2309" i="11"/>
  <c r="I2312" i="11"/>
  <c r="K2315" i="11"/>
  <c r="H2315" i="11" s="1"/>
  <c r="I2322" i="11"/>
  <c r="K2354" i="11"/>
  <c r="H2354" i="11" s="1"/>
  <c r="I2357" i="11"/>
  <c r="I2359" i="11"/>
  <c r="K2362" i="11"/>
  <c r="H2362" i="11" s="1"/>
  <c r="K2370" i="11"/>
  <c r="H2370" i="11" s="1"/>
  <c r="K2372" i="11"/>
  <c r="H2372" i="11" s="1"/>
  <c r="K2374" i="11"/>
  <c r="H2374" i="11" s="1"/>
  <c r="K2391" i="11"/>
  <c r="H2391" i="11" s="1"/>
  <c r="I2397" i="11"/>
  <c r="K2399" i="11"/>
  <c r="H2399" i="11" s="1"/>
  <c r="K2401" i="11"/>
  <c r="H2401" i="11" s="1"/>
  <c r="I2404" i="11"/>
  <c r="K2405" i="11"/>
  <c r="H2405" i="11" s="1"/>
  <c r="K2407" i="11"/>
  <c r="H2407" i="11" s="1"/>
  <c r="K2410" i="11"/>
  <c r="H2410" i="11" s="1"/>
  <c r="I2412" i="11"/>
  <c r="I2415" i="11"/>
  <c r="K2416" i="11"/>
  <c r="H2416" i="11" s="1"/>
  <c r="I2419" i="11"/>
  <c r="K2421" i="11"/>
  <c r="H2421" i="11" s="1"/>
  <c r="I2423" i="11"/>
  <c r="I2425" i="11"/>
  <c r="I2427" i="11"/>
  <c r="I2429" i="11"/>
  <c r="I2432" i="11"/>
  <c r="I2441" i="11"/>
  <c r="K2444" i="11"/>
  <c r="H2444" i="11" s="1"/>
  <c r="K2451" i="11"/>
  <c r="H2451" i="11" s="1"/>
  <c r="K2454" i="11"/>
  <c r="H2454" i="11" s="1"/>
  <c r="K2456" i="11"/>
  <c r="H2456" i="11" s="1"/>
  <c r="K2459" i="11"/>
  <c r="H2459" i="11" s="1"/>
  <c r="I2464" i="11"/>
  <c r="I2467" i="11"/>
  <c r="K2474" i="11"/>
  <c r="H2474" i="11" s="1"/>
  <c r="I2478" i="11"/>
  <c r="K2483" i="11"/>
  <c r="H2483" i="11" s="1"/>
  <c r="I2486" i="11"/>
  <c r="K2488" i="11"/>
  <c r="H2488" i="11" s="1"/>
  <c r="I2491" i="11"/>
  <c r="K2503" i="11"/>
  <c r="H2503" i="11" s="1"/>
  <c r="K2506" i="11"/>
  <c r="H2506" i="11" s="1"/>
  <c r="K2949" i="11"/>
  <c r="H2949" i="11" s="1"/>
  <c r="K2957" i="11"/>
  <c r="H2957" i="11" s="1"/>
  <c r="K2959" i="11"/>
  <c r="H2959" i="11" s="1"/>
  <c r="K2961" i="11"/>
  <c r="H2961" i="11" s="1"/>
  <c r="I2974" i="11"/>
  <c r="K2980" i="11"/>
  <c r="H2980" i="11" s="1"/>
  <c r="I2985" i="11"/>
  <c r="K2987" i="11"/>
  <c r="H2987" i="11" s="1"/>
  <c r="K2989" i="11"/>
  <c r="H2989" i="11" s="1"/>
  <c r="K2992" i="11"/>
  <c r="H2992" i="11" s="1"/>
  <c r="K2996" i="11"/>
  <c r="H2996" i="11" s="1"/>
  <c r="I3000" i="11"/>
  <c r="K3011" i="11"/>
  <c r="H3011" i="11" s="1"/>
  <c r="I3015" i="11"/>
  <c r="K3018" i="11"/>
  <c r="H3018" i="11" s="1"/>
  <c r="K3021" i="11"/>
  <c r="H3021" i="11" s="1"/>
  <c r="K3024" i="11"/>
  <c r="H3024" i="11" s="1"/>
  <c r="I3029" i="11"/>
  <c r="K3046" i="11"/>
  <c r="H3046" i="11" s="1"/>
  <c r="I3051" i="11"/>
  <c r="K3053" i="11"/>
  <c r="H3053" i="11" s="1"/>
  <c r="I3055" i="11"/>
  <c r="K3058" i="11"/>
  <c r="H3058" i="11" s="1"/>
  <c r="K3059" i="11"/>
  <c r="H3059" i="11" s="1"/>
  <c r="K3062" i="11"/>
  <c r="H3062" i="11" s="1"/>
  <c r="I3064" i="11"/>
  <c r="K3067" i="11"/>
  <c r="H3067" i="11" s="1"/>
  <c r="K3070" i="11"/>
  <c r="H3070" i="11" s="1"/>
  <c r="I3074" i="11"/>
  <c r="K3076" i="11"/>
  <c r="H3076" i="11" s="1"/>
  <c r="I3089" i="11"/>
  <c r="I3093" i="11"/>
  <c r="K3101" i="11"/>
  <c r="H3101" i="11" s="1"/>
  <c r="K3109" i="11"/>
  <c r="H3109" i="11" s="1"/>
  <c r="I3112" i="11"/>
  <c r="I3114" i="11"/>
  <c r="K3126" i="11"/>
  <c r="H3126" i="11" s="1"/>
  <c r="I3129" i="11"/>
  <c r="I3133" i="11"/>
  <c r="K3137" i="11"/>
  <c r="H3137" i="11" s="1"/>
  <c r="K3139" i="11"/>
  <c r="H3139" i="11" s="1"/>
  <c r="I3148" i="11"/>
  <c r="K3150" i="11"/>
  <c r="H3150" i="11" s="1"/>
  <c r="I3154" i="11"/>
  <c r="K3180" i="11"/>
  <c r="H3180" i="11" s="1"/>
  <c r="I3183" i="11"/>
  <c r="I3186" i="11"/>
  <c r="K3197" i="11"/>
  <c r="H3197" i="11" s="1"/>
  <c r="I3202" i="11"/>
  <c r="I3206" i="11"/>
  <c r="I3209" i="11"/>
  <c r="I3210" i="11"/>
  <c r="I3214" i="11"/>
  <c r="I3216" i="11"/>
  <c r="K3223" i="11"/>
  <c r="H3223" i="11" s="1"/>
  <c r="K3225" i="11"/>
  <c r="H3225" i="11" s="1"/>
  <c r="I3227" i="11"/>
  <c r="K3230" i="11"/>
  <c r="H3230" i="11" s="1"/>
  <c r="K3234" i="11"/>
  <c r="H3234" i="11" s="1"/>
  <c r="I3237" i="11"/>
  <c r="I3310" i="11"/>
  <c r="K3312" i="11"/>
  <c r="H3312" i="11" s="1"/>
  <c r="I3314" i="11"/>
  <c r="K3380" i="11"/>
  <c r="H3380" i="11" s="1"/>
  <c r="I3385" i="11"/>
  <c r="I3389" i="11"/>
  <c r="I3394" i="11"/>
  <c r="K3395" i="11"/>
  <c r="H3395" i="11" s="1"/>
  <c r="I3400" i="11"/>
  <c r="K3402" i="11"/>
  <c r="H3402" i="11" s="1"/>
  <c r="K3422" i="11"/>
  <c r="H3422" i="11" s="1"/>
  <c r="I3425" i="11"/>
  <c r="I3427" i="11"/>
  <c r="K3431" i="11"/>
  <c r="H3431" i="11" s="1"/>
  <c r="K3433" i="11"/>
  <c r="H3433" i="11" s="1"/>
  <c r="I3435" i="11"/>
  <c r="K3437" i="11"/>
  <c r="H3437" i="11" s="1"/>
  <c r="K3439" i="11"/>
  <c r="H3439" i="11" s="1"/>
  <c r="K3450" i="11"/>
  <c r="H3450" i="11" s="1"/>
  <c r="I3453" i="11"/>
  <c r="K3457" i="11"/>
  <c r="H3457" i="11" s="1"/>
  <c r="K3467" i="11"/>
  <c r="H3467" i="11" s="1"/>
  <c r="K3468" i="11"/>
  <c r="H3468" i="11" s="1"/>
  <c r="K3488" i="11"/>
  <c r="H3488" i="11" s="1"/>
  <c r="I3490" i="11"/>
  <c r="I3493" i="11"/>
  <c r="I3496" i="11"/>
  <c r="K3498" i="11"/>
  <c r="H3498" i="11" s="1"/>
  <c r="K3783" i="11"/>
  <c r="H3783" i="11" s="1"/>
  <c r="K3787" i="11"/>
  <c r="H3787" i="11" s="1"/>
  <c r="I3790" i="11"/>
  <c r="K3794" i="11"/>
  <c r="H3794" i="11" s="1"/>
  <c r="I3798" i="11"/>
  <c r="I3802" i="11"/>
  <c r="K3804" i="11"/>
  <c r="H3804" i="11" s="1"/>
  <c r="K3813" i="11"/>
  <c r="H3813" i="11" s="1"/>
  <c r="K3819" i="11"/>
  <c r="H3819" i="11" s="1"/>
  <c r="I3823" i="11"/>
  <c r="K3825" i="11"/>
  <c r="H3825" i="11" s="1"/>
  <c r="I3827" i="11"/>
  <c r="I3835" i="11"/>
  <c r="I3837" i="11"/>
  <c r="K3843" i="11"/>
  <c r="H3843" i="11" s="1"/>
  <c r="I3846" i="11"/>
  <c r="I3860" i="11"/>
  <c r="I3862" i="11"/>
  <c r="K3864" i="11"/>
  <c r="H3864" i="11" s="1"/>
  <c r="I3868" i="11"/>
  <c r="I3872" i="11"/>
  <c r="K3880" i="11"/>
  <c r="H3880" i="11" s="1"/>
  <c r="I3885" i="11"/>
  <c r="K3890" i="11"/>
  <c r="H3890" i="11" s="1"/>
  <c r="K3891" i="11"/>
  <c r="H3891" i="11" s="1"/>
  <c r="K3892" i="11"/>
  <c r="H3892" i="11" s="1"/>
  <c r="K3898" i="11"/>
  <c r="H3898" i="11" s="1"/>
  <c r="I3903" i="11"/>
  <c r="K3906" i="11"/>
  <c r="H3906" i="11" s="1"/>
  <c r="I3910" i="11"/>
  <c r="I3914" i="11"/>
  <c r="K3922" i="11"/>
  <c r="H3922" i="11" s="1"/>
  <c r="I3925" i="11"/>
  <c r="K3927" i="11"/>
  <c r="H3927" i="11" s="1"/>
  <c r="K3931" i="11"/>
  <c r="H3931" i="11" s="1"/>
  <c r="I3934" i="11"/>
  <c r="K3938" i="11"/>
  <c r="H3938" i="11" s="1"/>
  <c r="K3942" i="11"/>
  <c r="H3942" i="11" s="1"/>
  <c r="I3946" i="11"/>
  <c r="I3949" i="11"/>
  <c r="I4098" i="11"/>
  <c r="K4103" i="11"/>
  <c r="H4103" i="11" s="1"/>
  <c r="I4110" i="11"/>
  <c r="I4113" i="11"/>
  <c r="I4116" i="11"/>
  <c r="I4118" i="11"/>
  <c r="I4120" i="11"/>
  <c r="K4135" i="11"/>
  <c r="H4135" i="11" s="1"/>
  <c r="I4137" i="11"/>
  <c r="K4139" i="11"/>
  <c r="H4139" i="11" s="1"/>
  <c r="K4146" i="11"/>
  <c r="H4146" i="11" s="1"/>
  <c r="I4152" i="11"/>
  <c r="K4154" i="11"/>
  <c r="H4154" i="11" s="1"/>
  <c r="K4157" i="11"/>
  <c r="H4157" i="11" s="1"/>
  <c r="K4159" i="11"/>
  <c r="H4159" i="11" s="1"/>
  <c r="I4162" i="11"/>
  <c r="I4171" i="11"/>
  <c r="K4172" i="11"/>
  <c r="H4172" i="11" s="1"/>
  <c r="K4181" i="11"/>
  <c r="H4181" i="11" s="1"/>
  <c r="K4183" i="11"/>
  <c r="H4183" i="11" s="1"/>
  <c r="K4249" i="11"/>
  <c r="H4249" i="11" s="1"/>
  <c r="K4340" i="11"/>
  <c r="H4340" i="11" s="1"/>
  <c r="K4342" i="11"/>
  <c r="H4342" i="11" s="1"/>
  <c r="K4487" i="11"/>
  <c r="H4487" i="11" s="1"/>
  <c r="I4490" i="11"/>
  <c r="I4493" i="11"/>
  <c r="I4495" i="11"/>
  <c r="K4496" i="11"/>
  <c r="H4496" i="11" s="1"/>
  <c r="I4498" i="11"/>
  <c r="K4589" i="11"/>
  <c r="H4589" i="11" s="1"/>
  <c r="K4593" i="11"/>
  <c r="H4593" i="11" s="1"/>
  <c r="K4632" i="11"/>
  <c r="H4632" i="11" s="1"/>
  <c r="I4638" i="11"/>
  <c r="I4640" i="11"/>
  <c r="I4643" i="11"/>
  <c r="I4795" i="11"/>
  <c r="I4799" i="11"/>
  <c r="I4804" i="11"/>
  <c r="I4812" i="11"/>
  <c r="K4950" i="11"/>
  <c r="H4950" i="11" s="1"/>
  <c r="I4954" i="11"/>
  <c r="K4956" i="11"/>
  <c r="H4956" i="11" s="1"/>
  <c r="K4963" i="11"/>
  <c r="H4963" i="11" s="1"/>
  <c r="I4970" i="11"/>
  <c r="I4973" i="11"/>
  <c r="I4974" i="11"/>
  <c r="I4978" i="11"/>
  <c r="K4980" i="11"/>
  <c r="H4980" i="11" s="1"/>
  <c r="I4983" i="11"/>
  <c r="K4985" i="11"/>
  <c r="H4985" i="11" s="1"/>
  <c r="I4990" i="11"/>
  <c r="K4992" i="11"/>
  <c r="H4992" i="11" s="1"/>
  <c r="K9" i="11"/>
  <c r="H9" i="11" s="1"/>
  <c r="K13" i="11"/>
  <c r="H13" i="11" s="1"/>
  <c r="I18" i="11"/>
  <c r="K24" i="11"/>
  <c r="H24" i="11" s="1"/>
  <c r="K29" i="11"/>
  <c r="H29" i="11" s="1"/>
  <c r="I31" i="11"/>
  <c r="K32" i="11"/>
  <c r="H32" i="11" s="1"/>
  <c r="K39" i="11"/>
  <c r="H39" i="11" s="1"/>
  <c r="I41" i="11"/>
  <c r="I45" i="11"/>
  <c r="I49" i="11"/>
  <c r="I53" i="11"/>
  <c r="I60" i="11"/>
  <c r="I64" i="11"/>
  <c r="K71" i="11"/>
  <c r="H71" i="11" s="1"/>
  <c r="I77" i="11"/>
  <c r="K81" i="11"/>
  <c r="H81" i="11" s="1"/>
  <c r="I86" i="11"/>
  <c r="K88" i="11"/>
  <c r="H88" i="11" s="1"/>
  <c r="K94" i="11"/>
  <c r="H94" i="11" s="1"/>
  <c r="K96" i="11"/>
  <c r="H96" i="11" s="1"/>
  <c r="I99" i="11"/>
  <c r="I103" i="11"/>
  <c r="K104" i="11"/>
  <c r="H104" i="11" s="1"/>
  <c r="K106" i="11"/>
  <c r="H106" i="11" s="1"/>
  <c r="K112" i="11"/>
  <c r="H112" i="11" s="1"/>
  <c r="I115" i="11"/>
  <c r="I117" i="11"/>
  <c r="I121" i="11"/>
  <c r="I123" i="11"/>
  <c r="K126" i="11"/>
  <c r="H126" i="11" s="1"/>
  <c r="K128" i="11"/>
  <c r="H128" i="11" s="1"/>
  <c r="K130" i="11"/>
  <c r="H130" i="11" s="1"/>
  <c r="I140" i="11"/>
  <c r="I142" i="11"/>
  <c r="I144" i="11"/>
  <c r="K159" i="11"/>
  <c r="H159" i="11" s="1"/>
  <c r="I162" i="11"/>
  <c r="K165" i="11"/>
  <c r="H165" i="11" s="1"/>
  <c r="K168" i="11"/>
  <c r="H168" i="11" s="1"/>
  <c r="I171" i="11"/>
  <c r="I173" i="11"/>
  <c r="K174" i="11"/>
  <c r="H174" i="11" s="1"/>
  <c r="I176" i="11"/>
  <c r="I177" i="11"/>
  <c r="I179" i="11"/>
  <c r="I180" i="11"/>
  <c r="I182" i="11"/>
  <c r="I184" i="11"/>
  <c r="K186" i="11"/>
  <c r="H186" i="11" s="1"/>
  <c r="K189" i="11"/>
  <c r="H189" i="11" s="1"/>
  <c r="I196" i="11"/>
  <c r="I197" i="11"/>
  <c r="K202" i="11"/>
  <c r="H202" i="11" s="1"/>
  <c r="K204" i="11"/>
  <c r="H204" i="11" s="1"/>
  <c r="K206" i="11"/>
  <c r="H206" i="11" s="1"/>
  <c r="I208" i="11"/>
  <c r="I212" i="11"/>
  <c r="I217" i="11"/>
  <c r="I219" i="11"/>
  <c r="K221" i="11"/>
  <c r="H221" i="11" s="1"/>
  <c r="K223" i="11"/>
  <c r="H223" i="11" s="1"/>
  <c r="I224" i="11"/>
  <c r="I226" i="11"/>
  <c r="I228" i="11"/>
  <c r="I231" i="11"/>
  <c r="I232" i="11"/>
  <c r="K233" i="11"/>
  <c r="H233" i="11" s="1"/>
  <c r="I235" i="11"/>
  <c r="I237" i="11"/>
  <c r="K238" i="11"/>
  <c r="H238" i="11" s="1"/>
  <c r="K240" i="11"/>
  <c r="H240" i="11" s="1"/>
  <c r="I242" i="11"/>
  <c r="K243" i="11"/>
  <c r="H243" i="11" s="1"/>
  <c r="K245" i="11"/>
  <c r="H245" i="11" s="1"/>
  <c r="I247" i="11"/>
  <c r="I249" i="11"/>
  <c r="K254" i="11"/>
  <c r="H254" i="11" s="1"/>
  <c r="K261" i="11"/>
  <c r="H261" i="11" s="1"/>
  <c r="K262" i="11"/>
  <c r="H262" i="11" s="1"/>
  <c r="K266" i="11"/>
  <c r="H266" i="11" s="1"/>
  <c r="I269" i="11"/>
  <c r="K274" i="11"/>
  <c r="H274" i="11" s="1"/>
  <c r="I285" i="11"/>
  <c r="K286" i="11"/>
  <c r="H286" i="11" s="1"/>
  <c r="K287" i="11"/>
  <c r="H287" i="11" s="1"/>
  <c r="K289" i="11"/>
  <c r="H289" i="11" s="1"/>
  <c r="I291" i="11"/>
  <c r="K293" i="11"/>
  <c r="H293" i="11" s="1"/>
  <c r="I295" i="11"/>
  <c r="I296" i="11"/>
  <c r="K307" i="11"/>
  <c r="H307" i="11" s="1"/>
  <c r="I309" i="11"/>
  <c r="I311" i="11"/>
  <c r="I313" i="11"/>
  <c r="I316" i="11"/>
  <c r="I326" i="11"/>
  <c r="I328" i="11"/>
  <c r="I330" i="11"/>
  <c r="K332" i="11"/>
  <c r="H332" i="11" s="1"/>
  <c r="K334" i="11"/>
  <c r="H334" i="11" s="1"/>
  <c r="K338" i="11"/>
  <c r="H338" i="11" s="1"/>
  <c r="K343" i="11"/>
  <c r="H343" i="11" s="1"/>
  <c r="I347" i="11"/>
  <c r="K350" i="11"/>
  <c r="H350" i="11" s="1"/>
  <c r="K354" i="11"/>
  <c r="H354" i="11" s="1"/>
  <c r="K357" i="11"/>
  <c r="H357" i="11" s="1"/>
  <c r="I358" i="11"/>
  <c r="K361" i="11"/>
  <c r="H361" i="11" s="1"/>
  <c r="I365" i="11"/>
  <c r="I367" i="11"/>
  <c r="K369" i="11"/>
  <c r="H369" i="11" s="1"/>
  <c r="I371" i="11"/>
  <c r="K375" i="11"/>
  <c r="H375" i="11" s="1"/>
  <c r="I377" i="11"/>
  <c r="I380" i="11"/>
  <c r="I382" i="11"/>
  <c r="I383" i="11"/>
  <c r="K408" i="11"/>
  <c r="H408" i="11" s="1"/>
  <c r="K415" i="11"/>
  <c r="H415" i="11" s="1"/>
  <c r="I417" i="11"/>
  <c r="K418" i="11"/>
  <c r="H418" i="11" s="1"/>
  <c r="I420" i="11"/>
  <c r="K421" i="11"/>
  <c r="H421" i="11" s="1"/>
  <c r="K423" i="11"/>
  <c r="H423" i="11" s="1"/>
  <c r="K424" i="11"/>
  <c r="H424" i="11" s="1"/>
  <c r="K427" i="11"/>
  <c r="H427" i="11" s="1"/>
  <c r="K429" i="11"/>
  <c r="H429" i="11" s="1"/>
  <c r="I431" i="11"/>
  <c r="K434" i="11"/>
  <c r="H434" i="11" s="1"/>
  <c r="I436" i="11"/>
  <c r="I438" i="11"/>
  <c r="I440" i="11"/>
  <c r="I442" i="11"/>
  <c r="K443" i="11"/>
  <c r="H443" i="11" s="1"/>
  <c r="I445" i="11"/>
  <c r="K448" i="11"/>
  <c r="H448" i="11" s="1"/>
  <c r="I449" i="11"/>
  <c r="I455" i="11"/>
  <c r="K474" i="11"/>
  <c r="H474" i="11" s="1"/>
  <c r="K478" i="11"/>
  <c r="H478" i="11" s="1"/>
  <c r="K481" i="11"/>
  <c r="H481" i="11" s="1"/>
  <c r="I489" i="11"/>
  <c r="K492" i="11"/>
  <c r="H492" i="11" s="1"/>
  <c r="K494" i="11"/>
  <c r="H494" i="11" s="1"/>
  <c r="I496" i="11"/>
  <c r="K500" i="11"/>
  <c r="H500" i="11" s="1"/>
  <c r="I502" i="11"/>
  <c r="I504" i="11"/>
  <c r="K505" i="11"/>
  <c r="H505" i="11" s="1"/>
  <c r="I508" i="11"/>
  <c r="K509" i="11"/>
  <c r="H509" i="11" s="1"/>
  <c r="I513" i="11"/>
  <c r="K514" i="11"/>
  <c r="H514" i="11" s="1"/>
  <c r="I516" i="11"/>
  <c r="I519" i="11"/>
  <c r="I521" i="11"/>
  <c r="K523" i="11"/>
  <c r="H523" i="11" s="1"/>
  <c r="K524" i="11"/>
  <c r="H524" i="11" s="1"/>
  <c r="I526" i="11"/>
  <c r="K529" i="11"/>
  <c r="H529" i="11" s="1"/>
  <c r="K531" i="11"/>
  <c r="H531" i="11" s="1"/>
  <c r="I534" i="11"/>
  <c r="I535" i="11"/>
  <c r="I537" i="11"/>
  <c r="I539" i="11"/>
  <c r="K540" i="11"/>
  <c r="H540" i="11" s="1"/>
  <c r="I541" i="11"/>
  <c r="I565" i="11"/>
  <c r="I567" i="11"/>
  <c r="K569" i="11"/>
  <c r="H569" i="11" s="1"/>
  <c r="I576" i="11"/>
  <c r="I598" i="11"/>
  <c r="I600" i="11"/>
  <c r="I602" i="11"/>
  <c r="K605" i="11"/>
  <c r="H605" i="11" s="1"/>
  <c r="K607" i="11"/>
  <c r="H607" i="11" s="1"/>
  <c r="I610" i="11"/>
  <c r="I611" i="11"/>
  <c r="K620" i="11"/>
  <c r="H620" i="11" s="1"/>
  <c r="K621" i="11"/>
  <c r="H621" i="11" s="1"/>
  <c r="K622" i="11"/>
  <c r="H622" i="11" s="1"/>
  <c r="K662" i="11"/>
  <c r="H662" i="11" s="1"/>
  <c r="I665" i="11"/>
  <c r="I666" i="11"/>
  <c r="I675" i="11"/>
  <c r="I677" i="11"/>
  <c r="K679" i="11"/>
  <c r="H679" i="11" s="1"/>
  <c r="I683" i="11"/>
  <c r="I684" i="11"/>
  <c r="K687" i="11"/>
  <c r="H687" i="11" s="1"/>
  <c r="I690" i="11"/>
  <c r="I691" i="11"/>
  <c r="K692" i="11"/>
  <c r="H692" i="11" s="1"/>
  <c r="K696" i="11"/>
  <c r="H696" i="11" s="1"/>
  <c r="K784" i="11"/>
  <c r="H784" i="11" s="1"/>
  <c r="I788" i="11"/>
  <c r="I791" i="11"/>
  <c r="K792" i="11"/>
  <c r="H792" i="11" s="1"/>
  <c r="K797" i="11"/>
  <c r="H797" i="11" s="1"/>
  <c r="K799" i="11"/>
  <c r="H799" i="11" s="1"/>
  <c r="I801" i="11"/>
  <c r="K802" i="11"/>
  <c r="H802" i="11" s="1"/>
  <c r="K806" i="11"/>
  <c r="H806" i="11" s="1"/>
  <c r="K808" i="11"/>
  <c r="H808" i="11" s="1"/>
  <c r="I811" i="11"/>
  <c r="K821" i="11"/>
  <c r="H821" i="11" s="1"/>
  <c r="I823" i="11"/>
  <c r="K856" i="11"/>
  <c r="H856" i="11" s="1"/>
  <c r="K865" i="11"/>
  <c r="H865" i="11" s="1"/>
  <c r="K873" i="11"/>
  <c r="H873" i="11" s="1"/>
  <c r="K878" i="11"/>
  <c r="H878" i="11" s="1"/>
  <c r="K881" i="11"/>
  <c r="H881" i="11" s="1"/>
  <c r="K884" i="11"/>
  <c r="H884" i="11" s="1"/>
  <c r="I886" i="11"/>
  <c r="I888" i="11"/>
  <c r="I890" i="11"/>
  <c r="K892" i="11"/>
  <c r="H892" i="11" s="1"/>
  <c r="K899" i="11"/>
  <c r="H899" i="11" s="1"/>
  <c r="I902" i="11"/>
  <c r="I903" i="11"/>
  <c r="K904" i="11"/>
  <c r="H904" i="11" s="1"/>
  <c r="K906" i="11"/>
  <c r="H906" i="11" s="1"/>
  <c r="K908" i="11"/>
  <c r="H908" i="11" s="1"/>
  <c r="I910" i="11"/>
  <c r="K912" i="11"/>
  <c r="H912" i="11" s="1"/>
  <c r="K916" i="11"/>
  <c r="H916" i="11" s="1"/>
  <c r="I923" i="11"/>
  <c r="I927" i="11"/>
  <c r="K929" i="11"/>
  <c r="H929" i="11" s="1"/>
  <c r="I931" i="11"/>
  <c r="K934" i="11"/>
  <c r="H934" i="11" s="1"/>
  <c r="K942" i="11"/>
  <c r="H942" i="11" s="1"/>
  <c r="K971" i="11"/>
  <c r="H971" i="11" s="1"/>
  <c r="K1108" i="11"/>
  <c r="H1108" i="11" s="1"/>
  <c r="I1129" i="11"/>
  <c r="K1134" i="11"/>
  <c r="H1134" i="11" s="1"/>
  <c r="K1136" i="11"/>
  <c r="H1136" i="11" s="1"/>
  <c r="I1138" i="11"/>
  <c r="I1142" i="11"/>
  <c r="K1152" i="11"/>
  <c r="H1152" i="11" s="1"/>
  <c r="K1154" i="11"/>
  <c r="H1154" i="11" s="1"/>
  <c r="I1157" i="11"/>
  <c r="I1205" i="11"/>
  <c r="K1208" i="11"/>
  <c r="H1208" i="11" s="1"/>
  <c r="K1214" i="11"/>
  <c r="H1214" i="11" s="1"/>
  <c r="K1216" i="11"/>
  <c r="H1216" i="11" s="1"/>
  <c r="K1218" i="11"/>
  <c r="H1218" i="11" s="1"/>
  <c r="I1220" i="11"/>
  <c r="I1222" i="11"/>
  <c r="K1223" i="11"/>
  <c r="H1223" i="11" s="1"/>
  <c r="K1225" i="11"/>
  <c r="H1225" i="11" s="1"/>
  <c r="K1226" i="11"/>
  <c r="H1226" i="11" s="1"/>
  <c r="I1250" i="11"/>
  <c r="K1257" i="11"/>
  <c r="H1257" i="11" s="1"/>
  <c r="K1260" i="11"/>
  <c r="H1260" i="11" s="1"/>
  <c r="I1264" i="11"/>
  <c r="I1265" i="11"/>
  <c r="K1266" i="11"/>
  <c r="H1266" i="11" s="1"/>
  <c r="K1273" i="11"/>
  <c r="H1273" i="11" s="1"/>
  <c r="K1277" i="11"/>
  <c r="H1277" i="11" s="1"/>
  <c r="I1289" i="11"/>
  <c r="I1291" i="11"/>
  <c r="I1293" i="11"/>
  <c r="K1307" i="11"/>
  <c r="H1307" i="11" s="1"/>
  <c r="I1309" i="11"/>
  <c r="K1311" i="11"/>
  <c r="H1311" i="11" s="1"/>
  <c r="I1316" i="11"/>
  <c r="K1318" i="11"/>
  <c r="H1318" i="11" s="1"/>
  <c r="I1329" i="11"/>
  <c r="K1334" i="11"/>
  <c r="H1334" i="11" s="1"/>
  <c r="I1336" i="11"/>
  <c r="K1339" i="11"/>
  <c r="H1339" i="11" s="1"/>
  <c r="I1343" i="11"/>
  <c r="K1345" i="11"/>
  <c r="H1345" i="11" s="1"/>
  <c r="K1347" i="11"/>
  <c r="H1347" i="11" s="1"/>
  <c r="K1355" i="11"/>
  <c r="H1355" i="11" s="1"/>
  <c r="I1358" i="11"/>
  <c r="K1359" i="11"/>
  <c r="H1359" i="11" s="1"/>
  <c r="I1371" i="11"/>
  <c r="I1375" i="11"/>
  <c r="K1377" i="11"/>
  <c r="H1377" i="11" s="1"/>
  <c r="K1380" i="11"/>
  <c r="H1380" i="11" s="1"/>
  <c r="I1382" i="11"/>
  <c r="K1384" i="11"/>
  <c r="H1384" i="11" s="1"/>
  <c r="K1393" i="11"/>
  <c r="H1393" i="11" s="1"/>
  <c r="K1398" i="11"/>
  <c r="H1398" i="11" s="1"/>
  <c r="K1499" i="11"/>
  <c r="H1499" i="11" s="1"/>
  <c r="K1501" i="11"/>
  <c r="H1501" i="11" s="1"/>
  <c r="I1504" i="11"/>
  <c r="I1507" i="11"/>
  <c r="K1508" i="11"/>
  <c r="H1508" i="11" s="1"/>
  <c r="K1511" i="11"/>
  <c r="H1511" i="11" s="1"/>
  <c r="K1513" i="11"/>
  <c r="H1513" i="11" s="1"/>
  <c r="I1529" i="11"/>
  <c r="K1529" i="11"/>
  <c r="H1529" i="11" s="1"/>
  <c r="I1533" i="11"/>
  <c r="I1536" i="11"/>
  <c r="I1539" i="11"/>
  <c r="I1541" i="11"/>
  <c r="K1543" i="11"/>
  <c r="H1543" i="11" s="1"/>
  <c r="I1549" i="11"/>
  <c r="I1551" i="11"/>
  <c r="I1555" i="11"/>
  <c r="K1556" i="11"/>
  <c r="H1556" i="11" s="1"/>
  <c r="I1560" i="11"/>
  <c r="I1565" i="11"/>
  <c r="I1573" i="11"/>
  <c r="I1574" i="11"/>
  <c r="K1576" i="11"/>
  <c r="H1576" i="11" s="1"/>
  <c r="I1586" i="11"/>
  <c r="I1591" i="11"/>
  <c r="I1593" i="11"/>
  <c r="I1597" i="11"/>
  <c r="K1601" i="11"/>
  <c r="H1601" i="11" s="1"/>
  <c r="I1623" i="11"/>
  <c r="I1653" i="11"/>
  <c r="K1655" i="11"/>
  <c r="H1655" i="11" s="1"/>
  <c r="I1675" i="11"/>
  <c r="K1677" i="11"/>
  <c r="H1677" i="11" s="1"/>
  <c r="K1684" i="11"/>
  <c r="H1684" i="11" s="1"/>
  <c r="I1686" i="11"/>
  <c r="I1689" i="11"/>
  <c r="K1710" i="11"/>
  <c r="H1710" i="11" s="1"/>
  <c r="I1713" i="11"/>
  <c r="K1714" i="11"/>
  <c r="H1714" i="11" s="1"/>
  <c r="K1715" i="11"/>
  <c r="H1715" i="11" s="1"/>
  <c r="K1716" i="11"/>
  <c r="H1716" i="11" s="1"/>
  <c r="K1718" i="11"/>
  <c r="H1718" i="11" s="1"/>
  <c r="K1720" i="11"/>
  <c r="H1720" i="11" s="1"/>
  <c r="K1722" i="11"/>
  <c r="H1722" i="11" s="1"/>
  <c r="K1723" i="11"/>
  <c r="H1723" i="11" s="1"/>
  <c r="I1728" i="11"/>
  <c r="K1733" i="11"/>
  <c r="H1733" i="11" s="1"/>
  <c r="I1736" i="11"/>
  <c r="I1739" i="11"/>
  <c r="I1741" i="11"/>
  <c r="I1744" i="11"/>
  <c r="K1745" i="11"/>
  <c r="H1745" i="11" s="1"/>
  <c r="I1749" i="11"/>
  <c r="I1757" i="11"/>
  <c r="I1764" i="11"/>
  <c r="I1768" i="11"/>
  <c r="I1770" i="11"/>
  <c r="K1774" i="11"/>
  <c r="H1774" i="11" s="1"/>
  <c r="I1784" i="11"/>
  <c r="I1800" i="11"/>
  <c r="K1802" i="11"/>
  <c r="H1802" i="11" s="1"/>
  <c r="K1805" i="11"/>
  <c r="H1805" i="11" s="1"/>
  <c r="I1813" i="11"/>
  <c r="I1815" i="11"/>
  <c r="K1981" i="11"/>
  <c r="H1981" i="11" s="1"/>
  <c r="K1988" i="11"/>
  <c r="H1988" i="11" s="1"/>
  <c r="K1990" i="11"/>
  <c r="H1990" i="11" s="1"/>
  <c r="K1992" i="11"/>
  <c r="H1992" i="11" s="1"/>
  <c r="I1995" i="11"/>
  <c r="K1997" i="11"/>
  <c r="H1997" i="11" s="1"/>
  <c r="K2020" i="11"/>
  <c r="H2020" i="11" s="1"/>
  <c r="K2027" i="11"/>
  <c r="H2027" i="11" s="1"/>
  <c r="I2029" i="11"/>
  <c r="I2032" i="11"/>
  <c r="I2036" i="11"/>
  <c r="K2038" i="11"/>
  <c r="H2038" i="11" s="1"/>
  <c r="K2039" i="11"/>
  <c r="H2039" i="11" s="1"/>
  <c r="I2041" i="11"/>
  <c r="I2043" i="11"/>
  <c r="K2046" i="11"/>
  <c r="H2046" i="11" s="1"/>
  <c r="I2084" i="11"/>
  <c r="K2087" i="11"/>
  <c r="H2087" i="11" s="1"/>
  <c r="I2089" i="11"/>
  <c r="K2091" i="11"/>
  <c r="H2091" i="11" s="1"/>
  <c r="K2093" i="11"/>
  <c r="H2093" i="11" s="1"/>
  <c r="I2095" i="11"/>
  <c r="K2096" i="11"/>
  <c r="H2096" i="11" s="1"/>
  <c r="I2098" i="11"/>
  <c r="I2101" i="11"/>
  <c r="I2105" i="11"/>
  <c r="I2107" i="11"/>
  <c r="K2108" i="11"/>
  <c r="H2108" i="11" s="1"/>
  <c r="I2109" i="11"/>
  <c r="I2112" i="11"/>
  <c r="K2119" i="11"/>
  <c r="H2119" i="11" s="1"/>
  <c r="K2121" i="11"/>
  <c r="H2121" i="11" s="1"/>
  <c r="I2123" i="11"/>
  <c r="I2127" i="11"/>
  <c r="I2128" i="11"/>
  <c r="K2141" i="11"/>
  <c r="H2141" i="11" s="1"/>
  <c r="I2143" i="11"/>
  <c r="K2144" i="11"/>
  <c r="H2144" i="11" s="1"/>
  <c r="K2147" i="11"/>
  <c r="H2147" i="11" s="1"/>
  <c r="K2149" i="11"/>
  <c r="H2149" i="11" s="1"/>
  <c r="I2199" i="11"/>
  <c r="K2201" i="11"/>
  <c r="H2201" i="11" s="1"/>
  <c r="I2207" i="11"/>
  <c r="I2208" i="11"/>
  <c r="I2211" i="11"/>
  <c r="K2223" i="11"/>
  <c r="H2223" i="11" s="1"/>
  <c r="I2227" i="11"/>
  <c r="K2230" i="11"/>
  <c r="H2230" i="11" s="1"/>
  <c r="K2235" i="11"/>
  <c r="H2235" i="11" s="1"/>
  <c r="I2239" i="11"/>
  <c r="I2240" i="11"/>
  <c r="K2241" i="11"/>
  <c r="H2241" i="11" s="1"/>
  <c r="K2244" i="11"/>
  <c r="H2244" i="11" s="1"/>
  <c r="K2248" i="11"/>
  <c r="H2248" i="11" s="1"/>
  <c r="I2254" i="11"/>
  <c r="I2274" i="11"/>
  <c r="I2327" i="11"/>
  <c r="K2331" i="11"/>
  <c r="H2331" i="11" s="1"/>
  <c r="I2334" i="11"/>
  <c r="K2347" i="11"/>
  <c r="H2347" i="11" s="1"/>
  <c r="K2349" i="11"/>
  <c r="H2349" i="11" s="1"/>
  <c r="K2351" i="11"/>
  <c r="H2351" i="11" s="1"/>
  <c r="I2354" i="11"/>
  <c r="K2356" i="11"/>
  <c r="H2356" i="11" s="1"/>
  <c r="I2360" i="11"/>
  <c r="K2368" i="11"/>
  <c r="H2368" i="11" s="1"/>
  <c r="I2375" i="11"/>
  <c r="K2379" i="11"/>
  <c r="H2379" i="11" s="1"/>
  <c r="I2382" i="11"/>
  <c r="I2384" i="11"/>
  <c r="K2392" i="11"/>
  <c r="H2392" i="11" s="1"/>
  <c r="I2401" i="11"/>
  <c r="K2403" i="11"/>
  <c r="H2403" i="11" s="1"/>
  <c r="I2405" i="11"/>
  <c r="I2410" i="11"/>
  <c r="K2412" i="11"/>
  <c r="H2412" i="11" s="1"/>
  <c r="I2416" i="11"/>
  <c r="I2421" i="11"/>
  <c r="K2427" i="11"/>
  <c r="H2427" i="11" s="1"/>
  <c r="K2429" i="11"/>
  <c r="H2429" i="11" s="1"/>
  <c r="K2433" i="11"/>
  <c r="H2433" i="11" s="1"/>
  <c r="I2436" i="11"/>
  <c r="K2438" i="11"/>
  <c r="H2438" i="11" s="1"/>
  <c r="K2476" i="11"/>
  <c r="H2476" i="11" s="1"/>
  <c r="I2479" i="11"/>
  <c r="K2508" i="11"/>
  <c r="H2508" i="11" s="1"/>
  <c r="K2513" i="11"/>
  <c r="H2513" i="11" s="1"/>
  <c r="K2516" i="11"/>
  <c r="H2516" i="11" s="1"/>
  <c r="I2521" i="11"/>
  <c r="K2524" i="11"/>
  <c r="H2524" i="11" s="1"/>
  <c r="I2529" i="11"/>
  <c r="K2531" i="11"/>
  <c r="H2531" i="11" s="1"/>
  <c r="K2536" i="11"/>
  <c r="H2536" i="11" s="1"/>
  <c r="K2542" i="11"/>
  <c r="H2542" i="11" s="1"/>
  <c r="I2546" i="11"/>
  <c r="I2548" i="11"/>
  <c r="K2549" i="11"/>
  <c r="H2549" i="11" s="1"/>
  <c r="I2551" i="11"/>
  <c r="K2552" i="11"/>
  <c r="H2552" i="11" s="1"/>
  <c r="K2554" i="11"/>
  <c r="H2554" i="11" s="1"/>
  <c r="K2561" i="11"/>
  <c r="H2561" i="11" s="1"/>
  <c r="I2564" i="11"/>
  <c r="K2565" i="11"/>
  <c r="H2565" i="11" s="1"/>
  <c r="K2571" i="11"/>
  <c r="H2571" i="11" s="1"/>
  <c r="I2573" i="11"/>
  <c r="K2575" i="11"/>
  <c r="H2575" i="11" s="1"/>
  <c r="K2576" i="11"/>
  <c r="H2576" i="11" s="1"/>
  <c r="I2579" i="11"/>
  <c r="K2582" i="11"/>
  <c r="H2582" i="11" s="1"/>
  <c r="K2593" i="11"/>
  <c r="H2593" i="11" s="1"/>
  <c r="K2600" i="11"/>
  <c r="H2600" i="11" s="1"/>
  <c r="I2602" i="11"/>
  <c r="K2603" i="11"/>
  <c r="H2603" i="11" s="1"/>
  <c r="I2606" i="11"/>
  <c r="K2607" i="11"/>
  <c r="H2607" i="11" s="1"/>
  <c r="I2609" i="11"/>
  <c r="K2612" i="11"/>
  <c r="H2612" i="11" s="1"/>
  <c r="I2614" i="11"/>
  <c r="I2618" i="11"/>
  <c r="I2620" i="11"/>
  <c r="I2623" i="11"/>
  <c r="I2624" i="11"/>
  <c r="K2626" i="11"/>
  <c r="H2626" i="11" s="1"/>
  <c r="I2628" i="11"/>
  <c r="I2630" i="11"/>
  <c r="K2632" i="11"/>
  <c r="H2632" i="11" s="1"/>
  <c r="K2633" i="11"/>
  <c r="H2633" i="11" s="1"/>
  <c r="I2637" i="11"/>
  <c r="I2640" i="11"/>
  <c r="I2642" i="11"/>
  <c r="K2643" i="11"/>
  <c r="H2643" i="11" s="1"/>
  <c r="I2645" i="11"/>
  <c r="I2647" i="11"/>
  <c r="K2648" i="11"/>
  <c r="H2648" i="11" s="1"/>
  <c r="K2650" i="11"/>
  <c r="H2650" i="11" s="1"/>
  <c r="K2653" i="11"/>
  <c r="H2653" i="11" s="1"/>
  <c r="K2658" i="11"/>
  <c r="H2658" i="11" s="1"/>
  <c r="I2949" i="11"/>
  <c r="K2953" i="11"/>
  <c r="H2953" i="11" s="1"/>
  <c r="K2956" i="11"/>
  <c r="H2956" i="11" s="1"/>
  <c r="K2958" i="11"/>
  <c r="H2958" i="11" s="1"/>
  <c r="K2960" i="11"/>
  <c r="H2960" i="11" s="1"/>
  <c r="K2967" i="11"/>
  <c r="H2967" i="11" s="1"/>
  <c r="K2970" i="11"/>
  <c r="H2970" i="11" s="1"/>
  <c r="K2974" i="11"/>
  <c r="H2974" i="11" s="1"/>
  <c r="K2977" i="11"/>
  <c r="H2977" i="11" s="1"/>
  <c r="K2981" i="11"/>
  <c r="H2981" i="11" s="1"/>
  <c r="I2988" i="11"/>
  <c r="I2992" i="11"/>
  <c r="I2994" i="11"/>
  <c r="I2996" i="11"/>
  <c r="K2998" i="11"/>
  <c r="H2998" i="11" s="1"/>
  <c r="K3001" i="11"/>
  <c r="H3001" i="11" s="1"/>
  <c r="I3005" i="11"/>
  <c r="K3007" i="11"/>
  <c r="H3007" i="11" s="1"/>
  <c r="I3010" i="11"/>
  <c r="I3013" i="11"/>
  <c r="K3015" i="11"/>
  <c r="H3015" i="11" s="1"/>
  <c r="I3017" i="11"/>
  <c r="I3019" i="11"/>
  <c r="K3022" i="11"/>
  <c r="H3022" i="11" s="1"/>
  <c r="K3026" i="11"/>
  <c r="H3026" i="11" s="1"/>
  <c r="K3029" i="11"/>
  <c r="H3029" i="11" s="1"/>
  <c r="I3031" i="11"/>
  <c r="K3033" i="11"/>
  <c r="H3033" i="11" s="1"/>
  <c r="K3039" i="11"/>
  <c r="H3039" i="11" s="1"/>
  <c r="I3048" i="11"/>
  <c r="K3063" i="11"/>
  <c r="H3063" i="11" s="1"/>
  <c r="K3066" i="11"/>
  <c r="H3066" i="11" s="1"/>
  <c r="I3071" i="11"/>
  <c r="K3073" i="11"/>
  <c r="H3073" i="11" s="1"/>
  <c r="I3077" i="11"/>
  <c r="I3080" i="11"/>
  <c r="I3083" i="11"/>
  <c r="K3086" i="11"/>
  <c r="H3086" i="11" s="1"/>
  <c r="K3089" i="11"/>
  <c r="H3089" i="11" s="1"/>
  <c r="I3094" i="11"/>
  <c r="K3098" i="11"/>
  <c r="H3098" i="11" s="1"/>
  <c r="K3100" i="11"/>
  <c r="H3100" i="11" s="1"/>
  <c r="K3102" i="11"/>
  <c r="H3102" i="11" s="1"/>
  <c r="I3105" i="11"/>
  <c r="I3108" i="11"/>
  <c r="K3110" i="11"/>
  <c r="H3110" i="11" s="1"/>
  <c r="K3113" i="11"/>
  <c r="H3113" i="11" s="1"/>
  <c r="I3116" i="11"/>
  <c r="K3119" i="11"/>
  <c r="H3119" i="11" s="1"/>
  <c r="K3123" i="11"/>
  <c r="H3123" i="11" s="1"/>
  <c r="K3134" i="11"/>
  <c r="H3134" i="11" s="1"/>
  <c r="K3142" i="11"/>
  <c r="H3142" i="11" s="1"/>
  <c r="K3144" i="11"/>
  <c r="H3144" i="11" s="1"/>
  <c r="I3146" i="11"/>
  <c r="I3149" i="11"/>
  <c r="I3151" i="11"/>
  <c r="I3153" i="11"/>
  <c r="K3156" i="11"/>
  <c r="H3156" i="11" s="1"/>
  <c r="I3159" i="11"/>
  <c r="K3165" i="11"/>
  <c r="H3165" i="11" s="1"/>
  <c r="I3168" i="11"/>
  <c r="K3193" i="11"/>
  <c r="H3193" i="11" s="1"/>
  <c r="I3195" i="11"/>
  <c r="I3198" i="11"/>
  <c r="K3204" i="11"/>
  <c r="H3204" i="11" s="1"/>
  <c r="I3215" i="11"/>
  <c r="K3217" i="11"/>
  <c r="H3217" i="11" s="1"/>
  <c r="I3225" i="11"/>
  <c r="I3231" i="11"/>
  <c r="I3233" i="11"/>
  <c r="K3238" i="11"/>
  <c r="H3238" i="11" s="1"/>
  <c r="K3242" i="11"/>
  <c r="H3242" i="11" s="1"/>
  <c r="K3249" i="11"/>
  <c r="H3249" i="11" s="1"/>
  <c r="I3253" i="11"/>
  <c r="I3256" i="11"/>
  <c r="K3261" i="11"/>
  <c r="H3261" i="11" s="1"/>
  <c r="I3266" i="11"/>
  <c r="I3276" i="11"/>
  <c r="I3281" i="11"/>
  <c r="I3284" i="11"/>
  <c r="K3293" i="11"/>
  <c r="H3293" i="11" s="1"/>
  <c r="K3295" i="11"/>
  <c r="H3295" i="11" s="1"/>
  <c r="I3300" i="11"/>
  <c r="K3302" i="11"/>
  <c r="H3302" i="11" s="1"/>
  <c r="K3304" i="11"/>
  <c r="H3304" i="11" s="1"/>
  <c r="I3308" i="11"/>
  <c r="I3311" i="11"/>
  <c r="K3314" i="11"/>
  <c r="H3314" i="11" s="1"/>
  <c r="K3316" i="11"/>
  <c r="H3316" i="11" s="1"/>
  <c r="I3319" i="11"/>
  <c r="K3321" i="11"/>
  <c r="H3321" i="11" s="1"/>
  <c r="K3324" i="11"/>
  <c r="H3324" i="11" s="1"/>
  <c r="K3327" i="11"/>
  <c r="H3327" i="11" s="1"/>
  <c r="K3329" i="11"/>
  <c r="H3329" i="11" s="1"/>
  <c r="I3332" i="11"/>
  <c r="K3333" i="11"/>
  <c r="H3333" i="11" s="1"/>
  <c r="K3340" i="11"/>
  <c r="H3340" i="11" s="1"/>
  <c r="K3341" i="11"/>
  <c r="H3341" i="11" s="1"/>
  <c r="K3343" i="11"/>
  <c r="H3343" i="11" s="1"/>
  <c r="I3346" i="11"/>
  <c r="I3349" i="11"/>
  <c r="K3351" i="11"/>
  <c r="H3351" i="11" s="1"/>
  <c r="K3354" i="11"/>
  <c r="H3354" i="11" s="1"/>
  <c r="I3373" i="11"/>
  <c r="K3378" i="11"/>
  <c r="H3378" i="11" s="1"/>
  <c r="K3384" i="11"/>
  <c r="H3384" i="11" s="1"/>
  <c r="K3388" i="11"/>
  <c r="H3388" i="11" s="1"/>
  <c r="K3393" i="11"/>
  <c r="H3393" i="11" s="1"/>
  <c r="K3398" i="11"/>
  <c r="H3398" i="11" s="1"/>
  <c r="I3403" i="11"/>
  <c r="I3409" i="11"/>
  <c r="I3410" i="11"/>
  <c r="I3412" i="11"/>
  <c r="K3414" i="11"/>
  <c r="H3414" i="11" s="1"/>
  <c r="I3417" i="11"/>
  <c r="I3419" i="11"/>
  <c r="K3420" i="11"/>
  <c r="H3420" i="11" s="1"/>
  <c r="I3423" i="11"/>
  <c r="I3426" i="11"/>
  <c r="K3430" i="11"/>
  <c r="H3430" i="11" s="1"/>
  <c r="I3433" i="11"/>
  <c r="I3437" i="11"/>
  <c r="K3441" i="11"/>
  <c r="H3441" i="11" s="1"/>
  <c r="I3444" i="11"/>
  <c r="K3446" i="11"/>
  <c r="H3446" i="11" s="1"/>
  <c r="I3450" i="11"/>
  <c r="I3452" i="11"/>
  <c r="I3454" i="11"/>
  <c r="I3460" i="11"/>
  <c r="K3466" i="11"/>
  <c r="H3466" i="11" s="1"/>
  <c r="I3468" i="11"/>
  <c r="I3471" i="11"/>
  <c r="K3473" i="11"/>
  <c r="H3473" i="11" s="1"/>
  <c r="I3476" i="11"/>
  <c r="I3482" i="11"/>
  <c r="K3491" i="11"/>
  <c r="H3491" i="11" s="1"/>
  <c r="I3494" i="11"/>
  <c r="K3497" i="11"/>
  <c r="H3497" i="11" s="1"/>
  <c r="I3500" i="11"/>
  <c r="K3785" i="11"/>
  <c r="H3785" i="11" s="1"/>
  <c r="K3790" i="11"/>
  <c r="H3790" i="11" s="1"/>
  <c r="K3793" i="11"/>
  <c r="H3793" i="11" s="1"/>
  <c r="I3797" i="11"/>
  <c r="I3801" i="11"/>
  <c r="K3805" i="11"/>
  <c r="H3805" i="11" s="1"/>
  <c r="K3808" i="11"/>
  <c r="H3808" i="11" s="1"/>
  <c r="K3810" i="11"/>
  <c r="H3810" i="11" s="1"/>
  <c r="I3813" i="11"/>
  <c r="K3816" i="11"/>
  <c r="H3816" i="11" s="1"/>
  <c r="I3822" i="11"/>
  <c r="K3823" i="11"/>
  <c r="H3823" i="11" s="1"/>
  <c r="K3827" i="11"/>
  <c r="H3827" i="11" s="1"/>
  <c r="K3829" i="11"/>
  <c r="H3829" i="11" s="1"/>
  <c r="I3832" i="11"/>
  <c r="K3837" i="11"/>
  <c r="H3837" i="11" s="1"/>
  <c r="I3841" i="11"/>
  <c r="K3852" i="11"/>
  <c r="H3852" i="11" s="1"/>
  <c r="K3857" i="11"/>
  <c r="H3857" i="11" s="1"/>
  <c r="K3984" i="11"/>
  <c r="H3984" i="11" s="1"/>
  <c r="K3987" i="11"/>
  <c r="H3987" i="11" s="1"/>
  <c r="I3995" i="11"/>
  <c r="K3998" i="11"/>
  <c r="H3998" i="11" s="1"/>
  <c r="I4003" i="11"/>
  <c r="K4005" i="11"/>
  <c r="H4005" i="11" s="1"/>
  <c r="K4007" i="11"/>
  <c r="H4007" i="11" s="1"/>
  <c r="I4011" i="11"/>
  <c r="I4018" i="11"/>
  <c r="I4023" i="11"/>
  <c r="K4024" i="11"/>
  <c r="H4024" i="11" s="1"/>
  <c r="I4026" i="11"/>
  <c r="K4029" i="11"/>
  <c r="H4029" i="11" s="1"/>
  <c r="K4032" i="11"/>
  <c r="H4032" i="11" s="1"/>
  <c r="K4039" i="11"/>
  <c r="H4039" i="11" s="1"/>
  <c r="I4042" i="11"/>
  <c r="I4047" i="11"/>
  <c r="I4051" i="11"/>
  <c r="K4056" i="11"/>
  <c r="H4056" i="11" s="1"/>
  <c r="K4059" i="11"/>
  <c r="H4059" i="11" s="1"/>
  <c r="K4066" i="11"/>
  <c r="H4066" i="11" s="1"/>
  <c r="K4071" i="11"/>
  <c r="H4071" i="11" s="1"/>
  <c r="I4074" i="11"/>
  <c r="I4075" i="11"/>
  <c r="I4078" i="11"/>
  <c r="I4081" i="11"/>
  <c r="K4082" i="11"/>
  <c r="H4082" i="11" s="1"/>
  <c r="I4092" i="11"/>
  <c r="I4094" i="11"/>
  <c r="K4096" i="11"/>
  <c r="H4096" i="11" s="1"/>
  <c r="I4099" i="11"/>
  <c r="I4102" i="11"/>
  <c r="I4107" i="11"/>
  <c r="I4109" i="11"/>
  <c r="K4111" i="11"/>
  <c r="H4111" i="11" s="1"/>
  <c r="K4113" i="11"/>
  <c r="H4113" i="11" s="1"/>
  <c r="I4115" i="11"/>
  <c r="K4117" i="11"/>
  <c r="H4117" i="11" s="1"/>
  <c r="I4119" i="11"/>
  <c r="K4132" i="11"/>
  <c r="H4132" i="11" s="1"/>
  <c r="I4138" i="11"/>
  <c r="I4147" i="11"/>
  <c r="I4150" i="11"/>
  <c r="I4153" i="11"/>
  <c r="K4156" i="11"/>
  <c r="H4156" i="11" s="1"/>
  <c r="I4159" i="11"/>
  <c r="K4168" i="11"/>
  <c r="H4168" i="11" s="1"/>
  <c r="I4175" i="11"/>
  <c r="I4197" i="11"/>
  <c r="K4199" i="11"/>
  <c r="H4199" i="11" s="1"/>
  <c r="K4202" i="11"/>
  <c r="H4202" i="11" s="1"/>
  <c r="I4203" i="11"/>
  <c r="I4205" i="11"/>
  <c r="I4208" i="11"/>
  <c r="K4209" i="11"/>
  <c r="H4209" i="11" s="1"/>
  <c r="I4214" i="11"/>
  <c r="I4216" i="11"/>
  <c r="K4220" i="11"/>
  <c r="H4220" i="11" s="1"/>
  <c r="I4224" i="11"/>
  <c r="I4227" i="11"/>
  <c r="I4230" i="11"/>
  <c r="I4234" i="11"/>
  <c r="I4239" i="11"/>
  <c r="I4240" i="11"/>
  <c r="K4242" i="11"/>
  <c r="H4242" i="11" s="1"/>
  <c r="I4245" i="11"/>
  <c r="I4248" i="11"/>
  <c r="I4251" i="11"/>
  <c r="I4255" i="11"/>
  <c r="I4257" i="11"/>
  <c r="K4262" i="11"/>
  <c r="H4262" i="11" s="1"/>
  <c r="K4270" i="11"/>
  <c r="H4270" i="11" s="1"/>
  <c r="I4272" i="11"/>
  <c r="I4274" i="11"/>
  <c r="K4276" i="11"/>
  <c r="H4276" i="11" s="1"/>
  <c r="I4279" i="11"/>
  <c r="K4283" i="11"/>
  <c r="H4283" i="11" s="1"/>
  <c r="K4285" i="11"/>
  <c r="H4285" i="11" s="1"/>
  <c r="K4288" i="11"/>
  <c r="H4288" i="11" s="1"/>
  <c r="K4290" i="11"/>
  <c r="H4290" i="11" s="1"/>
  <c r="K4292" i="11"/>
  <c r="H4292" i="11" s="1"/>
  <c r="I4303" i="11"/>
  <c r="K4306" i="11"/>
  <c r="H4306" i="11" s="1"/>
  <c r="I4310" i="11"/>
  <c r="I4313" i="11"/>
  <c r="I4315" i="11"/>
  <c r="K4317" i="11"/>
  <c r="H4317" i="11" s="1"/>
  <c r="K4320" i="11"/>
  <c r="H4320" i="11" s="1"/>
  <c r="I4323" i="11"/>
  <c r="K4324" i="11"/>
  <c r="H4324" i="11" s="1"/>
  <c r="K4330" i="11"/>
  <c r="H4330" i="11" s="1"/>
  <c r="I4331" i="11"/>
  <c r="I4334" i="11"/>
  <c r="K4336" i="11"/>
  <c r="H4336" i="11" s="1"/>
  <c r="I4496" i="11"/>
  <c r="K4498" i="11"/>
  <c r="H4498" i="11" s="1"/>
  <c r="K4506" i="11"/>
  <c r="H4506" i="11" s="1"/>
  <c r="K4509" i="11"/>
  <c r="H4509" i="11" s="1"/>
  <c r="I4517" i="11"/>
  <c r="I4522" i="11"/>
  <c r="I4524" i="11"/>
  <c r="I4531" i="11"/>
  <c r="I4537" i="11"/>
  <c r="K4543" i="11"/>
  <c r="H4543" i="11" s="1"/>
  <c r="K4547" i="11"/>
  <c r="H4547" i="11" s="1"/>
  <c r="I4555" i="11"/>
  <c r="K4560" i="11"/>
  <c r="H4560" i="11" s="1"/>
  <c r="I4564" i="11"/>
  <c r="I4566" i="11"/>
  <c r="I4570" i="11"/>
  <c r="K4573" i="11"/>
  <c r="H4573" i="11" s="1"/>
  <c r="K4575" i="11"/>
  <c r="H4575" i="11" s="1"/>
  <c r="K4584" i="11"/>
  <c r="H4584" i="11" s="1"/>
  <c r="I4587" i="11"/>
  <c r="K4590" i="11"/>
  <c r="H4590" i="11" s="1"/>
  <c r="K4592" i="11"/>
  <c r="H4592" i="11" s="1"/>
  <c r="K4596" i="11"/>
  <c r="H4596" i="11" s="1"/>
  <c r="K4599" i="11"/>
  <c r="H4599" i="11" s="1"/>
  <c r="I4603" i="11"/>
  <c r="I4606" i="11"/>
  <c r="I4608" i="11"/>
  <c r="I4611" i="11"/>
  <c r="K4628" i="11"/>
  <c r="H4628" i="11" s="1"/>
  <c r="K4631" i="11"/>
  <c r="H4631" i="11" s="1"/>
  <c r="I4634" i="11"/>
  <c r="K4638" i="11"/>
  <c r="H4638" i="11" s="1"/>
  <c r="K4641" i="11"/>
  <c r="H4641" i="11" s="1"/>
  <c r="K4645" i="11"/>
  <c r="H4645" i="11" s="1"/>
  <c r="I4649" i="11"/>
  <c r="I4651" i="11"/>
  <c r="I4656" i="11"/>
  <c r="I4658" i="11"/>
  <c r="I4661" i="11"/>
  <c r="I4664" i="11"/>
  <c r="I4667" i="11"/>
  <c r="K4670" i="11"/>
  <c r="H4670" i="11" s="1"/>
  <c r="K4672" i="11"/>
  <c r="H4672" i="11" s="1"/>
  <c r="K4675" i="11"/>
  <c r="H4675" i="11" s="1"/>
  <c r="I4678" i="11"/>
  <c r="K4683" i="11"/>
  <c r="H4683" i="11" s="1"/>
  <c r="K4686" i="11"/>
  <c r="H4686" i="11" s="1"/>
  <c r="K4691" i="11"/>
  <c r="H4691" i="11" s="1"/>
  <c r="I4694" i="11"/>
  <c r="K4695" i="11"/>
  <c r="H4695" i="11" s="1"/>
  <c r="K4698" i="11"/>
  <c r="H4698" i="11" s="1"/>
  <c r="I4706" i="11"/>
  <c r="I4709" i="11"/>
  <c r="K4715" i="11"/>
  <c r="H4715" i="11" s="1"/>
  <c r="I4721" i="11"/>
  <c r="K4724" i="11"/>
  <c r="H4724" i="11" s="1"/>
  <c r="I4729" i="11"/>
  <c r="K4731" i="11"/>
  <c r="H4731" i="11" s="1"/>
  <c r="I4735" i="11"/>
  <c r="I4738" i="11"/>
  <c r="K4751" i="11"/>
  <c r="H4751" i="11" s="1"/>
  <c r="I4755" i="11"/>
  <c r="I4770" i="11"/>
  <c r="K4781" i="11"/>
  <c r="H4781" i="11" s="1"/>
  <c r="I4784" i="11"/>
  <c r="K4786" i="11"/>
  <c r="H4786" i="11" s="1"/>
  <c r="I4788" i="11"/>
  <c r="K4790" i="11"/>
  <c r="H4790" i="11" s="1"/>
  <c r="K4805" i="11"/>
  <c r="H4805" i="11" s="1"/>
  <c r="K4808" i="11"/>
  <c r="H4808" i="11" s="1"/>
  <c r="I4828" i="11"/>
  <c r="K4831" i="11"/>
  <c r="H4831" i="11" s="1"/>
  <c r="I4838" i="11"/>
  <c r="K4840" i="11"/>
  <c r="H4840" i="11" s="1"/>
  <c r="K4843" i="11"/>
  <c r="H4843" i="11" s="1"/>
  <c r="I4845" i="11"/>
  <c r="I4851" i="11"/>
  <c r="I4854" i="11"/>
  <c r="K4857" i="11"/>
  <c r="H4857" i="11" s="1"/>
  <c r="I4860" i="11"/>
  <c r="I4865" i="11"/>
  <c r="I4872" i="11"/>
  <c r="K4874" i="11"/>
  <c r="H4874" i="11" s="1"/>
  <c r="K4877" i="11"/>
  <c r="H4877" i="11" s="1"/>
  <c r="K12" i="11"/>
  <c r="H12" i="11" s="1"/>
  <c r="I15" i="11"/>
  <c r="K17" i="11"/>
  <c r="H17" i="11" s="1"/>
  <c r="K23" i="11"/>
  <c r="H23" i="11" s="1"/>
  <c r="I34" i="11"/>
  <c r="K40" i="11"/>
  <c r="H40" i="11" s="1"/>
  <c r="K41" i="11"/>
  <c r="H41" i="11" s="1"/>
  <c r="K42" i="11"/>
  <c r="H42" i="11" s="1"/>
  <c r="K44" i="11"/>
  <c r="H44" i="11" s="1"/>
  <c r="K45" i="11"/>
  <c r="H45" i="11" s="1"/>
  <c r="I47" i="11"/>
  <c r="I51" i="11"/>
  <c r="I55" i="11"/>
  <c r="I69" i="11"/>
  <c r="I71" i="11"/>
  <c r="I74" i="11"/>
  <c r="K77" i="11"/>
  <c r="H77" i="11" s="1"/>
  <c r="I79" i="11"/>
  <c r="K82" i="11"/>
  <c r="H82" i="11" s="1"/>
  <c r="I90" i="11"/>
  <c r="I94" i="11"/>
  <c r="K97" i="11"/>
  <c r="H97" i="11" s="1"/>
  <c r="K100" i="11"/>
  <c r="H100" i="11" s="1"/>
  <c r="K103" i="11"/>
  <c r="H103" i="11" s="1"/>
  <c r="I106" i="11"/>
  <c r="K108" i="11"/>
  <c r="H108" i="11" s="1"/>
  <c r="I112" i="11"/>
  <c r="K114" i="11"/>
  <c r="H114" i="11" s="1"/>
  <c r="I118" i="11"/>
  <c r="I122" i="11"/>
  <c r="I126" i="11"/>
  <c r="I129" i="11"/>
  <c r="K147" i="11"/>
  <c r="H147" i="11" s="1"/>
  <c r="K149" i="11"/>
  <c r="H149" i="11" s="1"/>
  <c r="I152" i="11"/>
  <c r="I157" i="11"/>
  <c r="K158" i="11"/>
  <c r="H158" i="11" s="1"/>
  <c r="K166" i="11"/>
  <c r="H166" i="11" s="1"/>
  <c r="I169" i="11"/>
  <c r="K178" i="11"/>
  <c r="H178" i="11" s="1"/>
  <c r="K180" i="11"/>
  <c r="H180" i="11" s="1"/>
  <c r="I185" i="11"/>
  <c r="K188" i="11"/>
  <c r="H188" i="11" s="1"/>
  <c r="I191" i="11"/>
  <c r="I195" i="11"/>
  <c r="I198" i="11"/>
  <c r="K302" i="11"/>
  <c r="H302" i="11" s="1"/>
  <c r="K303" i="11"/>
  <c r="H303" i="11" s="1"/>
  <c r="K304" i="11"/>
  <c r="H304" i="11" s="1"/>
  <c r="I305" i="11"/>
  <c r="I306" i="11"/>
  <c r="I339" i="11"/>
  <c r="I342" i="11"/>
  <c r="I345" i="11"/>
  <c r="K346" i="11"/>
  <c r="H346" i="11" s="1"/>
  <c r="I353" i="11"/>
  <c r="K355" i="11"/>
  <c r="H355" i="11" s="1"/>
  <c r="I359" i="11"/>
  <c r="I360" i="11"/>
  <c r="K364" i="11"/>
  <c r="H364" i="11" s="1"/>
  <c r="K366" i="11"/>
  <c r="H366" i="11" s="1"/>
  <c r="K367" i="11"/>
  <c r="H367" i="11" s="1"/>
  <c r="I369" i="11"/>
  <c r="I373" i="11"/>
  <c r="K376" i="11"/>
  <c r="H376" i="11" s="1"/>
  <c r="K378" i="11"/>
  <c r="H378" i="11" s="1"/>
  <c r="K380" i="11"/>
  <c r="H380" i="11" s="1"/>
  <c r="I384" i="11"/>
  <c r="K387" i="11"/>
  <c r="H387" i="11" s="1"/>
  <c r="I390" i="11"/>
  <c r="K394" i="11"/>
  <c r="H394" i="11" s="1"/>
  <c r="K396" i="11"/>
  <c r="H396" i="11" s="1"/>
  <c r="K398" i="11"/>
  <c r="H398" i="11" s="1"/>
  <c r="K399" i="11"/>
  <c r="H399" i="11" s="1"/>
  <c r="I401" i="11"/>
  <c r="I405" i="11"/>
  <c r="I407" i="11"/>
  <c r="I410" i="11"/>
  <c r="K410" i="11"/>
  <c r="H410" i="11" s="1"/>
  <c r="I414" i="11"/>
  <c r="I416" i="11"/>
  <c r="I422" i="11"/>
  <c r="K426" i="11"/>
  <c r="H426" i="11" s="1"/>
  <c r="K428" i="11"/>
  <c r="H428" i="11" s="1"/>
  <c r="I430" i="11"/>
  <c r="I433" i="11"/>
  <c r="K438" i="11"/>
  <c r="H438" i="11" s="1"/>
  <c r="K439" i="11"/>
  <c r="H439" i="11" s="1"/>
  <c r="I441" i="11"/>
  <c r="I444" i="11"/>
  <c r="K445" i="11"/>
  <c r="H445" i="11" s="1"/>
  <c r="I447" i="11"/>
  <c r="I452" i="11"/>
  <c r="I454" i="11"/>
  <c r="I458" i="11"/>
  <c r="I460" i="11"/>
  <c r="K463" i="11"/>
  <c r="H463" i="11" s="1"/>
  <c r="I466" i="11"/>
  <c r="I469" i="11"/>
  <c r="I471" i="11"/>
  <c r="I472" i="11"/>
  <c r="K490" i="11"/>
  <c r="H490" i="11" s="1"/>
  <c r="I492" i="11"/>
  <c r="K496" i="11"/>
  <c r="H496" i="11" s="1"/>
  <c r="K498" i="11"/>
  <c r="H498" i="11" s="1"/>
  <c r="K499" i="11"/>
  <c r="H499" i="11" s="1"/>
  <c r="I501" i="11"/>
  <c r="I503" i="11"/>
  <c r="K504" i="11"/>
  <c r="H504" i="11" s="1"/>
  <c r="I506" i="11"/>
  <c r="K508" i="11"/>
  <c r="H508" i="11" s="1"/>
  <c r="I510" i="11"/>
  <c r="I511" i="11"/>
  <c r="I514" i="11"/>
  <c r="K516" i="11"/>
  <c r="H516" i="11" s="1"/>
  <c r="K519" i="11"/>
  <c r="H519" i="11" s="1"/>
  <c r="K520" i="11"/>
  <c r="H520" i="11" s="1"/>
  <c r="K525" i="11"/>
  <c r="H525" i="11" s="1"/>
  <c r="K528" i="11"/>
  <c r="H528" i="11" s="1"/>
  <c r="K530" i="11"/>
  <c r="H530" i="11" s="1"/>
  <c r="K550" i="11"/>
  <c r="H550" i="11" s="1"/>
  <c r="K552" i="11"/>
  <c r="H552" i="11" s="1"/>
  <c r="I554" i="11"/>
  <c r="I556" i="11"/>
  <c r="I557" i="11"/>
  <c r="I561" i="11"/>
  <c r="I563" i="11"/>
  <c r="K563" i="11"/>
  <c r="H563" i="11" s="1"/>
  <c r="K565" i="11"/>
  <c r="H565" i="11" s="1"/>
  <c r="K567" i="11"/>
  <c r="H567" i="11" s="1"/>
  <c r="K572" i="11"/>
  <c r="H572" i="11" s="1"/>
  <c r="I574" i="11"/>
  <c r="I578" i="11"/>
  <c r="K580" i="11"/>
  <c r="H580" i="11" s="1"/>
  <c r="K582" i="11"/>
  <c r="H582" i="11" s="1"/>
  <c r="I584" i="11"/>
  <c r="I616" i="11"/>
  <c r="I625" i="11"/>
  <c r="K627" i="11"/>
  <c r="H627" i="11" s="1"/>
  <c r="I638" i="11"/>
  <c r="K641" i="11"/>
  <c r="H641" i="11" s="1"/>
  <c r="I645" i="11"/>
  <c r="I658" i="11"/>
  <c r="K659" i="11"/>
  <c r="H659" i="11" s="1"/>
  <c r="I662" i="11"/>
  <c r="K669" i="11"/>
  <c r="H669" i="11" s="1"/>
  <c r="K671" i="11"/>
  <c r="H671" i="11" s="1"/>
  <c r="I672" i="11"/>
  <c r="K672" i="11"/>
  <c r="H672" i="11" s="1"/>
  <c r="I673" i="11"/>
  <c r="K673" i="11"/>
  <c r="H673" i="11" s="1"/>
  <c r="I674" i="11"/>
  <c r="K674" i="11"/>
  <c r="H674" i="11" s="1"/>
  <c r="K676" i="11"/>
  <c r="H676" i="11" s="1"/>
  <c r="K677" i="11"/>
  <c r="H677" i="11" s="1"/>
  <c r="I680" i="11"/>
  <c r="K681" i="11"/>
  <c r="H681" i="11" s="1"/>
  <c r="K683" i="11"/>
  <c r="H683" i="11" s="1"/>
  <c r="K685" i="11"/>
  <c r="H685" i="11" s="1"/>
  <c r="I697" i="11"/>
  <c r="K697" i="11"/>
  <c r="H697" i="11" s="1"/>
  <c r="K699" i="11"/>
  <c r="H699" i="11" s="1"/>
  <c r="K701" i="11"/>
  <c r="H701" i="11" s="1"/>
  <c r="K704" i="11"/>
  <c r="H704" i="11" s="1"/>
  <c r="I726" i="11"/>
  <c r="I731" i="11"/>
  <c r="I733" i="11"/>
  <c r="I737" i="11"/>
  <c r="K739" i="11"/>
  <c r="H739" i="11" s="1"/>
  <c r="I742" i="11"/>
  <c r="K744" i="11"/>
  <c r="H744" i="11" s="1"/>
  <c r="I746" i="11"/>
  <c r="I749" i="11"/>
  <c r="I750" i="11"/>
  <c r="K754" i="11"/>
  <c r="H754" i="11" s="1"/>
  <c r="I758" i="11"/>
  <c r="I767" i="11"/>
  <c r="I769" i="11"/>
  <c r="I772" i="11"/>
  <c r="K774" i="11"/>
  <c r="H774" i="11" s="1"/>
  <c r="I776" i="11"/>
  <c r="K779" i="11"/>
  <c r="H779" i="11" s="1"/>
  <c r="K781" i="11"/>
  <c r="H781" i="11" s="1"/>
  <c r="K782" i="11"/>
  <c r="H782" i="11" s="1"/>
  <c r="K794" i="11"/>
  <c r="H794" i="11" s="1"/>
  <c r="K817" i="11"/>
  <c r="H817" i="11" s="1"/>
  <c r="K818" i="11"/>
  <c r="H818" i="11" s="1"/>
  <c r="K820" i="11"/>
  <c r="H820" i="11" s="1"/>
  <c r="K822" i="11"/>
  <c r="H822" i="11" s="1"/>
  <c r="I826" i="11"/>
  <c r="I828" i="11"/>
  <c r="K830" i="11"/>
  <c r="H830" i="11" s="1"/>
  <c r="I833" i="11"/>
  <c r="K835" i="11"/>
  <c r="H835" i="11" s="1"/>
  <c r="K837" i="11"/>
  <c r="H837" i="11" s="1"/>
  <c r="I842" i="11"/>
  <c r="K843" i="11"/>
  <c r="H843" i="11" s="1"/>
  <c r="I845" i="11"/>
  <c r="K848" i="11"/>
  <c r="H848" i="11" s="1"/>
  <c r="K850" i="11"/>
  <c r="H850" i="11" s="1"/>
  <c r="K853" i="11"/>
  <c r="H853" i="11" s="1"/>
  <c r="I858" i="11"/>
  <c r="K868" i="11"/>
  <c r="H868" i="11" s="1"/>
  <c r="I873" i="11"/>
  <c r="K921" i="11"/>
  <c r="H921" i="11" s="1"/>
  <c r="I929" i="11"/>
  <c r="I935" i="11"/>
  <c r="I937" i="11"/>
  <c r="K943" i="11"/>
  <c r="H943" i="11" s="1"/>
  <c r="I950" i="11"/>
  <c r="I953" i="11"/>
  <c r="I957" i="11"/>
  <c r="K959" i="11"/>
  <c r="H959" i="11" s="1"/>
  <c r="K964" i="11"/>
  <c r="H964" i="11" s="1"/>
  <c r="K966" i="11"/>
  <c r="H966" i="11" s="1"/>
  <c r="K969" i="11"/>
  <c r="H969" i="11" s="1"/>
  <c r="I972" i="11"/>
  <c r="K1048" i="11"/>
  <c r="H1048" i="11" s="1"/>
  <c r="K1051" i="11"/>
  <c r="H1051" i="11" s="1"/>
  <c r="K1053" i="11"/>
  <c r="H1053" i="11" s="1"/>
  <c r="K1067" i="11"/>
  <c r="H1067" i="11" s="1"/>
  <c r="K1071" i="11"/>
  <c r="H1071" i="11" s="1"/>
  <c r="K1073" i="11"/>
  <c r="H1073" i="11" s="1"/>
  <c r="I1077" i="11"/>
  <c r="I1080" i="11"/>
  <c r="K1084" i="11"/>
  <c r="H1084" i="11" s="1"/>
  <c r="I1089" i="11"/>
  <c r="K1092" i="11"/>
  <c r="H1092" i="11" s="1"/>
  <c r="K1094" i="11"/>
  <c r="H1094" i="11" s="1"/>
  <c r="I1097" i="11"/>
  <c r="I1100" i="11"/>
  <c r="I1102" i="11"/>
  <c r="I1104" i="11"/>
  <c r="I1107" i="11"/>
  <c r="K1113" i="11"/>
  <c r="H1113" i="11" s="1"/>
  <c r="I1116" i="11"/>
  <c r="K1117" i="11"/>
  <c r="H1117" i="11" s="1"/>
  <c r="I1119" i="11"/>
  <c r="I1122" i="11"/>
  <c r="K1124" i="11"/>
  <c r="H1124" i="11" s="1"/>
  <c r="K1127" i="11"/>
  <c r="H1127" i="11" s="1"/>
  <c r="K1129" i="11"/>
  <c r="H1129" i="11" s="1"/>
  <c r="K1132" i="11"/>
  <c r="H1132" i="11" s="1"/>
  <c r="I1147" i="11"/>
  <c r="K1151" i="11"/>
  <c r="H1151" i="11" s="1"/>
  <c r="K1153" i="11"/>
  <c r="H1153" i="11" s="1"/>
  <c r="I1156" i="11"/>
  <c r="K1162" i="11"/>
  <c r="H1162" i="11" s="1"/>
  <c r="K1167" i="11"/>
  <c r="H1167" i="11" s="1"/>
  <c r="I1177" i="11"/>
  <c r="I1178" i="11"/>
  <c r="K1183" i="11"/>
  <c r="H1183" i="11" s="1"/>
  <c r="I1188" i="11"/>
  <c r="K1191" i="11"/>
  <c r="H1191" i="11" s="1"/>
  <c r="I1195" i="11"/>
  <c r="I1197" i="11"/>
  <c r="I1200" i="11"/>
  <c r="K1201" i="11"/>
  <c r="H1201" i="11" s="1"/>
  <c r="I1204" i="11"/>
  <c r="K1205" i="11"/>
  <c r="H1205" i="11" s="1"/>
  <c r="K1430" i="11"/>
  <c r="H1430" i="11" s="1"/>
  <c r="K1438" i="11"/>
  <c r="H1438" i="11" s="1"/>
  <c r="I1441" i="11"/>
  <c r="K1443" i="11"/>
  <c r="H1443" i="11" s="1"/>
  <c r="I1447" i="11"/>
  <c r="I1456" i="11"/>
  <c r="K1459" i="11"/>
  <c r="H1459" i="11" s="1"/>
  <c r="K1465" i="11"/>
  <c r="H1465" i="11" s="1"/>
  <c r="I1467" i="11"/>
  <c r="K1470" i="11"/>
  <c r="H1470" i="11" s="1"/>
  <c r="K1471" i="11"/>
  <c r="H1471" i="11" s="1"/>
  <c r="K1476" i="11"/>
  <c r="H1476" i="11" s="1"/>
  <c r="I1480" i="11"/>
  <c r="K1482" i="11"/>
  <c r="H1482" i="11" s="1"/>
  <c r="I1490" i="11"/>
  <c r="K1491" i="11"/>
  <c r="H1491" i="11" s="1"/>
  <c r="K1492" i="11"/>
  <c r="H1492" i="11" s="1"/>
  <c r="I1495" i="11"/>
  <c r="K1496" i="11"/>
  <c r="H1496" i="11" s="1"/>
  <c r="I1500" i="11"/>
  <c r="K1503" i="11"/>
  <c r="H1503" i="11" s="1"/>
  <c r="K1505" i="11"/>
  <c r="H1505" i="11" s="1"/>
  <c r="K1509" i="11"/>
  <c r="H1509" i="11" s="1"/>
  <c r="I1513" i="11"/>
  <c r="K1514" i="11"/>
  <c r="H1514" i="11" s="1"/>
  <c r="I1516" i="11"/>
  <c r="K1517" i="11"/>
  <c r="H1517" i="11" s="1"/>
  <c r="I1519" i="11"/>
  <c r="K1521" i="11"/>
  <c r="H1521" i="11" s="1"/>
  <c r="I1523" i="11"/>
  <c r="K1525" i="11"/>
  <c r="H1525" i="11" s="1"/>
  <c r="I1527" i="11"/>
  <c r="I1530" i="11"/>
  <c r="I1532" i="11"/>
  <c r="I1535" i="11"/>
  <c r="I1537" i="11"/>
  <c r="K1541" i="11"/>
  <c r="H1541" i="11" s="1"/>
  <c r="I1543" i="11"/>
  <c r="I1545" i="11"/>
  <c r="K1547" i="11"/>
  <c r="H1547" i="11" s="1"/>
  <c r="I1596" i="11"/>
  <c r="I1598" i="11"/>
  <c r="I1600" i="11"/>
  <c r="I1602" i="11"/>
  <c r="K1604" i="11"/>
  <c r="H1604" i="11" s="1"/>
  <c r="K1607" i="11"/>
  <c r="H1607" i="11" s="1"/>
  <c r="I1610" i="11"/>
  <c r="I1614" i="11"/>
  <c r="K1615" i="11"/>
  <c r="H1615" i="11" s="1"/>
  <c r="I1621" i="11"/>
  <c r="I1632" i="11"/>
  <c r="K1633" i="11"/>
  <c r="H1633" i="11" s="1"/>
  <c r="K1636" i="11"/>
  <c r="H1636" i="11" s="1"/>
  <c r="K1638" i="11"/>
  <c r="H1638" i="11" s="1"/>
  <c r="K1642" i="11"/>
  <c r="H1642" i="11" s="1"/>
  <c r="K1644" i="11"/>
  <c r="H1644" i="11" s="1"/>
  <c r="I1656" i="11"/>
  <c r="I1658" i="11"/>
  <c r="K1660" i="11"/>
  <c r="H1660" i="11" s="1"/>
  <c r="I1662" i="11"/>
  <c r="I1664" i="11"/>
  <c r="K1665" i="11"/>
  <c r="H1665" i="11" s="1"/>
  <c r="I1667" i="11"/>
  <c r="K1668" i="11"/>
  <c r="H1668" i="11" s="1"/>
  <c r="K1670" i="11"/>
  <c r="H1670" i="11" s="1"/>
  <c r="K1676" i="11"/>
  <c r="H1676" i="11" s="1"/>
  <c r="I1679" i="11"/>
  <c r="K1681" i="11"/>
  <c r="H1681" i="11" s="1"/>
  <c r="I1683" i="11"/>
  <c r="I1685" i="11"/>
  <c r="K1689" i="11"/>
  <c r="H1689" i="11" s="1"/>
  <c r="I1691" i="11"/>
  <c r="K1693" i="11"/>
  <c r="H1693" i="11" s="1"/>
  <c r="I1696" i="11"/>
  <c r="K1697" i="11"/>
  <c r="H1697" i="11" s="1"/>
  <c r="K1729" i="11"/>
  <c r="H1729" i="11" s="1"/>
  <c r="K1737" i="11"/>
  <c r="H1737" i="11" s="1"/>
  <c r="I1740" i="11"/>
  <c r="I1743" i="11"/>
  <c r="I1745" i="11"/>
  <c r="K1746" i="11"/>
  <c r="H1746" i="11" s="1"/>
  <c r="I1748" i="11"/>
  <c r="K1751" i="11"/>
  <c r="H1751" i="11" s="1"/>
  <c r="K1753" i="11"/>
  <c r="H1753" i="11" s="1"/>
  <c r="I1756" i="11"/>
  <c r="I1759" i="11"/>
  <c r="I1761" i="11"/>
  <c r="I1772" i="11"/>
  <c r="I1774" i="11"/>
  <c r="K1776" i="11"/>
  <c r="H1776" i="11" s="1"/>
  <c r="K1777" i="11"/>
  <c r="H1777" i="11" s="1"/>
  <c r="I1779" i="11"/>
  <c r="K1780" i="11"/>
  <c r="H1780" i="11" s="1"/>
  <c r="K1781" i="11"/>
  <c r="H1781" i="11" s="1"/>
  <c r="I1783" i="11"/>
  <c r="K1784" i="11"/>
  <c r="H1784" i="11" s="1"/>
  <c r="K1786" i="11"/>
  <c r="H1786" i="11" s="1"/>
  <c r="K1810" i="11"/>
  <c r="H1810" i="11" s="1"/>
  <c r="K1813" i="11"/>
  <c r="H1813" i="11" s="1"/>
  <c r="K1815" i="11"/>
  <c r="H1815" i="11" s="1"/>
  <c r="I1983" i="11"/>
  <c r="I1985" i="11"/>
  <c r="K1994" i="11"/>
  <c r="H1994" i="11" s="1"/>
  <c r="K1998" i="11"/>
  <c r="H1998" i="11" s="1"/>
  <c r="K2000" i="11"/>
  <c r="H2000" i="11" s="1"/>
  <c r="K2004" i="11"/>
  <c r="H2004" i="11" s="1"/>
  <c r="K2010" i="11"/>
  <c r="H2010" i="11" s="1"/>
  <c r="K2015" i="11"/>
  <c r="H2015" i="11" s="1"/>
  <c r="K2017" i="11"/>
  <c r="H2017" i="11" s="1"/>
  <c r="I2020" i="11"/>
  <c r="K2022" i="11"/>
  <c r="H2022" i="11" s="1"/>
  <c r="K2025" i="11"/>
  <c r="H2025" i="11" s="1"/>
  <c r="K2034" i="11"/>
  <c r="H2034" i="11" s="1"/>
  <c r="K2043" i="11"/>
  <c r="H2043" i="11" s="1"/>
  <c r="K2045" i="11"/>
  <c r="H2045" i="11" s="1"/>
  <c r="K2052" i="11"/>
  <c r="H2052" i="11" s="1"/>
  <c r="K2055" i="11"/>
  <c r="H2055" i="11" s="1"/>
  <c r="I2062" i="11"/>
  <c r="K2063" i="11"/>
  <c r="H2063" i="11" s="1"/>
  <c r="K2067" i="11"/>
  <c r="H2067" i="11" s="1"/>
  <c r="I2082" i="11"/>
  <c r="I2145" i="11"/>
  <c r="K2152" i="11"/>
  <c r="H2152" i="11" s="1"/>
  <c r="I2154" i="11"/>
  <c r="K2156" i="11"/>
  <c r="H2156" i="11" s="1"/>
  <c r="K2158" i="11"/>
  <c r="H2158" i="11" s="1"/>
  <c r="I2162" i="11"/>
  <c r="K2164" i="11"/>
  <c r="H2164" i="11" s="1"/>
  <c r="K2166" i="11"/>
  <c r="H2166" i="11" s="1"/>
  <c r="K2168" i="11"/>
  <c r="H2168" i="11" s="1"/>
  <c r="I2171" i="11"/>
  <c r="I2172" i="11"/>
  <c r="K2174" i="11"/>
  <c r="H2174" i="11" s="1"/>
  <c r="K2176" i="11"/>
  <c r="H2176" i="11" s="1"/>
  <c r="I2179" i="11"/>
  <c r="K2180" i="11"/>
  <c r="H2180" i="11" s="1"/>
  <c r="I2184" i="11"/>
  <c r="K2185" i="11"/>
  <c r="H2185" i="11" s="1"/>
  <c r="I2187" i="11"/>
  <c r="K2188" i="11"/>
  <c r="H2188" i="11" s="1"/>
  <c r="K2194" i="11"/>
  <c r="H2194" i="11" s="1"/>
  <c r="K2196" i="11"/>
  <c r="H2196" i="11" s="1"/>
  <c r="K2197" i="11"/>
  <c r="H2197" i="11" s="1"/>
  <c r="K2200" i="11"/>
  <c r="H2200" i="11" s="1"/>
  <c r="I2219" i="11"/>
  <c r="I2220" i="11"/>
  <c r="K2222" i="11"/>
  <c r="H2222" i="11" s="1"/>
  <c r="I2226" i="11"/>
  <c r="I2236" i="11"/>
  <c r="I2244" i="11"/>
  <c r="K2246" i="11"/>
  <c r="H2246" i="11" s="1"/>
  <c r="I2250" i="11"/>
  <c r="K2252" i="11"/>
  <c r="H2252" i="11" s="1"/>
  <c r="I2255" i="11"/>
  <c r="K2256" i="11"/>
  <c r="H2256" i="11" s="1"/>
  <c r="K2258" i="11"/>
  <c r="H2258" i="11" s="1"/>
  <c r="I2263" i="11"/>
  <c r="K2267" i="11"/>
  <c r="H2267" i="11" s="1"/>
  <c r="I2270" i="11"/>
  <c r="K2273" i="11"/>
  <c r="H2273" i="11" s="1"/>
  <c r="I2277" i="11"/>
  <c r="I2280" i="11"/>
  <c r="I2283" i="11"/>
  <c r="I2286" i="11"/>
  <c r="K2287" i="11"/>
  <c r="H2287" i="11" s="1"/>
  <c r="K2290" i="11"/>
  <c r="H2290" i="11" s="1"/>
  <c r="I2293" i="11"/>
  <c r="I2295" i="11"/>
  <c r="I2299" i="11"/>
  <c r="K2303" i="11"/>
  <c r="H2303" i="11" s="1"/>
  <c r="I2307" i="11"/>
  <c r="I2314" i="11"/>
  <c r="I2316" i="11"/>
  <c r="I2318" i="11"/>
  <c r="K2320" i="11"/>
  <c r="H2320" i="11" s="1"/>
  <c r="I2329" i="11"/>
  <c r="I2333" i="11"/>
  <c r="K2336" i="11"/>
  <c r="H2336" i="11" s="1"/>
  <c r="I2338" i="11"/>
  <c r="I2340" i="11"/>
  <c r="I2342" i="11"/>
  <c r="K2344" i="11"/>
  <c r="H2344" i="11" s="1"/>
  <c r="K2350" i="11"/>
  <c r="H2350" i="11" s="1"/>
  <c r="I2356" i="11"/>
  <c r="K2359" i="11"/>
  <c r="H2359" i="11" s="1"/>
  <c r="I2362" i="11"/>
  <c r="I2365" i="11"/>
  <c r="K2398" i="11"/>
  <c r="H2398" i="11" s="1"/>
  <c r="K2400" i="11"/>
  <c r="H2400" i="11" s="1"/>
  <c r="K2402" i="11"/>
  <c r="H2402" i="11" s="1"/>
  <c r="K2406" i="11"/>
  <c r="H2406" i="11" s="1"/>
  <c r="K2408" i="11"/>
  <c r="H2408" i="11" s="1"/>
  <c r="I2502" i="11"/>
  <c r="I2503" i="11"/>
  <c r="K2510" i="11"/>
  <c r="H2510" i="11" s="1"/>
  <c r="K2512" i="11"/>
  <c r="H2512" i="11" s="1"/>
  <c r="K2515" i="11"/>
  <c r="H2515" i="11" s="1"/>
  <c r="K2519" i="11"/>
  <c r="H2519" i="11" s="1"/>
  <c r="K2523" i="11"/>
  <c r="H2523" i="11" s="1"/>
  <c r="K2527" i="11"/>
  <c r="H2527" i="11" s="1"/>
  <c r="K2529" i="11"/>
  <c r="H2529" i="11" s="1"/>
  <c r="K2532" i="11"/>
  <c r="H2532" i="11" s="1"/>
  <c r="I2534" i="11"/>
  <c r="K2538" i="11"/>
  <c r="H2538" i="11" s="1"/>
  <c r="K2540" i="11"/>
  <c r="H2540" i="11" s="1"/>
  <c r="I2543" i="11"/>
  <c r="I2544" i="11"/>
  <c r="I2545" i="11"/>
  <c r="K2572" i="11"/>
  <c r="H2572" i="11" s="1"/>
  <c r="K2577" i="11"/>
  <c r="H2577" i="11" s="1"/>
  <c r="K2579" i="11"/>
  <c r="H2579" i="11" s="1"/>
  <c r="I2581" i="11"/>
  <c r="I2584" i="11"/>
  <c r="K2589" i="11"/>
  <c r="H2589" i="11" s="1"/>
  <c r="I2592" i="11"/>
  <c r="I2595" i="11"/>
  <c r="K2599" i="11"/>
  <c r="H2599" i="11" s="1"/>
  <c r="I2615" i="11"/>
  <c r="K2618" i="11"/>
  <c r="H2618" i="11" s="1"/>
  <c r="K2628" i="11"/>
  <c r="H2628" i="11" s="1"/>
  <c r="K2630" i="11"/>
  <c r="H2630" i="11" s="1"/>
  <c r="K2631" i="11"/>
  <c r="H2631" i="11" s="1"/>
  <c r="I2634" i="11"/>
  <c r="K2635" i="11"/>
  <c r="H2635" i="11" s="1"/>
  <c r="K2637" i="11"/>
  <c r="H2637" i="11" s="1"/>
  <c r="K2638" i="11"/>
  <c r="H2638" i="11" s="1"/>
  <c r="I2641" i="11"/>
  <c r="K2642" i="11"/>
  <c r="H2642" i="11" s="1"/>
  <c r="I2644" i="11"/>
  <c r="K2645" i="11"/>
  <c r="H2645" i="11" s="1"/>
  <c r="K2646" i="11"/>
  <c r="H2646" i="11" s="1"/>
  <c r="I2649" i="11"/>
  <c r="I2650" i="11"/>
  <c r="K2651" i="11"/>
  <c r="H2651" i="11" s="1"/>
  <c r="I2654" i="11"/>
  <c r="I2948" i="11"/>
  <c r="K2951" i="11"/>
  <c r="H2951" i="11" s="1"/>
  <c r="I2953" i="11"/>
  <c r="I2955" i="11"/>
  <c r="I2958" i="11"/>
  <c r="I2960" i="11"/>
  <c r="I2963" i="11"/>
  <c r="I2964" i="11"/>
  <c r="K2966" i="11"/>
  <c r="H2966" i="11" s="1"/>
  <c r="K2971" i="11"/>
  <c r="H2971" i="11" s="1"/>
  <c r="I2977" i="11"/>
  <c r="I2979" i="11"/>
  <c r="K2982" i="11"/>
  <c r="H2982" i="11" s="1"/>
  <c r="I3131" i="11"/>
  <c r="I3137" i="11"/>
  <c r="K3381" i="11"/>
  <c r="H3381" i="11" s="1"/>
  <c r="K3400" i="11"/>
  <c r="H3400" i="11" s="1"/>
  <c r="K3403" i="11"/>
  <c r="H3403" i="11" s="1"/>
  <c r="I3406" i="11"/>
  <c r="I3411" i="11"/>
  <c r="K3412" i="11"/>
  <c r="H3412" i="11" s="1"/>
  <c r="I3908" i="11"/>
  <c r="K3912" i="11"/>
  <c r="H3912" i="11" s="1"/>
  <c r="K3914" i="11"/>
  <c r="H3914" i="11" s="1"/>
  <c r="I3918" i="11"/>
  <c r="I3919" i="11"/>
  <c r="I3928" i="11"/>
  <c r="I3931" i="11"/>
  <c r="K3936" i="11"/>
  <c r="H3936" i="11" s="1"/>
  <c r="K3939" i="11"/>
  <c r="H3939" i="11" s="1"/>
  <c r="K3941" i="11"/>
  <c r="H3941" i="11" s="1"/>
  <c r="I3944" i="11"/>
  <c r="K3946" i="11"/>
  <c r="H3946" i="11" s="1"/>
  <c r="K3948" i="11"/>
  <c r="H3948" i="11" s="1"/>
  <c r="I3952" i="11"/>
  <c r="I3965" i="11"/>
  <c r="K3967" i="11"/>
  <c r="H3967" i="11" s="1"/>
  <c r="K3970" i="11"/>
  <c r="H3970" i="11" s="1"/>
  <c r="I3972" i="11"/>
  <c r="K3975" i="11"/>
  <c r="H3975" i="11" s="1"/>
  <c r="K3977" i="11"/>
  <c r="H3977" i="11" s="1"/>
  <c r="K3980" i="11"/>
  <c r="H3980" i="11" s="1"/>
  <c r="K3982" i="11"/>
  <c r="H3982" i="11" s="1"/>
  <c r="K3989" i="11"/>
  <c r="H3989" i="11" s="1"/>
  <c r="K3994" i="11"/>
  <c r="H3994" i="11" s="1"/>
  <c r="I3997" i="11"/>
  <c r="I4000" i="11"/>
  <c r="I4002" i="11"/>
  <c r="K4012" i="11"/>
  <c r="H4012" i="11" s="1"/>
  <c r="I4015" i="11"/>
  <c r="K4017" i="11"/>
  <c r="H4017" i="11" s="1"/>
  <c r="I4020" i="11"/>
  <c r="I4031" i="11"/>
  <c r="K4036" i="11"/>
  <c r="H4036" i="11" s="1"/>
  <c r="K4044" i="11"/>
  <c r="H4044" i="11" s="1"/>
  <c r="I4048" i="11"/>
  <c r="K4049" i="11"/>
  <c r="H4049" i="11" s="1"/>
  <c r="K4052" i="11"/>
  <c r="H4052" i="11" s="1"/>
  <c r="I4054" i="11"/>
  <c r="K4057" i="11"/>
  <c r="H4057" i="11" s="1"/>
  <c r="K4058" i="11"/>
  <c r="H4058" i="11" s="1"/>
  <c r="K4064" i="11"/>
  <c r="H4064" i="11" s="1"/>
  <c r="I4071" i="11"/>
  <c r="K4076" i="11"/>
  <c r="H4076" i="11" s="1"/>
  <c r="K4079" i="11"/>
  <c r="H4079" i="11" s="1"/>
  <c r="K4081" i="11"/>
  <c r="H4081" i="11" s="1"/>
  <c r="K4102" i="11"/>
  <c r="H4102" i="11" s="1"/>
  <c r="K4104" i="11"/>
  <c r="H4104" i="11" s="1"/>
  <c r="I4108" i="11"/>
  <c r="I4112" i="11"/>
  <c r="I4114" i="11"/>
  <c r="I4117" i="11"/>
  <c r="K4119" i="11"/>
  <c r="H4119" i="11" s="1"/>
  <c r="I4121" i="11"/>
  <c r="I4123" i="11"/>
  <c r="I4125" i="11"/>
  <c r="I4128" i="11"/>
  <c r="K4130" i="11"/>
  <c r="H4130" i="11" s="1"/>
  <c r="K4133" i="11"/>
  <c r="H4133" i="11" s="1"/>
  <c r="K4137" i="11"/>
  <c r="H4137" i="11" s="1"/>
  <c r="I4141" i="11"/>
  <c r="K4144" i="11"/>
  <c r="H4144" i="11" s="1"/>
  <c r="K4147" i="11"/>
  <c r="H4147" i="11" s="1"/>
  <c r="I4151" i="11"/>
  <c r="K4151" i="11"/>
  <c r="H4151" i="11" s="1"/>
  <c r="I4155" i="11"/>
  <c r="I4158" i="11"/>
  <c r="K4160" i="11"/>
  <c r="H4160" i="11" s="1"/>
  <c r="I4163" i="11"/>
  <c r="I4167" i="11"/>
  <c r="I4168" i="11"/>
  <c r="K4175" i="11"/>
  <c r="H4175" i="11" s="1"/>
  <c r="I4188" i="11"/>
  <c r="K4233" i="11"/>
  <c r="H4233" i="11" s="1"/>
  <c r="I4238" i="11"/>
  <c r="I4242" i="11"/>
  <c r="I4246" i="11"/>
  <c r="K4247" i="11"/>
  <c r="H4247" i="11" s="1"/>
  <c r="I4250" i="11"/>
  <c r="I4252" i="11"/>
  <c r="I4254" i="11"/>
  <c r="I4291" i="11"/>
  <c r="K4295" i="11"/>
  <c r="H4295" i="11" s="1"/>
  <c r="I4297" i="11"/>
  <c r="I4300" i="11"/>
  <c r="I4302" i="11"/>
  <c r="K4304" i="11"/>
  <c r="H4304" i="11" s="1"/>
  <c r="I4311" i="11"/>
  <c r="I4316" i="11"/>
  <c r="I4324" i="11"/>
  <c r="I4328" i="11"/>
  <c r="I4332" i="11"/>
  <c r="I4336" i="11"/>
  <c r="I4491" i="11"/>
  <c r="K4493" i="11"/>
  <c r="H4493" i="11" s="1"/>
  <c r="K4495" i="11"/>
  <c r="H4495" i="11" s="1"/>
  <c r="I4500" i="11"/>
  <c r="K4503" i="11"/>
  <c r="H4503" i="11" s="1"/>
  <c r="I4505" i="11"/>
  <c r="I4510" i="11"/>
  <c r="I4516" i="11"/>
  <c r="I4520" i="11"/>
  <c r="I4523" i="11"/>
  <c r="I4525" i="11"/>
  <c r="K4537" i="11"/>
  <c r="H4537" i="11" s="1"/>
  <c r="I4542" i="11"/>
  <c r="K4544" i="11"/>
  <c r="H4544" i="11" s="1"/>
  <c r="I4547" i="11"/>
  <c r="I4549" i="11"/>
  <c r="I4553" i="11"/>
  <c r="K4568" i="11"/>
  <c r="H4568" i="11" s="1"/>
  <c r="K4580" i="11"/>
  <c r="H4580" i="11" s="1"/>
  <c r="I4583" i="11"/>
  <c r="I4589" i="11"/>
  <c r="I4594" i="11"/>
  <c r="I4599" i="11"/>
  <c r="I4602" i="11"/>
  <c r="I4604" i="11"/>
  <c r="K4606" i="11"/>
  <c r="H4606" i="11" s="1"/>
  <c r="I4612" i="11"/>
  <c r="K4615" i="11"/>
  <c r="H4615" i="11" s="1"/>
  <c r="K4617" i="11"/>
  <c r="H4617" i="11" s="1"/>
  <c r="K4620" i="11"/>
  <c r="H4620" i="11" s="1"/>
  <c r="I4623" i="11"/>
  <c r="I4625" i="11"/>
  <c r="K4634" i="11"/>
  <c r="H4634" i="11" s="1"/>
  <c r="K4636" i="11"/>
  <c r="H4636" i="11" s="1"/>
  <c r="I4639" i="11"/>
  <c r="K4642" i="11"/>
  <c r="H4642" i="11" s="1"/>
  <c r="K4644" i="11"/>
  <c r="H4644" i="11" s="1"/>
  <c r="I4647" i="11"/>
  <c r="K4649" i="11"/>
  <c r="H4649" i="11" s="1"/>
  <c r="K4654" i="11"/>
  <c r="H4654" i="11" s="1"/>
  <c r="K4659" i="11"/>
  <c r="H4659" i="11" s="1"/>
  <c r="I4697" i="11"/>
  <c r="I4700" i="11"/>
  <c r="K4705" i="11"/>
  <c r="H4705" i="11" s="1"/>
  <c r="I4716" i="11"/>
  <c r="I4723" i="11"/>
  <c r="I4725" i="11"/>
  <c r="K4727" i="11"/>
  <c r="H4727" i="11" s="1"/>
  <c r="I4730" i="11"/>
  <c r="I4733" i="11"/>
  <c r="K4735" i="11"/>
  <c r="H4735" i="11" s="1"/>
  <c r="I4739" i="11"/>
  <c r="I4742" i="11"/>
  <c r="I4744" i="11"/>
  <c r="K4748" i="11"/>
  <c r="H4748" i="11" s="1"/>
  <c r="K4752" i="11"/>
  <c r="H4752" i="11" s="1"/>
  <c r="K4754" i="11"/>
  <c r="H4754" i="11" s="1"/>
  <c r="K4761" i="11"/>
  <c r="H4761" i="11" s="1"/>
  <c r="K4764" i="11"/>
  <c r="H4764" i="11" s="1"/>
  <c r="K4775" i="11"/>
  <c r="H4775" i="11" s="1"/>
  <c r="K4778" i="11"/>
  <c r="H4778" i="11" s="1"/>
  <c r="I4781" i="11"/>
  <c r="K4787" i="11"/>
  <c r="H4787" i="11" s="1"/>
  <c r="K4789" i="11"/>
  <c r="H4789" i="11" s="1"/>
  <c r="K4793" i="11"/>
  <c r="H4793" i="11" s="1"/>
  <c r="K4797" i="11"/>
  <c r="H4797" i="11" s="1"/>
  <c r="I4800" i="11"/>
  <c r="I4803" i="11"/>
  <c r="K4816" i="11"/>
  <c r="H4816" i="11" s="1"/>
  <c r="I4818" i="11"/>
  <c r="I4821" i="11"/>
  <c r="K4825" i="11"/>
  <c r="H4825" i="11" s="1"/>
  <c r="K4828" i="11"/>
  <c r="H4828" i="11" s="1"/>
  <c r="K4832" i="11"/>
  <c r="H4832" i="11" s="1"/>
  <c r="K4834" i="11"/>
  <c r="H4834" i="11" s="1"/>
  <c r="I4837" i="11"/>
  <c r="I4840" i="11"/>
  <c r="I4847" i="11"/>
  <c r="I4890" i="11"/>
  <c r="I4894" i="11"/>
  <c r="I4897" i="11"/>
  <c r="K4928" i="11"/>
  <c r="H4928" i="11" s="1"/>
  <c r="I4931" i="11"/>
  <c r="K4933" i="11"/>
  <c r="H4933" i="11" s="1"/>
  <c r="K4936" i="11"/>
  <c r="H4936" i="11" s="1"/>
  <c r="K4938" i="11"/>
  <c r="H4938" i="11" s="1"/>
  <c r="I4944" i="11"/>
  <c r="I4946" i="11"/>
  <c r="K4953" i="11"/>
  <c r="H4953" i="11" s="1"/>
  <c r="K4955" i="11"/>
  <c r="H4955" i="11" s="1"/>
  <c r="I4957" i="11"/>
  <c r="K4960" i="11"/>
  <c r="H4960" i="11" s="1"/>
  <c r="K4962" i="11"/>
  <c r="H4962" i="11" s="1"/>
  <c r="K4981" i="11"/>
  <c r="H4981" i="11" s="1"/>
  <c r="K4983" i="11"/>
  <c r="H4983" i="11" s="1"/>
  <c r="I4987" i="11"/>
  <c r="I4989" i="11"/>
  <c r="K4991" i="11"/>
  <c r="H4991" i="11" s="1"/>
  <c r="I10" i="11"/>
  <c r="K14" i="11"/>
  <c r="H14" i="11" s="1"/>
  <c r="I17" i="11"/>
  <c r="K22" i="11"/>
  <c r="H22" i="11" s="1"/>
  <c r="I32" i="11"/>
  <c r="I251" i="11"/>
  <c r="I253" i="11"/>
  <c r="I255" i="11"/>
  <c r="K263" i="11"/>
  <c r="H263" i="11" s="1"/>
  <c r="I264" i="11"/>
  <c r="K267" i="11"/>
  <c r="H267" i="11" s="1"/>
  <c r="K270" i="11"/>
  <c r="H270" i="11" s="1"/>
  <c r="I271" i="11"/>
  <c r="K272" i="11"/>
  <c r="H272" i="11" s="1"/>
  <c r="K276" i="11"/>
  <c r="H276" i="11" s="1"/>
  <c r="I284" i="11"/>
  <c r="I286" i="11"/>
  <c r="K288" i="11"/>
  <c r="H288" i="11" s="1"/>
  <c r="I290" i="11"/>
  <c r="K291" i="11"/>
  <c r="H291" i="11" s="1"/>
  <c r="K292" i="11"/>
  <c r="H292" i="11" s="1"/>
  <c r="K294" i="11"/>
  <c r="H294" i="11" s="1"/>
  <c r="K295" i="11"/>
  <c r="H295" i="11" s="1"/>
  <c r="I297" i="11"/>
  <c r="I299" i="11"/>
  <c r="K308" i="11"/>
  <c r="H308" i="11" s="1"/>
  <c r="K310" i="11"/>
  <c r="H310" i="11" s="1"/>
  <c r="K311" i="11"/>
  <c r="H311" i="11" s="1"/>
  <c r="K313" i="11"/>
  <c r="H313" i="11" s="1"/>
  <c r="I315" i="11"/>
  <c r="I318" i="11"/>
  <c r="I320" i="11"/>
  <c r="I323" i="11"/>
  <c r="I325" i="11"/>
  <c r="I327" i="11"/>
  <c r="I329" i="11"/>
  <c r="K331" i="11"/>
  <c r="H331" i="11" s="1"/>
  <c r="K333" i="11"/>
  <c r="H333" i="11" s="1"/>
  <c r="K335" i="11"/>
  <c r="H335" i="11" s="1"/>
  <c r="I337" i="11"/>
  <c r="I340" i="11"/>
  <c r="K341" i="11"/>
  <c r="H341" i="11" s="1"/>
  <c r="K342" i="11"/>
  <c r="H342" i="11" s="1"/>
  <c r="K345" i="11"/>
  <c r="H345" i="11" s="1"/>
  <c r="I350" i="11"/>
  <c r="K353" i="11"/>
  <c r="H353" i="11" s="1"/>
  <c r="I356" i="11"/>
  <c r="K358" i="11"/>
  <c r="H358" i="11" s="1"/>
  <c r="K360" i="11"/>
  <c r="H360" i="11" s="1"/>
  <c r="K363" i="11"/>
  <c r="H363" i="11" s="1"/>
  <c r="K392" i="11"/>
  <c r="H392" i="11" s="1"/>
  <c r="I394" i="11"/>
  <c r="K395" i="11"/>
  <c r="H395" i="11" s="1"/>
  <c r="I397" i="11"/>
  <c r="I406" i="11"/>
  <c r="I408" i="11"/>
  <c r="I411" i="11"/>
  <c r="K412" i="11"/>
  <c r="H412" i="11" s="1"/>
  <c r="K414" i="11"/>
  <c r="H414" i="11" s="1"/>
  <c r="I419" i="11"/>
  <c r="K422" i="11"/>
  <c r="H422" i="11" s="1"/>
  <c r="I425" i="11"/>
  <c r="I451" i="11"/>
  <c r="I453" i="11"/>
  <c r="K455" i="11"/>
  <c r="H455" i="11" s="1"/>
  <c r="K456" i="11"/>
  <c r="H456" i="11" s="1"/>
  <c r="K460" i="11"/>
  <c r="H460" i="11" s="1"/>
  <c r="I474" i="11"/>
  <c r="K476" i="11"/>
  <c r="H476" i="11" s="1"/>
  <c r="I478" i="11"/>
  <c r="I530" i="11"/>
  <c r="I542" i="11"/>
  <c r="I544" i="11"/>
  <c r="I548" i="11"/>
  <c r="K559" i="11"/>
  <c r="H559" i="11" s="1"/>
  <c r="K561" i="11"/>
  <c r="H561" i="11" s="1"/>
  <c r="I569" i="11"/>
  <c r="K570" i="11"/>
  <c r="H570" i="11" s="1"/>
  <c r="I572" i="11"/>
  <c r="K574" i="11"/>
  <c r="H574" i="11" s="1"/>
  <c r="I577" i="11"/>
  <c r="I579" i="11"/>
  <c r="I582" i="11"/>
  <c r="I583" i="11"/>
  <c r="I585" i="11"/>
  <c r="I586" i="11"/>
  <c r="K586" i="11"/>
  <c r="H586" i="11" s="1"/>
  <c r="I589" i="11"/>
  <c r="K592" i="11"/>
  <c r="H592" i="11" s="1"/>
  <c r="K594" i="11"/>
  <c r="H594" i="11" s="1"/>
  <c r="K596" i="11"/>
  <c r="H596" i="11" s="1"/>
  <c r="K599" i="11"/>
  <c r="H599" i="11" s="1"/>
  <c r="K601" i="11"/>
  <c r="H601" i="11" s="1"/>
  <c r="I607" i="11"/>
  <c r="I609" i="11"/>
  <c r="I612" i="11"/>
  <c r="I615" i="11"/>
  <c r="I618" i="11"/>
  <c r="K619" i="11"/>
  <c r="H619" i="11" s="1"/>
  <c r="I621" i="11"/>
  <c r="I623" i="11"/>
  <c r="K624" i="11"/>
  <c r="H624" i="11" s="1"/>
  <c r="I626" i="11"/>
  <c r="I629" i="11"/>
  <c r="K630" i="11"/>
  <c r="H630" i="11" s="1"/>
  <c r="I632" i="11"/>
  <c r="K634" i="11"/>
  <c r="H634" i="11" s="1"/>
  <c r="I636" i="11"/>
  <c r="I639" i="11"/>
  <c r="K645" i="11"/>
  <c r="H645" i="11" s="1"/>
  <c r="K647" i="11"/>
  <c r="H647" i="11" s="1"/>
  <c r="K648" i="11"/>
  <c r="H648" i="11" s="1"/>
  <c r="I652" i="11"/>
  <c r="I653" i="11"/>
  <c r="K654" i="11"/>
  <c r="H654" i="11" s="1"/>
  <c r="K660" i="11"/>
  <c r="H660" i="11" s="1"/>
  <c r="K661" i="11"/>
  <c r="H661" i="11" s="1"/>
  <c r="K663" i="11"/>
  <c r="H663" i="11" s="1"/>
  <c r="K668" i="11"/>
  <c r="H668" i="11" s="1"/>
  <c r="I670" i="11"/>
  <c r="I676" i="11"/>
  <c r="I678" i="11"/>
  <c r="K680" i="11"/>
  <c r="H680" i="11" s="1"/>
  <c r="I681" i="11"/>
  <c r="I685" i="11"/>
  <c r="K686" i="11"/>
  <c r="H686" i="11" s="1"/>
  <c r="I687" i="11"/>
  <c r="I689" i="11"/>
  <c r="I692" i="11"/>
  <c r="I694" i="11"/>
  <c r="I695" i="11"/>
  <c r="I717" i="11"/>
  <c r="I752" i="11"/>
  <c r="I756" i="11"/>
  <c r="K759" i="11"/>
  <c r="H759" i="11" s="1"/>
  <c r="K760" i="11"/>
  <c r="H760" i="11" s="1"/>
  <c r="K762" i="11"/>
  <c r="H762" i="11" s="1"/>
  <c r="I765" i="11"/>
  <c r="K785" i="11"/>
  <c r="H785" i="11" s="1"/>
  <c r="K786" i="11"/>
  <c r="H786" i="11" s="1"/>
  <c r="K788" i="11"/>
  <c r="H788" i="11" s="1"/>
  <c r="K789" i="11"/>
  <c r="H789" i="11" s="1"/>
  <c r="I816" i="11"/>
  <c r="I817" i="11"/>
  <c r="I820" i="11"/>
  <c r="I839" i="11"/>
  <c r="K841" i="11"/>
  <c r="H841" i="11" s="1"/>
  <c r="K846" i="11"/>
  <c r="H846" i="11" s="1"/>
  <c r="K847" i="11"/>
  <c r="H847" i="11" s="1"/>
  <c r="I850" i="11"/>
  <c r="I853" i="11"/>
  <c r="I855" i="11"/>
  <c r="K857" i="11"/>
  <c r="H857" i="11" s="1"/>
  <c r="K858" i="11"/>
  <c r="H858" i="11" s="1"/>
  <c r="I860" i="11"/>
  <c r="I861" i="11"/>
  <c r="I863" i="11"/>
  <c r="I865" i="11"/>
  <c r="I866" i="11"/>
  <c r="I869" i="11"/>
  <c r="K872" i="11"/>
  <c r="H872" i="11" s="1"/>
  <c r="I876" i="11"/>
  <c r="I906" i="11"/>
  <c r="I909" i="11"/>
  <c r="K910" i="11"/>
  <c r="H910" i="11" s="1"/>
  <c r="K913" i="11"/>
  <c r="H913" i="11" s="1"/>
  <c r="K914" i="11"/>
  <c r="H914" i="11" s="1"/>
  <c r="I917" i="11"/>
  <c r="K918" i="11"/>
  <c r="H918" i="11" s="1"/>
  <c r="I920" i="11"/>
  <c r="I921" i="11"/>
  <c r="I926" i="11"/>
  <c r="K928" i="11"/>
  <c r="H928" i="11" s="1"/>
  <c r="I930" i="11"/>
  <c r="K932" i="11"/>
  <c r="H932" i="11" s="1"/>
  <c r="I936" i="11"/>
  <c r="K937" i="11"/>
  <c r="H937" i="11" s="1"/>
  <c r="K940" i="11"/>
  <c r="H940" i="11" s="1"/>
  <c r="I943" i="11"/>
  <c r="K945" i="11"/>
  <c r="H945" i="11" s="1"/>
  <c r="K947" i="11"/>
  <c r="H947" i="11" s="1"/>
  <c r="K958" i="11"/>
  <c r="H958" i="11" s="1"/>
  <c r="I960" i="11"/>
  <c r="K962" i="11"/>
  <c r="H962" i="11" s="1"/>
  <c r="I964" i="11"/>
  <c r="I967" i="11"/>
  <c r="I968" i="11"/>
  <c r="I970" i="11"/>
  <c r="K972" i="11"/>
  <c r="H972" i="11" s="1"/>
  <c r="I1050" i="11"/>
  <c r="K1058" i="11"/>
  <c r="H1058" i="11" s="1"/>
  <c r="I1061" i="11"/>
  <c r="K1081" i="11"/>
  <c r="H1081" i="11" s="1"/>
  <c r="I1083" i="11"/>
  <c r="K1085" i="11"/>
  <c r="H1085" i="11" s="1"/>
  <c r="K1138" i="11"/>
  <c r="H1138" i="11" s="1"/>
  <c r="I1144" i="11"/>
  <c r="I1146" i="11"/>
  <c r="I1148" i="11"/>
  <c r="I1150" i="11"/>
  <c r="I1163" i="11"/>
  <c r="I1173" i="11"/>
  <c r="K1179" i="11"/>
  <c r="H1179" i="11" s="1"/>
  <c r="I1181" i="11"/>
  <c r="I1183" i="11"/>
  <c r="I1186" i="11"/>
  <c r="K1190" i="11"/>
  <c r="H1190" i="11" s="1"/>
  <c r="K1192" i="11"/>
  <c r="H1192" i="11" s="1"/>
  <c r="K1194" i="11"/>
  <c r="H1194" i="11" s="1"/>
  <c r="K1224" i="11"/>
  <c r="H1224" i="11" s="1"/>
  <c r="I1226" i="11"/>
  <c r="K1227" i="11"/>
  <c r="H1227" i="11" s="1"/>
  <c r="I1230" i="11"/>
  <c r="I1232" i="11"/>
  <c r="K1234" i="11"/>
  <c r="H1234" i="11" s="1"/>
  <c r="I1240" i="11"/>
  <c r="I1241" i="11"/>
  <c r="K1244" i="11"/>
  <c r="H1244" i="11" s="1"/>
  <c r="K1246" i="11"/>
  <c r="H1246" i="11" s="1"/>
  <c r="K1250" i="11"/>
  <c r="H1250" i="11" s="1"/>
  <c r="K1275" i="11"/>
  <c r="H1275" i="11" s="1"/>
  <c r="K1278" i="11"/>
  <c r="H1278" i="11" s="1"/>
  <c r="I1280" i="11"/>
  <c r="I1283" i="11"/>
  <c r="I1285" i="11"/>
  <c r="K1286" i="11"/>
  <c r="H1286" i="11" s="1"/>
  <c r="K1292" i="11"/>
  <c r="H1292" i="11" s="1"/>
  <c r="K1295" i="11"/>
  <c r="H1295" i="11" s="1"/>
  <c r="I1298" i="11"/>
  <c r="K1300" i="11"/>
  <c r="H1300" i="11" s="1"/>
  <c r="I1312" i="11"/>
  <c r="I1314" i="11"/>
  <c r="I1318" i="11"/>
  <c r="K1322" i="11"/>
  <c r="H1322" i="11" s="1"/>
  <c r="K1326" i="11"/>
  <c r="H1326" i="11" s="1"/>
  <c r="K1330" i="11"/>
  <c r="H1330" i="11" s="1"/>
  <c r="K1332" i="11"/>
  <c r="H1332" i="11" s="1"/>
  <c r="I1345" i="11"/>
  <c r="I1424" i="11"/>
  <c r="K1425" i="11"/>
  <c r="H1425" i="11" s="1"/>
  <c r="I1427" i="11"/>
  <c r="K1429" i="11"/>
  <c r="H1429" i="11" s="1"/>
  <c r="I1432" i="11"/>
  <c r="I1434" i="11"/>
  <c r="K1437" i="11"/>
  <c r="H1437" i="11" s="1"/>
  <c r="I1440" i="11"/>
  <c r="I1445" i="11"/>
  <c r="K1446" i="11"/>
  <c r="H1446" i="11" s="1"/>
  <c r="I1449" i="11"/>
  <c r="I1451" i="11"/>
  <c r="K1455" i="11"/>
  <c r="H1455" i="11" s="1"/>
  <c r="K1457" i="11"/>
  <c r="H1457" i="11" s="1"/>
  <c r="I1459" i="11"/>
  <c r="K1461" i="11"/>
  <c r="H1461" i="11" s="1"/>
  <c r="K1467" i="11"/>
  <c r="H1467" i="11" s="1"/>
  <c r="K1468" i="11"/>
  <c r="H1468" i="11" s="1"/>
  <c r="I1470" i="11"/>
  <c r="K1473" i="11"/>
  <c r="H1473" i="11" s="1"/>
  <c r="I1475" i="11"/>
  <c r="K1478" i="11"/>
  <c r="H1478" i="11" s="1"/>
  <c r="I1484" i="11"/>
  <c r="I1485" i="11"/>
  <c r="I1487" i="11"/>
  <c r="K1489" i="11"/>
  <c r="H1489" i="11" s="1"/>
  <c r="K1490" i="11"/>
  <c r="H1490" i="11" s="1"/>
  <c r="I1493" i="11"/>
  <c r="K1494" i="11"/>
  <c r="H1494" i="11" s="1"/>
  <c r="I1498" i="11"/>
  <c r="I1502" i="11"/>
  <c r="I1503" i="11"/>
  <c r="I1505" i="11"/>
  <c r="K1506" i="11"/>
  <c r="H1506" i="11" s="1"/>
  <c r="I1508" i="11"/>
  <c r="I1511" i="11"/>
  <c r="I1514" i="11"/>
  <c r="I1517" i="11"/>
  <c r="I1518" i="11"/>
  <c r="I1521" i="11"/>
  <c r="K1523" i="11"/>
  <c r="H1523" i="11" s="1"/>
  <c r="I1526" i="11"/>
  <c r="I1528" i="11"/>
  <c r="I1531" i="11"/>
  <c r="K1533" i="11"/>
  <c r="H1533" i="11" s="1"/>
  <c r="K1537" i="11"/>
  <c r="H1537" i="11" s="1"/>
  <c r="I1544" i="11"/>
  <c r="K1546" i="11"/>
  <c r="H1546" i="11" s="1"/>
  <c r="K1549" i="11"/>
  <c r="H1549" i="11" s="1"/>
  <c r="I1553" i="11"/>
  <c r="K1555" i="11"/>
  <c r="H1555" i="11" s="1"/>
  <c r="K1561" i="11"/>
  <c r="H1561" i="11" s="1"/>
  <c r="I1567" i="11"/>
  <c r="I1569" i="11"/>
  <c r="I1571" i="11"/>
  <c r="K1575" i="11"/>
  <c r="H1575" i="11" s="1"/>
  <c r="K1578" i="11"/>
  <c r="H1578" i="11" s="1"/>
  <c r="K1582" i="11"/>
  <c r="H1582" i="11" s="1"/>
  <c r="I1585" i="11"/>
  <c r="K1587" i="11"/>
  <c r="H1587" i="11" s="1"/>
  <c r="I1590" i="11"/>
  <c r="K1591" i="11"/>
  <c r="H1591" i="11" s="1"/>
  <c r="I1594" i="11"/>
  <c r="I1604" i="11"/>
  <c r="I1687" i="11"/>
  <c r="I1692" i="11"/>
  <c r="I1747" i="11"/>
  <c r="K1752" i="11"/>
  <c r="H1752" i="11" s="1"/>
  <c r="I1762" i="11"/>
  <c r="K1771" i="11"/>
  <c r="H1771" i="11" s="1"/>
  <c r="I1781" i="11"/>
  <c r="K1783" i="11"/>
  <c r="H1783" i="11" s="1"/>
  <c r="K1785" i="11"/>
  <c r="H1785" i="11" s="1"/>
  <c r="I1789" i="11"/>
  <c r="K1790" i="11"/>
  <c r="H1790" i="11" s="1"/>
  <c r="I1792" i="11"/>
  <c r="I1793" i="11"/>
  <c r="K1793" i="11"/>
  <c r="H1793" i="11" s="1"/>
  <c r="K1796" i="11"/>
  <c r="H1796" i="11" s="1"/>
  <c r="K1797" i="11"/>
  <c r="H1797" i="11" s="1"/>
  <c r="K1799" i="11"/>
  <c r="H1799" i="11" s="1"/>
  <c r="I1802" i="11"/>
  <c r="K1804" i="11"/>
  <c r="H1804" i="11" s="1"/>
  <c r="I1809" i="11"/>
  <c r="K1812" i="11"/>
  <c r="H1812" i="11" s="1"/>
  <c r="I1991" i="11"/>
  <c r="I1994" i="11"/>
  <c r="I2051" i="11"/>
  <c r="I2061" i="11"/>
  <c r="K2065" i="11"/>
  <c r="H2065" i="11" s="1"/>
  <c r="I2068" i="11"/>
  <c r="K2069" i="11"/>
  <c r="H2069" i="11" s="1"/>
  <c r="I2073" i="11"/>
  <c r="K2075" i="11"/>
  <c r="H2075" i="11" s="1"/>
  <c r="K2078" i="11"/>
  <c r="H2078" i="11" s="1"/>
  <c r="I2100" i="11"/>
  <c r="I2102" i="11"/>
  <c r="K2216" i="11"/>
  <c r="H2216" i="11" s="1"/>
  <c r="I2218" i="11"/>
  <c r="K2219" i="11"/>
  <c r="H2219" i="11" s="1"/>
  <c r="I2221" i="11"/>
  <c r="K2227" i="11"/>
  <c r="H2227" i="11" s="1"/>
  <c r="K2232" i="11"/>
  <c r="H2232" i="11" s="1"/>
  <c r="K2234" i="11"/>
  <c r="H2234" i="11" s="1"/>
  <c r="K2238" i="11"/>
  <c r="H2238" i="11" s="1"/>
  <c r="I2245" i="11"/>
  <c r="K2247" i="11"/>
  <c r="H2247" i="11" s="1"/>
  <c r="I2251" i="11"/>
  <c r="K2253" i="11"/>
  <c r="H2253" i="11" s="1"/>
  <c r="I2258" i="11"/>
  <c r="K2263" i="11"/>
  <c r="H2263" i="11" s="1"/>
  <c r="K2277" i="11"/>
  <c r="H2277" i="11" s="1"/>
  <c r="I2285" i="11"/>
  <c r="I2288" i="11"/>
  <c r="I2289" i="11"/>
  <c r="I2298" i="11"/>
  <c r="K2323" i="11"/>
  <c r="H2323" i="11" s="1"/>
  <c r="K2326" i="11"/>
  <c r="H2326" i="11" s="1"/>
  <c r="K2337" i="11"/>
  <c r="H2337" i="11" s="1"/>
  <c r="I2343" i="11"/>
  <c r="K2345" i="11"/>
  <c r="H2345" i="11" s="1"/>
  <c r="I2347" i="11"/>
  <c r="I2349" i="11"/>
  <c r="I2351" i="11"/>
  <c r="K2353" i="11"/>
  <c r="H2353" i="11" s="1"/>
  <c r="K2363" i="11"/>
  <c r="H2363" i="11" s="1"/>
  <c r="I2367" i="11"/>
  <c r="K2369" i="11"/>
  <c r="H2369" i="11" s="1"/>
  <c r="K2371" i="11"/>
  <c r="H2371" i="11" s="1"/>
  <c r="I2378" i="11"/>
  <c r="I2383" i="11"/>
  <c r="I2385" i="11"/>
  <c r="I2387" i="11"/>
  <c r="K2389" i="11"/>
  <c r="H2389" i="11" s="1"/>
  <c r="I2393" i="11"/>
  <c r="K2396" i="11"/>
  <c r="H2396" i="11" s="1"/>
  <c r="I2399" i="11"/>
  <c r="K2458" i="11"/>
  <c r="H2458" i="11" s="1"/>
  <c r="K2460" i="11"/>
  <c r="H2460" i="11" s="1"/>
  <c r="K2464" i="11"/>
  <c r="H2464" i="11" s="1"/>
  <c r="K2468" i="11"/>
  <c r="H2468" i="11" s="1"/>
  <c r="I2471" i="11"/>
  <c r="K2472" i="11"/>
  <c r="H2472" i="11" s="1"/>
  <c r="I2474" i="11"/>
  <c r="K2477" i="11"/>
  <c r="H2477" i="11" s="1"/>
  <c r="K2478" i="11"/>
  <c r="H2478" i="11" s="1"/>
  <c r="K2481" i="11"/>
  <c r="H2481" i="11" s="1"/>
  <c r="I2484" i="11"/>
  <c r="K2486" i="11"/>
  <c r="H2486" i="11" s="1"/>
  <c r="K2487" i="11"/>
  <c r="H2487" i="11" s="1"/>
  <c r="K2490" i="11"/>
  <c r="H2490" i="11" s="1"/>
  <c r="K2493" i="11"/>
  <c r="H2493" i="11" s="1"/>
  <c r="I2495" i="11"/>
  <c r="I2497" i="11"/>
  <c r="K2498" i="11"/>
  <c r="H2498" i="11" s="1"/>
  <c r="I2500" i="11"/>
  <c r="I2504" i="11"/>
  <c r="I2506" i="11"/>
  <c r="I2510" i="11"/>
  <c r="I2519" i="11"/>
  <c r="I2523" i="11"/>
  <c r="I2527" i="11"/>
  <c r="I2531" i="11"/>
  <c r="I2533" i="11"/>
  <c r="I2535" i="11"/>
  <c r="I2567" i="11"/>
  <c r="I2577" i="11"/>
  <c r="I2583" i="11"/>
  <c r="I2591" i="11"/>
  <c r="I2594" i="11"/>
  <c r="K2595" i="11"/>
  <c r="H2595" i="11" s="1"/>
  <c r="K2597" i="11"/>
  <c r="H2597" i="11" s="1"/>
  <c r="K2605" i="11"/>
  <c r="H2605" i="11" s="1"/>
  <c r="K2606" i="11"/>
  <c r="H2606" i="11" s="1"/>
  <c r="K2608" i="11"/>
  <c r="H2608" i="11" s="1"/>
  <c r="K2625" i="11"/>
  <c r="H2625" i="11" s="1"/>
  <c r="K2634" i="11"/>
  <c r="H2634" i="11" s="1"/>
  <c r="I2636" i="11"/>
  <c r="I2638" i="11"/>
  <c r="K2639" i="11"/>
  <c r="H2639" i="11" s="1"/>
  <c r="K2640" i="11"/>
  <c r="H2640" i="11" s="1"/>
  <c r="K2641" i="11"/>
  <c r="H2641" i="11" s="1"/>
  <c r="I2643" i="11"/>
  <c r="K2644" i="11"/>
  <c r="H2644" i="11" s="1"/>
  <c r="I2646" i="11"/>
  <c r="K2647" i="11"/>
  <c r="H2647" i="11" s="1"/>
  <c r="I2648" i="11"/>
  <c r="I2655" i="11"/>
  <c r="K2656" i="11"/>
  <c r="H2656" i="11" s="1"/>
  <c r="K2963" i="11"/>
  <c r="H2963" i="11" s="1"/>
  <c r="K2965" i="11"/>
  <c r="H2965" i="11" s="1"/>
  <c r="K2968" i="11"/>
  <c r="H2968" i="11" s="1"/>
  <c r="K2969" i="11"/>
  <c r="H2969" i="11" s="1"/>
  <c r="I2972" i="11"/>
  <c r="I2975" i="11"/>
  <c r="K2979" i="11"/>
  <c r="H2979" i="11" s="1"/>
  <c r="I2983" i="11"/>
  <c r="K2985" i="11"/>
  <c r="H2985" i="11" s="1"/>
  <c r="I2990" i="11"/>
  <c r="K2993" i="11"/>
  <c r="H2993" i="11" s="1"/>
  <c r="I2997" i="11"/>
  <c r="I2999" i="11"/>
  <c r="I3001" i="11"/>
  <c r="I3003" i="11"/>
  <c r="K3009" i="11"/>
  <c r="H3009" i="11" s="1"/>
  <c r="K3014" i="11"/>
  <c r="H3014" i="11" s="1"/>
  <c r="K3019" i="11"/>
  <c r="H3019" i="11" s="1"/>
  <c r="K3023" i="11"/>
  <c r="H3023" i="11" s="1"/>
  <c r="I3035" i="11"/>
  <c r="I3037" i="11"/>
  <c r="I3042" i="11"/>
  <c r="K3044" i="11"/>
  <c r="H3044" i="11" s="1"/>
  <c r="I3047" i="11"/>
  <c r="K3055" i="11"/>
  <c r="H3055" i="11" s="1"/>
  <c r="K3093" i="11"/>
  <c r="H3093" i="11" s="1"/>
  <c r="I3098" i="11"/>
  <c r="I3135" i="11"/>
  <c r="I3140" i="11"/>
  <c r="I3142" i="11"/>
  <c r="I3145" i="11"/>
  <c r="K3147" i="11"/>
  <c r="H3147" i="11" s="1"/>
  <c r="I3152" i="11"/>
  <c r="K3159" i="11"/>
  <c r="H3159" i="11" s="1"/>
  <c r="I3162" i="11"/>
  <c r="I3167" i="11"/>
  <c r="I3178" i="11"/>
  <c r="I3181" i="11"/>
  <c r="K3184" i="11"/>
  <c r="H3184" i="11" s="1"/>
  <c r="K3187" i="11"/>
  <c r="H3187" i="11" s="1"/>
  <c r="I3193" i="11"/>
  <c r="I3340" i="11"/>
  <c r="I3345" i="11"/>
  <c r="K3348" i="11"/>
  <c r="H3348" i="11" s="1"/>
  <c r="I3351" i="11"/>
  <c r="K3442" i="11"/>
  <c r="H3442" i="11" s="1"/>
  <c r="I3467" i="11"/>
  <c r="K3470" i="11"/>
  <c r="H3470" i="11" s="1"/>
  <c r="I3477" i="11"/>
  <c r="K3479" i="11"/>
  <c r="H3479" i="11" s="1"/>
  <c r="K3482" i="11"/>
  <c r="H3482" i="11" s="1"/>
  <c r="I3486" i="11"/>
  <c r="I3492" i="11"/>
  <c r="K3496" i="11"/>
  <c r="H3496" i="11" s="1"/>
  <c r="I3787" i="11"/>
  <c r="I3858" i="11"/>
  <c r="K3863" i="11"/>
  <c r="H3863" i="11" s="1"/>
  <c r="I3866" i="11"/>
  <c r="I3869" i="11"/>
  <c r="K3871" i="11"/>
  <c r="H3871" i="11" s="1"/>
  <c r="I3874" i="11"/>
  <c r="K3881" i="11"/>
  <c r="H3881" i="11" s="1"/>
  <c r="K3884" i="11"/>
  <c r="H3884" i="11" s="1"/>
  <c r="I3979" i="11"/>
  <c r="I3984" i="11"/>
  <c r="K3988" i="11"/>
  <c r="H3988" i="11" s="1"/>
  <c r="I3993" i="11"/>
  <c r="I3996" i="11"/>
  <c r="I3998" i="11"/>
  <c r="I4004" i="11"/>
  <c r="K4008" i="11"/>
  <c r="H4008" i="11" s="1"/>
  <c r="I4010" i="11"/>
  <c r="I4013" i="11"/>
  <c r="K4023" i="11"/>
  <c r="H4023" i="11" s="1"/>
  <c r="I4025" i="11"/>
  <c r="I4027" i="11"/>
  <c r="I4029" i="11"/>
  <c r="I4033" i="11"/>
  <c r="K4037" i="11"/>
  <c r="H4037" i="11" s="1"/>
  <c r="I4041" i="11"/>
  <c r="K4043" i="11"/>
  <c r="H4043" i="11" s="1"/>
  <c r="I4053" i="11"/>
  <c r="K4060" i="11"/>
  <c r="H4060" i="11" s="1"/>
  <c r="I4067" i="11"/>
  <c r="K4072" i="11"/>
  <c r="H4072" i="11" s="1"/>
  <c r="K4074" i="11"/>
  <c r="H4074" i="11" s="1"/>
  <c r="I4079" i="11"/>
  <c r="K4085" i="11"/>
  <c r="H4085" i="11" s="1"/>
  <c r="K4090" i="11"/>
  <c r="H4090" i="11" s="1"/>
  <c r="K4092" i="11"/>
  <c r="H4092" i="11" s="1"/>
  <c r="I4096" i="11"/>
  <c r="K4101" i="11"/>
  <c r="H4101" i="11" s="1"/>
  <c r="I4104" i="11"/>
  <c r="K4106" i="11"/>
  <c r="H4106" i="11" s="1"/>
  <c r="K4123" i="11"/>
  <c r="H4123" i="11" s="1"/>
  <c r="I4130" i="11"/>
  <c r="I4134" i="11"/>
  <c r="K4136" i="11"/>
  <c r="H4136" i="11" s="1"/>
  <c r="I4139" i="11"/>
  <c r="K4141" i="11"/>
  <c r="H4141" i="11" s="1"/>
  <c r="I4145" i="11"/>
  <c r="K4148" i="11"/>
  <c r="H4148" i="11" s="1"/>
  <c r="I4154" i="11"/>
  <c r="I4160" i="11"/>
  <c r="K4163" i="11"/>
  <c r="H4163" i="11" s="1"/>
  <c r="K4166" i="11"/>
  <c r="H4166" i="11" s="1"/>
  <c r="K4170" i="11"/>
  <c r="H4170" i="11" s="1"/>
  <c r="I4174" i="11"/>
  <c r="I4176" i="11"/>
  <c r="K4180" i="11"/>
  <c r="H4180" i="11" s="1"/>
  <c r="K4182" i="11"/>
  <c r="H4182" i="11" s="1"/>
  <c r="K4184" i="11"/>
  <c r="H4184" i="11" s="1"/>
  <c r="I4187" i="11"/>
  <c r="K4191" i="11"/>
  <c r="H4191" i="11" s="1"/>
  <c r="K4194" i="11"/>
  <c r="H4194" i="11" s="1"/>
  <c r="I4198" i="11"/>
  <c r="K4201" i="11"/>
  <c r="H4201" i="11" s="1"/>
  <c r="K4204" i="11"/>
  <c r="H4204" i="11" s="1"/>
  <c r="I4206" i="11"/>
  <c r="I4209" i="11"/>
  <c r="I4212" i="11"/>
  <c r="I4215" i="11"/>
  <c r="K4217" i="11"/>
  <c r="H4217" i="11" s="1"/>
  <c r="I4219" i="11"/>
  <c r="K4223" i="11"/>
  <c r="H4223" i="11" s="1"/>
  <c r="K4224" i="11"/>
  <c r="H4224" i="11" s="1"/>
  <c r="K4226" i="11"/>
  <c r="H4226" i="11" s="1"/>
  <c r="K4231" i="11"/>
  <c r="H4231" i="11" s="1"/>
  <c r="I4236" i="11"/>
  <c r="K4253" i="11"/>
  <c r="H4253" i="11" s="1"/>
  <c r="K4258" i="11"/>
  <c r="H4258" i="11" s="1"/>
  <c r="K4261" i="11"/>
  <c r="H4261" i="11" s="1"/>
  <c r="K4263" i="11"/>
  <c r="H4263" i="11" s="1"/>
  <c r="I4265" i="11"/>
  <c r="I4268" i="11"/>
  <c r="I4269" i="11"/>
  <c r="K4271" i="11"/>
  <c r="H4271" i="11" s="1"/>
  <c r="I4273" i="11"/>
  <c r="K4279" i="11"/>
  <c r="H4279" i="11" s="1"/>
  <c r="I4284" i="11"/>
  <c r="I4287" i="11"/>
  <c r="I4292" i="11"/>
  <c r="I4295" i="11"/>
  <c r="K4297" i="11"/>
  <c r="H4297" i="11" s="1"/>
  <c r="K4305" i="11"/>
  <c r="H4305" i="11" s="1"/>
  <c r="K4308" i="11"/>
  <c r="H4308" i="11" s="1"/>
  <c r="K4310" i="11"/>
  <c r="H4310" i="11" s="1"/>
  <c r="K4312" i="11"/>
  <c r="H4312" i="11" s="1"/>
  <c r="K4315" i="11"/>
  <c r="H4315" i="11" s="1"/>
  <c r="I4319" i="11"/>
  <c r="K4321" i="11"/>
  <c r="H4321" i="11" s="1"/>
  <c r="K4325" i="11"/>
  <c r="H4325" i="11" s="1"/>
  <c r="I4327" i="11"/>
  <c r="I4330" i="11"/>
  <c r="K4333" i="11"/>
  <c r="H4333" i="11" s="1"/>
  <c r="I4489" i="11"/>
  <c r="K4491" i="11"/>
  <c r="H4491" i="11" s="1"/>
  <c r="K4492" i="11"/>
  <c r="H4492" i="11" s="1"/>
  <c r="I4494" i="11"/>
  <c r="K4499" i="11"/>
  <c r="H4499" i="11" s="1"/>
  <c r="I4508" i="11"/>
  <c r="K4510" i="11"/>
  <c r="H4510" i="11" s="1"/>
  <c r="I4512" i="11"/>
  <c r="K4523" i="11"/>
  <c r="H4523" i="11" s="1"/>
  <c r="I4528" i="11"/>
  <c r="I4560" i="11"/>
  <c r="K4562" i="11"/>
  <c r="H4562" i="11" s="1"/>
  <c r="K4565" i="11"/>
  <c r="H4565" i="11" s="1"/>
  <c r="I4568" i="11"/>
  <c r="K4571" i="11"/>
  <c r="H4571" i="11" s="1"/>
  <c r="I4578" i="11"/>
  <c r="K4579" i="11"/>
  <c r="H4579" i="11" s="1"/>
  <c r="I4631" i="11"/>
  <c r="I4792" i="11"/>
  <c r="I4806" i="11"/>
  <c r="I4809" i="11"/>
  <c r="I4811" i="11"/>
  <c r="K4815" i="11"/>
  <c r="H4815" i="11" s="1"/>
  <c r="K4818" i="11"/>
  <c r="H4818" i="11" s="1"/>
  <c r="K4820" i="11"/>
  <c r="H4820" i="11" s="1"/>
  <c r="K4823" i="11"/>
  <c r="H4823" i="11" s="1"/>
  <c r="I4825" i="11"/>
  <c r="K4827" i="11"/>
  <c r="H4827" i="11" s="1"/>
  <c r="K4844" i="11"/>
  <c r="H4844" i="11" s="1"/>
  <c r="K4850" i="11"/>
  <c r="H4850" i="11" s="1"/>
  <c r="K4858" i="11"/>
  <c r="H4858" i="11" s="1"/>
  <c r="I4861" i="11"/>
  <c r="I4867" i="11"/>
  <c r="I4869" i="11"/>
  <c r="I4871" i="11"/>
  <c r="K4935" i="11"/>
  <c r="H4935" i="11" s="1"/>
  <c r="I4940" i="11"/>
  <c r="I4943" i="11"/>
  <c r="K4945" i="11"/>
  <c r="H4945" i="11" s="1"/>
  <c r="K4952" i="11"/>
  <c r="H4952" i="11" s="1"/>
  <c r="K4954" i="11"/>
  <c r="H4954" i="11" s="1"/>
  <c r="I4960" i="11"/>
  <c r="I4964" i="11"/>
  <c r="K4966" i="11"/>
  <c r="H4966" i="11" s="1"/>
  <c r="I4969" i="11"/>
  <c r="I4972" i="11"/>
  <c r="K4973" i="11"/>
  <c r="H4973" i="11" s="1"/>
  <c r="K4976" i="11"/>
  <c r="H4976" i="11" s="1"/>
  <c r="I4979" i="11"/>
  <c r="K4984" i="11"/>
  <c r="H4984" i="11" s="1"/>
  <c r="I4991" i="11"/>
  <c r="I11" i="11"/>
  <c r="I13" i="11"/>
  <c r="K18" i="11"/>
  <c r="H18" i="11" s="1"/>
  <c r="K26" i="11"/>
  <c r="H26" i="11" s="1"/>
  <c r="K30" i="11"/>
  <c r="H30" i="11" s="1"/>
  <c r="I39" i="11"/>
  <c r="I43" i="11"/>
  <c r="I46" i="11"/>
  <c r="K47" i="11"/>
  <c r="H47" i="11" s="1"/>
  <c r="I50" i="11"/>
  <c r="I52" i="11"/>
  <c r="K54" i="11"/>
  <c r="H54" i="11" s="1"/>
  <c r="I56" i="11"/>
  <c r="K61" i="11"/>
  <c r="H61" i="11" s="1"/>
  <c r="I63" i="11"/>
  <c r="I66" i="11"/>
  <c r="I67" i="11"/>
  <c r="K72" i="11"/>
  <c r="H72" i="11" s="1"/>
  <c r="K74" i="11"/>
  <c r="H74" i="11" s="1"/>
  <c r="I76" i="11"/>
  <c r="I78" i="11"/>
  <c r="I82" i="11"/>
  <c r="K84" i="11"/>
  <c r="H84" i="11" s="1"/>
  <c r="K91" i="11"/>
  <c r="H91" i="11" s="1"/>
  <c r="K92" i="11"/>
  <c r="H92" i="11" s="1"/>
  <c r="I96" i="11"/>
  <c r="I102" i="11"/>
  <c r="K110" i="11"/>
  <c r="H110" i="11" s="1"/>
  <c r="I116" i="11"/>
  <c r="K118" i="11"/>
  <c r="H118" i="11" s="1"/>
  <c r="K195" i="11"/>
  <c r="H195" i="11" s="1"/>
  <c r="K197" i="11"/>
  <c r="H197" i="11" s="1"/>
  <c r="I200" i="11"/>
  <c r="I202" i="11"/>
  <c r="I204" i="11"/>
  <c r="I206" i="11"/>
  <c r="I207" i="11"/>
  <c r="K209" i="11"/>
  <c r="H209" i="11" s="1"/>
  <c r="K210" i="11"/>
  <c r="H210" i="11" s="1"/>
  <c r="K212" i="11"/>
  <c r="H212" i="11" s="1"/>
  <c r="K215" i="11"/>
  <c r="H215" i="11" s="1"/>
  <c r="I218" i="11"/>
  <c r="K220" i="11"/>
  <c r="H220" i="11" s="1"/>
  <c r="I222" i="11"/>
  <c r="K236" i="11"/>
  <c r="H236" i="11" s="1"/>
  <c r="I240" i="11"/>
  <c r="K241" i="11"/>
  <c r="H241" i="11" s="1"/>
  <c r="I243" i="11"/>
  <c r="I248" i="11"/>
  <c r="K250" i="11"/>
  <c r="H250" i="11" s="1"/>
  <c r="I252" i="11"/>
  <c r="K253" i="11"/>
  <c r="H253" i="11" s="1"/>
  <c r="I256" i="11"/>
  <c r="I258" i="11"/>
  <c r="I259" i="11"/>
  <c r="I261" i="11"/>
  <c r="I262" i="11"/>
  <c r="I267" i="11"/>
  <c r="I274" i="11"/>
  <c r="I276" i="11"/>
  <c r="I278" i="11"/>
  <c r="K280" i="11"/>
  <c r="H280" i="11" s="1"/>
  <c r="I283" i="11"/>
  <c r="I289" i="11"/>
  <c r="K297" i="11"/>
  <c r="H297" i="11" s="1"/>
  <c r="K300" i="11"/>
  <c r="H300" i="11" s="1"/>
  <c r="K475" i="11"/>
  <c r="H475" i="11" s="1"/>
  <c r="I479" i="11"/>
  <c r="K480" i="11"/>
  <c r="H480" i="11" s="1"/>
  <c r="K482" i="11"/>
  <c r="H482" i="11" s="1"/>
  <c r="I486" i="11"/>
  <c r="I488" i="11"/>
  <c r="I494" i="11"/>
  <c r="K495" i="11"/>
  <c r="H495" i="11" s="1"/>
  <c r="K497" i="11"/>
  <c r="H497" i="11" s="1"/>
  <c r="I509" i="11"/>
  <c r="I512" i="11"/>
  <c r="I515" i="11"/>
  <c r="K517" i="11"/>
  <c r="H517" i="11" s="1"/>
  <c r="K545" i="11"/>
  <c r="H545" i="11" s="1"/>
  <c r="K546" i="11"/>
  <c r="H546" i="11" s="1"/>
  <c r="K547" i="11"/>
  <c r="H547" i="11" s="1"/>
  <c r="I549" i="11"/>
  <c r="K549" i="11"/>
  <c r="H549" i="11" s="1"/>
  <c r="I553" i="11"/>
  <c r="K554" i="11"/>
  <c r="H554" i="11" s="1"/>
  <c r="I558" i="11"/>
  <c r="K560" i="11"/>
  <c r="H560" i="11" s="1"/>
  <c r="I580" i="11"/>
  <c r="K581" i="11"/>
  <c r="H581" i="11" s="1"/>
  <c r="K584" i="11"/>
  <c r="H584" i="11" s="1"/>
  <c r="I588" i="11"/>
  <c r="I590" i="11"/>
  <c r="I594" i="11"/>
  <c r="I595" i="11"/>
  <c r="K595" i="11"/>
  <c r="H595" i="11" s="1"/>
  <c r="K597" i="11"/>
  <c r="H597" i="11" s="1"/>
  <c r="I599" i="11"/>
  <c r="K600" i="11"/>
  <c r="H600" i="11" s="1"/>
  <c r="I603" i="11"/>
  <c r="K625" i="11"/>
  <c r="H625" i="11" s="1"/>
  <c r="K632" i="11"/>
  <c r="H632" i="11" s="1"/>
  <c r="I637" i="11"/>
  <c r="K639" i="11"/>
  <c r="H639" i="11" s="1"/>
  <c r="I641" i="11"/>
  <c r="K644" i="11"/>
  <c r="H644" i="11" s="1"/>
  <c r="K646" i="11"/>
  <c r="H646" i="11" s="1"/>
  <c r="I648" i="11"/>
  <c r="K665" i="11"/>
  <c r="H665" i="11" s="1"/>
  <c r="K667" i="11"/>
  <c r="H667" i="11" s="1"/>
  <c r="I669" i="11"/>
  <c r="K678" i="11"/>
  <c r="H678" i="11" s="1"/>
  <c r="K706" i="11"/>
  <c r="H706" i="11" s="1"/>
  <c r="K708" i="11"/>
  <c r="H708" i="11" s="1"/>
  <c r="K711" i="11"/>
  <c r="H711" i="11" s="1"/>
  <c r="I714" i="11"/>
  <c r="K714" i="11"/>
  <c r="H714" i="11" s="1"/>
  <c r="K718" i="11"/>
  <c r="H718" i="11" s="1"/>
  <c r="K719" i="11"/>
  <c r="H719" i="11" s="1"/>
  <c r="I722" i="11"/>
  <c r="K722" i="11"/>
  <c r="H722" i="11" s="1"/>
  <c r="I724" i="11"/>
  <c r="I728" i="11"/>
  <c r="K730" i="11"/>
  <c r="H730" i="11" s="1"/>
  <c r="K732" i="11"/>
  <c r="H732" i="11" s="1"/>
  <c r="I738" i="11"/>
  <c r="K741" i="11"/>
  <c r="H741" i="11" s="1"/>
  <c r="I743" i="11"/>
  <c r="K747" i="11"/>
  <c r="H747" i="11" s="1"/>
  <c r="K749" i="11"/>
  <c r="H749" i="11" s="1"/>
  <c r="K752" i="11"/>
  <c r="H752" i="11" s="1"/>
  <c r="K755" i="11"/>
  <c r="H755" i="11" s="1"/>
  <c r="K766" i="11"/>
  <c r="H766" i="11" s="1"/>
  <c r="K768" i="11"/>
  <c r="H768" i="11" s="1"/>
  <c r="I774" i="11"/>
  <c r="I780" i="11"/>
  <c r="I783" i="11"/>
  <c r="I784" i="11"/>
  <c r="I787" i="11"/>
  <c r="K793" i="11"/>
  <c r="H793" i="11" s="1"/>
  <c r="I795" i="11"/>
  <c r="K796" i="11"/>
  <c r="H796" i="11" s="1"/>
  <c r="I799" i="11"/>
  <c r="K803" i="11"/>
  <c r="H803" i="11" s="1"/>
  <c r="I805" i="11"/>
  <c r="I809" i="11"/>
  <c r="K810" i="11"/>
  <c r="H810" i="11" s="1"/>
  <c r="I814" i="11"/>
  <c r="K816" i="11"/>
  <c r="H816" i="11" s="1"/>
  <c r="I819" i="11"/>
  <c r="I825" i="11"/>
  <c r="K828" i="11"/>
  <c r="H828" i="11" s="1"/>
  <c r="I831" i="11"/>
  <c r="I834" i="11"/>
  <c r="K836" i="11"/>
  <c r="H836" i="11" s="1"/>
  <c r="K838" i="11"/>
  <c r="H838" i="11" s="1"/>
  <c r="K840" i="11"/>
  <c r="H840" i="11" s="1"/>
  <c r="I843" i="11"/>
  <c r="I852" i="11"/>
  <c r="K854" i="11"/>
  <c r="H854" i="11" s="1"/>
  <c r="I857" i="11"/>
  <c r="I864" i="11"/>
  <c r="I868" i="11"/>
  <c r="K871" i="11"/>
  <c r="H871" i="11" s="1"/>
  <c r="I875" i="11"/>
  <c r="K877" i="11"/>
  <c r="H877" i="11" s="1"/>
  <c r="K879" i="11"/>
  <c r="H879" i="11" s="1"/>
  <c r="I883" i="11"/>
  <c r="K887" i="11"/>
  <c r="H887" i="11" s="1"/>
  <c r="I889" i="11"/>
  <c r="K890" i="11"/>
  <c r="H890" i="11" s="1"/>
  <c r="I892" i="11"/>
  <c r="I1053" i="11"/>
  <c r="I1055" i="11"/>
  <c r="K1056" i="11"/>
  <c r="H1056" i="11" s="1"/>
  <c r="K1057" i="11"/>
  <c r="H1057" i="11" s="1"/>
  <c r="K1059" i="11"/>
  <c r="H1059" i="11" s="1"/>
  <c r="K1062" i="11"/>
  <c r="H1062" i="11" s="1"/>
  <c r="K1064" i="11"/>
  <c r="H1064" i="11" s="1"/>
  <c r="I1067" i="11"/>
  <c r="K1068" i="11"/>
  <c r="H1068" i="11" s="1"/>
  <c r="I1071" i="11"/>
  <c r="I1075" i="11"/>
  <c r="K1077" i="11"/>
  <c r="H1077" i="11" s="1"/>
  <c r="I1081" i="11"/>
  <c r="K1082" i="11"/>
  <c r="H1082" i="11" s="1"/>
  <c r="K1086" i="11"/>
  <c r="H1086" i="11" s="1"/>
  <c r="K1090" i="11"/>
  <c r="H1090" i="11" s="1"/>
  <c r="I1093" i="11"/>
  <c r="I1095" i="11"/>
  <c r="K1097" i="11"/>
  <c r="H1097" i="11" s="1"/>
  <c r="K1099" i="11"/>
  <c r="H1099" i="11" s="1"/>
  <c r="K1104" i="11"/>
  <c r="H1104" i="11" s="1"/>
  <c r="I1108" i="11"/>
  <c r="K1119" i="11"/>
  <c r="H1119" i="11" s="1"/>
  <c r="K1121" i="11"/>
  <c r="H1121" i="11" s="1"/>
  <c r="K1123" i="11"/>
  <c r="H1123" i="11" s="1"/>
  <c r="K1125" i="11"/>
  <c r="H1125" i="11" s="1"/>
  <c r="I1128" i="11"/>
  <c r="K1131" i="11"/>
  <c r="H1131" i="11" s="1"/>
  <c r="I1134" i="11"/>
  <c r="I1136" i="11"/>
  <c r="K1145" i="11"/>
  <c r="H1145" i="11" s="1"/>
  <c r="K1156" i="11"/>
  <c r="H1156" i="11" s="1"/>
  <c r="K1158" i="11"/>
  <c r="H1158" i="11" s="1"/>
  <c r="I1161" i="11"/>
  <c r="K1163" i="11"/>
  <c r="H1163" i="11" s="1"/>
  <c r="I1164" i="11"/>
  <c r="I1166" i="11"/>
  <c r="I1170" i="11"/>
  <c r="I1172" i="11"/>
  <c r="I1174" i="11"/>
  <c r="I1176" i="11"/>
  <c r="K1177" i="11"/>
  <c r="H1177" i="11" s="1"/>
  <c r="I1180" i="11"/>
  <c r="K1184" i="11"/>
  <c r="H1184" i="11" s="1"/>
  <c r="K1186" i="11"/>
  <c r="H1186" i="11" s="1"/>
  <c r="K1187" i="11"/>
  <c r="H1187" i="11" s="1"/>
  <c r="K1189" i="11"/>
  <c r="H1189" i="11" s="1"/>
  <c r="I1192" i="11"/>
  <c r="I1194" i="11"/>
  <c r="K1195" i="11"/>
  <c r="H1195" i="11" s="1"/>
  <c r="K1198" i="11"/>
  <c r="H1198" i="11" s="1"/>
  <c r="I1201" i="11"/>
  <c r="K1210" i="11"/>
  <c r="H1210" i="11" s="1"/>
  <c r="K1212" i="11"/>
  <c r="H1212" i="11" s="1"/>
  <c r="I1214" i="11"/>
  <c r="K1230" i="11"/>
  <c r="H1230" i="11" s="1"/>
  <c r="K1239" i="11"/>
  <c r="H1239" i="11" s="1"/>
  <c r="K1243" i="11"/>
  <c r="H1243" i="11" s="1"/>
  <c r="K1247" i="11"/>
  <c r="H1247" i="11" s="1"/>
  <c r="I1249" i="11"/>
  <c r="K1252" i="11"/>
  <c r="H1252" i="11" s="1"/>
  <c r="I1253" i="11"/>
  <c r="I1256" i="11"/>
  <c r="I1270" i="11"/>
  <c r="I1275" i="11"/>
  <c r="K1281" i="11"/>
  <c r="H1281" i="11" s="1"/>
  <c r="K1284" i="11"/>
  <c r="H1284" i="11" s="1"/>
  <c r="K1288" i="11"/>
  <c r="H1288" i="11" s="1"/>
  <c r="K1294" i="11"/>
  <c r="H1294" i="11" s="1"/>
  <c r="K1298" i="11"/>
  <c r="H1298" i="11" s="1"/>
  <c r="I1302" i="11"/>
  <c r="I1310" i="11"/>
  <c r="K1312" i="11"/>
  <c r="H1312" i="11" s="1"/>
  <c r="K1314" i="11"/>
  <c r="H1314" i="11" s="1"/>
  <c r="I1319" i="11"/>
  <c r="K1321" i="11"/>
  <c r="H1321" i="11" s="1"/>
  <c r="I1325" i="11"/>
  <c r="I1328" i="11"/>
  <c r="I1331" i="11"/>
  <c r="K1337" i="11"/>
  <c r="H1337" i="11" s="1"/>
  <c r="K1341" i="11"/>
  <c r="H1341" i="11" s="1"/>
  <c r="K1344" i="11"/>
  <c r="H1344" i="11" s="1"/>
  <c r="I1347" i="11"/>
  <c r="I1350" i="11"/>
  <c r="I1352" i="11"/>
  <c r="I1354" i="11"/>
  <c r="I1363" i="11"/>
  <c r="I1366" i="11"/>
  <c r="K1374" i="11"/>
  <c r="H1374" i="11" s="1"/>
  <c r="I1377" i="11"/>
  <c r="I1379" i="11"/>
  <c r="K1381" i="11"/>
  <c r="H1381" i="11" s="1"/>
  <c r="K1382" i="11"/>
  <c r="H1382" i="11" s="1"/>
  <c r="K1383" i="11"/>
  <c r="H1383" i="11" s="1"/>
  <c r="K1388" i="11"/>
  <c r="H1388" i="11" s="1"/>
  <c r="I1391" i="11"/>
  <c r="I1392" i="11"/>
  <c r="K1395" i="11"/>
  <c r="H1395" i="11" s="1"/>
  <c r="K1396" i="11"/>
  <c r="H1396" i="11" s="1"/>
  <c r="K1399" i="11"/>
  <c r="H1399" i="11" s="1"/>
  <c r="K1400" i="11"/>
  <c r="H1400" i="11" s="1"/>
  <c r="K1404" i="11"/>
  <c r="H1404" i="11" s="1"/>
  <c r="I1406" i="11"/>
  <c r="I1499" i="11"/>
  <c r="K1507" i="11"/>
  <c r="H1507" i="11" s="1"/>
  <c r="I1510" i="11"/>
  <c r="I1559" i="11"/>
  <c r="K1564" i="11"/>
  <c r="H1564" i="11" s="1"/>
  <c r="K1566" i="11"/>
  <c r="H1566" i="11" s="1"/>
  <c r="I1568" i="11"/>
  <c r="K1571" i="11"/>
  <c r="H1571" i="11" s="1"/>
  <c r="I1575" i="11"/>
  <c r="K1577" i="11"/>
  <c r="H1577" i="11" s="1"/>
  <c r="I1580" i="11"/>
  <c r="I1582" i="11"/>
  <c r="K1583" i="11"/>
  <c r="H1583" i="11" s="1"/>
  <c r="K1588" i="11"/>
  <c r="H1588" i="11" s="1"/>
  <c r="K1590" i="11"/>
  <c r="H1590" i="11" s="1"/>
  <c r="K1593" i="11"/>
  <c r="H1593" i="11" s="1"/>
  <c r="K1594" i="11"/>
  <c r="H1594" i="11" s="1"/>
  <c r="K1596" i="11"/>
  <c r="H1596" i="11" s="1"/>
  <c r="I1599" i="11"/>
  <c r="I1605" i="11"/>
  <c r="K1611" i="11"/>
  <c r="H1611" i="11" s="1"/>
  <c r="I1613" i="11"/>
  <c r="K1616" i="11"/>
  <c r="H1616" i="11" s="1"/>
  <c r="I1618" i="11"/>
  <c r="K1634" i="11"/>
  <c r="H1634" i="11" s="1"/>
  <c r="I1636" i="11"/>
  <c r="I1638" i="11"/>
  <c r="I1640" i="11"/>
  <c r="K1643" i="11"/>
  <c r="H1643" i="11" s="1"/>
  <c r="I1646" i="11"/>
  <c r="K1647" i="11"/>
  <c r="H1647" i="11" s="1"/>
  <c r="I1649" i="11"/>
  <c r="K1650" i="11"/>
  <c r="H1650" i="11" s="1"/>
  <c r="K1652" i="11"/>
  <c r="H1652" i="11" s="1"/>
  <c r="K1653" i="11"/>
  <c r="H1653" i="11" s="1"/>
  <c r="I1657" i="11"/>
  <c r="I1659" i="11"/>
  <c r="K1669" i="11"/>
  <c r="H1669" i="11" s="1"/>
  <c r="K1671" i="11"/>
  <c r="H1671" i="11" s="1"/>
  <c r="I1673" i="11"/>
  <c r="K1673" i="11"/>
  <c r="H1673" i="11" s="1"/>
  <c r="K1675" i="11"/>
  <c r="H1675" i="11" s="1"/>
  <c r="I1678" i="11"/>
  <c r="I1680" i="11"/>
  <c r="K1682" i="11"/>
  <c r="H1682" i="11" s="1"/>
  <c r="K1685" i="11"/>
  <c r="H1685" i="11" s="1"/>
  <c r="K1700" i="11"/>
  <c r="H1700" i="11" s="1"/>
  <c r="I1701" i="11"/>
  <c r="I1703" i="11"/>
  <c r="K1706" i="11"/>
  <c r="H1706" i="11" s="1"/>
  <c r="I1709" i="11"/>
  <c r="I1710" i="11"/>
  <c r="K1711" i="11"/>
  <c r="H1711" i="11" s="1"/>
  <c r="K1713" i="11"/>
  <c r="H1713" i="11" s="1"/>
  <c r="I1714" i="11"/>
  <c r="I1715" i="11"/>
  <c r="I1717" i="11"/>
  <c r="I1719" i="11"/>
  <c r="K1721" i="11"/>
  <c r="H1721" i="11" s="1"/>
  <c r="K1724" i="11"/>
  <c r="H1724" i="11" s="1"/>
  <c r="K1726" i="11"/>
  <c r="H1726" i="11" s="1"/>
  <c r="I1729" i="11"/>
  <c r="K1731" i="11"/>
  <c r="H1731" i="11" s="1"/>
  <c r="I1733" i="11"/>
  <c r="I1735" i="11"/>
  <c r="I1737" i="11"/>
  <c r="I1763" i="11"/>
  <c r="K1765" i="11"/>
  <c r="H1765" i="11" s="1"/>
  <c r="I1769" i="11"/>
  <c r="K1811" i="11"/>
  <c r="H1811" i="11" s="1"/>
  <c r="K1986" i="11"/>
  <c r="H1986" i="11" s="1"/>
  <c r="K2002" i="11"/>
  <c r="H2002" i="11" s="1"/>
  <c r="I2004" i="11"/>
  <c r="I2006" i="11"/>
  <c r="K2008" i="11"/>
  <c r="H2008" i="11" s="1"/>
  <c r="K2011" i="11"/>
  <c r="H2011" i="11" s="1"/>
  <c r="I2013" i="11"/>
  <c r="I2016" i="11"/>
  <c r="K2016" i="11"/>
  <c r="H2016" i="11" s="1"/>
  <c r="K2018" i="11"/>
  <c r="H2018" i="11" s="1"/>
  <c r="K2042" i="11"/>
  <c r="H2042" i="11" s="1"/>
  <c r="K2044" i="11"/>
  <c r="H2044" i="11" s="1"/>
  <c r="I2047" i="11"/>
  <c r="K2058" i="11"/>
  <c r="H2058" i="11" s="1"/>
  <c r="I2060" i="11"/>
  <c r="K2073" i="11"/>
  <c r="H2073" i="11" s="1"/>
  <c r="I2075" i="11"/>
  <c r="I2077" i="11"/>
  <c r="K2079" i="11"/>
  <c r="H2079" i="11" s="1"/>
  <c r="K2082" i="11"/>
  <c r="H2082" i="11" s="1"/>
  <c r="K2085" i="11"/>
  <c r="H2085" i="11" s="1"/>
  <c r="K2088" i="11"/>
  <c r="H2088" i="11" s="1"/>
  <c r="I2090" i="11"/>
  <c r="I2092" i="11"/>
  <c r="I2093" i="11"/>
  <c r="I2094" i="11"/>
  <c r="K2095" i="11"/>
  <c r="H2095" i="11" s="1"/>
  <c r="I2097" i="11"/>
  <c r="I2099" i="11"/>
  <c r="K2100" i="11"/>
  <c r="H2100" i="11" s="1"/>
  <c r="I2103" i="11"/>
  <c r="K2129" i="11"/>
  <c r="H2129" i="11" s="1"/>
  <c r="I2131" i="11"/>
  <c r="K2134" i="11"/>
  <c r="H2134" i="11" s="1"/>
  <c r="I2139" i="11"/>
  <c r="K2142" i="11"/>
  <c r="H2142" i="11" s="1"/>
  <c r="K2143" i="11"/>
  <c r="H2143" i="11" s="1"/>
  <c r="I2148" i="11"/>
  <c r="I2149" i="11"/>
  <c r="I2152" i="11"/>
  <c r="K2153" i="11"/>
  <c r="H2153" i="11" s="1"/>
  <c r="K2154" i="11"/>
  <c r="H2154" i="11" s="1"/>
  <c r="I2156" i="11"/>
  <c r="I2157" i="11"/>
  <c r="K2159" i="11"/>
  <c r="H2159" i="11" s="1"/>
  <c r="K2161" i="11"/>
  <c r="H2161" i="11" s="1"/>
  <c r="K2163" i="11"/>
  <c r="H2163" i="11" s="1"/>
  <c r="K2165" i="11"/>
  <c r="H2165" i="11" s="1"/>
  <c r="I2170" i="11"/>
  <c r="K2171" i="11"/>
  <c r="H2171" i="11" s="1"/>
  <c r="I2175" i="11"/>
  <c r="I2178" i="11"/>
  <c r="K2179" i="11"/>
  <c r="H2179" i="11" s="1"/>
  <c r="I2181" i="11"/>
  <c r="K2182" i="11"/>
  <c r="H2182" i="11" s="1"/>
  <c r="K2184" i="11"/>
  <c r="H2184" i="11" s="1"/>
  <c r="I2190" i="11"/>
  <c r="I2192" i="11"/>
  <c r="K2198" i="11"/>
  <c r="H2198" i="11" s="1"/>
  <c r="I2200" i="11"/>
  <c r="I2202" i="11"/>
  <c r="K2206" i="11"/>
  <c r="H2206" i="11" s="1"/>
  <c r="K2207" i="11"/>
  <c r="H2207" i="11" s="1"/>
  <c r="K2209" i="11"/>
  <c r="H2209" i="11" s="1"/>
  <c r="K2225" i="11"/>
  <c r="H2225" i="11" s="1"/>
  <c r="K2229" i="11"/>
  <c r="H2229" i="11" s="1"/>
  <c r="I2232" i="11"/>
  <c r="I2238" i="11"/>
  <c r="I2253" i="11"/>
  <c r="K2255" i="11"/>
  <c r="H2255" i="11" s="1"/>
  <c r="I2257" i="11"/>
  <c r="I2259" i="11"/>
  <c r="I2261" i="11"/>
  <c r="K2262" i="11"/>
  <c r="H2262" i="11" s="1"/>
  <c r="I2265" i="11"/>
  <c r="I2268" i="11"/>
  <c r="I2278" i="11"/>
  <c r="K2279" i="11"/>
  <c r="H2279" i="11" s="1"/>
  <c r="K2281" i="11"/>
  <c r="H2281" i="11" s="1"/>
  <c r="I2284" i="11"/>
  <c r="K2288" i="11"/>
  <c r="H2288" i="11" s="1"/>
  <c r="I2290" i="11"/>
  <c r="K2292" i="11"/>
  <c r="H2292" i="11" s="1"/>
  <c r="I2297" i="11"/>
  <c r="K2298" i="11"/>
  <c r="H2298" i="11" s="1"/>
  <c r="K2300" i="11"/>
  <c r="H2300" i="11" s="1"/>
  <c r="K2304" i="11"/>
  <c r="H2304" i="11" s="1"/>
  <c r="I2308" i="11"/>
  <c r="I2319" i="11"/>
  <c r="I2323" i="11"/>
  <c r="I2330" i="11"/>
  <c r="K2518" i="11"/>
  <c r="H2518" i="11" s="1"/>
  <c r="K2521" i="11"/>
  <c r="H2521" i="11" s="1"/>
  <c r="I2525" i="11"/>
  <c r="K2526" i="11"/>
  <c r="H2526" i="11" s="1"/>
  <c r="K2528" i="11"/>
  <c r="H2528" i="11" s="1"/>
  <c r="K2530" i="11"/>
  <c r="H2530" i="11" s="1"/>
  <c r="I2538" i="11"/>
  <c r="K2619" i="11"/>
  <c r="H2619" i="11" s="1"/>
  <c r="K2623" i="11"/>
  <c r="H2623" i="11" s="1"/>
  <c r="I2626" i="11"/>
  <c r="K2629" i="11"/>
  <c r="H2629" i="11" s="1"/>
  <c r="I2632" i="11"/>
  <c r="K3064" i="11"/>
  <c r="H3064" i="11" s="1"/>
  <c r="I3067" i="11"/>
  <c r="I3070" i="11"/>
  <c r="I3073" i="11"/>
  <c r="K3077" i="11"/>
  <c r="H3077" i="11" s="1"/>
  <c r="K3080" i="11"/>
  <c r="H3080" i="11" s="1"/>
  <c r="K3083" i="11"/>
  <c r="H3083" i="11" s="1"/>
  <c r="K3087" i="11"/>
  <c r="H3087" i="11" s="1"/>
  <c r="I3090" i="11"/>
  <c r="I3097" i="11"/>
  <c r="I3106" i="11"/>
  <c r="I3109" i="11"/>
  <c r="K3111" i="11"/>
  <c r="H3111" i="11" s="1"/>
  <c r="I3115" i="11"/>
  <c r="I3120" i="11"/>
  <c r="K3124" i="11"/>
  <c r="H3124" i="11" s="1"/>
  <c r="I3130" i="11"/>
  <c r="I3166" i="11"/>
  <c r="K3169" i="11"/>
  <c r="H3169" i="11" s="1"/>
  <c r="K3173" i="11"/>
  <c r="H3173" i="11" s="1"/>
  <c r="I3177" i="11"/>
  <c r="I3180" i="11"/>
  <c r="K3188" i="11"/>
  <c r="H3188" i="11" s="1"/>
  <c r="I3228" i="11"/>
  <c r="K3233" i="11"/>
  <c r="H3233" i="11" s="1"/>
  <c r="I3236" i="11"/>
  <c r="K3240" i="11"/>
  <c r="H3240" i="11" s="1"/>
  <c r="K3243" i="11"/>
  <c r="H3243" i="11" s="1"/>
  <c r="I3247" i="11"/>
  <c r="I3249" i="11"/>
  <c r="K3253" i="11"/>
  <c r="H3253" i="11" s="1"/>
  <c r="I3257" i="11"/>
  <c r="I3260" i="11"/>
  <c r="K3263" i="11"/>
  <c r="H3263" i="11" s="1"/>
  <c r="I3265" i="11"/>
  <c r="I3272" i="11"/>
  <c r="I3277" i="11"/>
  <c r="K3282" i="11"/>
  <c r="H3282" i="11" s="1"/>
  <c r="I3285" i="11"/>
  <c r="I3290" i="11"/>
  <c r="I3304" i="11"/>
  <c r="K3307" i="11"/>
  <c r="H3307" i="11" s="1"/>
  <c r="I3312" i="11"/>
  <c r="I3315" i="11"/>
  <c r="I3317" i="11"/>
  <c r="K3364" i="11"/>
  <c r="H3364" i="11" s="1"/>
  <c r="K3367" i="11"/>
  <c r="H3367" i="11" s="1"/>
  <c r="K3369" i="11"/>
  <c r="H3369" i="11" s="1"/>
  <c r="K3375" i="11"/>
  <c r="H3375" i="11" s="1"/>
  <c r="I3382" i="11"/>
  <c r="I3391" i="11"/>
  <c r="K3392" i="11"/>
  <c r="H3392" i="11" s="1"/>
  <c r="I3402" i="11"/>
  <c r="K3404" i="11"/>
  <c r="H3404" i="11" s="1"/>
  <c r="K3407" i="11"/>
  <c r="H3407" i="11" s="1"/>
  <c r="K3443" i="11"/>
  <c r="H3443" i="11" s="1"/>
  <c r="K3445" i="11"/>
  <c r="H3445" i="11" s="1"/>
  <c r="I3447" i="11"/>
  <c r="I3449" i="11"/>
  <c r="I3451" i="11"/>
  <c r="K3455" i="11"/>
  <c r="H3455" i="11" s="1"/>
  <c r="I3457" i="11"/>
  <c r="K3458" i="11"/>
  <c r="H3458" i="11" s="1"/>
  <c r="I3461" i="11"/>
  <c r="K3916" i="11"/>
  <c r="H3916" i="11" s="1"/>
  <c r="I3920" i="11"/>
  <c r="I3922" i="11"/>
  <c r="K3925" i="11"/>
  <c r="H3925" i="11" s="1"/>
  <c r="I4056" i="11"/>
  <c r="K4091" i="11"/>
  <c r="H4091" i="11" s="1"/>
  <c r="K4093" i="11"/>
  <c r="H4093" i="11" s="1"/>
  <c r="K4095" i="11"/>
  <c r="H4095" i="11" s="1"/>
  <c r="I4097" i="11"/>
  <c r="K4121" i="11"/>
  <c r="H4121" i="11" s="1"/>
  <c r="K4125" i="11"/>
  <c r="H4125" i="11" s="1"/>
  <c r="K4140" i="11"/>
  <c r="H4140" i="11" s="1"/>
  <c r="I4143" i="11"/>
  <c r="K4145" i="11"/>
  <c r="H4145" i="11" s="1"/>
  <c r="I4148" i="11"/>
  <c r="I4156" i="11"/>
  <c r="I4161" i="11"/>
  <c r="K4173" i="11"/>
  <c r="H4173" i="11" s="1"/>
  <c r="K4176" i="11"/>
  <c r="H4176" i="11" s="1"/>
  <c r="K4190" i="11"/>
  <c r="H4190" i="11" s="1"/>
  <c r="K4192" i="11"/>
  <c r="H4192" i="11" s="1"/>
  <c r="K4195" i="11"/>
  <c r="H4195" i="11" s="1"/>
  <c r="K4213" i="11"/>
  <c r="H4213" i="11" s="1"/>
  <c r="I4217" i="11"/>
  <c r="I4221" i="11"/>
  <c r="K4225" i="11"/>
  <c r="H4225" i="11" s="1"/>
  <c r="K4227" i="11"/>
  <c r="H4227" i="11" s="1"/>
  <c r="K4236" i="11"/>
  <c r="H4236" i="11" s="1"/>
  <c r="K4274" i="11"/>
  <c r="H4274" i="11" s="1"/>
  <c r="K4278" i="11"/>
  <c r="H4278" i="11" s="1"/>
  <c r="I4283" i="11"/>
  <c r="K4286" i="11"/>
  <c r="H4286" i="11" s="1"/>
  <c r="K4289" i="11"/>
  <c r="H4289" i="11" s="1"/>
  <c r="K4291" i="11"/>
  <c r="H4291" i="11" s="1"/>
  <c r="K4294" i="11"/>
  <c r="H4294" i="11" s="1"/>
  <c r="K4296" i="11"/>
  <c r="H4296" i="11" s="1"/>
  <c r="I4299" i="11"/>
  <c r="K4300" i="11"/>
  <c r="H4300" i="11" s="1"/>
  <c r="K4302" i="11"/>
  <c r="H4302" i="11" s="1"/>
  <c r="I4305" i="11"/>
  <c r="I4312" i="11"/>
  <c r="I4314" i="11"/>
  <c r="I4318" i="11"/>
  <c r="K4331" i="11"/>
  <c r="H4331" i="11" s="1"/>
  <c r="K4335" i="11"/>
  <c r="H4335" i="11" s="1"/>
  <c r="K4337" i="11"/>
  <c r="H4337" i="11" s="1"/>
  <c r="I4339" i="11"/>
  <c r="I4340" i="11"/>
  <c r="K4341" i="11"/>
  <c r="H4341" i="11" s="1"/>
  <c r="K4486" i="11"/>
  <c r="H4486" i="11" s="1"/>
  <c r="K4489" i="11"/>
  <c r="H4489" i="11" s="1"/>
  <c r="I4492" i="11"/>
  <c r="K4494" i="11"/>
  <c r="H4494" i="11" s="1"/>
  <c r="I4499" i="11"/>
  <c r="K4500" i="11"/>
  <c r="H4500" i="11" s="1"/>
  <c r="I4503" i="11"/>
  <c r="K4530" i="11"/>
  <c r="H4530" i="11" s="1"/>
  <c r="K4534" i="11"/>
  <c r="H4534" i="11" s="1"/>
  <c r="I4539" i="11"/>
  <c r="K4552" i="11"/>
  <c r="H4552" i="11" s="1"/>
  <c r="K4554" i="11"/>
  <c r="H4554" i="11" s="1"/>
  <c r="I4556" i="11"/>
  <c r="I4590" i="11"/>
  <c r="I4596" i="11"/>
  <c r="K4610" i="11"/>
  <c r="H4610" i="11" s="1"/>
  <c r="I4615" i="11"/>
  <c r="K4616" i="11"/>
  <c r="H4616" i="11" s="1"/>
  <c r="K4618" i="11"/>
  <c r="H4618" i="11" s="1"/>
  <c r="I4621" i="11"/>
  <c r="K4623" i="11"/>
  <c r="H4623" i="11" s="1"/>
  <c r="I4627" i="11"/>
  <c r="I4684" i="11"/>
  <c r="K4687" i="11"/>
  <c r="H4687" i="11" s="1"/>
  <c r="K4709" i="11"/>
  <c r="H4709" i="11" s="1"/>
  <c r="I4712" i="11"/>
  <c r="I4714" i="11"/>
  <c r="K4718" i="11"/>
  <c r="H4718" i="11" s="1"/>
  <c r="K4739" i="11"/>
  <c r="H4739" i="11" s="1"/>
  <c r="K4741" i="11"/>
  <c r="H4741" i="11" s="1"/>
  <c r="I4745" i="11"/>
  <c r="I4747" i="11"/>
  <c r="I4756" i="11"/>
  <c r="K4758" i="11"/>
  <c r="H4758" i="11" s="1"/>
  <c r="K4863" i="11"/>
  <c r="H4863" i="11" s="1"/>
  <c r="I4866" i="11"/>
  <c r="K4872" i="11"/>
  <c r="H4872" i="11" s="1"/>
  <c r="I4877" i="11"/>
  <c r="K4880" i="11"/>
  <c r="H4880" i="11" s="1"/>
  <c r="I4883" i="11"/>
  <c r="I4885" i="11"/>
  <c r="K4888" i="11"/>
  <c r="H4888" i="11" s="1"/>
  <c r="I4891" i="11"/>
  <c r="K4896" i="11"/>
  <c r="H4896" i="11" s="1"/>
  <c r="K4898" i="11"/>
  <c r="H4898" i="11" s="1"/>
  <c r="K4900" i="11"/>
  <c r="H4900" i="11" s="1"/>
  <c r="I4904" i="11"/>
  <c r="K4946" i="11"/>
  <c r="H4946" i="11" s="1"/>
  <c r="I4952" i="11"/>
  <c r="K4958" i="11"/>
  <c r="H4958" i="11" s="1"/>
  <c r="I4963" i="11"/>
  <c r="I4966" i="11"/>
  <c r="K4968" i="11"/>
  <c r="H4968" i="11" s="1"/>
  <c r="K4972" i="11"/>
  <c r="H4972" i="11" s="1"/>
  <c r="I4975" i="11"/>
  <c r="K4978" i="11"/>
  <c r="H4978" i="11" s="1"/>
  <c r="I4981" i="11"/>
  <c r="I4984" i="11"/>
  <c r="K4986" i="11"/>
  <c r="H4986" i="11" s="1"/>
  <c r="K4990" i="11"/>
  <c r="H4990" i="11" s="1"/>
  <c r="I8" i="11"/>
  <c r="I12" i="11"/>
  <c r="K20" i="11"/>
  <c r="H20" i="11" s="1"/>
  <c r="K27" i="11"/>
  <c r="H27" i="11" s="1"/>
  <c r="K28" i="11"/>
  <c r="H28" i="11" s="1"/>
  <c r="I30" i="11"/>
  <c r="K31" i="11"/>
  <c r="H31" i="11" s="1"/>
  <c r="I33" i="11"/>
  <c r="K37" i="11"/>
  <c r="H37" i="11" s="1"/>
  <c r="I42" i="11"/>
  <c r="K43" i="11"/>
  <c r="H43" i="11" s="1"/>
  <c r="K48" i="11"/>
  <c r="H48" i="11" s="1"/>
  <c r="K52" i="11"/>
  <c r="H52" i="11" s="1"/>
  <c r="K55" i="11"/>
  <c r="H55" i="11" s="1"/>
  <c r="K63" i="11"/>
  <c r="H63" i="11" s="1"/>
  <c r="K65" i="11"/>
  <c r="H65" i="11" s="1"/>
  <c r="K67" i="11"/>
  <c r="H67" i="11" s="1"/>
  <c r="K69" i="11"/>
  <c r="H69" i="11" s="1"/>
  <c r="I72" i="11"/>
  <c r="I80" i="11"/>
  <c r="K83" i="11"/>
  <c r="H83" i="11" s="1"/>
  <c r="K85" i="11"/>
  <c r="H85" i="11" s="1"/>
  <c r="I87" i="11"/>
  <c r="K90" i="11"/>
  <c r="H90" i="11" s="1"/>
  <c r="I108" i="11"/>
  <c r="I113" i="11"/>
  <c r="K116" i="11"/>
  <c r="H116" i="11" s="1"/>
  <c r="I120" i="11"/>
  <c r="K123" i="11"/>
  <c r="H123" i="11" s="1"/>
  <c r="I128" i="11"/>
  <c r="K129" i="11"/>
  <c r="H129" i="11" s="1"/>
  <c r="K131" i="11"/>
  <c r="H131" i="11" s="1"/>
  <c r="I141" i="11"/>
  <c r="I168" i="11"/>
  <c r="I170" i="11"/>
  <c r="K171" i="11"/>
  <c r="H171" i="11" s="1"/>
  <c r="K172" i="11"/>
  <c r="H172" i="11" s="1"/>
  <c r="I174" i="11"/>
  <c r="K175" i="11"/>
  <c r="H175" i="11" s="1"/>
  <c r="K177" i="11"/>
  <c r="H177" i="11" s="1"/>
  <c r="K181" i="11"/>
  <c r="H181" i="11" s="1"/>
  <c r="K183" i="11"/>
  <c r="H183" i="11" s="1"/>
  <c r="I186" i="11"/>
  <c r="I193" i="11"/>
  <c r="I209" i="11"/>
  <c r="I211" i="11"/>
  <c r="K214" i="11"/>
  <c r="H214" i="11" s="1"/>
  <c r="K217" i="11"/>
  <c r="H217" i="11" s="1"/>
  <c r="I220" i="11"/>
  <c r="K225" i="11"/>
  <c r="H225" i="11" s="1"/>
  <c r="K227" i="11"/>
  <c r="H227" i="11" s="1"/>
  <c r="I230" i="11"/>
  <c r="I236" i="11"/>
  <c r="I238" i="11"/>
  <c r="K239" i="11"/>
  <c r="H239" i="11" s="1"/>
  <c r="I241" i="11"/>
  <c r="K242" i="11"/>
  <c r="H242" i="11" s="1"/>
  <c r="I244" i="11"/>
  <c r="I245" i="11"/>
  <c r="K246" i="11"/>
  <c r="H246" i="11" s="1"/>
  <c r="K247" i="11"/>
  <c r="H247" i="11" s="1"/>
  <c r="K249" i="11"/>
  <c r="H249" i="11" s="1"/>
  <c r="K251" i="11"/>
  <c r="H251" i="11" s="1"/>
  <c r="K252" i="11"/>
  <c r="H252" i="11" s="1"/>
  <c r="K255" i="11"/>
  <c r="H255" i="11" s="1"/>
  <c r="K257" i="11"/>
  <c r="H257" i="11" s="1"/>
  <c r="I263" i="11"/>
  <c r="I265" i="11"/>
  <c r="K265" i="11"/>
  <c r="H265" i="11" s="1"/>
  <c r="K269" i="11"/>
  <c r="H269" i="11" s="1"/>
  <c r="I272" i="11"/>
  <c r="K273" i="11"/>
  <c r="H273" i="11" s="1"/>
  <c r="K275" i="11"/>
  <c r="H275" i="11" s="1"/>
  <c r="K277" i="11"/>
  <c r="H277" i="11" s="1"/>
  <c r="I279" i="11"/>
  <c r="K298" i="11"/>
  <c r="H298" i="11" s="1"/>
  <c r="K329" i="11"/>
  <c r="H329" i="11" s="1"/>
  <c r="K336" i="11"/>
  <c r="H336" i="11" s="1"/>
  <c r="K349" i="11"/>
  <c r="H349" i="11" s="1"/>
  <c r="K351" i="11"/>
  <c r="H351" i="11" s="1"/>
  <c r="I354" i="11"/>
  <c r="I368" i="11"/>
  <c r="K370" i="11"/>
  <c r="H370" i="11" s="1"/>
  <c r="K372" i="11"/>
  <c r="H372" i="11" s="1"/>
  <c r="I375" i="11"/>
  <c r="K397" i="11"/>
  <c r="H397" i="11" s="1"/>
  <c r="I399" i="11"/>
  <c r="I400" i="11"/>
  <c r="K401" i="11"/>
  <c r="H401" i="11" s="1"/>
  <c r="K402" i="11"/>
  <c r="H402" i="11" s="1"/>
  <c r="K440" i="11"/>
  <c r="H440" i="11" s="1"/>
  <c r="I443" i="11"/>
  <c r="K444" i="11"/>
  <c r="H444" i="11" s="1"/>
  <c r="K446" i="11"/>
  <c r="H446" i="11" s="1"/>
  <c r="I450" i="11"/>
  <c r="K467" i="11"/>
  <c r="H467" i="11" s="1"/>
  <c r="K468" i="11"/>
  <c r="H468" i="11" s="1"/>
  <c r="I480" i="11"/>
  <c r="I484" i="11"/>
  <c r="K485" i="11"/>
  <c r="H485" i="11" s="1"/>
  <c r="K503" i="11"/>
  <c r="H503" i="11" s="1"/>
  <c r="I505" i="11"/>
  <c r="K506" i="11"/>
  <c r="H506" i="11" s="1"/>
  <c r="K537" i="11"/>
  <c r="H537" i="11" s="1"/>
  <c r="I601" i="11"/>
  <c r="K603" i="11"/>
  <c r="H603" i="11" s="1"/>
  <c r="K604" i="11"/>
  <c r="H604" i="11" s="1"/>
  <c r="K606" i="11"/>
  <c r="H606" i="11" s="1"/>
  <c r="K608" i="11"/>
  <c r="H608" i="11" s="1"/>
  <c r="K609" i="11"/>
  <c r="H609" i="11" s="1"/>
  <c r="K610" i="11"/>
  <c r="H610" i="11" s="1"/>
  <c r="K612" i="11"/>
  <c r="H612" i="11" s="1"/>
  <c r="K614" i="11"/>
  <c r="H614" i="11" s="1"/>
  <c r="K615" i="11"/>
  <c r="H615" i="11" s="1"/>
  <c r="I617" i="11"/>
  <c r="K618" i="11"/>
  <c r="H618" i="11" s="1"/>
  <c r="I620" i="11"/>
  <c r="I624" i="11"/>
  <c r="K626" i="11"/>
  <c r="H626" i="11" s="1"/>
  <c r="I630" i="11"/>
  <c r="I631" i="11"/>
  <c r="K635" i="11"/>
  <c r="H635" i="11" s="1"/>
  <c r="K643" i="11"/>
  <c r="H643" i="11" s="1"/>
  <c r="K907" i="11"/>
  <c r="H907" i="11" s="1"/>
  <c r="K911" i="11"/>
  <c r="H911" i="11" s="1"/>
  <c r="I919" i="11"/>
  <c r="K920" i="11"/>
  <c r="H920" i="11" s="1"/>
  <c r="I924" i="11"/>
  <c r="K925" i="11"/>
  <c r="H925" i="11" s="1"/>
  <c r="I928" i="11"/>
  <c r="I933" i="11"/>
  <c r="K933" i="11"/>
  <c r="H933" i="11" s="1"/>
  <c r="K935" i="11"/>
  <c r="H935" i="11" s="1"/>
  <c r="K938" i="11"/>
  <c r="H938" i="11" s="1"/>
  <c r="I942" i="11"/>
  <c r="K944" i="11"/>
  <c r="H944" i="11" s="1"/>
  <c r="I948" i="11"/>
  <c r="K951" i="11"/>
  <c r="H951" i="11" s="1"/>
  <c r="I956" i="11"/>
  <c r="K960" i="11"/>
  <c r="H960" i="11" s="1"/>
  <c r="I962" i="11"/>
  <c r="K963" i="11"/>
  <c r="H963" i="11" s="1"/>
  <c r="I965" i="11"/>
  <c r="K967" i="11"/>
  <c r="H967" i="11" s="1"/>
  <c r="I969" i="11"/>
  <c r="I973" i="11"/>
  <c r="K1049" i="11"/>
  <c r="H1049" i="11" s="1"/>
  <c r="K1055" i="11"/>
  <c r="H1055" i="11" s="1"/>
  <c r="I1058" i="11"/>
  <c r="I1060" i="11"/>
  <c r="K1065" i="11"/>
  <c r="H1065" i="11" s="1"/>
  <c r="I1070" i="11"/>
  <c r="I1076" i="11"/>
  <c r="K1079" i="11"/>
  <c r="H1079" i="11" s="1"/>
  <c r="K1083" i="11"/>
  <c r="H1083" i="11" s="1"/>
  <c r="K1087" i="11"/>
  <c r="H1087" i="11" s="1"/>
  <c r="I1101" i="11"/>
  <c r="K1105" i="11"/>
  <c r="H1105" i="11" s="1"/>
  <c r="I1109" i="11"/>
  <c r="I1111" i="11"/>
  <c r="K1114" i="11"/>
  <c r="H1114" i="11" s="1"/>
  <c r="I1133" i="11"/>
  <c r="K1160" i="11"/>
  <c r="H1160" i="11" s="1"/>
  <c r="K1164" i="11"/>
  <c r="H1164" i="11" s="1"/>
  <c r="K1166" i="11"/>
  <c r="H1166" i="11" s="1"/>
  <c r="I1169" i="11"/>
  <c r="K1174" i="11"/>
  <c r="H1174" i="11" s="1"/>
  <c r="K1176" i="11"/>
  <c r="H1176" i="11" s="1"/>
  <c r="K1178" i="11"/>
  <c r="H1178" i="11" s="1"/>
  <c r="K1180" i="11"/>
  <c r="H1180" i="11" s="1"/>
  <c r="K1181" i="11"/>
  <c r="H1181" i="11" s="1"/>
  <c r="I1184" i="11"/>
  <c r="I1187" i="11"/>
  <c r="I1190" i="11"/>
  <c r="I1193" i="11"/>
  <c r="K1196" i="11"/>
  <c r="H1196" i="11" s="1"/>
  <c r="K1200" i="11"/>
  <c r="H1200" i="11" s="1"/>
  <c r="I1202" i="11"/>
  <c r="K1207" i="11"/>
  <c r="H1207" i="11" s="1"/>
  <c r="K1209" i="11"/>
  <c r="H1209" i="11" s="1"/>
  <c r="I1211" i="11"/>
  <c r="I1239" i="11"/>
  <c r="I1242" i="11"/>
  <c r="K1245" i="11"/>
  <c r="H1245" i="11" s="1"/>
  <c r="K1248" i="11"/>
  <c r="H1248" i="11" s="1"/>
  <c r="K1251" i="11"/>
  <c r="H1251" i="11" s="1"/>
  <c r="K1253" i="11"/>
  <c r="H1253" i="11" s="1"/>
  <c r="I1255" i="11"/>
  <c r="K1256" i="11"/>
  <c r="H1256" i="11" s="1"/>
  <c r="I1273" i="11"/>
  <c r="I1274" i="11"/>
  <c r="I1276" i="11"/>
  <c r="K1280" i="11"/>
  <c r="H1280" i="11" s="1"/>
  <c r="I1292" i="11"/>
  <c r="K1304" i="11"/>
  <c r="H1304" i="11" s="1"/>
  <c r="I1307" i="11"/>
  <c r="K1313" i="11"/>
  <c r="H1313" i="11" s="1"/>
  <c r="I1315" i="11"/>
  <c r="K1319" i="11"/>
  <c r="H1319" i="11" s="1"/>
  <c r="I1322" i="11"/>
  <c r="K1325" i="11"/>
  <c r="H1325" i="11" s="1"/>
  <c r="I1332" i="11"/>
  <c r="I1335" i="11"/>
  <c r="I1337" i="11"/>
  <c r="I1339" i="11"/>
  <c r="K1340" i="11"/>
  <c r="H1340" i="11" s="1"/>
  <c r="K1343" i="11"/>
  <c r="H1343" i="11" s="1"/>
  <c r="I1348" i="11"/>
  <c r="K1349" i="11"/>
  <c r="H1349" i="11" s="1"/>
  <c r="K1350" i="11"/>
  <c r="H1350" i="11" s="1"/>
  <c r="K1351" i="11"/>
  <c r="H1351" i="11" s="1"/>
  <c r="K1353" i="11"/>
  <c r="H1353" i="11" s="1"/>
  <c r="K1356" i="11"/>
  <c r="H1356" i="11" s="1"/>
  <c r="K1361" i="11"/>
  <c r="H1361" i="11" s="1"/>
  <c r="K1364" i="11"/>
  <c r="H1364" i="11" s="1"/>
  <c r="I1367" i="11"/>
  <c r="I1369" i="11"/>
  <c r="K1376" i="11"/>
  <c r="H1376" i="11" s="1"/>
  <c r="I1381" i="11"/>
  <c r="I1386" i="11"/>
  <c r="K1387" i="11"/>
  <c r="H1387" i="11" s="1"/>
  <c r="K1390" i="11"/>
  <c r="H1390" i="11" s="1"/>
  <c r="I1433" i="11"/>
  <c r="K1445" i="11"/>
  <c r="H1445" i="11" s="1"/>
  <c r="K1463" i="11"/>
  <c r="H1463" i="11" s="1"/>
  <c r="K1466" i="11"/>
  <c r="H1466" i="11" s="1"/>
  <c r="K1469" i="11"/>
  <c r="H1469" i="11" s="1"/>
  <c r="K1472" i="11"/>
  <c r="H1472" i="11" s="1"/>
  <c r="I1520" i="11"/>
  <c r="I1547" i="11"/>
  <c r="I1557" i="11"/>
  <c r="K1562" i="11"/>
  <c r="H1562" i="11" s="1"/>
  <c r="K1568" i="11"/>
  <c r="H1568" i="11" s="1"/>
  <c r="I1570" i="11"/>
  <c r="K1572" i="11"/>
  <c r="H1572" i="11" s="1"/>
  <c r="K1574" i="11"/>
  <c r="H1574" i="11" s="1"/>
  <c r="I1578" i="11"/>
  <c r="K1581" i="11"/>
  <c r="H1581" i="11" s="1"/>
  <c r="I1584" i="11"/>
  <c r="K1592" i="11"/>
  <c r="H1592" i="11" s="1"/>
  <c r="K1595" i="11"/>
  <c r="H1595" i="11" s="1"/>
  <c r="K1597" i="11"/>
  <c r="H1597" i="11" s="1"/>
  <c r="K1599" i="11"/>
  <c r="H1599" i="11" s="1"/>
  <c r="I1603" i="11"/>
  <c r="I1606" i="11"/>
  <c r="I1608" i="11"/>
  <c r="K1610" i="11"/>
  <c r="H1610" i="11" s="1"/>
  <c r="I1611" i="11"/>
  <c r="K1613" i="11"/>
  <c r="H1613" i="11" s="1"/>
  <c r="I1615" i="11"/>
  <c r="I1616" i="11"/>
  <c r="K1617" i="11"/>
  <c r="H1617" i="11" s="1"/>
  <c r="K1624" i="11"/>
  <c r="H1624" i="11" s="1"/>
  <c r="K1626" i="11"/>
  <c r="H1626" i="11" s="1"/>
  <c r="I1628" i="11"/>
  <c r="I1630" i="11"/>
  <c r="I1633" i="11"/>
  <c r="K1637" i="11"/>
  <c r="H1637" i="11" s="1"/>
  <c r="K1640" i="11"/>
  <c r="H1640" i="11" s="1"/>
  <c r="I1642" i="11"/>
  <c r="I1645" i="11"/>
  <c r="K1648" i="11"/>
  <c r="H1648" i="11" s="1"/>
  <c r="K1649" i="11"/>
  <c r="H1649" i="11" s="1"/>
  <c r="K1651" i="11"/>
  <c r="H1651" i="11" s="1"/>
  <c r="I1655" i="11"/>
  <c r="K1657" i="11"/>
  <c r="H1657" i="11" s="1"/>
  <c r="K1659" i="11"/>
  <c r="H1659" i="11" s="1"/>
  <c r="K1661" i="11"/>
  <c r="H1661" i="11" s="1"/>
  <c r="K1663" i="11"/>
  <c r="H1663" i="11" s="1"/>
  <c r="K1678" i="11"/>
  <c r="H1678" i="11" s="1"/>
  <c r="K1680" i="11"/>
  <c r="H1680" i="11" s="1"/>
  <c r="I1684" i="11"/>
  <c r="K1686" i="11"/>
  <c r="H1686" i="11" s="1"/>
  <c r="I1688" i="11"/>
  <c r="K1691" i="11"/>
  <c r="H1691" i="11" s="1"/>
  <c r="I1693" i="11"/>
  <c r="I1695" i="11"/>
  <c r="I1782" i="11"/>
  <c r="K1787" i="11"/>
  <c r="H1787" i="11" s="1"/>
  <c r="K1788" i="11"/>
  <c r="H1788" i="11" s="1"/>
  <c r="I1790" i="11"/>
  <c r="K1791" i="11"/>
  <c r="H1791" i="11" s="1"/>
  <c r="K1794" i="11"/>
  <c r="H1794" i="11" s="1"/>
  <c r="I1797" i="11"/>
  <c r="K1798" i="11"/>
  <c r="H1798" i="11" s="1"/>
  <c r="K1800" i="11"/>
  <c r="H1800" i="11" s="1"/>
  <c r="K1801" i="11"/>
  <c r="H1801" i="11" s="1"/>
  <c r="K1803" i="11"/>
  <c r="H1803" i="11" s="1"/>
  <c r="I1806" i="11"/>
  <c r="K1983" i="11"/>
  <c r="H1983" i="11" s="1"/>
  <c r="I1986" i="11"/>
  <c r="I1988" i="11"/>
  <c r="I1990" i="11"/>
  <c r="I1993" i="11"/>
  <c r="I1996" i="11"/>
  <c r="I1998" i="11"/>
  <c r="I2000" i="11"/>
  <c r="K2005" i="11"/>
  <c r="H2005" i="11" s="1"/>
  <c r="I2009" i="11"/>
  <c r="I2014" i="11"/>
  <c r="I2044" i="11"/>
  <c r="I2046" i="11"/>
  <c r="K2060" i="11"/>
  <c r="H2060" i="11" s="1"/>
  <c r="I2063" i="11"/>
  <c r="K2118" i="11"/>
  <c r="H2118" i="11" s="1"/>
  <c r="K2123" i="11"/>
  <c r="H2123" i="11" s="1"/>
  <c r="K2205" i="11"/>
  <c r="H2205" i="11" s="1"/>
  <c r="I2210" i="11"/>
  <c r="K2217" i="11"/>
  <c r="H2217" i="11" s="1"/>
  <c r="K2220" i="11"/>
  <c r="H2220" i="11" s="1"/>
  <c r="I2222" i="11"/>
  <c r="I2225" i="11"/>
  <c r="I2228" i="11"/>
  <c r="I2230" i="11"/>
  <c r="I2242" i="11"/>
  <c r="I2248" i="11"/>
  <c r="K2250" i="11"/>
  <c r="H2250" i="11" s="1"/>
  <c r="K2254" i="11"/>
  <c r="H2254" i="11" s="1"/>
  <c r="I2256" i="11"/>
  <c r="I2260" i="11"/>
  <c r="K2270" i="11"/>
  <c r="H2270" i="11" s="1"/>
  <c r="K2271" i="11"/>
  <c r="H2271" i="11" s="1"/>
  <c r="K2272" i="11"/>
  <c r="H2272" i="11" s="1"/>
  <c r="I2275" i="11"/>
  <c r="K2276" i="11"/>
  <c r="H2276" i="11" s="1"/>
  <c r="K2305" i="11"/>
  <c r="H2305" i="11" s="1"/>
  <c r="I2306" i="11"/>
  <c r="K2309" i="11"/>
  <c r="H2309" i="11" s="1"/>
  <c r="I2311" i="11"/>
  <c r="I2315" i="11"/>
  <c r="K2319" i="11"/>
  <c r="H2319" i="11" s="1"/>
  <c r="K2322" i="11"/>
  <c r="H2322" i="11" s="1"/>
  <c r="I2324" i="11"/>
  <c r="K2327" i="11"/>
  <c r="H2327" i="11" s="1"/>
  <c r="K2329" i="11"/>
  <c r="H2329" i="11" s="1"/>
  <c r="K2332" i="11"/>
  <c r="H2332" i="11" s="1"/>
  <c r="I2335" i="11"/>
  <c r="K2338" i="11"/>
  <c r="H2338" i="11" s="1"/>
  <c r="K2341" i="11"/>
  <c r="H2341" i="11" s="1"/>
  <c r="I2344" i="11"/>
  <c r="K2355" i="11"/>
  <c r="H2355" i="11" s="1"/>
  <c r="K2367" i="11"/>
  <c r="H2367" i="11" s="1"/>
  <c r="I2370" i="11"/>
  <c r="I2372" i="11"/>
  <c r="K2373" i="11"/>
  <c r="H2373" i="11" s="1"/>
  <c r="K2375" i="11"/>
  <c r="H2375" i="11" s="1"/>
  <c r="K2377" i="11"/>
  <c r="H2377" i="11" s="1"/>
  <c r="K2387" i="11"/>
  <c r="H2387" i="11" s="1"/>
  <c r="I2390" i="11"/>
  <c r="K2393" i="11"/>
  <c r="H2393" i="11" s="1"/>
  <c r="K2395" i="11"/>
  <c r="H2395" i="11" s="1"/>
  <c r="I2398" i="11"/>
  <c r="I2403" i="11"/>
  <c r="K2404" i="11"/>
  <c r="H2404" i="11" s="1"/>
  <c r="I2407" i="11"/>
  <c r="I2409" i="11"/>
  <c r="K2411" i="11"/>
  <c r="H2411" i="11" s="1"/>
  <c r="K2413" i="11"/>
  <c r="H2413" i="11" s="1"/>
  <c r="K2414" i="11"/>
  <c r="H2414" i="11" s="1"/>
  <c r="I2417" i="11"/>
  <c r="K2419" i="11"/>
  <c r="H2419" i="11" s="1"/>
  <c r="K2432" i="11"/>
  <c r="H2432" i="11" s="1"/>
  <c r="I2435" i="11"/>
  <c r="I2438" i="11"/>
  <c r="I2440" i="11"/>
  <c r="K2443" i="11"/>
  <c r="H2443" i="11" s="1"/>
  <c r="K2448" i="11"/>
  <c r="H2448" i="11" s="1"/>
  <c r="K2450" i="11"/>
  <c r="H2450" i="11" s="1"/>
  <c r="I2453" i="11"/>
  <c r="I2456" i="11"/>
  <c r="I2459" i="11"/>
  <c r="K2462" i="11"/>
  <c r="H2462" i="11" s="1"/>
  <c r="K2470" i="11"/>
  <c r="H2470" i="11" s="1"/>
  <c r="I2473" i="11"/>
  <c r="K2475" i="11"/>
  <c r="H2475" i="11" s="1"/>
  <c r="I2481" i="11"/>
  <c r="K2484" i="11"/>
  <c r="H2484" i="11" s="1"/>
  <c r="I2489" i="11"/>
  <c r="K2491" i="11"/>
  <c r="H2491" i="11" s="1"/>
  <c r="I2494" i="11"/>
  <c r="I2498" i="11"/>
  <c r="K2499" i="11"/>
  <c r="H2499" i="11" s="1"/>
  <c r="K2504" i="11"/>
  <c r="H2504" i="11" s="1"/>
  <c r="I2509" i="11"/>
  <c r="I2511" i="11"/>
  <c r="I2512" i="11"/>
  <c r="K2514" i="11"/>
  <c r="H2514" i="11" s="1"/>
  <c r="K2517" i="11"/>
  <c r="H2517" i="11" s="1"/>
  <c r="K2525" i="11"/>
  <c r="H2525" i="11" s="1"/>
  <c r="I2528" i="11"/>
  <c r="K2649" i="11"/>
  <c r="H2649" i="11" s="1"/>
  <c r="I2651" i="11"/>
  <c r="K2652" i="11"/>
  <c r="H2652" i="11" s="1"/>
  <c r="K2654" i="11"/>
  <c r="H2654" i="11" s="1"/>
  <c r="I2656" i="11"/>
  <c r="I2657" i="11"/>
  <c r="I2658" i="11"/>
  <c r="I2950" i="11"/>
  <c r="I2952" i="11"/>
  <c r="I2954" i="11"/>
  <c r="I2957" i="11"/>
  <c r="K2962" i="11"/>
  <c r="H2962" i="11" s="1"/>
  <c r="I2966" i="11"/>
  <c r="I2970" i="11"/>
  <c r="K2972" i="11"/>
  <c r="H2972" i="11" s="1"/>
  <c r="K2983" i="11"/>
  <c r="H2983" i="11" s="1"/>
  <c r="K2984" i="11"/>
  <c r="H2984" i="11" s="1"/>
  <c r="I2987" i="11"/>
  <c r="K2988" i="11"/>
  <c r="H2988" i="11" s="1"/>
  <c r="K2990" i="11"/>
  <c r="H2990" i="11" s="1"/>
  <c r="I2993" i="11"/>
  <c r="I2995" i="11"/>
  <c r="I3002" i="11"/>
  <c r="K3003" i="11"/>
  <c r="H3003" i="11" s="1"/>
  <c r="I3006" i="11"/>
  <c r="I3011" i="11"/>
  <c r="K3030" i="11"/>
  <c r="H3030" i="11" s="1"/>
  <c r="K3032" i="11"/>
  <c r="H3032" i="11" s="1"/>
  <c r="K3034" i="11"/>
  <c r="H3034" i="11" s="1"/>
  <c r="K3037" i="11"/>
  <c r="H3037" i="11" s="1"/>
  <c r="K3040" i="11"/>
  <c r="H3040" i="11" s="1"/>
  <c r="K3043" i="11"/>
  <c r="H3043" i="11" s="1"/>
  <c r="K3045" i="11"/>
  <c r="H3045" i="11" s="1"/>
  <c r="K3050" i="11"/>
  <c r="H3050" i="11" s="1"/>
  <c r="I3053" i="11"/>
  <c r="I3066" i="11"/>
  <c r="I3085" i="11"/>
  <c r="I3091" i="11"/>
  <c r="K3094" i="11"/>
  <c r="H3094" i="11" s="1"/>
  <c r="K3096" i="11"/>
  <c r="H3096" i="11" s="1"/>
  <c r="K3099" i="11"/>
  <c r="H3099" i="11" s="1"/>
  <c r="K3103" i="11"/>
  <c r="H3103" i="11" s="1"/>
  <c r="K3105" i="11"/>
  <c r="H3105" i="11" s="1"/>
  <c r="K3108" i="11"/>
  <c r="H3108" i="11" s="1"/>
  <c r="I3113" i="11"/>
  <c r="K3118" i="11"/>
  <c r="H3118" i="11" s="1"/>
  <c r="K3229" i="11"/>
  <c r="H3229" i="11" s="1"/>
  <c r="K3265" i="11"/>
  <c r="H3265" i="11" s="1"/>
  <c r="I3268" i="11"/>
  <c r="K3270" i="11"/>
  <c r="H3270" i="11" s="1"/>
  <c r="I3273" i="11"/>
  <c r="K3275" i="11"/>
  <c r="H3275" i="11" s="1"/>
  <c r="K3285" i="11"/>
  <c r="H3285" i="11" s="1"/>
  <c r="I3289" i="11"/>
  <c r="K3292" i="11"/>
  <c r="H3292" i="11" s="1"/>
  <c r="I3299" i="11"/>
  <c r="I3301" i="11"/>
  <c r="I3306" i="11"/>
  <c r="I3309" i="11"/>
  <c r="K3313" i="11"/>
  <c r="H3313" i="11" s="1"/>
  <c r="K3315" i="11"/>
  <c r="H3315" i="11" s="1"/>
  <c r="I3321" i="11"/>
  <c r="K3323" i="11"/>
  <c r="H3323" i="11" s="1"/>
  <c r="K3326" i="11"/>
  <c r="H3326" i="11" s="1"/>
  <c r="K3331" i="11"/>
  <c r="H3331" i="11" s="1"/>
  <c r="I3334" i="11"/>
  <c r="I3336" i="11"/>
  <c r="I3339" i="11"/>
  <c r="I3343" i="11"/>
  <c r="K3345" i="11"/>
  <c r="H3345" i="11" s="1"/>
  <c r="I3348" i="11"/>
  <c r="K3349" i="11"/>
  <c r="H3349" i="11" s="1"/>
  <c r="I3353" i="11"/>
  <c r="K3356" i="11"/>
  <c r="H3356" i="11" s="1"/>
  <c r="I3361" i="11"/>
  <c r="I3364" i="11"/>
  <c r="K3377" i="11"/>
  <c r="H3377" i="11" s="1"/>
  <c r="K3383" i="11"/>
  <c r="H3383" i="11" s="1"/>
  <c r="I3387" i="11"/>
  <c r="K3391" i="11"/>
  <c r="H3391" i="11" s="1"/>
  <c r="K3396" i="11"/>
  <c r="H3396" i="11" s="1"/>
  <c r="I3398" i="11"/>
  <c r="I3788" i="11"/>
  <c r="K3792" i="11"/>
  <c r="H3792" i="11" s="1"/>
  <c r="I3796" i="11"/>
  <c r="K3798" i="11"/>
  <c r="H3798" i="11" s="1"/>
  <c r="I3807" i="11"/>
  <c r="I3809" i="11"/>
  <c r="I3815" i="11"/>
  <c r="K3817" i="11"/>
  <c r="H3817" i="11" s="1"/>
  <c r="I3820" i="11"/>
  <c r="K3821" i="11"/>
  <c r="H3821" i="11" s="1"/>
  <c r="I3826" i="11"/>
  <c r="K3830" i="11"/>
  <c r="H3830" i="11" s="1"/>
  <c r="I3833" i="11"/>
  <c r="K3835" i="11"/>
  <c r="H3835" i="11" s="1"/>
  <c r="K3840" i="11"/>
  <c r="H3840" i="11" s="1"/>
  <c r="I3845" i="11"/>
  <c r="I3848" i="11"/>
  <c r="I3855" i="11"/>
  <c r="K3858" i="11"/>
  <c r="H3858" i="11" s="1"/>
  <c r="I3861" i="11"/>
  <c r="K3866" i="11"/>
  <c r="H3866" i="11" s="1"/>
  <c r="K3868" i="11"/>
  <c r="H3868" i="11" s="1"/>
  <c r="I3871" i="11"/>
  <c r="I3875" i="11"/>
  <c r="K3883" i="11"/>
  <c r="H3883" i="11" s="1"/>
  <c r="I3886" i="11"/>
  <c r="K3887" i="11"/>
  <c r="H3887" i="11" s="1"/>
  <c r="I3891" i="11"/>
  <c r="I3892" i="11"/>
  <c r="K3894" i="11"/>
  <c r="H3894" i="11" s="1"/>
  <c r="K3895" i="11"/>
  <c r="H3895" i="11" s="1"/>
  <c r="K3897" i="11"/>
  <c r="H3897" i="11" s="1"/>
  <c r="I3900" i="11"/>
  <c r="I3902" i="11"/>
  <c r="I3905" i="11"/>
  <c r="I3917" i="11"/>
  <c r="K3920" i="11"/>
  <c r="H3920" i="11" s="1"/>
  <c r="I3926" i="11"/>
  <c r="K3928" i="11"/>
  <c r="H3928" i="11" s="1"/>
  <c r="I3932" i="11"/>
  <c r="I3935" i="11"/>
  <c r="K3943" i="11"/>
  <c r="H3943" i="11" s="1"/>
  <c r="K3949" i="11"/>
  <c r="H3949" i="11" s="1"/>
  <c r="I3951" i="11"/>
  <c r="I3954" i="11"/>
  <c r="K3955" i="11"/>
  <c r="H3955" i="11" s="1"/>
  <c r="K3960" i="11"/>
  <c r="H3960" i="11" s="1"/>
  <c r="K3962" i="11"/>
  <c r="H3962" i="11" s="1"/>
  <c r="K3964" i="11"/>
  <c r="H3964" i="11" s="1"/>
  <c r="I3967" i="11"/>
  <c r="I3968" i="11"/>
  <c r="K3978" i="11"/>
  <c r="H3978" i="11" s="1"/>
  <c r="I4016" i="11"/>
  <c r="K4019" i="11"/>
  <c r="H4019" i="11" s="1"/>
  <c r="K4028" i="11"/>
  <c r="H4028" i="11" s="1"/>
  <c r="I4036" i="11"/>
  <c r="K4038" i="11"/>
  <c r="H4038" i="11" s="1"/>
  <c r="K4040" i="11"/>
  <c r="H4040" i="11" s="1"/>
  <c r="I4046" i="11"/>
  <c r="K4051" i="11"/>
  <c r="H4051" i="11" s="1"/>
  <c r="K4054" i="11"/>
  <c r="H4054" i="11" s="1"/>
  <c r="I4057" i="11"/>
  <c r="K4061" i="11"/>
  <c r="H4061" i="11" s="1"/>
  <c r="I4101" i="11"/>
  <c r="K4105" i="11"/>
  <c r="H4105" i="11" s="1"/>
  <c r="K4110" i="11"/>
  <c r="H4110" i="11" s="1"/>
  <c r="K4114" i="11"/>
  <c r="H4114" i="11" s="1"/>
  <c r="K4116" i="11"/>
  <c r="H4116" i="11" s="1"/>
  <c r="K4118" i="11"/>
  <c r="H4118" i="11" s="1"/>
  <c r="K4120" i="11"/>
  <c r="H4120" i="11" s="1"/>
  <c r="K4122" i="11"/>
  <c r="H4122" i="11" s="1"/>
  <c r="K4124" i="11"/>
  <c r="H4124" i="11" s="1"/>
  <c r="K4126" i="11"/>
  <c r="H4126" i="11" s="1"/>
  <c r="I4129" i="11"/>
  <c r="K4134" i="11"/>
  <c r="H4134" i="11" s="1"/>
  <c r="K4179" i="11"/>
  <c r="H4179" i="11" s="1"/>
  <c r="I4183" i="11"/>
  <c r="K4186" i="11"/>
  <c r="H4186" i="11" s="1"/>
  <c r="K4188" i="11"/>
  <c r="H4188" i="11" s="1"/>
  <c r="I4191" i="11"/>
  <c r="K4197" i="11"/>
  <c r="H4197" i="11" s="1"/>
  <c r="I4201" i="11"/>
  <c r="I4204" i="11"/>
  <c r="I4207" i="11"/>
  <c r="K4208" i="11"/>
  <c r="H4208" i="11" s="1"/>
  <c r="I4211" i="11"/>
  <c r="K4228" i="11"/>
  <c r="H4228" i="11" s="1"/>
  <c r="I4232" i="11"/>
  <c r="K4235" i="11"/>
  <c r="H4235" i="11" s="1"/>
  <c r="K4238" i="11"/>
  <c r="H4238" i="11" s="1"/>
  <c r="K4240" i="11"/>
  <c r="H4240" i="11" s="1"/>
  <c r="I4243" i="11"/>
  <c r="I4249" i="11"/>
  <c r="K4251" i="11"/>
  <c r="H4251" i="11" s="1"/>
  <c r="K4257" i="11"/>
  <c r="H4257" i="11" s="1"/>
  <c r="K4259" i="11"/>
  <c r="H4259" i="11" s="1"/>
  <c r="I4261" i="11"/>
  <c r="K4264" i="11"/>
  <c r="H4264" i="11" s="1"/>
  <c r="K4265" i="11"/>
  <c r="H4265" i="11" s="1"/>
  <c r="I4270" i="11"/>
  <c r="I4271" i="11"/>
  <c r="K4272" i="11"/>
  <c r="H4272" i="11" s="1"/>
  <c r="K4273" i="11"/>
  <c r="H4273" i="11" s="1"/>
  <c r="K4275" i="11"/>
  <c r="H4275" i="11" s="1"/>
  <c r="I4278" i="11"/>
  <c r="I4281" i="11"/>
  <c r="K4282" i="11"/>
  <c r="H4282" i="11" s="1"/>
  <c r="I4563" i="11"/>
  <c r="I4567" i="11"/>
  <c r="I4571" i="11"/>
  <c r="I4577" i="11"/>
  <c r="K4591" i="11"/>
  <c r="H4591" i="11" s="1"/>
  <c r="I4593" i="11"/>
  <c r="K4598" i="11"/>
  <c r="H4598" i="11" s="1"/>
  <c r="K4611" i="11"/>
  <c r="H4611" i="11" s="1"/>
  <c r="K4613" i="11"/>
  <c r="H4613" i="11" s="1"/>
  <c r="K4643" i="11"/>
  <c r="H4643" i="11" s="1"/>
  <c r="I4646" i="11"/>
  <c r="I4660" i="11"/>
  <c r="K4665" i="11"/>
  <c r="H4665" i="11" s="1"/>
  <c r="I4668" i="11"/>
  <c r="I4672" i="11"/>
  <c r="I4675" i="11"/>
  <c r="K4676" i="11"/>
  <c r="H4676" i="11" s="1"/>
  <c r="I4679" i="11"/>
  <c r="K4682" i="11"/>
  <c r="H4682" i="11" s="1"/>
  <c r="I4685" i="11"/>
  <c r="K4688" i="11"/>
  <c r="H4688" i="11" s="1"/>
  <c r="K4692" i="11"/>
  <c r="H4692" i="11" s="1"/>
  <c r="K4696" i="11"/>
  <c r="H4696" i="11" s="1"/>
  <c r="K4697" i="11"/>
  <c r="H4697" i="11" s="1"/>
  <c r="K4699" i="11"/>
  <c r="H4699" i="11" s="1"/>
  <c r="I4702" i="11"/>
  <c r="K4707" i="11"/>
  <c r="H4707" i="11" s="1"/>
  <c r="K4708" i="11"/>
  <c r="H4708" i="11" s="1"/>
  <c r="I4713" i="11"/>
  <c r="K4719" i="11"/>
  <c r="H4719" i="11" s="1"/>
  <c r="I4722" i="11"/>
  <c r="K4725" i="11"/>
  <c r="H4725" i="11" s="1"/>
  <c r="K4732" i="11"/>
  <c r="H4732" i="11" s="1"/>
  <c r="I4737" i="11"/>
  <c r="K4740" i="11"/>
  <c r="H4740" i="11" s="1"/>
  <c r="I4743" i="11"/>
  <c r="I4749" i="11"/>
  <c r="K4756" i="11"/>
  <c r="H4756" i="11" s="1"/>
  <c r="I4762" i="11"/>
  <c r="K4766" i="11"/>
  <c r="H4766" i="11" s="1"/>
  <c r="K4767" i="11"/>
  <c r="H4767" i="11" s="1"/>
  <c r="K4770" i="11"/>
  <c r="H4770" i="11" s="1"/>
  <c r="I4773" i="11"/>
  <c r="I4775" i="11"/>
  <c r="I4777" i="11"/>
  <c r="K4780" i="11"/>
  <c r="H4780" i="11" s="1"/>
  <c r="K4785" i="11"/>
  <c r="H4785" i="11" s="1"/>
  <c r="I4793" i="11"/>
  <c r="K4796" i="11"/>
  <c r="H4796" i="11" s="1"/>
  <c r="K4804" i="11"/>
  <c r="H4804" i="11" s="1"/>
  <c r="I4807" i="11"/>
  <c r="K4810" i="11"/>
  <c r="H4810" i="11" s="1"/>
  <c r="K4813" i="11"/>
  <c r="H4813" i="11" s="1"/>
  <c r="K4817" i="11"/>
  <c r="H4817" i="11" s="1"/>
  <c r="K4824" i="11"/>
  <c r="H4824" i="11" s="1"/>
  <c r="I4826" i="11"/>
  <c r="I4829" i="11"/>
  <c r="K4833" i="11"/>
  <c r="H4833" i="11" s="1"/>
  <c r="I4835" i="11"/>
  <c r="K4837" i="11"/>
  <c r="H4837" i="11" s="1"/>
  <c r="I4841" i="11"/>
  <c r="I4844" i="11"/>
  <c r="I4853" i="11"/>
  <c r="I4855" i="11"/>
  <c r="K4859" i="11"/>
  <c r="H4859" i="11" s="1"/>
  <c r="K4864" i="11"/>
  <c r="H4864" i="11" s="1"/>
  <c r="K4871" i="11"/>
  <c r="H4871" i="11" s="1"/>
  <c r="I4874" i="11"/>
  <c r="I4880" i="11"/>
  <c r="I4884" i="11"/>
  <c r="K4886" i="11"/>
  <c r="H4886" i="11" s="1"/>
  <c r="I4893" i="11"/>
  <c r="I4896" i="11"/>
  <c r="K4899" i="11"/>
  <c r="H4899" i="11" s="1"/>
  <c r="K4901" i="11"/>
  <c r="H4901" i="11" s="1"/>
  <c r="I4903" i="11"/>
  <c r="K4907" i="11"/>
  <c r="H4907" i="11" s="1"/>
  <c r="I4910" i="11"/>
  <c r="K4913" i="11"/>
  <c r="H4913" i="11" s="1"/>
  <c r="I4918" i="11"/>
  <c r="I4925" i="11"/>
  <c r="K4927" i="11"/>
  <c r="H4927" i="11" s="1"/>
  <c r="K4932" i="11"/>
  <c r="H4932" i="11" s="1"/>
  <c r="K4934" i="11"/>
  <c r="H4934" i="11" s="1"/>
  <c r="I4937" i="11"/>
  <c r="K4941" i="11"/>
  <c r="H4941" i="11" s="1"/>
  <c r="I4949" i="11"/>
  <c r="I4951" i="11"/>
  <c r="I4982" i="11"/>
  <c r="I4986" i="11"/>
  <c r="I4988" i="11"/>
  <c r="K4989" i="11"/>
  <c r="H4989" i="11" s="1"/>
  <c r="K8" i="11"/>
  <c r="H8" i="11" s="1"/>
  <c r="K11" i="11"/>
  <c r="H11" i="11" s="1"/>
  <c r="I14" i="11"/>
  <c r="K15" i="11"/>
  <c r="H15" i="11" s="1"/>
  <c r="I20" i="11"/>
  <c r="I23" i="11"/>
  <c r="K35" i="11"/>
  <c r="H35" i="11" s="1"/>
  <c r="I54" i="11"/>
  <c r="K56" i="11"/>
  <c r="H56" i="11" s="1"/>
  <c r="I58" i="11"/>
  <c r="I61" i="11"/>
  <c r="K62" i="11"/>
  <c r="H62" i="11" s="1"/>
  <c r="I65" i="11"/>
  <c r="K68" i="11"/>
  <c r="H68" i="11" s="1"/>
  <c r="K70" i="11"/>
  <c r="H70" i="11" s="1"/>
  <c r="K73" i="11"/>
  <c r="H73" i="11" s="1"/>
  <c r="K78" i="11"/>
  <c r="H78" i="11" s="1"/>
  <c r="I84" i="11"/>
  <c r="I89" i="11"/>
  <c r="I92" i="11"/>
  <c r="K93" i="11"/>
  <c r="H93" i="11" s="1"/>
  <c r="I98" i="11"/>
  <c r="I100" i="11"/>
  <c r="K101" i="11"/>
  <c r="H101" i="11" s="1"/>
  <c r="I105" i="11"/>
  <c r="I109" i="11"/>
  <c r="K111" i="11"/>
  <c r="H111" i="11" s="1"/>
  <c r="I114" i="11"/>
  <c r="K117" i="11"/>
  <c r="H117" i="11" s="1"/>
  <c r="K119" i="11"/>
  <c r="H119" i="11" s="1"/>
  <c r="K121" i="11"/>
  <c r="H121" i="11" s="1"/>
  <c r="K124" i="11"/>
  <c r="H124" i="11" s="1"/>
  <c r="I127" i="11"/>
  <c r="K139" i="11"/>
  <c r="H139" i="11" s="1"/>
  <c r="I143" i="11"/>
  <c r="K144" i="11"/>
  <c r="H144" i="11" s="1"/>
  <c r="I147" i="11"/>
  <c r="K148" i="11"/>
  <c r="H148" i="11" s="1"/>
  <c r="I150" i="11"/>
  <c r="K151" i="11"/>
  <c r="H151" i="11" s="1"/>
  <c r="K153" i="11"/>
  <c r="H153" i="11" s="1"/>
  <c r="K156" i="11"/>
  <c r="H156" i="11" s="1"/>
  <c r="K160" i="11"/>
  <c r="H160" i="11" s="1"/>
  <c r="K164" i="11"/>
  <c r="H164" i="11" s="1"/>
  <c r="I187" i="11"/>
  <c r="I189" i="11"/>
  <c r="K191" i="11"/>
  <c r="H191" i="11" s="1"/>
  <c r="K193" i="11"/>
  <c r="H193" i="11" s="1"/>
  <c r="K198" i="11"/>
  <c r="H198" i="11" s="1"/>
  <c r="K201" i="11"/>
  <c r="H201" i="11" s="1"/>
  <c r="K203" i="11"/>
  <c r="H203" i="11" s="1"/>
  <c r="I205" i="11"/>
  <c r="K207" i="11"/>
  <c r="H207" i="11" s="1"/>
  <c r="I210" i="11"/>
  <c r="K213" i="11"/>
  <c r="H213" i="11" s="1"/>
  <c r="I215" i="11"/>
  <c r="K216" i="11"/>
  <c r="H216" i="11" s="1"/>
  <c r="K218" i="11"/>
  <c r="H218" i="11" s="1"/>
  <c r="I221" i="11"/>
  <c r="K222" i="11"/>
  <c r="H222" i="11" s="1"/>
  <c r="I225" i="11"/>
  <c r="I227" i="11"/>
  <c r="I302" i="11"/>
  <c r="I303" i="11"/>
  <c r="I314" i="11"/>
  <c r="I317" i="11"/>
  <c r="K319" i="11"/>
  <c r="H319" i="11" s="1"/>
  <c r="I322" i="11"/>
  <c r="K327" i="11"/>
  <c r="H327" i="11" s="1"/>
  <c r="I334" i="11"/>
  <c r="K340" i="11"/>
  <c r="H340" i="11" s="1"/>
  <c r="K347" i="11"/>
  <c r="H347" i="11" s="1"/>
  <c r="K374" i="11"/>
  <c r="H374" i="11" s="1"/>
  <c r="I378" i="11"/>
  <c r="I381" i="11"/>
  <c r="K385" i="11"/>
  <c r="H385" i="11" s="1"/>
  <c r="I388" i="11"/>
  <c r="K389" i="11"/>
  <c r="H389" i="11" s="1"/>
  <c r="K390" i="11"/>
  <c r="H390" i="11" s="1"/>
  <c r="I392" i="11"/>
  <c r="I395" i="11"/>
  <c r="K403" i="11"/>
  <c r="H403" i="11" s="1"/>
  <c r="K404" i="11"/>
  <c r="H404" i="11" s="1"/>
  <c r="K405" i="11"/>
  <c r="H405" i="11" s="1"/>
  <c r="K407" i="11"/>
  <c r="H407" i="11" s="1"/>
  <c r="K409" i="11"/>
  <c r="H409" i="11" s="1"/>
  <c r="K411" i="11"/>
  <c r="H411" i="11" s="1"/>
  <c r="I413" i="11"/>
  <c r="I415" i="11"/>
  <c r="K416" i="11"/>
  <c r="H416" i="11" s="1"/>
  <c r="I418" i="11"/>
  <c r="K419" i="11"/>
  <c r="H419" i="11" s="1"/>
  <c r="K425" i="11"/>
  <c r="H425" i="11" s="1"/>
  <c r="I429" i="11"/>
  <c r="K430" i="11"/>
  <c r="H430" i="11" s="1"/>
  <c r="K431" i="11"/>
  <c r="H431" i="11" s="1"/>
  <c r="I434" i="11"/>
  <c r="K436" i="11"/>
  <c r="H436" i="11" s="1"/>
  <c r="I439" i="11"/>
  <c r="K453" i="11"/>
  <c r="H453" i="11" s="1"/>
  <c r="I456" i="11"/>
  <c r="K457" i="11"/>
  <c r="H457" i="11" s="1"/>
  <c r="I461" i="11"/>
  <c r="I463" i="11"/>
  <c r="I465" i="11"/>
  <c r="I467" i="11"/>
  <c r="I475" i="11"/>
  <c r="I523" i="11"/>
  <c r="K532" i="11"/>
  <c r="H532" i="11" s="1"/>
  <c r="K535" i="11"/>
  <c r="H535" i="11" s="1"/>
  <c r="K536" i="11"/>
  <c r="H536" i="11" s="1"/>
  <c r="K538" i="11"/>
  <c r="H538" i="11" s="1"/>
  <c r="K539" i="11"/>
  <c r="H539" i="11" s="1"/>
  <c r="I540" i="11"/>
  <c r="K541" i="11"/>
  <c r="H541" i="11" s="1"/>
  <c r="K542" i="11"/>
  <c r="H542" i="11" s="1"/>
  <c r="K543" i="11"/>
  <c r="H543" i="11" s="1"/>
  <c r="I550" i="11"/>
  <c r="K551" i="11"/>
  <c r="H551" i="11" s="1"/>
  <c r="I552" i="11"/>
  <c r="K628" i="11"/>
  <c r="H628" i="11" s="1"/>
  <c r="K631" i="11"/>
  <c r="H631" i="11" s="1"/>
  <c r="K633" i="11"/>
  <c r="H633" i="11" s="1"/>
  <c r="I634" i="11"/>
  <c r="K636" i="11"/>
  <c r="H636" i="11" s="1"/>
  <c r="K638" i="11"/>
  <c r="H638" i="11" s="1"/>
  <c r="I640" i="11"/>
  <c r="K642" i="11"/>
  <c r="H642" i="11" s="1"/>
  <c r="K649" i="11"/>
  <c r="H649" i="11" s="1"/>
  <c r="K651" i="11"/>
  <c r="H651" i="11" s="1"/>
  <c r="I654" i="11"/>
  <c r="I655" i="11"/>
  <c r="I656" i="11"/>
  <c r="I657" i="11"/>
  <c r="I660" i="11"/>
  <c r="I663" i="11"/>
  <c r="K664" i="11"/>
  <c r="H664" i="11" s="1"/>
  <c r="K666" i="11"/>
  <c r="H666" i="11" s="1"/>
  <c r="I668" i="11"/>
  <c r="K670" i="11"/>
  <c r="H670" i="11" s="1"/>
  <c r="K675" i="11"/>
  <c r="H675" i="11" s="1"/>
  <c r="I679" i="11"/>
  <c r="K682" i="11"/>
  <c r="H682" i="11" s="1"/>
  <c r="K684" i="11"/>
  <c r="H684" i="11" s="1"/>
  <c r="I686" i="11"/>
  <c r="K688" i="11"/>
  <c r="H688" i="11" s="1"/>
  <c r="K690" i="11"/>
  <c r="H690" i="11" s="1"/>
  <c r="K691" i="11"/>
  <c r="H691" i="11" s="1"/>
  <c r="I693" i="11"/>
  <c r="K695" i="11"/>
  <c r="H695" i="11" s="1"/>
  <c r="I698" i="11"/>
  <c r="I700" i="11"/>
  <c r="I702" i="11"/>
  <c r="I704" i="11"/>
  <c r="K707" i="11"/>
  <c r="H707" i="11" s="1"/>
  <c r="I709" i="11"/>
  <c r="K710" i="11"/>
  <c r="H710" i="11" s="1"/>
  <c r="K713" i="11"/>
  <c r="H713" i="11" s="1"/>
  <c r="I715" i="11"/>
  <c r="I718" i="11"/>
  <c r="I720" i="11"/>
  <c r="K720" i="11"/>
  <c r="H720" i="11" s="1"/>
  <c r="I721" i="11"/>
  <c r="I723" i="11"/>
  <c r="K724" i="11"/>
  <c r="H724" i="11" s="1"/>
  <c r="I727" i="11"/>
  <c r="K728" i="11"/>
  <c r="H728" i="11" s="1"/>
  <c r="I730" i="11"/>
  <c r="I734" i="11"/>
  <c r="I736" i="11"/>
  <c r="K738" i="11"/>
  <c r="H738" i="11" s="1"/>
  <c r="I740" i="11"/>
  <c r="K742" i="11"/>
  <c r="H742" i="11" s="1"/>
  <c r="K746" i="11"/>
  <c r="H746" i="11" s="1"/>
  <c r="I748" i="11"/>
  <c r="I754" i="11"/>
  <c r="I757" i="11"/>
  <c r="I760" i="11"/>
  <c r="I763" i="11"/>
  <c r="K775" i="11"/>
  <c r="H775" i="11" s="1"/>
  <c r="I797" i="11"/>
  <c r="K804" i="11"/>
  <c r="H804" i="11" s="1"/>
  <c r="I806" i="11"/>
  <c r="I808" i="11"/>
  <c r="I810" i="11"/>
  <c r="I813" i="11"/>
  <c r="K814" i="11"/>
  <c r="H814" i="11" s="1"/>
  <c r="I818" i="11"/>
  <c r="K819" i="11"/>
  <c r="H819" i="11" s="1"/>
  <c r="I821" i="11"/>
  <c r="K824" i="11"/>
  <c r="H824" i="11" s="1"/>
  <c r="K826" i="11"/>
  <c r="H826" i="11" s="1"/>
  <c r="I830" i="11"/>
  <c r="K833" i="11"/>
  <c r="H833" i="11" s="1"/>
  <c r="I836" i="11"/>
  <c r="I838" i="11"/>
  <c r="I870" i="11"/>
  <c r="I872" i="11"/>
  <c r="K883" i="11"/>
  <c r="H883" i="11" s="1"/>
  <c r="K889" i="11"/>
  <c r="H889" i="11" s="1"/>
  <c r="I891" i="11"/>
  <c r="K894" i="11"/>
  <c r="H894" i="11" s="1"/>
  <c r="K896" i="11"/>
  <c r="H896" i="11" s="1"/>
  <c r="I898" i="11"/>
  <c r="I900" i="11"/>
  <c r="I915" i="11"/>
  <c r="I922" i="11"/>
  <c r="I939" i="11"/>
  <c r="K941" i="11"/>
  <c r="H941" i="11" s="1"/>
  <c r="I944" i="11"/>
  <c r="K948" i="11"/>
  <c r="H948" i="11" s="1"/>
  <c r="I952" i="11"/>
  <c r="I954" i="11"/>
  <c r="K955" i="11"/>
  <c r="H955" i="11" s="1"/>
  <c r="K956" i="11"/>
  <c r="H956" i="11" s="1"/>
  <c r="I959" i="11"/>
  <c r="K1107" i="11"/>
  <c r="H1107" i="11" s="1"/>
  <c r="I1110" i="11"/>
  <c r="K1116" i="11"/>
  <c r="H1116" i="11" s="1"/>
  <c r="I1121" i="11"/>
  <c r="K1126" i="11"/>
  <c r="H1126" i="11" s="1"/>
  <c r="K1128" i="11"/>
  <c r="H1128" i="11" s="1"/>
  <c r="I1131" i="11"/>
  <c r="I1137" i="11"/>
  <c r="I1139" i="11"/>
  <c r="I1141" i="11"/>
  <c r="K1149" i="11"/>
  <c r="H1149" i="11" s="1"/>
  <c r="K1217" i="11"/>
  <c r="H1217" i="11" s="1"/>
  <c r="K1221" i="11"/>
  <c r="H1221" i="11" s="1"/>
  <c r="I1224" i="11"/>
  <c r="I1227" i="11"/>
  <c r="K1231" i="11"/>
  <c r="H1231" i="11" s="1"/>
  <c r="K1235" i="11"/>
  <c r="H1235" i="11" s="1"/>
  <c r="I1238" i="11"/>
  <c r="I1244" i="11"/>
  <c r="I1247" i="11"/>
  <c r="I1252" i="11"/>
  <c r="I1258" i="11"/>
  <c r="I1259" i="11"/>
  <c r="I1261" i="11"/>
  <c r="I1262" i="11"/>
  <c r="K1263" i="11"/>
  <c r="H1263" i="11" s="1"/>
  <c r="K1264" i="11"/>
  <c r="H1264" i="11" s="1"/>
  <c r="K1267" i="11"/>
  <c r="H1267" i="11" s="1"/>
  <c r="I1272" i="11"/>
  <c r="I1278" i="11"/>
  <c r="I1281" i="11"/>
  <c r="I1284" i="11"/>
  <c r="K1285" i="11"/>
  <c r="H1285" i="11" s="1"/>
  <c r="I1287" i="11"/>
  <c r="K1305" i="11"/>
  <c r="H1305" i="11" s="1"/>
  <c r="K1327" i="11"/>
  <c r="H1327" i="11" s="1"/>
  <c r="K1447" i="11"/>
  <c r="H1447" i="11" s="1"/>
  <c r="I1461" i="11"/>
  <c r="I1465" i="11"/>
  <c r="K1475" i="11"/>
  <c r="H1475" i="11" s="1"/>
  <c r="I1478" i="11"/>
  <c r="K1480" i="11"/>
  <c r="H1480" i="11" s="1"/>
  <c r="K1488" i="11"/>
  <c r="H1488" i="11" s="1"/>
  <c r="K1493" i="11"/>
  <c r="H1493" i="11" s="1"/>
  <c r="I1496" i="11"/>
  <c r="I1497" i="11"/>
  <c r="K1498" i="11"/>
  <c r="H1498" i="11" s="1"/>
  <c r="I1501" i="11"/>
  <c r="K1502" i="11"/>
  <c r="H1502" i="11" s="1"/>
  <c r="K1504" i="11"/>
  <c r="H1504" i="11" s="1"/>
  <c r="I1506" i="11"/>
  <c r="I1509" i="11"/>
  <c r="I1512" i="11"/>
  <c r="I1515" i="11"/>
  <c r="K1516" i="11"/>
  <c r="H1516" i="11" s="1"/>
  <c r="K1518" i="11"/>
  <c r="H1518" i="11" s="1"/>
  <c r="K1522" i="11"/>
  <c r="H1522" i="11" s="1"/>
  <c r="I1524" i="11"/>
  <c r="K2003" i="11"/>
  <c r="H2003" i="11" s="1"/>
  <c r="I2008" i="11"/>
  <c r="I2011" i="11"/>
  <c r="K2014" i="11"/>
  <c r="H2014" i="11" s="1"/>
  <c r="K2019" i="11"/>
  <c r="H2019" i="11" s="1"/>
  <c r="K2021" i="11"/>
  <c r="H2021" i="11" s="1"/>
  <c r="K2023" i="11"/>
  <c r="H2023" i="11" s="1"/>
  <c r="K2024" i="11"/>
  <c r="H2024" i="11" s="1"/>
  <c r="I2026" i="11"/>
  <c r="K2028" i="11"/>
  <c r="H2028" i="11" s="1"/>
  <c r="K2030" i="11"/>
  <c r="H2030" i="11" s="1"/>
  <c r="I2033" i="11"/>
  <c r="K2035" i="11"/>
  <c r="H2035" i="11" s="1"/>
  <c r="K2037" i="11"/>
  <c r="H2037" i="11" s="1"/>
  <c r="I2039" i="11"/>
  <c r="K2040" i="11"/>
  <c r="H2040" i="11" s="1"/>
  <c r="I2042" i="11"/>
  <c r="K2048" i="11"/>
  <c r="H2048" i="11" s="1"/>
  <c r="I2053" i="11"/>
  <c r="I2055" i="11"/>
  <c r="I2057" i="11"/>
  <c r="K2061" i="11"/>
  <c r="H2061" i="11" s="1"/>
  <c r="I2064" i="11"/>
  <c r="I2066" i="11"/>
  <c r="I2070" i="11"/>
  <c r="K2072" i="11"/>
  <c r="H2072" i="11" s="1"/>
  <c r="I2076" i="11"/>
  <c r="I2081" i="11"/>
  <c r="K2083" i="11"/>
  <c r="H2083" i="11" s="1"/>
  <c r="K2086" i="11"/>
  <c r="H2086" i="11" s="1"/>
  <c r="I2088" i="11"/>
  <c r="K2090" i="11"/>
  <c r="H2090" i="11" s="1"/>
  <c r="K2092" i="11"/>
  <c r="H2092" i="11" s="1"/>
  <c r="K2094" i="11"/>
  <c r="H2094" i="11" s="1"/>
  <c r="K2097" i="11"/>
  <c r="H2097" i="11" s="1"/>
  <c r="K2099" i="11"/>
  <c r="H2099" i="11" s="1"/>
  <c r="K2102" i="11"/>
  <c r="H2102" i="11" s="1"/>
  <c r="I2104" i="11"/>
  <c r="K2105" i="11"/>
  <c r="H2105" i="11" s="1"/>
  <c r="I2108" i="11"/>
  <c r="I2110" i="11"/>
  <c r="K2111" i="11"/>
  <c r="H2111" i="11" s="1"/>
  <c r="I2115" i="11"/>
  <c r="I2118" i="11"/>
  <c r="K2120" i="11"/>
  <c r="H2120" i="11" s="1"/>
  <c r="I2125" i="11"/>
  <c r="I2126" i="11"/>
  <c r="I2133" i="11"/>
  <c r="K2135" i="11"/>
  <c r="H2135" i="11" s="1"/>
  <c r="I2136" i="11"/>
  <c r="K2137" i="11"/>
  <c r="H2137" i="11" s="1"/>
  <c r="I2141" i="11"/>
  <c r="I2144" i="11"/>
  <c r="K2146" i="11"/>
  <c r="H2146" i="11" s="1"/>
  <c r="K2148" i="11"/>
  <c r="H2148" i="11" s="1"/>
  <c r="K2150" i="11"/>
  <c r="H2150" i="11" s="1"/>
  <c r="K2151" i="11"/>
  <c r="H2151" i="11" s="1"/>
  <c r="I2158" i="11"/>
  <c r="K2160" i="11"/>
  <c r="H2160" i="11" s="1"/>
  <c r="I2163" i="11"/>
  <c r="I2166" i="11"/>
  <c r="I2168" i="11"/>
  <c r="K2169" i="11"/>
  <c r="H2169" i="11" s="1"/>
  <c r="I2173" i="11"/>
  <c r="I2182" i="11"/>
  <c r="I2189" i="11"/>
  <c r="K2193" i="11"/>
  <c r="H2193" i="11" s="1"/>
  <c r="I2196" i="11"/>
  <c r="I2198" i="11"/>
  <c r="K2202" i="11"/>
  <c r="H2202" i="11" s="1"/>
  <c r="K2203" i="11"/>
  <c r="H2203" i="11" s="1"/>
  <c r="K2210" i="11"/>
  <c r="H2210" i="11" s="1"/>
  <c r="K2212" i="11"/>
  <c r="H2212" i="11" s="1"/>
  <c r="K2213" i="11"/>
  <c r="H2213" i="11" s="1"/>
  <c r="I2214" i="11"/>
  <c r="I2215" i="11"/>
  <c r="K2215" i="11"/>
  <c r="H2215" i="11" s="1"/>
  <c r="I2216" i="11"/>
  <c r="K2218" i="11"/>
  <c r="H2218" i="11" s="1"/>
  <c r="K2221" i="11"/>
  <c r="H2221" i="11" s="1"/>
  <c r="K2224" i="11"/>
  <c r="H2224" i="11" s="1"/>
  <c r="K2226" i="11"/>
  <c r="H2226" i="11" s="1"/>
  <c r="I2229" i="11"/>
  <c r="I2233" i="11"/>
  <c r="K2236" i="11"/>
  <c r="H2236" i="11" s="1"/>
  <c r="K2239" i="11"/>
  <c r="H2239" i="11" s="1"/>
  <c r="I2243" i="11"/>
  <c r="I2247" i="11"/>
  <c r="K2249" i="11"/>
  <c r="H2249" i="11" s="1"/>
  <c r="K2265" i="11"/>
  <c r="H2265" i="11" s="1"/>
  <c r="K2268" i="11"/>
  <c r="H2268" i="11" s="1"/>
  <c r="I2320" i="11"/>
  <c r="K2324" i="11"/>
  <c r="H2324" i="11" s="1"/>
  <c r="K2360" i="11"/>
  <c r="H2360" i="11" s="1"/>
  <c r="I2363" i="11"/>
  <c r="I2377" i="11"/>
  <c r="K2381" i="11"/>
  <c r="H2381" i="11" s="1"/>
  <c r="K2388" i="11"/>
  <c r="H2388" i="11" s="1"/>
  <c r="I2392" i="11"/>
  <c r="I2395" i="11"/>
  <c r="K2397" i="11"/>
  <c r="H2397" i="11" s="1"/>
  <c r="I2411" i="11"/>
  <c r="I2413" i="11"/>
  <c r="K2422" i="11"/>
  <c r="H2422" i="11" s="1"/>
  <c r="I2426" i="11"/>
  <c r="K2428" i="11"/>
  <c r="H2428" i="11" s="1"/>
  <c r="K2431" i="11"/>
  <c r="H2431" i="11" s="1"/>
  <c r="K2436" i="11"/>
  <c r="H2436" i="11" s="1"/>
  <c r="K2439" i="11"/>
  <c r="H2439" i="11" s="1"/>
  <c r="K2441" i="11"/>
  <c r="H2441" i="11" s="1"/>
  <c r="K2445" i="11"/>
  <c r="H2445" i="11" s="1"/>
  <c r="I2447" i="11"/>
  <c r="K2449" i="11"/>
  <c r="H2449" i="11" s="1"/>
  <c r="I2452" i="11"/>
  <c r="I2455" i="11"/>
  <c r="I2460" i="11"/>
  <c r="K2461" i="11"/>
  <c r="H2461" i="11" s="1"/>
  <c r="K2463" i="11"/>
  <c r="H2463" i="11" s="1"/>
  <c r="K2466" i="11"/>
  <c r="H2466" i="11" s="1"/>
  <c r="K2469" i="11"/>
  <c r="H2469" i="11" s="1"/>
  <c r="I2475" i="11"/>
  <c r="K2479" i="11"/>
  <c r="H2479" i="11" s="1"/>
  <c r="I2482" i="11"/>
  <c r="I2485" i="11"/>
  <c r="I2487" i="11"/>
  <c r="K2489" i="11"/>
  <c r="H2489" i="11" s="1"/>
  <c r="K2492" i="11"/>
  <c r="H2492" i="11" s="1"/>
  <c r="K2495" i="11"/>
  <c r="H2495" i="11" s="1"/>
  <c r="K2496" i="11"/>
  <c r="H2496" i="11" s="1"/>
  <c r="K2497" i="11"/>
  <c r="H2497" i="11" s="1"/>
  <c r="K2500" i="11"/>
  <c r="H2500" i="11" s="1"/>
  <c r="K2501" i="11"/>
  <c r="H2501" i="11" s="1"/>
  <c r="I2505" i="11"/>
  <c r="I2507" i="11"/>
  <c r="K2511" i="11"/>
  <c r="H2511" i="11" s="1"/>
  <c r="I2515" i="11"/>
  <c r="I2536" i="11"/>
  <c r="I2554" i="11"/>
  <c r="I2556" i="11"/>
  <c r="K2559" i="11"/>
  <c r="H2559" i="11" s="1"/>
  <c r="I2563" i="11"/>
  <c r="K2564" i="11"/>
  <c r="H2564" i="11" s="1"/>
  <c r="K2567" i="11"/>
  <c r="H2567" i="11" s="1"/>
  <c r="K2569" i="11"/>
  <c r="H2569" i="11" s="1"/>
  <c r="I2574" i="11"/>
  <c r="K2581" i="11"/>
  <c r="H2581" i="11" s="1"/>
  <c r="K2586" i="11"/>
  <c r="H2586" i="11" s="1"/>
  <c r="K2588" i="11"/>
  <c r="H2588" i="11" s="1"/>
  <c r="K2590" i="11"/>
  <c r="H2590" i="11" s="1"/>
  <c r="I2593" i="11"/>
  <c r="I2596" i="11"/>
  <c r="I2598" i="11"/>
  <c r="I2601" i="11"/>
  <c r="I2603" i="11"/>
  <c r="I2605" i="11"/>
  <c r="K2609" i="11"/>
  <c r="H2609" i="11" s="1"/>
  <c r="K2611" i="11"/>
  <c r="H2611" i="11" s="1"/>
  <c r="I2613" i="11"/>
  <c r="I2621" i="11"/>
  <c r="K2622" i="11"/>
  <c r="H2622" i="11" s="1"/>
  <c r="K2624" i="11"/>
  <c r="H2624" i="11" s="1"/>
  <c r="K2627" i="11"/>
  <c r="H2627" i="11" s="1"/>
  <c r="I2652" i="11"/>
  <c r="K3005" i="11"/>
  <c r="H3005" i="11" s="1"/>
  <c r="I3009" i="11"/>
  <c r="K3012" i="11"/>
  <c r="H3012" i="11" s="1"/>
  <c r="K3095" i="11"/>
  <c r="H3095" i="11" s="1"/>
  <c r="I3099" i="11"/>
  <c r="I3103" i="11"/>
  <c r="K3107" i="11"/>
  <c r="H3107" i="11" s="1"/>
  <c r="K3117" i="11"/>
  <c r="H3117" i="11" s="1"/>
  <c r="K3122" i="11"/>
  <c r="H3122" i="11" s="1"/>
  <c r="I3127" i="11"/>
  <c r="I3132" i="11"/>
  <c r="I3138" i="11"/>
  <c r="K3140" i="11"/>
  <c r="H3140" i="11" s="1"/>
  <c r="I3143" i="11"/>
  <c r="K3145" i="11"/>
  <c r="H3145" i="11" s="1"/>
  <c r="I3147" i="11"/>
  <c r="K3149" i="11"/>
  <c r="H3149" i="11" s="1"/>
  <c r="K3152" i="11"/>
  <c r="H3152" i="11" s="1"/>
  <c r="I3158" i="11"/>
  <c r="K3166" i="11"/>
  <c r="H3166" i="11" s="1"/>
  <c r="K3168" i="11"/>
  <c r="H3168" i="11" s="1"/>
  <c r="I3170" i="11"/>
  <c r="I3172" i="11"/>
  <c r="I3176" i="11"/>
  <c r="K3179" i="11"/>
  <c r="H3179" i="11" s="1"/>
  <c r="I3190" i="11"/>
  <c r="I3192" i="11"/>
  <c r="K3196" i="11"/>
  <c r="H3196" i="11" s="1"/>
  <c r="K3199" i="11"/>
  <c r="H3199" i="11" s="1"/>
  <c r="I3203" i="11"/>
  <c r="K3209" i="11"/>
  <c r="H3209" i="11" s="1"/>
  <c r="K3211" i="11"/>
  <c r="H3211" i="11" s="1"/>
  <c r="I3213" i="11"/>
  <c r="K3215" i="11"/>
  <c r="H3215" i="11" s="1"/>
  <c r="K3218" i="11"/>
  <c r="H3218" i="11" s="1"/>
  <c r="I3221" i="11"/>
  <c r="I3224" i="11"/>
  <c r="K3226" i="11"/>
  <c r="H3226" i="11" s="1"/>
  <c r="K3228" i="11"/>
  <c r="H3228" i="11" s="1"/>
  <c r="K3231" i="11"/>
  <c r="H3231" i="11" s="1"/>
  <c r="K3235" i="11"/>
  <c r="H3235" i="11" s="1"/>
  <c r="I3240" i="11"/>
  <c r="I3244" i="11"/>
  <c r="K3471" i="11"/>
  <c r="H3471" i="11" s="1"/>
  <c r="I3474" i="11"/>
  <c r="K3475" i="11"/>
  <c r="H3475" i="11" s="1"/>
  <c r="K3478" i="11"/>
  <c r="H3478" i="11" s="1"/>
  <c r="K3480" i="11"/>
  <c r="H3480" i="11" s="1"/>
  <c r="I3483" i="11"/>
  <c r="I3485" i="11"/>
  <c r="I3488" i="11"/>
  <c r="K3839" i="11"/>
  <c r="H3839" i="11" s="1"/>
  <c r="K3841" i="11"/>
  <c r="H3841" i="11" s="1"/>
  <c r="I3843" i="11"/>
  <c r="K3846" i="11"/>
  <c r="H3846" i="11" s="1"/>
  <c r="K3848" i="11"/>
  <c r="H3848" i="11" s="1"/>
  <c r="I3851" i="11"/>
  <c r="I3852" i="11"/>
  <c r="I3856" i="11"/>
  <c r="I3877" i="11"/>
  <c r="K3882" i="11"/>
  <c r="H3882" i="11" s="1"/>
  <c r="K3889" i="11"/>
  <c r="H3889" i="11" s="1"/>
  <c r="K3893" i="11"/>
  <c r="H3893" i="11" s="1"/>
  <c r="I3895" i="11"/>
  <c r="K3896" i="11"/>
  <c r="H3896" i="11" s="1"/>
  <c r="I3899" i="11"/>
  <c r="K3903" i="11"/>
  <c r="H3903" i="11" s="1"/>
  <c r="K3908" i="11"/>
  <c r="H3908" i="11" s="1"/>
  <c r="I3912" i="11"/>
  <c r="I3955" i="11"/>
  <c r="K3958" i="11"/>
  <c r="H3958" i="11" s="1"/>
  <c r="I3961" i="11"/>
  <c r="K3972" i="11"/>
  <c r="H3972" i="11" s="1"/>
  <c r="K3979" i="11"/>
  <c r="H3979" i="11" s="1"/>
  <c r="I3981" i="11"/>
  <c r="K3985" i="11"/>
  <c r="H3985" i="11" s="1"/>
  <c r="K3993" i="11"/>
  <c r="H3993" i="11" s="1"/>
  <c r="I4006" i="11"/>
  <c r="K4010" i="11"/>
  <c r="H4010" i="11" s="1"/>
  <c r="I4014" i="11"/>
  <c r="K4018" i="11"/>
  <c r="H4018" i="11" s="1"/>
  <c r="I4021" i="11"/>
  <c r="I4045" i="11"/>
  <c r="I4055" i="11"/>
  <c r="I4059" i="11"/>
  <c r="K4062" i="11"/>
  <c r="H4062" i="11" s="1"/>
  <c r="I4068" i="11"/>
  <c r="K4070" i="11"/>
  <c r="H4070" i="11" s="1"/>
  <c r="K4073" i="11"/>
  <c r="H4073" i="11" s="1"/>
  <c r="I4077" i="11"/>
  <c r="I4087" i="11"/>
  <c r="I4093" i="11"/>
  <c r="K4097" i="11"/>
  <c r="H4097" i="11" s="1"/>
  <c r="K4100" i="11"/>
  <c r="H4100" i="11" s="1"/>
  <c r="I4105" i="11"/>
  <c r="K4108" i="11"/>
  <c r="H4108" i="11" s="1"/>
  <c r="K4142" i="11"/>
  <c r="H4142" i="11" s="1"/>
  <c r="K4150" i="11"/>
  <c r="H4150" i="11" s="1"/>
  <c r="K4153" i="11"/>
  <c r="H4153" i="11" s="1"/>
  <c r="I4157" i="11"/>
  <c r="K4165" i="11"/>
  <c r="H4165" i="11" s="1"/>
  <c r="K4177" i="11"/>
  <c r="H4177" i="11" s="1"/>
  <c r="I4180" i="11"/>
  <c r="I4185" i="11"/>
  <c r="K4187" i="11"/>
  <c r="H4187" i="11" s="1"/>
  <c r="I4189" i="11"/>
  <c r="I4193" i="11"/>
  <c r="I4195" i="11"/>
  <c r="K4198" i="11"/>
  <c r="H4198" i="11" s="1"/>
  <c r="K4200" i="11"/>
  <c r="H4200" i="11" s="1"/>
  <c r="K4207" i="11"/>
  <c r="H4207" i="11" s="1"/>
  <c r="K4211" i="11"/>
  <c r="H4211" i="11" s="1"/>
  <c r="K4216" i="11"/>
  <c r="H4216" i="11" s="1"/>
  <c r="K4221" i="11"/>
  <c r="H4221" i="11" s="1"/>
  <c r="K4322" i="11"/>
  <c r="H4322" i="11" s="1"/>
  <c r="I4326" i="11"/>
  <c r="K4328" i="11"/>
  <c r="H4328" i="11" s="1"/>
  <c r="I4333" i="11"/>
  <c r="I4337" i="11"/>
  <c r="I4515" i="11"/>
  <c r="K4520" i="11"/>
  <c r="H4520" i="11" s="1"/>
  <c r="K4522" i="11"/>
  <c r="H4522" i="11" s="1"/>
  <c r="K4527" i="11"/>
  <c r="H4527" i="11" s="1"/>
  <c r="I4532" i="11"/>
  <c r="K4533" i="11"/>
  <c r="H4533" i="11" s="1"/>
  <c r="I4536" i="11"/>
  <c r="K4538" i="11"/>
  <c r="H4538" i="11" s="1"/>
  <c r="I4540" i="11"/>
  <c r="I4543" i="11"/>
  <c r="K4551" i="11"/>
  <c r="H4551" i="11" s="1"/>
  <c r="K4553" i="11"/>
  <c r="H4553" i="11" s="1"/>
  <c r="I4561" i="11"/>
  <c r="K4563" i="11"/>
  <c r="H4563" i="11" s="1"/>
  <c r="I4569" i="11"/>
  <c r="I4572" i="11"/>
  <c r="K4574" i="11"/>
  <c r="H4574" i="11" s="1"/>
  <c r="K4577" i="11"/>
  <c r="H4577" i="11" s="1"/>
  <c r="I4579" i="11"/>
  <c r="I4582" i="11"/>
  <c r="I4586" i="11"/>
  <c r="I4588" i="11"/>
  <c r="K4594" i="11"/>
  <c r="H4594" i="11" s="1"/>
  <c r="K4597" i="11"/>
  <c r="H4597" i="11" s="1"/>
  <c r="K4601" i="11"/>
  <c r="H4601" i="11" s="1"/>
  <c r="K4603" i="11"/>
  <c r="H4603" i="11" s="1"/>
  <c r="K4607" i="11"/>
  <c r="H4607" i="11" s="1"/>
  <c r="K4609" i="11"/>
  <c r="H4609" i="11" s="1"/>
  <c r="K4612" i="11"/>
  <c r="H4612" i="11" s="1"/>
  <c r="I4616" i="11"/>
  <c r="I4619" i="11"/>
  <c r="I4624" i="11"/>
  <c r="I4628" i="11"/>
  <c r="I4630" i="11"/>
  <c r="I4632" i="11"/>
  <c r="I4670" i="11"/>
  <c r="K4680" i="11"/>
  <c r="H4680" i="11" s="1"/>
  <c r="I4683" i="11"/>
  <c r="K4685" i="11"/>
  <c r="H4685" i="11" s="1"/>
  <c r="I4690" i="11"/>
  <c r="I4693" i="11"/>
  <c r="K4706" i="11"/>
  <c r="H4706" i="11" s="1"/>
  <c r="K4710" i="11"/>
  <c r="H4710" i="11" s="1"/>
  <c r="K4714" i="11"/>
  <c r="H4714" i="11" s="1"/>
  <c r="I4718" i="11"/>
  <c r="K4721" i="11"/>
  <c r="H4721" i="11" s="1"/>
  <c r="I4724" i="11"/>
  <c r="I4726" i="11"/>
  <c r="I4741" i="11"/>
  <c r="K4743" i="11"/>
  <c r="H4743" i="11" s="1"/>
  <c r="K4747" i="11"/>
  <c r="H4747" i="11" s="1"/>
  <c r="K4749" i="11"/>
  <c r="H4749" i="11" s="1"/>
  <c r="I4752" i="11"/>
  <c r="K4753" i="11"/>
  <c r="H4753" i="11" s="1"/>
  <c r="K4757" i="11"/>
  <c r="H4757" i="11" s="1"/>
  <c r="I4759" i="11"/>
  <c r="I4761" i="11"/>
  <c r="I4767" i="11"/>
  <c r="K4769" i="11"/>
  <c r="H4769" i="11" s="1"/>
  <c r="K4771" i="11"/>
  <c r="H4771" i="11" s="1"/>
  <c r="K4772" i="11"/>
  <c r="H4772" i="11" s="1"/>
  <c r="I4778" i="11"/>
  <c r="K4783" i="11"/>
  <c r="H4783" i="11" s="1"/>
  <c r="I4786" i="11"/>
  <c r="K4791" i="11"/>
  <c r="H4791" i="11" s="1"/>
  <c r="I4794" i="11"/>
  <c r="I4797" i="11"/>
  <c r="K4799" i="11"/>
  <c r="H4799" i="11" s="1"/>
  <c r="K4802" i="11"/>
  <c r="H4802" i="11" s="1"/>
  <c r="I4805" i="11"/>
  <c r="K4807" i="11"/>
  <c r="H4807" i="11" s="1"/>
  <c r="I4810" i="11"/>
  <c r="I4813" i="11"/>
  <c r="I4833" i="11"/>
  <c r="K4839" i="11"/>
  <c r="H4839" i="11" s="1"/>
  <c r="K4841" i="11"/>
  <c r="H4841" i="11" s="1"/>
  <c r="K4847" i="11"/>
  <c r="H4847" i="11" s="1"/>
  <c r="K4849" i="11"/>
  <c r="H4849" i="11" s="1"/>
  <c r="K4852" i="11"/>
  <c r="H4852" i="11" s="1"/>
  <c r="I4857" i="11"/>
  <c r="K4861" i="11"/>
  <c r="H4861" i="11" s="1"/>
  <c r="I4864" i="11"/>
  <c r="I4868" i="11"/>
  <c r="I4976" i="11"/>
  <c r="K4982" i="11"/>
  <c r="H4982" i="11" s="1"/>
  <c r="K4987" i="11"/>
  <c r="H4987" i="11" s="1"/>
  <c r="I9" i="11"/>
  <c r="K19" i="11"/>
  <c r="H19" i="11" s="1"/>
  <c r="K21" i="11"/>
  <c r="H21" i="11" s="1"/>
  <c r="I22" i="11"/>
  <c r="I25" i="11"/>
  <c r="I27" i="11"/>
  <c r="I28" i="11"/>
  <c r="K34" i="11"/>
  <c r="H34" i="11" s="1"/>
  <c r="I35" i="11"/>
  <c r="I36" i="11"/>
  <c r="I37" i="11"/>
  <c r="K38" i="11"/>
  <c r="H38" i="11" s="1"/>
  <c r="I40" i="11"/>
  <c r="I44" i="11"/>
  <c r="K46" i="11"/>
  <c r="H46" i="11" s="1"/>
  <c r="I48" i="11"/>
  <c r="K50" i="11"/>
  <c r="H50" i="11" s="1"/>
  <c r="K51" i="11"/>
  <c r="H51" i="11" s="1"/>
  <c r="K53" i="11"/>
  <c r="H53" i="11" s="1"/>
  <c r="I57" i="11"/>
  <c r="I59" i="11"/>
  <c r="K60" i="11"/>
  <c r="H60" i="11" s="1"/>
  <c r="I62" i="11"/>
  <c r="K64" i="11"/>
  <c r="H64" i="11" s="1"/>
  <c r="K66" i="11"/>
  <c r="H66" i="11" s="1"/>
  <c r="I68" i="11"/>
  <c r="I70" i="11"/>
  <c r="I73" i="11"/>
  <c r="K76" i="11"/>
  <c r="H76" i="11" s="1"/>
  <c r="K79" i="11"/>
  <c r="H79" i="11" s="1"/>
  <c r="I81" i="11"/>
  <c r="I85" i="11"/>
  <c r="K86" i="11"/>
  <c r="H86" i="11" s="1"/>
  <c r="I88" i="11"/>
  <c r="I91" i="11"/>
  <c r="I93" i="11"/>
  <c r="K95" i="11"/>
  <c r="H95" i="11" s="1"/>
  <c r="I97" i="11"/>
  <c r="I104" i="11"/>
  <c r="K107" i="11"/>
  <c r="H107" i="11" s="1"/>
  <c r="K109" i="11"/>
  <c r="H109" i="11" s="1"/>
  <c r="I111" i="11"/>
  <c r="K113" i="11"/>
  <c r="H113" i="11" s="1"/>
  <c r="K115" i="11"/>
  <c r="H115" i="11" s="1"/>
  <c r="K125" i="11"/>
  <c r="H125" i="11" s="1"/>
  <c r="I131" i="11"/>
  <c r="K141" i="11"/>
  <c r="H141" i="11" s="1"/>
  <c r="K142" i="11"/>
  <c r="H142" i="11" s="1"/>
  <c r="K145" i="11"/>
  <c r="H145" i="11" s="1"/>
  <c r="K146" i="11"/>
  <c r="H146" i="11" s="1"/>
  <c r="I148" i="11"/>
  <c r="I151" i="11"/>
  <c r="I153" i="11"/>
  <c r="K154" i="11"/>
  <c r="H154" i="11" s="1"/>
  <c r="I156" i="11"/>
  <c r="I158" i="11"/>
  <c r="I159" i="11"/>
  <c r="I163" i="11"/>
  <c r="I229" i="11"/>
  <c r="K230" i="11"/>
  <c r="H230" i="11" s="1"/>
  <c r="K232" i="11"/>
  <c r="H232" i="11" s="1"/>
  <c r="I234" i="11"/>
  <c r="K237" i="11"/>
  <c r="H237" i="11" s="1"/>
  <c r="I239" i="11"/>
  <c r="K281" i="11"/>
  <c r="H281" i="11" s="1"/>
  <c r="K301" i="11"/>
  <c r="H301" i="11" s="1"/>
  <c r="I304" i="11"/>
  <c r="K305" i="11"/>
  <c r="H305" i="11" s="1"/>
  <c r="K306" i="11"/>
  <c r="H306" i="11" s="1"/>
  <c r="I307" i="11"/>
  <c r="I312" i="11"/>
  <c r="K315" i="11"/>
  <c r="H315" i="11" s="1"/>
  <c r="K317" i="11"/>
  <c r="H317" i="11" s="1"/>
  <c r="I319" i="11"/>
  <c r="I321" i="11"/>
  <c r="I336" i="11"/>
  <c r="K339" i="11"/>
  <c r="H339" i="11" s="1"/>
  <c r="I498" i="11"/>
  <c r="I499" i="11"/>
  <c r="K502" i="11"/>
  <c r="H502" i="11" s="1"/>
  <c r="K507" i="11"/>
  <c r="H507" i="11" s="1"/>
  <c r="K510" i="11"/>
  <c r="H510" i="11" s="1"/>
  <c r="I518" i="11"/>
  <c r="K521" i="11"/>
  <c r="H521" i="11" s="1"/>
  <c r="I524" i="11"/>
  <c r="K527" i="11"/>
  <c r="H527" i="11" s="1"/>
  <c r="I532" i="11"/>
  <c r="K533" i="11"/>
  <c r="H533" i="11" s="1"/>
  <c r="K534" i="11"/>
  <c r="H534" i="11" s="1"/>
  <c r="I536" i="11"/>
  <c r="K623" i="11"/>
  <c r="H623" i="11" s="1"/>
  <c r="K650" i="11"/>
  <c r="H650" i="11" s="1"/>
  <c r="K694" i="11"/>
  <c r="H694" i="11" s="1"/>
  <c r="K703" i="11"/>
  <c r="H703" i="11" s="1"/>
  <c r="I705" i="11"/>
  <c r="I708" i="11"/>
  <c r="I711" i="11"/>
  <c r="K729" i="11"/>
  <c r="H729" i="11" s="1"/>
  <c r="K733" i="11"/>
  <c r="H733" i="11" s="1"/>
  <c r="I735" i="11"/>
  <c r="K736" i="11"/>
  <c r="H736" i="11" s="1"/>
  <c r="K737" i="11"/>
  <c r="H737" i="11" s="1"/>
  <c r="K740" i="11"/>
  <c r="H740" i="11" s="1"/>
  <c r="I744" i="11"/>
  <c r="I747" i="11"/>
  <c r="I753" i="11"/>
  <c r="K756" i="11"/>
  <c r="H756" i="11" s="1"/>
  <c r="I759" i="11"/>
  <c r="I764" i="11"/>
  <c r="K767" i="11"/>
  <c r="H767" i="11" s="1"/>
  <c r="K773" i="11"/>
  <c r="H773" i="11" s="1"/>
  <c r="K776" i="11"/>
  <c r="H776" i="11" s="1"/>
  <c r="K778" i="11"/>
  <c r="H778" i="11" s="1"/>
  <c r="K780" i="11"/>
  <c r="H780" i="11" s="1"/>
  <c r="I786" i="11"/>
  <c r="K790" i="11"/>
  <c r="H790" i="11" s="1"/>
  <c r="I792" i="11"/>
  <c r="I794" i="11"/>
  <c r="I796" i="11"/>
  <c r="K798" i="11"/>
  <c r="H798" i="11" s="1"/>
  <c r="K800" i="11"/>
  <c r="H800" i="11" s="1"/>
  <c r="I802" i="11"/>
  <c r="K812" i="11"/>
  <c r="H812" i="11" s="1"/>
  <c r="I815" i="11"/>
  <c r="I824" i="11"/>
  <c r="K827" i="11"/>
  <c r="H827" i="11" s="1"/>
  <c r="I829" i="11"/>
  <c r="K831" i="11"/>
  <c r="H831" i="11" s="1"/>
  <c r="K834" i="11"/>
  <c r="H834" i="11" s="1"/>
  <c r="I841" i="11"/>
  <c r="I847" i="11"/>
  <c r="I849" i="11"/>
  <c r="K852" i="11"/>
  <c r="H852" i="11" s="1"/>
  <c r="K855" i="11"/>
  <c r="H855" i="11" s="1"/>
  <c r="I859" i="11"/>
  <c r="K860" i="11"/>
  <c r="H860" i="11" s="1"/>
  <c r="I862" i="11"/>
  <c r="K863" i="11"/>
  <c r="H863" i="11" s="1"/>
  <c r="K869" i="11"/>
  <c r="H869" i="11" s="1"/>
  <c r="I874" i="11"/>
  <c r="K876" i="11"/>
  <c r="H876" i="11" s="1"/>
  <c r="I879" i="11"/>
  <c r="I881" i="11"/>
  <c r="I882" i="11"/>
  <c r="K885" i="11"/>
  <c r="H885" i="11" s="1"/>
  <c r="I887" i="11"/>
  <c r="K888" i="11"/>
  <c r="H888" i="11" s="1"/>
  <c r="K891" i="11"/>
  <c r="H891" i="11" s="1"/>
  <c r="I894" i="11"/>
  <c r="I896" i="11"/>
  <c r="K897" i="11"/>
  <c r="H897" i="11" s="1"/>
  <c r="I899" i="11"/>
  <c r="K900" i="11"/>
  <c r="H900" i="11" s="1"/>
  <c r="K901" i="11"/>
  <c r="H901" i="11" s="1"/>
  <c r="I904" i="11"/>
  <c r="I905" i="11"/>
  <c r="I907" i="11"/>
  <c r="K909" i="11"/>
  <c r="H909" i="11" s="1"/>
  <c r="I911" i="11"/>
  <c r="I913" i="11"/>
  <c r="I925" i="11"/>
  <c r="K927" i="11"/>
  <c r="H927" i="11" s="1"/>
  <c r="K1050" i="11"/>
  <c r="H1050" i="11" s="1"/>
  <c r="K1052" i="11"/>
  <c r="H1052" i="11" s="1"/>
  <c r="K1054" i="11"/>
  <c r="H1054" i="11" s="1"/>
  <c r="I1056" i="11"/>
  <c r="I1059" i="11"/>
  <c r="K1061" i="11"/>
  <c r="H1061" i="11" s="1"/>
  <c r="K1063" i="11"/>
  <c r="H1063" i="11" s="1"/>
  <c r="I1066" i="11"/>
  <c r="K1070" i="11"/>
  <c r="H1070" i="11" s="1"/>
  <c r="I1073" i="11"/>
  <c r="I1078" i="11"/>
  <c r="I1084" i="11"/>
  <c r="I1269" i="11"/>
  <c r="K1271" i="11"/>
  <c r="H1271" i="11" s="1"/>
  <c r="I1277" i="11"/>
  <c r="I1279" i="11"/>
  <c r="K1283" i="11"/>
  <c r="H1283" i="11" s="1"/>
  <c r="K1287" i="11"/>
  <c r="H1287" i="11" s="1"/>
  <c r="I1290" i="11"/>
  <c r="K1291" i="11"/>
  <c r="H1291" i="11" s="1"/>
  <c r="K1293" i="11"/>
  <c r="H1293" i="11" s="1"/>
  <c r="I1295" i="11"/>
  <c r="K1296" i="11"/>
  <c r="H1296" i="11" s="1"/>
  <c r="I1301" i="11"/>
  <c r="I1303" i="11"/>
  <c r="K1306" i="11"/>
  <c r="H1306" i="11" s="1"/>
  <c r="I1308" i="11"/>
  <c r="K1315" i="11"/>
  <c r="H1315" i="11" s="1"/>
  <c r="K1317" i="11"/>
  <c r="H1317" i="11" s="1"/>
  <c r="I1320" i="11"/>
  <c r="I1323" i="11"/>
  <c r="K1333" i="11"/>
  <c r="H1333" i="11" s="1"/>
  <c r="K1335" i="11"/>
  <c r="H1335" i="11" s="1"/>
  <c r="K1336" i="11"/>
  <c r="H1336" i="11" s="1"/>
  <c r="I1338" i="11"/>
  <c r="I1340" i="11"/>
  <c r="I1342" i="11"/>
  <c r="I1346" i="11"/>
  <c r="K1348" i="11"/>
  <c r="H1348" i="11" s="1"/>
  <c r="I1349" i="11"/>
  <c r="I1351" i="11"/>
  <c r="K1352" i="11"/>
  <c r="H1352" i="11" s="1"/>
  <c r="K1354" i="11"/>
  <c r="H1354" i="11" s="1"/>
  <c r="K1358" i="11"/>
  <c r="H1358" i="11" s="1"/>
  <c r="K1366" i="11"/>
  <c r="H1366" i="11" s="1"/>
  <c r="K1368" i="11"/>
  <c r="H1368" i="11" s="1"/>
  <c r="K1370" i="11"/>
  <c r="H1370" i="11" s="1"/>
  <c r="K1372" i="11"/>
  <c r="H1372" i="11" s="1"/>
  <c r="K1373" i="11"/>
  <c r="H1373" i="11" s="1"/>
  <c r="I1376" i="11"/>
  <c r="I1378" i="11"/>
  <c r="K1379" i="11"/>
  <c r="H1379" i="11" s="1"/>
  <c r="I1384" i="11"/>
  <c r="K1389" i="11"/>
  <c r="H1389" i="11" s="1"/>
  <c r="K1391" i="11"/>
  <c r="H1391" i="11" s="1"/>
  <c r="K1392" i="11"/>
  <c r="H1392" i="11" s="1"/>
  <c r="I1395" i="11"/>
  <c r="I1396" i="11"/>
  <c r="I1398" i="11"/>
  <c r="I1400" i="11"/>
  <c r="K1407" i="11"/>
  <c r="H1407" i="11" s="1"/>
  <c r="I1416" i="11"/>
  <c r="I1525" i="11"/>
  <c r="K1528" i="11"/>
  <c r="H1528" i="11" s="1"/>
  <c r="K1531" i="11"/>
  <c r="H1531" i="11" s="1"/>
  <c r="K1534" i="11"/>
  <c r="H1534" i="11" s="1"/>
  <c r="K1536" i="11"/>
  <c r="H1536" i="11" s="1"/>
  <c r="K1540" i="11"/>
  <c r="H1540" i="11" s="1"/>
  <c r="I1542" i="11"/>
  <c r="I1546" i="11"/>
  <c r="K1548" i="11"/>
  <c r="H1548" i="11" s="1"/>
  <c r="K1550" i="11"/>
  <c r="H1550" i="11" s="1"/>
  <c r="I1552" i="11"/>
  <c r="K1553" i="11"/>
  <c r="H1553" i="11" s="1"/>
  <c r="I1558" i="11"/>
  <c r="K1560" i="11"/>
  <c r="H1560" i="11" s="1"/>
  <c r="I1563" i="11"/>
  <c r="I1566" i="11"/>
  <c r="K1569" i="11"/>
  <c r="H1569" i="11" s="1"/>
  <c r="K1570" i="11"/>
  <c r="H1570" i="11" s="1"/>
  <c r="K1573" i="11"/>
  <c r="H1573" i="11" s="1"/>
  <c r="I1577" i="11"/>
  <c r="K1579" i="11"/>
  <c r="H1579" i="11" s="1"/>
  <c r="I1581" i="11"/>
  <c r="I1583" i="11"/>
  <c r="K1586" i="11"/>
  <c r="H1586" i="11" s="1"/>
  <c r="I1589" i="11"/>
  <c r="K1618" i="11"/>
  <c r="H1618" i="11" s="1"/>
  <c r="I1620" i="11"/>
  <c r="I1622" i="11"/>
  <c r="I1624" i="11"/>
  <c r="I1627" i="11"/>
  <c r="I1629" i="11"/>
  <c r="I1631" i="11"/>
  <c r="I1681" i="11"/>
  <c r="K1703" i="11"/>
  <c r="H1703" i="11" s="1"/>
  <c r="K1705" i="11"/>
  <c r="H1705" i="11" s="1"/>
  <c r="K1707" i="11"/>
  <c r="H1707" i="11" s="1"/>
  <c r="K1709" i="11"/>
  <c r="H1709" i="11" s="1"/>
  <c r="I1730" i="11"/>
  <c r="I1732" i="11"/>
  <c r="K1732" i="11"/>
  <c r="H1732" i="11" s="1"/>
  <c r="K1734" i="11"/>
  <c r="H1734" i="11" s="1"/>
  <c r="K1749" i="11"/>
  <c r="H1749" i="11" s="1"/>
  <c r="K1756" i="11"/>
  <c r="H1756" i="11" s="1"/>
  <c r="I1760" i="11"/>
  <c r="K1761" i="11"/>
  <c r="H1761" i="11" s="1"/>
  <c r="K1763" i="11"/>
  <c r="H1763" i="11" s="1"/>
  <c r="K1764" i="11"/>
  <c r="H1764" i="11" s="1"/>
  <c r="K1766" i="11"/>
  <c r="H1766" i="11" s="1"/>
  <c r="K1767" i="11"/>
  <c r="H1767" i="11" s="1"/>
  <c r="K1768" i="11"/>
  <c r="H1768" i="11" s="1"/>
  <c r="K1770" i="11"/>
  <c r="H1770" i="11" s="1"/>
  <c r="K1772" i="11"/>
  <c r="H1772" i="11" s="1"/>
  <c r="I1787" i="11"/>
  <c r="I1791" i="11"/>
  <c r="K1792" i="11"/>
  <c r="H1792" i="11" s="1"/>
  <c r="I1794" i="11"/>
  <c r="I1795" i="11"/>
  <c r="I1798" i="11"/>
  <c r="I1799" i="11"/>
  <c r="I1801" i="11"/>
  <c r="I1803" i="11"/>
  <c r="I1804" i="11"/>
  <c r="I1805" i="11"/>
  <c r="K1806" i="11"/>
  <c r="H1806" i="11" s="1"/>
  <c r="K1807" i="11"/>
  <c r="H1807" i="11" s="1"/>
  <c r="K1808" i="11"/>
  <c r="H1808" i="11" s="1"/>
  <c r="K2006" i="11"/>
  <c r="H2006" i="11" s="1"/>
  <c r="K2012" i="11"/>
  <c r="H2012" i="11" s="1"/>
  <c r="K2074" i="11"/>
  <c r="H2074" i="11" s="1"/>
  <c r="K2077" i="11"/>
  <c r="H2077" i="11" s="1"/>
  <c r="K2080" i="11"/>
  <c r="H2080" i="11" s="1"/>
  <c r="K2084" i="11"/>
  <c r="H2084" i="11" s="1"/>
  <c r="K2122" i="11"/>
  <c r="H2122" i="11" s="1"/>
  <c r="K2138" i="11"/>
  <c r="H2138" i="11" s="1"/>
  <c r="I2217" i="11"/>
  <c r="I2223" i="11"/>
  <c r="K2231" i="11"/>
  <c r="H2231" i="11" s="1"/>
  <c r="K2233" i="11"/>
  <c r="H2233" i="11" s="1"/>
  <c r="I2235" i="11"/>
  <c r="I2241" i="11"/>
  <c r="K2259" i="11"/>
  <c r="H2259" i="11" s="1"/>
  <c r="K2261" i="11"/>
  <c r="H2261" i="11" s="1"/>
  <c r="K2264" i="11"/>
  <c r="H2264" i="11" s="1"/>
  <c r="I2266" i="11"/>
  <c r="K2269" i="11"/>
  <c r="H2269" i="11" s="1"/>
  <c r="I2271" i="11"/>
  <c r="I2273" i="11"/>
  <c r="K2280" i="11"/>
  <c r="H2280" i="11" s="1"/>
  <c r="I2292" i="11"/>
  <c r="I2294" i="11"/>
  <c r="K2418" i="11"/>
  <c r="H2418" i="11" s="1"/>
  <c r="K2425" i="11"/>
  <c r="H2425" i="11" s="1"/>
  <c r="I2428" i="11"/>
  <c r="I2430" i="11"/>
  <c r="I2433" i="11"/>
  <c r="I2437" i="11"/>
  <c r="I2439" i="11"/>
  <c r="K2440" i="11"/>
  <c r="H2440" i="11" s="1"/>
  <c r="I2442" i="11"/>
  <c r="I2444" i="11"/>
  <c r="K2446" i="11"/>
  <c r="H2446" i="11" s="1"/>
  <c r="I2448" i="11"/>
  <c r="I2451" i="11"/>
  <c r="K2453" i="11"/>
  <c r="H2453" i="11" s="1"/>
  <c r="I2458" i="11"/>
  <c r="I2461" i="11"/>
  <c r="K2465" i="11"/>
  <c r="H2465" i="11" s="1"/>
  <c r="K2467" i="11"/>
  <c r="H2467" i="11" s="1"/>
  <c r="I2470" i="11"/>
  <c r="K2471" i="11"/>
  <c r="H2471" i="11" s="1"/>
  <c r="K2473" i="11"/>
  <c r="H2473" i="11" s="1"/>
  <c r="I2477" i="11"/>
  <c r="K2480" i="11"/>
  <c r="H2480" i="11" s="1"/>
  <c r="I2483" i="11"/>
  <c r="K2485" i="11"/>
  <c r="H2485" i="11" s="1"/>
  <c r="I2514" i="11"/>
  <c r="I2518" i="11"/>
  <c r="K2537" i="11"/>
  <c r="H2537" i="11" s="1"/>
  <c r="I2547" i="11"/>
  <c r="I2549" i="11"/>
  <c r="K2550" i="11"/>
  <c r="H2550" i="11" s="1"/>
  <c r="K2551" i="11"/>
  <c r="H2551" i="11" s="1"/>
  <c r="K2553" i="11"/>
  <c r="H2553" i="11" s="1"/>
  <c r="K2555" i="11"/>
  <c r="H2555" i="11" s="1"/>
  <c r="K2557" i="11"/>
  <c r="H2557" i="11" s="1"/>
  <c r="I2559" i="11"/>
  <c r="I2561" i="11"/>
  <c r="K2562" i="11"/>
  <c r="H2562" i="11" s="1"/>
  <c r="K2563" i="11"/>
  <c r="H2563" i="11" s="1"/>
  <c r="I2565" i="11"/>
  <c r="I2568" i="11"/>
  <c r="K2570" i="11"/>
  <c r="H2570" i="11" s="1"/>
  <c r="K2573" i="11"/>
  <c r="H2573" i="11" s="1"/>
  <c r="I2578" i="11"/>
  <c r="I2580" i="11"/>
  <c r="K2583" i="11"/>
  <c r="H2583" i="11" s="1"/>
  <c r="K2585" i="11"/>
  <c r="H2585" i="11" s="1"/>
  <c r="I2587" i="11"/>
  <c r="I2589" i="11"/>
  <c r="K2592" i="11"/>
  <c r="H2592" i="11" s="1"/>
  <c r="K2596" i="11"/>
  <c r="H2596" i="11" s="1"/>
  <c r="I2599" i="11"/>
  <c r="I2600" i="11"/>
  <c r="K2601" i="11"/>
  <c r="H2601" i="11" s="1"/>
  <c r="K2602" i="11"/>
  <c r="H2602" i="11" s="1"/>
  <c r="K2604" i="11"/>
  <c r="H2604" i="11" s="1"/>
  <c r="I2608" i="11"/>
  <c r="K2610" i="11"/>
  <c r="H2610" i="11" s="1"/>
  <c r="I2612" i="11"/>
  <c r="K2614" i="11"/>
  <c r="H2614" i="11" s="1"/>
  <c r="I2616" i="11"/>
  <c r="I2617" i="11"/>
  <c r="K2620" i="11"/>
  <c r="H2620" i="11" s="1"/>
  <c r="I2622" i="11"/>
  <c r="I2967" i="11"/>
  <c r="K2973" i="11"/>
  <c r="H2973" i="11" s="1"/>
  <c r="I2976" i="11"/>
  <c r="I2978" i="11"/>
  <c r="I2982" i="11"/>
  <c r="I3025" i="11"/>
  <c r="I3027" i="11"/>
  <c r="I3030" i="11"/>
  <c r="I3034" i="11"/>
  <c r="I3039" i="11"/>
  <c r="K3042" i="11"/>
  <c r="H3042" i="11" s="1"/>
  <c r="I3049" i="11"/>
  <c r="I3052" i="11"/>
  <c r="I3054" i="11"/>
  <c r="I3062" i="11"/>
  <c r="I3065" i="11"/>
  <c r="I3069" i="11"/>
  <c r="K3072" i="11"/>
  <c r="H3072" i="11" s="1"/>
  <c r="I3123" i="11"/>
  <c r="K3132" i="11"/>
  <c r="H3132" i="11" s="1"/>
  <c r="I3197" i="11"/>
  <c r="K3200" i="11"/>
  <c r="H3200" i="11" s="1"/>
  <c r="K3206" i="11"/>
  <c r="H3206" i="11" s="1"/>
  <c r="K3214" i="11"/>
  <c r="H3214" i="11" s="1"/>
  <c r="I3217" i="11"/>
  <c r="I3251" i="11"/>
  <c r="I3254" i="11"/>
  <c r="K3372" i="11"/>
  <c r="H3372" i="11" s="1"/>
  <c r="K3376" i="11"/>
  <c r="H3376" i="11" s="1"/>
  <c r="K3379" i="11"/>
  <c r="H3379" i="11" s="1"/>
  <c r="K3382" i="11"/>
  <c r="H3382" i="11" s="1"/>
  <c r="I3404" i="11"/>
  <c r="I3408" i="11"/>
  <c r="K3409" i="11"/>
  <c r="H3409" i="11" s="1"/>
  <c r="K3411" i="11"/>
  <c r="H3411" i="11" s="1"/>
  <c r="I3413" i="11"/>
  <c r="K3415" i="11"/>
  <c r="H3415" i="11" s="1"/>
  <c r="K3416" i="11"/>
  <c r="H3416" i="11" s="1"/>
  <c r="I3418" i="11"/>
  <c r="I3420" i="11"/>
  <c r="I3421" i="11"/>
  <c r="K3423" i="11"/>
  <c r="H3423" i="11" s="1"/>
  <c r="K3425" i="11"/>
  <c r="H3425" i="11" s="1"/>
  <c r="I3428" i="11"/>
  <c r="I3430" i="11"/>
  <c r="K3432" i="11"/>
  <c r="H3432" i="11" s="1"/>
  <c r="K3438" i="11"/>
  <c r="H3438" i="11" s="1"/>
  <c r="I3441" i="11"/>
  <c r="K3444" i="11"/>
  <c r="H3444" i="11" s="1"/>
  <c r="K3448" i="11"/>
  <c r="H3448" i="11" s="1"/>
  <c r="K3453" i="11"/>
  <c r="H3453" i="11" s="1"/>
  <c r="I3456" i="11"/>
  <c r="K3459" i="11"/>
  <c r="H3459" i="11" s="1"/>
  <c r="I3473" i="11"/>
  <c r="I3475" i="11"/>
  <c r="I3479" i="11"/>
  <c r="K3484" i="11"/>
  <c r="H3484" i="11" s="1"/>
  <c r="I3487" i="11"/>
  <c r="I3489" i="11"/>
  <c r="K3494" i="11"/>
  <c r="H3494" i="11" s="1"/>
  <c r="I3498" i="11"/>
  <c r="I3499" i="11"/>
  <c r="I3784" i="11"/>
  <c r="I3791" i="11"/>
  <c r="I3793" i="11"/>
  <c r="K3799" i="11"/>
  <c r="H3799" i="11" s="1"/>
  <c r="K3802" i="11"/>
  <c r="H3802" i="11" s="1"/>
  <c r="I3808" i="11"/>
  <c r="K3811" i="11"/>
  <c r="H3811" i="11" s="1"/>
  <c r="I3818" i="11"/>
  <c r="I3887" i="11"/>
  <c r="I3894" i="11"/>
  <c r="K3907" i="11"/>
  <c r="H3907" i="11" s="1"/>
  <c r="K3910" i="11"/>
  <c r="H3910" i="11" s="1"/>
  <c r="K3915" i="11"/>
  <c r="H3915" i="11" s="1"/>
  <c r="K3917" i="11"/>
  <c r="H3917" i="11" s="1"/>
  <c r="I3921" i="11"/>
  <c r="I3924" i="11"/>
  <c r="I3930" i="11"/>
  <c r="I3938" i="11"/>
  <c r="K3940" i="11"/>
  <c r="H3940" i="11" s="1"/>
  <c r="I3942" i="11"/>
  <c r="K3945" i="11"/>
  <c r="H3945" i="11" s="1"/>
  <c r="I3947" i="11"/>
  <c r="K3951" i="11"/>
  <c r="H3951" i="11" s="1"/>
  <c r="K3953" i="11"/>
  <c r="H3953" i="11" s="1"/>
  <c r="K3965" i="11"/>
  <c r="H3965" i="11" s="1"/>
  <c r="K3969" i="11"/>
  <c r="H3969" i="11" s="1"/>
  <c r="K3974" i="11"/>
  <c r="H3974" i="11" s="1"/>
  <c r="I3988" i="11"/>
  <c r="K4027" i="11"/>
  <c r="H4027" i="11" s="1"/>
  <c r="K4031" i="11"/>
  <c r="H4031" i="11" s="1"/>
  <c r="I4038" i="11"/>
  <c r="K4041" i="11"/>
  <c r="H4041" i="11" s="1"/>
  <c r="I4044" i="11"/>
  <c r="K4083" i="11"/>
  <c r="H4083" i="11" s="1"/>
  <c r="I4086" i="11"/>
  <c r="I4089" i="11"/>
  <c r="I4095" i="11"/>
  <c r="K4255" i="11"/>
  <c r="H4255" i="11" s="1"/>
  <c r="I4260" i="11"/>
  <c r="I4263" i="11"/>
  <c r="I4267" i="11"/>
  <c r="I4276" i="11"/>
  <c r="K4280" i="11"/>
  <c r="H4280" i="11" s="1"/>
  <c r="I4282" i="11"/>
  <c r="K4287" i="11"/>
  <c r="H4287" i="11" s="1"/>
  <c r="I4289" i="11"/>
  <c r="I4293" i="11"/>
  <c r="K4311" i="11"/>
  <c r="H4311" i="11" s="1"/>
  <c r="K4314" i="11"/>
  <c r="H4314" i="11" s="1"/>
  <c r="K4763" i="11"/>
  <c r="H4763" i="11" s="1"/>
  <c r="K4765" i="11"/>
  <c r="H4765" i="11" s="1"/>
  <c r="I4774" i="11"/>
  <c r="I4887" i="11"/>
  <c r="K4890" i="11"/>
  <c r="H4890" i="11" s="1"/>
  <c r="K4892" i="11"/>
  <c r="H4892" i="11" s="1"/>
  <c r="I4895" i="11"/>
  <c r="K4897" i="11"/>
  <c r="H4897" i="11" s="1"/>
  <c r="I4900" i="11"/>
  <c r="K4903" i="11"/>
  <c r="H4903" i="11" s="1"/>
  <c r="I4908" i="11"/>
  <c r="I4912" i="11"/>
  <c r="K4914" i="11"/>
  <c r="H4914" i="11" s="1"/>
  <c r="I4919" i="11"/>
  <c r="K4924" i="11"/>
  <c r="H4924" i="11" s="1"/>
  <c r="I4927" i="11"/>
  <c r="I4929" i="11"/>
  <c r="K4931" i="11"/>
  <c r="H4931" i="11" s="1"/>
  <c r="I4934" i="11"/>
  <c r="I4939" i="11"/>
  <c r="I4961" i="11"/>
  <c r="K4965" i="11"/>
  <c r="H4965" i="11" s="1"/>
  <c r="I19" i="11"/>
  <c r="I21" i="11"/>
  <c r="I26" i="11"/>
  <c r="K33" i="11"/>
  <c r="H33" i="11" s="1"/>
  <c r="I75" i="11"/>
  <c r="K80" i="11"/>
  <c r="H80" i="11" s="1"/>
  <c r="I83" i="11"/>
  <c r="K87" i="11"/>
  <c r="H87" i="11" s="1"/>
  <c r="K99" i="11"/>
  <c r="H99" i="11" s="1"/>
  <c r="K102" i="11"/>
  <c r="H102" i="11" s="1"/>
  <c r="K161" i="11"/>
  <c r="H161" i="11" s="1"/>
  <c r="K163" i="11"/>
  <c r="H163" i="11" s="1"/>
  <c r="I167" i="11"/>
  <c r="K169" i="11"/>
  <c r="H169" i="11" s="1"/>
  <c r="K170" i="11"/>
  <c r="H170" i="11" s="1"/>
  <c r="I172" i="11"/>
  <c r="K173" i="11"/>
  <c r="H173" i="11" s="1"/>
  <c r="I175" i="11"/>
  <c r="K176" i="11"/>
  <c r="H176" i="11" s="1"/>
  <c r="I178" i="11"/>
  <c r="K179" i="11"/>
  <c r="H179" i="11" s="1"/>
  <c r="I181" i="11"/>
  <c r="I183" i="11"/>
  <c r="K184" i="11"/>
  <c r="H184" i="11" s="1"/>
  <c r="I188" i="11"/>
  <c r="K190" i="11"/>
  <c r="H190" i="11" s="1"/>
  <c r="I192" i="11"/>
  <c r="I194" i="11"/>
  <c r="K196" i="11"/>
  <c r="H196" i="11" s="1"/>
  <c r="K199" i="11"/>
  <c r="H199" i="11" s="1"/>
  <c r="I201" i="11"/>
  <c r="K231" i="11"/>
  <c r="H231" i="11" s="1"/>
  <c r="I233" i="11"/>
  <c r="K234" i="11"/>
  <c r="H234" i="11" s="1"/>
  <c r="K235" i="11"/>
  <c r="H235" i="11" s="1"/>
  <c r="K244" i="11"/>
  <c r="H244" i="11" s="1"/>
  <c r="I246" i="11"/>
  <c r="K248" i="11"/>
  <c r="H248" i="11" s="1"/>
  <c r="I250" i="11"/>
  <c r="K260" i="11"/>
  <c r="H260" i="11" s="1"/>
  <c r="K264" i="11"/>
  <c r="H264" i="11" s="1"/>
  <c r="I266" i="11"/>
  <c r="K268" i="11"/>
  <c r="H268" i="11" s="1"/>
  <c r="I270" i="11"/>
  <c r="I273" i="11"/>
  <c r="I277" i="11"/>
  <c r="I280" i="11"/>
  <c r="I281" i="11"/>
  <c r="K282" i="11"/>
  <c r="H282" i="11" s="1"/>
  <c r="K283" i="11"/>
  <c r="H283" i="11" s="1"/>
  <c r="I288" i="11"/>
  <c r="I294" i="11"/>
  <c r="K296" i="11"/>
  <c r="H296" i="11" s="1"/>
  <c r="I298" i="11"/>
  <c r="K309" i="11"/>
  <c r="H309" i="11" s="1"/>
  <c r="K312" i="11"/>
  <c r="H312" i="11" s="1"/>
  <c r="K318" i="11"/>
  <c r="H318" i="11" s="1"/>
  <c r="K321" i="11"/>
  <c r="H321" i="11" s="1"/>
  <c r="I324" i="11"/>
  <c r="K325" i="11"/>
  <c r="H325" i="11" s="1"/>
  <c r="K330" i="11"/>
  <c r="H330" i="11" s="1"/>
  <c r="I332" i="11"/>
  <c r="I333" i="11"/>
  <c r="I338" i="11"/>
  <c r="I344" i="11"/>
  <c r="I346" i="11"/>
  <c r="I348" i="11"/>
  <c r="K362" i="11"/>
  <c r="H362" i="11" s="1"/>
  <c r="I366" i="11"/>
  <c r="K371" i="11"/>
  <c r="H371" i="11" s="1"/>
  <c r="K373" i="11"/>
  <c r="H373" i="11" s="1"/>
  <c r="I376" i="11"/>
  <c r="K379" i="11"/>
  <c r="H379" i="11" s="1"/>
  <c r="K382" i="11"/>
  <c r="H382" i="11" s="1"/>
  <c r="K383" i="11"/>
  <c r="H383" i="11" s="1"/>
  <c r="I385" i="11"/>
  <c r="K386" i="11"/>
  <c r="H386" i="11" s="1"/>
  <c r="K388" i="11"/>
  <c r="H388" i="11" s="1"/>
  <c r="K391" i="11"/>
  <c r="H391" i="11" s="1"/>
  <c r="I393" i="11"/>
  <c r="K420" i="11"/>
  <c r="H420" i="11" s="1"/>
  <c r="I421" i="11"/>
  <c r="I424" i="11"/>
  <c r="I426" i="11"/>
  <c r="I428" i="11"/>
  <c r="K432" i="11"/>
  <c r="H432" i="11" s="1"/>
  <c r="K435" i="11"/>
  <c r="H435" i="11" s="1"/>
  <c r="K437" i="11"/>
  <c r="H437" i="11" s="1"/>
  <c r="K441" i="11"/>
  <c r="H441" i="11" s="1"/>
  <c r="K451" i="11"/>
  <c r="H451" i="11" s="1"/>
  <c r="I459" i="11"/>
  <c r="K461" i="11"/>
  <c r="H461" i="11" s="1"/>
  <c r="K465" i="11"/>
  <c r="H465" i="11" s="1"/>
  <c r="I470" i="11"/>
  <c r="I473" i="11"/>
  <c r="I477" i="11"/>
  <c r="K479" i="11"/>
  <c r="H479" i="11" s="1"/>
  <c r="I482" i="11"/>
  <c r="K484" i="11"/>
  <c r="H484" i="11" s="1"/>
  <c r="I487" i="11"/>
  <c r="K489" i="11"/>
  <c r="H489" i="11" s="1"/>
  <c r="K513" i="11"/>
  <c r="H513" i="11" s="1"/>
  <c r="I528" i="11"/>
  <c r="I538" i="11"/>
  <c r="K544" i="11"/>
  <c r="H544" i="11" s="1"/>
  <c r="I555" i="11"/>
  <c r="K556" i="11"/>
  <c r="H556" i="11" s="1"/>
  <c r="K558" i="11"/>
  <c r="H558" i="11" s="1"/>
  <c r="I560" i="11"/>
  <c r="I562" i="11"/>
  <c r="K564" i="11"/>
  <c r="H564" i="11" s="1"/>
  <c r="K566" i="11"/>
  <c r="H566" i="11" s="1"/>
  <c r="I568" i="11"/>
  <c r="I570" i="11"/>
  <c r="K571" i="11"/>
  <c r="H571" i="11" s="1"/>
  <c r="K573" i="11"/>
  <c r="H573" i="11" s="1"/>
  <c r="K575" i="11"/>
  <c r="H575" i="11" s="1"/>
  <c r="K577" i="11"/>
  <c r="H577" i="11" s="1"/>
  <c r="K579" i="11"/>
  <c r="H579" i="11" s="1"/>
  <c r="K583" i="11"/>
  <c r="H583" i="11" s="1"/>
  <c r="K585" i="11"/>
  <c r="H585" i="11" s="1"/>
  <c r="I587" i="11"/>
  <c r="K589" i="11"/>
  <c r="H589" i="11" s="1"/>
  <c r="K590" i="11"/>
  <c r="H590" i="11" s="1"/>
  <c r="I591" i="11"/>
  <c r="K593" i="11"/>
  <c r="H593" i="11" s="1"/>
  <c r="K709" i="11"/>
  <c r="H709" i="11" s="1"/>
  <c r="K751" i="11"/>
  <c r="H751" i="11" s="1"/>
  <c r="I755" i="11"/>
  <c r="K757" i="11"/>
  <c r="H757" i="11" s="1"/>
  <c r="I762" i="11"/>
  <c r="I770" i="11"/>
  <c r="I771" i="11"/>
  <c r="K772" i="11"/>
  <c r="H772" i="11" s="1"/>
  <c r="K875" i="11"/>
  <c r="H875" i="11" s="1"/>
  <c r="I878" i="11"/>
  <c r="K880" i="11"/>
  <c r="H880" i="11" s="1"/>
  <c r="K882" i="11"/>
  <c r="H882" i="11" s="1"/>
  <c r="I884" i="11"/>
  <c r="I885" i="11"/>
  <c r="K886" i="11"/>
  <c r="H886" i="11" s="1"/>
  <c r="K893" i="11"/>
  <c r="H893" i="11" s="1"/>
  <c r="K895" i="11"/>
  <c r="H895" i="11" s="1"/>
  <c r="K898" i="11"/>
  <c r="H898" i="11" s="1"/>
  <c r="K922" i="11"/>
  <c r="H922" i="11" s="1"/>
  <c r="K924" i="11"/>
  <c r="H924" i="11" s="1"/>
  <c r="K926" i="11"/>
  <c r="H926" i="11" s="1"/>
  <c r="K930" i="11"/>
  <c r="H930" i="11" s="1"/>
  <c r="I934" i="11"/>
  <c r="I940" i="11"/>
  <c r="I947" i="11"/>
  <c r="I958" i="11"/>
  <c r="K961" i="11"/>
  <c r="H961" i="11" s="1"/>
  <c r="I966" i="11"/>
  <c r="K968" i="11"/>
  <c r="H968" i="11" s="1"/>
  <c r="I971" i="11"/>
  <c r="K973" i="11"/>
  <c r="H973" i="11" s="1"/>
  <c r="I1049" i="11"/>
  <c r="I1051" i="11"/>
  <c r="I1052" i="11"/>
  <c r="I1063" i="11"/>
  <c r="K1066" i="11"/>
  <c r="H1066" i="11" s="1"/>
  <c r="K1069" i="11"/>
  <c r="H1069" i="11" s="1"/>
  <c r="K1103" i="11"/>
  <c r="H1103" i="11" s="1"/>
  <c r="I1106" i="11"/>
  <c r="K1143" i="11"/>
  <c r="H1143" i="11" s="1"/>
  <c r="K1147" i="11"/>
  <c r="H1147" i="11" s="1"/>
  <c r="I1151" i="11"/>
  <c r="I1158" i="11"/>
  <c r="I1160" i="11"/>
  <c r="K1161" i="11"/>
  <c r="H1161" i="11" s="1"/>
  <c r="K1165" i="11"/>
  <c r="H1165" i="11" s="1"/>
  <c r="I1168" i="11"/>
  <c r="K1169" i="11"/>
  <c r="H1169" i="11" s="1"/>
  <c r="I1171" i="11"/>
  <c r="I1175" i="11"/>
  <c r="I1182" i="11"/>
  <c r="K1197" i="11"/>
  <c r="H1197" i="11" s="1"/>
  <c r="I1203" i="11"/>
  <c r="K1204" i="11"/>
  <c r="H1204" i="11" s="1"/>
  <c r="K1206" i="11"/>
  <c r="H1206" i="11" s="1"/>
  <c r="I1210" i="11"/>
  <c r="I1213" i="11"/>
  <c r="I1216" i="11"/>
  <c r="I1218" i="11"/>
  <c r="I1228" i="11"/>
  <c r="K1229" i="11"/>
  <c r="H1229" i="11" s="1"/>
  <c r="I1236" i="11"/>
  <c r="K1236" i="11"/>
  <c r="H1236" i="11" s="1"/>
  <c r="K1238" i="11"/>
  <c r="H1238" i="11" s="1"/>
  <c r="K1241" i="11"/>
  <c r="H1241" i="11" s="1"/>
  <c r="I1243" i="11"/>
  <c r="K1268" i="11"/>
  <c r="H1268" i="11" s="1"/>
  <c r="K1270" i="11"/>
  <c r="H1270" i="11" s="1"/>
  <c r="K1409" i="11"/>
  <c r="H1409" i="11" s="1"/>
  <c r="K1411" i="11"/>
  <c r="H1411" i="11" s="1"/>
  <c r="K1413" i="11"/>
  <c r="H1413" i="11" s="1"/>
  <c r="I1415" i="11"/>
  <c r="K1441" i="11"/>
  <c r="H1441" i="11" s="1"/>
  <c r="K1451" i="11"/>
  <c r="H1451" i="11" s="1"/>
  <c r="I1453" i="11"/>
  <c r="K1565" i="11"/>
  <c r="H1565" i="11" s="1"/>
  <c r="K1567" i="11"/>
  <c r="H1567" i="11" s="1"/>
  <c r="I1572" i="11"/>
  <c r="I1576" i="11"/>
  <c r="I1579" i="11"/>
  <c r="K1585" i="11"/>
  <c r="H1585" i="11" s="1"/>
  <c r="I1601" i="11"/>
  <c r="K1605" i="11"/>
  <c r="H1605" i="11" s="1"/>
  <c r="I1607" i="11"/>
  <c r="K1609" i="11"/>
  <c r="H1609" i="11" s="1"/>
  <c r="K1612" i="11"/>
  <c r="H1612" i="11" s="1"/>
  <c r="K1614" i="11"/>
  <c r="H1614" i="11" s="1"/>
  <c r="K1619" i="11"/>
  <c r="H1619" i="11" s="1"/>
  <c r="I1626" i="11"/>
  <c r="K1630" i="11"/>
  <c r="H1630" i="11" s="1"/>
  <c r="I1634" i="11"/>
  <c r="I1641" i="11"/>
  <c r="K1645" i="11"/>
  <c r="H1645" i="11" s="1"/>
  <c r="I1647" i="11"/>
  <c r="I1651" i="11"/>
  <c r="I1661" i="11"/>
  <c r="K1662" i="11"/>
  <c r="H1662" i="11" s="1"/>
  <c r="K1664" i="11"/>
  <c r="H1664" i="11" s="1"/>
  <c r="I1666" i="11"/>
  <c r="K1667" i="11"/>
  <c r="H1667" i="11" s="1"/>
  <c r="I1669" i="11"/>
  <c r="K1674" i="11"/>
  <c r="H1674" i="11" s="1"/>
  <c r="I1677" i="11"/>
  <c r="K1679" i="11"/>
  <c r="H1679" i="11" s="1"/>
  <c r="K1688" i="11"/>
  <c r="H1688" i="11" s="1"/>
  <c r="K1690" i="11"/>
  <c r="H1690" i="11" s="1"/>
  <c r="K1692" i="11"/>
  <c r="H1692" i="11" s="1"/>
  <c r="I1694" i="11"/>
  <c r="K1695" i="11"/>
  <c r="H1695" i="11" s="1"/>
  <c r="I1697" i="11"/>
  <c r="K1698" i="11"/>
  <c r="H1698" i="11" s="1"/>
  <c r="I1699" i="11"/>
  <c r="I1700" i="11"/>
  <c r="K1702" i="11"/>
  <c r="H1702" i="11" s="1"/>
  <c r="I1704" i="11"/>
  <c r="I1706" i="11"/>
  <c r="I1708" i="11"/>
  <c r="K1728" i="11"/>
  <c r="H1728" i="11" s="1"/>
  <c r="K1730" i="11"/>
  <c r="H1730" i="11" s="1"/>
  <c r="I1734" i="11"/>
  <c r="K1738" i="11"/>
  <c r="H1738" i="11" s="1"/>
  <c r="I1751" i="11"/>
  <c r="I1754" i="11"/>
  <c r="I1755" i="11"/>
  <c r="K1758" i="11"/>
  <c r="H1758" i="11" s="1"/>
  <c r="I1771" i="11"/>
  <c r="I1773" i="11"/>
  <c r="I1775" i="11"/>
  <c r="I1777" i="11"/>
  <c r="I1778" i="11"/>
  <c r="K2001" i="11"/>
  <c r="H2001" i="11" s="1"/>
  <c r="I2174" i="11"/>
  <c r="K2178" i="11"/>
  <c r="H2178" i="11" s="1"/>
  <c r="I2186" i="11"/>
  <c r="K2190" i="11"/>
  <c r="H2190" i="11" s="1"/>
  <c r="K2192" i="11"/>
  <c r="H2192" i="11" s="1"/>
  <c r="I2195" i="11"/>
  <c r="K2214" i="11"/>
  <c r="H2214" i="11" s="1"/>
  <c r="K2228" i="11"/>
  <c r="H2228" i="11" s="1"/>
  <c r="K2237" i="11"/>
  <c r="H2237" i="11" s="1"/>
  <c r="K2240" i="11"/>
  <c r="H2240" i="11" s="1"/>
  <c r="K2242" i="11"/>
  <c r="H2242" i="11" s="1"/>
  <c r="K2245" i="11"/>
  <c r="H2245" i="11" s="1"/>
  <c r="I2249" i="11"/>
  <c r="I2252" i="11"/>
  <c r="K2257" i="11"/>
  <c r="H2257" i="11" s="1"/>
  <c r="K2260" i="11"/>
  <c r="H2260" i="11" s="1"/>
  <c r="I2262" i="11"/>
  <c r="I2264" i="11"/>
  <c r="K2266" i="11"/>
  <c r="H2266" i="11" s="1"/>
  <c r="I2272" i="11"/>
  <c r="K2275" i="11"/>
  <c r="H2275" i="11" s="1"/>
  <c r="K2278" i="11"/>
  <c r="H2278" i="11" s="1"/>
  <c r="I2282" i="11"/>
  <c r="K2291" i="11"/>
  <c r="H2291" i="11" s="1"/>
  <c r="I2296" i="11"/>
  <c r="I2303" i="11"/>
  <c r="I2310" i="11"/>
  <c r="K2311" i="11"/>
  <c r="H2311" i="11" s="1"/>
  <c r="K2313" i="11"/>
  <c r="H2313" i="11" s="1"/>
  <c r="I2317" i="11"/>
  <c r="I2326" i="11"/>
  <c r="K2328" i="11"/>
  <c r="H2328" i="11" s="1"/>
  <c r="I2332" i="11"/>
  <c r="K2334" i="11"/>
  <c r="H2334" i="11" s="1"/>
  <c r="K2335" i="11"/>
  <c r="H2335" i="11" s="1"/>
  <c r="I2337" i="11"/>
  <c r="I2339" i="11"/>
  <c r="I2341" i="11"/>
  <c r="I2346" i="11"/>
  <c r="I2348" i="11"/>
  <c r="I2366" i="11"/>
  <c r="I2371" i="11"/>
  <c r="I2381" i="11"/>
  <c r="K2385" i="11"/>
  <c r="H2385" i="11" s="1"/>
  <c r="I2389" i="11"/>
  <c r="K2390" i="11"/>
  <c r="H2390" i="11" s="1"/>
  <c r="K2394" i="11"/>
  <c r="H2394" i="11" s="1"/>
  <c r="I2396" i="11"/>
  <c r="I2402" i="11"/>
  <c r="I2406" i="11"/>
  <c r="I2408" i="11"/>
  <c r="K2409" i="11"/>
  <c r="H2409" i="11" s="1"/>
  <c r="I2414" i="11"/>
  <c r="K2415" i="11"/>
  <c r="H2415" i="11" s="1"/>
  <c r="K2417" i="11"/>
  <c r="H2417" i="11" s="1"/>
  <c r="I2420" i="11"/>
  <c r="I2422" i="11"/>
  <c r="K2424" i="11"/>
  <c r="H2424" i="11" s="1"/>
  <c r="I2449" i="11"/>
  <c r="K2452" i="11"/>
  <c r="H2452" i="11" s="1"/>
  <c r="I2454" i="11"/>
  <c r="K2457" i="11"/>
  <c r="H2457" i="11" s="1"/>
  <c r="I2462" i="11"/>
  <c r="I2465" i="11"/>
  <c r="I2468" i="11"/>
  <c r="I2472" i="11"/>
  <c r="I2476" i="11"/>
  <c r="I2480" i="11"/>
  <c r="K2482" i="11"/>
  <c r="H2482" i="11" s="1"/>
  <c r="I2488" i="11"/>
  <c r="I2490" i="11"/>
  <c r="I2492" i="11"/>
  <c r="I2493" i="11"/>
  <c r="K2494" i="11"/>
  <c r="H2494" i="11" s="1"/>
  <c r="I2496" i="11"/>
  <c r="I2499" i="11"/>
  <c r="I2501" i="11"/>
  <c r="K2502" i="11"/>
  <c r="H2502" i="11" s="1"/>
  <c r="K2505" i="11"/>
  <c r="H2505" i="11" s="1"/>
  <c r="K2507" i="11"/>
  <c r="H2507" i="11" s="1"/>
  <c r="I2508" i="11"/>
  <c r="I2513" i="11"/>
  <c r="I2516" i="11"/>
  <c r="K2520" i="11"/>
  <c r="H2520" i="11" s="1"/>
  <c r="K2539" i="11"/>
  <c r="H2539" i="11" s="1"/>
  <c r="I2541" i="11"/>
  <c r="K2541" i="11"/>
  <c r="H2541" i="11" s="1"/>
  <c r="K2545" i="11"/>
  <c r="H2545" i="11" s="1"/>
  <c r="K2547" i="11"/>
  <c r="H2547" i="11" s="1"/>
  <c r="I2553" i="11"/>
  <c r="I2555" i="11"/>
  <c r="I2557" i="11"/>
  <c r="K2558" i="11"/>
  <c r="H2558" i="11" s="1"/>
  <c r="K2560" i="11"/>
  <c r="H2560" i="11" s="1"/>
  <c r="K2566" i="11"/>
  <c r="H2566" i="11" s="1"/>
  <c r="K2568" i="11"/>
  <c r="H2568" i="11" s="1"/>
  <c r="I2570" i="11"/>
  <c r="I2572" i="11"/>
  <c r="K2574" i="11"/>
  <c r="H2574" i="11" s="1"/>
  <c r="I2576" i="11"/>
  <c r="K2580" i="11"/>
  <c r="H2580" i="11" s="1"/>
  <c r="K2584" i="11"/>
  <c r="H2584" i="11" s="1"/>
  <c r="I2586" i="11"/>
  <c r="I2588" i="11"/>
  <c r="I2590" i="11"/>
  <c r="K2591" i="11"/>
  <c r="H2591" i="11" s="1"/>
  <c r="K3010" i="11"/>
  <c r="H3010" i="11" s="1"/>
  <c r="I3014" i="11"/>
  <c r="I3018" i="11"/>
  <c r="I3021" i="11"/>
  <c r="K3025" i="11"/>
  <c r="H3025" i="11" s="1"/>
  <c r="I3032" i="11"/>
  <c r="K3036" i="11"/>
  <c r="H3036" i="11" s="1"/>
  <c r="K3041" i="11"/>
  <c r="H3041" i="11" s="1"/>
  <c r="I3044" i="11"/>
  <c r="I3057" i="11"/>
  <c r="I3059" i="11"/>
  <c r="K3061" i="11"/>
  <c r="H3061" i="11" s="1"/>
  <c r="I3076" i="11"/>
  <c r="I3081" i="11"/>
  <c r="K3085" i="11"/>
  <c r="H3085" i="11" s="1"/>
  <c r="I3088" i="11"/>
  <c r="K3091" i="11"/>
  <c r="H3091" i="11" s="1"/>
  <c r="K3097" i="11"/>
  <c r="H3097" i="11" s="1"/>
  <c r="I3101" i="11"/>
  <c r="I3104" i="11"/>
  <c r="K3112" i="11"/>
  <c r="H3112" i="11" s="1"/>
  <c r="I3117" i="11"/>
  <c r="I3119" i="11"/>
  <c r="I3122" i="11"/>
  <c r="I3125" i="11"/>
  <c r="I3187" i="11"/>
  <c r="K3189" i="11"/>
  <c r="H3189" i="11" s="1"/>
  <c r="K3191" i="11"/>
  <c r="H3191" i="11" s="1"/>
  <c r="K3195" i="11"/>
  <c r="H3195" i="11" s="1"/>
  <c r="I3205" i="11"/>
  <c r="K3213" i="11"/>
  <c r="H3213" i="11" s="1"/>
  <c r="K3216" i="11"/>
  <c r="H3216" i="11" s="1"/>
  <c r="I3218" i="11"/>
  <c r="I3220" i="11"/>
  <c r="I3223" i="11"/>
  <c r="I3226" i="11"/>
  <c r="I3234" i="11"/>
  <c r="K3236" i="11"/>
  <c r="H3236" i="11" s="1"/>
  <c r="K3239" i="11"/>
  <c r="H3239" i="11" s="1"/>
  <c r="I3241" i="11"/>
  <c r="K3245" i="11"/>
  <c r="H3245" i="11" s="1"/>
  <c r="K3247" i="11"/>
  <c r="H3247" i="11" s="1"/>
  <c r="K3256" i="11"/>
  <c r="H3256" i="11" s="1"/>
  <c r="I3259" i="11"/>
  <c r="K3264" i="11"/>
  <c r="H3264" i="11" s="1"/>
  <c r="K3266" i="11"/>
  <c r="H3266" i="11" s="1"/>
  <c r="I3270" i="11"/>
  <c r="K3273" i="11"/>
  <c r="H3273" i="11" s="1"/>
  <c r="K3278" i="11"/>
  <c r="H3278" i="11" s="1"/>
  <c r="I3280" i="11"/>
  <c r="I3283" i="11"/>
  <c r="K3286" i="11"/>
  <c r="H3286" i="11" s="1"/>
  <c r="I3288" i="11"/>
  <c r="K3290" i="11"/>
  <c r="H3290" i="11" s="1"/>
  <c r="I3294" i="11"/>
  <c r="I3297" i="11"/>
  <c r="I3302" i="11"/>
  <c r="I3307" i="11"/>
  <c r="K3310" i="11"/>
  <c r="H3310" i="11" s="1"/>
  <c r="I3326" i="11"/>
  <c r="I3329" i="11"/>
  <c r="K3332" i="11"/>
  <c r="H3332" i="11" s="1"/>
  <c r="K3336" i="11"/>
  <c r="H3336" i="11" s="1"/>
  <c r="K3337" i="11"/>
  <c r="H3337" i="11" s="1"/>
  <c r="K3339" i="11"/>
  <c r="H3339" i="11" s="1"/>
  <c r="I3344" i="11"/>
  <c r="K3346" i="11"/>
  <c r="H3346" i="11" s="1"/>
  <c r="K3350" i="11"/>
  <c r="H3350" i="11" s="1"/>
  <c r="K3355" i="11"/>
  <c r="H3355" i="11" s="1"/>
  <c r="I3358" i="11"/>
  <c r="K3362" i="11"/>
  <c r="H3362" i="11" s="1"/>
  <c r="K3363" i="11"/>
  <c r="H3363" i="11" s="1"/>
  <c r="I3367" i="11"/>
  <c r="I3369" i="11"/>
  <c r="I3372" i="11"/>
  <c r="K3373" i="11"/>
  <c r="H3373" i="11" s="1"/>
  <c r="I3379" i="11"/>
  <c r="I3384" i="11"/>
  <c r="K3389" i="11"/>
  <c r="H3389" i="11" s="1"/>
  <c r="I3399" i="11"/>
  <c r="I3405" i="11"/>
  <c r="K3410" i="11"/>
  <c r="H3410" i="11" s="1"/>
  <c r="K3413" i="11"/>
  <c r="H3413" i="11" s="1"/>
  <c r="I3415" i="11"/>
  <c r="I3416" i="11"/>
  <c r="K3418" i="11"/>
  <c r="H3418" i="11" s="1"/>
  <c r="I3422" i="11"/>
  <c r="K3424" i="11"/>
  <c r="H3424" i="11" s="1"/>
  <c r="K3426" i="11"/>
  <c r="H3426" i="11" s="1"/>
  <c r="K3428" i="11"/>
  <c r="H3428" i="11" s="1"/>
  <c r="I3432" i="11"/>
  <c r="K3434" i="11"/>
  <c r="H3434" i="11" s="1"/>
  <c r="K3436" i="11"/>
  <c r="H3436" i="11" s="1"/>
  <c r="I3439" i="11"/>
  <c r="I3443" i="11"/>
  <c r="K3449" i="11"/>
  <c r="H3449" i="11" s="1"/>
  <c r="K3452" i="11"/>
  <c r="H3452" i="11" s="1"/>
  <c r="K3454" i="11"/>
  <c r="H3454" i="11" s="1"/>
  <c r="I3458" i="11"/>
  <c r="K3460" i="11"/>
  <c r="H3460" i="11" s="1"/>
  <c r="I3462" i="11"/>
  <c r="I3463" i="11"/>
  <c r="I3464" i="11"/>
  <c r="K3465" i="11"/>
  <c r="H3465" i="11" s="1"/>
  <c r="K3469" i="11"/>
  <c r="H3469" i="11" s="1"/>
  <c r="I3472" i="11"/>
  <c r="K3474" i="11"/>
  <c r="H3474" i="11" s="1"/>
  <c r="I3785" i="11"/>
  <c r="I3792" i="11"/>
  <c r="I3794" i="11"/>
  <c r="K3800" i="11"/>
  <c r="H3800" i="11" s="1"/>
  <c r="K3803" i="11"/>
  <c r="H3803" i="11" s="1"/>
  <c r="I3806" i="11"/>
  <c r="K3812" i="11"/>
  <c r="H3812" i="11" s="1"/>
  <c r="I3817" i="11"/>
  <c r="I3819" i="11"/>
  <c r="I3821" i="11"/>
  <c r="I3829" i="11"/>
  <c r="K3831" i="11"/>
  <c r="H3831" i="11" s="1"/>
  <c r="I3836" i="11"/>
  <c r="K3842" i="11"/>
  <c r="H3842" i="11" s="1"/>
  <c r="K3845" i="11"/>
  <c r="H3845" i="11" s="1"/>
  <c r="I3853" i="11"/>
  <c r="K3855" i="11"/>
  <c r="H3855" i="11" s="1"/>
  <c r="I3857" i="11"/>
  <c r="K3860" i="11"/>
  <c r="H3860" i="11" s="1"/>
  <c r="K3865" i="11"/>
  <c r="H3865" i="11" s="1"/>
  <c r="K3867" i="11"/>
  <c r="H3867" i="11" s="1"/>
  <c r="K3872" i="11"/>
  <c r="H3872" i="11" s="1"/>
  <c r="I3876" i="11"/>
  <c r="I3883" i="11"/>
  <c r="K3885" i="11"/>
  <c r="H3885" i="11" s="1"/>
  <c r="K3888" i="11"/>
  <c r="H3888" i="11" s="1"/>
  <c r="I3896" i="11"/>
  <c r="I3897" i="11"/>
  <c r="K3899" i="11"/>
  <c r="H3899" i="11" s="1"/>
  <c r="I3904" i="11"/>
  <c r="I3909" i="11"/>
  <c r="K3913" i="11"/>
  <c r="H3913" i="11" s="1"/>
  <c r="I3916" i="11"/>
  <c r="K3921" i="11"/>
  <c r="H3921" i="11" s="1"/>
  <c r="K3924" i="11"/>
  <c r="H3924" i="11" s="1"/>
  <c r="K3926" i="11"/>
  <c r="H3926" i="11" s="1"/>
  <c r="K3929" i="11"/>
  <c r="H3929" i="11" s="1"/>
  <c r="K3932" i="11"/>
  <c r="H3932" i="11" s="1"/>
  <c r="K3934" i="11"/>
  <c r="H3934" i="11" s="1"/>
  <c r="I3936" i="11"/>
  <c r="I3939" i="11"/>
  <c r="I3950" i="11"/>
  <c r="K3956" i="11"/>
  <c r="H3956" i="11" s="1"/>
  <c r="I3959" i="11"/>
  <c r="K3961" i="11"/>
  <c r="H3961" i="11" s="1"/>
  <c r="I3964" i="11"/>
  <c r="I3969" i="11"/>
  <c r="K3973" i="11"/>
  <c r="H3973" i="11" s="1"/>
  <c r="I3976" i="11"/>
  <c r="I3978" i="11"/>
  <c r="I3980" i="11"/>
  <c r="I3983" i="11"/>
  <c r="K3999" i="11"/>
  <c r="H3999" i="11" s="1"/>
  <c r="K4001" i="11"/>
  <c r="H4001" i="11" s="1"/>
  <c r="I4005" i="11"/>
  <c r="K4014" i="11"/>
  <c r="H4014" i="11" s="1"/>
  <c r="K4016" i="11"/>
  <c r="H4016" i="11" s="1"/>
  <c r="I4019" i="11"/>
  <c r="K4022" i="11"/>
  <c r="H4022" i="11" s="1"/>
  <c r="K4025" i="11"/>
  <c r="H4025" i="11" s="1"/>
  <c r="K4030" i="11"/>
  <c r="H4030" i="11" s="1"/>
  <c r="I4034" i="11"/>
  <c r="I4037" i="11"/>
  <c r="I4050" i="11"/>
  <c r="K4053" i="11"/>
  <c r="H4053" i="11" s="1"/>
  <c r="K4055" i="11"/>
  <c r="H4055" i="11" s="1"/>
  <c r="I4058" i="11"/>
  <c r="I4063" i="11"/>
  <c r="K4065" i="11"/>
  <c r="H4065" i="11" s="1"/>
  <c r="K4068" i="11"/>
  <c r="H4068" i="11" s="1"/>
  <c r="I4072" i="11"/>
  <c r="K4075" i="11"/>
  <c r="H4075" i="11" s="1"/>
  <c r="I4080" i="11"/>
  <c r="K4084" i="11"/>
  <c r="H4084" i="11" s="1"/>
  <c r="K4087" i="11"/>
  <c r="H4087" i="11" s="1"/>
  <c r="K4089" i="11"/>
  <c r="H4089" i="11" s="1"/>
  <c r="I4502" i="11"/>
  <c r="K4504" i="11"/>
  <c r="H4504" i="11" s="1"/>
  <c r="K4507" i="11"/>
  <c r="H4507" i="11" s="1"/>
  <c r="K4511" i="11"/>
  <c r="H4511" i="11" s="1"/>
  <c r="I4514" i="11"/>
  <c r="K4516" i="11"/>
  <c r="H4516" i="11" s="1"/>
  <c r="I4519" i="11"/>
  <c r="I4521" i="11"/>
  <c r="I4526" i="11"/>
  <c r="K4529" i="11"/>
  <c r="H4529" i="11" s="1"/>
  <c r="K4542" i="11"/>
  <c r="H4542" i="11" s="1"/>
  <c r="K4550" i="11"/>
  <c r="H4550" i="11" s="1"/>
  <c r="I4557" i="11"/>
  <c r="K4559" i="11"/>
  <c r="H4559" i="11" s="1"/>
  <c r="I4562" i="11"/>
  <c r="I4565" i="11"/>
  <c r="K4567" i="11"/>
  <c r="H4567" i="11" s="1"/>
  <c r="K4581" i="11"/>
  <c r="H4581" i="11" s="1"/>
  <c r="K4585" i="11"/>
  <c r="H4585" i="11" s="1"/>
  <c r="I4662" i="11"/>
  <c r="I4665" i="11"/>
  <c r="K4668" i="11"/>
  <c r="H4668" i="11" s="1"/>
  <c r="I4671" i="11"/>
  <c r="I4673" i="11"/>
  <c r="I4676" i="11"/>
  <c r="K4677" i="11"/>
  <c r="H4677" i="11" s="1"/>
  <c r="I4680" i="11"/>
  <c r="I4682" i="11"/>
  <c r="I4686" i="11"/>
  <c r="K4690" i="11"/>
  <c r="H4690" i="11" s="1"/>
  <c r="K4716" i="11"/>
  <c r="H4716" i="11" s="1"/>
  <c r="I4719" i="11"/>
  <c r="K4726" i="11"/>
  <c r="H4726" i="11" s="1"/>
  <c r="K4728" i="11"/>
  <c r="H4728" i="11" s="1"/>
  <c r="K4730" i="11"/>
  <c r="H4730" i="11" s="1"/>
  <c r="I4732" i="11"/>
  <c r="K4733" i="11"/>
  <c r="H4733" i="11" s="1"/>
  <c r="K4738" i="11"/>
  <c r="H4738" i="11" s="1"/>
  <c r="K4744" i="11"/>
  <c r="H4744" i="11" s="1"/>
  <c r="K4746" i="11"/>
  <c r="H4746" i="11" s="1"/>
  <c r="I4751" i="11"/>
  <c r="K4760" i="11"/>
  <c r="H4760" i="11" s="1"/>
  <c r="I4763" i="11"/>
  <c r="K4784" i="11"/>
  <c r="H4784" i="11" s="1"/>
  <c r="I4787" i="11"/>
  <c r="K4829" i="11"/>
  <c r="H4829" i="11" s="1"/>
  <c r="I4832" i="11"/>
  <c r="K4835" i="11"/>
  <c r="H4835" i="11" s="1"/>
  <c r="I4843" i="11"/>
  <c r="K4846" i="11"/>
  <c r="H4846" i="11" s="1"/>
  <c r="I4848" i="11"/>
  <c r="K4854" i="11"/>
  <c r="H4854" i="11" s="1"/>
  <c r="I4858" i="11"/>
  <c r="K4870" i="11"/>
  <c r="H4870" i="11" s="1"/>
  <c r="K4875" i="11"/>
  <c r="H4875" i="11" s="1"/>
  <c r="I4879" i="11"/>
  <c r="K4882" i="11"/>
  <c r="H4882" i="11" s="1"/>
  <c r="I4899" i="11"/>
  <c r="K4902" i="11"/>
  <c r="H4902" i="11" s="1"/>
  <c r="K4905" i="11"/>
  <c r="H4905" i="11" s="1"/>
  <c r="I4907" i="11"/>
  <c r="K4910" i="11"/>
  <c r="H4910" i="11" s="1"/>
  <c r="K4912" i="11"/>
  <c r="H4912" i="11" s="1"/>
  <c r="I4921" i="11"/>
  <c r="I4923" i="11"/>
  <c r="I4930" i="11"/>
  <c r="I4933" i="11"/>
  <c r="I4941" i="11"/>
  <c r="I132" i="11"/>
  <c r="K132" i="11"/>
  <c r="H132" i="11" s="1"/>
  <c r="I133" i="11"/>
  <c r="K133" i="11"/>
  <c r="H133" i="11" s="1"/>
  <c r="I134" i="11"/>
  <c r="K134" i="11"/>
  <c r="H134" i="11" s="1"/>
  <c r="I135" i="11"/>
  <c r="K135" i="11"/>
  <c r="H135" i="11" s="1"/>
  <c r="I136" i="11"/>
  <c r="K136" i="11"/>
  <c r="H136" i="11" s="1"/>
  <c r="I137" i="11"/>
  <c r="K137" i="11"/>
  <c r="H137" i="11" s="1"/>
  <c r="I138" i="11"/>
  <c r="K138" i="11"/>
  <c r="H138" i="11" s="1"/>
  <c r="I139" i="11"/>
  <c r="I161" i="11"/>
  <c r="I164" i="11"/>
  <c r="I165" i="11"/>
  <c r="K167" i="11"/>
  <c r="H167" i="11" s="1"/>
  <c r="K487" i="11"/>
  <c r="H487" i="11" s="1"/>
  <c r="I491" i="11"/>
  <c r="K491" i="11"/>
  <c r="H491" i="11" s="1"/>
  <c r="K493" i="11"/>
  <c r="H493" i="11" s="1"/>
  <c r="I495" i="11"/>
  <c r="I497" i="11"/>
  <c r="I500" i="11"/>
  <c r="K501" i="11"/>
  <c r="H501" i="11" s="1"/>
  <c r="I507" i="11"/>
  <c r="K511" i="11"/>
  <c r="H511" i="11" s="1"/>
  <c r="K512" i="11"/>
  <c r="H512" i="11" s="1"/>
  <c r="K515" i="11"/>
  <c r="H515" i="11" s="1"/>
  <c r="I517" i="11"/>
  <c r="K518" i="11"/>
  <c r="H518" i="11" s="1"/>
  <c r="I520" i="11"/>
  <c r="I522" i="11"/>
  <c r="K526" i="11"/>
  <c r="H526" i="11" s="1"/>
  <c r="K587" i="11"/>
  <c r="H587" i="11" s="1"/>
  <c r="K588" i="11"/>
  <c r="H588" i="11" s="1"/>
  <c r="K591" i="11"/>
  <c r="H591" i="11" s="1"/>
  <c r="I593" i="11"/>
  <c r="I596" i="11"/>
  <c r="I597" i="11"/>
  <c r="K598" i="11"/>
  <c r="H598" i="11" s="1"/>
  <c r="K602" i="11"/>
  <c r="H602" i="11" s="1"/>
  <c r="I604" i="11"/>
  <c r="I605" i="11"/>
  <c r="I606" i="11"/>
  <c r="I608" i="11"/>
  <c r="K611" i="11"/>
  <c r="H611" i="11" s="1"/>
  <c r="I613" i="11"/>
  <c r="K613" i="11"/>
  <c r="H613" i="11" s="1"/>
  <c r="I614" i="11"/>
  <c r="K616" i="11"/>
  <c r="H616" i="11" s="1"/>
  <c r="K617" i="11"/>
  <c r="H617" i="11" s="1"/>
  <c r="I619" i="11"/>
  <c r="I622" i="11"/>
  <c r="I627" i="11"/>
  <c r="I628" i="11"/>
  <c r="K653" i="11"/>
  <c r="H653" i="11" s="1"/>
  <c r="K655" i="11"/>
  <c r="H655" i="11" s="1"/>
  <c r="I661" i="11"/>
  <c r="I664" i="11"/>
  <c r="I667" i="11"/>
  <c r="I671" i="11"/>
  <c r="I682" i="11"/>
  <c r="I688" i="11"/>
  <c r="K689" i="11"/>
  <c r="H689" i="11" s="1"/>
  <c r="K693" i="11"/>
  <c r="H693" i="11" s="1"/>
  <c r="K698" i="11"/>
  <c r="H698" i="11" s="1"/>
  <c r="K700" i="11"/>
  <c r="H700" i="11" s="1"/>
  <c r="I701" i="11"/>
  <c r="K702" i="11"/>
  <c r="H702" i="11" s="1"/>
  <c r="K705" i="11"/>
  <c r="H705" i="11" s="1"/>
  <c r="I713" i="11"/>
  <c r="K715" i="11"/>
  <c r="H715" i="11" s="1"/>
  <c r="I732" i="11"/>
  <c r="K734" i="11"/>
  <c r="H734" i="11" s="1"/>
  <c r="I739" i="11"/>
  <c r="I741" i="11"/>
  <c r="K743" i="11"/>
  <c r="H743" i="11" s="1"/>
  <c r="I745" i="11"/>
  <c r="I751" i="11"/>
  <c r="K761" i="11"/>
  <c r="H761" i="11" s="1"/>
  <c r="K764" i="11"/>
  <c r="H764" i="11" s="1"/>
  <c r="K765" i="11"/>
  <c r="H765" i="11" s="1"/>
  <c r="K769" i="11"/>
  <c r="H769" i="11" s="1"/>
  <c r="K771" i="11"/>
  <c r="H771" i="11" s="1"/>
  <c r="I775" i="11"/>
  <c r="I777" i="11"/>
  <c r="I778" i="11"/>
  <c r="I781" i="11"/>
  <c r="K801" i="11"/>
  <c r="H801" i="11" s="1"/>
  <c r="I804" i="11"/>
  <c r="K807" i="11"/>
  <c r="H807" i="11" s="1"/>
  <c r="K823" i="11"/>
  <c r="H823" i="11" s="1"/>
  <c r="K825" i="11"/>
  <c r="H825" i="11" s="1"/>
  <c r="I832" i="11"/>
  <c r="I835" i="11"/>
  <c r="I837" i="11"/>
  <c r="I840" i="11"/>
  <c r="K842" i="11"/>
  <c r="H842" i="11" s="1"/>
  <c r="K844" i="11"/>
  <c r="H844" i="11" s="1"/>
  <c r="I848" i="11"/>
  <c r="I851" i="11"/>
  <c r="I856" i="11"/>
  <c r="K859" i="11"/>
  <c r="H859" i="11" s="1"/>
  <c r="K861" i="11"/>
  <c r="H861" i="11" s="1"/>
  <c r="K862" i="11"/>
  <c r="H862" i="11" s="1"/>
  <c r="K864" i="11"/>
  <c r="H864" i="11" s="1"/>
  <c r="I867" i="11"/>
  <c r="I871" i="11"/>
  <c r="K936" i="11"/>
  <c r="H936" i="11" s="1"/>
  <c r="I938" i="11"/>
  <c r="K939" i="11"/>
  <c r="H939" i="11" s="1"/>
  <c r="I945" i="11"/>
  <c r="I946" i="11"/>
  <c r="I949" i="11"/>
  <c r="K950" i="11"/>
  <c r="H950" i="11" s="1"/>
  <c r="K953" i="11"/>
  <c r="H953" i="11" s="1"/>
  <c r="I955" i="11"/>
  <c r="K1072" i="11"/>
  <c r="H1072" i="11" s="1"/>
  <c r="I1086" i="11"/>
  <c r="I1088" i="11"/>
  <c r="I1091" i="11"/>
  <c r="K1091" i="11"/>
  <c r="H1091" i="11" s="1"/>
  <c r="I1094" i="11"/>
  <c r="K1095" i="11"/>
  <c r="H1095" i="11" s="1"/>
  <c r="I1098" i="11"/>
  <c r="K1101" i="11"/>
  <c r="H1101" i="11" s="1"/>
  <c r="K1110" i="11"/>
  <c r="H1110" i="11" s="1"/>
  <c r="I1112" i="11"/>
  <c r="I1115" i="11"/>
  <c r="I1117" i="11"/>
  <c r="K1118" i="11"/>
  <c r="H1118" i="11" s="1"/>
  <c r="K1120" i="11"/>
  <c r="H1120" i="11" s="1"/>
  <c r="I1123" i="11"/>
  <c r="I1125" i="11"/>
  <c r="I1127" i="11"/>
  <c r="I1135" i="11"/>
  <c r="K1137" i="11"/>
  <c r="H1137" i="11" s="1"/>
  <c r="I1140" i="11"/>
  <c r="K1141" i="11"/>
  <c r="H1141" i="11" s="1"/>
  <c r="I1143" i="11"/>
  <c r="K1144" i="11"/>
  <c r="H1144" i="11" s="1"/>
  <c r="I1149" i="11"/>
  <c r="I1152" i="11"/>
  <c r="I1154" i="11"/>
  <c r="I1159" i="11"/>
  <c r="K1159" i="11"/>
  <c r="H1159" i="11" s="1"/>
  <c r="I1162" i="11"/>
  <c r="I1165" i="11"/>
  <c r="I1167" i="11"/>
  <c r="K1168" i="11"/>
  <c r="H1168" i="11" s="1"/>
  <c r="K1170" i="11"/>
  <c r="H1170" i="11" s="1"/>
  <c r="K1172" i="11"/>
  <c r="H1172" i="11" s="1"/>
  <c r="I1385" i="11"/>
  <c r="K1386" i="11"/>
  <c r="H1386" i="11" s="1"/>
  <c r="I1389" i="11"/>
  <c r="I1394" i="11"/>
  <c r="I1397" i="11"/>
  <c r="I1399" i="11"/>
  <c r="K1401" i="11"/>
  <c r="H1401" i="11" s="1"/>
  <c r="I1403" i="11"/>
  <c r="I1404" i="11"/>
  <c r="K1406" i="11"/>
  <c r="H1406" i="11" s="1"/>
  <c r="I1409" i="11"/>
  <c r="K1410" i="11"/>
  <c r="H1410" i="11" s="1"/>
  <c r="I1413" i="11"/>
  <c r="K1414" i="11"/>
  <c r="H1414" i="11" s="1"/>
  <c r="K1416" i="11"/>
  <c r="H1416" i="11" s="1"/>
  <c r="K1419" i="11"/>
  <c r="H1419" i="11" s="1"/>
  <c r="K1421" i="11"/>
  <c r="H1421" i="11" s="1"/>
  <c r="I1423" i="11"/>
  <c r="K1423" i="11"/>
  <c r="H1423" i="11" s="1"/>
  <c r="K1424" i="11"/>
  <c r="H1424" i="11" s="1"/>
  <c r="I1426" i="11"/>
  <c r="K1428" i="11"/>
  <c r="H1428" i="11" s="1"/>
  <c r="K1431" i="11"/>
  <c r="H1431" i="11" s="1"/>
  <c r="K1435" i="11"/>
  <c r="H1435" i="11" s="1"/>
  <c r="K1442" i="11"/>
  <c r="H1442" i="11" s="1"/>
  <c r="I1444" i="11"/>
  <c r="I1450" i="11"/>
  <c r="I1452" i="11"/>
  <c r="K1453" i="11"/>
  <c r="H1453" i="11" s="1"/>
  <c r="I1455" i="11"/>
  <c r="K1460" i="11"/>
  <c r="H1460" i="11" s="1"/>
  <c r="K1462" i="11"/>
  <c r="H1462" i="11" s="1"/>
  <c r="I1464" i="11"/>
  <c r="I1466" i="11"/>
  <c r="I1468" i="11"/>
  <c r="I1469" i="11"/>
  <c r="I1471" i="11"/>
  <c r="I1472" i="11"/>
  <c r="I1474" i="11"/>
  <c r="I1476" i="11"/>
  <c r="I1479" i="11"/>
  <c r="K1481" i="11"/>
  <c r="H1481" i="11" s="1"/>
  <c r="I1482" i="11"/>
  <c r="K1483" i="11"/>
  <c r="H1483" i="11" s="1"/>
  <c r="K1484" i="11"/>
  <c r="H1484" i="11" s="1"/>
  <c r="K1486" i="11"/>
  <c r="H1486" i="11" s="1"/>
  <c r="I1488" i="11"/>
  <c r="I1492" i="11"/>
  <c r="I1494" i="11"/>
  <c r="K1495" i="11"/>
  <c r="H1495" i="11" s="1"/>
  <c r="I1698" i="11"/>
  <c r="K1699" i="11"/>
  <c r="H1699" i="11" s="1"/>
  <c r="K1748" i="11"/>
  <c r="H1748" i="11" s="1"/>
  <c r="K1750" i="11"/>
  <c r="H1750" i="11" s="1"/>
  <c r="I1753" i="11"/>
  <c r="K1754" i="11"/>
  <c r="H1754" i="11" s="1"/>
  <c r="K1757" i="11"/>
  <c r="H1757" i="11" s="1"/>
  <c r="K1759" i="11"/>
  <c r="H1759" i="11" s="1"/>
  <c r="I1766" i="11"/>
  <c r="K1769" i="11"/>
  <c r="H1769" i="11" s="1"/>
  <c r="I1807" i="11"/>
  <c r="I1808" i="11"/>
  <c r="K1809" i="11"/>
  <c r="H1809" i="11" s="1"/>
  <c r="I1811" i="11"/>
  <c r="K1814" i="11"/>
  <c r="H1814" i="11" s="1"/>
  <c r="I1982" i="11"/>
  <c r="I1984" i="11"/>
  <c r="K1987" i="11"/>
  <c r="H1987" i="11" s="1"/>
  <c r="I1989" i="11"/>
  <c r="K1993" i="11"/>
  <c r="H1993" i="11" s="1"/>
  <c r="K2013" i="11"/>
  <c r="H2013" i="11" s="1"/>
  <c r="I2017" i="11"/>
  <c r="I2019" i="11"/>
  <c r="I2021" i="11"/>
  <c r="I2023" i="11"/>
  <c r="I2024" i="11"/>
  <c r="I2027" i="11"/>
  <c r="K2029" i="11"/>
  <c r="H2029" i="11" s="1"/>
  <c r="K2031" i="11"/>
  <c r="H2031" i="11" s="1"/>
  <c r="K2033" i="11"/>
  <c r="H2033" i="11" s="1"/>
  <c r="I2035" i="11"/>
  <c r="I2056" i="11"/>
  <c r="K2059" i="11"/>
  <c r="H2059" i="11" s="1"/>
  <c r="K2062" i="11"/>
  <c r="H2062" i="11" s="1"/>
  <c r="K2064" i="11"/>
  <c r="H2064" i="11" s="1"/>
  <c r="K2066" i="11"/>
  <c r="H2066" i="11" s="1"/>
  <c r="K2068" i="11"/>
  <c r="H2068" i="11" s="1"/>
  <c r="I2071" i="11"/>
  <c r="I2080" i="11"/>
  <c r="I2111" i="11"/>
  <c r="I2116" i="11"/>
  <c r="I2117" i="11"/>
  <c r="I2119" i="11"/>
  <c r="I2122" i="11"/>
  <c r="K2124" i="11"/>
  <c r="H2124" i="11" s="1"/>
  <c r="K2127" i="11"/>
  <c r="H2127" i="11" s="1"/>
  <c r="K2130" i="11"/>
  <c r="H2130" i="11" s="1"/>
  <c r="I2132" i="11"/>
  <c r="K2133" i="11"/>
  <c r="H2133" i="11" s="1"/>
  <c r="I2138" i="11"/>
  <c r="I2140" i="11"/>
  <c r="I2142" i="11"/>
  <c r="I2205" i="11"/>
  <c r="K2208" i="11"/>
  <c r="H2208" i="11" s="1"/>
  <c r="K2211" i="11"/>
  <c r="H2211" i="11" s="1"/>
  <c r="I2224" i="11"/>
  <c r="K2282" i="11"/>
  <c r="H2282" i="11" s="1"/>
  <c r="K2285" i="11"/>
  <c r="H2285" i="11" s="1"/>
  <c r="K2286" i="11"/>
  <c r="H2286" i="11" s="1"/>
  <c r="K2289" i="11"/>
  <c r="H2289" i="11" s="1"/>
  <c r="I2291" i="11"/>
  <c r="K2293" i="11"/>
  <c r="H2293" i="11" s="1"/>
  <c r="K2294" i="11"/>
  <c r="H2294" i="11" s="1"/>
  <c r="K2296" i="11"/>
  <c r="H2296" i="11" s="1"/>
  <c r="K2297" i="11"/>
  <c r="H2297" i="11" s="1"/>
  <c r="K2299" i="11"/>
  <c r="H2299" i="11" s="1"/>
  <c r="K2301" i="11"/>
  <c r="H2301" i="11" s="1"/>
  <c r="I2304" i="11"/>
  <c r="K2306" i="11"/>
  <c r="H2306" i="11" s="1"/>
  <c r="I2313" i="11"/>
  <c r="K2316" i="11"/>
  <c r="H2316" i="11" s="1"/>
  <c r="K2318" i="11"/>
  <c r="H2318" i="11" s="1"/>
  <c r="K2321" i="11"/>
  <c r="H2321" i="11" s="1"/>
  <c r="K2325" i="11"/>
  <c r="H2325" i="11" s="1"/>
  <c r="I2331" i="11"/>
  <c r="K2333" i="11"/>
  <c r="H2333" i="11" s="1"/>
  <c r="I2350" i="11"/>
  <c r="K2358" i="11"/>
  <c r="H2358" i="11" s="1"/>
  <c r="K2365" i="11"/>
  <c r="H2365" i="11" s="1"/>
  <c r="I2374" i="11"/>
  <c r="I2376" i="11"/>
  <c r="K2378" i="11"/>
  <c r="H2378" i="11" s="1"/>
  <c r="I2380" i="11"/>
  <c r="K2382" i="11"/>
  <c r="H2382" i="11" s="1"/>
  <c r="K2383" i="11"/>
  <c r="H2383" i="11" s="1"/>
  <c r="K2386" i="11"/>
  <c r="H2386" i="11" s="1"/>
  <c r="I2388" i="11"/>
  <c r="I2391" i="11"/>
  <c r="I2394" i="11"/>
  <c r="I2520" i="11"/>
  <c r="K2522" i="11"/>
  <c r="H2522" i="11" s="1"/>
  <c r="I2526" i="11"/>
  <c r="I2532" i="11"/>
  <c r="I2537" i="11"/>
  <c r="I2542" i="11"/>
  <c r="K2543" i="11"/>
  <c r="H2543" i="11" s="1"/>
  <c r="K2544" i="11"/>
  <c r="H2544" i="11" s="1"/>
  <c r="K2546" i="11"/>
  <c r="H2546" i="11" s="1"/>
  <c r="K2548" i="11"/>
  <c r="H2548" i="11" s="1"/>
  <c r="I2550" i="11"/>
  <c r="I2552" i="11"/>
  <c r="K2556" i="11"/>
  <c r="H2556" i="11" s="1"/>
  <c r="I2558" i="11"/>
  <c r="I2560" i="11"/>
  <c r="I2562" i="11"/>
  <c r="I2566" i="11"/>
  <c r="I2569" i="11"/>
  <c r="I2571" i="11"/>
  <c r="I2575" i="11"/>
  <c r="K2578" i="11"/>
  <c r="H2578" i="11" s="1"/>
  <c r="I2582" i="11"/>
  <c r="I2585" i="11"/>
  <c r="K2587" i="11"/>
  <c r="H2587" i="11" s="1"/>
  <c r="K3013" i="11"/>
  <c r="H3013" i="11" s="1"/>
  <c r="I3016" i="11"/>
  <c r="K3017" i="11"/>
  <c r="H3017" i="11" s="1"/>
  <c r="I3020" i="11"/>
  <c r="I3023" i="11"/>
  <c r="I3026" i="11"/>
  <c r="K3028" i="11"/>
  <c r="H3028" i="11" s="1"/>
  <c r="K3092" i="11"/>
  <c r="H3092" i="11" s="1"/>
  <c r="I3095" i="11"/>
  <c r="I3096" i="11"/>
  <c r="I3100" i="11"/>
  <c r="K3104" i="11"/>
  <c r="H3104" i="11" s="1"/>
  <c r="I3107" i="11"/>
  <c r="I3110" i="11"/>
  <c r="K3114" i="11"/>
  <c r="H3114" i="11" s="1"/>
  <c r="K3116" i="11"/>
  <c r="H3116" i="11" s="1"/>
  <c r="K3120" i="11"/>
  <c r="H3120" i="11" s="1"/>
  <c r="K3125" i="11"/>
  <c r="H3125" i="11" s="1"/>
  <c r="I3128" i="11"/>
  <c r="K3130" i="11"/>
  <c r="H3130" i="11" s="1"/>
  <c r="K3133" i="11"/>
  <c r="H3133" i="11" s="1"/>
  <c r="K3136" i="11"/>
  <c r="H3136" i="11" s="1"/>
  <c r="K3138" i="11"/>
  <c r="H3138" i="11" s="1"/>
  <c r="I3141" i="11"/>
  <c r="I3144" i="11"/>
  <c r="K3146" i="11"/>
  <c r="H3146" i="11" s="1"/>
  <c r="I3150" i="11"/>
  <c r="K3153" i="11"/>
  <c r="H3153" i="11" s="1"/>
  <c r="I3156" i="11"/>
  <c r="K3158" i="11"/>
  <c r="H3158" i="11" s="1"/>
  <c r="I3161" i="11"/>
  <c r="I3163" i="11"/>
  <c r="K3167" i="11"/>
  <c r="H3167" i="11" s="1"/>
  <c r="I3169" i="11"/>
  <c r="I3171" i="11"/>
  <c r="I3174" i="11"/>
  <c r="K3175" i="11"/>
  <c r="H3175" i="11" s="1"/>
  <c r="K3178" i="11"/>
  <c r="H3178" i="11" s="1"/>
  <c r="K3181" i="11"/>
  <c r="H3181" i="11" s="1"/>
  <c r="K3185" i="11"/>
  <c r="H3185" i="11" s="1"/>
  <c r="I3189" i="11"/>
  <c r="I3191" i="11"/>
  <c r="K3207" i="11"/>
  <c r="H3207" i="11" s="1"/>
  <c r="I3212" i="11"/>
  <c r="I3219" i="11"/>
  <c r="K3221" i="11"/>
  <c r="H3221" i="11" s="1"/>
  <c r="I3229" i="11"/>
  <c r="I3239" i="11"/>
  <c r="I3242" i="11"/>
  <c r="K3244" i="11"/>
  <c r="H3244" i="11" s="1"/>
  <c r="K3246" i="11"/>
  <c r="H3246" i="11" s="1"/>
  <c r="K3251" i="11"/>
  <c r="H3251" i="11" s="1"/>
  <c r="I3255" i="11"/>
  <c r="I3258" i="11"/>
  <c r="I3261" i="11"/>
  <c r="I3263" i="11"/>
  <c r="K3267" i="11"/>
  <c r="H3267" i="11" s="1"/>
  <c r="K3269" i="11"/>
  <c r="H3269" i="11" s="1"/>
  <c r="K3271" i="11"/>
  <c r="H3271" i="11" s="1"/>
  <c r="K3274" i="11"/>
  <c r="H3274" i="11" s="1"/>
  <c r="K3276" i="11"/>
  <c r="H3276" i="11" s="1"/>
  <c r="I3279" i="11"/>
  <c r="K3280" i="11"/>
  <c r="H3280" i="11" s="1"/>
  <c r="K3289" i="11"/>
  <c r="H3289" i="11" s="1"/>
  <c r="K3291" i="11"/>
  <c r="H3291" i="11" s="1"/>
  <c r="I3295" i="11"/>
  <c r="K3298" i="11"/>
  <c r="H3298" i="11" s="1"/>
  <c r="K3300" i="11"/>
  <c r="H3300" i="11" s="1"/>
  <c r="K3303" i="11"/>
  <c r="H3303" i="11" s="1"/>
  <c r="K3305" i="11"/>
  <c r="H3305" i="11" s="1"/>
  <c r="K3308" i="11"/>
  <c r="H3308" i="11" s="1"/>
  <c r="I3313" i="11"/>
  <c r="I3316" i="11"/>
  <c r="I3324" i="11"/>
  <c r="I3350" i="11"/>
  <c r="K3353" i="11"/>
  <c r="H3353" i="11" s="1"/>
  <c r="I3355" i="11"/>
  <c r="K3357" i="11"/>
  <c r="H3357" i="11" s="1"/>
  <c r="I3359" i="11"/>
  <c r="K3365" i="11"/>
  <c r="H3365" i="11" s="1"/>
  <c r="K3368" i="11"/>
  <c r="H3368" i="11" s="1"/>
  <c r="K3370" i="11"/>
  <c r="H3370" i="11" s="1"/>
  <c r="I3374" i="11"/>
  <c r="I3380" i="11"/>
  <c r="K3385" i="11"/>
  <c r="H3385" i="11" s="1"/>
  <c r="K3386" i="11"/>
  <c r="H3386" i="11" s="1"/>
  <c r="K3394" i="11"/>
  <c r="H3394" i="11" s="1"/>
  <c r="K3397" i="11"/>
  <c r="H3397" i="11" s="1"/>
  <c r="K3406" i="11"/>
  <c r="H3406" i="11" s="1"/>
  <c r="I3407" i="11"/>
  <c r="K3900" i="11"/>
  <c r="H3900" i="11" s="1"/>
  <c r="K3902" i="11"/>
  <c r="H3902" i="11" s="1"/>
  <c r="I3906" i="11"/>
  <c r="I3911" i="11"/>
  <c r="I3923" i="11"/>
  <c r="I3927" i="11"/>
  <c r="K3930" i="11"/>
  <c r="H3930" i="11" s="1"/>
  <c r="K3933" i="11"/>
  <c r="H3933" i="11" s="1"/>
  <c r="K3935" i="11"/>
  <c r="H3935" i="11" s="1"/>
  <c r="K3937" i="11"/>
  <c r="H3937" i="11" s="1"/>
  <c r="I3940" i="11"/>
  <c r="I3943" i="11"/>
  <c r="I3945" i="11"/>
  <c r="I3948" i="11"/>
  <c r="K3950" i="11"/>
  <c r="H3950" i="11" s="1"/>
  <c r="I3953" i="11"/>
  <c r="I3958" i="11"/>
  <c r="K3971" i="11"/>
  <c r="H3971" i="11" s="1"/>
  <c r="I3982" i="11"/>
  <c r="K3986" i="11"/>
  <c r="H3986" i="11" s="1"/>
  <c r="I3990" i="11"/>
  <c r="K3991" i="11"/>
  <c r="H3991" i="11" s="1"/>
  <c r="K3995" i="11"/>
  <c r="H3995" i="11" s="1"/>
  <c r="K3997" i="11"/>
  <c r="H3997" i="11" s="1"/>
  <c r="I4001" i="11"/>
  <c r="K4006" i="11"/>
  <c r="H4006" i="11" s="1"/>
  <c r="K4009" i="11"/>
  <c r="H4009" i="11" s="1"/>
  <c r="K4011" i="11"/>
  <c r="H4011" i="11" s="1"/>
  <c r="I4082" i="11"/>
  <c r="K4086" i="11"/>
  <c r="H4086" i="11" s="1"/>
  <c r="K4088" i="11"/>
  <c r="H4088" i="11" s="1"/>
  <c r="I4090" i="11"/>
  <c r="K4098" i="11"/>
  <c r="H4098" i="11" s="1"/>
  <c r="I4100" i="11"/>
  <c r="I4126" i="11"/>
  <c r="K4127" i="11"/>
  <c r="H4127" i="11" s="1"/>
  <c r="K4129" i="11"/>
  <c r="H4129" i="11" s="1"/>
  <c r="K4131" i="11"/>
  <c r="H4131" i="11" s="1"/>
  <c r="I4133" i="11"/>
  <c r="I4136" i="11"/>
  <c r="K4138" i="11"/>
  <c r="H4138" i="11" s="1"/>
  <c r="I4140" i="11"/>
  <c r="I4142" i="11"/>
  <c r="I4144" i="11"/>
  <c r="I4146" i="11"/>
  <c r="I4149" i="11"/>
  <c r="K4161" i="11"/>
  <c r="H4161" i="11" s="1"/>
  <c r="K4164" i="11"/>
  <c r="H4164" i="11" s="1"/>
  <c r="K4167" i="11"/>
  <c r="H4167" i="11" s="1"/>
  <c r="K4169" i="11"/>
  <c r="H4169" i="11" s="1"/>
  <c r="K4171" i="11"/>
  <c r="H4171" i="11" s="1"/>
  <c r="I4173" i="11"/>
  <c r="K4174" i="11"/>
  <c r="H4174" i="11" s="1"/>
  <c r="K4178" i="11"/>
  <c r="H4178" i="11" s="1"/>
  <c r="I4184" i="11"/>
  <c r="I4186" i="11"/>
  <c r="K4189" i="11"/>
  <c r="H4189" i="11" s="1"/>
  <c r="I4192" i="11"/>
  <c r="I4196" i="11"/>
  <c r="I4199" i="11"/>
  <c r="I4202" i="11"/>
  <c r="K4203" i="11"/>
  <c r="H4203" i="11" s="1"/>
  <c r="K4205" i="11"/>
  <c r="H4205" i="11" s="1"/>
  <c r="I4210" i="11"/>
  <c r="K4212" i="11"/>
  <c r="H4212" i="11" s="1"/>
  <c r="K4214" i="11"/>
  <c r="H4214" i="11" s="1"/>
  <c r="K4219" i="11"/>
  <c r="H4219" i="11" s="1"/>
  <c r="I4223" i="11"/>
  <c r="I4226" i="11"/>
  <c r="K4230" i="11"/>
  <c r="H4230" i="11" s="1"/>
  <c r="I4233" i="11"/>
  <c r="I4237" i="11"/>
  <c r="K4239" i="11"/>
  <c r="H4239" i="11" s="1"/>
  <c r="K4241" i="11"/>
  <c r="H4241" i="11" s="1"/>
  <c r="K4243" i="11"/>
  <c r="H4243" i="11" s="1"/>
  <c r="K4244" i="11"/>
  <c r="H4244" i="11" s="1"/>
  <c r="I4247" i="11"/>
  <c r="K4252" i="11"/>
  <c r="H4252" i="11" s="1"/>
  <c r="K4254" i="11"/>
  <c r="H4254" i="11" s="1"/>
  <c r="K4313" i="11"/>
  <c r="H4313" i="11" s="1"/>
  <c r="I4317" i="11"/>
  <c r="I4320" i="11"/>
  <c r="I4322" i="11"/>
  <c r="I4325" i="11"/>
  <c r="K4326" i="11"/>
  <c r="H4326" i="11" s="1"/>
  <c r="K4329" i="11"/>
  <c r="H4329" i="11" s="1"/>
  <c r="K4334" i="11"/>
  <c r="H4334" i="11" s="1"/>
  <c r="I4338" i="11"/>
  <c r="K4505" i="11"/>
  <c r="H4505" i="11" s="1"/>
  <c r="K4513" i="11"/>
  <c r="H4513" i="11" s="1"/>
  <c r="K4518" i="11"/>
  <c r="H4518" i="11" s="1"/>
  <c r="K4526" i="11"/>
  <c r="H4526" i="11" s="1"/>
  <c r="I4529" i="11"/>
  <c r="I4534" i="11"/>
  <c r="K4540" i="11"/>
  <c r="H4540" i="11" s="1"/>
  <c r="I4544" i="11"/>
  <c r="K4546" i="11"/>
  <c r="H4546" i="11" s="1"/>
  <c r="I4550" i="11"/>
  <c r="I4554" i="11"/>
  <c r="K4555" i="11"/>
  <c r="H4555" i="11" s="1"/>
  <c r="K4557" i="11"/>
  <c r="H4557" i="11" s="1"/>
  <c r="K4558" i="11"/>
  <c r="H4558" i="11" s="1"/>
  <c r="K4570" i="11"/>
  <c r="H4570" i="11" s="1"/>
  <c r="I4574" i="11"/>
  <c r="I4575" i="11"/>
  <c r="K4586" i="11"/>
  <c r="H4586" i="11" s="1"/>
  <c r="K4588" i="11"/>
  <c r="H4588" i="11" s="1"/>
  <c r="I4597" i="11"/>
  <c r="K4600" i="11"/>
  <c r="H4600" i="11" s="1"/>
  <c r="K4605" i="11"/>
  <c r="H4605" i="11" s="1"/>
  <c r="I4618" i="11"/>
  <c r="K4621" i="11"/>
  <c r="H4621" i="11" s="1"/>
  <c r="K4627" i="11"/>
  <c r="H4627" i="11" s="1"/>
  <c r="I4633" i="11"/>
  <c r="K4637" i="11"/>
  <c r="H4637" i="11" s="1"/>
  <c r="K4639" i="11"/>
  <c r="H4639" i="11" s="1"/>
  <c r="I4653" i="11"/>
  <c r="K4655" i="11"/>
  <c r="H4655" i="11" s="1"/>
  <c r="I4659" i="11"/>
  <c r="K4664" i="11"/>
  <c r="H4664" i="11" s="1"/>
  <c r="K4666" i="11"/>
  <c r="H4666" i="11" s="1"/>
  <c r="I4674" i="11"/>
  <c r="I4677" i="11"/>
  <c r="K4679" i="11"/>
  <c r="H4679" i="11" s="1"/>
  <c r="K4681" i="11"/>
  <c r="H4681" i="11" s="1"/>
  <c r="K4684" i="11"/>
  <c r="H4684" i="11" s="1"/>
  <c r="I4689" i="11"/>
  <c r="I4691" i="11"/>
  <c r="K4693" i="11"/>
  <c r="H4693" i="11" s="1"/>
  <c r="I4696" i="11"/>
  <c r="K4798" i="11"/>
  <c r="H4798" i="11" s="1"/>
  <c r="I4802" i="11"/>
  <c r="K4809" i="11"/>
  <c r="H4809" i="11" s="1"/>
  <c r="K4812" i="11"/>
  <c r="H4812" i="11" s="1"/>
  <c r="I4815" i="11"/>
  <c r="K4822" i="11"/>
  <c r="H4822" i="11" s="1"/>
  <c r="K4826" i="11"/>
  <c r="H4826" i="11" s="1"/>
  <c r="I4839" i="11"/>
  <c r="K4848" i="11"/>
  <c r="H4848" i="11" s="1"/>
  <c r="K4884" i="11"/>
  <c r="H4884" i="11" s="1"/>
  <c r="K4887" i="11"/>
  <c r="H4887" i="11" s="1"/>
  <c r="K4894" i="11"/>
  <c r="H4894" i="11" s="1"/>
  <c r="I4898" i="11"/>
  <c r="I4901" i="11"/>
  <c r="K4908" i="11"/>
  <c r="H4908" i="11" s="1"/>
  <c r="K4915" i="11"/>
  <c r="H4915" i="11" s="1"/>
  <c r="I4920" i="11"/>
  <c r="K4930" i="11"/>
  <c r="H4930" i="11" s="1"/>
  <c r="I4936" i="11"/>
  <c r="I4938" i="11"/>
  <c r="K4940" i="11"/>
  <c r="H4940" i="11" s="1"/>
  <c r="K4943" i="11"/>
  <c r="H4943" i="11" s="1"/>
  <c r="I4945" i="11"/>
  <c r="I4948" i="11"/>
  <c r="K4949" i="11"/>
  <c r="H4949" i="11" s="1"/>
  <c r="I4953" i="11"/>
  <c r="I4955" i="11"/>
  <c r="I4958" i="11"/>
  <c r="K4961" i="11"/>
  <c r="H4961" i="11" s="1"/>
  <c r="I4965" i="11"/>
  <c r="I4967" i="11"/>
  <c r="I4971" i="11"/>
  <c r="K4974" i="11"/>
  <c r="H4974" i="11" s="1"/>
  <c r="K4977" i="11"/>
  <c r="H4977" i="11" s="1"/>
  <c r="I974" i="11"/>
  <c r="K974" i="11"/>
  <c r="H974" i="11" s="1"/>
  <c r="I975" i="11"/>
  <c r="K975" i="11"/>
  <c r="H975" i="11" s="1"/>
  <c r="I976" i="11"/>
  <c r="K976" i="11"/>
  <c r="H976" i="11" s="1"/>
  <c r="I977" i="11"/>
  <c r="K977" i="11"/>
  <c r="H977" i="11" s="1"/>
  <c r="I978" i="11"/>
  <c r="K978" i="11"/>
  <c r="H978" i="11" s="1"/>
  <c r="I979" i="11"/>
  <c r="K979" i="11"/>
  <c r="H979" i="11" s="1"/>
  <c r="I980" i="11"/>
  <c r="K980" i="11"/>
  <c r="H980" i="11" s="1"/>
  <c r="I981" i="11"/>
  <c r="K981" i="11"/>
  <c r="H981" i="11" s="1"/>
  <c r="I982" i="11"/>
  <c r="K982" i="11"/>
  <c r="H982" i="11" s="1"/>
  <c r="I983" i="11"/>
  <c r="K983" i="11"/>
  <c r="H983" i="11" s="1"/>
  <c r="I984" i="11"/>
  <c r="K984" i="11"/>
  <c r="H984" i="11" s="1"/>
  <c r="I985" i="11"/>
  <c r="K985" i="11"/>
  <c r="H985" i="11" s="1"/>
  <c r="I986" i="11"/>
  <c r="K986" i="11"/>
  <c r="H986" i="11" s="1"/>
  <c r="I987" i="11"/>
  <c r="K987" i="11"/>
  <c r="H987" i="11" s="1"/>
  <c r="I988" i="11"/>
  <c r="K988" i="11"/>
  <c r="H988" i="11" s="1"/>
  <c r="I989" i="11"/>
  <c r="K989" i="11"/>
  <c r="H989" i="11" s="1"/>
  <c r="I990" i="11"/>
  <c r="K990" i="11"/>
  <c r="H990" i="11" s="1"/>
  <c r="I991" i="11"/>
  <c r="K991" i="11"/>
  <c r="H991" i="11" s="1"/>
  <c r="I992" i="11"/>
  <c r="K992" i="11"/>
  <c r="H992" i="11" s="1"/>
  <c r="I993" i="11"/>
  <c r="K993" i="11"/>
  <c r="H993" i="11" s="1"/>
  <c r="I994" i="11"/>
  <c r="K994" i="11"/>
  <c r="H994" i="11" s="1"/>
  <c r="I995" i="11"/>
  <c r="K995" i="11"/>
  <c r="H995" i="11" s="1"/>
  <c r="I996" i="11"/>
  <c r="K996" i="11"/>
  <c r="H996" i="11" s="1"/>
  <c r="I997" i="11"/>
  <c r="K997" i="11"/>
  <c r="H997" i="11" s="1"/>
  <c r="I998" i="11"/>
  <c r="K998" i="11"/>
  <c r="H998" i="11" s="1"/>
  <c r="I999" i="11"/>
  <c r="K999" i="11"/>
  <c r="H999" i="11" s="1"/>
  <c r="I1000" i="11"/>
  <c r="K1000" i="11"/>
  <c r="H1000" i="11" s="1"/>
  <c r="I1001" i="11"/>
  <c r="K1001" i="11"/>
  <c r="H1001" i="11" s="1"/>
  <c r="I1002" i="11"/>
  <c r="K1002" i="11"/>
  <c r="H1002" i="11" s="1"/>
  <c r="I1003" i="11"/>
  <c r="K1003" i="11"/>
  <c r="H1003" i="11" s="1"/>
  <c r="I1004" i="11"/>
  <c r="K1004" i="11"/>
  <c r="H1004" i="11" s="1"/>
  <c r="I1005" i="11"/>
  <c r="K1005" i="11"/>
  <c r="H1005" i="11" s="1"/>
  <c r="I1006" i="11"/>
  <c r="K1006" i="11"/>
  <c r="H1006" i="11" s="1"/>
  <c r="I1007" i="11"/>
  <c r="K1007" i="11"/>
  <c r="H1007" i="11" s="1"/>
  <c r="I1008" i="11"/>
  <c r="K1008" i="11"/>
  <c r="H1008" i="11" s="1"/>
  <c r="I1009" i="11"/>
  <c r="K1009" i="11"/>
  <c r="H1009" i="11" s="1"/>
  <c r="I1010" i="11"/>
  <c r="K1010" i="11"/>
  <c r="H1010" i="11" s="1"/>
  <c r="I1011" i="11"/>
  <c r="K1011" i="11"/>
  <c r="H1011" i="11" s="1"/>
  <c r="I1012" i="11"/>
  <c r="K1012" i="11"/>
  <c r="H1012" i="11" s="1"/>
  <c r="I1013" i="11"/>
  <c r="K1013" i="11"/>
  <c r="H1013" i="11" s="1"/>
  <c r="I1014" i="11"/>
  <c r="K1014" i="11"/>
  <c r="H1014" i="11" s="1"/>
  <c r="I1015" i="11"/>
  <c r="K1015" i="11"/>
  <c r="H1015" i="11" s="1"/>
  <c r="I1016" i="11"/>
  <c r="K1016" i="11"/>
  <c r="H1016" i="11" s="1"/>
  <c r="I1017" i="11"/>
  <c r="K1017" i="11"/>
  <c r="H1017" i="11" s="1"/>
  <c r="I1018" i="11"/>
  <c r="K1018" i="11"/>
  <c r="H1018" i="11" s="1"/>
  <c r="I1019" i="11"/>
  <c r="K1019" i="11"/>
  <c r="H1019" i="11" s="1"/>
  <c r="I1020" i="11"/>
  <c r="K1020" i="11"/>
  <c r="H1020" i="11" s="1"/>
  <c r="I1021" i="11"/>
  <c r="K1021" i="11"/>
  <c r="H1021" i="11" s="1"/>
  <c r="I1022" i="11"/>
  <c r="K1022" i="11"/>
  <c r="H1022" i="11" s="1"/>
  <c r="I1023" i="11"/>
  <c r="K1023" i="11"/>
  <c r="H1023" i="11" s="1"/>
  <c r="I1024" i="11"/>
  <c r="K1024" i="11"/>
  <c r="H1024" i="11" s="1"/>
  <c r="I1025" i="11"/>
  <c r="K1025" i="11"/>
  <c r="H1025" i="11" s="1"/>
  <c r="I1026" i="11"/>
  <c r="K1026" i="11"/>
  <c r="H1026" i="11" s="1"/>
  <c r="I1027" i="11"/>
  <c r="K1027" i="11"/>
  <c r="H1027" i="11" s="1"/>
  <c r="I1028" i="11"/>
  <c r="K1028" i="11"/>
  <c r="H1028" i="11" s="1"/>
  <c r="I1029" i="11"/>
  <c r="K1029" i="11"/>
  <c r="H1029" i="11" s="1"/>
  <c r="I1030" i="11"/>
  <c r="K1030" i="11"/>
  <c r="H1030" i="11" s="1"/>
  <c r="I1031" i="11"/>
  <c r="K1031" i="11"/>
  <c r="H1031" i="11" s="1"/>
  <c r="I1032" i="11"/>
  <c r="K1032" i="11"/>
  <c r="H1032" i="11" s="1"/>
  <c r="I1033" i="11"/>
  <c r="K1033" i="11"/>
  <c r="H1033" i="11" s="1"/>
  <c r="I1034" i="11"/>
  <c r="K1034" i="11"/>
  <c r="H1034" i="11" s="1"/>
  <c r="I1035" i="11"/>
  <c r="K1035" i="11"/>
  <c r="H1035" i="11" s="1"/>
  <c r="I1036" i="11"/>
  <c r="K1036" i="11"/>
  <c r="H1036" i="11" s="1"/>
  <c r="I1037" i="11"/>
  <c r="K1037" i="11"/>
  <c r="H1037" i="11" s="1"/>
  <c r="I1038" i="11"/>
  <c r="K1038" i="11"/>
  <c r="H1038" i="11" s="1"/>
  <c r="I1039" i="11"/>
  <c r="K1039" i="11"/>
  <c r="H1039" i="11" s="1"/>
  <c r="I1040" i="11"/>
  <c r="K1040" i="11"/>
  <c r="H1040" i="11" s="1"/>
  <c r="I1041" i="11"/>
  <c r="K1041" i="11"/>
  <c r="H1041" i="11" s="1"/>
  <c r="I1042" i="11"/>
  <c r="K1042" i="11"/>
  <c r="H1042" i="11" s="1"/>
  <c r="I1043" i="11"/>
  <c r="K1043" i="11"/>
  <c r="H1043" i="11" s="1"/>
  <c r="I1044" i="11"/>
  <c r="K1044" i="11"/>
  <c r="H1044" i="11" s="1"/>
  <c r="I1045" i="11"/>
  <c r="K1045" i="11"/>
  <c r="H1045" i="11" s="1"/>
  <c r="I1046" i="11"/>
  <c r="K1046" i="11"/>
  <c r="H1046" i="11" s="1"/>
  <c r="I1047" i="11"/>
  <c r="K1047" i="11"/>
  <c r="H1047" i="11" s="1"/>
  <c r="I1048" i="11"/>
  <c r="K1075" i="11"/>
  <c r="H1075" i="11" s="1"/>
  <c r="K1076" i="11"/>
  <c r="H1076" i="11" s="1"/>
  <c r="K1078" i="11"/>
  <c r="H1078" i="11" s="1"/>
  <c r="K1080" i="11"/>
  <c r="H1080" i="11" s="1"/>
  <c r="I1082" i="11"/>
  <c r="I1087" i="11"/>
  <c r="K1088" i="11"/>
  <c r="H1088" i="11" s="1"/>
  <c r="I1090" i="11"/>
  <c r="I1092" i="11"/>
  <c r="K1096" i="11"/>
  <c r="H1096" i="11" s="1"/>
  <c r="K1098" i="11"/>
  <c r="H1098" i="11" s="1"/>
  <c r="I1103" i="11"/>
  <c r="K1106" i="11"/>
  <c r="H1106" i="11" s="1"/>
  <c r="K1111" i="11"/>
  <c r="H1111" i="11" s="1"/>
  <c r="I1113" i="11"/>
  <c r="K1115" i="11"/>
  <c r="H1115" i="11" s="1"/>
  <c r="I1118" i="11"/>
  <c r="I1120" i="11"/>
  <c r="K1122" i="11"/>
  <c r="H1122" i="11" s="1"/>
  <c r="I1124" i="11"/>
  <c r="I1126" i="11"/>
  <c r="I1130" i="11"/>
  <c r="K1139" i="11"/>
  <c r="H1139" i="11" s="1"/>
  <c r="K1142" i="11"/>
  <c r="H1142" i="11" s="1"/>
  <c r="K1146" i="11"/>
  <c r="H1146" i="11" s="1"/>
  <c r="K1148" i="11"/>
  <c r="H1148" i="11" s="1"/>
  <c r="K1150" i="11"/>
  <c r="H1150" i="11" s="1"/>
  <c r="I1153" i="11"/>
  <c r="I1155" i="11"/>
  <c r="K1157" i="11"/>
  <c r="H1157" i="11" s="1"/>
  <c r="I1206" i="11"/>
  <c r="I1208" i="11"/>
  <c r="K1219" i="11"/>
  <c r="H1219" i="11" s="1"/>
  <c r="I1221" i="11"/>
  <c r="K1222" i="11"/>
  <c r="H1222" i="11" s="1"/>
  <c r="K1274" i="11"/>
  <c r="H1274" i="11" s="1"/>
  <c r="K1282" i="11"/>
  <c r="H1282" i="11" s="1"/>
  <c r="I1288" i="11"/>
  <c r="K1290" i="11"/>
  <c r="H1290" i="11" s="1"/>
  <c r="I1300" i="11"/>
  <c r="K1302" i="11"/>
  <c r="H1302" i="11" s="1"/>
  <c r="I1305" i="11"/>
  <c r="K1308" i="11"/>
  <c r="H1308" i="11" s="1"/>
  <c r="I1311" i="11"/>
  <c r="K1323" i="11"/>
  <c r="H1323" i="11" s="1"/>
  <c r="I1327" i="11"/>
  <c r="K1357" i="11"/>
  <c r="H1357" i="11" s="1"/>
  <c r="I1359" i="11"/>
  <c r="I1361" i="11"/>
  <c r="K1362" i="11"/>
  <c r="H1362" i="11" s="1"/>
  <c r="I1365" i="11"/>
  <c r="I1436" i="11"/>
  <c r="I1438" i="11"/>
  <c r="I1442" i="11"/>
  <c r="K1444" i="11"/>
  <c r="H1444" i="11" s="1"/>
  <c r="I1448" i="11"/>
  <c r="K1452" i="11"/>
  <c r="H1452" i="11" s="1"/>
  <c r="I1454" i="11"/>
  <c r="I1457" i="11"/>
  <c r="K1464" i="11"/>
  <c r="H1464" i="11" s="1"/>
  <c r="I1489" i="11"/>
  <c r="I1491" i="11"/>
  <c r="K1497" i="11"/>
  <c r="H1497" i="11" s="1"/>
  <c r="K1500" i="11"/>
  <c r="H1500" i="11" s="1"/>
  <c r="K1519" i="11"/>
  <c r="H1519" i="11" s="1"/>
  <c r="K1520" i="11"/>
  <c r="H1520" i="11" s="1"/>
  <c r="I1522" i="11"/>
  <c r="K1524" i="11"/>
  <c r="H1524" i="11" s="1"/>
  <c r="K1526" i="11"/>
  <c r="H1526" i="11" s="1"/>
  <c r="K1527" i="11"/>
  <c r="H1527" i="11" s="1"/>
  <c r="K1530" i="11"/>
  <c r="H1530" i="11" s="1"/>
  <c r="K1532" i="11"/>
  <c r="H1532" i="11" s="1"/>
  <c r="K1535" i="11"/>
  <c r="H1535" i="11" s="1"/>
  <c r="I1538" i="11"/>
  <c r="I1540" i="11"/>
  <c r="K1542" i="11"/>
  <c r="H1542" i="11" s="1"/>
  <c r="K1545" i="11"/>
  <c r="H1545" i="11" s="1"/>
  <c r="I1550" i="11"/>
  <c r="K1552" i="11"/>
  <c r="H1552" i="11" s="1"/>
  <c r="K1554" i="11"/>
  <c r="H1554" i="11" s="1"/>
  <c r="I1556" i="11"/>
  <c r="K1557" i="11"/>
  <c r="H1557" i="11" s="1"/>
  <c r="K1559" i="11"/>
  <c r="H1559" i="11" s="1"/>
  <c r="I1562" i="11"/>
  <c r="I1564" i="11"/>
  <c r="K1598" i="11"/>
  <c r="H1598" i="11" s="1"/>
  <c r="K1600" i="11"/>
  <c r="H1600" i="11" s="1"/>
  <c r="K1602" i="11"/>
  <c r="H1602" i="11" s="1"/>
  <c r="K1603" i="11"/>
  <c r="H1603" i="11" s="1"/>
  <c r="K1608" i="11"/>
  <c r="H1608" i="11" s="1"/>
  <c r="K1621" i="11"/>
  <c r="H1621" i="11" s="1"/>
  <c r="K1622" i="11"/>
  <c r="H1622" i="11" s="1"/>
  <c r="I1625" i="11"/>
  <c r="K1627" i="11"/>
  <c r="H1627" i="11" s="1"/>
  <c r="K1629" i="11"/>
  <c r="H1629" i="11" s="1"/>
  <c r="K1631" i="11"/>
  <c r="H1631" i="11" s="1"/>
  <c r="I1635" i="11"/>
  <c r="K1639" i="11"/>
  <c r="H1639" i="11" s="1"/>
  <c r="I1644" i="11"/>
  <c r="K1646" i="11"/>
  <c r="H1646" i="11" s="1"/>
  <c r="I1648" i="11"/>
  <c r="I1650" i="11"/>
  <c r="K1654" i="11"/>
  <c r="H1654" i="11" s="1"/>
  <c r="K1658" i="11"/>
  <c r="H1658" i="11" s="1"/>
  <c r="K1666" i="11"/>
  <c r="H1666" i="11" s="1"/>
  <c r="I1668" i="11"/>
  <c r="I1671" i="11"/>
  <c r="K1672" i="11"/>
  <c r="H1672" i="11" s="1"/>
  <c r="I1721" i="11"/>
  <c r="K1727" i="11"/>
  <c r="H1727" i="11" s="1"/>
  <c r="K1735" i="11"/>
  <c r="H1735" i="11" s="1"/>
  <c r="K1740" i="11"/>
  <c r="H1740" i="11" s="1"/>
  <c r="I1742" i="11"/>
  <c r="K1744" i="11"/>
  <c r="H1744" i="11" s="1"/>
  <c r="I1746" i="11"/>
  <c r="K1747" i="11"/>
  <c r="H1747" i="11" s="1"/>
  <c r="I1752" i="11"/>
  <c r="K1755" i="11"/>
  <c r="H1755" i="11" s="1"/>
  <c r="K1779" i="11"/>
  <c r="H1779" i="11" s="1"/>
  <c r="I1780" i="11"/>
  <c r="K1782" i="11"/>
  <c r="H1782" i="11" s="1"/>
  <c r="I1785" i="11"/>
  <c r="I1786" i="11"/>
  <c r="I1788" i="11"/>
  <c r="K1789" i="11"/>
  <c r="H1789" i="11" s="1"/>
  <c r="K1795" i="11"/>
  <c r="H1795" i="11" s="1"/>
  <c r="I1796" i="11"/>
  <c r="I1810" i="11"/>
  <c r="I1812" i="11"/>
  <c r="I1814" i="11"/>
  <c r="I1816" i="11"/>
  <c r="K1982" i="11"/>
  <c r="H1982" i="11" s="1"/>
  <c r="K1985" i="11"/>
  <c r="H1985" i="11" s="1"/>
  <c r="K1991" i="11"/>
  <c r="H1991" i="11" s="1"/>
  <c r="K1995" i="11"/>
  <c r="H1995" i="11" s="1"/>
  <c r="I1997" i="11"/>
  <c r="I2001" i="11"/>
  <c r="I2010" i="11"/>
  <c r="K2041" i="11"/>
  <c r="H2041" i="11" s="1"/>
  <c r="I2045" i="11"/>
  <c r="I2048" i="11"/>
  <c r="I2049" i="11"/>
  <c r="I2050" i="11"/>
  <c r="K2051" i="11"/>
  <c r="H2051" i="11" s="1"/>
  <c r="K2053" i="11"/>
  <c r="H2053" i="11" s="1"/>
  <c r="K2056" i="11"/>
  <c r="H2056" i="11" s="1"/>
  <c r="I2059" i="11"/>
  <c r="K2071" i="11"/>
  <c r="H2071" i="11" s="1"/>
  <c r="I2074" i="11"/>
  <c r="I2078" i="11"/>
  <c r="K2081" i="11"/>
  <c r="H2081" i="11" s="1"/>
  <c r="I2085" i="11"/>
  <c r="I2087" i="11"/>
  <c r="K2089" i="11"/>
  <c r="H2089" i="11" s="1"/>
  <c r="I2091" i="11"/>
  <c r="I2096" i="11"/>
  <c r="K2098" i="11"/>
  <c r="H2098" i="11" s="1"/>
  <c r="K2101" i="11"/>
  <c r="H2101" i="11" s="1"/>
  <c r="K2103" i="11"/>
  <c r="H2103" i="11" s="1"/>
  <c r="K2104" i="11"/>
  <c r="H2104" i="11" s="1"/>
  <c r="I2106" i="11"/>
  <c r="K2107" i="11"/>
  <c r="H2107" i="11" s="1"/>
  <c r="K2109" i="11"/>
  <c r="H2109" i="11" s="1"/>
  <c r="K2110" i="11"/>
  <c r="H2110" i="11" s="1"/>
  <c r="I2113" i="11"/>
  <c r="I2114" i="11"/>
  <c r="K2115" i="11"/>
  <c r="H2115" i="11" s="1"/>
  <c r="K2117" i="11"/>
  <c r="H2117" i="11" s="1"/>
  <c r="I2121" i="11"/>
  <c r="I2124" i="11"/>
  <c r="K2125" i="11"/>
  <c r="H2125" i="11" s="1"/>
  <c r="K2126" i="11"/>
  <c r="H2126" i="11" s="1"/>
  <c r="K2128" i="11"/>
  <c r="H2128" i="11" s="1"/>
  <c r="I2130" i="11"/>
  <c r="K2131" i="11"/>
  <c r="H2131" i="11" s="1"/>
  <c r="I2134" i="11"/>
  <c r="I2147" i="11"/>
  <c r="I2150" i="11"/>
  <c r="I2151" i="11"/>
  <c r="I2153" i="11"/>
  <c r="I2155" i="11"/>
  <c r="I2160" i="11"/>
  <c r="K2162" i="11"/>
  <c r="H2162" i="11" s="1"/>
  <c r="I2164" i="11"/>
  <c r="I2167" i="11"/>
  <c r="K2173" i="11"/>
  <c r="H2173" i="11" s="1"/>
  <c r="I2176" i="11"/>
  <c r="I2177" i="11"/>
  <c r="K2181" i="11"/>
  <c r="H2181" i="11" s="1"/>
  <c r="K2183" i="11"/>
  <c r="H2183" i="11" s="1"/>
  <c r="K2186" i="11"/>
  <c r="H2186" i="11" s="1"/>
  <c r="I2188" i="11"/>
  <c r="I2191" i="11"/>
  <c r="I2193" i="11"/>
  <c r="K2195" i="11"/>
  <c r="H2195" i="11" s="1"/>
  <c r="I2197" i="11"/>
  <c r="I2201" i="11"/>
  <c r="I2204" i="11"/>
  <c r="I2301" i="11"/>
  <c r="K2314" i="11"/>
  <c r="H2314" i="11" s="1"/>
  <c r="K2317" i="11"/>
  <c r="H2317" i="11" s="1"/>
  <c r="I2321" i="11"/>
  <c r="I2325" i="11"/>
  <c r="I2328" i="11"/>
  <c r="K2330" i="11"/>
  <c r="H2330" i="11" s="1"/>
  <c r="I2336" i="11"/>
  <c r="K2339" i="11"/>
  <c r="H2339" i="11" s="1"/>
  <c r="K2342" i="11"/>
  <c r="H2342" i="11" s="1"/>
  <c r="I2345" i="11"/>
  <c r="K2346" i="11"/>
  <c r="H2346" i="11" s="1"/>
  <c r="K2352" i="11"/>
  <c r="H2352" i="11" s="1"/>
  <c r="I2355" i="11"/>
  <c r="I2358" i="11"/>
  <c r="K2361" i="11"/>
  <c r="H2361" i="11" s="1"/>
  <c r="I2364" i="11"/>
  <c r="K2366" i="11"/>
  <c r="H2366" i="11" s="1"/>
  <c r="I2369" i="11"/>
  <c r="I2373" i="11"/>
  <c r="K2380" i="11"/>
  <c r="H2380" i="11" s="1"/>
  <c r="K2384" i="11"/>
  <c r="H2384" i="11" s="1"/>
  <c r="I2386" i="11"/>
  <c r="K2423" i="11"/>
  <c r="H2423" i="11" s="1"/>
  <c r="K2430" i="11"/>
  <c r="H2430" i="11" s="1"/>
  <c r="I2434" i="11"/>
  <c r="K2435" i="11"/>
  <c r="H2435" i="11" s="1"/>
  <c r="I2443" i="11"/>
  <c r="I2445" i="11"/>
  <c r="I2530" i="11"/>
  <c r="K2533" i="11"/>
  <c r="H2533" i="11" s="1"/>
  <c r="K2534" i="11"/>
  <c r="H2534" i="11" s="1"/>
  <c r="I2540" i="11"/>
  <c r="I3046" i="11"/>
  <c r="K3048" i="11"/>
  <c r="H3048" i="11" s="1"/>
  <c r="K3051" i="11"/>
  <c r="H3051" i="11" s="1"/>
  <c r="I3056" i="11"/>
  <c r="I3061" i="11"/>
  <c r="K3068" i="11"/>
  <c r="H3068" i="11" s="1"/>
  <c r="K3069" i="11"/>
  <c r="H3069" i="11" s="1"/>
  <c r="K3075" i="11"/>
  <c r="H3075" i="11" s="1"/>
  <c r="K3078" i="11"/>
  <c r="H3078" i="11" s="1"/>
  <c r="K3081" i="11"/>
  <c r="H3081" i="11" s="1"/>
  <c r="I3084" i="11"/>
  <c r="K3088" i="11"/>
  <c r="H3088" i="11" s="1"/>
  <c r="I3092" i="11"/>
  <c r="I3207" i="11"/>
  <c r="I3318" i="11"/>
  <c r="I3320" i="11"/>
  <c r="I3322" i="11"/>
  <c r="I3325" i="11"/>
  <c r="I3328" i="11"/>
  <c r="K3330" i="11"/>
  <c r="H3330" i="11" s="1"/>
  <c r="I3335" i="11"/>
  <c r="I3338" i="11"/>
  <c r="I3341" i="11"/>
  <c r="K3342" i="11"/>
  <c r="H3342" i="11" s="1"/>
  <c r="K3344" i="11"/>
  <c r="H3344" i="11" s="1"/>
  <c r="I3347" i="11"/>
  <c r="I3354" i="11"/>
  <c r="I3357" i="11"/>
  <c r="K3359" i="11"/>
  <c r="H3359" i="11" s="1"/>
  <c r="K3360" i="11"/>
  <c r="H3360" i="11" s="1"/>
  <c r="I3362" i="11"/>
  <c r="K3366" i="11"/>
  <c r="H3366" i="11" s="1"/>
  <c r="K3371" i="11"/>
  <c r="H3371" i="11" s="1"/>
  <c r="K3374" i="11"/>
  <c r="H3374" i="11" s="1"/>
  <c r="I3381" i="11"/>
  <c r="I3388" i="11"/>
  <c r="I3392" i="11"/>
  <c r="I3396" i="11"/>
  <c r="K3477" i="11"/>
  <c r="H3477" i="11" s="1"/>
  <c r="K3481" i="11"/>
  <c r="H3481" i="11" s="1"/>
  <c r="K3492" i="11"/>
  <c r="H3492" i="11" s="1"/>
  <c r="I3497" i="11"/>
  <c r="K3499" i="11"/>
  <c r="H3499" i="11" s="1"/>
  <c r="I3786" i="11"/>
  <c r="I3789" i="11"/>
  <c r="K3795" i="11"/>
  <c r="H3795" i="11" s="1"/>
  <c r="K3797" i="11"/>
  <c r="H3797" i="11" s="1"/>
  <c r="I3844" i="11"/>
  <c r="I3849" i="11"/>
  <c r="I3854" i="11"/>
  <c r="K3862" i="11"/>
  <c r="H3862" i="11" s="1"/>
  <c r="I3865" i="11"/>
  <c r="I3870" i="11"/>
  <c r="K3873" i="11"/>
  <c r="H3873" i="11" s="1"/>
  <c r="K3877" i="11"/>
  <c r="H3877" i="11" s="1"/>
  <c r="K3879" i="11"/>
  <c r="H3879" i="11" s="1"/>
  <c r="I3890" i="11"/>
  <c r="I3957" i="11"/>
  <c r="I3963" i="11"/>
  <c r="I3986" i="11"/>
  <c r="I3989" i="11"/>
  <c r="I3992" i="11"/>
  <c r="I3994" i="11"/>
  <c r="I3999" i="11"/>
  <c r="K4002" i="11"/>
  <c r="H4002" i="11" s="1"/>
  <c r="I4007" i="11"/>
  <c r="I4009" i="11"/>
  <c r="I4012" i="11"/>
  <c r="K4015" i="11"/>
  <c r="H4015" i="11" s="1"/>
  <c r="K4021" i="11"/>
  <c r="H4021" i="11" s="1"/>
  <c r="K4026" i="11"/>
  <c r="H4026" i="11" s="1"/>
  <c r="K4033" i="11"/>
  <c r="H4033" i="11" s="1"/>
  <c r="I4040" i="11"/>
  <c r="I4043" i="11"/>
  <c r="K4047" i="11"/>
  <c r="H4047" i="11" s="1"/>
  <c r="K4048" i="11"/>
  <c r="H4048" i="11" s="1"/>
  <c r="I4052" i="11"/>
  <c r="I4062" i="11"/>
  <c r="I4064" i="11"/>
  <c r="I4497" i="11"/>
  <c r="K4501" i="11"/>
  <c r="H4501" i="11" s="1"/>
  <c r="I4504" i="11"/>
  <c r="I4507" i="11"/>
  <c r="K4514" i="11"/>
  <c r="H4514" i="11" s="1"/>
  <c r="I4518" i="11"/>
  <c r="K4532" i="11"/>
  <c r="H4532" i="11" s="1"/>
  <c r="K4536" i="11"/>
  <c r="H4536" i="11" s="1"/>
  <c r="I4546" i="11"/>
  <c r="I4551" i="11"/>
  <c r="I4552" i="11"/>
  <c r="K4556" i="11"/>
  <c r="H4556" i="11" s="1"/>
  <c r="I4558" i="11"/>
  <c r="I4559" i="11"/>
  <c r="K4561" i="11"/>
  <c r="H4561" i="11" s="1"/>
  <c r="I4888" i="11"/>
  <c r="K4891" i="11"/>
  <c r="H4891" i="11" s="1"/>
  <c r="K4948" i="11"/>
  <c r="H4948" i="11" s="1"/>
  <c r="K4951" i="11"/>
  <c r="H4951" i="11" s="1"/>
  <c r="K4959" i="11"/>
  <c r="H4959" i="11" s="1"/>
  <c r="K4964" i="11"/>
  <c r="H4964" i="11" s="1"/>
  <c r="K4967" i="11"/>
  <c r="H4967" i="11" s="1"/>
  <c r="K4970" i="11"/>
  <c r="H4970" i="11" s="1"/>
  <c r="K1816" i="11"/>
  <c r="H1816" i="11" s="1"/>
  <c r="I1817" i="11"/>
  <c r="K1817" i="11"/>
  <c r="H1817" i="11" s="1"/>
  <c r="I1818" i="11"/>
  <c r="K1818" i="11"/>
  <c r="H1818" i="11" s="1"/>
  <c r="I1819" i="11"/>
  <c r="K1819" i="11"/>
  <c r="H1819" i="11" s="1"/>
  <c r="I1820" i="11"/>
  <c r="K1820" i="11"/>
  <c r="H1820" i="11" s="1"/>
  <c r="I1821" i="11"/>
  <c r="K1821" i="11"/>
  <c r="H1821" i="11" s="1"/>
  <c r="I1822" i="11"/>
  <c r="K1822" i="11"/>
  <c r="H1822" i="11" s="1"/>
  <c r="I1823" i="11"/>
  <c r="K1823" i="11"/>
  <c r="H1823" i="11" s="1"/>
  <c r="I1824" i="11"/>
  <c r="K1824" i="11"/>
  <c r="H1824" i="11" s="1"/>
  <c r="I1825" i="11"/>
  <c r="K1825" i="11"/>
  <c r="H1825" i="11" s="1"/>
  <c r="I1826" i="11"/>
  <c r="K1826" i="11"/>
  <c r="H1826" i="11" s="1"/>
  <c r="I1827" i="11"/>
  <c r="K1827" i="11"/>
  <c r="H1827" i="11" s="1"/>
  <c r="I1828" i="11"/>
  <c r="K1828" i="11"/>
  <c r="H1828" i="11" s="1"/>
  <c r="I1829" i="11"/>
  <c r="K1829" i="11"/>
  <c r="H1829" i="11" s="1"/>
  <c r="I1830" i="11"/>
  <c r="K1830" i="11"/>
  <c r="H1830" i="11" s="1"/>
  <c r="I1831" i="11"/>
  <c r="K1831" i="11"/>
  <c r="H1831" i="11" s="1"/>
  <c r="I1832" i="11"/>
  <c r="K1832" i="11"/>
  <c r="H1832" i="11" s="1"/>
  <c r="I1833" i="11"/>
  <c r="K1833" i="11"/>
  <c r="H1833" i="11" s="1"/>
  <c r="I1834" i="11"/>
  <c r="K1834" i="11"/>
  <c r="H1834" i="11" s="1"/>
  <c r="I1835" i="11"/>
  <c r="K1835" i="11"/>
  <c r="H1835" i="11" s="1"/>
  <c r="I1836" i="11"/>
  <c r="K1836" i="11"/>
  <c r="H1836" i="11" s="1"/>
  <c r="I1837" i="11"/>
  <c r="K1837" i="11"/>
  <c r="H1837" i="11" s="1"/>
  <c r="I1838" i="11"/>
  <c r="K1838" i="11"/>
  <c r="H1838" i="11" s="1"/>
  <c r="I1839" i="11"/>
  <c r="K1839" i="11"/>
  <c r="H1839" i="11" s="1"/>
  <c r="I1840" i="11"/>
  <c r="K1840" i="11"/>
  <c r="H1840" i="11" s="1"/>
  <c r="I1841" i="11"/>
  <c r="K1841" i="11"/>
  <c r="H1841" i="11" s="1"/>
  <c r="I1842" i="11"/>
  <c r="K1842" i="11"/>
  <c r="H1842" i="11" s="1"/>
  <c r="I1843" i="11"/>
  <c r="K1843" i="11"/>
  <c r="H1843" i="11" s="1"/>
  <c r="I1844" i="11"/>
  <c r="K1844" i="11"/>
  <c r="H1844" i="11" s="1"/>
  <c r="I1845" i="11"/>
  <c r="K1845" i="11"/>
  <c r="H1845" i="11" s="1"/>
  <c r="I1846" i="11"/>
  <c r="K1846" i="11"/>
  <c r="H1846" i="11" s="1"/>
  <c r="I1847" i="11"/>
  <c r="K1847" i="11"/>
  <c r="H1847" i="11" s="1"/>
  <c r="I1848" i="11"/>
  <c r="K1848" i="11"/>
  <c r="H1848" i="11" s="1"/>
  <c r="I1849" i="11"/>
  <c r="K1849" i="11"/>
  <c r="H1849" i="11" s="1"/>
  <c r="I1850" i="11"/>
  <c r="K1850" i="11"/>
  <c r="H1850" i="11" s="1"/>
  <c r="I1851" i="11"/>
  <c r="K1851" i="11"/>
  <c r="H1851" i="11" s="1"/>
  <c r="I1852" i="11"/>
  <c r="K1852" i="11"/>
  <c r="H1852" i="11" s="1"/>
  <c r="I1853" i="11"/>
  <c r="K1853" i="11"/>
  <c r="H1853" i="11" s="1"/>
  <c r="I1854" i="11"/>
  <c r="K1854" i="11"/>
  <c r="H1854" i="11" s="1"/>
  <c r="I1855" i="11"/>
  <c r="K1855" i="11"/>
  <c r="H1855" i="11" s="1"/>
  <c r="I1856" i="11"/>
  <c r="K1856" i="11"/>
  <c r="H1856" i="11" s="1"/>
  <c r="I1857" i="11"/>
  <c r="K1857" i="11"/>
  <c r="H1857" i="11" s="1"/>
  <c r="I1858" i="11"/>
  <c r="K1858" i="11"/>
  <c r="H1858" i="11" s="1"/>
  <c r="I1859" i="11"/>
  <c r="K1859" i="11"/>
  <c r="H1859" i="11" s="1"/>
  <c r="I1860" i="11"/>
  <c r="K1860" i="11"/>
  <c r="H1860" i="11" s="1"/>
  <c r="I1861" i="11"/>
  <c r="K1861" i="11"/>
  <c r="H1861" i="11" s="1"/>
  <c r="I1862" i="11"/>
  <c r="K1862" i="11"/>
  <c r="H1862" i="11" s="1"/>
  <c r="I1863" i="11"/>
  <c r="K1863" i="11"/>
  <c r="H1863" i="11" s="1"/>
  <c r="I1864" i="11"/>
  <c r="K1864" i="11"/>
  <c r="H1864" i="11" s="1"/>
  <c r="I1865" i="11"/>
  <c r="K1865" i="11"/>
  <c r="H1865" i="11" s="1"/>
  <c r="I1866" i="11"/>
  <c r="K1866" i="11"/>
  <c r="H1866" i="11" s="1"/>
  <c r="I1867" i="11"/>
  <c r="K1867" i="11"/>
  <c r="H1867" i="11" s="1"/>
  <c r="I1868" i="11"/>
  <c r="K1868" i="11"/>
  <c r="H1868" i="11" s="1"/>
  <c r="I1869" i="11"/>
  <c r="K1869" i="11"/>
  <c r="H1869" i="11" s="1"/>
  <c r="I1870" i="11"/>
  <c r="K1870" i="11"/>
  <c r="H1870" i="11" s="1"/>
  <c r="I1871" i="11"/>
  <c r="K1871" i="11"/>
  <c r="H1871" i="11" s="1"/>
  <c r="I1872" i="11"/>
  <c r="K1872" i="11"/>
  <c r="H1872" i="11" s="1"/>
  <c r="I1873" i="11"/>
  <c r="K1873" i="11"/>
  <c r="H1873" i="11" s="1"/>
  <c r="I1874" i="11"/>
  <c r="K1874" i="11"/>
  <c r="H1874" i="11" s="1"/>
  <c r="I1875" i="11"/>
  <c r="K1875" i="11"/>
  <c r="H1875" i="11" s="1"/>
  <c r="I1876" i="11"/>
  <c r="K1876" i="11"/>
  <c r="H1876" i="11" s="1"/>
  <c r="I1877" i="11"/>
  <c r="K1877" i="11"/>
  <c r="H1877" i="11" s="1"/>
  <c r="I1878" i="11"/>
  <c r="K1878" i="11"/>
  <c r="H1878" i="11" s="1"/>
  <c r="I1879" i="11"/>
  <c r="K1879" i="11"/>
  <c r="H1879" i="11" s="1"/>
  <c r="I1880" i="11"/>
  <c r="K1880" i="11"/>
  <c r="H1880" i="11" s="1"/>
  <c r="I1881" i="11"/>
  <c r="K1881" i="11"/>
  <c r="H1881" i="11" s="1"/>
  <c r="I1882" i="11"/>
  <c r="K1882" i="11"/>
  <c r="H1882" i="11" s="1"/>
  <c r="I1883" i="11"/>
  <c r="K1883" i="11"/>
  <c r="H1883" i="11" s="1"/>
  <c r="I1884" i="11"/>
  <c r="K1884" i="11"/>
  <c r="H1884" i="11" s="1"/>
  <c r="I1885" i="11"/>
  <c r="K1885" i="11"/>
  <c r="H1885" i="11" s="1"/>
  <c r="I1886" i="11"/>
  <c r="K1886" i="11"/>
  <c r="H1886" i="11" s="1"/>
  <c r="I1887" i="11"/>
  <c r="K1887" i="11"/>
  <c r="H1887" i="11" s="1"/>
  <c r="I1888" i="11"/>
  <c r="K1888" i="11"/>
  <c r="H1888" i="11" s="1"/>
  <c r="I1889" i="11"/>
  <c r="K1889" i="11"/>
  <c r="H1889" i="11" s="1"/>
  <c r="I1890" i="11"/>
  <c r="K1890" i="11"/>
  <c r="H1890" i="11" s="1"/>
  <c r="I1891" i="11"/>
  <c r="K1891" i="11"/>
  <c r="H1891" i="11" s="1"/>
  <c r="I1892" i="11"/>
  <c r="K1892" i="11"/>
  <c r="H1892" i="11" s="1"/>
  <c r="I1893" i="11"/>
  <c r="K1893" i="11"/>
  <c r="H1893" i="11" s="1"/>
  <c r="I1894" i="11"/>
  <c r="K1894" i="11"/>
  <c r="H1894" i="11" s="1"/>
  <c r="I1895" i="11"/>
  <c r="K1895" i="11"/>
  <c r="H1895" i="11" s="1"/>
  <c r="I1896" i="11"/>
  <c r="K1896" i="11"/>
  <c r="H1896" i="11" s="1"/>
  <c r="I1897" i="11"/>
  <c r="K1897" i="11"/>
  <c r="H1897" i="11" s="1"/>
  <c r="I1898" i="11"/>
  <c r="K1898" i="11"/>
  <c r="H1898" i="11" s="1"/>
  <c r="I1899" i="11"/>
  <c r="K1899" i="11"/>
  <c r="H1899" i="11" s="1"/>
  <c r="I1900" i="11"/>
  <c r="K1900" i="11"/>
  <c r="H1900" i="11" s="1"/>
  <c r="I1901" i="11"/>
  <c r="K1901" i="11"/>
  <c r="H1901" i="11" s="1"/>
  <c r="I1902" i="11"/>
  <c r="K1902" i="11"/>
  <c r="H1902" i="11" s="1"/>
  <c r="I1903" i="11"/>
  <c r="K1903" i="11"/>
  <c r="H1903" i="11" s="1"/>
  <c r="I1904" i="11"/>
  <c r="K1904" i="11"/>
  <c r="H1904" i="11" s="1"/>
  <c r="I1905" i="11"/>
  <c r="K1905" i="11"/>
  <c r="H1905" i="11" s="1"/>
  <c r="I1906" i="11"/>
  <c r="K1906" i="11"/>
  <c r="H1906" i="11" s="1"/>
  <c r="I1907" i="11"/>
  <c r="K1907" i="11"/>
  <c r="H1907" i="11" s="1"/>
  <c r="I1908" i="11"/>
  <c r="K1908" i="11"/>
  <c r="H1908" i="11" s="1"/>
  <c r="I1909" i="11"/>
  <c r="K1909" i="11"/>
  <c r="H1909" i="11" s="1"/>
  <c r="I1910" i="11"/>
  <c r="K1910" i="11"/>
  <c r="H1910" i="11" s="1"/>
  <c r="I1911" i="11"/>
  <c r="K1911" i="11"/>
  <c r="H1911" i="11" s="1"/>
  <c r="I1912" i="11"/>
  <c r="K1912" i="11"/>
  <c r="H1912" i="11" s="1"/>
  <c r="I1913" i="11"/>
  <c r="K1913" i="11"/>
  <c r="H1913" i="11" s="1"/>
  <c r="I1914" i="11"/>
  <c r="K1914" i="11"/>
  <c r="H1914" i="11" s="1"/>
  <c r="I1915" i="11"/>
  <c r="K1915" i="11"/>
  <c r="H1915" i="11" s="1"/>
  <c r="I1916" i="11"/>
  <c r="K1916" i="11"/>
  <c r="H1916" i="11" s="1"/>
  <c r="I1917" i="11"/>
  <c r="K1917" i="11"/>
  <c r="H1917" i="11" s="1"/>
  <c r="I1918" i="11"/>
  <c r="K1918" i="11"/>
  <c r="H1918" i="11" s="1"/>
  <c r="I1919" i="11"/>
  <c r="K1919" i="11"/>
  <c r="H1919" i="11" s="1"/>
  <c r="I1920" i="11"/>
  <c r="K1920" i="11"/>
  <c r="H1920" i="11" s="1"/>
  <c r="I1921" i="11"/>
  <c r="K1921" i="11"/>
  <c r="H1921" i="11" s="1"/>
  <c r="I1922" i="11"/>
  <c r="K1922" i="11"/>
  <c r="H1922" i="11" s="1"/>
  <c r="I1923" i="11"/>
  <c r="K1923" i="11"/>
  <c r="H1923" i="11" s="1"/>
  <c r="I1924" i="11"/>
  <c r="K1924" i="11"/>
  <c r="H1924" i="11" s="1"/>
  <c r="I1925" i="11"/>
  <c r="K1925" i="11"/>
  <c r="H1925" i="11" s="1"/>
  <c r="I1926" i="11"/>
  <c r="K1926" i="11"/>
  <c r="H1926" i="11" s="1"/>
  <c r="I1927" i="11"/>
  <c r="K1927" i="11"/>
  <c r="H1927" i="11" s="1"/>
  <c r="I1928" i="11"/>
  <c r="K1928" i="11"/>
  <c r="H1928" i="11" s="1"/>
  <c r="I1929" i="11"/>
  <c r="K1929" i="11"/>
  <c r="H1929" i="11" s="1"/>
  <c r="I1930" i="11"/>
  <c r="K1930" i="11"/>
  <c r="H1930" i="11" s="1"/>
  <c r="I1931" i="11"/>
  <c r="K1931" i="11"/>
  <c r="H1931" i="11" s="1"/>
  <c r="I1932" i="11"/>
  <c r="K1932" i="11"/>
  <c r="H1932" i="11" s="1"/>
  <c r="I1933" i="11"/>
  <c r="K1933" i="11"/>
  <c r="H1933" i="11" s="1"/>
  <c r="I1934" i="11"/>
  <c r="K1934" i="11"/>
  <c r="H1934" i="11" s="1"/>
  <c r="I1935" i="11"/>
  <c r="K1935" i="11"/>
  <c r="H1935" i="11" s="1"/>
  <c r="I1936" i="11"/>
  <c r="K1936" i="11"/>
  <c r="H1936" i="11" s="1"/>
  <c r="I1937" i="11"/>
  <c r="K1937" i="11"/>
  <c r="H1937" i="11" s="1"/>
  <c r="I1938" i="11"/>
  <c r="K1938" i="11"/>
  <c r="H1938" i="11" s="1"/>
  <c r="I1939" i="11"/>
  <c r="K1939" i="11"/>
  <c r="H1939" i="11" s="1"/>
  <c r="I1940" i="11"/>
  <c r="K1940" i="11"/>
  <c r="H1940" i="11" s="1"/>
  <c r="I1941" i="11"/>
  <c r="K1941" i="11"/>
  <c r="H1941" i="11" s="1"/>
  <c r="I1942" i="11"/>
  <c r="K1942" i="11"/>
  <c r="H1942" i="11" s="1"/>
  <c r="I1943" i="11"/>
  <c r="K1943" i="11"/>
  <c r="H1943" i="11" s="1"/>
  <c r="I1944" i="11"/>
  <c r="K1944" i="11"/>
  <c r="H1944" i="11" s="1"/>
  <c r="I1945" i="11"/>
  <c r="K1945" i="11"/>
  <c r="H1945" i="11" s="1"/>
  <c r="I1946" i="11"/>
  <c r="K1946" i="11"/>
  <c r="H1946" i="11" s="1"/>
  <c r="I1947" i="11"/>
  <c r="K1947" i="11"/>
  <c r="H1947" i="11" s="1"/>
  <c r="I1948" i="11"/>
  <c r="K1948" i="11"/>
  <c r="H1948" i="11" s="1"/>
  <c r="I1949" i="11"/>
  <c r="K1949" i="11"/>
  <c r="H1949" i="11" s="1"/>
  <c r="I1950" i="11"/>
  <c r="K1950" i="11"/>
  <c r="H1950" i="11" s="1"/>
  <c r="I1951" i="11"/>
  <c r="K1951" i="11"/>
  <c r="H1951" i="11" s="1"/>
  <c r="I1952" i="11"/>
  <c r="K1952" i="11"/>
  <c r="H1952" i="11" s="1"/>
  <c r="I1953" i="11"/>
  <c r="K1953" i="11"/>
  <c r="H1953" i="11" s="1"/>
  <c r="I1954" i="11"/>
  <c r="K1954" i="11"/>
  <c r="H1954" i="11" s="1"/>
  <c r="I1955" i="11"/>
  <c r="K1955" i="11"/>
  <c r="H1955" i="11" s="1"/>
  <c r="I1956" i="11"/>
  <c r="K1956" i="11"/>
  <c r="H1956" i="11" s="1"/>
  <c r="I1957" i="11"/>
  <c r="K1957" i="11"/>
  <c r="H1957" i="11" s="1"/>
  <c r="I1958" i="11"/>
  <c r="K1958" i="11"/>
  <c r="H1958" i="11" s="1"/>
  <c r="I1959" i="11"/>
  <c r="K1959" i="11"/>
  <c r="H1959" i="11" s="1"/>
  <c r="I1960" i="11"/>
  <c r="K1960" i="11"/>
  <c r="H1960" i="11" s="1"/>
  <c r="I1961" i="11"/>
  <c r="K1961" i="11"/>
  <c r="H1961" i="11" s="1"/>
  <c r="I1962" i="11"/>
  <c r="K1962" i="11"/>
  <c r="H1962" i="11" s="1"/>
  <c r="I1963" i="11"/>
  <c r="K1963" i="11"/>
  <c r="H1963" i="11" s="1"/>
  <c r="I1964" i="11"/>
  <c r="K1964" i="11"/>
  <c r="H1964" i="11" s="1"/>
  <c r="I1965" i="11"/>
  <c r="K1965" i="11"/>
  <c r="H1965" i="11" s="1"/>
  <c r="I1966" i="11"/>
  <c r="K1966" i="11"/>
  <c r="H1966" i="11" s="1"/>
  <c r="I1967" i="11"/>
  <c r="K1967" i="11"/>
  <c r="H1967" i="11" s="1"/>
  <c r="I1968" i="11"/>
  <c r="K1968" i="11"/>
  <c r="H1968" i="11" s="1"/>
  <c r="I1969" i="11"/>
  <c r="K1969" i="11"/>
  <c r="H1969" i="11" s="1"/>
  <c r="I1970" i="11"/>
  <c r="K1970" i="11"/>
  <c r="H1970" i="11" s="1"/>
  <c r="I1971" i="11"/>
  <c r="K1971" i="11"/>
  <c r="H1971" i="11" s="1"/>
  <c r="I1972" i="11"/>
  <c r="K1972" i="11"/>
  <c r="H1972" i="11" s="1"/>
  <c r="I1973" i="11"/>
  <c r="K1973" i="11"/>
  <c r="H1973" i="11" s="1"/>
  <c r="I1974" i="11"/>
  <c r="K1974" i="11"/>
  <c r="H1974" i="11" s="1"/>
  <c r="I1975" i="11"/>
  <c r="K1975" i="11"/>
  <c r="H1975" i="11" s="1"/>
  <c r="I1976" i="11"/>
  <c r="K1976" i="11"/>
  <c r="H1976" i="11" s="1"/>
  <c r="I1977" i="11"/>
  <c r="K1977" i="11"/>
  <c r="H1977" i="11" s="1"/>
  <c r="I1978" i="11"/>
  <c r="K1978" i="11"/>
  <c r="H1978" i="11" s="1"/>
  <c r="I1979" i="11"/>
  <c r="K1979" i="11"/>
  <c r="H1979" i="11" s="1"/>
  <c r="I1980" i="11"/>
  <c r="K1980" i="11"/>
  <c r="H1980" i="11" s="1"/>
  <c r="I1981" i="11"/>
  <c r="K1996" i="11"/>
  <c r="H1996" i="11" s="1"/>
  <c r="K1999" i="11"/>
  <c r="H1999" i="11" s="1"/>
  <c r="I2002" i="11"/>
  <c r="I2003" i="11"/>
  <c r="I2005" i="11"/>
  <c r="I2007" i="11"/>
  <c r="K2009" i="11"/>
  <c r="H2009" i="11" s="1"/>
  <c r="I2012" i="11"/>
  <c r="I2015" i="11"/>
  <c r="I2018" i="11"/>
  <c r="I2022" i="11"/>
  <c r="I2025" i="11"/>
  <c r="I2028" i="11"/>
  <c r="I2030" i="11"/>
  <c r="K2032" i="11"/>
  <c r="H2032" i="11" s="1"/>
  <c r="K2036" i="11"/>
  <c r="H2036" i="11" s="1"/>
  <c r="I2038" i="11"/>
  <c r="K2047" i="11"/>
  <c r="H2047" i="11" s="1"/>
  <c r="K2049" i="11"/>
  <c r="H2049" i="11" s="1"/>
  <c r="K2050" i="11"/>
  <c r="H2050" i="11" s="1"/>
  <c r="I2052" i="11"/>
  <c r="I2054" i="11"/>
  <c r="I2065" i="11"/>
  <c r="I2067" i="11"/>
  <c r="I2069" i="11"/>
  <c r="K2070" i="11"/>
  <c r="H2070" i="11" s="1"/>
  <c r="I2072" i="11"/>
  <c r="K2076" i="11"/>
  <c r="H2076" i="11" s="1"/>
  <c r="I2079" i="11"/>
  <c r="I2083" i="11"/>
  <c r="I2086" i="11"/>
  <c r="K2340" i="11"/>
  <c r="H2340" i="11" s="1"/>
  <c r="K2343" i="11"/>
  <c r="H2343" i="11" s="1"/>
  <c r="K2348" i="11"/>
  <c r="H2348" i="11" s="1"/>
  <c r="I2352" i="11"/>
  <c r="I2353" i="11"/>
  <c r="K2357" i="11"/>
  <c r="H2357" i="11" s="1"/>
  <c r="I2361" i="11"/>
  <c r="K2364" i="11"/>
  <c r="H2364" i="11" s="1"/>
  <c r="I2368" i="11"/>
  <c r="K2509" i="11"/>
  <c r="H2509" i="11" s="1"/>
  <c r="I3072" i="11"/>
  <c r="K3074" i="11"/>
  <c r="H3074" i="11" s="1"/>
  <c r="I3079" i="11"/>
  <c r="K3082" i="11"/>
  <c r="H3082" i="11" s="1"/>
  <c r="K3084" i="11"/>
  <c r="H3084" i="11" s="1"/>
  <c r="I3087" i="11"/>
  <c r="I3102" i="11"/>
  <c r="K3106" i="11"/>
  <c r="H3106" i="11" s="1"/>
  <c r="I3111" i="11"/>
  <c r="K3115" i="11"/>
  <c r="H3115" i="11" s="1"/>
  <c r="I3118" i="11"/>
  <c r="I3121" i="11"/>
  <c r="I3124" i="11"/>
  <c r="I3136" i="11"/>
  <c r="K3143" i="11"/>
  <c r="H3143" i="11" s="1"/>
  <c r="K3148" i="11"/>
  <c r="H3148" i="11" s="1"/>
  <c r="K3151" i="11"/>
  <c r="H3151" i="11" s="1"/>
  <c r="K3154" i="11"/>
  <c r="H3154" i="11" s="1"/>
  <c r="K3157" i="11"/>
  <c r="H3157" i="11" s="1"/>
  <c r="K3160" i="11"/>
  <c r="H3160" i="11" s="1"/>
  <c r="K3163" i="11"/>
  <c r="H3163" i="11" s="1"/>
  <c r="I3165" i="11"/>
  <c r="K3170" i="11"/>
  <c r="H3170" i="11" s="1"/>
  <c r="K3172" i="11"/>
  <c r="H3172" i="11" s="1"/>
  <c r="I3175" i="11"/>
  <c r="I3179" i="11"/>
  <c r="K3182" i="11"/>
  <c r="H3182" i="11" s="1"/>
  <c r="I3184" i="11"/>
  <c r="I3188" i="11"/>
  <c r="K3198" i="11"/>
  <c r="H3198" i="11" s="1"/>
  <c r="I3201" i="11"/>
  <c r="I3204" i="11"/>
  <c r="K3210" i="11"/>
  <c r="H3210" i="11" s="1"/>
  <c r="K3212" i="11"/>
  <c r="H3212" i="11" s="1"/>
  <c r="K3220" i="11"/>
  <c r="H3220" i="11" s="1"/>
  <c r="K3222" i="11"/>
  <c r="H3222" i="11" s="1"/>
  <c r="K3224" i="11"/>
  <c r="H3224" i="11" s="1"/>
  <c r="K3227" i="11"/>
  <c r="H3227" i="11" s="1"/>
  <c r="I3230" i="11"/>
  <c r="I3232" i="11"/>
  <c r="I3238" i="11"/>
  <c r="I3243" i="11"/>
  <c r="I3245" i="11"/>
  <c r="I3248" i="11"/>
  <c r="K3250" i="11"/>
  <c r="H3250" i="11" s="1"/>
  <c r="K3252" i="11"/>
  <c r="H3252" i="11" s="1"/>
  <c r="K3254" i="11"/>
  <c r="H3254" i="11" s="1"/>
  <c r="K3257" i="11"/>
  <c r="H3257" i="11" s="1"/>
  <c r="K3259" i="11"/>
  <c r="H3259" i="11" s="1"/>
  <c r="I3262" i="11"/>
  <c r="I3264" i="11"/>
  <c r="I3267" i="11"/>
  <c r="I3269" i="11"/>
  <c r="I3271" i="11"/>
  <c r="I3274" i="11"/>
  <c r="K3277" i="11"/>
  <c r="H3277" i="11" s="1"/>
  <c r="K3279" i="11"/>
  <c r="H3279" i="11" s="1"/>
  <c r="K3281" i="11"/>
  <c r="H3281" i="11" s="1"/>
  <c r="K3284" i="11"/>
  <c r="H3284" i="11" s="1"/>
  <c r="I3287" i="11"/>
  <c r="K3287" i="11"/>
  <c r="H3287" i="11" s="1"/>
  <c r="I3292" i="11"/>
  <c r="K3296" i="11"/>
  <c r="H3296" i="11" s="1"/>
  <c r="I3298" i="11"/>
  <c r="K3301" i="11"/>
  <c r="H3301" i="11" s="1"/>
  <c r="K3306" i="11"/>
  <c r="H3306" i="11" s="1"/>
  <c r="K3309" i="11"/>
  <c r="H3309" i="11" s="1"/>
  <c r="K3311" i="11"/>
  <c r="H3311" i="11" s="1"/>
  <c r="K3317" i="11"/>
  <c r="H3317" i="11" s="1"/>
  <c r="K3319" i="11"/>
  <c r="H3319" i="11" s="1"/>
  <c r="K3322" i="11"/>
  <c r="H3322" i="11" s="1"/>
  <c r="I3327" i="11"/>
  <c r="K3328" i="11"/>
  <c r="H3328" i="11" s="1"/>
  <c r="I3331" i="11"/>
  <c r="I3333" i="11"/>
  <c r="K3335" i="11"/>
  <c r="H3335" i="11" s="1"/>
  <c r="K3338" i="11"/>
  <c r="H3338" i="11" s="1"/>
  <c r="I3342" i="11"/>
  <c r="K3347" i="11"/>
  <c r="H3347" i="11" s="1"/>
  <c r="K3352" i="11"/>
  <c r="H3352" i="11" s="1"/>
  <c r="I3356" i="11"/>
  <c r="K3358" i="11"/>
  <c r="H3358" i="11" s="1"/>
  <c r="K3361" i="11"/>
  <c r="H3361" i="11" s="1"/>
  <c r="I3363" i="11"/>
  <c r="I3366" i="11"/>
  <c r="I3368" i="11"/>
  <c r="I3371" i="11"/>
  <c r="I3376" i="11"/>
  <c r="I3378" i="11"/>
  <c r="I3386" i="11"/>
  <c r="I3390" i="11"/>
  <c r="I3393" i="11"/>
  <c r="I3395" i="11"/>
  <c r="I3397" i="11"/>
  <c r="I3401" i="11"/>
  <c r="K3408" i="11"/>
  <c r="H3408" i="11" s="1"/>
  <c r="K3417" i="11"/>
  <c r="H3417" i="11" s="1"/>
  <c r="I3429" i="11"/>
  <c r="I3434" i="11"/>
  <c r="I3436" i="11"/>
  <c r="I3440" i="11"/>
  <c r="I3445" i="11"/>
  <c r="I3446" i="11"/>
  <c r="I3448" i="11"/>
  <c r="K3462" i="11"/>
  <c r="H3462" i="11" s="1"/>
  <c r="K3464" i="11"/>
  <c r="H3464" i="11" s="1"/>
  <c r="I3466" i="11"/>
  <c r="I3470" i="11"/>
  <c r="K3476" i="11"/>
  <c r="H3476" i="11" s="1"/>
  <c r="I3480" i="11"/>
  <c r="K3483" i="11"/>
  <c r="H3483" i="11" s="1"/>
  <c r="K3485" i="11"/>
  <c r="H3485" i="11" s="1"/>
  <c r="K3487" i="11"/>
  <c r="H3487" i="11" s="1"/>
  <c r="K3490" i="11"/>
  <c r="H3490" i="11" s="1"/>
  <c r="K3493" i="11"/>
  <c r="H3493" i="11" s="1"/>
  <c r="K3495" i="11"/>
  <c r="H3495" i="11" s="1"/>
  <c r="K3500" i="11"/>
  <c r="H3500" i="11" s="1"/>
  <c r="K3784" i="11"/>
  <c r="H3784" i="11" s="1"/>
  <c r="K3789" i="11"/>
  <c r="H3789" i="11" s="1"/>
  <c r="K3791" i="11"/>
  <c r="H3791" i="11" s="1"/>
  <c r="I3795" i="11"/>
  <c r="K3796" i="11"/>
  <c r="H3796" i="11" s="1"/>
  <c r="I3800" i="11"/>
  <c r="I3803" i="11"/>
  <c r="I3805" i="11"/>
  <c r="K3807" i="11"/>
  <c r="H3807" i="11" s="1"/>
  <c r="I3810" i="11"/>
  <c r="I3812" i="11"/>
  <c r="K3814" i="11"/>
  <c r="H3814" i="11" s="1"/>
  <c r="I3816" i="11"/>
  <c r="K3818" i="11"/>
  <c r="H3818" i="11" s="1"/>
  <c r="K3820" i="11"/>
  <c r="H3820" i="11" s="1"/>
  <c r="K3822" i="11"/>
  <c r="H3822" i="11" s="1"/>
  <c r="I3825" i="11"/>
  <c r="K3826" i="11"/>
  <c r="H3826" i="11" s="1"/>
  <c r="K3828" i="11"/>
  <c r="H3828" i="11" s="1"/>
  <c r="I3830" i="11"/>
  <c r="K3834" i="11"/>
  <c r="H3834" i="11" s="1"/>
  <c r="K3838" i="11"/>
  <c r="H3838" i="11" s="1"/>
  <c r="K3844" i="11"/>
  <c r="H3844" i="11" s="1"/>
  <c r="K3847" i="11"/>
  <c r="H3847" i="11" s="1"/>
  <c r="K3850" i="11"/>
  <c r="H3850" i="11" s="1"/>
  <c r="I3859" i="11"/>
  <c r="I3864" i="11"/>
  <c r="K3870" i="11"/>
  <c r="H3870" i="11" s="1"/>
  <c r="K3874" i="11"/>
  <c r="H3874" i="11" s="1"/>
  <c r="K3876" i="11"/>
  <c r="H3876" i="11" s="1"/>
  <c r="K3878" i="11"/>
  <c r="H3878" i="11" s="1"/>
  <c r="I3881" i="11"/>
  <c r="I3888" i="11"/>
  <c r="K3901" i="11"/>
  <c r="H3901" i="11" s="1"/>
  <c r="K3905" i="11"/>
  <c r="H3905" i="11" s="1"/>
  <c r="I3907" i="11"/>
  <c r="K3911" i="11"/>
  <c r="H3911" i="11" s="1"/>
  <c r="I3913" i="11"/>
  <c r="I3915" i="11"/>
  <c r="K3918" i="11"/>
  <c r="H3918" i="11" s="1"/>
  <c r="K3919" i="11"/>
  <c r="H3919" i="11" s="1"/>
  <c r="K3923" i="11"/>
  <c r="H3923" i="11" s="1"/>
  <c r="I3929" i="11"/>
  <c r="I3933" i="11"/>
  <c r="I3937" i="11"/>
  <c r="I3941" i="11"/>
  <c r="K3944" i="11"/>
  <c r="H3944" i="11" s="1"/>
  <c r="K3957" i="11"/>
  <c r="H3957" i="11" s="1"/>
  <c r="I3960" i="11"/>
  <c r="I3962" i="11"/>
  <c r="K3966" i="11"/>
  <c r="H3966" i="11" s="1"/>
  <c r="I3970" i="11"/>
  <c r="I3974" i="11"/>
  <c r="K3976" i="11"/>
  <c r="H3976" i="11" s="1"/>
  <c r="I3977" i="11"/>
  <c r="K3981" i="11"/>
  <c r="H3981" i="11" s="1"/>
  <c r="I3985" i="11"/>
  <c r="I3987" i="11"/>
  <c r="K3990" i="11"/>
  <c r="H3990" i="11" s="1"/>
  <c r="K3992" i="11"/>
  <c r="H3992" i="11" s="1"/>
  <c r="K3996" i="11"/>
  <c r="H3996" i="11" s="1"/>
  <c r="K4004" i="11"/>
  <c r="H4004" i="11" s="1"/>
  <c r="I4008" i="11"/>
  <c r="K4020" i="11"/>
  <c r="H4020" i="11" s="1"/>
  <c r="I4032" i="11"/>
  <c r="I4035" i="11"/>
  <c r="I4060" i="11"/>
  <c r="K4063" i="11"/>
  <c r="H4063" i="11" s="1"/>
  <c r="I4066" i="11"/>
  <c r="I4069" i="11"/>
  <c r="I4073" i="11"/>
  <c r="K4077" i="11"/>
  <c r="H4077" i="11" s="1"/>
  <c r="K4080" i="11"/>
  <c r="H4080" i="11" s="1"/>
  <c r="I4084" i="11"/>
  <c r="I4091" i="11"/>
  <c r="K4094" i="11"/>
  <c r="H4094" i="11" s="1"/>
  <c r="K4099" i="11"/>
  <c r="H4099" i="11" s="1"/>
  <c r="I4103" i="11"/>
  <c r="I4106" i="11"/>
  <c r="K4107" i="11"/>
  <c r="H4107" i="11" s="1"/>
  <c r="K4109" i="11"/>
  <c r="H4109" i="11" s="1"/>
  <c r="I4111" i="11"/>
  <c r="K4112" i="11"/>
  <c r="H4112" i="11" s="1"/>
  <c r="K4115" i="11"/>
  <c r="H4115" i="11" s="1"/>
  <c r="I4122" i="11"/>
  <c r="I4124" i="11"/>
  <c r="I4127" i="11"/>
  <c r="K4128" i="11"/>
  <c r="H4128" i="11" s="1"/>
  <c r="I4131" i="11"/>
  <c r="I4132" i="11"/>
  <c r="I4135" i="11"/>
  <c r="K4143" i="11"/>
  <c r="H4143" i="11" s="1"/>
  <c r="K4149" i="11"/>
  <c r="H4149" i="11" s="1"/>
  <c r="K4152" i="11"/>
  <c r="H4152" i="11" s="1"/>
  <c r="K4162" i="11"/>
  <c r="H4162" i="11" s="1"/>
  <c r="I4165" i="11"/>
  <c r="I4170" i="11"/>
  <c r="I4172" i="11"/>
  <c r="I4177" i="11"/>
  <c r="I4179" i="11"/>
  <c r="I4182" i="11"/>
  <c r="K4185" i="11"/>
  <c r="H4185" i="11" s="1"/>
  <c r="I4190" i="11"/>
  <c r="K4193" i="11"/>
  <c r="H4193" i="11" s="1"/>
  <c r="K4196" i="11"/>
  <c r="H4196" i="11" s="1"/>
  <c r="I4200" i="11"/>
  <c r="K4206" i="11"/>
  <c r="H4206" i="11" s="1"/>
  <c r="K4210" i="11"/>
  <c r="H4210" i="11" s="1"/>
  <c r="I4213" i="11"/>
  <c r="I4218" i="11"/>
  <c r="I4220" i="11"/>
  <c r="I4225" i="11"/>
  <c r="I4229" i="11"/>
  <c r="K4234" i="11"/>
  <c r="H4234" i="11" s="1"/>
  <c r="K4237" i="11"/>
  <c r="H4237" i="11" s="1"/>
  <c r="I4241" i="11"/>
  <c r="I4244" i="11"/>
  <c r="K4245" i="11"/>
  <c r="H4245" i="11" s="1"/>
  <c r="K4248" i="11"/>
  <c r="H4248" i="11" s="1"/>
  <c r="K4250" i="11"/>
  <c r="H4250" i="11" s="1"/>
  <c r="I4253" i="11"/>
  <c r="K4256" i="11"/>
  <c r="H4256" i="11" s="1"/>
  <c r="I4259" i="11"/>
  <c r="I4262" i="11"/>
  <c r="I4264" i="11"/>
  <c r="K4266" i="11"/>
  <c r="H4266" i="11" s="1"/>
  <c r="K4269" i="11"/>
  <c r="H4269" i="11" s="1"/>
  <c r="K4277" i="11"/>
  <c r="H4277" i="11" s="1"/>
  <c r="K4281" i="11"/>
  <c r="H4281" i="11" s="1"/>
  <c r="I4285" i="11"/>
  <c r="K4293" i="11"/>
  <c r="H4293" i="11" s="1"/>
  <c r="I4296" i="11"/>
  <c r="K4299" i="11"/>
  <c r="H4299" i="11" s="1"/>
  <c r="I4301" i="11"/>
  <c r="K4303" i="11"/>
  <c r="H4303" i="11" s="1"/>
  <c r="I4306" i="11"/>
  <c r="I4308" i="11"/>
  <c r="I4321" i="11"/>
  <c r="K4323" i="11"/>
  <c r="H4323" i="11" s="1"/>
  <c r="K4327" i="11"/>
  <c r="H4327" i="11" s="1"/>
  <c r="I4341" i="11"/>
  <c r="K4488" i="11"/>
  <c r="H4488" i="11" s="1"/>
  <c r="K4515" i="11"/>
  <c r="H4515" i="11" s="1"/>
  <c r="K4521" i="11"/>
  <c r="H4521" i="11" s="1"/>
  <c r="K4525" i="11"/>
  <c r="H4525" i="11" s="1"/>
  <c r="K4528" i="11"/>
  <c r="H4528" i="11" s="1"/>
  <c r="K4535" i="11"/>
  <c r="H4535" i="11" s="1"/>
  <c r="I4538" i="11"/>
  <c r="K4541" i="11"/>
  <c r="H4541" i="11" s="1"/>
  <c r="K4545" i="11"/>
  <c r="H4545" i="11" s="1"/>
  <c r="K4548" i="11"/>
  <c r="H4548" i="11" s="1"/>
  <c r="K4569" i="11"/>
  <c r="H4569" i="11" s="1"/>
  <c r="K4572" i="11"/>
  <c r="H4572" i="11" s="1"/>
  <c r="K4576" i="11"/>
  <c r="H4576" i="11" s="1"/>
  <c r="K4578" i="11"/>
  <c r="H4578" i="11" s="1"/>
  <c r="I4581" i="11"/>
  <c r="I4584" i="11"/>
  <c r="I4591" i="11"/>
  <c r="K4595" i="11"/>
  <c r="H4595" i="11" s="1"/>
  <c r="I4600" i="11"/>
  <c r="K4602" i="11"/>
  <c r="H4602" i="11" s="1"/>
  <c r="I4605" i="11"/>
  <c r="K4608" i="11"/>
  <c r="H4608" i="11" s="1"/>
  <c r="I4610" i="11"/>
  <c r="I4613" i="11"/>
  <c r="K4614" i="11"/>
  <c r="H4614" i="11" s="1"/>
  <c r="I4617" i="11"/>
  <c r="I4620" i="11"/>
  <c r="I4622" i="11"/>
  <c r="K4626" i="11"/>
  <c r="H4626" i="11" s="1"/>
  <c r="K4629" i="11"/>
  <c r="H4629" i="11" s="1"/>
  <c r="I4635" i="11"/>
  <c r="I4657" i="11"/>
  <c r="K4661" i="11"/>
  <c r="H4661" i="11" s="1"/>
  <c r="K4662" i="11"/>
  <c r="H4662" i="11" s="1"/>
  <c r="I4698" i="11"/>
  <c r="K4700" i="11"/>
  <c r="H4700" i="11" s="1"/>
  <c r="K4702" i="11"/>
  <c r="H4702" i="11" s="1"/>
  <c r="K4704" i="11"/>
  <c r="H4704" i="11" s="1"/>
  <c r="I4711" i="11"/>
  <c r="K4713" i="11"/>
  <c r="H4713" i="11" s="1"/>
  <c r="K4755" i="11"/>
  <c r="H4755" i="11" s="1"/>
  <c r="I4760" i="11"/>
  <c r="I4764" i="11"/>
  <c r="I4769" i="11"/>
  <c r="I4772" i="11"/>
  <c r="K4774" i="11"/>
  <c r="H4774" i="11" s="1"/>
  <c r="K4776" i="11"/>
  <c r="H4776" i="11" s="1"/>
  <c r="K4779" i="11"/>
  <c r="H4779" i="11" s="1"/>
  <c r="I4783" i="11"/>
  <c r="K4788" i="11"/>
  <c r="H4788" i="11" s="1"/>
  <c r="K4792" i="11"/>
  <c r="H4792" i="11" s="1"/>
  <c r="I4796" i="11"/>
  <c r="I4801" i="11"/>
  <c r="I4808" i="11"/>
  <c r="K4811" i="11"/>
  <c r="H4811" i="11" s="1"/>
  <c r="I4814" i="11"/>
  <c r="I4816" i="11"/>
  <c r="I4820" i="11"/>
  <c r="I4823" i="11"/>
  <c r="I4862" i="11"/>
  <c r="K4865" i="11"/>
  <c r="H4865" i="11" s="1"/>
  <c r="K4868" i="11"/>
  <c r="H4868" i="11" s="1"/>
  <c r="I4870" i="11"/>
  <c r="K4879" i="11"/>
  <c r="H4879" i="11" s="1"/>
  <c r="I4906" i="11"/>
  <c r="K4909" i="11"/>
  <c r="H4909" i="11" s="1"/>
  <c r="I4914" i="11"/>
  <c r="I4916" i="11"/>
  <c r="K4919" i="11"/>
  <c r="H4919" i="11" s="1"/>
  <c r="I4992" i="11"/>
  <c r="K10" i="11"/>
  <c r="H10" i="11" s="1"/>
  <c r="I2659" i="11"/>
  <c r="K2659" i="11"/>
  <c r="H2659" i="11" s="1"/>
  <c r="I2660" i="11"/>
  <c r="K2660" i="11"/>
  <c r="H2660" i="11" s="1"/>
  <c r="I2661" i="11"/>
  <c r="K2661" i="11"/>
  <c r="H2661" i="11" s="1"/>
  <c r="I2662" i="11"/>
  <c r="K2662" i="11"/>
  <c r="H2662" i="11" s="1"/>
  <c r="I2663" i="11"/>
  <c r="K2663" i="11"/>
  <c r="H2663" i="11" s="1"/>
  <c r="I2664" i="11"/>
  <c r="K2664" i="11"/>
  <c r="H2664" i="11" s="1"/>
  <c r="I2665" i="11"/>
  <c r="K2665" i="11"/>
  <c r="H2665" i="11" s="1"/>
  <c r="I2666" i="11"/>
  <c r="K2666" i="11"/>
  <c r="H2666" i="11" s="1"/>
  <c r="I2667" i="11"/>
  <c r="K2667" i="11"/>
  <c r="H2667" i="11" s="1"/>
  <c r="I2668" i="11"/>
  <c r="K2668" i="11"/>
  <c r="H2668" i="11" s="1"/>
  <c r="I2669" i="11"/>
  <c r="K2669" i="11"/>
  <c r="H2669" i="11" s="1"/>
  <c r="I2670" i="11"/>
  <c r="K2670" i="11"/>
  <c r="H2670" i="11" s="1"/>
  <c r="I2671" i="11"/>
  <c r="K2671" i="11"/>
  <c r="H2671" i="11" s="1"/>
  <c r="I2672" i="11"/>
  <c r="K2672" i="11"/>
  <c r="H2672" i="11" s="1"/>
  <c r="I2673" i="11"/>
  <c r="K2673" i="11"/>
  <c r="H2673" i="11" s="1"/>
  <c r="I2674" i="11"/>
  <c r="K2674" i="11"/>
  <c r="H2674" i="11" s="1"/>
  <c r="I2675" i="11"/>
  <c r="K2675" i="11"/>
  <c r="H2675" i="11" s="1"/>
  <c r="I2676" i="11"/>
  <c r="K2676" i="11"/>
  <c r="H2676" i="11" s="1"/>
  <c r="I2677" i="11"/>
  <c r="K2677" i="11"/>
  <c r="H2677" i="11" s="1"/>
  <c r="I2678" i="11"/>
  <c r="K2678" i="11"/>
  <c r="H2678" i="11" s="1"/>
  <c r="I2679" i="11"/>
  <c r="K2679" i="11"/>
  <c r="H2679" i="11" s="1"/>
  <c r="I2680" i="11"/>
  <c r="K2680" i="11"/>
  <c r="H2680" i="11" s="1"/>
  <c r="I2681" i="11"/>
  <c r="K2681" i="11"/>
  <c r="H2681" i="11" s="1"/>
  <c r="I2682" i="11"/>
  <c r="K2682" i="11"/>
  <c r="H2682" i="11" s="1"/>
  <c r="I2683" i="11"/>
  <c r="K2683" i="11"/>
  <c r="H2683" i="11" s="1"/>
  <c r="I2684" i="11"/>
  <c r="K2684" i="11"/>
  <c r="H2684" i="11" s="1"/>
  <c r="I2685" i="11"/>
  <c r="K2685" i="11"/>
  <c r="H2685" i="11" s="1"/>
  <c r="I2686" i="11"/>
  <c r="K2686" i="11"/>
  <c r="H2686" i="11" s="1"/>
  <c r="I2687" i="11"/>
  <c r="K2687" i="11"/>
  <c r="H2687" i="11" s="1"/>
  <c r="I2688" i="11"/>
  <c r="K2688" i="11"/>
  <c r="H2688" i="11" s="1"/>
  <c r="I2689" i="11"/>
  <c r="K2689" i="11"/>
  <c r="H2689" i="11" s="1"/>
  <c r="I2690" i="11"/>
  <c r="K2690" i="11"/>
  <c r="H2690" i="11" s="1"/>
  <c r="I2691" i="11"/>
  <c r="K2691" i="11"/>
  <c r="H2691" i="11" s="1"/>
  <c r="I2692" i="11"/>
  <c r="K2692" i="11"/>
  <c r="H2692" i="11" s="1"/>
  <c r="I2693" i="11"/>
  <c r="K2693" i="11"/>
  <c r="H2693" i="11" s="1"/>
  <c r="I2694" i="11"/>
  <c r="K2694" i="11"/>
  <c r="H2694" i="11" s="1"/>
  <c r="I2695" i="11"/>
  <c r="K2695" i="11"/>
  <c r="H2695" i="11" s="1"/>
  <c r="I2696" i="11"/>
  <c r="K2696" i="11"/>
  <c r="H2696" i="11" s="1"/>
  <c r="I2697" i="11"/>
  <c r="K2697" i="11"/>
  <c r="H2697" i="11" s="1"/>
  <c r="I2698" i="11"/>
  <c r="K2698" i="11"/>
  <c r="H2698" i="11" s="1"/>
  <c r="I2699" i="11"/>
  <c r="K2699" i="11"/>
  <c r="H2699" i="11" s="1"/>
  <c r="I2700" i="11"/>
  <c r="K2700" i="11"/>
  <c r="H2700" i="11" s="1"/>
  <c r="I2701" i="11"/>
  <c r="K2701" i="11"/>
  <c r="H2701" i="11" s="1"/>
  <c r="I2702" i="11"/>
  <c r="K2702" i="11"/>
  <c r="H2702" i="11" s="1"/>
  <c r="I2703" i="11"/>
  <c r="K2703" i="11"/>
  <c r="H2703" i="11" s="1"/>
  <c r="I2704" i="11"/>
  <c r="K2704" i="11"/>
  <c r="H2704" i="11" s="1"/>
  <c r="I2705" i="11"/>
  <c r="K2705" i="11"/>
  <c r="H2705" i="11" s="1"/>
  <c r="I2706" i="11"/>
  <c r="K2706" i="11"/>
  <c r="H2706" i="11" s="1"/>
  <c r="I2707" i="11"/>
  <c r="K2707" i="11"/>
  <c r="H2707" i="11" s="1"/>
  <c r="I2708" i="11"/>
  <c r="K2708" i="11"/>
  <c r="H2708" i="11" s="1"/>
  <c r="I2709" i="11"/>
  <c r="K2709" i="11"/>
  <c r="H2709" i="11" s="1"/>
  <c r="I2710" i="11"/>
  <c r="K2710" i="11"/>
  <c r="H2710" i="11" s="1"/>
  <c r="I2711" i="11"/>
  <c r="K2711" i="11"/>
  <c r="H2711" i="11" s="1"/>
  <c r="I2712" i="11"/>
  <c r="K2712" i="11"/>
  <c r="H2712" i="11" s="1"/>
  <c r="I2713" i="11"/>
  <c r="K2713" i="11"/>
  <c r="H2713" i="11" s="1"/>
  <c r="I2714" i="11"/>
  <c r="K2714" i="11"/>
  <c r="H2714" i="11" s="1"/>
  <c r="I2715" i="11"/>
  <c r="K2715" i="11"/>
  <c r="H2715" i="11" s="1"/>
  <c r="I2716" i="11"/>
  <c r="K2716" i="11"/>
  <c r="H2716" i="11" s="1"/>
  <c r="I2717" i="11"/>
  <c r="K2717" i="11"/>
  <c r="H2717" i="11" s="1"/>
  <c r="I2718" i="11"/>
  <c r="K2718" i="11"/>
  <c r="H2718" i="11" s="1"/>
  <c r="I2719" i="11"/>
  <c r="K2719" i="11"/>
  <c r="H2719" i="11" s="1"/>
  <c r="I2720" i="11"/>
  <c r="K2720" i="11"/>
  <c r="H2720" i="11" s="1"/>
  <c r="I2721" i="11"/>
  <c r="K2721" i="11"/>
  <c r="H2721" i="11" s="1"/>
  <c r="I2722" i="11"/>
  <c r="K2722" i="11"/>
  <c r="H2722" i="11" s="1"/>
  <c r="I2723" i="11"/>
  <c r="K2723" i="11"/>
  <c r="H2723" i="11" s="1"/>
  <c r="I2724" i="11"/>
  <c r="K2724" i="11"/>
  <c r="H2724" i="11" s="1"/>
  <c r="I2725" i="11"/>
  <c r="K2725" i="11"/>
  <c r="H2725" i="11" s="1"/>
  <c r="I2726" i="11"/>
  <c r="K2726" i="11"/>
  <c r="H2726" i="11" s="1"/>
  <c r="I2727" i="11"/>
  <c r="K2727" i="11"/>
  <c r="H2727" i="11" s="1"/>
  <c r="I2728" i="11"/>
  <c r="K2728" i="11"/>
  <c r="H2728" i="11" s="1"/>
  <c r="I2729" i="11"/>
  <c r="K2729" i="11"/>
  <c r="H2729" i="11" s="1"/>
  <c r="I2730" i="11"/>
  <c r="K2730" i="11"/>
  <c r="H2730" i="11" s="1"/>
  <c r="I2731" i="11"/>
  <c r="K2731" i="11"/>
  <c r="H2731" i="11" s="1"/>
  <c r="I2732" i="11"/>
  <c r="K2732" i="11"/>
  <c r="H2732" i="11" s="1"/>
  <c r="I2733" i="11"/>
  <c r="K2733" i="11"/>
  <c r="H2733" i="11" s="1"/>
  <c r="I2734" i="11"/>
  <c r="K2734" i="11"/>
  <c r="H2734" i="11" s="1"/>
  <c r="I2735" i="11"/>
  <c r="K2735" i="11"/>
  <c r="H2735" i="11" s="1"/>
  <c r="I2736" i="11"/>
  <c r="K2736" i="11"/>
  <c r="H2736" i="11" s="1"/>
  <c r="I2737" i="11"/>
  <c r="K2737" i="11"/>
  <c r="H2737" i="11" s="1"/>
  <c r="I2738" i="11"/>
  <c r="K2738" i="11"/>
  <c r="H2738" i="11" s="1"/>
  <c r="I2739" i="11"/>
  <c r="K2739" i="11"/>
  <c r="H2739" i="11" s="1"/>
  <c r="I2740" i="11"/>
  <c r="K2740" i="11"/>
  <c r="H2740" i="11" s="1"/>
  <c r="I2741" i="11"/>
  <c r="K2741" i="11"/>
  <c r="H2741" i="11" s="1"/>
  <c r="I2742" i="11"/>
  <c r="K2742" i="11"/>
  <c r="H2742" i="11" s="1"/>
  <c r="I2743" i="11"/>
  <c r="K2743" i="11"/>
  <c r="H2743" i="11" s="1"/>
  <c r="I2744" i="11"/>
  <c r="K2744" i="11"/>
  <c r="H2744" i="11" s="1"/>
  <c r="I2745" i="11"/>
  <c r="K2745" i="11"/>
  <c r="H2745" i="11" s="1"/>
  <c r="I2746" i="11"/>
  <c r="K2746" i="11"/>
  <c r="H2746" i="11" s="1"/>
  <c r="I2747" i="11"/>
  <c r="K2747" i="11"/>
  <c r="H2747" i="11" s="1"/>
  <c r="I2748" i="11"/>
  <c r="K2748" i="11"/>
  <c r="H2748" i="11" s="1"/>
  <c r="I2749" i="11"/>
  <c r="K2749" i="11"/>
  <c r="H2749" i="11" s="1"/>
  <c r="I2750" i="11"/>
  <c r="K2750" i="11"/>
  <c r="H2750" i="11" s="1"/>
  <c r="I2751" i="11"/>
  <c r="K2751" i="11"/>
  <c r="H2751" i="11" s="1"/>
  <c r="I2752" i="11"/>
  <c r="K2752" i="11"/>
  <c r="H2752" i="11" s="1"/>
  <c r="I2753" i="11"/>
  <c r="K2753" i="11"/>
  <c r="H2753" i="11" s="1"/>
  <c r="I2754" i="11"/>
  <c r="K2754" i="11"/>
  <c r="H2754" i="11" s="1"/>
  <c r="I2755" i="11"/>
  <c r="K2755" i="11"/>
  <c r="H2755" i="11" s="1"/>
  <c r="I2756" i="11"/>
  <c r="K2756" i="11"/>
  <c r="H2756" i="11" s="1"/>
  <c r="I2757" i="11"/>
  <c r="K2757" i="11"/>
  <c r="H2757" i="11" s="1"/>
  <c r="I2758" i="11"/>
  <c r="K2758" i="11"/>
  <c r="H2758" i="11" s="1"/>
  <c r="I2759" i="11"/>
  <c r="K2759" i="11"/>
  <c r="H2759" i="11" s="1"/>
  <c r="I2760" i="11"/>
  <c r="K2760" i="11"/>
  <c r="H2760" i="11" s="1"/>
  <c r="I2761" i="11"/>
  <c r="K2761" i="11"/>
  <c r="H2761" i="11" s="1"/>
  <c r="I2762" i="11"/>
  <c r="K2762" i="11"/>
  <c r="H2762" i="11" s="1"/>
  <c r="I2763" i="11"/>
  <c r="K2763" i="11"/>
  <c r="H2763" i="11" s="1"/>
  <c r="I2764" i="11"/>
  <c r="K2764" i="11"/>
  <c r="H2764" i="11" s="1"/>
  <c r="I2765" i="11"/>
  <c r="K2765" i="11"/>
  <c r="H2765" i="11" s="1"/>
  <c r="I2766" i="11"/>
  <c r="K2766" i="11"/>
  <c r="H2766" i="11" s="1"/>
  <c r="I2767" i="11"/>
  <c r="K2767" i="11"/>
  <c r="H2767" i="11" s="1"/>
  <c r="I2768" i="11"/>
  <c r="K2768" i="11"/>
  <c r="H2768" i="11" s="1"/>
  <c r="I2769" i="11"/>
  <c r="K2769" i="11"/>
  <c r="H2769" i="11" s="1"/>
  <c r="I2770" i="11"/>
  <c r="K2770" i="11"/>
  <c r="H2770" i="11" s="1"/>
  <c r="I2771" i="11"/>
  <c r="K2771" i="11"/>
  <c r="H2771" i="11" s="1"/>
  <c r="I2772" i="11"/>
  <c r="K2772" i="11"/>
  <c r="H2772" i="11" s="1"/>
  <c r="I2773" i="11"/>
  <c r="K2773" i="11"/>
  <c r="H2773" i="11" s="1"/>
  <c r="I2774" i="11"/>
  <c r="K2774" i="11"/>
  <c r="H2774" i="11" s="1"/>
  <c r="I2775" i="11"/>
  <c r="K2775" i="11"/>
  <c r="H2775" i="11" s="1"/>
  <c r="I2776" i="11"/>
  <c r="K2776" i="11"/>
  <c r="H2776" i="11" s="1"/>
  <c r="I2777" i="11"/>
  <c r="K2777" i="11"/>
  <c r="H2777" i="11" s="1"/>
  <c r="I2778" i="11"/>
  <c r="K2778" i="11"/>
  <c r="H2778" i="11" s="1"/>
  <c r="I2779" i="11"/>
  <c r="K2779" i="11"/>
  <c r="H2779" i="11" s="1"/>
  <c r="I2780" i="11"/>
  <c r="K2780" i="11"/>
  <c r="H2780" i="11" s="1"/>
  <c r="I2781" i="11"/>
  <c r="K2781" i="11"/>
  <c r="H2781" i="11" s="1"/>
  <c r="I2782" i="11"/>
  <c r="K2782" i="11"/>
  <c r="H2782" i="11" s="1"/>
  <c r="I2783" i="11"/>
  <c r="K2783" i="11"/>
  <c r="H2783" i="11" s="1"/>
  <c r="I2784" i="11"/>
  <c r="K2784" i="11"/>
  <c r="H2784" i="11" s="1"/>
  <c r="I2785" i="11"/>
  <c r="K2785" i="11"/>
  <c r="H2785" i="11" s="1"/>
  <c r="I2786" i="11"/>
  <c r="K2786" i="11"/>
  <c r="H2786" i="11" s="1"/>
  <c r="I2787" i="11"/>
  <c r="K2787" i="11"/>
  <c r="H2787" i="11" s="1"/>
  <c r="I2788" i="11"/>
  <c r="K2788" i="11"/>
  <c r="H2788" i="11" s="1"/>
  <c r="I2789" i="11"/>
  <c r="K2789" i="11"/>
  <c r="H2789" i="11" s="1"/>
  <c r="I2790" i="11"/>
  <c r="K2790" i="11"/>
  <c r="H2790" i="11" s="1"/>
  <c r="I2791" i="11"/>
  <c r="K2791" i="11"/>
  <c r="H2791" i="11" s="1"/>
  <c r="I2792" i="11"/>
  <c r="K2792" i="11"/>
  <c r="H2792" i="11" s="1"/>
  <c r="I2793" i="11"/>
  <c r="K2793" i="11"/>
  <c r="H2793" i="11" s="1"/>
  <c r="I2794" i="11"/>
  <c r="K2794" i="11"/>
  <c r="H2794" i="11" s="1"/>
  <c r="I2795" i="11"/>
  <c r="K2795" i="11"/>
  <c r="H2795" i="11" s="1"/>
  <c r="I2796" i="11"/>
  <c r="K2796" i="11"/>
  <c r="H2796" i="11" s="1"/>
  <c r="I2797" i="11"/>
  <c r="K2797" i="11"/>
  <c r="H2797" i="11" s="1"/>
  <c r="I2798" i="11"/>
  <c r="K2798" i="11"/>
  <c r="H2798" i="11" s="1"/>
  <c r="I2799" i="11"/>
  <c r="K2799" i="11"/>
  <c r="H2799" i="11" s="1"/>
  <c r="I2800" i="11"/>
  <c r="K2800" i="11"/>
  <c r="H2800" i="11" s="1"/>
  <c r="I2801" i="11"/>
  <c r="K2801" i="11"/>
  <c r="H2801" i="11" s="1"/>
  <c r="I2802" i="11"/>
  <c r="K2802" i="11"/>
  <c r="H2802" i="11" s="1"/>
  <c r="I2803" i="11"/>
  <c r="K2803" i="11"/>
  <c r="H2803" i="11" s="1"/>
  <c r="I2804" i="11"/>
  <c r="K2804" i="11"/>
  <c r="H2804" i="11" s="1"/>
  <c r="I2805" i="11"/>
  <c r="K2805" i="11"/>
  <c r="H2805" i="11" s="1"/>
  <c r="I2806" i="11"/>
  <c r="K2806" i="11"/>
  <c r="H2806" i="11" s="1"/>
  <c r="I2807" i="11"/>
  <c r="K2807" i="11"/>
  <c r="H2807" i="11" s="1"/>
  <c r="I2808" i="11"/>
  <c r="K2808" i="11"/>
  <c r="H2808" i="11" s="1"/>
  <c r="I2809" i="11"/>
  <c r="K2809" i="11"/>
  <c r="H2809" i="11" s="1"/>
  <c r="I2810" i="11"/>
  <c r="K2810" i="11"/>
  <c r="H2810" i="11" s="1"/>
  <c r="I2811" i="11"/>
  <c r="K2811" i="11"/>
  <c r="H2811" i="11" s="1"/>
  <c r="I2812" i="11"/>
  <c r="K2812" i="11"/>
  <c r="H2812" i="11" s="1"/>
  <c r="I2813" i="11"/>
  <c r="K2813" i="11"/>
  <c r="H2813" i="11" s="1"/>
  <c r="I2814" i="11"/>
  <c r="K2814" i="11"/>
  <c r="H2814" i="11" s="1"/>
  <c r="I2815" i="11"/>
  <c r="K2815" i="11"/>
  <c r="H2815" i="11" s="1"/>
  <c r="I2816" i="11"/>
  <c r="K2816" i="11"/>
  <c r="H2816" i="11" s="1"/>
  <c r="I2817" i="11"/>
  <c r="K2817" i="11"/>
  <c r="H2817" i="11" s="1"/>
  <c r="I2818" i="11"/>
  <c r="K2818" i="11"/>
  <c r="H2818" i="11" s="1"/>
  <c r="I2819" i="11"/>
  <c r="K2819" i="11"/>
  <c r="H2819" i="11" s="1"/>
  <c r="I2820" i="11"/>
  <c r="K2820" i="11"/>
  <c r="H2820" i="11" s="1"/>
  <c r="I2821" i="11"/>
  <c r="K2821" i="11"/>
  <c r="H2821" i="11" s="1"/>
  <c r="I2822" i="11"/>
  <c r="K2822" i="11"/>
  <c r="H2822" i="11" s="1"/>
  <c r="I2823" i="11"/>
  <c r="K2823" i="11"/>
  <c r="H2823" i="11" s="1"/>
  <c r="I2824" i="11"/>
  <c r="K2824" i="11"/>
  <c r="H2824" i="11" s="1"/>
  <c r="I2825" i="11"/>
  <c r="K2825" i="11"/>
  <c r="H2825" i="11" s="1"/>
  <c r="I2826" i="11"/>
  <c r="K2826" i="11"/>
  <c r="H2826" i="11" s="1"/>
  <c r="I2827" i="11"/>
  <c r="K2827" i="11"/>
  <c r="H2827" i="11" s="1"/>
  <c r="I2828" i="11"/>
  <c r="K2828" i="11"/>
  <c r="H2828" i="11" s="1"/>
  <c r="I2829" i="11"/>
  <c r="K2829" i="11"/>
  <c r="H2829" i="11" s="1"/>
  <c r="I2830" i="11"/>
  <c r="K2830" i="11"/>
  <c r="H2830" i="11" s="1"/>
  <c r="I2831" i="11"/>
  <c r="K2831" i="11"/>
  <c r="H2831" i="11" s="1"/>
  <c r="I2832" i="11"/>
  <c r="K2832" i="11"/>
  <c r="H2832" i="11" s="1"/>
  <c r="I2833" i="11"/>
  <c r="K2833" i="11"/>
  <c r="H2833" i="11" s="1"/>
  <c r="I2834" i="11"/>
  <c r="K2834" i="11"/>
  <c r="H2834" i="11" s="1"/>
  <c r="I2835" i="11"/>
  <c r="K2835" i="11"/>
  <c r="H2835" i="11" s="1"/>
  <c r="I2836" i="11"/>
  <c r="K2836" i="11"/>
  <c r="H2836" i="11" s="1"/>
  <c r="I2837" i="11"/>
  <c r="K2837" i="11"/>
  <c r="H2837" i="11" s="1"/>
  <c r="I2838" i="11"/>
  <c r="K2838" i="11"/>
  <c r="H2838" i="11" s="1"/>
  <c r="I2839" i="11"/>
  <c r="K2839" i="11"/>
  <c r="H2839" i="11" s="1"/>
  <c r="I2840" i="11"/>
  <c r="K2840" i="11"/>
  <c r="H2840" i="11" s="1"/>
  <c r="I2841" i="11"/>
  <c r="K2841" i="11"/>
  <c r="H2841" i="11" s="1"/>
  <c r="I2842" i="11"/>
  <c r="K2842" i="11"/>
  <c r="H2842" i="11" s="1"/>
  <c r="I2843" i="11"/>
  <c r="K2843" i="11"/>
  <c r="H2843" i="11" s="1"/>
  <c r="I2844" i="11"/>
  <c r="K2844" i="11"/>
  <c r="H2844" i="11" s="1"/>
  <c r="I2845" i="11"/>
  <c r="K2845" i="11"/>
  <c r="H2845" i="11" s="1"/>
  <c r="I2846" i="11"/>
  <c r="K2846" i="11"/>
  <c r="H2846" i="11" s="1"/>
  <c r="I2847" i="11"/>
  <c r="K2847" i="11"/>
  <c r="H2847" i="11" s="1"/>
  <c r="I2848" i="11"/>
  <c r="K2848" i="11"/>
  <c r="H2848" i="11" s="1"/>
  <c r="I2849" i="11"/>
  <c r="K2849" i="11"/>
  <c r="H2849" i="11" s="1"/>
  <c r="I2850" i="11"/>
  <c r="K2850" i="11"/>
  <c r="H2850" i="11" s="1"/>
  <c r="I2851" i="11"/>
  <c r="K2851" i="11"/>
  <c r="H2851" i="11" s="1"/>
  <c r="I2852" i="11"/>
  <c r="K2852" i="11"/>
  <c r="H2852" i="11" s="1"/>
  <c r="I2853" i="11"/>
  <c r="K2853" i="11"/>
  <c r="H2853" i="11" s="1"/>
  <c r="I2854" i="11"/>
  <c r="K2854" i="11"/>
  <c r="H2854" i="11" s="1"/>
  <c r="I2855" i="11"/>
  <c r="K2855" i="11"/>
  <c r="H2855" i="11" s="1"/>
  <c r="I2856" i="11"/>
  <c r="K2856" i="11"/>
  <c r="H2856" i="11" s="1"/>
  <c r="I2857" i="11"/>
  <c r="K2857" i="11"/>
  <c r="H2857" i="11" s="1"/>
  <c r="I2858" i="11"/>
  <c r="K2858" i="11"/>
  <c r="H2858" i="11" s="1"/>
  <c r="I2859" i="11"/>
  <c r="K2859" i="11"/>
  <c r="H2859" i="11" s="1"/>
  <c r="I2860" i="11"/>
  <c r="K2860" i="11"/>
  <c r="H2860" i="11" s="1"/>
  <c r="I2861" i="11"/>
  <c r="K2861" i="11"/>
  <c r="H2861" i="11" s="1"/>
  <c r="I2862" i="11"/>
  <c r="K2862" i="11"/>
  <c r="H2862" i="11" s="1"/>
  <c r="I2863" i="11"/>
  <c r="K2863" i="11"/>
  <c r="H2863" i="11" s="1"/>
  <c r="I2864" i="11"/>
  <c r="K2864" i="11"/>
  <c r="H2864" i="11" s="1"/>
  <c r="I2865" i="11"/>
  <c r="K2865" i="11"/>
  <c r="H2865" i="11" s="1"/>
  <c r="I2866" i="11"/>
  <c r="K2866" i="11"/>
  <c r="H2866" i="11" s="1"/>
  <c r="I2867" i="11"/>
  <c r="K2867" i="11"/>
  <c r="H2867" i="11" s="1"/>
  <c r="I2868" i="11"/>
  <c r="K2868" i="11"/>
  <c r="H2868" i="11" s="1"/>
  <c r="I2869" i="11"/>
  <c r="K2869" i="11"/>
  <c r="H2869" i="11" s="1"/>
  <c r="I2870" i="11"/>
  <c r="K2870" i="11"/>
  <c r="H2870" i="11" s="1"/>
  <c r="I2871" i="11"/>
  <c r="K2871" i="11"/>
  <c r="H2871" i="11" s="1"/>
  <c r="I2872" i="11"/>
  <c r="K2872" i="11"/>
  <c r="H2872" i="11" s="1"/>
  <c r="I2873" i="11"/>
  <c r="K2873" i="11"/>
  <c r="H2873" i="11" s="1"/>
  <c r="I2874" i="11"/>
  <c r="K2874" i="11"/>
  <c r="H2874" i="11" s="1"/>
  <c r="I2875" i="11"/>
  <c r="K2875" i="11"/>
  <c r="H2875" i="11" s="1"/>
  <c r="I2876" i="11"/>
  <c r="K2876" i="11"/>
  <c r="H2876" i="11" s="1"/>
  <c r="I2877" i="11"/>
  <c r="K2877" i="11"/>
  <c r="H2877" i="11" s="1"/>
  <c r="I2878" i="11"/>
  <c r="K2878" i="11"/>
  <c r="H2878" i="11" s="1"/>
  <c r="I2879" i="11"/>
  <c r="K2879" i="11"/>
  <c r="H2879" i="11" s="1"/>
  <c r="I2880" i="11"/>
  <c r="K2880" i="11"/>
  <c r="H2880" i="11" s="1"/>
  <c r="I2881" i="11"/>
  <c r="K2881" i="11"/>
  <c r="H2881" i="11" s="1"/>
  <c r="I2882" i="11"/>
  <c r="K2882" i="11"/>
  <c r="H2882" i="11" s="1"/>
  <c r="I2883" i="11"/>
  <c r="K2883" i="11"/>
  <c r="H2883" i="11" s="1"/>
  <c r="I2884" i="11"/>
  <c r="K2884" i="11"/>
  <c r="H2884" i="11" s="1"/>
  <c r="I2885" i="11"/>
  <c r="K2885" i="11"/>
  <c r="H2885" i="11" s="1"/>
  <c r="I2886" i="11"/>
  <c r="K2886" i="11"/>
  <c r="H2886" i="11" s="1"/>
  <c r="I2887" i="11"/>
  <c r="K2887" i="11"/>
  <c r="H2887" i="11" s="1"/>
  <c r="I2888" i="11"/>
  <c r="K2888" i="11"/>
  <c r="H2888" i="11" s="1"/>
  <c r="I2889" i="11"/>
  <c r="K2889" i="11"/>
  <c r="H2889" i="11" s="1"/>
  <c r="I2890" i="11"/>
  <c r="K2890" i="11"/>
  <c r="H2890" i="11" s="1"/>
  <c r="I2891" i="11"/>
  <c r="K2891" i="11"/>
  <c r="H2891" i="11" s="1"/>
  <c r="I2892" i="11"/>
  <c r="K2892" i="11"/>
  <c r="H2892" i="11" s="1"/>
  <c r="I2893" i="11"/>
  <c r="K2893" i="11"/>
  <c r="H2893" i="11" s="1"/>
  <c r="I2894" i="11"/>
  <c r="K2894" i="11"/>
  <c r="H2894" i="11" s="1"/>
  <c r="I2895" i="11"/>
  <c r="K2895" i="11"/>
  <c r="H2895" i="11" s="1"/>
  <c r="I2896" i="11"/>
  <c r="K2896" i="11"/>
  <c r="H2896" i="11" s="1"/>
  <c r="I2897" i="11"/>
  <c r="K2897" i="11"/>
  <c r="H2897" i="11" s="1"/>
  <c r="I2898" i="11"/>
  <c r="K2898" i="11"/>
  <c r="H2898" i="11" s="1"/>
  <c r="I2899" i="11"/>
  <c r="K2899" i="11"/>
  <c r="H2899" i="11" s="1"/>
  <c r="I2900" i="11"/>
  <c r="K2900" i="11"/>
  <c r="H2900" i="11" s="1"/>
  <c r="I2901" i="11"/>
  <c r="K2901" i="11"/>
  <c r="H2901" i="11" s="1"/>
  <c r="I2902" i="11"/>
  <c r="K2902" i="11"/>
  <c r="H2902" i="11" s="1"/>
  <c r="I2903" i="11"/>
  <c r="K2903" i="11"/>
  <c r="H2903" i="11" s="1"/>
  <c r="I2904" i="11"/>
  <c r="K2904" i="11"/>
  <c r="H2904" i="11" s="1"/>
  <c r="I2905" i="11"/>
  <c r="K2905" i="11"/>
  <c r="H2905" i="11" s="1"/>
  <c r="I2906" i="11"/>
  <c r="K2906" i="11"/>
  <c r="H2906" i="11" s="1"/>
  <c r="I2907" i="11"/>
  <c r="K2907" i="11"/>
  <c r="H2907" i="11" s="1"/>
  <c r="I2908" i="11"/>
  <c r="K2908" i="11"/>
  <c r="H2908" i="11" s="1"/>
  <c r="I2909" i="11"/>
  <c r="K2909" i="11"/>
  <c r="H2909" i="11" s="1"/>
  <c r="I2910" i="11"/>
  <c r="K2910" i="11"/>
  <c r="H2910" i="11" s="1"/>
  <c r="I2911" i="11"/>
  <c r="K2911" i="11"/>
  <c r="H2911" i="11" s="1"/>
  <c r="I2912" i="11"/>
  <c r="K2912" i="11"/>
  <c r="H2912" i="11" s="1"/>
  <c r="I2913" i="11"/>
  <c r="K2913" i="11"/>
  <c r="H2913" i="11" s="1"/>
  <c r="I2914" i="11"/>
  <c r="K2914" i="11"/>
  <c r="H2914" i="11" s="1"/>
  <c r="I2915" i="11"/>
  <c r="K2915" i="11"/>
  <c r="H2915" i="11" s="1"/>
  <c r="I2916" i="11"/>
  <c r="K2916" i="11"/>
  <c r="H2916" i="11" s="1"/>
  <c r="I2917" i="11"/>
  <c r="K2917" i="11"/>
  <c r="H2917" i="11" s="1"/>
  <c r="I2918" i="11"/>
  <c r="K2918" i="11"/>
  <c r="H2918" i="11" s="1"/>
  <c r="I2919" i="11"/>
  <c r="K2919" i="11"/>
  <c r="H2919" i="11" s="1"/>
  <c r="I2920" i="11"/>
  <c r="K2920" i="11"/>
  <c r="H2920" i="11" s="1"/>
  <c r="I2921" i="11"/>
  <c r="K2921" i="11"/>
  <c r="H2921" i="11" s="1"/>
  <c r="I2922" i="11"/>
  <c r="K2922" i="11"/>
  <c r="H2922" i="11" s="1"/>
  <c r="I2923" i="11"/>
  <c r="K2923" i="11"/>
  <c r="H2923" i="11" s="1"/>
  <c r="I2924" i="11"/>
  <c r="K2924" i="11"/>
  <c r="H2924" i="11" s="1"/>
  <c r="I2925" i="11"/>
  <c r="K2925" i="11"/>
  <c r="H2925" i="11" s="1"/>
  <c r="I2926" i="11"/>
  <c r="K2926" i="11"/>
  <c r="H2926" i="11" s="1"/>
  <c r="I2927" i="11"/>
  <c r="K2927" i="11"/>
  <c r="H2927" i="11" s="1"/>
  <c r="I2928" i="11"/>
  <c r="K2928" i="11"/>
  <c r="H2928" i="11" s="1"/>
  <c r="I2929" i="11"/>
  <c r="K2929" i="11"/>
  <c r="H2929" i="11" s="1"/>
  <c r="I2930" i="11"/>
  <c r="K2930" i="11"/>
  <c r="H2930" i="11" s="1"/>
  <c r="I2931" i="11"/>
  <c r="K2931" i="11"/>
  <c r="H2931" i="11" s="1"/>
  <c r="I2932" i="11"/>
  <c r="K2932" i="11"/>
  <c r="H2932" i="11" s="1"/>
  <c r="I2933" i="11"/>
  <c r="K2933" i="11"/>
  <c r="H2933" i="11" s="1"/>
  <c r="I2934" i="11"/>
  <c r="K2934" i="11"/>
  <c r="H2934" i="11" s="1"/>
  <c r="I2935" i="11"/>
  <c r="K2935" i="11"/>
  <c r="H2935" i="11" s="1"/>
  <c r="I2936" i="11"/>
  <c r="K2936" i="11"/>
  <c r="H2936" i="11" s="1"/>
  <c r="I2937" i="11"/>
  <c r="K2937" i="11"/>
  <c r="H2937" i="11" s="1"/>
  <c r="I2938" i="11"/>
  <c r="K2938" i="11"/>
  <c r="H2938" i="11" s="1"/>
  <c r="I2939" i="11"/>
  <c r="K2939" i="11"/>
  <c r="H2939" i="11" s="1"/>
  <c r="I2940" i="11"/>
  <c r="K2940" i="11"/>
  <c r="H2940" i="11" s="1"/>
  <c r="I2941" i="11"/>
  <c r="K2941" i="11"/>
  <c r="H2941" i="11" s="1"/>
  <c r="I2942" i="11"/>
  <c r="K2942" i="11"/>
  <c r="H2942" i="11" s="1"/>
  <c r="I2943" i="11"/>
  <c r="K2943" i="11"/>
  <c r="H2943" i="11" s="1"/>
  <c r="I2944" i="11"/>
  <c r="K2944" i="11"/>
  <c r="H2944" i="11" s="1"/>
  <c r="I2945" i="11"/>
  <c r="K2945" i="11"/>
  <c r="H2945" i="11" s="1"/>
  <c r="I2946" i="11"/>
  <c r="K2946" i="11"/>
  <c r="H2946" i="11" s="1"/>
  <c r="I2947" i="11"/>
  <c r="K2947" i="11"/>
  <c r="H2947" i="11" s="1"/>
  <c r="K2948" i="11"/>
  <c r="H2948" i="11" s="1"/>
  <c r="I2951" i="11"/>
  <c r="K2952" i="11"/>
  <c r="H2952" i="11" s="1"/>
  <c r="K2954" i="11"/>
  <c r="H2954" i="11" s="1"/>
  <c r="I2956" i="11"/>
  <c r="I2959" i="11"/>
  <c r="K2964" i="11"/>
  <c r="H2964" i="11" s="1"/>
  <c r="I2968" i="11"/>
  <c r="I2973" i="11"/>
  <c r="K2975" i="11"/>
  <c r="H2975" i="11" s="1"/>
  <c r="I2980" i="11"/>
  <c r="I2984" i="11"/>
  <c r="I2986" i="11"/>
  <c r="I2989" i="11"/>
  <c r="I2991" i="11"/>
  <c r="K2994" i="11"/>
  <c r="H2994" i="11" s="1"/>
  <c r="K2997" i="11"/>
  <c r="H2997" i="11" s="1"/>
  <c r="K2999" i="11"/>
  <c r="H2999" i="11" s="1"/>
  <c r="I3004" i="11"/>
  <c r="K3006" i="11"/>
  <c r="H3006" i="11" s="1"/>
  <c r="I3008" i="11"/>
  <c r="K3016" i="11"/>
  <c r="H3016" i="11" s="1"/>
  <c r="K3020" i="11"/>
  <c r="H3020" i="11" s="1"/>
  <c r="I3022" i="11"/>
  <c r="K3027" i="11"/>
  <c r="H3027" i="11" s="1"/>
  <c r="I3033" i="11"/>
  <c r="K3035" i="11"/>
  <c r="H3035" i="11" s="1"/>
  <c r="K3038" i="11"/>
  <c r="H3038" i="11" s="1"/>
  <c r="I3041" i="11"/>
  <c r="I3045" i="11"/>
  <c r="I3050" i="11"/>
  <c r="K3054" i="11"/>
  <c r="H3054" i="11" s="1"/>
  <c r="K3056" i="11"/>
  <c r="H3056" i="11" s="1"/>
  <c r="I3058" i="11"/>
  <c r="K3060" i="11"/>
  <c r="H3060" i="11" s="1"/>
  <c r="I3063" i="11"/>
  <c r="K3071" i="11"/>
  <c r="H3071" i="11" s="1"/>
  <c r="K3079" i="11"/>
  <c r="H3079" i="11" s="1"/>
  <c r="K3121" i="11"/>
  <c r="H3121" i="11" s="1"/>
  <c r="I3126" i="11"/>
  <c r="K3127" i="11"/>
  <c r="H3127" i="11" s="1"/>
  <c r="K3129" i="11"/>
  <c r="H3129" i="11" s="1"/>
  <c r="K3135" i="11"/>
  <c r="H3135" i="11" s="1"/>
  <c r="I3139" i="11"/>
  <c r="K3141" i="11"/>
  <c r="H3141" i="11" s="1"/>
  <c r="I3155" i="11"/>
  <c r="I3157" i="11"/>
  <c r="I3160" i="11"/>
  <c r="K3162" i="11"/>
  <c r="H3162" i="11" s="1"/>
  <c r="I3164" i="11"/>
  <c r="I3173" i="11"/>
  <c r="K3176" i="11"/>
  <c r="H3176" i="11" s="1"/>
  <c r="I3185" i="11"/>
  <c r="K3192" i="11"/>
  <c r="H3192" i="11" s="1"/>
  <c r="K3194" i="11"/>
  <c r="H3194" i="11" s="1"/>
  <c r="I3196" i="11"/>
  <c r="I3199" i="11"/>
  <c r="K3201" i="11"/>
  <c r="H3201" i="11" s="1"/>
  <c r="K3203" i="11"/>
  <c r="H3203" i="11" s="1"/>
  <c r="K3208" i="11"/>
  <c r="H3208" i="11" s="1"/>
  <c r="I3211" i="11"/>
  <c r="K3219" i="11"/>
  <c r="H3219" i="11" s="1"/>
  <c r="I3222" i="11"/>
  <c r="K3232" i="11"/>
  <c r="H3232" i="11" s="1"/>
  <c r="I3235" i="11"/>
  <c r="K3237" i="11"/>
  <c r="H3237" i="11" s="1"/>
  <c r="K3241" i="11"/>
  <c r="H3241" i="11" s="1"/>
  <c r="I3246" i="11"/>
  <c r="K3248" i="11"/>
  <c r="H3248" i="11" s="1"/>
  <c r="I3252" i="11"/>
  <c r="K3255" i="11"/>
  <c r="H3255" i="11" s="1"/>
  <c r="K3258" i="11"/>
  <c r="H3258" i="11" s="1"/>
  <c r="K3260" i="11"/>
  <c r="H3260" i="11" s="1"/>
  <c r="K3262" i="11"/>
  <c r="H3262" i="11" s="1"/>
  <c r="K3268" i="11"/>
  <c r="H3268" i="11" s="1"/>
  <c r="K3272" i="11"/>
  <c r="H3272" i="11" s="1"/>
  <c r="I3275" i="11"/>
  <c r="I3278" i="11"/>
  <c r="I3282" i="11"/>
  <c r="K3283" i="11"/>
  <c r="H3283" i="11" s="1"/>
  <c r="I3286" i="11"/>
  <c r="K3288" i="11"/>
  <c r="H3288" i="11" s="1"/>
  <c r="I3291" i="11"/>
  <c r="K3294" i="11"/>
  <c r="H3294" i="11" s="1"/>
  <c r="K3297" i="11"/>
  <c r="H3297" i="11" s="1"/>
  <c r="K3299" i="11"/>
  <c r="H3299" i="11" s="1"/>
  <c r="I3303" i="11"/>
  <c r="I3305" i="11"/>
  <c r="K3318" i="11"/>
  <c r="H3318" i="11" s="1"/>
  <c r="K3320" i="11"/>
  <c r="H3320" i="11" s="1"/>
  <c r="I3323" i="11"/>
  <c r="K3325" i="11"/>
  <c r="H3325" i="11" s="1"/>
  <c r="I3330" i="11"/>
  <c r="K3334" i="11"/>
  <c r="H3334" i="11" s="1"/>
  <c r="I3337" i="11"/>
  <c r="I3352" i="11"/>
  <c r="I3360" i="11"/>
  <c r="I3365" i="11"/>
  <c r="I3370" i="11"/>
  <c r="I3375" i="11"/>
  <c r="I3377" i="11"/>
  <c r="I3383" i="11"/>
  <c r="K3387" i="11"/>
  <c r="H3387" i="11" s="1"/>
  <c r="K3390" i="11"/>
  <c r="H3390" i="11" s="1"/>
  <c r="K3399" i="11"/>
  <c r="H3399" i="11" s="1"/>
  <c r="K3401" i="11"/>
  <c r="H3401" i="11" s="1"/>
  <c r="K3405" i="11"/>
  <c r="H3405" i="11" s="1"/>
  <c r="I3414" i="11"/>
  <c r="K3419" i="11"/>
  <c r="H3419" i="11" s="1"/>
  <c r="K3421" i="11"/>
  <c r="H3421" i="11" s="1"/>
  <c r="I3424" i="11"/>
  <c r="K3427" i="11"/>
  <c r="H3427" i="11" s="1"/>
  <c r="K3429" i="11"/>
  <c r="H3429" i="11" s="1"/>
  <c r="I3431" i="11"/>
  <c r="K3435" i="11"/>
  <c r="H3435" i="11" s="1"/>
  <c r="I3438" i="11"/>
  <c r="K3440" i="11"/>
  <c r="H3440" i="11" s="1"/>
  <c r="I3442" i="11"/>
  <c r="K3447" i="11"/>
  <c r="H3447" i="11" s="1"/>
  <c r="K3451" i="11"/>
  <c r="H3451" i="11" s="1"/>
  <c r="I3455" i="11"/>
  <c r="K3456" i="11"/>
  <c r="H3456" i="11" s="1"/>
  <c r="I3459" i="11"/>
  <c r="K3461" i="11"/>
  <c r="H3461" i="11" s="1"/>
  <c r="K3463" i="11"/>
  <c r="H3463" i="11" s="1"/>
  <c r="I3465" i="11"/>
  <c r="I3469" i="11"/>
  <c r="K3472" i="11"/>
  <c r="H3472" i="11" s="1"/>
  <c r="I3478" i="11"/>
  <c r="I3481" i="11"/>
  <c r="I3484" i="11"/>
  <c r="K3486" i="11"/>
  <c r="H3486" i="11" s="1"/>
  <c r="K3489" i="11"/>
  <c r="H3489" i="11" s="1"/>
  <c r="I3491" i="11"/>
  <c r="I3495" i="11"/>
  <c r="K3788" i="11"/>
  <c r="H3788" i="11" s="1"/>
  <c r="I3831" i="11"/>
  <c r="I3834" i="11"/>
  <c r="I3838" i="11"/>
  <c r="I4030" i="11"/>
  <c r="K4034" i="11"/>
  <c r="H4034" i="11" s="1"/>
  <c r="I4039" i="11"/>
  <c r="K4042" i="11"/>
  <c r="H4042" i="11" s="1"/>
  <c r="K4046" i="11"/>
  <c r="H4046" i="11" s="1"/>
  <c r="I4049" i="11"/>
  <c r="K4155" i="11"/>
  <c r="H4155" i="11" s="1"/>
  <c r="K4158" i="11"/>
  <c r="H4158" i="11" s="1"/>
  <c r="I4164" i="11"/>
  <c r="I4166" i="11"/>
  <c r="I4169" i="11"/>
  <c r="I4178" i="11"/>
  <c r="I4181" i="11"/>
  <c r="I4194" i="11"/>
  <c r="K4215" i="11"/>
  <c r="H4215" i="11" s="1"/>
  <c r="K4218" i="11"/>
  <c r="H4218" i="11" s="1"/>
  <c r="K4222" i="11"/>
  <c r="H4222" i="11" s="1"/>
  <c r="K4229" i="11"/>
  <c r="H4229" i="11" s="1"/>
  <c r="I4256" i="11"/>
  <c r="I4258" i="11"/>
  <c r="K4260" i="11"/>
  <c r="H4260" i="11" s="1"/>
  <c r="K4267" i="11"/>
  <c r="H4267" i="11" s="1"/>
  <c r="I4280" i="11"/>
  <c r="K4284" i="11"/>
  <c r="H4284" i="11" s="1"/>
  <c r="I4290" i="11"/>
  <c r="I4294" i="11"/>
  <c r="K4298" i="11"/>
  <c r="H4298" i="11" s="1"/>
  <c r="K4301" i="11"/>
  <c r="H4301" i="11" s="1"/>
  <c r="K4307" i="11"/>
  <c r="H4307" i="11" s="1"/>
  <c r="K4339" i="11"/>
  <c r="H4339" i="11" s="1"/>
  <c r="I4501" i="11"/>
  <c r="I4506" i="11"/>
  <c r="I4527" i="11"/>
  <c r="K4531" i="11"/>
  <c r="H4531" i="11" s="1"/>
  <c r="I4535" i="11"/>
  <c r="K4539" i="11"/>
  <c r="H4539" i="11" s="1"/>
  <c r="I4548" i="11"/>
  <c r="I4580" i="11"/>
  <c r="K4624" i="11"/>
  <c r="H4624" i="11" s="1"/>
  <c r="K4633" i="11"/>
  <c r="H4633" i="11" s="1"/>
  <c r="I4636" i="11"/>
  <c r="I4641" i="11"/>
  <c r="I4645" i="11"/>
  <c r="K4648" i="11"/>
  <c r="H4648" i="11" s="1"/>
  <c r="K4650" i="11"/>
  <c r="H4650" i="11" s="1"/>
  <c r="K4652" i="11"/>
  <c r="H4652" i="11" s="1"/>
  <c r="K4657" i="11"/>
  <c r="H4657" i="11" s="1"/>
  <c r="K4660" i="11"/>
  <c r="H4660" i="11" s="1"/>
  <c r="I4663" i="11"/>
  <c r="I4666" i="11"/>
  <c r="I4669" i="11"/>
  <c r="K4671" i="11"/>
  <c r="H4671" i="11" s="1"/>
  <c r="K4674" i="11"/>
  <c r="H4674" i="11" s="1"/>
  <c r="K4678" i="11"/>
  <c r="H4678" i="11" s="1"/>
  <c r="I4688" i="11"/>
  <c r="I4692" i="11"/>
  <c r="K4694" i="11"/>
  <c r="H4694" i="11" s="1"/>
  <c r="I4699" i="11"/>
  <c r="K4701" i="11"/>
  <c r="H4701" i="11" s="1"/>
  <c r="I4704" i="11"/>
  <c r="K4712" i="11"/>
  <c r="H4712" i="11" s="1"/>
  <c r="I4717" i="11"/>
  <c r="K4720" i="11"/>
  <c r="H4720" i="11" s="1"/>
  <c r="K4722" i="11"/>
  <c r="H4722" i="11" s="1"/>
  <c r="I4727" i="11"/>
  <c r="K4729" i="11"/>
  <c r="H4729" i="11" s="1"/>
  <c r="I4731" i="11"/>
  <c r="K4736" i="11"/>
  <c r="H4736" i="11" s="1"/>
  <c r="I4746" i="11"/>
  <c r="I4757" i="11"/>
  <c r="K4759" i="11"/>
  <c r="H4759" i="11" s="1"/>
  <c r="K4762" i="11"/>
  <c r="H4762" i="11" s="1"/>
  <c r="I4768" i="11"/>
  <c r="I4771" i="11"/>
  <c r="K4773" i="11"/>
  <c r="H4773" i="11" s="1"/>
  <c r="K4777" i="11"/>
  <c r="H4777" i="11" s="1"/>
  <c r="I4780" i="11"/>
  <c r="K4782" i="11"/>
  <c r="H4782" i="11" s="1"/>
  <c r="I4836" i="11"/>
  <c r="K4845" i="11"/>
  <c r="H4845" i="11" s="1"/>
  <c r="I4849" i="11"/>
  <c r="I4852" i="11"/>
  <c r="I4856" i="11"/>
  <c r="K4862" i="11"/>
  <c r="H4862" i="11" s="1"/>
  <c r="K4866" i="11"/>
  <c r="H4866" i="11" s="1"/>
  <c r="I4875" i="11"/>
  <c r="I4878" i="11"/>
  <c r="I4882" i="11"/>
  <c r="K4904" i="11"/>
  <c r="H4904" i="11" s="1"/>
  <c r="K4911" i="11"/>
  <c r="H4911" i="11" s="1"/>
  <c r="I4917" i="11"/>
  <c r="K4920" i="11"/>
  <c r="H4920" i="11" s="1"/>
  <c r="K4922" i="11"/>
  <c r="H4922" i="11" s="1"/>
  <c r="I4924" i="11"/>
  <c r="I4926" i="11"/>
  <c r="K4929" i="11"/>
  <c r="H4929" i="11" s="1"/>
  <c r="I4932" i="11"/>
  <c r="K4942" i="11"/>
  <c r="H4942" i="11" s="1"/>
  <c r="I4947" i="11"/>
  <c r="I4950" i="11"/>
  <c r="I4956" i="11"/>
  <c r="I4959" i="11"/>
  <c r="I4962" i="11"/>
  <c r="I4968" i="11"/>
  <c r="I4985" i="11"/>
  <c r="K4988" i="11"/>
  <c r="H4988" i="11" s="1"/>
  <c r="I16" i="11"/>
  <c r="I3501" i="11"/>
  <c r="K3501" i="11"/>
  <c r="H3501" i="11" s="1"/>
  <c r="I3502" i="11"/>
  <c r="K3502" i="11"/>
  <c r="H3502" i="11" s="1"/>
  <c r="I3503" i="11"/>
  <c r="K3503" i="11"/>
  <c r="H3503" i="11" s="1"/>
  <c r="I3504" i="11"/>
  <c r="K3504" i="11"/>
  <c r="H3504" i="11" s="1"/>
  <c r="I3505" i="11"/>
  <c r="K3505" i="11"/>
  <c r="H3505" i="11" s="1"/>
  <c r="I3506" i="11"/>
  <c r="K3506" i="11"/>
  <c r="H3506" i="11" s="1"/>
  <c r="I3507" i="11"/>
  <c r="K3507" i="11"/>
  <c r="H3507" i="11" s="1"/>
  <c r="I3508" i="11"/>
  <c r="K3508" i="11"/>
  <c r="H3508" i="11" s="1"/>
  <c r="I3509" i="11"/>
  <c r="K3509" i="11"/>
  <c r="H3509" i="11" s="1"/>
  <c r="I3510" i="11"/>
  <c r="K3510" i="11"/>
  <c r="H3510" i="11" s="1"/>
  <c r="I3511" i="11"/>
  <c r="K3511" i="11"/>
  <c r="H3511" i="11" s="1"/>
  <c r="I3512" i="11"/>
  <c r="K3512" i="11"/>
  <c r="H3512" i="11" s="1"/>
  <c r="I3513" i="11"/>
  <c r="K3513" i="11"/>
  <c r="H3513" i="11" s="1"/>
  <c r="I3514" i="11"/>
  <c r="K3514" i="11"/>
  <c r="H3514" i="11" s="1"/>
  <c r="I3515" i="11"/>
  <c r="K3515" i="11"/>
  <c r="H3515" i="11" s="1"/>
  <c r="I3516" i="11"/>
  <c r="K3516" i="11"/>
  <c r="H3516" i="11" s="1"/>
  <c r="I3517" i="11"/>
  <c r="K3517" i="11"/>
  <c r="H3517" i="11" s="1"/>
  <c r="I3518" i="11"/>
  <c r="K3518" i="11"/>
  <c r="H3518" i="11" s="1"/>
  <c r="I3519" i="11"/>
  <c r="K3519" i="11"/>
  <c r="H3519" i="11" s="1"/>
  <c r="I3520" i="11"/>
  <c r="K3520" i="11"/>
  <c r="H3520" i="11" s="1"/>
  <c r="I3521" i="11"/>
  <c r="K3521" i="11"/>
  <c r="H3521" i="11" s="1"/>
  <c r="I3522" i="11"/>
  <c r="K3522" i="11"/>
  <c r="H3522" i="11" s="1"/>
  <c r="I3523" i="11"/>
  <c r="K3523" i="11"/>
  <c r="H3523" i="11" s="1"/>
  <c r="I3524" i="11"/>
  <c r="K3524" i="11"/>
  <c r="H3524" i="11" s="1"/>
  <c r="I3525" i="11"/>
  <c r="K3525" i="11"/>
  <c r="H3525" i="11" s="1"/>
  <c r="I3526" i="11"/>
  <c r="K3526" i="11"/>
  <c r="H3526" i="11" s="1"/>
  <c r="I3527" i="11"/>
  <c r="K3527" i="11"/>
  <c r="H3527" i="11" s="1"/>
  <c r="I3528" i="11"/>
  <c r="K3528" i="11"/>
  <c r="H3528" i="11" s="1"/>
  <c r="I3529" i="11"/>
  <c r="K3529" i="11"/>
  <c r="H3529" i="11" s="1"/>
  <c r="I3530" i="11"/>
  <c r="K3530" i="11"/>
  <c r="H3530" i="11" s="1"/>
  <c r="I3531" i="11"/>
  <c r="K3531" i="11"/>
  <c r="H3531" i="11" s="1"/>
  <c r="I3532" i="11"/>
  <c r="K3532" i="11"/>
  <c r="H3532" i="11" s="1"/>
  <c r="I3533" i="11"/>
  <c r="K3533" i="11"/>
  <c r="H3533" i="11" s="1"/>
  <c r="I3534" i="11"/>
  <c r="K3534" i="11"/>
  <c r="H3534" i="11" s="1"/>
  <c r="I3535" i="11"/>
  <c r="K3535" i="11"/>
  <c r="H3535" i="11" s="1"/>
  <c r="I3536" i="11"/>
  <c r="K3536" i="11"/>
  <c r="H3536" i="11" s="1"/>
  <c r="I3537" i="11"/>
  <c r="K3537" i="11"/>
  <c r="H3537" i="11" s="1"/>
  <c r="I3538" i="11"/>
  <c r="K3538" i="11"/>
  <c r="H3538" i="11" s="1"/>
  <c r="I3539" i="11"/>
  <c r="K3539" i="11"/>
  <c r="H3539" i="11" s="1"/>
  <c r="I3540" i="11"/>
  <c r="K3540" i="11"/>
  <c r="H3540" i="11" s="1"/>
  <c r="I3541" i="11"/>
  <c r="K3541" i="11"/>
  <c r="H3541" i="11" s="1"/>
  <c r="I3542" i="11"/>
  <c r="K3542" i="11"/>
  <c r="H3542" i="11" s="1"/>
  <c r="I3543" i="11"/>
  <c r="K3543" i="11"/>
  <c r="H3543" i="11" s="1"/>
  <c r="I3544" i="11"/>
  <c r="K3544" i="11"/>
  <c r="H3544" i="11" s="1"/>
  <c r="I3545" i="11"/>
  <c r="K3545" i="11"/>
  <c r="H3545" i="11" s="1"/>
  <c r="I3546" i="11"/>
  <c r="K3546" i="11"/>
  <c r="H3546" i="11" s="1"/>
  <c r="I3547" i="11"/>
  <c r="K3547" i="11"/>
  <c r="H3547" i="11" s="1"/>
  <c r="I3548" i="11"/>
  <c r="K3548" i="11"/>
  <c r="H3548" i="11" s="1"/>
  <c r="I3549" i="11"/>
  <c r="K3549" i="11"/>
  <c r="H3549" i="11" s="1"/>
  <c r="I3550" i="11"/>
  <c r="K3550" i="11"/>
  <c r="H3550" i="11" s="1"/>
  <c r="I3551" i="11"/>
  <c r="K3551" i="11"/>
  <c r="H3551" i="11" s="1"/>
  <c r="I3552" i="11"/>
  <c r="K3552" i="11"/>
  <c r="H3552" i="11" s="1"/>
  <c r="I3553" i="11"/>
  <c r="K3553" i="11"/>
  <c r="H3553" i="11" s="1"/>
  <c r="I3554" i="11"/>
  <c r="K3554" i="11"/>
  <c r="H3554" i="11" s="1"/>
  <c r="I3555" i="11"/>
  <c r="K3555" i="11"/>
  <c r="H3555" i="11" s="1"/>
  <c r="I3556" i="11"/>
  <c r="K3556" i="11"/>
  <c r="H3556" i="11" s="1"/>
  <c r="I3557" i="11"/>
  <c r="K3557" i="11"/>
  <c r="H3557" i="11" s="1"/>
  <c r="I3558" i="11"/>
  <c r="K3558" i="11"/>
  <c r="H3558" i="11" s="1"/>
  <c r="I3559" i="11"/>
  <c r="K3559" i="11"/>
  <c r="H3559" i="11" s="1"/>
  <c r="I3560" i="11"/>
  <c r="K3560" i="11"/>
  <c r="H3560" i="11" s="1"/>
  <c r="I3561" i="11"/>
  <c r="K3561" i="11"/>
  <c r="H3561" i="11" s="1"/>
  <c r="I3562" i="11"/>
  <c r="K3562" i="11"/>
  <c r="H3562" i="11" s="1"/>
  <c r="I3563" i="11"/>
  <c r="K3563" i="11"/>
  <c r="H3563" i="11" s="1"/>
  <c r="I3564" i="11"/>
  <c r="K3564" i="11"/>
  <c r="H3564" i="11" s="1"/>
  <c r="I3565" i="11"/>
  <c r="K3565" i="11"/>
  <c r="H3565" i="11" s="1"/>
  <c r="I3566" i="11"/>
  <c r="K3566" i="11"/>
  <c r="H3566" i="11" s="1"/>
  <c r="I3567" i="11"/>
  <c r="K3567" i="11"/>
  <c r="H3567" i="11" s="1"/>
  <c r="I3568" i="11"/>
  <c r="K3568" i="11"/>
  <c r="H3568" i="11" s="1"/>
  <c r="I3569" i="11"/>
  <c r="K3569" i="11"/>
  <c r="H3569" i="11" s="1"/>
  <c r="I3570" i="11"/>
  <c r="K3570" i="11"/>
  <c r="H3570" i="11" s="1"/>
  <c r="I3571" i="11"/>
  <c r="K3571" i="11"/>
  <c r="H3571" i="11" s="1"/>
  <c r="I3572" i="11"/>
  <c r="K3572" i="11"/>
  <c r="H3572" i="11" s="1"/>
  <c r="I3573" i="11"/>
  <c r="K3573" i="11"/>
  <c r="H3573" i="11" s="1"/>
  <c r="I3574" i="11"/>
  <c r="K3574" i="11"/>
  <c r="H3574" i="11" s="1"/>
  <c r="I3575" i="11"/>
  <c r="K3575" i="11"/>
  <c r="H3575" i="11" s="1"/>
  <c r="I3576" i="11"/>
  <c r="K3576" i="11"/>
  <c r="H3576" i="11" s="1"/>
  <c r="I3577" i="11"/>
  <c r="K3577" i="11"/>
  <c r="H3577" i="11" s="1"/>
  <c r="I3578" i="11"/>
  <c r="K3578" i="11"/>
  <c r="H3578" i="11" s="1"/>
  <c r="I3579" i="11"/>
  <c r="K3579" i="11"/>
  <c r="H3579" i="11" s="1"/>
  <c r="I3580" i="11"/>
  <c r="K3580" i="11"/>
  <c r="H3580" i="11" s="1"/>
  <c r="I3581" i="11"/>
  <c r="K3581" i="11"/>
  <c r="H3581" i="11" s="1"/>
  <c r="I3582" i="11"/>
  <c r="K3582" i="11"/>
  <c r="H3582" i="11" s="1"/>
  <c r="I3583" i="11"/>
  <c r="K3583" i="11"/>
  <c r="H3583" i="11" s="1"/>
  <c r="I3584" i="11"/>
  <c r="K3584" i="11"/>
  <c r="H3584" i="11" s="1"/>
  <c r="I3585" i="11"/>
  <c r="K3585" i="11"/>
  <c r="H3585" i="11" s="1"/>
  <c r="I3586" i="11"/>
  <c r="K3586" i="11"/>
  <c r="H3586" i="11" s="1"/>
  <c r="I3587" i="11"/>
  <c r="K3587" i="11"/>
  <c r="H3587" i="11" s="1"/>
  <c r="I3588" i="11"/>
  <c r="K3588" i="11"/>
  <c r="H3588" i="11" s="1"/>
  <c r="I3589" i="11"/>
  <c r="K3589" i="11"/>
  <c r="H3589" i="11" s="1"/>
  <c r="I3590" i="11"/>
  <c r="K3590" i="11"/>
  <c r="H3590" i="11" s="1"/>
  <c r="I3591" i="11"/>
  <c r="K3591" i="11"/>
  <c r="H3591" i="11" s="1"/>
  <c r="I3592" i="11"/>
  <c r="K3592" i="11"/>
  <c r="H3592" i="11" s="1"/>
  <c r="I3593" i="11"/>
  <c r="K3593" i="11"/>
  <c r="H3593" i="11" s="1"/>
  <c r="I3594" i="11"/>
  <c r="K3594" i="11"/>
  <c r="H3594" i="11" s="1"/>
  <c r="I3595" i="11"/>
  <c r="K3595" i="11"/>
  <c r="H3595" i="11" s="1"/>
  <c r="I3596" i="11"/>
  <c r="K3596" i="11"/>
  <c r="H3596" i="11" s="1"/>
  <c r="I3597" i="11"/>
  <c r="K3597" i="11"/>
  <c r="H3597" i="11" s="1"/>
  <c r="I3598" i="11"/>
  <c r="K3598" i="11"/>
  <c r="H3598" i="11" s="1"/>
  <c r="I3599" i="11"/>
  <c r="K3599" i="11"/>
  <c r="H3599" i="11" s="1"/>
  <c r="I3600" i="11"/>
  <c r="K3600" i="11"/>
  <c r="H3600" i="11" s="1"/>
  <c r="I3601" i="11"/>
  <c r="K3601" i="11"/>
  <c r="H3601" i="11" s="1"/>
  <c r="I3602" i="11"/>
  <c r="K3602" i="11"/>
  <c r="H3602" i="11" s="1"/>
  <c r="I3603" i="11"/>
  <c r="K3603" i="11"/>
  <c r="H3603" i="11" s="1"/>
  <c r="I3604" i="11"/>
  <c r="K3604" i="11"/>
  <c r="H3604" i="11" s="1"/>
  <c r="I3605" i="11"/>
  <c r="K3605" i="11"/>
  <c r="H3605" i="11" s="1"/>
  <c r="I3606" i="11"/>
  <c r="K3606" i="11"/>
  <c r="H3606" i="11" s="1"/>
  <c r="I3607" i="11"/>
  <c r="K3607" i="11"/>
  <c r="H3607" i="11" s="1"/>
  <c r="I3608" i="11"/>
  <c r="K3608" i="11"/>
  <c r="H3608" i="11" s="1"/>
  <c r="I3609" i="11"/>
  <c r="K3609" i="11"/>
  <c r="H3609" i="11" s="1"/>
  <c r="I3610" i="11"/>
  <c r="K3610" i="11"/>
  <c r="H3610" i="11" s="1"/>
  <c r="I3611" i="11"/>
  <c r="K3611" i="11"/>
  <c r="H3611" i="11" s="1"/>
  <c r="I3612" i="11"/>
  <c r="K3612" i="11"/>
  <c r="H3612" i="11" s="1"/>
  <c r="I3613" i="11"/>
  <c r="K3613" i="11"/>
  <c r="H3613" i="11" s="1"/>
  <c r="I3614" i="11"/>
  <c r="K3614" i="11"/>
  <c r="H3614" i="11" s="1"/>
  <c r="I3615" i="11"/>
  <c r="K3615" i="11"/>
  <c r="H3615" i="11" s="1"/>
  <c r="I3616" i="11"/>
  <c r="K3616" i="11"/>
  <c r="H3616" i="11" s="1"/>
  <c r="I3617" i="11"/>
  <c r="K3617" i="11"/>
  <c r="H3617" i="11" s="1"/>
  <c r="I3618" i="11"/>
  <c r="K3618" i="11"/>
  <c r="H3618" i="11" s="1"/>
  <c r="I3619" i="11"/>
  <c r="K3619" i="11"/>
  <c r="H3619" i="11" s="1"/>
  <c r="I3620" i="11"/>
  <c r="K3620" i="11"/>
  <c r="H3620" i="11" s="1"/>
  <c r="I3621" i="11"/>
  <c r="K3621" i="11"/>
  <c r="H3621" i="11" s="1"/>
  <c r="I3622" i="11"/>
  <c r="K3622" i="11"/>
  <c r="H3622" i="11" s="1"/>
  <c r="I3623" i="11"/>
  <c r="K3623" i="11"/>
  <c r="H3623" i="11" s="1"/>
  <c r="I3624" i="11"/>
  <c r="K3624" i="11"/>
  <c r="H3624" i="11" s="1"/>
  <c r="I3625" i="11"/>
  <c r="K3625" i="11"/>
  <c r="H3625" i="11" s="1"/>
  <c r="I3626" i="11"/>
  <c r="K3626" i="11"/>
  <c r="H3626" i="11" s="1"/>
  <c r="I3627" i="11"/>
  <c r="K3627" i="11"/>
  <c r="H3627" i="11" s="1"/>
  <c r="I3628" i="11"/>
  <c r="K3628" i="11"/>
  <c r="H3628" i="11" s="1"/>
  <c r="I3629" i="11"/>
  <c r="K3629" i="11"/>
  <c r="H3629" i="11" s="1"/>
  <c r="I3630" i="11"/>
  <c r="K3630" i="11"/>
  <c r="H3630" i="11" s="1"/>
  <c r="I3631" i="11"/>
  <c r="K3631" i="11"/>
  <c r="H3631" i="11" s="1"/>
  <c r="I3632" i="11"/>
  <c r="K3632" i="11"/>
  <c r="H3632" i="11" s="1"/>
  <c r="I3633" i="11"/>
  <c r="K3633" i="11"/>
  <c r="H3633" i="11" s="1"/>
  <c r="I3634" i="11"/>
  <c r="K3634" i="11"/>
  <c r="H3634" i="11" s="1"/>
  <c r="I3635" i="11"/>
  <c r="K3635" i="11"/>
  <c r="H3635" i="11" s="1"/>
  <c r="I3636" i="11"/>
  <c r="K3636" i="11"/>
  <c r="H3636" i="11" s="1"/>
  <c r="I3637" i="11"/>
  <c r="K3637" i="11"/>
  <c r="H3637" i="11" s="1"/>
  <c r="I3638" i="11"/>
  <c r="K3638" i="11"/>
  <c r="H3638" i="11" s="1"/>
  <c r="I3639" i="11"/>
  <c r="K3639" i="11"/>
  <c r="H3639" i="11" s="1"/>
  <c r="I3640" i="11"/>
  <c r="K3640" i="11"/>
  <c r="H3640" i="11" s="1"/>
  <c r="I3641" i="11"/>
  <c r="K3641" i="11"/>
  <c r="H3641" i="11" s="1"/>
  <c r="I3642" i="11"/>
  <c r="K3642" i="11"/>
  <c r="H3642" i="11" s="1"/>
  <c r="I3643" i="11"/>
  <c r="K3643" i="11"/>
  <c r="H3643" i="11" s="1"/>
  <c r="I3644" i="11"/>
  <c r="K3644" i="11"/>
  <c r="H3644" i="11" s="1"/>
  <c r="I3645" i="11"/>
  <c r="K3645" i="11"/>
  <c r="H3645" i="11" s="1"/>
  <c r="I3646" i="11"/>
  <c r="K3646" i="11"/>
  <c r="H3646" i="11" s="1"/>
  <c r="I3647" i="11"/>
  <c r="K3647" i="11"/>
  <c r="H3647" i="11" s="1"/>
  <c r="I3648" i="11"/>
  <c r="K3648" i="11"/>
  <c r="H3648" i="11" s="1"/>
  <c r="I3649" i="11"/>
  <c r="K3649" i="11"/>
  <c r="H3649" i="11" s="1"/>
  <c r="I3650" i="11"/>
  <c r="K3650" i="11"/>
  <c r="H3650" i="11" s="1"/>
  <c r="I3651" i="11"/>
  <c r="K3651" i="11"/>
  <c r="H3651" i="11" s="1"/>
  <c r="I3652" i="11"/>
  <c r="K3652" i="11"/>
  <c r="H3652" i="11" s="1"/>
  <c r="I3653" i="11"/>
  <c r="K3653" i="11"/>
  <c r="H3653" i="11" s="1"/>
  <c r="I3654" i="11"/>
  <c r="K3654" i="11"/>
  <c r="H3654" i="11" s="1"/>
  <c r="I3655" i="11"/>
  <c r="K3655" i="11"/>
  <c r="H3655" i="11" s="1"/>
  <c r="I3656" i="11"/>
  <c r="K3656" i="11"/>
  <c r="H3656" i="11" s="1"/>
  <c r="I3657" i="11"/>
  <c r="K3657" i="11"/>
  <c r="H3657" i="11" s="1"/>
  <c r="I3658" i="11"/>
  <c r="K3658" i="11"/>
  <c r="H3658" i="11" s="1"/>
  <c r="I3659" i="11"/>
  <c r="K3659" i="11"/>
  <c r="H3659" i="11" s="1"/>
  <c r="I3660" i="11"/>
  <c r="K3660" i="11"/>
  <c r="H3660" i="11" s="1"/>
  <c r="I3661" i="11"/>
  <c r="K3661" i="11"/>
  <c r="H3661" i="11" s="1"/>
  <c r="I3662" i="11"/>
  <c r="K3662" i="11"/>
  <c r="H3662" i="11" s="1"/>
  <c r="I3663" i="11"/>
  <c r="K3663" i="11"/>
  <c r="H3663" i="11" s="1"/>
  <c r="I3664" i="11"/>
  <c r="K3664" i="11"/>
  <c r="H3664" i="11" s="1"/>
  <c r="I3665" i="11"/>
  <c r="K3665" i="11"/>
  <c r="H3665" i="11" s="1"/>
  <c r="I3666" i="11"/>
  <c r="K3666" i="11"/>
  <c r="H3666" i="11" s="1"/>
  <c r="I3667" i="11"/>
  <c r="K3667" i="11"/>
  <c r="H3667" i="11" s="1"/>
  <c r="I3668" i="11"/>
  <c r="K3668" i="11"/>
  <c r="H3668" i="11" s="1"/>
  <c r="I3669" i="11"/>
  <c r="K3669" i="11"/>
  <c r="H3669" i="11" s="1"/>
  <c r="I3670" i="11"/>
  <c r="K3670" i="11"/>
  <c r="H3670" i="11" s="1"/>
  <c r="I3671" i="11"/>
  <c r="K3671" i="11"/>
  <c r="H3671" i="11" s="1"/>
  <c r="I3672" i="11"/>
  <c r="K3672" i="11"/>
  <c r="H3672" i="11" s="1"/>
  <c r="I3673" i="11"/>
  <c r="K3673" i="11"/>
  <c r="H3673" i="11" s="1"/>
  <c r="I3674" i="11"/>
  <c r="K3674" i="11"/>
  <c r="H3674" i="11" s="1"/>
  <c r="I3675" i="11"/>
  <c r="K3675" i="11"/>
  <c r="H3675" i="11" s="1"/>
  <c r="I3676" i="11"/>
  <c r="K3676" i="11"/>
  <c r="H3676" i="11" s="1"/>
  <c r="I3677" i="11"/>
  <c r="K3677" i="11"/>
  <c r="H3677" i="11" s="1"/>
  <c r="I3678" i="11"/>
  <c r="K3678" i="11"/>
  <c r="H3678" i="11" s="1"/>
  <c r="I3679" i="11"/>
  <c r="K3679" i="11"/>
  <c r="H3679" i="11" s="1"/>
  <c r="I3680" i="11"/>
  <c r="K3680" i="11"/>
  <c r="H3680" i="11" s="1"/>
  <c r="I3681" i="11"/>
  <c r="K3681" i="11"/>
  <c r="H3681" i="11" s="1"/>
  <c r="I3682" i="11"/>
  <c r="K3682" i="11"/>
  <c r="H3682" i="11" s="1"/>
  <c r="I3683" i="11"/>
  <c r="K3683" i="11"/>
  <c r="H3683" i="11" s="1"/>
  <c r="I3684" i="11"/>
  <c r="K3684" i="11"/>
  <c r="H3684" i="11" s="1"/>
  <c r="I3685" i="11"/>
  <c r="K3685" i="11"/>
  <c r="H3685" i="11" s="1"/>
  <c r="I3686" i="11"/>
  <c r="K3686" i="11"/>
  <c r="H3686" i="11" s="1"/>
  <c r="I3687" i="11"/>
  <c r="K3687" i="11"/>
  <c r="H3687" i="11" s="1"/>
  <c r="I3688" i="11"/>
  <c r="K3688" i="11"/>
  <c r="H3688" i="11" s="1"/>
  <c r="I3689" i="11"/>
  <c r="K3689" i="11"/>
  <c r="H3689" i="11" s="1"/>
  <c r="I3690" i="11"/>
  <c r="K3690" i="11"/>
  <c r="H3690" i="11" s="1"/>
  <c r="I3691" i="11"/>
  <c r="K3691" i="11"/>
  <c r="H3691" i="11" s="1"/>
  <c r="I3692" i="11"/>
  <c r="K3692" i="11"/>
  <c r="H3692" i="11" s="1"/>
  <c r="I3693" i="11"/>
  <c r="K3693" i="11"/>
  <c r="H3693" i="11" s="1"/>
  <c r="I3694" i="11"/>
  <c r="K3694" i="11"/>
  <c r="H3694" i="11" s="1"/>
  <c r="I3695" i="11"/>
  <c r="K3695" i="11"/>
  <c r="H3695" i="11" s="1"/>
  <c r="I3696" i="11"/>
  <c r="K3696" i="11"/>
  <c r="H3696" i="11" s="1"/>
  <c r="I3697" i="11"/>
  <c r="K3697" i="11"/>
  <c r="H3697" i="11" s="1"/>
  <c r="I3698" i="11"/>
  <c r="K3698" i="11"/>
  <c r="H3698" i="11" s="1"/>
  <c r="I3699" i="11"/>
  <c r="K3699" i="11"/>
  <c r="H3699" i="11" s="1"/>
  <c r="I3700" i="11"/>
  <c r="K3700" i="11"/>
  <c r="H3700" i="11" s="1"/>
  <c r="I3701" i="11"/>
  <c r="K3701" i="11"/>
  <c r="H3701" i="11" s="1"/>
  <c r="I3702" i="11"/>
  <c r="K3702" i="11"/>
  <c r="H3702" i="11" s="1"/>
  <c r="I3703" i="11"/>
  <c r="K3703" i="11"/>
  <c r="H3703" i="11" s="1"/>
  <c r="I3704" i="11"/>
  <c r="K3704" i="11"/>
  <c r="H3704" i="11" s="1"/>
  <c r="I3705" i="11"/>
  <c r="K3705" i="11"/>
  <c r="H3705" i="11" s="1"/>
  <c r="I3706" i="11"/>
  <c r="K3706" i="11"/>
  <c r="H3706" i="11" s="1"/>
  <c r="I3707" i="11"/>
  <c r="K3707" i="11"/>
  <c r="H3707" i="11" s="1"/>
  <c r="I3708" i="11"/>
  <c r="K3708" i="11"/>
  <c r="H3708" i="11" s="1"/>
  <c r="I3709" i="11"/>
  <c r="K3709" i="11"/>
  <c r="H3709" i="11" s="1"/>
  <c r="I3710" i="11"/>
  <c r="K3710" i="11"/>
  <c r="H3710" i="11" s="1"/>
  <c r="I3711" i="11"/>
  <c r="K3711" i="11"/>
  <c r="H3711" i="11" s="1"/>
  <c r="I3712" i="11"/>
  <c r="K3712" i="11"/>
  <c r="H3712" i="11" s="1"/>
  <c r="I3713" i="11"/>
  <c r="K3713" i="11"/>
  <c r="H3713" i="11" s="1"/>
  <c r="I3714" i="11"/>
  <c r="K3714" i="11"/>
  <c r="H3714" i="11" s="1"/>
  <c r="I3715" i="11"/>
  <c r="K3715" i="11"/>
  <c r="H3715" i="11" s="1"/>
  <c r="I3716" i="11"/>
  <c r="K3716" i="11"/>
  <c r="H3716" i="11" s="1"/>
  <c r="I3717" i="11"/>
  <c r="K3717" i="11"/>
  <c r="H3717" i="11" s="1"/>
  <c r="I3718" i="11"/>
  <c r="K3718" i="11"/>
  <c r="H3718" i="11" s="1"/>
  <c r="I3719" i="11"/>
  <c r="K3719" i="11"/>
  <c r="H3719" i="11" s="1"/>
  <c r="I3720" i="11"/>
  <c r="K3720" i="11"/>
  <c r="H3720" i="11" s="1"/>
  <c r="I3721" i="11"/>
  <c r="K3721" i="11"/>
  <c r="H3721" i="11" s="1"/>
  <c r="I3722" i="11"/>
  <c r="K3722" i="11"/>
  <c r="H3722" i="11" s="1"/>
  <c r="I3723" i="11"/>
  <c r="K3723" i="11"/>
  <c r="H3723" i="11" s="1"/>
  <c r="I3724" i="11"/>
  <c r="K3724" i="11"/>
  <c r="H3724" i="11" s="1"/>
  <c r="I3725" i="11"/>
  <c r="K3725" i="11"/>
  <c r="H3725" i="11" s="1"/>
  <c r="I3726" i="11"/>
  <c r="K3726" i="11"/>
  <c r="H3726" i="11" s="1"/>
  <c r="I3727" i="11"/>
  <c r="K3727" i="11"/>
  <c r="H3727" i="11" s="1"/>
  <c r="I3728" i="11"/>
  <c r="K3728" i="11"/>
  <c r="H3728" i="11" s="1"/>
  <c r="I3729" i="11"/>
  <c r="K3729" i="11"/>
  <c r="H3729" i="11" s="1"/>
  <c r="I3730" i="11"/>
  <c r="K3730" i="11"/>
  <c r="H3730" i="11" s="1"/>
  <c r="I3731" i="11"/>
  <c r="K3731" i="11"/>
  <c r="H3731" i="11" s="1"/>
  <c r="I3732" i="11"/>
  <c r="K3732" i="11"/>
  <c r="H3732" i="11" s="1"/>
  <c r="I3733" i="11"/>
  <c r="K3733" i="11"/>
  <c r="H3733" i="11" s="1"/>
  <c r="I3734" i="11"/>
  <c r="K3734" i="11"/>
  <c r="H3734" i="11" s="1"/>
  <c r="I3735" i="11"/>
  <c r="K3735" i="11"/>
  <c r="H3735" i="11" s="1"/>
  <c r="I3736" i="11"/>
  <c r="K3736" i="11"/>
  <c r="H3736" i="11" s="1"/>
  <c r="I3737" i="11"/>
  <c r="K3737" i="11"/>
  <c r="H3737" i="11" s="1"/>
  <c r="I3738" i="11"/>
  <c r="K3738" i="11"/>
  <c r="H3738" i="11" s="1"/>
  <c r="I3739" i="11"/>
  <c r="K3739" i="11"/>
  <c r="H3739" i="11" s="1"/>
  <c r="I3740" i="11"/>
  <c r="K3740" i="11"/>
  <c r="H3740" i="11" s="1"/>
  <c r="I3741" i="11"/>
  <c r="K3741" i="11"/>
  <c r="H3741" i="11" s="1"/>
  <c r="I3742" i="11"/>
  <c r="K3742" i="11"/>
  <c r="H3742" i="11" s="1"/>
  <c r="I3743" i="11"/>
  <c r="K3743" i="11"/>
  <c r="H3743" i="11" s="1"/>
  <c r="I3744" i="11"/>
  <c r="K3744" i="11"/>
  <c r="H3744" i="11" s="1"/>
  <c r="I3745" i="11"/>
  <c r="K3745" i="11"/>
  <c r="H3745" i="11" s="1"/>
  <c r="I3746" i="11"/>
  <c r="K3746" i="11"/>
  <c r="H3746" i="11" s="1"/>
  <c r="I3747" i="11"/>
  <c r="K3747" i="11"/>
  <c r="H3747" i="11" s="1"/>
  <c r="I3748" i="11"/>
  <c r="K3748" i="11"/>
  <c r="H3748" i="11" s="1"/>
  <c r="I3749" i="11"/>
  <c r="K3749" i="11"/>
  <c r="H3749" i="11" s="1"/>
  <c r="I3750" i="11"/>
  <c r="K3750" i="11"/>
  <c r="H3750" i="11" s="1"/>
  <c r="I3751" i="11"/>
  <c r="K3751" i="11"/>
  <c r="H3751" i="11" s="1"/>
  <c r="I3752" i="11"/>
  <c r="K3752" i="11"/>
  <c r="H3752" i="11" s="1"/>
  <c r="I3753" i="11"/>
  <c r="K3753" i="11"/>
  <c r="H3753" i="11" s="1"/>
  <c r="I3754" i="11"/>
  <c r="K3754" i="11"/>
  <c r="H3754" i="11" s="1"/>
  <c r="I3755" i="11"/>
  <c r="K3755" i="11"/>
  <c r="H3755" i="11" s="1"/>
  <c r="I3756" i="11"/>
  <c r="K3756" i="11"/>
  <c r="H3756" i="11" s="1"/>
  <c r="I3757" i="11"/>
  <c r="K3757" i="11"/>
  <c r="H3757" i="11" s="1"/>
  <c r="I3758" i="11"/>
  <c r="K3758" i="11"/>
  <c r="H3758" i="11" s="1"/>
  <c r="I3759" i="11"/>
  <c r="K3759" i="11"/>
  <c r="H3759" i="11" s="1"/>
  <c r="I3760" i="11"/>
  <c r="K3760" i="11"/>
  <c r="H3760" i="11" s="1"/>
  <c r="I3761" i="11"/>
  <c r="K3761" i="11"/>
  <c r="H3761" i="11" s="1"/>
  <c r="I3762" i="11"/>
  <c r="K3762" i="11"/>
  <c r="H3762" i="11" s="1"/>
  <c r="I3763" i="11"/>
  <c r="K3763" i="11"/>
  <c r="H3763" i="11" s="1"/>
  <c r="I3764" i="11"/>
  <c r="K3764" i="11"/>
  <c r="H3764" i="11" s="1"/>
  <c r="I3765" i="11"/>
  <c r="K3765" i="11"/>
  <c r="H3765" i="11" s="1"/>
  <c r="I3766" i="11"/>
  <c r="K3766" i="11"/>
  <c r="H3766" i="11" s="1"/>
  <c r="I3767" i="11"/>
  <c r="K3767" i="11"/>
  <c r="H3767" i="11" s="1"/>
  <c r="I3768" i="11"/>
  <c r="K3768" i="11"/>
  <c r="H3768" i="11" s="1"/>
  <c r="I3769" i="11"/>
  <c r="K3769" i="11"/>
  <c r="H3769" i="11" s="1"/>
  <c r="I3770" i="11"/>
  <c r="K3770" i="11"/>
  <c r="H3770" i="11" s="1"/>
  <c r="I3771" i="11"/>
  <c r="K3771" i="11"/>
  <c r="H3771" i="11" s="1"/>
  <c r="I3772" i="11"/>
  <c r="K3772" i="11"/>
  <c r="H3772" i="11" s="1"/>
  <c r="I3773" i="11"/>
  <c r="K3773" i="11"/>
  <c r="H3773" i="11" s="1"/>
  <c r="I3774" i="11"/>
  <c r="K3774" i="11"/>
  <c r="H3774" i="11" s="1"/>
  <c r="I3775" i="11"/>
  <c r="K3775" i="11"/>
  <c r="H3775" i="11" s="1"/>
  <c r="I3776" i="11"/>
  <c r="K3776" i="11"/>
  <c r="H3776" i="11" s="1"/>
  <c r="I3777" i="11"/>
  <c r="K3777" i="11"/>
  <c r="H3777" i="11" s="1"/>
  <c r="I3778" i="11"/>
  <c r="K3778" i="11"/>
  <c r="H3778" i="11" s="1"/>
  <c r="I3779" i="11"/>
  <c r="K3779" i="11"/>
  <c r="H3779" i="11" s="1"/>
  <c r="I3780" i="11"/>
  <c r="K3780" i="11"/>
  <c r="H3780" i="11" s="1"/>
  <c r="I3781" i="11"/>
  <c r="K3781" i="11"/>
  <c r="H3781" i="11" s="1"/>
  <c r="I3782" i="11"/>
  <c r="K3782" i="11"/>
  <c r="H3782" i="11" s="1"/>
  <c r="I3783" i="11"/>
  <c r="K3786" i="11"/>
  <c r="H3786" i="11" s="1"/>
  <c r="K3824" i="11"/>
  <c r="H3824" i="11" s="1"/>
  <c r="I3828" i="11"/>
  <c r="K3832" i="11"/>
  <c r="H3832" i="11" s="1"/>
  <c r="I3840" i="11"/>
  <c r="I3847" i="11"/>
  <c r="K3849" i="11"/>
  <c r="H3849" i="11" s="1"/>
  <c r="K3851" i="11"/>
  <c r="H3851" i="11" s="1"/>
  <c r="K3854" i="11"/>
  <c r="H3854" i="11" s="1"/>
  <c r="K3856" i="11"/>
  <c r="H3856" i="11" s="1"/>
  <c r="I3879" i="11"/>
  <c r="I3882" i="11"/>
  <c r="K4069" i="11"/>
  <c r="H4069" i="11" s="1"/>
  <c r="I4309" i="11"/>
  <c r="K4318" i="11"/>
  <c r="H4318" i="11" s="1"/>
  <c r="I4335" i="11"/>
  <c r="K4338" i="11"/>
  <c r="H4338" i="11" s="1"/>
  <c r="I4342" i="11"/>
  <c r="I4487" i="11"/>
  <c r="K4508" i="11"/>
  <c r="H4508" i="11" s="1"/>
  <c r="K4512" i="11"/>
  <c r="H4512" i="11" s="1"/>
  <c r="K4519" i="11"/>
  <c r="H4519" i="11" s="1"/>
  <c r="K4524" i="11"/>
  <c r="H4524" i="11" s="1"/>
  <c r="I4530" i="11"/>
  <c r="I4533" i="11"/>
  <c r="I4541" i="11"/>
  <c r="I4545" i="11"/>
  <c r="K4549" i="11"/>
  <c r="H4549" i="11" s="1"/>
  <c r="K4564" i="11"/>
  <c r="H4564" i="11" s="1"/>
  <c r="K4566" i="11"/>
  <c r="H4566" i="11" s="1"/>
  <c r="I4573" i="11"/>
  <c r="I4576" i="11"/>
  <c r="K4582" i="11"/>
  <c r="H4582" i="11" s="1"/>
  <c r="K4619" i="11"/>
  <c r="H4619" i="11" s="1"/>
  <c r="K4622" i="11"/>
  <c r="H4622" i="11" s="1"/>
  <c r="K4625" i="11"/>
  <c r="H4625" i="11" s="1"/>
  <c r="K4630" i="11"/>
  <c r="H4630" i="11" s="1"/>
  <c r="K4635" i="11"/>
  <c r="H4635" i="11" s="1"/>
  <c r="I4637" i="11"/>
  <c r="K4640" i="11"/>
  <c r="H4640" i="11" s="1"/>
  <c r="K4647" i="11"/>
  <c r="H4647" i="11" s="1"/>
  <c r="I4650" i="11"/>
  <c r="I4652" i="11"/>
  <c r="I4654" i="11"/>
  <c r="K4656" i="11"/>
  <c r="H4656" i="11" s="1"/>
  <c r="K4663" i="11"/>
  <c r="H4663" i="11" s="1"/>
  <c r="I4687" i="11"/>
  <c r="K4689" i="11"/>
  <c r="H4689" i="11" s="1"/>
  <c r="I4695" i="11"/>
  <c r="I4701" i="11"/>
  <c r="K4703" i="11"/>
  <c r="H4703" i="11" s="1"/>
  <c r="I4708" i="11"/>
  <c r="I4710" i="11"/>
  <c r="I4715" i="11"/>
  <c r="I4734" i="11"/>
  <c r="I4736" i="11"/>
  <c r="I4740" i="11"/>
  <c r="K4742" i="11"/>
  <c r="H4742" i="11" s="1"/>
  <c r="I4748" i="11"/>
  <c r="K4750" i="11"/>
  <c r="H4750" i="11" s="1"/>
  <c r="I4753" i="11"/>
  <c r="I4758" i="11"/>
  <c r="I4766" i="11"/>
  <c r="K4768" i="11"/>
  <c r="H4768" i="11" s="1"/>
  <c r="I4776" i="11"/>
  <c r="I4782" i="11"/>
  <c r="I4785" i="11"/>
  <c r="I4790" i="11"/>
  <c r="K4795" i="11"/>
  <c r="H4795" i="11" s="1"/>
  <c r="I4798" i="11"/>
  <c r="K4801" i="11"/>
  <c r="H4801" i="11" s="1"/>
  <c r="K4806" i="11"/>
  <c r="H4806" i="11" s="1"/>
  <c r="K4814" i="11"/>
  <c r="H4814" i="11" s="1"/>
  <c r="I4819" i="11"/>
  <c r="I4822" i="11"/>
  <c r="I4824" i="11"/>
  <c r="I4827" i="11"/>
  <c r="K4830" i="11"/>
  <c r="H4830" i="11" s="1"/>
  <c r="I4831" i="11"/>
  <c r="K4842" i="11"/>
  <c r="H4842" i="11" s="1"/>
  <c r="I4850" i="11"/>
  <c r="K4853" i="11"/>
  <c r="H4853" i="11" s="1"/>
  <c r="K4856" i="11"/>
  <c r="H4856" i="11" s="1"/>
  <c r="I4859" i="11"/>
  <c r="K4860" i="11"/>
  <c r="H4860" i="11" s="1"/>
  <c r="I4863" i="11"/>
  <c r="K4873" i="11"/>
  <c r="H4873" i="11" s="1"/>
  <c r="I4876" i="11"/>
  <c r="K4881" i="11"/>
  <c r="H4881" i="11" s="1"/>
  <c r="I4886" i="11"/>
  <c r="K4889" i="11"/>
  <c r="H4889" i="11" s="1"/>
  <c r="K4893" i="11"/>
  <c r="H4893" i="11" s="1"/>
  <c r="I4911" i="11"/>
  <c r="I4915" i="11"/>
  <c r="K4917" i="11"/>
  <c r="H4917" i="11" s="1"/>
  <c r="K4921" i="11"/>
  <c r="H4921" i="11" s="1"/>
  <c r="K4925" i="11"/>
  <c r="H4925" i="11" s="1"/>
  <c r="I4928" i="11"/>
  <c r="I4935" i="11"/>
  <c r="K4937" i="11"/>
  <c r="H4937" i="11" s="1"/>
  <c r="K4939" i="11"/>
  <c r="H4939" i="11" s="1"/>
  <c r="I4942" i="11"/>
  <c r="K4944" i="11"/>
  <c r="H4944" i="11" s="1"/>
  <c r="K4947" i="11"/>
  <c r="H4947" i="11" s="1"/>
  <c r="K4957" i="11"/>
  <c r="H4957" i="11" s="1"/>
  <c r="K4969" i="11"/>
  <c r="H4969" i="11" s="1"/>
  <c r="K4343" i="11"/>
  <c r="H4343" i="11" s="1"/>
  <c r="I4344" i="11"/>
  <c r="K4344" i="11"/>
  <c r="H4344" i="11" s="1"/>
  <c r="I4345" i="11"/>
  <c r="K4345" i="11"/>
  <c r="H4345" i="11" s="1"/>
  <c r="I4346" i="11"/>
  <c r="K4346" i="11"/>
  <c r="H4346" i="11" s="1"/>
  <c r="I4347" i="11"/>
  <c r="K4347" i="11"/>
  <c r="H4347" i="11" s="1"/>
  <c r="I4348" i="11"/>
  <c r="K4348" i="11"/>
  <c r="H4348" i="11" s="1"/>
  <c r="I4349" i="11"/>
  <c r="K4349" i="11"/>
  <c r="H4349" i="11" s="1"/>
  <c r="I4350" i="11"/>
  <c r="K4350" i="11"/>
  <c r="H4350" i="11" s="1"/>
  <c r="I4351" i="11"/>
  <c r="K4351" i="11"/>
  <c r="H4351" i="11" s="1"/>
  <c r="I4352" i="11"/>
  <c r="K4352" i="11"/>
  <c r="H4352" i="11" s="1"/>
  <c r="I4353" i="11"/>
  <c r="K4353" i="11"/>
  <c r="H4353" i="11" s="1"/>
  <c r="I4354" i="11"/>
  <c r="K4354" i="11"/>
  <c r="H4354" i="11" s="1"/>
  <c r="I4355" i="11"/>
  <c r="K4355" i="11"/>
  <c r="H4355" i="11" s="1"/>
  <c r="I4356" i="11"/>
  <c r="K4356" i="11"/>
  <c r="H4356" i="11" s="1"/>
  <c r="I4357" i="11"/>
  <c r="K4357" i="11"/>
  <c r="H4357" i="11" s="1"/>
  <c r="I4358" i="11"/>
  <c r="K4358" i="11"/>
  <c r="H4358" i="11" s="1"/>
  <c r="I4359" i="11"/>
  <c r="K4359" i="11"/>
  <c r="H4359" i="11" s="1"/>
  <c r="I4360" i="11"/>
  <c r="K4360" i="11"/>
  <c r="H4360" i="11" s="1"/>
  <c r="I4361" i="11"/>
  <c r="K4361" i="11"/>
  <c r="H4361" i="11" s="1"/>
  <c r="I4362" i="11"/>
  <c r="K4362" i="11"/>
  <c r="H4362" i="11" s="1"/>
  <c r="I4363" i="11"/>
  <c r="K4363" i="11"/>
  <c r="H4363" i="11" s="1"/>
  <c r="I4364" i="11"/>
  <c r="K4364" i="11"/>
  <c r="H4364" i="11" s="1"/>
  <c r="I4365" i="11"/>
  <c r="K4365" i="11"/>
  <c r="H4365" i="11" s="1"/>
  <c r="I4366" i="11"/>
  <c r="K4366" i="11"/>
  <c r="H4366" i="11" s="1"/>
  <c r="I4367" i="11"/>
  <c r="K4367" i="11"/>
  <c r="H4367" i="11" s="1"/>
  <c r="I4368" i="11"/>
  <c r="K4368" i="11"/>
  <c r="H4368" i="11" s="1"/>
  <c r="I4369" i="11"/>
  <c r="K4369" i="11"/>
  <c r="H4369" i="11" s="1"/>
  <c r="I4370" i="11"/>
  <c r="K4370" i="11"/>
  <c r="H4370" i="11" s="1"/>
  <c r="I4371" i="11"/>
  <c r="K4371" i="11"/>
  <c r="H4371" i="11" s="1"/>
  <c r="I4372" i="11"/>
  <c r="K4372" i="11"/>
  <c r="H4372" i="11" s="1"/>
  <c r="I4373" i="11"/>
  <c r="K4373" i="11"/>
  <c r="H4373" i="11" s="1"/>
  <c r="I4374" i="11"/>
  <c r="K4374" i="11"/>
  <c r="H4374" i="11" s="1"/>
  <c r="I4375" i="11"/>
  <c r="K4375" i="11"/>
  <c r="H4375" i="11" s="1"/>
  <c r="I4376" i="11"/>
  <c r="K4376" i="11"/>
  <c r="H4376" i="11" s="1"/>
  <c r="I4377" i="11"/>
  <c r="K4377" i="11"/>
  <c r="H4377" i="11" s="1"/>
  <c r="I4378" i="11"/>
  <c r="K4378" i="11"/>
  <c r="H4378" i="11" s="1"/>
  <c r="I4379" i="11"/>
  <c r="K4379" i="11"/>
  <c r="H4379" i="11" s="1"/>
  <c r="I4380" i="11"/>
  <c r="K4380" i="11"/>
  <c r="H4380" i="11" s="1"/>
  <c r="I4381" i="11"/>
  <c r="K4381" i="11"/>
  <c r="H4381" i="11" s="1"/>
  <c r="I4382" i="11"/>
  <c r="K4382" i="11"/>
  <c r="H4382" i="11" s="1"/>
  <c r="I4383" i="11"/>
  <c r="K4383" i="11"/>
  <c r="H4383" i="11" s="1"/>
  <c r="I4384" i="11"/>
  <c r="K4384" i="11"/>
  <c r="H4384" i="11" s="1"/>
  <c r="I4385" i="11"/>
  <c r="K4385" i="11"/>
  <c r="H4385" i="11" s="1"/>
  <c r="I4386" i="11"/>
  <c r="K4386" i="11"/>
  <c r="H4386" i="11" s="1"/>
  <c r="I4387" i="11"/>
  <c r="K4387" i="11"/>
  <c r="H4387" i="11" s="1"/>
  <c r="I4388" i="11"/>
  <c r="K4388" i="11"/>
  <c r="H4388" i="11" s="1"/>
  <c r="I4389" i="11"/>
  <c r="K4389" i="11"/>
  <c r="H4389" i="11" s="1"/>
  <c r="I4390" i="11"/>
  <c r="K4390" i="11"/>
  <c r="H4390" i="11" s="1"/>
  <c r="I4391" i="11"/>
  <c r="K4391" i="11"/>
  <c r="H4391" i="11" s="1"/>
  <c r="I4392" i="11"/>
  <c r="K4392" i="11"/>
  <c r="H4392" i="11" s="1"/>
  <c r="I4393" i="11"/>
  <c r="K4393" i="11"/>
  <c r="H4393" i="11" s="1"/>
  <c r="I4394" i="11"/>
  <c r="K4394" i="11"/>
  <c r="H4394" i="11" s="1"/>
  <c r="I4395" i="11"/>
  <c r="K4395" i="11"/>
  <c r="H4395" i="11" s="1"/>
  <c r="I4396" i="11"/>
  <c r="K4396" i="11"/>
  <c r="H4396" i="11" s="1"/>
  <c r="I4397" i="11"/>
  <c r="K4397" i="11"/>
  <c r="H4397" i="11" s="1"/>
  <c r="I4398" i="11"/>
  <c r="K4398" i="11"/>
  <c r="H4398" i="11" s="1"/>
  <c r="I4399" i="11"/>
  <c r="K4399" i="11"/>
  <c r="H4399" i="11" s="1"/>
  <c r="I4400" i="11"/>
  <c r="K4400" i="11"/>
  <c r="H4400" i="11" s="1"/>
  <c r="I4401" i="11"/>
  <c r="K4401" i="11"/>
  <c r="H4401" i="11" s="1"/>
  <c r="I4402" i="11"/>
  <c r="K4402" i="11"/>
  <c r="H4402" i="11" s="1"/>
  <c r="I4403" i="11"/>
  <c r="K4403" i="11"/>
  <c r="H4403" i="11" s="1"/>
  <c r="I4404" i="11"/>
  <c r="K4404" i="11"/>
  <c r="H4404" i="11" s="1"/>
  <c r="I4405" i="11"/>
  <c r="K4405" i="11"/>
  <c r="H4405" i="11" s="1"/>
  <c r="I4406" i="11"/>
  <c r="K4406" i="11"/>
  <c r="H4406" i="11" s="1"/>
  <c r="I4407" i="11"/>
  <c r="K4407" i="11"/>
  <c r="H4407" i="11" s="1"/>
  <c r="I4408" i="11"/>
  <c r="K4408" i="11"/>
  <c r="H4408" i="11" s="1"/>
  <c r="I4409" i="11"/>
  <c r="K4409" i="11"/>
  <c r="H4409" i="11" s="1"/>
  <c r="I4410" i="11"/>
  <c r="K4410" i="11"/>
  <c r="H4410" i="11" s="1"/>
  <c r="I4411" i="11"/>
  <c r="K4411" i="11"/>
  <c r="H4411" i="11" s="1"/>
  <c r="I4412" i="11"/>
  <c r="K4412" i="11"/>
  <c r="H4412" i="11" s="1"/>
  <c r="I4413" i="11"/>
  <c r="K4413" i="11"/>
  <c r="H4413" i="11" s="1"/>
  <c r="I4414" i="11"/>
  <c r="K4414" i="11"/>
  <c r="H4414" i="11" s="1"/>
  <c r="I4415" i="11"/>
  <c r="K4415" i="11"/>
  <c r="H4415" i="11" s="1"/>
  <c r="I4416" i="11"/>
  <c r="K4416" i="11"/>
  <c r="H4416" i="11" s="1"/>
  <c r="I4417" i="11"/>
  <c r="K4417" i="11"/>
  <c r="H4417" i="11" s="1"/>
  <c r="I4418" i="11"/>
  <c r="K4418" i="11"/>
  <c r="H4418" i="11" s="1"/>
  <c r="I4419" i="11"/>
  <c r="K4419" i="11"/>
  <c r="H4419" i="11" s="1"/>
  <c r="I4420" i="11"/>
  <c r="K4420" i="11"/>
  <c r="H4420" i="11" s="1"/>
  <c r="I4421" i="11"/>
  <c r="K4421" i="11"/>
  <c r="H4421" i="11" s="1"/>
  <c r="I4422" i="11"/>
  <c r="K4422" i="11"/>
  <c r="H4422" i="11" s="1"/>
  <c r="I4423" i="11"/>
  <c r="K4423" i="11"/>
  <c r="H4423" i="11" s="1"/>
  <c r="I4424" i="11"/>
  <c r="K4424" i="11"/>
  <c r="H4424" i="11" s="1"/>
  <c r="I4425" i="11"/>
  <c r="K4425" i="11"/>
  <c r="H4425" i="11" s="1"/>
  <c r="I4426" i="11"/>
  <c r="K4426" i="11"/>
  <c r="H4426" i="11" s="1"/>
  <c r="I4427" i="11"/>
  <c r="K4427" i="11"/>
  <c r="H4427" i="11" s="1"/>
  <c r="I4428" i="11"/>
  <c r="K4428" i="11"/>
  <c r="H4428" i="11" s="1"/>
  <c r="I4429" i="11"/>
  <c r="K4429" i="11"/>
  <c r="H4429" i="11" s="1"/>
  <c r="I4430" i="11"/>
  <c r="K4430" i="11"/>
  <c r="H4430" i="11" s="1"/>
  <c r="I4431" i="11"/>
  <c r="K4431" i="11"/>
  <c r="H4431" i="11" s="1"/>
  <c r="I4432" i="11"/>
  <c r="K4432" i="11"/>
  <c r="H4432" i="11" s="1"/>
  <c r="I4433" i="11"/>
  <c r="K4433" i="11"/>
  <c r="H4433" i="11" s="1"/>
  <c r="I4434" i="11"/>
  <c r="K4434" i="11"/>
  <c r="H4434" i="11" s="1"/>
  <c r="I4435" i="11"/>
  <c r="K4435" i="11"/>
  <c r="H4435" i="11" s="1"/>
  <c r="I4436" i="11"/>
  <c r="K4436" i="11"/>
  <c r="H4436" i="11" s="1"/>
  <c r="I4437" i="11"/>
  <c r="K4437" i="11"/>
  <c r="H4437" i="11" s="1"/>
  <c r="I4438" i="11"/>
  <c r="K4438" i="11"/>
  <c r="H4438" i="11" s="1"/>
  <c r="I4439" i="11"/>
  <c r="K4439" i="11"/>
  <c r="H4439" i="11" s="1"/>
  <c r="I4440" i="11"/>
  <c r="K4440" i="11"/>
  <c r="H4440" i="11" s="1"/>
  <c r="I4441" i="11"/>
  <c r="K4441" i="11"/>
  <c r="H4441" i="11" s="1"/>
  <c r="I4442" i="11"/>
  <c r="K4442" i="11"/>
  <c r="H4442" i="11" s="1"/>
  <c r="I4443" i="11"/>
  <c r="K4443" i="11"/>
  <c r="H4443" i="11" s="1"/>
  <c r="I4444" i="11"/>
  <c r="K4444" i="11"/>
  <c r="H4444" i="11" s="1"/>
  <c r="I4445" i="11"/>
  <c r="K4445" i="11"/>
  <c r="H4445" i="11" s="1"/>
  <c r="I4446" i="11"/>
  <c r="K4446" i="11"/>
  <c r="H4446" i="11" s="1"/>
  <c r="I4447" i="11"/>
  <c r="K4447" i="11"/>
  <c r="H4447" i="11" s="1"/>
  <c r="I4448" i="11"/>
  <c r="K4448" i="11"/>
  <c r="H4448" i="11" s="1"/>
  <c r="I4449" i="11"/>
  <c r="K4449" i="11"/>
  <c r="H4449" i="11" s="1"/>
  <c r="I4450" i="11"/>
  <c r="K4450" i="11"/>
  <c r="H4450" i="11" s="1"/>
  <c r="I4451" i="11"/>
  <c r="K4451" i="11"/>
  <c r="H4451" i="11" s="1"/>
  <c r="I4452" i="11"/>
  <c r="K4452" i="11"/>
  <c r="H4452" i="11" s="1"/>
  <c r="I4453" i="11"/>
  <c r="K4453" i="11"/>
  <c r="H4453" i="11" s="1"/>
  <c r="I4454" i="11"/>
  <c r="K4454" i="11"/>
  <c r="H4454" i="11" s="1"/>
  <c r="I4455" i="11"/>
  <c r="K4455" i="11"/>
  <c r="H4455" i="11" s="1"/>
  <c r="I4456" i="11"/>
  <c r="K4456" i="11"/>
  <c r="H4456" i="11" s="1"/>
  <c r="I4457" i="11"/>
  <c r="K4457" i="11"/>
  <c r="H4457" i="11" s="1"/>
  <c r="I4458" i="11"/>
  <c r="K4458" i="11"/>
  <c r="H4458" i="11" s="1"/>
  <c r="I4459" i="11"/>
  <c r="K4459" i="11"/>
  <c r="H4459" i="11" s="1"/>
  <c r="I4460" i="11"/>
  <c r="K4460" i="11"/>
  <c r="H4460" i="11" s="1"/>
  <c r="I4461" i="11"/>
  <c r="K4461" i="11"/>
  <c r="H4461" i="11" s="1"/>
  <c r="I4462" i="11"/>
  <c r="K4462" i="11"/>
  <c r="H4462" i="11" s="1"/>
  <c r="I4463" i="11"/>
  <c r="K4463" i="11"/>
  <c r="H4463" i="11" s="1"/>
  <c r="I4464" i="11"/>
  <c r="K4464" i="11"/>
  <c r="H4464" i="11" s="1"/>
  <c r="I4465" i="11"/>
  <c r="K4465" i="11"/>
  <c r="H4465" i="11" s="1"/>
  <c r="I4466" i="11"/>
  <c r="K4466" i="11"/>
  <c r="H4466" i="11" s="1"/>
  <c r="I4467" i="11"/>
  <c r="K4467" i="11"/>
  <c r="H4467" i="11" s="1"/>
  <c r="I4468" i="11"/>
  <c r="K4468" i="11"/>
  <c r="H4468" i="11" s="1"/>
  <c r="I4469" i="11"/>
  <c r="K4469" i="11"/>
  <c r="H4469" i="11" s="1"/>
  <c r="I4470" i="11"/>
  <c r="K4470" i="11"/>
  <c r="H4470" i="11" s="1"/>
  <c r="I4471" i="11"/>
  <c r="K4471" i="11"/>
  <c r="H4471" i="11" s="1"/>
  <c r="I4472" i="11"/>
  <c r="K4472" i="11"/>
  <c r="H4472" i="11" s="1"/>
  <c r="I4473" i="11"/>
  <c r="K4473" i="11"/>
  <c r="H4473" i="11" s="1"/>
  <c r="I4474" i="11"/>
  <c r="K4474" i="11"/>
  <c r="H4474" i="11" s="1"/>
  <c r="I4475" i="11"/>
  <c r="K4475" i="11"/>
  <c r="H4475" i="11" s="1"/>
  <c r="I4476" i="11"/>
  <c r="K4476" i="11"/>
  <c r="H4476" i="11" s="1"/>
  <c r="I4477" i="11"/>
  <c r="K4477" i="11"/>
  <c r="H4477" i="11" s="1"/>
  <c r="I4478" i="11"/>
  <c r="K4478" i="11"/>
  <c r="H4478" i="11" s="1"/>
  <c r="I4479" i="11"/>
  <c r="K4479" i="11"/>
  <c r="H4479" i="11" s="1"/>
  <c r="I4480" i="11"/>
  <c r="K4480" i="11"/>
  <c r="H4480" i="11" s="1"/>
  <c r="I4481" i="11"/>
  <c r="K4481" i="11"/>
  <c r="H4481" i="11" s="1"/>
  <c r="I4482" i="11"/>
  <c r="K4482" i="11"/>
  <c r="H4482" i="11" s="1"/>
  <c r="I4483" i="11"/>
  <c r="K4483" i="11"/>
  <c r="H4483" i="11" s="1"/>
  <c r="I4484" i="11"/>
  <c r="K4484" i="11"/>
  <c r="H4484" i="11" s="1"/>
  <c r="I4485" i="11"/>
  <c r="K4485" i="11"/>
  <c r="H4485" i="11" s="1"/>
  <c r="I4486" i="11"/>
  <c r="K4490" i="11"/>
  <c r="H4490" i="11" s="1"/>
  <c r="K4497" i="11"/>
  <c r="H4497" i="11" s="1"/>
  <c r="K4502" i="11"/>
  <c r="H4502" i="11" s="1"/>
  <c r="I4509" i="11"/>
  <c r="I4511" i="11"/>
  <c r="I4513" i="11"/>
  <c r="K4517" i="11"/>
  <c r="H4517" i="11" s="1"/>
  <c r="K4583" i="11"/>
  <c r="H4583" i="11" s="1"/>
  <c r="I4585" i="11"/>
  <c r="K4587" i="11"/>
  <c r="H4587" i="11" s="1"/>
  <c r="I4592" i="11"/>
  <c r="I4595" i="11"/>
  <c r="I4598" i="11"/>
  <c r="I4601" i="11"/>
  <c r="K4604" i="11"/>
  <c r="H4604" i="11" s="1"/>
  <c r="I4607" i="11"/>
  <c r="I4609" i="11"/>
  <c r="I4614" i="11"/>
  <c r="I4626" i="11"/>
  <c r="I4629" i="11"/>
  <c r="I4642" i="11"/>
  <c r="I4644" i="11"/>
  <c r="K4646" i="11"/>
  <c r="H4646" i="11" s="1"/>
  <c r="I4648" i="11"/>
  <c r="K4651" i="11"/>
  <c r="H4651" i="11" s="1"/>
  <c r="K4653" i="11"/>
  <c r="H4653" i="11" s="1"/>
  <c r="I4655" i="11"/>
  <c r="K4658" i="11"/>
  <c r="H4658" i="11" s="1"/>
  <c r="K4667" i="11"/>
  <c r="H4667" i="11" s="1"/>
  <c r="K4669" i="11"/>
  <c r="H4669" i="11" s="1"/>
  <c r="K4673" i="11"/>
  <c r="H4673" i="11" s="1"/>
  <c r="I4681" i="11"/>
  <c r="I4703" i="11"/>
  <c r="I4705" i="11"/>
  <c r="I4707" i="11"/>
  <c r="K4711" i="11"/>
  <c r="H4711" i="11" s="1"/>
  <c r="K4717" i="11"/>
  <c r="H4717" i="11" s="1"/>
  <c r="I4720" i="11"/>
  <c r="K4723" i="11"/>
  <c r="H4723" i="11" s="1"/>
  <c r="I4728" i="11"/>
  <c r="K4734" i="11"/>
  <c r="H4734" i="11" s="1"/>
  <c r="K4737" i="11"/>
  <c r="H4737" i="11" s="1"/>
  <c r="K4745" i="11"/>
  <c r="H4745" i="11" s="1"/>
  <c r="I4750" i="11"/>
  <c r="I4754" i="11"/>
  <c r="I4765" i="11"/>
  <c r="I4779" i="11"/>
  <c r="I4789" i="11"/>
  <c r="I4791" i="11"/>
  <c r="K4794" i="11"/>
  <c r="H4794" i="11" s="1"/>
  <c r="K4800" i="11"/>
  <c r="H4800" i="11" s="1"/>
  <c r="K4803" i="11"/>
  <c r="H4803" i="11" s="1"/>
  <c r="I4817" i="11"/>
  <c r="K4819" i="11"/>
  <c r="H4819" i="11" s="1"/>
  <c r="K4821" i="11"/>
  <c r="H4821" i="11" s="1"/>
  <c r="I4830" i="11"/>
  <c r="I4834" i="11"/>
  <c r="K4836" i="11"/>
  <c r="H4836" i="11" s="1"/>
  <c r="K4838" i="11"/>
  <c r="H4838" i="11" s="1"/>
  <c r="I4842" i="11"/>
  <c r="I4846" i="11"/>
  <c r="K4851" i="11"/>
  <c r="H4851" i="11" s="1"/>
  <c r="K4855" i="11"/>
  <c r="H4855" i="11" s="1"/>
  <c r="K4867" i="11"/>
  <c r="H4867" i="11" s="1"/>
  <c r="K4869" i="11"/>
  <c r="H4869" i="11" s="1"/>
  <c r="I4873" i="11"/>
  <c r="K4876" i="11"/>
  <c r="H4876" i="11" s="1"/>
  <c r="K4878" i="11"/>
  <c r="H4878" i="11" s="1"/>
  <c r="I4881" i="11"/>
  <c r="K4883" i="11"/>
  <c r="H4883" i="11" s="1"/>
  <c r="K4885" i="11"/>
  <c r="H4885" i="11" s="1"/>
  <c r="I4889" i="11"/>
  <c r="I4892" i="11"/>
  <c r="K4895" i="11"/>
  <c r="H4895" i="11" s="1"/>
  <c r="I4902" i="11"/>
  <c r="I4905" i="11"/>
  <c r="K4906" i="11"/>
  <c r="H4906" i="11" s="1"/>
  <c r="I4909" i="11"/>
  <c r="I4913" i="11"/>
  <c r="K4916" i="11"/>
  <c r="H4916" i="11" s="1"/>
  <c r="K4918" i="11"/>
  <c r="H4918" i="11" s="1"/>
  <c r="I4922" i="11"/>
  <c r="K4923" i="11"/>
  <c r="H4923" i="11" s="1"/>
  <c r="K4926" i="11"/>
  <c r="H4926" i="11" s="1"/>
  <c r="K4971" i="11"/>
  <c r="H4971" i="11" s="1"/>
  <c r="K4975" i="11"/>
  <c r="H4975" i="11" s="1"/>
  <c r="I4977" i="11"/>
  <c r="K4979" i="11"/>
  <c r="H4979" i="11" s="1"/>
  <c r="I4980" i="11"/>
  <c r="K16" i="11"/>
  <c r="H16" i="11" s="1"/>
  <c r="D3" i="3"/>
  <c r="A1" i="6" a="1"/>
  <c r="A1" i="6" s="1"/>
  <c r="P3" i="1" a="1"/>
  <c r="P3" i="1" s="1"/>
  <c r="T3" i="3"/>
  <c r="H3" i="10" a="1"/>
  <c r="C3" i="3"/>
  <c r="P3" i="3" s="1"/>
  <c r="E3" i="3"/>
  <c r="F3" i="3" s="1"/>
  <c r="N3" i="1"/>
  <c r="I3" i="6"/>
  <c r="S3" i="3" a="1"/>
  <c r="S4" i="3" l="1" a="1"/>
  <c r="S4" i="3" s="1"/>
  <c r="P4" i="3"/>
  <c r="E3" i="10"/>
  <c r="H3" i="10"/>
  <c r="A3" i="10" s="1" a="1"/>
  <c r="A1" i="1" a="1"/>
  <c r="A1" i="1" s="1"/>
  <c r="O3" i="1"/>
  <c r="S3" i="3"/>
  <c r="O5" i="1" l="1"/>
  <c r="O4" i="1"/>
  <c r="U4" i="3"/>
  <c r="V4" i="3"/>
  <c r="W4" i="3" s="1" a="1"/>
  <c r="W4" i="3" s="1"/>
  <c r="A3" i="11" a="1"/>
  <c r="A3" i="10"/>
  <c r="V3" i="3"/>
  <c r="W3" i="3" s="1" a="1"/>
  <c r="W3" i="3" s="1"/>
  <c r="U3" i="3"/>
  <c r="M4" i="11" l="1" a="1"/>
  <c r="M4" i="11" s="1"/>
  <c r="M5" i="11" a="1"/>
  <c r="M5" i="11" s="1"/>
  <c r="A3" i="11"/>
  <c r="M7" i="11" a="1"/>
  <c r="M7" i="11" s="1"/>
  <c r="K7" i="11"/>
  <c r="I7" i="11"/>
  <c r="K4" i="11"/>
  <c r="K5" i="11"/>
  <c r="I6" i="11"/>
  <c r="I4" i="11"/>
  <c r="I5" i="11"/>
  <c r="K6" i="11"/>
  <c r="M6" i="11" a="1"/>
  <c r="M6" i="11" s="1"/>
  <c r="A1" i="3" a="1"/>
  <c r="A1" i="3" s="1"/>
  <c r="A1" i="11" s="1" a="1"/>
  <c r="A1" i="11" s="1"/>
  <c r="K3" i="10" a="1"/>
  <c r="H4" i="11" l="1"/>
  <c r="H7" i="11"/>
  <c r="H5" i="11"/>
  <c r="H6" i="11"/>
  <c r="K3" i="10"/>
  <c r="D3" i="10" s="1" a="1"/>
  <c r="K3" i="11"/>
  <c r="I3" i="11"/>
  <c r="M3" i="11" a="1"/>
  <c r="M3" i="11" s="1"/>
  <c r="H3" i="11" l="1"/>
  <c r="E29" i="11" a="1"/>
  <c r="E29" i="11" s="1"/>
  <c r="E155" i="11" a="1"/>
  <c r="E155" i="11" s="1"/>
  <c r="E160" i="11" a="1"/>
  <c r="E160" i="11" s="1"/>
  <c r="E259" i="11" a="1"/>
  <c r="E259" i="11" s="1"/>
  <c r="E268" i="11" a="1"/>
  <c r="E268" i="11" s="1"/>
  <c r="E275" i="11" a="1"/>
  <c r="E275" i="11" s="1"/>
  <c r="E282" i="11" a="1"/>
  <c r="E282" i="11" s="1"/>
  <c r="E287" i="11" a="1"/>
  <c r="E287" i="11" s="1"/>
  <c r="E292" i="11" a="1"/>
  <c r="E292" i="11" s="1"/>
  <c r="E293" i="11" a="1"/>
  <c r="E293" i="11" s="1"/>
  <c r="E308" i="11" a="1"/>
  <c r="E308" i="11" s="1"/>
  <c r="E310" i="11" a="1"/>
  <c r="E310" i="11" s="1"/>
  <c r="E316" i="11" a="1"/>
  <c r="E316" i="11" s="1"/>
  <c r="E335" i="11" a="1"/>
  <c r="E335" i="11" s="1"/>
  <c r="E349" i="11" a="1"/>
  <c r="E349" i="11" s="1"/>
  <c r="E355" i="11" a="1"/>
  <c r="E355" i="11" s="1"/>
  <c r="E357" i="11" a="1"/>
  <c r="E357" i="11" s="1"/>
  <c r="E363" i="11" a="1"/>
  <c r="E363" i="11" s="1"/>
  <c r="E370" i="11" a="1"/>
  <c r="E370" i="11" s="1"/>
  <c r="E372" i="11" a="1"/>
  <c r="E372" i="11" s="1"/>
  <c r="E374" i="11" a="1"/>
  <c r="E374" i="11" s="1"/>
  <c r="E379" i="11" a="1"/>
  <c r="E379" i="11" s="1"/>
  <c r="E384" i="11" a="1"/>
  <c r="E384" i="11" s="1"/>
  <c r="E386" i="11" a="1"/>
  <c r="E386" i="11" s="1"/>
  <c r="E387" i="11" a="1"/>
  <c r="E387" i="11" s="1"/>
  <c r="E389" i="11" a="1"/>
  <c r="E389" i="11" s="1"/>
  <c r="E391" i="11" a="1"/>
  <c r="E391" i="11" s="1"/>
  <c r="E447" i="11" a="1"/>
  <c r="E447" i="11" s="1"/>
  <c r="E448" i="11" a="1"/>
  <c r="E448" i="11" s="1"/>
  <c r="E462" i="11" a="1"/>
  <c r="E462" i="11" s="1"/>
  <c r="E464" i="11" a="1"/>
  <c r="E464" i="11" s="1"/>
  <c r="E468" i="11" a="1"/>
  <c r="E468" i="11" s="1"/>
  <c r="E476" i="11" a="1"/>
  <c r="E476" i="11" s="1"/>
  <c r="E481" i="11" a="1"/>
  <c r="E481" i="11" s="1"/>
  <c r="E483" i="11" a="1"/>
  <c r="E483" i="11" s="1"/>
  <c r="E485" i="11" a="1"/>
  <c r="E485" i="11" s="1"/>
  <c r="E490" i="11" a="1"/>
  <c r="E490" i="11" s="1"/>
  <c r="E493" i="11" a="1"/>
  <c r="E493" i="11" s="1"/>
  <c r="E643" i="11" a="1"/>
  <c r="E643" i="11" s="1"/>
  <c r="E646" i="11" a="1"/>
  <c r="E646" i="11" s="1"/>
  <c r="E706" i="11" a="1"/>
  <c r="E706" i="11" s="1"/>
  <c r="E707" i="11" a="1"/>
  <c r="E707" i="11" s="1"/>
  <c r="E710" i="11" a="1"/>
  <c r="E710" i="11" s="1"/>
  <c r="E712" i="11" a="1"/>
  <c r="E712" i="11" s="1"/>
  <c r="E716" i="11" a="1"/>
  <c r="E716" i="11" s="1"/>
  <c r="E803" i="11" a="1"/>
  <c r="E803" i="11" s="1"/>
  <c r="E815" i="11" a="1"/>
  <c r="E815" i="11" s="1"/>
  <c r="E822" i="11" a="1"/>
  <c r="E822" i="11" s="1"/>
  <c r="E827" i="11" a="1"/>
  <c r="E827" i="11" s="1"/>
  <c r="E832" i="11" a="1"/>
  <c r="E832" i="11" s="1"/>
  <c r="E839" i="11" a="1"/>
  <c r="E839" i="11" s="1"/>
  <c r="E844" i="11" a="1"/>
  <c r="E844" i="11" s="1"/>
  <c r="E846" i="11" a="1"/>
  <c r="E846" i="11" s="1"/>
  <c r="E854" i="11" a="1"/>
  <c r="E854" i="11" s="1"/>
  <c r="E908" i="11" a="1"/>
  <c r="E908" i="11" s="1"/>
  <c r="E912" i="11" a="1"/>
  <c r="E912" i="11" s="1"/>
  <c r="E914" i="11" a="1"/>
  <c r="E914" i="11" s="1"/>
  <c r="E916" i="11" a="1"/>
  <c r="E916" i="11" s="1"/>
  <c r="E918" i="11" a="1"/>
  <c r="E918" i="11" s="1"/>
  <c r="E957" i="11" a="1"/>
  <c r="E957" i="11" s="1"/>
  <c r="E961" i="11" a="1"/>
  <c r="E961" i="11" s="1"/>
  <c r="E963" i="11" a="1"/>
  <c r="E963" i="11" s="1"/>
  <c r="E1054" i="11" a="1"/>
  <c r="E1054" i="11" s="1"/>
  <c r="E1057" i="11" a="1"/>
  <c r="E1057" i="11" s="1"/>
  <c r="E1060" i="11" a="1"/>
  <c r="E1060" i="11" s="1"/>
  <c r="E1062" i="11" a="1"/>
  <c r="E1062" i="11" s="1"/>
  <c r="E1064" i="11" a="1"/>
  <c r="E1064" i="11" s="1"/>
  <c r="E1065" i="11" a="1"/>
  <c r="E1065" i="11" s="1"/>
  <c r="E1068" i="11" a="1"/>
  <c r="E1068" i="11" s="1"/>
  <c r="E1069" i="11" a="1"/>
  <c r="E1069" i="11" s="1"/>
  <c r="E1072" i="11" a="1"/>
  <c r="E1072" i="11" s="1"/>
  <c r="E1074" i="11" a="1"/>
  <c r="E1074" i="11" s="1"/>
  <c r="E1079" i="11" a="1"/>
  <c r="E1079" i="11" s="1"/>
  <c r="E1099" i="11" a="1"/>
  <c r="E1099" i="11" s="1"/>
  <c r="E1105" i="11" a="1"/>
  <c r="E1105" i="11" s="1"/>
  <c r="E1114" i="11" a="1"/>
  <c r="E1114" i="11" s="1"/>
  <c r="E1132" i="11" a="1"/>
  <c r="E1132" i="11" s="1"/>
  <c r="E1145" i="11" a="1"/>
  <c r="E1145" i="11" s="1"/>
  <c r="E1179" i="11" a="1"/>
  <c r="E1179" i="11" s="1"/>
  <c r="E1185" i="11" a="1"/>
  <c r="E1185" i="11" s="1"/>
  <c r="E1196" i="11" a="1"/>
  <c r="E1196" i="11" s="1"/>
  <c r="E1199" i="11" a="1"/>
  <c r="E1199" i="11" s="1"/>
  <c r="E1209" i="11" a="1"/>
  <c r="E1209" i="11" s="1"/>
  <c r="E1229" i="11" a="1"/>
  <c r="E1229" i="11" s="1"/>
  <c r="E1248" i="11" a="1"/>
  <c r="E1248" i="11" s="1"/>
  <c r="E1251" i="11" a="1"/>
  <c r="E1251" i="11" s="1"/>
  <c r="E1257" i="11" a="1"/>
  <c r="E1257" i="11" s="1"/>
  <c r="E1260" i="11" a="1"/>
  <c r="E1260" i="11" s="1"/>
  <c r="E1266" i="11" a="1"/>
  <c r="E1266" i="11" s="1"/>
  <c r="E1268" i="11" a="1"/>
  <c r="E1268" i="11" s="1"/>
  <c r="E1294" i="11" a="1"/>
  <c r="E1294" i="11" s="1"/>
  <c r="E1296" i="11" a="1"/>
  <c r="E1296" i="11" s="1"/>
  <c r="E1297" i="11" a="1"/>
  <c r="E1297" i="11" s="1"/>
  <c r="E1299" i="11" a="1"/>
  <c r="E1299" i="11" s="1"/>
  <c r="E1303" i="11" a="1"/>
  <c r="E1303" i="11" s="1"/>
  <c r="E1326" i="11" a="1"/>
  <c r="E1326" i="11" s="1"/>
  <c r="E1334" i="11" a="1"/>
  <c r="E1334" i="11" s="1"/>
  <c r="E1341" i="11" a="1"/>
  <c r="E1341" i="11" s="1"/>
  <c r="E1344" i="11" a="1"/>
  <c r="E1344" i="11" s="1"/>
  <c r="E1354" i="11" a="1"/>
  <c r="E1354" i="11" s="1"/>
  <c r="E1355" i="11" a="1"/>
  <c r="E1355" i="11" s="1"/>
  <c r="E1356" i="11" a="1"/>
  <c r="E1356" i="11" s="1"/>
  <c r="E1362" i="11" a="1"/>
  <c r="E1362" i="11" s="1"/>
  <c r="E1364" i="11" a="1"/>
  <c r="E1364" i="11" s="1"/>
  <c r="E1373" i="11" a="1"/>
  <c r="E1373" i="11" s="1"/>
  <c r="E1380" i="11" a="1"/>
  <c r="E1380" i="11" s="1"/>
  <c r="E1388" i="11" a="1"/>
  <c r="E1388" i="11" s="1"/>
  <c r="E1402" i="11" a="1"/>
  <c r="E1402" i="11" s="1"/>
  <c r="E1405" i="11" a="1"/>
  <c r="E1405" i="11" s="1"/>
  <c r="E1408" i="11" a="1"/>
  <c r="E1408" i="11" s="1"/>
  <c r="E1411" i="11" a="1"/>
  <c r="E1411" i="11" s="1"/>
  <c r="E1412" i="11" a="1"/>
  <c r="E1412" i="11" s="1"/>
  <c r="E1414" i="11" a="1"/>
  <c r="E1414" i="11" s="1"/>
  <c r="E1420" i="11" a="1"/>
  <c r="E1420" i="11" s="1"/>
  <c r="E1421" i="11" a="1"/>
  <c r="E1421" i="11" s="1"/>
  <c r="E1422" i="11" a="1"/>
  <c r="E1422" i="11" s="1"/>
  <c r="E1426" i="11" a="1"/>
  <c r="E1426" i="11" s="1"/>
  <c r="E1428" i="11" a="1"/>
  <c r="E1428" i="11" s="1"/>
  <c r="E1430" i="11" a="1"/>
  <c r="E1430" i="11" s="1"/>
  <c r="E1431" i="11" a="1"/>
  <c r="E1431" i="11" s="1"/>
  <c r="E1439" i="11" a="1"/>
  <c r="E1439" i="11" s="1"/>
  <c r="E1458" i="11" a="1"/>
  <c r="E1458" i="11" s="1"/>
  <c r="E1460" i="11" a="1"/>
  <c r="E1460" i="11" s="1"/>
  <c r="E1462" i="11" a="1"/>
  <c r="E1462" i="11" s="1"/>
  <c r="E1463" i="11" a="1"/>
  <c r="E1463" i="11" s="1"/>
  <c r="E1473" i="11" a="1"/>
  <c r="E1473" i="11" s="1"/>
  <c r="E1548" i="11" a="1"/>
  <c r="E1548" i="11" s="1"/>
  <c r="E1554" i="11" a="1"/>
  <c r="E1554" i="11" s="1"/>
  <c r="E1561" i="11" a="1"/>
  <c r="E1561" i="11" s="1"/>
  <c r="E1580" i="11" a="1"/>
  <c r="E1580" i="11" s="1"/>
  <c r="E1587" i="11" a="1"/>
  <c r="E1587" i="11" s="1"/>
  <c r="E1588" i="11" a="1"/>
  <c r="E1588" i="11" s="1"/>
  <c r="E1592" i="11" a="1"/>
  <c r="E1592" i="11" s="1"/>
  <c r="E1609" i="11" a="1"/>
  <c r="E1609" i="11" s="1"/>
  <c r="E1617" i="11" a="1"/>
  <c r="E1617" i="11" s="1"/>
  <c r="E1619" i="11" a="1"/>
  <c r="E1619" i="11" s="1"/>
  <c r="E1620" i="11" a="1"/>
  <c r="E1620" i="11" s="1"/>
  <c r="E1641" i="11" a="1"/>
  <c r="E1641" i="11" s="1"/>
  <c r="E1643" i="11" a="1"/>
  <c r="E1643" i="11" s="1"/>
  <c r="E1652" i="11" a="1"/>
  <c r="E1652" i="11" s="1"/>
  <c r="E1653" i="11" a="1"/>
  <c r="E1653" i="11" s="1"/>
  <c r="E1654" i="11" a="1"/>
  <c r="E1654" i="11" s="1"/>
  <c r="E1660" i="11" a="1"/>
  <c r="E1660" i="11" s="1"/>
  <c r="E1663" i="11" a="1"/>
  <c r="E1663" i="11" s="1"/>
  <c r="E1665" i="11" a="1"/>
  <c r="E1665" i="11" s="1"/>
  <c r="E1670" i="11" a="1"/>
  <c r="E1670" i="11" s="1"/>
  <c r="E1672" i="11" a="1"/>
  <c r="E1672" i="11" s="1"/>
  <c r="E1674" i="11" a="1"/>
  <c r="E1674" i="11" s="1"/>
  <c r="E1682" i="11" a="1"/>
  <c r="E1682" i="11" s="1"/>
  <c r="E1690" i="11" a="1"/>
  <c r="E1690" i="11" s="1"/>
  <c r="E1702" i="11" a="1"/>
  <c r="E1702" i="11" s="1"/>
  <c r="E1712" i="11" a="1"/>
  <c r="E1712" i="11" s="1"/>
  <c r="E1716" i="11" a="1"/>
  <c r="E1716" i="11" s="1"/>
  <c r="E1723" i="11" a="1"/>
  <c r="E1723" i="11" s="1"/>
  <c r="E1725" i="11" a="1"/>
  <c r="E1725" i="11" s="1"/>
  <c r="E1726" i="11" a="1"/>
  <c r="E1726" i="11" s="1"/>
  <c r="E1727" i="11" a="1"/>
  <c r="E1727" i="11" s="1"/>
  <c r="E1731" i="11" a="1"/>
  <c r="E1731" i="11" s="1"/>
  <c r="E1738" i="11" a="1"/>
  <c r="E1738" i="11" s="1"/>
  <c r="E1750" i="11" a="1"/>
  <c r="E1750" i="11" s="1"/>
  <c r="E1758" i="11" a="1"/>
  <c r="E1758" i="11" s="1"/>
  <c r="E1765" i="11" a="1"/>
  <c r="E1765" i="11" s="1"/>
  <c r="E1767" i="11" a="1"/>
  <c r="E1767" i="11" s="1"/>
  <c r="E1992" i="11" a="1"/>
  <c r="E1992" i="11" s="1"/>
  <c r="E1999" i="11" a="1"/>
  <c r="E1999" i="11" s="1"/>
  <c r="E2031" i="11" a="1"/>
  <c r="E2031" i="11" s="1"/>
  <c r="E2034" i="11" a="1"/>
  <c r="E2034" i="11" s="1"/>
  <c r="E2037" i="11" a="1"/>
  <c r="E2037" i="11" s="1"/>
  <c r="E2040" i="11" a="1"/>
  <c r="E2040" i="11" s="1"/>
  <c r="E2379" i="11" a="1"/>
  <c r="E2379" i="11" s="1"/>
  <c r="E2400" i="11" a="1"/>
  <c r="E2400" i="11" s="1"/>
  <c r="E2418" i="11" a="1"/>
  <c r="E2418" i="11" s="1"/>
  <c r="E2424" i="11" a="1"/>
  <c r="E2424" i="11" s="1"/>
  <c r="E2431" i="11" a="1"/>
  <c r="E2431" i="11" s="1"/>
  <c r="E2441" i="11" a="1"/>
  <c r="E2441" i="11" s="1"/>
  <c r="E2442" i="11" a="1"/>
  <c r="E2442" i="11" s="1"/>
  <c r="E2446" i="11" a="1"/>
  <c r="E2446" i="11" s="1"/>
  <c r="E2450" i="11" a="1"/>
  <c r="E2450" i="11" s="1"/>
  <c r="E2457" i="11" a="1"/>
  <c r="E2457" i="11" s="1"/>
  <c r="E2463" i="11" a="1"/>
  <c r="E2463" i="11" s="1"/>
  <c r="E2466" i="11" a="1"/>
  <c r="E2466" i="11" s="1"/>
  <c r="E2517" i="11" a="1"/>
  <c r="E2517" i="11" s="1"/>
  <c r="E2522" i="11" a="1"/>
  <c r="E2522" i="11" s="1"/>
  <c r="E2539" i="11" a="1"/>
  <c r="E2539" i="11" s="1"/>
  <c r="E2597" i="11" a="1"/>
  <c r="E2597" i="11" s="1"/>
  <c r="E2604" i="11" a="1"/>
  <c r="E2604" i="11" s="1"/>
  <c r="E2607" i="11" a="1"/>
  <c r="E2607" i="11" s="1"/>
  <c r="E2610" i="11" a="1"/>
  <c r="E2610" i="11" s="1"/>
  <c r="E2611" i="11" a="1"/>
  <c r="E2611" i="11" s="1"/>
  <c r="E2619" i="11" a="1"/>
  <c r="E2619" i="11" s="1"/>
  <c r="E2625" i="11" a="1"/>
  <c r="E2625" i="11" s="1"/>
  <c r="E2627" i="11" a="1"/>
  <c r="E2627" i="11" s="1"/>
  <c r="E2629" i="11" a="1"/>
  <c r="E2629" i="11" s="1"/>
  <c r="E2631" i="11" a="1"/>
  <c r="E2631" i="11" s="1"/>
  <c r="E2633" i="11" a="1"/>
  <c r="E2633" i="11" s="1"/>
  <c r="E2635" i="11" a="1"/>
  <c r="E2635" i="11" s="1"/>
  <c r="E2639" i="11" a="1"/>
  <c r="E2639" i="11" s="1"/>
  <c r="E2653" i="11" a="1"/>
  <c r="E2653" i="11" s="1"/>
  <c r="E2960" i="11" a="1"/>
  <c r="E2960" i="11" s="1"/>
  <c r="E2961" i="11" a="1"/>
  <c r="E2961" i="11" s="1"/>
  <c r="E2962" i="11" a="1"/>
  <c r="E2962" i="11" s="1"/>
  <c r="E2965" i="11" a="1"/>
  <c r="E2965" i="11" s="1"/>
  <c r="E2969" i="11" a="1"/>
  <c r="E2969" i="11" s="1"/>
  <c r="E2971" i="11" a="1"/>
  <c r="E2971" i="11" s="1"/>
  <c r="E2998" i="11" a="1"/>
  <c r="E2998" i="11" s="1"/>
  <c r="E3007" i="11" a="1"/>
  <c r="E3007" i="11" s="1"/>
  <c r="E3012" i="11" a="1"/>
  <c r="E3012" i="11" s="1"/>
  <c r="E3024" i="11" a="1"/>
  <c r="E3024" i="11" s="1"/>
  <c r="E3028" i="11" a="1"/>
  <c r="E3028" i="11" s="1"/>
  <c r="E3040" i="11" a="1"/>
  <c r="E3040" i="11" s="1"/>
  <c r="E3043" i="11" a="1"/>
  <c r="E3043" i="11" s="1"/>
  <c r="E3060" i="11" a="1"/>
  <c r="E3060" i="11" s="1"/>
  <c r="E3068" i="11" a="1"/>
  <c r="E3068" i="11" s="1"/>
  <c r="E3075" i="11" a="1"/>
  <c r="E3075" i="11" s="1"/>
  <c r="E3078" i="11" a="1"/>
  <c r="E3078" i="11" s="1"/>
  <c r="E3082" i="11" a="1"/>
  <c r="E3082" i="11" s="1"/>
  <c r="E3086" i="11" a="1"/>
  <c r="E3086" i="11" s="1"/>
  <c r="E3134" i="11" a="1"/>
  <c r="E3134" i="11" s="1"/>
  <c r="E3155" i="11" a="1"/>
  <c r="E3155" i="11" s="1"/>
  <c r="E3164" i="11" a="1"/>
  <c r="E3164" i="11" s="1"/>
  <c r="E3182" i="11" a="1"/>
  <c r="E3182" i="11" s="1"/>
  <c r="E3194" i="11" a="1"/>
  <c r="E3194" i="11" s="1"/>
  <c r="E3200" i="11" a="1"/>
  <c r="E3200" i="11" s="1"/>
  <c r="E3208" i="11" a="1"/>
  <c r="E3208" i="11" s="1"/>
  <c r="E3250" i="11" a="1"/>
  <c r="E3250" i="11" s="1"/>
  <c r="E3293" i="11" a="1"/>
  <c r="E3293" i="11" s="1"/>
  <c r="E3295" i="11" a="1"/>
  <c r="E3295" i="11" s="1"/>
  <c r="E3296" i="11" a="1"/>
  <c r="E3296" i="11" s="1"/>
  <c r="E3799" i="11" a="1"/>
  <c r="E3799" i="11" s="1"/>
  <c r="E3804" i="11" a="1"/>
  <c r="E3804" i="11" s="1"/>
  <c r="E3809" i="11" a="1"/>
  <c r="E3809" i="11" s="1"/>
  <c r="E3811" i="11" a="1"/>
  <c r="E3811" i="11" s="1"/>
  <c r="E3814" i="11" a="1"/>
  <c r="E3814" i="11" s="1"/>
  <c r="E3824" i="11" a="1"/>
  <c r="E3824" i="11" s="1"/>
  <c r="E3833" i="11" a="1"/>
  <c r="E3833" i="11" s="1"/>
  <c r="E3839" i="11" a="1"/>
  <c r="E3839" i="11" s="1"/>
  <c r="E3842" i="11" a="1"/>
  <c r="E3842" i="11" s="1"/>
  <c r="E3850" i="11" a="1"/>
  <c r="E3850" i="11" s="1"/>
  <c r="E3863" i="11" a="1"/>
  <c r="E3863" i="11" s="1"/>
  <c r="E3867" i="11" a="1"/>
  <c r="E3867" i="11" s="1"/>
  <c r="E3873" i="11" a="1"/>
  <c r="E3873" i="11" s="1"/>
  <c r="E3878" i="11" a="1"/>
  <c r="E3878" i="11" s="1"/>
  <c r="E3880" i="11" a="1"/>
  <c r="E3880" i="11" s="1"/>
  <c r="E3884" i="11" a="1"/>
  <c r="E3884" i="11" s="1"/>
  <c r="E3893" i="11" a="1"/>
  <c r="E3893" i="11" s="1"/>
  <c r="E3947" i="11" a="1"/>
  <c r="E3947" i="11" s="1"/>
  <c r="E3966" i="11" a="1"/>
  <c r="E3966" i="11" s="1"/>
  <c r="E3973" i="11" a="1"/>
  <c r="E3973" i="11" s="1"/>
  <c r="E3991" i="11" a="1"/>
  <c r="E3991" i="11" s="1"/>
  <c r="E4022" i="11" a="1"/>
  <c r="E4022" i="11" s="1"/>
  <c r="E4050" i="11" a="1"/>
  <c r="E4050" i="11" s="1"/>
  <c r="E4070" i="11" a="1"/>
  <c r="E4070" i="11" s="1"/>
  <c r="E4222" i="11" a="1"/>
  <c r="E4222" i="11" s="1"/>
  <c r="E75" i="11" a="1"/>
  <c r="E75" i="11" s="1"/>
  <c r="E190" i="11" a="1"/>
  <c r="E190" i="11" s="1"/>
  <c r="E362" i="11" a="1"/>
  <c r="E362" i="11" s="1"/>
  <c r="E364" i="11" a="1"/>
  <c r="E364" i="11" s="1"/>
  <c r="E396" i="11" a="1"/>
  <c r="E396" i="11" s="1"/>
  <c r="E398" i="11" a="1"/>
  <c r="E398" i="11" s="1"/>
  <c r="E400" i="11" a="1"/>
  <c r="E400" i="11" s="1"/>
  <c r="E402" i="11" a="1"/>
  <c r="E402" i="11" s="1"/>
  <c r="E403" i="11" a="1"/>
  <c r="E403" i="11" s="1"/>
  <c r="E404" i="11" a="1"/>
  <c r="E404" i="11" s="1"/>
  <c r="E409" i="11" a="1"/>
  <c r="E409" i="11" s="1"/>
  <c r="E412" i="11" a="1"/>
  <c r="E412" i="11" s="1"/>
  <c r="E423" i="11" a="1"/>
  <c r="E423" i="11" s="1"/>
  <c r="E427" i="11" a="1"/>
  <c r="E427" i="11" s="1"/>
  <c r="E432" i="11" a="1"/>
  <c r="E432" i="11" s="1"/>
  <c r="E435" i="11" a="1"/>
  <c r="E435" i="11" s="1"/>
  <c r="E437" i="11" a="1"/>
  <c r="E437" i="11" s="1"/>
  <c r="E446" i="11" a="1"/>
  <c r="E446" i="11" s="1"/>
  <c r="E454" i="11" a="1"/>
  <c r="E454" i="11" s="1"/>
  <c r="E457" i="11" a="1"/>
  <c r="E457" i="11" s="1"/>
  <c r="E525" i="11" a="1"/>
  <c r="E525" i="11" s="1"/>
  <c r="E527" i="11" a="1"/>
  <c r="E527" i="11" s="1"/>
  <c r="E529" i="11" a="1"/>
  <c r="E529" i="11" s="1"/>
  <c r="E531" i="11" a="1"/>
  <c r="E531" i="11" s="1"/>
  <c r="E533" i="11" a="1"/>
  <c r="E533" i="11" s="1"/>
  <c r="E543" i="11" a="1"/>
  <c r="E543" i="11" s="1"/>
  <c r="E545" i="11" a="1"/>
  <c r="E545" i="11" s="1"/>
  <c r="E546" i="11" a="1"/>
  <c r="E546" i="11" s="1"/>
  <c r="E547" i="11" a="1"/>
  <c r="E547" i="11" s="1"/>
  <c r="E551" i="11" a="1"/>
  <c r="E551" i="11" s="1"/>
  <c r="E559" i="11" a="1"/>
  <c r="E559" i="11" s="1"/>
  <c r="E564" i="11" a="1"/>
  <c r="E564" i="11" s="1"/>
  <c r="E566" i="11" a="1"/>
  <c r="E566" i="11" s="1"/>
  <c r="E571" i="11" a="1"/>
  <c r="E571" i="11" s="1"/>
  <c r="E573" i="11" a="1"/>
  <c r="E573" i="11" s="1"/>
  <c r="E575" i="11" a="1"/>
  <c r="E575" i="11" s="1"/>
  <c r="E580" i="11" a="1"/>
  <c r="E580" i="11" s="1"/>
  <c r="E581" i="11" a="1"/>
  <c r="E581" i="11" s="1"/>
  <c r="E592" i="11" a="1"/>
  <c r="E592" i="11" s="1"/>
  <c r="E633" i="11" a="1"/>
  <c r="E633" i="11" s="1"/>
  <c r="E635" i="11" a="1"/>
  <c r="E635" i="11" s="1"/>
  <c r="E642" i="11" a="1"/>
  <c r="E642" i="11" s="1"/>
  <c r="E644" i="11" a="1"/>
  <c r="E644" i="11" s="1"/>
  <c r="E647" i="11" a="1"/>
  <c r="E647" i="11" s="1"/>
  <c r="E649" i="11" a="1"/>
  <c r="E649" i="11" s="1"/>
  <c r="E650" i="11" a="1"/>
  <c r="E650" i="11" s="1"/>
  <c r="E651" i="11" a="1"/>
  <c r="E651" i="11" s="1"/>
  <c r="E696" i="11" a="1"/>
  <c r="E696" i="11" s="1"/>
  <c r="E699" i="11" a="1"/>
  <c r="E699" i="11" s="1"/>
  <c r="E719" i="11" a="1"/>
  <c r="E719" i="11" s="1"/>
  <c r="E725" i="11" a="1"/>
  <c r="E725" i="11" s="1"/>
  <c r="E729" i="11" a="1"/>
  <c r="E729" i="11" s="1"/>
  <c r="E748" i="11" a="1"/>
  <c r="E748" i="11" s="1"/>
  <c r="E750" i="11" a="1"/>
  <c r="E750" i="11" s="1"/>
  <c r="E761" i="11" a="1"/>
  <c r="E761" i="11" s="1"/>
  <c r="E766" i="11" a="1"/>
  <c r="E766" i="11" s="1"/>
  <c r="E768" i="11" a="1"/>
  <c r="E768" i="11" s="1"/>
  <c r="E773" i="11" a="1"/>
  <c r="E773" i="11" s="1"/>
  <c r="E779" i="11" a="1"/>
  <c r="E779" i="11" s="1"/>
  <c r="E782" i="11" a="1"/>
  <c r="E782" i="11" s="1"/>
  <c r="E785" i="11" a="1"/>
  <c r="E785" i="11" s="1"/>
  <c r="E789" i="11" a="1"/>
  <c r="E789" i="11" s="1"/>
  <c r="E790" i="11" a="1"/>
  <c r="E790" i="11" s="1"/>
  <c r="E793" i="11" a="1"/>
  <c r="E793" i="11" s="1"/>
  <c r="E798" i="11" a="1"/>
  <c r="E798" i="11" s="1"/>
  <c r="E800" i="11" a="1"/>
  <c r="E800" i="11" s="1"/>
  <c r="E807" i="11" a="1"/>
  <c r="E807" i="11" s="1"/>
  <c r="E812" i="11" a="1"/>
  <c r="E812" i="11" s="1"/>
  <c r="E845" i="11" a="1"/>
  <c r="E845" i="11" s="1"/>
  <c r="E867" i="11" a="1"/>
  <c r="E867" i="11" s="1"/>
  <c r="E877" i="11" a="1"/>
  <c r="E877" i="11" s="1"/>
  <c r="E893" i="11" a="1"/>
  <c r="E893" i="11" s="1"/>
  <c r="E897" i="11" a="1"/>
  <c r="E897" i="11" s="1"/>
  <c r="E901" i="11" a="1"/>
  <c r="E901" i="11" s="1"/>
  <c r="E915" i="11" a="1"/>
  <c r="E915" i="11" s="1"/>
  <c r="E932" i="11" a="1"/>
  <c r="E932" i="11" s="1"/>
  <c r="E1191" i="11" a="1"/>
  <c r="E1191" i="11" s="1"/>
  <c r="E1198" i="11" a="1"/>
  <c r="E1198" i="11" s="1"/>
  <c r="E1202" i="11" a="1"/>
  <c r="E1202" i="11" s="1"/>
  <c r="E1207" i="11" a="1"/>
  <c r="E1207" i="11" s="1"/>
  <c r="E1212" i="11" a="1"/>
  <c r="E1212" i="11" s="1"/>
  <c r="E1215" i="11" a="1"/>
  <c r="E1215" i="11" s="1"/>
  <c r="E1219" i="11" a="1"/>
  <c r="E1219" i="11" s="1"/>
  <c r="E1223" i="11" a="1"/>
  <c r="E1223" i="11" s="1"/>
  <c r="E1225" i="11" a="1"/>
  <c r="E1225" i="11" s="1"/>
  <c r="E1231" i="11" a="1"/>
  <c r="E1231" i="11" s="1"/>
  <c r="E1233" i="11" a="1"/>
  <c r="E1233" i="11" s="1"/>
  <c r="E1237" i="11" a="1"/>
  <c r="E1237" i="11" s="1"/>
  <c r="E1242" i="11" a="1"/>
  <c r="E1242" i="11" s="1"/>
  <c r="E1245" i="11" a="1"/>
  <c r="E1245" i="11" s="1"/>
  <c r="E1254" i="11" a="1"/>
  <c r="E1254" i="11" s="1"/>
  <c r="E1259" i="11" a="1"/>
  <c r="E1259" i="11" s="1"/>
  <c r="E1263" i="11" a="1"/>
  <c r="E1263" i="11" s="1"/>
  <c r="E1267" i="11" a="1"/>
  <c r="E1267" i="11" s="1"/>
  <c r="E1269" i="11" a="1"/>
  <c r="E1269" i="11" s="1"/>
  <c r="E1286" i="11" a="1"/>
  <c r="E1286" i="11" s="1"/>
  <c r="E1313" i="11" a="1"/>
  <c r="E1313" i="11" s="1"/>
  <c r="E1317" i="11" a="1"/>
  <c r="E1317" i="11" s="1"/>
  <c r="E1321" i="11" a="1"/>
  <c r="E1321" i="11" s="1"/>
  <c r="E1324" i="11" a="1"/>
  <c r="E1324" i="11" s="1"/>
  <c r="E1330" i="11" a="1"/>
  <c r="E1330" i="11" s="1"/>
  <c r="E1333" i="11" a="1"/>
  <c r="E1333" i="11" s="1"/>
  <c r="E1336" i="11" a="1"/>
  <c r="E1336" i="11" s="1"/>
  <c r="E1342" i="11" a="1"/>
  <c r="E1342" i="11" s="1"/>
  <c r="E1353" i="11" a="1"/>
  <c r="E1353" i="11" s="1"/>
  <c r="E1357" i="11" a="1"/>
  <c r="E1357" i="11" s="1"/>
  <c r="E1360" i="11" a="1"/>
  <c r="E1360" i="11" s="1"/>
  <c r="E1368" i="11" a="1"/>
  <c r="E1368" i="11" s="1"/>
  <c r="E1370" i="11" a="1"/>
  <c r="E1370" i="11" s="1"/>
  <c r="E1372" i="11" a="1"/>
  <c r="E1372" i="11" s="1"/>
  <c r="E1374" i="11" a="1"/>
  <c r="E1374" i="11" s="1"/>
  <c r="E1383" i="11" a="1"/>
  <c r="E1383" i="11" s="1"/>
  <c r="E1387" i="11" a="1"/>
  <c r="E1387" i="11" s="1"/>
  <c r="E1390" i="11" a="1"/>
  <c r="E1390" i="11" s="1"/>
  <c r="E1393" i="11" a="1"/>
  <c r="E1393" i="11" s="1"/>
  <c r="E1401" i="11" a="1"/>
  <c r="E1401" i="11" s="1"/>
  <c r="E1407" i="11" a="1"/>
  <c r="E1407" i="11" s="1"/>
  <c r="E1410" i="11" a="1"/>
  <c r="E1410" i="11" s="1"/>
  <c r="E1415" i="11" a="1"/>
  <c r="E1415" i="11" s="1"/>
  <c r="E1417" i="11" a="1"/>
  <c r="E1417" i="11" s="1"/>
  <c r="E1418" i="11" a="1"/>
  <c r="E1418" i="11" s="1"/>
  <c r="E1425" i="11" a="1"/>
  <c r="E1425" i="11" s="1"/>
  <c r="E1429" i="11" a="1"/>
  <c r="E1429" i="11" s="1"/>
  <c r="E1437" i="11" a="1"/>
  <c r="E1437" i="11" s="1"/>
  <c r="E1443" i="11" a="1"/>
  <c r="E1443" i="11" s="1"/>
  <c r="E1446" i="11" a="1"/>
  <c r="E1446" i="11" s="1"/>
  <c r="E1477" i="11" a="1"/>
  <c r="E1477" i="11" s="1"/>
  <c r="E1483" i="11" a="1"/>
  <c r="E1483" i="11" s="1"/>
  <c r="E1486" i="11" a="1"/>
  <c r="E1486" i="11" s="1"/>
  <c r="E1534" i="11" a="1"/>
  <c r="E1534" i="11" s="1"/>
  <c r="E1595" i="11" a="1"/>
  <c r="E1595" i="11" s="1"/>
  <c r="E1612" i="11" a="1"/>
  <c r="E1612" i="11" s="1"/>
  <c r="E1705" i="11" a="1"/>
  <c r="E1705" i="11" s="1"/>
  <c r="E1711" i="11" a="1"/>
  <c r="E1711" i="11" s="1"/>
  <c r="E1718" i="11" a="1"/>
  <c r="E1718" i="11" s="1"/>
  <c r="E1722" i="11" a="1"/>
  <c r="E1722" i="11" s="1"/>
  <c r="E1724" i="11" a="1"/>
  <c r="E1724" i="11" s="1"/>
  <c r="E1776" i="11" a="1"/>
  <c r="E1776" i="11" s="1"/>
  <c r="E2058" i="11" a="1"/>
  <c r="E2058" i="11" s="1"/>
  <c r="E2120" i="11" a="1"/>
  <c r="E2120" i="11" s="1"/>
  <c r="E2129" i="11" a="1"/>
  <c r="E2129" i="11" s="1"/>
  <c r="E2135" i="11" a="1"/>
  <c r="E2135" i="11" s="1"/>
  <c r="E2137" i="11" a="1"/>
  <c r="E2137" i="11" s="1"/>
  <c r="E2146" i="11" a="1"/>
  <c r="E2146" i="11" s="1"/>
  <c r="E2155" i="11" a="1"/>
  <c r="E2155" i="11" s="1"/>
  <c r="E2159" i="11" a="1"/>
  <c r="E2159" i="11" s="1"/>
  <c r="E2161" i="11" a="1"/>
  <c r="E2161" i="11" s="1"/>
  <c r="E2165" i="11" a="1"/>
  <c r="E2165" i="11" s="1"/>
  <c r="E2169" i="11" a="1"/>
  <c r="E2169" i="11" s="1"/>
  <c r="E2180" i="11" a="1"/>
  <c r="E2180" i="11" s="1"/>
  <c r="E2183" i="11" a="1"/>
  <c r="E2183" i="11" s="1"/>
  <c r="E2185" i="11" a="1"/>
  <c r="E2185" i="11" s="1"/>
  <c r="E2194" i="11" a="1"/>
  <c r="E2194" i="11" s="1"/>
  <c r="E2203" i="11" a="1"/>
  <c r="E2203" i="11" s="1"/>
  <c r="E2206" i="11" a="1"/>
  <c r="E2206" i="11" s="1"/>
  <c r="E2209" i="11" a="1"/>
  <c r="E2209" i="11" s="1"/>
  <c r="E2212" i="11" a="1"/>
  <c r="E2212" i="11" s="1"/>
  <c r="E2213" i="11" a="1"/>
  <c r="E2213" i="11" s="1"/>
  <c r="E2231" i="11" a="1"/>
  <c r="E2231" i="11" s="1"/>
  <c r="E2234" i="11" a="1"/>
  <c r="E2234" i="11" s="1"/>
  <c r="E2237" i="11" a="1"/>
  <c r="E2237" i="11" s="1"/>
  <c r="E2246" i="11" a="1"/>
  <c r="E2246" i="11" s="1"/>
  <c r="E2267" i="11" a="1"/>
  <c r="E2267" i="11" s="1"/>
  <c r="E2269" i="11" a="1"/>
  <c r="E2269" i="11" s="1"/>
  <c r="E2276" i="11" a="1"/>
  <c r="E2276" i="11" s="1"/>
  <c r="E2279" i="11" a="1"/>
  <c r="E2279" i="11" s="1"/>
  <c r="E2281" i="11" a="1"/>
  <c r="E2281" i="11" s="1"/>
  <c r="E2287" i="11" a="1"/>
  <c r="E2287" i="11" s="1"/>
  <c r="E2300" i="11" a="1"/>
  <c r="E2300" i="11" s="1"/>
  <c r="E2302" i="11" a="1"/>
  <c r="E2302" i="11" s="1"/>
  <c r="E2305" i="11" a="1"/>
  <c r="E2305" i="11" s="1"/>
  <c r="E2312" i="11" a="1"/>
  <c r="E2312" i="11" s="1"/>
  <c r="E2322" i="11" a="1"/>
  <c r="E2322" i="11" s="1"/>
  <c r="E2357" i="11" a="1"/>
  <c r="E2357" i="11" s="1"/>
  <c r="E2359" i="11" a="1"/>
  <c r="E2359" i="11" s="1"/>
  <c r="E2374" i="11" a="1"/>
  <c r="E2374" i="11" s="1"/>
  <c r="E2397" i="11" a="1"/>
  <c r="E2397" i="11" s="1"/>
  <c r="E2401" i="11" a="1"/>
  <c r="E2401" i="11" s="1"/>
  <c r="E2404" i="11" a="1"/>
  <c r="E2404" i="11" s="1"/>
  <c r="E2412" i="11" a="1"/>
  <c r="E2412" i="11" s="1"/>
  <c r="E2415" i="11" a="1"/>
  <c r="E2415" i="11" s="1"/>
  <c r="E2419" i="11" a="1"/>
  <c r="E2419" i="11" s="1"/>
  <c r="E2423" i="11" a="1"/>
  <c r="E2423" i="11" s="1"/>
  <c r="E2425" i="11" a="1"/>
  <c r="E2425" i="11" s="1"/>
  <c r="E2427" i="11" a="1"/>
  <c r="E2427" i="11" s="1"/>
  <c r="E2429" i="11" a="1"/>
  <c r="E2429" i="11" s="1"/>
  <c r="E2432" i="11" a="1"/>
  <c r="E2432" i="11" s="1"/>
  <c r="E2456" i="11" a="1"/>
  <c r="E2456" i="11" s="1"/>
  <c r="E2467" i="11" a="1"/>
  <c r="E2467" i="11" s="1"/>
  <c r="E2478" i="11" a="1"/>
  <c r="E2478" i="11" s="1"/>
  <c r="E2486" i="11" a="1"/>
  <c r="E2486" i="11" s="1"/>
  <c r="E2491" i="11" a="1"/>
  <c r="E2491" i="11" s="1"/>
  <c r="E2503" i="11" a="1"/>
  <c r="E2503" i="11" s="1"/>
  <c r="E2506" i="11" a="1"/>
  <c r="E2506" i="11" s="1"/>
  <c r="E2974" i="11" a="1"/>
  <c r="E2974" i="11" s="1"/>
  <c r="E2980" i="11" a="1"/>
  <c r="E2980" i="11" s="1"/>
  <c r="E2985" i="11" a="1"/>
  <c r="E2985" i="11" s="1"/>
  <c r="E3000" i="11" a="1"/>
  <c r="E3000" i="11" s="1"/>
  <c r="E3011" i="11" a="1"/>
  <c r="E3011" i="11" s="1"/>
  <c r="E3015" i="11" a="1"/>
  <c r="E3015" i="11" s="1"/>
  <c r="E3029" i="11" a="1"/>
  <c r="E3029" i="11" s="1"/>
  <c r="E3051" i="11" a="1"/>
  <c r="E3051" i="11" s="1"/>
  <c r="E3062" i="11" a="1"/>
  <c r="E3062" i="11" s="1"/>
  <c r="E3064" i="11" a="1"/>
  <c r="E3064" i="11" s="1"/>
  <c r="E3074" i="11" a="1"/>
  <c r="E3074" i="11" s="1"/>
  <c r="E3076" i="11" a="1"/>
  <c r="E3076" i="11" s="1"/>
  <c r="E3089" i="11" a="1"/>
  <c r="E3089" i="11" s="1"/>
  <c r="E3093" i="11" a="1"/>
  <c r="E3093" i="11" s="1"/>
  <c r="E3112" i="11" a="1"/>
  <c r="E3112" i="11" s="1"/>
  <c r="E3114" i="11" a="1"/>
  <c r="E3114" i="11" s="1"/>
  <c r="E3129" i="11" a="1"/>
  <c r="E3129" i="11" s="1"/>
  <c r="E3133" i="11" a="1"/>
  <c r="E3133" i="11" s="1"/>
  <c r="E3148" i="11" a="1"/>
  <c r="E3148" i="11" s="1"/>
  <c r="E3154" i="11" a="1"/>
  <c r="E3154" i="11" s="1"/>
  <c r="E3183" i="11" a="1"/>
  <c r="E3183" i="11" s="1"/>
  <c r="E3197" i="11" a="1"/>
  <c r="E3197" i="11" s="1"/>
  <c r="E3202" i="11" a="1"/>
  <c r="E3202" i="11" s="1"/>
  <c r="E3209" i="11" a="1"/>
  <c r="E3209" i="11" s="1"/>
  <c r="E3210" i="11" a="1"/>
  <c r="E3210" i="11" s="1"/>
  <c r="E3214" i="11" a="1"/>
  <c r="E3214" i="11" s="1"/>
  <c r="E3216" i="11" a="1"/>
  <c r="E3216" i="11" s="1"/>
  <c r="E3225" i="11" a="1"/>
  <c r="E3225" i="11" s="1"/>
  <c r="E3236" i="11" a="1"/>
  <c r="E3236" i="11" s="1"/>
  <c r="E3237" i="11" a="1"/>
  <c r="E3237" i="11" s="1"/>
  <c r="E3314" i="11" a="1"/>
  <c r="E3314" i="11" s="1"/>
  <c r="E3385" i="11" a="1"/>
  <c r="E3385" i="11" s="1"/>
  <c r="E3389" i="11" a="1"/>
  <c r="E3389" i="11" s="1"/>
  <c r="E3400" i="11" a="1"/>
  <c r="E3400" i="11" s="1"/>
  <c r="E3425" i="11" a="1"/>
  <c r="E3425" i="11" s="1"/>
  <c r="E3427" i="11" a="1"/>
  <c r="E3427" i="11" s="1"/>
  <c r="E3453" i="11" a="1"/>
  <c r="E3453" i="11" s="1"/>
  <c r="E3488" i="11" a="1"/>
  <c r="E3488" i="11" s="1"/>
  <c r="E3490" i="11" a="1"/>
  <c r="E3490" i="11" s="1"/>
  <c r="E3493" i="11" a="1"/>
  <c r="E3493" i="11" s="1"/>
  <c r="E3496" i="11" a="1"/>
  <c r="E3496" i="11" s="1"/>
  <c r="E3501" i="11" a="1"/>
  <c r="E3501" i="11" s="1"/>
  <c r="E3790" i="11" a="1"/>
  <c r="E3790" i="11" s="1"/>
  <c r="E3798" i="11" a="1"/>
  <c r="E3798" i="11" s="1"/>
  <c r="E3802" i="11" a="1"/>
  <c r="E3802" i="11" s="1"/>
  <c r="E3823" i="11" a="1"/>
  <c r="E3823" i="11" s="1"/>
  <c r="E3827" i="11" a="1"/>
  <c r="E3827" i="11" s="1"/>
  <c r="E3835" i="11" a="1"/>
  <c r="E3835" i="11" s="1"/>
  <c r="E3846" i="11" a="1"/>
  <c r="E3846" i="11" s="1"/>
  <c r="E3860" i="11" a="1"/>
  <c r="E3860" i="11" s="1"/>
  <c r="E3862" i="11" a="1"/>
  <c r="E3862" i="11" s="1"/>
  <c r="E3868" i="11" a="1"/>
  <c r="E3868" i="11" s="1"/>
  <c r="E3872" i="11" a="1"/>
  <c r="E3872" i="11" s="1"/>
  <c r="E3885" i="11" a="1"/>
  <c r="E3885" i="11" s="1"/>
  <c r="E3890" i="11" a="1"/>
  <c r="E3890" i="11" s="1"/>
  <c r="E3910" i="11" a="1"/>
  <c r="E3910" i="11" s="1"/>
  <c r="E3925" i="11" a="1"/>
  <c r="E3925" i="11" s="1"/>
  <c r="E3934" i="11" a="1"/>
  <c r="E3934" i="11" s="1"/>
  <c r="E3942" i="11" a="1"/>
  <c r="E3942" i="11" s="1"/>
  <c r="E3946" i="11" a="1"/>
  <c r="E3946" i="11" s="1"/>
  <c r="E3949" i="11" a="1"/>
  <c r="E3949" i="11" s="1"/>
  <c r="E4110" i="11" a="1"/>
  <c r="E4110" i="11" s="1"/>
  <c r="E4113" i="11" a="1"/>
  <c r="E4113" i="11" s="1"/>
  <c r="E4116" i="11" a="1"/>
  <c r="E4116" i="11" s="1"/>
  <c r="E4118" i="11" a="1"/>
  <c r="E4118" i="11" s="1"/>
  <c r="E4120" i="11" a="1"/>
  <c r="E4120" i="11" s="1"/>
  <c r="E4152" i="11" a="1"/>
  <c r="E4152" i="11" s="1"/>
  <c r="E4154" i="11" a="1"/>
  <c r="E4154" i="11" s="1"/>
  <c r="E4171" i="11" a="1"/>
  <c r="E4171" i="11" s="1"/>
  <c r="E4181" i="11" a="1"/>
  <c r="E4181" i="11" s="1"/>
  <c r="E4249" i="11" a="1"/>
  <c r="E4249" i="11" s="1"/>
  <c r="E4493" i="11" a="1"/>
  <c r="E4493" i="11" s="1"/>
  <c r="E4495" i="11" a="1"/>
  <c r="E4495" i="11" s="1"/>
  <c r="E4589" i="11" a="1"/>
  <c r="E4589" i="11" s="1"/>
  <c r="E4638" i="11" a="1"/>
  <c r="E4638" i="11" s="1"/>
  <c r="E4640" i="11" a="1"/>
  <c r="E4640" i="11" s="1"/>
  <c r="E4643" i="11" a="1"/>
  <c r="E4643" i="11" s="1"/>
  <c r="E4799" i="11" a="1"/>
  <c r="E4799" i="11" s="1"/>
  <c r="E4804" i="11" a="1"/>
  <c r="E4804" i="11" s="1"/>
  <c r="E4812" i="11" a="1"/>
  <c r="E4812" i="11" s="1"/>
  <c r="E4954" i="11" a="1"/>
  <c r="E4954" i="11" s="1"/>
  <c r="E4970" i="11" a="1"/>
  <c r="E4970" i="11" s="1"/>
  <c r="E4973" i="11" a="1"/>
  <c r="E4973" i="11" s="1"/>
  <c r="E4974" i="11" a="1"/>
  <c r="E4974" i="11" s="1"/>
  <c r="E4978" i="11" a="1"/>
  <c r="E4978" i="11" s="1"/>
  <c r="E4983" i="11" a="1"/>
  <c r="E4983" i="11" s="1"/>
  <c r="E18" i="11" a="1"/>
  <c r="E18" i="11" s="1"/>
  <c r="E31" i="11" a="1"/>
  <c r="E31" i="11" s="1"/>
  <c r="E41" i="11" a="1"/>
  <c r="E41" i="11" s="1"/>
  <c r="E45" i="11" a="1"/>
  <c r="E45" i="11" s="1"/>
  <c r="E49" i="11" a="1"/>
  <c r="E49" i="11" s="1"/>
  <c r="E53" i="11" a="1"/>
  <c r="E53" i="11" s="1"/>
  <c r="E60" i="11" a="1"/>
  <c r="E60" i="11" s="1"/>
  <c r="E64" i="11" a="1"/>
  <c r="E64" i="11" s="1"/>
  <c r="E71" i="11" a="1"/>
  <c r="E71" i="11" s="1"/>
  <c r="E77" i="11" a="1"/>
  <c r="E77" i="11" s="1"/>
  <c r="E86" i="11" a="1"/>
  <c r="E86" i="11" s="1"/>
  <c r="E99" i="11" a="1"/>
  <c r="E99" i="11" s="1"/>
  <c r="E103" i="11" a="1"/>
  <c r="E103" i="11" s="1"/>
  <c r="E115" i="11" a="1"/>
  <c r="E115" i="11" s="1"/>
  <c r="E117" i="11" a="1"/>
  <c r="E117" i="11" s="1"/>
  <c r="E123" i="11" a="1"/>
  <c r="E123" i="11" s="1"/>
  <c r="E142" i="11" a="1"/>
  <c r="E142" i="11" s="1"/>
  <c r="E144" i="11" a="1"/>
  <c r="E144" i="11" s="1"/>
  <c r="E162" i="11" a="1"/>
  <c r="E162" i="11" s="1"/>
  <c r="E171" i="11" a="1"/>
  <c r="E171" i="11" s="1"/>
  <c r="E173" i="11" a="1"/>
  <c r="E173" i="11" s="1"/>
  <c r="E176" i="11" a="1"/>
  <c r="E176" i="11" s="1"/>
  <c r="E177" i="11" a="1"/>
  <c r="E177" i="11" s="1"/>
  <c r="E179" i="11" a="1"/>
  <c r="E179" i="11" s="1"/>
  <c r="E180" i="11" a="1"/>
  <c r="E180" i="11" s="1"/>
  <c r="E182" i="11" a="1"/>
  <c r="E182" i="11" s="1"/>
  <c r="E184" i="11" a="1"/>
  <c r="E184" i="11" s="1"/>
  <c r="E196" i="11" a="1"/>
  <c r="E196" i="11" s="1"/>
  <c r="E204" i="11" a="1"/>
  <c r="E204" i="11" s="1"/>
  <c r="E208" i="11" a="1"/>
  <c r="E208" i="11" s="1"/>
  <c r="E212" i="11" a="1"/>
  <c r="E212" i="11" s="1"/>
  <c r="E217" i="11" a="1"/>
  <c r="E217" i="11" s="1"/>
  <c r="E219" i="11" a="1"/>
  <c r="E219" i="11" s="1"/>
  <c r="E224" i="11" a="1"/>
  <c r="E224" i="11" s="1"/>
  <c r="E4205" i="11" a="1"/>
  <c r="E4205" i="11" s="1"/>
  <c r="E4214" i="11" a="1"/>
  <c r="E4214" i="11" s="1"/>
  <c r="E2090" i="11" a="1"/>
  <c r="E2090" i="11" s="1"/>
  <c r="E2099" i="11" a="1"/>
  <c r="E2099" i="11" s="1"/>
  <c r="E211" i="11" a="1"/>
  <c r="E211" i="11" s="1"/>
  <c r="E226" i="11" a="1"/>
  <c r="E226" i="11" s="1"/>
  <c r="E228" i="11" a="1"/>
  <c r="E228" i="11" s="1"/>
  <c r="E229" i="11" a="1"/>
  <c r="E229" i="11" s="1"/>
  <c r="E231" i="11" a="1"/>
  <c r="E231" i="11" s="1"/>
  <c r="E232" i="11" a="1"/>
  <c r="E232" i="11" s="1"/>
  <c r="E235" i="11" a="1"/>
  <c r="E235" i="11" s="1"/>
  <c r="E237" i="11" a="1"/>
  <c r="E237" i="11" s="1"/>
  <c r="E242" i="11" a="1"/>
  <c r="E242" i="11" s="1"/>
  <c r="E247" i="11" a="1"/>
  <c r="E247" i="11" s="1"/>
  <c r="E249" i="11" a="1"/>
  <c r="E249" i="11" s="1"/>
  <c r="E269" i="11" a="1"/>
  <c r="E269" i="11" s="1"/>
  <c r="E285" i="11" a="1"/>
  <c r="E285" i="11" s="1"/>
  <c r="E291" i="11" a="1"/>
  <c r="E291" i="11" s="1"/>
  <c r="E295" i="11" a="1"/>
  <c r="E295" i="11" s="1"/>
  <c r="E296" i="11" a="1"/>
  <c r="E296" i="11" s="1"/>
  <c r="E309" i="11" a="1"/>
  <c r="E309" i="11" s="1"/>
  <c r="E311" i="11" a="1"/>
  <c r="E311" i="11" s="1"/>
  <c r="E313" i="11" a="1"/>
  <c r="E313" i="11" s="1"/>
  <c r="E326" i="11" a="1"/>
  <c r="E326" i="11" s="1"/>
  <c r="E328" i="11" a="1"/>
  <c r="E328" i="11" s="1"/>
  <c r="E347" i="11" a="1"/>
  <c r="E347" i="11" s="1"/>
  <c r="E350" i="11" a="1"/>
  <c r="E350" i="11" s="1"/>
  <c r="E358" i="11" a="1"/>
  <c r="E358" i="11" s="1"/>
  <c r="E365" i="11" a="1"/>
  <c r="E365" i="11" s="1"/>
  <c r="E367" i="11" a="1"/>
  <c r="E367" i="11" s="1"/>
  <c r="E369" i="11" a="1"/>
  <c r="E369" i="11" s="1"/>
  <c r="E371" i="11" a="1"/>
  <c r="E371" i="11" s="1"/>
  <c r="E377" i="11" a="1"/>
  <c r="E377" i="11" s="1"/>
  <c r="E380" i="11" a="1"/>
  <c r="E380" i="11" s="1"/>
  <c r="E382" i="11" a="1"/>
  <c r="E382" i="11" s="1"/>
  <c r="E417" i="11" a="1"/>
  <c r="E417" i="11" s="1"/>
  <c r="E420" i="11" a="1"/>
  <c r="E420" i="11" s="1"/>
  <c r="E431" i="11" a="1"/>
  <c r="E431" i="11" s="1"/>
  <c r="E433" i="11" a="1"/>
  <c r="E433" i="11" s="1"/>
  <c r="E436" i="11" a="1"/>
  <c r="E436" i="11" s="1"/>
  <c r="E438" i="11" a="1"/>
  <c r="E438" i="11" s="1"/>
  <c r="E440" i="11" a="1"/>
  <c r="E440" i="11" s="1"/>
  <c r="E442" i="11" a="1"/>
  <c r="E442" i="11" s="1"/>
  <c r="E445" i="11" a="1"/>
  <c r="E445" i="11" s="1"/>
  <c r="E449" i="11" a="1"/>
  <c r="E449" i="11" s="1"/>
  <c r="E455" i="11" a="1"/>
  <c r="E455" i="11" s="1"/>
  <c r="E496" i="11" a="1"/>
  <c r="E496" i="11" s="1"/>
  <c r="E504" i="11" a="1"/>
  <c r="E504" i="11" s="1"/>
  <c r="E508" i="11" a="1"/>
  <c r="E508" i="11" s="1"/>
  <c r="E513" i="11" a="1"/>
  <c r="E513" i="11" s="1"/>
  <c r="E516" i="11" a="1"/>
  <c r="E516" i="11" s="1"/>
  <c r="E519" i="11" a="1"/>
  <c r="E519" i="11" s="1"/>
  <c r="E521" i="11" a="1"/>
  <c r="E521" i="11" s="1"/>
  <c r="E526" i="11" a="1"/>
  <c r="E526" i="11" s="1"/>
  <c r="E534" i="11" a="1"/>
  <c r="E534" i="11" s="1"/>
  <c r="E537" i="11" a="1"/>
  <c r="E537" i="11" s="1"/>
  <c r="E539" i="11" a="1"/>
  <c r="E539" i="11" s="1"/>
  <c r="E540" i="11" a="1"/>
  <c r="E540" i="11" s="1"/>
  <c r="E541" i="11" a="1"/>
  <c r="E541" i="11" s="1"/>
  <c r="E565" i="11" a="1"/>
  <c r="E565" i="11" s="1"/>
  <c r="E567" i="11" a="1"/>
  <c r="E567" i="11" s="1"/>
  <c r="E576" i="11" a="1"/>
  <c r="E576" i="11" s="1"/>
  <c r="E598" i="11" a="1"/>
  <c r="E598" i="11" s="1"/>
  <c r="E600" i="11" a="1"/>
  <c r="E600" i="11" s="1"/>
  <c r="E601" i="11" a="1"/>
  <c r="E601" i="11" s="1"/>
  <c r="E602" i="11" a="1"/>
  <c r="E602" i="11" s="1"/>
  <c r="E610" i="11" a="1"/>
  <c r="E610" i="11" s="1"/>
  <c r="E611" i="11" a="1"/>
  <c r="E611" i="11" s="1"/>
  <c r="E665" i="11" a="1"/>
  <c r="E665" i="11" s="1"/>
  <c r="E666" i="11" a="1"/>
  <c r="E666" i="11" s="1"/>
  <c r="E675" i="11" a="1"/>
  <c r="E675" i="11" s="1"/>
  <c r="E677" i="11" a="1"/>
  <c r="E677" i="11" s="1"/>
  <c r="E683" i="11" a="1"/>
  <c r="E683" i="11" s="1"/>
  <c r="E684" i="11" a="1"/>
  <c r="E684" i="11" s="1"/>
  <c r="E690" i="11" a="1"/>
  <c r="E690" i="11" s="1"/>
  <c r="E788" i="11" a="1"/>
  <c r="E788" i="11" s="1"/>
  <c r="E791" i="11" a="1"/>
  <c r="E791" i="11" s="1"/>
  <c r="E797" i="11" a="1"/>
  <c r="E797" i="11" s="1"/>
  <c r="E801" i="11" a="1"/>
  <c r="E801" i="11" s="1"/>
  <c r="E811" i="11" a="1"/>
  <c r="E811" i="11" s="1"/>
  <c r="E823" i="11" a="1"/>
  <c r="E823" i="11" s="1"/>
  <c r="E873" i="11" a="1"/>
  <c r="E873" i="11" s="1"/>
  <c r="E886" i="11" a="1"/>
  <c r="E886" i="11" s="1"/>
  <c r="E888" i="11" a="1"/>
  <c r="E888" i="11" s="1"/>
  <c r="E890" i="11" a="1"/>
  <c r="E890" i="11" s="1"/>
  <c r="E902" i="11" a="1"/>
  <c r="E902" i="11" s="1"/>
  <c r="E903" i="11" a="1"/>
  <c r="E903" i="11" s="1"/>
  <c r="E910" i="11" a="1"/>
  <c r="E910" i="11" s="1"/>
  <c r="E923" i="11" a="1"/>
  <c r="E923" i="11" s="1"/>
  <c r="E927" i="11" a="1"/>
  <c r="E927" i="11" s="1"/>
  <c r="E931" i="11" a="1"/>
  <c r="E931" i="11" s="1"/>
  <c r="E942" i="11" a="1"/>
  <c r="E942" i="11" s="1"/>
  <c r="E1129" i="11" a="1"/>
  <c r="E1129" i="11" s="1"/>
  <c r="E1142" i="11" a="1"/>
  <c r="E1142" i="11" s="1"/>
  <c r="E1157" i="11" a="1"/>
  <c r="E1157" i="11" s="1"/>
  <c r="E1205" i="11" a="1"/>
  <c r="E1205" i="11" s="1"/>
  <c r="E1220" i="11" a="1"/>
  <c r="E1220" i="11" s="1"/>
  <c r="E1222" i="11" a="1"/>
  <c r="E1222" i="11" s="1"/>
  <c r="E1250" i="11" a="1"/>
  <c r="E1250" i="11" s="1"/>
  <c r="E1264" i="11" a="1"/>
  <c r="E1264" i="11" s="1"/>
  <c r="E1265" i="11" a="1"/>
  <c r="E1265" i="11" s="1"/>
  <c r="E1289" i="11" a="1"/>
  <c r="E1289" i="11" s="1"/>
  <c r="E1291" i="11" a="1"/>
  <c r="E1291" i="11" s="1"/>
  <c r="E1293" i="11" a="1"/>
  <c r="E1293" i="11" s="1"/>
  <c r="E1309" i="11" a="1"/>
  <c r="E1309" i="11" s="1"/>
  <c r="E1316" i="11" a="1"/>
  <c r="E1316" i="11" s="1"/>
  <c r="E1318" i="11" a="1"/>
  <c r="E1318" i="11" s="1"/>
  <c r="E1329" i="11" a="1"/>
  <c r="E1329" i="11" s="1"/>
  <c r="E1343" i="11" a="1"/>
  <c r="E1343" i="11" s="1"/>
  <c r="E1371" i="11" a="1"/>
  <c r="E1371" i="11" s="1"/>
  <c r="E1375" i="11" a="1"/>
  <c r="E1375" i="11" s="1"/>
  <c r="E1382" i="11" a="1"/>
  <c r="E1382" i="11" s="1"/>
  <c r="E1504" i="11" a="1"/>
  <c r="E1504" i="11" s="1"/>
  <c r="E1507" i="11" a="1"/>
  <c r="E1507" i="11" s="1"/>
  <c r="E1508" i="11" a="1"/>
  <c r="E1508" i="11" s="1"/>
  <c r="E1511" i="11" a="1"/>
  <c r="E1511" i="11" s="1"/>
  <c r="E1529" i="11" a="1"/>
  <c r="E1529" i="11" s="1"/>
  <c r="E1533" i="11" a="1"/>
  <c r="E1533" i="11" s="1"/>
  <c r="E1536" i="11" a="1"/>
  <c r="E1536" i="11" s="1"/>
  <c r="E1539" i="11" a="1"/>
  <c r="E1539" i="11" s="1"/>
  <c r="E1541" i="11" a="1"/>
  <c r="E1541" i="11" s="1"/>
  <c r="E1549" i="11" a="1"/>
  <c r="E1549" i="11" s="1"/>
  <c r="E1551" i="11" a="1"/>
  <c r="E1551" i="11" s="1"/>
  <c r="E1555" i="11" a="1"/>
  <c r="E1555" i="11" s="1"/>
  <c r="E1565" i="11" a="1"/>
  <c r="E1565" i="11" s="1"/>
  <c r="E1573" i="11" a="1"/>
  <c r="E1573" i="11" s="1"/>
  <c r="E1586" i="11" a="1"/>
  <c r="E1586" i="11" s="1"/>
  <c r="E1591" i="11" a="1"/>
  <c r="E1591" i="11" s="1"/>
  <c r="E1593" i="11" a="1"/>
  <c r="E1593" i="11" s="1"/>
  <c r="E1597" i="11" a="1"/>
  <c r="E1597" i="11" s="1"/>
  <c r="E1623" i="11" a="1"/>
  <c r="E1623" i="11" s="1"/>
  <c r="E1686" i="11" a="1"/>
  <c r="E1686" i="11" s="1"/>
  <c r="E1689" i="11" a="1"/>
  <c r="E1689" i="11" s="1"/>
  <c r="E1713" i="11" a="1"/>
  <c r="E1713" i="11" s="1"/>
  <c r="E1720" i="11" a="1"/>
  <c r="E1720" i="11" s="1"/>
  <c r="E1728" i="11" a="1"/>
  <c r="E1728" i="11" s="1"/>
  <c r="E1736" i="11" a="1"/>
  <c r="E1736" i="11" s="1"/>
  <c r="E1739" i="11" a="1"/>
  <c r="E1739" i="11" s="1"/>
  <c r="E1741" i="11" a="1"/>
  <c r="E1741" i="11" s="1"/>
  <c r="E1744" i="11" a="1"/>
  <c r="E1744" i="11" s="1"/>
  <c r="E1749" i="11" a="1"/>
  <c r="E1749" i="11" s="1"/>
  <c r="E1757" i="11" a="1"/>
  <c r="E1757" i="11" s="1"/>
  <c r="E1764" i="11" a="1"/>
  <c r="E1764" i="11" s="1"/>
  <c r="E1768" i="11" a="1"/>
  <c r="E1768" i="11" s="1"/>
  <c r="E1774" i="11" a="1"/>
  <c r="E1774" i="11" s="1"/>
  <c r="E1784" i="11" a="1"/>
  <c r="E1784" i="11" s="1"/>
  <c r="E1805" i="11" a="1"/>
  <c r="E1805" i="11" s="1"/>
  <c r="E1813" i="11" a="1"/>
  <c r="E1813" i="11" s="1"/>
  <c r="E1815" i="11" a="1"/>
  <c r="E1815" i="11" s="1"/>
  <c r="E1988" i="11" a="1"/>
  <c r="E1988" i="11" s="1"/>
  <c r="E1995" i="11" a="1"/>
  <c r="E1995" i="11" s="1"/>
  <c r="E2029" i="11" a="1"/>
  <c r="E2029" i="11" s="1"/>
  <c r="E2032" i="11" a="1"/>
  <c r="E2032" i="11" s="1"/>
  <c r="E2036" i="11" a="1"/>
  <c r="E2036" i="11" s="1"/>
  <c r="E2041" i="11" a="1"/>
  <c r="E2041" i="11" s="1"/>
  <c r="E2046" i="11" a="1"/>
  <c r="E2046" i="11" s="1"/>
  <c r="E2084" i="11" a="1"/>
  <c r="E2084" i="11" s="1"/>
  <c r="E2087" i="11" a="1"/>
  <c r="E2087" i="11" s="1"/>
  <c r="E2089" i="11" a="1"/>
  <c r="E2089" i="11" s="1"/>
  <c r="E2095" i="11" a="1"/>
  <c r="E2095" i="11" s="1"/>
  <c r="E2107" i="11" a="1"/>
  <c r="E2107" i="11" s="1"/>
  <c r="E2109" i="11" a="1"/>
  <c r="E2109" i="11" s="1"/>
  <c r="E2112" i="11" a="1"/>
  <c r="E2112" i="11" s="1"/>
  <c r="E2123" i="11" a="1"/>
  <c r="E2123" i="11" s="1"/>
  <c r="E2127" i="11" a="1"/>
  <c r="E2127" i="11" s="1"/>
  <c r="E2128" i="11" a="1"/>
  <c r="E2128" i="11" s="1"/>
  <c r="E2143" i="11" a="1"/>
  <c r="E2143" i="11" s="1"/>
  <c r="E2149" i="11" a="1"/>
  <c r="E2149" i="11" s="1"/>
  <c r="E2199" i="11" a="1"/>
  <c r="E2199" i="11" s="1"/>
  <c r="E2207" i="11" a="1"/>
  <c r="E2207" i="11" s="1"/>
  <c r="E2227" i="11" a="1"/>
  <c r="E2227" i="11" s="1"/>
  <c r="E2230" i="11" a="1"/>
  <c r="E2230" i="11" s="1"/>
  <c r="E2239" i="11" a="1"/>
  <c r="E2239" i="11" s="1"/>
  <c r="E2240" i="11" a="1"/>
  <c r="E2240" i="11" s="1"/>
  <c r="E2254" i="11" a="1"/>
  <c r="E2254" i="11" s="1"/>
  <c r="E2274" i="11" a="1"/>
  <c r="E2274" i="11" s="1"/>
  <c r="E2334" i="11" a="1"/>
  <c r="E2334" i="11" s="1"/>
  <c r="E2354" i="11" a="1"/>
  <c r="E2354" i="11" s="1"/>
  <c r="E2360" i="11" a="1"/>
  <c r="E2360" i="11" s="1"/>
  <c r="E2368" i="11" a="1"/>
  <c r="E2368" i="11" s="1"/>
  <c r="E2375" i="11" a="1"/>
  <c r="E2375" i="11" s="1"/>
  <c r="E2382" i="11" a="1"/>
  <c r="E2382" i="11" s="1"/>
  <c r="E2384" i="11" a="1"/>
  <c r="E2384" i="11" s="1"/>
  <c r="E2405" i="11" a="1"/>
  <c r="E2405" i="11" s="1"/>
  <c r="E2410" i="11" a="1"/>
  <c r="E2410" i="11" s="1"/>
  <c r="E2416" i="11" a="1"/>
  <c r="E2416" i="11" s="1"/>
  <c r="E2421" i="11" a="1"/>
  <c r="E2421" i="11" s="1"/>
  <c r="E2436" i="11" a="1"/>
  <c r="E2436" i="11" s="1"/>
  <c r="E2521" i="11" a="1"/>
  <c r="E2521" i="11" s="1"/>
  <c r="E2529" i="11" a="1"/>
  <c r="E2529" i="11" s="1"/>
  <c r="E2546" i="11" a="1"/>
  <c r="E2546" i="11" s="1"/>
  <c r="E2548" i="11" a="1"/>
  <c r="E2548" i="11" s="1"/>
  <c r="E2551" i="11" a="1"/>
  <c r="E2551" i="11" s="1"/>
  <c r="E2564" i="11" a="1"/>
  <c r="E2564" i="11" s="1"/>
  <c r="E2573" i="11" a="1"/>
  <c r="E2573" i="11" s="1"/>
  <c r="E2579" i="11" a="1"/>
  <c r="E2579" i="11" s="1"/>
  <c r="E2602" i="11" a="1"/>
  <c r="E2602" i="11" s="1"/>
  <c r="E2606" i="11" a="1"/>
  <c r="E2606" i="11" s="1"/>
  <c r="E2614" i="11" a="1"/>
  <c r="E2614" i="11" s="1"/>
  <c r="E2618" i="11" a="1"/>
  <c r="E2618" i="11" s="1"/>
  <c r="E2620" i="11" a="1"/>
  <c r="E2620" i="11" s="1"/>
  <c r="E2623" i="11" a="1"/>
  <c r="E2623" i="11" s="1"/>
  <c r="E2628" i="11" a="1"/>
  <c r="E2628" i="11" s="1"/>
  <c r="E2630" i="11" a="1"/>
  <c r="E2630" i="11" s="1"/>
  <c r="E2637" i="11" a="1"/>
  <c r="E2637" i="11" s="1"/>
  <c r="E2640" i="11" a="1"/>
  <c r="E2640" i="11" s="1"/>
  <c r="E2642" i="11" a="1"/>
  <c r="E2642" i="11" s="1"/>
  <c r="E2645" i="11" a="1"/>
  <c r="E2645" i="11" s="1"/>
  <c r="E2647" i="11" a="1"/>
  <c r="E2647" i="11" s="1"/>
  <c r="E2949" i="11" a="1"/>
  <c r="E2949" i="11" s="1"/>
  <c r="E2956" i="11" a="1"/>
  <c r="E2956" i="11" s="1"/>
  <c r="E2967" i="11" a="1"/>
  <c r="E2967" i="11" s="1"/>
  <c r="E2981" i="11" a="1"/>
  <c r="E2981" i="11" s="1"/>
  <c r="E2988" i="11" a="1"/>
  <c r="E2988" i="11" s="1"/>
  <c r="E2991" i="11" a="1"/>
  <c r="E2991" i="11" s="1"/>
  <c r="E2992" i="11" a="1"/>
  <c r="E2992" i="11" s="1"/>
  <c r="E2994" i="11" a="1"/>
  <c r="E2994" i="11" s="1"/>
  <c r="E2996" i="11" a="1"/>
  <c r="E2996" i="11" s="1"/>
  <c r="E3010" i="11" a="1"/>
  <c r="E3010" i="11" s="1"/>
  <c r="E3017" i="11" a="1"/>
  <c r="E3017" i="11" s="1"/>
  <c r="E3019" i="11" a="1"/>
  <c r="E3019" i="11" s="1"/>
  <c r="E3022" i="11" a="1"/>
  <c r="E3022" i="11" s="1"/>
  <c r="E3031" i="11" a="1"/>
  <c r="E3031" i="11" s="1"/>
  <c r="E3048" i="11" a="1"/>
  <c r="E3048" i="11" s="1"/>
  <c r="E3071" i="11" a="1"/>
  <c r="E3071" i="11" s="1"/>
  <c r="E3077" i="11" a="1"/>
  <c r="E3077" i="11" s="1"/>
  <c r="E3080" i="11" a="1"/>
  <c r="E3080" i="11" s="1"/>
  <c r="E3083" i="11" a="1"/>
  <c r="E3083" i="11" s="1"/>
  <c r="E3094" i="11" a="1"/>
  <c r="E3094" i="11" s="1"/>
  <c r="E3105" i="11" a="1"/>
  <c r="E3105" i="11" s="1"/>
  <c r="E3108" i="11" a="1"/>
  <c r="E3108" i="11" s="1"/>
  <c r="E3110" i="11" a="1"/>
  <c r="E3110" i="11" s="1"/>
  <c r="E3116" i="11" a="1"/>
  <c r="E3116" i="11" s="1"/>
  <c r="E3149" i="11" a="1"/>
  <c r="E3149" i="11" s="1"/>
  <c r="E3151" i="11" a="1"/>
  <c r="E3151" i="11" s="1"/>
  <c r="E3159" i="11" a="1"/>
  <c r="E3159" i="11" s="1"/>
  <c r="E3165" i="11" a="1"/>
  <c r="E3165" i="11" s="1"/>
  <c r="E3168" i="11" a="1"/>
  <c r="E3168" i="11" s="1"/>
  <c r="E3195" i="11" a="1"/>
  <c r="E3195" i="11" s="1"/>
  <c r="E3204" i="11" a="1"/>
  <c r="E3204" i="11" s="1"/>
  <c r="E3215" i="11" a="1"/>
  <c r="E3215" i="11" s="1"/>
  <c r="E3231" i="11" a="1"/>
  <c r="E3231" i="11" s="1"/>
  <c r="E3233" i="11" a="1"/>
  <c r="E3233" i="11" s="1"/>
  <c r="E3256" i="11" a="1"/>
  <c r="E3256" i="11" s="1"/>
  <c r="E3281" i="11" a="1"/>
  <c r="E3281" i="11" s="1"/>
  <c r="E3284" i="11" a="1"/>
  <c r="E3284" i="11" s="1"/>
  <c r="E3300" i="11" a="1"/>
  <c r="E3300" i="11" s="1"/>
  <c r="E3302" i="11" a="1"/>
  <c r="E3302" i="11" s="1"/>
  <c r="E3308" i="11" a="1"/>
  <c r="E3308" i="11" s="1"/>
  <c r="E3311" i="11" a="1"/>
  <c r="E3311" i="11" s="1"/>
  <c r="E3319" i="11" a="1"/>
  <c r="E3319" i="11" s="1"/>
  <c r="E3332" i="11" a="1"/>
  <c r="E3332" i="11" s="1"/>
  <c r="E3346" i="11" a="1"/>
  <c r="E3346" i="11" s="1"/>
  <c r="E3349" i="11" a="1"/>
  <c r="E3349" i="11" s="1"/>
  <c r="E3403" i="11" a="1"/>
  <c r="E3403" i="11" s="1"/>
  <c r="E3409" i="11" a="1"/>
  <c r="E3409" i="11" s="1"/>
  <c r="E3410" i="11" a="1"/>
  <c r="E3410" i="11" s="1"/>
  <c r="E3412" i="11" a="1"/>
  <c r="E3412" i="11" s="1"/>
  <c r="E3417" i="11" a="1"/>
  <c r="E3417" i="11" s="1"/>
  <c r="E3423" i="11" a="1"/>
  <c r="E3423" i="11" s="1"/>
  <c r="E3426" i="11" a="1"/>
  <c r="E3426" i="11" s="1"/>
  <c r="E3433" i="11" a="1"/>
  <c r="E3433" i="11" s="1"/>
  <c r="E3437" i="11" a="1"/>
  <c r="E3437" i="11" s="1"/>
  <c r="E3441" i="11" a="1"/>
  <c r="E3441" i="11" s="1"/>
  <c r="E3443" i="11" a="1"/>
  <c r="E3443" i="11" s="1"/>
  <c r="E3444" i="11" a="1"/>
  <c r="E3444" i="11" s="1"/>
  <c r="E3450" i="11" a="1"/>
  <c r="E3450" i="11" s="1"/>
  <c r="E3454" i="11" a="1"/>
  <c r="E3454" i="11" s="1"/>
  <c r="E3460" i="11" a="1"/>
  <c r="E3460" i="11" s="1"/>
  <c r="E3468" i="11" a="1"/>
  <c r="E3468" i="11" s="1"/>
  <c r="E3471" i="11" a="1"/>
  <c r="E3471" i="11" s="1"/>
  <c r="E3476" i="11" a="1"/>
  <c r="E3476" i="11" s="1"/>
  <c r="E3481" i="11" a="1"/>
  <c r="E3481" i="11" s="1"/>
  <c r="E3482" i="11" a="1"/>
  <c r="E3482" i="11" s="1"/>
  <c r="E3494" i="11" a="1"/>
  <c r="E3494" i="11" s="1"/>
  <c r="E3500" i="11" a="1"/>
  <c r="E3500" i="11" s="1"/>
  <c r="E3785" i="11" a="1"/>
  <c r="E3785" i="11" s="1"/>
  <c r="E3797" i="11" a="1"/>
  <c r="E3797" i="11" s="1"/>
  <c r="E3801" i="11" a="1"/>
  <c r="E3801" i="11" s="1"/>
  <c r="E3813" i="11" a="1"/>
  <c r="E3813" i="11" s="1"/>
  <c r="E3821" i="11" a="1"/>
  <c r="E3821" i="11" s="1"/>
  <c r="E3822" i="11" a="1"/>
  <c r="E3822" i="11" s="1"/>
  <c r="E3837" i="11" a="1"/>
  <c r="E3837" i="11" s="1"/>
  <c r="E3841" i="11" a="1"/>
  <c r="E3841" i="11" s="1"/>
  <c r="E3987" i="11" a="1"/>
  <c r="E3987" i="11" s="1"/>
  <c r="E3995" i="11" a="1"/>
  <c r="E3995" i="11" s="1"/>
  <c r="E4003" i="11" a="1"/>
  <c r="E4003" i="11" s="1"/>
  <c r="E4011" i="11" a="1"/>
  <c r="E4011" i="11" s="1"/>
  <c r="E4018" i="11" a="1"/>
  <c r="E4018" i="11" s="1"/>
  <c r="E4023" i="11" a="1"/>
  <c r="E4023" i="11" s="1"/>
  <c r="E4042" i="11" a="1"/>
  <c r="E4042" i="11" s="1"/>
  <c r="E4047" i="11" a="1"/>
  <c r="E4047" i="11" s="1"/>
  <c r="E4074" i="11" a="1"/>
  <c r="E4074" i="11" s="1"/>
  <c r="E4075" i="11" a="1"/>
  <c r="E4075" i="11" s="1"/>
  <c r="E4078" i="11" a="1"/>
  <c r="E4078" i="11" s="1"/>
  <c r="E4081" i="11" a="1"/>
  <c r="E4081" i="11" s="1"/>
  <c r="E4092" i="11" a="1"/>
  <c r="E4092" i="11" s="1"/>
  <c r="E4094" i="11" a="1"/>
  <c r="E4094" i="11" s="1"/>
  <c r="E4099" i="11" a="1"/>
  <c r="E4099" i="11" s="1"/>
  <c r="E4102" i="11" a="1"/>
  <c r="E4102" i="11" s="1"/>
  <c r="E4107" i="11" a="1"/>
  <c r="E4107" i="11" s="1"/>
  <c r="E4109" i="11" a="1"/>
  <c r="E4109" i="11" s="1"/>
  <c r="E4115" i="11" a="1"/>
  <c r="E4115" i="11" s="1"/>
  <c r="E4119" i="11" a="1"/>
  <c r="E4119" i="11" s="1"/>
  <c r="E4137" i="11" a="1"/>
  <c r="E4137" i="11" s="1"/>
  <c r="E4138" i="11" a="1"/>
  <c r="E4138" i="11" s="1"/>
  <c r="E4153" i="11" a="1"/>
  <c r="E4153" i="11" s="1"/>
  <c r="E4156" i="11" a="1"/>
  <c r="E4156" i="11" s="1"/>
  <c r="E4159" i="11" a="1"/>
  <c r="E4159" i="11" s="1"/>
  <c r="E4168" i="11" a="1"/>
  <c r="E4168" i="11" s="1"/>
  <c r="E4175" i="11" a="1"/>
  <c r="E4175" i="11" s="1"/>
  <c r="E4197" i="11" a="1"/>
  <c r="E4197" i="11" s="1"/>
  <c r="E4203" i="11" a="1"/>
  <c r="E4203" i="11" s="1"/>
  <c r="E4208" i="11" a="1"/>
  <c r="E4208" i="11" s="1"/>
  <c r="E4216" i="11" a="1"/>
  <c r="E4216" i="11" s="1"/>
  <c r="E2077" i="11" a="1"/>
  <c r="E2077" i="11" s="1"/>
  <c r="E2093" i="11" a="1"/>
  <c r="E2093" i="11" s="1"/>
  <c r="E4224" i="11" a="1"/>
  <c r="E4224" i="11" s="1"/>
  <c r="E4227" i="11" a="1"/>
  <c r="E4227" i="11" s="1"/>
  <c r="E4230" i="11" a="1"/>
  <c r="E4230" i="11" s="1"/>
  <c r="E4239" i="11" a="1"/>
  <c r="E4239" i="11" s="1"/>
  <c r="E4245" i="11" a="1"/>
  <c r="E4245" i="11" s="1"/>
  <c r="E4251" i="11" a="1"/>
  <c r="E4251" i="11" s="1"/>
  <c r="E4255" i="11" a="1"/>
  <c r="E4255" i="11" s="1"/>
  <c r="E4257" i="11" a="1"/>
  <c r="E4257" i="11" s="1"/>
  <c r="E4272" i="11" a="1"/>
  <c r="E4272" i="11" s="1"/>
  <c r="E4274" i="11" a="1"/>
  <c r="E4274" i="11" s="1"/>
  <c r="E4290" i="11" a="1"/>
  <c r="E4290" i="11" s="1"/>
  <c r="E4303" i="11" a="1"/>
  <c r="E4303" i="11" s="1"/>
  <c r="E4310" i="11" a="1"/>
  <c r="E4310" i="11" s="1"/>
  <c r="E4323" i="11" a="1"/>
  <c r="E4323" i="11" s="1"/>
  <c r="E4334" i="11" a="1"/>
  <c r="E4334" i="11" s="1"/>
  <c r="E4496" i="11" a="1"/>
  <c r="E4496" i="11" s="1"/>
  <c r="E4498" i="11" a="1"/>
  <c r="E4498" i="11" s="1"/>
  <c r="E4517" i="11" a="1"/>
  <c r="E4517" i="11" s="1"/>
  <c r="E4522" i="11" a="1"/>
  <c r="E4522" i="11" s="1"/>
  <c r="E4524" i="11" a="1"/>
  <c r="E4524" i="11" s="1"/>
  <c r="E4531" i="11" a="1"/>
  <c r="E4531" i="11" s="1"/>
  <c r="E4537" i="11" a="1"/>
  <c r="E4537" i="11" s="1"/>
  <c r="E4555" i="11" a="1"/>
  <c r="E4555" i="11" s="1"/>
  <c r="E4564" i="11" a="1"/>
  <c r="E4564" i="11" s="1"/>
  <c r="E4566" i="11" a="1"/>
  <c r="E4566" i="11" s="1"/>
  <c r="E4570" i="11" a="1"/>
  <c r="E4570" i="11" s="1"/>
  <c r="E4587" i="11" a="1"/>
  <c r="E4587" i="11" s="1"/>
  <c r="E4603" i="11" a="1"/>
  <c r="E4603" i="11" s="1"/>
  <c r="E4606" i="11" a="1"/>
  <c r="E4606" i="11" s="1"/>
  <c r="E4608" i="11" a="1"/>
  <c r="E4608" i="11" s="1"/>
  <c r="E4611" i="11" a="1"/>
  <c r="E4611" i="11" s="1"/>
  <c r="E4634" i="11" a="1"/>
  <c r="E4634" i="11" s="1"/>
  <c r="E4641" i="11" a="1"/>
  <c r="E4641" i="11" s="1"/>
  <c r="E4645" i="11" a="1"/>
  <c r="E4645" i="11" s="1"/>
  <c r="E4649" i="11" a="1"/>
  <c r="E4649" i="11" s="1"/>
  <c r="E4651" i="11" a="1"/>
  <c r="E4651" i="11" s="1"/>
  <c r="E4656" i="11" a="1"/>
  <c r="E4656" i="11" s="1"/>
  <c r="E4658" i="11" a="1"/>
  <c r="E4658" i="11" s="1"/>
  <c r="E4661" i="11" a="1"/>
  <c r="E4661" i="11" s="1"/>
  <c r="E4664" i="11" a="1"/>
  <c r="E4664" i="11" s="1"/>
  <c r="E4667" i="11" a="1"/>
  <c r="E4667" i="11" s="1"/>
  <c r="E4691" i="11" a="1"/>
  <c r="E4691" i="11" s="1"/>
  <c r="E4694" i="11" a="1"/>
  <c r="E4694" i="11" s="1"/>
  <c r="E4706" i="11" a="1"/>
  <c r="E4706" i="11" s="1"/>
  <c r="E4721" i="11" a="1"/>
  <c r="E4721" i="11" s="1"/>
  <c r="E4729" i="11" a="1"/>
  <c r="E4729" i="11" s="1"/>
  <c r="E4735" i="11" a="1"/>
  <c r="E4735" i="11" s="1"/>
  <c r="E4738" i="11" a="1"/>
  <c r="E4738" i="11" s="1"/>
  <c r="E4755" i="11" a="1"/>
  <c r="E4755" i="11" s="1"/>
  <c r="E4770" i="11" a="1"/>
  <c r="E4770" i="11" s="1"/>
  <c r="E4788" i="11" a="1"/>
  <c r="E4788" i="11" s="1"/>
  <c r="E4828" i="11" a="1"/>
  <c r="E4828" i="11" s="1"/>
  <c r="E4838" i="11" a="1"/>
  <c r="E4838" i="11" s="1"/>
  <c r="E4845" i="11" a="1"/>
  <c r="E4845" i="11" s="1"/>
  <c r="E4851" i="11" a="1"/>
  <c r="E4851" i="11" s="1"/>
  <c r="E4860" i="11" a="1"/>
  <c r="E4860" i="11" s="1"/>
  <c r="E4865" i="11" a="1"/>
  <c r="E4865" i="11" s="1"/>
  <c r="E4872" i="11" a="1"/>
  <c r="E4872" i="11" s="1"/>
  <c r="E15" i="11" a="1"/>
  <c r="E15" i="11" s="1"/>
  <c r="E34" i="11" a="1"/>
  <c r="E34" i="11" s="1"/>
  <c r="E47" i="11" a="1"/>
  <c r="E47" i="11" s="1"/>
  <c r="E51" i="11" a="1"/>
  <c r="E51" i="11" s="1"/>
  <c r="E69" i="11" a="1"/>
  <c r="E69" i="11" s="1"/>
  <c r="E74" i="11" a="1"/>
  <c r="E74" i="11" s="1"/>
  <c r="E79" i="11" a="1"/>
  <c r="E79" i="11" s="1"/>
  <c r="E90" i="11" a="1"/>
  <c r="E90" i="11" s="1"/>
  <c r="E94" i="11" a="1"/>
  <c r="E94" i="11" s="1"/>
  <c r="E97" i="11" a="1"/>
  <c r="E97" i="11" s="1"/>
  <c r="E106" i="11" a="1"/>
  <c r="E106" i="11" s="1"/>
  <c r="E108" i="11" a="1"/>
  <c r="E108" i="11" s="1"/>
  <c r="E112" i="11" a="1"/>
  <c r="E112" i="11" s="1"/>
  <c r="E118" i="11" a="1"/>
  <c r="E118" i="11" s="1"/>
  <c r="E122" i="11" a="1"/>
  <c r="E122" i="11" s="1"/>
  <c r="E126" i="11" a="1"/>
  <c r="E126" i="11" s="1"/>
  <c r="E129" i="11" a="1"/>
  <c r="E129" i="11" s="1"/>
  <c r="E152" i="11" a="1"/>
  <c r="E152" i="11" s="1"/>
  <c r="E157" i="11" a="1"/>
  <c r="E157" i="11" s="1"/>
  <c r="E185" i="11" a="1"/>
  <c r="E185" i="11" s="1"/>
  <c r="E191" i="11" a="1"/>
  <c r="E191" i="11" s="1"/>
  <c r="E195" i="11" a="1"/>
  <c r="E195" i="11" s="1"/>
  <c r="E198" i="11" a="1"/>
  <c r="E198" i="11" s="1"/>
  <c r="E304" i="11" a="1"/>
  <c r="E304" i="11" s="1"/>
  <c r="E305" i="11" a="1"/>
  <c r="E305" i="11" s="1"/>
  <c r="E306" i="11" a="1"/>
  <c r="E306" i="11" s="1"/>
  <c r="E339" i="11" a="1"/>
  <c r="E339" i="11" s="1"/>
  <c r="E342" i="11" a="1"/>
  <c r="E342" i="11" s="1"/>
  <c r="E345" i="11" a="1"/>
  <c r="E345" i="11" s="1"/>
  <c r="E353" i="11" a="1"/>
  <c r="E353" i="11" s="1"/>
  <c r="E359" i="11" a="1"/>
  <c r="E359" i="11" s="1"/>
  <c r="E360" i="11" a="1"/>
  <c r="E360" i="11" s="1"/>
  <c r="E373" i="11" a="1"/>
  <c r="E373" i="11" s="1"/>
  <c r="E383" i="11" a="1"/>
  <c r="E383" i="11" s="1"/>
  <c r="E390" i="11" a="1"/>
  <c r="E390" i="11" s="1"/>
  <c r="E401" i="11" a="1"/>
  <c r="E401" i="11" s="1"/>
  <c r="E405" i="11" a="1"/>
  <c r="E405" i="11" s="1"/>
  <c r="E407" i="11" a="1"/>
  <c r="E407" i="11" s="1"/>
  <c r="E410" i="11" a="1"/>
  <c r="E410" i="11" s="1"/>
  <c r="E414" i="11" a="1"/>
  <c r="E414" i="11" s="1"/>
  <c r="E416" i="11" a="1"/>
  <c r="E416" i="11" s="1"/>
  <c r="E422" i="11" a="1"/>
  <c r="E422" i="11" s="1"/>
  <c r="E430" i="11" a="1"/>
  <c r="E430" i="11" s="1"/>
  <c r="E441" i="11" a="1"/>
  <c r="E441" i="11" s="1"/>
  <c r="E444" i="11" a="1"/>
  <c r="E444" i="11" s="1"/>
  <c r="E452" i="11" a="1"/>
  <c r="E452" i="11" s="1"/>
  <c r="E458" i="11" a="1"/>
  <c r="E458" i="11" s="1"/>
  <c r="E466" i="11" a="1"/>
  <c r="E466" i="11" s="1"/>
  <c r="E469" i="11" a="1"/>
  <c r="E469" i="11" s="1"/>
  <c r="E471" i="11" a="1"/>
  <c r="E471" i="11" s="1"/>
  <c r="E492" i="11" a="1"/>
  <c r="E492" i="11" s="1"/>
  <c r="E501" i="11" a="1"/>
  <c r="E501" i="11" s="1"/>
  <c r="E503" i="11" a="1"/>
  <c r="E503" i="11" s="1"/>
  <c r="E506" i="11" a="1"/>
  <c r="E506" i="11" s="1"/>
  <c r="E510" i="11" a="1"/>
  <c r="E510" i="11" s="1"/>
  <c r="E511" i="11" a="1"/>
  <c r="E511" i="11" s="1"/>
  <c r="E514" i="11" a="1"/>
  <c r="E514" i="11" s="1"/>
  <c r="E554" i="11" a="1"/>
  <c r="E554" i="11" s="1"/>
  <c r="E556" i="11" a="1"/>
  <c r="E556" i="11" s="1"/>
  <c r="E557" i="11" a="1"/>
  <c r="E557" i="11" s="1"/>
  <c r="E561" i="11" a="1"/>
  <c r="E561" i="11" s="1"/>
  <c r="E563" i="11" a="1"/>
  <c r="E563" i="11" s="1"/>
  <c r="E574" i="11" a="1"/>
  <c r="E574" i="11" s="1"/>
  <c r="E577" i="11" a="1"/>
  <c r="E577" i="11" s="1"/>
  <c r="E578" i="11" a="1"/>
  <c r="E578" i="11" s="1"/>
  <c r="E584" i="11" a="1"/>
  <c r="E584" i="11" s="1"/>
  <c r="E616" i="11" a="1"/>
  <c r="E616" i="11" s="1"/>
  <c r="E625" i="11" a="1"/>
  <c r="E625" i="11" s="1"/>
  <c r="E638" i="11" a="1"/>
  <c r="E638" i="11" s="1"/>
  <c r="E641" i="11" a="1"/>
  <c r="E641" i="11" s="1"/>
  <c r="E645" i="11" a="1"/>
  <c r="E645" i="11" s="1"/>
  <c r="E658" i="11" a="1"/>
  <c r="E658" i="11" s="1"/>
  <c r="E659" i="11" a="1"/>
  <c r="E659" i="11" s="1"/>
  <c r="E662" i="11" a="1"/>
  <c r="E662" i="11" s="1"/>
  <c r="E672" i="11" a="1"/>
  <c r="E672" i="11" s="1"/>
  <c r="E673" i="11" a="1"/>
  <c r="E673" i="11" s="1"/>
  <c r="E674" i="11" a="1"/>
  <c r="E674" i="11" s="1"/>
  <c r="E680" i="11" a="1"/>
  <c r="E680" i="11" s="1"/>
  <c r="E697" i="11" a="1"/>
  <c r="E697" i="11" s="1"/>
  <c r="E726" i="11" a="1"/>
  <c r="E726" i="11" s="1"/>
  <c r="E731" i="11" a="1"/>
  <c r="E731" i="11" s="1"/>
  <c r="E733" i="11" a="1"/>
  <c r="E733" i="11" s="1"/>
  <c r="E737" i="11" a="1"/>
  <c r="E737" i="11" s="1"/>
  <c r="E742" i="11" a="1"/>
  <c r="E742" i="11" s="1"/>
  <c r="E746" i="11" a="1"/>
  <c r="E746" i="11" s="1"/>
  <c r="E749" i="11" a="1"/>
  <c r="E749" i="11" s="1"/>
  <c r="E758" i="11" a="1"/>
  <c r="E758" i="11" s="1"/>
  <c r="E767" i="11" a="1"/>
  <c r="E767" i="11" s="1"/>
  <c r="E769" i="11" a="1"/>
  <c r="E769" i="11" s="1"/>
  <c r="E772" i="11" a="1"/>
  <c r="E772" i="11" s="1"/>
  <c r="E776" i="11" a="1"/>
  <c r="E776" i="11" s="1"/>
  <c r="E826" i="11" a="1"/>
  <c r="E826" i="11" s="1"/>
  <c r="E828" i="11" a="1"/>
  <c r="E828" i="11" s="1"/>
  <c r="E833" i="11" a="1"/>
  <c r="E833" i="11" s="1"/>
  <c r="E842" i="11" a="1"/>
  <c r="E842" i="11" s="1"/>
  <c r="E858" i="11" a="1"/>
  <c r="E858" i="11" s="1"/>
  <c r="E929" i="11" a="1"/>
  <c r="E929" i="11" s="1"/>
  <c r="E935" i="11" a="1"/>
  <c r="E935" i="11" s="1"/>
  <c r="E937" i="11" a="1"/>
  <c r="E937" i="11" s="1"/>
  <c r="E950" i="11" a="1"/>
  <c r="E950" i="11" s="1"/>
  <c r="E953" i="11" a="1"/>
  <c r="E953" i="11" s="1"/>
  <c r="E972" i="11" a="1"/>
  <c r="E972" i="11" s="1"/>
  <c r="E974" i="11" a="1"/>
  <c r="E974" i="11" s="1"/>
  <c r="E1067" i="11" a="1"/>
  <c r="E1067" i="11" s="1"/>
  <c r="E1077" i="11" a="1"/>
  <c r="E1077" i="11" s="1"/>
  <c r="E1080" i="11" a="1"/>
  <c r="E1080" i="11" s="1"/>
  <c r="E1089" i="11" a="1"/>
  <c r="E1089" i="11" s="1"/>
  <c r="E1092" i="11" a="1"/>
  <c r="E1092" i="11" s="1"/>
  <c r="E1097" i="11" a="1"/>
  <c r="E1097" i="11" s="1"/>
  <c r="E1102" i="11" a="1"/>
  <c r="E1102" i="11" s="1"/>
  <c r="E1104" i="11" a="1"/>
  <c r="E1104" i="11" s="1"/>
  <c r="E1107" i="11" a="1"/>
  <c r="E1107" i="11" s="1"/>
  <c r="E1116" i="11" a="1"/>
  <c r="E1116" i="11" s="1"/>
  <c r="E1119" i="11" a="1"/>
  <c r="E1119" i="11" s="1"/>
  <c r="E1122" i="11" a="1"/>
  <c r="E1122" i="11" s="1"/>
  <c r="E1124" i="11" a="1"/>
  <c r="E1124" i="11" s="1"/>
  <c r="E1147" i="11" a="1"/>
  <c r="E1147" i="11" s="1"/>
  <c r="E1151" i="11" a="1"/>
  <c r="E1151" i="11" s="1"/>
  <c r="E1156" i="11" a="1"/>
  <c r="E1156" i="11" s="1"/>
  <c r="E1177" i="11" a="1"/>
  <c r="E1177" i="11" s="1"/>
  <c r="E1178" i="11" a="1"/>
  <c r="E1178" i="11" s="1"/>
  <c r="E1188" i="11" a="1"/>
  <c r="E1188" i="11" s="1"/>
  <c r="E1195" i="11" a="1"/>
  <c r="E1195" i="11" s="1"/>
  <c r="E1197" i="11" a="1"/>
  <c r="E1197" i="11" s="1"/>
  <c r="E1200" i="11" a="1"/>
  <c r="E1200" i="11" s="1"/>
  <c r="E1204" i="11" a="1"/>
  <c r="E1204" i="11" s="1"/>
  <c r="E1435" i="11" a="1"/>
  <c r="E1435" i="11" s="1"/>
  <c r="E1438" i="11" a="1"/>
  <c r="E1438" i="11" s="1"/>
  <c r="E1441" i="11" a="1"/>
  <c r="E1441" i="11" s="1"/>
  <c r="E1447" i="11" a="1"/>
  <c r="E1447" i="11" s="1"/>
  <c r="E1456" i="11" a="1"/>
  <c r="E1456" i="11" s="1"/>
  <c r="E1467" i="11" a="1"/>
  <c r="E1467" i="11" s="1"/>
  <c r="E1480" i="11" a="1"/>
  <c r="E1480" i="11" s="1"/>
  <c r="E1490" i="11" a="1"/>
  <c r="E1490" i="11" s="1"/>
  <c r="E1495" i="11" a="1"/>
  <c r="E1495" i="11" s="1"/>
  <c r="E1500" i="11" a="1"/>
  <c r="E1500" i="11" s="1"/>
  <c r="E1512" i="11" a="1"/>
  <c r="E1512" i="11" s="1"/>
  <c r="E1513" i="11" a="1"/>
  <c r="E1513" i="11" s="1"/>
  <c r="E1516" i="11" a="1"/>
  <c r="E1516" i="11" s="1"/>
  <c r="E1519" i="11" a="1"/>
  <c r="E1519" i="11" s="1"/>
  <c r="E1527" i="11" a="1"/>
  <c r="E1527" i="11" s="1"/>
  <c r="E1530" i="11" a="1"/>
  <c r="E1530" i="11" s="1"/>
  <c r="E1532" i="11" a="1"/>
  <c r="E1532" i="11" s="1"/>
  <c r="E1535" i="11" a="1"/>
  <c r="E1535" i="11" s="1"/>
  <c r="E1543" i="11" a="1"/>
  <c r="E1543" i="11" s="1"/>
  <c r="E1545" i="11" a="1"/>
  <c r="E1545" i="11" s="1"/>
  <c r="E1596" i="11" a="1"/>
  <c r="E1596" i="11" s="1"/>
  <c r="E1598" i="11" a="1"/>
  <c r="E1598" i="11" s="1"/>
  <c r="E1602" i="11" a="1"/>
  <c r="E1602" i="11" s="1"/>
  <c r="E1610" i="11" a="1"/>
  <c r="E1610" i="11" s="1"/>
  <c r="E1614" i="11" a="1"/>
  <c r="E1614" i="11" s="1"/>
  <c r="E1621" i="11" a="1"/>
  <c r="E1621" i="11" s="1"/>
  <c r="E1632" i="11" a="1"/>
  <c r="E1632" i="11" s="1"/>
  <c r="E1656" i="11" a="1"/>
  <c r="E1656" i="11" s="1"/>
  <c r="E1658" i="11" a="1"/>
  <c r="E1658" i="11" s="1"/>
  <c r="E1662" i="11" a="1"/>
  <c r="E1662" i="11" s="1"/>
  <c r="E1664" i="11" a="1"/>
  <c r="E1664" i="11" s="1"/>
  <c r="E1667" i="11" a="1"/>
  <c r="E1667" i="11" s="1"/>
  <c r="E1676" i="11" a="1"/>
  <c r="E1676" i="11" s="1"/>
  <c r="E1679" i="11" a="1"/>
  <c r="E1679" i="11" s="1"/>
  <c r="E1683" i="11" a="1"/>
  <c r="E1683" i="11" s="1"/>
  <c r="E1685" i="11" a="1"/>
  <c r="E1685" i="11" s="1"/>
  <c r="E1691" i="11" a="1"/>
  <c r="E1691" i="11" s="1"/>
  <c r="E1696" i="11" a="1"/>
  <c r="E1696" i="11" s="1"/>
  <c r="E1740" i="11" a="1"/>
  <c r="E1740" i="11" s="1"/>
  <c r="E1743" i="11" a="1"/>
  <c r="E1743" i="11" s="1"/>
  <c r="E1745" i="11" a="1"/>
  <c r="E1745" i="11" s="1"/>
  <c r="E1756" i="11" a="1"/>
  <c r="E1756" i="11" s="1"/>
  <c r="E1759" i="11" a="1"/>
  <c r="E1759" i="11" s="1"/>
  <c r="E1761" i="11" a="1"/>
  <c r="E1761" i="11" s="1"/>
  <c r="E1772" i="11" a="1"/>
  <c r="E1772" i="11" s="1"/>
  <c r="E1779" i="11" a="1"/>
  <c r="E1779" i="11" s="1"/>
  <c r="E1810" i="11" a="1"/>
  <c r="E1810" i="11" s="1"/>
  <c r="E1983" i="11" a="1"/>
  <c r="E1983" i="11" s="1"/>
  <c r="E1985" i="11" a="1"/>
  <c r="E1985" i="11" s="1"/>
  <c r="E2010" i="11" a="1"/>
  <c r="E2010" i="11" s="1"/>
  <c r="E2020" i="11" a="1"/>
  <c r="E2020" i="11" s="1"/>
  <c r="E2022" i="11" a="1"/>
  <c r="E2022" i="11" s="1"/>
  <c r="E2043" i="11" a="1"/>
  <c r="E2043" i="11" s="1"/>
  <c r="E2062" i="11" a="1"/>
  <c r="E2062" i="11" s="1"/>
  <c r="E2067" i="11" a="1"/>
  <c r="E2067" i="11" s="1"/>
  <c r="E2082" i="11" a="1"/>
  <c r="E2082" i="11" s="1"/>
  <c r="E2145" i="11" a="1"/>
  <c r="E2145" i="11" s="1"/>
  <c r="E2154" i="11" a="1"/>
  <c r="E2154" i="11" s="1"/>
  <c r="E2162" i="11" a="1"/>
  <c r="E2162" i="11" s="1"/>
  <c r="E2171" i="11" a="1"/>
  <c r="E2171" i="11" s="1"/>
  <c r="E2179" i="11" a="1"/>
  <c r="E2179" i="11" s="1"/>
  <c r="E2184" i="11" a="1"/>
  <c r="E2184" i="11" s="1"/>
  <c r="E2187" i="11" a="1"/>
  <c r="E2187" i="11" s="1"/>
  <c r="E2200" i="11" a="1"/>
  <c r="E2200" i="11" s="1"/>
  <c r="E2219" i="11" a="1"/>
  <c r="E2219" i="11" s="1"/>
  <c r="E2220" i="11" a="1"/>
  <c r="E2220" i="11" s="1"/>
  <c r="E2226" i="11" a="1"/>
  <c r="E2226" i="11" s="1"/>
  <c r="E2236" i="11" a="1"/>
  <c r="E2236" i="11" s="1"/>
  <c r="E2244" i="11" a="1"/>
  <c r="E2244" i="11" s="1"/>
  <c r="E2250" i="11" a="1"/>
  <c r="E2250" i="11" s="1"/>
  <c r="E2252" i="11" a="1"/>
  <c r="E2252" i="11" s="1"/>
  <c r="E2255" i="11" a="1"/>
  <c r="E2255" i="11" s="1"/>
  <c r="E2266" i="11" a="1"/>
  <c r="E2266" i="11" s="1"/>
  <c r="E2270" i="11" a="1"/>
  <c r="E2270" i="11" s="1"/>
  <c r="E2277" i="11" a="1"/>
  <c r="E2277" i="11" s="1"/>
  <c r="E2280" i="11" a="1"/>
  <c r="E2280" i="11" s="1"/>
  <c r="E2283" i="11" a="1"/>
  <c r="E2283" i="11" s="1"/>
  <c r="E2286" i="11" a="1"/>
  <c r="E2286" i="11" s="1"/>
  <c r="E2293" i="11" a="1"/>
  <c r="E2293" i="11" s="1"/>
  <c r="E2295" i="11" a="1"/>
  <c r="E2295" i="11" s="1"/>
  <c r="E2299" i="11" a="1"/>
  <c r="E2299" i="11" s="1"/>
  <c r="E2307" i="11" a="1"/>
  <c r="E2307" i="11" s="1"/>
  <c r="E2314" i="11" a="1"/>
  <c r="E2314" i="11" s="1"/>
  <c r="E2316" i="11" a="1"/>
  <c r="E2316" i="11" s="1"/>
  <c r="E2318" i="11" a="1"/>
  <c r="E2318" i="11" s="1"/>
  <c r="E2329" i="11" a="1"/>
  <c r="E2329" i="11" s="1"/>
  <c r="E2333" i="11" a="1"/>
  <c r="E2333" i="11" s="1"/>
  <c r="E2338" i="11" a="1"/>
  <c r="E2338" i="11" s="1"/>
  <c r="E2340" i="11" a="1"/>
  <c r="E2340" i="11" s="1"/>
  <c r="E2342" i="11" a="1"/>
  <c r="E2342" i="11" s="1"/>
  <c r="E2356" i="11" a="1"/>
  <c r="E2356" i="11" s="1"/>
  <c r="E2362" i="11" a="1"/>
  <c r="E2362" i="11" s="1"/>
  <c r="E2398" i="11" a="1"/>
  <c r="E2398" i="11" s="1"/>
  <c r="E2502" i="11" a="1"/>
  <c r="E2502" i="11" s="1"/>
  <c r="E2534" i="11" a="1"/>
  <c r="E2534" i="11" s="1"/>
  <c r="E2543" i="11" a="1"/>
  <c r="E2543" i="11" s="1"/>
  <c r="E2544" i="11" a="1"/>
  <c r="E2544" i="11" s="1"/>
  <c r="E2581" i="11" a="1"/>
  <c r="E2581" i="11" s="1"/>
  <c r="E2592" i="11" a="1"/>
  <c r="E2592" i="11" s="1"/>
  <c r="E2595" i="11" a="1"/>
  <c r="E2595" i="11" s="1"/>
  <c r="E2615" i="11" a="1"/>
  <c r="E2615" i="11" s="1"/>
  <c r="E2634" i="11" a="1"/>
  <c r="E2634" i="11" s="1"/>
  <c r="E2641" i="11" a="1"/>
  <c r="E2641" i="11" s="1"/>
  <c r="E2644" i="11" a="1"/>
  <c r="E2644" i="11" s="1"/>
  <c r="E2649" i="11" a="1"/>
  <c r="E2649" i="11" s="1"/>
  <c r="E2650" i="11" a="1"/>
  <c r="E2650" i="11" s="1"/>
  <c r="E2654" i="11" a="1"/>
  <c r="E2654" i="11" s="1"/>
  <c r="E2948" i="11" a="1"/>
  <c r="E2948" i="11" s="1"/>
  <c r="E2953" i="11" a="1"/>
  <c r="E2953" i="11" s="1"/>
  <c r="E2955" i="11" a="1"/>
  <c r="E2955" i="11" s="1"/>
  <c r="E2958" i="11" a="1"/>
  <c r="E2958" i="11" s="1"/>
  <c r="E2963" i="11" a="1"/>
  <c r="E2963" i="11" s="1"/>
  <c r="E2964" i="11" a="1"/>
  <c r="E2964" i="11" s="1"/>
  <c r="E2977" i="11" a="1"/>
  <c r="E2977" i="11" s="1"/>
  <c r="E2979" i="11" a="1"/>
  <c r="E2979" i="11" s="1"/>
  <c r="E3131" i="11" a="1"/>
  <c r="E3131" i="11" s="1"/>
  <c r="E3137" i="11" a="1"/>
  <c r="E3137" i="11" s="1"/>
  <c r="E3406" i="11" a="1"/>
  <c r="E3406" i="11" s="1"/>
  <c r="E3411" i="11" a="1"/>
  <c r="E3411" i="11" s="1"/>
  <c r="E3908" i="11" a="1"/>
  <c r="E3908" i="11" s="1"/>
  <c r="E3914" i="11" a="1"/>
  <c r="E3914" i="11" s="1"/>
  <c r="E3918" i="11" a="1"/>
  <c r="E3918" i="11" s="1"/>
  <c r="E3919" i="11" a="1"/>
  <c r="E3919" i="11" s="1"/>
  <c r="E3928" i="11" a="1"/>
  <c r="E3928" i="11" s="1"/>
  <c r="E3931" i="11" a="1"/>
  <c r="E3931" i="11" s="1"/>
  <c r="E3936" i="11" a="1"/>
  <c r="E3936" i="11" s="1"/>
  <c r="E3944" i="11" a="1"/>
  <c r="E3944" i="11" s="1"/>
  <c r="E3952" i="11" a="1"/>
  <c r="E3952" i="11" s="1"/>
  <c r="E2393" i="11" a="1"/>
  <c r="E2393" i="11" s="1"/>
  <c r="E2458" i="11" a="1"/>
  <c r="E2458" i="11" s="1"/>
  <c r="E2464" i="11" a="1"/>
  <c r="E2464" i="11" s="1"/>
  <c r="E2471" i="11" a="1"/>
  <c r="E2471" i="11" s="1"/>
  <c r="E2484" i="11" a="1"/>
  <c r="E2484" i="11" s="1"/>
  <c r="E2497" i="11" a="1"/>
  <c r="E2497" i="11" s="1"/>
  <c r="E2500" i="11" a="1"/>
  <c r="E2500" i="11" s="1"/>
  <c r="E1638" i="11" a="1"/>
  <c r="E1638" i="11" s="1"/>
  <c r="E1657" i="11" a="1"/>
  <c r="E1657" i="11" s="1"/>
  <c r="E1701" i="11" a="1"/>
  <c r="E1701" i="11" s="1"/>
  <c r="E1710" i="11" a="1"/>
  <c r="E1710" i="11" s="1"/>
  <c r="E1715" i="11" a="1"/>
  <c r="E1715" i="11" s="1"/>
  <c r="E1729" i="11" a="1"/>
  <c r="E1729" i="11" s="1"/>
  <c r="E2004" i="11" a="1"/>
  <c r="E2004" i="11" s="1"/>
  <c r="E2075" i="11" a="1"/>
  <c r="E2075" i="11" s="1"/>
  <c r="E2131" i="11" a="1"/>
  <c r="E2131" i="11" s="1"/>
  <c r="E352" i="11" a="1"/>
  <c r="E352" i="11" s="1"/>
  <c r="E3965" i="11" a="1"/>
  <c r="E3965" i="11" s="1"/>
  <c r="E3972" i="11" a="1"/>
  <c r="E3972" i="11" s="1"/>
  <c r="E3975" i="11" a="1"/>
  <c r="E3975" i="11" s="1"/>
  <c r="E3980" i="11" a="1"/>
  <c r="E3980" i="11" s="1"/>
  <c r="E3989" i="11" a="1"/>
  <c r="E3989" i="11" s="1"/>
  <c r="E3994" i="11" a="1"/>
  <c r="E3994" i="11" s="1"/>
  <c r="E3997" i="11" a="1"/>
  <c r="E3997" i="11" s="1"/>
  <c r="E4000" i="11" a="1"/>
  <c r="E4000" i="11" s="1"/>
  <c r="E4015" i="11" a="1"/>
  <c r="E4015" i="11" s="1"/>
  <c r="E4020" i="11" a="1"/>
  <c r="E4020" i="11" s="1"/>
  <c r="E4031" i="11" a="1"/>
  <c r="E4031" i="11" s="1"/>
  <c r="E4048" i="11" a="1"/>
  <c r="E4048" i="11" s="1"/>
  <c r="E4054" i="11" a="1"/>
  <c r="E4054" i="11" s="1"/>
  <c r="E4071" i="11" a="1"/>
  <c r="E4071" i="11" s="1"/>
  <c r="E4108" i="11" a="1"/>
  <c r="E4108" i="11" s="1"/>
  <c r="E4112" i="11" a="1"/>
  <c r="E4112" i="11" s="1"/>
  <c r="E4117" i="11" a="1"/>
  <c r="E4117" i="11" s="1"/>
  <c r="E4121" i="11" a="1"/>
  <c r="E4121" i="11" s="1"/>
  <c r="E4125" i="11" a="1"/>
  <c r="E4125" i="11" s="1"/>
  <c r="E4128" i="11" a="1"/>
  <c r="E4128" i="11" s="1"/>
  <c r="E4144" i="11" a="1"/>
  <c r="E4144" i="11" s="1"/>
  <c r="E4147" i="11" a="1"/>
  <c r="E4147" i="11" s="1"/>
  <c r="E4151" i="11" a="1"/>
  <c r="E4151" i="11" s="1"/>
  <c r="E4155" i="11" a="1"/>
  <c r="E4155" i="11" s="1"/>
  <c r="E4158" i="11" a="1"/>
  <c r="E4158" i="11" s="1"/>
  <c r="E4167" i="11" a="1"/>
  <c r="E4167" i="11" s="1"/>
  <c r="E4237" i="11" a="1"/>
  <c r="E4237" i="11" s="1"/>
  <c r="E4238" i="11" a="1"/>
  <c r="E4238" i="11" s="1"/>
  <c r="E4242" i="11" a="1"/>
  <c r="E4242" i="11" s="1"/>
  <c r="E4246" i="11" a="1"/>
  <c r="E4246" i="11" s="1"/>
  <c r="E4250" i="11" a="1"/>
  <c r="E4250" i="11" s="1"/>
  <c r="E4252" i="11" a="1"/>
  <c r="E4252" i="11" s="1"/>
  <c r="E4254" i="11" a="1"/>
  <c r="E4254" i="11" s="1"/>
  <c r="E4297" i="11" a="1"/>
  <c r="E4297" i="11" s="1"/>
  <c r="E4300" i="11" a="1"/>
  <c r="E4300" i="11" s="1"/>
  <c r="E4302" i="11" a="1"/>
  <c r="E4302" i="11" s="1"/>
  <c r="E4311" i="11" a="1"/>
  <c r="E4311" i="11" s="1"/>
  <c r="E4316" i="11" a="1"/>
  <c r="E4316" i="11" s="1"/>
  <c r="E4324" i="11" a="1"/>
  <c r="E4324" i="11" s="1"/>
  <c r="E4328" i="11" a="1"/>
  <c r="E4328" i="11" s="1"/>
  <c r="E4332" i="11" a="1"/>
  <c r="E4332" i="11" s="1"/>
  <c r="E4336" i="11" a="1"/>
  <c r="E4336" i="11" s="1"/>
  <c r="E4491" i="11" a="1"/>
  <c r="E4491" i="11" s="1"/>
  <c r="E4505" i="11" a="1"/>
  <c r="E4505" i="11" s="1"/>
  <c r="E4510" i="11" a="1"/>
  <c r="E4510" i="11" s="1"/>
  <c r="E4516" i="11" a="1"/>
  <c r="E4516" i="11" s="1"/>
  <c r="E4520" i="11" a="1"/>
  <c r="E4520" i="11" s="1"/>
  <c r="E4523" i="11" a="1"/>
  <c r="E4523" i="11" s="1"/>
  <c r="E4525" i="11" a="1"/>
  <c r="E4525" i="11" s="1"/>
  <c r="E4542" i="11" a="1"/>
  <c r="E4542" i="11" s="1"/>
  <c r="E4547" i="11" a="1"/>
  <c r="E4547" i="11" s="1"/>
  <c r="E4549" i="11" a="1"/>
  <c r="E4549" i="11" s="1"/>
  <c r="E4553" i="11" a="1"/>
  <c r="E4553" i="11" s="1"/>
  <c r="E4568" i="11" a="1"/>
  <c r="E4568" i="11" s="1"/>
  <c r="E4583" i="11" a="1"/>
  <c r="E4583" i="11" s="1"/>
  <c r="E4594" i="11" a="1"/>
  <c r="E4594" i="11" s="1"/>
  <c r="E4599" i="11" a="1"/>
  <c r="E4599" i="11" s="1"/>
  <c r="E4602" i="11" a="1"/>
  <c r="E4602" i="11" s="1"/>
  <c r="E4604" i="11" a="1"/>
  <c r="E4604" i="11" s="1"/>
  <c r="E4612" i="11" a="1"/>
  <c r="E4612" i="11" s="1"/>
  <c r="E4623" i="11" a="1"/>
  <c r="E4623" i="11" s="1"/>
  <c r="E4625" i="11" a="1"/>
  <c r="E4625" i="11" s="1"/>
  <c r="E4639" i="11" a="1"/>
  <c r="E4639" i="11" s="1"/>
  <c r="E4644" i="11" a="1"/>
  <c r="E4644" i="11" s="1"/>
  <c r="E4647" i="11" a="1"/>
  <c r="E4647" i="11" s="1"/>
  <c r="E4697" i="11" a="1"/>
  <c r="E4697" i="11" s="1"/>
  <c r="E4700" i="11" a="1"/>
  <c r="E4700" i="11" s="1"/>
  <c r="E4722" i="11" a="1"/>
  <c r="E4722" i="11" s="1"/>
  <c r="E4723" i="11" a="1"/>
  <c r="E4723" i="11" s="1"/>
  <c r="E4725" i="11" a="1"/>
  <c r="E4725" i="11" s="1"/>
  <c r="E4730" i="11" a="1"/>
  <c r="E4730" i="11" s="1"/>
  <c r="E4733" i="11" a="1"/>
  <c r="E4733" i="11" s="1"/>
  <c r="E4739" i="11" a="1"/>
  <c r="E4739" i="11" s="1"/>
  <c r="E4742" i="11" a="1"/>
  <c r="E4742" i="11" s="1"/>
  <c r="E4744" i="11" a="1"/>
  <c r="E4744" i="11" s="1"/>
  <c r="E4748" i="11" a="1"/>
  <c r="E4748" i="11" s="1"/>
  <c r="E4761" i="11" a="1"/>
  <c r="E4761" i="11" s="1"/>
  <c r="E4781" i="11" a="1"/>
  <c r="E4781" i="11" s="1"/>
  <c r="E4793" i="11" a="1"/>
  <c r="E4793" i="11" s="1"/>
  <c r="E4800" i="11" a="1"/>
  <c r="E4800" i="11" s="1"/>
  <c r="E4803" i="11" a="1"/>
  <c r="E4803" i="11" s="1"/>
  <c r="E4821" i="11" a="1"/>
  <c r="E4821" i="11" s="1"/>
  <c r="E4825" i="11" a="1"/>
  <c r="E4825" i="11" s="1"/>
  <c r="E4831" i="11" a="1"/>
  <c r="E4831" i="11" s="1"/>
  <c r="E4832" i="11" a="1"/>
  <c r="E4832" i="11" s="1"/>
  <c r="E4837" i="11" a="1"/>
  <c r="E4837" i="11" s="1"/>
  <c r="E4840" i="11" a="1"/>
  <c r="E4840" i="11" s="1"/>
  <c r="E4847" i="11" a="1"/>
  <c r="E4847" i="11" s="1"/>
  <c r="E4890" i="11" a="1"/>
  <c r="E4890" i="11" s="1"/>
  <c r="E4894" i="11" a="1"/>
  <c r="E4894" i="11" s="1"/>
  <c r="E4897" i="11" a="1"/>
  <c r="E4897" i="11" s="1"/>
  <c r="E4931" i="11" a="1"/>
  <c r="E4931" i="11" s="1"/>
  <c r="E4944" i="11" a="1"/>
  <c r="E4944" i="11" s="1"/>
  <c r="E4946" i="11" a="1"/>
  <c r="E4946" i="11" s="1"/>
  <c r="E4987" i="11" a="1"/>
  <c r="E4987" i="11" s="1"/>
  <c r="E4989" i="11" a="1"/>
  <c r="E4989" i="11" s="1"/>
  <c r="E10" i="11" a="1"/>
  <c r="E10" i="11" s="1"/>
  <c r="E17" i="11" a="1"/>
  <c r="E17" i="11" s="1"/>
  <c r="E251" i="11" a="1"/>
  <c r="E251" i="11" s="1"/>
  <c r="E253" i="11" a="1"/>
  <c r="E253" i="11" s="1"/>
  <c r="E255" i="11" a="1"/>
  <c r="E255" i="11" s="1"/>
  <c r="E264" i="11" a="1"/>
  <c r="E264" i="11" s="1"/>
  <c r="E270" i="11" a="1"/>
  <c r="E270" i="11" s="1"/>
  <c r="E271" i="11" a="1"/>
  <c r="E271" i="11" s="1"/>
  <c r="E284" i="11" a="1"/>
  <c r="E284" i="11" s="1"/>
  <c r="E286" i="11" a="1"/>
  <c r="E286" i="11" s="1"/>
  <c r="E290" i="11" a="1"/>
  <c r="E290" i="11" s="1"/>
  <c r="E297" i="11" a="1"/>
  <c r="E297" i="11" s="1"/>
  <c r="E299" i="11" a="1"/>
  <c r="E299" i="11" s="1"/>
  <c r="E317" i="11" a="1"/>
  <c r="E317" i="11" s="1"/>
  <c r="E318" i="11" a="1"/>
  <c r="E318" i="11" s="1"/>
  <c r="E320" i="11" a="1"/>
  <c r="E320" i="11" s="1"/>
  <c r="E323" i="11" a="1"/>
  <c r="E323" i="11" s="1"/>
  <c r="E325" i="11" a="1"/>
  <c r="E325" i="11" s="1"/>
  <c r="E327" i="11" a="1"/>
  <c r="E327" i="11" s="1"/>
  <c r="E329" i="11" a="1"/>
  <c r="E329" i="11" s="1"/>
  <c r="E331" i="11" a="1"/>
  <c r="E331" i="11" s="1"/>
  <c r="E337" i="11" a="1"/>
  <c r="E337" i="11" s="1"/>
  <c r="E340" i="11" a="1"/>
  <c r="E340" i="11" s="1"/>
  <c r="E356" i="11" a="1"/>
  <c r="E356" i="11" s="1"/>
  <c r="E394" i="11" a="1"/>
  <c r="E394" i="11" s="1"/>
  <c r="E397" i="11" a="1"/>
  <c r="E397" i="11" s="1"/>
  <c r="E406" i="11" a="1"/>
  <c r="E406" i="11" s="1"/>
  <c r="E408" i="11" a="1"/>
  <c r="E408" i="11" s="1"/>
  <c r="E411" i="11" a="1"/>
  <c r="E411" i="11" s="1"/>
  <c r="E419" i="11" a="1"/>
  <c r="E419" i="11" s="1"/>
  <c r="E425" i="11" a="1"/>
  <c r="E425" i="11" s="1"/>
  <c r="E451" i="11" a="1"/>
  <c r="E451" i="11" s="1"/>
  <c r="E453" i="11" a="1"/>
  <c r="E453" i="11" s="1"/>
  <c r="E460" i="11" a="1"/>
  <c r="E460" i="11" s="1"/>
  <c r="E472" i="11" a="1"/>
  <c r="E472" i="11" s="1"/>
  <c r="E474" i="11" a="1"/>
  <c r="E474" i="11" s="1"/>
  <c r="E478" i="11" a="1"/>
  <c r="E478" i="11" s="1"/>
  <c r="E530" i="11" a="1"/>
  <c r="E530" i="11" s="1"/>
  <c r="E542" i="11" a="1"/>
  <c r="E542" i="11" s="1"/>
  <c r="E544" i="11" a="1"/>
  <c r="E544" i="11" s="1"/>
  <c r="E548" i="11" a="1"/>
  <c r="E548" i="11" s="1"/>
  <c r="E569" i="11" a="1"/>
  <c r="E569" i="11" s="1"/>
  <c r="E572" i="11" a="1"/>
  <c r="E572" i="11" s="1"/>
  <c r="E579" i="11" a="1"/>
  <c r="E579" i="11" s="1"/>
  <c r="E582" i="11" a="1"/>
  <c r="E582" i="11" s="1"/>
  <c r="E583" i="11" a="1"/>
  <c r="E583" i="11" s="1"/>
  <c r="E585" i="11" a="1"/>
  <c r="E585" i="11" s="1"/>
  <c r="E586" i="11" a="1"/>
  <c r="E586" i="11" s="1"/>
  <c r="E589" i="11" a="1"/>
  <c r="E589" i="11" s="1"/>
  <c r="E606" i="11" a="1"/>
  <c r="E606" i="11" s="1"/>
  <c r="E607" i="11" a="1"/>
  <c r="E607" i="11" s="1"/>
  <c r="E609" i="11" a="1"/>
  <c r="E609" i="11" s="1"/>
  <c r="E612" i="11" a="1"/>
  <c r="E612" i="11" s="1"/>
  <c r="E615" i="11" a="1"/>
  <c r="E615" i="11" s="1"/>
  <c r="E618" i="11" a="1"/>
  <c r="E618" i="11" s="1"/>
  <c r="E621" i="11" a="1"/>
  <c r="E621" i="11" s="1"/>
  <c r="E626" i="11" a="1"/>
  <c r="E626" i="11" s="1"/>
  <c r="E629" i="11" a="1"/>
  <c r="E629" i="11" s="1"/>
  <c r="E632" i="11" a="1"/>
  <c r="E632" i="11" s="1"/>
  <c r="E636" i="11" a="1"/>
  <c r="E636" i="11" s="1"/>
  <c r="E639" i="11" a="1"/>
  <c r="E639" i="11" s="1"/>
  <c r="E652" i="11" a="1"/>
  <c r="E652" i="11" s="1"/>
  <c r="E653" i="11" a="1"/>
  <c r="E653" i="11" s="1"/>
  <c r="E670" i="11" a="1"/>
  <c r="E670" i="11" s="1"/>
  <c r="E676" i="11" a="1"/>
  <c r="E676" i="11" s="1"/>
  <c r="E678" i="11" a="1"/>
  <c r="E678" i="11" s="1"/>
  <c r="E681" i="11" a="1"/>
  <c r="E681" i="11" s="1"/>
  <c r="E685" i="11" a="1"/>
  <c r="E685" i="11" s="1"/>
  <c r="E687" i="11" a="1"/>
  <c r="E687" i="11" s="1"/>
  <c r="E689" i="11" a="1"/>
  <c r="E689" i="11" s="1"/>
  <c r="E691" i="11" a="1"/>
  <c r="E691" i="11" s="1"/>
  <c r="E692" i="11" a="1"/>
  <c r="E692" i="11" s="1"/>
  <c r="E694" i="11" a="1"/>
  <c r="E694" i="11" s="1"/>
  <c r="E695" i="11" a="1"/>
  <c r="E695" i="11" s="1"/>
  <c r="E717" i="11" a="1"/>
  <c r="E717" i="11" s="1"/>
  <c r="E756" i="11" a="1"/>
  <c r="E756" i="11" s="1"/>
  <c r="E762" i="11" a="1"/>
  <c r="E762" i="11" s="1"/>
  <c r="E765" i="11" a="1"/>
  <c r="E765" i="11" s="1"/>
  <c r="E816" i="11" a="1"/>
  <c r="E816" i="11" s="1"/>
  <c r="E817" i="11" a="1"/>
  <c r="E817" i="11" s="1"/>
  <c r="E820" i="11" a="1"/>
  <c r="E820" i="11" s="1"/>
  <c r="E850" i="11" a="1"/>
  <c r="E850" i="11" s="1"/>
  <c r="E853" i="11" a="1"/>
  <c r="E853" i="11" s="1"/>
  <c r="E855" i="11" a="1"/>
  <c r="E855" i="11" s="1"/>
  <c r="E860" i="11" a="1"/>
  <c r="E860" i="11" s="1"/>
  <c r="E861" i="11" a="1"/>
  <c r="E861" i="11" s="1"/>
  <c r="E863" i="11" a="1"/>
  <c r="E863" i="11" s="1"/>
  <c r="E865" i="11" a="1"/>
  <c r="E865" i="11" s="1"/>
  <c r="E866" i="11" a="1"/>
  <c r="E866" i="11" s="1"/>
  <c r="E876" i="11" a="1"/>
  <c r="E876" i="11" s="1"/>
  <c r="E906" i="11" a="1"/>
  <c r="E906" i="11" s="1"/>
  <c r="E909" i="11" a="1"/>
  <c r="E909" i="11" s="1"/>
  <c r="E913" i="11" a="1"/>
  <c r="E913" i="11" s="1"/>
  <c r="E917" i="11" a="1"/>
  <c r="E917" i="11" s="1"/>
  <c r="E920" i="11" a="1"/>
  <c r="E920" i="11" s="1"/>
  <c r="E921" i="11" a="1"/>
  <c r="E921" i="11" s="1"/>
  <c r="E926" i="11" a="1"/>
  <c r="E926" i="11" s="1"/>
  <c r="E936" i="11" a="1"/>
  <c r="E936" i="11" s="1"/>
  <c r="E943" i="11" a="1"/>
  <c r="E943" i="11" s="1"/>
  <c r="E960" i="11" a="1"/>
  <c r="E960" i="11" s="1"/>
  <c r="E964" i="11" a="1"/>
  <c r="E964" i="11" s="1"/>
  <c r="E967" i="11" a="1"/>
  <c r="E967" i="11" s="1"/>
  <c r="E968" i="11" a="1"/>
  <c r="E968" i="11" s="1"/>
  <c r="E970" i="11" a="1"/>
  <c r="E970" i="11" s="1"/>
  <c r="E1050" i="11" a="1"/>
  <c r="E1050" i="11" s="1"/>
  <c r="E1061" i="11" a="1"/>
  <c r="E1061" i="11" s="1"/>
  <c r="E1083" i="11" a="1"/>
  <c r="E1083" i="11" s="1"/>
  <c r="E1085" i="11" a="1"/>
  <c r="E1085" i="11" s="1"/>
  <c r="E1138" i="11" a="1"/>
  <c r="E1138" i="11" s="1"/>
  <c r="E1144" i="11" a="1"/>
  <c r="E1144" i="11" s="1"/>
  <c r="E1148" i="11" a="1"/>
  <c r="E1148" i="11" s="1"/>
  <c r="E1150" i="11" a="1"/>
  <c r="E1150" i="11" s="1"/>
  <c r="E1163" i="11" a="1"/>
  <c r="E1163" i="11" s="1"/>
  <c r="E1173" i="11" a="1"/>
  <c r="E1173" i="11" s="1"/>
  <c r="E1181" i="11" a="1"/>
  <c r="E1181" i="11" s="1"/>
  <c r="E1183" i="11" a="1"/>
  <c r="E1183" i="11" s="1"/>
  <c r="E1186" i="11" a="1"/>
  <c r="E1186" i="11" s="1"/>
  <c r="E1226" i="11" a="1"/>
  <c r="E1226" i="11" s="1"/>
  <c r="E1230" i="11" a="1"/>
  <c r="E1230" i="11" s="1"/>
  <c r="E1232" i="11" a="1"/>
  <c r="E1232" i="11" s="1"/>
  <c r="E1234" i="11" a="1"/>
  <c r="E1234" i="11" s="1"/>
  <c r="E1240" i="11" a="1"/>
  <c r="E1240" i="11" s="1"/>
  <c r="E1246" i="11" a="1"/>
  <c r="E1246" i="11" s="1"/>
  <c r="E1283" i="11" a="1"/>
  <c r="E1283" i="11" s="1"/>
  <c r="E1285" i="11" a="1"/>
  <c r="E1285" i="11" s="1"/>
  <c r="E1298" i="11" a="1"/>
  <c r="E1298" i="11" s="1"/>
  <c r="E1312" i="11" a="1"/>
  <c r="E1312" i="11" s="1"/>
  <c r="E1314" i="11" a="1"/>
  <c r="E1314" i="11" s="1"/>
  <c r="E1345" i="11" a="1"/>
  <c r="E1345" i="11" s="1"/>
  <c r="E1424" i="11" a="1"/>
  <c r="E1424" i="11" s="1"/>
  <c r="E1427" i="11" a="1"/>
  <c r="E1427" i="11" s="1"/>
  <c r="E1432" i="11" a="1"/>
  <c r="E1432" i="11" s="1"/>
  <c r="E1434" i="11" a="1"/>
  <c r="E1434" i="11" s="1"/>
  <c r="E1440" i="11" a="1"/>
  <c r="E1440" i="11" s="1"/>
  <c r="E1445" i="11" a="1"/>
  <c r="E1445" i="11" s="1"/>
  <c r="E1449" i="11" a="1"/>
  <c r="E1449" i="11" s="1"/>
  <c r="E1451" i="11" a="1"/>
  <c r="E1451" i="11" s="1"/>
  <c r="E1459" i="11" a="1"/>
  <c r="E1459" i="11" s="1"/>
  <c r="E1470" i="11" a="1"/>
  <c r="E1470" i="11" s="1"/>
  <c r="E1484" i="11" a="1"/>
  <c r="E1484" i="11" s="1"/>
  <c r="E1485" i="11" a="1"/>
  <c r="E1485" i="11" s="1"/>
  <c r="E1487" i="11" a="1"/>
  <c r="E1487" i="11" s="1"/>
  <c r="E1489" i="11" a="1"/>
  <c r="E1489" i="11" s="1"/>
  <c r="E1493" i="11" a="1"/>
  <c r="E1493" i="11" s="1"/>
  <c r="E1498" i="11" a="1"/>
  <c r="E1498" i="11" s="1"/>
  <c r="E1502" i="11" a="1"/>
  <c r="E1502" i="11" s="1"/>
  <c r="E1503" i="11" a="1"/>
  <c r="E1503" i="11" s="1"/>
  <c r="E1505" i="11" a="1"/>
  <c r="E1505" i="11" s="1"/>
  <c r="E1514" i="11" a="1"/>
  <c r="E1514" i="11" s="1"/>
  <c r="E1517" i="11" a="1"/>
  <c r="E1517" i="11" s="1"/>
  <c r="E1518" i="11" a="1"/>
  <c r="E1518" i="11" s="1"/>
  <c r="E1521" i="11" a="1"/>
  <c r="E1521" i="11" s="1"/>
  <c r="E1523" i="11" a="1"/>
  <c r="E1523" i="11" s="1"/>
  <c r="E1526" i="11" a="1"/>
  <c r="E1526" i="11" s="1"/>
  <c r="E1528" i="11" a="1"/>
  <c r="E1528" i="11" s="1"/>
  <c r="E1531" i="11" a="1"/>
  <c r="E1531" i="11" s="1"/>
  <c r="E1537" i="11" a="1"/>
  <c r="E1537" i="11" s="1"/>
  <c r="E1544" i="11" a="1"/>
  <c r="E1544" i="11" s="1"/>
  <c r="E1553" i="11" a="1"/>
  <c r="E1553" i="11" s="1"/>
  <c r="E1567" i="11" a="1"/>
  <c r="E1567" i="11" s="1"/>
  <c r="E1569" i="11" a="1"/>
  <c r="E1569" i="11" s="1"/>
  <c r="E1585" i="11" a="1"/>
  <c r="E1585" i="11" s="1"/>
  <c r="E1590" i="11" a="1"/>
  <c r="E1590" i="11" s="1"/>
  <c r="E1594" i="11" a="1"/>
  <c r="E1594" i="11" s="1"/>
  <c r="E1604" i="11" a="1"/>
  <c r="E1604" i="11" s="1"/>
  <c r="E1687" i="11" a="1"/>
  <c r="E1687" i="11" s="1"/>
  <c r="E1692" i="11" a="1"/>
  <c r="E1692" i="11" s="1"/>
  <c r="E1747" i="11" a="1"/>
  <c r="E1747" i="11" s="1"/>
  <c r="E1762" i="11" a="1"/>
  <c r="E1762" i="11" s="1"/>
  <c r="E1781" i="11" a="1"/>
  <c r="E1781" i="11" s="1"/>
  <c r="E1783" i="11" a="1"/>
  <c r="E1783" i="11" s="1"/>
  <c r="E1789" i="11" a="1"/>
  <c r="E1789" i="11" s="1"/>
  <c r="E1792" i="11" a="1"/>
  <c r="E1792" i="11" s="1"/>
  <c r="E1793" i="11" a="1"/>
  <c r="E1793" i="11" s="1"/>
  <c r="E1802" i="11" a="1"/>
  <c r="E1802" i="11" s="1"/>
  <c r="E1809" i="11" a="1"/>
  <c r="E1809" i="11" s="1"/>
  <c r="E1991" i="11" a="1"/>
  <c r="E1991" i="11" s="1"/>
  <c r="E1994" i="11" a="1"/>
  <c r="E1994" i="11" s="1"/>
  <c r="E2051" i="11" a="1"/>
  <c r="E2051" i="11" s="1"/>
  <c r="E2060" i="11" a="1"/>
  <c r="E2060" i="11" s="1"/>
  <c r="E2068" i="11" a="1"/>
  <c r="E2068" i="11" s="1"/>
  <c r="E2073" i="11" a="1"/>
  <c r="E2073" i="11" s="1"/>
  <c r="E2100" i="11" a="1"/>
  <c r="E2100" i="11" s="1"/>
  <c r="E2102" i="11" a="1"/>
  <c r="E2102" i="11" s="1"/>
  <c r="E2221" i="11" a="1"/>
  <c r="E2221" i="11" s="1"/>
  <c r="E2245" i="11" a="1"/>
  <c r="E2245" i="11" s="1"/>
  <c r="E2247" i="11" a="1"/>
  <c r="E2247" i="11" s="1"/>
  <c r="E2251" i="11" a="1"/>
  <c r="E2251" i="11" s="1"/>
  <c r="E2258" i="11" a="1"/>
  <c r="E2258" i="11" s="1"/>
  <c r="E2263" i="11" a="1"/>
  <c r="E2263" i="11" s="1"/>
  <c r="E2285" i="11" a="1"/>
  <c r="E2285" i="11" s="1"/>
  <c r="E2288" i="11" a="1"/>
  <c r="E2288" i="11" s="1"/>
  <c r="E2289" i="11" a="1"/>
  <c r="E2289" i="11" s="1"/>
  <c r="E2298" i="11" a="1"/>
  <c r="E2298" i="11" s="1"/>
  <c r="E2343" i="11" a="1"/>
  <c r="E2343" i="11" s="1"/>
  <c r="E2347" i="11" a="1"/>
  <c r="E2347" i="11" s="1"/>
  <c r="E2349" i="11" a="1"/>
  <c r="E2349" i="11" s="1"/>
  <c r="E2351" i="11" a="1"/>
  <c r="E2351" i="11" s="1"/>
  <c r="E2353" i="11" a="1"/>
  <c r="E2353" i="11" s="1"/>
  <c r="E2367" i="11" a="1"/>
  <c r="E2367" i="11" s="1"/>
  <c r="E2378" i="11" a="1"/>
  <c r="E2378" i="11" s="1"/>
  <c r="E2383" i="11" a="1"/>
  <c r="E2383" i="11" s="1"/>
  <c r="E2385" i="11" a="1"/>
  <c r="E2385" i="11" s="1"/>
  <c r="E2387" i="11" a="1"/>
  <c r="E2387" i="11" s="1"/>
  <c r="E2399" i="11" a="1"/>
  <c r="E2399" i="11" s="1"/>
  <c r="E2468" i="11" a="1"/>
  <c r="E2468" i="11" s="1"/>
  <c r="E2474" i="11" a="1"/>
  <c r="E2474" i="11" s="1"/>
  <c r="E2495" i="11" a="1"/>
  <c r="E2495" i="11" s="1"/>
  <c r="E2504" i="11" a="1"/>
  <c r="E2504" i="11" s="1"/>
  <c r="E1640" i="11" a="1"/>
  <c r="E1640" i="11" s="1"/>
  <c r="E1649" i="11" a="1"/>
  <c r="E1649" i="11" s="1"/>
  <c r="E1680" i="11" a="1"/>
  <c r="E1680" i="11" s="1"/>
  <c r="E1709" i="11" a="1"/>
  <c r="E1709" i="11" s="1"/>
  <c r="E1717" i="11" a="1"/>
  <c r="E1717" i="11" s="1"/>
  <c r="E1733" i="11" a="1"/>
  <c r="E1733" i="11" s="1"/>
  <c r="E1737" i="11" a="1"/>
  <c r="E1737" i="11" s="1"/>
  <c r="E1769" i="11" a="1"/>
  <c r="E1769" i="11" s="1"/>
  <c r="E2016" i="11" a="1"/>
  <c r="E2016" i="11" s="1"/>
  <c r="E2092" i="11" a="1"/>
  <c r="E2092" i="11" s="1"/>
  <c r="E2103" i="11" a="1"/>
  <c r="E2103" i="11" s="1"/>
  <c r="E2139" i="11" a="1"/>
  <c r="E2139" i="11" s="1"/>
  <c r="E343" i="11" a="1"/>
  <c r="E343" i="11" s="1"/>
  <c r="E2510" i="11" a="1"/>
  <c r="E2510" i="11" s="1"/>
  <c r="E2519" i="11" a="1"/>
  <c r="E2519" i="11" s="1"/>
  <c r="E2523" i="11" a="1"/>
  <c r="E2523" i="11" s="1"/>
  <c r="E2527" i="11" a="1"/>
  <c r="E2527" i="11" s="1"/>
  <c r="E2530" i="11" a="1"/>
  <c r="E2530" i="11" s="1"/>
  <c r="E2533" i="11" a="1"/>
  <c r="E2533" i="11" s="1"/>
  <c r="E2535" i="11" a="1"/>
  <c r="E2535" i="11" s="1"/>
  <c r="E2567" i="11" a="1"/>
  <c r="E2567" i="11" s="1"/>
  <c r="E2577" i="11" a="1"/>
  <c r="E2577" i="11" s="1"/>
  <c r="E2583" i="11" a="1"/>
  <c r="E2583" i="11" s="1"/>
  <c r="E2591" i="11" a="1"/>
  <c r="E2591" i="11" s="1"/>
  <c r="E2594" i="11" a="1"/>
  <c r="E2594" i="11" s="1"/>
  <c r="E2605" i="11" a="1"/>
  <c r="E2605" i="11" s="1"/>
  <c r="E2608" i="11" a="1"/>
  <c r="E2608" i="11" s="1"/>
  <c r="E2636" i="11" a="1"/>
  <c r="E2636" i="11" s="1"/>
  <c r="E2638" i="11" a="1"/>
  <c r="E2638" i="11" s="1"/>
  <c r="E2643" i="11" a="1"/>
  <c r="E2643" i="11" s="1"/>
  <c r="E2646" i="11" a="1"/>
  <c r="E2646" i="11" s="1"/>
  <c r="E2648" i="11" a="1"/>
  <c r="E2648" i="11" s="1"/>
  <c r="E2655" i="11" a="1"/>
  <c r="E2655" i="11" s="1"/>
  <c r="E2972" i="11" a="1"/>
  <c r="E2972" i="11" s="1"/>
  <c r="E2975" i="11" a="1"/>
  <c r="E2975" i="11" s="1"/>
  <c r="E2983" i="11" a="1"/>
  <c r="E2983" i="11" s="1"/>
  <c r="E2990" i="11" a="1"/>
  <c r="E2990" i="11" s="1"/>
  <c r="E2997" i="11" a="1"/>
  <c r="E2997" i="11" s="1"/>
  <c r="E2999" i="11" a="1"/>
  <c r="E2999" i="11" s="1"/>
  <c r="E3001" i="11" a="1"/>
  <c r="E3001" i="11" s="1"/>
  <c r="E3003" i="11" a="1"/>
  <c r="E3003" i="11" s="1"/>
  <c r="E3035" i="11" a="1"/>
  <c r="E3035" i="11" s="1"/>
  <c r="E3037" i="11" a="1"/>
  <c r="E3037" i="11" s="1"/>
  <c r="E3042" i="11" a="1"/>
  <c r="E3042" i="11" s="1"/>
  <c r="E3047" i="11" a="1"/>
  <c r="E3047" i="11" s="1"/>
  <c r="E3098" i="11" a="1"/>
  <c r="E3098" i="11" s="1"/>
  <c r="E3135" i="11" a="1"/>
  <c r="E3135" i="11" s="1"/>
  <c r="E3140" i="11" a="1"/>
  <c r="E3140" i="11" s="1"/>
  <c r="E3142" i="11" a="1"/>
  <c r="E3142" i="11" s="1"/>
  <c r="E3145" i="11" a="1"/>
  <c r="E3145" i="11" s="1"/>
  <c r="E3147" i="11" a="1"/>
  <c r="E3147" i="11" s="1"/>
  <c r="E3152" i="11" a="1"/>
  <c r="E3152" i="11" s="1"/>
  <c r="E3162" i="11" a="1"/>
  <c r="E3162" i="11" s="1"/>
  <c r="E3167" i="11" a="1"/>
  <c r="E3167" i="11" s="1"/>
  <c r="E3178" i="11" a="1"/>
  <c r="E3178" i="11" s="1"/>
  <c r="E3180" i="11" a="1"/>
  <c r="E3180" i="11" s="1"/>
  <c r="E3181" i="11" a="1"/>
  <c r="E3181" i="11" s="1"/>
  <c r="E3193" i="11" a="1"/>
  <c r="E3193" i="11" s="1"/>
  <c r="E3340" i="11" a="1"/>
  <c r="E3340" i="11" s="1"/>
  <c r="E3345" i="11" a="1"/>
  <c r="E3345" i="11" s="1"/>
  <c r="E3351" i="11" a="1"/>
  <c r="E3351" i="11" s="1"/>
  <c r="E3467" i="11" a="1"/>
  <c r="E3467" i="11" s="1"/>
  <c r="E3470" i="11" a="1"/>
  <c r="E3470" i="11" s="1"/>
  <c r="E3477" i="11" a="1"/>
  <c r="E3477" i="11" s="1"/>
  <c r="E3479" i="11" a="1"/>
  <c r="E3479" i="11" s="1"/>
  <c r="E3486" i="11" a="1"/>
  <c r="E3486" i="11" s="1"/>
  <c r="E3492" i="11" a="1"/>
  <c r="E3492" i="11" s="1"/>
  <c r="E3787" i="11" a="1"/>
  <c r="E3787" i="11" s="1"/>
  <c r="E3857" i="11" a="1"/>
  <c r="E3857" i="11" s="1"/>
  <c r="E3866" i="11" a="1"/>
  <c r="E3866" i="11" s="1"/>
  <c r="E3869" i="11" a="1"/>
  <c r="E3869" i="11" s="1"/>
  <c r="E3874" i="11" a="1"/>
  <c r="E3874" i="11" s="1"/>
  <c r="E3979" i="11" a="1"/>
  <c r="E3979" i="11" s="1"/>
  <c r="E3984" i="11" a="1"/>
  <c r="E3984" i="11" s="1"/>
  <c r="E3996" i="11" a="1"/>
  <c r="E3996" i="11" s="1"/>
  <c r="E3998" i="11" a="1"/>
  <c r="E3998" i="11" s="1"/>
  <c r="E4004" i="11" a="1"/>
  <c r="E4004" i="11" s="1"/>
  <c r="E4013" i="11" a="1"/>
  <c r="E4013" i="11" s="1"/>
  <c r="E4025" i="11" a="1"/>
  <c r="E4025" i="11" s="1"/>
  <c r="E4026" i="11" a="1"/>
  <c r="E4026" i="11" s="1"/>
  <c r="E4027" i="11" a="1"/>
  <c r="E4027" i="11" s="1"/>
  <c r="E4029" i="11" a="1"/>
  <c r="E4029" i="11" s="1"/>
  <c r="E4033" i="11" a="1"/>
  <c r="E4033" i="11" s="1"/>
  <c r="E4041" i="11" a="1"/>
  <c r="E4041" i="11" s="1"/>
  <c r="E4053" i="11" a="1"/>
  <c r="E4053" i="11" s="1"/>
  <c r="E4067" i="11" a="1"/>
  <c r="E4067" i="11" s="1"/>
  <c r="E4079" i="11" a="1"/>
  <c r="E4079" i="11" s="1"/>
  <c r="E4090" i="11" a="1"/>
  <c r="E4090" i="11" s="1"/>
  <c r="E4096" i="11" a="1"/>
  <c r="E4096" i="11" s="1"/>
  <c r="E4104" i="11" a="1"/>
  <c r="E4104" i="11" s="1"/>
  <c r="E4123" i="11" a="1"/>
  <c r="E4123" i="11" s="1"/>
  <c r="E4130" i="11" a="1"/>
  <c r="E4130" i="11" s="1"/>
  <c r="E4134" i="11" a="1"/>
  <c r="E4134" i="11" s="1"/>
  <c r="E4139" i="11" a="1"/>
  <c r="E4139" i="11" s="1"/>
  <c r="E4141" i="11" a="1"/>
  <c r="E4141" i="11" s="1"/>
  <c r="E4145" i="11" a="1"/>
  <c r="E4145" i="11" s="1"/>
  <c r="E4148" i="11" a="1"/>
  <c r="E4148" i="11" s="1"/>
  <c r="E4160" i="11" a="1"/>
  <c r="E4160" i="11" s="1"/>
  <c r="E4163" i="11" a="1"/>
  <c r="E4163" i="11" s="1"/>
  <c r="E4174" i="11" a="1"/>
  <c r="E4174" i="11" s="1"/>
  <c r="E4176" i="11" a="1"/>
  <c r="E4176" i="11" s="1"/>
  <c r="E4180" i="11" a="1"/>
  <c r="E4180" i="11" s="1"/>
  <c r="E4187" i="11" a="1"/>
  <c r="E4187" i="11" s="1"/>
  <c r="E4198" i="11" a="1"/>
  <c r="E4198" i="11" s="1"/>
  <c r="E4209" i="11" a="1"/>
  <c r="E4209" i="11" s="1"/>
  <c r="E4212" i="11" a="1"/>
  <c r="E4212" i="11" s="1"/>
  <c r="E4215" i="11" a="1"/>
  <c r="E4215" i="11" s="1"/>
  <c r="E4219" i="11" a="1"/>
  <c r="E4219" i="11" s="1"/>
  <c r="E4231" i="11" a="1"/>
  <c r="E4231" i="11" s="1"/>
  <c r="E4253" i="11" a="1"/>
  <c r="E4253" i="11" s="1"/>
  <c r="E4265" i="11" a="1"/>
  <c r="E4265" i="11" s="1"/>
  <c r="E4268" i="11" a="1"/>
  <c r="E4268" i="11" s="1"/>
  <c r="E4273" i="11" a="1"/>
  <c r="E4273" i="11" s="1"/>
  <c r="E4284" i="11" a="1"/>
  <c r="E4284" i="11" s="1"/>
  <c r="E4287" i="11" a="1"/>
  <c r="E4287" i="11" s="1"/>
  <c r="E4292" i="11" a="1"/>
  <c r="E4292" i="11" s="1"/>
  <c r="E4295" i="11" a="1"/>
  <c r="E4295" i="11" s="1"/>
  <c r="E4315" i="11" a="1"/>
  <c r="E4315" i="11" s="1"/>
  <c r="E4318" i="11" a="1"/>
  <c r="E4318" i="11" s="1"/>
  <c r="E4319" i="11" a="1"/>
  <c r="E4319" i="11" s="1"/>
  <c r="E4327" i="11" a="1"/>
  <c r="E4327" i="11" s="1"/>
  <c r="E4330" i="11" a="1"/>
  <c r="E4330" i="11" s="1"/>
  <c r="E4489" i="11" a="1"/>
  <c r="E4489" i="11" s="1"/>
  <c r="E4494" i="11" a="1"/>
  <c r="E4494" i="11" s="1"/>
  <c r="E4528" i="11" a="1"/>
  <c r="E4528" i="11" s="1"/>
  <c r="E4560" i="11" a="1"/>
  <c r="E4560" i="11" s="1"/>
  <c r="E4578" i="11" a="1"/>
  <c r="E4578" i="11" s="1"/>
  <c r="E4631" i="11" a="1"/>
  <c r="E4631" i="11" s="1"/>
  <c r="E4806" i="11" a="1"/>
  <c r="E4806" i="11" s="1"/>
  <c r="E4809" i="11" a="1"/>
  <c r="E4809" i="11" s="1"/>
  <c r="E4811" i="11" a="1"/>
  <c r="E4811" i="11" s="1"/>
  <c r="E4818" i="11" a="1"/>
  <c r="E4818" i="11" s="1"/>
  <c r="E4850" i="11" a="1"/>
  <c r="E4850" i="11" s="1"/>
  <c r="E4858" i="11" a="1"/>
  <c r="E4858" i="11" s="1"/>
  <c r="E4861" i="11" a="1"/>
  <c r="E4861" i="11" s="1"/>
  <c r="E4867" i="11" a="1"/>
  <c r="E4867" i="11" s="1"/>
  <c r="E4869" i="11" a="1"/>
  <c r="E4869" i="11" s="1"/>
  <c r="E4871" i="11" a="1"/>
  <c r="E4871" i="11" s="1"/>
  <c r="E4935" i="11" a="1"/>
  <c r="E4935" i="11" s="1"/>
  <c r="E4940" i="11" a="1"/>
  <c r="E4940" i="11" s="1"/>
  <c r="E4943" i="11" a="1"/>
  <c r="E4943" i="11" s="1"/>
  <c r="E4960" i="11" a="1"/>
  <c r="E4960" i="11" s="1"/>
  <c r="E4969" i="11" a="1"/>
  <c r="E4969" i="11" s="1"/>
  <c r="E4979" i="11" a="1"/>
  <c r="E4979" i="11" s="1"/>
  <c r="E11" i="11" a="1"/>
  <c r="E11" i="11" s="1"/>
  <c r="E13" i="11" a="1"/>
  <c r="E13" i="11" s="1"/>
  <c r="E25" i="11" a="1"/>
  <c r="E25" i="11" s="1"/>
  <c r="E39" i="11" a="1"/>
  <c r="E39" i="11" s="1"/>
  <c r="E43" i="11" a="1"/>
  <c r="E43" i="11" s="1"/>
  <c r="E46" i="11" a="1"/>
  <c r="E46" i="11" s="1"/>
  <c r="E50" i="11" a="1"/>
  <c r="E50" i="11" s="1"/>
  <c r="E52" i="11" a="1"/>
  <c r="E52" i="11" s="1"/>
  <c r="E61" i="11" a="1"/>
  <c r="E61" i="11" s="1"/>
  <c r="E66" i="11" a="1"/>
  <c r="E66" i="11" s="1"/>
  <c r="E76" i="11" a="1"/>
  <c r="E76" i="11" s="1"/>
  <c r="E78" i="11" a="1"/>
  <c r="E78" i="11" s="1"/>
  <c r="E82" i="11" a="1"/>
  <c r="E82" i="11" s="1"/>
  <c r="E96" i="11" a="1"/>
  <c r="E96" i="11" s="1"/>
  <c r="E102" i="11" a="1"/>
  <c r="E102" i="11" s="1"/>
  <c r="E116" i="11" a="1"/>
  <c r="E116" i="11" s="1"/>
  <c r="E197" i="11" a="1"/>
  <c r="E197" i="11" s="1"/>
  <c r="E200" i="11" a="1"/>
  <c r="E200" i="11" s="1"/>
  <c r="E202" i="11" a="1"/>
  <c r="E202" i="11" s="1"/>
  <c r="E206" i="11" a="1"/>
  <c r="E206" i="11" s="1"/>
  <c r="E207" i="11" a="1"/>
  <c r="E207" i="11" s="1"/>
  <c r="E218" i="11" a="1"/>
  <c r="E218" i="11" s="1"/>
  <c r="E222" i="11" a="1"/>
  <c r="E222" i="11" s="1"/>
  <c r="E240" i="11" a="1"/>
  <c r="E240" i="11" s="1"/>
  <c r="E243" i="11" a="1"/>
  <c r="E243" i="11" s="1"/>
  <c r="E248" i="11" a="1"/>
  <c r="E248" i="11" s="1"/>
  <c r="E252" i="11" a="1"/>
  <c r="E252" i="11" s="1"/>
  <c r="E256" i="11" a="1"/>
  <c r="E256" i="11" s="1"/>
  <c r="E258" i="11" a="1"/>
  <c r="E258" i="11" s="1"/>
  <c r="E261" i="11" a="1"/>
  <c r="E261" i="11" s="1"/>
  <c r="E262" i="11" a="1"/>
  <c r="E262" i="11" s="1"/>
  <c r="E266" i="11" a="1"/>
  <c r="E266" i="11" s="1"/>
  <c r="E267" i="11" a="1"/>
  <c r="E267" i="11" s="1"/>
  <c r="E274" i="11" a="1"/>
  <c r="E274" i="11" s="1"/>
  <c r="E276" i="11" a="1"/>
  <c r="E276" i="11" s="1"/>
  <c r="E278" i="11" a="1"/>
  <c r="E278" i="11" s="1"/>
  <c r="E283" i="11" a="1"/>
  <c r="E283" i="11" s="1"/>
  <c r="E289" i="11" a="1"/>
  <c r="E289" i="11" s="1"/>
  <c r="E300" i="11" a="1"/>
  <c r="E300" i="11" s="1"/>
  <c r="E479" i="11" a="1"/>
  <c r="E479" i="11" s="1"/>
  <c r="E486" i="11" a="1"/>
  <c r="E486" i="11" s="1"/>
  <c r="E488" i="11" a="1"/>
  <c r="E488" i="11" s="1"/>
  <c r="E494" i="11" a="1"/>
  <c r="E494" i="11" s="1"/>
  <c r="E509" i="11" a="1"/>
  <c r="E509" i="11" s="1"/>
  <c r="E512" i="11" a="1"/>
  <c r="E512" i="11" s="1"/>
  <c r="E515" i="11" a="1"/>
  <c r="E515" i="11" s="1"/>
  <c r="E549" i="11" a="1"/>
  <c r="E549" i="11" s="1"/>
  <c r="E553" i="11" a="1"/>
  <c r="E553" i="11" s="1"/>
  <c r="E558" i="11" a="1"/>
  <c r="E558" i="11" s="1"/>
  <c r="E588" i="11" a="1"/>
  <c r="E588" i="11" s="1"/>
  <c r="E590" i="11" a="1"/>
  <c r="E590" i="11" s="1"/>
  <c r="E594" i="11" a="1"/>
  <c r="E594" i="11" s="1"/>
  <c r="E595" i="11" a="1"/>
  <c r="E595" i="11" s="1"/>
  <c r="E599" i="11" a="1"/>
  <c r="E599" i="11" s="1"/>
  <c r="E603" i="11" a="1"/>
  <c r="E603" i="11" s="1"/>
  <c r="E637" i="11" a="1"/>
  <c r="E637" i="11" s="1"/>
  <c r="E648" i="11" a="1"/>
  <c r="E648" i="11" s="1"/>
  <c r="E714" i="11" a="1"/>
  <c r="E714" i="11" s="1"/>
  <c r="E722" i="11" a="1"/>
  <c r="E722" i="11" s="1"/>
  <c r="E724" i="11" a="1"/>
  <c r="E724" i="11" s="1"/>
  <c r="E728" i="11" a="1"/>
  <c r="E728" i="11" s="1"/>
  <c r="E738" i="11" a="1"/>
  <c r="E738" i="11" s="1"/>
  <c r="E741" i="11" a="1"/>
  <c r="E741" i="11" s="1"/>
  <c r="E747" i="11" a="1"/>
  <c r="E747" i="11" s="1"/>
  <c r="E752" i="11" a="1"/>
  <c r="E752" i="11" s="1"/>
  <c r="E774" i="11" a="1"/>
  <c r="E774" i="11" s="1"/>
  <c r="E780" i="11" a="1"/>
  <c r="E780" i="11" s="1"/>
  <c r="E783" i="11" a="1"/>
  <c r="E783" i="11" s="1"/>
  <c r="E784" i="11" a="1"/>
  <c r="E784" i="11" s="1"/>
  <c r="E787" i="11" a="1"/>
  <c r="E787" i="11" s="1"/>
  <c r="E795" i="11" a="1"/>
  <c r="E795" i="11" s="1"/>
  <c r="E799" i="11" a="1"/>
  <c r="E799" i="11" s="1"/>
  <c r="E805" i="11" a="1"/>
  <c r="E805" i="11" s="1"/>
  <c r="E809" i="11" a="1"/>
  <c r="E809" i="11" s="1"/>
  <c r="E814" i="11" a="1"/>
  <c r="E814" i="11" s="1"/>
  <c r="E819" i="11" a="1"/>
  <c r="E819" i="11" s="1"/>
  <c r="E825" i="11" a="1"/>
  <c r="E825" i="11" s="1"/>
  <c r="E831" i="11" a="1"/>
  <c r="E831" i="11" s="1"/>
  <c r="E834" i="11" a="1"/>
  <c r="E834" i="11" s="1"/>
  <c r="E836" i="11" a="1"/>
  <c r="E836" i="11" s="1"/>
  <c r="E843" i="11" a="1"/>
  <c r="E843" i="11" s="1"/>
  <c r="E852" i="11" a="1"/>
  <c r="E852" i="11" s="1"/>
  <c r="E857" i="11" a="1"/>
  <c r="E857" i="11" s="1"/>
  <c r="E864" i="11" a="1"/>
  <c r="E864" i="11" s="1"/>
  <c r="E868" i="11" a="1"/>
  <c r="E868" i="11" s="1"/>
  <c r="E875" i="11" a="1"/>
  <c r="E875" i="11" s="1"/>
  <c r="E883" i="11" a="1"/>
  <c r="E883" i="11" s="1"/>
  <c r="E889" i="11" a="1"/>
  <c r="E889" i="11" s="1"/>
  <c r="E892" i="11" a="1"/>
  <c r="E892" i="11" s="1"/>
  <c r="E1053" i="11" a="1"/>
  <c r="E1053" i="11" s="1"/>
  <c r="E1055" i="11" a="1"/>
  <c r="E1055" i="11" s="1"/>
  <c r="E1071" i="11" a="1"/>
  <c r="E1071" i="11" s="1"/>
  <c r="E1075" i="11" a="1"/>
  <c r="E1075" i="11" s="1"/>
  <c r="E1081" i="11" a="1"/>
  <c r="E1081" i="11" s="1"/>
  <c r="E1093" i="11" a="1"/>
  <c r="E1093" i="11" s="1"/>
  <c r="E1095" i="11" a="1"/>
  <c r="E1095" i="11" s="1"/>
  <c r="E1108" i="11" a="1"/>
  <c r="E1108" i="11" s="1"/>
  <c r="E1128" i="11" a="1"/>
  <c r="E1128" i="11" s="1"/>
  <c r="E1134" i="11" a="1"/>
  <c r="E1134" i="11" s="1"/>
  <c r="E1136" i="11" a="1"/>
  <c r="E1136" i="11" s="1"/>
  <c r="E1161" i="11" a="1"/>
  <c r="E1161" i="11" s="1"/>
  <c r="E1164" i="11" a="1"/>
  <c r="E1164" i="11" s="1"/>
  <c r="E1166" i="11" a="1"/>
  <c r="E1166" i="11" s="1"/>
  <c r="E1170" i="11" a="1"/>
  <c r="E1170" i="11" s="1"/>
  <c r="E1172" i="11" a="1"/>
  <c r="E1172" i="11" s="1"/>
  <c r="E1174" i="11" a="1"/>
  <c r="E1174" i="11" s="1"/>
  <c r="E1176" i="11" a="1"/>
  <c r="E1176" i="11" s="1"/>
  <c r="E1180" i="11" a="1"/>
  <c r="E1180" i="11" s="1"/>
  <c r="E1192" i="11" a="1"/>
  <c r="E1192" i="11" s="1"/>
  <c r="E1194" i="11" a="1"/>
  <c r="E1194" i="11" s="1"/>
  <c r="E1201" i="11" a="1"/>
  <c r="E1201" i="11" s="1"/>
  <c r="E1214" i="11" a="1"/>
  <c r="E1214" i="11" s="1"/>
  <c r="E1243" i="11" a="1"/>
  <c r="E1243" i="11" s="1"/>
  <c r="E1249" i="11" a="1"/>
  <c r="E1249" i="11" s="1"/>
  <c r="E1253" i="11" a="1"/>
  <c r="E1253" i="11" s="1"/>
  <c r="E1256" i="11" a="1"/>
  <c r="E1256" i="11" s="1"/>
  <c r="E1270" i="11" a="1"/>
  <c r="E1270" i="11" s="1"/>
  <c r="E1275" i="11" a="1"/>
  <c r="E1275" i="11" s="1"/>
  <c r="E1302" i="11" a="1"/>
  <c r="E1302" i="11" s="1"/>
  <c r="E1310" i="11" a="1"/>
  <c r="E1310" i="11" s="1"/>
  <c r="E1319" i="11" a="1"/>
  <c r="E1319" i="11" s="1"/>
  <c r="E1325" i="11" a="1"/>
  <c r="E1325" i="11" s="1"/>
  <c r="E1328" i="11" a="1"/>
  <c r="E1328" i="11" s="1"/>
  <c r="E1331" i="11" a="1"/>
  <c r="E1331" i="11" s="1"/>
  <c r="E1347" i="11" a="1"/>
  <c r="E1347" i="11" s="1"/>
  <c r="E1350" i="11" a="1"/>
  <c r="E1350" i="11" s="1"/>
  <c r="E1352" i="11" a="1"/>
  <c r="E1352" i="11" s="1"/>
  <c r="E1363" i="11" a="1"/>
  <c r="E1363" i="11" s="1"/>
  <c r="E1366" i="11" a="1"/>
  <c r="E1366" i="11" s="1"/>
  <c r="E1377" i="11" a="1"/>
  <c r="E1377" i="11" s="1"/>
  <c r="E1379" i="11" a="1"/>
  <c r="E1379" i="11" s="1"/>
  <c r="E1391" i="11" a="1"/>
  <c r="E1391" i="11" s="1"/>
  <c r="E1392" i="11" a="1"/>
  <c r="E1392" i="11" s="1"/>
  <c r="E1404" i="11" a="1"/>
  <c r="E1404" i="11" s="1"/>
  <c r="E1406" i="11" a="1"/>
  <c r="E1406" i="11" s="1"/>
  <c r="E1499" i="11" a="1"/>
  <c r="E1499" i="11" s="1"/>
  <c r="E1510" i="11" a="1"/>
  <c r="E1510" i="11" s="1"/>
  <c r="E1571" i="11" a="1"/>
  <c r="E1571" i="11" s="1"/>
  <c r="E1574" i="11" a="1"/>
  <c r="E1574" i="11" s="1"/>
  <c r="E1575" i="11" a="1"/>
  <c r="E1575" i="11" s="1"/>
  <c r="E1582" i="11" a="1"/>
  <c r="E1582" i="11" s="1"/>
  <c r="E1599" i="11" a="1"/>
  <c r="E1599" i="11" s="1"/>
  <c r="E1605" i="11" a="1"/>
  <c r="E1605" i="11" s="1"/>
  <c r="E1613" i="11" a="1"/>
  <c r="E1613" i="11" s="1"/>
  <c r="E1618" i="11" a="1"/>
  <c r="E1618" i="11" s="1"/>
  <c r="E1636" i="11" a="1"/>
  <c r="E1636" i="11" s="1"/>
  <c r="E1646" i="11" a="1"/>
  <c r="E1646" i="11" s="1"/>
  <c r="E1675" i="11" a="1"/>
  <c r="E1675" i="11" s="1"/>
  <c r="E1703" i="11" a="1"/>
  <c r="E1703" i="11" s="1"/>
  <c r="E1714" i="11" a="1"/>
  <c r="E1714" i="11" s="1"/>
  <c r="E1719" i="11" a="1"/>
  <c r="E1719" i="11" s="1"/>
  <c r="E1735" i="11" a="1"/>
  <c r="E1735" i="11" s="1"/>
  <c r="E1763" i="11" a="1"/>
  <c r="E1763" i="11" s="1"/>
  <c r="E2013" i="11" a="1"/>
  <c r="E2013" i="11" s="1"/>
  <c r="E2047" i="11" a="1"/>
  <c r="E2047" i="11" s="1"/>
  <c r="E2094" i="11" a="1"/>
  <c r="E2094" i="11" s="1"/>
  <c r="E2148" i="11" a="1"/>
  <c r="E2148" i="11" s="1"/>
  <c r="E2152" i="11" a="1"/>
  <c r="E2152" i="11" s="1"/>
  <c r="E2156" i="11" a="1"/>
  <c r="E2156" i="11" s="1"/>
  <c r="E2157" i="11" a="1"/>
  <c r="E2157" i="11" s="1"/>
  <c r="E2170" i="11" a="1"/>
  <c r="E2170" i="11" s="1"/>
  <c r="E2175" i="11" a="1"/>
  <c r="E2175" i="11" s="1"/>
  <c r="E2178" i="11" a="1"/>
  <c r="E2178" i="11" s="1"/>
  <c r="E2181" i="11" a="1"/>
  <c r="E2181" i="11" s="1"/>
  <c r="E2190" i="11" a="1"/>
  <c r="E2190" i="11" s="1"/>
  <c r="E2192" i="11" a="1"/>
  <c r="E2192" i="11" s="1"/>
  <c r="E2202" i="11" a="1"/>
  <c r="E2202" i="11" s="1"/>
  <c r="E2232" i="11" a="1"/>
  <c r="E2232" i="11" s="1"/>
  <c r="E2238" i="11" a="1"/>
  <c r="E2238" i="11" s="1"/>
  <c r="E2253" i="11" a="1"/>
  <c r="E2253" i="11" s="1"/>
  <c r="E2261" i="11" a="1"/>
  <c r="E2261" i="11" s="1"/>
  <c r="E2265" i="11" a="1"/>
  <c r="E2265" i="11" s="1"/>
  <c r="E2278" i="11" a="1"/>
  <c r="E2278" i="11" s="1"/>
  <c r="E2284" i="11" a="1"/>
  <c r="E2284" i="11" s="1"/>
  <c r="E2290" i="11" a="1"/>
  <c r="E2290" i="11" s="1"/>
  <c r="E2292" i="11" a="1"/>
  <c r="E2292" i="11" s="1"/>
  <c r="E2297" i="11" a="1"/>
  <c r="E2297" i="11" s="1"/>
  <c r="E2308" i="11" a="1"/>
  <c r="E2308" i="11" s="1"/>
  <c r="E2323" i="11" a="1"/>
  <c r="E2323" i="11" s="1"/>
  <c r="E2330" i="11" a="1"/>
  <c r="E2330" i="11" s="1"/>
  <c r="E2524" i="11" a="1"/>
  <c r="E2524" i="11" s="1"/>
  <c r="E2525" i="11" a="1"/>
  <c r="E2525" i="11" s="1"/>
  <c r="E2538" i="11" a="1"/>
  <c r="E2538" i="11" s="1"/>
  <c r="E2626" i="11" a="1"/>
  <c r="E2626" i="11" s="1"/>
  <c r="E2632" i="11" a="1"/>
  <c r="E2632" i="11" s="1"/>
  <c r="E3067" i="11" a="1"/>
  <c r="E3067" i="11" s="1"/>
  <c r="E3070" i="11" a="1"/>
  <c r="E3070" i="11" s="1"/>
  <c r="E3073" i="11" a="1"/>
  <c r="E3073" i="11" s="1"/>
  <c r="E3090" i="11" a="1"/>
  <c r="E3090" i="11" s="1"/>
  <c r="E3097" i="11" a="1"/>
  <c r="E3097" i="11" s="1"/>
  <c r="E3109" i="11" a="1"/>
  <c r="E3109" i="11" s="1"/>
  <c r="E3115" i="11" a="1"/>
  <c r="E3115" i="11" s="1"/>
  <c r="E3120" i="11" a="1"/>
  <c r="E3120" i="11" s="1"/>
  <c r="E3130" i="11" a="1"/>
  <c r="E3130" i="11" s="1"/>
  <c r="E3166" i="11" a="1"/>
  <c r="E3166" i="11" s="1"/>
  <c r="E3177" i="11" a="1"/>
  <c r="E3177" i="11" s="1"/>
  <c r="E3247" i="11" a="1"/>
  <c r="E3247" i="11" s="1"/>
  <c r="E3249" i="11" a="1"/>
  <c r="E3249" i="11" s="1"/>
  <c r="E3253" i="11" a="1"/>
  <c r="E3253" i="11" s="1"/>
  <c r="E3260" i="11" a="1"/>
  <c r="E3260" i="11" s="1"/>
  <c r="E3265" i="11" a="1"/>
  <c r="E3265" i="11" s="1"/>
  <c r="E3277" i="11" a="1"/>
  <c r="E3277" i="11" s="1"/>
  <c r="E3285" i="11" a="1"/>
  <c r="E3285" i="11" s="1"/>
  <c r="E3290" i="11" a="1"/>
  <c r="E3290" i="11" s="1"/>
  <c r="E3304" i="11" a="1"/>
  <c r="E3304" i="11" s="1"/>
  <c r="E3312" i="11" a="1"/>
  <c r="E3312" i="11" s="1"/>
  <c r="E3315" i="11" a="1"/>
  <c r="E3315" i="11" s="1"/>
  <c r="E3317" i="11" a="1"/>
  <c r="E3317" i="11" s="1"/>
  <c r="E3364" i="11" a="1"/>
  <c r="E3364" i="11" s="1"/>
  <c r="E3382" i="11" a="1"/>
  <c r="E3382" i="11" s="1"/>
  <c r="E3391" i="11" a="1"/>
  <c r="E3391" i="11" s="1"/>
  <c r="E3402" i="11" a="1"/>
  <c r="E3402" i="11" s="1"/>
  <c r="E3449" i="11" a="1"/>
  <c r="E3449" i="11" s="1"/>
  <c r="E3451" i="11" a="1"/>
  <c r="E3451" i="11" s="1"/>
  <c r="E3457" i="11" a="1"/>
  <c r="E3457" i="11" s="1"/>
  <c r="E3461" i="11" a="1"/>
  <c r="E3461" i="11" s="1"/>
  <c r="E3920" i="11" a="1"/>
  <c r="E3920" i="11" s="1"/>
  <c r="E3922" i="11" a="1"/>
  <c r="E3922" i="11" s="1"/>
  <c r="E4056" i="11" a="1"/>
  <c r="E4056" i="11" s="1"/>
  <c r="E4097" i="11" a="1"/>
  <c r="E4097" i="11" s="1"/>
  <c r="E4132" i="11" a="1"/>
  <c r="E4132" i="11" s="1"/>
  <c r="E4161" i="11" a="1"/>
  <c r="E4161" i="11" s="1"/>
  <c r="E4192" i="11" a="1"/>
  <c r="E4192" i="11" s="1"/>
  <c r="E4217" i="11" a="1"/>
  <c r="E4217" i="11" s="1"/>
  <c r="E4236" i="11" a="1"/>
  <c r="E4236" i="11" s="1"/>
  <c r="E4283" i="11" a="1"/>
  <c r="E4283" i="11" s="1"/>
  <c r="E4291" i="11" a="1"/>
  <c r="E4291" i="11" s="1"/>
  <c r="E4299" i="11" a="1"/>
  <c r="E4299" i="11" s="1"/>
  <c r="E4305" i="11" a="1"/>
  <c r="E4305" i="11" s="1"/>
  <c r="E4312" i="11" a="1"/>
  <c r="E4312" i="11" s="1"/>
  <c r="E4314" i="11" a="1"/>
  <c r="E4314" i="11" s="1"/>
  <c r="E4331" i="11" a="1"/>
  <c r="E4331" i="11" s="1"/>
  <c r="E4337" i="11" a="1"/>
  <c r="E4337" i="11" s="1"/>
  <c r="E4339" i="11" a="1"/>
  <c r="E4339" i="11" s="1"/>
  <c r="E4340" i="11" a="1"/>
  <c r="E4340" i="11" s="1"/>
  <c r="E4492" i="11" a="1"/>
  <c r="E4492" i="11" s="1"/>
  <c r="E4499" i="11" a="1"/>
  <c r="E4499" i="11" s="1"/>
  <c r="E4500" i="11" a="1"/>
  <c r="E4500" i="11" s="1"/>
  <c r="E4503" i="11" a="1"/>
  <c r="E4503" i="11" s="1"/>
  <c r="E4539" i="11" a="1"/>
  <c r="E4539" i="11" s="1"/>
  <c r="E4556" i="11" a="1"/>
  <c r="E4556" i="11" s="1"/>
  <c r="E4590" i="11" a="1"/>
  <c r="E4590" i="11" s="1"/>
  <c r="E4596" i="11" a="1"/>
  <c r="E4596" i="11" s="1"/>
  <c r="E4615" i="11" a="1"/>
  <c r="E4615" i="11" s="1"/>
  <c r="E4621" i="11" a="1"/>
  <c r="E4621" i="11" s="1"/>
  <c r="E4627" i="11" a="1"/>
  <c r="E4627" i="11" s="1"/>
  <c r="E4684" i="11" a="1"/>
  <c r="E4684" i="11" s="1"/>
  <c r="E4709" i="11" a="1"/>
  <c r="E4709" i="11" s="1"/>
  <c r="E4712" i="11" a="1"/>
  <c r="E4712" i="11" s="1"/>
  <c r="E4714" i="11" a="1"/>
  <c r="E4714" i="11" s="1"/>
  <c r="E4747" i="11" a="1"/>
  <c r="E4747" i="11" s="1"/>
  <c r="E4756" i="11" a="1"/>
  <c r="E4756" i="11" s="1"/>
  <c r="E4866" i="11" a="1"/>
  <c r="E4866" i="11" s="1"/>
  <c r="E4877" i="11" a="1"/>
  <c r="E4877" i="11" s="1"/>
  <c r="E4883" i="11" a="1"/>
  <c r="E4883" i="11" s="1"/>
  <c r="E4885" i="11" a="1"/>
  <c r="E4885" i="11" s="1"/>
  <c r="E4887" i="11" a="1"/>
  <c r="E4887" i="11" s="1"/>
  <c r="E4888" i="11" a="1"/>
  <c r="E4888" i="11" s="1"/>
  <c r="E4903" i="11" a="1"/>
  <c r="E4903" i="11" s="1"/>
  <c r="E4904" i="11" a="1"/>
  <c r="E4904" i="11" s="1"/>
  <c r="E4951" i="11" a="1"/>
  <c r="E4951" i="11" s="1"/>
  <c r="E4952" i="11" a="1"/>
  <c r="E4952" i="11" s="1"/>
  <c r="E4963" i="11" a="1"/>
  <c r="E4963" i="11" s="1"/>
  <c r="E4966" i="11" a="1"/>
  <c r="E4966" i="11" s="1"/>
  <c r="E4972" i="11" a="1"/>
  <c r="E4972" i="11" s="1"/>
  <c r="E4975" i="11" a="1"/>
  <c r="E4975" i="11" s="1"/>
  <c r="E4981" i="11" a="1"/>
  <c r="E4981" i="11" s="1"/>
  <c r="E4984" i="11" a="1"/>
  <c r="E4984" i="11" s="1"/>
  <c r="E4986" i="11" a="1"/>
  <c r="E4986" i="11" s="1"/>
  <c r="E4990" i="11" a="1"/>
  <c r="E4990" i="11" s="1"/>
  <c r="E8" i="11" a="1"/>
  <c r="E8" i="11" s="1"/>
  <c r="E12" i="11" a="1"/>
  <c r="E12" i="11" s="1"/>
  <c r="E30" i="11" a="1"/>
  <c r="E30" i="11" s="1"/>
  <c r="E42" i="11" a="1"/>
  <c r="E42" i="11" s="1"/>
  <c r="E55" i="11" a="1"/>
  <c r="E55" i="11" s="1"/>
  <c r="E63" i="11" a="1"/>
  <c r="E63" i="11" s="1"/>
  <c r="E67" i="11" a="1"/>
  <c r="E67" i="11" s="1"/>
  <c r="E72" i="11" a="1"/>
  <c r="E72" i="11" s="1"/>
  <c r="E80" i="11" a="1"/>
  <c r="E80" i="11" s="1"/>
  <c r="E87" i="11" a="1"/>
  <c r="E87" i="11" s="1"/>
  <c r="E113" i="11" a="1"/>
  <c r="E113" i="11" s="1"/>
  <c r="E120" i="11" a="1"/>
  <c r="E120" i="11" s="1"/>
  <c r="E128" i="11" a="1"/>
  <c r="E128" i="11" s="1"/>
  <c r="E140" i="11" a="1"/>
  <c r="E140" i="11" s="1"/>
  <c r="E141" i="11" a="1"/>
  <c r="E141" i="11" s="1"/>
  <c r="E168" i="11" a="1"/>
  <c r="E168" i="11" s="1"/>
  <c r="E170" i="11" a="1"/>
  <c r="E170" i="11" s="1"/>
  <c r="E174" i="11" a="1"/>
  <c r="E174" i="11" s="1"/>
  <c r="E186" i="11" a="1"/>
  <c r="E186" i="11" s="1"/>
  <c r="E193" i="11" a="1"/>
  <c r="E193" i="11" s="1"/>
  <c r="E209" i="11" a="1"/>
  <c r="E209" i="11" s="1"/>
  <c r="E220" i="11" a="1"/>
  <c r="E220" i="11" s="1"/>
  <c r="E230" i="11" a="1"/>
  <c r="E230" i="11" s="1"/>
  <c r="E236" i="11" a="1"/>
  <c r="E236" i="11" s="1"/>
  <c r="E238" i="11" a="1"/>
  <c r="E238" i="11" s="1"/>
  <c r="E241" i="11" a="1"/>
  <c r="E241" i="11" s="1"/>
  <c r="E244" i="11" a="1"/>
  <c r="E244" i="11" s="1"/>
  <c r="E245" i="11" a="1"/>
  <c r="E245" i="11" s="1"/>
  <c r="E263" i="11" a="1"/>
  <c r="E263" i="11" s="1"/>
  <c r="E265" i="11" a="1"/>
  <c r="E265" i="11" s="1"/>
  <c r="E272" i="11" a="1"/>
  <c r="E272" i="11" s="1"/>
  <c r="E279" i="11" a="1"/>
  <c r="E279" i="11" s="1"/>
  <c r="E298" i="11" a="1"/>
  <c r="E298" i="11" s="1"/>
  <c r="E354" i="11" a="1"/>
  <c r="E354" i="11" s="1"/>
  <c r="E368" i="11" a="1"/>
  <c r="E368" i="11" s="1"/>
  <c r="E375" i="11" a="1"/>
  <c r="E375" i="11" s="1"/>
  <c r="E399" i="11" a="1"/>
  <c r="E399" i="11" s="1"/>
  <c r="E443" i="11" a="1"/>
  <c r="E443" i="11" s="1"/>
  <c r="E450" i="11" a="1"/>
  <c r="E450" i="11" s="1"/>
  <c r="E480" i="11" a="1"/>
  <c r="E480" i="11" s="1"/>
  <c r="E484" i="11" a="1"/>
  <c r="E484" i="11" s="1"/>
  <c r="E505" i="11" a="1"/>
  <c r="E505" i="11" s="1"/>
  <c r="E617" i="11" a="1"/>
  <c r="E617" i="11" s="1"/>
  <c r="E620" i="11" a="1"/>
  <c r="E620" i="11" s="1"/>
  <c r="E624" i="11" a="1"/>
  <c r="E624" i="11" s="1"/>
  <c r="E630" i="11" a="1"/>
  <c r="E630" i="11" s="1"/>
  <c r="E631" i="11" a="1"/>
  <c r="E631" i="11" s="1"/>
  <c r="E919" i="11" a="1"/>
  <c r="E919" i="11" s="1"/>
  <c r="E924" i="11" a="1"/>
  <c r="E924" i="11" s="1"/>
  <c r="E928" i="11" a="1"/>
  <c r="E928" i="11" s="1"/>
  <c r="E933" i="11" a="1"/>
  <c r="E933" i="11" s="1"/>
  <c r="E951" i="11" a="1"/>
  <c r="E951" i="11" s="1"/>
  <c r="E956" i="11" a="1"/>
  <c r="E956" i="11" s="1"/>
  <c r="E962" i="11" a="1"/>
  <c r="E962" i="11" s="1"/>
  <c r="E965" i="11" a="1"/>
  <c r="E965" i="11" s="1"/>
  <c r="E969" i="11" a="1"/>
  <c r="E969" i="11" s="1"/>
  <c r="E973" i="11" a="1"/>
  <c r="E973" i="11" s="1"/>
  <c r="E1058" i="11" a="1"/>
  <c r="E1058" i="11" s="1"/>
  <c r="E1070" i="11" a="1"/>
  <c r="E1070" i="11" s="1"/>
  <c r="E1076" i="11" a="1"/>
  <c r="E1076" i="11" s="1"/>
  <c r="E1101" i="11" a="1"/>
  <c r="E1101" i="11" s="1"/>
  <c r="E1109" i="11" a="1"/>
  <c r="E1109" i="11" s="1"/>
  <c r="E1111" i="11" a="1"/>
  <c r="E1111" i="11" s="1"/>
  <c r="E1133" i="11" a="1"/>
  <c r="E1133" i="11" s="1"/>
  <c r="E1169" i="11" a="1"/>
  <c r="E1169" i="11" s="1"/>
  <c r="E1184" i="11" a="1"/>
  <c r="E1184" i="11" s="1"/>
  <c r="E1187" i="11" a="1"/>
  <c r="E1187" i="11" s="1"/>
  <c r="E1189" i="11" a="1"/>
  <c r="E1189" i="11" s="1"/>
  <c r="E1190" i="11" a="1"/>
  <c r="E1190" i="11" s="1"/>
  <c r="E1193" i="11" a="1"/>
  <c r="E1193" i="11" s="1"/>
  <c r="E1211" i="11" a="1"/>
  <c r="E1211" i="11" s="1"/>
  <c r="E1239" i="11" a="1"/>
  <c r="E1239" i="11" s="1"/>
  <c r="E1255" i="11" a="1"/>
  <c r="E1255" i="11" s="1"/>
  <c r="E1273" i="11" a="1"/>
  <c r="E1273" i="11" s="1"/>
  <c r="E1276" i="11" a="1"/>
  <c r="E1276" i="11" s="1"/>
  <c r="E1280" i="11" a="1"/>
  <c r="E1280" i="11" s="1"/>
  <c r="E1292" i="11" a="1"/>
  <c r="E1292" i="11" s="1"/>
  <c r="E1304" i="11" a="1"/>
  <c r="E1304" i="11" s="1"/>
  <c r="E1307" i="11" a="1"/>
  <c r="E1307" i="11" s="1"/>
  <c r="E1322" i="11" a="1"/>
  <c r="E1322" i="11" s="1"/>
  <c r="E1332" i="11" a="1"/>
  <c r="E1332" i="11" s="1"/>
  <c r="E1335" i="11" a="1"/>
  <c r="E1335" i="11" s="1"/>
  <c r="E1337" i="11" a="1"/>
  <c r="E1337" i="11" s="1"/>
  <c r="E1339" i="11" a="1"/>
  <c r="E1339" i="11" s="1"/>
  <c r="E1348" i="11" a="1"/>
  <c r="E1348" i="11" s="1"/>
  <c r="E1367" i="11" a="1"/>
  <c r="E1367" i="11" s="1"/>
  <c r="E1369" i="11" a="1"/>
  <c r="E1369" i="11" s="1"/>
  <c r="E1381" i="11" a="1"/>
  <c r="E1381" i="11" s="1"/>
  <c r="E1386" i="11" a="1"/>
  <c r="E1386" i="11" s="1"/>
  <c r="E1433" i="11" a="1"/>
  <c r="E1433" i="11" s="1"/>
  <c r="E1466" i="11" a="1"/>
  <c r="E1466" i="11" s="1"/>
  <c r="E1520" i="11" a="1"/>
  <c r="E1520" i="11" s="1"/>
  <c r="E1547" i="11" a="1"/>
  <c r="E1547" i="11" s="1"/>
  <c r="E1557" i="11" a="1"/>
  <c r="E1557" i="11" s="1"/>
  <c r="E1568" i="11" a="1"/>
  <c r="E1568" i="11" s="1"/>
  <c r="E1570" i="11" a="1"/>
  <c r="E1570" i="11" s="1"/>
  <c r="E1578" i="11" a="1"/>
  <c r="E1578" i="11" s="1"/>
  <c r="E1581" i="11" a="1"/>
  <c r="E1581" i="11" s="1"/>
  <c r="E1584" i="11" a="1"/>
  <c r="E1584" i="11" s="1"/>
  <c r="E1603" i="11" a="1"/>
  <c r="E1603" i="11" s="1"/>
  <c r="E1606" i="11" a="1"/>
  <c r="E1606" i="11" s="1"/>
  <c r="E1608" i="11" a="1"/>
  <c r="E1608" i="11" s="1"/>
  <c r="E1611" i="11" a="1"/>
  <c r="E1611" i="11" s="1"/>
  <c r="E1615" i="11" a="1"/>
  <c r="E1615" i="11" s="1"/>
  <c r="E1616" i="11" a="1"/>
  <c r="E1616" i="11" s="1"/>
  <c r="E1628" i="11" a="1"/>
  <c r="E1628" i="11" s="1"/>
  <c r="E1630" i="11" a="1"/>
  <c r="E1630" i="11" s="1"/>
  <c r="E1633" i="11" a="1"/>
  <c r="E1633" i="11" s="1"/>
  <c r="E1637" i="11" a="1"/>
  <c r="E1637" i="11" s="1"/>
  <c r="E1642" i="11" a="1"/>
  <c r="E1642" i="11" s="1"/>
  <c r="E1645" i="11" a="1"/>
  <c r="E1645" i="11" s="1"/>
  <c r="E1655" i="11" a="1"/>
  <c r="E1655" i="11" s="1"/>
  <c r="E1659" i="11" a="1"/>
  <c r="E1659" i="11" s="1"/>
  <c r="E1673" i="11" a="1"/>
  <c r="E1673" i="11" s="1"/>
  <c r="E1678" i="11" a="1"/>
  <c r="E1678" i="11" s="1"/>
  <c r="E1684" i="11" a="1"/>
  <c r="E1684" i="11" s="1"/>
  <c r="E1688" i="11" a="1"/>
  <c r="E1688" i="11" s="1"/>
  <c r="E1693" i="11" a="1"/>
  <c r="E1693" i="11" s="1"/>
  <c r="E1695" i="11" a="1"/>
  <c r="E1695" i="11" s="1"/>
  <c r="E1782" i="11" a="1"/>
  <c r="E1782" i="11" s="1"/>
  <c r="E1790" i="11" a="1"/>
  <c r="E1790" i="11" s="1"/>
  <c r="E1797" i="11" a="1"/>
  <c r="E1797" i="11" s="1"/>
  <c r="E1800" i="11" a="1"/>
  <c r="E1800" i="11" s="1"/>
  <c r="E1806" i="11" a="1"/>
  <c r="E1806" i="11" s="1"/>
  <c r="E1986" i="11" a="1"/>
  <c r="E1986" i="11" s="1"/>
  <c r="E1990" i="11" a="1"/>
  <c r="E1990" i="11" s="1"/>
  <c r="E1993" i="11" a="1"/>
  <c r="E1993" i="11" s="1"/>
  <c r="E1998" i="11" a="1"/>
  <c r="E1998" i="11" s="1"/>
  <c r="E2000" i="11" a="1"/>
  <c r="E2000" i="11" s="1"/>
  <c r="E2009" i="11" a="1"/>
  <c r="E2009" i="11" s="1"/>
  <c r="E2014" i="11" a="1"/>
  <c r="E2014" i="11" s="1"/>
  <c r="E2044" i="11" a="1"/>
  <c r="E2044" i="11" s="1"/>
  <c r="E2063" i="11" a="1"/>
  <c r="E2063" i="11" s="1"/>
  <c r="E2205" i="11" a="1"/>
  <c r="E2205" i="11" s="1"/>
  <c r="E2210" i="11" a="1"/>
  <c r="E2210" i="11" s="1"/>
  <c r="E2222" i="11" a="1"/>
  <c r="E2222" i="11" s="1"/>
  <c r="E2225" i="11" a="1"/>
  <c r="E2225" i="11" s="1"/>
  <c r="E2228" i="11" a="1"/>
  <c r="E2228" i="11" s="1"/>
  <c r="E2242" i="11" a="1"/>
  <c r="E2242" i="11" s="1"/>
  <c r="E2248" i="11" a="1"/>
  <c r="E2248" i="11" s="1"/>
  <c r="E2256" i="11" a="1"/>
  <c r="E2256" i="11" s="1"/>
  <c r="E2260" i="11" a="1"/>
  <c r="E2260" i="11" s="1"/>
  <c r="E2275" i="11" a="1"/>
  <c r="E2275" i="11" s="1"/>
  <c r="E2306" i="11" a="1"/>
  <c r="E2306" i="11" s="1"/>
  <c r="E2309" i="11" a="1"/>
  <c r="E2309" i="11" s="1"/>
  <c r="E2311" i="11" a="1"/>
  <c r="E2311" i="11" s="1"/>
  <c r="E2315" i="11" a="1"/>
  <c r="E2315" i="11" s="1"/>
  <c r="E2319" i="11" a="1"/>
  <c r="E2319" i="11" s="1"/>
  <c r="E2324" i="11" a="1"/>
  <c r="E2324" i="11" s="1"/>
  <c r="E2327" i="11" a="1"/>
  <c r="E2327" i="11" s="1"/>
  <c r="E2335" i="11" a="1"/>
  <c r="E2335" i="11" s="1"/>
  <c r="E2344" i="11" a="1"/>
  <c r="E2344" i="11" s="1"/>
  <c r="E2355" i="11" a="1"/>
  <c r="E2355" i="11" s="1"/>
  <c r="E2370" i="11" a="1"/>
  <c r="E2370" i="11" s="1"/>
  <c r="E2372" i="11" a="1"/>
  <c r="E2372" i="11" s="1"/>
  <c r="E2377" i="11" a="1"/>
  <c r="E2377" i="11" s="1"/>
  <c r="E2390" i="11" a="1"/>
  <c r="E2390" i="11" s="1"/>
  <c r="E2402" i="11" a="1"/>
  <c r="E2402" i="11" s="1"/>
  <c r="E2403" i="11" a="1"/>
  <c r="E2403" i="11" s="1"/>
  <c r="E2407" i="11" a="1"/>
  <c r="E2407" i="11" s="1"/>
  <c r="E2409" i="11" a="1"/>
  <c r="E2409" i="11" s="1"/>
  <c r="E2417" i="11" a="1"/>
  <c r="E2417" i="11" s="1"/>
  <c r="E2435" i="11" a="1"/>
  <c r="E2435" i="11" s="1"/>
  <c r="E2438" i="11" a="1"/>
  <c r="E2438" i="11" s="1"/>
  <c r="E2440" i="11" a="1"/>
  <c r="E2440" i="11" s="1"/>
  <c r="E2448" i="11" a="1"/>
  <c r="E2448" i="11" s="1"/>
  <c r="E2453" i="11" a="1"/>
  <c r="E2453" i="11" s="1"/>
  <c r="E2459" i="11" a="1"/>
  <c r="E2459" i="11" s="1"/>
  <c r="E2462" i="11" a="1"/>
  <c r="E2462" i="11" s="1"/>
  <c r="E2473" i="11" a="1"/>
  <c r="E2473" i="11" s="1"/>
  <c r="E2481" i="11" a="1"/>
  <c r="E2481" i="11" s="1"/>
  <c r="E2489" i="11" a="1"/>
  <c r="E2489" i="11" s="1"/>
  <c r="E2494" i="11" a="1"/>
  <c r="E2494" i="11" s="1"/>
  <c r="E2498" i="11" a="1"/>
  <c r="E2498" i="11" s="1"/>
  <c r="E2508" i="11" a="1"/>
  <c r="E2508" i="11" s="1"/>
  <c r="E2509" i="11" a="1"/>
  <c r="E2509" i="11" s="1"/>
  <c r="E2511" i="11" a="1"/>
  <c r="E2511" i="11" s="1"/>
  <c r="E2512" i="11" a="1"/>
  <c r="E2512" i="11" s="1"/>
  <c r="E2514" i="11" a="1"/>
  <c r="E2514" i="11" s="1"/>
  <c r="E2528" i="11" a="1"/>
  <c r="E2528" i="11" s="1"/>
  <c r="E2651" i="11" a="1"/>
  <c r="E2651" i="11" s="1"/>
  <c r="E2656" i="11" a="1"/>
  <c r="E2656" i="11" s="1"/>
  <c r="E2657" i="11" a="1"/>
  <c r="E2657" i="11" s="1"/>
  <c r="E2658" i="11" a="1"/>
  <c r="E2658" i="11" s="1"/>
  <c r="E2950" i="11" a="1"/>
  <c r="E2950" i="11" s="1"/>
  <c r="E2952" i="11" a="1"/>
  <c r="E2952" i="11" s="1"/>
  <c r="E2954" i="11" a="1"/>
  <c r="E2954" i="11" s="1"/>
  <c r="E2957" i="11" a="1"/>
  <c r="E2957" i="11" s="1"/>
  <c r="E2966" i="11" a="1"/>
  <c r="E2966" i="11" s="1"/>
  <c r="E2970" i="11" a="1"/>
  <c r="E2970" i="11" s="1"/>
  <c r="E2987" i="11" a="1"/>
  <c r="E2987" i="11" s="1"/>
  <c r="E2993" i="11" a="1"/>
  <c r="E2993" i="11" s="1"/>
  <c r="E2995" i="11" a="1"/>
  <c r="E2995" i="11" s="1"/>
  <c r="E3002" i="11" a="1"/>
  <c r="E3002" i="11" s="1"/>
  <c r="E3006" i="11" a="1"/>
  <c r="E3006" i="11" s="1"/>
  <c r="E3053" i="11" a="1"/>
  <c r="E3053" i="11" s="1"/>
  <c r="E3066" i="11" a="1"/>
  <c r="E3066" i="11" s="1"/>
  <c r="E3085" i="11" a="1"/>
  <c r="E3085" i="11" s="1"/>
  <c r="E3091" i="11" a="1"/>
  <c r="E3091" i="11" s="1"/>
  <c r="E3096" i="11" a="1"/>
  <c r="E3096" i="11" s="1"/>
  <c r="E3113" i="11" a="1"/>
  <c r="E3113" i="11" s="1"/>
  <c r="E3229" i="11" a="1"/>
  <c r="E3229" i="11" s="1"/>
  <c r="E3273" i="11" a="1"/>
  <c r="E3273" i="11" s="1"/>
  <c r="E3289" i="11" a="1"/>
  <c r="E3289" i="11" s="1"/>
  <c r="E3299" i="11" a="1"/>
  <c r="E3299" i="11" s="1"/>
  <c r="E3306" i="11" a="1"/>
  <c r="E3306" i="11" s="1"/>
  <c r="E3309" i="11" a="1"/>
  <c r="E3309" i="11" s="1"/>
  <c r="E3321" i="11" a="1"/>
  <c r="E3321" i="11" s="1"/>
  <c r="E3334" i="11" a="1"/>
  <c r="E3334" i="11" s="1"/>
  <c r="E3336" i="11" a="1"/>
  <c r="E3336" i="11" s="1"/>
  <c r="E3338" i="11" a="1"/>
  <c r="E3338" i="11" s="1"/>
  <c r="E3339" i="11" a="1"/>
  <c r="E3339" i="11" s="1"/>
  <c r="E3343" i="11" a="1"/>
  <c r="E3343" i="11" s="1"/>
  <c r="E3348" i="11" a="1"/>
  <c r="E3348" i="11" s="1"/>
  <c r="E3353" i="11" a="1"/>
  <c r="E3353" i="11" s="1"/>
  <c r="E3361" i="11" a="1"/>
  <c r="E3361" i="11" s="1"/>
  <c r="E3383" i="11" a="1"/>
  <c r="E3383" i="11" s="1"/>
  <c r="E3387" i="11" a="1"/>
  <c r="E3387" i="11" s="1"/>
  <c r="E3398" i="11" a="1"/>
  <c r="E3398" i="11" s="1"/>
  <c r="E3796" i="11" a="1"/>
  <c r="E3796" i="11" s="1"/>
  <c r="E3807" i="11" a="1"/>
  <c r="E3807" i="11" s="1"/>
  <c r="E3815" i="11" a="1"/>
  <c r="E3815" i="11" s="1"/>
  <c r="E3820" i="11" a="1"/>
  <c r="E3820" i="11" s="1"/>
  <c r="E3826" i="11" a="1"/>
  <c r="E3826" i="11" s="1"/>
  <c r="E3830" i="11" a="1"/>
  <c r="E3830" i="11" s="1"/>
  <c r="E3845" i="11" a="1"/>
  <c r="E3845" i="11" s="1"/>
  <c r="E3848" i="11" a="1"/>
  <c r="E3848" i="11" s="1"/>
  <c r="E3855" i="11" a="1"/>
  <c r="E3855" i="11" s="1"/>
  <c r="E3858" i="11" a="1"/>
  <c r="E3858" i="11" s="1"/>
  <c r="E3861" i="11" a="1"/>
  <c r="E3861" i="11" s="1"/>
  <c r="E3871" i="11" a="1"/>
  <c r="E3871" i="11" s="1"/>
  <c r="E3875" i="11" a="1"/>
  <c r="E3875" i="11" s="1"/>
  <c r="E3886" i="11" a="1"/>
  <c r="E3886" i="11" s="1"/>
  <c r="E3891" i="11" a="1"/>
  <c r="E3891" i="11" s="1"/>
  <c r="E3892" i="11" a="1"/>
  <c r="E3892" i="11" s="1"/>
  <c r="E3902" i="11" a="1"/>
  <c r="E3902" i="11" s="1"/>
  <c r="E3917" i="11" a="1"/>
  <c r="E3917" i="11" s="1"/>
  <c r="E3926" i="11" a="1"/>
  <c r="E3926" i="11" s="1"/>
  <c r="E3932" i="11" a="1"/>
  <c r="E3932" i="11" s="1"/>
  <c r="E3935" i="11" a="1"/>
  <c r="E3935" i="11" s="1"/>
  <c r="E3951" i="11" a="1"/>
  <c r="E3951" i="11" s="1"/>
  <c r="E3954" i="11" a="1"/>
  <c r="E3954" i="11" s="1"/>
  <c r="E3962" i="11" a="1"/>
  <c r="E3962" i="11" s="1"/>
  <c r="E3967" i="11" a="1"/>
  <c r="E3967" i="11" s="1"/>
  <c r="E3968" i="11" a="1"/>
  <c r="E3968" i="11" s="1"/>
  <c r="E3978" i="11" a="1"/>
  <c r="E3978" i="11" s="1"/>
  <c r="E4016" i="11" a="1"/>
  <c r="E4016" i="11" s="1"/>
  <c r="E4028" i="11" a="1"/>
  <c r="E4028" i="11" s="1"/>
  <c r="E4036" i="11" a="1"/>
  <c r="E4036" i="11" s="1"/>
  <c r="E4045" i="11" a="1"/>
  <c r="E4045" i="11" s="1"/>
  <c r="E4046" i="11" a="1"/>
  <c r="E4046" i="11" s="1"/>
  <c r="E4051" i="11" a="1"/>
  <c r="E4051" i="11" s="1"/>
  <c r="E4057" i="11" a="1"/>
  <c r="E4057" i="11" s="1"/>
  <c r="E4061" i="11" a="1"/>
  <c r="E4061" i="11" s="1"/>
  <c r="E4101" i="11" a="1"/>
  <c r="E4101" i="11" s="1"/>
  <c r="E4105" i="11" a="1"/>
  <c r="E4105" i="11" s="1"/>
  <c r="E4114" i="11" a="1"/>
  <c r="E4114" i="11" s="1"/>
  <c r="E4129" i="11" a="1"/>
  <c r="E4129" i="11" s="1"/>
  <c r="E4183" i="11" a="1"/>
  <c r="E4183" i="11" s="1"/>
  <c r="E4186" i="11" a="1"/>
  <c r="E4186" i="11" s="1"/>
  <c r="E4188" i="11" a="1"/>
  <c r="E4188" i="11" s="1"/>
  <c r="E4191" i="11" a="1"/>
  <c r="E4191" i="11" s="1"/>
  <c r="E4201" i="11" a="1"/>
  <c r="E4201" i="11" s="1"/>
  <c r="E4204" i="11" a="1"/>
  <c r="E4204" i="11" s="1"/>
  <c r="E4207" i="11" a="1"/>
  <c r="E4207" i="11" s="1"/>
  <c r="E4211" i="11" a="1"/>
  <c r="E4211" i="11" s="1"/>
  <c r="E4232" i="11" a="1"/>
  <c r="E4232" i="11" s="1"/>
  <c r="E4240" i="11" a="1"/>
  <c r="E4240" i="11" s="1"/>
  <c r="E4243" i="11" a="1"/>
  <c r="E4243" i="11" s="1"/>
  <c r="E4261" i="11" a="1"/>
  <c r="E4261" i="11" s="1"/>
  <c r="E4264" i="11" a="1"/>
  <c r="E4264" i="11" s="1"/>
  <c r="E4270" i="11" a="1"/>
  <c r="E4270" i="11" s="1"/>
  <c r="E4271" i="11" a="1"/>
  <c r="E4271" i="11" s="1"/>
  <c r="E4278" i="11" a="1"/>
  <c r="E4278" i="11" s="1"/>
  <c r="E4281" i="11" a="1"/>
  <c r="E4281" i="11" s="1"/>
  <c r="E4563" i="11" a="1"/>
  <c r="E4563" i="11" s="1"/>
  <c r="E4567" i="11" a="1"/>
  <c r="E4567" i="11" s="1"/>
  <c r="E4571" i="11" a="1"/>
  <c r="E4571" i="11" s="1"/>
  <c r="E4577" i="11" a="1"/>
  <c r="E4577" i="11" s="1"/>
  <c r="E4591" i="11" a="1"/>
  <c r="E4591" i="11" s="1"/>
  <c r="E4593" i="11" a="1"/>
  <c r="E4593" i="11" s="1"/>
  <c r="E4646" i="11" a="1"/>
  <c r="E4646" i="11" s="1"/>
  <c r="E4660" i="11" a="1"/>
  <c r="E4660" i="11" s="1"/>
  <c r="E4672" i="11" a="1"/>
  <c r="E4672" i="11" s="1"/>
  <c r="E4675" i="11" a="1"/>
  <c r="E4675" i="11" s="1"/>
  <c r="E4678" i="11" a="1"/>
  <c r="E4678" i="11" s="1"/>
  <c r="E4679" i="11" a="1"/>
  <c r="E4679" i="11" s="1"/>
  <c r="E4685" i="11" a="1"/>
  <c r="E4685" i="11" s="1"/>
  <c r="E4702" i="11" a="1"/>
  <c r="E4702" i="11" s="1"/>
  <c r="E4713" i="11" a="1"/>
  <c r="E4713" i="11" s="1"/>
  <c r="E4737" i="11" a="1"/>
  <c r="E4737" i="11" s="1"/>
  <c r="E4749" i="11" a="1"/>
  <c r="E4749" i="11" s="1"/>
  <c r="E4762" i="11" a="1"/>
  <c r="E4762" i="11" s="1"/>
  <c r="E4773" i="11" a="1"/>
  <c r="E4773" i="11" s="1"/>
  <c r="E4775" i="11" a="1"/>
  <c r="E4775" i="11" s="1"/>
  <c r="E4777" i="11" a="1"/>
  <c r="E4777" i="11" s="1"/>
  <c r="E4785" i="11" a="1"/>
  <c r="E4785" i="11" s="1"/>
  <c r="E4813" i="11" a="1"/>
  <c r="E4813" i="11" s="1"/>
  <c r="E4826" i="11" a="1"/>
  <c r="E4826" i="11" s="1"/>
  <c r="E4841" i="11" a="1"/>
  <c r="E4841" i="11" s="1"/>
  <c r="E4844" i="11" a="1"/>
  <c r="E4844" i="11" s="1"/>
  <c r="E4853" i="11" a="1"/>
  <c r="E4853" i="11" s="1"/>
  <c r="E4855" i="11" a="1"/>
  <c r="E4855" i="11" s="1"/>
  <c r="E4874" i="11" a="1"/>
  <c r="E4874" i="11" s="1"/>
  <c r="E4880" i="11" a="1"/>
  <c r="E4880" i="11" s="1"/>
  <c r="E4884" i="11" a="1"/>
  <c r="E4884" i="11" s="1"/>
  <c r="E4886" i="11" a="1"/>
  <c r="E4886" i="11" s="1"/>
  <c r="E4896" i="11" a="1"/>
  <c r="E4896" i="11" s="1"/>
  <c r="E4901" i="11" a="1"/>
  <c r="E4901" i="11" s="1"/>
  <c r="E4918" i="11" a="1"/>
  <c r="E4918" i="11" s="1"/>
  <c r="E4937" i="11" a="1"/>
  <c r="E4937" i="11" s="1"/>
  <c r="E4949" i="11" a="1"/>
  <c r="E4949" i="11" s="1"/>
  <c r="E4982" i="11" a="1"/>
  <c r="E4982" i="11" s="1"/>
  <c r="E4988" i="11" a="1"/>
  <c r="E4988" i="11" s="1"/>
  <c r="E14" i="11" a="1"/>
  <c r="E14" i="11" s="1"/>
  <c r="E20" i="11" a="1"/>
  <c r="E20" i="11" s="1"/>
  <c r="E54" i="11" a="1"/>
  <c r="E54" i="11" s="1"/>
  <c r="E56" i="11" a="1"/>
  <c r="E56" i="11" s="1"/>
  <c r="E58" i="11" a="1"/>
  <c r="E58" i="11" s="1"/>
  <c r="E65" i="11" a="1"/>
  <c r="E65" i="11" s="1"/>
  <c r="E84" i="11" a="1"/>
  <c r="E84" i="11" s="1"/>
  <c r="E89" i="11" a="1"/>
  <c r="E89" i="11" s="1"/>
  <c r="E92" i="11" a="1"/>
  <c r="E92" i="11" s="1"/>
  <c r="E98" i="11" a="1"/>
  <c r="E98" i="11" s="1"/>
  <c r="E100" i="11" a="1"/>
  <c r="E100" i="11" s="1"/>
  <c r="E105" i="11" a="1"/>
  <c r="E105" i="11" s="1"/>
  <c r="E109" i="11" a="1"/>
  <c r="E109" i="11" s="1"/>
  <c r="E114" i="11" a="1"/>
  <c r="E114" i="11" s="1"/>
  <c r="E121" i="11" a="1"/>
  <c r="E121" i="11" s="1"/>
  <c r="E127" i="11" a="1"/>
  <c r="E127" i="11" s="1"/>
  <c r="E143" i="11" a="1"/>
  <c r="E143" i="11" s="1"/>
  <c r="E147" i="11" a="1"/>
  <c r="E147" i="11" s="1"/>
  <c r="E150" i="11" a="1"/>
  <c r="E150" i="11" s="1"/>
  <c r="E156" i="11" a="1"/>
  <c r="E156" i="11" s="1"/>
  <c r="E187" i="11" a="1"/>
  <c r="E187" i="11" s="1"/>
  <c r="E189" i="11" a="1"/>
  <c r="E189" i="11" s="1"/>
  <c r="E205" i="11" a="1"/>
  <c r="E205" i="11" s="1"/>
  <c r="E210" i="11" a="1"/>
  <c r="E210" i="11" s="1"/>
  <c r="E215" i="11" a="1"/>
  <c r="E215" i="11" s="1"/>
  <c r="E221" i="11" a="1"/>
  <c r="E221" i="11" s="1"/>
  <c r="E225" i="11" a="1"/>
  <c r="E225" i="11" s="1"/>
  <c r="E227" i="11" a="1"/>
  <c r="E227" i="11" s="1"/>
  <c r="E302" i="11" a="1"/>
  <c r="E302" i="11" s="1"/>
  <c r="E303" i="11" a="1"/>
  <c r="E303" i="11" s="1"/>
  <c r="E314" i="11" a="1"/>
  <c r="E314" i="11" s="1"/>
  <c r="E322" i="11" a="1"/>
  <c r="E322" i="11" s="1"/>
  <c r="E334" i="11" a="1"/>
  <c r="E334" i="11" s="1"/>
  <c r="E378" i="11" a="1"/>
  <c r="E378" i="11" s="1"/>
  <c r="E381" i="11" a="1"/>
  <c r="E381" i="11" s="1"/>
  <c r="E388" i="11" a="1"/>
  <c r="E388" i="11" s="1"/>
  <c r="E392" i="11" a="1"/>
  <c r="E392" i="11" s="1"/>
  <c r="E395" i="11" a="1"/>
  <c r="E395" i="11" s="1"/>
  <c r="E413" i="11" a="1"/>
  <c r="E413" i="11" s="1"/>
  <c r="E415" i="11" a="1"/>
  <c r="E415" i="11" s="1"/>
  <c r="E418" i="11" a="1"/>
  <c r="E418" i="11" s="1"/>
  <c r="E429" i="11" a="1"/>
  <c r="E429" i="11" s="1"/>
  <c r="E434" i="11" a="1"/>
  <c r="E434" i="11" s="1"/>
  <c r="E439" i="11" a="1"/>
  <c r="E439" i="11" s="1"/>
  <c r="E456" i="11" a="1"/>
  <c r="E456" i="11" s="1"/>
  <c r="E461" i="11" a="1"/>
  <c r="E461" i="11" s="1"/>
  <c r="E463" i="11" a="1"/>
  <c r="E463" i="11" s="1"/>
  <c r="E465" i="11" a="1"/>
  <c r="E465" i="11" s="1"/>
  <c r="E467" i="11" a="1"/>
  <c r="E467" i="11" s="1"/>
  <c r="E475" i="11" a="1"/>
  <c r="E475" i="11" s="1"/>
  <c r="E523" i="11" a="1"/>
  <c r="E523" i="11" s="1"/>
  <c r="E535" i="11" a="1"/>
  <c r="E535" i="11" s="1"/>
  <c r="E550" i="11" a="1"/>
  <c r="E550" i="11" s="1"/>
  <c r="E552" i="11" a="1"/>
  <c r="E552" i="11" s="1"/>
  <c r="E634" i="11" a="1"/>
  <c r="E634" i="11" s="1"/>
  <c r="E640" i="11" a="1"/>
  <c r="E640" i="11" s="1"/>
  <c r="E654" i="11" a="1"/>
  <c r="E654" i="11" s="1"/>
  <c r="E655" i="11" a="1"/>
  <c r="E655" i="11" s="1"/>
  <c r="E656" i="11" a="1"/>
  <c r="E656" i="11" s="1"/>
  <c r="E657" i="11" a="1"/>
  <c r="E657" i="11" s="1"/>
  <c r="E660" i="11" a="1"/>
  <c r="E660" i="11" s="1"/>
  <c r="E663" i="11" a="1"/>
  <c r="E663" i="11" s="1"/>
  <c r="E668" i="11" a="1"/>
  <c r="E668" i="11" s="1"/>
  <c r="E679" i="11" a="1"/>
  <c r="E679" i="11" s="1"/>
  <c r="E686" i="11" a="1"/>
  <c r="E686" i="11" s="1"/>
  <c r="E693" i="11" a="1"/>
  <c r="E693" i="11" s="1"/>
  <c r="E698" i="11" a="1"/>
  <c r="E698" i="11" s="1"/>
  <c r="E700" i="11" a="1"/>
  <c r="E700" i="11" s="1"/>
  <c r="E702" i="11" a="1"/>
  <c r="E702" i="11" s="1"/>
  <c r="E704" i="11" a="1"/>
  <c r="E704" i="11" s="1"/>
  <c r="E709" i="11" a="1"/>
  <c r="E709" i="11" s="1"/>
  <c r="E715" i="11" a="1"/>
  <c r="E715" i="11" s="1"/>
  <c r="E718" i="11" a="1"/>
  <c r="E718" i="11" s="1"/>
  <c r="E720" i="11" a="1"/>
  <c r="E720" i="11" s="1"/>
  <c r="E721" i="11" a="1"/>
  <c r="E721" i="11" s="1"/>
  <c r="E723" i="11" a="1"/>
  <c r="E723" i="11" s="1"/>
  <c r="E727" i="11" a="1"/>
  <c r="E727" i="11" s="1"/>
  <c r="E730" i="11" a="1"/>
  <c r="E730" i="11" s="1"/>
  <c r="E734" i="11" a="1"/>
  <c r="E734" i="11" s="1"/>
  <c r="E736" i="11" a="1"/>
  <c r="E736" i="11" s="1"/>
  <c r="E740" i="11" a="1"/>
  <c r="E740" i="11" s="1"/>
  <c r="E754" i="11" a="1"/>
  <c r="E754" i="11" s="1"/>
  <c r="E757" i="11" a="1"/>
  <c r="E757" i="11" s="1"/>
  <c r="E763" i="11" a="1"/>
  <c r="E763" i="11" s="1"/>
  <c r="E806" i="11" a="1"/>
  <c r="E806" i="11" s="1"/>
  <c r="E808" i="11" a="1"/>
  <c r="E808" i="11" s="1"/>
  <c r="E810" i="11" a="1"/>
  <c r="E810" i="11" s="1"/>
  <c r="E813" i="11" a="1"/>
  <c r="E813" i="11" s="1"/>
  <c r="E818" i="11" a="1"/>
  <c r="E818" i="11" s="1"/>
  <c r="E821" i="11" a="1"/>
  <c r="E821" i="11" s="1"/>
  <c r="E830" i="11" a="1"/>
  <c r="E830" i="11" s="1"/>
  <c r="E838" i="11" a="1"/>
  <c r="E838" i="11" s="1"/>
  <c r="E870" i="11" a="1"/>
  <c r="E870" i="11" s="1"/>
  <c r="E872" i="11" a="1"/>
  <c r="E872" i="11" s="1"/>
  <c r="E891" i="11" a="1"/>
  <c r="E891" i="11" s="1"/>
  <c r="E898" i="11" a="1"/>
  <c r="E898" i="11" s="1"/>
  <c r="E900" i="11" a="1"/>
  <c r="E900" i="11" s="1"/>
  <c r="E922" i="11" a="1"/>
  <c r="E922" i="11" s="1"/>
  <c r="E939" i="11" a="1"/>
  <c r="E939" i="11" s="1"/>
  <c r="E941" i="11" a="1"/>
  <c r="E941" i="11" s="1"/>
  <c r="E944" i="11" a="1"/>
  <c r="E944" i="11" s="1"/>
  <c r="E948" i="11" a="1"/>
  <c r="E948" i="11" s="1"/>
  <c r="E952" i="11" a="1"/>
  <c r="E952" i="11" s="1"/>
  <c r="E954" i="11" a="1"/>
  <c r="E954" i="11" s="1"/>
  <c r="E959" i="11" a="1"/>
  <c r="E959" i="11" s="1"/>
  <c r="E1110" i="11" a="1"/>
  <c r="E1110" i="11" s="1"/>
  <c r="E1121" i="11" a="1"/>
  <c r="E1121" i="11" s="1"/>
  <c r="E1131" i="11" a="1"/>
  <c r="E1131" i="11" s="1"/>
  <c r="E1137" i="11" a="1"/>
  <c r="E1137" i="11" s="1"/>
  <c r="E1139" i="11" a="1"/>
  <c r="E1139" i="11" s="1"/>
  <c r="E1141" i="11" a="1"/>
  <c r="E1141" i="11" s="1"/>
  <c r="E1217" i="11" a="1"/>
  <c r="E1217" i="11" s="1"/>
  <c r="E1224" i="11" a="1"/>
  <c r="E1224" i="11" s="1"/>
  <c r="E1227" i="11" a="1"/>
  <c r="E1227" i="11" s="1"/>
  <c r="E1235" i="11" a="1"/>
  <c r="E1235" i="11" s="1"/>
  <c r="E1238" i="11" a="1"/>
  <c r="E1238" i="11" s="1"/>
  <c r="E1244" i="11" a="1"/>
  <c r="E1244" i="11" s="1"/>
  <c r="E1247" i="11" a="1"/>
  <c r="E1247" i="11" s="1"/>
  <c r="E1252" i="11" a="1"/>
  <c r="E1252" i="11" s="1"/>
  <c r="E1258" i="11" a="1"/>
  <c r="E1258" i="11" s="1"/>
  <c r="E1261" i="11" a="1"/>
  <c r="E1261" i="11" s="1"/>
  <c r="E1262" i="11" a="1"/>
  <c r="E1262" i="11" s="1"/>
  <c r="E1272" i="11" a="1"/>
  <c r="E1272" i="11" s="1"/>
  <c r="E1278" i="11" a="1"/>
  <c r="E1278" i="11" s="1"/>
  <c r="E1281" i="11" a="1"/>
  <c r="E1281" i="11" s="1"/>
  <c r="E1284" i="11" a="1"/>
  <c r="E1284" i="11" s="1"/>
  <c r="E1287" i="11" a="1"/>
  <c r="E1287" i="11" s="1"/>
  <c r="E1461" i="11" a="1"/>
  <c r="E1461" i="11" s="1"/>
  <c r="E1465" i="11" a="1"/>
  <c r="E1465" i="11" s="1"/>
  <c r="E1475" i="11" a="1"/>
  <c r="E1475" i="11" s="1"/>
  <c r="E1478" i="11" a="1"/>
  <c r="E1478" i="11" s="1"/>
  <c r="E1482" i="11" a="1"/>
  <c r="E1482" i="11" s="1"/>
  <c r="E1488" i="11" a="1"/>
  <c r="E1488" i="11" s="1"/>
  <c r="E1496" i="11" a="1"/>
  <c r="E1496" i="11" s="1"/>
  <c r="E1497" i="11" a="1"/>
  <c r="E1497" i="11" s="1"/>
  <c r="E1501" i="11" a="1"/>
  <c r="E1501" i="11" s="1"/>
  <c r="E1506" i="11" a="1"/>
  <c r="E1506" i="11" s="1"/>
  <c r="E1509" i="11" a="1"/>
  <c r="E1509" i="11" s="1"/>
  <c r="E1515" i="11" a="1"/>
  <c r="E1515" i="11" s="1"/>
  <c r="E2007" i="11" a="1"/>
  <c r="E2007" i="11" s="1"/>
  <c r="E2008" i="11" a="1"/>
  <c r="E2008" i="11" s="1"/>
  <c r="E2011" i="11" a="1"/>
  <c r="E2011" i="11" s="1"/>
  <c r="E2026" i="11" a="1"/>
  <c r="E2026" i="11" s="1"/>
  <c r="E2033" i="11" a="1"/>
  <c r="E2033" i="11" s="1"/>
  <c r="E2039" i="11" a="1"/>
  <c r="E2039" i="11" s="1"/>
  <c r="E2042" i="11" a="1"/>
  <c r="E2042" i="11" s="1"/>
  <c r="E2053" i="11" a="1"/>
  <c r="E2053" i="11" s="1"/>
  <c r="E2055" i="11" a="1"/>
  <c r="E2055" i="11" s="1"/>
  <c r="E2057" i="11" a="1"/>
  <c r="E2057" i="11" s="1"/>
  <c r="E2061" i="11" a="1"/>
  <c r="E2061" i="11" s="1"/>
  <c r="E2064" i="11" a="1"/>
  <c r="E2064" i="11" s="1"/>
  <c r="E2066" i="11" a="1"/>
  <c r="E2066" i="11" s="1"/>
  <c r="E2070" i="11" a="1"/>
  <c r="E2070" i="11" s="1"/>
  <c r="E2072" i="11" a="1"/>
  <c r="E2072" i="11" s="1"/>
  <c r="E2076" i="11" a="1"/>
  <c r="E2076" i="11" s="1"/>
  <c r="E2081" i="11" a="1"/>
  <c r="E2081" i="11" s="1"/>
  <c r="E2088" i="11" a="1"/>
  <c r="E2088" i="11" s="1"/>
  <c r="E2097" i="11" a="1"/>
  <c r="E2097" i="11" s="1"/>
  <c r="E2104" i="11" a="1"/>
  <c r="E2104" i="11" s="1"/>
  <c r="E2105" i="11" a="1"/>
  <c r="E2105" i="11" s="1"/>
  <c r="E2108" i="11" a="1"/>
  <c r="E2108" i="11" s="1"/>
  <c r="E2110" i="11" a="1"/>
  <c r="E2110" i="11" s="1"/>
  <c r="E2111" i="11" a="1"/>
  <c r="E2111" i="11" s="1"/>
  <c r="E2115" i="11" a="1"/>
  <c r="E2115" i="11" s="1"/>
  <c r="E2118" i="11" a="1"/>
  <c r="E2118" i="11" s="1"/>
  <c r="E2125" i="11" a="1"/>
  <c r="E2125" i="11" s="1"/>
  <c r="E2126" i="11" a="1"/>
  <c r="E2126" i="11" s="1"/>
  <c r="E2133" i="11" a="1"/>
  <c r="E2133" i="11" s="1"/>
  <c r="E2136" i="11" a="1"/>
  <c r="E2136" i="11" s="1"/>
  <c r="E2141" i="11" a="1"/>
  <c r="E2141" i="11" s="1"/>
  <c r="E2144" i="11" a="1"/>
  <c r="E2144" i="11" s="1"/>
  <c r="E2158" i="11" a="1"/>
  <c r="E2158" i="11" s="1"/>
  <c r="E2163" i="11" a="1"/>
  <c r="E2163" i="11" s="1"/>
  <c r="E2166" i="11" a="1"/>
  <c r="E2166" i="11" s="1"/>
  <c r="E2168" i="11" a="1"/>
  <c r="E2168" i="11" s="1"/>
  <c r="E2172" i="11" a="1"/>
  <c r="E2172" i="11" s="1"/>
  <c r="E2173" i="11" a="1"/>
  <c r="E2173" i="11" s="1"/>
  <c r="E2182" i="11" a="1"/>
  <c r="E2182" i="11" s="1"/>
  <c r="E2189" i="11" a="1"/>
  <c r="E2189" i="11" s="1"/>
  <c r="E2196" i="11" a="1"/>
  <c r="E2196" i="11" s="1"/>
  <c r="E2198" i="11" a="1"/>
  <c r="E2198" i="11" s="1"/>
  <c r="E2214" i="11" a="1"/>
  <c r="E2214" i="11" s="1"/>
  <c r="E2215" i="11" a="1"/>
  <c r="E2215" i="11" s="1"/>
  <c r="E2216" i="11" a="1"/>
  <c r="E2216" i="11" s="1"/>
  <c r="E2217" i="11" a="1"/>
  <c r="E2217" i="11" s="1"/>
  <c r="E2218" i="11" a="1"/>
  <c r="E2218" i="11" s="1"/>
  <c r="E2229" i="11" a="1"/>
  <c r="E2229" i="11" s="1"/>
  <c r="E2233" i="11" a="1"/>
  <c r="E2233" i="11" s="1"/>
  <c r="E2243" i="11" a="1"/>
  <c r="E2243" i="11" s="1"/>
  <c r="E2268" i="11" a="1"/>
  <c r="E2268" i="11" s="1"/>
  <c r="E2320" i="11" a="1"/>
  <c r="E2320" i="11" s="1"/>
  <c r="E2363" i="11" a="1"/>
  <c r="E2363" i="11" s="1"/>
  <c r="E2388" i="11" a="1"/>
  <c r="E2388" i="11" s="1"/>
  <c r="E2392" i="11" a="1"/>
  <c r="E2392" i="11" s="1"/>
  <c r="E2395" i="11" a="1"/>
  <c r="E2395" i="11" s="1"/>
  <c r="E2411" i="11" a="1"/>
  <c r="E2411" i="11" s="1"/>
  <c r="E2413" i="11" a="1"/>
  <c r="E2413" i="11" s="1"/>
  <c r="E101" i="11" a="1"/>
  <c r="E101" i="11" s="1"/>
  <c r="E154" i="11" a="1"/>
  <c r="E154" i="11" s="1"/>
  <c r="E203" i="11" a="1"/>
  <c r="E203" i="11" s="1"/>
  <c r="E2426" i="11" a="1"/>
  <c r="E2426" i="11" s="1"/>
  <c r="E2447" i="11" a="1"/>
  <c r="E2447" i="11" s="1"/>
  <c r="E2452" i="11" a="1"/>
  <c r="E2452" i="11" s="1"/>
  <c r="E2455" i="11" a="1"/>
  <c r="E2455" i="11" s="1"/>
  <c r="E2460" i="11" a="1"/>
  <c r="E2460" i="11" s="1"/>
  <c r="E2469" i="11" a="1"/>
  <c r="E2469" i="11" s="1"/>
  <c r="E2475" i="11" a="1"/>
  <c r="E2475" i="11" s="1"/>
  <c r="E2479" i="11" a="1"/>
  <c r="E2479" i="11" s="1"/>
  <c r="E2482" i="11" a="1"/>
  <c r="E2482" i="11" s="1"/>
  <c r="E2485" i="11" a="1"/>
  <c r="E2485" i="11" s="1"/>
  <c r="E2487" i="11" a="1"/>
  <c r="E2487" i="11" s="1"/>
  <c r="E2505" i="11" a="1"/>
  <c r="E2505" i="11" s="1"/>
  <c r="E2507" i="11" a="1"/>
  <c r="E2507" i="11" s="1"/>
  <c r="E2515" i="11" a="1"/>
  <c r="E2515" i="11" s="1"/>
  <c r="E2554" i="11" a="1"/>
  <c r="E2554" i="11" s="1"/>
  <c r="E2556" i="11" a="1"/>
  <c r="E2556" i="11" s="1"/>
  <c r="E2563" i="11" a="1"/>
  <c r="E2563" i="11" s="1"/>
  <c r="E2574" i="11" a="1"/>
  <c r="E2574" i="11" s="1"/>
  <c r="E2593" i="11" a="1"/>
  <c r="E2593" i="11" s="1"/>
  <c r="E2596" i="11" a="1"/>
  <c r="E2596" i="11" s="1"/>
  <c r="E2598" i="11" a="1"/>
  <c r="E2598" i="11" s="1"/>
  <c r="E2601" i="11" a="1"/>
  <c r="E2601" i="11" s="1"/>
  <c r="E2603" i="11" a="1"/>
  <c r="E2603" i="11" s="1"/>
  <c r="E2609" i="11" a="1"/>
  <c r="E2609" i="11" s="1"/>
  <c r="E2613" i="11" a="1"/>
  <c r="E2613" i="11" s="1"/>
  <c r="E2621" i="11" a="1"/>
  <c r="E2621" i="11" s="1"/>
  <c r="E2624" i="11" a="1"/>
  <c r="E2624" i="11" s="1"/>
  <c r="E2652" i="11" a="1"/>
  <c r="E2652" i="11" s="1"/>
  <c r="E3005" i="11" a="1"/>
  <c r="E3005" i="11" s="1"/>
  <c r="E3009" i="11" a="1"/>
  <c r="E3009" i="11" s="1"/>
  <c r="E3099" i="11" a="1"/>
  <c r="E3099" i="11" s="1"/>
  <c r="E3103" i="11" a="1"/>
  <c r="E3103" i="11" s="1"/>
  <c r="E3127" i="11" a="1"/>
  <c r="E3127" i="11" s="1"/>
  <c r="E3138" i="11" a="1"/>
  <c r="E3138" i="11" s="1"/>
  <c r="E3143" i="11" a="1"/>
  <c r="E3143" i="11" s="1"/>
  <c r="E3158" i="11" a="1"/>
  <c r="E3158" i="11" s="1"/>
  <c r="E3170" i="11" a="1"/>
  <c r="E3170" i="11" s="1"/>
  <c r="E3172" i="11" a="1"/>
  <c r="E3172" i="11" s="1"/>
  <c r="E3176" i="11" a="1"/>
  <c r="E3176" i="11" s="1"/>
  <c r="E3190" i="11" a="1"/>
  <c r="E3190" i="11" s="1"/>
  <c r="E3199" i="11" a="1"/>
  <c r="E3199" i="11" s="1"/>
  <c r="E3203" i="11" a="1"/>
  <c r="E3203" i="11" s="1"/>
  <c r="E3213" i="11" a="1"/>
  <c r="E3213" i="11" s="1"/>
  <c r="E3221" i="11" a="1"/>
  <c r="E3221" i="11" s="1"/>
  <c r="E3224" i="11" a="1"/>
  <c r="E3224" i="11" s="1"/>
  <c r="E3228" i="11" a="1"/>
  <c r="E3228" i="11" s="1"/>
  <c r="E3240" i="11" a="1"/>
  <c r="E3240" i="11" s="1"/>
  <c r="E3244" i="11" a="1"/>
  <c r="E3244" i="11" s="1"/>
  <c r="E3474" i="11" a="1"/>
  <c r="E3474" i="11" s="1"/>
  <c r="E3478" i="11" a="1"/>
  <c r="E3478" i="11" s="1"/>
  <c r="E3483" i="11" a="1"/>
  <c r="E3483" i="11" s="1"/>
  <c r="E3485" i="11" a="1"/>
  <c r="E3485" i="11" s="1"/>
  <c r="E3843" i="11" a="1"/>
  <c r="E3843" i="11" s="1"/>
  <c r="E3851" i="11" a="1"/>
  <c r="E3851" i="11" s="1"/>
  <c r="E3856" i="11" a="1"/>
  <c r="E3856" i="11" s="1"/>
  <c r="E3876" i="11" a="1"/>
  <c r="E3876" i="11" s="1"/>
  <c r="E3877" i="11" a="1"/>
  <c r="E3877" i="11" s="1"/>
  <c r="E3889" i="11" a="1"/>
  <c r="E3889" i="11" s="1"/>
  <c r="E3895" i="11" a="1"/>
  <c r="E3895" i="11" s="1"/>
  <c r="E3899" i="11" a="1"/>
  <c r="E3899" i="11" s="1"/>
  <c r="E3903" i="11" a="1"/>
  <c r="E3903" i="11" s="1"/>
  <c r="E3912" i="11" a="1"/>
  <c r="E3912" i="11" s="1"/>
  <c r="E3955" i="11" a="1"/>
  <c r="E3955" i="11" s="1"/>
  <c r="E3961" i="11" a="1"/>
  <c r="E3961" i="11" s="1"/>
  <c r="E3981" i="11" a="1"/>
  <c r="E3981" i="11" s="1"/>
  <c r="E3993" i="11" a="1"/>
  <c r="E3993" i="11" s="1"/>
  <c r="E4010" i="11" a="1"/>
  <c r="E4010" i="11" s="1"/>
  <c r="E4014" i="11" a="1"/>
  <c r="E4014" i="11" s="1"/>
  <c r="E4055" i="11" a="1"/>
  <c r="E4055" i="11" s="1"/>
  <c r="E4059" i="11" a="1"/>
  <c r="E4059" i="11" s="1"/>
  <c r="E4068" i="11" a="1"/>
  <c r="E4068" i="11" s="1"/>
  <c r="E4077" i="11" a="1"/>
  <c r="E4077" i="11" s="1"/>
  <c r="E4087" i="11" a="1"/>
  <c r="E4087" i="11" s="1"/>
  <c r="E4093" i="11" a="1"/>
  <c r="E4093" i="11" s="1"/>
  <c r="E4150" i="11" a="1"/>
  <c r="E4150" i="11" s="1"/>
  <c r="E4157" i="11" a="1"/>
  <c r="E4157" i="11" s="1"/>
  <c r="E4185" i="11" a="1"/>
  <c r="E4185" i="11" s="1"/>
  <c r="E4189" i="11" a="1"/>
  <c r="E4189" i="11" s="1"/>
  <c r="E4193" i="11" a="1"/>
  <c r="E4193" i="11" s="1"/>
  <c r="E4195" i="11" a="1"/>
  <c r="E4195" i="11" s="1"/>
  <c r="E4221" i="11" a="1"/>
  <c r="E4221" i="11" s="1"/>
  <c r="E4322" i="11" a="1"/>
  <c r="E4322" i="11" s="1"/>
  <c r="E4326" i="11" a="1"/>
  <c r="E4326" i="11" s="1"/>
  <c r="E4333" i="11" a="1"/>
  <c r="E4333" i="11" s="1"/>
  <c r="E4532" i="11" a="1"/>
  <c r="E4532" i="11" s="1"/>
  <c r="E4536" i="11" a="1"/>
  <c r="E4536" i="11" s="1"/>
  <c r="E4540" i="11" a="1"/>
  <c r="E4540" i="11" s="1"/>
  <c r="E4543" i="11" a="1"/>
  <c r="E4543" i="11" s="1"/>
  <c r="E4561" i="11" a="1"/>
  <c r="E4561" i="11" s="1"/>
  <c r="E4569" i="11" a="1"/>
  <c r="E4569" i="11" s="1"/>
  <c r="E4572" i="11" a="1"/>
  <c r="E4572" i="11" s="1"/>
  <c r="E4579" i="11" a="1"/>
  <c r="E4579" i="11" s="1"/>
  <c r="E4586" i="11" a="1"/>
  <c r="E4586" i="11" s="1"/>
  <c r="E4616" i="11" a="1"/>
  <c r="E4616" i="11" s="1"/>
  <c r="E4619" i="11" a="1"/>
  <c r="E4619" i="11" s="1"/>
  <c r="E4624" i="11" a="1"/>
  <c r="E4624" i="11" s="1"/>
  <c r="E4628" i="11" a="1"/>
  <c r="E4628" i="11" s="1"/>
  <c r="E4630" i="11" a="1"/>
  <c r="E4630" i="11" s="1"/>
  <c r="E4632" i="11" a="1"/>
  <c r="E4632" i="11" s="1"/>
  <c r="E4670" i="11" a="1"/>
  <c r="E4670" i="11" s="1"/>
  <c r="E4683" i="11" a="1"/>
  <c r="E4683" i="11" s="1"/>
  <c r="E4689" i="11" a="1"/>
  <c r="E4689" i="11" s="1"/>
  <c r="E4690" i="11" a="1"/>
  <c r="E4690" i="11" s="1"/>
  <c r="E4693" i="11" a="1"/>
  <c r="E4693" i="11" s="1"/>
  <c r="E4718" i="11" a="1"/>
  <c r="E4718" i="11" s="1"/>
  <c r="E4724" i="11" a="1"/>
  <c r="E4724" i="11" s="1"/>
  <c r="E4741" i="11" a="1"/>
  <c r="E4741" i="11" s="1"/>
  <c r="E4743" i="11" a="1"/>
  <c r="E4743" i="11" s="1"/>
  <c r="E4752" i="11" a="1"/>
  <c r="E4752" i="11" s="1"/>
  <c r="E4759" i="11" a="1"/>
  <c r="E4759" i="11" s="1"/>
  <c r="E4767" i="11" a="1"/>
  <c r="E4767" i="11" s="1"/>
  <c r="E4778" i="11" a="1"/>
  <c r="E4778" i="11" s="1"/>
  <c r="E4786" i="11" a="1"/>
  <c r="E4786" i="11" s="1"/>
  <c r="E4797" i="11" a="1"/>
  <c r="E4797" i="11" s="1"/>
  <c r="E4805" i="11" a="1"/>
  <c r="E4805" i="11" s="1"/>
  <c r="E4810" i="11" a="1"/>
  <c r="E4810" i="11" s="1"/>
  <c r="E4833" i="11" a="1"/>
  <c r="E4833" i="11" s="1"/>
  <c r="E4839" i="11" a="1"/>
  <c r="E4839" i="11" s="1"/>
  <c r="E4856" i="11" a="1"/>
  <c r="E4856" i="11" s="1"/>
  <c r="E4857" i="11" a="1"/>
  <c r="E4857" i="11" s="1"/>
  <c r="E4864" i="11" a="1"/>
  <c r="E4864" i="11" s="1"/>
  <c r="E4868" i="11" a="1"/>
  <c r="E4868" i="11" s="1"/>
  <c r="E4976" i="11" a="1"/>
  <c r="E4976" i="11" s="1"/>
  <c r="E9" i="11" a="1"/>
  <c r="E9" i="11" s="1"/>
  <c r="E7" i="11" a="1"/>
  <c r="E7" i="11" s="1"/>
  <c r="E22" i="11" a="1"/>
  <c r="E22" i="11" s="1"/>
  <c r="E24" i="11" a="1"/>
  <c r="E24" i="11" s="1"/>
  <c r="E27" i="11" a="1"/>
  <c r="E27" i="11" s="1"/>
  <c r="E28" i="11" a="1"/>
  <c r="E28" i="11" s="1"/>
  <c r="E35" i="11" a="1"/>
  <c r="E35" i="11" s="1"/>
  <c r="E36" i="11" a="1"/>
  <c r="E36" i="11" s="1"/>
  <c r="E37" i="11" a="1"/>
  <c r="E37" i="11" s="1"/>
  <c r="E40" i="11" a="1"/>
  <c r="E40" i="11" s="1"/>
  <c r="E44" i="11" a="1"/>
  <c r="E44" i="11" s="1"/>
  <c r="E48" i="11" a="1"/>
  <c r="E48" i="11" s="1"/>
  <c r="E59" i="11" a="1"/>
  <c r="E59" i="11" s="1"/>
  <c r="E62" i="11" a="1"/>
  <c r="E62" i="11" s="1"/>
  <c r="E68" i="11" a="1"/>
  <c r="E68" i="11" s="1"/>
  <c r="E70" i="11" a="1"/>
  <c r="E70" i="11" s="1"/>
  <c r="E73" i="11" a="1"/>
  <c r="E73" i="11" s="1"/>
  <c r="E81" i="11" a="1"/>
  <c r="E81" i="11" s="1"/>
  <c r="E85" i="11" a="1"/>
  <c r="E85" i="11" s="1"/>
  <c r="E88" i="11" a="1"/>
  <c r="E88" i="11" s="1"/>
  <c r="E91" i="11" a="1"/>
  <c r="E91" i="11" s="1"/>
  <c r="E93" i="11" a="1"/>
  <c r="E93" i="11" s="1"/>
  <c r="E104" i="11" a="1"/>
  <c r="E104" i="11" s="1"/>
  <c r="E107" i="11" a="1"/>
  <c r="E107" i="11" s="1"/>
  <c r="E111" i="11" a="1"/>
  <c r="E111" i="11" s="1"/>
  <c r="E131" i="11" a="1"/>
  <c r="E131" i="11" s="1"/>
  <c r="E148" i="11" a="1"/>
  <c r="E148" i="11" s="1"/>
  <c r="E151" i="11" a="1"/>
  <c r="E151" i="11" s="1"/>
  <c r="E153" i="11" a="1"/>
  <c r="E153" i="11" s="1"/>
  <c r="E158" i="11" a="1"/>
  <c r="E158" i="11" s="1"/>
  <c r="E159" i="11" a="1"/>
  <c r="E159" i="11" s="1"/>
  <c r="E163" i="11" a="1"/>
  <c r="E163" i="11" s="1"/>
  <c r="E234" i="11" a="1"/>
  <c r="E234" i="11" s="1"/>
  <c r="E239" i="11" a="1"/>
  <c r="E239" i="11" s="1"/>
  <c r="E307" i="11" a="1"/>
  <c r="E307" i="11" s="1"/>
  <c r="E312" i="11" a="1"/>
  <c r="E312" i="11" s="1"/>
  <c r="E315" i="11" a="1"/>
  <c r="E315" i="11" s="1"/>
  <c r="E319" i="11" a="1"/>
  <c r="E319" i="11" s="1"/>
  <c r="E321" i="11" a="1"/>
  <c r="E321" i="11" s="1"/>
  <c r="E336" i="11" a="1"/>
  <c r="E336" i="11" s="1"/>
  <c r="E497" i="11" a="1"/>
  <c r="E497" i="11" s="1"/>
  <c r="E498" i="11" a="1"/>
  <c r="E498" i="11" s="1"/>
  <c r="E499" i="11" a="1"/>
  <c r="E499" i="11" s="1"/>
  <c r="E502" i="11" a="1"/>
  <c r="E502" i="11" s="1"/>
  <c r="E518" i="11" a="1"/>
  <c r="E518" i="11" s="1"/>
  <c r="E524" i="11" a="1"/>
  <c r="E524" i="11" s="1"/>
  <c r="E532" i="11" a="1"/>
  <c r="E532" i="11" s="1"/>
  <c r="E536" i="11" a="1"/>
  <c r="E536" i="11" s="1"/>
  <c r="E623" i="11" a="1"/>
  <c r="E623" i="11" s="1"/>
  <c r="E703" i="11" a="1"/>
  <c r="E703" i="11" s="1"/>
  <c r="E705" i="11" a="1"/>
  <c r="E705" i="11" s="1"/>
  <c r="E708" i="11" a="1"/>
  <c r="E708" i="11" s="1"/>
  <c r="E711" i="11" a="1"/>
  <c r="E711" i="11" s="1"/>
  <c r="E735" i="11" a="1"/>
  <c r="E735" i="11" s="1"/>
  <c r="E744" i="11" a="1"/>
  <c r="E744" i="11" s="1"/>
  <c r="E753" i="11" a="1"/>
  <c r="E753" i="11" s="1"/>
  <c r="E759" i="11" a="1"/>
  <c r="E759" i="11" s="1"/>
  <c r="E764" i="11" a="1"/>
  <c r="E764" i="11" s="1"/>
  <c r="E778" i="11" a="1"/>
  <c r="E778" i="11" s="1"/>
  <c r="E786" i="11" a="1"/>
  <c r="E786" i="11" s="1"/>
  <c r="E792" i="11" a="1"/>
  <c r="E792" i="11" s="1"/>
  <c r="E794" i="11" a="1"/>
  <c r="E794" i="11" s="1"/>
  <c r="E796" i="11" a="1"/>
  <c r="E796" i="11" s="1"/>
  <c r="E802" i="11" a="1"/>
  <c r="E802" i="11" s="1"/>
  <c r="E824" i="11" a="1"/>
  <c r="E824" i="11" s="1"/>
  <c r="E829" i="11" a="1"/>
  <c r="E829" i="11" s="1"/>
  <c r="E837" i="11" a="1"/>
  <c r="E837" i="11" s="1"/>
  <c r="E841" i="11" a="1"/>
  <c r="E841" i="11" s="1"/>
  <c r="E847" i="11" a="1"/>
  <c r="E847" i="11" s="1"/>
  <c r="E849" i="11" a="1"/>
  <c r="E849" i="11" s="1"/>
  <c r="E859" i="11" a="1"/>
  <c r="E859" i="11" s="1"/>
  <c r="E862" i="11" a="1"/>
  <c r="E862" i="11" s="1"/>
  <c r="E869" i="11" a="1"/>
  <c r="E869" i="11" s="1"/>
  <c r="E874" i="11" a="1"/>
  <c r="E874" i="11" s="1"/>
  <c r="E879" i="11" a="1"/>
  <c r="E879" i="11" s="1"/>
  <c r="E881" i="11" a="1"/>
  <c r="E881" i="11" s="1"/>
  <c r="E887" i="11" a="1"/>
  <c r="E887" i="11" s="1"/>
  <c r="E894" i="11" a="1"/>
  <c r="E894" i="11" s="1"/>
  <c r="E896" i="11" a="1"/>
  <c r="E896" i="11" s="1"/>
  <c r="E899" i="11" a="1"/>
  <c r="E899" i="11" s="1"/>
  <c r="E904" i="11" a="1"/>
  <c r="E904" i="11" s="1"/>
  <c r="E905" i="11" a="1"/>
  <c r="E905" i="11" s="1"/>
  <c r="E907" i="11" a="1"/>
  <c r="E907" i="11" s="1"/>
  <c r="E911" i="11" a="1"/>
  <c r="E911" i="11" s="1"/>
  <c r="E925" i="11" a="1"/>
  <c r="E925" i="11" s="1"/>
  <c r="E1052" i="11" a="1"/>
  <c r="E1052" i="11" s="1"/>
  <c r="E1056" i="11" a="1"/>
  <c r="E1056" i="11" s="1"/>
  <c r="E1059" i="11" a="1"/>
  <c r="E1059" i="11" s="1"/>
  <c r="E1066" i="11" a="1"/>
  <c r="E1066" i="11" s="1"/>
  <c r="E1073" i="11" a="1"/>
  <c r="E1073" i="11" s="1"/>
  <c r="E1078" i="11" a="1"/>
  <c r="E1078" i="11" s="1"/>
  <c r="E1084" i="11" a="1"/>
  <c r="E1084" i="11" s="1"/>
  <c r="E1271" i="11" a="1"/>
  <c r="E1271" i="11" s="1"/>
  <c r="E1277" i="11" a="1"/>
  <c r="E1277" i="11" s="1"/>
  <c r="E1279" i="11" a="1"/>
  <c r="E1279" i="11" s="1"/>
  <c r="E1290" i="11" a="1"/>
  <c r="E1290" i="11" s="1"/>
  <c r="E1295" i="11" a="1"/>
  <c r="E1295" i="11" s="1"/>
  <c r="E1301" i="11" a="1"/>
  <c r="E1301" i="11" s="1"/>
  <c r="E1306" i="11" a="1"/>
  <c r="E1306" i="11" s="1"/>
  <c r="E1308" i="11" a="1"/>
  <c r="E1308" i="11" s="1"/>
  <c r="E1315" i="11" a="1"/>
  <c r="E1315" i="11" s="1"/>
  <c r="E1320" i="11" a="1"/>
  <c r="E1320" i="11" s="1"/>
  <c r="E1323" i="11" a="1"/>
  <c r="E1323" i="11" s="1"/>
  <c r="E1338" i="11" a="1"/>
  <c r="E1338" i="11" s="1"/>
  <c r="E1340" i="11" a="1"/>
  <c r="E1340" i="11" s="1"/>
  <c r="E1346" i="11" a="1"/>
  <c r="E1346" i="11" s="1"/>
  <c r="E1349" i="11" a="1"/>
  <c r="E1349" i="11" s="1"/>
  <c r="E1351" i="11" a="1"/>
  <c r="E1351" i="11" s="1"/>
  <c r="E1358" i="11" a="1"/>
  <c r="E1358" i="11" s="1"/>
  <c r="E1376" i="11" a="1"/>
  <c r="E1376" i="11" s="1"/>
  <c r="E1378" i="11" a="1"/>
  <c r="E1378" i="11" s="1"/>
  <c r="E1384" i="11" a="1"/>
  <c r="E1384" i="11" s="1"/>
  <c r="E1395" i="11" a="1"/>
  <c r="E1395" i="11" s="1"/>
  <c r="E1396" i="11" a="1"/>
  <c r="E1396" i="11" s="1"/>
  <c r="E1398" i="11" a="1"/>
  <c r="E1398" i="11" s="1"/>
  <c r="E1400" i="11" a="1"/>
  <c r="E1400" i="11" s="1"/>
  <c r="E1416" i="11" a="1"/>
  <c r="E1416" i="11" s="1"/>
  <c r="E1525" i="11" a="1"/>
  <c r="E1525" i="11" s="1"/>
  <c r="E1542" i="11" a="1"/>
  <c r="E1542" i="11" s="1"/>
  <c r="E1546" i="11" a="1"/>
  <c r="E1546" i="11" s="1"/>
  <c r="E1552" i="11" a="1"/>
  <c r="E1552" i="11" s="1"/>
  <c r="E1558" i="11" a="1"/>
  <c r="E1558" i="11" s="1"/>
  <c r="E1560" i="11" a="1"/>
  <c r="E1560" i="11" s="1"/>
  <c r="E1563" i="11" a="1"/>
  <c r="E1563" i="11" s="1"/>
  <c r="E1566" i="11" a="1"/>
  <c r="E1566" i="11" s="1"/>
  <c r="E1577" i="11" a="1"/>
  <c r="E1577" i="11" s="1"/>
  <c r="E1583" i="11" a="1"/>
  <c r="E1583" i="11" s="1"/>
  <c r="E1589" i="11" a="1"/>
  <c r="E1589" i="11" s="1"/>
  <c r="E1622" i="11" a="1"/>
  <c r="E1622" i="11" s="1"/>
  <c r="E1624" i="11" a="1"/>
  <c r="E1624" i="11" s="1"/>
  <c r="E1629" i="11" a="1"/>
  <c r="E1629" i="11" s="1"/>
  <c r="E1631" i="11" a="1"/>
  <c r="E1631" i="11" s="1"/>
  <c r="E1681" i="11" a="1"/>
  <c r="E1681" i="11" s="1"/>
  <c r="E1707" i="11" a="1"/>
  <c r="E1707" i="11" s="1"/>
  <c r="E1730" i="11" a="1"/>
  <c r="E1730" i="11" s="1"/>
  <c r="E1732" i="11" a="1"/>
  <c r="E1732" i="11" s="1"/>
  <c r="E1760" i="11" a="1"/>
  <c r="E1760" i="11" s="1"/>
  <c r="E1770" i="11" a="1"/>
  <c r="E1770" i="11" s="1"/>
  <c r="E1787" i="11" a="1"/>
  <c r="E1787" i="11" s="1"/>
  <c r="E1791" i="11" a="1"/>
  <c r="E1791" i="11" s="1"/>
  <c r="E1794" i="11" a="1"/>
  <c r="E1794" i="11" s="1"/>
  <c r="E1795" i="11" a="1"/>
  <c r="E1795" i="11" s="1"/>
  <c r="E1798" i="11" a="1"/>
  <c r="E1798" i="11" s="1"/>
  <c r="E1799" i="11" a="1"/>
  <c r="E1799" i="11" s="1"/>
  <c r="E1801" i="11" a="1"/>
  <c r="E1801" i="11" s="1"/>
  <c r="E1803" i="11" a="1"/>
  <c r="E1803" i="11" s="1"/>
  <c r="E1804" i="11" a="1"/>
  <c r="E1804" i="11" s="1"/>
  <c r="E2006" i="11" a="1"/>
  <c r="E2006" i="11" s="1"/>
  <c r="E2223" i="11" a="1"/>
  <c r="E2223" i="11" s="1"/>
  <c r="E2235" i="11" a="1"/>
  <c r="E2235" i="11" s="1"/>
  <c r="E2241" i="11" a="1"/>
  <c r="E2241" i="11" s="1"/>
  <c r="E2259" i="11" a="1"/>
  <c r="E2259" i="11" s="1"/>
  <c r="E2271" i="11" a="1"/>
  <c r="E2271" i="11" s="1"/>
  <c r="E2273" i="11" a="1"/>
  <c r="E2273" i="11" s="1"/>
  <c r="E2294" i="11" a="1"/>
  <c r="E2294" i="11" s="1"/>
  <c r="E2428" i="11" a="1"/>
  <c r="E2428" i="11" s="1"/>
  <c r="E2430" i="11" a="1"/>
  <c r="E2430" i="11" s="1"/>
  <c r="E2433" i="11" a="1"/>
  <c r="E2433" i="11" s="1"/>
  <c r="E2437" i="11" a="1"/>
  <c r="E2437" i="11" s="1"/>
  <c r="E2439" i="11" a="1"/>
  <c r="E2439" i="11" s="1"/>
  <c r="E2444" i="11" a="1"/>
  <c r="E2444" i="11" s="1"/>
  <c r="E2451" i="11" a="1"/>
  <c r="E2451" i="11" s="1"/>
  <c r="E2461" i="11" a="1"/>
  <c r="E2461" i="11" s="1"/>
  <c r="E2465" i="11" a="1"/>
  <c r="E2465" i="11" s="1"/>
  <c r="E2470" i="11" a="1"/>
  <c r="E2470" i="11" s="1"/>
  <c r="E2476" i="11" a="1"/>
  <c r="E2476" i="11" s="1"/>
  <c r="E2477" i="11" a="1"/>
  <c r="E2477" i="11" s="1"/>
  <c r="E2483" i="11" a="1"/>
  <c r="E2483" i="11" s="1"/>
  <c r="E2518" i="11" a="1"/>
  <c r="E2518" i="11" s="1"/>
  <c r="E2547" i="11" a="1"/>
  <c r="E2547" i="11" s="1"/>
  <c r="E2549" i="11" a="1"/>
  <c r="E2549" i="11" s="1"/>
  <c r="E2559" i="11" a="1"/>
  <c r="E2559" i="11" s="1"/>
  <c r="E2561" i="11" a="1"/>
  <c r="E2561" i="11" s="1"/>
  <c r="E2565" i="11" a="1"/>
  <c r="E2565" i="11" s="1"/>
  <c r="E2568" i="11" a="1"/>
  <c r="E2568" i="11" s="1"/>
  <c r="E2578" i="11" a="1"/>
  <c r="E2578" i="11" s="1"/>
  <c r="E2587" i="11" a="1"/>
  <c r="E2587" i="11" s="1"/>
  <c r="E2589" i="11" a="1"/>
  <c r="E2589" i="11" s="1"/>
  <c r="E2599" i="11" a="1"/>
  <c r="E2599" i="11" s="1"/>
  <c r="E2600" i="11" a="1"/>
  <c r="E2600" i="11" s="1"/>
  <c r="E2612" i="11" a="1"/>
  <c r="E2612" i="11" s="1"/>
  <c r="E2616" i="11" a="1"/>
  <c r="E2616" i="11" s="1"/>
  <c r="E2617" i="11" a="1"/>
  <c r="E2617" i="11" s="1"/>
  <c r="E2622" i="11" a="1"/>
  <c r="E2622" i="11" s="1"/>
  <c r="E2976" i="11" a="1"/>
  <c r="E2976" i="11" s="1"/>
  <c r="E2978" i="11" a="1"/>
  <c r="E2978" i="11" s="1"/>
  <c r="E2982" i="11" a="1"/>
  <c r="E2982" i="11" s="1"/>
  <c r="E3025" i="11" a="1"/>
  <c r="E3025" i="11" s="1"/>
  <c r="E3027" i="11" a="1"/>
  <c r="E3027" i="11" s="1"/>
  <c r="E95" i="11" a="1"/>
  <c r="E95" i="11" s="1"/>
  <c r="E3030" i="11" a="1"/>
  <c r="E3030" i="11" s="1"/>
  <c r="E3034" i="11" a="1"/>
  <c r="E3034" i="11" s="1"/>
  <c r="E3039" i="11" a="1"/>
  <c r="E3039" i="11" s="1"/>
  <c r="E3049" i="11" a="1"/>
  <c r="E3049" i="11" s="1"/>
  <c r="E3052" i="11" a="1"/>
  <c r="E3052" i="11" s="1"/>
  <c r="E3054" i="11" a="1"/>
  <c r="E3054" i="11" s="1"/>
  <c r="E3065" i="11" a="1"/>
  <c r="E3065" i="11" s="1"/>
  <c r="E3069" i="11" a="1"/>
  <c r="E3069" i="11" s="1"/>
  <c r="E3123" i="11" a="1"/>
  <c r="E3123" i="11" s="1"/>
  <c r="E3132" i="11" a="1"/>
  <c r="E3132" i="11" s="1"/>
  <c r="E3206" i="11" a="1"/>
  <c r="E3206" i="11" s="1"/>
  <c r="E3217" i="11" a="1"/>
  <c r="E3217" i="11" s="1"/>
  <c r="E3251" i="11" a="1"/>
  <c r="E3251" i="11" s="1"/>
  <c r="E3254" i="11" a="1"/>
  <c r="E3254" i="11" s="1"/>
  <c r="E3404" i="11" a="1"/>
  <c r="E3404" i="11" s="1"/>
  <c r="E3408" i="11" a="1"/>
  <c r="E3408" i="11" s="1"/>
  <c r="E3418" i="11" a="1"/>
  <c r="E3418" i="11" s="1"/>
  <c r="E3420" i="11" a="1"/>
  <c r="E3420" i="11" s="1"/>
  <c r="E3421" i="11" a="1"/>
  <c r="E3421" i="11" s="1"/>
  <c r="E3428" i="11" a="1"/>
  <c r="E3428" i="11" s="1"/>
  <c r="E3430" i="11" a="1"/>
  <c r="E3430" i="11" s="1"/>
  <c r="E3456" i="11" a="1"/>
  <c r="E3456" i="11" s="1"/>
  <c r="E3459" i="11" a="1"/>
  <c r="E3459" i="11" s="1"/>
  <c r="E3473" i="11" a="1"/>
  <c r="E3473" i="11" s="1"/>
  <c r="E3475" i="11" a="1"/>
  <c r="E3475" i="11" s="1"/>
  <c r="E3484" i="11" a="1"/>
  <c r="E3484" i="11" s="1"/>
  <c r="E3487" i="11" a="1"/>
  <c r="E3487" i="11" s="1"/>
  <c r="E3489" i="11" a="1"/>
  <c r="E3489" i="11" s="1"/>
  <c r="E3498" i="11" a="1"/>
  <c r="E3498" i="11" s="1"/>
  <c r="E3499" i="11" a="1"/>
  <c r="E3499" i="11" s="1"/>
  <c r="E3784" i="11" a="1"/>
  <c r="E3784" i="11" s="1"/>
  <c r="E3791" i="11" a="1"/>
  <c r="E3791" i="11" s="1"/>
  <c r="E3793" i="11" a="1"/>
  <c r="E3793" i="11" s="1"/>
  <c r="E3808" i="11" a="1"/>
  <c r="E3808" i="11" s="1"/>
  <c r="E3818" i="11" a="1"/>
  <c r="E3818" i="11" s="1"/>
  <c r="E3887" i="11" a="1"/>
  <c r="E3887" i="11" s="1"/>
  <c r="E3894" i="11" a="1"/>
  <c r="E3894" i="11" s="1"/>
  <c r="E3915" i="11" a="1"/>
  <c r="E3915" i="11" s="1"/>
  <c r="E3924" i="11" a="1"/>
  <c r="E3924" i="11" s="1"/>
  <c r="E3930" i="11" a="1"/>
  <c r="E3930" i="11" s="1"/>
  <c r="E3938" i="11" a="1"/>
  <c r="E3938" i="11" s="1"/>
  <c r="E3969" i="11" a="1"/>
  <c r="E3969" i="11" s="1"/>
  <c r="E3988" i="11" a="1"/>
  <c r="E3988" i="11" s="1"/>
  <c r="E4038" i="11" a="1"/>
  <c r="E4038" i="11" s="1"/>
  <c r="E4044" i="11" a="1"/>
  <c r="E4044" i="11" s="1"/>
  <c r="E4083" i="11" a="1"/>
  <c r="E4083" i="11" s="1"/>
  <c r="E4086" i="11" a="1"/>
  <c r="E4086" i="11" s="1"/>
  <c r="E4089" i="11" a="1"/>
  <c r="E4089" i="11" s="1"/>
  <c r="E4095" i="11" a="1"/>
  <c r="E4095" i="11" s="1"/>
  <c r="E4263" i="11" a="1"/>
  <c r="E4263" i="11" s="1"/>
  <c r="E4276" i="11" a="1"/>
  <c r="E4276" i="11" s="1"/>
  <c r="E4282" i="11" a="1"/>
  <c r="E4282" i="11" s="1"/>
  <c r="E4289" i="11" a="1"/>
  <c r="E4289" i="11" s="1"/>
  <c r="E4293" i="11" a="1"/>
  <c r="E4293" i="11" s="1"/>
  <c r="E4774" i="11" a="1"/>
  <c r="E4774" i="11" s="1"/>
  <c r="E4900" i="11" a="1"/>
  <c r="E4900" i="11" s="1"/>
  <c r="E4908" i="11" a="1"/>
  <c r="E4908" i="11" s="1"/>
  <c r="E4912" i="11" a="1"/>
  <c r="E4912" i="11" s="1"/>
  <c r="E4919" i="11" a="1"/>
  <c r="E4919" i="11" s="1"/>
  <c r="E4927" i="11" a="1"/>
  <c r="E4927" i="11" s="1"/>
  <c r="E4929" i="11" a="1"/>
  <c r="E4929" i="11" s="1"/>
  <c r="E4934" i="11" a="1"/>
  <c r="E4934" i="11" s="1"/>
  <c r="E4939" i="11" a="1"/>
  <c r="E4939" i="11" s="1"/>
  <c r="E4961" i="11" a="1"/>
  <c r="E4961" i="11" s="1"/>
  <c r="E19" i="11" a="1"/>
  <c r="E19" i="11" s="1"/>
  <c r="E21" i="11" a="1"/>
  <c r="E21" i="11" s="1"/>
  <c r="E26" i="11" a="1"/>
  <c r="E26" i="11" s="1"/>
  <c r="E32" i="11" a="1"/>
  <c r="E32" i="11" s="1"/>
  <c r="E33" i="11" a="1"/>
  <c r="E33" i="11" s="1"/>
  <c r="E83" i="11" a="1"/>
  <c r="E83" i="11" s="1"/>
  <c r="E167" i="11" a="1"/>
  <c r="E167" i="11" s="1"/>
  <c r="E169" i="11" a="1"/>
  <c r="E169" i="11" s="1"/>
  <c r="E172" i="11" a="1"/>
  <c r="E172" i="11" s="1"/>
  <c r="E175" i="11" a="1"/>
  <c r="E175" i="11" s="1"/>
  <c r="E178" i="11" a="1"/>
  <c r="E178" i="11" s="1"/>
  <c r="E181" i="11" a="1"/>
  <c r="E181" i="11" s="1"/>
  <c r="E183" i="11" a="1"/>
  <c r="E183" i="11" s="1"/>
  <c r="E188" i="11" a="1"/>
  <c r="E188" i="11" s="1"/>
  <c r="E192" i="11" a="1"/>
  <c r="E192" i="11" s="1"/>
  <c r="E194" i="11" a="1"/>
  <c r="E194" i="11" s="1"/>
  <c r="E201" i="11" a="1"/>
  <c r="E201" i="11" s="1"/>
  <c r="E233" i="11" a="1"/>
  <c r="E233" i="11" s="1"/>
  <c r="E246" i="11" a="1"/>
  <c r="E246" i="11" s="1"/>
  <c r="E250" i="11" a="1"/>
  <c r="E250" i="11" s="1"/>
  <c r="E273" i="11" a="1"/>
  <c r="E273" i="11" s="1"/>
  <c r="E277" i="11" a="1"/>
  <c r="E277" i="11" s="1"/>
  <c r="E280" i="11" a="1"/>
  <c r="E280" i="11" s="1"/>
  <c r="E281" i="11" a="1"/>
  <c r="E281" i="11" s="1"/>
  <c r="E288" i="11" a="1"/>
  <c r="E288" i="11" s="1"/>
  <c r="E294" i="11" a="1"/>
  <c r="E294" i="11" s="1"/>
  <c r="E324" i="11" a="1"/>
  <c r="E324" i="11" s="1"/>
  <c r="E330" i="11" a="1"/>
  <c r="E330" i="11" s="1"/>
  <c r="E332" i="11" a="1"/>
  <c r="E332" i="11" s="1"/>
  <c r="E333" i="11" a="1"/>
  <c r="E333" i="11" s="1"/>
  <c r="E338" i="11" a="1"/>
  <c r="E338" i="11" s="1"/>
  <c r="E341" i="11" a="1"/>
  <c r="E341" i="11" s="1"/>
  <c r="E344" i="11" a="1"/>
  <c r="E344" i="11" s="1"/>
  <c r="E346" i="11" a="1"/>
  <c r="E346" i="11" s="1"/>
  <c r="E348" i="11" a="1"/>
  <c r="E348" i="11" s="1"/>
  <c r="E366" i="11" a="1"/>
  <c r="E366" i="11" s="1"/>
  <c r="E376" i="11" a="1"/>
  <c r="E376" i="11" s="1"/>
  <c r="E385" i="11" a="1"/>
  <c r="E385" i="11" s="1"/>
  <c r="E393" i="11" a="1"/>
  <c r="E393" i="11" s="1"/>
  <c r="E421" i="11" a="1"/>
  <c r="E421" i="11" s="1"/>
  <c r="E424" i="11" a="1"/>
  <c r="E424" i="11" s="1"/>
  <c r="E426" i="11" a="1"/>
  <c r="E426" i="11" s="1"/>
  <c r="E428" i="11" a="1"/>
  <c r="E428" i="11" s="1"/>
  <c r="E459" i="11" a="1"/>
  <c r="E459" i="11" s="1"/>
  <c r="E470" i="11" a="1"/>
  <c r="E470" i="11" s="1"/>
  <c r="E473" i="11" a="1"/>
  <c r="E473" i="11" s="1"/>
  <c r="E477" i="11" a="1"/>
  <c r="E477" i="11" s="1"/>
  <c r="E482" i="11" a="1"/>
  <c r="E482" i="11" s="1"/>
  <c r="E487" i="11" a="1"/>
  <c r="E487" i="11" s="1"/>
  <c r="E489" i="11" a="1"/>
  <c r="E489" i="11" s="1"/>
  <c r="E528" i="11" a="1"/>
  <c r="E528" i="11" s="1"/>
  <c r="E538" i="11" a="1"/>
  <c r="E538" i="11" s="1"/>
  <c r="E555" i="11" a="1"/>
  <c r="E555" i="11" s="1"/>
  <c r="E560" i="11" a="1"/>
  <c r="E560" i="11" s="1"/>
  <c r="E562" i="11" a="1"/>
  <c r="E562" i="11" s="1"/>
  <c r="E568" i="11" a="1"/>
  <c r="E568" i="11" s="1"/>
  <c r="E570" i="11" a="1"/>
  <c r="E570" i="11" s="1"/>
  <c r="E587" i="11" a="1"/>
  <c r="E587" i="11" s="1"/>
  <c r="E591" i="11" a="1"/>
  <c r="E591" i="11" s="1"/>
  <c r="E755" i="11" a="1"/>
  <c r="E755" i="11" s="1"/>
  <c r="E760" i="11" a="1"/>
  <c r="E760" i="11" s="1"/>
  <c r="E770" i="11" a="1"/>
  <c r="E770" i="11" s="1"/>
  <c r="E771" i="11" a="1"/>
  <c r="E771" i="11" s="1"/>
  <c r="E878" i="11" a="1"/>
  <c r="E878" i="11" s="1"/>
  <c r="E880" i="11" a="1"/>
  <c r="E880" i="11" s="1"/>
  <c r="E882" i="11" a="1"/>
  <c r="E882" i="11" s="1"/>
  <c r="E884" i="11" a="1"/>
  <c r="E884" i="11" s="1"/>
  <c r="E885" i="11" a="1"/>
  <c r="E885" i="11" s="1"/>
  <c r="E895" i="11" a="1"/>
  <c r="E895" i="11" s="1"/>
  <c r="E930" i="11" a="1"/>
  <c r="E930" i="11" s="1"/>
  <c r="E934" i="11" a="1"/>
  <c r="E934" i="11" s="1"/>
  <c r="E940" i="11" a="1"/>
  <c r="E940" i="11" s="1"/>
  <c r="E947" i="11" a="1"/>
  <c r="E947" i="11" s="1"/>
  <c r="E958" i="11" a="1"/>
  <c r="E958" i="11" s="1"/>
  <c r="E966" i="11" a="1"/>
  <c r="E966" i="11" s="1"/>
  <c r="E971" i="11" a="1"/>
  <c r="E971" i="11" s="1"/>
  <c r="E1049" i="11" a="1"/>
  <c r="E1049" i="11" s="1"/>
  <c r="E1051" i="11" a="1"/>
  <c r="E1051" i="11" s="1"/>
  <c r="E1063" i="11" a="1"/>
  <c r="E1063" i="11" s="1"/>
  <c r="E1106" i="11" a="1"/>
  <c r="E1106" i="11" s="1"/>
  <c r="E1158" i="11" a="1"/>
  <c r="E1158" i="11" s="1"/>
  <c r="E1160" i="11" a="1"/>
  <c r="E1160" i="11" s="1"/>
  <c r="E1168" i="11" a="1"/>
  <c r="E1168" i="11" s="1"/>
  <c r="E1171" i="11" a="1"/>
  <c r="E1171" i="11" s="1"/>
  <c r="E1175" i="11" a="1"/>
  <c r="E1175" i="11" s="1"/>
  <c r="E1182" i="11" a="1"/>
  <c r="E1182" i="11" s="1"/>
  <c r="E1203" i="11" a="1"/>
  <c r="E1203" i="11" s="1"/>
  <c r="E1210" i="11" a="1"/>
  <c r="E1210" i="11" s="1"/>
  <c r="E1213" i="11" a="1"/>
  <c r="E1213" i="11" s="1"/>
  <c r="E1216" i="11" a="1"/>
  <c r="E1216" i="11" s="1"/>
  <c r="E1218" i="11" a="1"/>
  <c r="E1218" i="11" s="1"/>
  <c r="E1228" i="11" a="1"/>
  <c r="E1228" i="11" s="1"/>
  <c r="E1236" i="11" a="1"/>
  <c r="E1236" i="11" s="1"/>
  <c r="E1241" i="11" a="1"/>
  <c r="E1241" i="11" s="1"/>
  <c r="E1453" i="11" a="1"/>
  <c r="E1453" i="11" s="1"/>
  <c r="E1572" i="11" a="1"/>
  <c r="E1572" i="11" s="1"/>
  <c r="E1576" i="11" a="1"/>
  <c r="E1576" i="11" s="1"/>
  <c r="E1579" i="11" a="1"/>
  <c r="E1579" i="11" s="1"/>
  <c r="E1601" i="11" a="1"/>
  <c r="E1601" i="11" s="1"/>
  <c r="E1607" i="11" a="1"/>
  <c r="E1607" i="11" s="1"/>
  <c r="E1626" i="11" a="1"/>
  <c r="E1626" i="11" s="1"/>
  <c r="E1634" i="11" a="1"/>
  <c r="E1634" i="11" s="1"/>
  <c r="E1647" i="11" a="1"/>
  <c r="E1647" i="11" s="1"/>
  <c r="E1651" i="11" a="1"/>
  <c r="E1651" i="11" s="1"/>
  <c r="E1661" i="11" a="1"/>
  <c r="E1661" i="11" s="1"/>
  <c r="E1666" i="11" a="1"/>
  <c r="E1666" i="11" s="1"/>
  <c r="E1669" i="11" a="1"/>
  <c r="E1669" i="11" s="1"/>
  <c r="E1677" i="11" a="1"/>
  <c r="E1677" i="11" s="1"/>
  <c r="E1694" i="11" a="1"/>
  <c r="E1694" i="11" s="1"/>
  <c r="E1697" i="11" a="1"/>
  <c r="E1697" i="11" s="1"/>
  <c r="E1699" i="11" a="1"/>
  <c r="E1699" i="11" s="1"/>
  <c r="E1700" i="11" a="1"/>
  <c r="E1700" i="11" s="1"/>
  <c r="E1704" i="11" a="1"/>
  <c r="E1704" i="11" s="1"/>
  <c r="E1706" i="11" a="1"/>
  <c r="E1706" i="11" s="1"/>
  <c r="E1708" i="11" a="1"/>
  <c r="E1708" i="11" s="1"/>
  <c r="E1734" i="11" a="1"/>
  <c r="E1734" i="11" s="1"/>
  <c r="E1751" i="11" a="1"/>
  <c r="E1751" i="11" s="1"/>
  <c r="E1754" i="11" a="1"/>
  <c r="E1754" i="11" s="1"/>
  <c r="E1755" i="11" a="1"/>
  <c r="E1755" i="11" s="1"/>
  <c r="E1771" i="11" a="1"/>
  <c r="E1771" i="11" s="1"/>
  <c r="E1773" i="11" a="1"/>
  <c r="E1773" i="11" s="1"/>
  <c r="E1775" i="11" a="1"/>
  <c r="E1775" i="11" s="1"/>
  <c r="E1777" i="11" a="1"/>
  <c r="E1777" i="11" s="1"/>
  <c r="E1778" i="11" a="1"/>
  <c r="E1778" i="11" s="1"/>
  <c r="E2174" i="11" a="1"/>
  <c r="E2174" i="11" s="1"/>
  <c r="E2186" i="11" a="1"/>
  <c r="E2186" i="11" s="1"/>
  <c r="E2195" i="11" a="1"/>
  <c r="E2195" i="11" s="1"/>
  <c r="E2249" i="11" a="1"/>
  <c r="E2249" i="11" s="1"/>
  <c r="E2257" i="11" a="1"/>
  <c r="E2257" i="11" s="1"/>
  <c r="E2262" i="11" a="1"/>
  <c r="E2262" i="11" s="1"/>
  <c r="E2264" i="11" a="1"/>
  <c r="E2264" i="11" s="1"/>
  <c r="E2272" i="11" a="1"/>
  <c r="E2272" i="11" s="1"/>
  <c r="E2282" i="11" a="1"/>
  <c r="E2282" i="11" s="1"/>
  <c r="E2296" i="11" a="1"/>
  <c r="E2296" i="11" s="1"/>
  <c r="E2303" i="11" a="1"/>
  <c r="E2303" i="11" s="1"/>
  <c r="E2310" i="11" a="1"/>
  <c r="E2310" i="11" s="1"/>
  <c r="E2317" i="11" a="1"/>
  <c r="E2317" i="11" s="1"/>
  <c r="E2326" i="11" a="1"/>
  <c r="E2326" i="11" s="1"/>
  <c r="E2332" i="11" a="1"/>
  <c r="E2332" i="11" s="1"/>
  <c r="E2337" i="11" a="1"/>
  <c r="E2337" i="11" s="1"/>
  <c r="E2339" i="11" a="1"/>
  <c r="E2339" i="11" s="1"/>
  <c r="E2341" i="11" a="1"/>
  <c r="E2341" i="11" s="1"/>
  <c r="E2346" i="11" a="1"/>
  <c r="E2346" i="11" s="1"/>
  <c r="E2348" i="11" a="1"/>
  <c r="E2348" i="11" s="1"/>
  <c r="E2366" i="11" a="1"/>
  <c r="E2366" i="11" s="1"/>
  <c r="E2371" i="11" a="1"/>
  <c r="E2371" i="11" s="1"/>
  <c r="E2381" i="11" a="1"/>
  <c r="E2381" i="11" s="1"/>
  <c r="E2389" i="11" a="1"/>
  <c r="E2389" i="11" s="1"/>
  <c r="E2396" i="11" a="1"/>
  <c r="E2396" i="11" s="1"/>
  <c r="E2406" i="11" a="1"/>
  <c r="E2406" i="11" s="1"/>
  <c r="E2408" i="11" a="1"/>
  <c r="E2408" i="11" s="1"/>
  <c r="E2414" i="11" a="1"/>
  <c r="E2414" i="11" s="1"/>
  <c r="E2420" i="11" a="1"/>
  <c r="E2420" i="11" s="1"/>
  <c r="E2422" i="11" a="1"/>
  <c r="E2422" i="11" s="1"/>
  <c r="E2449" i="11" a="1"/>
  <c r="E2449" i="11" s="1"/>
  <c r="E2454" i="11" a="1"/>
  <c r="E2454" i="11" s="1"/>
  <c r="E2472" i="11" a="1"/>
  <c r="E2472" i="11" s="1"/>
  <c r="E2480" i="11" a="1"/>
  <c r="E2480" i="11" s="1"/>
  <c r="E2488" i="11" a="1"/>
  <c r="E2488" i="11" s="1"/>
  <c r="E2490" i="11" a="1"/>
  <c r="E2490" i="11" s="1"/>
  <c r="E2492" i="11" a="1"/>
  <c r="E2492" i="11" s="1"/>
  <c r="E2493" i="11" a="1"/>
  <c r="E2493" i="11" s="1"/>
  <c r="E2496" i="11" a="1"/>
  <c r="E2496" i="11" s="1"/>
  <c r="E2499" i="11" a="1"/>
  <c r="E2499" i="11" s="1"/>
  <c r="E2501" i="11" a="1"/>
  <c r="E2501" i="11" s="1"/>
  <c r="E2513" i="11" a="1"/>
  <c r="E2513" i="11" s="1"/>
  <c r="E2516" i="11" a="1"/>
  <c r="E2516" i="11" s="1"/>
  <c r="E2541" i="11" a="1"/>
  <c r="E2541" i="11" s="1"/>
  <c r="E2545" i="11" a="1"/>
  <c r="E2545" i="11" s="1"/>
  <c r="E2553" i="11" a="1"/>
  <c r="E2553" i="11" s="1"/>
  <c r="E2555" i="11" a="1"/>
  <c r="E2555" i="11" s="1"/>
  <c r="E2557" i="11" a="1"/>
  <c r="E2557" i="11" s="1"/>
  <c r="E2570" i="11" a="1"/>
  <c r="E2570" i="11" s="1"/>
  <c r="E2572" i="11" a="1"/>
  <c r="E2572" i="11" s="1"/>
  <c r="E2576" i="11" a="1"/>
  <c r="E2576" i="11" s="1"/>
  <c r="E2580" i="11" a="1"/>
  <c r="E2580" i="11" s="1"/>
  <c r="E2584" i="11" a="1"/>
  <c r="E2584" i="11" s="1"/>
  <c r="E2586" i="11" a="1"/>
  <c r="E2586" i="11" s="1"/>
  <c r="E2588" i="11" a="1"/>
  <c r="E2588" i="11" s="1"/>
  <c r="E2590" i="11" a="1"/>
  <c r="E2590" i="11" s="1"/>
  <c r="E3014" i="11" a="1"/>
  <c r="E3014" i="11" s="1"/>
  <c r="E3018" i="11" a="1"/>
  <c r="E3018" i="11" s="1"/>
  <c r="E3021" i="11" a="1"/>
  <c r="E3021" i="11" s="1"/>
  <c r="E3032" i="11" a="1"/>
  <c r="E3032" i="11" s="1"/>
  <c r="E3036" i="11" a="1"/>
  <c r="E3036" i="11" s="1"/>
  <c r="E3044" i="11" a="1"/>
  <c r="E3044" i="11" s="1"/>
  <c r="E3057" i="11" a="1"/>
  <c r="E3057" i="11" s="1"/>
  <c r="E3059" i="11" a="1"/>
  <c r="E3059" i="11" s="1"/>
  <c r="E3061" i="11" a="1"/>
  <c r="E3061" i="11" s="1"/>
  <c r="E3081" i="11" a="1"/>
  <c r="E3081" i="11" s="1"/>
  <c r="E3088" i="11" a="1"/>
  <c r="E3088" i="11" s="1"/>
  <c r="E3101" i="11" a="1"/>
  <c r="E3101" i="11" s="1"/>
  <c r="E3104" i="11" a="1"/>
  <c r="E3104" i="11" s="1"/>
  <c r="E3117" i="11" a="1"/>
  <c r="E3117" i="11" s="1"/>
  <c r="E3119" i="11" a="1"/>
  <c r="E3119" i="11" s="1"/>
  <c r="E3122" i="11" a="1"/>
  <c r="E3122" i="11" s="1"/>
  <c r="E3186" i="11" a="1"/>
  <c r="E3186" i="11" s="1"/>
  <c r="E3187" i="11" a="1"/>
  <c r="E3187" i="11" s="1"/>
  <c r="E3205" i="11" a="1"/>
  <c r="E3205" i="11" s="1"/>
  <c r="E3218" i="11" a="1"/>
  <c r="E3218" i="11" s="1"/>
  <c r="E3220" i="11" a="1"/>
  <c r="E3220" i="11" s="1"/>
  <c r="E3223" i="11" a="1"/>
  <c r="E3223" i="11" s="1"/>
  <c r="E3226" i="11" a="1"/>
  <c r="E3226" i="11" s="1"/>
  <c r="E3234" i="11" a="1"/>
  <c r="E3234" i="11" s="1"/>
  <c r="E3241" i="11" a="1"/>
  <c r="E3241" i="11" s="1"/>
  <c r="E3259" i="11" a="1"/>
  <c r="E3259" i="11" s="1"/>
  <c r="E3266" i="11" a="1"/>
  <c r="E3266" i="11" s="1"/>
  <c r="E3270" i="11" a="1"/>
  <c r="E3270" i="11" s="1"/>
  <c r="E3280" i="11" a="1"/>
  <c r="E3280" i="11" s="1"/>
  <c r="E3283" i="11" a="1"/>
  <c r="E3283" i="11" s="1"/>
  <c r="E3286" i="11" a="1"/>
  <c r="E3286" i="11" s="1"/>
  <c r="E3288" i="11" a="1"/>
  <c r="E3288" i="11" s="1"/>
  <c r="E3294" i="11" a="1"/>
  <c r="E3294" i="11" s="1"/>
  <c r="E3297" i="11" a="1"/>
  <c r="E3297" i="11" s="1"/>
  <c r="E3307" i="11" a="1"/>
  <c r="E3307" i="11" s="1"/>
  <c r="E3310" i="11" a="1"/>
  <c r="E3310" i="11" s="1"/>
  <c r="E3326" i="11" a="1"/>
  <c r="E3326" i="11" s="1"/>
  <c r="E3344" i="11" a="1"/>
  <c r="E3344" i="11" s="1"/>
  <c r="E3358" i="11" a="1"/>
  <c r="E3358" i="11" s="1"/>
  <c r="E3367" i="11" a="1"/>
  <c r="E3367" i="11" s="1"/>
  <c r="E3369" i="11" a="1"/>
  <c r="E3369" i="11" s="1"/>
  <c r="E3372" i="11" a="1"/>
  <c r="E3372" i="11" s="1"/>
  <c r="E3373" i="11" a="1"/>
  <c r="E3373" i="11" s="1"/>
  <c r="E3379" i="11" a="1"/>
  <c r="E3379" i="11" s="1"/>
  <c r="E3384" i="11" a="1"/>
  <c r="E3384" i="11" s="1"/>
  <c r="E3399" i="11" a="1"/>
  <c r="E3399" i="11" s="1"/>
  <c r="E3405" i="11" a="1"/>
  <c r="E3405" i="11" s="1"/>
  <c r="E3413" i="11" a="1"/>
  <c r="E3413" i="11" s="1"/>
  <c r="E3415" i="11" a="1"/>
  <c r="E3415" i="11" s="1"/>
  <c r="E3416" i="11" a="1"/>
  <c r="E3416" i="11" s="1"/>
  <c r="E3422" i="11" a="1"/>
  <c r="E3422" i="11" s="1"/>
  <c r="E3432" i="11" a="1"/>
  <c r="E3432" i="11" s="1"/>
  <c r="E3439" i="11" a="1"/>
  <c r="E3439" i="11" s="1"/>
  <c r="E3442" i="11" a="1"/>
  <c r="E3442" i="11" s="1"/>
  <c r="E3452" i="11" a="1"/>
  <c r="E3452" i="11" s="1"/>
  <c r="E3458" i="11" a="1"/>
  <c r="E3458" i="11" s="1"/>
  <c r="E3462" i="11" a="1"/>
  <c r="E3462" i="11" s="1"/>
  <c r="E3463" i="11" a="1"/>
  <c r="E3463" i="11" s="1"/>
  <c r="E3464" i="11" a="1"/>
  <c r="E3464" i="11" s="1"/>
  <c r="E3472" i="11" a="1"/>
  <c r="E3472" i="11" s="1"/>
  <c r="E3792" i="11" a="1"/>
  <c r="E3792" i="11" s="1"/>
  <c r="E3794" i="11" a="1"/>
  <c r="E3794" i="11" s="1"/>
  <c r="E3806" i="11" a="1"/>
  <c r="E3806" i="11" s="1"/>
  <c r="E3817" i="11" a="1"/>
  <c r="E3817" i="11" s="1"/>
  <c r="E3819" i="11" a="1"/>
  <c r="E3819" i="11" s="1"/>
  <c r="E3829" i="11" a="1"/>
  <c r="E3829" i="11" s="1"/>
  <c r="E3836" i="11" a="1"/>
  <c r="E3836" i="11" s="1"/>
  <c r="E3853" i="11" a="1"/>
  <c r="E3853" i="11" s="1"/>
  <c r="E3722" i="11" a="1"/>
  <c r="E3722" i="11" s="1"/>
  <c r="E110" i="11" a="1"/>
  <c r="E110" i="11" s="1"/>
  <c r="E166" i="11" a="1"/>
  <c r="E166" i="11" s="1"/>
  <c r="E3883" i="11" a="1"/>
  <c r="E3883" i="11" s="1"/>
  <c r="E3888" i="11" a="1"/>
  <c r="E3888" i="11" s="1"/>
  <c r="E3896" i="11" a="1"/>
  <c r="E3896" i="11" s="1"/>
  <c r="E3897" i="11" a="1"/>
  <c r="E3897" i="11" s="1"/>
  <c r="E3904" i="11" a="1"/>
  <c r="E3904" i="11" s="1"/>
  <c r="E3909" i="11" a="1"/>
  <c r="E3909" i="11" s="1"/>
  <c r="E3913" i="11" a="1"/>
  <c r="E3913" i="11" s="1"/>
  <c r="E3916" i="11" a="1"/>
  <c r="E3916" i="11" s="1"/>
  <c r="E3921" i="11" a="1"/>
  <c r="E3921" i="11" s="1"/>
  <c r="E3939" i="11" a="1"/>
  <c r="E3939" i="11" s="1"/>
  <c r="E3959" i="11" a="1"/>
  <c r="E3959" i="11" s="1"/>
  <c r="E3964" i="11" a="1"/>
  <c r="E3964" i="11" s="1"/>
  <c r="E3976" i="11" a="1"/>
  <c r="E3976" i="11" s="1"/>
  <c r="E4005" i="11" a="1"/>
  <c r="E4005" i="11" s="1"/>
  <c r="E4019" i="11" a="1"/>
  <c r="E4019" i="11" s="1"/>
  <c r="E4034" i="11" a="1"/>
  <c r="E4034" i="11" s="1"/>
  <c r="E4037" i="11" a="1"/>
  <c r="E4037" i="11" s="1"/>
  <c r="E4058" i="11" a="1"/>
  <c r="E4058" i="11" s="1"/>
  <c r="E4063" i="11" a="1"/>
  <c r="E4063" i="11" s="1"/>
  <c r="E4072" i="11" a="1"/>
  <c r="E4072" i="11" s="1"/>
  <c r="E4080" i="11" a="1"/>
  <c r="E4080" i="11" s="1"/>
  <c r="E4514" i="11" a="1"/>
  <c r="E4514" i="11" s="1"/>
  <c r="E4519" i="11" a="1"/>
  <c r="E4519" i="11" s="1"/>
  <c r="E4557" i="11" a="1"/>
  <c r="E4557" i="11" s="1"/>
  <c r="E4562" i="11" a="1"/>
  <c r="E4562" i="11" s="1"/>
  <c r="E4565" i="11" a="1"/>
  <c r="E4565" i="11" s="1"/>
  <c r="E4581" i="11" a="1"/>
  <c r="E4581" i="11" s="1"/>
  <c r="E4662" i="11" a="1"/>
  <c r="E4662" i="11" s="1"/>
  <c r="E4665" i="11" a="1"/>
  <c r="E4665" i="11" s="1"/>
  <c r="E4668" i="11" a="1"/>
  <c r="E4668" i="11" s="1"/>
  <c r="E4671" i="11" a="1"/>
  <c r="E4671" i="11" s="1"/>
  <c r="E4673" i="11" a="1"/>
  <c r="E4673" i="11" s="1"/>
  <c r="E4676" i="11" a="1"/>
  <c r="E4676" i="11" s="1"/>
  <c r="E4680" i="11" a="1"/>
  <c r="E4680" i="11" s="1"/>
  <c r="E4682" i="11" a="1"/>
  <c r="E4682" i="11" s="1"/>
  <c r="E4716" i="11" a="1"/>
  <c r="E4716" i="11" s="1"/>
  <c r="E4719" i="11" a="1"/>
  <c r="E4719" i="11" s="1"/>
  <c r="E4726" i="11" a="1"/>
  <c r="E4726" i="11" s="1"/>
  <c r="E4732" i="11" a="1"/>
  <c r="E4732" i="11" s="1"/>
  <c r="E4751" i="11" a="1"/>
  <c r="E4751" i="11" s="1"/>
  <c r="E4763" i="11" a="1"/>
  <c r="E4763" i="11" s="1"/>
  <c r="E4784" i="11" a="1"/>
  <c r="E4784" i="11" s="1"/>
  <c r="E4787" i="11" a="1"/>
  <c r="E4787" i="11" s="1"/>
  <c r="E4829" i="11" a="1"/>
  <c r="E4829" i="11" s="1"/>
  <c r="E4835" i="11" a="1"/>
  <c r="E4835" i="11" s="1"/>
  <c r="E4843" i="11" a="1"/>
  <c r="E4843" i="11" s="1"/>
  <c r="E4848" i="11" a="1"/>
  <c r="E4848" i="11" s="1"/>
  <c r="E4854" i="11" a="1"/>
  <c r="E4854" i="11" s="1"/>
  <c r="E4879" i="11" a="1"/>
  <c r="E4879" i="11" s="1"/>
  <c r="E4899" i="11" a="1"/>
  <c r="E4899" i="11" s="1"/>
  <c r="E4907" i="11" a="1"/>
  <c r="E4907" i="11" s="1"/>
  <c r="E4910" i="11" a="1"/>
  <c r="E4910" i="11" s="1"/>
  <c r="E4921" i="11" a="1"/>
  <c r="E4921" i="11" s="1"/>
  <c r="E4930" i="11" a="1"/>
  <c r="E4930" i="11" s="1"/>
  <c r="E4933" i="11" a="1"/>
  <c r="E4933" i="11" s="1"/>
  <c r="E132" i="11" a="1"/>
  <c r="E132" i="11" s="1"/>
  <c r="E133" i="11" a="1"/>
  <c r="E133" i="11" s="1"/>
  <c r="E134" i="11" a="1"/>
  <c r="E134" i="11" s="1"/>
  <c r="E135" i="11" a="1"/>
  <c r="E135" i="11" s="1"/>
  <c r="E136" i="11" a="1"/>
  <c r="E136" i="11" s="1"/>
  <c r="E137" i="11" a="1"/>
  <c r="E137" i="11" s="1"/>
  <c r="E138" i="11" a="1"/>
  <c r="E138" i="11" s="1"/>
  <c r="E139" i="11" a="1"/>
  <c r="E139" i="11" s="1"/>
  <c r="E161" i="11" a="1"/>
  <c r="E161" i="11" s="1"/>
  <c r="E164" i="11" a="1"/>
  <c r="E164" i="11" s="1"/>
  <c r="E165" i="11" a="1"/>
  <c r="E165" i="11" s="1"/>
  <c r="E491" i="11" a="1"/>
  <c r="E491" i="11" s="1"/>
  <c r="E495" i="11" a="1"/>
  <c r="E495" i="11" s="1"/>
  <c r="E500" i="11" a="1"/>
  <c r="E500" i="11" s="1"/>
  <c r="E507" i="11" a="1"/>
  <c r="E507" i="11" s="1"/>
  <c r="E517" i="11" a="1"/>
  <c r="E517" i="11" s="1"/>
  <c r="E520" i="11" a="1"/>
  <c r="E520" i="11" s="1"/>
  <c r="E522" i="11" a="1"/>
  <c r="E522" i="11" s="1"/>
  <c r="E593" i="11" a="1"/>
  <c r="E593" i="11" s="1"/>
  <c r="E596" i="11" a="1"/>
  <c r="E596" i="11" s="1"/>
  <c r="E597" i="11" a="1"/>
  <c r="E597" i="11" s="1"/>
  <c r="E604" i="11" a="1"/>
  <c r="E604" i="11" s="1"/>
  <c r="E605" i="11" a="1"/>
  <c r="E605" i="11" s="1"/>
  <c r="E608" i="11" a="1"/>
  <c r="E608" i="11" s="1"/>
  <c r="E613" i="11" a="1"/>
  <c r="E613" i="11" s="1"/>
  <c r="E614" i="11" a="1"/>
  <c r="E614" i="11" s="1"/>
  <c r="E619" i="11" a="1"/>
  <c r="E619" i="11" s="1"/>
  <c r="E622" i="11" a="1"/>
  <c r="E622" i="11" s="1"/>
  <c r="E627" i="11" a="1"/>
  <c r="E627" i="11" s="1"/>
  <c r="E628" i="11" a="1"/>
  <c r="E628" i="11" s="1"/>
  <c r="E661" i="11" a="1"/>
  <c r="E661" i="11" s="1"/>
  <c r="E664" i="11" a="1"/>
  <c r="E664" i="11" s="1"/>
  <c r="E667" i="11" a="1"/>
  <c r="E667" i="11" s="1"/>
  <c r="E669" i="11" a="1"/>
  <c r="E669" i="11" s="1"/>
  <c r="E671" i="11" a="1"/>
  <c r="E671" i="11" s="1"/>
  <c r="E682" i="11" a="1"/>
  <c r="E682" i="11" s="1"/>
  <c r="E688" i="11" a="1"/>
  <c r="E688" i="11" s="1"/>
  <c r="E701" i="11" a="1"/>
  <c r="E701" i="11" s="1"/>
  <c r="E713" i="11" a="1"/>
  <c r="E713" i="11" s="1"/>
  <c r="E732" i="11" a="1"/>
  <c r="E732" i="11" s="1"/>
  <c r="E739" i="11" a="1"/>
  <c r="E739" i="11" s="1"/>
  <c r="E743" i="11" a="1"/>
  <c r="E743" i="11" s="1"/>
  <c r="E745" i="11" a="1"/>
  <c r="E745" i="11" s="1"/>
  <c r="E751" i="11" a="1"/>
  <c r="E751" i="11" s="1"/>
  <c r="E775" i="11" a="1"/>
  <c r="E775" i="11" s="1"/>
  <c r="E777" i="11" a="1"/>
  <c r="E777" i="11" s="1"/>
  <c r="E781" i="11" a="1"/>
  <c r="E781" i="11" s="1"/>
  <c r="E804" i="11" a="1"/>
  <c r="E804" i="11" s="1"/>
  <c r="E835" i="11" a="1"/>
  <c r="E835" i="11" s="1"/>
  <c r="E840" i="11" a="1"/>
  <c r="E840" i="11" s="1"/>
  <c r="E848" i="11" a="1"/>
  <c r="E848" i="11" s="1"/>
  <c r="E851" i="11" a="1"/>
  <c r="E851" i="11" s="1"/>
  <c r="E856" i="11" a="1"/>
  <c r="E856" i="11" s="1"/>
  <c r="E871" i="11" a="1"/>
  <c r="E871" i="11" s="1"/>
  <c r="E938" i="11" a="1"/>
  <c r="E938" i="11" s="1"/>
  <c r="E945" i="11" a="1"/>
  <c r="E945" i="11" s="1"/>
  <c r="E946" i="11" a="1"/>
  <c r="E946" i="11" s="1"/>
  <c r="E949" i="11" a="1"/>
  <c r="E949" i="11" s="1"/>
  <c r="E955" i="11" a="1"/>
  <c r="E955" i="11" s="1"/>
  <c r="E1086" i="11" a="1"/>
  <c r="E1086" i="11" s="1"/>
  <c r="E1088" i="11" a="1"/>
  <c r="E1088" i="11" s="1"/>
  <c r="E1091" i="11" a="1"/>
  <c r="E1091" i="11" s="1"/>
  <c r="E1094" i="11" a="1"/>
  <c r="E1094" i="11" s="1"/>
  <c r="E1098" i="11" a="1"/>
  <c r="E1098" i="11" s="1"/>
  <c r="E1100" i="11" a="1"/>
  <c r="E1100" i="11" s="1"/>
  <c r="E1112" i="11" a="1"/>
  <c r="E1112" i="11" s="1"/>
  <c r="E1115" i="11" a="1"/>
  <c r="E1115" i="11" s="1"/>
  <c r="E1117" i="11" a="1"/>
  <c r="E1117" i="11" s="1"/>
  <c r="E1123" i="11" a="1"/>
  <c r="E1123" i="11" s="1"/>
  <c r="E1125" i="11" a="1"/>
  <c r="E1125" i="11" s="1"/>
  <c r="E1127" i="11" a="1"/>
  <c r="E1127" i="11" s="1"/>
  <c r="E1135" i="11" a="1"/>
  <c r="E1135" i="11" s="1"/>
  <c r="E1140" i="11" a="1"/>
  <c r="E1140" i="11" s="1"/>
  <c r="E1143" i="11" a="1"/>
  <c r="E1143" i="11" s="1"/>
  <c r="E1149" i="11" a="1"/>
  <c r="E1149" i="11" s="1"/>
  <c r="E1152" i="11" a="1"/>
  <c r="E1152" i="11" s="1"/>
  <c r="E1154" i="11" a="1"/>
  <c r="E1154" i="11" s="1"/>
  <c r="E1159" i="11" a="1"/>
  <c r="E1159" i="11" s="1"/>
  <c r="E1162" i="11" a="1"/>
  <c r="E1162" i="11" s="1"/>
  <c r="E1165" i="11" a="1"/>
  <c r="E1165" i="11" s="1"/>
  <c r="E1167" i="11" a="1"/>
  <c r="E1167" i="11" s="1"/>
  <c r="E1385" i="11" a="1"/>
  <c r="E1385" i="11" s="1"/>
  <c r="E1389" i="11" a="1"/>
  <c r="E1389" i="11" s="1"/>
  <c r="E1394" i="11" a="1"/>
  <c r="E1394" i="11" s="1"/>
  <c r="E1397" i="11" a="1"/>
  <c r="E1397" i="11" s="1"/>
  <c r="E1399" i="11" a="1"/>
  <c r="E1399" i="11" s="1"/>
  <c r="E1403" i="11" a="1"/>
  <c r="E1403" i="11" s="1"/>
  <c r="E1409" i="11" a="1"/>
  <c r="E1409" i="11" s="1"/>
  <c r="E1413" i="11" a="1"/>
  <c r="E1413" i="11" s="1"/>
  <c r="E1419" i="11" a="1"/>
  <c r="E1419" i="11" s="1"/>
  <c r="E1423" i="11" a="1"/>
  <c r="E1423" i="11" s="1"/>
  <c r="E1444" i="11" a="1"/>
  <c r="E1444" i="11" s="1"/>
  <c r="E1450" i="11" a="1"/>
  <c r="E1450" i="11" s="1"/>
  <c r="E1452" i="11" a="1"/>
  <c r="E1452" i="11" s="1"/>
  <c r="E1455" i="11" a="1"/>
  <c r="E1455" i="11" s="1"/>
  <c r="E1464" i="11" a="1"/>
  <c r="E1464" i="11" s="1"/>
  <c r="E1468" i="11" a="1"/>
  <c r="E1468" i="11" s="1"/>
  <c r="E1469" i="11" a="1"/>
  <c r="E1469" i="11" s="1"/>
  <c r="E1471" i="11" a="1"/>
  <c r="E1471" i="11" s="1"/>
  <c r="E1472" i="11" a="1"/>
  <c r="E1472" i="11" s="1"/>
  <c r="E1474" i="11" a="1"/>
  <c r="E1474" i="11" s="1"/>
  <c r="E1476" i="11" a="1"/>
  <c r="E1476" i="11" s="1"/>
  <c r="E1479" i="11" a="1"/>
  <c r="E1479" i="11" s="1"/>
  <c r="E1481" i="11" a="1"/>
  <c r="E1481" i="11" s="1"/>
  <c r="E1492" i="11" a="1"/>
  <c r="E1492" i="11" s="1"/>
  <c r="E1494" i="11" a="1"/>
  <c r="E1494" i="11" s="1"/>
  <c r="E1698" i="11" a="1"/>
  <c r="E1698" i="11" s="1"/>
  <c r="E1748" i="11" a="1"/>
  <c r="E1748" i="11" s="1"/>
  <c r="E1753" i="11" a="1"/>
  <c r="E1753" i="11" s="1"/>
  <c r="E1766" i="11" a="1"/>
  <c r="E1766" i="11" s="1"/>
  <c r="E1807" i="11" a="1"/>
  <c r="E1807" i="11" s="1"/>
  <c r="E1808" i="11" a="1"/>
  <c r="E1808" i="11" s="1"/>
  <c r="E1811" i="11" a="1"/>
  <c r="E1811" i="11" s="1"/>
  <c r="E1982" i="11" a="1"/>
  <c r="E1982" i="11" s="1"/>
  <c r="E1984" i="11" a="1"/>
  <c r="E1984" i="11" s="1"/>
  <c r="E1987" i="11" a="1"/>
  <c r="E1987" i="11" s="1"/>
  <c r="E1989" i="11" a="1"/>
  <c r="E1989" i="11" s="1"/>
  <c r="E2017" i="11" a="1"/>
  <c r="E2017" i="11" s="1"/>
  <c r="E2019" i="11" a="1"/>
  <c r="E2019" i="11" s="1"/>
  <c r="E2021" i="11" a="1"/>
  <c r="E2021" i="11" s="1"/>
  <c r="E2023" i="11" a="1"/>
  <c r="E2023" i="11" s="1"/>
  <c r="E2024" i="11" a="1"/>
  <c r="E2024" i="11" s="1"/>
  <c r="E2027" i="11" a="1"/>
  <c r="E2027" i="11" s="1"/>
  <c r="E2035" i="11" a="1"/>
  <c r="E2035" i="11" s="1"/>
  <c r="E2056" i="11" a="1"/>
  <c r="E2056" i="11" s="1"/>
  <c r="E2071" i="11" a="1"/>
  <c r="E2071" i="11" s="1"/>
  <c r="E2080" i="11" a="1"/>
  <c r="E2080" i="11" s="1"/>
  <c r="E2116" i="11" a="1"/>
  <c r="E2116" i="11" s="1"/>
  <c r="E2117" i="11" a="1"/>
  <c r="E2117" i="11" s="1"/>
  <c r="E2119" i="11" a="1"/>
  <c r="E2119" i="11" s="1"/>
  <c r="E2122" i="11" a="1"/>
  <c r="E2122" i="11" s="1"/>
  <c r="E2132" i="11" a="1"/>
  <c r="E2132" i="11" s="1"/>
  <c r="E2138" i="11" a="1"/>
  <c r="E2138" i="11" s="1"/>
  <c r="E2140" i="11" a="1"/>
  <c r="E2140" i="11" s="1"/>
  <c r="E2142" i="11" a="1"/>
  <c r="E2142" i="11" s="1"/>
  <c r="E2208" i="11" a="1"/>
  <c r="E2208" i="11" s="1"/>
  <c r="E2211" i="11" a="1"/>
  <c r="E2211" i="11" s="1"/>
  <c r="E2224" i="11" a="1"/>
  <c r="E2224" i="11" s="1"/>
  <c r="E2291" i="11" a="1"/>
  <c r="E2291" i="11" s="1"/>
  <c r="E2304" i="11" a="1"/>
  <c r="E2304" i="11" s="1"/>
  <c r="E2313" i="11" a="1"/>
  <c r="E2313" i="11" s="1"/>
  <c r="E2331" i="11" a="1"/>
  <c r="E2331" i="11" s="1"/>
  <c r="E2350" i="11" a="1"/>
  <c r="E2350" i="11" s="1"/>
  <c r="E2365" i="11" a="1"/>
  <c r="E2365" i="11" s="1"/>
  <c r="E2376" i="11" a="1"/>
  <c r="E2376" i="11" s="1"/>
  <c r="E2380" i="11" a="1"/>
  <c r="E2380" i="11" s="1"/>
  <c r="E2386" i="11" a="1"/>
  <c r="E2386" i="11" s="1"/>
  <c r="E2391" i="11" a="1"/>
  <c r="E2391" i="11" s="1"/>
  <c r="E2394" i="11" a="1"/>
  <c r="E2394" i="11" s="1"/>
  <c r="E2520" i="11" a="1"/>
  <c r="E2520" i="11" s="1"/>
  <c r="E2526" i="11" a="1"/>
  <c r="E2526" i="11" s="1"/>
  <c r="E2531" i="11" a="1"/>
  <c r="E2531" i="11" s="1"/>
  <c r="E2532" i="11" a="1"/>
  <c r="E2532" i="11" s="1"/>
  <c r="E2536" i="11" a="1"/>
  <c r="E2536" i="11" s="1"/>
  <c r="E2537" i="11" a="1"/>
  <c r="E2537" i="11" s="1"/>
  <c r="E2542" i="11" a="1"/>
  <c r="E2542" i="11" s="1"/>
  <c r="E2550" i="11" a="1"/>
  <c r="E2550" i="11" s="1"/>
  <c r="E2552" i="11" a="1"/>
  <c r="E2552" i="11" s="1"/>
  <c r="E2558" i="11" a="1"/>
  <c r="E2558" i="11" s="1"/>
  <c r="E2560" i="11" a="1"/>
  <c r="E2560" i="11" s="1"/>
  <c r="E2562" i="11" a="1"/>
  <c r="E2562" i="11" s="1"/>
  <c r="E2566" i="11" a="1"/>
  <c r="E2566" i="11" s="1"/>
  <c r="E2569" i="11" a="1"/>
  <c r="E2569" i="11" s="1"/>
  <c r="E2571" i="11" a="1"/>
  <c r="E2571" i="11" s="1"/>
  <c r="E2575" i="11" a="1"/>
  <c r="E2575" i="11" s="1"/>
  <c r="E2582" i="11" a="1"/>
  <c r="E2582" i="11" s="1"/>
  <c r="E2585" i="11" a="1"/>
  <c r="E2585" i="11" s="1"/>
  <c r="E3013" i="11" a="1"/>
  <c r="E3013" i="11" s="1"/>
  <c r="E3016" i="11" a="1"/>
  <c r="E3016" i="11" s="1"/>
  <c r="E3020" i="11" a="1"/>
  <c r="E3020" i="11" s="1"/>
  <c r="E3023" i="11" a="1"/>
  <c r="E3023" i="11" s="1"/>
  <c r="E3026" i="11" a="1"/>
  <c r="E3026" i="11" s="1"/>
  <c r="E3095" i="11" a="1"/>
  <c r="E3095" i="11" s="1"/>
  <c r="E3100" i="11" a="1"/>
  <c r="E3100" i="11" s="1"/>
  <c r="E3107" i="11" a="1"/>
  <c r="E3107" i="11" s="1"/>
  <c r="E3125" i="11" a="1"/>
  <c r="E3125" i="11" s="1"/>
  <c r="E3128" i="11" a="1"/>
  <c r="E3128" i="11" s="1"/>
  <c r="E3141" i="11" a="1"/>
  <c r="E3141" i="11" s="1"/>
  <c r="E3144" i="11" a="1"/>
  <c r="E3144" i="11" s="1"/>
  <c r="E3146" i="11" a="1"/>
  <c r="E3146" i="11" s="1"/>
  <c r="E3150" i="11" a="1"/>
  <c r="E3150" i="11" s="1"/>
  <c r="E3153" i="11" a="1"/>
  <c r="E3153" i="11" s="1"/>
  <c r="E3156" i="11" a="1"/>
  <c r="E3156" i="11" s="1"/>
  <c r="E3161" i="11" a="1"/>
  <c r="E3161" i="11" s="1"/>
  <c r="E3163" i="11" a="1"/>
  <c r="E3163" i="11" s="1"/>
  <c r="E3169" i="11" a="1"/>
  <c r="E3169" i="11" s="1"/>
  <c r="E3171" i="11" a="1"/>
  <c r="E3171" i="11" s="1"/>
  <c r="E3174" i="11" a="1"/>
  <c r="E3174" i="11" s="1"/>
  <c r="E3185" i="11" a="1"/>
  <c r="E3185" i="11" s="1"/>
  <c r="E3189" i="11" a="1"/>
  <c r="E3189" i="11" s="1"/>
  <c r="E3191" i="11" a="1"/>
  <c r="E3191" i="11" s="1"/>
  <c r="E3212" i="11" a="1"/>
  <c r="E3212" i="11" s="1"/>
  <c r="E3219" i="11" a="1"/>
  <c r="E3219" i="11" s="1"/>
  <c r="E3239" i="11" a="1"/>
  <c r="E3239" i="11" s="1"/>
  <c r="E3242" i="11" a="1"/>
  <c r="E3242" i="11" s="1"/>
  <c r="E3255" i="11" a="1"/>
  <c r="E3255" i="11" s="1"/>
  <c r="E3258" i="11" a="1"/>
  <c r="E3258" i="11" s="1"/>
  <c r="E3261" i="11" a="1"/>
  <c r="E3261" i="11" s="1"/>
  <c r="E3263" i="11" a="1"/>
  <c r="E3263" i="11" s="1"/>
  <c r="E3276" i="11" a="1"/>
  <c r="E3276" i="11" s="1"/>
  <c r="E3279" i="11" a="1"/>
  <c r="E3279" i="11" s="1"/>
  <c r="E3313" i="11" a="1"/>
  <c r="E3313" i="11" s="1"/>
  <c r="E3316" i="11" a="1"/>
  <c r="E3316" i="11" s="1"/>
  <c r="E3324" i="11" a="1"/>
  <c r="E3324" i="11" s="1"/>
  <c r="E3350" i="11" a="1"/>
  <c r="E3350" i="11" s="1"/>
  <c r="E3355" i="11" a="1"/>
  <c r="E3355" i="11" s="1"/>
  <c r="E3359" i="11" a="1"/>
  <c r="E3359" i="11" s="1"/>
  <c r="E3365" i="11" a="1"/>
  <c r="E3365" i="11" s="1"/>
  <c r="E3368" i="11" a="1"/>
  <c r="E3368" i="11" s="1"/>
  <c r="E3370" i="11" a="1"/>
  <c r="E3370" i="11" s="1"/>
  <c r="E3380" i="11" a="1"/>
  <c r="E3380" i="11" s="1"/>
  <c r="E3394" i="11" a="1"/>
  <c r="E3394" i="11" s="1"/>
  <c r="E3397" i="11" a="1"/>
  <c r="E3397" i="11" s="1"/>
  <c r="E3407" i="11" a="1"/>
  <c r="E3407" i="11" s="1"/>
  <c r="E3900" i="11" a="1"/>
  <c r="E3900" i="11" s="1"/>
  <c r="E3906" i="11" a="1"/>
  <c r="E3906" i="11" s="1"/>
  <c r="E3911" i="11" a="1"/>
  <c r="E3911" i="11" s="1"/>
  <c r="E3927" i="11" a="1"/>
  <c r="E3927" i="11" s="1"/>
  <c r="E3940" i="11" a="1"/>
  <c r="E3940" i="11" s="1"/>
  <c r="E3943" i="11" a="1"/>
  <c r="E3943" i="11" s="1"/>
  <c r="E3945" i="11" a="1"/>
  <c r="E3945" i="11" s="1"/>
  <c r="E3948" i="11" a="1"/>
  <c r="E3948" i="11" s="1"/>
  <c r="E3950" i="11" a="1"/>
  <c r="E3950" i="11" s="1"/>
  <c r="E3953" i="11" a="1"/>
  <c r="E3953" i="11" s="1"/>
  <c r="E3958" i="11" a="1"/>
  <c r="E3958" i="11" s="1"/>
  <c r="E3990" i="11" a="1"/>
  <c r="E3990" i="11" s="1"/>
  <c r="E4001" i="11" a="1"/>
  <c r="E4001" i="11" s="1"/>
  <c r="E4006" i="11" a="1"/>
  <c r="E4006" i="11" s="1"/>
  <c r="E4082" i="11" a="1"/>
  <c r="E4082" i="11" s="1"/>
  <c r="E4098" i="11" a="1"/>
  <c r="E4098" i="11" s="1"/>
  <c r="E4100" i="11" a="1"/>
  <c r="E4100" i="11" s="1"/>
  <c r="E4126" i="11" a="1"/>
  <c r="E4126" i="11" s="1"/>
  <c r="E4133" i="11" a="1"/>
  <c r="E4133" i="11" s="1"/>
  <c r="E4136" i="11" a="1"/>
  <c r="E4136" i="11" s="1"/>
  <c r="E4140" i="11" a="1"/>
  <c r="E4140" i="11" s="1"/>
  <c r="E4142" i="11" a="1"/>
  <c r="E4142" i="11" s="1"/>
  <c r="E4146" i="11" a="1"/>
  <c r="E4146" i="11" s="1"/>
  <c r="E4149" i="11" a="1"/>
  <c r="E4149" i="11" s="1"/>
  <c r="E4173" i="11" a="1"/>
  <c r="E4173" i="11" s="1"/>
  <c r="E4178" i="11" a="1"/>
  <c r="E4178" i="11" s="1"/>
  <c r="E4184" i="11" a="1"/>
  <c r="E4184" i="11" s="1"/>
  <c r="E4196" i="11" a="1"/>
  <c r="E4196" i="11" s="1"/>
  <c r="E4199" i="11" a="1"/>
  <c r="E4199" i="11" s="1"/>
  <c r="E4202" i="11" a="1"/>
  <c r="E4202" i="11" s="1"/>
  <c r="E4210" i="11" a="1"/>
  <c r="E4210" i="11" s="1"/>
  <c r="E4223" i="11" a="1"/>
  <c r="E4223" i="11" s="1"/>
  <c r="E4226" i="11" a="1"/>
  <c r="E4226" i="11" s="1"/>
  <c r="E4233" i="11" a="1"/>
  <c r="E4233" i="11" s="1"/>
  <c r="E4247" i="11" a="1"/>
  <c r="E4247" i="11" s="1"/>
  <c r="E4313" i="11" a="1"/>
  <c r="E4313" i="11" s="1"/>
  <c r="E4317" i="11" a="1"/>
  <c r="E4317" i="11" s="1"/>
  <c r="E4320" i="11" a="1"/>
  <c r="E4320" i="11" s="1"/>
  <c r="E4325" i="11" a="1"/>
  <c r="E4325" i="11" s="1"/>
  <c r="E4338" i="11" a="1"/>
  <c r="E4338" i="11" s="1"/>
  <c r="E4526" i="11" a="1"/>
  <c r="E4526" i="11" s="1"/>
  <c r="E4529" i="11" a="1"/>
  <c r="E4529" i="11" s="1"/>
  <c r="E4534" i="11" a="1"/>
  <c r="E4534" i="11" s="1"/>
  <c r="E2986" i="11" a="1"/>
  <c r="E2986" i="11" s="1"/>
  <c r="E2989" i="11" a="1"/>
  <c r="E2989" i="11" s="1"/>
  <c r="E3008" i="11" a="1"/>
  <c r="E3008" i="11" s="1"/>
  <c r="E3045" i="11" a="1"/>
  <c r="E3045" i="11" s="1"/>
  <c r="E3063" i="11" a="1"/>
  <c r="E3063" i="11" s="1"/>
  <c r="E3139" i="11" a="1"/>
  <c r="E3139" i="11" s="1"/>
  <c r="E3718" i="11" a="1"/>
  <c r="E3718" i="11" s="1"/>
  <c r="E57" i="11" a="1"/>
  <c r="E57" i="11" s="1"/>
  <c r="E124" i="11" a="1"/>
  <c r="E124" i="11" s="1"/>
  <c r="E145" i="11" a="1"/>
  <c r="E145" i="11" s="1"/>
  <c r="E260" i="11" a="1"/>
  <c r="E260" i="11" s="1"/>
  <c r="E4544" i="11" a="1"/>
  <c r="E4544" i="11" s="1"/>
  <c r="E4550" i="11" a="1"/>
  <c r="E4550" i="11" s="1"/>
  <c r="E4554" i="11" a="1"/>
  <c r="E4554" i="11" s="1"/>
  <c r="E4574" i="11" a="1"/>
  <c r="E4574" i="11" s="1"/>
  <c r="E4575" i="11" a="1"/>
  <c r="E4575" i="11" s="1"/>
  <c r="E4588" i="11" a="1"/>
  <c r="E4588" i="11" s="1"/>
  <c r="E4597" i="11" a="1"/>
  <c r="E4597" i="11" s="1"/>
  <c r="E4618" i="11" a="1"/>
  <c r="E4618" i="11" s="1"/>
  <c r="E4633" i="11" a="1"/>
  <c r="E4633" i="11" s="1"/>
  <c r="E4653" i="11" a="1"/>
  <c r="E4653" i="11" s="1"/>
  <c r="E4659" i="11" a="1"/>
  <c r="E4659" i="11" s="1"/>
  <c r="E4674" i="11" a="1"/>
  <c r="E4674" i="11" s="1"/>
  <c r="E4677" i="11" a="1"/>
  <c r="E4677" i="11" s="1"/>
  <c r="E4696" i="11" a="1"/>
  <c r="E4696" i="11" s="1"/>
  <c r="E4802" i="11" a="1"/>
  <c r="E4802" i="11" s="1"/>
  <c r="E4815" i="11" a="1"/>
  <c r="E4815" i="11" s="1"/>
  <c r="E4898" i="11" a="1"/>
  <c r="E4898" i="11" s="1"/>
  <c r="E4920" i="11" a="1"/>
  <c r="E4920" i="11" s="1"/>
  <c r="E4936" i="11" a="1"/>
  <c r="E4936" i="11" s="1"/>
  <c r="E4938" i="11" a="1"/>
  <c r="E4938" i="11" s="1"/>
  <c r="E4945" i="11" a="1"/>
  <c r="E4945" i="11" s="1"/>
  <c r="E4948" i="11" a="1"/>
  <c r="E4948" i="11" s="1"/>
  <c r="E4953" i="11" a="1"/>
  <c r="E4953" i="11" s="1"/>
  <c r="E4955" i="11" a="1"/>
  <c r="E4955" i="11" s="1"/>
  <c r="E4958" i="11" a="1"/>
  <c r="E4958" i="11" s="1"/>
  <c r="E4965" i="11" a="1"/>
  <c r="E4965" i="11" s="1"/>
  <c r="E4971" i="11" a="1"/>
  <c r="E4971" i="11" s="1"/>
  <c r="E4977" i="11" a="1"/>
  <c r="E4977" i="11" s="1"/>
  <c r="E975" i="11" a="1"/>
  <c r="E975" i="11" s="1"/>
  <c r="E976" i="11" a="1"/>
  <c r="E976" i="11" s="1"/>
  <c r="E977" i="11" a="1"/>
  <c r="E977" i="11" s="1"/>
  <c r="E978" i="11" a="1"/>
  <c r="E978" i="11" s="1"/>
  <c r="E979" i="11" a="1"/>
  <c r="E979" i="11" s="1"/>
  <c r="E980" i="11" a="1"/>
  <c r="E980" i="11" s="1"/>
  <c r="E981" i="11" a="1"/>
  <c r="E981" i="11" s="1"/>
  <c r="E982" i="11" a="1"/>
  <c r="E982" i="11" s="1"/>
  <c r="E983" i="11" a="1"/>
  <c r="E983" i="11" s="1"/>
  <c r="E984" i="11" a="1"/>
  <c r="E984" i="11" s="1"/>
  <c r="E985" i="11" a="1"/>
  <c r="E985" i="11" s="1"/>
  <c r="E986" i="11" a="1"/>
  <c r="E986" i="11" s="1"/>
  <c r="E987" i="11" a="1"/>
  <c r="E987" i="11" s="1"/>
  <c r="E988" i="11" a="1"/>
  <c r="E988" i="11" s="1"/>
  <c r="E989" i="11" a="1"/>
  <c r="E989" i="11" s="1"/>
  <c r="E990" i="11" a="1"/>
  <c r="E990" i="11" s="1"/>
  <c r="E991" i="11" a="1"/>
  <c r="E991" i="11" s="1"/>
  <c r="E992" i="11" a="1"/>
  <c r="E992" i="11" s="1"/>
  <c r="E993" i="11" a="1"/>
  <c r="E993" i="11" s="1"/>
  <c r="E994" i="11" a="1"/>
  <c r="E994" i="11" s="1"/>
  <c r="E995" i="11" a="1"/>
  <c r="E995" i="11" s="1"/>
  <c r="E996" i="11" a="1"/>
  <c r="E996" i="11" s="1"/>
  <c r="E997" i="11" a="1"/>
  <c r="E997" i="11" s="1"/>
  <c r="E998" i="11" a="1"/>
  <c r="E998" i="11" s="1"/>
  <c r="E999" i="11" a="1"/>
  <c r="E999" i="11" s="1"/>
  <c r="E1000" i="11" a="1"/>
  <c r="E1000" i="11" s="1"/>
  <c r="E1001" i="11" a="1"/>
  <c r="E1001" i="11" s="1"/>
  <c r="E1002" i="11" a="1"/>
  <c r="E1002" i="11" s="1"/>
  <c r="E1003" i="11" a="1"/>
  <c r="E1003" i="11" s="1"/>
  <c r="E1004" i="11" a="1"/>
  <c r="E1004" i="11" s="1"/>
  <c r="E1005" i="11" a="1"/>
  <c r="E1005" i="11" s="1"/>
  <c r="E1006" i="11" a="1"/>
  <c r="E1006" i="11" s="1"/>
  <c r="E1007" i="11" a="1"/>
  <c r="E1007" i="11" s="1"/>
  <c r="E1008" i="11" a="1"/>
  <c r="E1008" i="11" s="1"/>
  <c r="E1009" i="11" a="1"/>
  <c r="E1009" i="11" s="1"/>
  <c r="E1010" i="11" a="1"/>
  <c r="E1010" i="11" s="1"/>
  <c r="E1011" i="11" a="1"/>
  <c r="E1011" i="11" s="1"/>
  <c r="E1012" i="11" a="1"/>
  <c r="E1012" i="11" s="1"/>
  <c r="E1013" i="11" a="1"/>
  <c r="E1013" i="11" s="1"/>
  <c r="E1014" i="11" a="1"/>
  <c r="E1014" i="11" s="1"/>
  <c r="E1015" i="11" a="1"/>
  <c r="E1015" i="11" s="1"/>
  <c r="E1016" i="11" a="1"/>
  <c r="E1016" i="11" s="1"/>
  <c r="E1017" i="11" a="1"/>
  <c r="E1017" i="11" s="1"/>
  <c r="E1018" i="11" a="1"/>
  <c r="E1018" i="11" s="1"/>
  <c r="E1019" i="11" a="1"/>
  <c r="E1019" i="11" s="1"/>
  <c r="E1020" i="11" a="1"/>
  <c r="E1020" i="11" s="1"/>
  <c r="E1021" i="11" a="1"/>
  <c r="E1021" i="11" s="1"/>
  <c r="E1022" i="11" a="1"/>
  <c r="E1022" i="11" s="1"/>
  <c r="E1023" i="11" a="1"/>
  <c r="E1023" i="11" s="1"/>
  <c r="E1024" i="11" a="1"/>
  <c r="E1024" i="11" s="1"/>
  <c r="E1025" i="11" a="1"/>
  <c r="E1025" i="11" s="1"/>
  <c r="E1026" i="11" a="1"/>
  <c r="E1026" i="11" s="1"/>
  <c r="E1027" i="11" a="1"/>
  <c r="E1027" i="11" s="1"/>
  <c r="E1028" i="11" a="1"/>
  <c r="E1028" i="11" s="1"/>
  <c r="E1029" i="11" a="1"/>
  <c r="E1029" i="11" s="1"/>
  <c r="E1030" i="11" a="1"/>
  <c r="E1030" i="11" s="1"/>
  <c r="E1031" i="11" a="1"/>
  <c r="E1031" i="11" s="1"/>
  <c r="E1032" i="11" a="1"/>
  <c r="E1032" i="11" s="1"/>
  <c r="E1033" i="11" a="1"/>
  <c r="E1033" i="11" s="1"/>
  <c r="E1034" i="11" a="1"/>
  <c r="E1034" i="11" s="1"/>
  <c r="E1035" i="11" a="1"/>
  <c r="E1035" i="11" s="1"/>
  <c r="E1036" i="11" a="1"/>
  <c r="E1036" i="11" s="1"/>
  <c r="E1037" i="11" a="1"/>
  <c r="E1037" i="11" s="1"/>
  <c r="E1038" i="11" a="1"/>
  <c r="E1038" i="11" s="1"/>
  <c r="E1039" i="11" a="1"/>
  <c r="E1039" i="11" s="1"/>
  <c r="E1040" i="11" a="1"/>
  <c r="E1040" i="11" s="1"/>
  <c r="E1041" i="11" a="1"/>
  <c r="E1041" i="11" s="1"/>
  <c r="E1042" i="11" a="1"/>
  <c r="E1042" i="11" s="1"/>
  <c r="E1043" i="11" a="1"/>
  <c r="E1043" i="11" s="1"/>
  <c r="E1044" i="11" a="1"/>
  <c r="E1044" i="11" s="1"/>
  <c r="E1045" i="11" a="1"/>
  <c r="E1045" i="11" s="1"/>
  <c r="E1046" i="11" a="1"/>
  <c r="E1046" i="11" s="1"/>
  <c r="E1047" i="11" a="1"/>
  <c r="E1047" i="11" s="1"/>
  <c r="E1048" i="11" a="1"/>
  <c r="E1048" i="11" s="1"/>
  <c r="E1082" i="11" a="1"/>
  <c r="E1082" i="11" s="1"/>
  <c r="E1087" i="11" a="1"/>
  <c r="E1087" i="11" s="1"/>
  <c r="E1090" i="11" a="1"/>
  <c r="E1090" i="11" s="1"/>
  <c r="E1096" i="11" a="1"/>
  <c r="E1096" i="11" s="1"/>
  <c r="E1103" i="11" a="1"/>
  <c r="E1103" i="11" s="1"/>
  <c r="E1113" i="11" a="1"/>
  <c r="E1113" i="11" s="1"/>
  <c r="E1118" i="11" a="1"/>
  <c r="E1118" i="11" s="1"/>
  <c r="E1120" i="11" a="1"/>
  <c r="E1120" i="11" s="1"/>
  <c r="E1126" i="11" a="1"/>
  <c r="E1126" i="11" s="1"/>
  <c r="E1130" i="11" a="1"/>
  <c r="E1130" i="11" s="1"/>
  <c r="E1146" i="11" a="1"/>
  <c r="E1146" i="11" s="1"/>
  <c r="E1153" i="11" a="1"/>
  <c r="E1153" i="11" s="1"/>
  <c r="E1155" i="11" a="1"/>
  <c r="E1155" i="11" s="1"/>
  <c r="E1206" i="11" a="1"/>
  <c r="E1206" i="11" s="1"/>
  <c r="E1208" i="11" a="1"/>
  <c r="E1208" i="11" s="1"/>
  <c r="E1221" i="11" a="1"/>
  <c r="E1221" i="11" s="1"/>
  <c r="E1274" i="11" a="1"/>
  <c r="E1274" i="11" s="1"/>
  <c r="E1282" i="11" a="1"/>
  <c r="E1282" i="11" s="1"/>
  <c r="E1288" i="11" a="1"/>
  <c r="E1288" i="11" s="1"/>
  <c r="E1300" i="11" a="1"/>
  <c r="E1300" i="11" s="1"/>
  <c r="E1305" i="11" a="1"/>
  <c r="E1305" i="11" s="1"/>
  <c r="E1311" i="11" a="1"/>
  <c r="E1311" i="11" s="1"/>
  <c r="E1327" i="11" a="1"/>
  <c r="E1327" i="11" s="1"/>
  <c r="E1359" i="11" a="1"/>
  <c r="E1359" i="11" s="1"/>
  <c r="E1361" i="11" a="1"/>
  <c r="E1361" i="11" s="1"/>
  <c r="E1365" i="11" a="1"/>
  <c r="E1365" i="11" s="1"/>
  <c r="E1436" i="11" a="1"/>
  <c r="E1436" i="11" s="1"/>
  <c r="E1442" i="11" a="1"/>
  <c r="E1442" i="11" s="1"/>
  <c r="E1448" i="11" a="1"/>
  <c r="E1448" i="11" s="1"/>
  <c r="E1454" i="11" a="1"/>
  <c r="E1454" i="11" s="1"/>
  <c r="E1457" i="11" a="1"/>
  <c r="E1457" i="11" s="1"/>
  <c r="E1491" i="11" a="1"/>
  <c r="E1491" i="11" s="1"/>
  <c r="E1522" i="11" a="1"/>
  <c r="E1522" i="11" s="1"/>
  <c r="E1524" i="11" a="1"/>
  <c r="E1524" i="11" s="1"/>
  <c r="E1538" i="11" a="1"/>
  <c r="E1538" i="11" s="1"/>
  <c r="E1540" i="11" a="1"/>
  <c r="E1540" i="11" s="1"/>
  <c r="E1550" i="11" a="1"/>
  <c r="E1550" i="11" s="1"/>
  <c r="E1556" i="11" a="1"/>
  <c r="E1556" i="11" s="1"/>
  <c r="E1559" i="11" a="1"/>
  <c r="E1559" i="11" s="1"/>
  <c r="E1562" i="11" a="1"/>
  <c r="E1562" i="11" s="1"/>
  <c r="E1564" i="11" a="1"/>
  <c r="E1564" i="11" s="1"/>
  <c r="E1600" i="11" a="1"/>
  <c r="E1600" i="11" s="1"/>
  <c r="E1625" i="11" a="1"/>
  <c r="E1625" i="11" s="1"/>
  <c r="E1627" i="11" a="1"/>
  <c r="E1627" i="11" s="1"/>
  <c r="E1635" i="11" a="1"/>
  <c r="E1635" i="11" s="1"/>
  <c r="E1639" i="11" a="1"/>
  <c r="E1639" i="11" s="1"/>
  <c r="E1644" i="11" a="1"/>
  <c r="E1644" i="11" s="1"/>
  <c r="E1648" i="11" a="1"/>
  <c r="E1648" i="11" s="1"/>
  <c r="E1650" i="11" a="1"/>
  <c r="E1650" i="11" s="1"/>
  <c r="E1668" i="11" a="1"/>
  <c r="E1668" i="11" s="1"/>
  <c r="E1671" i="11" a="1"/>
  <c r="E1671" i="11" s="1"/>
  <c r="E1721" i="11" a="1"/>
  <c r="E1721" i="11" s="1"/>
  <c r="E1742" i="11" a="1"/>
  <c r="E1742" i="11" s="1"/>
  <c r="E1746" i="11" a="1"/>
  <c r="E1746" i="11" s="1"/>
  <c r="E1752" i="11" a="1"/>
  <c r="E1752" i="11" s="1"/>
  <c r="E1780" i="11" a="1"/>
  <c r="E1780" i="11" s="1"/>
  <c r="E1785" i="11" a="1"/>
  <c r="E1785" i="11" s="1"/>
  <c r="E1786" i="11" a="1"/>
  <c r="E1786" i="11" s="1"/>
  <c r="E1788" i="11" a="1"/>
  <c r="E1788" i="11" s="1"/>
  <c r="E1796" i="11" a="1"/>
  <c r="E1796" i="11" s="1"/>
  <c r="E1812" i="11" a="1"/>
  <c r="E1812" i="11" s="1"/>
  <c r="E1814" i="11" a="1"/>
  <c r="E1814" i="11" s="1"/>
  <c r="E1816" i="11" a="1"/>
  <c r="E1816" i="11" s="1"/>
  <c r="E1997" i="11" a="1"/>
  <c r="E1997" i="11" s="1"/>
  <c r="E2001" i="11" a="1"/>
  <c r="E2001" i="11" s="1"/>
  <c r="E2045" i="11" a="1"/>
  <c r="E2045" i="11" s="1"/>
  <c r="E2048" i="11" a="1"/>
  <c r="E2048" i="11" s="1"/>
  <c r="E2049" i="11" a="1"/>
  <c r="E2049" i="11" s="1"/>
  <c r="E2050" i="11" a="1"/>
  <c r="E2050" i="11" s="1"/>
  <c r="E2059" i="11" a="1"/>
  <c r="E2059" i="11" s="1"/>
  <c r="E2074" i="11" a="1"/>
  <c r="E2074" i="11" s="1"/>
  <c r="E2078" i="11" a="1"/>
  <c r="E2078" i="11" s="1"/>
  <c r="E2085" i="11" a="1"/>
  <c r="E2085" i="11" s="1"/>
  <c r="E2091" i="11" a="1"/>
  <c r="E2091" i="11" s="1"/>
  <c r="E2096" i="11" a="1"/>
  <c r="E2096" i="11" s="1"/>
  <c r="E2098" i="11" a="1"/>
  <c r="E2098" i="11" s="1"/>
  <c r="E2101" i="11" a="1"/>
  <c r="E2101" i="11" s="1"/>
  <c r="E2106" i="11" a="1"/>
  <c r="E2106" i="11" s="1"/>
  <c r="E2113" i="11" a="1"/>
  <c r="E2113" i="11" s="1"/>
  <c r="E2114" i="11" a="1"/>
  <c r="E2114" i="11" s="1"/>
  <c r="E2121" i="11" a="1"/>
  <c r="E2121" i="11" s="1"/>
  <c r="E2124" i="11" a="1"/>
  <c r="E2124" i="11" s="1"/>
  <c r="E2130" i="11" a="1"/>
  <c r="E2130" i="11" s="1"/>
  <c r="E2134" i="11" a="1"/>
  <c r="E2134" i="11" s="1"/>
  <c r="E2147" i="11" a="1"/>
  <c r="E2147" i="11" s="1"/>
  <c r="E2150" i="11" a="1"/>
  <c r="E2150" i="11" s="1"/>
  <c r="E2151" i="11" a="1"/>
  <c r="E2151" i="11" s="1"/>
  <c r="E2153" i="11" a="1"/>
  <c r="E2153" i="11" s="1"/>
  <c r="E2160" i="11" a="1"/>
  <c r="E2160" i="11" s="1"/>
  <c r="E2164" i="11" a="1"/>
  <c r="E2164" i="11" s="1"/>
  <c r="E2167" i="11" a="1"/>
  <c r="E2167" i="11" s="1"/>
  <c r="E2176" i="11" a="1"/>
  <c r="E2176" i="11" s="1"/>
  <c r="E2177" i="11" a="1"/>
  <c r="E2177" i="11" s="1"/>
  <c r="E2188" i="11" a="1"/>
  <c r="E2188" i="11" s="1"/>
  <c r="E2191" i="11" a="1"/>
  <c r="E2191" i="11" s="1"/>
  <c r="E2193" i="11" a="1"/>
  <c r="E2193" i="11" s="1"/>
  <c r="E2197" i="11" a="1"/>
  <c r="E2197" i="11" s="1"/>
  <c r="E2201" i="11" a="1"/>
  <c r="E2201" i="11" s="1"/>
  <c r="E2204" i="11" a="1"/>
  <c r="E2204" i="11" s="1"/>
  <c r="E2301" i="11" a="1"/>
  <c r="E2301" i="11" s="1"/>
  <c r="E2321" i="11" a="1"/>
  <c r="E2321" i="11" s="1"/>
  <c r="E2325" i="11" a="1"/>
  <c r="E2325" i="11" s="1"/>
  <c r="E2328" i="11" a="1"/>
  <c r="E2328" i="11" s="1"/>
  <c r="E2336" i="11" a="1"/>
  <c r="E2336" i="11" s="1"/>
  <c r="E2345" i="11" a="1"/>
  <c r="E2345" i="11" s="1"/>
  <c r="E2358" i="11" a="1"/>
  <c r="E2358" i="11" s="1"/>
  <c r="E2364" i="11" a="1"/>
  <c r="E2364" i="11" s="1"/>
  <c r="E2369" i="11" a="1"/>
  <c r="E2369" i="11" s="1"/>
  <c r="E2373" i="11" a="1"/>
  <c r="E2373" i="11" s="1"/>
  <c r="E2434" i="11" a="1"/>
  <c r="E2434" i="11" s="1"/>
  <c r="E2443" i="11" a="1"/>
  <c r="E2443" i="11" s="1"/>
  <c r="E2445" i="11" a="1"/>
  <c r="E2445" i="11" s="1"/>
  <c r="E2540" i="11" a="1"/>
  <c r="E2540" i="11" s="1"/>
  <c r="E3046" i="11" a="1"/>
  <c r="E3046" i="11" s="1"/>
  <c r="E3055" i="11" a="1"/>
  <c r="E3055" i="11" s="1"/>
  <c r="E3056" i="11" a="1"/>
  <c r="E3056" i="11" s="1"/>
  <c r="E3084" i="11" a="1"/>
  <c r="E3084" i="11" s="1"/>
  <c r="E3092" i="11" a="1"/>
  <c r="E3092" i="11" s="1"/>
  <c r="E3207" i="11" a="1"/>
  <c r="E3207" i="11" s="1"/>
  <c r="E3318" i="11" a="1"/>
  <c r="E3318" i="11" s="1"/>
  <c r="E3320" i="11" a="1"/>
  <c r="E3320" i="11" s="1"/>
  <c r="E3322" i="11" a="1"/>
  <c r="E3322" i="11" s="1"/>
  <c r="E3325" i="11" a="1"/>
  <c r="E3325" i="11" s="1"/>
  <c r="E3328" i="11" a="1"/>
  <c r="E3328" i="11" s="1"/>
  <c r="E3335" i="11" a="1"/>
  <c r="E3335" i="11" s="1"/>
  <c r="E3341" i="11" a="1"/>
  <c r="E3341" i="11" s="1"/>
  <c r="E3347" i="11" a="1"/>
  <c r="E3347" i="11" s="1"/>
  <c r="E3354" i="11" a="1"/>
  <c r="E3354" i="11" s="1"/>
  <c r="E3357" i="11" a="1"/>
  <c r="E3357" i="11" s="1"/>
  <c r="E3362" i="11" a="1"/>
  <c r="E3362" i="11" s="1"/>
  <c r="E3374" i="11" a="1"/>
  <c r="E3374" i="11" s="1"/>
  <c r="E3381" i="11" a="1"/>
  <c r="E3381" i="11" s="1"/>
  <c r="E3388" i="11" a="1"/>
  <c r="E3388" i="11" s="1"/>
  <c r="E3396" i="11" a="1"/>
  <c r="E3396" i="11" s="1"/>
  <c r="E3497" i="11" a="1"/>
  <c r="E3497" i="11" s="1"/>
  <c r="E3786" i="11" a="1"/>
  <c r="E3786" i="11" s="1"/>
  <c r="E3795" i="11" a="1"/>
  <c r="E3795" i="11" s="1"/>
  <c r="E3844" i="11" a="1"/>
  <c r="E3844" i="11" s="1"/>
  <c r="E3849" i="11" a="1"/>
  <c r="E3849" i="11" s="1"/>
  <c r="E3854" i="11" a="1"/>
  <c r="E3854" i="11" s="1"/>
  <c r="E3865" i="11" a="1"/>
  <c r="E3865" i="11" s="1"/>
  <c r="E3870" i="11" a="1"/>
  <c r="E3870" i="11" s="1"/>
  <c r="E3957" i="11" a="1"/>
  <c r="E3957" i="11" s="1"/>
  <c r="E3963" i="11" a="1"/>
  <c r="E3963" i="11" s="1"/>
  <c r="E3986" i="11" a="1"/>
  <c r="E3986" i="11" s="1"/>
  <c r="E3992" i="11" a="1"/>
  <c r="E3992" i="11" s="1"/>
  <c r="E3999" i="11" a="1"/>
  <c r="E3999" i="11" s="1"/>
  <c r="E4002" i="11" a="1"/>
  <c r="E4002" i="11" s="1"/>
  <c r="E4007" i="11" a="1"/>
  <c r="E4007" i="11" s="1"/>
  <c r="E4009" i="11" a="1"/>
  <c r="E4009" i="11" s="1"/>
  <c r="E4012" i="11" a="1"/>
  <c r="E4012" i="11" s="1"/>
  <c r="E4021" i="11" a="1"/>
  <c r="E4021" i="11" s="1"/>
  <c r="E4040" i="11" a="1"/>
  <c r="E4040" i="11" s="1"/>
  <c r="E4043" i="11" a="1"/>
  <c r="E4043" i="11" s="1"/>
  <c r="E4052" i="11" a="1"/>
  <c r="E4052" i="11" s="1"/>
  <c r="E4062" i="11" a="1"/>
  <c r="E4062" i="11" s="1"/>
  <c r="E4064" i="11" a="1"/>
  <c r="E4064" i="11" s="1"/>
  <c r="E4497" i="11" a="1"/>
  <c r="E4497" i="11" s="1"/>
  <c r="E4504" i="11" a="1"/>
  <c r="E4504" i="11" s="1"/>
  <c r="E4507" i="11" a="1"/>
  <c r="E4507" i="11" s="1"/>
  <c r="E4518" i="11" a="1"/>
  <c r="E4518" i="11" s="1"/>
  <c r="E4546" i="11" a="1"/>
  <c r="E4546" i="11" s="1"/>
  <c r="E4551" i="11" a="1"/>
  <c r="E4551" i="11" s="1"/>
  <c r="E4552" i="11" a="1"/>
  <c r="E4552" i="11" s="1"/>
  <c r="E4558" i="11" a="1"/>
  <c r="E4558" i="11" s="1"/>
  <c r="E4559" i="11" a="1"/>
  <c r="E4559" i="11" s="1"/>
  <c r="E4891" i="11" a="1"/>
  <c r="E4891" i="11" s="1"/>
  <c r="E4964" i="11" a="1"/>
  <c r="E4964" i="11" s="1"/>
  <c r="E4967" i="11" a="1"/>
  <c r="E4967" i="11" s="1"/>
  <c r="E1817" i="11" a="1"/>
  <c r="E1817" i="11" s="1"/>
  <c r="E1818" i="11" a="1"/>
  <c r="E1818" i="11" s="1"/>
  <c r="E1819" i="11" a="1"/>
  <c r="E1819" i="11" s="1"/>
  <c r="E1820" i="11" a="1"/>
  <c r="E1820" i="11" s="1"/>
  <c r="E1821" i="11" a="1"/>
  <c r="E1821" i="11" s="1"/>
  <c r="E1822" i="11" a="1"/>
  <c r="E1822" i="11" s="1"/>
  <c r="E1823" i="11" a="1"/>
  <c r="E1823" i="11" s="1"/>
  <c r="E1824" i="11" a="1"/>
  <c r="E1824" i="11" s="1"/>
  <c r="E1825" i="11" a="1"/>
  <c r="E1825" i="11" s="1"/>
  <c r="E1826" i="11" a="1"/>
  <c r="E1826" i="11" s="1"/>
  <c r="E1827" i="11" a="1"/>
  <c r="E1827" i="11" s="1"/>
  <c r="E1828" i="11" a="1"/>
  <c r="E1828" i="11" s="1"/>
  <c r="E1829" i="11" a="1"/>
  <c r="E1829" i="11" s="1"/>
  <c r="E1830" i="11" a="1"/>
  <c r="E1830" i="11" s="1"/>
  <c r="E1831" i="11" a="1"/>
  <c r="E1831" i="11" s="1"/>
  <c r="E1832" i="11" a="1"/>
  <c r="E1832" i="11" s="1"/>
  <c r="E1833" i="11" a="1"/>
  <c r="E1833" i="11" s="1"/>
  <c r="E1834" i="11" a="1"/>
  <c r="E1834" i="11" s="1"/>
  <c r="E1835" i="11" a="1"/>
  <c r="E1835" i="11" s="1"/>
  <c r="E1836" i="11" a="1"/>
  <c r="E1836" i="11" s="1"/>
  <c r="E1837" i="11" a="1"/>
  <c r="E1837" i="11" s="1"/>
  <c r="E1838" i="11" a="1"/>
  <c r="E1838" i="11" s="1"/>
  <c r="E1839" i="11" a="1"/>
  <c r="E1839" i="11" s="1"/>
  <c r="E1840" i="11" a="1"/>
  <c r="E1840" i="11" s="1"/>
  <c r="E1841" i="11" a="1"/>
  <c r="E1841" i="11" s="1"/>
  <c r="E1842" i="11" a="1"/>
  <c r="E1842" i="11" s="1"/>
  <c r="E1843" i="11" a="1"/>
  <c r="E1843" i="11" s="1"/>
  <c r="E1844" i="11" a="1"/>
  <c r="E1844" i="11" s="1"/>
  <c r="E1845" i="11" a="1"/>
  <c r="E1845" i="11" s="1"/>
  <c r="E1846" i="11" a="1"/>
  <c r="E1846" i="11" s="1"/>
  <c r="E1847" i="11" a="1"/>
  <c r="E1847" i="11" s="1"/>
  <c r="E1848" i="11" a="1"/>
  <c r="E1848" i="11" s="1"/>
  <c r="E1849" i="11" a="1"/>
  <c r="E1849" i="11" s="1"/>
  <c r="E1850" i="11" a="1"/>
  <c r="E1850" i="11" s="1"/>
  <c r="E1851" i="11" a="1"/>
  <c r="E1851" i="11" s="1"/>
  <c r="E1852" i="11" a="1"/>
  <c r="E1852" i="11" s="1"/>
  <c r="E1853" i="11" a="1"/>
  <c r="E1853" i="11" s="1"/>
  <c r="E1854" i="11" a="1"/>
  <c r="E1854" i="11" s="1"/>
  <c r="E1855" i="11" a="1"/>
  <c r="E1855" i="11" s="1"/>
  <c r="E1856" i="11" a="1"/>
  <c r="E1856" i="11" s="1"/>
  <c r="E1857" i="11" a="1"/>
  <c r="E1857" i="11" s="1"/>
  <c r="E4808" i="11" a="1"/>
  <c r="E4808" i="11" s="1"/>
  <c r="E4816" i="11" a="1"/>
  <c r="E4816" i="11" s="1"/>
  <c r="E4823" i="11" a="1"/>
  <c r="E4823" i="11" s="1"/>
  <c r="E4862" i="11" a="1"/>
  <c r="E4862" i="11" s="1"/>
  <c r="E4870" i="11" a="1"/>
  <c r="E4870" i="11" s="1"/>
  <c r="E4906" i="11" a="1"/>
  <c r="E4906" i="11" s="1"/>
  <c r="E2973" i="11" a="1"/>
  <c r="E2973" i="11" s="1"/>
  <c r="E3004" i="11" a="1"/>
  <c r="E3004" i="11" s="1"/>
  <c r="E3041" i="11" a="1"/>
  <c r="E3041" i="11" s="1"/>
  <c r="E3126" i="11" a="1"/>
  <c r="E3126" i="11" s="1"/>
  <c r="E3715" i="11" a="1"/>
  <c r="E3715" i="11" s="1"/>
  <c r="E149" i="11" a="1"/>
  <c r="E149" i="11" s="1"/>
  <c r="E214" i="11" a="1"/>
  <c r="E214" i="11" s="1"/>
  <c r="E223" i="11" a="1"/>
  <c r="E223" i="11" s="1"/>
  <c r="E1858" i="11" a="1"/>
  <c r="E1858" i="11" s="1"/>
  <c r="E1859" i="11" a="1"/>
  <c r="E1859" i="11" s="1"/>
  <c r="E1860" i="11" a="1"/>
  <c r="E1860" i="11" s="1"/>
  <c r="E1861" i="11" a="1"/>
  <c r="E1861" i="11" s="1"/>
  <c r="E1862" i="11" a="1"/>
  <c r="E1862" i="11" s="1"/>
  <c r="E1863" i="11" a="1"/>
  <c r="E1863" i="11" s="1"/>
  <c r="E1864" i="11" a="1"/>
  <c r="E1864" i="11" s="1"/>
  <c r="E1865" i="11" a="1"/>
  <c r="E1865" i="11" s="1"/>
  <c r="E1866" i="11" a="1"/>
  <c r="E1866" i="11" s="1"/>
  <c r="E1867" i="11" a="1"/>
  <c r="E1867" i="11" s="1"/>
  <c r="E1868" i="11" a="1"/>
  <c r="E1868" i="11" s="1"/>
  <c r="E1869" i="11" a="1"/>
  <c r="E1869" i="11" s="1"/>
  <c r="E1870" i="11" a="1"/>
  <c r="E1870" i="11" s="1"/>
  <c r="E1871" i="11" a="1"/>
  <c r="E1871" i="11" s="1"/>
  <c r="E1872" i="11" a="1"/>
  <c r="E1872" i="11" s="1"/>
  <c r="E1873" i="11" a="1"/>
  <c r="E1873" i="11" s="1"/>
  <c r="E1874" i="11" a="1"/>
  <c r="E1874" i="11" s="1"/>
  <c r="E1875" i="11" a="1"/>
  <c r="E1875" i="11" s="1"/>
  <c r="E1876" i="11" a="1"/>
  <c r="E1876" i="11" s="1"/>
  <c r="E1877" i="11" a="1"/>
  <c r="E1877" i="11" s="1"/>
  <c r="E1878" i="11" a="1"/>
  <c r="E1878" i="11" s="1"/>
  <c r="E1879" i="11" a="1"/>
  <c r="E1879" i="11" s="1"/>
  <c r="E1880" i="11" a="1"/>
  <c r="E1880" i="11" s="1"/>
  <c r="E1881" i="11" a="1"/>
  <c r="E1881" i="11" s="1"/>
  <c r="E1882" i="11" a="1"/>
  <c r="E1882" i="11" s="1"/>
  <c r="E1883" i="11" a="1"/>
  <c r="E1883" i="11" s="1"/>
  <c r="E1884" i="11" a="1"/>
  <c r="E1884" i="11" s="1"/>
  <c r="E1885" i="11" a="1"/>
  <c r="E1885" i="11" s="1"/>
  <c r="E1886" i="11" a="1"/>
  <c r="E1886" i="11" s="1"/>
  <c r="E1887" i="11" a="1"/>
  <c r="E1887" i="11" s="1"/>
  <c r="E1888" i="11" a="1"/>
  <c r="E1888" i="11" s="1"/>
  <c r="E1889" i="11" a="1"/>
  <c r="E1889" i="11" s="1"/>
  <c r="E1890" i="11" a="1"/>
  <c r="E1890" i="11" s="1"/>
  <c r="E1891" i="11" a="1"/>
  <c r="E1891" i="11" s="1"/>
  <c r="E1892" i="11" a="1"/>
  <c r="E1892" i="11" s="1"/>
  <c r="E1893" i="11" a="1"/>
  <c r="E1893" i="11" s="1"/>
  <c r="E1894" i="11" a="1"/>
  <c r="E1894" i="11" s="1"/>
  <c r="E1895" i="11" a="1"/>
  <c r="E1895" i="11" s="1"/>
  <c r="E1896" i="11" a="1"/>
  <c r="E1896" i="11" s="1"/>
  <c r="E1897" i="11" a="1"/>
  <c r="E1897" i="11" s="1"/>
  <c r="E1898" i="11" a="1"/>
  <c r="E1898" i="11" s="1"/>
  <c r="E1899" i="11" a="1"/>
  <c r="E1899" i="11" s="1"/>
  <c r="E1900" i="11" a="1"/>
  <c r="E1900" i="11" s="1"/>
  <c r="E1901" i="11" a="1"/>
  <c r="E1901" i="11" s="1"/>
  <c r="E1902" i="11" a="1"/>
  <c r="E1902" i="11" s="1"/>
  <c r="E1903" i="11" a="1"/>
  <c r="E1903" i="11" s="1"/>
  <c r="E1904" i="11" a="1"/>
  <c r="E1904" i="11" s="1"/>
  <c r="E1905" i="11" a="1"/>
  <c r="E1905" i="11" s="1"/>
  <c r="E1906" i="11" a="1"/>
  <c r="E1906" i="11" s="1"/>
  <c r="E1907" i="11" a="1"/>
  <c r="E1907" i="11" s="1"/>
  <c r="E1908" i="11" a="1"/>
  <c r="E1908" i="11" s="1"/>
  <c r="E1909" i="11" a="1"/>
  <c r="E1909" i="11" s="1"/>
  <c r="E1910" i="11" a="1"/>
  <c r="E1910" i="11" s="1"/>
  <c r="E1911" i="11" a="1"/>
  <c r="E1911" i="11" s="1"/>
  <c r="E1912" i="11" a="1"/>
  <c r="E1912" i="11" s="1"/>
  <c r="E1913" i="11" a="1"/>
  <c r="E1913" i="11" s="1"/>
  <c r="E1914" i="11" a="1"/>
  <c r="E1914" i="11" s="1"/>
  <c r="E1915" i="11" a="1"/>
  <c r="E1915" i="11" s="1"/>
  <c r="E1916" i="11" a="1"/>
  <c r="E1916" i="11" s="1"/>
  <c r="E1917" i="11" a="1"/>
  <c r="E1917" i="11" s="1"/>
  <c r="E1918" i="11" a="1"/>
  <c r="E1918" i="11" s="1"/>
  <c r="E1919" i="11" a="1"/>
  <c r="E1919" i="11" s="1"/>
  <c r="E1920" i="11" a="1"/>
  <c r="E1920" i="11" s="1"/>
  <c r="E1921" i="11" a="1"/>
  <c r="E1921" i="11" s="1"/>
  <c r="E1922" i="11" a="1"/>
  <c r="E1922" i="11" s="1"/>
  <c r="E1923" i="11" a="1"/>
  <c r="E1923" i="11" s="1"/>
  <c r="E1924" i="11" a="1"/>
  <c r="E1924" i="11" s="1"/>
  <c r="E1925" i="11" a="1"/>
  <c r="E1925" i="11" s="1"/>
  <c r="E1926" i="11" a="1"/>
  <c r="E1926" i="11" s="1"/>
  <c r="E1927" i="11" a="1"/>
  <c r="E1927" i="11" s="1"/>
  <c r="E1928" i="11" a="1"/>
  <c r="E1928" i="11" s="1"/>
  <c r="E1929" i="11" a="1"/>
  <c r="E1929" i="11" s="1"/>
  <c r="E1930" i="11" a="1"/>
  <c r="E1930" i="11" s="1"/>
  <c r="E1931" i="11" a="1"/>
  <c r="E1931" i="11" s="1"/>
  <c r="E1932" i="11" a="1"/>
  <c r="E1932" i="11" s="1"/>
  <c r="E1933" i="11" a="1"/>
  <c r="E1933" i="11" s="1"/>
  <c r="E1934" i="11" a="1"/>
  <c r="E1934" i="11" s="1"/>
  <c r="E1935" i="11" a="1"/>
  <c r="E1935" i="11" s="1"/>
  <c r="E1936" i="11" a="1"/>
  <c r="E1936" i="11" s="1"/>
  <c r="E1937" i="11" a="1"/>
  <c r="E1937" i="11" s="1"/>
  <c r="E1938" i="11" a="1"/>
  <c r="E1938" i="11" s="1"/>
  <c r="E1939" i="11" a="1"/>
  <c r="E1939" i="11" s="1"/>
  <c r="E1940" i="11" a="1"/>
  <c r="E1940" i="11" s="1"/>
  <c r="E1941" i="11" a="1"/>
  <c r="E1941" i="11" s="1"/>
  <c r="E1942" i="11" a="1"/>
  <c r="E1942" i="11" s="1"/>
  <c r="E1943" i="11" a="1"/>
  <c r="E1943" i="11" s="1"/>
  <c r="E1944" i="11" a="1"/>
  <c r="E1944" i="11" s="1"/>
  <c r="E1945" i="11" a="1"/>
  <c r="E1945" i="11" s="1"/>
  <c r="E1946" i="11" a="1"/>
  <c r="E1946" i="11" s="1"/>
  <c r="E1947" i="11" a="1"/>
  <c r="E1947" i="11" s="1"/>
  <c r="E1948" i="11" a="1"/>
  <c r="E1948" i="11" s="1"/>
  <c r="E1949" i="11" a="1"/>
  <c r="E1949" i="11" s="1"/>
  <c r="E1950" i="11" a="1"/>
  <c r="E1950" i="11" s="1"/>
  <c r="E1951" i="11" a="1"/>
  <c r="E1951" i="11" s="1"/>
  <c r="E1952" i="11" a="1"/>
  <c r="E1952" i="11" s="1"/>
  <c r="E1953" i="11" a="1"/>
  <c r="E1953" i="11" s="1"/>
  <c r="E1954" i="11" a="1"/>
  <c r="E1954" i="11" s="1"/>
  <c r="E1955" i="11" a="1"/>
  <c r="E1955" i="11" s="1"/>
  <c r="E1956" i="11" a="1"/>
  <c r="E1956" i="11" s="1"/>
  <c r="E1957" i="11" a="1"/>
  <c r="E1957" i="11" s="1"/>
  <c r="E1958" i="11" a="1"/>
  <c r="E1958" i="11" s="1"/>
  <c r="E1959" i="11" a="1"/>
  <c r="E1959" i="11" s="1"/>
  <c r="E1960" i="11" a="1"/>
  <c r="E1960" i="11" s="1"/>
  <c r="E1961" i="11" a="1"/>
  <c r="E1961" i="11" s="1"/>
  <c r="E1962" i="11" a="1"/>
  <c r="E1962" i="11" s="1"/>
  <c r="E1963" i="11" a="1"/>
  <c r="E1963" i="11" s="1"/>
  <c r="E1964" i="11" a="1"/>
  <c r="E1964" i="11" s="1"/>
  <c r="E1965" i="11" a="1"/>
  <c r="E1965" i="11" s="1"/>
  <c r="E1966" i="11" a="1"/>
  <c r="E1966" i="11" s="1"/>
  <c r="E1967" i="11" a="1"/>
  <c r="E1967" i="11" s="1"/>
  <c r="E1968" i="11" a="1"/>
  <c r="E1968" i="11" s="1"/>
  <c r="E1969" i="11" a="1"/>
  <c r="E1969" i="11" s="1"/>
  <c r="E1970" i="11" a="1"/>
  <c r="E1970" i="11" s="1"/>
  <c r="E1971" i="11" a="1"/>
  <c r="E1971" i="11" s="1"/>
  <c r="E1972" i="11" a="1"/>
  <c r="E1972" i="11" s="1"/>
  <c r="E1973" i="11" a="1"/>
  <c r="E1973" i="11" s="1"/>
  <c r="E1974" i="11" a="1"/>
  <c r="E1974" i="11" s="1"/>
  <c r="E1975" i="11" a="1"/>
  <c r="E1975" i="11" s="1"/>
  <c r="E1976" i="11" a="1"/>
  <c r="E1976" i="11" s="1"/>
  <c r="E1977" i="11" a="1"/>
  <c r="E1977" i="11" s="1"/>
  <c r="E1978" i="11" a="1"/>
  <c r="E1978" i="11" s="1"/>
  <c r="E1979" i="11" a="1"/>
  <c r="E1979" i="11" s="1"/>
  <c r="E1980" i="11" a="1"/>
  <c r="E1980" i="11" s="1"/>
  <c r="E1981" i="11" a="1"/>
  <c r="E1981" i="11" s="1"/>
  <c r="E1996" i="11" a="1"/>
  <c r="E1996" i="11" s="1"/>
  <c r="E2002" i="11" a="1"/>
  <c r="E2002" i="11" s="1"/>
  <c r="E2003" i="11" a="1"/>
  <c r="E2003" i="11" s="1"/>
  <c r="E2005" i="11" a="1"/>
  <c r="E2005" i="11" s="1"/>
  <c r="E2012" i="11" a="1"/>
  <c r="E2012" i="11" s="1"/>
  <c r="E2015" i="11" a="1"/>
  <c r="E2015" i="11" s="1"/>
  <c r="E2018" i="11" a="1"/>
  <c r="E2018" i="11" s="1"/>
  <c r="E2025" i="11" a="1"/>
  <c r="E2025" i="11" s="1"/>
  <c r="E2028" i="11" a="1"/>
  <c r="E2028" i="11" s="1"/>
  <c r="E2030" i="11" a="1"/>
  <c r="E2030" i="11" s="1"/>
  <c r="E2038" i="11" a="1"/>
  <c r="E2038" i="11" s="1"/>
  <c r="E2052" i="11" a="1"/>
  <c r="E2052" i="11" s="1"/>
  <c r="E2054" i="11" a="1"/>
  <c r="E2054" i="11" s="1"/>
  <c r="E2065" i="11" a="1"/>
  <c r="E2065" i="11" s="1"/>
  <c r="E2069" i="11" a="1"/>
  <c r="E2069" i="11" s="1"/>
  <c r="E2079" i="11" a="1"/>
  <c r="E2079" i="11" s="1"/>
  <c r="E2083" i="11" a="1"/>
  <c r="E2083" i="11" s="1"/>
  <c r="E2086" i="11" a="1"/>
  <c r="E2086" i="11" s="1"/>
  <c r="E2352" i="11" a="1"/>
  <c r="E2352" i="11" s="1"/>
  <c r="E2361" i="11" a="1"/>
  <c r="E2361" i="11" s="1"/>
  <c r="E3072" i="11" a="1"/>
  <c r="E3072" i="11" s="1"/>
  <c r="E3079" i="11" a="1"/>
  <c r="E3079" i="11" s="1"/>
  <c r="E3087" i="11" a="1"/>
  <c r="E3087" i="11" s="1"/>
  <c r="E3102" i="11" a="1"/>
  <c r="E3102" i="11" s="1"/>
  <c r="E3106" i="11" a="1"/>
  <c r="E3106" i="11" s="1"/>
  <c r="E3111" i="11" a="1"/>
  <c r="E3111" i="11" s="1"/>
  <c r="E3118" i="11" a="1"/>
  <c r="E3118" i="11" s="1"/>
  <c r="E3121" i="11" a="1"/>
  <c r="E3121" i="11" s="1"/>
  <c r="E3124" i="11" a="1"/>
  <c r="E3124" i="11" s="1"/>
  <c r="E3136" i="11" a="1"/>
  <c r="E3136" i="11" s="1"/>
  <c r="E3160" i="11" a="1"/>
  <c r="E3160" i="11" s="1"/>
  <c r="E3175" i="11" a="1"/>
  <c r="E3175" i="11" s="1"/>
  <c r="E3179" i="11" a="1"/>
  <c r="E3179" i="11" s="1"/>
  <c r="E3184" i="11" a="1"/>
  <c r="E3184" i="11" s="1"/>
  <c r="E3188" i="11" a="1"/>
  <c r="E3188" i="11" s="1"/>
  <c r="E3198" i="11" a="1"/>
  <c r="E3198" i="11" s="1"/>
  <c r="E3201" i="11" a="1"/>
  <c r="E3201" i="11" s="1"/>
  <c r="E3227" i="11" a="1"/>
  <c r="E3227" i="11" s="1"/>
  <c r="E3230" i="11" a="1"/>
  <c r="E3230" i="11" s="1"/>
  <c r="E3232" i="11" a="1"/>
  <c r="E3232" i="11" s="1"/>
  <c r="E3238" i="11" a="1"/>
  <c r="E3238" i="11" s="1"/>
  <c r="E3243" i="11" a="1"/>
  <c r="E3243" i="11" s="1"/>
  <c r="E3245" i="11" a="1"/>
  <c r="E3245" i="11" s="1"/>
  <c r="E3248" i="11" a="1"/>
  <c r="E3248" i="11" s="1"/>
  <c r="E3257" i="11" a="1"/>
  <c r="E3257" i="11" s="1"/>
  <c r="E3262" i="11" a="1"/>
  <c r="E3262" i="11" s="1"/>
  <c r="E3264" i="11" a="1"/>
  <c r="E3264" i="11" s="1"/>
  <c r="E3267" i="11" a="1"/>
  <c r="E3267" i="11" s="1"/>
  <c r="E3269" i="11" a="1"/>
  <c r="E3269" i="11" s="1"/>
  <c r="E3271" i="11" a="1"/>
  <c r="E3271" i="11" s="1"/>
  <c r="E3274" i="11" a="1"/>
  <c r="E3274" i="11" s="1"/>
  <c r="E3287" i="11" a="1"/>
  <c r="E3287" i="11" s="1"/>
  <c r="E3292" i="11" a="1"/>
  <c r="E3292" i="11" s="1"/>
  <c r="E3298" i="11" a="1"/>
  <c r="E3298" i="11" s="1"/>
  <c r="E3301" i="11" a="1"/>
  <c r="E3301" i="11" s="1"/>
  <c r="E3327" i="11" a="1"/>
  <c r="E3327" i="11" s="1"/>
  <c r="E3331" i="11" a="1"/>
  <c r="E3331" i="11" s="1"/>
  <c r="E3333" i="11" a="1"/>
  <c r="E3333" i="11" s="1"/>
  <c r="E3342" i="11" a="1"/>
  <c r="E3342" i="11" s="1"/>
  <c r="E3356" i="11" a="1"/>
  <c r="E3356" i="11" s="1"/>
  <c r="E3363" i="11" a="1"/>
  <c r="E3363" i="11" s="1"/>
  <c r="E3366" i="11" a="1"/>
  <c r="E3366" i="11" s="1"/>
  <c r="E3371" i="11" a="1"/>
  <c r="E3371" i="11" s="1"/>
  <c r="E3376" i="11" a="1"/>
  <c r="E3376" i="11" s="1"/>
  <c r="E3378" i="11" a="1"/>
  <c r="E3378" i="11" s="1"/>
  <c r="E3386" i="11" a="1"/>
  <c r="E3386" i="11" s="1"/>
  <c r="E3390" i="11" a="1"/>
  <c r="E3390" i="11" s="1"/>
  <c r="E3392" i="11" a="1"/>
  <c r="E3392" i="11" s="1"/>
  <c r="E3393" i="11" a="1"/>
  <c r="E3393" i="11" s="1"/>
  <c r="E3395" i="11" a="1"/>
  <c r="E3395" i="11" s="1"/>
  <c r="E3401" i="11" a="1"/>
  <c r="E3401" i="11" s="1"/>
  <c r="E3429" i="11" a="1"/>
  <c r="E3429" i="11" s="1"/>
  <c r="E3434" i="11" a="1"/>
  <c r="E3434" i="11" s="1"/>
  <c r="E3436" i="11" a="1"/>
  <c r="E3436" i="11" s="1"/>
  <c r="E3445" i="11" a="1"/>
  <c r="E3445" i="11" s="1"/>
  <c r="E3446" i="11" a="1"/>
  <c r="E3446" i="11" s="1"/>
  <c r="E3448" i="11" a="1"/>
  <c r="E3448" i="11" s="1"/>
  <c r="E3466" i="11" a="1"/>
  <c r="E3466" i="11" s="1"/>
  <c r="E3480" i="11" a="1"/>
  <c r="E3480" i="11" s="1"/>
  <c r="E3788" i="11" a="1"/>
  <c r="E3788" i="11" s="1"/>
  <c r="E3789" i="11" a="1"/>
  <c r="E3789" i="11" s="1"/>
  <c r="E3800" i="11" a="1"/>
  <c r="E3800" i="11" s="1"/>
  <c r="E3803" i="11" a="1"/>
  <c r="E3803" i="11" s="1"/>
  <c r="E3805" i="11" a="1"/>
  <c r="E3805" i="11" s="1"/>
  <c r="E3810" i="11" a="1"/>
  <c r="E3810" i="11" s="1"/>
  <c r="E3812" i="11" a="1"/>
  <c r="E3812" i="11" s="1"/>
  <c r="E3816" i="11" a="1"/>
  <c r="E3816" i="11" s="1"/>
  <c r="E3825" i="11" a="1"/>
  <c r="E3825" i="11" s="1"/>
  <c r="E3838" i="11" a="1"/>
  <c r="E3838" i="11" s="1"/>
  <c r="E3852" i="11" a="1"/>
  <c r="E3852" i="11" s="1"/>
  <c r="E3859" i="11" a="1"/>
  <c r="E3859" i="11" s="1"/>
  <c r="E3864" i="11" a="1"/>
  <c r="E3864" i="11" s="1"/>
  <c r="E3881" i="11" a="1"/>
  <c r="E3881" i="11" s="1"/>
  <c r="E3901" i="11" a="1"/>
  <c r="E3901" i="11" s="1"/>
  <c r="E3905" i="11" a="1"/>
  <c r="E3905" i="11" s="1"/>
  <c r="E3907" i="11" a="1"/>
  <c r="E3907" i="11" s="1"/>
  <c r="E3923" i="11" a="1"/>
  <c r="E3923" i="11" s="1"/>
  <c r="E3929" i="11" a="1"/>
  <c r="E3929" i="11" s="1"/>
  <c r="E3933" i="11" a="1"/>
  <c r="E3933" i="11" s="1"/>
  <c r="E3937" i="11" a="1"/>
  <c r="E3937" i="11" s="1"/>
  <c r="E3941" i="11" a="1"/>
  <c r="E3941" i="11" s="1"/>
  <c r="E3960" i="11" a="1"/>
  <c r="E3960" i="11" s="1"/>
  <c r="E3970" i="11" a="1"/>
  <c r="E3970" i="11" s="1"/>
  <c r="E3974" i="11" a="1"/>
  <c r="E3974" i="11" s="1"/>
  <c r="E3977" i="11" a="1"/>
  <c r="E3977" i="11" s="1"/>
  <c r="E3985" i="11" a="1"/>
  <c r="E3985" i="11" s="1"/>
  <c r="E4008" i="11" a="1"/>
  <c r="E4008" i="11" s="1"/>
  <c r="E4032" i="11" a="1"/>
  <c r="E4032" i="11" s="1"/>
  <c r="E4035" i="11" a="1"/>
  <c r="E4035" i="11" s="1"/>
  <c r="E4060" i="11" a="1"/>
  <c r="E4060" i="11" s="1"/>
  <c r="E4066" i="11" a="1"/>
  <c r="E4066" i="11" s="1"/>
  <c r="E4073" i="11" a="1"/>
  <c r="E4073" i="11" s="1"/>
  <c r="E4084" i="11" a="1"/>
  <c r="E4084" i="11" s="1"/>
  <c r="E4091" i="11" a="1"/>
  <c r="E4091" i="11" s="1"/>
  <c r="E4103" i="11" a="1"/>
  <c r="E4103" i="11" s="1"/>
  <c r="E4106" i="11" a="1"/>
  <c r="E4106" i="11" s="1"/>
  <c r="E4111" i="11" a="1"/>
  <c r="E4111" i="11" s="1"/>
  <c r="E4122" i="11" a="1"/>
  <c r="E4122" i="11" s="1"/>
  <c r="E4124" i="11" a="1"/>
  <c r="E4124" i="11" s="1"/>
  <c r="E4127" i="11" a="1"/>
  <c r="E4127" i="11" s="1"/>
  <c r="E4131" i="11" a="1"/>
  <c r="E4131" i="11" s="1"/>
  <c r="E4135" i="11" a="1"/>
  <c r="E4135" i="11" s="1"/>
  <c r="E4143" i="11" a="1"/>
  <c r="E4143" i="11" s="1"/>
  <c r="E4162" i="11" a="1"/>
  <c r="E4162" i="11" s="1"/>
  <c r="E4165" i="11" a="1"/>
  <c r="E4165" i="11" s="1"/>
  <c r="E4170" i="11" a="1"/>
  <c r="E4170" i="11" s="1"/>
  <c r="E4172" i="11" a="1"/>
  <c r="E4172" i="11" s="1"/>
  <c r="E4177" i="11" a="1"/>
  <c r="E4177" i="11" s="1"/>
  <c r="E4179" i="11" a="1"/>
  <c r="E4179" i="11" s="1"/>
  <c r="E4182" i="11" a="1"/>
  <c r="E4182" i="11" s="1"/>
  <c r="E4190" i="11" a="1"/>
  <c r="E4190" i="11" s="1"/>
  <c r="E4200" i="11" a="1"/>
  <c r="E4200" i="11" s="1"/>
  <c r="E4206" i="11" a="1"/>
  <c r="E4206" i="11" s="1"/>
  <c r="E4213" i="11" a="1"/>
  <c r="E4213" i="11" s="1"/>
  <c r="E4218" i="11" a="1"/>
  <c r="E4218" i="11" s="1"/>
  <c r="E4220" i="11" a="1"/>
  <c r="E4220" i="11" s="1"/>
  <c r="E4225" i="11" a="1"/>
  <c r="E4225" i="11" s="1"/>
  <c r="E4229" i="11" a="1"/>
  <c r="E4229" i="11" s="1"/>
  <c r="E4234" i="11" a="1"/>
  <c r="E4234" i="11" s="1"/>
  <c r="E4241" i="11" a="1"/>
  <c r="E4241" i="11" s="1"/>
  <c r="E4244" i="11" a="1"/>
  <c r="E4244" i="11" s="1"/>
  <c r="E4248" i="11" a="1"/>
  <c r="E4248" i="11" s="1"/>
  <c r="E4259" i="11" a="1"/>
  <c r="E4259" i="11" s="1"/>
  <c r="E4262" i="11" a="1"/>
  <c r="E4262" i="11" s="1"/>
  <c r="E4269" i="11" a="1"/>
  <c r="E4269" i="11" s="1"/>
  <c r="E4285" i="11" a="1"/>
  <c r="E4285" i="11" s="1"/>
  <c r="E4296" i="11" a="1"/>
  <c r="E4296" i="11" s="1"/>
  <c r="E4301" i="11" a="1"/>
  <c r="E4301" i="11" s="1"/>
  <c r="E4306" i="11" a="1"/>
  <c r="E4306" i="11" s="1"/>
  <c r="E4308" i="11" a="1"/>
  <c r="E4308" i="11" s="1"/>
  <c r="E4321" i="11" a="1"/>
  <c r="E4321" i="11" s="1"/>
  <c r="E4341" i="11" a="1"/>
  <c r="E4341" i="11" s="1"/>
  <c r="E4487" i="11" a="1"/>
  <c r="E4487" i="11" s="1"/>
  <c r="E4488" i="11" a="1"/>
  <c r="E4488" i="11" s="1"/>
  <c r="E4515" i="11" a="1"/>
  <c r="E4515" i="11" s="1"/>
  <c r="E4521" i="11" a="1"/>
  <c r="E4521" i="11" s="1"/>
  <c r="E4538" i="11" a="1"/>
  <c r="E4538" i="11" s="1"/>
  <c r="E4584" i="11" a="1"/>
  <c r="E4584" i="11" s="1"/>
  <c r="E4600" i="11" a="1"/>
  <c r="E4600" i="11" s="1"/>
  <c r="E4605" i="11" a="1"/>
  <c r="E4605" i="11" s="1"/>
  <c r="E4610" i="11" a="1"/>
  <c r="E4610" i="11" s="1"/>
  <c r="E4613" i="11" a="1"/>
  <c r="E4613" i="11" s="1"/>
  <c r="E4617" i="11" a="1"/>
  <c r="E4617" i="11" s="1"/>
  <c r="E4620" i="11" a="1"/>
  <c r="E4620" i="11" s="1"/>
  <c r="E4622" i="11" a="1"/>
  <c r="E4622" i="11" s="1"/>
  <c r="E4635" i="11" a="1"/>
  <c r="E4635" i="11" s="1"/>
  <c r="E4657" i="11" a="1"/>
  <c r="E4657" i="11" s="1"/>
  <c r="E4698" i="11" a="1"/>
  <c r="E4698" i="11" s="1"/>
  <c r="E4704" i="11" a="1"/>
  <c r="E4704" i="11" s="1"/>
  <c r="E4711" i="11" a="1"/>
  <c r="E4711" i="11" s="1"/>
  <c r="E4760" i="11" a="1"/>
  <c r="E4760" i="11" s="1"/>
  <c r="E4764" i="11" a="1"/>
  <c r="E4764" i="11" s="1"/>
  <c r="E4769" i="11" a="1"/>
  <c r="E4769" i="11" s="1"/>
  <c r="E4772" i="11" a="1"/>
  <c r="E4772" i="11" s="1"/>
  <c r="E4779" i="11" a="1"/>
  <c r="E4779" i="11" s="1"/>
  <c r="E4783" i="11" a="1"/>
  <c r="E4783" i="11" s="1"/>
  <c r="E4792" i="11" a="1"/>
  <c r="E4792" i="11" s="1"/>
  <c r="E4795" i="11" a="1"/>
  <c r="E4795" i="11" s="1"/>
  <c r="E4796" i="11" a="1"/>
  <c r="E4796" i="11" s="1"/>
  <c r="E4801" i="11" a="1"/>
  <c r="E4801" i="11" s="1"/>
  <c r="E4807" i="11" a="1"/>
  <c r="E4807" i="11" s="1"/>
  <c r="E4814" i="11" a="1"/>
  <c r="E4814" i="11" s="1"/>
  <c r="E4820" i="11" a="1"/>
  <c r="E4820" i="11" s="1"/>
  <c r="E2959" i="11" a="1"/>
  <c r="E2959" i="11" s="1"/>
  <c r="E2984" i="11" a="1"/>
  <c r="E2984" i="11" s="1"/>
  <c r="E3033" i="11" a="1"/>
  <c r="E3033" i="11" s="1"/>
  <c r="E3058" i="11" a="1"/>
  <c r="E3058" i="11" s="1"/>
  <c r="E3157" i="11" a="1"/>
  <c r="E3157" i="11" s="1"/>
  <c r="E3717" i="11" a="1"/>
  <c r="E3717" i="11" s="1"/>
  <c r="E3723" i="11" a="1"/>
  <c r="E3723" i="11" s="1"/>
  <c r="E130" i="11" a="1"/>
  <c r="E130" i="11" s="1"/>
  <c r="E213" i="11" a="1"/>
  <c r="E213" i="11" s="1"/>
  <c r="E4914" i="11" a="1"/>
  <c r="E4914" i="11" s="1"/>
  <c r="E4916" i="11" a="1"/>
  <c r="E4916" i="11" s="1"/>
  <c r="E4991" i="11" a="1"/>
  <c r="E4991" i="11" s="1"/>
  <c r="E4992" i="11" a="1"/>
  <c r="E4992" i="11" s="1"/>
  <c r="E2659" i="11" a="1"/>
  <c r="E2659" i="11" s="1"/>
  <c r="E2660" i="11" a="1"/>
  <c r="E2660" i="11" s="1"/>
  <c r="E2661" i="11" a="1"/>
  <c r="E2661" i="11" s="1"/>
  <c r="E2662" i="11" a="1"/>
  <c r="E2662" i="11" s="1"/>
  <c r="E2663" i="11" a="1"/>
  <c r="E2663" i="11" s="1"/>
  <c r="E2664" i="11" a="1"/>
  <c r="E2664" i="11" s="1"/>
  <c r="E2665" i="11" a="1"/>
  <c r="E2665" i="11" s="1"/>
  <c r="E2666" i="11" a="1"/>
  <c r="E2666" i="11" s="1"/>
  <c r="E2667" i="11" a="1"/>
  <c r="E2667" i="11" s="1"/>
  <c r="E2668" i="11" a="1"/>
  <c r="E2668" i="11" s="1"/>
  <c r="E2669" i="11" a="1"/>
  <c r="E2669" i="11" s="1"/>
  <c r="E2670" i="11" a="1"/>
  <c r="E2670" i="11" s="1"/>
  <c r="E2671" i="11" a="1"/>
  <c r="E2671" i="11" s="1"/>
  <c r="E2672" i="11" a="1"/>
  <c r="E2672" i="11" s="1"/>
  <c r="E2673" i="11" a="1"/>
  <c r="E2673" i="11" s="1"/>
  <c r="E2674" i="11" a="1"/>
  <c r="E2674" i="11" s="1"/>
  <c r="E2675" i="11" a="1"/>
  <c r="E2675" i="11" s="1"/>
  <c r="E2676" i="11" a="1"/>
  <c r="E2676" i="11" s="1"/>
  <c r="E2677" i="11" a="1"/>
  <c r="E2677" i="11" s="1"/>
  <c r="E2678" i="11" a="1"/>
  <c r="E2678" i="11" s="1"/>
  <c r="E2679" i="11" a="1"/>
  <c r="E2679" i="11" s="1"/>
  <c r="E2680" i="11" a="1"/>
  <c r="E2680" i="11" s="1"/>
  <c r="E2681" i="11" a="1"/>
  <c r="E2681" i="11" s="1"/>
  <c r="E2682" i="11" a="1"/>
  <c r="E2682" i="11" s="1"/>
  <c r="E2683" i="11" a="1"/>
  <c r="E2683" i="11" s="1"/>
  <c r="E2684" i="11" a="1"/>
  <c r="E2684" i="11" s="1"/>
  <c r="E2685" i="11" a="1"/>
  <c r="E2685" i="11" s="1"/>
  <c r="E2686" i="11" a="1"/>
  <c r="E2686" i="11" s="1"/>
  <c r="E2687" i="11" a="1"/>
  <c r="E2687" i="11" s="1"/>
  <c r="E2688" i="11" a="1"/>
  <c r="E2688" i="11" s="1"/>
  <c r="E2689" i="11" a="1"/>
  <c r="E2689" i="11" s="1"/>
  <c r="E2690" i="11" a="1"/>
  <c r="E2690" i="11" s="1"/>
  <c r="E2691" i="11" a="1"/>
  <c r="E2691" i="11" s="1"/>
  <c r="E2692" i="11" a="1"/>
  <c r="E2692" i="11" s="1"/>
  <c r="E2693" i="11" a="1"/>
  <c r="E2693" i="11" s="1"/>
  <c r="E2694" i="11" a="1"/>
  <c r="E2694" i="11" s="1"/>
  <c r="E2695" i="11" a="1"/>
  <c r="E2695" i="11" s="1"/>
  <c r="E2696" i="11" a="1"/>
  <c r="E2696" i="11" s="1"/>
  <c r="E2697" i="11" a="1"/>
  <c r="E2697" i="11" s="1"/>
  <c r="E2698" i="11" a="1"/>
  <c r="E2698" i="11" s="1"/>
  <c r="E2699" i="11" a="1"/>
  <c r="E2699" i="11" s="1"/>
  <c r="E2700" i="11" a="1"/>
  <c r="E2700" i="11" s="1"/>
  <c r="E2701" i="11" a="1"/>
  <c r="E2701" i="11" s="1"/>
  <c r="E2702" i="11" a="1"/>
  <c r="E2702" i="11" s="1"/>
  <c r="E2703" i="11" a="1"/>
  <c r="E2703" i="11" s="1"/>
  <c r="E2704" i="11" a="1"/>
  <c r="E2704" i="11" s="1"/>
  <c r="E2705" i="11" a="1"/>
  <c r="E2705" i="11" s="1"/>
  <c r="E2706" i="11" a="1"/>
  <c r="E2706" i="11" s="1"/>
  <c r="E2707" i="11" a="1"/>
  <c r="E2707" i="11" s="1"/>
  <c r="E2708" i="11" a="1"/>
  <c r="E2708" i="11" s="1"/>
  <c r="E2709" i="11" a="1"/>
  <c r="E2709" i="11" s="1"/>
  <c r="E2710" i="11" a="1"/>
  <c r="E2710" i="11" s="1"/>
  <c r="E2711" i="11" a="1"/>
  <c r="E2711" i="11" s="1"/>
  <c r="E2712" i="11" a="1"/>
  <c r="E2712" i="11" s="1"/>
  <c r="E2713" i="11" a="1"/>
  <c r="E2713" i="11" s="1"/>
  <c r="E2714" i="11" a="1"/>
  <c r="E2714" i="11" s="1"/>
  <c r="E2715" i="11" a="1"/>
  <c r="E2715" i="11" s="1"/>
  <c r="E2716" i="11" a="1"/>
  <c r="E2716" i="11" s="1"/>
  <c r="E2717" i="11" a="1"/>
  <c r="E2717" i="11" s="1"/>
  <c r="E2718" i="11" a="1"/>
  <c r="E2718" i="11" s="1"/>
  <c r="E2719" i="11" a="1"/>
  <c r="E2719" i="11" s="1"/>
  <c r="E2720" i="11" a="1"/>
  <c r="E2720" i="11" s="1"/>
  <c r="E2721" i="11" a="1"/>
  <c r="E2721" i="11" s="1"/>
  <c r="E2722" i="11" a="1"/>
  <c r="E2722" i="11" s="1"/>
  <c r="E2723" i="11" a="1"/>
  <c r="E2723" i="11" s="1"/>
  <c r="E2724" i="11" a="1"/>
  <c r="E2724" i="11" s="1"/>
  <c r="E2725" i="11" a="1"/>
  <c r="E2725" i="11" s="1"/>
  <c r="E2726" i="11" a="1"/>
  <c r="E2726" i="11" s="1"/>
  <c r="E2727" i="11" a="1"/>
  <c r="E2727" i="11" s="1"/>
  <c r="E2728" i="11" a="1"/>
  <c r="E2728" i="11" s="1"/>
  <c r="E2729" i="11" a="1"/>
  <c r="E2729" i="11" s="1"/>
  <c r="E2730" i="11" a="1"/>
  <c r="E2730" i="11" s="1"/>
  <c r="E2731" i="11" a="1"/>
  <c r="E2731" i="11" s="1"/>
  <c r="E2732" i="11" a="1"/>
  <c r="E2732" i="11" s="1"/>
  <c r="E2733" i="11" a="1"/>
  <c r="E2733" i="11" s="1"/>
  <c r="E2734" i="11" a="1"/>
  <c r="E2734" i="11" s="1"/>
  <c r="E2735" i="11" a="1"/>
  <c r="E2735" i="11" s="1"/>
  <c r="E2736" i="11" a="1"/>
  <c r="E2736" i="11" s="1"/>
  <c r="E2737" i="11" a="1"/>
  <c r="E2737" i="11" s="1"/>
  <c r="E2738" i="11" a="1"/>
  <c r="E2738" i="11" s="1"/>
  <c r="E2739" i="11" a="1"/>
  <c r="E2739" i="11" s="1"/>
  <c r="E2740" i="11" a="1"/>
  <c r="E2740" i="11" s="1"/>
  <c r="E2741" i="11" a="1"/>
  <c r="E2741" i="11" s="1"/>
  <c r="E2742" i="11" a="1"/>
  <c r="E2742" i="11" s="1"/>
  <c r="E2743" i="11" a="1"/>
  <c r="E2743" i="11" s="1"/>
  <c r="E2744" i="11" a="1"/>
  <c r="E2744" i="11" s="1"/>
  <c r="E2745" i="11" a="1"/>
  <c r="E2745" i="11" s="1"/>
  <c r="E2746" i="11" a="1"/>
  <c r="E2746" i="11" s="1"/>
  <c r="E2747" i="11" a="1"/>
  <c r="E2747" i="11" s="1"/>
  <c r="E2748" i="11" a="1"/>
  <c r="E2748" i="11" s="1"/>
  <c r="E2749" i="11" a="1"/>
  <c r="E2749" i="11" s="1"/>
  <c r="E2750" i="11" a="1"/>
  <c r="E2750" i="11" s="1"/>
  <c r="E2751" i="11" a="1"/>
  <c r="E2751" i="11" s="1"/>
  <c r="E2752" i="11" a="1"/>
  <c r="E2752" i="11" s="1"/>
  <c r="E2753" i="11" a="1"/>
  <c r="E2753" i="11" s="1"/>
  <c r="E2754" i="11" a="1"/>
  <c r="E2754" i="11" s="1"/>
  <c r="E2755" i="11" a="1"/>
  <c r="E2755" i="11" s="1"/>
  <c r="E2756" i="11" a="1"/>
  <c r="E2756" i="11" s="1"/>
  <c r="E2757" i="11" a="1"/>
  <c r="E2757" i="11" s="1"/>
  <c r="E2758" i="11" a="1"/>
  <c r="E2758" i="11" s="1"/>
  <c r="E2759" i="11" a="1"/>
  <c r="E2759" i="11" s="1"/>
  <c r="E2760" i="11" a="1"/>
  <c r="E2760" i="11" s="1"/>
  <c r="E2761" i="11" a="1"/>
  <c r="E2761" i="11" s="1"/>
  <c r="E2762" i="11" a="1"/>
  <c r="E2762" i="11" s="1"/>
  <c r="E2763" i="11" a="1"/>
  <c r="E2763" i="11" s="1"/>
  <c r="E2764" i="11" a="1"/>
  <c r="E2764" i="11" s="1"/>
  <c r="E2765" i="11" a="1"/>
  <c r="E2765" i="11" s="1"/>
  <c r="E2766" i="11" a="1"/>
  <c r="E2766" i="11" s="1"/>
  <c r="E2767" i="11" a="1"/>
  <c r="E2767" i="11" s="1"/>
  <c r="E2768" i="11" a="1"/>
  <c r="E2768" i="11" s="1"/>
  <c r="E2769" i="11" a="1"/>
  <c r="E2769" i="11" s="1"/>
  <c r="E2770" i="11" a="1"/>
  <c r="E2770" i="11" s="1"/>
  <c r="E2771" i="11" a="1"/>
  <c r="E2771" i="11" s="1"/>
  <c r="E2772" i="11" a="1"/>
  <c r="E2772" i="11" s="1"/>
  <c r="E2773" i="11" a="1"/>
  <c r="E2773" i="11" s="1"/>
  <c r="E2774" i="11" a="1"/>
  <c r="E2774" i="11" s="1"/>
  <c r="E2775" i="11" a="1"/>
  <c r="E2775" i="11" s="1"/>
  <c r="E2776" i="11" a="1"/>
  <c r="E2776" i="11" s="1"/>
  <c r="E2777" i="11" a="1"/>
  <c r="E2777" i="11" s="1"/>
  <c r="E2778" i="11" a="1"/>
  <c r="E2778" i="11" s="1"/>
  <c r="E2779" i="11" a="1"/>
  <c r="E2779" i="11" s="1"/>
  <c r="E2780" i="11" a="1"/>
  <c r="E2780" i="11" s="1"/>
  <c r="E2781" i="11" a="1"/>
  <c r="E2781" i="11" s="1"/>
  <c r="E2782" i="11" a="1"/>
  <c r="E2782" i="11" s="1"/>
  <c r="E2783" i="11" a="1"/>
  <c r="E2783" i="11" s="1"/>
  <c r="E2784" i="11" a="1"/>
  <c r="E2784" i="11" s="1"/>
  <c r="E2785" i="11" a="1"/>
  <c r="E2785" i="11" s="1"/>
  <c r="E2786" i="11" a="1"/>
  <c r="E2786" i="11" s="1"/>
  <c r="E2787" i="11" a="1"/>
  <c r="E2787" i="11" s="1"/>
  <c r="E2788" i="11" a="1"/>
  <c r="E2788" i="11" s="1"/>
  <c r="E2789" i="11" a="1"/>
  <c r="E2789" i="11" s="1"/>
  <c r="E2790" i="11" a="1"/>
  <c r="E2790" i="11" s="1"/>
  <c r="E2791" i="11" a="1"/>
  <c r="E2791" i="11" s="1"/>
  <c r="E2792" i="11" a="1"/>
  <c r="E2792" i="11" s="1"/>
  <c r="E2793" i="11" a="1"/>
  <c r="E2793" i="11" s="1"/>
  <c r="E2794" i="11" a="1"/>
  <c r="E2794" i="11" s="1"/>
  <c r="E2795" i="11" a="1"/>
  <c r="E2795" i="11" s="1"/>
  <c r="E2796" i="11" a="1"/>
  <c r="E2796" i="11" s="1"/>
  <c r="E2797" i="11" a="1"/>
  <c r="E2797" i="11" s="1"/>
  <c r="E2798" i="11" a="1"/>
  <c r="E2798" i="11" s="1"/>
  <c r="E2799" i="11" a="1"/>
  <c r="E2799" i="11" s="1"/>
  <c r="E2800" i="11" a="1"/>
  <c r="E2800" i="11" s="1"/>
  <c r="E2801" i="11" a="1"/>
  <c r="E2801" i="11" s="1"/>
  <c r="E2802" i="11" a="1"/>
  <c r="E2802" i="11" s="1"/>
  <c r="E2803" i="11" a="1"/>
  <c r="E2803" i="11" s="1"/>
  <c r="E2804" i="11" a="1"/>
  <c r="E2804" i="11" s="1"/>
  <c r="E2805" i="11" a="1"/>
  <c r="E2805" i="11" s="1"/>
  <c r="E2806" i="11" a="1"/>
  <c r="E2806" i="11" s="1"/>
  <c r="E2807" i="11" a="1"/>
  <c r="E2807" i="11" s="1"/>
  <c r="E2808" i="11" a="1"/>
  <c r="E2808" i="11" s="1"/>
  <c r="E2809" i="11" a="1"/>
  <c r="E2809" i="11" s="1"/>
  <c r="E2810" i="11" a="1"/>
  <c r="E2810" i="11" s="1"/>
  <c r="E2811" i="11" a="1"/>
  <c r="E2811" i="11" s="1"/>
  <c r="E2812" i="11" a="1"/>
  <c r="E2812" i="11" s="1"/>
  <c r="E2813" i="11" a="1"/>
  <c r="E2813" i="11" s="1"/>
  <c r="E2814" i="11" a="1"/>
  <c r="E2814" i="11" s="1"/>
  <c r="E2815" i="11" a="1"/>
  <c r="E2815" i="11" s="1"/>
  <c r="E2816" i="11" a="1"/>
  <c r="E2816" i="11" s="1"/>
  <c r="E2817" i="11" a="1"/>
  <c r="E2817" i="11" s="1"/>
  <c r="E2818" i="11" a="1"/>
  <c r="E2818" i="11" s="1"/>
  <c r="E2819" i="11" a="1"/>
  <c r="E2819" i="11" s="1"/>
  <c r="E2820" i="11" a="1"/>
  <c r="E2820" i="11" s="1"/>
  <c r="E2821" i="11" a="1"/>
  <c r="E2821" i="11" s="1"/>
  <c r="E2822" i="11" a="1"/>
  <c r="E2822" i="11" s="1"/>
  <c r="E2823" i="11" a="1"/>
  <c r="E2823" i="11" s="1"/>
  <c r="E2824" i="11" a="1"/>
  <c r="E2824" i="11" s="1"/>
  <c r="E2825" i="11" a="1"/>
  <c r="E2825" i="11" s="1"/>
  <c r="E2826" i="11" a="1"/>
  <c r="E2826" i="11" s="1"/>
  <c r="E2827" i="11" a="1"/>
  <c r="E2827" i="11" s="1"/>
  <c r="E2828" i="11" a="1"/>
  <c r="E2828" i="11" s="1"/>
  <c r="E2829" i="11" a="1"/>
  <c r="E2829" i="11" s="1"/>
  <c r="E2830" i="11" a="1"/>
  <c r="E2830" i="11" s="1"/>
  <c r="E2831" i="11" a="1"/>
  <c r="E2831" i="11" s="1"/>
  <c r="E2832" i="11" a="1"/>
  <c r="E2832" i="11" s="1"/>
  <c r="E2833" i="11" a="1"/>
  <c r="E2833" i="11" s="1"/>
  <c r="E2834" i="11" a="1"/>
  <c r="E2834" i="11" s="1"/>
  <c r="E2835" i="11" a="1"/>
  <c r="E2835" i="11" s="1"/>
  <c r="E2836" i="11" a="1"/>
  <c r="E2836" i="11" s="1"/>
  <c r="E2837" i="11" a="1"/>
  <c r="E2837" i="11" s="1"/>
  <c r="E2838" i="11" a="1"/>
  <c r="E2838" i="11" s="1"/>
  <c r="E2839" i="11" a="1"/>
  <c r="E2839" i="11" s="1"/>
  <c r="E2840" i="11" a="1"/>
  <c r="E2840" i="11" s="1"/>
  <c r="E2841" i="11" a="1"/>
  <c r="E2841" i="11" s="1"/>
  <c r="E2842" i="11" a="1"/>
  <c r="E2842" i="11" s="1"/>
  <c r="E2843" i="11" a="1"/>
  <c r="E2843" i="11" s="1"/>
  <c r="E2844" i="11" a="1"/>
  <c r="E2844" i="11" s="1"/>
  <c r="E2845" i="11" a="1"/>
  <c r="E2845" i="11" s="1"/>
  <c r="E2846" i="11" a="1"/>
  <c r="E2846" i="11" s="1"/>
  <c r="E2847" i="11" a="1"/>
  <c r="E2847" i="11" s="1"/>
  <c r="E2848" i="11" a="1"/>
  <c r="E2848" i="11" s="1"/>
  <c r="E2849" i="11" a="1"/>
  <c r="E2849" i="11" s="1"/>
  <c r="E2850" i="11" a="1"/>
  <c r="E2850" i="11" s="1"/>
  <c r="E2851" i="11" a="1"/>
  <c r="E2851" i="11" s="1"/>
  <c r="E2852" i="11" a="1"/>
  <c r="E2852" i="11" s="1"/>
  <c r="E2853" i="11" a="1"/>
  <c r="E2853" i="11" s="1"/>
  <c r="E2854" i="11" a="1"/>
  <c r="E2854" i="11" s="1"/>
  <c r="E2855" i="11" a="1"/>
  <c r="E2855" i="11" s="1"/>
  <c r="E2856" i="11" a="1"/>
  <c r="E2856" i="11" s="1"/>
  <c r="E2857" i="11" a="1"/>
  <c r="E2857" i="11" s="1"/>
  <c r="E2858" i="11" a="1"/>
  <c r="E2858" i="11" s="1"/>
  <c r="E2859" i="11" a="1"/>
  <c r="E2859" i="11" s="1"/>
  <c r="E2860" i="11" a="1"/>
  <c r="E2860" i="11" s="1"/>
  <c r="E2861" i="11" a="1"/>
  <c r="E2861" i="11" s="1"/>
  <c r="E2862" i="11" a="1"/>
  <c r="E2862" i="11" s="1"/>
  <c r="E2863" i="11" a="1"/>
  <c r="E2863" i="11" s="1"/>
  <c r="E2864" i="11" a="1"/>
  <c r="E2864" i="11" s="1"/>
  <c r="E2865" i="11" a="1"/>
  <c r="E2865" i="11" s="1"/>
  <c r="E2866" i="11" a="1"/>
  <c r="E2866" i="11" s="1"/>
  <c r="E2867" i="11" a="1"/>
  <c r="E2867" i="11" s="1"/>
  <c r="E2868" i="11" a="1"/>
  <c r="E2868" i="11" s="1"/>
  <c r="E2869" i="11" a="1"/>
  <c r="E2869" i="11" s="1"/>
  <c r="E2870" i="11" a="1"/>
  <c r="E2870" i="11" s="1"/>
  <c r="E2871" i="11" a="1"/>
  <c r="E2871" i="11" s="1"/>
  <c r="E2872" i="11" a="1"/>
  <c r="E2872" i="11" s="1"/>
  <c r="E2873" i="11" a="1"/>
  <c r="E2873" i="11" s="1"/>
  <c r="E2874" i="11" a="1"/>
  <c r="E2874" i="11" s="1"/>
  <c r="E2875" i="11" a="1"/>
  <c r="E2875" i="11" s="1"/>
  <c r="E2876" i="11" a="1"/>
  <c r="E2876" i="11" s="1"/>
  <c r="E2877" i="11" a="1"/>
  <c r="E2877" i="11" s="1"/>
  <c r="E2878" i="11" a="1"/>
  <c r="E2878" i="11" s="1"/>
  <c r="E2879" i="11" a="1"/>
  <c r="E2879" i="11" s="1"/>
  <c r="E2880" i="11" a="1"/>
  <c r="E2880" i="11" s="1"/>
  <c r="E2881" i="11" a="1"/>
  <c r="E2881" i="11" s="1"/>
  <c r="E2882" i="11" a="1"/>
  <c r="E2882" i="11" s="1"/>
  <c r="E2883" i="11" a="1"/>
  <c r="E2883" i="11" s="1"/>
  <c r="E2884" i="11" a="1"/>
  <c r="E2884" i="11" s="1"/>
  <c r="E2885" i="11" a="1"/>
  <c r="E2885" i="11" s="1"/>
  <c r="E2886" i="11" a="1"/>
  <c r="E2886" i="11" s="1"/>
  <c r="E2887" i="11" a="1"/>
  <c r="E2887" i="11" s="1"/>
  <c r="E2888" i="11" a="1"/>
  <c r="E2888" i="11" s="1"/>
  <c r="E2889" i="11" a="1"/>
  <c r="E2889" i="11" s="1"/>
  <c r="E2890" i="11" a="1"/>
  <c r="E2890" i="11" s="1"/>
  <c r="E2891" i="11" a="1"/>
  <c r="E2891" i="11" s="1"/>
  <c r="E2892" i="11" a="1"/>
  <c r="E2892" i="11" s="1"/>
  <c r="E2893" i="11" a="1"/>
  <c r="E2893" i="11" s="1"/>
  <c r="E2894" i="11" a="1"/>
  <c r="E2894" i="11" s="1"/>
  <c r="E2895" i="11" a="1"/>
  <c r="E2895" i="11" s="1"/>
  <c r="E2896" i="11" a="1"/>
  <c r="E2896" i="11" s="1"/>
  <c r="E2897" i="11" a="1"/>
  <c r="E2897" i="11" s="1"/>
  <c r="E2898" i="11" a="1"/>
  <c r="E2898" i="11" s="1"/>
  <c r="E2899" i="11" a="1"/>
  <c r="E2899" i="11" s="1"/>
  <c r="E2900" i="11" a="1"/>
  <c r="E2900" i="11" s="1"/>
  <c r="E2901" i="11" a="1"/>
  <c r="E2901" i="11" s="1"/>
  <c r="E2902" i="11" a="1"/>
  <c r="E2902" i="11" s="1"/>
  <c r="E2903" i="11" a="1"/>
  <c r="E2903" i="11" s="1"/>
  <c r="E2904" i="11" a="1"/>
  <c r="E2904" i="11" s="1"/>
  <c r="E2905" i="11" a="1"/>
  <c r="E2905" i="11" s="1"/>
  <c r="E2906" i="11" a="1"/>
  <c r="E2906" i="11" s="1"/>
  <c r="E2907" i="11" a="1"/>
  <c r="E2907" i="11" s="1"/>
  <c r="E2908" i="11" a="1"/>
  <c r="E2908" i="11" s="1"/>
  <c r="E2909" i="11" a="1"/>
  <c r="E2909" i="11" s="1"/>
  <c r="E2910" i="11" a="1"/>
  <c r="E2910" i="11" s="1"/>
  <c r="E2911" i="11" a="1"/>
  <c r="E2911" i="11" s="1"/>
  <c r="E2912" i="11" a="1"/>
  <c r="E2912" i="11" s="1"/>
  <c r="E2913" i="11" a="1"/>
  <c r="E2913" i="11" s="1"/>
  <c r="E2914" i="11" a="1"/>
  <c r="E2914" i="11" s="1"/>
  <c r="E2915" i="11" a="1"/>
  <c r="E2915" i="11" s="1"/>
  <c r="E2916" i="11" a="1"/>
  <c r="E2916" i="11" s="1"/>
  <c r="E2917" i="11" a="1"/>
  <c r="E2917" i="11" s="1"/>
  <c r="E2918" i="11" a="1"/>
  <c r="E2918" i="11" s="1"/>
  <c r="E2919" i="11" a="1"/>
  <c r="E2919" i="11" s="1"/>
  <c r="E2920" i="11" a="1"/>
  <c r="E2920" i="11" s="1"/>
  <c r="E2921" i="11" a="1"/>
  <c r="E2921" i="11" s="1"/>
  <c r="E2922" i="11" a="1"/>
  <c r="E2922" i="11" s="1"/>
  <c r="E2923" i="11" a="1"/>
  <c r="E2923" i="11" s="1"/>
  <c r="E2924" i="11" a="1"/>
  <c r="E2924" i="11" s="1"/>
  <c r="E2925" i="11" a="1"/>
  <c r="E2925" i="11" s="1"/>
  <c r="E2926" i="11" a="1"/>
  <c r="E2926" i="11" s="1"/>
  <c r="E2927" i="11" a="1"/>
  <c r="E2927" i="11" s="1"/>
  <c r="E2928" i="11" a="1"/>
  <c r="E2928" i="11" s="1"/>
  <c r="E2929" i="11" a="1"/>
  <c r="E2929" i="11" s="1"/>
  <c r="E2930" i="11" a="1"/>
  <c r="E2930" i="11" s="1"/>
  <c r="E2931" i="11" a="1"/>
  <c r="E2931" i="11" s="1"/>
  <c r="E2932" i="11" a="1"/>
  <c r="E2932" i="11" s="1"/>
  <c r="E2933" i="11" a="1"/>
  <c r="E2933" i="11" s="1"/>
  <c r="E2934" i="11" a="1"/>
  <c r="E2934" i="11" s="1"/>
  <c r="E2935" i="11" a="1"/>
  <c r="E2935" i="11" s="1"/>
  <c r="E2936" i="11" a="1"/>
  <c r="E2936" i="11" s="1"/>
  <c r="E2937" i="11" a="1"/>
  <c r="E2937" i="11" s="1"/>
  <c r="E2938" i="11" a="1"/>
  <c r="E2938" i="11" s="1"/>
  <c r="E2939" i="11" a="1"/>
  <c r="E2939" i="11" s="1"/>
  <c r="E2940" i="11" a="1"/>
  <c r="E2940" i="11" s="1"/>
  <c r="E2941" i="11" a="1"/>
  <c r="E2941" i="11" s="1"/>
  <c r="E2942" i="11" a="1"/>
  <c r="E2942" i="11" s="1"/>
  <c r="E2943" i="11" a="1"/>
  <c r="E2943" i="11" s="1"/>
  <c r="E2944" i="11" a="1"/>
  <c r="E2944" i="11" s="1"/>
  <c r="E2945" i="11" a="1"/>
  <c r="E2945" i="11" s="1"/>
  <c r="E2946" i="11" a="1"/>
  <c r="E2946" i="11" s="1"/>
  <c r="E2947" i="11" a="1"/>
  <c r="E2947" i="11" s="1"/>
  <c r="E2951" i="11" a="1"/>
  <c r="E2951" i="11" s="1"/>
  <c r="E2968" i="11" a="1"/>
  <c r="E2968" i="11" s="1"/>
  <c r="E3038" i="11" a="1"/>
  <c r="E3038" i="11" s="1"/>
  <c r="E3050" i="11" a="1"/>
  <c r="E3050" i="11" s="1"/>
  <c r="E3714" i="11" a="1"/>
  <c r="E3714" i="11" s="1"/>
  <c r="E3716" i="11" a="1"/>
  <c r="E3716" i="11" s="1"/>
  <c r="E3720" i="11" a="1"/>
  <c r="E3720" i="11" s="1"/>
  <c r="E119" i="11" a="1"/>
  <c r="E119" i="11" s="1"/>
  <c r="E199" i="11" a="1"/>
  <c r="E199" i="11" s="1"/>
  <c r="E254" i="11" a="1"/>
  <c r="E254" i="11" s="1"/>
  <c r="E3173" i="11" a="1"/>
  <c r="E3173" i="11" s="1"/>
  <c r="E3192" i="11" a="1"/>
  <c r="E3192" i="11" s="1"/>
  <c r="E3196" i="11" a="1"/>
  <c r="E3196" i="11" s="1"/>
  <c r="E3211" i="11" a="1"/>
  <c r="E3211" i="11" s="1"/>
  <c r="E3222" i="11" a="1"/>
  <c r="E3222" i="11" s="1"/>
  <c r="E3235" i="11" a="1"/>
  <c r="E3235" i="11" s="1"/>
  <c r="E3246" i="11" a="1"/>
  <c r="E3246" i="11" s="1"/>
  <c r="E3252" i="11" a="1"/>
  <c r="E3252" i="11" s="1"/>
  <c r="E3268" i="11" a="1"/>
  <c r="E3268" i="11" s="1"/>
  <c r="E3272" i="11" a="1"/>
  <c r="E3272" i="11" s="1"/>
  <c r="E3275" i="11" a="1"/>
  <c r="E3275" i="11" s="1"/>
  <c r="E3278" i="11" a="1"/>
  <c r="E3278" i="11" s="1"/>
  <c r="E3282" i="11" a="1"/>
  <c r="E3282" i="11" s="1"/>
  <c r="E3291" i="11" a="1"/>
  <c r="E3291" i="11" s="1"/>
  <c r="E3303" i="11" a="1"/>
  <c r="E3303" i="11" s="1"/>
  <c r="E3305" i="11" a="1"/>
  <c r="E3305" i="11" s="1"/>
  <c r="E3323" i="11" a="1"/>
  <c r="E3323" i="11" s="1"/>
  <c r="E3329" i="11" a="1"/>
  <c r="E3329" i="11" s="1"/>
  <c r="E3330" i="11" a="1"/>
  <c r="E3330" i="11" s="1"/>
  <c r="E3337" i="11" a="1"/>
  <c r="E3337" i="11" s="1"/>
  <c r="E3352" i="11" a="1"/>
  <c r="E3352" i="11" s="1"/>
  <c r="E3360" i="11" a="1"/>
  <c r="E3360" i="11" s="1"/>
  <c r="E3375" i="11" a="1"/>
  <c r="E3375" i="11" s="1"/>
  <c r="E3377" i="11" a="1"/>
  <c r="E3377" i="11" s="1"/>
  <c r="E3414" i="11" a="1"/>
  <c r="E3414" i="11" s="1"/>
  <c r="E3419" i="11" a="1"/>
  <c r="E3419" i="11" s="1"/>
  <c r="E3424" i="11" a="1"/>
  <c r="E3424" i="11" s="1"/>
  <c r="E3431" i="11" a="1"/>
  <c r="E3431" i="11" s="1"/>
  <c r="E3435" i="11" a="1"/>
  <c r="E3435" i="11" s="1"/>
  <c r="E3438" i="11" a="1"/>
  <c r="E3438" i="11" s="1"/>
  <c r="E3440" i="11" a="1"/>
  <c r="E3440" i="11" s="1"/>
  <c r="E3447" i="11" a="1"/>
  <c r="E3447" i="11" s="1"/>
  <c r="E3455" i="11" a="1"/>
  <c r="E3455" i="11" s="1"/>
  <c r="E3465" i="11" a="1"/>
  <c r="E3465" i="11" s="1"/>
  <c r="E3469" i="11" a="1"/>
  <c r="E3469" i="11" s="1"/>
  <c r="E3491" i="11" a="1"/>
  <c r="E3491" i="11" s="1"/>
  <c r="E3495" i="11" a="1"/>
  <c r="E3495" i="11" s="1"/>
  <c r="E3831" i="11" a="1"/>
  <c r="E3831" i="11" s="1"/>
  <c r="E3834" i="11" a="1"/>
  <c r="E3834" i="11" s="1"/>
  <c r="E4030" i="11" a="1"/>
  <c r="E4030" i="11" s="1"/>
  <c r="E4039" i="11" a="1"/>
  <c r="E4039" i="11" s="1"/>
  <c r="E4049" i="11" a="1"/>
  <c r="E4049" i="11" s="1"/>
  <c r="E4164" i="11" a="1"/>
  <c r="E4164" i="11" s="1"/>
  <c r="E4166" i="11" a="1"/>
  <c r="E4166" i="11" s="1"/>
  <c r="E4169" i="11" a="1"/>
  <c r="E4169" i="11" s="1"/>
  <c r="E4194" i="11" a="1"/>
  <c r="E4194" i="11" s="1"/>
  <c r="E4256" i="11" a="1"/>
  <c r="E4256" i="11" s="1"/>
  <c r="E4258" i="11" a="1"/>
  <c r="E4258" i="11" s="1"/>
  <c r="E4260" i="11" a="1"/>
  <c r="E4260" i="11" s="1"/>
  <c r="E4267" i="11" a="1"/>
  <c r="E4267" i="11" s="1"/>
  <c r="E4279" i="11" a="1"/>
  <c r="E4279" i="11" s="1"/>
  <c r="E4280" i="11" a="1"/>
  <c r="E4280" i="11" s="1"/>
  <c r="E4294" i="11" a="1"/>
  <c r="E4294" i="11" s="1"/>
  <c r="E4501" i="11" a="1"/>
  <c r="E4501" i="11" s="1"/>
  <c r="E4506" i="11" a="1"/>
  <c r="E4506" i="11" s="1"/>
  <c r="E4527" i="11" a="1"/>
  <c r="E4527" i="11" s="1"/>
  <c r="E4535" i="11" a="1"/>
  <c r="E4535" i="11" s="1"/>
  <c r="E4548" i="11" a="1"/>
  <c r="E4548" i="11" s="1"/>
  <c r="E4580" i="11" a="1"/>
  <c r="E4580" i="11" s="1"/>
  <c r="E4636" i="11" a="1"/>
  <c r="E4636" i="11" s="1"/>
  <c r="E4648" i="11" a="1"/>
  <c r="E4648" i="11" s="1"/>
  <c r="E4663" i="11" a="1"/>
  <c r="E4663" i="11" s="1"/>
  <c r="E4666" i="11" a="1"/>
  <c r="E4666" i="11" s="1"/>
  <c r="E4669" i="11" a="1"/>
  <c r="E4669" i="11" s="1"/>
  <c r="E4688" i="11" a="1"/>
  <c r="E4688" i="11" s="1"/>
  <c r="E4692" i="11" a="1"/>
  <c r="E4692" i="11" s="1"/>
  <c r="E4699" i="11" a="1"/>
  <c r="E4699" i="11" s="1"/>
  <c r="E4717" i="11" a="1"/>
  <c r="E4717" i="11" s="1"/>
  <c r="E4727" i="11" a="1"/>
  <c r="E4727" i="11" s="1"/>
  <c r="E4731" i="11" a="1"/>
  <c r="E4731" i="11" s="1"/>
  <c r="E4746" i="11" a="1"/>
  <c r="E4746" i="11" s="1"/>
  <c r="E4757" i="11" a="1"/>
  <c r="E4757" i="11" s="1"/>
  <c r="E4768" i="11" a="1"/>
  <c r="E4768" i="11" s="1"/>
  <c r="E4771" i="11" a="1"/>
  <c r="E4771" i="11" s="1"/>
  <c r="E4780" i="11" a="1"/>
  <c r="E4780" i="11" s="1"/>
  <c r="E4836" i="11" a="1"/>
  <c r="E4836" i="11" s="1"/>
  <c r="E4849" i="11" a="1"/>
  <c r="E4849" i="11" s="1"/>
  <c r="E4852" i="11" a="1"/>
  <c r="E4852" i="11" s="1"/>
  <c r="E4875" i="11" a="1"/>
  <c r="E4875" i="11" s="1"/>
  <c r="E4878" i="11" a="1"/>
  <c r="E4878" i="11" s="1"/>
  <c r="E4882" i="11" a="1"/>
  <c r="E4882" i="11" s="1"/>
  <c r="E4924" i="11" a="1"/>
  <c r="E4924" i="11" s="1"/>
  <c r="E4932" i="11" a="1"/>
  <c r="E4932" i="11" s="1"/>
  <c r="E4947" i="11" a="1"/>
  <c r="E4947" i="11" s="1"/>
  <c r="E4950" i="11" a="1"/>
  <c r="E4950" i="11" s="1"/>
  <c r="E4956" i="11" a="1"/>
  <c r="E4956" i="11" s="1"/>
  <c r="E4959" i="11" a="1"/>
  <c r="E4959" i="11" s="1"/>
  <c r="E4962" i="11" a="1"/>
  <c r="E4962" i="11" s="1"/>
  <c r="E4968" i="11" a="1"/>
  <c r="E4968" i="11" s="1"/>
  <c r="E4985" i="11" a="1"/>
  <c r="E4985" i="11" s="1"/>
  <c r="E3502" i="11" a="1"/>
  <c r="E3502" i="11" s="1"/>
  <c r="E3503" i="11" a="1"/>
  <c r="E3503" i="11" s="1"/>
  <c r="E3504" i="11" a="1"/>
  <c r="E3504" i="11" s="1"/>
  <c r="E3505" i="11" a="1"/>
  <c r="E3505" i="11" s="1"/>
  <c r="E3506" i="11" a="1"/>
  <c r="E3506" i="11" s="1"/>
  <c r="E3507" i="11" a="1"/>
  <c r="E3507" i="11" s="1"/>
  <c r="E3508" i="11" a="1"/>
  <c r="E3508" i="11" s="1"/>
  <c r="E3509" i="11" a="1"/>
  <c r="E3509" i="11" s="1"/>
  <c r="E3510" i="11" a="1"/>
  <c r="E3510" i="11" s="1"/>
  <c r="E3511" i="11" a="1"/>
  <c r="E3511" i="11" s="1"/>
  <c r="E3512" i="11" a="1"/>
  <c r="E3512" i="11" s="1"/>
  <c r="E3513" i="11" a="1"/>
  <c r="E3513" i="11" s="1"/>
  <c r="E3514" i="11" a="1"/>
  <c r="E3514" i="11" s="1"/>
  <c r="E3515" i="11" a="1"/>
  <c r="E3515" i="11" s="1"/>
  <c r="E3516" i="11" a="1"/>
  <c r="E3516" i="11" s="1"/>
  <c r="E3517" i="11" a="1"/>
  <c r="E3517" i="11" s="1"/>
  <c r="E3518" i="11" a="1"/>
  <c r="E3518" i="11" s="1"/>
  <c r="E3519" i="11" a="1"/>
  <c r="E3519" i="11" s="1"/>
  <c r="E3520" i="11" a="1"/>
  <c r="E3520" i="11" s="1"/>
  <c r="E3521" i="11" a="1"/>
  <c r="E3521" i="11" s="1"/>
  <c r="E3522" i="11" a="1"/>
  <c r="E3522" i="11" s="1"/>
  <c r="E3523" i="11" a="1"/>
  <c r="E3523" i="11" s="1"/>
  <c r="E3524" i="11" a="1"/>
  <c r="E3524" i="11" s="1"/>
  <c r="E3525" i="11" a="1"/>
  <c r="E3525" i="11" s="1"/>
  <c r="E3526" i="11" a="1"/>
  <c r="E3526" i="11" s="1"/>
  <c r="E3527" i="11" a="1"/>
  <c r="E3527" i="11" s="1"/>
  <c r="E3528" i="11" a="1"/>
  <c r="E3528" i="11" s="1"/>
  <c r="E3529" i="11" a="1"/>
  <c r="E3529" i="11" s="1"/>
  <c r="E3530" i="11" a="1"/>
  <c r="E3530" i="11" s="1"/>
  <c r="E3531" i="11" a="1"/>
  <c r="E3531" i="11" s="1"/>
  <c r="E3532" i="11" a="1"/>
  <c r="E3532" i="11" s="1"/>
  <c r="E3533" i="11" a="1"/>
  <c r="E3533" i="11" s="1"/>
  <c r="E3534" i="11" a="1"/>
  <c r="E3534" i="11" s="1"/>
  <c r="E3535" i="11" a="1"/>
  <c r="E3535" i="11" s="1"/>
  <c r="E3536" i="11" a="1"/>
  <c r="E3536" i="11" s="1"/>
  <c r="E3537" i="11" a="1"/>
  <c r="E3537" i="11" s="1"/>
  <c r="E3538" i="11" a="1"/>
  <c r="E3538" i="11" s="1"/>
  <c r="E3539" i="11" a="1"/>
  <c r="E3539" i="11" s="1"/>
  <c r="E3540" i="11" a="1"/>
  <c r="E3540" i="11" s="1"/>
  <c r="E3541" i="11" a="1"/>
  <c r="E3541" i="11" s="1"/>
  <c r="E3542" i="11" a="1"/>
  <c r="E3542" i="11" s="1"/>
  <c r="E3543" i="11" a="1"/>
  <c r="E3543" i="11" s="1"/>
  <c r="E3544" i="11" a="1"/>
  <c r="E3544" i="11" s="1"/>
  <c r="E3545" i="11" a="1"/>
  <c r="E3545" i="11" s="1"/>
  <c r="E3546" i="11" a="1"/>
  <c r="E3546" i="11" s="1"/>
  <c r="E3547" i="11" a="1"/>
  <c r="E3547" i="11" s="1"/>
  <c r="E3548" i="11" a="1"/>
  <c r="E3548" i="11" s="1"/>
  <c r="E3549" i="11" a="1"/>
  <c r="E3549" i="11" s="1"/>
  <c r="E3550" i="11" a="1"/>
  <c r="E3550" i="11" s="1"/>
  <c r="E3551" i="11" a="1"/>
  <c r="E3551" i="11" s="1"/>
  <c r="E3552" i="11" a="1"/>
  <c r="E3552" i="11" s="1"/>
  <c r="E3553" i="11" a="1"/>
  <c r="E3553" i="11" s="1"/>
  <c r="E3554" i="11" a="1"/>
  <c r="E3554" i="11" s="1"/>
  <c r="E3555" i="11" a="1"/>
  <c r="E3555" i="11" s="1"/>
  <c r="E3556" i="11" a="1"/>
  <c r="E3556" i="11" s="1"/>
  <c r="E3557" i="11" a="1"/>
  <c r="E3557" i="11" s="1"/>
  <c r="E3558" i="11" a="1"/>
  <c r="E3558" i="11" s="1"/>
  <c r="E3559" i="11" a="1"/>
  <c r="E3559" i="11" s="1"/>
  <c r="E3560" i="11" a="1"/>
  <c r="E3560" i="11" s="1"/>
  <c r="E3561" i="11" a="1"/>
  <c r="E3561" i="11" s="1"/>
  <c r="E3562" i="11" a="1"/>
  <c r="E3562" i="11" s="1"/>
  <c r="E3563" i="11" a="1"/>
  <c r="E3563" i="11" s="1"/>
  <c r="E3564" i="11" a="1"/>
  <c r="E3564" i="11" s="1"/>
  <c r="E3565" i="11" a="1"/>
  <c r="E3565" i="11" s="1"/>
  <c r="E3566" i="11" a="1"/>
  <c r="E3566" i="11" s="1"/>
  <c r="E3567" i="11" a="1"/>
  <c r="E3567" i="11" s="1"/>
  <c r="E3568" i="11" a="1"/>
  <c r="E3568" i="11" s="1"/>
  <c r="E3569" i="11" a="1"/>
  <c r="E3569" i="11" s="1"/>
  <c r="E3570" i="11" a="1"/>
  <c r="E3570" i="11" s="1"/>
  <c r="E3571" i="11" a="1"/>
  <c r="E3571" i="11" s="1"/>
  <c r="E3572" i="11" a="1"/>
  <c r="E3572" i="11" s="1"/>
  <c r="E3573" i="11" a="1"/>
  <c r="E3573" i="11" s="1"/>
  <c r="E3574" i="11" a="1"/>
  <c r="E3574" i="11" s="1"/>
  <c r="E3575" i="11" a="1"/>
  <c r="E3575" i="11" s="1"/>
  <c r="E3576" i="11" a="1"/>
  <c r="E3576" i="11" s="1"/>
  <c r="E3577" i="11" a="1"/>
  <c r="E3577" i="11" s="1"/>
  <c r="E3578" i="11" a="1"/>
  <c r="E3578" i="11" s="1"/>
  <c r="E3579" i="11" a="1"/>
  <c r="E3579" i="11" s="1"/>
  <c r="E3580" i="11" a="1"/>
  <c r="E3580" i="11" s="1"/>
  <c r="E3581" i="11" a="1"/>
  <c r="E3581" i="11" s="1"/>
  <c r="E3582" i="11" a="1"/>
  <c r="E3582" i="11" s="1"/>
  <c r="E3583" i="11" a="1"/>
  <c r="E3583" i="11" s="1"/>
  <c r="E3584" i="11" a="1"/>
  <c r="E3584" i="11" s="1"/>
  <c r="E3585" i="11" a="1"/>
  <c r="E3585" i="11" s="1"/>
  <c r="E3586" i="11" a="1"/>
  <c r="E3586" i="11" s="1"/>
  <c r="E3587" i="11" a="1"/>
  <c r="E3587" i="11" s="1"/>
  <c r="E3588" i="11" a="1"/>
  <c r="E3588" i="11" s="1"/>
  <c r="E3589" i="11" a="1"/>
  <c r="E3589" i="11" s="1"/>
  <c r="E3590" i="11" a="1"/>
  <c r="E3590" i="11" s="1"/>
  <c r="E3591" i="11" a="1"/>
  <c r="E3591" i="11" s="1"/>
  <c r="E3592" i="11" a="1"/>
  <c r="E3592" i="11" s="1"/>
  <c r="E3593" i="11" a="1"/>
  <c r="E3593" i="11" s="1"/>
  <c r="E3594" i="11" a="1"/>
  <c r="E3594" i="11" s="1"/>
  <c r="E3595" i="11" a="1"/>
  <c r="E3595" i="11" s="1"/>
  <c r="E3596" i="11" a="1"/>
  <c r="E3596" i="11" s="1"/>
  <c r="E3597" i="11" a="1"/>
  <c r="E3597" i="11" s="1"/>
  <c r="E3598" i="11" a="1"/>
  <c r="E3598" i="11" s="1"/>
  <c r="E3599" i="11" a="1"/>
  <c r="E3599" i="11" s="1"/>
  <c r="E3600" i="11" a="1"/>
  <c r="E3600" i="11" s="1"/>
  <c r="E3601" i="11" a="1"/>
  <c r="E3601" i="11" s="1"/>
  <c r="E3602" i="11" a="1"/>
  <c r="E3602" i="11" s="1"/>
  <c r="E3603" i="11" a="1"/>
  <c r="E3603" i="11" s="1"/>
  <c r="E3604" i="11" a="1"/>
  <c r="E3604" i="11" s="1"/>
  <c r="E3605" i="11" a="1"/>
  <c r="E3605" i="11" s="1"/>
  <c r="E3606" i="11" a="1"/>
  <c r="E3606" i="11" s="1"/>
  <c r="E3607" i="11" a="1"/>
  <c r="E3607" i="11" s="1"/>
  <c r="E3608" i="11" a="1"/>
  <c r="E3608" i="11" s="1"/>
  <c r="E3609" i="11" a="1"/>
  <c r="E3609" i="11" s="1"/>
  <c r="E3610" i="11" a="1"/>
  <c r="E3610" i="11" s="1"/>
  <c r="E3611" i="11" a="1"/>
  <c r="E3611" i="11" s="1"/>
  <c r="E3612" i="11" a="1"/>
  <c r="E3612" i="11" s="1"/>
  <c r="E3613" i="11" a="1"/>
  <c r="E3613" i="11" s="1"/>
  <c r="E3614" i="11" a="1"/>
  <c r="E3614" i="11" s="1"/>
  <c r="E3615" i="11" a="1"/>
  <c r="E3615" i="11" s="1"/>
  <c r="E3616" i="11" a="1"/>
  <c r="E3616" i="11" s="1"/>
  <c r="E3617" i="11" a="1"/>
  <c r="E3617" i="11" s="1"/>
  <c r="E3618" i="11" a="1"/>
  <c r="E3618" i="11" s="1"/>
  <c r="E3619" i="11" a="1"/>
  <c r="E3619" i="11" s="1"/>
  <c r="E3620" i="11" a="1"/>
  <c r="E3620" i="11" s="1"/>
  <c r="E3621" i="11" a="1"/>
  <c r="E3621" i="11" s="1"/>
  <c r="E3622" i="11" a="1"/>
  <c r="E3622" i="11" s="1"/>
  <c r="E3623" i="11" a="1"/>
  <c r="E3623" i="11" s="1"/>
  <c r="E3624" i="11" a="1"/>
  <c r="E3624" i="11" s="1"/>
  <c r="E3625" i="11" a="1"/>
  <c r="E3625" i="11" s="1"/>
  <c r="E3626" i="11" a="1"/>
  <c r="E3626" i="11" s="1"/>
  <c r="E3627" i="11" a="1"/>
  <c r="E3627" i="11" s="1"/>
  <c r="E3628" i="11" a="1"/>
  <c r="E3628" i="11" s="1"/>
  <c r="E3629" i="11" a="1"/>
  <c r="E3629" i="11" s="1"/>
  <c r="E3630" i="11" a="1"/>
  <c r="E3630" i="11" s="1"/>
  <c r="E3631" i="11" a="1"/>
  <c r="E3631" i="11" s="1"/>
  <c r="E3632" i="11" a="1"/>
  <c r="E3632" i="11" s="1"/>
  <c r="E3633" i="11" a="1"/>
  <c r="E3633" i="11" s="1"/>
  <c r="E3634" i="11" a="1"/>
  <c r="E3634" i="11" s="1"/>
  <c r="E3635" i="11" a="1"/>
  <c r="E3635" i="11" s="1"/>
  <c r="E3636" i="11" a="1"/>
  <c r="E3636" i="11" s="1"/>
  <c r="E3637" i="11" a="1"/>
  <c r="E3637" i="11" s="1"/>
  <c r="E3638" i="11" a="1"/>
  <c r="E3638" i="11" s="1"/>
  <c r="E3639" i="11" a="1"/>
  <c r="E3639" i="11" s="1"/>
  <c r="E3640" i="11" a="1"/>
  <c r="E3640" i="11" s="1"/>
  <c r="E3641" i="11" a="1"/>
  <c r="E3641" i="11" s="1"/>
  <c r="E3642" i="11" a="1"/>
  <c r="E3642" i="11" s="1"/>
  <c r="E3643" i="11" a="1"/>
  <c r="E3643" i="11" s="1"/>
  <c r="E3644" i="11" a="1"/>
  <c r="E3644" i="11" s="1"/>
  <c r="E3645" i="11" a="1"/>
  <c r="E3645" i="11" s="1"/>
  <c r="E3646" i="11" a="1"/>
  <c r="E3646" i="11" s="1"/>
  <c r="E3647" i="11" a="1"/>
  <c r="E3647" i="11" s="1"/>
  <c r="E3648" i="11" a="1"/>
  <c r="E3648" i="11" s="1"/>
  <c r="E3649" i="11" a="1"/>
  <c r="E3649" i="11" s="1"/>
  <c r="E3650" i="11" a="1"/>
  <c r="E3650" i="11" s="1"/>
  <c r="E3651" i="11" a="1"/>
  <c r="E3651" i="11" s="1"/>
  <c r="E3652" i="11" a="1"/>
  <c r="E3652" i="11" s="1"/>
  <c r="E3653" i="11" a="1"/>
  <c r="E3653" i="11" s="1"/>
  <c r="E3654" i="11" a="1"/>
  <c r="E3654" i="11" s="1"/>
  <c r="E3655" i="11" a="1"/>
  <c r="E3655" i="11" s="1"/>
  <c r="E3656" i="11" a="1"/>
  <c r="E3656" i="11" s="1"/>
  <c r="E3657" i="11" a="1"/>
  <c r="E3657" i="11" s="1"/>
  <c r="E3658" i="11" a="1"/>
  <c r="E3658" i="11" s="1"/>
  <c r="E3659" i="11" a="1"/>
  <c r="E3659" i="11" s="1"/>
  <c r="E3660" i="11" a="1"/>
  <c r="E3660" i="11" s="1"/>
  <c r="E3661" i="11" a="1"/>
  <c r="E3661" i="11" s="1"/>
  <c r="E3662" i="11" a="1"/>
  <c r="E3662" i="11" s="1"/>
  <c r="E3663" i="11" a="1"/>
  <c r="E3663" i="11" s="1"/>
  <c r="E3664" i="11" a="1"/>
  <c r="E3664" i="11" s="1"/>
  <c r="E3665" i="11" a="1"/>
  <c r="E3665" i="11" s="1"/>
  <c r="E3666" i="11" a="1"/>
  <c r="E3666" i="11" s="1"/>
  <c r="E3667" i="11" a="1"/>
  <c r="E3667" i="11" s="1"/>
  <c r="E3668" i="11" a="1"/>
  <c r="E3668" i="11" s="1"/>
  <c r="E3669" i="11" a="1"/>
  <c r="E3669" i="11" s="1"/>
  <c r="E3670" i="11" a="1"/>
  <c r="E3670" i="11" s="1"/>
  <c r="E3671" i="11" a="1"/>
  <c r="E3671" i="11" s="1"/>
  <c r="E3672" i="11" a="1"/>
  <c r="E3672" i="11" s="1"/>
  <c r="E3673" i="11" a="1"/>
  <c r="E3673" i="11" s="1"/>
  <c r="E3674" i="11" a="1"/>
  <c r="E3674" i="11" s="1"/>
  <c r="E3675" i="11" a="1"/>
  <c r="E3675" i="11" s="1"/>
  <c r="E3676" i="11" a="1"/>
  <c r="E3676" i="11" s="1"/>
  <c r="E3677" i="11" a="1"/>
  <c r="E3677" i="11" s="1"/>
  <c r="E3678" i="11" a="1"/>
  <c r="E3678" i="11" s="1"/>
  <c r="E3679" i="11" a="1"/>
  <c r="E3679" i="11" s="1"/>
  <c r="E3680" i="11" a="1"/>
  <c r="E3680" i="11" s="1"/>
  <c r="E3681" i="11" a="1"/>
  <c r="E3681" i="11" s="1"/>
  <c r="E3682" i="11" a="1"/>
  <c r="E3682" i="11" s="1"/>
  <c r="E3683" i="11" a="1"/>
  <c r="E3683" i="11" s="1"/>
  <c r="E3684" i="11" a="1"/>
  <c r="E3684" i="11" s="1"/>
  <c r="E3685" i="11" a="1"/>
  <c r="E3685" i="11" s="1"/>
  <c r="E3686" i="11" a="1"/>
  <c r="E3686" i="11" s="1"/>
  <c r="E3687" i="11" a="1"/>
  <c r="E3687" i="11" s="1"/>
  <c r="E3688" i="11" a="1"/>
  <c r="E3688" i="11" s="1"/>
  <c r="E3689" i="11" a="1"/>
  <c r="E3689" i="11" s="1"/>
  <c r="E3690" i="11" a="1"/>
  <c r="E3690" i="11" s="1"/>
  <c r="E3691" i="11" a="1"/>
  <c r="E3691" i="11" s="1"/>
  <c r="E3692" i="11" a="1"/>
  <c r="E3692" i="11" s="1"/>
  <c r="E3693" i="11" a="1"/>
  <c r="E3693" i="11" s="1"/>
  <c r="E3694" i="11" a="1"/>
  <c r="E3694" i="11" s="1"/>
  <c r="E3695" i="11" a="1"/>
  <c r="E3695" i="11" s="1"/>
  <c r="E3696" i="11" a="1"/>
  <c r="E3696" i="11" s="1"/>
  <c r="E3697" i="11" a="1"/>
  <c r="E3697" i="11" s="1"/>
  <c r="E3698" i="11" a="1"/>
  <c r="E3698" i="11" s="1"/>
  <c r="E3699" i="11" a="1"/>
  <c r="E3699" i="11" s="1"/>
  <c r="E3700" i="11" a="1"/>
  <c r="E3700" i="11" s="1"/>
  <c r="E3701" i="11" a="1"/>
  <c r="E3701" i="11" s="1"/>
  <c r="E3702" i="11" a="1"/>
  <c r="E3702" i="11" s="1"/>
  <c r="E3703" i="11" a="1"/>
  <c r="E3703" i="11" s="1"/>
  <c r="E3704" i="11" a="1"/>
  <c r="E3704" i="11" s="1"/>
  <c r="E3705" i="11" a="1"/>
  <c r="E3705" i="11" s="1"/>
  <c r="E3706" i="11" a="1"/>
  <c r="E3706" i="11" s="1"/>
  <c r="E3707" i="11" a="1"/>
  <c r="E3707" i="11" s="1"/>
  <c r="E3708" i="11" a="1"/>
  <c r="E3708" i="11" s="1"/>
  <c r="E3709" i="11" a="1"/>
  <c r="E3709" i="11" s="1"/>
  <c r="E3710" i="11" a="1"/>
  <c r="E3710" i="11" s="1"/>
  <c r="E3711" i="11" a="1"/>
  <c r="E3711" i="11" s="1"/>
  <c r="E3712" i="11" a="1"/>
  <c r="E3712" i="11" s="1"/>
  <c r="E3713" i="11" a="1"/>
  <c r="E3713" i="11" s="1"/>
  <c r="E3719" i="11" a="1"/>
  <c r="E3719" i="11" s="1"/>
  <c r="E3721" i="11" a="1"/>
  <c r="E3721" i="11" s="1"/>
  <c r="E125" i="11" a="1"/>
  <c r="E125" i="11" s="1"/>
  <c r="E216" i="11" a="1"/>
  <c r="E216" i="11" s="1"/>
  <c r="E257" i="11" a="1"/>
  <c r="E257" i="11" s="1"/>
  <c r="E351" i="11" a="1"/>
  <c r="E351" i="11" s="1"/>
  <c r="E3724" i="11" a="1"/>
  <c r="E3724" i="11" s="1"/>
  <c r="E3725" i="11" a="1"/>
  <c r="E3725" i="11" s="1"/>
  <c r="E3726" i="11" a="1"/>
  <c r="E3726" i="11" s="1"/>
  <c r="E3727" i="11" a="1"/>
  <c r="E3727" i="11" s="1"/>
  <c r="E3728" i="11" a="1"/>
  <c r="E3728" i="11" s="1"/>
  <c r="E3729" i="11" a="1"/>
  <c r="E3729" i="11" s="1"/>
  <c r="E3730" i="11" a="1"/>
  <c r="E3730" i="11" s="1"/>
  <c r="E3731" i="11" a="1"/>
  <c r="E3731" i="11" s="1"/>
  <c r="E3732" i="11" a="1"/>
  <c r="E3732" i="11" s="1"/>
  <c r="E3733" i="11" a="1"/>
  <c r="E3733" i="11" s="1"/>
  <c r="E3734" i="11" a="1"/>
  <c r="E3734" i="11" s="1"/>
  <c r="E3735" i="11" a="1"/>
  <c r="E3735" i="11" s="1"/>
  <c r="E3736" i="11" a="1"/>
  <c r="E3736" i="11" s="1"/>
  <c r="E3737" i="11" a="1"/>
  <c r="E3737" i="11" s="1"/>
  <c r="E3738" i="11" a="1"/>
  <c r="E3738" i="11" s="1"/>
  <c r="E3739" i="11" a="1"/>
  <c r="E3739" i="11" s="1"/>
  <c r="E3740" i="11" a="1"/>
  <c r="E3740" i="11" s="1"/>
  <c r="E3741" i="11" a="1"/>
  <c r="E3741" i="11" s="1"/>
  <c r="E3742" i="11" a="1"/>
  <c r="E3742" i="11" s="1"/>
  <c r="E3743" i="11" a="1"/>
  <c r="E3743" i="11" s="1"/>
  <c r="E3744" i="11" a="1"/>
  <c r="E3744" i="11" s="1"/>
  <c r="E3745" i="11" a="1"/>
  <c r="E3745" i="11" s="1"/>
  <c r="E3746" i="11" a="1"/>
  <c r="E3746" i="11" s="1"/>
  <c r="E3747" i="11" a="1"/>
  <c r="E3747" i="11" s="1"/>
  <c r="E3748" i="11" a="1"/>
  <c r="E3748" i="11" s="1"/>
  <c r="E3749" i="11" a="1"/>
  <c r="E3749" i="11" s="1"/>
  <c r="E3750" i="11" a="1"/>
  <c r="E3750" i="11" s="1"/>
  <c r="E3751" i="11" a="1"/>
  <c r="E3751" i="11" s="1"/>
  <c r="E3752" i="11" a="1"/>
  <c r="E3752" i="11" s="1"/>
  <c r="E3753" i="11" a="1"/>
  <c r="E3753" i="11" s="1"/>
  <c r="E3754" i="11" a="1"/>
  <c r="E3754" i="11" s="1"/>
  <c r="E3755" i="11" a="1"/>
  <c r="E3755" i="11" s="1"/>
  <c r="E3756" i="11" a="1"/>
  <c r="E3756" i="11" s="1"/>
  <c r="E3757" i="11" a="1"/>
  <c r="E3757" i="11" s="1"/>
  <c r="E3758" i="11" a="1"/>
  <c r="E3758" i="11" s="1"/>
  <c r="E3759" i="11" a="1"/>
  <c r="E3759" i="11" s="1"/>
  <c r="E3760" i="11" a="1"/>
  <c r="E3760" i="11" s="1"/>
  <c r="E3761" i="11" a="1"/>
  <c r="E3761" i="11" s="1"/>
  <c r="E3762" i="11" a="1"/>
  <c r="E3762" i="11" s="1"/>
  <c r="E3763" i="11" a="1"/>
  <c r="E3763" i="11" s="1"/>
  <c r="E3764" i="11" a="1"/>
  <c r="E3764" i="11" s="1"/>
  <c r="E3765" i="11" a="1"/>
  <c r="E3765" i="11" s="1"/>
  <c r="E3766" i="11" a="1"/>
  <c r="E3766" i="11" s="1"/>
  <c r="E3767" i="11" a="1"/>
  <c r="E3767" i="11" s="1"/>
  <c r="E3768" i="11" a="1"/>
  <c r="E3768" i="11" s="1"/>
  <c r="E3769" i="11" a="1"/>
  <c r="E3769" i="11" s="1"/>
  <c r="E3770" i="11" a="1"/>
  <c r="E3770" i="11" s="1"/>
  <c r="E3771" i="11" a="1"/>
  <c r="E3771" i="11" s="1"/>
  <c r="E3772" i="11" a="1"/>
  <c r="E3772" i="11" s="1"/>
  <c r="E3773" i="11" a="1"/>
  <c r="E3773" i="11" s="1"/>
  <c r="E3774" i="11" a="1"/>
  <c r="E3774" i="11" s="1"/>
  <c r="E3775" i="11" a="1"/>
  <c r="E3775" i="11" s="1"/>
  <c r="E3776" i="11" a="1"/>
  <c r="E3776" i="11" s="1"/>
  <c r="E3777" i="11" a="1"/>
  <c r="E3777" i="11" s="1"/>
  <c r="E3778" i="11" a="1"/>
  <c r="E3778" i="11" s="1"/>
  <c r="E3779" i="11" a="1"/>
  <c r="E3779" i="11" s="1"/>
  <c r="E3780" i="11" a="1"/>
  <c r="E3780" i="11" s="1"/>
  <c r="E3781" i="11" a="1"/>
  <c r="E3781" i="11" s="1"/>
  <c r="E3782" i="11" a="1"/>
  <c r="E3782" i="11" s="1"/>
  <c r="E3783" i="11" a="1"/>
  <c r="E3783" i="11" s="1"/>
  <c r="E3828" i="11" a="1"/>
  <c r="E3828" i="11" s="1"/>
  <c r="E3832" i="11" a="1"/>
  <c r="E3832" i="11" s="1"/>
  <c r="E3840" i="11" a="1"/>
  <c r="E3840" i="11" s="1"/>
  <c r="E3847" i="11" a="1"/>
  <c r="E3847" i="11" s="1"/>
  <c r="E3879" i="11" a="1"/>
  <c r="E3879" i="11" s="1"/>
  <c r="E3882" i="11" a="1"/>
  <c r="E3882" i="11" s="1"/>
  <c r="E4069" i="11" a="1"/>
  <c r="E4069" i="11" s="1"/>
  <c r="E4309" i="11" a="1"/>
  <c r="E4309" i="11" s="1"/>
  <c r="E4335" i="11" a="1"/>
  <c r="E4335" i="11" s="1"/>
  <c r="E4342" i="11" a="1"/>
  <c r="E4342" i="11" s="1"/>
  <c r="E4508" i="11" a="1"/>
  <c r="E4508" i="11" s="1"/>
  <c r="E4512" i="11" a="1"/>
  <c r="E4512" i="11" s="1"/>
  <c r="E4530" i="11" a="1"/>
  <c r="E4530" i="11" s="1"/>
  <c r="E4533" i="11" a="1"/>
  <c r="E4533" i="11" s="1"/>
  <c r="E4541" i="11" a="1"/>
  <c r="E4541" i="11" s="1"/>
  <c r="E4545" i="11" a="1"/>
  <c r="E4545" i="11" s="1"/>
  <c r="E4573" i="11" a="1"/>
  <c r="E4573" i="11" s="1"/>
  <c r="E4576" i="11" a="1"/>
  <c r="E4576" i="11" s="1"/>
  <c r="E4582" i="11" a="1"/>
  <c r="E4582" i="11" s="1"/>
  <c r="E4637" i="11" a="1"/>
  <c r="E4637" i="11" s="1"/>
  <c r="E4650" i="11" a="1"/>
  <c r="E4650" i="11" s="1"/>
  <c r="E4652" i="11" a="1"/>
  <c r="E4652" i="11" s="1"/>
  <c r="E4654" i="11" a="1"/>
  <c r="E4654" i="11" s="1"/>
  <c r="E4686" i="11" a="1"/>
  <c r="E4686" i="11" s="1"/>
  <c r="E4687" i="11" a="1"/>
  <c r="E4687" i="11" s="1"/>
  <c r="E4695" i="11" a="1"/>
  <c r="E4695" i="11" s="1"/>
  <c r="E4701" i="11" a="1"/>
  <c r="E4701" i="11" s="1"/>
  <c r="E4708" i="11" a="1"/>
  <c r="E4708" i="11" s="1"/>
  <c r="E4710" i="11" a="1"/>
  <c r="E4710" i="11" s="1"/>
  <c r="E4715" i="11" a="1"/>
  <c r="E4715" i="11" s="1"/>
  <c r="E4734" i="11" a="1"/>
  <c r="E4734" i="11" s="1"/>
  <c r="E4736" i="11" a="1"/>
  <c r="E4736" i="11" s="1"/>
  <c r="E4740" i="11" a="1"/>
  <c r="E4740" i="11" s="1"/>
  <c r="E4758" i="11" a="1"/>
  <c r="E4758" i="11" s="1"/>
  <c r="E4766" i="11" a="1"/>
  <c r="E4766" i="11" s="1"/>
  <c r="E4776" i="11" a="1"/>
  <c r="E4776" i="11" s="1"/>
  <c r="E4782" i="11" a="1"/>
  <c r="E4782" i="11" s="1"/>
  <c r="E4790" i="11" a="1"/>
  <c r="E4790" i="11" s="1"/>
  <c r="E4798" i="11" a="1"/>
  <c r="E4798" i="11" s="1"/>
  <c r="E4819" i="11" a="1"/>
  <c r="E4819" i="11" s="1"/>
  <c r="E4822" i="11" a="1"/>
  <c r="E4822" i="11" s="1"/>
  <c r="E4824" i="11" a="1"/>
  <c r="E4824" i="11" s="1"/>
  <c r="E4827" i="11" a="1"/>
  <c r="E4827" i="11" s="1"/>
  <c r="E4859" i="11" a="1"/>
  <c r="E4859" i="11" s="1"/>
  <c r="E4863" i="11" a="1"/>
  <c r="E4863" i="11" s="1"/>
  <c r="E4876" i="11" a="1"/>
  <c r="E4876" i="11" s="1"/>
  <c r="E4893" i="11" a="1"/>
  <c r="E4893" i="11" s="1"/>
  <c r="E4911" i="11" a="1"/>
  <c r="E4911" i="11" s="1"/>
  <c r="E4915" i="11" a="1"/>
  <c r="E4915" i="11" s="1"/>
  <c r="E4917" i="11" a="1"/>
  <c r="E4917" i="11" s="1"/>
  <c r="E4925" i="11" a="1"/>
  <c r="E4925" i="11" s="1"/>
  <c r="E4928" i="11" a="1"/>
  <c r="E4928" i="11" s="1"/>
  <c r="E4941" i="11" a="1"/>
  <c r="E4941" i="11" s="1"/>
  <c r="E4942" i="11" a="1"/>
  <c r="E4942" i="11" s="1"/>
  <c r="E4957" i="11" a="1"/>
  <c r="E4957" i="11" s="1"/>
  <c r="E4344" i="11" a="1"/>
  <c r="E4344" i="11" s="1"/>
  <c r="E4345" i="11" a="1"/>
  <c r="E4345" i="11" s="1"/>
  <c r="E4346" i="11" a="1"/>
  <c r="E4346" i="11" s="1"/>
  <c r="E4347" i="11" a="1"/>
  <c r="E4347" i="11" s="1"/>
  <c r="E4348" i="11" a="1"/>
  <c r="E4348" i="11" s="1"/>
  <c r="E4349" i="11" a="1"/>
  <c r="E4349" i="11" s="1"/>
  <c r="E4350" i="11" a="1"/>
  <c r="E4350" i="11" s="1"/>
  <c r="E4351" i="11" a="1"/>
  <c r="E4351" i="11" s="1"/>
  <c r="E4352" i="11" a="1"/>
  <c r="E4352" i="11" s="1"/>
  <c r="E4353" i="11" a="1"/>
  <c r="E4353" i="11" s="1"/>
  <c r="E4354" i="11" a="1"/>
  <c r="E4354" i="11" s="1"/>
  <c r="E4355" i="11" a="1"/>
  <c r="E4355" i="11" s="1"/>
  <c r="E4356" i="11" a="1"/>
  <c r="E4356" i="11" s="1"/>
  <c r="E4357" i="11" a="1"/>
  <c r="E4357" i="11" s="1"/>
  <c r="E4358" i="11" a="1"/>
  <c r="E4358" i="11" s="1"/>
  <c r="E4359" i="11" a="1"/>
  <c r="E4359" i="11" s="1"/>
  <c r="E4360" i="11" a="1"/>
  <c r="E4360" i="11" s="1"/>
  <c r="E4361" i="11" a="1"/>
  <c r="E4361" i="11" s="1"/>
  <c r="E4362" i="11" a="1"/>
  <c r="E4362" i="11" s="1"/>
  <c r="E4363" i="11" a="1"/>
  <c r="E4363" i="11" s="1"/>
  <c r="E4364" i="11" a="1"/>
  <c r="E4364" i="11" s="1"/>
  <c r="E4365" i="11" a="1"/>
  <c r="E4365" i="11" s="1"/>
  <c r="E4366" i="11" a="1"/>
  <c r="E4366" i="11" s="1"/>
  <c r="E4367" i="11" a="1"/>
  <c r="E4367" i="11" s="1"/>
  <c r="E4368" i="11" a="1"/>
  <c r="E4368" i="11" s="1"/>
  <c r="E4369" i="11" a="1"/>
  <c r="E4369" i="11" s="1"/>
  <c r="E4370" i="11" a="1"/>
  <c r="E4370" i="11" s="1"/>
  <c r="E4371" i="11" a="1"/>
  <c r="E4371" i="11" s="1"/>
  <c r="E4372" i="11" a="1"/>
  <c r="E4372" i="11" s="1"/>
  <c r="E4373" i="11" a="1"/>
  <c r="E4373" i="11" s="1"/>
  <c r="E4374" i="11" a="1"/>
  <c r="E4374" i="11" s="1"/>
  <c r="E4375" i="11" a="1"/>
  <c r="E4375" i="11" s="1"/>
  <c r="E4376" i="11" a="1"/>
  <c r="E4376" i="11" s="1"/>
  <c r="E4377" i="11" a="1"/>
  <c r="E4377" i="11" s="1"/>
  <c r="E4378" i="11" a="1"/>
  <c r="E4378" i="11" s="1"/>
  <c r="E4379" i="11" a="1"/>
  <c r="E4379" i="11" s="1"/>
  <c r="E4380" i="11" a="1"/>
  <c r="E4380" i="11" s="1"/>
  <c r="E4381" i="11" a="1"/>
  <c r="E4381" i="11" s="1"/>
  <c r="E4382" i="11" a="1"/>
  <c r="E4382" i="11" s="1"/>
  <c r="E4383" i="11" a="1"/>
  <c r="E4383" i="11" s="1"/>
  <c r="E4384" i="11" a="1"/>
  <c r="E4384" i="11" s="1"/>
  <c r="E4385" i="11" a="1"/>
  <c r="E4385" i="11" s="1"/>
  <c r="E4386" i="11" a="1"/>
  <c r="E4386" i="11" s="1"/>
  <c r="E4387" i="11" a="1"/>
  <c r="E4387" i="11" s="1"/>
  <c r="E4388" i="11" a="1"/>
  <c r="E4388" i="11" s="1"/>
  <c r="E4389" i="11" a="1"/>
  <c r="E4389" i="11" s="1"/>
  <c r="E4390" i="11" a="1"/>
  <c r="E4390" i="11" s="1"/>
  <c r="E4391" i="11" a="1"/>
  <c r="E4391" i="11" s="1"/>
  <c r="E4392" i="11" a="1"/>
  <c r="E4392" i="11" s="1"/>
  <c r="E4393" i="11" a="1"/>
  <c r="E4393" i="11" s="1"/>
  <c r="E4394" i="11" a="1"/>
  <c r="E4394" i="11" s="1"/>
  <c r="E4395" i="11" a="1"/>
  <c r="E4395" i="11" s="1"/>
  <c r="E4396" i="11" a="1"/>
  <c r="E4396" i="11" s="1"/>
  <c r="E4397" i="11" a="1"/>
  <c r="E4397" i="11" s="1"/>
  <c r="E4398" i="11" a="1"/>
  <c r="E4398" i="11" s="1"/>
  <c r="E4399" i="11" a="1"/>
  <c r="E4399" i="11" s="1"/>
  <c r="E4400" i="11" a="1"/>
  <c r="E4400" i="11" s="1"/>
  <c r="E4401" i="11" a="1"/>
  <c r="E4401" i="11" s="1"/>
  <c r="E4402" i="11" a="1"/>
  <c r="E4402" i="11" s="1"/>
  <c r="E4403" i="11" a="1"/>
  <c r="E4403" i="11" s="1"/>
  <c r="E4404" i="11" a="1"/>
  <c r="E4404" i="11" s="1"/>
  <c r="E4405" i="11" a="1"/>
  <c r="E4405" i="11" s="1"/>
  <c r="E4406" i="11" a="1"/>
  <c r="E4406" i="11" s="1"/>
  <c r="E4407" i="11" a="1"/>
  <c r="E4407" i="11" s="1"/>
  <c r="E4408" i="11" a="1"/>
  <c r="E4408" i="11" s="1"/>
  <c r="E4409" i="11" a="1"/>
  <c r="E4409" i="11" s="1"/>
  <c r="E4410" i="11" a="1"/>
  <c r="E4410" i="11" s="1"/>
  <c r="E4411" i="11" a="1"/>
  <c r="E4411" i="11" s="1"/>
  <c r="E4412" i="11" a="1"/>
  <c r="E4412" i="11" s="1"/>
  <c r="E4413" i="11" a="1"/>
  <c r="E4413" i="11" s="1"/>
  <c r="E4414" i="11" a="1"/>
  <c r="E4414" i="11" s="1"/>
  <c r="E4415" i="11" a="1"/>
  <c r="E4415" i="11" s="1"/>
  <c r="E4416" i="11" a="1"/>
  <c r="E4416" i="11" s="1"/>
  <c r="E4417" i="11" a="1"/>
  <c r="E4417" i="11" s="1"/>
  <c r="E4418" i="11" a="1"/>
  <c r="E4418" i="11" s="1"/>
  <c r="E4419" i="11" a="1"/>
  <c r="E4419" i="11" s="1"/>
  <c r="E4420" i="11" a="1"/>
  <c r="E4420" i="11" s="1"/>
  <c r="E4421" i="11" a="1"/>
  <c r="E4421" i="11" s="1"/>
  <c r="E4422" i="11" a="1"/>
  <c r="E4422" i="11" s="1"/>
  <c r="E4423" i="11" a="1"/>
  <c r="E4423" i="11" s="1"/>
  <c r="E4424" i="11" a="1"/>
  <c r="E4424" i="11" s="1"/>
  <c r="E4425" i="11" a="1"/>
  <c r="E4425" i="11" s="1"/>
  <c r="E4426" i="11" a="1"/>
  <c r="E4426" i="11" s="1"/>
  <c r="E4427" i="11" a="1"/>
  <c r="E4427" i="11" s="1"/>
  <c r="E4428" i="11" a="1"/>
  <c r="E4428" i="11" s="1"/>
  <c r="E4429" i="11" a="1"/>
  <c r="E4429" i="11" s="1"/>
  <c r="E4430" i="11" a="1"/>
  <c r="E4430" i="11" s="1"/>
  <c r="E4431" i="11" a="1"/>
  <c r="E4431" i="11" s="1"/>
  <c r="E4432" i="11" a="1"/>
  <c r="E4432" i="11" s="1"/>
  <c r="E4433" i="11" a="1"/>
  <c r="E4433" i="11" s="1"/>
  <c r="E4434" i="11" a="1"/>
  <c r="E4434" i="11" s="1"/>
  <c r="E4435" i="11" a="1"/>
  <c r="E4435" i="11" s="1"/>
  <c r="E4436" i="11" a="1"/>
  <c r="E4436" i="11" s="1"/>
  <c r="E4437" i="11" a="1"/>
  <c r="E4437" i="11" s="1"/>
  <c r="E4438" i="11" a="1"/>
  <c r="E4438" i="11" s="1"/>
  <c r="E4439" i="11" a="1"/>
  <c r="E4439" i="11" s="1"/>
  <c r="E4440" i="11" a="1"/>
  <c r="E4440" i="11" s="1"/>
  <c r="E4441" i="11" a="1"/>
  <c r="E4441" i="11" s="1"/>
  <c r="E4442" i="11" a="1"/>
  <c r="E4442" i="11" s="1"/>
  <c r="E4443" i="11" a="1"/>
  <c r="E4443" i="11" s="1"/>
  <c r="E4444" i="11" a="1"/>
  <c r="E4444" i="11" s="1"/>
  <c r="E4445" i="11" a="1"/>
  <c r="E4445" i="11" s="1"/>
  <c r="E4446" i="11" a="1"/>
  <c r="E4446" i="11" s="1"/>
  <c r="E4447" i="11" a="1"/>
  <c r="E4447" i="11" s="1"/>
  <c r="E4448" i="11" a="1"/>
  <c r="E4448" i="11" s="1"/>
  <c r="E4449" i="11" a="1"/>
  <c r="E4449" i="11" s="1"/>
  <c r="E4450" i="11" a="1"/>
  <c r="E4450" i="11" s="1"/>
  <c r="E4451" i="11" a="1"/>
  <c r="E4451" i="11" s="1"/>
  <c r="E4452" i="11" a="1"/>
  <c r="E4452" i="11" s="1"/>
  <c r="E4453" i="11" a="1"/>
  <c r="E4453" i="11" s="1"/>
  <c r="E4454" i="11" a="1"/>
  <c r="E4454" i="11" s="1"/>
  <c r="E4455" i="11" a="1"/>
  <c r="E4455" i="11" s="1"/>
  <c r="E4456" i="11" a="1"/>
  <c r="E4456" i="11" s="1"/>
  <c r="E4457" i="11" a="1"/>
  <c r="E4457" i="11" s="1"/>
  <c r="E4458" i="11" a="1"/>
  <c r="E4458" i="11" s="1"/>
  <c r="E4459" i="11" a="1"/>
  <c r="E4459" i="11" s="1"/>
  <c r="E4460" i="11" a="1"/>
  <c r="E4460" i="11" s="1"/>
  <c r="E4461" i="11" a="1"/>
  <c r="E4461" i="11" s="1"/>
  <c r="E4462" i="11" a="1"/>
  <c r="E4462" i="11" s="1"/>
  <c r="E4463" i="11" a="1"/>
  <c r="E4463" i="11" s="1"/>
  <c r="E4464" i="11" a="1"/>
  <c r="E4464" i="11" s="1"/>
  <c r="E4465" i="11" a="1"/>
  <c r="E4465" i="11" s="1"/>
  <c r="E4466" i="11" a="1"/>
  <c r="E4466" i="11" s="1"/>
  <c r="E4467" i="11" a="1"/>
  <c r="E4467" i="11" s="1"/>
  <c r="E4468" i="11" a="1"/>
  <c r="E4468" i="11" s="1"/>
  <c r="E4469" i="11" a="1"/>
  <c r="E4469" i="11" s="1"/>
  <c r="E4470" i="11" a="1"/>
  <c r="E4470" i="11" s="1"/>
  <c r="E4471" i="11" a="1"/>
  <c r="E4471" i="11" s="1"/>
  <c r="E4472" i="11" a="1"/>
  <c r="E4472" i="11" s="1"/>
  <c r="E4473" i="11" a="1"/>
  <c r="E4473" i="11" s="1"/>
  <c r="E4474" i="11" a="1"/>
  <c r="E4474" i="11" s="1"/>
  <c r="E4475" i="11" a="1"/>
  <c r="E4475" i="11" s="1"/>
  <c r="E4476" i="11" a="1"/>
  <c r="E4476" i="11" s="1"/>
  <c r="E4477" i="11" a="1"/>
  <c r="E4477" i="11" s="1"/>
  <c r="E4478" i="11" a="1"/>
  <c r="E4478" i="11" s="1"/>
  <c r="E4479" i="11" a="1"/>
  <c r="E4479" i="11" s="1"/>
  <c r="E4480" i="11" a="1"/>
  <c r="E4480" i="11" s="1"/>
  <c r="E4481" i="11" a="1"/>
  <c r="E4481" i="11" s="1"/>
  <c r="E4482" i="11" a="1"/>
  <c r="E4482" i="11" s="1"/>
  <c r="E4483" i="11" a="1"/>
  <c r="E4483" i="11" s="1"/>
  <c r="E4484" i="11" a="1"/>
  <c r="E4484" i="11" s="1"/>
  <c r="E4485" i="11" a="1"/>
  <c r="E4485" i="11" s="1"/>
  <c r="E4486" i="11" a="1"/>
  <c r="E4486" i="11" s="1"/>
  <c r="E4490" i="11" a="1"/>
  <c r="E4490" i="11" s="1"/>
  <c r="E4502" i="11" a="1"/>
  <c r="E4502" i="11" s="1"/>
  <c r="E4509" i="11" a="1"/>
  <c r="E4509" i="11" s="1"/>
  <c r="E4511" i="11" a="1"/>
  <c r="E4511" i="11" s="1"/>
  <c r="E4513" i="11" a="1"/>
  <c r="E4513" i="11" s="1"/>
  <c r="E4585" i="11" a="1"/>
  <c r="E4585" i="11" s="1"/>
  <c r="E4592" i="11" a="1"/>
  <c r="E4592" i="11" s="1"/>
  <c r="E4595" i="11" a="1"/>
  <c r="E4595" i="11" s="1"/>
  <c r="E4598" i="11" a="1"/>
  <c r="E4598" i="11" s="1"/>
  <c r="E4601" i="11" a="1"/>
  <c r="E4601" i="11" s="1"/>
  <c r="E4607" i="11" a="1"/>
  <c r="E4607" i="11" s="1"/>
  <c r="E4609" i="11" a="1"/>
  <c r="E4609" i="11" s="1"/>
  <c r="E4614" i="11" a="1"/>
  <c r="E4614" i="11" s="1"/>
  <c r="E4626" i="11" a="1"/>
  <c r="E4626" i="11" s="1"/>
  <c r="E4629" i="11" a="1"/>
  <c r="E4629" i="11" s="1"/>
  <c r="E4642" i="11" a="1"/>
  <c r="E4642" i="11" s="1"/>
  <c r="E4655" i="11" a="1"/>
  <c r="E4655" i="11" s="1"/>
  <c r="E4681" i="11" a="1"/>
  <c r="E4681" i="11" s="1"/>
  <c r="E4703" i="11" a="1"/>
  <c r="E4703" i="11" s="1"/>
  <c r="E4705" i="11" a="1"/>
  <c r="E4705" i="11" s="1"/>
  <c r="E4707" i="11" a="1"/>
  <c r="E4707" i="11" s="1"/>
  <c r="E4720" i="11" a="1"/>
  <c r="E4720" i="11" s="1"/>
  <c r="E4728" i="11" a="1"/>
  <c r="E4728" i="11" s="1"/>
  <c r="E4745" i="11" a="1"/>
  <c r="E4745" i="11" s="1"/>
  <c r="E4750" i="11" a="1"/>
  <c r="E4750" i="11" s="1"/>
  <c r="E4753" i="11" a="1"/>
  <c r="E4753" i="11" s="1"/>
  <c r="E4754" i="11" a="1"/>
  <c r="E4754" i="11" s="1"/>
  <c r="E4765" i="11" a="1"/>
  <c r="E4765" i="11" s="1"/>
  <c r="E4789" i="11" a="1"/>
  <c r="E4789" i="11" s="1"/>
  <c r="E4791" i="11" a="1"/>
  <c r="E4791" i="11" s="1"/>
  <c r="E4794" i="11" a="1"/>
  <c r="E4794" i="11" s="1"/>
  <c r="E4817" i="11" a="1"/>
  <c r="E4817" i="11" s="1"/>
  <c r="E4830" i="11" a="1"/>
  <c r="E4830" i="11" s="1"/>
  <c r="E4834" i="11" a="1"/>
  <c r="E4834" i="11" s="1"/>
  <c r="E4842" i="11" a="1"/>
  <c r="E4842" i="11" s="1"/>
  <c r="E4846" i="11" a="1"/>
  <c r="E4846" i="11" s="1"/>
  <c r="E4873" i="11" a="1"/>
  <c r="E4873" i="11" s="1"/>
  <c r="E4881" i="11" a="1"/>
  <c r="E4881" i="11" s="1"/>
  <c r="E4889" i="11" a="1"/>
  <c r="E4889" i="11" s="1"/>
  <c r="E4892" i="11" a="1"/>
  <c r="E4892" i="11" s="1"/>
  <c r="E4895" i="11" a="1"/>
  <c r="E4895" i="11" s="1"/>
  <c r="E4902" i="11" a="1"/>
  <c r="E4902" i="11" s="1"/>
  <c r="E4905" i="11" a="1"/>
  <c r="E4905" i="11" s="1"/>
  <c r="E4909" i="11" a="1"/>
  <c r="E4909" i="11" s="1"/>
  <c r="E4913" i="11" a="1"/>
  <c r="E4913" i="11" s="1"/>
  <c r="E4922" i="11" a="1"/>
  <c r="E4922" i="11" s="1"/>
  <c r="E4923" i="11" a="1"/>
  <c r="E4923" i="11" s="1"/>
  <c r="E4926" i="11" a="1"/>
  <c r="E4926" i="11" s="1"/>
  <c r="E4980" i="11" a="1"/>
  <c r="E4980" i="11" s="1"/>
  <c r="E16" i="11" a="1"/>
  <c r="E16" i="11" s="1"/>
  <c r="E4" i="11" a="1"/>
  <c r="E4" i="11" s="1"/>
  <c r="E5" i="11" a="1"/>
  <c r="E5" i="11" s="1"/>
  <c r="E6" i="11" a="1"/>
  <c r="E6" i="11" s="1"/>
  <c r="E3898" i="11" a="1"/>
  <c r="E3898" i="11" s="1"/>
  <c r="E3956" i="11" a="1"/>
  <c r="E3956" i="11" s="1"/>
  <c r="E3971" i="11" a="1"/>
  <c r="E3971" i="11" s="1"/>
  <c r="E3982" i="11" a="1"/>
  <c r="E3982" i="11" s="1"/>
  <c r="E3983" i="11" a="1"/>
  <c r="E3983" i="11" s="1"/>
  <c r="E4017" i="11" a="1"/>
  <c r="E4017" i="11" s="1"/>
  <c r="E4024" i="11" a="1"/>
  <c r="E4024" i="11" s="1"/>
  <c r="E4065" i="11" a="1"/>
  <c r="E4065" i="11" s="1"/>
  <c r="E4076" i="11" a="1"/>
  <c r="E4076" i="11" s="1"/>
  <c r="E4085" i="11" a="1"/>
  <c r="E4085" i="11" s="1"/>
  <c r="E4088" i="11" a="1"/>
  <c r="E4088" i="11" s="1"/>
  <c r="E4228" i="11" a="1"/>
  <c r="E4228" i="11" s="1"/>
  <c r="E4235" i="11" a="1"/>
  <c r="E4235" i="11" s="1"/>
  <c r="E4266" i="11" a="1"/>
  <c r="E4266" i="11" s="1"/>
  <c r="E4275" i="11" a="1"/>
  <c r="E4275" i="11" s="1"/>
  <c r="E4277" i="11" a="1"/>
  <c r="E4277" i="11" s="1"/>
  <c r="E4286" i="11" a="1"/>
  <c r="E4286" i="11" s="1"/>
  <c r="E4288" i="11" a="1"/>
  <c r="E4288" i="11" s="1"/>
  <c r="E4298" i="11" a="1"/>
  <c r="E4298" i="11" s="1"/>
  <c r="E4304" i="11" a="1"/>
  <c r="E4304" i="11" s="1"/>
  <c r="E4307" i="11" a="1"/>
  <c r="E4307" i="11" s="1"/>
  <c r="E4329" i="11" a="1"/>
  <c r="E4329" i="11" s="1"/>
  <c r="E4343" i="11" a="1"/>
  <c r="E4343" i="11" s="1"/>
  <c r="E23" i="11" a="1"/>
  <c r="E23" i="11" s="1"/>
  <c r="E38" i="11" a="1"/>
  <c r="E38" i="11" s="1"/>
  <c r="E146" i="11" a="1"/>
  <c r="E146" i="11" s="1"/>
  <c r="E301" i="11" a="1"/>
  <c r="E301" i="11" s="1"/>
  <c r="E361" i="11" a="1"/>
  <c r="E361" i="11" s="1"/>
  <c r="D3" i="10"/>
  <c r="C3" i="6" s="1" a="1"/>
  <c r="C3" i="6" s="1"/>
  <c r="J3" i="6" s="1"/>
  <c r="F3" i="10" a="1"/>
  <c r="E3" i="11" a="1"/>
  <c r="E3" i="11" s="1"/>
  <c r="J29" i="11" l="1"/>
  <c r="D29" i="11" a="1"/>
  <c r="D29" i="11" s="1"/>
  <c r="J155" i="11"/>
  <c r="D155" i="11" a="1"/>
  <c r="D155" i="11" s="1"/>
  <c r="J160" i="11"/>
  <c r="D160" i="11" a="1"/>
  <c r="D160" i="11" s="1"/>
  <c r="D259" i="11" a="1"/>
  <c r="D259" i="11" s="1"/>
  <c r="J259" i="11"/>
  <c r="J268" i="11"/>
  <c r="D268" i="11" a="1"/>
  <c r="D268" i="11" s="1"/>
  <c r="D275" i="11" a="1"/>
  <c r="D275" i="11" s="1"/>
  <c r="J275" i="11"/>
  <c r="J282" i="11"/>
  <c r="D282" i="11" a="1"/>
  <c r="D282" i="11" s="1"/>
  <c r="D287" i="11" a="1"/>
  <c r="D287" i="11" s="1"/>
  <c r="J287" i="11"/>
  <c r="D292" i="11" a="1"/>
  <c r="D292" i="11" s="1"/>
  <c r="J292" i="11"/>
  <c r="D293" i="11" a="1"/>
  <c r="D293" i="11" s="1"/>
  <c r="J293" i="11"/>
  <c r="D308" i="11" a="1"/>
  <c r="D308" i="11" s="1"/>
  <c r="J308" i="11"/>
  <c r="J310" i="11"/>
  <c r="D310" i="11" a="1"/>
  <c r="D310" i="11" s="1"/>
  <c r="J316" i="11"/>
  <c r="D316" i="11" a="1"/>
  <c r="D316" i="11" s="1"/>
  <c r="D335" i="11" a="1"/>
  <c r="D335" i="11" s="1"/>
  <c r="J335" i="11"/>
  <c r="D349" i="11" a="1"/>
  <c r="D349" i="11" s="1"/>
  <c r="J349" i="11"/>
  <c r="J355" i="11"/>
  <c r="D355" i="11" a="1"/>
  <c r="D355" i="11" s="1"/>
  <c r="D357" i="11" a="1"/>
  <c r="D357" i="11" s="1"/>
  <c r="J357" i="11"/>
  <c r="J363" i="11"/>
  <c r="D363" i="11" a="1"/>
  <c r="D363" i="11" s="1"/>
  <c r="J370" i="11"/>
  <c r="D370" i="11" a="1"/>
  <c r="D370" i="11" s="1"/>
  <c r="D372" i="11" a="1"/>
  <c r="D372" i="11" s="1"/>
  <c r="J372" i="11"/>
  <c r="J374" i="11"/>
  <c r="D374" i="11" a="1"/>
  <c r="D374" i="11" s="1"/>
  <c r="J379" i="11"/>
  <c r="D379" i="11" a="1"/>
  <c r="D379" i="11" s="1"/>
  <c r="J384" i="11"/>
  <c r="D384" i="11" a="1"/>
  <c r="D384" i="11" s="1"/>
  <c r="D386" i="11" a="1"/>
  <c r="D386" i="11" s="1"/>
  <c r="J386" i="11"/>
  <c r="J387" i="11"/>
  <c r="D387" i="11" a="1"/>
  <c r="D387" i="11" s="1"/>
  <c r="J389" i="11"/>
  <c r="D389" i="11" a="1"/>
  <c r="D389" i="11" s="1"/>
  <c r="J391" i="11"/>
  <c r="D391" i="11" a="1"/>
  <c r="D391" i="11" s="1"/>
  <c r="D447" i="11" a="1"/>
  <c r="D447" i="11" s="1"/>
  <c r="J447" i="11"/>
  <c r="D448" i="11" a="1"/>
  <c r="D448" i="11" s="1"/>
  <c r="J448" i="11"/>
  <c r="D462" i="11" a="1"/>
  <c r="D462" i="11" s="1"/>
  <c r="J462" i="11"/>
  <c r="D464" i="11" a="1"/>
  <c r="D464" i="11" s="1"/>
  <c r="J464" i="11"/>
  <c r="D468" i="11" a="1"/>
  <c r="D468" i="11" s="1"/>
  <c r="J468" i="11"/>
  <c r="J476" i="11"/>
  <c r="D476" i="11" a="1"/>
  <c r="D476" i="11" s="1"/>
  <c r="D481" i="11" a="1"/>
  <c r="D481" i="11" s="1"/>
  <c r="J481" i="11"/>
  <c r="J483" i="11"/>
  <c r="D483" i="11" a="1"/>
  <c r="D483" i="11" s="1"/>
  <c r="D485" i="11" a="1"/>
  <c r="D485" i="11" s="1"/>
  <c r="J485" i="11"/>
  <c r="J490" i="11"/>
  <c r="D490" i="11" a="1"/>
  <c r="D490" i="11" s="1"/>
  <c r="D493" i="11" a="1"/>
  <c r="D493" i="11" s="1"/>
  <c r="J493" i="11"/>
  <c r="J643" i="11"/>
  <c r="D643" i="11" a="1"/>
  <c r="D643" i="11" s="1"/>
  <c r="D646" i="11" a="1"/>
  <c r="D646" i="11" s="1"/>
  <c r="J646" i="11"/>
  <c r="D706" i="11" a="1"/>
  <c r="D706" i="11" s="1"/>
  <c r="J706" i="11"/>
  <c r="D707" i="11" a="1"/>
  <c r="D707" i="11" s="1"/>
  <c r="J707" i="11"/>
  <c r="J710" i="11"/>
  <c r="D710" i="11" a="1"/>
  <c r="D710" i="11" s="1"/>
  <c r="J712" i="11"/>
  <c r="D712" i="11" a="1"/>
  <c r="D712" i="11" s="1"/>
  <c r="D716" i="11" a="1"/>
  <c r="D716" i="11" s="1"/>
  <c r="J716" i="11"/>
  <c r="J803" i="11"/>
  <c r="D803" i="11" a="1"/>
  <c r="D803" i="11" s="1"/>
  <c r="D815" i="11" a="1"/>
  <c r="D815" i="11" s="1"/>
  <c r="J815" i="11"/>
  <c r="J822" i="11"/>
  <c r="D822" i="11" a="1"/>
  <c r="D822" i="11" s="1"/>
  <c r="D827" i="11" a="1"/>
  <c r="D827" i="11" s="1"/>
  <c r="J827" i="11"/>
  <c r="J832" i="11"/>
  <c r="D832" i="11" a="1"/>
  <c r="D832" i="11" s="1"/>
  <c r="J839" i="11"/>
  <c r="D839" i="11" a="1"/>
  <c r="D839" i="11" s="1"/>
  <c r="D844" i="11" a="1"/>
  <c r="D844" i="11" s="1"/>
  <c r="J844" i="11"/>
  <c r="J846" i="11"/>
  <c r="D846" i="11" a="1"/>
  <c r="D846" i="11" s="1"/>
  <c r="J854" i="11"/>
  <c r="D854" i="11" a="1"/>
  <c r="D854" i="11" s="1"/>
  <c r="D908" i="11" a="1"/>
  <c r="D908" i="11" s="1"/>
  <c r="J908" i="11"/>
  <c r="D912" i="11" a="1"/>
  <c r="D912" i="11" s="1"/>
  <c r="J912" i="11"/>
  <c r="J914" i="11"/>
  <c r="D914" i="11" a="1"/>
  <c r="D914" i="11" s="1"/>
  <c r="J916" i="11"/>
  <c r="D916" i="11" a="1"/>
  <c r="D916" i="11" s="1"/>
  <c r="J918" i="11"/>
  <c r="D918" i="11" a="1"/>
  <c r="D918" i="11" s="1"/>
  <c r="D957" i="11" a="1"/>
  <c r="D957" i="11" s="1"/>
  <c r="J957" i="11"/>
  <c r="D961" i="11" a="1"/>
  <c r="D961" i="11" s="1"/>
  <c r="J961" i="11"/>
  <c r="J963" i="11"/>
  <c r="D963" i="11" a="1"/>
  <c r="D963" i="11" s="1"/>
  <c r="D1054" i="11" a="1"/>
  <c r="D1054" i="11" s="1"/>
  <c r="J1054" i="11"/>
  <c r="J1057" i="11"/>
  <c r="D1057" i="11" a="1"/>
  <c r="D1057" i="11" s="1"/>
  <c r="D1060" i="11" a="1"/>
  <c r="D1060" i="11" s="1"/>
  <c r="J1060" i="11"/>
  <c r="D1062" i="11" a="1"/>
  <c r="D1062" i="11" s="1"/>
  <c r="J1062" i="11"/>
  <c r="D1064" i="11" a="1"/>
  <c r="D1064" i="11" s="1"/>
  <c r="J1064" i="11"/>
  <c r="J1065" i="11"/>
  <c r="D1065" i="11" a="1"/>
  <c r="D1065" i="11" s="1"/>
  <c r="D1068" i="11" a="1"/>
  <c r="D1068" i="11" s="1"/>
  <c r="J1068" i="11"/>
  <c r="D1069" i="11" a="1"/>
  <c r="D1069" i="11" s="1"/>
  <c r="J1069" i="11"/>
  <c r="J1072" i="11"/>
  <c r="D1072" i="11" a="1"/>
  <c r="D1072" i="11" s="1"/>
  <c r="D1074" i="11" a="1"/>
  <c r="D1074" i="11" s="1"/>
  <c r="J1074" i="11"/>
  <c r="D1079" i="11" a="1"/>
  <c r="D1079" i="11" s="1"/>
  <c r="J1079" i="11"/>
  <c r="J1099" i="11"/>
  <c r="D1099" i="11" a="1"/>
  <c r="D1099" i="11" s="1"/>
  <c r="D1105" i="11" a="1"/>
  <c r="D1105" i="11" s="1"/>
  <c r="J1105" i="11"/>
  <c r="J1114" i="11"/>
  <c r="D1114" i="11" a="1"/>
  <c r="D1114" i="11" s="1"/>
  <c r="D1132" i="11" a="1"/>
  <c r="D1132" i="11" s="1"/>
  <c r="J1132" i="11"/>
  <c r="D1145" i="11" a="1"/>
  <c r="D1145" i="11" s="1"/>
  <c r="J1145" i="11"/>
  <c r="J1179" i="11"/>
  <c r="D1179" i="11" a="1"/>
  <c r="D1179" i="11" s="1"/>
  <c r="J1185" i="11"/>
  <c r="D1185" i="11" a="1"/>
  <c r="D1185" i="11" s="1"/>
  <c r="D1196" i="11" a="1"/>
  <c r="D1196" i="11" s="1"/>
  <c r="J1196" i="11"/>
  <c r="D1199" i="11" a="1"/>
  <c r="D1199" i="11" s="1"/>
  <c r="J1199" i="11"/>
  <c r="J1209" i="11"/>
  <c r="D1209" i="11" a="1"/>
  <c r="D1209" i="11" s="1"/>
  <c r="J1229" i="11"/>
  <c r="D1229" i="11" a="1"/>
  <c r="D1229" i="11" s="1"/>
  <c r="D1248" i="11" a="1"/>
  <c r="D1248" i="11" s="1"/>
  <c r="J1248" i="11"/>
  <c r="D1251" i="11" a="1"/>
  <c r="D1251" i="11" s="1"/>
  <c r="J1251" i="11"/>
  <c r="J1257" i="11"/>
  <c r="D1257" i="11" a="1"/>
  <c r="D1257" i="11" s="1"/>
  <c r="J1260" i="11"/>
  <c r="D1260" i="11" a="1"/>
  <c r="D1260" i="11" s="1"/>
  <c r="D1266" i="11" a="1"/>
  <c r="D1266" i="11" s="1"/>
  <c r="J1266" i="11"/>
  <c r="D1268" i="11" a="1"/>
  <c r="D1268" i="11" s="1"/>
  <c r="J1268" i="11"/>
  <c r="J1294" i="11"/>
  <c r="D1294" i="11" a="1"/>
  <c r="D1294" i="11" s="1"/>
  <c r="D1296" i="11" a="1"/>
  <c r="D1296" i="11" s="1"/>
  <c r="J1296" i="11"/>
  <c r="J1297" i="11"/>
  <c r="D1297" i="11" a="1"/>
  <c r="D1297" i="11" s="1"/>
  <c r="J1299" i="11"/>
  <c r="D1299" i="11" a="1"/>
  <c r="D1299" i="11" s="1"/>
  <c r="D1303" i="11" a="1"/>
  <c r="D1303" i="11" s="1"/>
  <c r="J1303" i="11"/>
  <c r="J1326" i="11"/>
  <c r="D1326" i="11" a="1"/>
  <c r="D1326" i="11" s="1"/>
  <c r="J1334" i="11"/>
  <c r="D1334" i="11" a="1"/>
  <c r="D1334" i="11" s="1"/>
  <c r="D1341" i="11" a="1"/>
  <c r="D1341" i="11" s="1"/>
  <c r="J1341" i="11"/>
  <c r="D1344" i="11" a="1"/>
  <c r="D1344" i="11" s="1"/>
  <c r="J1344" i="11"/>
  <c r="D1354" i="11" a="1"/>
  <c r="D1354" i="11" s="1"/>
  <c r="J1354" i="11"/>
  <c r="D1355" i="11" a="1"/>
  <c r="D1355" i="11" s="1"/>
  <c r="J1355" i="11"/>
  <c r="D1356" i="11" a="1"/>
  <c r="D1356" i="11" s="1"/>
  <c r="J1356" i="11"/>
  <c r="J1362" i="11"/>
  <c r="D1362" i="11" a="1"/>
  <c r="D1362" i="11" s="1"/>
  <c r="D1364" i="11" a="1"/>
  <c r="D1364" i="11" s="1"/>
  <c r="J1364" i="11"/>
  <c r="J1373" i="11"/>
  <c r="D1373" i="11" a="1"/>
  <c r="D1373" i="11" s="1"/>
  <c r="J1380" i="11"/>
  <c r="D1380" i="11" a="1"/>
  <c r="D1380" i="11" s="1"/>
  <c r="J1388" i="11"/>
  <c r="D1388" i="11" a="1"/>
  <c r="D1388" i="11" s="1"/>
  <c r="D1402" i="11" a="1"/>
  <c r="D1402" i="11" s="1"/>
  <c r="J1402" i="11"/>
  <c r="J1405" i="11"/>
  <c r="D1405" i="11" a="1"/>
  <c r="D1405" i="11" s="1"/>
  <c r="J1408" i="11"/>
  <c r="D1408" i="11" a="1"/>
  <c r="D1408" i="11" s="1"/>
  <c r="D1411" i="11" a="1"/>
  <c r="D1411" i="11" s="1"/>
  <c r="J1411" i="11"/>
  <c r="J1412" i="11"/>
  <c r="D1412" i="11" a="1"/>
  <c r="D1412" i="11" s="1"/>
  <c r="J1414" i="11"/>
  <c r="D1414" i="11" a="1"/>
  <c r="D1414" i="11" s="1"/>
  <c r="J1420" i="11"/>
  <c r="D1420" i="11" a="1"/>
  <c r="D1420" i="11" s="1"/>
  <c r="J1421" i="11"/>
  <c r="D1421" i="11" a="1"/>
  <c r="D1421" i="11" s="1"/>
  <c r="D1422" i="11" a="1"/>
  <c r="D1422" i="11" s="1"/>
  <c r="J1422" i="11"/>
  <c r="J1426" i="11"/>
  <c r="D1426" i="11" a="1"/>
  <c r="D1426" i="11" s="1"/>
  <c r="J1428" i="11"/>
  <c r="D1428" i="11" a="1"/>
  <c r="D1428" i="11" s="1"/>
  <c r="D1430" i="11" a="1"/>
  <c r="D1430" i="11" s="1"/>
  <c r="J1430" i="11"/>
  <c r="J1431" i="11"/>
  <c r="D1431" i="11" a="1"/>
  <c r="D1431" i="11" s="1"/>
  <c r="J1439" i="11"/>
  <c r="D1439" i="11" a="1"/>
  <c r="D1439" i="11" s="1"/>
  <c r="J1458" i="11"/>
  <c r="D1458" i="11" a="1"/>
  <c r="D1458" i="11" s="1"/>
  <c r="D1460" i="11" a="1"/>
  <c r="D1460" i="11" s="1"/>
  <c r="J1460" i="11"/>
  <c r="D1462" i="11" a="1"/>
  <c r="D1462" i="11" s="1"/>
  <c r="J1462" i="11"/>
  <c r="J1463" i="11"/>
  <c r="D1463" i="11" a="1"/>
  <c r="D1463" i="11" s="1"/>
  <c r="D1473" i="11" a="1"/>
  <c r="D1473" i="11" s="1"/>
  <c r="J1473" i="11"/>
  <c r="J1548" i="11"/>
  <c r="D1548" i="11" a="1"/>
  <c r="D1548" i="11" s="1"/>
  <c r="J1554" i="11"/>
  <c r="D1554" i="11" a="1"/>
  <c r="D1554" i="11" s="1"/>
  <c r="D1561" i="11" a="1"/>
  <c r="D1561" i="11" s="1"/>
  <c r="J1561" i="11"/>
  <c r="D1580" i="11" a="1"/>
  <c r="D1580" i="11" s="1"/>
  <c r="J1580" i="11"/>
  <c r="J1587" i="11"/>
  <c r="D1587" i="11" a="1"/>
  <c r="D1587" i="11" s="1"/>
  <c r="J1588" i="11"/>
  <c r="D1588" i="11" a="1"/>
  <c r="D1588" i="11" s="1"/>
  <c r="J1592" i="11"/>
  <c r="D1592" i="11" a="1"/>
  <c r="D1592" i="11" s="1"/>
  <c r="D1609" i="11" a="1"/>
  <c r="D1609" i="11" s="1"/>
  <c r="J1609" i="11"/>
  <c r="D1617" i="11" a="1"/>
  <c r="D1617" i="11" s="1"/>
  <c r="J1617" i="11"/>
  <c r="J1619" i="11"/>
  <c r="D1619" i="11" a="1"/>
  <c r="D1619" i="11" s="1"/>
  <c r="J1620" i="11"/>
  <c r="D1620" i="11" a="1"/>
  <c r="D1620" i="11" s="1"/>
  <c r="D1641" i="11" a="1"/>
  <c r="D1641" i="11" s="1"/>
  <c r="J1641" i="11"/>
  <c r="J1643" i="11"/>
  <c r="D1643" i="11" a="1"/>
  <c r="D1643" i="11" s="1"/>
  <c r="J1652" i="11"/>
  <c r="D1652" i="11" a="1"/>
  <c r="D1652" i="11" s="1"/>
  <c r="D1653" i="11" a="1"/>
  <c r="D1653" i="11" s="1"/>
  <c r="J1653" i="11"/>
  <c r="D1654" i="11" a="1"/>
  <c r="D1654" i="11" s="1"/>
  <c r="J1654" i="11"/>
  <c r="J1660" i="11"/>
  <c r="D1660" i="11" a="1"/>
  <c r="D1660" i="11" s="1"/>
  <c r="D1663" i="11" a="1"/>
  <c r="D1663" i="11" s="1"/>
  <c r="J1663" i="11"/>
  <c r="D1665" i="11" a="1"/>
  <c r="D1665" i="11" s="1"/>
  <c r="J1665" i="11"/>
  <c r="J1670" i="11"/>
  <c r="D1670" i="11" a="1"/>
  <c r="D1670" i="11" s="1"/>
  <c r="J1672" i="11"/>
  <c r="D1672" i="11" a="1"/>
  <c r="D1672" i="11" s="1"/>
  <c r="D1674" i="11" a="1"/>
  <c r="D1674" i="11" s="1"/>
  <c r="J1674" i="11"/>
  <c r="D1682" i="11" a="1"/>
  <c r="D1682" i="11" s="1"/>
  <c r="J1682" i="11"/>
  <c r="D1690" i="11" a="1"/>
  <c r="D1690" i="11" s="1"/>
  <c r="J1690" i="11"/>
  <c r="D1702" i="11" a="1"/>
  <c r="D1702" i="11" s="1"/>
  <c r="J1702" i="11"/>
  <c r="D1712" i="11" a="1"/>
  <c r="D1712" i="11" s="1"/>
  <c r="J1712" i="11"/>
  <c r="J1716" i="11"/>
  <c r="D1716" i="11" a="1"/>
  <c r="D1716" i="11" s="1"/>
  <c r="J1723" i="11"/>
  <c r="D1723" i="11" a="1"/>
  <c r="D1723" i="11" s="1"/>
  <c r="J1725" i="11"/>
  <c r="D1725" i="11" a="1"/>
  <c r="D1725" i="11" s="1"/>
  <c r="D1726" i="11" a="1"/>
  <c r="D1726" i="11" s="1"/>
  <c r="J1726" i="11"/>
  <c r="J1727" i="11"/>
  <c r="D1727" i="11" a="1"/>
  <c r="D1727" i="11" s="1"/>
  <c r="J1731" i="11"/>
  <c r="D1731" i="11" a="1"/>
  <c r="D1731" i="11" s="1"/>
  <c r="J1738" i="11"/>
  <c r="D1738" i="11" a="1"/>
  <c r="D1738" i="11" s="1"/>
  <c r="J1750" i="11"/>
  <c r="D1750" i="11" a="1"/>
  <c r="D1750" i="11" s="1"/>
  <c r="J1758" i="11"/>
  <c r="D1758" i="11" a="1"/>
  <c r="D1758" i="11" s="1"/>
  <c r="J1765" i="11"/>
  <c r="D1765" i="11" a="1"/>
  <c r="D1765" i="11" s="1"/>
  <c r="D1767" i="11" a="1"/>
  <c r="D1767" i="11" s="1"/>
  <c r="J1767" i="11"/>
  <c r="J1992" i="11"/>
  <c r="D1992" i="11" a="1"/>
  <c r="D1992" i="11" s="1"/>
  <c r="J1999" i="11"/>
  <c r="D1999" i="11" a="1"/>
  <c r="D1999" i="11" s="1"/>
  <c r="D2031" i="11" a="1"/>
  <c r="D2031" i="11" s="1"/>
  <c r="J2031" i="11"/>
  <c r="J2034" i="11"/>
  <c r="D2034" i="11" a="1"/>
  <c r="D2034" i="11" s="1"/>
  <c r="D2037" i="11" a="1"/>
  <c r="D2037" i="11" s="1"/>
  <c r="J2037" i="11"/>
  <c r="D2040" i="11" a="1"/>
  <c r="D2040" i="11" s="1"/>
  <c r="J2040" i="11"/>
  <c r="J2379" i="11"/>
  <c r="D2379" i="11" a="1"/>
  <c r="D2379" i="11" s="1"/>
  <c r="J2400" i="11"/>
  <c r="D2400" i="11" a="1"/>
  <c r="D2400" i="11" s="1"/>
  <c r="D2418" i="11" a="1"/>
  <c r="D2418" i="11" s="1"/>
  <c r="J2418" i="11"/>
  <c r="D2424" i="11" a="1"/>
  <c r="D2424" i="11" s="1"/>
  <c r="J2424" i="11"/>
  <c r="D2431" i="11" a="1"/>
  <c r="D2431" i="11" s="1"/>
  <c r="J2431" i="11"/>
  <c r="D2441" i="11" a="1"/>
  <c r="D2441" i="11" s="1"/>
  <c r="J2441" i="11"/>
  <c r="J2442" i="11"/>
  <c r="D2442" i="11" a="1"/>
  <c r="D2442" i="11" s="1"/>
  <c r="D2446" i="11" a="1"/>
  <c r="D2446" i="11" s="1"/>
  <c r="J2446" i="11"/>
  <c r="J2450" i="11"/>
  <c r="D2450" i="11" a="1"/>
  <c r="D2450" i="11" s="1"/>
  <c r="J2457" i="11"/>
  <c r="D2457" i="11" a="1"/>
  <c r="D2457" i="11" s="1"/>
  <c r="D2463" i="11" a="1"/>
  <c r="D2463" i="11" s="1"/>
  <c r="J2463" i="11"/>
  <c r="J2466" i="11"/>
  <c r="D2466" i="11" a="1"/>
  <c r="D2466" i="11" s="1"/>
  <c r="D2517" i="11" a="1"/>
  <c r="D2517" i="11" s="1"/>
  <c r="J2517" i="11"/>
  <c r="D2522" i="11" a="1"/>
  <c r="D2522" i="11" s="1"/>
  <c r="J2522" i="11"/>
  <c r="J2539" i="11"/>
  <c r="D2539" i="11" a="1"/>
  <c r="D2539" i="11" s="1"/>
  <c r="J2597" i="11"/>
  <c r="D2597" i="11" a="1"/>
  <c r="D2597" i="11" s="1"/>
  <c r="J2604" i="11"/>
  <c r="D2604" i="11" a="1"/>
  <c r="D2604" i="11" s="1"/>
  <c r="J2607" i="11"/>
  <c r="D2607" i="11" a="1"/>
  <c r="D2607" i="11" s="1"/>
  <c r="D2610" i="11" a="1"/>
  <c r="D2610" i="11" s="1"/>
  <c r="J2610" i="11"/>
  <c r="J2611" i="11"/>
  <c r="D2611" i="11" a="1"/>
  <c r="D2611" i="11" s="1"/>
  <c r="J2619" i="11"/>
  <c r="D2619" i="11" a="1"/>
  <c r="D2619" i="11" s="1"/>
  <c r="D2625" i="11" a="1"/>
  <c r="D2625" i="11" s="1"/>
  <c r="J2625" i="11"/>
  <c r="D2627" i="11" a="1"/>
  <c r="D2627" i="11" s="1"/>
  <c r="J2627" i="11"/>
  <c r="D2629" i="11" a="1"/>
  <c r="D2629" i="11" s="1"/>
  <c r="J2629" i="11"/>
  <c r="J2631" i="11"/>
  <c r="D2631" i="11" a="1"/>
  <c r="D2631" i="11" s="1"/>
  <c r="J2633" i="11"/>
  <c r="D2633" i="11" a="1"/>
  <c r="D2633" i="11" s="1"/>
  <c r="D2635" i="11" a="1"/>
  <c r="D2635" i="11" s="1"/>
  <c r="J2635" i="11"/>
  <c r="J2639" i="11"/>
  <c r="D2639" i="11" a="1"/>
  <c r="D2639" i="11" s="1"/>
  <c r="J2653" i="11"/>
  <c r="D2653" i="11" a="1"/>
  <c r="D2653" i="11" s="1"/>
  <c r="J2960" i="11"/>
  <c r="D2960" i="11" a="1"/>
  <c r="D2960" i="11" s="1"/>
  <c r="D2961" i="11" a="1"/>
  <c r="D2961" i="11" s="1"/>
  <c r="J2961" i="11"/>
  <c r="D2962" i="11" a="1"/>
  <c r="D2962" i="11" s="1"/>
  <c r="J2962" i="11"/>
  <c r="J2965" i="11"/>
  <c r="D2965" i="11" a="1"/>
  <c r="D2965" i="11" s="1"/>
  <c r="J2969" i="11"/>
  <c r="D2969" i="11" a="1"/>
  <c r="D2969" i="11" s="1"/>
  <c r="J2971" i="11"/>
  <c r="D2971" i="11" a="1"/>
  <c r="D2971" i="11" s="1"/>
  <c r="J2998" i="11"/>
  <c r="D2998" i="11" a="1"/>
  <c r="D2998" i="11" s="1"/>
  <c r="D3007" i="11" a="1"/>
  <c r="D3007" i="11" s="1"/>
  <c r="J3007" i="11"/>
  <c r="J3012" i="11"/>
  <c r="D3012" i="11" a="1"/>
  <c r="D3012" i="11" s="1"/>
  <c r="J3024" i="11"/>
  <c r="D3024" i="11" a="1"/>
  <c r="D3024" i="11" s="1"/>
  <c r="D3028" i="11" a="1"/>
  <c r="D3028" i="11" s="1"/>
  <c r="J3028" i="11"/>
  <c r="D3040" i="11" a="1"/>
  <c r="D3040" i="11" s="1"/>
  <c r="J3040" i="11"/>
  <c r="D3043" i="11" a="1"/>
  <c r="D3043" i="11" s="1"/>
  <c r="J3043" i="11"/>
  <c r="D3060" i="11" a="1"/>
  <c r="D3060" i="11" s="1"/>
  <c r="J3060" i="11"/>
  <c r="J3068" i="11"/>
  <c r="D3068" i="11" a="1"/>
  <c r="D3068" i="11" s="1"/>
  <c r="J3075" i="11"/>
  <c r="D3075" i="11" a="1"/>
  <c r="D3075" i="11" s="1"/>
  <c r="D3078" i="11" a="1"/>
  <c r="D3078" i="11" s="1"/>
  <c r="J3078" i="11"/>
  <c r="J3082" i="11"/>
  <c r="D3082" i="11" a="1"/>
  <c r="D3082" i="11" s="1"/>
  <c r="J3086" i="11"/>
  <c r="D3086" i="11" a="1"/>
  <c r="D3086" i="11" s="1"/>
  <c r="D3134" i="11" a="1"/>
  <c r="D3134" i="11" s="1"/>
  <c r="J3134" i="11"/>
  <c r="J3155" i="11"/>
  <c r="D3155" i="11" a="1"/>
  <c r="D3155" i="11" s="1"/>
  <c r="J3164" i="11"/>
  <c r="D3164" i="11" a="1"/>
  <c r="D3164" i="11" s="1"/>
  <c r="D3182" i="11" a="1"/>
  <c r="D3182" i="11" s="1"/>
  <c r="J3182" i="11"/>
  <c r="J3194" i="11"/>
  <c r="D3194" i="11" a="1"/>
  <c r="D3194" i="11" s="1"/>
  <c r="D3200" i="11" a="1"/>
  <c r="D3200" i="11" s="1"/>
  <c r="J3200" i="11"/>
  <c r="D3208" i="11" a="1"/>
  <c r="D3208" i="11" s="1"/>
  <c r="J3208" i="11"/>
  <c r="D3250" i="11" a="1"/>
  <c r="D3250" i="11" s="1"/>
  <c r="J3250" i="11"/>
  <c r="J3293" i="11"/>
  <c r="D3293" i="11" a="1"/>
  <c r="D3293" i="11" s="1"/>
  <c r="J3295" i="11"/>
  <c r="D3295" i="11" a="1"/>
  <c r="D3295" i="11" s="1"/>
  <c r="D3296" i="11" a="1"/>
  <c r="D3296" i="11" s="1"/>
  <c r="J3296" i="11"/>
  <c r="J3799" i="11"/>
  <c r="D3799" i="11" a="1"/>
  <c r="D3799" i="11" s="1"/>
  <c r="J3804" i="11"/>
  <c r="D3804" i="11" a="1"/>
  <c r="D3804" i="11" s="1"/>
  <c r="J3809" i="11"/>
  <c r="D3809" i="11" a="1"/>
  <c r="D3809" i="11" s="1"/>
  <c r="D3811" i="11" a="1"/>
  <c r="D3811" i="11" s="1"/>
  <c r="J3811" i="11"/>
  <c r="J3814" i="11"/>
  <c r="D3814" i="11" a="1"/>
  <c r="D3814" i="11" s="1"/>
  <c r="J3824" i="11"/>
  <c r="D3824" i="11" a="1"/>
  <c r="D3824" i="11" s="1"/>
  <c r="J3833" i="11"/>
  <c r="D3833" i="11" a="1"/>
  <c r="D3833" i="11" s="1"/>
  <c r="J3839" i="11"/>
  <c r="D3839" i="11" a="1"/>
  <c r="D3839" i="11" s="1"/>
  <c r="J3842" i="11"/>
  <c r="D3842" i="11" a="1"/>
  <c r="D3842" i="11" s="1"/>
  <c r="D3850" i="11" a="1"/>
  <c r="D3850" i="11" s="1"/>
  <c r="J3850" i="11"/>
  <c r="D3863" i="11" a="1"/>
  <c r="D3863" i="11" s="1"/>
  <c r="J3863" i="11"/>
  <c r="J3867" i="11"/>
  <c r="D3867" i="11" a="1"/>
  <c r="D3867" i="11" s="1"/>
  <c r="D3873" i="11" a="1"/>
  <c r="D3873" i="11" s="1"/>
  <c r="J3873" i="11"/>
  <c r="D3878" i="11" a="1"/>
  <c r="D3878" i="11" s="1"/>
  <c r="J3878" i="11"/>
  <c r="J3880" i="11"/>
  <c r="D3880" i="11" a="1"/>
  <c r="D3880" i="11" s="1"/>
  <c r="J3884" i="11"/>
  <c r="D3884" i="11" a="1"/>
  <c r="D3884" i="11" s="1"/>
  <c r="D3893" i="11" a="1"/>
  <c r="D3893" i="11" s="1"/>
  <c r="J3893" i="11"/>
  <c r="J3947" i="11"/>
  <c r="D3947" i="11" a="1"/>
  <c r="D3947" i="11" s="1"/>
  <c r="D3966" i="11" a="1"/>
  <c r="D3966" i="11" s="1"/>
  <c r="J3966" i="11"/>
  <c r="D3973" i="11" a="1"/>
  <c r="D3973" i="11" s="1"/>
  <c r="J3973" i="11"/>
  <c r="J3991" i="11"/>
  <c r="D3991" i="11" a="1"/>
  <c r="D3991" i="11" s="1"/>
  <c r="D4022" i="11" a="1"/>
  <c r="D4022" i="11" s="1"/>
  <c r="J4022" i="11"/>
  <c r="D4050" i="11" a="1"/>
  <c r="D4050" i="11" s="1"/>
  <c r="J4050" i="11"/>
  <c r="J4070" i="11"/>
  <c r="D4070" i="11" a="1"/>
  <c r="D4070" i="11" s="1"/>
  <c r="D4222" i="11" a="1"/>
  <c r="D4222" i="11" s="1"/>
  <c r="J4222" i="11"/>
  <c r="D75" i="11" a="1"/>
  <c r="D75" i="11" s="1"/>
  <c r="J75" i="11"/>
  <c r="D190" i="11" a="1"/>
  <c r="D190" i="11" s="1"/>
  <c r="J190" i="11"/>
  <c r="D362" i="11" a="1"/>
  <c r="D362" i="11" s="1"/>
  <c r="J362" i="11"/>
  <c r="D364" i="11" a="1"/>
  <c r="D364" i="11" s="1"/>
  <c r="J364" i="11"/>
  <c r="D396" i="11" a="1"/>
  <c r="D396" i="11" s="1"/>
  <c r="J396" i="11"/>
  <c r="J398" i="11"/>
  <c r="D398" i="11" a="1"/>
  <c r="D398" i="11" s="1"/>
  <c r="J400" i="11"/>
  <c r="D400" i="11" a="1"/>
  <c r="D400" i="11" s="1"/>
  <c r="J402" i="11"/>
  <c r="D402" i="11" a="1"/>
  <c r="D402" i="11" s="1"/>
  <c r="D403" i="11" a="1"/>
  <c r="D403" i="11" s="1"/>
  <c r="J403" i="11"/>
  <c r="J404" i="11"/>
  <c r="D404" i="11" a="1"/>
  <c r="D404" i="11" s="1"/>
  <c r="D409" i="11" a="1"/>
  <c r="D409" i="11" s="1"/>
  <c r="J409" i="11"/>
  <c r="J412" i="11"/>
  <c r="D412" i="11" a="1"/>
  <c r="D412" i="11" s="1"/>
  <c r="D423" i="11" a="1"/>
  <c r="D423" i="11" s="1"/>
  <c r="J423" i="11"/>
  <c r="J427" i="11"/>
  <c r="D427" i="11" a="1"/>
  <c r="D427" i="11" s="1"/>
  <c r="J432" i="11"/>
  <c r="D432" i="11" a="1"/>
  <c r="D432" i="11" s="1"/>
  <c r="J435" i="11"/>
  <c r="D435" i="11" a="1"/>
  <c r="D435" i="11" s="1"/>
  <c r="D437" i="11" a="1"/>
  <c r="D437" i="11" s="1"/>
  <c r="J437" i="11"/>
  <c r="D446" i="11" a="1"/>
  <c r="D446" i="11" s="1"/>
  <c r="J446" i="11"/>
  <c r="D454" i="11" a="1"/>
  <c r="D454" i="11" s="1"/>
  <c r="J454" i="11"/>
  <c r="D457" i="11" a="1"/>
  <c r="D457" i="11" s="1"/>
  <c r="J457" i="11"/>
  <c r="J525" i="11"/>
  <c r="D525" i="11" a="1"/>
  <c r="D525" i="11" s="1"/>
  <c r="J527" i="11"/>
  <c r="D527" i="11" a="1"/>
  <c r="D527" i="11" s="1"/>
  <c r="D529" i="11" a="1"/>
  <c r="D529" i="11" s="1"/>
  <c r="J529" i="11"/>
  <c r="J531" i="11"/>
  <c r="D531" i="11" a="1"/>
  <c r="D531" i="11" s="1"/>
  <c r="J533" i="11"/>
  <c r="D533" i="11" a="1"/>
  <c r="D533" i="11" s="1"/>
  <c r="D543" i="11" a="1"/>
  <c r="D543" i="11" s="1"/>
  <c r="J543" i="11"/>
  <c r="D545" i="11" a="1"/>
  <c r="D545" i="11" s="1"/>
  <c r="J545" i="11"/>
  <c r="D546" i="11" a="1"/>
  <c r="D546" i="11" s="1"/>
  <c r="J546" i="11"/>
  <c r="D547" i="11" a="1"/>
  <c r="D547" i="11" s="1"/>
  <c r="J547" i="11"/>
  <c r="D551" i="11" a="1"/>
  <c r="D551" i="11" s="1"/>
  <c r="J551" i="11"/>
  <c r="J559" i="11"/>
  <c r="D559" i="11" a="1"/>
  <c r="D559" i="11" s="1"/>
  <c r="D564" i="11" a="1"/>
  <c r="D564" i="11" s="1"/>
  <c r="J564" i="11"/>
  <c r="J566" i="11"/>
  <c r="D566" i="11" a="1"/>
  <c r="D566" i="11" s="1"/>
  <c r="J571" i="11"/>
  <c r="D571" i="11" a="1"/>
  <c r="D571" i="11" s="1"/>
  <c r="D573" i="11" a="1"/>
  <c r="D573" i="11" s="1"/>
  <c r="J573" i="11"/>
  <c r="J575" i="11"/>
  <c r="D575" i="11" a="1"/>
  <c r="D575" i="11" s="1"/>
  <c r="J580" i="11"/>
  <c r="D580" i="11" a="1"/>
  <c r="D580" i="11" s="1"/>
  <c r="J581" i="11"/>
  <c r="D581" i="11" a="1"/>
  <c r="D581" i="11" s="1"/>
  <c r="J592" i="11"/>
  <c r="D592" i="11" a="1"/>
  <c r="D592" i="11" s="1"/>
  <c r="J633" i="11"/>
  <c r="D633" i="11" a="1"/>
  <c r="D633" i="11" s="1"/>
  <c r="D635" i="11" a="1"/>
  <c r="D635" i="11" s="1"/>
  <c r="J635" i="11"/>
  <c r="J642" i="11"/>
  <c r="D642" i="11" a="1"/>
  <c r="D642" i="11" s="1"/>
  <c r="J644" i="11"/>
  <c r="D644" i="11" a="1"/>
  <c r="D644" i="11" s="1"/>
  <c r="J647" i="11"/>
  <c r="D647" i="11" a="1"/>
  <c r="D647" i="11" s="1"/>
  <c r="D649" i="11" a="1"/>
  <c r="D649" i="11" s="1"/>
  <c r="J649" i="11"/>
  <c r="D650" i="11" a="1"/>
  <c r="D650" i="11" s="1"/>
  <c r="J650" i="11"/>
  <c r="D651" i="11" a="1"/>
  <c r="D651" i="11" s="1"/>
  <c r="J651" i="11"/>
  <c r="D696" i="11" a="1"/>
  <c r="D696" i="11" s="1"/>
  <c r="J696" i="11"/>
  <c r="D699" i="11" a="1"/>
  <c r="D699" i="11" s="1"/>
  <c r="J699" i="11"/>
  <c r="D719" i="11" a="1"/>
  <c r="D719" i="11" s="1"/>
  <c r="J719" i="11"/>
  <c r="D725" i="11" a="1"/>
  <c r="D725" i="11" s="1"/>
  <c r="J725" i="11"/>
  <c r="J729" i="11"/>
  <c r="D729" i="11" a="1"/>
  <c r="D729" i="11" s="1"/>
  <c r="J748" i="11"/>
  <c r="D748" i="11" a="1"/>
  <c r="D748" i="11" s="1"/>
  <c r="D750" i="11" a="1"/>
  <c r="D750" i="11" s="1"/>
  <c r="J750" i="11"/>
  <c r="D761" i="11" a="1"/>
  <c r="D761" i="11" s="1"/>
  <c r="J761" i="11"/>
  <c r="J766" i="11"/>
  <c r="D766" i="11" a="1"/>
  <c r="D766" i="11" s="1"/>
  <c r="J768" i="11"/>
  <c r="D768" i="11" a="1"/>
  <c r="D768" i="11" s="1"/>
  <c r="D773" i="11" a="1"/>
  <c r="D773" i="11" s="1"/>
  <c r="J773" i="11"/>
  <c r="D779" i="11" a="1"/>
  <c r="D779" i="11" s="1"/>
  <c r="J779" i="11"/>
  <c r="D782" i="11" a="1"/>
  <c r="D782" i="11" s="1"/>
  <c r="J782" i="11"/>
  <c r="J785" i="11"/>
  <c r="D785" i="11" a="1"/>
  <c r="D785" i="11" s="1"/>
  <c r="D789" i="11" a="1"/>
  <c r="D789" i="11" s="1"/>
  <c r="J789" i="11"/>
  <c r="D790" i="11" a="1"/>
  <c r="D790" i="11" s="1"/>
  <c r="J790" i="11"/>
  <c r="J793" i="11"/>
  <c r="D793" i="11" a="1"/>
  <c r="D793" i="11" s="1"/>
  <c r="D798" i="11" a="1"/>
  <c r="D798" i="11" s="1"/>
  <c r="J798" i="11"/>
  <c r="J800" i="11"/>
  <c r="D800" i="11" a="1"/>
  <c r="D800" i="11" s="1"/>
  <c r="J807" i="11"/>
  <c r="D807" i="11" a="1"/>
  <c r="D807" i="11" s="1"/>
  <c r="J812" i="11"/>
  <c r="D812" i="11" a="1"/>
  <c r="D812" i="11" s="1"/>
  <c r="D845" i="11" a="1"/>
  <c r="D845" i="11" s="1"/>
  <c r="J845" i="11"/>
  <c r="D867" i="11" a="1"/>
  <c r="D867" i="11" s="1"/>
  <c r="J867" i="11"/>
  <c r="J877" i="11"/>
  <c r="D877" i="11" a="1"/>
  <c r="D877" i="11" s="1"/>
  <c r="J893" i="11"/>
  <c r="D893" i="11" a="1"/>
  <c r="D893" i="11" s="1"/>
  <c r="J897" i="11"/>
  <c r="D897" i="11" a="1"/>
  <c r="D897" i="11" s="1"/>
  <c r="J901" i="11"/>
  <c r="D901" i="11" a="1"/>
  <c r="D901" i="11" s="1"/>
  <c r="J915" i="11"/>
  <c r="D915" i="11" a="1"/>
  <c r="D915" i="11" s="1"/>
  <c r="J932" i="11"/>
  <c r="D932" i="11" a="1"/>
  <c r="D932" i="11" s="1"/>
  <c r="J1191" i="11"/>
  <c r="D1191" i="11" a="1"/>
  <c r="D1191" i="11" s="1"/>
  <c r="D1198" i="11" a="1"/>
  <c r="D1198" i="11" s="1"/>
  <c r="J1198" i="11"/>
  <c r="D1202" i="11" a="1"/>
  <c r="D1202" i="11" s="1"/>
  <c r="J1202" i="11"/>
  <c r="J1207" i="11"/>
  <c r="D1207" i="11" a="1"/>
  <c r="D1207" i="11" s="1"/>
  <c r="J1212" i="11"/>
  <c r="D1212" i="11" a="1"/>
  <c r="D1212" i="11" s="1"/>
  <c r="J1215" i="11"/>
  <c r="D1215" i="11" a="1"/>
  <c r="D1215" i="11" s="1"/>
  <c r="D1219" i="11" a="1"/>
  <c r="D1219" i="11" s="1"/>
  <c r="J1219" i="11"/>
  <c r="J1223" i="11"/>
  <c r="D1223" i="11" a="1"/>
  <c r="D1223" i="11" s="1"/>
  <c r="D1225" i="11" a="1"/>
  <c r="D1225" i="11" s="1"/>
  <c r="J1225" i="11"/>
  <c r="J1231" i="11"/>
  <c r="D1231" i="11" a="1"/>
  <c r="D1231" i="11" s="1"/>
  <c r="J1233" i="11"/>
  <c r="D1233" i="11" a="1"/>
  <c r="D1233" i="11" s="1"/>
  <c r="J1237" i="11"/>
  <c r="D1237" i="11" a="1"/>
  <c r="D1237" i="11" s="1"/>
  <c r="J1242" i="11"/>
  <c r="D1242" i="11" a="1"/>
  <c r="D1242" i="11" s="1"/>
  <c r="J1245" i="11"/>
  <c r="D1245" i="11" a="1"/>
  <c r="D1245" i="11" s="1"/>
  <c r="D1254" i="11" a="1"/>
  <c r="D1254" i="11" s="1"/>
  <c r="J1254" i="11"/>
  <c r="J1259" i="11"/>
  <c r="D1259" i="11" a="1"/>
  <c r="D1259" i="11" s="1"/>
  <c r="J1263" i="11"/>
  <c r="D1263" i="11" a="1"/>
  <c r="D1263" i="11" s="1"/>
  <c r="J1267" i="11"/>
  <c r="D1267" i="11" a="1"/>
  <c r="D1267" i="11" s="1"/>
  <c r="J1269" i="11"/>
  <c r="D1269" i="11" a="1"/>
  <c r="D1269" i="11" s="1"/>
  <c r="J1286" i="11"/>
  <c r="D1286" i="11" a="1"/>
  <c r="D1286" i="11" s="1"/>
  <c r="D1313" i="11" a="1"/>
  <c r="D1313" i="11" s="1"/>
  <c r="J1313" i="11"/>
  <c r="D1317" i="11" a="1"/>
  <c r="D1317" i="11" s="1"/>
  <c r="J1317" i="11"/>
  <c r="D1321" i="11" a="1"/>
  <c r="D1321" i="11" s="1"/>
  <c r="J1321" i="11"/>
  <c r="D1324" i="11" a="1"/>
  <c r="D1324" i="11" s="1"/>
  <c r="J1324" i="11"/>
  <c r="D1330" i="11" a="1"/>
  <c r="D1330" i="11" s="1"/>
  <c r="J1330" i="11"/>
  <c r="D1333" i="11" a="1"/>
  <c r="D1333" i="11" s="1"/>
  <c r="J1333" i="11"/>
  <c r="J1336" i="11"/>
  <c r="D1336" i="11" a="1"/>
  <c r="D1336" i="11" s="1"/>
  <c r="J1342" i="11"/>
  <c r="D1342" i="11" a="1"/>
  <c r="D1342" i="11" s="1"/>
  <c r="J1353" i="11"/>
  <c r="D1353" i="11" a="1"/>
  <c r="D1353" i="11" s="1"/>
  <c r="J1357" i="11"/>
  <c r="D1357" i="11" a="1"/>
  <c r="D1357" i="11" s="1"/>
  <c r="J1360" i="11"/>
  <c r="D1360" i="11" a="1"/>
  <c r="D1360" i="11" s="1"/>
  <c r="J1368" i="11"/>
  <c r="D1368" i="11" a="1"/>
  <c r="D1368" i="11" s="1"/>
  <c r="J1370" i="11"/>
  <c r="D1370" i="11" a="1"/>
  <c r="D1370" i="11" s="1"/>
  <c r="D1372" i="11" a="1"/>
  <c r="D1372" i="11" s="1"/>
  <c r="J1372" i="11"/>
  <c r="D1374" i="11" a="1"/>
  <c r="D1374" i="11" s="1"/>
  <c r="J1374" i="11"/>
  <c r="D1383" i="11" a="1"/>
  <c r="D1383" i="11" s="1"/>
  <c r="J1383" i="11"/>
  <c r="J1387" i="11"/>
  <c r="D1387" i="11" a="1"/>
  <c r="D1387" i="11" s="1"/>
  <c r="J1390" i="11"/>
  <c r="D1390" i="11" a="1"/>
  <c r="D1390" i="11" s="1"/>
  <c r="D1393" i="11" a="1"/>
  <c r="D1393" i="11" s="1"/>
  <c r="J1393" i="11"/>
  <c r="J1401" i="11"/>
  <c r="D1401" i="11" a="1"/>
  <c r="D1401" i="11" s="1"/>
  <c r="D1407" i="11" a="1"/>
  <c r="D1407" i="11" s="1"/>
  <c r="J1407" i="11"/>
  <c r="D1410" i="11" a="1"/>
  <c r="D1410" i="11" s="1"/>
  <c r="J1410" i="11"/>
  <c r="D1415" i="11" a="1"/>
  <c r="D1415" i="11" s="1"/>
  <c r="J1415" i="11"/>
  <c r="D1417" i="11" a="1"/>
  <c r="D1417" i="11" s="1"/>
  <c r="J1417" i="11"/>
  <c r="D1418" i="11" a="1"/>
  <c r="D1418" i="11" s="1"/>
  <c r="J1418" i="11"/>
  <c r="D1425" i="11" a="1"/>
  <c r="D1425" i="11" s="1"/>
  <c r="J1425" i="11"/>
  <c r="D1429" i="11" a="1"/>
  <c r="D1429" i="11" s="1"/>
  <c r="J1429" i="11"/>
  <c r="J1437" i="11"/>
  <c r="D1437" i="11" a="1"/>
  <c r="D1437" i="11" s="1"/>
  <c r="J1443" i="11"/>
  <c r="D1443" i="11" a="1"/>
  <c r="D1443" i="11" s="1"/>
  <c r="J1446" i="11"/>
  <c r="D1446" i="11" a="1"/>
  <c r="D1446" i="11" s="1"/>
  <c r="J1477" i="11"/>
  <c r="D1477" i="11" a="1"/>
  <c r="D1477" i="11" s="1"/>
  <c r="J1483" i="11"/>
  <c r="D1483" i="11" a="1"/>
  <c r="D1483" i="11" s="1"/>
  <c r="J1486" i="11"/>
  <c r="D1486" i="11" a="1"/>
  <c r="D1486" i="11" s="1"/>
  <c r="J1534" i="11"/>
  <c r="D1534" i="11" a="1"/>
  <c r="D1534" i="11" s="1"/>
  <c r="J1595" i="11"/>
  <c r="D1595" i="11" a="1"/>
  <c r="D1595" i="11" s="1"/>
  <c r="D1612" i="11" a="1"/>
  <c r="D1612" i="11" s="1"/>
  <c r="J1612" i="11"/>
  <c r="D1705" i="11" a="1"/>
  <c r="D1705" i="11" s="1"/>
  <c r="J1705" i="11"/>
  <c r="D1711" i="11" a="1"/>
  <c r="D1711" i="11" s="1"/>
  <c r="J1711" i="11"/>
  <c r="D1718" i="11" a="1"/>
  <c r="D1718" i="11" s="1"/>
  <c r="J1718" i="11"/>
  <c r="J1722" i="11"/>
  <c r="D1722" i="11" a="1"/>
  <c r="D1722" i="11" s="1"/>
  <c r="J1724" i="11"/>
  <c r="D1724" i="11" a="1"/>
  <c r="D1724" i="11" s="1"/>
  <c r="D1776" i="11" a="1"/>
  <c r="D1776" i="11" s="1"/>
  <c r="J1776" i="11"/>
  <c r="D2058" i="11" a="1"/>
  <c r="D2058" i="11" s="1"/>
  <c r="J2058" i="11"/>
  <c r="J2120" i="11"/>
  <c r="D2120" i="11" a="1"/>
  <c r="D2120" i="11" s="1"/>
  <c r="D2129" i="11" a="1"/>
  <c r="D2129" i="11" s="1"/>
  <c r="J2129" i="11"/>
  <c r="J2135" i="11"/>
  <c r="D2135" i="11" a="1"/>
  <c r="D2135" i="11" s="1"/>
  <c r="D2137" i="11" a="1"/>
  <c r="D2137" i="11" s="1"/>
  <c r="J2137" i="11"/>
  <c r="D2146" i="11" a="1"/>
  <c r="D2146" i="11" s="1"/>
  <c r="J2146" i="11"/>
  <c r="J2155" i="11"/>
  <c r="D2155" i="11" a="1"/>
  <c r="D2155" i="11" s="1"/>
  <c r="J2159" i="11"/>
  <c r="D2159" i="11" a="1"/>
  <c r="D2159" i="11" s="1"/>
  <c r="J2161" i="11"/>
  <c r="D2161" i="11" a="1"/>
  <c r="D2161" i="11" s="1"/>
  <c r="D2165" i="11" a="1"/>
  <c r="D2165" i="11" s="1"/>
  <c r="J2165" i="11"/>
  <c r="D2169" i="11" a="1"/>
  <c r="D2169" i="11" s="1"/>
  <c r="J2169" i="11"/>
  <c r="D2180" i="11" a="1"/>
  <c r="D2180" i="11" s="1"/>
  <c r="J2180" i="11"/>
  <c r="J2183" i="11"/>
  <c r="D2183" i="11" a="1"/>
  <c r="D2183" i="11" s="1"/>
  <c r="J2185" i="11"/>
  <c r="D2185" i="11" a="1"/>
  <c r="D2185" i="11" s="1"/>
  <c r="D2194" i="11" a="1"/>
  <c r="D2194" i="11" s="1"/>
  <c r="J2194" i="11"/>
  <c r="J2203" i="11"/>
  <c r="D2203" i="11" a="1"/>
  <c r="D2203" i="11" s="1"/>
  <c r="D2206" i="11" a="1"/>
  <c r="D2206" i="11" s="1"/>
  <c r="J2206" i="11"/>
  <c r="D2209" i="11" a="1"/>
  <c r="D2209" i="11" s="1"/>
  <c r="J2209" i="11"/>
  <c r="D2212" i="11" a="1"/>
  <c r="D2212" i="11" s="1"/>
  <c r="J2212" i="11"/>
  <c r="J2213" i="11"/>
  <c r="D2213" i="11" a="1"/>
  <c r="D2213" i="11" s="1"/>
  <c r="J2231" i="11"/>
  <c r="D2231" i="11" a="1"/>
  <c r="D2231" i="11" s="1"/>
  <c r="J2234" i="11"/>
  <c r="D2234" i="11" a="1"/>
  <c r="D2234" i="11" s="1"/>
  <c r="D2237" i="11" a="1"/>
  <c r="D2237" i="11" s="1"/>
  <c r="J2237" i="11"/>
  <c r="J2246" i="11"/>
  <c r="D2246" i="11" a="1"/>
  <c r="D2246" i="11" s="1"/>
  <c r="J2267" i="11"/>
  <c r="D2267" i="11" a="1"/>
  <c r="D2267" i="11" s="1"/>
  <c r="J2269" i="11"/>
  <c r="D2269" i="11" a="1"/>
  <c r="D2269" i="11" s="1"/>
  <c r="J2276" i="11"/>
  <c r="D2276" i="11" a="1"/>
  <c r="D2276" i="11" s="1"/>
  <c r="J2279" i="11"/>
  <c r="D2279" i="11" a="1"/>
  <c r="D2279" i="11" s="1"/>
  <c r="J2281" i="11"/>
  <c r="D2281" i="11" a="1"/>
  <c r="D2281" i="11" s="1"/>
  <c r="D2287" i="11" a="1"/>
  <c r="D2287" i="11" s="1"/>
  <c r="J2287" i="11"/>
  <c r="J2300" i="11"/>
  <c r="D2300" i="11" a="1"/>
  <c r="D2300" i="11" s="1"/>
  <c r="J2302" i="11"/>
  <c r="D2302" i="11" a="1"/>
  <c r="D2302" i="11" s="1"/>
  <c r="D2305" i="11" a="1"/>
  <c r="D2305" i="11" s="1"/>
  <c r="J2305" i="11"/>
  <c r="J2312" i="11"/>
  <c r="D2312" i="11" a="1"/>
  <c r="D2312" i="11" s="1"/>
  <c r="D2322" i="11" a="1"/>
  <c r="D2322" i="11" s="1"/>
  <c r="J2322" i="11"/>
  <c r="D2357" i="11" a="1"/>
  <c r="D2357" i="11" s="1"/>
  <c r="J2357" i="11"/>
  <c r="D2359" i="11" a="1"/>
  <c r="D2359" i="11" s="1"/>
  <c r="J2359" i="11"/>
  <c r="D2374" i="11" a="1"/>
  <c r="D2374" i="11" s="1"/>
  <c r="J2374" i="11"/>
  <c r="D2397" i="11" a="1"/>
  <c r="D2397" i="11" s="1"/>
  <c r="J2397" i="11"/>
  <c r="D2401" i="11" a="1"/>
  <c r="D2401" i="11" s="1"/>
  <c r="J2401" i="11"/>
  <c r="D2404" i="11" a="1"/>
  <c r="D2404" i="11" s="1"/>
  <c r="J2404" i="11"/>
  <c r="D2412" i="11" a="1"/>
  <c r="D2412" i="11" s="1"/>
  <c r="J2412" i="11"/>
  <c r="D2415" i="11" a="1"/>
  <c r="D2415" i="11" s="1"/>
  <c r="J2415" i="11"/>
  <c r="J2419" i="11"/>
  <c r="D2419" i="11" a="1"/>
  <c r="D2419" i="11" s="1"/>
  <c r="D2423" i="11" a="1"/>
  <c r="D2423" i="11" s="1"/>
  <c r="J2423" i="11"/>
  <c r="D2425" i="11" a="1"/>
  <c r="D2425" i="11" s="1"/>
  <c r="J2425" i="11"/>
  <c r="D2427" i="11" a="1"/>
  <c r="D2427" i="11" s="1"/>
  <c r="J2427" i="11"/>
  <c r="D2429" i="11" a="1"/>
  <c r="D2429" i="11" s="1"/>
  <c r="J2429" i="11"/>
  <c r="J2432" i="11"/>
  <c r="D2432" i="11" a="1"/>
  <c r="D2432" i="11" s="1"/>
  <c r="D2456" i="11" a="1"/>
  <c r="D2456" i="11" s="1"/>
  <c r="J2456" i="11"/>
  <c r="D2467" i="11" a="1"/>
  <c r="D2467" i="11" s="1"/>
  <c r="J2467" i="11"/>
  <c r="D2478" i="11" a="1"/>
  <c r="D2478" i="11" s="1"/>
  <c r="J2478" i="11"/>
  <c r="D2486" i="11" a="1"/>
  <c r="D2486" i="11" s="1"/>
  <c r="J2486" i="11"/>
  <c r="D2491" i="11" a="1"/>
  <c r="D2491" i="11" s="1"/>
  <c r="J2491" i="11"/>
  <c r="D2503" i="11" a="1"/>
  <c r="D2503" i="11" s="1"/>
  <c r="J2503" i="11"/>
  <c r="D2506" i="11" a="1"/>
  <c r="D2506" i="11" s="1"/>
  <c r="J2506" i="11"/>
  <c r="D2974" i="11" a="1"/>
  <c r="D2974" i="11" s="1"/>
  <c r="J2974" i="11"/>
  <c r="D2980" i="11" a="1"/>
  <c r="D2980" i="11" s="1"/>
  <c r="J2980" i="11"/>
  <c r="D2985" i="11" a="1"/>
  <c r="D2985" i="11" s="1"/>
  <c r="J2985" i="11"/>
  <c r="J3000" i="11"/>
  <c r="D3000" i="11" a="1"/>
  <c r="D3000" i="11" s="1"/>
  <c r="J3011" i="11"/>
  <c r="D3011" i="11" a="1"/>
  <c r="D3011" i="11" s="1"/>
  <c r="D3015" i="11" a="1"/>
  <c r="D3015" i="11" s="1"/>
  <c r="J3015" i="11"/>
  <c r="J3029" i="11"/>
  <c r="D3029" i="11" a="1"/>
  <c r="D3029" i="11" s="1"/>
  <c r="D3051" i="11" a="1"/>
  <c r="D3051" i="11" s="1"/>
  <c r="J3051" i="11"/>
  <c r="J3062" i="11"/>
  <c r="D3062" i="11" a="1"/>
  <c r="D3062" i="11" s="1"/>
  <c r="D3064" i="11" a="1"/>
  <c r="D3064" i="11" s="1"/>
  <c r="J3064" i="11"/>
  <c r="D3074" i="11" a="1"/>
  <c r="D3074" i="11" s="1"/>
  <c r="J3074" i="11"/>
  <c r="D3076" i="11" a="1"/>
  <c r="D3076" i="11" s="1"/>
  <c r="J3076" i="11"/>
  <c r="J3089" i="11"/>
  <c r="D3089" i="11" a="1"/>
  <c r="D3089" i="11" s="1"/>
  <c r="J3093" i="11"/>
  <c r="D3093" i="11" a="1"/>
  <c r="D3093" i="11" s="1"/>
  <c r="J3112" i="11"/>
  <c r="D3112" i="11" a="1"/>
  <c r="D3112" i="11" s="1"/>
  <c r="D3114" i="11" a="1"/>
  <c r="D3114" i="11" s="1"/>
  <c r="J3114" i="11"/>
  <c r="J3129" i="11"/>
  <c r="D3129" i="11" a="1"/>
  <c r="D3129" i="11" s="1"/>
  <c r="D3133" i="11" a="1"/>
  <c r="D3133" i="11" s="1"/>
  <c r="J3133" i="11"/>
  <c r="J3148" i="11"/>
  <c r="D3148" i="11" a="1"/>
  <c r="D3148" i="11" s="1"/>
  <c r="D3154" i="11" a="1"/>
  <c r="D3154" i="11" s="1"/>
  <c r="J3154" i="11"/>
  <c r="D3183" i="11" a="1"/>
  <c r="D3183" i="11" s="1"/>
  <c r="J3183" i="11"/>
  <c r="D3197" i="11" a="1"/>
  <c r="D3197" i="11" s="1"/>
  <c r="J3197" i="11"/>
  <c r="D3202" i="11" a="1"/>
  <c r="D3202" i="11" s="1"/>
  <c r="J3202" i="11"/>
  <c r="D3209" i="11" a="1"/>
  <c r="D3209" i="11" s="1"/>
  <c r="J3209" i="11"/>
  <c r="J3210" i="11"/>
  <c r="D3210" i="11" a="1"/>
  <c r="D3210" i="11" s="1"/>
  <c r="J3214" i="11"/>
  <c r="D3214" i="11" a="1"/>
  <c r="D3214" i="11" s="1"/>
  <c r="J3216" i="11"/>
  <c r="D3216" i="11" a="1"/>
  <c r="D3216" i="11" s="1"/>
  <c r="J3225" i="11"/>
  <c r="D3225" i="11" a="1"/>
  <c r="D3225" i="11" s="1"/>
  <c r="D3236" i="11" a="1"/>
  <c r="D3236" i="11" s="1"/>
  <c r="J3236" i="11"/>
  <c r="D3237" i="11" a="1"/>
  <c r="D3237" i="11" s="1"/>
  <c r="J3237" i="11"/>
  <c r="J3314" i="11"/>
  <c r="D3314" i="11" a="1"/>
  <c r="D3314" i="11" s="1"/>
  <c r="J3385" i="11"/>
  <c r="D3385" i="11" a="1"/>
  <c r="D3385" i="11" s="1"/>
  <c r="D3389" i="11" a="1"/>
  <c r="D3389" i="11" s="1"/>
  <c r="J3389" i="11"/>
  <c r="D3400" i="11" a="1"/>
  <c r="D3400" i="11" s="1"/>
  <c r="J3400" i="11"/>
  <c r="J3425" i="11"/>
  <c r="D3425" i="11" a="1"/>
  <c r="D3425" i="11" s="1"/>
  <c r="D3427" i="11" a="1"/>
  <c r="D3427" i="11" s="1"/>
  <c r="J3427" i="11"/>
  <c r="D3453" i="11" a="1"/>
  <c r="D3453" i="11" s="1"/>
  <c r="J3453" i="11"/>
  <c r="D3488" i="11" a="1"/>
  <c r="D3488" i="11" s="1"/>
  <c r="J3488" i="11"/>
  <c r="D3490" i="11" a="1"/>
  <c r="D3490" i="11" s="1"/>
  <c r="J3490" i="11"/>
  <c r="J3493" i="11"/>
  <c r="D3493" i="11" a="1"/>
  <c r="D3493" i="11" s="1"/>
  <c r="J3496" i="11"/>
  <c r="D3496" i="11" a="1"/>
  <c r="D3496" i="11" s="1"/>
  <c r="J3501" i="11"/>
  <c r="D3501" i="11" a="1"/>
  <c r="D3501" i="11" s="1"/>
  <c r="D3790" i="11" a="1"/>
  <c r="D3790" i="11" s="1"/>
  <c r="J3790" i="11"/>
  <c r="D3798" i="11" a="1"/>
  <c r="D3798" i="11" s="1"/>
  <c r="J3798" i="11"/>
  <c r="D3802" i="11" a="1"/>
  <c r="D3802" i="11" s="1"/>
  <c r="J3802" i="11"/>
  <c r="D3823" i="11" a="1"/>
  <c r="D3823" i="11" s="1"/>
  <c r="J3823" i="11"/>
  <c r="D3827" i="11" a="1"/>
  <c r="D3827" i="11" s="1"/>
  <c r="J3827" i="11"/>
  <c r="J3835" i="11"/>
  <c r="D3835" i="11" a="1"/>
  <c r="D3835" i="11" s="1"/>
  <c r="D3846" i="11" a="1"/>
  <c r="D3846" i="11" s="1"/>
  <c r="J3846" i="11"/>
  <c r="J3860" i="11"/>
  <c r="D3860" i="11" a="1"/>
  <c r="D3860" i="11" s="1"/>
  <c r="J3862" i="11"/>
  <c r="D3862" i="11" a="1"/>
  <c r="D3862" i="11" s="1"/>
  <c r="D3868" i="11" a="1"/>
  <c r="D3868" i="11" s="1"/>
  <c r="J3868" i="11"/>
  <c r="D3872" i="11" a="1"/>
  <c r="D3872" i="11" s="1"/>
  <c r="J3872" i="11"/>
  <c r="J3885" i="11"/>
  <c r="D3885" i="11" a="1"/>
  <c r="D3885" i="11" s="1"/>
  <c r="D3890" i="11" a="1"/>
  <c r="D3890" i="11" s="1"/>
  <c r="J3890" i="11"/>
  <c r="J3910" i="11"/>
  <c r="D3910" i="11" a="1"/>
  <c r="D3910" i="11" s="1"/>
  <c r="J3925" i="11"/>
  <c r="D3925" i="11" a="1"/>
  <c r="D3925" i="11" s="1"/>
  <c r="D3934" i="11" a="1"/>
  <c r="D3934" i="11" s="1"/>
  <c r="J3934" i="11"/>
  <c r="D3942" i="11" a="1"/>
  <c r="D3942" i="11" s="1"/>
  <c r="J3942" i="11"/>
  <c r="J3946" i="11"/>
  <c r="D3946" i="11" a="1"/>
  <c r="D3946" i="11" s="1"/>
  <c r="D3949" i="11" a="1"/>
  <c r="D3949" i="11" s="1"/>
  <c r="J3949" i="11"/>
  <c r="J4110" i="11"/>
  <c r="D4110" i="11" a="1"/>
  <c r="D4110" i="11" s="1"/>
  <c r="J4113" i="11"/>
  <c r="D4113" i="11" a="1"/>
  <c r="D4113" i="11" s="1"/>
  <c r="J4116" i="11"/>
  <c r="D4116" i="11" a="1"/>
  <c r="D4116" i="11" s="1"/>
  <c r="D4118" i="11" a="1"/>
  <c r="D4118" i="11" s="1"/>
  <c r="J4118" i="11"/>
  <c r="J4120" i="11"/>
  <c r="D4120" i="11" a="1"/>
  <c r="D4120" i="11" s="1"/>
  <c r="J4152" i="11"/>
  <c r="D4152" i="11" a="1"/>
  <c r="D4152" i="11" s="1"/>
  <c r="D4154" i="11" a="1"/>
  <c r="D4154" i="11" s="1"/>
  <c r="J4154" i="11"/>
  <c r="D4171" i="11" a="1"/>
  <c r="D4171" i="11" s="1"/>
  <c r="J4171" i="11"/>
  <c r="D4181" i="11" a="1"/>
  <c r="D4181" i="11" s="1"/>
  <c r="J4181" i="11"/>
  <c r="D4249" i="11" a="1"/>
  <c r="D4249" i="11" s="1"/>
  <c r="J4249" i="11"/>
  <c r="J4493" i="11"/>
  <c r="D4493" i="11" a="1"/>
  <c r="D4493" i="11" s="1"/>
  <c r="J4495" i="11"/>
  <c r="D4495" i="11" a="1"/>
  <c r="D4495" i="11" s="1"/>
  <c r="D4589" i="11" a="1"/>
  <c r="D4589" i="11" s="1"/>
  <c r="J4589" i="11"/>
  <c r="J4638" i="11"/>
  <c r="D4638" i="11" a="1"/>
  <c r="D4638" i="11" s="1"/>
  <c r="D4640" i="11" a="1"/>
  <c r="D4640" i="11" s="1"/>
  <c r="J4640" i="11"/>
  <c r="J4643" i="11"/>
  <c r="D4643" i="11" a="1"/>
  <c r="D4643" i="11" s="1"/>
  <c r="J4799" i="11"/>
  <c r="D4799" i="11" a="1"/>
  <c r="D4799" i="11" s="1"/>
  <c r="J4804" i="11"/>
  <c r="D4804" i="11" a="1"/>
  <c r="D4804" i="11" s="1"/>
  <c r="J4812" i="11"/>
  <c r="D4812" i="11" a="1"/>
  <c r="D4812" i="11" s="1"/>
  <c r="J4954" i="11"/>
  <c r="D4954" i="11" a="1"/>
  <c r="D4954" i="11" s="1"/>
  <c r="D4970" i="11" a="1"/>
  <c r="D4970" i="11" s="1"/>
  <c r="J4970" i="11"/>
  <c r="D4973" i="11" a="1"/>
  <c r="D4973" i="11" s="1"/>
  <c r="J4973" i="11"/>
  <c r="J4974" i="11"/>
  <c r="D4974" i="11" a="1"/>
  <c r="D4974" i="11" s="1"/>
  <c r="D4978" i="11" a="1"/>
  <c r="D4978" i="11" s="1"/>
  <c r="J4978" i="11"/>
  <c r="J4983" i="11"/>
  <c r="D4983" i="11" a="1"/>
  <c r="D4983" i="11" s="1"/>
  <c r="J18" i="11"/>
  <c r="D18" i="11" a="1"/>
  <c r="D18" i="11" s="1"/>
  <c r="J31" i="11"/>
  <c r="D31" i="11" a="1"/>
  <c r="D31" i="11" s="1"/>
  <c r="D41" i="11" a="1"/>
  <c r="D41" i="11" s="1"/>
  <c r="J41" i="11"/>
  <c r="J45" i="11"/>
  <c r="D45" i="11" a="1"/>
  <c r="D45" i="11" s="1"/>
  <c r="D49" i="11" a="1"/>
  <c r="D49" i="11" s="1"/>
  <c r="J49" i="11"/>
  <c r="J53" i="11"/>
  <c r="D53" i="11" a="1"/>
  <c r="D53" i="11" s="1"/>
  <c r="J60" i="11"/>
  <c r="D60" i="11" a="1"/>
  <c r="D60" i="11" s="1"/>
  <c r="J64" i="11"/>
  <c r="D64" i="11" a="1"/>
  <c r="D64" i="11" s="1"/>
  <c r="J71" i="11"/>
  <c r="D71" i="11" a="1"/>
  <c r="D71" i="11" s="1"/>
  <c r="D77" i="11" a="1"/>
  <c r="D77" i="11" s="1"/>
  <c r="J77" i="11"/>
  <c r="D86" i="11" a="1"/>
  <c r="D86" i="11" s="1"/>
  <c r="J86" i="11"/>
  <c r="D99" i="11" a="1"/>
  <c r="D99" i="11" s="1"/>
  <c r="J99" i="11"/>
  <c r="J103" i="11"/>
  <c r="D103" i="11" a="1"/>
  <c r="D103" i="11" s="1"/>
  <c r="J115" i="11"/>
  <c r="D115" i="11" a="1"/>
  <c r="D115" i="11" s="1"/>
  <c r="J117" i="11"/>
  <c r="D117" i="11" a="1"/>
  <c r="D117" i="11" s="1"/>
  <c r="J123" i="11"/>
  <c r="D123" i="11" a="1"/>
  <c r="D123" i="11" s="1"/>
  <c r="J142" i="11"/>
  <c r="D142" i="11" a="1"/>
  <c r="D142" i="11" s="1"/>
  <c r="J144" i="11"/>
  <c r="D144" i="11" a="1"/>
  <c r="D144" i="11" s="1"/>
  <c r="J162" i="11"/>
  <c r="D162" i="11" a="1"/>
  <c r="D162" i="11" s="1"/>
  <c r="J171" i="11"/>
  <c r="D171" i="11" a="1"/>
  <c r="D171" i="11" s="1"/>
  <c r="J173" i="11"/>
  <c r="D173" i="11" a="1"/>
  <c r="D173" i="11" s="1"/>
  <c r="J176" i="11"/>
  <c r="D176" i="11" a="1"/>
  <c r="D176" i="11" s="1"/>
  <c r="J177" i="11"/>
  <c r="D177" i="11" a="1"/>
  <c r="D177" i="11" s="1"/>
  <c r="J179" i="11"/>
  <c r="D179" i="11" a="1"/>
  <c r="D179" i="11" s="1"/>
  <c r="D180" i="11" a="1"/>
  <c r="D180" i="11" s="1"/>
  <c r="J180" i="11"/>
  <c r="J182" i="11"/>
  <c r="D182" i="11" a="1"/>
  <c r="D182" i="11" s="1"/>
  <c r="J184" i="11"/>
  <c r="D184" i="11" a="1"/>
  <c r="D184" i="11" s="1"/>
  <c r="J196" i="11"/>
  <c r="D196" i="11" a="1"/>
  <c r="D196" i="11" s="1"/>
  <c r="J204" i="11"/>
  <c r="D204" i="11" a="1"/>
  <c r="D204" i="11" s="1"/>
  <c r="J208" i="11"/>
  <c r="D208" i="11" a="1"/>
  <c r="D208" i="11" s="1"/>
  <c r="J212" i="11"/>
  <c r="D212" i="11" a="1"/>
  <c r="D212" i="11" s="1"/>
  <c r="J217" i="11"/>
  <c r="D217" i="11" a="1"/>
  <c r="D217" i="11" s="1"/>
  <c r="J219" i="11"/>
  <c r="D219" i="11" a="1"/>
  <c r="D219" i="11" s="1"/>
  <c r="J224" i="11"/>
  <c r="D224" i="11" a="1"/>
  <c r="D224" i="11" s="1"/>
  <c r="D4205" i="11" a="1"/>
  <c r="D4205" i="11" s="1"/>
  <c r="J4205" i="11"/>
  <c r="D4214" i="11" a="1"/>
  <c r="D4214" i="11" s="1"/>
  <c r="J4214" i="11"/>
  <c r="J2090" i="11"/>
  <c r="D2090" i="11" a="1"/>
  <c r="D2090" i="11" s="1"/>
  <c r="D2099" i="11" a="1"/>
  <c r="D2099" i="11" s="1"/>
  <c r="J2099" i="11"/>
  <c r="D211" i="11" a="1"/>
  <c r="D211" i="11" s="1"/>
  <c r="J211" i="11"/>
  <c r="D226" i="11" a="1"/>
  <c r="D226" i="11" s="1"/>
  <c r="J226" i="11"/>
  <c r="J228" i="11"/>
  <c r="D228" i="11" a="1"/>
  <c r="D228" i="11" s="1"/>
  <c r="D229" i="11" a="1"/>
  <c r="D229" i="11" s="1"/>
  <c r="J229" i="11"/>
  <c r="J231" i="11"/>
  <c r="D231" i="11" a="1"/>
  <c r="D231" i="11" s="1"/>
  <c r="J232" i="11"/>
  <c r="D232" i="11" a="1"/>
  <c r="D232" i="11" s="1"/>
  <c r="D235" i="11" a="1"/>
  <c r="D235" i="11" s="1"/>
  <c r="J235" i="11"/>
  <c r="J237" i="11"/>
  <c r="D237" i="11" a="1"/>
  <c r="D237" i="11" s="1"/>
  <c r="J242" i="11"/>
  <c r="D242" i="11" a="1"/>
  <c r="D242" i="11" s="1"/>
  <c r="J247" i="11"/>
  <c r="D247" i="11" a="1"/>
  <c r="D247" i="11" s="1"/>
  <c r="D249" i="11" a="1"/>
  <c r="D249" i="11" s="1"/>
  <c r="J249" i="11"/>
  <c r="D269" i="11" a="1"/>
  <c r="D269" i="11" s="1"/>
  <c r="J269" i="11"/>
  <c r="J285" i="11"/>
  <c r="D285" i="11" a="1"/>
  <c r="D285" i="11" s="1"/>
  <c r="D291" i="11" a="1"/>
  <c r="D291" i="11" s="1"/>
  <c r="J291" i="11"/>
  <c r="J295" i="11"/>
  <c r="D295" i="11" a="1"/>
  <c r="D295" i="11" s="1"/>
  <c r="J296" i="11"/>
  <c r="D296" i="11" a="1"/>
  <c r="D296" i="11" s="1"/>
  <c r="D309" i="11" a="1"/>
  <c r="D309" i="11" s="1"/>
  <c r="J309" i="11"/>
  <c r="D311" i="11" a="1"/>
  <c r="D311" i="11" s="1"/>
  <c r="J311" i="11"/>
  <c r="D313" i="11" a="1"/>
  <c r="D313" i="11" s="1"/>
  <c r="J313" i="11"/>
  <c r="D326" i="11" a="1"/>
  <c r="D326" i="11" s="1"/>
  <c r="J326" i="11"/>
  <c r="D328" i="11" a="1"/>
  <c r="D328" i="11" s="1"/>
  <c r="J328" i="11"/>
  <c r="J347" i="11"/>
  <c r="D347" i="11" a="1"/>
  <c r="D347" i="11" s="1"/>
  <c r="J350" i="11"/>
  <c r="D350" i="11" a="1"/>
  <c r="D350" i="11" s="1"/>
  <c r="J358" i="11"/>
  <c r="D358" i="11" a="1"/>
  <c r="D358" i="11" s="1"/>
  <c r="D365" i="11" a="1"/>
  <c r="D365" i="11" s="1"/>
  <c r="J365" i="11"/>
  <c r="J367" i="11"/>
  <c r="D367" i="11" a="1"/>
  <c r="D367" i="11" s="1"/>
  <c r="J369" i="11"/>
  <c r="D369" i="11" a="1"/>
  <c r="D369" i="11" s="1"/>
  <c r="J371" i="11"/>
  <c r="D371" i="11" a="1"/>
  <c r="D371" i="11" s="1"/>
  <c r="J377" i="11"/>
  <c r="D377" i="11" a="1"/>
  <c r="D377" i="11" s="1"/>
  <c r="J380" i="11"/>
  <c r="D380" i="11" a="1"/>
  <c r="D380" i="11" s="1"/>
  <c r="J382" i="11"/>
  <c r="D382" i="11" a="1"/>
  <c r="D382" i="11" s="1"/>
  <c r="D417" i="11" a="1"/>
  <c r="D417" i="11" s="1"/>
  <c r="J417" i="11"/>
  <c r="J420" i="11"/>
  <c r="D420" i="11" a="1"/>
  <c r="D420" i="11" s="1"/>
  <c r="D431" i="11" a="1"/>
  <c r="D431" i="11" s="1"/>
  <c r="J431" i="11"/>
  <c r="D433" i="11" a="1"/>
  <c r="D433" i="11" s="1"/>
  <c r="J433" i="11"/>
  <c r="D436" i="11" a="1"/>
  <c r="D436" i="11" s="1"/>
  <c r="J436" i="11"/>
  <c r="J438" i="11"/>
  <c r="D438" i="11" a="1"/>
  <c r="D438" i="11" s="1"/>
  <c r="J440" i="11"/>
  <c r="D440" i="11" a="1"/>
  <c r="D440" i="11" s="1"/>
  <c r="J442" i="11"/>
  <c r="D442" i="11" a="1"/>
  <c r="D442" i="11" s="1"/>
  <c r="J445" i="11"/>
  <c r="D445" i="11" a="1"/>
  <c r="D445" i="11" s="1"/>
  <c r="J449" i="11"/>
  <c r="D449" i="11" a="1"/>
  <c r="D449" i="11" s="1"/>
  <c r="D455" i="11" a="1"/>
  <c r="D455" i="11" s="1"/>
  <c r="J455" i="11"/>
  <c r="J496" i="11"/>
  <c r="D496" i="11" a="1"/>
  <c r="D496" i="11" s="1"/>
  <c r="D504" i="11" a="1"/>
  <c r="D504" i="11" s="1"/>
  <c r="J504" i="11"/>
  <c r="J508" i="11"/>
  <c r="D508" i="11" a="1"/>
  <c r="D508" i="11" s="1"/>
  <c r="D513" i="11" a="1"/>
  <c r="D513" i="11" s="1"/>
  <c r="J513" i="11"/>
  <c r="J516" i="11"/>
  <c r="D516" i="11" a="1"/>
  <c r="D516" i="11" s="1"/>
  <c r="J519" i="11"/>
  <c r="D519" i="11" a="1"/>
  <c r="D519" i="11" s="1"/>
  <c r="D521" i="11" a="1"/>
  <c r="D521" i="11" s="1"/>
  <c r="J521" i="11"/>
  <c r="D526" i="11" a="1"/>
  <c r="D526" i="11" s="1"/>
  <c r="J526" i="11"/>
  <c r="J534" i="11"/>
  <c r="D534" i="11" a="1"/>
  <c r="D534" i="11" s="1"/>
  <c r="J537" i="11"/>
  <c r="D537" i="11" a="1"/>
  <c r="D537" i="11" s="1"/>
  <c r="D539" i="11" a="1"/>
  <c r="D539" i="11" s="1"/>
  <c r="J539" i="11"/>
  <c r="J540" i="11"/>
  <c r="D540" i="11" a="1"/>
  <c r="D540" i="11" s="1"/>
  <c r="D541" i="11" a="1"/>
  <c r="D541" i="11" s="1"/>
  <c r="J541" i="11"/>
  <c r="J565" i="11"/>
  <c r="D565" i="11" a="1"/>
  <c r="D565" i="11" s="1"/>
  <c r="J567" i="11"/>
  <c r="D567" i="11" a="1"/>
  <c r="D567" i="11" s="1"/>
  <c r="J576" i="11"/>
  <c r="D576" i="11" a="1"/>
  <c r="D576" i="11" s="1"/>
  <c r="D598" i="11" a="1"/>
  <c r="D598" i="11" s="1"/>
  <c r="J598" i="11"/>
  <c r="J600" i="11"/>
  <c r="D600" i="11" a="1"/>
  <c r="D600" i="11" s="1"/>
  <c r="J601" i="11"/>
  <c r="D601" i="11" a="1"/>
  <c r="D601" i="11" s="1"/>
  <c r="J602" i="11"/>
  <c r="D602" i="11" a="1"/>
  <c r="D602" i="11" s="1"/>
  <c r="J610" i="11"/>
  <c r="D610" i="11" a="1"/>
  <c r="D610" i="11" s="1"/>
  <c r="J611" i="11"/>
  <c r="D611" i="11" a="1"/>
  <c r="D611" i="11" s="1"/>
  <c r="J665" i="11"/>
  <c r="D665" i="11" a="1"/>
  <c r="D665" i="11" s="1"/>
  <c r="D666" i="11" a="1"/>
  <c r="D666" i="11" s="1"/>
  <c r="J666" i="11"/>
  <c r="D675" i="11" a="1"/>
  <c r="D675" i="11" s="1"/>
  <c r="J675" i="11"/>
  <c r="D677" i="11" a="1"/>
  <c r="D677" i="11" s="1"/>
  <c r="J677" i="11"/>
  <c r="J683" i="11"/>
  <c r="D683" i="11" a="1"/>
  <c r="D683" i="11" s="1"/>
  <c r="J684" i="11"/>
  <c r="D684" i="11" a="1"/>
  <c r="D684" i="11" s="1"/>
  <c r="J690" i="11"/>
  <c r="D690" i="11" a="1"/>
  <c r="D690" i="11" s="1"/>
  <c r="J788" i="11"/>
  <c r="D788" i="11" a="1"/>
  <c r="D788" i="11" s="1"/>
  <c r="J791" i="11"/>
  <c r="D791" i="11" a="1"/>
  <c r="D791" i="11" s="1"/>
  <c r="D797" i="11" a="1"/>
  <c r="D797" i="11" s="1"/>
  <c r="J797" i="11"/>
  <c r="J801" i="11"/>
  <c r="D801" i="11" a="1"/>
  <c r="D801" i="11" s="1"/>
  <c r="J811" i="11"/>
  <c r="D811" i="11" a="1"/>
  <c r="D811" i="11" s="1"/>
  <c r="J823" i="11"/>
  <c r="D823" i="11" a="1"/>
  <c r="D823" i="11" s="1"/>
  <c r="D873" i="11" a="1"/>
  <c r="D873" i="11" s="1"/>
  <c r="J873" i="11"/>
  <c r="D886" i="11" a="1"/>
  <c r="D886" i="11" s="1"/>
  <c r="J886" i="11"/>
  <c r="J888" i="11"/>
  <c r="D888" i="11" a="1"/>
  <c r="D888" i="11" s="1"/>
  <c r="D890" i="11" a="1"/>
  <c r="D890" i="11" s="1"/>
  <c r="J890" i="11"/>
  <c r="J902" i="11"/>
  <c r="D902" i="11" a="1"/>
  <c r="D902" i="11" s="1"/>
  <c r="J903" i="11"/>
  <c r="D903" i="11" a="1"/>
  <c r="D903" i="11" s="1"/>
  <c r="J910" i="11"/>
  <c r="D910" i="11" a="1"/>
  <c r="D910" i="11" s="1"/>
  <c r="D923" i="11" a="1"/>
  <c r="D923" i="11" s="1"/>
  <c r="J923" i="11"/>
  <c r="D927" i="11" a="1"/>
  <c r="D927" i="11" s="1"/>
  <c r="J927" i="11"/>
  <c r="J931" i="11"/>
  <c r="D931" i="11" a="1"/>
  <c r="D931" i="11" s="1"/>
  <c r="J942" i="11"/>
  <c r="D942" i="11" a="1"/>
  <c r="D942" i="11" s="1"/>
  <c r="J1129" i="11"/>
  <c r="D1129" i="11" a="1"/>
  <c r="D1129" i="11" s="1"/>
  <c r="D1142" i="11" a="1"/>
  <c r="D1142" i="11" s="1"/>
  <c r="J1142" i="11"/>
  <c r="J1157" i="11"/>
  <c r="D1157" i="11" a="1"/>
  <c r="D1157" i="11" s="1"/>
  <c r="D1205" i="11" a="1"/>
  <c r="D1205" i="11" s="1"/>
  <c r="J1205" i="11"/>
  <c r="J1220" i="11"/>
  <c r="D1220" i="11" a="1"/>
  <c r="D1220" i="11" s="1"/>
  <c r="D1222" i="11" a="1"/>
  <c r="D1222" i="11" s="1"/>
  <c r="J1222" i="11"/>
  <c r="D1250" i="11" a="1"/>
  <c r="D1250" i="11" s="1"/>
  <c r="J1250" i="11"/>
  <c r="D1264" i="11" a="1"/>
  <c r="D1264" i="11" s="1"/>
  <c r="J1264" i="11"/>
  <c r="D1265" i="11" a="1"/>
  <c r="D1265" i="11" s="1"/>
  <c r="J1265" i="11"/>
  <c r="D1289" i="11" a="1"/>
  <c r="D1289" i="11" s="1"/>
  <c r="J1289" i="11"/>
  <c r="J1291" i="11"/>
  <c r="D1291" i="11" a="1"/>
  <c r="D1291" i="11" s="1"/>
  <c r="D1293" i="11" a="1"/>
  <c r="D1293" i="11" s="1"/>
  <c r="J1293" i="11"/>
  <c r="J1309" i="11"/>
  <c r="D1309" i="11" a="1"/>
  <c r="D1309" i="11" s="1"/>
  <c r="J1316" i="11"/>
  <c r="D1316" i="11" a="1"/>
  <c r="D1316" i="11" s="1"/>
  <c r="J1318" i="11"/>
  <c r="D1318" i="11" a="1"/>
  <c r="D1318" i="11" s="1"/>
  <c r="D1329" i="11" a="1"/>
  <c r="D1329" i="11" s="1"/>
  <c r="J1329" i="11"/>
  <c r="D1343" i="11" a="1"/>
  <c r="D1343" i="11" s="1"/>
  <c r="J1343" i="11"/>
  <c r="D1371" i="11" a="1"/>
  <c r="D1371" i="11" s="1"/>
  <c r="J1371" i="11"/>
  <c r="J1375" i="11"/>
  <c r="D1375" i="11" a="1"/>
  <c r="D1375" i="11" s="1"/>
  <c r="J1382" i="11"/>
  <c r="D1382" i="11" a="1"/>
  <c r="D1382" i="11" s="1"/>
  <c r="D1504" i="11" a="1"/>
  <c r="D1504" i="11" s="1"/>
  <c r="J1504" i="11"/>
  <c r="J1507" i="11"/>
  <c r="D1507" i="11" a="1"/>
  <c r="D1507" i="11" s="1"/>
  <c r="J1508" i="11"/>
  <c r="D1508" i="11" a="1"/>
  <c r="D1508" i="11" s="1"/>
  <c r="D1511" i="11" a="1"/>
  <c r="D1511" i="11" s="1"/>
  <c r="J1511" i="11"/>
  <c r="D1529" i="11" a="1"/>
  <c r="D1529" i="11" s="1"/>
  <c r="J1529" i="11"/>
  <c r="J1533" i="11"/>
  <c r="D1533" i="11" a="1"/>
  <c r="D1533" i="11" s="1"/>
  <c r="D1536" i="11" a="1"/>
  <c r="D1536" i="11" s="1"/>
  <c r="J1536" i="11"/>
  <c r="D1539" i="11" a="1"/>
  <c r="D1539" i="11" s="1"/>
  <c r="J1539" i="11"/>
  <c r="J1541" i="11"/>
  <c r="D1541" i="11" a="1"/>
  <c r="D1541" i="11" s="1"/>
  <c r="D1549" i="11" a="1"/>
  <c r="D1549" i="11" s="1"/>
  <c r="J1549" i="11"/>
  <c r="D1551" i="11" a="1"/>
  <c r="D1551" i="11" s="1"/>
  <c r="J1551" i="11"/>
  <c r="J1555" i="11"/>
  <c r="D1555" i="11" a="1"/>
  <c r="D1555" i="11" s="1"/>
  <c r="J1565" i="11"/>
  <c r="D1565" i="11" a="1"/>
  <c r="D1565" i="11" s="1"/>
  <c r="D1573" i="11" a="1"/>
  <c r="D1573" i="11" s="1"/>
  <c r="J1573" i="11"/>
  <c r="D1586" i="11" a="1"/>
  <c r="D1586" i="11" s="1"/>
  <c r="J1586" i="11"/>
  <c r="J1591" i="11"/>
  <c r="D1591" i="11" a="1"/>
  <c r="D1591" i="11" s="1"/>
  <c r="J1593" i="11"/>
  <c r="D1593" i="11" a="1"/>
  <c r="D1593" i="11" s="1"/>
  <c r="D1597" i="11" a="1"/>
  <c r="D1597" i="11" s="1"/>
  <c r="J1597" i="11"/>
  <c r="J1623" i="11"/>
  <c r="D1623" i="11" a="1"/>
  <c r="D1623" i="11" s="1"/>
  <c r="J1686" i="11"/>
  <c r="D1686" i="11" a="1"/>
  <c r="D1686" i="11" s="1"/>
  <c r="D1689" i="11" a="1"/>
  <c r="D1689" i="11" s="1"/>
  <c r="J1689" i="11"/>
  <c r="D1713" i="11" a="1"/>
  <c r="D1713" i="11" s="1"/>
  <c r="J1713" i="11"/>
  <c r="J1720" i="11"/>
  <c r="D1720" i="11" a="1"/>
  <c r="D1720" i="11" s="1"/>
  <c r="J1728" i="11"/>
  <c r="D1728" i="11" a="1"/>
  <c r="D1728" i="11" s="1"/>
  <c r="J1736" i="11"/>
  <c r="D1736" i="11" a="1"/>
  <c r="D1736" i="11" s="1"/>
  <c r="J1739" i="11"/>
  <c r="D1739" i="11" a="1"/>
  <c r="D1739" i="11" s="1"/>
  <c r="J1741" i="11"/>
  <c r="D1741" i="11" a="1"/>
  <c r="D1741" i="11" s="1"/>
  <c r="J1744" i="11"/>
  <c r="D1744" i="11" a="1"/>
  <c r="D1744" i="11" s="1"/>
  <c r="J1749" i="11"/>
  <c r="D1749" i="11" a="1"/>
  <c r="D1749" i="11" s="1"/>
  <c r="J1757" i="11"/>
  <c r="D1757" i="11" a="1"/>
  <c r="D1757" i="11" s="1"/>
  <c r="D1764" i="11" a="1"/>
  <c r="D1764" i="11" s="1"/>
  <c r="J1764" i="11"/>
  <c r="J1768" i="11"/>
  <c r="D1768" i="11" a="1"/>
  <c r="D1768" i="11" s="1"/>
  <c r="J1774" i="11"/>
  <c r="D1774" i="11" a="1"/>
  <c r="D1774" i="11" s="1"/>
  <c r="J1784" i="11"/>
  <c r="D1784" i="11" a="1"/>
  <c r="D1784" i="11" s="1"/>
  <c r="J1805" i="11"/>
  <c r="D1805" i="11" a="1"/>
  <c r="D1805" i="11" s="1"/>
  <c r="D1813" i="11" a="1"/>
  <c r="D1813" i="11" s="1"/>
  <c r="J1813" i="11"/>
  <c r="J1815" i="11"/>
  <c r="D1815" i="11" a="1"/>
  <c r="D1815" i="11" s="1"/>
  <c r="D1988" i="11" a="1"/>
  <c r="D1988" i="11" s="1"/>
  <c r="J1988" i="11"/>
  <c r="J1995" i="11"/>
  <c r="D1995" i="11" a="1"/>
  <c r="D1995" i="11" s="1"/>
  <c r="D2029" i="11" a="1"/>
  <c r="D2029" i="11" s="1"/>
  <c r="J2029" i="11"/>
  <c r="D2032" i="11" a="1"/>
  <c r="D2032" i="11" s="1"/>
  <c r="J2032" i="11"/>
  <c r="J2036" i="11"/>
  <c r="D2036" i="11" a="1"/>
  <c r="D2036" i="11" s="1"/>
  <c r="D2041" i="11" a="1"/>
  <c r="D2041" i="11" s="1"/>
  <c r="J2041" i="11"/>
  <c r="J2046" i="11"/>
  <c r="D2046" i="11" a="1"/>
  <c r="D2046" i="11" s="1"/>
  <c r="D2084" i="11" a="1"/>
  <c r="D2084" i="11" s="1"/>
  <c r="J2084" i="11"/>
  <c r="D2087" i="11" a="1"/>
  <c r="D2087" i="11" s="1"/>
  <c r="J2087" i="11"/>
  <c r="D2089" i="11" a="1"/>
  <c r="D2089" i="11" s="1"/>
  <c r="J2089" i="11"/>
  <c r="J2095" i="11"/>
  <c r="D2095" i="11" a="1"/>
  <c r="D2095" i="11" s="1"/>
  <c r="J2107" i="11"/>
  <c r="D2107" i="11" a="1"/>
  <c r="D2107" i="11" s="1"/>
  <c r="J2109" i="11"/>
  <c r="D2109" i="11" a="1"/>
  <c r="D2109" i="11" s="1"/>
  <c r="D2112" i="11" a="1"/>
  <c r="D2112" i="11" s="1"/>
  <c r="J2112" i="11"/>
  <c r="J2123" i="11"/>
  <c r="D2123" i="11" a="1"/>
  <c r="D2123" i="11" s="1"/>
  <c r="D2127" i="11" a="1"/>
  <c r="D2127" i="11" s="1"/>
  <c r="J2127" i="11"/>
  <c r="D2128" i="11" a="1"/>
  <c r="D2128" i="11" s="1"/>
  <c r="J2128" i="11"/>
  <c r="J2143" i="11"/>
  <c r="D2143" i="11" a="1"/>
  <c r="D2143" i="11" s="1"/>
  <c r="J2149" i="11"/>
  <c r="D2149" i="11" a="1"/>
  <c r="D2149" i="11" s="1"/>
  <c r="J2199" i="11"/>
  <c r="D2199" i="11" a="1"/>
  <c r="D2199" i="11" s="1"/>
  <c r="J2207" i="11"/>
  <c r="D2207" i="11" a="1"/>
  <c r="D2207" i="11" s="1"/>
  <c r="D2227" i="11" a="1"/>
  <c r="D2227" i="11" s="1"/>
  <c r="J2227" i="11"/>
  <c r="J2230" i="11"/>
  <c r="D2230" i="11" a="1"/>
  <c r="D2230" i="11" s="1"/>
  <c r="D2239" i="11" a="1"/>
  <c r="D2239" i="11" s="1"/>
  <c r="J2239" i="11"/>
  <c r="D2240" i="11" a="1"/>
  <c r="D2240" i="11" s="1"/>
  <c r="J2240" i="11"/>
  <c r="J2254" i="11"/>
  <c r="D2254" i="11" a="1"/>
  <c r="D2254" i="11" s="1"/>
  <c r="J2274" i="11"/>
  <c r="D2274" i="11" a="1"/>
  <c r="D2274" i="11" s="1"/>
  <c r="D2334" i="11" a="1"/>
  <c r="D2334" i="11" s="1"/>
  <c r="J2334" i="11"/>
  <c r="J2354" i="11"/>
  <c r="D2354" i="11" a="1"/>
  <c r="D2354" i="11" s="1"/>
  <c r="D2360" i="11" a="1"/>
  <c r="D2360" i="11" s="1"/>
  <c r="J2360" i="11"/>
  <c r="D2368" i="11" a="1"/>
  <c r="D2368" i="11" s="1"/>
  <c r="J2368" i="11"/>
  <c r="J2375" i="11"/>
  <c r="D2375" i="11" a="1"/>
  <c r="D2375" i="11" s="1"/>
  <c r="J2382" i="11"/>
  <c r="D2382" i="11" a="1"/>
  <c r="D2382" i="11" s="1"/>
  <c r="D2384" i="11" a="1"/>
  <c r="D2384" i="11" s="1"/>
  <c r="J2384" i="11"/>
  <c r="D2405" i="11" a="1"/>
  <c r="D2405" i="11" s="1"/>
  <c r="J2405" i="11"/>
  <c r="J2410" i="11"/>
  <c r="D2410" i="11" a="1"/>
  <c r="D2410" i="11" s="1"/>
  <c r="J2416" i="11"/>
  <c r="D2416" i="11" a="1"/>
  <c r="D2416" i="11" s="1"/>
  <c r="J2421" i="11"/>
  <c r="D2421" i="11" a="1"/>
  <c r="D2421" i="11" s="1"/>
  <c r="D2436" i="11" a="1"/>
  <c r="D2436" i="11" s="1"/>
  <c r="J2436" i="11"/>
  <c r="D2521" i="11" a="1"/>
  <c r="D2521" i="11" s="1"/>
  <c r="J2521" i="11"/>
  <c r="J2529" i="11"/>
  <c r="D2529" i="11" a="1"/>
  <c r="D2529" i="11" s="1"/>
  <c r="D2546" i="11" a="1"/>
  <c r="D2546" i="11" s="1"/>
  <c r="J2546" i="11"/>
  <c r="J2548" i="11"/>
  <c r="D2548" i="11" a="1"/>
  <c r="D2548" i="11" s="1"/>
  <c r="D2551" i="11" a="1"/>
  <c r="D2551" i="11" s="1"/>
  <c r="J2551" i="11"/>
  <c r="J2564" i="11"/>
  <c r="D2564" i="11" a="1"/>
  <c r="D2564" i="11" s="1"/>
  <c r="D2573" i="11" a="1"/>
  <c r="D2573" i="11" s="1"/>
  <c r="J2573" i="11"/>
  <c r="D2579" i="11" a="1"/>
  <c r="D2579" i="11" s="1"/>
  <c r="J2579" i="11"/>
  <c r="J2602" i="11"/>
  <c r="D2602" i="11" a="1"/>
  <c r="D2602" i="11" s="1"/>
  <c r="D2606" i="11" a="1"/>
  <c r="D2606" i="11" s="1"/>
  <c r="J2606" i="11"/>
  <c r="D2614" i="11" a="1"/>
  <c r="D2614" i="11" s="1"/>
  <c r="J2614" i="11"/>
  <c r="J2618" i="11"/>
  <c r="D2618" i="11" a="1"/>
  <c r="D2618" i="11" s="1"/>
  <c r="J2620" i="11"/>
  <c r="D2620" i="11" a="1"/>
  <c r="D2620" i="11" s="1"/>
  <c r="D2623" i="11" a="1"/>
  <c r="D2623" i="11" s="1"/>
  <c r="J2623" i="11"/>
  <c r="J2628" i="11"/>
  <c r="D2628" i="11" a="1"/>
  <c r="D2628" i="11" s="1"/>
  <c r="D2630" i="11" a="1"/>
  <c r="D2630" i="11" s="1"/>
  <c r="J2630" i="11"/>
  <c r="D2637" i="11" a="1"/>
  <c r="D2637" i="11" s="1"/>
  <c r="J2637" i="11"/>
  <c r="D2640" i="11" a="1"/>
  <c r="D2640" i="11" s="1"/>
  <c r="J2640" i="11"/>
  <c r="J2642" i="11"/>
  <c r="D2642" i="11" a="1"/>
  <c r="D2642" i="11" s="1"/>
  <c r="D2645" i="11" a="1"/>
  <c r="D2645" i="11" s="1"/>
  <c r="J2645" i="11"/>
  <c r="D2647" i="11" a="1"/>
  <c r="D2647" i="11" s="1"/>
  <c r="J2647" i="11"/>
  <c r="J2949" i="11"/>
  <c r="D2949" i="11" a="1"/>
  <c r="D2949" i="11" s="1"/>
  <c r="D2956" i="11" a="1"/>
  <c r="D2956" i="11" s="1"/>
  <c r="J2956" i="11"/>
  <c r="J2967" i="11"/>
  <c r="D2967" i="11" a="1"/>
  <c r="D2967" i="11" s="1"/>
  <c r="D2981" i="11" a="1"/>
  <c r="D2981" i="11" s="1"/>
  <c r="J2981" i="11"/>
  <c r="D2988" i="11" a="1"/>
  <c r="D2988" i="11" s="1"/>
  <c r="J2988" i="11"/>
  <c r="J2991" i="11"/>
  <c r="D2991" i="11" a="1"/>
  <c r="D2991" i="11" s="1"/>
  <c r="D2992" i="11" a="1"/>
  <c r="D2992" i="11" s="1"/>
  <c r="J2992" i="11"/>
  <c r="D2994" i="11" a="1"/>
  <c r="D2994" i="11" s="1"/>
  <c r="J2994" i="11"/>
  <c r="D2996" i="11" a="1"/>
  <c r="D2996" i="11" s="1"/>
  <c r="J2996" i="11"/>
  <c r="D3010" i="11" a="1"/>
  <c r="D3010" i="11" s="1"/>
  <c r="J3010" i="11"/>
  <c r="J3017" i="11"/>
  <c r="D3017" i="11" a="1"/>
  <c r="D3017" i="11" s="1"/>
  <c r="J3019" i="11"/>
  <c r="D3019" i="11" a="1"/>
  <c r="D3019" i="11" s="1"/>
  <c r="D3022" i="11" a="1"/>
  <c r="D3022" i="11" s="1"/>
  <c r="J3022" i="11"/>
  <c r="D3031" i="11" a="1"/>
  <c r="D3031" i="11" s="1"/>
  <c r="J3031" i="11"/>
  <c r="D3048" i="11" a="1"/>
  <c r="D3048" i="11" s="1"/>
  <c r="J3048" i="11"/>
  <c r="D3071" i="11" a="1"/>
  <c r="D3071" i="11" s="1"/>
  <c r="J3071" i="11"/>
  <c r="J3077" i="11"/>
  <c r="D3077" i="11" a="1"/>
  <c r="D3077" i="11" s="1"/>
  <c r="J3080" i="11"/>
  <c r="D3080" i="11" a="1"/>
  <c r="D3080" i="11" s="1"/>
  <c r="J3083" i="11"/>
  <c r="D3083" i="11" a="1"/>
  <c r="D3083" i="11" s="1"/>
  <c r="J3094" i="11"/>
  <c r="D3094" i="11" a="1"/>
  <c r="D3094" i="11" s="1"/>
  <c r="J3105" i="11"/>
  <c r="D3105" i="11" a="1"/>
  <c r="D3105" i="11" s="1"/>
  <c r="D3108" i="11" a="1"/>
  <c r="D3108" i="11" s="1"/>
  <c r="J3108" i="11"/>
  <c r="D3110" i="11" a="1"/>
  <c r="D3110" i="11" s="1"/>
  <c r="J3110" i="11"/>
  <c r="J3116" i="11"/>
  <c r="D3116" i="11" a="1"/>
  <c r="D3116" i="11" s="1"/>
  <c r="D3149" i="11" a="1"/>
  <c r="D3149" i="11" s="1"/>
  <c r="J3149" i="11"/>
  <c r="J3151" i="11"/>
  <c r="D3151" i="11" a="1"/>
  <c r="D3151" i="11" s="1"/>
  <c r="J3159" i="11"/>
  <c r="D3159" i="11" a="1"/>
  <c r="D3159" i="11" s="1"/>
  <c r="J3165" i="11"/>
  <c r="D3165" i="11" a="1"/>
  <c r="D3165" i="11" s="1"/>
  <c r="J3168" i="11"/>
  <c r="D3168" i="11" a="1"/>
  <c r="D3168" i="11" s="1"/>
  <c r="J3195" i="11"/>
  <c r="D3195" i="11" a="1"/>
  <c r="D3195" i="11" s="1"/>
  <c r="D3204" i="11" a="1"/>
  <c r="D3204" i="11" s="1"/>
  <c r="J3204" i="11"/>
  <c r="J3215" i="11"/>
  <c r="D3215" i="11" a="1"/>
  <c r="D3215" i="11" s="1"/>
  <c r="J3231" i="11"/>
  <c r="D3231" i="11" a="1"/>
  <c r="D3231" i="11" s="1"/>
  <c r="D3233" i="11" a="1"/>
  <c r="D3233" i="11" s="1"/>
  <c r="J3233" i="11"/>
  <c r="J3256" i="11"/>
  <c r="D3256" i="11" a="1"/>
  <c r="D3256" i="11" s="1"/>
  <c r="J3281" i="11"/>
  <c r="D3281" i="11" a="1"/>
  <c r="D3281" i="11" s="1"/>
  <c r="J3284" i="11"/>
  <c r="D3284" i="11" a="1"/>
  <c r="D3284" i="11" s="1"/>
  <c r="D3300" i="11" a="1"/>
  <c r="D3300" i="11" s="1"/>
  <c r="J3300" i="11"/>
  <c r="J3302" i="11"/>
  <c r="D3302" i="11" a="1"/>
  <c r="D3302" i="11" s="1"/>
  <c r="D3308" i="11" a="1"/>
  <c r="D3308" i="11" s="1"/>
  <c r="J3308" i="11"/>
  <c r="D3311" i="11" a="1"/>
  <c r="D3311" i="11" s="1"/>
  <c r="J3311" i="11"/>
  <c r="J3319" i="11"/>
  <c r="D3319" i="11" a="1"/>
  <c r="D3319" i="11" s="1"/>
  <c r="J3332" i="11"/>
  <c r="D3332" i="11" a="1"/>
  <c r="D3332" i="11" s="1"/>
  <c r="D3346" i="11" a="1"/>
  <c r="D3346" i="11" s="1"/>
  <c r="J3346" i="11"/>
  <c r="D3349" i="11" a="1"/>
  <c r="D3349" i="11" s="1"/>
  <c r="J3349" i="11"/>
  <c r="D3403" i="11" a="1"/>
  <c r="D3403" i="11" s="1"/>
  <c r="J3403" i="11"/>
  <c r="D3409" i="11" a="1"/>
  <c r="D3409" i="11" s="1"/>
  <c r="J3409" i="11"/>
  <c r="J3410" i="11"/>
  <c r="D3410" i="11" a="1"/>
  <c r="D3410" i="11" s="1"/>
  <c r="D3412" i="11" a="1"/>
  <c r="D3412" i="11" s="1"/>
  <c r="J3412" i="11"/>
  <c r="J3417" i="11"/>
  <c r="D3417" i="11" a="1"/>
  <c r="D3417" i="11" s="1"/>
  <c r="D3423" i="11" a="1"/>
  <c r="D3423" i="11" s="1"/>
  <c r="J3423" i="11"/>
  <c r="D3426" i="11" a="1"/>
  <c r="D3426" i="11" s="1"/>
  <c r="J3426" i="11"/>
  <c r="D3433" i="11" a="1"/>
  <c r="D3433" i="11" s="1"/>
  <c r="J3433" i="11"/>
  <c r="J3437" i="11"/>
  <c r="D3437" i="11" a="1"/>
  <c r="D3437" i="11" s="1"/>
  <c r="D3441" i="11" a="1"/>
  <c r="D3441" i="11" s="1"/>
  <c r="J3441" i="11"/>
  <c r="D3443" i="11" a="1"/>
  <c r="D3443" i="11" s="1"/>
  <c r="J3443" i="11"/>
  <c r="D3444" i="11" a="1"/>
  <c r="D3444" i="11" s="1"/>
  <c r="J3444" i="11"/>
  <c r="D3450" i="11" a="1"/>
  <c r="D3450" i="11" s="1"/>
  <c r="J3450" i="11"/>
  <c r="D3454" i="11" a="1"/>
  <c r="D3454" i="11" s="1"/>
  <c r="J3454" i="11"/>
  <c r="J3460" i="11"/>
  <c r="D3460" i="11" a="1"/>
  <c r="D3460" i="11" s="1"/>
  <c r="J3468" i="11"/>
  <c r="D3468" i="11" a="1"/>
  <c r="D3468" i="11" s="1"/>
  <c r="J3471" i="11"/>
  <c r="D3471" i="11" a="1"/>
  <c r="D3471" i="11" s="1"/>
  <c r="J3476" i="11"/>
  <c r="D3476" i="11" a="1"/>
  <c r="D3476" i="11" s="1"/>
  <c r="J3481" i="11"/>
  <c r="D3481" i="11" a="1"/>
  <c r="D3481" i="11" s="1"/>
  <c r="J3482" i="11"/>
  <c r="D3482" i="11" a="1"/>
  <c r="D3482" i="11" s="1"/>
  <c r="J3494" i="11"/>
  <c r="D3494" i="11" a="1"/>
  <c r="D3494" i="11" s="1"/>
  <c r="J3500" i="11"/>
  <c r="D3500" i="11" a="1"/>
  <c r="D3500" i="11" s="1"/>
  <c r="J3785" i="11"/>
  <c r="D3785" i="11" a="1"/>
  <c r="D3785" i="11" s="1"/>
  <c r="J3797" i="11"/>
  <c r="D3797" i="11" a="1"/>
  <c r="D3797" i="11" s="1"/>
  <c r="D3801" i="11" a="1"/>
  <c r="D3801" i="11" s="1"/>
  <c r="J3801" i="11"/>
  <c r="J3813" i="11"/>
  <c r="D3813" i="11" a="1"/>
  <c r="D3813" i="11" s="1"/>
  <c r="D3821" i="11" a="1"/>
  <c r="D3821" i="11" s="1"/>
  <c r="J3821" i="11"/>
  <c r="J3822" i="11"/>
  <c r="D3822" i="11" a="1"/>
  <c r="D3822" i="11" s="1"/>
  <c r="J3837" i="11"/>
  <c r="D3837" i="11" a="1"/>
  <c r="D3837" i="11" s="1"/>
  <c r="J3841" i="11"/>
  <c r="D3841" i="11" a="1"/>
  <c r="D3841" i="11" s="1"/>
  <c r="J3987" i="11"/>
  <c r="D3987" i="11" a="1"/>
  <c r="D3987" i="11" s="1"/>
  <c r="J3995" i="11"/>
  <c r="D3995" i="11" a="1"/>
  <c r="D3995" i="11" s="1"/>
  <c r="D4003" i="11" a="1"/>
  <c r="D4003" i="11" s="1"/>
  <c r="J4003" i="11"/>
  <c r="D4011" i="11" a="1"/>
  <c r="D4011" i="11" s="1"/>
  <c r="J4011" i="11"/>
  <c r="J4018" i="11"/>
  <c r="D4018" i="11" a="1"/>
  <c r="D4018" i="11" s="1"/>
  <c r="J4023" i="11"/>
  <c r="D4023" i="11" a="1"/>
  <c r="D4023" i="11" s="1"/>
  <c r="D4042" i="11" a="1"/>
  <c r="D4042" i="11" s="1"/>
  <c r="J4042" i="11"/>
  <c r="J4047" i="11"/>
  <c r="D4047" i="11" a="1"/>
  <c r="D4047" i="11" s="1"/>
  <c r="J4074" i="11"/>
  <c r="D4074" i="11" a="1"/>
  <c r="D4074" i="11" s="1"/>
  <c r="J4075" i="11"/>
  <c r="D4075" i="11" a="1"/>
  <c r="D4075" i="11" s="1"/>
  <c r="J4078" i="11"/>
  <c r="D4078" i="11" a="1"/>
  <c r="D4078" i="11" s="1"/>
  <c r="J4081" i="11"/>
  <c r="D4081" i="11" a="1"/>
  <c r="D4081" i="11" s="1"/>
  <c r="J4092" i="11"/>
  <c r="D4092" i="11" a="1"/>
  <c r="D4092" i="11" s="1"/>
  <c r="J4094" i="11"/>
  <c r="D4094" i="11" a="1"/>
  <c r="D4094" i="11" s="1"/>
  <c r="D4099" i="11" a="1"/>
  <c r="D4099" i="11" s="1"/>
  <c r="J4099" i="11"/>
  <c r="J4102" i="11"/>
  <c r="D4102" i="11" a="1"/>
  <c r="D4102" i="11" s="1"/>
  <c r="J4107" i="11"/>
  <c r="D4107" i="11" a="1"/>
  <c r="D4107" i="11" s="1"/>
  <c r="J4109" i="11"/>
  <c r="D4109" i="11" a="1"/>
  <c r="D4109" i="11" s="1"/>
  <c r="J4115" i="11"/>
  <c r="D4115" i="11" a="1"/>
  <c r="D4115" i="11" s="1"/>
  <c r="D4119" i="11" a="1"/>
  <c r="D4119" i="11" s="1"/>
  <c r="J4119" i="11"/>
  <c r="J4137" i="11"/>
  <c r="D4137" i="11" a="1"/>
  <c r="D4137" i="11" s="1"/>
  <c r="J4138" i="11"/>
  <c r="D4138" i="11" a="1"/>
  <c r="D4138" i="11" s="1"/>
  <c r="J4153" i="11"/>
  <c r="D4153" i="11" a="1"/>
  <c r="D4153" i="11" s="1"/>
  <c r="J4156" i="11"/>
  <c r="D4156" i="11" a="1"/>
  <c r="D4156" i="11" s="1"/>
  <c r="J4159" i="11"/>
  <c r="D4159" i="11" a="1"/>
  <c r="D4159" i="11" s="1"/>
  <c r="J4168" i="11"/>
  <c r="D4168" i="11" a="1"/>
  <c r="D4168" i="11" s="1"/>
  <c r="J4175" i="11"/>
  <c r="D4175" i="11" a="1"/>
  <c r="D4175" i="11" s="1"/>
  <c r="D4197" i="11" a="1"/>
  <c r="D4197" i="11" s="1"/>
  <c r="J4197" i="11"/>
  <c r="J4203" i="11"/>
  <c r="D4203" i="11" a="1"/>
  <c r="D4203" i="11" s="1"/>
  <c r="J4208" i="11"/>
  <c r="D4208" i="11" a="1"/>
  <c r="D4208" i="11" s="1"/>
  <c r="D4216" i="11" a="1"/>
  <c r="D4216" i="11" s="1"/>
  <c r="J4216" i="11"/>
  <c r="D2077" i="11" a="1"/>
  <c r="D2077" i="11" s="1"/>
  <c r="J2077" i="11"/>
  <c r="D2093" i="11" a="1"/>
  <c r="D2093" i="11" s="1"/>
  <c r="J2093" i="11"/>
  <c r="J4224" i="11"/>
  <c r="D4224" i="11" a="1"/>
  <c r="D4224" i="11" s="1"/>
  <c r="J4227" i="11"/>
  <c r="D4227" i="11" a="1"/>
  <c r="D4227" i="11" s="1"/>
  <c r="D4230" i="11" a="1"/>
  <c r="D4230" i="11" s="1"/>
  <c r="J4230" i="11"/>
  <c r="D4239" i="11" a="1"/>
  <c r="D4239" i="11" s="1"/>
  <c r="J4239" i="11"/>
  <c r="J4245" i="11"/>
  <c r="D4245" i="11" a="1"/>
  <c r="D4245" i="11" s="1"/>
  <c r="J4251" i="11"/>
  <c r="D4251" i="11" a="1"/>
  <c r="D4251" i="11" s="1"/>
  <c r="D4255" i="11" a="1"/>
  <c r="D4255" i="11" s="1"/>
  <c r="J4255" i="11"/>
  <c r="J4257" i="11"/>
  <c r="D4257" i="11" a="1"/>
  <c r="D4257" i="11" s="1"/>
  <c r="J4272" i="11"/>
  <c r="D4272" i="11" a="1"/>
  <c r="D4272" i="11" s="1"/>
  <c r="J4274" i="11"/>
  <c r="D4274" i="11" a="1"/>
  <c r="D4274" i="11" s="1"/>
  <c r="J4290" i="11"/>
  <c r="D4290" i="11" a="1"/>
  <c r="D4290" i="11" s="1"/>
  <c r="D4303" i="11" a="1"/>
  <c r="D4303" i="11" s="1"/>
  <c r="J4303" i="11"/>
  <c r="D4310" i="11" a="1"/>
  <c r="D4310" i="11" s="1"/>
  <c r="J4310" i="11"/>
  <c r="J4323" i="11"/>
  <c r="D4323" i="11" a="1"/>
  <c r="D4323" i="11" s="1"/>
  <c r="D4334" i="11" a="1"/>
  <c r="D4334" i="11" s="1"/>
  <c r="J4334" i="11"/>
  <c r="J4496" i="11"/>
  <c r="D4496" i="11" a="1"/>
  <c r="D4496" i="11" s="1"/>
  <c r="D4498" i="11" a="1"/>
  <c r="D4498" i="11" s="1"/>
  <c r="J4498" i="11"/>
  <c r="D4517" i="11" a="1"/>
  <c r="D4517" i="11" s="1"/>
  <c r="J4517" i="11"/>
  <c r="D4522" i="11" a="1"/>
  <c r="D4522" i="11" s="1"/>
  <c r="J4522" i="11"/>
  <c r="D4524" i="11" a="1"/>
  <c r="D4524" i="11" s="1"/>
  <c r="J4524" i="11"/>
  <c r="D4531" i="11" a="1"/>
  <c r="D4531" i="11" s="1"/>
  <c r="J4531" i="11"/>
  <c r="D4537" i="11" a="1"/>
  <c r="D4537" i="11" s="1"/>
  <c r="J4537" i="11"/>
  <c r="J4555" i="11"/>
  <c r="D4555" i="11" a="1"/>
  <c r="D4555" i="11" s="1"/>
  <c r="D4564" i="11" a="1"/>
  <c r="D4564" i="11" s="1"/>
  <c r="J4564" i="11"/>
  <c r="D4566" i="11" a="1"/>
  <c r="D4566" i="11" s="1"/>
  <c r="J4566" i="11"/>
  <c r="J4570" i="11"/>
  <c r="D4570" i="11" a="1"/>
  <c r="D4570" i="11" s="1"/>
  <c r="D4587" i="11" a="1"/>
  <c r="D4587" i="11" s="1"/>
  <c r="J4587" i="11"/>
  <c r="J4603" i="11"/>
  <c r="D4603" i="11" a="1"/>
  <c r="D4603" i="11" s="1"/>
  <c r="J4606" i="11"/>
  <c r="D4606" i="11" a="1"/>
  <c r="D4606" i="11" s="1"/>
  <c r="D4608" i="11" a="1"/>
  <c r="D4608" i="11" s="1"/>
  <c r="J4608" i="11"/>
  <c r="D4611" i="11" a="1"/>
  <c r="D4611" i="11" s="1"/>
  <c r="J4611" i="11"/>
  <c r="J4634" i="11"/>
  <c r="D4634" i="11" a="1"/>
  <c r="D4634" i="11" s="1"/>
  <c r="J4641" i="11"/>
  <c r="D4641" i="11" a="1"/>
  <c r="D4641" i="11" s="1"/>
  <c r="J4645" i="11"/>
  <c r="D4645" i="11" a="1"/>
  <c r="D4645" i="11" s="1"/>
  <c r="J4649" i="11"/>
  <c r="D4649" i="11" a="1"/>
  <c r="D4649" i="11" s="1"/>
  <c r="J4651" i="11"/>
  <c r="D4651" i="11" a="1"/>
  <c r="D4651" i="11" s="1"/>
  <c r="J4656" i="11"/>
  <c r="D4656" i="11" a="1"/>
  <c r="D4656" i="11" s="1"/>
  <c r="D4658" i="11" a="1"/>
  <c r="D4658" i="11" s="1"/>
  <c r="J4658" i="11"/>
  <c r="D4661" i="11" a="1"/>
  <c r="D4661" i="11" s="1"/>
  <c r="J4661" i="11"/>
  <c r="J4664" i="11"/>
  <c r="D4664" i="11" a="1"/>
  <c r="D4664" i="11" s="1"/>
  <c r="J4667" i="11"/>
  <c r="D4667" i="11" a="1"/>
  <c r="D4667" i="11" s="1"/>
  <c r="D4691" i="11" a="1"/>
  <c r="D4691" i="11" s="1"/>
  <c r="J4691" i="11"/>
  <c r="J4694" i="11"/>
  <c r="D4694" i="11" a="1"/>
  <c r="D4694" i="11" s="1"/>
  <c r="J4706" i="11"/>
  <c r="D4706" i="11" a="1"/>
  <c r="D4706" i="11" s="1"/>
  <c r="D4721" i="11" a="1"/>
  <c r="D4721" i="11" s="1"/>
  <c r="J4721" i="11"/>
  <c r="D4729" i="11" a="1"/>
  <c r="D4729" i="11" s="1"/>
  <c r="J4729" i="11"/>
  <c r="D4735" i="11" a="1"/>
  <c r="D4735" i="11" s="1"/>
  <c r="J4735" i="11"/>
  <c r="J4738" i="11"/>
  <c r="D4738" i="11" a="1"/>
  <c r="D4738" i="11" s="1"/>
  <c r="J4755" i="11"/>
  <c r="D4755" i="11" a="1"/>
  <c r="D4755" i="11" s="1"/>
  <c r="J4770" i="11"/>
  <c r="D4770" i="11" a="1"/>
  <c r="D4770" i="11" s="1"/>
  <c r="D4788" i="11" a="1"/>
  <c r="D4788" i="11" s="1"/>
  <c r="J4788" i="11"/>
  <c r="J4828" i="11"/>
  <c r="D4828" i="11" a="1"/>
  <c r="D4828" i="11" s="1"/>
  <c r="J4838" i="11"/>
  <c r="D4838" i="11" a="1"/>
  <c r="D4838" i="11" s="1"/>
  <c r="J4845" i="11"/>
  <c r="D4845" i="11" a="1"/>
  <c r="D4845" i="11" s="1"/>
  <c r="J4851" i="11"/>
  <c r="D4851" i="11" a="1"/>
  <c r="D4851" i="11" s="1"/>
  <c r="J4860" i="11"/>
  <c r="D4860" i="11" a="1"/>
  <c r="D4860" i="11" s="1"/>
  <c r="J4865" i="11"/>
  <c r="D4865" i="11" a="1"/>
  <c r="D4865" i="11" s="1"/>
  <c r="D4872" i="11" a="1"/>
  <c r="D4872" i="11" s="1"/>
  <c r="J4872" i="11"/>
  <c r="J15" i="11"/>
  <c r="D15" i="11" a="1"/>
  <c r="D15" i="11" s="1"/>
  <c r="D34" i="11" a="1"/>
  <c r="D34" i="11" s="1"/>
  <c r="J34" i="11"/>
  <c r="J47" i="11"/>
  <c r="D47" i="11" a="1"/>
  <c r="D47" i="11" s="1"/>
  <c r="D51" i="11" a="1"/>
  <c r="D51" i="11" s="1"/>
  <c r="J51" i="11"/>
  <c r="D69" i="11" a="1"/>
  <c r="D69" i="11" s="1"/>
  <c r="J69" i="11"/>
  <c r="D74" i="11" a="1"/>
  <c r="D74" i="11" s="1"/>
  <c r="J74" i="11"/>
  <c r="J79" i="11"/>
  <c r="D79" i="11" a="1"/>
  <c r="D79" i="11" s="1"/>
  <c r="J90" i="11"/>
  <c r="D90" i="11" a="1"/>
  <c r="D90" i="11" s="1"/>
  <c r="J94" i="11"/>
  <c r="D94" i="11" a="1"/>
  <c r="D94" i="11" s="1"/>
  <c r="J97" i="11"/>
  <c r="D97" i="11" a="1"/>
  <c r="D97" i="11" s="1"/>
  <c r="J106" i="11"/>
  <c r="D106" i="11" a="1"/>
  <c r="D106" i="11" s="1"/>
  <c r="J108" i="11"/>
  <c r="D108" i="11" a="1"/>
  <c r="D108" i="11" s="1"/>
  <c r="J112" i="11"/>
  <c r="D112" i="11" a="1"/>
  <c r="D112" i="11" s="1"/>
  <c r="D118" i="11" a="1"/>
  <c r="D118" i="11" s="1"/>
  <c r="J118" i="11"/>
  <c r="J122" i="11"/>
  <c r="D122" i="11" a="1"/>
  <c r="D122" i="11" s="1"/>
  <c r="J126" i="11"/>
  <c r="D126" i="11" a="1"/>
  <c r="D126" i="11" s="1"/>
  <c r="D129" i="11" a="1"/>
  <c r="D129" i="11" s="1"/>
  <c r="J129" i="11"/>
  <c r="J152" i="11"/>
  <c r="D152" i="11" a="1"/>
  <c r="D152" i="11" s="1"/>
  <c r="D157" i="11" a="1"/>
  <c r="D157" i="11" s="1"/>
  <c r="J157" i="11"/>
  <c r="J185" i="11"/>
  <c r="D185" i="11" a="1"/>
  <c r="D185" i="11" s="1"/>
  <c r="J191" i="11"/>
  <c r="D191" i="11" a="1"/>
  <c r="D191" i="11" s="1"/>
  <c r="J195" i="11"/>
  <c r="D195" i="11" a="1"/>
  <c r="D195" i="11" s="1"/>
  <c r="D198" i="11" a="1"/>
  <c r="D198" i="11" s="1"/>
  <c r="J198" i="11"/>
  <c r="D304" i="11" a="1"/>
  <c r="D304" i="11" s="1"/>
  <c r="J304" i="11"/>
  <c r="D305" i="11" a="1"/>
  <c r="D305" i="11" s="1"/>
  <c r="J305" i="11"/>
  <c r="D306" i="11" a="1"/>
  <c r="D306" i="11" s="1"/>
  <c r="J306" i="11"/>
  <c r="J339" i="11"/>
  <c r="D339" i="11" a="1"/>
  <c r="D339" i="11" s="1"/>
  <c r="J342" i="11"/>
  <c r="D342" i="11" a="1"/>
  <c r="D342" i="11" s="1"/>
  <c r="D345" i="11" a="1"/>
  <c r="D345" i="11" s="1"/>
  <c r="J345" i="11"/>
  <c r="J353" i="11"/>
  <c r="D353" i="11" a="1"/>
  <c r="D353" i="11" s="1"/>
  <c r="D359" i="11" a="1"/>
  <c r="D359" i="11" s="1"/>
  <c r="J359" i="11"/>
  <c r="D360" i="11" a="1"/>
  <c r="D360" i="11" s="1"/>
  <c r="J360" i="11"/>
  <c r="D373" i="11" a="1"/>
  <c r="D373" i="11" s="1"/>
  <c r="J373" i="11"/>
  <c r="J383" i="11"/>
  <c r="D383" i="11" a="1"/>
  <c r="D383" i="11" s="1"/>
  <c r="J390" i="11"/>
  <c r="D390" i="11" a="1"/>
  <c r="D390" i="11" s="1"/>
  <c r="J401" i="11"/>
  <c r="D401" i="11" a="1"/>
  <c r="D401" i="11" s="1"/>
  <c r="J405" i="11"/>
  <c r="D405" i="11" a="1"/>
  <c r="D405" i="11" s="1"/>
  <c r="J407" i="11"/>
  <c r="D407" i="11" a="1"/>
  <c r="D407" i="11" s="1"/>
  <c r="D410" i="11" a="1"/>
  <c r="D410" i="11" s="1"/>
  <c r="J410" i="11"/>
  <c r="D414" i="11" a="1"/>
  <c r="D414" i="11" s="1"/>
  <c r="J414" i="11"/>
  <c r="J416" i="11"/>
  <c r="D416" i="11" a="1"/>
  <c r="D416" i="11" s="1"/>
  <c r="D422" i="11" a="1"/>
  <c r="D422" i="11" s="1"/>
  <c r="J422" i="11"/>
  <c r="J430" i="11"/>
  <c r="D430" i="11" a="1"/>
  <c r="D430" i="11" s="1"/>
  <c r="J441" i="11"/>
  <c r="D441" i="11" a="1"/>
  <c r="D441" i="11" s="1"/>
  <c r="D444" i="11" a="1"/>
  <c r="D444" i="11" s="1"/>
  <c r="J444" i="11"/>
  <c r="J452" i="11"/>
  <c r="D452" i="11" a="1"/>
  <c r="D452" i="11" s="1"/>
  <c r="J458" i="11"/>
  <c r="D458" i="11" a="1"/>
  <c r="D458" i="11" s="1"/>
  <c r="J466" i="11"/>
  <c r="D466" i="11" a="1"/>
  <c r="D466" i="11" s="1"/>
  <c r="J469" i="11"/>
  <c r="D469" i="11" a="1"/>
  <c r="D469" i="11" s="1"/>
  <c r="D471" i="11" a="1"/>
  <c r="D471" i="11" s="1"/>
  <c r="J471" i="11"/>
  <c r="D492" i="11" a="1"/>
  <c r="D492" i="11" s="1"/>
  <c r="J492" i="11"/>
  <c r="J501" i="11"/>
  <c r="D501" i="11" a="1"/>
  <c r="D501" i="11" s="1"/>
  <c r="D503" i="11" a="1"/>
  <c r="D503" i="11" s="1"/>
  <c r="J503" i="11"/>
  <c r="J506" i="11"/>
  <c r="D506" i="11" a="1"/>
  <c r="D506" i="11" s="1"/>
  <c r="D510" i="11" a="1"/>
  <c r="D510" i="11" s="1"/>
  <c r="J510" i="11"/>
  <c r="D511" i="11" a="1"/>
  <c r="D511" i="11" s="1"/>
  <c r="J511" i="11"/>
  <c r="D514" i="11" a="1"/>
  <c r="D514" i="11" s="1"/>
  <c r="J514" i="11"/>
  <c r="D554" i="11" a="1"/>
  <c r="D554" i="11" s="1"/>
  <c r="J554" i="11"/>
  <c r="D556" i="11" a="1"/>
  <c r="D556" i="11" s="1"/>
  <c r="J556" i="11"/>
  <c r="J557" i="11"/>
  <c r="D557" i="11" a="1"/>
  <c r="D557" i="11" s="1"/>
  <c r="D561" i="11" a="1"/>
  <c r="D561" i="11" s="1"/>
  <c r="J561" i="11"/>
  <c r="J563" i="11"/>
  <c r="D563" i="11" a="1"/>
  <c r="D563" i="11" s="1"/>
  <c r="D574" i="11" a="1"/>
  <c r="D574" i="11" s="1"/>
  <c r="J574" i="11"/>
  <c r="J577" i="11"/>
  <c r="D577" i="11" a="1"/>
  <c r="D577" i="11" s="1"/>
  <c r="J578" i="11"/>
  <c r="D578" i="11" a="1"/>
  <c r="D578" i="11" s="1"/>
  <c r="D584" i="11" a="1"/>
  <c r="D584" i="11" s="1"/>
  <c r="J584" i="11"/>
  <c r="J616" i="11"/>
  <c r="D616" i="11" a="1"/>
  <c r="D616" i="11" s="1"/>
  <c r="J625" i="11"/>
  <c r="D625" i="11" a="1"/>
  <c r="D625" i="11" s="1"/>
  <c r="J638" i="11"/>
  <c r="D638" i="11" a="1"/>
  <c r="D638" i="11" s="1"/>
  <c r="J641" i="11"/>
  <c r="D641" i="11" a="1"/>
  <c r="D641" i="11" s="1"/>
  <c r="D645" i="11" a="1"/>
  <c r="D645" i="11" s="1"/>
  <c r="J645" i="11"/>
  <c r="J658" i="11"/>
  <c r="D658" i="11" a="1"/>
  <c r="D658" i="11" s="1"/>
  <c r="D659" i="11" a="1"/>
  <c r="D659" i="11" s="1"/>
  <c r="J659" i="11"/>
  <c r="J662" i="11"/>
  <c r="D662" i="11" a="1"/>
  <c r="D662" i="11" s="1"/>
  <c r="J672" i="11"/>
  <c r="D672" i="11" a="1"/>
  <c r="D672" i="11" s="1"/>
  <c r="J673" i="11"/>
  <c r="D673" i="11" a="1"/>
  <c r="D673" i="11" s="1"/>
  <c r="J674" i="11"/>
  <c r="D674" i="11" a="1"/>
  <c r="D674" i="11" s="1"/>
  <c r="J680" i="11"/>
  <c r="D680" i="11" a="1"/>
  <c r="D680" i="11" s="1"/>
  <c r="D697" i="11" a="1"/>
  <c r="D697" i="11" s="1"/>
  <c r="J697" i="11"/>
  <c r="J726" i="11"/>
  <c r="D726" i="11" a="1"/>
  <c r="D726" i="11" s="1"/>
  <c r="J731" i="11"/>
  <c r="D731" i="11" a="1"/>
  <c r="D731" i="11" s="1"/>
  <c r="J733" i="11"/>
  <c r="D733" i="11" a="1"/>
  <c r="D733" i="11" s="1"/>
  <c r="J737" i="11"/>
  <c r="D737" i="11" a="1"/>
  <c r="D737" i="11" s="1"/>
  <c r="J742" i="11"/>
  <c r="D742" i="11" a="1"/>
  <c r="D742" i="11" s="1"/>
  <c r="J746" i="11"/>
  <c r="D746" i="11" a="1"/>
  <c r="D746" i="11" s="1"/>
  <c r="J749" i="11"/>
  <c r="D749" i="11" a="1"/>
  <c r="D749" i="11" s="1"/>
  <c r="J758" i="11"/>
  <c r="D758" i="11" a="1"/>
  <c r="D758" i="11" s="1"/>
  <c r="J767" i="11"/>
  <c r="D767" i="11" a="1"/>
  <c r="D767" i="11" s="1"/>
  <c r="J769" i="11"/>
  <c r="D769" i="11" a="1"/>
  <c r="D769" i="11" s="1"/>
  <c r="J772" i="11"/>
  <c r="D772" i="11" a="1"/>
  <c r="D772" i="11" s="1"/>
  <c r="J776" i="11"/>
  <c r="D776" i="11" a="1"/>
  <c r="D776" i="11" s="1"/>
  <c r="D826" i="11" a="1"/>
  <c r="D826" i="11" s="1"/>
  <c r="J826" i="11"/>
  <c r="J828" i="11"/>
  <c r="D828" i="11" a="1"/>
  <c r="D828" i="11" s="1"/>
  <c r="J833" i="11"/>
  <c r="D833" i="11" a="1"/>
  <c r="D833" i="11" s="1"/>
  <c r="J842" i="11"/>
  <c r="D842" i="11" a="1"/>
  <c r="D842" i="11" s="1"/>
  <c r="J858" i="11"/>
  <c r="D858" i="11" a="1"/>
  <c r="D858" i="11" s="1"/>
  <c r="J929" i="11"/>
  <c r="D929" i="11" a="1"/>
  <c r="D929" i="11" s="1"/>
  <c r="J935" i="11"/>
  <c r="D935" i="11" a="1"/>
  <c r="D935" i="11" s="1"/>
  <c r="J937" i="11"/>
  <c r="D937" i="11" a="1"/>
  <c r="D937" i="11" s="1"/>
  <c r="J950" i="11"/>
  <c r="D950" i="11" a="1"/>
  <c r="D950" i="11" s="1"/>
  <c r="J953" i="11"/>
  <c r="D953" i="11" a="1"/>
  <c r="D953" i="11" s="1"/>
  <c r="J972" i="11"/>
  <c r="D972" i="11" a="1"/>
  <c r="D972" i="11" s="1"/>
  <c r="J974" i="11"/>
  <c r="D974" i="11" a="1"/>
  <c r="D974" i="11" s="1"/>
  <c r="D1067" i="11" a="1"/>
  <c r="D1067" i="11" s="1"/>
  <c r="J1067" i="11"/>
  <c r="J1077" i="11"/>
  <c r="D1077" i="11" a="1"/>
  <c r="D1077" i="11" s="1"/>
  <c r="J1080" i="11"/>
  <c r="D1080" i="11" a="1"/>
  <c r="D1080" i="11" s="1"/>
  <c r="D1089" i="11" a="1"/>
  <c r="D1089" i="11" s="1"/>
  <c r="J1089" i="11"/>
  <c r="J1092" i="11"/>
  <c r="D1092" i="11" a="1"/>
  <c r="D1092" i="11" s="1"/>
  <c r="D1097" i="11" a="1"/>
  <c r="D1097" i="11" s="1"/>
  <c r="J1097" i="11"/>
  <c r="D1102" i="11" a="1"/>
  <c r="D1102" i="11" s="1"/>
  <c r="J1102" i="11"/>
  <c r="J1104" i="11"/>
  <c r="D1104" i="11" a="1"/>
  <c r="D1104" i="11" s="1"/>
  <c r="D1107" i="11" a="1"/>
  <c r="D1107" i="11" s="1"/>
  <c r="J1107" i="11"/>
  <c r="J1116" i="11"/>
  <c r="D1116" i="11" a="1"/>
  <c r="D1116" i="11" s="1"/>
  <c r="D1119" i="11" a="1"/>
  <c r="D1119" i="11" s="1"/>
  <c r="J1119" i="11"/>
  <c r="D1122" i="11" a="1"/>
  <c r="D1122" i="11" s="1"/>
  <c r="J1122" i="11"/>
  <c r="J1124" i="11"/>
  <c r="D1124" i="11" a="1"/>
  <c r="D1124" i="11" s="1"/>
  <c r="D1147" i="11" a="1"/>
  <c r="D1147" i="11" s="1"/>
  <c r="J1147" i="11"/>
  <c r="D1151" i="11" a="1"/>
  <c r="D1151" i="11" s="1"/>
  <c r="J1151" i="11"/>
  <c r="D1156" i="11" a="1"/>
  <c r="D1156" i="11" s="1"/>
  <c r="J1156" i="11"/>
  <c r="J1177" i="11"/>
  <c r="D1177" i="11" a="1"/>
  <c r="D1177" i="11" s="1"/>
  <c r="J1178" i="11"/>
  <c r="D1178" i="11" a="1"/>
  <c r="D1178" i="11" s="1"/>
  <c r="J1188" i="11"/>
  <c r="D1188" i="11" a="1"/>
  <c r="D1188" i="11" s="1"/>
  <c r="J1195" i="11"/>
  <c r="D1195" i="11" a="1"/>
  <c r="D1195" i="11" s="1"/>
  <c r="D1197" i="11" a="1"/>
  <c r="D1197" i="11" s="1"/>
  <c r="J1197" i="11"/>
  <c r="J1200" i="11"/>
  <c r="D1200" i="11" a="1"/>
  <c r="D1200" i="11" s="1"/>
  <c r="J1204" i="11"/>
  <c r="D1204" i="11" a="1"/>
  <c r="D1204" i="11" s="1"/>
  <c r="J1435" i="11"/>
  <c r="D1435" i="11" a="1"/>
  <c r="D1435" i="11" s="1"/>
  <c r="D1438" i="11" a="1"/>
  <c r="D1438" i="11" s="1"/>
  <c r="J1438" i="11"/>
  <c r="J1441" i="11"/>
  <c r="D1441" i="11" a="1"/>
  <c r="D1441" i="11" s="1"/>
  <c r="J1447" i="11"/>
  <c r="D1447" i="11" a="1"/>
  <c r="D1447" i="11" s="1"/>
  <c r="J1456" i="11"/>
  <c r="D1456" i="11" a="1"/>
  <c r="D1456" i="11" s="1"/>
  <c r="J1467" i="11"/>
  <c r="D1467" i="11" a="1"/>
  <c r="D1467" i="11" s="1"/>
  <c r="J1480" i="11"/>
  <c r="D1480" i="11" a="1"/>
  <c r="D1480" i="11" s="1"/>
  <c r="J1490" i="11"/>
  <c r="D1490" i="11" a="1"/>
  <c r="D1490" i="11" s="1"/>
  <c r="J1495" i="11"/>
  <c r="D1495" i="11" a="1"/>
  <c r="D1495" i="11" s="1"/>
  <c r="J1500" i="11"/>
  <c r="D1500" i="11" a="1"/>
  <c r="D1500" i="11" s="1"/>
  <c r="J1512" i="11"/>
  <c r="D1512" i="11" a="1"/>
  <c r="D1512" i="11" s="1"/>
  <c r="J1513" i="11"/>
  <c r="D1513" i="11" a="1"/>
  <c r="D1513" i="11" s="1"/>
  <c r="J1516" i="11"/>
  <c r="D1516" i="11" a="1"/>
  <c r="D1516" i="11" s="1"/>
  <c r="J1519" i="11"/>
  <c r="D1519" i="11" a="1"/>
  <c r="D1519" i="11" s="1"/>
  <c r="J1527" i="11"/>
  <c r="D1527" i="11" a="1"/>
  <c r="D1527" i="11" s="1"/>
  <c r="D1530" i="11" a="1"/>
  <c r="D1530" i="11" s="1"/>
  <c r="J1530" i="11"/>
  <c r="J1532" i="11"/>
  <c r="D1532" i="11" a="1"/>
  <c r="D1532" i="11" s="1"/>
  <c r="D1535" i="11" a="1"/>
  <c r="D1535" i="11" s="1"/>
  <c r="J1535" i="11"/>
  <c r="J1543" i="11"/>
  <c r="D1543" i="11" a="1"/>
  <c r="D1543" i="11" s="1"/>
  <c r="J1545" i="11"/>
  <c r="D1545" i="11" a="1"/>
  <c r="D1545" i="11" s="1"/>
  <c r="D1596" i="11" a="1"/>
  <c r="D1596" i="11" s="1"/>
  <c r="J1596" i="11"/>
  <c r="J1598" i="11"/>
  <c r="D1598" i="11" a="1"/>
  <c r="D1598" i="11" s="1"/>
  <c r="D1602" i="11" a="1"/>
  <c r="D1602" i="11" s="1"/>
  <c r="J1602" i="11"/>
  <c r="D1610" i="11" a="1"/>
  <c r="D1610" i="11" s="1"/>
  <c r="J1610" i="11"/>
  <c r="J1614" i="11"/>
  <c r="D1614" i="11" a="1"/>
  <c r="D1614" i="11" s="1"/>
  <c r="J1621" i="11"/>
  <c r="D1621" i="11" a="1"/>
  <c r="D1621" i="11" s="1"/>
  <c r="J1632" i="11"/>
  <c r="D1632" i="11" a="1"/>
  <c r="D1632" i="11" s="1"/>
  <c r="J1656" i="11"/>
  <c r="D1656" i="11" a="1"/>
  <c r="D1656" i="11" s="1"/>
  <c r="J1658" i="11"/>
  <c r="D1658" i="11" a="1"/>
  <c r="D1658" i="11" s="1"/>
  <c r="J1662" i="11"/>
  <c r="D1662" i="11" a="1"/>
  <c r="D1662" i="11" s="1"/>
  <c r="D1664" i="11" a="1"/>
  <c r="D1664" i="11" s="1"/>
  <c r="J1664" i="11"/>
  <c r="J1667" i="11"/>
  <c r="D1667" i="11" a="1"/>
  <c r="D1667" i="11" s="1"/>
  <c r="D1676" i="11" a="1"/>
  <c r="D1676" i="11" s="1"/>
  <c r="J1676" i="11"/>
  <c r="D1679" i="11" a="1"/>
  <c r="D1679" i="11" s="1"/>
  <c r="J1679" i="11"/>
  <c r="D1683" i="11" a="1"/>
  <c r="D1683" i="11" s="1"/>
  <c r="J1683" i="11"/>
  <c r="J1685" i="11"/>
  <c r="D1685" i="11" a="1"/>
  <c r="D1685" i="11" s="1"/>
  <c r="D1691" i="11" a="1"/>
  <c r="D1691" i="11" s="1"/>
  <c r="J1691" i="11"/>
  <c r="J1696" i="11"/>
  <c r="D1696" i="11" a="1"/>
  <c r="D1696" i="11" s="1"/>
  <c r="D1740" i="11" a="1"/>
  <c r="D1740" i="11" s="1"/>
  <c r="J1740" i="11"/>
  <c r="J1743" i="11"/>
  <c r="D1743" i="11" a="1"/>
  <c r="D1743" i="11" s="1"/>
  <c r="J1745" i="11"/>
  <c r="D1745" i="11" a="1"/>
  <c r="D1745" i="11" s="1"/>
  <c r="D1756" i="11" a="1"/>
  <c r="D1756" i="11" s="1"/>
  <c r="J1756" i="11"/>
  <c r="D1759" i="11" a="1"/>
  <c r="D1759" i="11" s="1"/>
  <c r="J1759" i="11"/>
  <c r="D1761" i="11" a="1"/>
  <c r="D1761" i="11" s="1"/>
  <c r="J1761" i="11"/>
  <c r="D1772" i="11" a="1"/>
  <c r="D1772" i="11" s="1"/>
  <c r="J1772" i="11"/>
  <c r="D1779" i="11" a="1"/>
  <c r="D1779" i="11" s="1"/>
  <c r="J1779" i="11"/>
  <c r="J1810" i="11"/>
  <c r="D1810" i="11" a="1"/>
  <c r="D1810" i="11" s="1"/>
  <c r="J1983" i="11"/>
  <c r="D1983" i="11" a="1"/>
  <c r="D1983" i="11" s="1"/>
  <c r="J1985" i="11"/>
  <c r="D1985" i="11" a="1"/>
  <c r="D1985" i="11" s="1"/>
  <c r="J2010" i="11"/>
  <c r="D2010" i="11" a="1"/>
  <c r="D2010" i="11" s="1"/>
  <c r="D2020" i="11" a="1"/>
  <c r="D2020" i="11" s="1"/>
  <c r="J2020" i="11"/>
  <c r="D2022" i="11" a="1"/>
  <c r="D2022" i="11" s="1"/>
  <c r="J2022" i="11"/>
  <c r="D2043" i="11" a="1"/>
  <c r="D2043" i="11" s="1"/>
  <c r="J2043" i="11"/>
  <c r="D2062" i="11" a="1"/>
  <c r="D2062" i="11" s="1"/>
  <c r="J2062" i="11"/>
  <c r="J2067" i="11"/>
  <c r="D2067" i="11" a="1"/>
  <c r="D2067" i="11" s="1"/>
  <c r="D2082" i="11" a="1"/>
  <c r="D2082" i="11" s="1"/>
  <c r="J2082" i="11"/>
  <c r="J2145" i="11"/>
  <c r="D2145" i="11" a="1"/>
  <c r="D2145" i="11" s="1"/>
  <c r="D2154" i="11" a="1"/>
  <c r="D2154" i="11" s="1"/>
  <c r="J2154" i="11"/>
  <c r="D2162" i="11" a="1"/>
  <c r="D2162" i="11" s="1"/>
  <c r="J2162" i="11"/>
  <c r="J2171" i="11"/>
  <c r="D2171" i="11" a="1"/>
  <c r="D2171" i="11" s="1"/>
  <c r="J2179" i="11"/>
  <c r="D2179" i="11" a="1"/>
  <c r="D2179" i="11" s="1"/>
  <c r="J2184" i="11"/>
  <c r="D2184" i="11" a="1"/>
  <c r="D2184" i="11" s="1"/>
  <c r="J2187" i="11"/>
  <c r="D2187" i="11" a="1"/>
  <c r="D2187" i="11" s="1"/>
  <c r="D2200" i="11" a="1"/>
  <c r="D2200" i="11" s="1"/>
  <c r="J2200" i="11"/>
  <c r="J2219" i="11"/>
  <c r="D2219" i="11" a="1"/>
  <c r="D2219" i="11" s="1"/>
  <c r="J2220" i="11"/>
  <c r="D2220" i="11" a="1"/>
  <c r="D2220" i="11" s="1"/>
  <c r="J2226" i="11"/>
  <c r="D2226" i="11" a="1"/>
  <c r="D2226" i="11" s="1"/>
  <c r="D2236" i="11" a="1"/>
  <c r="D2236" i="11" s="1"/>
  <c r="J2236" i="11"/>
  <c r="D2244" i="11" a="1"/>
  <c r="D2244" i="11" s="1"/>
  <c r="J2244" i="11"/>
  <c r="D2250" i="11" a="1"/>
  <c r="D2250" i="11" s="1"/>
  <c r="J2250" i="11"/>
  <c r="D2252" i="11" a="1"/>
  <c r="D2252" i="11" s="1"/>
  <c r="J2252" i="11"/>
  <c r="J2255" i="11"/>
  <c r="D2255" i="11" a="1"/>
  <c r="D2255" i="11" s="1"/>
  <c r="J2266" i="11"/>
  <c r="D2266" i="11" a="1"/>
  <c r="D2266" i="11" s="1"/>
  <c r="J2270" i="11"/>
  <c r="D2270" i="11" a="1"/>
  <c r="D2270" i="11" s="1"/>
  <c r="J2277" i="11"/>
  <c r="D2277" i="11" a="1"/>
  <c r="D2277" i="11" s="1"/>
  <c r="J2280" i="11"/>
  <c r="D2280" i="11" a="1"/>
  <c r="D2280" i="11" s="1"/>
  <c r="J2283" i="11"/>
  <c r="D2283" i="11" a="1"/>
  <c r="D2283" i="11" s="1"/>
  <c r="J2286" i="11"/>
  <c r="D2286" i="11" a="1"/>
  <c r="D2286" i="11" s="1"/>
  <c r="J2293" i="11"/>
  <c r="D2293" i="11" a="1"/>
  <c r="D2293" i="11" s="1"/>
  <c r="J2295" i="11"/>
  <c r="D2295" i="11" a="1"/>
  <c r="D2295" i="11" s="1"/>
  <c r="J2299" i="11"/>
  <c r="D2299" i="11" a="1"/>
  <c r="D2299" i="11" s="1"/>
  <c r="J2307" i="11"/>
  <c r="D2307" i="11" a="1"/>
  <c r="D2307" i="11" s="1"/>
  <c r="J2314" i="11"/>
  <c r="D2314" i="11" a="1"/>
  <c r="D2314" i="11" s="1"/>
  <c r="D2316" i="11" a="1"/>
  <c r="D2316" i="11" s="1"/>
  <c r="J2316" i="11"/>
  <c r="J2318" i="11"/>
  <c r="D2318" i="11" a="1"/>
  <c r="D2318" i="11" s="1"/>
  <c r="J2329" i="11"/>
  <c r="D2329" i="11" a="1"/>
  <c r="D2329" i="11" s="1"/>
  <c r="J2333" i="11"/>
  <c r="D2333" i="11" a="1"/>
  <c r="D2333" i="11" s="1"/>
  <c r="J2338" i="11"/>
  <c r="D2338" i="11" a="1"/>
  <c r="D2338" i="11" s="1"/>
  <c r="J2340" i="11"/>
  <c r="D2340" i="11" a="1"/>
  <c r="D2340" i="11" s="1"/>
  <c r="J2342" i="11"/>
  <c r="D2342" i="11" a="1"/>
  <c r="D2342" i="11" s="1"/>
  <c r="D2356" i="11" a="1"/>
  <c r="D2356" i="11" s="1"/>
  <c r="J2356" i="11"/>
  <c r="D2362" i="11" a="1"/>
  <c r="D2362" i="11" s="1"/>
  <c r="J2362" i="11"/>
  <c r="J2398" i="11"/>
  <c r="D2398" i="11" a="1"/>
  <c r="D2398" i="11" s="1"/>
  <c r="D2502" i="11" a="1"/>
  <c r="D2502" i="11" s="1"/>
  <c r="J2502" i="11"/>
  <c r="J2534" i="11"/>
  <c r="D2534" i="11" a="1"/>
  <c r="D2534" i="11" s="1"/>
  <c r="J2543" i="11"/>
  <c r="D2543" i="11" a="1"/>
  <c r="D2543" i="11" s="1"/>
  <c r="D2544" i="11" a="1"/>
  <c r="D2544" i="11" s="1"/>
  <c r="J2544" i="11"/>
  <c r="J2581" i="11"/>
  <c r="D2581" i="11" a="1"/>
  <c r="D2581" i="11" s="1"/>
  <c r="J2592" i="11"/>
  <c r="D2592" i="11" a="1"/>
  <c r="D2592" i="11" s="1"/>
  <c r="D2595" i="11" a="1"/>
  <c r="D2595" i="11" s="1"/>
  <c r="J2595" i="11"/>
  <c r="D2615" i="11" a="1"/>
  <c r="D2615" i="11" s="1"/>
  <c r="J2615" i="11"/>
  <c r="J2634" i="11"/>
  <c r="D2634" i="11" a="1"/>
  <c r="D2634" i="11" s="1"/>
  <c r="D2641" i="11" a="1"/>
  <c r="D2641" i="11" s="1"/>
  <c r="J2641" i="11"/>
  <c r="D2644" i="11" a="1"/>
  <c r="D2644" i="11" s="1"/>
  <c r="J2644" i="11"/>
  <c r="D2649" i="11" a="1"/>
  <c r="D2649" i="11" s="1"/>
  <c r="J2649" i="11"/>
  <c r="D2650" i="11" a="1"/>
  <c r="D2650" i="11" s="1"/>
  <c r="J2650" i="11"/>
  <c r="D2654" i="11" a="1"/>
  <c r="D2654" i="11" s="1"/>
  <c r="J2654" i="11"/>
  <c r="D2948" i="11" a="1"/>
  <c r="D2948" i="11" s="1"/>
  <c r="J2948" i="11"/>
  <c r="J2953" i="11"/>
  <c r="D2953" i="11" a="1"/>
  <c r="D2953" i="11" s="1"/>
  <c r="J2955" i="11"/>
  <c r="D2955" i="11" a="1"/>
  <c r="D2955" i="11" s="1"/>
  <c r="D2958" i="11" a="1"/>
  <c r="D2958" i="11" s="1"/>
  <c r="J2958" i="11"/>
  <c r="J2963" i="11"/>
  <c r="D2963" i="11" a="1"/>
  <c r="D2963" i="11" s="1"/>
  <c r="J2964" i="11"/>
  <c r="D2964" i="11" a="1"/>
  <c r="D2964" i="11" s="1"/>
  <c r="J2977" i="11"/>
  <c r="D2977" i="11" a="1"/>
  <c r="D2977" i="11" s="1"/>
  <c r="J2979" i="11"/>
  <c r="D2979" i="11" a="1"/>
  <c r="D2979" i="11" s="1"/>
  <c r="D3131" i="11" a="1"/>
  <c r="D3131" i="11" s="1"/>
  <c r="J3131" i="11"/>
  <c r="D3137" i="11" a="1"/>
  <c r="D3137" i="11" s="1"/>
  <c r="J3137" i="11"/>
  <c r="D3406" i="11" a="1"/>
  <c r="D3406" i="11" s="1"/>
  <c r="J3406" i="11"/>
  <c r="D3411" i="11" a="1"/>
  <c r="D3411" i="11" s="1"/>
  <c r="J3411" i="11"/>
  <c r="D3908" i="11" a="1"/>
  <c r="D3908" i="11" s="1"/>
  <c r="J3908" i="11"/>
  <c r="D3914" i="11" a="1"/>
  <c r="D3914" i="11" s="1"/>
  <c r="J3914" i="11"/>
  <c r="D3918" i="11" a="1"/>
  <c r="D3918" i="11" s="1"/>
  <c r="J3918" i="11"/>
  <c r="D3919" i="11" a="1"/>
  <c r="D3919" i="11" s="1"/>
  <c r="J3919" i="11"/>
  <c r="D3928" i="11" a="1"/>
  <c r="D3928" i="11" s="1"/>
  <c r="J3928" i="11"/>
  <c r="D3931" i="11" a="1"/>
  <c r="D3931" i="11" s="1"/>
  <c r="J3931" i="11"/>
  <c r="D3936" i="11" a="1"/>
  <c r="D3936" i="11" s="1"/>
  <c r="J3936" i="11"/>
  <c r="J3944" i="11"/>
  <c r="D3944" i="11" a="1"/>
  <c r="D3944" i="11" s="1"/>
  <c r="J3952" i="11"/>
  <c r="D3952" i="11" a="1"/>
  <c r="D3952" i="11" s="1"/>
  <c r="D2393" i="11" a="1"/>
  <c r="D2393" i="11" s="1"/>
  <c r="J2393" i="11"/>
  <c r="D2458" i="11" a="1"/>
  <c r="D2458" i="11" s="1"/>
  <c r="J2458" i="11"/>
  <c r="J2464" i="11"/>
  <c r="D2464" i="11" a="1"/>
  <c r="D2464" i="11" s="1"/>
  <c r="D2471" i="11" a="1"/>
  <c r="D2471" i="11" s="1"/>
  <c r="J2471" i="11"/>
  <c r="D2484" i="11" a="1"/>
  <c r="D2484" i="11" s="1"/>
  <c r="J2484" i="11"/>
  <c r="D2497" i="11" a="1"/>
  <c r="D2497" i="11" s="1"/>
  <c r="J2497" i="11"/>
  <c r="D2500" i="11" a="1"/>
  <c r="D2500" i="11" s="1"/>
  <c r="J2500" i="11"/>
  <c r="J1638" i="11"/>
  <c r="D1638" i="11" a="1"/>
  <c r="D1638" i="11" s="1"/>
  <c r="D1657" i="11" a="1"/>
  <c r="D1657" i="11" s="1"/>
  <c r="J1657" i="11"/>
  <c r="D1701" i="11" a="1"/>
  <c r="D1701" i="11" s="1"/>
  <c r="J1701" i="11"/>
  <c r="D1710" i="11" a="1"/>
  <c r="D1710" i="11" s="1"/>
  <c r="J1710" i="11"/>
  <c r="D1715" i="11" a="1"/>
  <c r="D1715" i="11" s="1"/>
  <c r="J1715" i="11"/>
  <c r="J1729" i="11"/>
  <c r="D1729" i="11" a="1"/>
  <c r="D1729" i="11" s="1"/>
  <c r="J2004" i="11"/>
  <c r="D2004" i="11" a="1"/>
  <c r="D2004" i="11" s="1"/>
  <c r="D2075" i="11" a="1"/>
  <c r="D2075" i="11" s="1"/>
  <c r="J2075" i="11"/>
  <c r="D2131" i="11" a="1"/>
  <c r="D2131" i="11" s="1"/>
  <c r="J2131" i="11"/>
  <c r="J352" i="11"/>
  <c r="D352" i="11" a="1"/>
  <c r="D352" i="11" s="1"/>
  <c r="D3965" i="11" a="1"/>
  <c r="D3965" i="11" s="1"/>
  <c r="J3965" i="11"/>
  <c r="J3972" i="11"/>
  <c r="D3972" i="11" a="1"/>
  <c r="D3972" i="11" s="1"/>
  <c r="D3975" i="11" a="1"/>
  <c r="D3975" i="11" s="1"/>
  <c r="J3975" i="11"/>
  <c r="D3980" i="11" a="1"/>
  <c r="D3980" i="11" s="1"/>
  <c r="J3980" i="11"/>
  <c r="D3989" i="11" a="1"/>
  <c r="D3989" i="11" s="1"/>
  <c r="J3989" i="11"/>
  <c r="D3994" i="11" a="1"/>
  <c r="D3994" i="11" s="1"/>
  <c r="J3994" i="11"/>
  <c r="D3997" i="11" a="1"/>
  <c r="D3997" i="11" s="1"/>
  <c r="J3997" i="11"/>
  <c r="D4000" i="11" a="1"/>
  <c r="D4000" i="11" s="1"/>
  <c r="J4000" i="11"/>
  <c r="J4015" i="11"/>
  <c r="D4015" i="11" a="1"/>
  <c r="D4015" i="11" s="1"/>
  <c r="D4020" i="11" a="1"/>
  <c r="D4020" i="11" s="1"/>
  <c r="J4020" i="11"/>
  <c r="J4031" i="11"/>
  <c r="D4031" i="11" a="1"/>
  <c r="D4031" i="11" s="1"/>
  <c r="D4048" i="11" a="1"/>
  <c r="D4048" i="11" s="1"/>
  <c r="J4048" i="11"/>
  <c r="D4054" i="11" a="1"/>
  <c r="D4054" i="11" s="1"/>
  <c r="J4054" i="11"/>
  <c r="D4071" i="11" a="1"/>
  <c r="D4071" i="11" s="1"/>
  <c r="J4071" i="11"/>
  <c r="D4108" i="11" a="1"/>
  <c r="D4108" i="11" s="1"/>
  <c r="J4108" i="11"/>
  <c r="D4112" i="11" a="1"/>
  <c r="D4112" i="11" s="1"/>
  <c r="J4112" i="11"/>
  <c r="J4117" i="11"/>
  <c r="D4117" i="11" a="1"/>
  <c r="D4117" i="11" s="1"/>
  <c r="J4121" i="11"/>
  <c r="D4121" i="11" a="1"/>
  <c r="D4121" i="11" s="1"/>
  <c r="D4125" i="11" a="1"/>
  <c r="D4125" i="11" s="1"/>
  <c r="J4125" i="11"/>
  <c r="J4128" i="11"/>
  <c r="D4128" i="11" a="1"/>
  <c r="D4128" i="11" s="1"/>
  <c r="J4144" i="11"/>
  <c r="D4144" i="11" a="1"/>
  <c r="D4144" i="11" s="1"/>
  <c r="J4147" i="11"/>
  <c r="D4147" i="11" a="1"/>
  <c r="D4147" i="11" s="1"/>
  <c r="J4151" i="11"/>
  <c r="D4151" i="11" a="1"/>
  <c r="D4151" i="11" s="1"/>
  <c r="J4155" i="11"/>
  <c r="D4155" i="11" a="1"/>
  <c r="D4155" i="11" s="1"/>
  <c r="D4158" i="11" a="1"/>
  <c r="D4158" i="11" s="1"/>
  <c r="J4158" i="11"/>
  <c r="J4167" i="11"/>
  <c r="D4167" i="11" a="1"/>
  <c r="D4167" i="11" s="1"/>
  <c r="J4237" i="11"/>
  <c r="D4237" i="11" a="1"/>
  <c r="D4237" i="11" s="1"/>
  <c r="D4238" i="11" a="1"/>
  <c r="D4238" i="11" s="1"/>
  <c r="J4238" i="11"/>
  <c r="D4242" i="11" a="1"/>
  <c r="D4242" i="11" s="1"/>
  <c r="J4242" i="11"/>
  <c r="D4246" i="11" a="1"/>
  <c r="D4246" i="11" s="1"/>
  <c r="J4246" i="11"/>
  <c r="J4250" i="11"/>
  <c r="D4250" i="11" a="1"/>
  <c r="D4250" i="11" s="1"/>
  <c r="J4252" i="11"/>
  <c r="D4252" i="11" a="1"/>
  <c r="D4252" i="11" s="1"/>
  <c r="J4254" i="11"/>
  <c r="D4254" i="11" a="1"/>
  <c r="D4254" i="11" s="1"/>
  <c r="J4297" i="11"/>
  <c r="D4297" i="11" a="1"/>
  <c r="D4297" i="11" s="1"/>
  <c r="D4300" i="11" a="1"/>
  <c r="D4300" i="11" s="1"/>
  <c r="J4300" i="11"/>
  <c r="J4302" i="11"/>
  <c r="D4302" i="11" a="1"/>
  <c r="D4302" i="11" s="1"/>
  <c r="D4311" i="11" a="1"/>
  <c r="D4311" i="11" s="1"/>
  <c r="J4311" i="11"/>
  <c r="J4316" i="11"/>
  <c r="D4316" i="11" a="1"/>
  <c r="D4316" i="11" s="1"/>
  <c r="D4324" i="11" a="1"/>
  <c r="D4324" i="11" s="1"/>
  <c r="J4324" i="11"/>
  <c r="J4328" i="11"/>
  <c r="D4328" i="11" a="1"/>
  <c r="D4328" i="11" s="1"/>
  <c r="J4332" i="11"/>
  <c r="D4332" i="11" a="1"/>
  <c r="D4332" i="11" s="1"/>
  <c r="J4336" i="11"/>
  <c r="D4336" i="11" a="1"/>
  <c r="D4336" i="11" s="1"/>
  <c r="J4491" i="11"/>
  <c r="D4491" i="11" a="1"/>
  <c r="D4491" i="11" s="1"/>
  <c r="D4505" i="11" a="1"/>
  <c r="D4505" i="11" s="1"/>
  <c r="J4505" i="11"/>
  <c r="D4510" i="11" a="1"/>
  <c r="D4510" i="11" s="1"/>
  <c r="J4510" i="11"/>
  <c r="J4516" i="11"/>
  <c r="D4516" i="11" a="1"/>
  <c r="D4516" i="11" s="1"/>
  <c r="J4520" i="11"/>
  <c r="D4520" i="11" a="1"/>
  <c r="D4520" i="11" s="1"/>
  <c r="J4523" i="11"/>
  <c r="D4523" i="11" a="1"/>
  <c r="D4523" i="11" s="1"/>
  <c r="J4525" i="11"/>
  <c r="D4525" i="11" a="1"/>
  <c r="D4525" i="11" s="1"/>
  <c r="J4542" i="11"/>
  <c r="D4542" i="11" a="1"/>
  <c r="D4542" i="11" s="1"/>
  <c r="D4547" i="11" a="1"/>
  <c r="D4547" i="11" s="1"/>
  <c r="J4547" i="11"/>
  <c r="J4549" i="11"/>
  <c r="D4549" i="11" a="1"/>
  <c r="D4549" i="11" s="1"/>
  <c r="D4553" i="11" a="1"/>
  <c r="D4553" i="11" s="1"/>
  <c r="J4553" i="11"/>
  <c r="D4568" i="11" a="1"/>
  <c r="D4568" i="11" s="1"/>
  <c r="J4568" i="11"/>
  <c r="D4583" i="11" a="1"/>
  <c r="D4583" i="11" s="1"/>
  <c r="J4583" i="11"/>
  <c r="D4594" i="11" a="1"/>
  <c r="D4594" i="11" s="1"/>
  <c r="J4594" i="11"/>
  <c r="J4599" i="11"/>
  <c r="D4599" i="11" a="1"/>
  <c r="D4599" i="11" s="1"/>
  <c r="J4602" i="11"/>
  <c r="D4602" i="11" a="1"/>
  <c r="D4602" i="11" s="1"/>
  <c r="J4604" i="11"/>
  <c r="D4604" i="11" a="1"/>
  <c r="D4604" i="11" s="1"/>
  <c r="J4612" i="11"/>
  <c r="D4612" i="11" a="1"/>
  <c r="D4612" i="11" s="1"/>
  <c r="J4623" i="11"/>
  <c r="D4623" i="11" a="1"/>
  <c r="D4623" i="11" s="1"/>
  <c r="J4625" i="11"/>
  <c r="D4625" i="11" a="1"/>
  <c r="D4625" i="11" s="1"/>
  <c r="D4639" i="11" a="1"/>
  <c r="D4639" i="11" s="1"/>
  <c r="J4639" i="11"/>
  <c r="J4644" i="11"/>
  <c r="D4644" i="11" a="1"/>
  <c r="D4644" i="11" s="1"/>
  <c r="J4647" i="11"/>
  <c r="D4647" i="11" a="1"/>
  <c r="D4647" i="11" s="1"/>
  <c r="J4697" i="11"/>
  <c r="D4697" i="11" a="1"/>
  <c r="D4697" i="11" s="1"/>
  <c r="J4700" i="11"/>
  <c r="D4700" i="11" a="1"/>
  <c r="D4700" i="11" s="1"/>
  <c r="J4722" i="11"/>
  <c r="D4722" i="11" a="1"/>
  <c r="D4722" i="11" s="1"/>
  <c r="D4723" i="11" a="1"/>
  <c r="D4723" i="11" s="1"/>
  <c r="J4723" i="11"/>
  <c r="J4725" i="11"/>
  <c r="D4725" i="11" a="1"/>
  <c r="D4725" i="11" s="1"/>
  <c r="J4730" i="11"/>
  <c r="D4730" i="11" a="1"/>
  <c r="D4730" i="11" s="1"/>
  <c r="J4733" i="11"/>
  <c r="D4733" i="11" a="1"/>
  <c r="D4733" i="11" s="1"/>
  <c r="D4739" i="11" a="1"/>
  <c r="D4739" i="11" s="1"/>
  <c r="J4739" i="11"/>
  <c r="J4742" i="11"/>
  <c r="D4742" i="11" a="1"/>
  <c r="D4742" i="11" s="1"/>
  <c r="D4744" i="11" a="1"/>
  <c r="D4744" i="11" s="1"/>
  <c r="J4744" i="11"/>
  <c r="J4748" i="11"/>
  <c r="D4748" i="11" a="1"/>
  <c r="D4748" i="11" s="1"/>
  <c r="J4761" i="11"/>
  <c r="D4761" i="11" a="1"/>
  <c r="D4761" i="11" s="1"/>
  <c r="D4781" i="11" a="1"/>
  <c r="D4781" i="11" s="1"/>
  <c r="J4781" i="11"/>
  <c r="D4793" i="11" a="1"/>
  <c r="D4793" i="11" s="1"/>
  <c r="J4793" i="11"/>
  <c r="D4800" i="11" a="1"/>
  <c r="D4800" i="11" s="1"/>
  <c r="J4800" i="11"/>
  <c r="J4803" i="11"/>
  <c r="D4803" i="11" a="1"/>
  <c r="D4803" i="11" s="1"/>
  <c r="J4821" i="11"/>
  <c r="D4821" i="11" a="1"/>
  <c r="D4821" i="11" s="1"/>
  <c r="J4825" i="11"/>
  <c r="D4825" i="11" a="1"/>
  <c r="D4825" i="11" s="1"/>
  <c r="J4831" i="11"/>
  <c r="D4831" i="11" a="1"/>
  <c r="D4831" i="11" s="1"/>
  <c r="D4832" i="11" a="1"/>
  <c r="D4832" i="11" s="1"/>
  <c r="J4832" i="11"/>
  <c r="J4837" i="11"/>
  <c r="D4837" i="11" a="1"/>
  <c r="D4837" i="11" s="1"/>
  <c r="D4840" i="11" a="1"/>
  <c r="D4840" i="11" s="1"/>
  <c r="J4840" i="11"/>
  <c r="J4847" i="11"/>
  <c r="D4847" i="11" a="1"/>
  <c r="D4847" i="11" s="1"/>
  <c r="D4890" i="11" a="1"/>
  <c r="D4890" i="11" s="1"/>
  <c r="J4890" i="11"/>
  <c r="D4894" i="11" a="1"/>
  <c r="D4894" i="11" s="1"/>
  <c r="J4894" i="11"/>
  <c r="J4897" i="11"/>
  <c r="D4897" i="11" a="1"/>
  <c r="D4897" i="11" s="1"/>
  <c r="J4931" i="11"/>
  <c r="D4931" i="11" a="1"/>
  <c r="D4931" i="11" s="1"/>
  <c r="D4944" i="11" a="1"/>
  <c r="D4944" i="11" s="1"/>
  <c r="J4944" i="11"/>
  <c r="J4946" i="11"/>
  <c r="D4946" i="11" a="1"/>
  <c r="D4946" i="11" s="1"/>
  <c r="J4987" i="11"/>
  <c r="D4987" i="11" a="1"/>
  <c r="D4987" i="11" s="1"/>
  <c r="D4989" i="11" a="1"/>
  <c r="D4989" i="11" s="1"/>
  <c r="J4989" i="11"/>
  <c r="D10" i="11" a="1"/>
  <c r="D10" i="11" s="1"/>
  <c r="J10" i="11"/>
  <c r="D17" i="11" a="1"/>
  <c r="D17" i="11" s="1"/>
  <c r="J17" i="11"/>
  <c r="D251" i="11" a="1"/>
  <c r="D251" i="11" s="1"/>
  <c r="J251" i="11"/>
  <c r="J253" i="11"/>
  <c r="D253" i="11" a="1"/>
  <c r="D253" i="11" s="1"/>
  <c r="D255" i="11" a="1"/>
  <c r="D255" i="11" s="1"/>
  <c r="J255" i="11"/>
  <c r="J264" i="11"/>
  <c r="D264" i="11" a="1"/>
  <c r="D264" i="11" s="1"/>
  <c r="D270" i="11" a="1"/>
  <c r="D270" i="11" s="1"/>
  <c r="J270" i="11"/>
  <c r="J271" i="11"/>
  <c r="D271" i="11" a="1"/>
  <c r="D271" i="11" s="1"/>
  <c r="D284" i="11" a="1"/>
  <c r="D284" i="11" s="1"/>
  <c r="J284" i="11"/>
  <c r="J286" i="11"/>
  <c r="D286" i="11" a="1"/>
  <c r="D286" i="11" s="1"/>
  <c r="J290" i="11"/>
  <c r="D290" i="11" a="1"/>
  <c r="D290" i="11" s="1"/>
  <c r="D297" i="11" a="1"/>
  <c r="D297" i="11" s="1"/>
  <c r="J297" i="11"/>
  <c r="D299" i="11" a="1"/>
  <c r="D299" i="11" s="1"/>
  <c r="J299" i="11"/>
  <c r="J317" i="11"/>
  <c r="D317" i="11" a="1"/>
  <c r="D317" i="11" s="1"/>
  <c r="D318" i="11" a="1"/>
  <c r="D318" i="11" s="1"/>
  <c r="J318" i="11"/>
  <c r="D320" i="11" a="1"/>
  <c r="D320" i="11" s="1"/>
  <c r="J320" i="11"/>
  <c r="J323" i="11"/>
  <c r="D323" i="11" a="1"/>
  <c r="D323" i="11" s="1"/>
  <c r="J325" i="11"/>
  <c r="D325" i="11" a="1"/>
  <c r="D325" i="11" s="1"/>
  <c r="J327" i="11"/>
  <c r="D327" i="11" a="1"/>
  <c r="D327" i="11" s="1"/>
  <c r="D329" i="11" a="1"/>
  <c r="D329" i="11" s="1"/>
  <c r="J329" i="11"/>
  <c r="D331" i="11" a="1"/>
  <c r="D331" i="11" s="1"/>
  <c r="J331" i="11"/>
  <c r="J337" i="11"/>
  <c r="D337" i="11" a="1"/>
  <c r="D337" i="11" s="1"/>
  <c r="D340" i="11" a="1"/>
  <c r="D340" i="11" s="1"/>
  <c r="J340" i="11"/>
  <c r="D356" i="11" a="1"/>
  <c r="D356" i="11" s="1"/>
  <c r="J356" i="11"/>
  <c r="D394" i="11" a="1"/>
  <c r="D394" i="11" s="1"/>
  <c r="J394" i="11"/>
  <c r="J397" i="11"/>
  <c r="D397" i="11" a="1"/>
  <c r="D397" i="11" s="1"/>
  <c r="D406" i="11" a="1"/>
  <c r="D406" i="11" s="1"/>
  <c r="J406" i="11"/>
  <c r="D408" i="11" a="1"/>
  <c r="D408" i="11" s="1"/>
  <c r="J408" i="11"/>
  <c r="D411" i="11" a="1"/>
  <c r="D411" i="11" s="1"/>
  <c r="J411" i="11"/>
  <c r="D419" i="11" a="1"/>
  <c r="D419" i="11" s="1"/>
  <c r="J419" i="11"/>
  <c r="J425" i="11"/>
  <c r="D425" i="11" a="1"/>
  <c r="D425" i="11" s="1"/>
  <c r="D451" i="11" a="1"/>
  <c r="D451" i="11" s="1"/>
  <c r="J451" i="11"/>
  <c r="J453" i="11"/>
  <c r="D453" i="11" a="1"/>
  <c r="D453" i="11" s="1"/>
  <c r="D460" i="11" a="1"/>
  <c r="D460" i="11" s="1"/>
  <c r="J460" i="11"/>
  <c r="J472" i="11"/>
  <c r="D472" i="11" a="1"/>
  <c r="D472" i="11" s="1"/>
  <c r="D474" i="11" a="1"/>
  <c r="D474" i="11" s="1"/>
  <c r="J474" i="11"/>
  <c r="D478" i="11" a="1"/>
  <c r="D478" i="11" s="1"/>
  <c r="J478" i="11"/>
  <c r="J530" i="11"/>
  <c r="D530" i="11" a="1"/>
  <c r="D530" i="11" s="1"/>
  <c r="D542" i="11" a="1"/>
  <c r="D542" i="11" s="1"/>
  <c r="J542" i="11"/>
  <c r="D544" i="11" a="1"/>
  <c r="D544" i="11" s="1"/>
  <c r="J544" i="11"/>
  <c r="D548" i="11" a="1"/>
  <c r="D548" i="11" s="1"/>
  <c r="J548" i="11"/>
  <c r="D569" i="11" a="1"/>
  <c r="D569" i="11" s="1"/>
  <c r="J569" i="11"/>
  <c r="J572" i="11"/>
  <c r="D572" i="11" a="1"/>
  <c r="D572" i="11" s="1"/>
  <c r="D579" i="11" a="1"/>
  <c r="D579" i="11" s="1"/>
  <c r="J579" i="11"/>
  <c r="J582" i="11"/>
  <c r="D582" i="11" a="1"/>
  <c r="D582" i="11" s="1"/>
  <c r="D583" i="11" a="1"/>
  <c r="D583" i="11" s="1"/>
  <c r="J583" i="11"/>
  <c r="J585" i="11"/>
  <c r="D585" i="11" a="1"/>
  <c r="D585" i="11" s="1"/>
  <c r="D586" i="11" a="1"/>
  <c r="D586" i="11" s="1"/>
  <c r="J586" i="11"/>
  <c r="J589" i="11"/>
  <c r="D589" i="11" a="1"/>
  <c r="D589" i="11" s="1"/>
  <c r="D606" i="11" a="1"/>
  <c r="D606" i="11" s="1"/>
  <c r="J606" i="11"/>
  <c r="D607" i="11" a="1"/>
  <c r="D607" i="11" s="1"/>
  <c r="J607" i="11"/>
  <c r="J609" i="11"/>
  <c r="D609" i="11" a="1"/>
  <c r="D609" i="11" s="1"/>
  <c r="J612" i="11"/>
  <c r="D612" i="11" a="1"/>
  <c r="D612" i="11" s="1"/>
  <c r="D615" i="11" a="1"/>
  <c r="D615" i="11" s="1"/>
  <c r="J615" i="11"/>
  <c r="J618" i="11"/>
  <c r="D618" i="11" a="1"/>
  <c r="D618" i="11" s="1"/>
  <c r="D621" i="11" a="1"/>
  <c r="D621" i="11" s="1"/>
  <c r="J621" i="11"/>
  <c r="J626" i="11"/>
  <c r="D626" i="11" a="1"/>
  <c r="D626" i="11" s="1"/>
  <c r="J629" i="11"/>
  <c r="D629" i="11" a="1"/>
  <c r="D629" i="11" s="1"/>
  <c r="J632" i="11"/>
  <c r="D632" i="11" a="1"/>
  <c r="D632" i="11" s="1"/>
  <c r="J636" i="11"/>
  <c r="D636" i="11" a="1"/>
  <c r="D636" i="11" s="1"/>
  <c r="J639" i="11"/>
  <c r="D639" i="11" a="1"/>
  <c r="D639" i="11" s="1"/>
  <c r="D652" i="11" a="1"/>
  <c r="D652" i="11" s="1"/>
  <c r="J652" i="11"/>
  <c r="D653" i="11" a="1"/>
  <c r="D653" i="11" s="1"/>
  <c r="J653" i="11"/>
  <c r="D670" i="11" a="1"/>
  <c r="D670" i="11" s="1"/>
  <c r="J670" i="11"/>
  <c r="J676" i="11"/>
  <c r="D676" i="11" a="1"/>
  <c r="D676" i="11" s="1"/>
  <c r="D678" i="11" a="1"/>
  <c r="D678" i="11" s="1"/>
  <c r="J678" i="11"/>
  <c r="J681" i="11"/>
  <c r="D681" i="11" a="1"/>
  <c r="D681" i="11" s="1"/>
  <c r="D685" i="11" a="1"/>
  <c r="D685" i="11" s="1"/>
  <c r="J685" i="11"/>
  <c r="J687" i="11"/>
  <c r="D687" i="11" a="1"/>
  <c r="D687" i="11" s="1"/>
  <c r="J689" i="11"/>
  <c r="D689" i="11" a="1"/>
  <c r="D689" i="11" s="1"/>
  <c r="D691" i="11" a="1"/>
  <c r="D691" i="11" s="1"/>
  <c r="J691" i="11"/>
  <c r="D692" i="11" a="1"/>
  <c r="D692" i="11" s="1"/>
  <c r="J692" i="11"/>
  <c r="J694" i="11"/>
  <c r="D694" i="11" a="1"/>
  <c r="D694" i="11" s="1"/>
  <c r="D695" i="11" a="1"/>
  <c r="D695" i="11" s="1"/>
  <c r="J695" i="11"/>
  <c r="D717" i="11" a="1"/>
  <c r="D717" i="11" s="1"/>
  <c r="J717" i="11"/>
  <c r="D756" i="11" a="1"/>
  <c r="D756" i="11" s="1"/>
  <c r="J756" i="11"/>
  <c r="J762" i="11"/>
  <c r="D762" i="11" a="1"/>
  <c r="D762" i="11" s="1"/>
  <c r="J765" i="11"/>
  <c r="D765" i="11" a="1"/>
  <c r="D765" i="11" s="1"/>
  <c r="J816" i="11"/>
  <c r="D816" i="11" a="1"/>
  <c r="D816" i="11" s="1"/>
  <c r="D817" i="11" a="1"/>
  <c r="D817" i="11" s="1"/>
  <c r="J817" i="11"/>
  <c r="D820" i="11" a="1"/>
  <c r="D820" i="11" s="1"/>
  <c r="J820" i="11"/>
  <c r="J850" i="11"/>
  <c r="D850" i="11" a="1"/>
  <c r="D850" i="11" s="1"/>
  <c r="D853" i="11" a="1"/>
  <c r="D853" i="11" s="1"/>
  <c r="J853" i="11"/>
  <c r="J855" i="11"/>
  <c r="D855" i="11" a="1"/>
  <c r="D855" i="11" s="1"/>
  <c r="D860" i="11" a="1"/>
  <c r="D860" i="11" s="1"/>
  <c r="J860" i="11"/>
  <c r="D861" i="11" a="1"/>
  <c r="D861" i="11" s="1"/>
  <c r="J861" i="11"/>
  <c r="D863" i="11" a="1"/>
  <c r="D863" i="11" s="1"/>
  <c r="J863" i="11"/>
  <c r="D865" i="11" a="1"/>
  <c r="D865" i="11" s="1"/>
  <c r="J865" i="11"/>
  <c r="J866" i="11"/>
  <c r="D866" i="11" a="1"/>
  <c r="D866" i="11" s="1"/>
  <c r="J876" i="11"/>
  <c r="D876" i="11" a="1"/>
  <c r="D876" i="11" s="1"/>
  <c r="D906" i="11" a="1"/>
  <c r="D906" i="11" s="1"/>
  <c r="J906" i="11"/>
  <c r="J909" i="11"/>
  <c r="D909" i="11" a="1"/>
  <c r="D909" i="11" s="1"/>
  <c r="D913" i="11" a="1"/>
  <c r="D913" i="11" s="1"/>
  <c r="J913" i="11"/>
  <c r="J917" i="11"/>
  <c r="D917" i="11" a="1"/>
  <c r="D917" i="11" s="1"/>
  <c r="J920" i="11"/>
  <c r="D920" i="11" a="1"/>
  <c r="D920" i="11" s="1"/>
  <c r="J921" i="11"/>
  <c r="D921" i="11" a="1"/>
  <c r="D921" i="11" s="1"/>
  <c r="D926" i="11" a="1"/>
  <c r="D926" i="11" s="1"/>
  <c r="J926" i="11"/>
  <c r="D936" i="11" a="1"/>
  <c r="D936" i="11" s="1"/>
  <c r="J936" i="11"/>
  <c r="J943" i="11"/>
  <c r="D943" i="11" a="1"/>
  <c r="D943" i="11" s="1"/>
  <c r="J960" i="11"/>
  <c r="D960" i="11" a="1"/>
  <c r="D960" i="11" s="1"/>
  <c r="J964" i="11"/>
  <c r="D964" i="11" a="1"/>
  <c r="D964" i="11" s="1"/>
  <c r="J967" i="11"/>
  <c r="D967" i="11" a="1"/>
  <c r="D967" i="11" s="1"/>
  <c r="D968" i="11" a="1"/>
  <c r="D968" i="11" s="1"/>
  <c r="J968" i="11"/>
  <c r="J970" i="11"/>
  <c r="D970" i="11" a="1"/>
  <c r="D970" i="11" s="1"/>
  <c r="J1050" i="11"/>
  <c r="D1050" i="11" a="1"/>
  <c r="D1050" i="11" s="1"/>
  <c r="J1061" i="11"/>
  <c r="D1061" i="11" a="1"/>
  <c r="D1061" i="11" s="1"/>
  <c r="D1083" i="11" a="1"/>
  <c r="D1083" i="11" s="1"/>
  <c r="J1083" i="11"/>
  <c r="J1085" i="11"/>
  <c r="D1085" i="11" a="1"/>
  <c r="D1085" i="11" s="1"/>
  <c r="D1138" i="11" a="1"/>
  <c r="D1138" i="11" s="1"/>
  <c r="J1138" i="11"/>
  <c r="J1144" i="11"/>
  <c r="D1144" i="11" a="1"/>
  <c r="D1144" i="11" s="1"/>
  <c r="J1148" i="11"/>
  <c r="D1148" i="11" a="1"/>
  <c r="D1148" i="11" s="1"/>
  <c r="J1150" i="11"/>
  <c r="D1150" i="11" a="1"/>
  <c r="D1150" i="11" s="1"/>
  <c r="J1163" i="11"/>
  <c r="D1163" i="11" a="1"/>
  <c r="D1163" i="11" s="1"/>
  <c r="J1173" i="11"/>
  <c r="D1173" i="11" a="1"/>
  <c r="D1173" i="11" s="1"/>
  <c r="J1181" i="11"/>
  <c r="D1181" i="11" a="1"/>
  <c r="D1181" i="11" s="1"/>
  <c r="J1183" i="11"/>
  <c r="D1183" i="11" a="1"/>
  <c r="D1183" i="11" s="1"/>
  <c r="J1186" i="11"/>
  <c r="D1186" i="11" a="1"/>
  <c r="D1186" i="11" s="1"/>
  <c r="D1226" i="11" a="1"/>
  <c r="D1226" i="11" s="1"/>
  <c r="J1226" i="11"/>
  <c r="J1230" i="11"/>
  <c r="D1230" i="11" a="1"/>
  <c r="D1230" i="11" s="1"/>
  <c r="D1232" i="11" a="1"/>
  <c r="D1232" i="11" s="1"/>
  <c r="J1232" i="11"/>
  <c r="J1234" i="11"/>
  <c r="D1234" i="11" a="1"/>
  <c r="D1234" i="11" s="1"/>
  <c r="D1240" i="11" a="1"/>
  <c r="D1240" i="11" s="1"/>
  <c r="J1240" i="11"/>
  <c r="J1246" i="11"/>
  <c r="D1246" i="11" a="1"/>
  <c r="D1246" i="11" s="1"/>
  <c r="J1283" i="11"/>
  <c r="D1283" i="11" a="1"/>
  <c r="D1283" i="11" s="1"/>
  <c r="J1285" i="11"/>
  <c r="D1285" i="11" a="1"/>
  <c r="D1285" i="11" s="1"/>
  <c r="J1298" i="11"/>
  <c r="D1298" i="11" a="1"/>
  <c r="D1298" i="11" s="1"/>
  <c r="D1312" i="11" a="1"/>
  <c r="D1312" i="11" s="1"/>
  <c r="J1312" i="11"/>
  <c r="J1314" i="11"/>
  <c r="D1314" i="11" a="1"/>
  <c r="D1314" i="11" s="1"/>
  <c r="J1345" i="11"/>
  <c r="D1345" i="11" a="1"/>
  <c r="D1345" i="11" s="1"/>
  <c r="J1424" i="11"/>
  <c r="D1424" i="11" a="1"/>
  <c r="D1424" i="11" s="1"/>
  <c r="J1427" i="11"/>
  <c r="D1427" i="11" a="1"/>
  <c r="D1427" i="11" s="1"/>
  <c r="D1432" i="11" a="1"/>
  <c r="D1432" i="11" s="1"/>
  <c r="J1432" i="11"/>
  <c r="D1434" i="11" a="1"/>
  <c r="D1434" i="11" s="1"/>
  <c r="J1434" i="11"/>
  <c r="D1440" i="11" a="1"/>
  <c r="D1440" i="11" s="1"/>
  <c r="J1440" i="11"/>
  <c r="D1445" i="11" a="1"/>
  <c r="D1445" i="11" s="1"/>
  <c r="J1445" i="11"/>
  <c r="J1449" i="11"/>
  <c r="D1449" i="11" a="1"/>
  <c r="D1449" i="11" s="1"/>
  <c r="J1451" i="11"/>
  <c r="D1451" i="11" a="1"/>
  <c r="D1451" i="11" s="1"/>
  <c r="J1459" i="11"/>
  <c r="D1459" i="11" a="1"/>
  <c r="D1459" i="11" s="1"/>
  <c r="D1470" i="11" a="1"/>
  <c r="D1470" i="11" s="1"/>
  <c r="J1470" i="11"/>
  <c r="J1484" i="11"/>
  <c r="D1484" i="11" a="1"/>
  <c r="D1484" i="11" s="1"/>
  <c r="D1485" i="11" a="1"/>
  <c r="D1485" i="11" s="1"/>
  <c r="J1485" i="11"/>
  <c r="J1487" i="11"/>
  <c r="D1487" i="11" a="1"/>
  <c r="D1487" i="11" s="1"/>
  <c r="D1489" i="11" a="1"/>
  <c r="D1489" i="11" s="1"/>
  <c r="J1489" i="11"/>
  <c r="D1493" i="11" a="1"/>
  <c r="D1493" i="11" s="1"/>
  <c r="J1493" i="11"/>
  <c r="D1498" i="11" a="1"/>
  <c r="D1498" i="11" s="1"/>
  <c r="J1498" i="11"/>
  <c r="J1502" i="11"/>
  <c r="D1502" i="11" a="1"/>
  <c r="D1502" i="11" s="1"/>
  <c r="D1503" i="11" a="1"/>
  <c r="D1503" i="11" s="1"/>
  <c r="J1503" i="11"/>
  <c r="D1505" i="11" a="1"/>
  <c r="D1505" i="11" s="1"/>
  <c r="J1505" i="11"/>
  <c r="D1514" i="11" a="1"/>
  <c r="D1514" i="11" s="1"/>
  <c r="J1514" i="11"/>
  <c r="J1517" i="11"/>
  <c r="D1517" i="11" a="1"/>
  <c r="D1517" i="11" s="1"/>
  <c r="D1518" i="11" a="1"/>
  <c r="D1518" i="11" s="1"/>
  <c r="J1518" i="11"/>
  <c r="D1521" i="11" a="1"/>
  <c r="D1521" i="11" s="1"/>
  <c r="J1521" i="11"/>
  <c r="J1523" i="11"/>
  <c r="D1523" i="11" a="1"/>
  <c r="D1523" i="11" s="1"/>
  <c r="J1526" i="11"/>
  <c r="D1526" i="11" a="1"/>
  <c r="D1526" i="11" s="1"/>
  <c r="D1528" i="11" a="1"/>
  <c r="D1528" i="11" s="1"/>
  <c r="J1528" i="11"/>
  <c r="J1531" i="11"/>
  <c r="D1531" i="11" a="1"/>
  <c r="D1531" i="11" s="1"/>
  <c r="D1537" i="11" a="1"/>
  <c r="D1537" i="11" s="1"/>
  <c r="J1537" i="11"/>
  <c r="J1544" i="11"/>
  <c r="D1544" i="11" a="1"/>
  <c r="D1544" i="11" s="1"/>
  <c r="J1553" i="11"/>
  <c r="D1553" i="11" a="1"/>
  <c r="D1553" i="11" s="1"/>
  <c r="J1567" i="11"/>
  <c r="D1567" i="11" a="1"/>
  <c r="D1567" i="11" s="1"/>
  <c r="D1569" i="11" a="1"/>
  <c r="D1569" i="11" s="1"/>
  <c r="J1569" i="11"/>
  <c r="J1585" i="11"/>
  <c r="D1585" i="11" a="1"/>
  <c r="D1585" i="11" s="1"/>
  <c r="J1590" i="11"/>
  <c r="D1590" i="11" a="1"/>
  <c r="D1590" i="11" s="1"/>
  <c r="D1594" i="11" a="1"/>
  <c r="D1594" i="11" s="1"/>
  <c r="J1594" i="11"/>
  <c r="J1604" i="11"/>
  <c r="D1604" i="11" a="1"/>
  <c r="D1604" i="11" s="1"/>
  <c r="D1687" i="11" a="1"/>
  <c r="D1687" i="11" s="1"/>
  <c r="J1687" i="11"/>
  <c r="D1692" i="11" a="1"/>
  <c r="D1692" i="11" s="1"/>
  <c r="J1692" i="11"/>
  <c r="J1747" i="11"/>
  <c r="D1747" i="11" a="1"/>
  <c r="D1747" i="11" s="1"/>
  <c r="D1762" i="11" a="1"/>
  <c r="D1762" i="11" s="1"/>
  <c r="J1762" i="11"/>
  <c r="J1781" i="11"/>
  <c r="D1781" i="11" a="1"/>
  <c r="D1781" i="11" s="1"/>
  <c r="J1783" i="11"/>
  <c r="D1783" i="11" a="1"/>
  <c r="D1783" i="11" s="1"/>
  <c r="D1789" i="11" a="1"/>
  <c r="D1789" i="11" s="1"/>
  <c r="J1789" i="11"/>
  <c r="J1792" i="11"/>
  <c r="D1792" i="11" a="1"/>
  <c r="D1792" i="11" s="1"/>
  <c r="D1793" i="11" a="1"/>
  <c r="D1793" i="11" s="1"/>
  <c r="J1793" i="11"/>
  <c r="D1802" i="11" a="1"/>
  <c r="D1802" i="11" s="1"/>
  <c r="J1802" i="11"/>
  <c r="J1809" i="11"/>
  <c r="D1809" i="11" a="1"/>
  <c r="D1809" i="11" s="1"/>
  <c r="D1991" i="11" a="1"/>
  <c r="D1991" i="11" s="1"/>
  <c r="J1991" i="11"/>
  <c r="D1994" i="11" a="1"/>
  <c r="D1994" i="11" s="1"/>
  <c r="J1994" i="11"/>
  <c r="D2051" i="11" a="1"/>
  <c r="D2051" i="11" s="1"/>
  <c r="J2051" i="11"/>
  <c r="D2060" i="11" a="1"/>
  <c r="D2060" i="11" s="1"/>
  <c r="J2060" i="11"/>
  <c r="J2068" i="11"/>
  <c r="D2068" i="11" a="1"/>
  <c r="D2068" i="11" s="1"/>
  <c r="J2073" i="11"/>
  <c r="D2073" i="11" a="1"/>
  <c r="D2073" i="11" s="1"/>
  <c r="J2100" i="11"/>
  <c r="D2100" i="11" a="1"/>
  <c r="D2100" i="11" s="1"/>
  <c r="D2102" i="11" a="1"/>
  <c r="D2102" i="11" s="1"/>
  <c r="J2102" i="11"/>
  <c r="J2221" i="11"/>
  <c r="D2221" i="11" a="1"/>
  <c r="D2221" i="11" s="1"/>
  <c r="D2245" i="11" a="1"/>
  <c r="D2245" i="11" s="1"/>
  <c r="J2245" i="11"/>
  <c r="J2247" i="11"/>
  <c r="D2247" i="11" a="1"/>
  <c r="D2247" i="11" s="1"/>
  <c r="D2251" i="11" a="1"/>
  <c r="D2251" i="11" s="1"/>
  <c r="J2251" i="11"/>
  <c r="J2258" i="11"/>
  <c r="D2258" i="11" a="1"/>
  <c r="D2258" i="11" s="1"/>
  <c r="D2263" i="11" a="1"/>
  <c r="D2263" i="11" s="1"/>
  <c r="J2263" i="11"/>
  <c r="D2285" i="11" a="1"/>
  <c r="D2285" i="11" s="1"/>
  <c r="J2285" i="11"/>
  <c r="D2288" i="11" a="1"/>
  <c r="D2288" i="11" s="1"/>
  <c r="J2288" i="11"/>
  <c r="D2289" i="11" a="1"/>
  <c r="D2289" i="11" s="1"/>
  <c r="J2289" i="11"/>
  <c r="D2298" i="11" a="1"/>
  <c r="D2298" i="11" s="1"/>
  <c r="J2298" i="11"/>
  <c r="J2343" i="11"/>
  <c r="D2343" i="11" a="1"/>
  <c r="D2343" i="11" s="1"/>
  <c r="J2347" i="11"/>
  <c r="D2347" i="11" a="1"/>
  <c r="D2347" i="11" s="1"/>
  <c r="J2349" i="11"/>
  <c r="D2349" i="11" a="1"/>
  <c r="D2349" i="11" s="1"/>
  <c r="J2351" i="11"/>
  <c r="D2351" i="11" a="1"/>
  <c r="D2351" i="11" s="1"/>
  <c r="J2353" i="11"/>
  <c r="D2353" i="11" a="1"/>
  <c r="D2353" i="11" s="1"/>
  <c r="D2367" i="11" a="1"/>
  <c r="D2367" i="11" s="1"/>
  <c r="J2367" i="11"/>
  <c r="J2378" i="11"/>
  <c r="D2378" i="11" a="1"/>
  <c r="D2378" i="11" s="1"/>
  <c r="D2383" i="11" a="1"/>
  <c r="D2383" i="11" s="1"/>
  <c r="J2383" i="11"/>
  <c r="D2385" i="11" a="1"/>
  <c r="D2385" i="11" s="1"/>
  <c r="J2385" i="11"/>
  <c r="J2387" i="11"/>
  <c r="D2387" i="11" a="1"/>
  <c r="D2387" i="11" s="1"/>
  <c r="J2399" i="11"/>
  <c r="D2399" i="11" a="1"/>
  <c r="D2399" i="11" s="1"/>
  <c r="J2468" i="11"/>
  <c r="D2468" i="11" a="1"/>
  <c r="D2468" i="11" s="1"/>
  <c r="D2474" i="11" a="1"/>
  <c r="D2474" i="11" s="1"/>
  <c r="J2474" i="11"/>
  <c r="D2495" i="11" a="1"/>
  <c r="D2495" i="11" s="1"/>
  <c r="J2495" i="11"/>
  <c r="J2504" i="11"/>
  <c r="D2504" i="11" a="1"/>
  <c r="D2504" i="11" s="1"/>
  <c r="D1640" i="11" a="1"/>
  <c r="D1640" i="11" s="1"/>
  <c r="J1640" i="11"/>
  <c r="D1649" i="11" a="1"/>
  <c r="D1649" i="11" s="1"/>
  <c r="J1649" i="11"/>
  <c r="J1680" i="11"/>
  <c r="D1680" i="11" a="1"/>
  <c r="D1680" i="11" s="1"/>
  <c r="D1709" i="11" a="1"/>
  <c r="D1709" i="11" s="1"/>
  <c r="J1709" i="11"/>
  <c r="D1717" i="11" a="1"/>
  <c r="D1717" i="11" s="1"/>
  <c r="J1717" i="11"/>
  <c r="D1733" i="11" a="1"/>
  <c r="D1733" i="11" s="1"/>
  <c r="J1733" i="11"/>
  <c r="J1737" i="11"/>
  <c r="D1737" i="11" a="1"/>
  <c r="D1737" i="11" s="1"/>
  <c r="D1769" i="11" a="1"/>
  <c r="D1769" i="11" s="1"/>
  <c r="J1769" i="11"/>
  <c r="J2016" i="11"/>
  <c r="D2016" i="11" a="1"/>
  <c r="D2016" i="11" s="1"/>
  <c r="D2092" i="11" a="1"/>
  <c r="D2092" i="11" s="1"/>
  <c r="J2092" i="11"/>
  <c r="J2103" i="11"/>
  <c r="D2103" i="11" a="1"/>
  <c r="D2103" i="11" s="1"/>
  <c r="J2139" i="11"/>
  <c r="D2139" i="11" a="1"/>
  <c r="D2139" i="11" s="1"/>
  <c r="J343" i="11"/>
  <c r="D343" i="11" a="1"/>
  <c r="D343" i="11" s="1"/>
  <c r="J2510" i="11"/>
  <c r="D2510" i="11" a="1"/>
  <c r="D2510" i="11" s="1"/>
  <c r="D2519" i="11" a="1"/>
  <c r="D2519" i="11" s="1"/>
  <c r="J2519" i="11"/>
  <c r="J2523" i="11"/>
  <c r="D2523" i="11" a="1"/>
  <c r="D2523" i="11" s="1"/>
  <c r="D2527" i="11" a="1"/>
  <c r="D2527" i="11" s="1"/>
  <c r="J2527" i="11"/>
  <c r="J2530" i="11"/>
  <c r="D2530" i="11" a="1"/>
  <c r="D2530" i="11" s="1"/>
  <c r="D2533" i="11" a="1"/>
  <c r="D2533" i="11" s="1"/>
  <c r="J2533" i="11"/>
  <c r="D2535" i="11" a="1"/>
  <c r="D2535" i="11" s="1"/>
  <c r="J2535" i="11"/>
  <c r="J2567" i="11"/>
  <c r="D2567" i="11" a="1"/>
  <c r="D2567" i="11" s="1"/>
  <c r="D2577" i="11" a="1"/>
  <c r="D2577" i="11" s="1"/>
  <c r="J2577" i="11"/>
  <c r="D2583" i="11" a="1"/>
  <c r="D2583" i="11" s="1"/>
  <c r="J2583" i="11"/>
  <c r="J2591" i="11"/>
  <c r="D2591" i="11" a="1"/>
  <c r="D2591" i="11" s="1"/>
  <c r="J2594" i="11"/>
  <c r="D2594" i="11" a="1"/>
  <c r="D2594" i="11" s="1"/>
  <c r="J2605" i="11"/>
  <c r="D2605" i="11" a="1"/>
  <c r="D2605" i="11" s="1"/>
  <c r="D2608" i="11" a="1"/>
  <c r="D2608" i="11" s="1"/>
  <c r="J2608" i="11"/>
  <c r="D2636" i="11" a="1"/>
  <c r="D2636" i="11" s="1"/>
  <c r="J2636" i="11"/>
  <c r="D2638" i="11" a="1"/>
  <c r="D2638" i="11" s="1"/>
  <c r="J2638" i="11"/>
  <c r="J2643" i="11"/>
  <c r="D2643" i="11" a="1"/>
  <c r="D2643" i="11" s="1"/>
  <c r="D2646" i="11" a="1"/>
  <c r="D2646" i="11" s="1"/>
  <c r="J2646" i="11"/>
  <c r="D2648" i="11" a="1"/>
  <c r="D2648" i="11" s="1"/>
  <c r="J2648" i="11"/>
  <c r="D2655" i="11" a="1"/>
  <c r="D2655" i="11" s="1"/>
  <c r="J2655" i="11"/>
  <c r="D2972" i="11" a="1"/>
  <c r="D2972" i="11" s="1"/>
  <c r="J2972" i="11"/>
  <c r="J2975" i="11"/>
  <c r="D2975" i="11" a="1"/>
  <c r="D2975" i="11" s="1"/>
  <c r="J2983" i="11"/>
  <c r="D2983" i="11" a="1"/>
  <c r="D2983" i="11" s="1"/>
  <c r="D2990" i="11" a="1"/>
  <c r="D2990" i="11" s="1"/>
  <c r="J2990" i="11"/>
  <c r="D2997" i="11" a="1"/>
  <c r="D2997" i="11" s="1"/>
  <c r="J2997" i="11"/>
  <c r="J2999" i="11"/>
  <c r="D2999" i="11" a="1"/>
  <c r="D2999" i="11" s="1"/>
  <c r="J3001" i="11"/>
  <c r="D3001" i="11" a="1"/>
  <c r="D3001" i="11" s="1"/>
  <c r="J3003" i="11"/>
  <c r="D3003" i="11" a="1"/>
  <c r="D3003" i="11" s="1"/>
  <c r="J3035" i="11"/>
  <c r="D3035" i="11" a="1"/>
  <c r="D3035" i="11" s="1"/>
  <c r="D3037" i="11" a="1"/>
  <c r="D3037" i="11" s="1"/>
  <c r="J3037" i="11"/>
  <c r="J3042" i="11"/>
  <c r="D3042" i="11" a="1"/>
  <c r="D3042" i="11" s="1"/>
  <c r="D3047" i="11" a="1"/>
  <c r="D3047" i="11" s="1"/>
  <c r="J3047" i="11"/>
  <c r="D3098" i="11" a="1"/>
  <c r="D3098" i="11" s="1"/>
  <c r="J3098" i="11"/>
  <c r="J3135" i="11"/>
  <c r="D3135" i="11" a="1"/>
  <c r="D3135" i="11" s="1"/>
  <c r="J3140" i="11"/>
  <c r="D3140" i="11" a="1"/>
  <c r="D3140" i="11" s="1"/>
  <c r="D3142" i="11" a="1"/>
  <c r="D3142" i="11" s="1"/>
  <c r="J3142" i="11"/>
  <c r="J3145" i="11"/>
  <c r="D3145" i="11" a="1"/>
  <c r="D3145" i="11" s="1"/>
  <c r="D3147" i="11" a="1"/>
  <c r="D3147" i="11" s="1"/>
  <c r="J3147" i="11"/>
  <c r="D3152" i="11" a="1"/>
  <c r="D3152" i="11" s="1"/>
  <c r="J3152" i="11"/>
  <c r="J3162" i="11"/>
  <c r="D3162" i="11" a="1"/>
  <c r="D3162" i="11" s="1"/>
  <c r="J3167" i="11"/>
  <c r="D3167" i="11" a="1"/>
  <c r="D3167" i="11" s="1"/>
  <c r="J3178" i="11"/>
  <c r="D3178" i="11" a="1"/>
  <c r="D3178" i="11" s="1"/>
  <c r="D3180" i="11" a="1"/>
  <c r="D3180" i="11" s="1"/>
  <c r="J3180" i="11"/>
  <c r="J3181" i="11"/>
  <c r="D3181" i="11" a="1"/>
  <c r="D3181" i="11" s="1"/>
  <c r="J3193" i="11"/>
  <c r="D3193" i="11" a="1"/>
  <c r="D3193" i="11" s="1"/>
  <c r="J3340" i="11"/>
  <c r="D3340" i="11" a="1"/>
  <c r="D3340" i="11" s="1"/>
  <c r="J3345" i="11"/>
  <c r="D3345" i="11" a="1"/>
  <c r="D3345" i="11" s="1"/>
  <c r="J3351" i="11"/>
  <c r="D3351" i="11" a="1"/>
  <c r="D3351" i="11" s="1"/>
  <c r="J3467" i="11"/>
  <c r="D3467" i="11" a="1"/>
  <c r="D3467" i="11" s="1"/>
  <c r="D3470" i="11" a="1"/>
  <c r="D3470" i="11" s="1"/>
  <c r="J3470" i="11"/>
  <c r="D3477" i="11" a="1"/>
  <c r="D3477" i="11" s="1"/>
  <c r="J3477" i="11"/>
  <c r="J3479" i="11"/>
  <c r="D3479" i="11" a="1"/>
  <c r="D3479" i="11" s="1"/>
  <c r="J3486" i="11"/>
  <c r="D3486" i="11" a="1"/>
  <c r="D3486" i="11" s="1"/>
  <c r="J3492" i="11"/>
  <c r="D3492" i="11" a="1"/>
  <c r="D3492" i="11" s="1"/>
  <c r="J3787" i="11"/>
  <c r="D3787" i="11" a="1"/>
  <c r="D3787" i="11" s="1"/>
  <c r="D3857" i="11" a="1"/>
  <c r="D3857" i="11" s="1"/>
  <c r="J3857" i="11"/>
  <c r="J3866" i="11"/>
  <c r="D3866" i="11" a="1"/>
  <c r="D3866" i="11" s="1"/>
  <c r="D3869" i="11" a="1"/>
  <c r="D3869" i="11" s="1"/>
  <c r="J3869" i="11"/>
  <c r="D3874" i="11" a="1"/>
  <c r="D3874" i="11" s="1"/>
  <c r="J3874" i="11"/>
  <c r="J3979" i="11"/>
  <c r="D3979" i="11" a="1"/>
  <c r="D3979" i="11" s="1"/>
  <c r="D3984" i="11" a="1"/>
  <c r="D3984" i="11" s="1"/>
  <c r="J3984" i="11"/>
  <c r="J3996" i="11"/>
  <c r="D3996" i="11" a="1"/>
  <c r="D3996" i="11" s="1"/>
  <c r="D3998" i="11" a="1"/>
  <c r="D3998" i="11" s="1"/>
  <c r="J3998" i="11"/>
  <c r="D4004" i="11" a="1"/>
  <c r="D4004" i="11" s="1"/>
  <c r="J4004" i="11"/>
  <c r="D4013" i="11" a="1"/>
  <c r="D4013" i="11" s="1"/>
  <c r="J4013" i="11"/>
  <c r="D4025" i="11" a="1"/>
  <c r="D4025" i="11" s="1"/>
  <c r="J4025" i="11"/>
  <c r="D4026" i="11" a="1"/>
  <c r="D4026" i="11" s="1"/>
  <c r="J4026" i="11"/>
  <c r="D4027" i="11" a="1"/>
  <c r="D4027" i="11" s="1"/>
  <c r="J4027" i="11"/>
  <c r="D4029" i="11" a="1"/>
  <c r="D4029" i="11" s="1"/>
  <c r="J4029" i="11"/>
  <c r="J4033" i="11"/>
  <c r="D4033" i="11" a="1"/>
  <c r="D4033" i="11" s="1"/>
  <c r="D4041" i="11" a="1"/>
  <c r="D4041" i="11" s="1"/>
  <c r="J4041" i="11"/>
  <c r="D4053" i="11" a="1"/>
  <c r="D4053" i="11" s="1"/>
  <c r="J4053" i="11"/>
  <c r="J4067" i="11"/>
  <c r="D4067" i="11" a="1"/>
  <c r="D4067" i="11" s="1"/>
  <c r="D4079" i="11" a="1"/>
  <c r="D4079" i="11" s="1"/>
  <c r="J4079" i="11"/>
  <c r="D4090" i="11" a="1"/>
  <c r="D4090" i="11" s="1"/>
  <c r="J4090" i="11"/>
  <c r="D4096" i="11" a="1"/>
  <c r="D4096" i="11" s="1"/>
  <c r="J4096" i="11"/>
  <c r="J4104" i="11"/>
  <c r="D4104" i="11" a="1"/>
  <c r="D4104" i="11" s="1"/>
  <c r="J4123" i="11"/>
  <c r="D4123" i="11" a="1"/>
  <c r="D4123" i="11" s="1"/>
  <c r="J4130" i="11"/>
  <c r="D4130" i="11" a="1"/>
  <c r="D4130" i="11" s="1"/>
  <c r="J4134" i="11"/>
  <c r="D4134" i="11" a="1"/>
  <c r="D4134" i="11" s="1"/>
  <c r="J4139" i="11"/>
  <c r="D4139" i="11" a="1"/>
  <c r="D4139" i="11" s="1"/>
  <c r="J4141" i="11"/>
  <c r="D4141" i="11" a="1"/>
  <c r="D4141" i="11" s="1"/>
  <c r="J4145" i="11"/>
  <c r="D4145" i="11" a="1"/>
  <c r="D4145" i="11" s="1"/>
  <c r="J4148" i="11"/>
  <c r="D4148" i="11" a="1"/>
  <c r="D4148" i="11" s="1"/>
  <c r="J4160" i="11"/>
  <c r="D4160" i="11" a="1"/>
  <c r="D4160" i="11" s="1"/>
  <c r="J4163" i="11"/>
  <c r="D4163" i="11" a="1"/>
  <c r="D4163" i="11" s="1"/>
  <c r="J4174" i="11"/>
  <c r="D4174" i="11" a="1"/>
  <c r="D4174" i="11" s="1"/>
  <c r="J4176" i="11"/>
  <c r="D4176" i="11" a="1"/>
  <c r="D4176" i="11" s="1"/>
  <c r="J4180" i="11"/>
  <c r="D4180" i="11" a="1"/>
  <c r="D4180" i="11" s="1"/>
  <c r="J4187" i="11"/>
  <c r="D4187" i="11" a="1"/>
  <c r="D4187" i="11" s="1"/>
  <c r="D4198" i="11" a="1"/>
  <c r="D4198" i="11" s="1"/>
  <c r="J4198" i="11"/>
  <c r="J4209" i="11"/>
  <c r="D4209" i="11" a="1"/>
  <c r="D4209" i="11" s="1"/>
  <c r="D4212" i="11" a="1"/>
  <c r="D4212" i="11" s="1"/>
  <c r="J4212" i="11"/>
  <c r="D4215" i="11" a="1"/>
  <c r="D4215" i="11" s="1"/>
  <c r="J4215" i="11"/>
  <c r="D4219" i="11" a="1"/>
  <c r="D4219" i="11" s="1"/>
  <c r="J4219" i="11"/>
  <c r="D4231" i="11" a="1"/>
  <c r="D4231" i="11" s="1"/>
  <c r="J4231" i="11"/>
  <c r="J4253" i="11"/>
  <c r="D4253" i="11" a="1"/>
  <c r="D4253" i="11" s="1"/>
  <c r="J4265" i="11"/>
  <c r="D4265" i="11" a="1"/>
  <c r="D4265" i="11" s="1"/>
  <c r="J4268" i="11"/>
  <c r="D4268" i="11" a="1"/>
  <c r="D4268" i="11" s="1"/>
  <c r="D4273" i="11" a="1"/>
  <c r="D4273" i="11" s="1"/>
  <c r="J4273" i="11"/>
  <c r="J4284" i="11"/>
  <c r="D4284" i="11" a="1"/>
  <c r="D4284" i="11" s="1"/>
  <c r="J4287" i="11"/>
  <c r="D4287" i="11" a="1"/>
  <c r="D4287" i="11" s="1"/>
  <c r="J4292" i="11"/>
  <c r="D4292" i="11" a="1"/>
  <c r="D4292" i="11" s="1"/>
  <c r="D4295" i="11" a="1"/>
  <c r="D4295" i="11" s="1"/>
  <c r="J4295" i="11"/>
  <c r="D4315" i="11" a="1"/>
  <c r="D4315" i="11" s="1"/>
  <c r="J4315" i="11"/>
  <c r="J4318" i="11"/>
  <c r="D4318" i="11" a="1"/>
  <c r="D4318" i="11" s="1"/>
  <c r="J4319" i="11"/>
  <c r="D4319" i="11" a="1"/>
  <c r="D4319" i="11" s="1"/>
  <c r="J4327" i="11"/>
  <c r="D4327" i="11" a="1"/>
  <c r="D4327" i="11" s="1"/>
  <c r="J4330" i="11"/>
  <c r="D4330" i="11" a="1"/>
  <c r="D4330" i="11" s="1"/>
  <c r="J4489" i="11"/>
  <c r="D4489" i="11" a="1"/>
  <c r="D4489" i="11" s="1"/>
  <c r="D4494" i="11" a="1"/>
  <c r="D4494" i="11" s="1"/>
  <c r="J4494" i="11"/>
  <c r="J4528" i="11"/>
  <c r="D4528" i="11" a="1"/>
  <c r="D4528" i="11" s="1"/>
  <c r="J4560" i="11"/>
  <c r="D4560" i="11" a="1"/>
  <c r="D4560" i="11" s="1"/>
  <c r="J4578" i="11"/>
  <c r="D4578" i="11" a="1"/>
  <c r="D4578" i="11" s="1"/>
  <c r="D4631" i="11" a="1"/>
  <c r="D4631" i="11" s="1"/>
  <c r="J4631" i="11"/>
  <c r="D4806" i="11" a="1"/>
  <c r="D4806" i="11" s="1"/>
  <c r="J4806" i="11"/>
  <c r="J4809" i="11"/>
  <c r="D4809" i="11" a="1"/>
  <c r="D4809" i="11" s="1"/>
  <c r="J4811" i="11"/>
  <c r="D4811" i="11" a="1"/>
  <c r="D4811" i="11" s="1"/>
  <c r="J4818" i="11"/>
  <c r="D4818" i="11" a="1"/>
  <c r="D4818" i="11" s="1"/>
  <c r="J4850" i="11"/>
  <c r="D4850" i="11" a="1"/>
  <c r="D4850" i="11" s="1"/>
  <c r="D4858" i="11" a="1"/>
  <c r="D4858" i="11" s="1"/>
  <c r="J4858" i="11"/>
  <c r="D4861" i="11" a="1"/>
  <c r="D4861" i="11" s="1"/>
  <c r="J4861" i="11"/>
  <c r="J4867" i="11"/>
  <c r="D4867" i="11" a="1"/>
  <c r="D4867" i="11" s="1"/>
  <c r="J4869" i="11"/>
  <c r="D4869" i="11" a="1"/>
  <c r="D4869" i="11" s="1"/>
  <c r="J4871" i="11"/>
  <c r="D4871" i="11" a="1"/>
  <c r="D4871" i="11" s="1"/>
  <c r="D4935" i="11" a="1"/>
  <c r="D4935" i="11" s="1"/>
  <c r="J4935" i="11"/>
  <c r="D4940" i="11" a="1"/>
  <c r="D4940" i="11" s="1"/>
  <c r="J4940" i="11"/>
  <c r="D4943" i="11" a="1"/>
  <c r="D4943" i="11" s="1"/>
  <c r="J4943" i="11"/>
  <c r="D4960" i="11" a="1"/>
  <c r="D4960" i="11" s="1"/>
  <c r="J4960" i="11"/>
  <c r="J4969" i="11"/>
  <c r="D4969" i="11" a="1"/>
  <c r="D4969" i="11" s="1"/>
  <c r="J4979" i="11"/>
  <c r="D4979" i="11" a="1"/>
  <c r="D4979" i="11" s="1"/>
  <c r="J11" i="11"/>
  <c r="D11" i="11" a="1"/>
  <c r="D11" i="11" s="1"/>
  <c r="J13" i="11"/>
  <c r="D13" i="11" a="1"/>
  <c r="D13" i="11" s="1"/>
  <c r="J25" i="11"/>
  <c r="D25" i="11" a="1"/>
  <c r="D25" i="11" s="1"/>
  <c r="D39" i="11" a="1"/>
  <c r="D39" i="11" s="1"/>
  <c r="J39" i="11"/>
  <c r="D43" i="11" a="1"/>
  <c r="D43" i="11" s="1"/>
  <c r="J43" i="11"/>
  <c r="J46" i="11"/>
  <c r="D46" i="11" a="1"/>
  <c r="D46" i="11" s="1"/>
  <c r="D50" i="11" a="1"/>
  <c r="D50" i="11" s="1"/>
  <c r="J50" i="11"/>
  <c r="J52" i="11"/>
  <c r="D52" i="11" a="1"/>
  <c r="D52" i="11" s="1"/>
  <c r="D61" i="11" a="1"/>
  <c r="D61" i="11" s="1"/>
  <c r="J61" i="11"/>
  <c r="D66" i="11" a="1"/>
  <c r="D66" i="11" s="1"/>
  <c r="J66" i="11"/>
  <c r="D76" i="11" a="1"/>
  <c r="D76" i="11" s="1"/>
  <c r="J76" i="11"/>
  <c r="D78" i="11" a="1"/>
  <c r="D78" i="11" s="1"/>
  <c r="J78" i="11"/>
  <c r="D82" i="11" a="1"/>
  <c r="D82" i="11" s="1"/>
  <c r="J82" i="11"/>
  <c r="J96" i="11"/>
  <c r="D96" i="11" a="1"/>
  <c r="D96" i="11" s="1"/>
  <c r="J102" i="11"/>
  <c r="D102" i="11" a="1"/>
  <c r="D102" i="11" s="1"/>
  <c r="J116" i="11"/>
  <c r="D116" i="11" a="1"/>
  <c r="D116" i="11" s="1"/>
  <c r="J197" i="11"/>
  <c r="D197" i="11" a="1"/>
  <c r="D197" i="11" s="1"/>
  <c r="D200" i="11" a="1"/>
  <c r="D200" i="11" s="1"/>
  <c r="J200" i="11"/>
  <c r="D202" i="11" a="1"/>
  <c r="D202" i="11" s="1"/>
  <c r="J202" i="11"/>
  <c r="J206" i="11"/>
  <c r="D206" i="11" a="1"/>
  <c r="D206" i="11" s="1"/>
  <c r="J207" i="11"/>
  <c r="D207" i="11" a="1"/>
  <c r="D207" i="11" s="1"/>
  <c r="D218" i="11" a="1"/>
  <c r="D218" i="11" s="1"/>
  <c r="J218" i="11"/>
  <c r="D222" i="11" a="1"/>
  <c r="D222" i="11" s="1"/>
  <c r="J222" i="11"/>
  <c r="D240" i="11" a="1"/>
  <c r="D240" i="11" s="1"/>
  <c r="J240" i="11"/>
  <c r="D243" i="11" a="1"/>
  <c r="D243" i="11" s="1"/>
  <c r="J243" i="11"/>
  <c r="J248" i="11"/>
  <c r="D248" i="11" a="1"/>
  <c r="D248" i="11" s="1"/>
  <c r="D252" i="11" a="1"/>
  <c r="D252" i="11" s="1"/>
  <c r="J252" i="11"/>
  <c r="D256" i="11" a="1"/>
  <c r="D256" i="11" s="1"/>
  <c r="J256" i="11"/>
  <c r="J258" i="11"/>
  <c r="D258" i="11" a="1"/>
  <c r="D258" i="11" s="1"/>
  <c r="D261" i="11" a="1"/>
  <c r="D261" i="11" s="1"/>
  <c r="J261" i="11"/>
  <c r="J262" i="11"/>
  <c r="D262" i="11" a="1"/>
  <c r="D262" i="11" s="1"/>
  <c r="J266" i="11"/>
  <c r="D266" i="11" a="1"/>
  <c r="D266" i="11" s="1"/>
  <c r="D267" i="11" a="1"/>
  <c r="D267" i="11" s="1"/>
  <c r="J267" i="11"/>
  <c r="D274" i="11" a="1"/>
  <c r="D274" i="11" s="1"/>
  <c r="J274" i="11"/>
  <c r="D276" i="11" a="1"/>
  <c r="D276" i="11" s="1"/>
  <c r="J276" i="11"/>
  <c r="J278" i="11"/>
  <c r="D278" i="11" a="1"/>
  <c r="D278" i="11" s="1"/>
  <c r="J283" i="11"/>
  <c r="D283" i="11" a="1"/>
  <c r="D283" i="11" s="1"/>
  <c r="J289" i="11"/>
  <c r="D289" i="11" a="1"/>
  <c r="D289" i="11" s="1"/>
  <c r="J300" i="11"/>
  <c r="D300" i="11" a="1"/>
  <c r="D300" i="11" s="1"/>
  <c r="J479" i="11"/>
  <c r="D479" i="11" a="1"/>
  <c r="D479" i="11" s="1"/>
  <c r="J486" i="11"/>
  <c r="D486" i="11" a="1"/>
  <c r="D486" i="11" s="1"/>
  <c r="D488" i="11" a="1"/>
  <c r="D488" i="11" s="1"/>
  <c r="J488" i="11"/>
  <c r="J494" i="11"/>
  <c r="D494" i="11" a="1"/>
  <c r="D494" i="11" s="1"/>
  <c r="J509" i="11"/>
  <c r="D509" i="11" a="1"/>
  <c r="D509" i="11" s="1"/>
  <c r="J512" i="11"/>
  <c r="D512" i="11" a="1"/>
  <c r="D512" i="11" s="1"/>
  <c r="D515" i="11" a="1"/>
  <c r="D515" i="11" s="1"/>
  <c r="J515" i="11"/>
  <c r="D549" i="11" a="1"/>
  <c r="D549" i="11" s="1"/>
  <c r="J549" i="11"/>
  <c r="J553" i="11"/>
  <c r="D553" i="11" a="1"/>
  <c r="D553" i="11" s="1"/>
  <c r="J558" i="11"/>
  <c r="D558" i="11" a="1"/>
  <c r="D558" i="11" s="1"/>
  <c r="J588" i="11"/>
  <c r="D588" i="11" a="1"/>
  <c r="D588" i="11" s="1"/>
  <c r="D590" i="11" a="1"/>
  <c r="D590" i="11" s="1"/>
  <c r="J590" i="11"/>
  <c r="J594" i="11"/>
  <c r="D594" i="11" a="1"/>
  <c r="D594" i="11" s="1"/>
  <c r="J595" i="11"/>
  <c r="D595" i="11" a="1"/>
  <c r="D595" i="11" s="1"/>
  <c r="J599" i="11"/>
  <c r="D599" i="11" a="1"/>
  <c r="D599" i="11" s="1"/>
  <c r="J603" i="11"/>
  <c r="D603" i="11" a="1"/>
  <c r="D603" i="11" s="1"/>
  <c r="D637" i="11" a="1"/>
  <c r="D637" i="11" s="1"/>
  <c r="J637" i="11"/>
  <c r="D648" i="11" a="1"/>
  <c r="D648" i="11" s="1"/>
  <c r="J648" i="11"/>
  <c r="J714" i="11"/>
  <c r="D714" i="11" a="1"/>
  <c r="D714" i="11" s="1"/>
  <c r="J722" i="11"/>
  <c r="D722" i="11" a="1"/>
  <c r="D722" i="11" s="1"/>
  <c r="D724" i="11" a="1"/>
  <c r="D724" i="11" s="1"/>
  <c r="J724" i="11"/>
  <c r="J728" i="11"/>
  <c r="D728" i="11" a="1"/>
  <c r="D728" i="11" s="1"/>
  <c r="J738" i="11"/>
  <c r="D738" i="11" a="1"/>
  <c r="D738" i="11" s="1"/>
  <c r="J741" i="11"/>
  <c r="D741" i="11" a="1"/>
  <c r="D741" i="11" s="1"/>
  <c r="J747" i="11"/>
  <c r="D747" i="11" a="1"/>
  <c r="D747" i="11" s="1"/>
  <c r="J752" i="11"/>
  <c r="D752" i="11" a="1"/>
  <c r="D752" i="11" s="1"/>
  <c r="D774" i="11" a="1"/>
  <c r="D774" i="11" s="1"/>
  <c r="J774" i="11"/>
  <c r="J780" i="11"/>
  <c r="D780" i="11" a="1"/>
  <c r="D780" i="11" s="1"/>
  <c r="D783" i="11" a="1"/>
  <c r="D783" i="11" s="1"/>
  <c r="J783" i="11"/>
  <c r="D784" i="11" a="1"/>
  <c r="D784" i="11" s="1"/>
  <c r="J784" i="11"/>
  <c r="J787" i="11"/>
  <c r="D787" i="11" a="1"/>
  <c r="D787" i="11" s="1"/>
  <c r="J795" i="11"/>
  <c r="D795" i="11" a="1"/>
  <c r="D795" i="11" s="1"/>
  <c r="D799" i="11" a="1"/>
  <c r="D799" i="11" s="1"/>
  <c r="J799" i="11"/>
  <c r="J805" i="11"/>
  <c r="D805" i="11" a="1"/>
  <c r="D805" i="11" s="1"/>
  <c r="J809" i="11"/>
  <c r="D809" i="11" a="1"/>
  <c r="D809" i="11" s="1"/>
  <c r="J814" i="11"/>
  <c r="D814" i="11" a="1"/>
  <c r="D814" i="11" s="1"/>
  <c r="D819" i="11" a="1"/>
  <c r="D819" i="11" s="1"/>
  <c r="J819" i="11"/>
  <c r="J825" i="11"/>
  <c r="D825" i="11" a="1"/>
  <c r="D825" i="11" s="1"/>
  <c r="J831" i="11"/>
  <c r="D831" i="11" a="1"/>
  <c r="D831" i="11" s="1"/>
  <c r="J834" i="11"/>
  <c r="D834" i="11" a="1"/>
  <c r="D834" i="11" s="1"/>
  <c r="D836" i="11" a="1"/>
  <c r="D836" i="11" s="1"/>
  <c r="J836" i="11"/>
  <c r="J843" i="11"/>
  <c r="D843" i="11" a="1"/>
  <c r="D843" i="11" s="1"/>
  <c r="D852" i="11" a="1"/>
  <c r="D852" i="11" s="1"/>
  <c r="J852" i="11"/>
  <c r="J857" i="11"/>
  <c r="D857" i="11" a="1"/>
  <c r="D857" i="11" s="1"/>
  <c r="D864" i="11" a="1"/>
  <c r="D864" i="11" s="1"/>
  <c r="J864" i="11"/>
  <c r="J868" i="11"/>
  <c r="D868" i="11" a="1"/>
  <c r="D868" i="11" s="1"/>
  <c r="D875" i="11" a="1"/>
  <c r="D875" i="11" s="1"/>
  <c r="J875" i="11"/>
  <c r="D883" i="11" a="1"/>
  <c r="D883" i="11" s="1"/>
  <c r="J883" i="11"/>
  <c r="J889" i="11"/>
  <c r="D889" i="11" a="1"/>
  <c r="D889" i="11" s="1"/>
  <c r="J892" i="11"/>
  <c r="D892" i="11" a="1"/>
  <c r="D892" i="11" s="1"/>
  <c r="D1053" i="11" a="1"/>
  <c r="D1053" i="11" s="1"/>
  <c r="J1053" i="11"/>
  <c r="D1055" i="11" a="1"/>
  <c r="D1055" i="11" s="1"/>
  <c r="J1055" i="11"/>
  <c r="D1071" i="11" a="1"/>
  <c r="D1071" i="11" s="1"/>
  <c r="J1071" i="11"/>
  <c r="J1075" i="11"/>
  <c r="D1075" i="11" a="1"/>
  <c r="D1075" i="11" s="1"/>
  <c r="D1081" i="11" a="1"/>
  <c r="D1081" i="11" s="1"/>
  <c r="J1081" i="11"/>
  <c r="D1093" i="11" a="1"/>
  <c r="D1093" i="11" s="1"/>
  <c r="J1093" i="11"/>
  <c r="J1095" i="11"/>
  <c r="D1095" i="11" a="1"/>
  <c r="D1095" i="11" s="1"/>
  <c r="J1108" i="11"/>
  <c r="D1108" i="11" a="1"/>
  <c r="D1108" i="11" s="1"/>
  <c r="J1128" i="11"/>
  <c r="D1128" i="11" a="1"/>
  <c r="D1128" i="11" s="1"/>
  <c r="D1134" i="11" a="1"/>
  <c r="D1134" i="11" s="1"/>
  <c r="J1134" i="11"/>
  <c r="J1136" i="11"/>
  <c r="D1136" i="11" a="1"/>
  <c r="D1136" i="11" s="1"/>
  <c r="D1161" i="11" a="1"/>
  <c r="D1161" i="11" s="1"/>
  <c r="J1161" i="11"/>
  <c r="J1164" i="11"/>
  <c r="D1164" i="11" a="1"/>
  <c r="D1164" i="11" s="1"/>
  <c r="D1166" i="11" a="1"/>
  <c r="D1166" i="11" s="1"/>
  <c r="J1166" i="11"/>
  <c r="D1170" i="11" a="1"/>
  <c r="D1170" i="11" s="1"/>
  <c r="J1170" i="11"/>
  <c r="D1172" i="11" a="1"/>
  <c r="D1172" i="11" s="1"/>
  <c r="J1172" i="11"/>
  <c r="J1174" i="11"/>
  <c r="D1174" i="11" a="1"/>
  <c r="D1174" i="11" s="1"/>
  <c r="D1176" i="11" a="1"/>
  <c r="D1176" i="11" s="1"/>
  <c r="J1176" i="11"/>
  <c r="J1180" i="11"/>
  <c r="D1180" i="11" a="1"/>
  <c r="D1180" i="11" s="1"/>
  <c r="J1192" i="11"/>
  <c r="D1192" i="11" a="1"/>
  <c r="D1192" i="11" s="1"/>
  <c r="D1194" i="11" a="1"/>
  <c r="D1194" i="11" s="1"/>
  <c r="J1194" i="11"/>
  <c r="J1201" i="11"/>
  <c r="D1201" i="11" a="1"/>
  <c r="D1201" i="11" s="1"/>
  <c r="D1214" i="11" a="1"/>
  <c r="D1214" i="11" s="1"/>
  <c r="J1214" i="11"/>
  <c r="D1243" i="11" a="1"/>
  <c r="D1243" i="11" s="1"/>
  <c r="J1243" i="11"/>
  <c r="J1249" i="11"/>
  <c r="D1249" i="11" a="1"/>
  <c r="D1249" i="11" s="1"/>
  <c r="J1253" i="11"/>
  <c r="D1253" i="11" a="1"/>
  <c r="D1253" i="11" s="1"/>
  <c r="J1256" i="11"/>
  <c r="D1256" i="11" a="1"/>
  <c r="D1256" i="11" s="1"/>
  <c r="D1270" i="11" a="1"/>
  <c r="D1270" i="11" s="1"/>
  <c r="J1270" i="11"/>
  <c r="D1275" i="11" a="1"/>
  <c r="D1275" i="11" s="1"/>
  <c r="J1275" i="11"/>
  <c r="D1302" i="11" a="1"/>
  <c r="D1302" i="11" s="1"/>
  <c r="J1302" i="11"/>
  <c r="D1310" i="11" a="1"/>
  <c r="D1310" i="11" s="1"/>
  <c r="J1310" i="11"/>
  <c r="J1319" i="11"/>
  <c r="D1319" i="11" a="1"/>
  <c r="D1319" i="11" s="1"/>
  <c r="J1325" i="11"/>
  <c r="D1325" i="11" a="1"/>
  <c r="D1325" i="11" s="1"/>
  <c r="D1328" i="11" a="1"/>
  <c r="D1328" i="11" s="1"/>
  <c r="J1328" i="11"/>
  <c r="J1331" i="11"/>
  <c r="D1331" i="11" a="1"/>
  <c r="D1331" i="11" s="1"/>
  <c r="D1347" i="11" a="1"/>
  <c r="D1347" i="11" s="1"/>
  <c r="J1347" i="11"/>
  <c r="D1350" i="11" a="1"/>
  <c r="D1350" i="11" s="1"/>
  <c r="J1350" i="11"/>
  <c r="D1352" i="11" a="1"/>
  <c r="D1352" i="11" s="1"/>
  <c r="J1352" i="11"/>
  <c r="J1363" i="11"/>
  <c r="D1363" i="11" a="1"/>
  <c r="D1363" i="11" s="1"/>
  <c r="D1366" i="11" a="1"/>
  <c r="D1366" i="11" s="1"/>
  <c r="J1366" i="11"/>
  <c r="D1377" i="11" a="1"/>
  <c r="D1377" i="11" s="1"/>
  <c r="J1377" i="11"/>
  <c r="D1379" i="11" a="1"/>
  <c r="D1379" i="11" s="1"/>
  <c r="J1379" i="11"/>
  <c r="J1391" i="11"/>
  <c r="D1391" i="11" a="1"/>
  <c r="D1391" i="11" s="1"/>
  <c r="D1392" i="11" a="1"/>
  <c r="D1392" i="11" s="1"/>
  <c r="J1392" i="11"/>
  <c r="J1404" i="11"/>
  <c r="D1404" i="11" a="1"/>
  <c r="D1404" i="11" s="1"/>
  <c r="D1406" i="11" a="1"/>
  <c r="D1406" i="11" s="1"/>
  <c r="J1406" i="11"/>
  <c r="D1499" i="11" a="1"/>
  <c r="D1499" i="11" s="1"/>
  <c r="J1499" i="11"/>
  <c r="J1510" i="11"/>
  <c r="D1510" i="11" a="1"/>
  <c r="D1510" i="11" s="1"/>
  <c r="J1571" i="11"/>
  <c r="D1571" i="11" a="1"/>
  <c r="D1571" i="11" s="1"/>
  <c r="J1574" i="11"/>
  <c r="D1574" i="11" a="1"/>
  <c r="D1574" i="11" s="1"/>
  <c r="J1575" i="11"/>
  <c r="D1575" i="11" a="1"/>
  <c r="D1575" i="11" s="1"/>
  <c r="J1582" i="11"/>
  <c r="D1582" i="11" a="1"/>
  <c r="D1582" i="11" s="1"/>
  <c r="J1599" i="11"/>
  <c r="D1599" i="11" a="1"/>
  <c r="D1599" i="11" s="1"/>
  <c r="D1605" i="11" a="1"/>
  <c r="D1605" i="11" s="1"/>
  <c r="J1605" i="11"/>
  <c r="J1613" i="11"/>
  <c r="D1613" i="11" a="1"/>
  <c r="D1613" i="11" s="1"/>
  <c r="J1618" i="11"/>
  <c r="D1618" i="11" a="1"/>
  <c r="D1618" i="11" s="1"/>
  <c r="J1636" i="11"/>
  <c r="D1636" i="11" a="1"/>
  <c r="D1636" i="11" s="1"/>
  <c r="D1646" i="11" a="1"/>
  <c r="D1646" i="11" s="1"/>
  <c r="J1646" i="11"/>
  <c r="J1675" i="11"/>
  <c r="D1675" i="11" a="1"/>
  <c r="D1675" i="11" s="1"/>
  <c r="J1703" i="11"/>
  <c r="D1703" i="11" a="1"/>
  <c r="D1703" i="11" s="1"/>
  <c r="J1714" i="11"/>
  <c r="D1714" i="11" a="1"/>
  <c r="D1714" i="11" s="1"/>
  <c r="J1719" i="11"/>
  <c r="D1719" i="11" a="1"/>
  <c r="D1719" i="11" s="1"/>
  <c r="D1735" i="11" a="1"/>
  <c r="D1735" i="11" s="1"/>
  <c r="J1735" i="11"/>
  <c r="J1763" i="11"/>
  <c r="D1763" i="11" a="1"/>
  <c r="D1763" i="11" s="1"/>
  <c r="J2013" i="11"/>
  <c r="D2013" i="11" a="1"/>
  <c r="D2013" i="11" s="1"/>
  <c r="J2047" i="11"/>
  <c r="D2047" i="11" a="1"/>
  <c r="D2047" i="11" s="1"/>
  <c r="D2094" i="11" a="1"/>
  <c r="D2094" i="11" s="1"/>
  <c r="J2094" i="11"/>
  <c r="D2148" i="11" a="1"/>
  <c r="D2148" i="11" s="1"/>
  <c r="J2148" i="11"/>
  <c r="J2152" i="11"/>
  <c r="D2152" i="11" a="1"/>
  <c r="D2152" i="11" s="1"/>
  <c r="J2156" i="11"/>
  <c r="D2156" i="11" a="1"/>
  <c r="D2156" i="11" s="1"/>
  <c r="D2157" i="11" a="1"/>
  <c r="D2157" i="11" s="1"/>
  <c r="J2157" i="11"/>
  <c r="D2170" i="11" a="1"/>
  <c r="D2170" i="11" s="1"/>
  <c r="J2170" i="11"/>
  <c r="J2175" i="11"/>
  <c r="D2175" i="11" a="1"/>
  <c r="D2175" i="11" s="1"/>
  <c r="J2178" i="11"/>
  <c r="D2178" i="11" a="1"/>
  <c r="D2178" i="11" s="1"/>
  <c r="D2181" i="11" a="1"/>
  <c r="D2181" i="11" s="1"/>
  <c r="J2181" i="11"/>
  <c r="J2190" i="11"/>
  <c r="D2190" i="11" a="1"/>
  <c r="D2190" i="11" s="1"/>
  <c r="D2192" i="11" a="1"/>
  <c r="D2192" i="11" s="1"/>
  <c r="J2192" i="11"/>
  <c r="D2202" i="11" a="1"/>
  <c r="D2202" i="11" s="1"/>
  <c r="J2202" i="11"/>
  <c r="D2232" i="11" a="1"/>
  <c r="D2232" i="11" s="1"/>
  <c r="J2232" i="11"/>
  <c r="D2238" i="11" a="1"/>
  <c r="D2238" i="11" s="1"/>
  <c r="J2238" i="11"/>
  <c r="D2253" i="11" a="1"/>
  <c r="D2253" i="11" s="1"/>
  <c r="J2253" i="11"/>
  <c r="J2261" i="11"/>
  <c r="D2261" i="11" a="1"/>
  <c r="D2261" i="11" s="1"/>
  <c r="D2265" i="11" a="1"/>
  <c r="D2265" i="11" s="1"/>
  <c r="J2265" i="11"/>
  <c r="J2278" i="11"/>
  <c r="D2278" i="11" a="1"/>
  <c r="D2278" i="11" s="1"/>
  <c r="D2284" i="11" a="1"/>
  <c r="D2284" i="11" s="1"/>
  <c r="J2284" i="11"/>
  <c r="J2290" i="11"/>
  <c r="D2290" i="11" a="1"/>
  <c r="D2290" i="11" s="1"/>
  <c r="J2292" i="11"/>
  <c r="D2292" i="11" a="1"/>
  <c r="D2292" i="11" s="1"/>
  <c r="D2297" i="11" a="1"/>
  <c r="D2297" i="11" s="1"/>
  <c r="J2297" i="11"/>
  <c r="D2308" i="11" a="1"/>
  <c r="D2308" i="11" s="1"/>
  <c r="J2308" i="11"/>
  <c r="D2323" i="11" a="1"/>
  <c r="D2323" i="11" s="1"/>
  <c r="J2323" i="11"/>
  <c r="J2330" i="11"/>
  <c r="D2330" i="11" a="1"/>
  <c r="D2330" i="11" s="1"/>
  <c r="J2524" i="11"/>
  <c r="D2524" i="11" a="1"/>
  <c r="D2524" i="11" s="1"/>
  <c r="J2525" i="11"/>
  <c r="D2525" i="11" a="1"/>
  <c r="D2525" i="11" s="1"/>
  <c r="J2538" i="11"/>
  <c r="D2538" i="11" a="1"/>
  <c r="D2538" i="11" s="1"/>
  <c r="J2626" i="11"/>
  <c r="D2626" i="11" a="1"/>
  <c r="D2626" i="11" s="1"/>
  <c r="J2632" i="11"/>
  <c r="D2632" i="11" a="1"/>
  <c r="D2632" i="11" s="1"/>
  <c r="J3067" i="11"/>
  <c r="D3067" i="11" a="1"/>
  <c r="D3067" i="11" s="1"/>
  <c r="D3070" i="11" a="1"/>
  <c r="D3070" i="11" s="1"/>
  <c r="J3070" i="11"/>
  <c r="J3073" i="11"/>
  <c r="D3073" i="11" a="1"/>
  <c r="D3073" i="11" s="1"/>
  <c r="J3090" i="11"/>
  <c r="D3090" i="11" a="1"/>
  <c r="D3090" i="11" s="1"/>
  <c r="J3097" i="11"/>
  <c r="D3097" i="11" a="1"/>
  <c r="D3097" i="11" s="1"/>
  <c r="J3109" i="11"/>
  <c r="D3109" i="11" a="1"/>
  <c r="D3109" i="11" s="1"/>
  <c r="D3115" i="11" a="1"/>
  <c r="D3115" i="11" s="1"/>
  <c r="J3115" i="11"/>
  <c r="J3120" i="11"/>
  <c r="D3120" i="11" a="1"/>
  <c r="D3120" i="11" s="1"/>
  <c r="J3130" i="11"/>
  <c r="D3130" i="11" a="1"/>
  <c r="D3130" i="11" s="1"/>
  <c r="D3166" i="11" a="1"/>
  <c r="D3166" i="11" s="1"/>
  <c r="J3166" i="11"/>
  <c r="J3177" i="11"/>
  <c r="D3177" i="11" a="1"/>
  <c r="D3177" i="11" s="1"/>
  <c r="J3247" i="11"/>
  <c r="D3247" i="11" a="1"/>
  <c r="D3247" i="11" s="1"/>
  <c r="D3249" i="11" a="1"/>
  <c r="D3249" i="11" s="1"/>
  <c r="J3249" i="11"/>
  <c r="D3253" i="11" a="1"/>
  <c r="D3253" i="11" s="1"/>
  <c r="J3253" i="11"/>
  <c r="J3260" i="11"/>
  <c r="D3260" i="11" a="1"/>
  <c r="D3260" i="11" s="1"/>
  <c r="J3265" i="11"/>
  <c r="D3265" i="11" a="1"/>
  <c r="D3265" i="11" s="1"/>
  <c r="D3277" i="11" a="1"/>
  <c r="D3277" i="11" s="1"/>
  <c r="J3277" i="11"/>
  <c r="D3285" i="11" a="1"/>
  <c r="D3285" i="11" s="1"/>
  <c r="J3285" i="11"/>
  <c r="D3290" i="11" a="1"/>
  <c r="D3290" i="11" s="1"/>
  <c r="J3290" i="11"/>
  <c r="D3304" i="11" a="1"/>
  <c r="D3304" i="11" s="1"/>
  <c r="J3304" i="11"/>
  <c r="D3312" i="11" a="1"/>
  <c r="D3312" i="11" s="1"/>
  <c r="J3312" i="11"/>
  <c r="D3315" i="11" a="1"/>
  <c r="D3315" i="11" s="1"/>
  <c r="J3315" i="11"/>
  <c r="J3317" i="11"/>
  <c r="D3317" i="11" a="1"/>
  <c r="D3317" i="11" s="1"/>
  <c r="J3364" i="11"/>
  <c r="D3364" i="11" a="1"/>
  <c r="D3364" i="11" s="1"/>
  <c r="J3382" i="11"/>
  <c r="D3382" i="11" a="1"/>
  <c r="D3382" i="11" s="1"/>
  <c r="D3391" i="11" a="1"/>
  <c r="D3391" i="11" s="1"/>
  <c r="J3391" i="11"/>
  <c r="D3402" i="11" a="1"/>
  <c r="D3402" i="11" s="1"/>
  <c r="J3402" i="11"/>
  <c r="D3449" i="11" a="1"/>
  <c r="D3449" i="11" s="1"/>
  <c r="J3449" i="11"/>
  <c r="J3451" i="11"/>
  <c r="D3451" i="11" a="1"/>
  <c r="D3451" i="11" s="1"/>
  <c r="J3457" i="11"/>
  <c r="D3457" i="11" a="1"/>
  <c r="D3457" i="11" s="1"/>
  <c r="J3461" i="11"/>
  <c r="D3461" i="11" a="1"/>
  <c r="D3461" i="11" s="1"/>
  <c r="J3920" i="11"/>
  <c r="D3920" i="11" a="1"/>
  <c r="D3920" i="11" s="1"/>
  <c r="D3922" i="11" a="1"/>
  <c r="D3922" i="11" s="1"/>
  <c r="J3922" i="11"/>
  <c r="D4056" i="11" a="1"/>
  <c r="D4056" i="11" s="1"/>
  <c r="J4056" i="11"/>
  <c r="J4097" i="11"/>
  <c r="D4097" i="11" a="1"/>
  <c r="D4097" i="11" s="1"/>
  <c r="D4132" i="11" a="1"/>
  <c r="D4132" i="11" s="1"/>
  <c r="J4132" i="11"/>
  <c r="D4161" i="11" a="1"/>
  <c r="D4161" i="11" s="1"/>
  <c r="J4161" i="11"/>
  <c r="D4192" i="11" a="1"/>
  <c r="D4192" i="11" s="1"/>
  <c r="J4192" i="11"/>
  <c r="J4217" i="11"/>
  <c r="D4217" i="11" a="1"/>
  <c r="D4217" i="11" s="1"/>
  <c r="D4236" i="11" a="1"/>
  <c r="D4236" i="11" s="1"/>
  <c r="J4236" i="11"/>
  <c r="D4283" i="11" a="1"/>
  <c r="D4283" i="11" s="1"/>
  <c r="J4283" i="11"/>
  <c r="D4291" i="11" a="1"/>
  <c r="D4291" i="11" s="1"/>
  <c r="J4291" i="11"/>
  <c r="J4299" i="11"/>
  <c r="D4299" i="11" a="1"/>
  <c r="D4299" i="11" s="1"/>
  <c r="D4305" i="11" a="1"/>
  <c r="D4305" i="11" s="1"/>
  <c r="J4305" i="11"/>
  <c r="D4312" i="11" a="1"/>
  <c r="D4312" i="11" s="1"/>
  <c r="J4312" i="11"/>
  <c r="J4314" i="11"/>
  <c r="D4314" i="11" a="1"/>
  <c r="D4314" i="11" s="1"/>
  <c r="J4331" i="11"/>
  <c r="D4331" i="11" a="1"/>
  <c r="D4331" i="11" s="1"/>
  <c r="D4337" i="11" a="1"/>
  <c r="D4337" i="11" s="1"/>
  <c r="J4337" i="11"/>
  <c r="J4339" i="11"/>
  <c r="D4339" i="11" a="1"/>
  <c r="D4339" i="11" s="1"/>
  <c r="D4340" i="11" a="1"/>
  <c r="D4340" i="11" s="1"/>
  <c r="J4340" i="11"/>
  <c r="D4492" i="11" a="1"/>
  <c r="D4492" i="11" s="1"/>
  <c r="J4492" i="11"/>
  <c r="D4499" i="11" a="1"/>
  <c r="D4499" i="11" s="1"/>
  <c r="J4499" i="11"/>
  <c r="D4500" i="11" a="1"/>
  <c r="D4500" i="11" s="1"/>
  <c r="J4500" i="11"/>
  <c r="D4503" i="11" a="1"/>
  <c r="D4503" i="11" s="1"/>
  <c r="J4503" i="11"/>
  <c r="J4539" i="11"/>
  <c r="D4539" i="11" a="1"/>
  <c r="D4539" i="11" s="1"/>
  <c r="D4556" i="11" a="1"/>
  <c r="D4556" i="11" s="1"/>
  <c r="J4556" i="11"/>
  <c r="D4590" i="11" a="1"/>
  <c r="D4590" i="11" s="1"/>
  <c r="J4590" i="11"/>
  <c r="D4596" i="11" a="1"/>
  <c r="D4596" i="11" s="1"/>
  <c r="J4596" i="11"/>
  <c r="D4615" i="11" a="1"/>
  <c r="D4615" i="11" s="1"/>
  <c r="J4615" i="11"/>
  <c r="D4621" i="11" a="1"/>
  <c r="D4621" i="11" s="1"/>
  <c r="J4621" i="11"/>
  <c r="D4627" i="11" a="1"/>
  <c r="D4627" i="11" s="1"/>
  <c r="J4627" i="11"/>
  <c r="J4684" i="11"/>
  <c r="D4684" i="11" a="1"/>
  <c r="D4684" i="11" s="1"/>
  <c r="J4709" i="11"/>
  <c r="D4709" i="11" a="1"/>
  <c r="D4709" i="11" s="1"/>
  <c r="D4712" i="11" a="1"/>
  <c r="D4712" i="11" s="1"/>
  <c r="J4712" i="11"/>
  <c r="D4714" i="11" a="1"/>
  <c r="D4714" i="11" s="1"/>
  <c r="J4714" i="11"/>
  <c r="D4747" i="11" a="1"/>
  <c r="D4747" i="11" s="1"/>
  <c r="J4747" i="11"/>
  <c r="D4756" i="11" a="1"/>
  <c r="D4756" i="11" s="1"/>
  <c r="J4756" i="11"/>
  <c r="D4866" i="11" a="1"/>
  <c r="D4866" i="11" s="1"/>
  <c r="J4866" i="11"/>
  <c r="J4877" i="11"/>
  <c r="D4877" i="11" a="1"/>
  <c r="D4877" i="11" s="1"/>
  <c r="J4883" i="11"/>
  <c r="D4883" i="11" a="1"/>
  <c r="D4883" i="11" s="1"/>
  <c r="J4885" i="11"/>
  <c r="D4885" i="11" a="1"/>
  <c r="D4885" i="11" s="1"/>
  <c r="J4887" i="11"/>
  <c r="D4887" i="11" a="1"/>
  <c r="D4887" i="11" s="1"/>
  <c r="J4888" i="11"/>
  <c r="D4888" i="11" a="1"/>
  <c r="D4888" i="11" s="1"/>
  <c r="D4903" i="11" a="1"/>
  <c r="D4903" i="11" s="1"/>
  <c r="J4903" i="11"/>
  <c r="J4904" i="11"/>
  <c r="D4904" i="11" a="1"/>
  <c r="D4904" i="11" s="1"/>
  <c r="J4951" i="11"/>
  <c r="D4951" i="11" a="1"/>
  <c r="D4951" i="11" s="1"/>
  <c r="J4952" i="11"/>
  <c r="D4952" i="11" a="1"/>
  <c r="D4952" i="11" s="1"/>
  <c r="D4963" i="11" a="1"/>
  <c r="D4963" i="11" s="1"/>
  <c r="J4963" i="11"/>
  <c r="D4966" i="11" a="1"/>
  <c r="D4966" i="11" s="1"/>
  <c r="J4966" i="11"/>
  <c r="D4972" i="11" a="1"/>
  <c r="D4972" i="11" s="1"/>
  <c r="J4972" i="11"/>
  <c r="D4975" i="11" a="1"/>
  <c r="D4975" i="11" s="1"/>
  <c r="J4975" i="11"/>
  <c r="D4981" i="11" a="1"/>
  <c r="D4981" i="11" s="1"/>
  <c r="J4981" i="11"/>
  <c r="D4984" i="11" a="1"/>
  <c r="D4984" i="11" s="1"/>
  <c r="J4984" i="11"/>
  <c r="D4986" i="11" a="1"/>
  <c r="D4986" i="11" s="1"/>
  <c r="J4986" i="11"/>
  <c r="J4990" i="11"/>
  <c r="D4990" i="11" a="1"/>
  <c r="D4990" i="11" s="1"/>
  <c r="D8" i="11" a="1"/>
  <c r="D8" i="11" s="1"/>
  <c r="J8" i="11"/>
  <c r="D12" i="11" a="1"/>
  <c r="D12" i="11" s="1"/>
  <c r="J12" i="11"/>
  <c r="J30" i="11"/>
  <c r="D30" i="11" a="1"/>
  <c r="D30" i="11" s="1"/>
  <c r="D42" i="11" a="1"/>
  <c r="D42" i="11" s="1"/>
  <c r="J42" i="11"/>
  <c r="D55" i="11" a="1"/>
  <c r="D55" i="11" s="1"/>
  <c r="J55" i="11"/>
  <c r="D63" i="11" a="1"/>
  <c r="D63" i="11" s="1"/>
  <c r="J63" i="11"/>
  <c r="D67" i="11" a="1"/>
  <c r="D67" i="11" s="1"/>
  <c r="J67" i="11"/>
  <c r="D72" i="11" a="1"/>
  <c r="D72" i="11" s="1"/>
  <c r="J72" i="11"/>
  <c r="D80" i="11" a="1"/>
  <c r="D80" i="11" s="1"/>
  <c r="J80" i="11"/>
  <c r="D87" i="11" a="1"/>
  <c r="D87" i="11" s="1"/>
  <c r="J87" i="11"/>
  <c r="J113" i="11"/>
  <c r="D113" i="11" a="1"/>
  <c r="D113" i="11" s="1"/>
  <c r="D120" i="11" a="1"/>
  <c r="D120" i="11" s="1"/>
  <c r="J120" i="11"/>
  <c r="D128" i="11" a="1"/>
  <c r="D128" i="11" s="1"/>
  <c r="J128" i="11"/>
  <c r="D140" i="11" a="1"/>
  <c r="D140" i="11" s="1"/>
  <c r="J140" i="11"/>
  <c r="D141" i="11" a="1"/>
  <c r="D141" i="11" s="1"/>
  <c r="J141" i="11"/>
  <c r="D168" i="11" a="1"/>
  <c r="D168" i="11" s="1"/>
  <c r="J168" i="11"/>
  <c r="D170" i="11" a="1"/>
  <c r="D170" i="11" s="1"/>
  <c r="J170" i="11"/>
  <c r="D174" i="11" a="1"/>
  <c r="D174" i="11" s="1"/>
  <c r="J174" i="11"/>
  <c r="D186" i="11" a="1"/>
  <c r="D186" i="11" s="1"/>
  <c r="J186" i="11"/>
  <c r="J193" i="11"/>
  <c r="D193" i="11" a="1"/>
  <c r="D193" i="11" s="1"/>
  <c r="D209" i="11" a="1"/>
  <c r="D209" i="11" s="1"/>
  <c r="J209" i="11"/>
  <c r="J220" i="11"/>
  <c r="D220" i="11" a="1"/>
  <c r="D220" i="11" s="1"/>
  <c r="J230" i="11"/>
  <c r="D230" i="11" a="1"/>
  <c r="D230" i="11" s="1"/>
  <c r="D236" i="11" a="1"/>
  <c r="D236" i="11" s="1"/>
  <c r="J236" i="11"/>
  <c r="J238" i="11"/>
  <c r="D238" i="11" a="1"/>
  <c r="D238" i="11" s="1"/>
  <c r="J241" i="11"/>
  <c r="D241" i="11" a="1"/>
  <c r="D241" i="11" s="1"/>
  <c r="D244" i="11" a="1"/>
  <c r="D244" i="11" s="1"/>
  <c r="J244" i="11"/>
  <c r="D245" i="11" a="1"/>
  <c r="D245" i="11" s="1"/>
  <c r="J245" i="11"/>
  <c r="D263" i="11" a="1"/>
  <c r="D263" i="11" s="1"/>
  <c r="J263" i="11"/>
  <c r="D265" i="11" a="1"/>
  <c r="D265" i="11" s="1"/>
  <c r="J265" i="11"/>
  <c r="D272" i="11" a="1"/>
  <c r="D272" i="11" s="1"/>
  <c r="J272" i="11"/>
  <c r="J279" i="11"/>
  <c r="D279" i="11" a="1"/>
  <c r="D279" i="11" s="1"/>
  <c r="J298" i="11"/>
  <c r="D298" i="11" a="1"/>
  <c r="D298" i="11" s="1"/>
  <c r="J354" i="11"/>
  <c r="D354" i="11" a="1"/>
  <c r="D354" i="11" s="1"/>
  <c r="J368" i="11"/>
  <c r="D368" i="11" a="1"/>
  <c r="D368" i="11" s="1"/>
  <c r="D375" i="11" a="1"/>
  <c r="D375" i="11" s="1"/>
  <c r="J375" i="11"/>
  <c r="D399" i="11" a="1"/>
  <c r="D399" i="11" s="1"/>
  <c r="J399" i="11"/>
  <c r="D443" i="11" a="1"/>
  <c r="D443" i="11" s="1"/>
  <c r="J443" i="11"/>
  <c r="D450" i="11" a="1"/>
  <c r="D450" i="11" s="1"/>
  <c r="J450" i="11"/>
  <c r="J480" i="11"/>
  <c r="D480" i="11" a="1"/>
  <c r="D480" i="11" s="1"/>
  <c r="J484" i="11"/>
  <c r="D484" i="11" a="1"/>
  <c r="D484" i="11" s="1"/>
  <c r="D505" i="11" a="1"/>
  <c r="D505" i="11" s="1"/>
  <c r="J505" i="11"/>
  <c r="J617" i="11"/>
  <c r="D617" i="11" a="1"/>
  <c r="D617" i="11" s="1"/>
  <c r="D620" i="11" a="1"/>
  <c r="D620" i="11" s="1"/>
  <c r="J620" i="11"/>
  <c r="D624" i="11" a="1"/>
  <c r="D624" i="11" s="1"/>
  <c r="J624" i="11"/>
  <c r="D630" i="11" a="1"/>
  <c r="D630" i="11" s="1"/>
  <c r="J630" i="11"/>
  <c r="J631" i="11"/>
  <c r="D631" i="11" a="1"/>
  <c r="D631" i="11" s="1"/>
  <c r="J919" i="11"/>
  <c r="D919" i="11" a="1"/>
  <c r="D919" i="11" s="1"/>
  <c r="J924" i="11"/>
  <c r="D924" i="11" a="1"/>
  <c r="D924" i="11" s="1"/>
  <c r="J928" i="11"/>
  <c r="D928" i="11" a="1"/>
  <c r="D928" i="11" s="1"/>
  <c r="J933" i="11"/>
  <c r="D933" i="11" a="1"/>
  <c r="D933" i="11" s="1"/>
  <c r="J951" i="11"/>
  <c r="D951" i="11" a="1"/>
  <c r="D951" i="11" s="1"/>
  <c r="J956" i="11"/>
  <c r="D956" i="11" a="1"/>
  <c r="D956" i="11" s="1"/>
  <c r="J962" i="11"/>
  <c r="D962" i="11" a="1"/>
  <c r="D962" i="11" s="1"/>
  <c r="J965" i="11"/>
  <c r="D965" i="11" a="1"/>
  <c r="D965" i="11" s="1"/>
  <c r="D969" i="11" a="1"/>
  <c r="D969" i="11" s="1"/>
  <c r="J969" i="11"/>
  <c r="D973" i="11" a="1"/>
  <c r="D973" i="11" s="1"/>
  <c r="J973" i="11"/>
  <c r="J1058" i="11"/>
  <c r="D1058" i="11" a="1"/>
  <c r="D1058" i="11" s="1"/>
  <c r="J1070" i="11"/>
  <c r="D1070" i="11" a="1"/>
  <c r="D1070" i="11" s="1"/>
  <c r="D1076" i="11" a="1"/>
  <c r="D1076" i="11" s="1"/>
  <c r="J1076" i="11"/>
  <c r="D1101" i="11" a="1"/>
  <c r="D1101" i="11" s="1"/>
  <c r="J1101" i="11"/>
  <c r="J1109" i="11"/>
  <c r="D1109" i="11" a="1"/>
  <c r="D1109" i="11" s="1"/>
  <c r="J1111" i="11"/>
  <c r="D1111" i="11" a="1"/>
  <c r="D1111" i="11" s="1"/>
  <c r="J1133" i="11"/>
  <c r="D1133" i="11" a="1"/>
  <c r="D1133" i="11" s="1"/>
  <c r="J1169" i="11"/>
  <c r="D1169" i="11" a="1"/>
  <c r="D1169" i="11" s="1"/>
  <c r="D1184" i="11" a="1"/>
  <c r="D1184" i="11" s="1"/>
  <c r="J1184" i="11"/>
  <c r="J1187" i="11"/>
  <c r="D1187" i="11" a="1"/>
  <c r="D1187" i="11" s="1"/>
  <c r="J1189" i="11"/>
  <c r="D1189" i="11" a="1"/>
  <c r="D1189" i="11" s="1"/>
  <c r="D1190" i="11" a="1"/>
  <c r="D1190" i="11" s="1"/>
  <c r="J1190" i="11"/>
  <c r="D1193" i="11" a="1"/>
  <c r="D1193" i="11" s="1"/>
  <c r="J1193" i="11"/>
  <c r="D1211" i="11" a="1"/>
  <c r="D1211" i="11" s="1"/>
  <c r="J1211" i="11"/>
  <c r="J1239" i="11"/>
  <c r="D1239" i="11" a="1"/>
  <c r="D1239" i="11" s="1"/>
  <c r="J1255" i="11"/>
  <c r="D1255" i="11" a="1"/>
  <c r="D1255" i="11" s="1"/>
  <c r="J1273" i="11"/>
  <c r="D1273" i="11" a="1"/>
  <c r="D1273" i="11" s="1"/>
  <c r="D1276" i="11" a="1"/>
  <c r="D1276" i="11" s="1"/>
  <c r="J1276" i="11"/>
  <c r="J1280" i="11"/>
  <c r="D1280" i="11" a="1"/>
  <c r="D1280" i="11" s="1"/>
  <c r="J1292" i="11"/>
  <c r="D1292" i="11" a="1"/>
  <c r="D1292" i="11" s="1"/>
  <c r="D1304" i="11" a="1"/>
  <c r="D1304" i="11" s="1"/>
  <c r="J1304" i="11"/>
  <c r="D1307" i="11" a="1"/>
  <c r="D1307" i="11" s="1"/>
  <c r="J1307" i="11"/>
  <c r="J1322" i="11"/>
  <c r="D1322" i="11" a="1"/>
  <c r="D1322" i="11" s="1"/>
  <c r="J1332" i="11"/>
  <c r="D1332" i="11" a="1"/>
  <c r="D1332" i="11" s="1"/>
  <c r="J1335" i="11"/>
  <c r="D1335" i="11" a="1"/>
  <c r="D1335" i="11" s="1"/>
  <c r="J1337" i="11"/>
  <c r="D1337" i="11" a="1"/>
  <c r="D1337" i="11" s="1"/>
  <c r="J1339" i="11"/>
  <c r="D1339" i="11" a="1"/>
  <c r="D1339" i="11" s="1"/>
  <c r="D1348" i="11" a="1"/>
  <c r="D1348" i="11" s="1"/>
  <c r="J1348" i="11"/>
  <c r="D1367" i="11" a="1"/>
  <c r="D1367" i="11" s="1"/>
  <c r="J1367" i="11"/>
  <c r="D1369" i="11" a="1"/>
  <c r="D1369" i="11" s="1"/>
  <c r="J1369" i="11"/>
  <c r="D1381" i="11" a="1"/>
  <c r="D1381" i="11" s="1"/>
  <c r="J1381" i="11"/>
  <c r="J1386" i="11"/>
  <c r="D1386" i="11" a="1"/>
  <c r="D1386" i="11" s="1"/>
  <c r="J1433" i="11"/>
  <c r="D1433" i="11" a="1"/>
  <c r="D1433" i="11" s="1"/>
  <c r="D1466" i="11" a="1"/>
  <c r="D1466" i="11" s="1"/>
  <c r="J1466" i="11"/>
  <c r="D1520" i="11" a="1"/>
  <c r="D1520" i="11" s="1"/>
  <c r="J1520" i="11"/>
  <c r="D1547" i="11" a="1"/>
  <c r="D1547" i="11" s="1"/>
  <c r="J1547" i="11"/>
  <c r="D1557" i="11" a="1"/>
  <c r="D1557" i="11" s="1"/>
  <c r="J1557" i="11"/>
  <c r="J1568" i="11"/>
  <c r="D1568" i="11" a="1"/>
  <c r="D1568" i="11" s="1"/>
  <c r="J1570" i="11"/>
  <c r="D1570" i="11" a="1"/>
  <c r="D1570" i="11" s="1"/>
  <c r="D1578" i="11" a="1"/>
  <c r="D1578" i="11" s="1"/>
  <c r="J1578" i="11"/>
  <c r="D1581" i="11" a="1"/>
  <c r="D1581" i="11" s="1"/>
  <c r="J1581" i="11"/>
  <c r="J1584" i="11"/>
  <c r="D1584" i="11" a="1"/>
  <c r="D1584" i="11" s="1"/>
  <c r="J1603" i="11"/>
  <c r="D1603" i="11" a="1"/>
  <c r="D1603" i="11" s="1"/>
  <c r="D1606" i="11" a="1"/>
  <c r="D1606" i="11" s="1"/>
  <c r="J1606" i="11"/>
  <c r="J1608" i="11"/>
  <c r="D1608" i="11" a="1"/>
  <c r="D1608" i="11" s="1"/>
  <c r="J1611" i="11"/>
  <c r="D1611" i="11" a="1"/>
  <c r="D1611" i="11" s="1"/>
  <c r="J1615" i="11"/>
  <c r="D1615" i="11" a="1"/>
  <c r="D1615" i="11" s="1"/>
  <c r="J1616" i="11"/>
  <c r="D1616" i="11" a="1"/>
  <c r="D1616" i="11" s="1"/>
  <c r="J1628" i="11"/>
  <c r="D1628" i="11" a="1"/>
  <c r="D1628" i="11" s="1"/>
  <c r="J1630" i="11"/>
  <c r="D1630" i="11" a="1"/>
  <c r="D1630" i="11" s="1"/>
  <c r="J1633" i="11"/>
  <c r="D1633" i="11" a="1"/>
  <c r="D1633" i="11" s="1"/>
  <c r="J1637" i="11"/>
  <c r="D1637" i="11" a="1"/>
  <c r="D1637" i="11" s="1"/>
  <c r="D1642" i="11" a="1"/>
  <c r="D1642" i="11" s="1"/>
  <c r="J1642" i="11"/>
  <c r="J1645" i="11"/>
  <c r="D1645" i="11" a="1"/>
  <c r="D1645" i="11" s="1"/>
  <c r="D1655" i="11" a="1"/>
  <c r="D1655" i="11" s="1"/>
  <c r="J1655" i="11"/>
  <c r="J1659" i="11"/>
  <c r="D1659" i="11" a="1"/>
  <c r="D1659" i="11" s="1"/>
  <c r="J1673" i="11"/>
  <c r="D1673" i="11" a="1"/>
  <c r="D1673" i="11" s="1"/>
  <c r="J1678" i="11"/>
  <c r="D1678" i="11" a="1"/>
  <c r="D1678" i="11" s="1"/>
  <c r="J1684" i="11"/>
  <c r="D1684" i="11" a="1"/>
  <c r="D1684" i="11" s="1"/>
  <c r="J1688" i="11"/>
  <c r="D1688" i="11" a="1"/>
  <c r="D1688" i="11" s="1"/>
  <c r="J1693" i="11"/>
  <c r="D1693" i="11" a="1"/>
  <c r="D1693" i="11" s="1"/>
  <c r="J1695" i="11"/>
  <c r="D1695" i="11" a="1"/>
  <c r="D1695" i="11" s="1"/>
  <c r="J1782" i="11"/>
  <c r="D1782" i="11" a="1"/>
  <c r="D1782" i="11" s="1"/>
  <c r="J1790" i="11"/>
  <c r="D1790" i="11" a="1"/>
  <c r="D1790" i="11" s="1"/>
  <c r="D1797" i="11" a="1"/>
  <c r="D1797" i="11" s="1"/>
  <c r="J1797" i="11"/>
  <c r="D1800" i="11" a="1"/>
  <c r="D1800" i="11" s="1"/>
  <c r="J1800" i="11"/>
  <c r="J1806" i="11"/>
  <c r="D1806" i="11" a="1"/>
  <c r="D1806" i="11" s="1"/>
  <c r="J1986" i="11"/>
  <c r="D1986" i="11" a="1"/>
  <c r="D1986" i="11" s="1"/>
  <c r="J1990" i="11"/>
  <c r="D1990" i="11" a="1"/>
  <c r="D1990" i="11" s="1"/>
  <c r="J1993" i="11"/>
  <c r="D1993" i="11" a="1"/>
  <c r="D1993" i="11" s="1"/>
  <c r="J1998" i="11"/>
  <c r="D1998" i="11" a="1"/>
  <c r="D1998" i="11" s="1"/>
  <c r="J2000" i="11"/>
  <c r="D2000" i="11" a="1"/>
  <c r="D2000" i="11" s="1"/>
  <c r="J2009" i="11"/>
  <c r="D2009" i="11" a="1"/>
  <c r="D2009" i="11" s="1"/>
  <c r="D2014" i="11" a="1"/>
  <c r="D2014" i="11" s="1"/>
  <c r="J2014" i="11"/>
  <c r="J2044" i="11"/>
  <c r="D2044" i="11" a="1"/>
  <c r="D2044" i="11" s="1"/>
  <c r="J2063" i="11"/>
  <c r="D2063" i="11" a="1"/>
  <c r="D2063" i="11" s="1"/>
  <c r="D2205" i="11" a="1"/>
  <c r="D2205" i="11" s="1"/>
  <c r="J2205" i="11"/>
  <c r="J2210" i="11"/>
  <c r="D2210" i="11" a="1"/>
  <c r="D2210" i="11" s="1"/>
  <c r="J2222" i="11"/>
  <c r="D2222" i="11" a="1"/>
  <c r="D2222" i="11" s="1"/>
  <c r="J2225" i="11"/>
  <c r="D2225" i="11" a="1"/>
  <c r="D2225" i="11" s="1"/>
  <c r="J2228" i="11"/>
  <c r="D2228" i="11" a="1"/>
  <c r="D2228" i="11" s="1"/>
  <c r="J2242" i="11"/>
  <c r="D2242" i="11" a="1"/>
  <c r="D2242" i="11" s="1"/>
  <c r="J2248" i="11"/>
  <c r="D2248" i="11" a="1"/>
  <c r="D2248" i="11" s="1"/>
  <c r="J2256" i="11"/>
  <c r="D2256" i="11" a="1"/>
  <c r="D2256" i="11" s="1"/>
  <c r="D2260" i="11" a="1"/>
  <c r="D2260" i="11" s="1"/>
  <c r="J2260" i="11"/>
  <c r="D2275" i="11" a="1"/>
  <c r="D2275" i="11" s="1"/>
  <c r="J2275" i="11"/>
  <c r="D2306" i="11" a="1"/>
  <c r="D2306" i="11" s="1"/>
  <c r="J2306" i="11"/>
  <c r="D2309" i="11" a="1"/>
  <c r="D2309" i="11" s="1"/>
  <c r="J2309" i="11"/>
  <c r="D2311" i="11" a="1"/>
  <c r="D2311" i="11" s="1"/>
  <c r="J2311" i="11"/>
  <c r="D2315" i="11" a="1"/>
  <c r="D2315" i="11" s="1"/>
  <c r="J2315" i="11"/>
  <c r="J2319" i="11"/>
  <c r="D2319" i="11" a="1"/>
  <c r="D2319" i="11" s="1"/>
  <c r="D2324" i="11" a="1"/>
  <c r="D2324" i="11" s="1"/>
  <c r="J2324" i="11"/>
  <c r="D2327" i="11" a="1"/>
  <c r="D2327" i="11" s="1"/>
  <c r="J2327" i="11"/>
  <c r="D2335" i="11" a="1"/>
  <c r="D2335" i="11" s="1"/>
  <c r="J2335" i="11"/>
  <c r="D2344" i="11" a="1"/>
  <c r="D2344" i="11" s="1"/>
  <c r="J2344" i="11"/>
  <c r="D2355" i="11" a="1"/>
  <c r="D2355" i="11" s="1"/>
  <c r="J2355" i="11"/>
  <c r="J2370" i="11"/>
  <c r="D2370" i="11" a="1"/>
  <c r="D2370" i="11" s="1"/>
  <c r="D2372" i="11" a="1"/>
  <c r="D2372" i="11" s="1"/>
  <c r="J2372" i="11"/>
  <c r="J2377" i="11"/>
  <c r="D2377" i="11" a="1"/>
  <c r="D2377" i="11" s="1"/>
  <c r="D2390" i="11" a="1"/>
  <c r="D2390" i="11" s="1"/>
  <c r="J2390" i="11"/>
  <c r="D2402" i="11" a="1"/>
  <c r="D2402" i="11" s="1"/>
  <c r="J2402" i="11"/>
  <c r="J2403" i="11"/>
  <c r="D2403" i="11" a="1"/>
  <c r="D2403" i="11" s="1"/>
  <c r="J2407" i="11"/>
  <c r="D2407" i="11" a="1"/>
  <c r="D2407" i="11" s="1"/>
  <c r="J2409" i="11"/>
  <c r="D2409" i="11" a="1"/>
  <c r="D2409" i="11" s="1"/>
  <c r="D2417" i="11" a="1"/>
  <c r="D2417" i="11" s="1"/>
  <c r="J2417" i="11"/>
  <c r="J2435" i="11"/>
  <c r="D2435" i="11" a="1"/>
  <c r="D2435" i="11" s="1"/>
  <c r="J2438" i="11"/>
  <c r="D2438" i="11" a="1"/>
  <c r="D2438" i="11" s="1"/>
  <c r="J2440" i="11"/>
  <c r="D2440" i="11" a="1"/>
  <c r="D2440" i="11" s="1"/>
  <c r="D2448" i="11" a="1"/>
  <c r="D2448" i="11" s="1"/>
  <c r="J2448" i="11"/>
  <c r="J2453" i="11"/>
  <c r="D2453" i="11" a="1"/>
  <c r="D2453" i="11" s="1"/>
  <c r="D2459" i="11" a="1"/>
  <c r="D2459" i="11" s="1"/>
  <c r="J2459" i="11"/>
  <c r="D2462" i="11" a="1"/>
  <c r="D2462" i="11" s="1"/>
  <c r="J2462" i="11"/>
  <c r="J2473" i="11"/>
  <c r="D2473" i="11" a="1"/>
  <c r="D2473" i="11" s="1"/>
  <c r="J2481" i="11"/>
  <c r="D2481" i="11" a="1"/>
  <c r="D2481" i="11" s="1"/>
  <c r="J2489" i="11"/>
  <c r="D2489" i="11" a="1"/>
  <c r="D2489" i="11" s="1"/>
  <c r="J2494" i="11"/>
  <c r="D2494" i="11" a="1"/>
  <c r="D2494" i="11" s="1"/>
  <c r="J2498" i="11"/>
  <c r="D2498" i="11" a="1"/>
  <c r="D2498" i="11" s="1"/>
  <c r="D2508" i="11" a="1"/>
  <c r="D2508" i="11" s="1"/>
  <c r="J2508" i="11"/>
  <c r="J2509" i="11"/>
  <c r="D2509" i="11" a="1"/>
  <c r="D2509" i="11" s="1"/>
  <c r="J2511" i="11"/>
  <c r="D2511" i="11" a="1"/>
  <c r="D2511" i="11" s="1"/>
  <c r="D2512" i="11" a="1"/>
  <c r="D2512" i="11" s="1"/>
  <c r="J2512" i="11"/>
  <c r="J2514" i="11"/>
  <c r="D2514" i="11" a="1"/>
  <c r="D2514" i="11" s="1"/>
  <c r="D2528" i="11" a="1"/>
  <c r="D2528" i="11" s="1"/>
  <c r="J2528" i="11"/>
  <c r="J2651" i="11"/>
  <c r="D2651" i="11" a="1"/>
  <c r="D2651" i="11" s="1"/>
  <c r="J2656" i="11"/>
  <c r="D2656" i="11" a="1"/>
  <c r="D2656" i="11" s="1"/>
  <c r="J2657" i="11"/>
  <c r="D2657" i="11" a="1"/>
  <c r="D2657" i="11" s="1"/>
  <c r="D2658" i="11" a="1"/>
  <c r="D2658" i="11" s="1"/>
  <c r="J2658" i="11"/>
  <c r="D2950" i="11" a="1"/>
  <c r="D2950" i="11" s="1"/>
  <c r="J2950" i="11"/>
  <c r="D2952" i="11" a="1"/>
  <c r="D2952" i="11" s="1"/>
  <c r="J2952" i="11"/>
  <c r="J2954" i="11"/>
  <c r="D2954" i="11" a="1"/>
  <c r="D2954" i="11" s="1"/>
  <c r="D2957" i="11" a="1"/>
  <c r="D2957" i="11" s="1"/>
  <c r="J2957" i="11"/>
  <c r="J2966" i="11"/>
  <c r="D2966" i="11" a="1"/>
  <c r="D2966" i="11" s="1"/>
  <c r="J2970" i="11"/>
  <c r="D2970" i="11" a="1"/>
  <c r="D2970" i="11" s="1"/>
  <c r="D2987" i="11" a="1"/>
  <c r="D2987" i="11" s="1"/>
  <c r="J2987" i="11"/>
  <c r="J2993" i="11"/>
  <c r="D2993" i="11" a="1"/>
  <c r="D2993" i="11" s="1"/>
  <c r="J2995" i="11"/>
  <c r="D2995" i="11" a="1"/>
  <c r="D2995" i="11" s="1"/>
  <c r="D3002" i="11" a="1"/>
  <c r="D3002" i="11" s="1"/>
  <c r="J3002" i="11"/>
  <c r="D3006" i="11" a="1"/>
  <c r="D3006" i="11" s="1"/>
  <c r="J3006" i="11"/>
  <c r="D3053" i="11" a="1"/>
  <c r="D3053" i="11" s="1"/>
  <c r="J3053" i="11"/>
  <c r="D3066" i="11" a="1"/>
  <c r="D3066" i="11" s="1"/>
  <c r="J3066" i="11"/>
  <c r="D3085" i="11" a="1"/>
  <c r="D3085" i="11" s="1"/>
  <c r="J3085" i="11"/>
  <c r="J3091" i="11"/>
  <c r="D3091" i="11" a="1"/>
  <c r="D3091" i="11" s="1"/>
  <c r="J3096" i="11"/>
  <c r="D3096" i="11" a="1"/>
  <c r="D3096" i="11" s="1"/>
  <c r="D3113" i="11" a="1"/>
  <c r="D3113" i="11" s="1"/>
  <c r="J3113" i="11"/>
  <c r="J3229" i="11"/>
  <c r="D3229" i="11" a="1"/>
  <c r="D3229" i="11" s="1"/>
  <c r="J3273" i="11"/>
  <c r="D3273" i="11" a="1"/>
  <c r="D3273" i="11" s="1"/>
  <c r="J3289" i="11"/>
  <c r="D3289" i="11" a="1"/>
  <c r="D3289" i="11" s="1"/>
  <c r="J3299" i="11"/>
  <c r="D3299" i="11" a="1"/>
  <c r="D3299" i="11" s="1"/>
  <c r="D3306" i="11" a="1"/>
  <c r="D3306" i="11" s="1"/>
  <c r="J3306" i="11"/>
  <c r="J3309" i="11"/>
  <c r="D3309" i="11" a="1"/>
  <c r="D3309" i="11" s="1"/>
  <c r="J3321" i="11"/>
  <c r="D3321" i="11" a="1"/>
  <c r="D3321" i="11" s="1"/>
  <c r="D3334" i="11" a="1"/>
  <c r="D3334" i="11" s="1"/>
  <c r="J3334" i="11"/>
  <c r="J3336" i="11"/>
  <c r="D3336" i="11" a="1"/>
  <c r="D3336" i="11" s="1"/>
  <c r="J3338" i="11"/>
  <c r="D3338" i="11" a="1"/>
  <c r="D3338" i="11" s="1"/>
  <c r="J3339" i="11"/>
  <c r="D3339" i="11" a="1"/>
  <c r="D3339" i="11" s="1"/>
  <c r="D3343" i="11" a="1"/>
  <c r="D3343" i="11" s="1"/>
  <c r="J3343" i="11"/>
  <c r="J3348" i="11"/>
  <c r="D3348" i="11" a="1"/>
  <c r="D3348" i="11" s="1"/>
  <c r="D3353" i="11" a="1"/>
  <c r="D3353" i="11" s="1"/>
  <c r="J3353" i="11"/>
  <c r="J3361" i="11"/>
  <c r="D3361" i="11" a="1"/>
  <c r="D3361" i="11" s="1"/>
  <c r="D3383" i="11" a="1"/>
  <c r="D3383" i="11" s="1"/>
  <c r="J3383" i="11"/>
  <c r="J3387" i="11"/>
  <c r="D3387" i="11" a="1"/>
  <c r="D3387" i="11" s="1"/>
  <c r="J3398" i="11"/>
  <c r="D3398" i="11" a="1"/>
  <c r="D3398" i="11" s="1"/>
  <c r="J3796" i="11"/>
  <c r="D3796" i="11" a="1"/>
  <c r="D3796" i="11" s="1"/>
  <c r="J3807" i="11"/>
  <c r="D3807" i="11" a="1"/>
  <c r="D3807" i="11" s="1"/>
  <c r="D3815" i="11" a="1"/>
  <c r="D3815" i="11" s="1"/>
  <c r="J3815" i="11"/>
  <c r="D3820" i="11" a="1"/>
  <c r="D3820" i="11" s="1"/>
  <c r="J3820" i="11"/>
  <c r="J3826" i="11"/>
  <c r="D3826" i="11" a="1"/>
  <c r="D3826" i="11" s="1"/>
  <c r="J3830" i="11"/>
  <c r="D3830" i="11" a="1"/>
  <c r="D3830" i="11" s="1"/>
  <c r="J3845" i="11"/>
  <c r="D3845" i="11" a="1"/>
  <c r="D3845" i="11" s="1"/>
  <c r="D3848" i="11" a="1"/>
  <c r="D3848" i="11" s="1"/>
  <c r="J3848" i="11"/>
  <c r="J3855" i="11"/>
  <c r="D3855" i="11" a="1"/>
  <c r="D3855" i="11" s="1"/>
  <c r="D3858" i="11" a="1"/>
  <c r="D3858" i="11" s="1"/>
  <c r="J3858" i="11"/>
  <c r="J3861" i="11"/>
  <c r="D3861" i="11" a="1"/>
  <c r="D3861" i="11" s="1"/>
  <c r="J3871" i="11"/>
  <c r="D3871" i="11" a="1"/>
  <c r="D3871" i="11" s="1"/>
  <c r="J3875" i="11"/>
  <c r="D3875" i="11" a="1"/>
  <c r="D3875" i="11" s="1"/>
  <c r="D3886" i="11" a="1"/>
  <c r="D3886" i="11" s="1"/>
  <c r="J3886" i="11"/>
  <c r="J3891" i="11"/>
  <c r="D3891" i="11" a="1"/>
  <c r="D3891" i="11" s="1"/>
  <c r="J3892" i="11"/>
  <c r="D3892" i="11" a="1"/>
  <c r="D3892" i="11" s="1"/>
  <c r="D3902" i="11" a="1"/>
  <c r="D3902" i="11" s="1"/>
  <c r="J3902" i="11"/>
  <c r="J3917" i="11"/>
  <c r="D3917" i="11" a="1"/>
  <c r="D3917" i="11" s="1"/>
  <c r="D3926" i="11" a="1"/>
  <c r="D3926" i="11" s="1"/>
  <c r="J3926" i="11"/>
  <c r="J3932" i="11"/>
  <c r="D3932" i="11" a="1"/>
  <c r="D3932" i="11" s="1"/>
  <c r="D3935" i="11" a="1"/>
  <c r="D3935" i="11" s="1"/>
  <c r="J3935" i="11"/>
  <c r="D3951" i="11" a="1"/>
  <c r="D3951" i="11" s="1"/>
  <c r="J3951" i="11"/>
  <c r="J3954" i="11"/>
  <c r="D3954" i="11" a="1"/>
  <c r="D3954" i="11" s="1"/>
  <c r="J3962" i="11"/>
  <c r="D3962" i="11" a="1"/>
  <c r="D3962" i="11" s="1"/>
  <c r="J3967" i="11"/>
  <c r="D3967" i="11" a="1"/>
  <c r="D3967" i="11" s="1"/>
  <c r="J3968" i="11"/>
  <c r="D3968" i="11" a="1"/>
  <c r="D3968" i="11" s="1"/>
  <c r="D3978" i="11" a="1"/>
  <c r="D3978" i="11" s="1"/>
  <c r="J3978" i="11"/>
  <c r="J4016" i="11"/>
  <c r="D4016" i="11" a="1"/>
  <c r="D4016" i="11" s="1"/>
  <c r="J4028" i="11"/>
  <c r="D4028" i="11" a="1"/>
  <c r="D4028" i="11" s="1"/>
  <c r="D4036" i="11" a="1"/>
  <c r="D4036" i="11" s="1"/>
  <c r="J4036" i="11"/>
  <c r="D4045" i="11" a="1"/>
  <c r="D4045" i="11" s="1"/>
  <c r="J4045" i="11"/>
  <c r="D4046" i="11" a="1"/>
  <c r="D4046" i="11" s="1"/>
  <c r="J4046" i="11"/>
  <c r="D4051" i="11" a="1"/>
  <c r="D4051" i="11" s="1"/>
  <c r="J4051" i="11"/>
  <c r="J4057" i="11"/>
  <c r="D4057" i="11" a="1"/>
  <c r="D4057" i="11" s="1"/>
  <c r="D4061" i="11" a="1"/>
  <c r="D4061" i="11" s="1"/>
  <c r="J4061" i="11"/>
  <c r="J4101" i="11"/>
  <c r="D4101" i="11" a="1"/>
  <c r="D4101" i="11" s="1"/>
  <c r="D4105" i="11" a="1"/>
  <c r="D4105" i="11" s="1"/>
  <c r="J4105" i="11"/>
  <c r="D4114" i="11" a="1"/>
  <c r="D4114" i="11" s="1"/>
  <c r="J4114" i="11"/>
  <c r="D4129" i="11" a="1"/>
  <c r="D4129" i="11" s="1"/>
  <c r="J4129" i="11"/>
  <c r="J4183" i="11"/>
  <c r="D4183" i="11" a="1"/>
  <c r="D4183" i="11" s="1"/>
  <c r="D4186" i="11" a="1"/>
  <c r="D4186" i="11" s="1"/>
  <c r="J4186" i="11"/>
  <c r="J4188" i="11"/>
  <c r="D4188" i="11" a="1"/>
  <c r="D4188" i="11" s="1"/>
  <c r="J4191" i="11"/>
  <c r="D4191" i="11" a="1"/>
  <c r="D4191" i="11" s="1"/>
  <c r="D4201" i="11" a="1"/>
  <c r="D4201" i="11" s="1"/>
  <c r="J4201" i="11"/>
  <c r="J4204" i="11"/>
  <c r="D4204" i="11" a="1"/>
  <c r="D4204" i="11" s="1"/>
  <c r="D4207" i="11" a="1"/>
  <c r="D4207" i="11" s="1"/>
  <c r="J4207" i="11"/>
  <c r="J4211" i="11"/>
  <c r="D4211" i="11" a="1"/>
  <c r="D4211" i="11" s="1"/>
  <c r="J4232" i="11"/>
  <c r="D4232" i="11" a="1"/>
  <c r="D4232" i="11" s="1"/>
  <c r="D4240" i="11" a="1"/>
  <c r="D4240" i="11" s="1"/>
  <c r="J4240" i="11"/>
  <c r="J4243" i="11"/>
  <c r="D4243" i="11" a="1"/>
  <c r="D4243" i="11" s="1"/>
  <c r="D4261" i="11" a="1"/>
  <c r="D4261" i="11" s="1"/>
  <c r="J4261" i="11"/>
  <c r="J4264" i="11"/>
  <c r="D4264" i="11" a="1"/>
  <c r="D4264" i="11" s="1"/>
  <c r="D4270" i="11" a="1"/>
  <c r="D4270" i="11" s="1"/>
  <c r="J4270" i="11"/>
  <c r="D4271" i="11" a="1"/>
  <c r="D4271" i="11" s="1"/>
  <c r="J4271" i="11"/>
  <c r="D4278" i="11" a="1"/>
  <c r="D4278" i="11" s="1"/>
  <c r="J4278" i="11"/>
  <c r="D4281" i="11" a="1"/>
  <c r="D4281" i="11" s="1"/>
  <c r="J4281" i="11"/>
  <c r="D4563" i="11" a="1"/>
  <c r="D4563" i="11" s="1"/>
  <c r="J4563" i="11"/>
  <c r="D4567" i="11" a="1"/>
  <c r="D4567" i="11" s="1"/>
  <c r="J4567" i="11"/>
  <c r="J4571" i="11"/>
  <c r="D4571" i="11" a="1"/>
  <c r="D4571" i="11" s="1"/>
  <c r="J4577" i="11"/>
  <c r="D4577" i="11" a="1"/>
  <c r="D4577" i="11" s="1"/>
  <c r="D4591" i="11" a="1"/>
  <c r="D4591" i="11" s="1"/>
  <c r="J4591" i="11"/>
  <c r="D4593" i="11" a="1"/>
  <c r="D4593" i="11" s="1"/>
  <c r="J4593" i="11"/>
  <c r="J4646" i="11"/>
  <c r="D4646" i="11" a="1"/>
  <c r="D4646" i="11" s="1"/>
  <c r="D4660" i="11" a="1"/>
  <c r="D4660" i="11" s="1"/>
  <c r="J4660" i="11"/>
  <c r="D4672" i="11" a="1"/>
  <c r="D4672" i="11" s="1"/>
  <c r="J4672" i="11"/>
  <c r="J4675" i="11"/>
  <c r="D4675" i="11" a="1"/>
  <c r="D4675" i="11" s="1"/>
  <c r="J4678" i="11"/>
  <c r="D4678" i="11" a="1"/>
  <c r="D4678" i="11" s="1"/>
  <c r="J4679" i="11"/>
  <c r="D4679" i="11" a="1"/>
  <c r="D4679" i="11" s="1"/>
  <c r="J4685" i="11"/>
  <c r="D4685" i="11" a="1"/>
  <c r="D4685" i="11" s="1"/>
  <c r="D4702" i="11" a="1"/>
  <c r="D4702" i="11" s="1"/>
  <c r="J4702" i="11"/>
  <c r="J4713" i="11"/>
  <c r="D4713" i="11" a="1"/>
  <c r="D4713" i="11" s="1"/>
  <c r="D4737" i="11" a="1"/>
  <c r="D4737" i="11" s="1"/>
  <c r="J4737" i="11"/>
  <c r="D4749" i="11" a="1"/>
  <c r="D4749" i="11" s="1"/>
  <c r="J4749" i="11"/>
  <c r="J4762" i="11"/>
  <c r="D4762" i="11" a="1"/>
  <c r="D4762" i="11" s="1"/>
  <c r="D4773" i="11" a="1"/>
  <c r="D4773" i="11" s="1"/>
  <c r="J4773" i="11"/>
  <c r="D4775" i="11" a="1"/>
  <c r="D4775" i="11" s="1"/>
  <c r="J4775" i="11"/>
  <c r="D4777" i="11" a="1"/>
  <c r="D4777" i="11" s="1"/>
  <c r="J4777" i="11"/>
  <c r="D4785" i="11" a="1"/>
  <c r="D4785" i="11" s="1"/>
  <c r="J4785" i="11"/>
  <c r="J4813" i="11"/>
  <c r="D4813" i="11" a="1"/>
  <c r="D4813" i="11" s="1"/>
  <c r="J4826" i="11"/>
  <c r="D4826" i="11" a="1"/>
  <c r="D4826" i="11" s="1"/>
  <c r="J4841" i="11"/>
  <c r="D4841" i="11" a="1"/>
  <c r="D4841" i="11" s="1"/>
  <c r="J4844" i="11"/>
  <c r="D4844" i="11" a="1"/>
  <c r="D4844" i="11" s="1"/>
  <c r="D4853" i="11" a="1"/>
  <c r="D4853" i="11" s="1"/>
  <c r="J4853" i="11"/>
  <c r="J4855" i="11"/>
  <c r="D4855" i="11" a="1"/>
  <c r="D4855" i="11" s="1"/>
  <c r="J4874" i="11"/>
  <c r="D4874" i="11" a="1"/>
  <c r="D4874" i="11" s="1"/>
  <c r="D4880" i="11" a="1"/>
  <c r="D4880" i="11" s="1"/>
  <c r="J4880" i="11"/>
  <c r="J4884" i="11"/>
  <c r="D4884" i="11" a="1"/>
  <c r="D4884" i="11" s="1"/>
  <c r="D4886" i="11" a="1"/>
  <c r="D4886" i="11" s="1"/>
  <c r="J4886" i="11"/>
  <c r="J4896" i="11"/>
  <c r="D4896" i="11" a="1"/>
  <c r="D4896" i="11" s="1"/>
  <c r="J4901" i="11"/>
  <c r="D4901" i="11" a="1"/>
  <c r="D4901" i="11" s="1"/>
  <c r="D4918" i="11" a="1"/>
  <c r="D4918" i="11" s="1"/>
  <c r="J4918" i="11"/>
  <c r="D4937" i="11" a="1"/>
  <c r="D4937" i="11" s="1"/>
  <c r="J4937" i="11"/>
  <c r="D4949" i="11" a="1"/>
  <c r="D4949" i="11" s="1"/>
  <c r="J4949" i="11"/>
  <c r="J4982" i="11"/>
  <c r="D4982" i="11" a="1"/>
  <c r="D4982" i="11" s="1"/>
  <c r="D4988" i="11" a="1"/>
  <c r="D4988" i="11" s="1"/>
  <c r="J4988" i="11"/>
  <c r="J14" i="11"/>
  <c r="D14" i="11" a="1"/>
  <c r="D14" i="11" s="1"/>
  <c r="D20" i="11" a="1"/>
  <c r="D20" i="11" s="1"/>
  <c r="J20" i="11"/>
  <c r="D54" i="11" a="1"/>
  <c r="D54" i="11" s="1"/>
  <c r="J54" i="11"/>
  <c r="D56" i="11" a="1"/>
  <c r="D56" i="11" s="1"/>
  <c r="J56" i="11"/>
  <c r="D58" i="11" a="1"/>
  <c r="D58" i="11" s="1"/>
  <c r="J58" i="11"/>
  <c r="D65" i="11" a="1"/>
  <c r="D65" i="11" s="1"/>
  <c r="J65" i="11"/>
  <c r="J84" i="11"/>
  <c r="D84" i="11" a="1"/>
  <c r="D84" i="11" s="1"/>
  <c r="J89" i="11"/>
  <c r="D89" i="11" a="1"/>
  <c r="D89" i="11" s="1"/>
  <c r="D92" i="11" a="1"/>
  <c r="D92" i="11" s="1"/>
  <c r="J92" i="11"/>
  <c r="J98" i="11"/>
  <c r="D98" i="11" a="1"/>
  <c r="D98" i="11" s="1"/>
  <c r="J100" i="11"/>
  <c r="D100" i="11" a="1"/>
  <c r="D100" i="11" s="1"/>
  <c r="J105" i="11"/>
  <c r="D105" i="11" a="1"/>
  <c r="D105" i="11" s="1"/>
  <c r="D109" i="11" a="1"/>
  <c r="D109" i="11" s="1"/>
  <c r="J109" i="11"/>
  <c r="D114" i="11" a="1"/>
  <c r="D114" i="11" s="1"/>
  <c r="J114" i="11"/>
  <c r="D121" i="11" a="1"/>
  <c r="D121" i="11" s="1"/>
  <c r="J121" i="11"/>
  <c r="D127" i="11" a="1"/>
  <c r="D127" i="11" s="1"/>
  <c r="J127" i="11"/>
  <c r="J143" i="11"/>
  <c r="D143" i="11" a="1"/>
  <c r="D143" i="11" s="1"/>
  <c r="D147" i="11" a="1"/>
  <c r="D147" i="11" s="1"/>
  <c r="J147" i="11"/>
  <c r="D150" i="11" a="1"/>
  <c r="D150" i="11" s="1"/>
  <c r="J150" i="11"/>
  <c r="J156" i="11"/>
  <c r="D156" i="11" a="1"/>
  <c r="D156" i="11" s="1"/>
  <c r="D187" i="11" a="1"/>
  <c r="D187" i="11" s="1"/>
  <c r="J187" i="11"/>
  <c r="J189" i="11"/>
  <c r="D189" i="11" a="1"/>
  <c r="D189" i="11" s="1"/>
  <c r="D205" i="11" a="1"/>
  <c r="D205" i="11" s="1"/>
  <c r="J205" i="11"/>
  <c r="J210" i="11"/>
  <c r="D210" i="11" a="1"/>
  <c r="D210" i="11" s="1"/>
  <c r="J215" i="11"/>
  <c r="D215" i="11" a="1"/>
  <c r="D215" i="11" s="1"/>
  <c r="D221" i="11" a="1"/>
  <c r="D221" i="11" s="1"/>
  <c r="J221" i="11"/>
  <c r="D225" i="11" a="1"/>
  <c r="D225" i="11" s="1"/>
  <c r="J225" i="11"/>
  <c r="J227" i="11"/>
  <c r="D227" i="11" a="1"/>
  <c r="D227" i="11" s="1"/>
  <c r="D302" i="11" a="1"/>
  <c r="D302" i="11" s="1"/>
  <c r="J302" i="11"/>
  <c r="J303" i="11"/>
  <c r="D303" i="11" a="1"/>
  <c r="D303" i="11" s="1"/>
  <c r="J314" i="11"/>
  <c r="D314" i="11" a="1"/>
  <c r="D314" i="11" s="1"/>
  <c r="J322" i="11"/>
  <c r="D322" i="11" a="1"/>
  <c r="D322" i="11" s="1"/>
  <c r="J334" i="11"/>
  <c r="D334" i="11" a="1"/>
  <c r="D334" i="11" s="1"/>
  <c r="J378" i="11"/>
  <c r="D378" i="11" a="1"/>
  <c r="D378" i="11" s="1"/>
  <c r="J381" i="11"/>
  <c r="D381" i="11" a="1"/>
  <c r="D381" i="11" s="1"/>
  <c r="J388" i="11"/>
  <c r="D388" i="11" a="1"/>
  <c r="D388" i="11" s="1"/>
  <c r="J392" i="11"/>
  <c r="D392" i="11" a="1"/>
  <c r="D392" i="11" s="1"/>
  <c r="D395" i="11" a="1"/>
  <c r="D395" i="11" s="1"/>
  <c r="J395" i="11"/>
  <c r="D413" i="11" a="1"/>
  <c r="D413" i="11" s="1"/>
  <c r="J413" i="11"/>
  <c r="D415" i="11" a="1"/>
  <c r="D415" i="11" s="1"/>
  <c r="J415" i="11"/>
  <c r="D418" i="11" a="1"/>
  <c r="D418" i="11" s="1"/>
  <c r="J418" i="11"/>
  <c r="J429" i="11"/>
  <c r="D429" i="11" a="1"/>
  <c r="D429" i="11" s="1"/>
  <c r="J434" i="11"/>
  <c r="D434" i="11" a="1"/>
  <c r="D434" i="11" s="1"/>
  <c r="D439" i="11" a="1"/>
  <c r="D439" i="11" s="1"/>
  <c r="J439" i="11"/>
  <c r="D456" i="11" a="1"/>
  <c r="D456" i="11" s="1"/>
  <c r="J456" i="11"/>
  <c r="J461" i="11"/>
  <c r="D461" i="11" a="1"/>
  <c r="D461" i="11" s="1"/>
  <c r="D463" i="11" a="1"/>
  <c r="D463" i="11" s="1"/>
  <c r="J463" i="11"/>
  <c r="D465" i="11" a="1"/>
  <c r="D465" i="11" s="1"/>
  <c r="J465" i="11"/>
  <c r="J467" i="11"/>
  <c r="D467" i="11" a="1"/>
  <c r="D467" i="11" s="1"/>
  <c r="D475" i="11" a="1"/>
  <c r="D475" i="11" s="1"/>
  <c r="J475" i="11"/>
  <c r="D523" i="11" a="1"/>
  <c r="D523" i="11" s="1"/>
  <c r="J523" i="11"/>
  <c r="D535" i="11" a="1"/>
  <c r="D535" i="11" s="1"/>
  <c r="J535" i="11"/>
  <c r="D550" i="11" a="1"/>
  <c r="D550" i="11" s="1"/>
  <c r="J550" i="11"/>
  <c r="J552" i="11"/>
  <c r="D552" i="11" a="1"/>
  <c r="D552" i="11" s="1"/>
  <c r="J634" i="11"/>
  <c r="D634" i="11" a="1"/>
  <c r="D634" i="11" s="1"/>
  <c r="J640" i="11"/>
  <c r="D640" i="11" a="1"/>
  <c r="D640" i="11" s="1"/>
  <c r="J654" i="11"/>
  <c r="D654" i="11" a="1"/>
  <c r="D654" i="11" s="1"/>
  <c r="J655" i="11"/>
  <c r="D655" i="11" a="1"/>
  <c r="D655" i="11" s="1"/>
  <c r="J656" i="11"/>
  <c r="D656" i="11" a="1"/>
  <c r="D656" i="11" s="1"/>
  <c r="J657" i="11"/>
  <c r="D657" i="11" a="1"/>
  <c r="D657" i="11" s="1"/>
  <c r="J660" i="11"/>
  <c r="D660" i="11" a="1"/>
  <c r="D660" i="11" s="1"/>
  <c r="D663" i="11" a="1"/>
  <c r="D663" i="11" s="1"/>
  <c r="J663" i="11"/>
  <c r="J668" i="11"/>
  <c r="D668" i="11" a="1"/>
  <c r="D668" i="11" s="1"/>
  <c r="D679" i="11" a="1"/>
  <c r="D679" i="11" s="1"/>
  <c r="J679" i="11"/>
  <c r="D686" i="11" a="1"/>
  <c r="D686" i="11" s="1"/>
  <c r="J686" i="11"/>
  <c r="D693" i="11" a="1"/>
  <c r="D693" i="11" s="1"/>
  <c r="J693" i="11"/>
  <c r="D698" i="11" a="1"/>
  <c r="D698" i="11" s="1"/>
  <c r="J698" i="11"/>
  <c r="J700" i="11"/>
  <c r="D700" i="11" a="1"/>
  <c r="D700" i="11" s="1"/>
  <c r="D702" i="11" a="1"/>
  <c r="D702" i="11" s="1"/>
  <c r="J702" i="11"/>
  <c r="D704" i="11" a="1"/>
  <c r="D704" i="11" s="1"/>
  <c r="J704" i="11"/>
  <c r="D709" i="11" a="1"/>
  <c r="D709" i="11" s="1"/>
  <c r="J709" i="11"/>
  <c r="D715" i="11" a="1"/>
  <c r="D715" i="11" s="1"/>
  <c r="J715" i="11"/>
  <c r="D718" i="11" a="1"/>
  <c r="D718" i="11" s="1"/>
  <c r="J718" i="11"/>
  <c r="J720" i="11"/>
  <c r="D720" i="11" a="1"/>
  <c r="D720" i="11" s="1"/>
  <c r="J721" i="11"/>
  <c r="D721" i="11" a="1"/>
  <c r="D721" i="11" s="1"/>
  <c r="D723" i="11" a="1"/>
  <c r="D723" i="11" s="1"/>
  <c r="J723" i="11"/>
  <c r="J727" i="11"/>
  <c r="D727" i="11" a="1"/>
  <c r="D727" i="11" s="1"/>
  <c r="J730" i="11"/>
  <c r="D730" i="11" a="1"/>
  <c r="D730" i="11" s="1"/>
  <c r="J734" i="11"/>
  <c r="D734" i="11" a="1"/>
  <c r="D734" i="11" s="1"/>
  <c r="J736" i="11"/>
  <c r="D736" i="11" a="1"/>
  <c r="D736" i="11" s="1"/>
  <c r="D740" i="11" a="1"/>
  <c r="D740" i="11" s="1"/>
  <c r="J740" i="11"/>
  <c r="J754" i="11"/>
  <c r="D754" i="11" a="1"/>
  <c r="D754" i="11" s="1"/>
  <c r="D757" i="11" a="1"/>
  <c r="D757" i="11" s="1"/>
  <c r="J757" i="11"/>
  <c r="D763" i="11" a="1"/>
  <c r="D763" i="11" s="1"/>
  <c r="J763" i="11"/>
  <c r="J806" i="11"/>
  <c r="D806" i="11" a="1"/>
  <c r="D806" i="11" s="1"/>
  <c r="J808" i="11"/>
  <c r="D808" i="11" a="1"/>
  <c r="D808" i="11" s="1"/>
  <c r="J810" i="11"/>
  <c r="D810" i="11" a="1"/>
  <c r="D810" i="11" s="1"/>
  <c r="J813" i="11"/>
  <c r="D813" i="11" a="1"/>
  <c r="D813" i="11" s="1"/>
  <c r="J818" i="11"/>
  <c r="D818" i="11" a="1"/>
  <c r="D818" i="11" s="1"/>
  <c r="J821" i="11"/>
  <c r="D821" i="11" a="1"/>
  <c r="D821" i="11" s="1"/>
  <c r="D830" i="11" a="1"/>
  <c r="D830" i="11" s="1"/>
  <c r="J830" i="11"/>
  <c r="J838" i="11"/>
  <c r="D838" i="11" a="1"/>
  <c r="D838" i="11" s="1"/>
  <c r="J870" i="11"/>
  <c r="D870" i="11" a="1"/>
  <c r="D870" i="11" s="1"/>
  <c r="J872" i="11"/>
  <c r="D872" i="11" a="1"/>
  <c r="D872" i="11" s="1"/>
  <c r="J891" i="11"/>
  <c r="D891" i="11" a="1"/>
  <c r="D891" i="11" s="1"/>
  <c r="J898" i="11"/>
  <c r="D898" i="11" a="1"/>
  <c r="D898" i="11" s="1"/>
  <c r="J900" i="11"/>
  <c r="D900" i="11" a="1"/>
  <c r="D900" i="11" s="1"/>
  <c r="D922" i="11" a="1"/>
  <c r="D922" i="11" s="1"/>
  <c r="J922" i="11"/>
  <c r="J939" i="11"/>
  <c r="D939" i="11" a="1"/>
  <c r="D939" i="11" s="1"/>
  <c r="J941" i="11"/>
  <c r="D941" i="11" a="1"/>
  <c r="D941" i="11" s="1"/>
  <c r="J944" i="11"/>
  <c r="D944" i="11" a="1"/>
  <c r="D944" i="11" s="1"/>
  <c r="D948" i="11" a="1"/>
  <c r="D948" i="11" s="1"/>
  <c r="J948" i="11"/>
  <c r="J952" i="11"/>
  <c r="D952" i="11" a="1"/>
  <c r="D952" i="11" s="1"/>
  <c r="J954" i="11"/>
  <c r="D954" i="11" a="1"/>
  <c r="D954" i="11" s="1"/>
  <c r="J959" i="11"/>
  <c r="D959" i="11" a="1"/>
  <c r="D959" i="11" s="1"/>
  <c r="J1110" i="11"/>
  <c r="D1110" i="11" a="1"/>
  <c r="D1110" i="11" s="1"/>
  <c r="D1121" i="11" a="1"/>
  <c r="D1121" i="11" s="1"/>
  <c r="J1121" i="11"/>
  <c r="D1131" i="11" a="1"/>
  <c r="D1131" i="11" s="1"/>
  <c r="J1131" i="11"/>
  <c r="D1137" i="11" a="1"/>
  <c r="D1137" i="11" s="1"/>
  <c r="J1137" i="11"/>
  <c r="J1139" i="11"/>
  <c r="D1139" i="11" a="1"/>
  <c r="D1139" i="11" s="1"/>
  <c r="J1141" i="11"/>
  <c r="D1141" i="11" a="1"/>
  <c r="D1141" i="11" s="1"/>
  <c r="D1217" i="11" a="1"/>
  <c r="D1217" i="11" s="1"/>
  <c r="J1217" i="11"/>
  <c r="J1224" i="11"/>
  <c r="D1224" i="11" a="1"/>
  <c r="D1224" i="11" s="1"/>
  <c r="D1227" i="11" a="1"/>
  <c r="D1227" i="11" s="1"/>
  <c r="J1227" i="11"/>
  <c r="D1235" i="11" a="1"/>
  <c r="D1235" i="11" s="1"/>
  <c r="J1235" i="11"/>
  <c r="D1238" i="11" a="1"/>
  <c r="D1238" i="11" s="1"/>
  <c r="J1238" i="11"/>
  <c r="D1244" i="11" a="1"/>
  <c r="D1244" i="11" s="1"/>
  <c r="J1244" i="11"/>
  <c r="D1247" i="11" a="1"/>
  <c r="D1247" i="11" s="1"/>
  <c r="J1247" i="11"/>
  <c r="J1252" i="11"/>
  <c r="D1252" i="11" a="1"/>
  <c r="D1252" i="11" s="1"/>
  <c r="J1258" i="11"/>
  <c r="D1258" i="11" a="1"/>
  <c r="D1258" i="11" s="1"/>
  <c r="D1261" i="11" a="1"/>
  <c r="D1261" i="11" s="1"/>
  <c r="J1261" i="11"/>
  <c r="D1262" i="11" a="1"/>
  <c r="D1262" i="11" s="1"/>
  <c r="J1262" i="11"/>
  <c r="J1272" i="11"/>
  <c r="D1272" i="11" a="1"/>
  <c r="D1272" i="11" s="1"/>
  <c r="D1278" i="11" a="1"/>
  <c r="D1278" i="11" s="1"/>
  <c r="J1278" i="11"/>
  <c r="J1281" i="11"/>
  <c r="D1281" i="11" a="1"/>
  <c r="D1281" i="11" s="1"/>
  <c r="J1284" i="11"/>
  <c r="D1284" i="11" a="1"/>
  <c r="D1284" i="11" s="1"/>
  <c r="J1287" i="11"/>
  <c r="D1287" i="11" a="1"/>
  <c r="D1287" i="11" s="1"/>
  <c r="J1461" i="11"/>
  <c r="D1461" i="11" a="1"/>
  <c r="D1461" i="11" s="1"/>
  <c r="J1465" i="11"/>
  <c r="D1465" i="11" a="1"/>
  <c r="D1465" i="11" s="1"/>
  <c r="D1475" i="11" a="1"/>
  <c r="D1475" i="11" s="1"/>
  <c r="J1475" i="11"/>
  <c r="D1478" i="11" a="1"/>
  <c r="D1478" i="11" s="1"/>
  <c r="J1478" i="11"/>
  <c r="D1482" i="11" a="1"/>
  <c r="D1482" i="11" s="1"/>
  <c r="J1482" i="11"/>
  <c r="D1488" i="11" a="1"/>
  <c r="D1488" i="11" s="1"/>
  <c r="J1488" i="11"/>
  <c r="J1496" i="11"/>
  <c r="D1496" i="11" a="1"/>
  <c r="D1496" i="11" s="1"/>
  <c r="D1497" i="11" a="1"/>
  <c r="D1497" i="11" s="1"/>
  <c r="J1497" i="11"/>
  <c r="D1501" i="11" a="1"/>
  <c r="D1501" i="11" s="1"/>
  <c r="J1501" i="11"/>
  <c r="J1506" i="11"/>
  <c r="D1506" i="11" a="1"/>
  <c r="D1506" i="11" s="1"/>
  <c r="J1509" i="11"/>
  <c r="D1509" i="11" a="1"/>
  <c r="D1509" i="11" s="1"/>
  <c r="D1515" i="11" a="1"/>
  <c r="D1515" i="11" s="1"/>
  <c r="J1515" i="11"/>
  <c r="D2007" i="11" a="1"/>
  <c r="D2007" i="11" s="1"/>
  <c r="J2007" i="11"/>
  <c r="D2008" i="11" a="1"/>
  <c r="D2008" i="11" s="1"/>
  <c r="J2008" i="11"/>
  <c r="J2011" i="11"/>
  <c r="D2011" i="11" a="1"/>
  <c r="D2011" i="11" s="1"/>
  <c r="J2026" i="11"/>
  <c r="D2026" i="11" a="1"/>
  <c r="D2026" i="11" s="1"/>
  <c r="J2033" i="11"/>
  <c r="D2033" i="11" a="1"/>
  <c r="D2033" i="11" s="1"/>
  <c r="J2039" i="11"/>
  <c r="D2039" i="11" a="1"/>
  <c r="D2039" i="11" s="1"/>
  <c r="J2042" i="11"/>
  <c r="D2042" i="11" a="1"/>
  <c r="D2042" i="11" s="1"/>
  <c r="D2053" i="11" a="1"/>
  <c r="D2053" i="11" s="1"/>
  <c r="J2053" i="11"/>
  <c r="J2055" i="11"/>
  <c r="D2055" i="11" a="1"/>
  <c r="D2055" i="11" s="1"/>
  <c r="J2057" i="11"/>
  <c r="D2057" i="11" a="1"/>
  <c r="D2057" i="11" s="1"/>
  <c r="D2061" i="11" a="1"/>
  <c r="D2061" i="11" s="1"/>
  <c r="J2061" i="11"/>
  <c r="D2064" i="11" a="1"/>
  <c r="D2064" i="11" s="1"/>
  <c r="J2064" i="11"/>
  <c r="J2066" i="11"/>
  <c r="D2066" i="11" a="1"/>
  <c r="D2066" i="11" s="1"/>
  <c r="J2070" i="11"/>
  <c r="D2070" i="11" a="1"/>
  <c r="D2070" i="11" s="1"/>
  <c r="J2072" i="11"/>
  <c r="D2072" i="11" a="1"/>
  <c r="D2072" i="11" s="1"/>
  <c r="D2076" i="11" a="1"/>
  <c r="D2076" i="11" s="1"/>
  <c r="J2076" i="11"/>
  <c r="D2081" i="11" a="1"/>
  <c r="D2081" i="11" s="1"/>
  <c r="J2081" i="11"/>
  <c r="J2088" i="11"/>
  <c r="D2088" i="11" a="1"/>
  <c r="D2088" i="11" s="1"/>
  <c r="J2097" i="11"/>
  <c r="D2097" i="11" a="1"/>
  <c r="D2097" i="11" s="1"/>
  <c r="J2104" i="11"/>
  <c r="D2104" i="11" a="1"/>
  <c r="D2104" i="11" s="1"/>
  <c r="J2105" i="11"/>
  <c r="D2105" i="11" a="1"/>
  <c r="D2105" i="11" s="1"/>
  <c r="J2108" i="11"/>
  <c r="D2108" i="11" a="1"/>
  <c r="D2108" i="11" s="1"/>
  <c r="J2110" i="11"/>
  <c r="D2110" i="11" a="1"/>
  <c r="D2110" i="11" s="1"/>
  <c r="J2111" i="11"/>
  <c r="D2111" i="11" a="1"/>
  <c r="D2111" i="11" s="1"/>
  <c r="J2115" i="11"/>
  <c r="D2115" i="11" a="1"/>
  <c r="D2115" i="11" s="1"/>
  <c r="J2118" i="11"/>
  <c r="D2118" i="11" a="1"/>
  <c r="D2118" i="11" s="1"/>
  <c r="D2125" i="11" a="1"/>
  <c r="D2125" i="11" s="1"/>
  <c r="J2125" i="11"/>
  <c r="J2126" i="11"/>
  <c r="D2126" i="11" a="1"/>
  <c r="D2126" i="11" s="1"/>
  <c r="J2133" i="11"/>
  <c r="D2133" i="11" a="1"/>
  <c r="D2133" i="11" s="1"/>
  <c r="D2136" i="11" a="1"/>
  <c r="D2136" i="11" s="1"/>
  <c r="J2136" i="11"/>
  <c r="J2141" i="11"/>
  <c r="D2141" i="11" a="1"/>
  <c r="D2141" i="11" s="1"/>
  <c r="J2144" i="11"/>
  <c r="D2144" i="11" a="1"/>
  <c r="D2144" i="11" s="1"/>
  <c r="J2158" i="11"/>
  <c r="D2158" i="11" a="1"/>
  <c r="D2158" i="11" s="1"/>
  <c r="J2163" i="11"/>
  <c r="D2163" i="11" a="1"/>
  <c r="D2163" i="11" s="1"/>
  <c r="J2166" i="11"/>
  <c r="D2166" i="11" a="1"/>
  <c r="D2166" i="11" s="1"/>
  <c r="J2168" i="11"/>
  <c r="D2168" i="11" a="1"/>
  <c r="D2168" i="11" s="1"/>
  <c r="J2172" i="11"/>
  <c r="D2172" i="11" a="1"/>
  <c r="D2172" i="11" s="1"/>
  <c r="J2173" i="11"/>
  <c r="D2173" i="11" a="1"/>
  <c r="D2173" i="11" s="1"/>
  <c r="D2182" i="11" a="1"/>
  <c r="D2182" i="11" s="1"/>
  <c r="J2182" i="11"/>
  <c r="D2189" i="11" a="1"/>
  <c r="D2189" i="11" s="1"/>
  <c r="J2189" i="11"/>
  <c r="J2196" i="11"/>
  <c r="D2196" i="11" a="1"/>
  <c r="D2196" i="11" s="1"/>
  <c r="D2198" i="11" a="1"/>
  <c r="D2198" i="11" s="1"/>
  <c r="J2198" i="11"/>
  <c r="J2214" i="11"/>
  <c r="D2214" i="11" a="1"/>
  <c r="D2214" i="11" s="1"/>
  <c r="J2215" i="11"/>
  <c r="D2215" i="11" a="1"/>
  <c r="D2215" i="11" s="1"/>
  <c r="D2216" i="11" a="1"/>
  <c r="D2216" i="11" s="1"/>
  <c r="J2216" i="11"/>
  <c r="J2217" i="11"/>
  <c r="D2217" i="11" a="1"/>
  <c r="D2217" i="11" s="1"/>
  <c r="J2218" i="11"/>
  <c r="D2218" i="11" a="1"/>
  <c r="D2218" i="11" s="1"/>
  <c r="J2229" i="11"/>
  <c r="D2229" i="11" a="1"/>
  <c r="D2229" i="11" s="1"/>
  <c r="J2233" i="11"/>
  <c r="D2233" i="11" a="1"/>
  <c r="D2233" i="11" s="1"/>
  <c r="D2243" i="11" a="1"/>
  <c r="D2243" i="11" s="1"/>
  <c r="J2243" i="11"/>
  <c r="D2268" i="11" a="1"/>
  <c r="D2268" i="11" s="1"/>
  <c r="J2268" i="11"/>
  <c r="J2320" i="11"/>
  <c r="D2320" i="11" a="1"/>
  <c r="D2320" i="11" s="1"/>
  <c r="D2363" i="11" a="1"/>
  <c r="D2363" i="11" s="1"/>
  <c r="J2363" i="11"/>
  <c r="D2388" i="11" a="1"/>
  <c r="D2388" i="11" s="1"/>
  <c r="J2388" i="11"/>
  <c r="D2392" i="11" a="1"/>
  <c r="D2392" i="11" s="1"/>
  <c r="J2392" i="11"/>
  <c r="D2395" i="11" a="1"/>
  <c r="D2395" i="11" s="1"/>
  <c r="J2395" i="11"/>
  <c r="J2411" i="11"/>
  <c r="D2411" i="11" a="1"/>
  <c r="D2411" i="11" s="1"/>
  <c r="J2413" i="11"/>
  <c r="D2413" i="11" a="1"/>
  <c r="D2413" i="11" s="1"/>
  <c r="D101" i="11" a="1"/>
  <c r="D101" i="11" s="1"/>
  <c r="J101" i="11"/>
  <c r="D154" i="11" a="1"/>
  <c r="D154" i="11" s="1"/>
  <c r="J154" i="11"/>
  <c r="D203" i="11" a="1"/>
  <c r="D203" i="11" s="1"/>
  <c r="J203" i="11"/>
  <c r="J2426" i="11"/>
  <c r="D2426" i="11" a="1"/>
  <c r="D2426" i="11" s="1"/>
  <c r="J2447" i="11"/>
  <c r="D2447" i="11" a="1"/>
  <c r="D2447" i="11" s="1"/>
  <c r="D2452" i="11" a="1"/>
  <c r="D2452" i="11" s="1"/>
  <c r="J2452" i="11"/>
  <c r="D2455" i="11" a="1"/>
  <c r="D2455" i="11" s="1"/>
  <c r="J2455" i="11"/>
  <c r="D2460" i="11" a="1"/>
  <c r="D2460" i="11" s="1"/>
  <c r="J2460" i="11"/>
  <c r="D2469" i="11" a="1"/>
  <c r="D2469" i="11" s="1"/>
  <c r="J2469" i="11"/>
  <c r="J2475" i="11"/>
  <c r="D2475" i="11" a="1"/>
  <c r="D2475" i="11" s="1"/>
  <c r="D2479" i="11" a="1"/>
  <c r="D2479" i="11" s="1"/>
  <c r="J2479" i="11"/>
  <c r="D2482" i="11" a="1"/>
  <c r="D2482" i="11" s="1"/>
  <c r="J2482" i="11"/>
  <c r="D2485" i="11" a="1"/>
  <c r="D2485" i="11" s="1"/>
  <c r="J2485" i="11"/>
  <c r="D2487" i="11" a="1"/>
  <c r="D2487" i="11" s="1"/>
  <c r="J2487" i="11"/>
  <c r="D2505" i="11" a="1"/>
  <c r="D2505" i="11" s="1"/>
  <c r="J2505" i="11"/>
  <c r="D2507" i="11" a="1"/>
  <c r="D2507" i="11" s="1"/>
  <c r="J2507" i="11"/>
  <c r="D2515" i="11" a="1"/>
  <c r="D2515" i="11" s="1"/>
  <c r="J2515" i="11"/>
  <c r="J2554" i="11"/>
  <c r="D2554" i="11" a="1"/>
  <c r="D2554" i="11" s="1"/>
  <c r="J2556" i="11"/>
  <c r="D2556" i="11" a="1"/>
  <c r="D2556" i="11" s="1"/>
  <c r="J2563" i="11"/>
  <c r="D2563" i="11" a="1"/>
  <c r="D2563" i="11" s="1"/>
  <c r="J2574" i="11"/>
  <c r="D2574" i="11" a="1"/>
  <c r="D2574" i="11" s="1"/>
  <c r="J2593" i="11"/>
  <c r="D2593" i="11" a="1"/>
  <c r="D2593" i="11" s="1"/>
  <c r="J2596" i="11"/>
  <c r="D2596" i="11" a="1"/>
  <c r="D2596" i="11" s="1"/>
  <c r="D2598" i="11" a="1"/>
  <c r="D2598" i="11" s="1"/>
  <c r="J2598" i="11"/>
  <c r="D2601" i="11" a="1"/>
  <c r="D2601" i="11" s="1"/>
  <c r="J2601" i="11"/>
  <c r="J2603" i="11"/>
  <c r="D2603" i="11" a="1"/>
  <c r="D2603" i="11" s="1"/>
  <c r="J2609" i="11"/>
  <c r="D2609" i="11" a="1"/>
  <c r="D2609" i="11" s="1"/>
  <c r="J2613" i="11"/>
  <c r="D2613" i="11" a="1"/>
  <c r="D2613" i="11" s="1"/>
  <c r="J2621" i="11"/>
  <c r="D2621" i="11" a="1"/>
  <c r="D2621" i="11" s="1"/>
  <c r="J2624" i="11"/>
  <c r="D2624" i="11" a="1"/>
  <c r="D2624" i="11" s="1"/>
  <c r="J2652" i="11"/>
  <c r="D2652" i="11" a="1"/>
  <c r="D2652" i="11" s="1"/>
  <c r="J3005" i="11"/>
  <c r="D3005" i="11" a="1"/>
  <c r="D3005" i="11" s="1"/>
  <c r="J3009" i="11"/>
  <c r="D3009" i="11" a="1"/>
  <c r="D3009" i="11" s="1"/>
  <c r="J3099" i="11"/>
  <c r="D3099" i="11" a="1"/>
  <c r="D3099" i="11" s="1"/>
  <c r="J3103" i="11"/>
  <c r="D3103" i="11" a="1"/>
  <c r="D3103" i="11" s="1"/>
  <c r="J3127" i="11"/>
  <c r="D3127" i="11" a="1"/>
  <c r="D3127" i="11" s="1"/>
  <c r="J3138" i="11"/>
  <c r="D3138" i="11" a="1"/>
  <c r="D3138" i="11" s="1"/>
  <c r="J3143" i="11"/>
  <c r="D3143" i="11" a="1"/>
  <c r="D3143" i="11" s="1"/>
  <c r="J3158" i="11"/>
  <c r="D3158" i="11" a="1"/>
  <c r="D3158" i="11" s="1"/>
  <c r="J3170" i="11"/>
  <c r="D3170" i="11" a="1"/>
  <c r="D3170" i="11" s="1"/>
  <c r="J3172" i="11"/>
  <c r="D3172" i="11" a="1"/>
  <c r="D3172" i="11" s="1"/>
  <c r="D3176" i="11" a="1"/>
  <c r="D3176" i="11" s="1"/>
  <c r="J3176" i="11"/>
  <c r="D3190" i="11" a="1"/>
  <c r="D3190" i="11" s="1"/>
  <c r="J3190" i="11"/>
  <c r="J3199" i="11"/>
  <c r="D3199" i="11" a="1"/>
  <c r="D3199" i="11" s="1"/>
  <c r="J3203" i="11"/>
  <c r="D3203" i="11" a="1"/>
  <c r="D3203" i="11" s="1"/>
  <c r="D3213" i="11" a="1"/>
  <c r="D3213" i="11" s="1"/>
  <c r="J3213" i="11"/>
  <c r="J3221" i="11"/>
  <c r="D3221" i="11" a="1"/>
  <c r="D3221" i="11" s="1"/>
  <c r="D3224" i="11" a="1"/>
  <c r="D3224" i="11" s="1"/>
  <c r="J3224" i="11"/>
  <c r="J3228" i="11"/>
  <c r="D3228" i="11" a="1"/>
  <c r="D3228" i="11" s="1"/>
  <c r="D3240" i="11" a="1"/>
  <c r="D3240" i="11" s="1"/>
  <c r="J3240" i="11"/>
  <c r="D3244" i="11" a="1"/>
  <c r="D3244" i="11" s="1"/>
  <c r="J3244" i="11"/>
  <c r="D3474" i="11" a="1"/>
  <c r="D3474" i="11" s="1"/>
  <c r="J3474" i="11"/>
  <c r="J3478" i="11"/>
  <c r="D3478" i="11" a="1"/>
  <c r="D3478" i="11" s="1"/>
  <c r="J3483" i="11"/>
  <c r="D3483" i="11" a="1"/>
  <c r="D3483" i="11" s="1"/>
  <c r="D3485" i="11" a="1"/>
  <c r="D3485" i="11" s="1"/>
  <c r="J3485" i="11"/>
  <c r="J3843" i="11"/>
  <c r="D3843" i="11" a="1"/>
  <c r="D3843" i="11" s="1"/>
  <c r="J3851" i="11"/>
  <c r="D3851" i="11" a="1"/>
  <c r="D3851" i="11" s="1"/>
  <c r="J3856" i="11"/>
  <c r="D3856" i="11" a="1"/>
  <c r="D3856" i="11" s="1"/>
  <c r="J3876" i="11"/>
  <c r="D3876" i="11" a="1"/>
  <c r="D3876" i="11" s="1"/>
  <c r="D3877" i="11" a="1"/>
  <c r="D3877" i="11" s="1"/>
  <c r="J3877" i="11"/>
  <c r="D3889" i="11" a="1"/>
  <c r="D3889" i="11" s="1"/>
  <c r="J3889" i="11"/>
  <c r="J3895" i="11"/>
  <c r="D3895" i="11" a="1"/>
  <c r="D3895" i="11" s="1"/>
  <c r="D3899" i="11" a="1"/>
  <c r="D3899" i="11" s="1"/>
  <c r="J3899" i="11"/>
  <c r="D3903" i="11" a="1"/>
  <c r="D3903" i="11" s="1"/>
  <c r="J3903" i="11"/>
  <c r="D3912" i="11" a="1"/>
  <c r="D3912" i="11" s="1"/>
  <c r="J3912" i="11"/>
  <c r="J3955" i="11"/>
  <c r="D3955" i="11" a="1"/>
  <c r="D3955" i="11" s="1"/>
  <c r="J3961" i="11"/>
  <c r="D3961" i="11" a="1"/>
  <c r="D3961" i="11" s="1"/>
  <c r="J3981" i="11"/>
  <c r="D3981" i="11" a="1"/>
  <c r="D3981" i="11" s="1"/>
  <c r="J3993" i="11"/>
  <c r="D3993" i="11" a="1"/>
  <c r="D3993" i="11" s="1"/>
  <c r="J4010" i="11"/>
  <c r="D4010" i="11" a="1"/>
  <c r="D4010" i="11" s="1"/>
  <c r="D4014" i="11" a="1"/>
  <c r="D4014" i="11" s="1"/>
  <c r="J4014" i="11"/>
  <c r="J4055" i="11"/>
  <c r="D4055" i="11" a="1"/>
  <c r="D4055" i="11" s="1"/>
  <c r="D4059" i="11" a="1"/>
  <c r="D4059" i="11" s="1"/>
  <c r="J4059" i="11"/>
  <c r="D4068" i="11" a="1"/>
  <c r="D4068" i="11" s="1"/>
  <c r="J4068" i="11"/>
  <c r="D4077" i="11" a="1"/>
  <c r="D4077" i="11" s="1"/>
  <c r="J4077" i="11"/>
  <c r="D4087" i="11" a="1"/>
  <c r="D4087" i="11" s="1"/>
  <c r="J4087" i="11"/>
  <c r="D4093" i="11" a="1"/>
  <c r="D4093" i="11" s="1"/>
  <c r="J4093" i="11"/>
  <c r="D4150" i="11" a="1"/>
  <c r="D4150" i="11" s="1"/>
  <c r="J4150" i="11"/>
  <c r="D4157" i="11" a="1"/>
  <c r="D4157" i="11" s="1"/>
  <c r="J4157" i="11"/>
  <c r="J4185" i="11"/>
  <c r="D4185" i="11" a="1"/>
  <c r="D4185" i="11" s="1"/>
  <c r="J4189" i="11"/>
  <c r="D4189" i="11" a="1"/>
  <c r="D4189" i="11" s="1"/>
  <c r="D4193" i="11" a="1"/>
  <c r="D4193" i="11" s="1"/>
  <c r="J4193" i="11"/>
  <c r="J4195" i="11"/>
  <c r="D4195" i="11" a="1"/>
  <c r="D4195" i="11" s="1"/>
  <c r="J4221" i="11"/>
  <c r="D4221" i="11" a="1"/>
  <c r="D4221" i="11" s="1"/>
  <c r="J4322" i="11"/>
  <c r="D4322" i="11" a="1"/>
  <c r="D4322" i="11" s="1"/>
  <c r="D4326" i="11" a="1"/>
  <c r="D4326" i="11" s="1"/>
  <c r="J4326" i="11"/>
  <c r="J4333" i="11"/>
  <c r="D4333" i="11" a="1"/>
  <c r="D4333" i="11" s="1"/>
  <c r="J4532" i="11"/>
  <c r="D4532" i="11" a="1"/>
  <c r="D4532" i="11" s="1"/>
  <c r="J4536" i="11"/>
  <c r="D4536" i="11" a="1"/>
  <c r="D4536" i="11" s="1"/>
  <c r="J4540" i="11"/>
  <c r="D4540" i="11" a="1"/>
  <c r="D4540" i="11" s="1"/>
  <c r="J4543" i="11"/>
  <c r="D4543" i="11" a="1"/>
  <c r="D4543" i="11" s="1"/>
  <c r="J4561" i="11"/>
  <c r="D4561" i="11" a="1"/>
  <c r="D4561" i="11" s="1"/>
  <c r="D4569" i="11" a="1"/>
  <c r="D4569" i="11" s="1"/>
  <c r="J4569" i="11"/>
  <c r="J4572" i="11"/>
  <c r="D4572" i="11" a="1"/>
  <c r="D4572" i="11" s="1"/>
  <c r="J4579" i="11"/>
  <c r="D4579" i="11" a="1"/>
  <c r="D4579" i="11" s="1"/>
  <c r="J4586" i="11"/>
  <c r="D4586" i="11" a="1"/>
  <c r="D4586" i="11" s="1"/>
  <c r="D4616" i="11" a="1"/>
  <c r="D4616" i="11" s="1"/>
  <c r="J4616" i="11"/>
  <c r="D4619" i="11" a="1"/>
  <c r="D4619" i="11" s="1"/>
  <c r="J4619" i="11"/>
  <c r="J4624" i="11"/>
  <c r="D4624" i="11" a="1"/>
  <c r="D4624" i="11" s="1"/>
  <c r="J4628" i="11"/>
  <c r="D4628" i="11" a="1"/>
  <c r="D4628" i="11" s="1"/>
  <c r="J4630" i="11"/>
  <c r="D4630" i="11" a="1"/>
  <c r="D4630" i="11" s="1"/>
  <c r="D4632" i="11" a="1"/>
  <c r="D4632" i="11" s="1"/>
  <c r="J4632" i="11"/>
  <c r="D4670" i="11" a="1"/>
  <c r="D4670" i="11" s="1"/>
  <c r="J4670" i="11"/>
  <c r="D4683" i="11" a="1"/>
  <c r="D4683" i="11" s="1"/>
  <c r="J4683" i="11"/>
  <c r="J4689" i="11"/>
  <c r="D4689" i="11" a="1"/>
  <c r="D4689" i="11" s="1"/>
  <c r="D4690" i="11" a="1"/>
  <c r="D4690" i="11" s="1"/>
  <c r="J4690" i="11"/>
  <c r="D4693" i="11" a="1"/>
  <c r="D4693" i="11" s="1"/>
  <c r="J4693" i="11"/>
  <c r="D4718" i="11" a="1"/>
  <c r="D4718" i="11" s="1"/>
  <c r="J4718" i="11"/>
  <c r="D4724" i="11" a="1"/>
  <c r="D4724" i="11" s="1"/>
  <c r="J4724" i="11"/>
  <c r="D4741" i="11" a="1"/>
  <c r="D4741" i="11" s="1"/>
  <c r="J4741" i="11"/>
  <c r="J4743" i="11"/>
  <c r="D4743" i="11" a="1"/>
  <c r="D4743" i="11" s="1"/>
  <c r="J4752" i="11"/>
  <c r="D4752" i="11" a="1"/>
  <c r="D4752" i="11" s="1"/>
  <c r="D4759" i="11" a="1"/>
  <c r="D4759" i="11" s="1"/>
  <c r="J4759" i="11"/>
  <c r="J4767" i="11"/>
  <c r="D4767" i="11" a="1"/>
  <c r="D4767" i="11" s="1"/>
  <c r="J4778" i="11"/>
  <c r="D4778" i="11" a="1"/>
  <c r="D4778" i="11" s="1"/>
  <c r="J4786" i="11"/>
  <c r="D4786" i="11" a="1"/>
  <c r="D4786" i="11" s="1"/>
  <c r="J4797" i="11"/>
  <c r="D4797" i="11" a="1"/>
  <c r="D4797" i="11" s="1"/>
  <c r="J4805" i="11"/>
  <c r="D4805" i="11" a="1"/>
  <c r="D4805" i="11" s="1"/>
  <c r="J4810" i="11"/>
  <c r="D4810" i="11" a="1"/>
  <c r="D4810" i="11" s="1"/>
  <c r="J4833" i="11"/>
  <c r="D4833" i="11" a="1"/>
  <c r="D4833" i="11" s="1"/>
  <c r="J4839" i="11"/>
  <c r="D4839" i="11" a="1"/>
  <c r="D4839" i="11" s="1"/>
  <c r="D4856" i="11" a="1"/>
  <c r="D4856" i="11" s="1"/>
  <c r="J4856" i="11"/>
  <c r="D4857" i="11" a="1"/>
  <c r="D4857" i="11" s="1"/>
  <c r="J4857" i="11"/>
  <c r="D4864" i="11" a="1"/>
  <c r="D4864" i="11" s="1"/>
  <c r="J4864" i="11"/>
  <c r="D4868" i="11" a="1"/>
  <c r="D4868" i="11" s="1"/>
  <c r="J4868" i="11"/>
  <c r="D4976" i="11" a="1"/>
  <c r="D4976" i="11" s="1"/>
  <c r="J4976" i="11"/>
  <c r="J9" i="11"/>
  <c r="D9" i="11" a="1"/>
  <c r="D9" i="11" s="1"/>
  <c r="J7" i="11"/>
  <c r="D7" i="11" a="1"/>
  <c r="D7" i="11" s="1"/>
  <c r="J22" i="11"/>
  <c r="D22" i="11" a="1"/>
  <c r="D22" i="11" s="1"/>
  <c r="J24" i="11"/>
  <c r="D24" i="11" a="1"/>
  <c r="D24" i="11" s="1"/>
  <c r="J27" i="11"/>
  <c r="D27" i="11" a="1"/>
  <c r="D27" i="11" s="1"/>
  <c r="D28" i="11" a="1"/>
  <c r="D28" i="11" s="1"/>
  <c r="J28" i="11"/>
  <c r="J35" i="11"/>
  <c r="D35" i="11" a="1"/>
  <c r="D35" i="11" s="1"/>
  <c r="D36" i="11" a="1"/>
  <c r="D36" i="11" s="1"/>
  <c r="J36" i="11"/>
  <c r="D37" i="11" a="1"/>
  <c r="D37" i="11" s="1"/>
  <c r="J37" i="11"/>
  <c r="J40" i="11"/>
  <c r="D40" i="11" a="1"/>
  <c r="D40" i="11" s="1"/>
  <c r="J44" i="11"/>
  <c r="D44" i="11" a="1"/>
  <c r="D44" i="11" s="1"/>
  <c r="J48" i="11"/>
  <c r="D48" i="11" a="1"/>
  <c r="D48" i="11" s="1"/>
  <c r="D59" i="11" a="1"/>
  <c r="D59" i="11" s="1"/>
  <c r="J59" i="11"/>
  <c r="J62" i="11"/>
  <c r="D62" i="11" a="1"/>
  <c r="D62" i="11" s="1"/>
  <c r="J68" i="11"/>
  <c r="D68" i="11" a="1"/>
  <c r="D68" i="11" s="1"/>
  <c r="D70" i="11" a="1"/>
  <c r="D70" i="11" s="1"/>
  <c r="J70" i="11"/>
  <c r="D73" i="11" a="1"/>
  <c r="D73" i="11" s="1"/>
  <c r="J73" i="11"/>
  <c r="J81" i="11"/>
  <c r="D81" i="11" a="1"/>
  <c r="D81" i="11" s="1"/>
  <c r="J85" i="11"/>
  <c r="D85" i="11" a="1"/>
  <c r="D85" i="11" s="1"/>
  <c r="J88" i="11"/>
  <c r="D88" i="11" a="1"/>
  <c r="D88" i="11" s="1"/>
  <c r="D91" i="11" a="1"/>
  <c r="D91" i="11" s="1"/>
  <c r="J91" i="11"/>
  <c r="D93" i="11" a="1"/>
  <c r="D93" i="11" s="1"/>
  <c r="J93" i="11"/>
  <c r="D104" i="11" a="1"/>
  <c r="D104" i="11" s="1"/>
  <c r="J104" i="11"/>
  <c r="J107" i="11"/>
  <c r="D107" i="11" a="1"/>
  <c r="D107" i="11" s="1"/>
  <c r="J111" i="11"/>
  <c r="D111" i="11" a="1"/>
  <c r="D111" i="11" s="1"/>
  <c r="D131" i="11" a="1"/>
  <c r="D131" i="11" s="1"/>
  <c r="J131" i="11"/>
  <c r="D148" i="11" a="1"/>
  <c r="D148" i="11" s="1"/>
  <c r="J148" i="11"/>
  <c r="D151" i="11" a="1"/>
  <c r="D151" i="11" s="1"/>
  <c r="J151" i="11"/>
  <c r="D153" i="11" a="1"/>
  <c r="D153" i="11" s="1"/>
  <c r="J153" i="11"/>
  <c r="J158" i="11"/>
  <c r="D158" i="11" a="1"/>
  <c r="D158" i="11" s="1"/>
  <c r="J159" i="11"/>
  <c r="D159" i="11" a="1"/>
  <c r="D159" i="11" s="1"/>
  <c r="D163" i="11" a="1"/>
  <c r="D163" i="11" s="1"/>
  <c r="J163" i="11"/>
  <c r="D234" i="11" a="1"/>
  <c r="D234" i="11" s="1"/>
  <c r="J234" i="11"/>
  <c r="D239" i="11" a="1"/>
  <c r="D239" i="11" s="1"/>
  <c r="J239" i="11"/>
  <c r="D307" i="11" a="1"/>
  <c r="D307" i="11" s="1"/>
  <c r="J307" i="11"/>
  <c r="J312" i="11"/>
  <c r="D312" i="11" a="1"/>
  <c r="D312" i="11" s="1"/>
  <c r="J315" i="11"/>
  <c r="D315" i="11" a="1"/>
  <c r="D315" i="11" s="1"/>
  <c r="D319" i="11" a="1"/>
  <c r="D319" i="11" s="1"/>
  <c r="J319" i="11"/>
  <c r="J321" i="11"/>
  <c r="D321" i="11" a="1"/>
  <c r="D321" i="11" s="1"/>
  <c r="J336" i="11"/>
  <c r="D336" i="11" a="1"/>
  <c r="D336" i="11" s="1"/>
  <c r="J497" i="11"/>
  <c r="D497" i="11" a="1"/>
  <c r="D497" i="11" s="1"/>
  <c r="J498" i="11"/>
  <c r="D498" i="11" a="1"/>
  <c r="D498" i="11" s="1"/>
  <c r="D499" i="11" a="1"/>
  <c r="D499" i="11" s="1"/>
  <c r="J499" i="11"/>
  <c r="J502" i="11"/>
  <c r="D502" i="11" a="1"/>
  <c r="D502" i="11" s="1"/>
  <c r="J518" i="11"/>
  <c r="D518" i="11" a="1"/>
  <c r="D518" i="11" s="1"/>
  <c r="D524" i="11" a="1"/>
  <c r="D524" i="11" s="1"/>
  <c r="J524" i="11"/>
  <c r="D532" i="11" a="1"/>
  <c r="D532" i="11" s="1"/>
  <c r="J532" i="11"/>
  <c r="D536" i="11" a="1"/>
  <c r="D536" i="11" s="1"/>
  <c r="J536" i="11"/>
  <c r="D623" i="11" a="1"/>
  <c r="D623" i="11" s="1"/>
  <c r="J623" i="11"/>
  <c r="J703" i="11"/>
  <c r="D703" i="11" a="1"/>
  <c r="D703" i="11" s="1"/>
  <c r="D705" i="11" a="1"/>
  <c r="D705" i="11" s="1"/>
  <c r="J705" i="11"/>
  <c r="J708" i="11"/>
  <c r="D708" i="11" a="1"/>
  <c r="D708" i="11" s="1"/>
  <c r="D711" i="11" a="1"/>
  <c r="D711" i="11" s="1"/>
  <c r="J711" i="11"/>
  <c r="J735" i="11"/>
  <c r="D735" i="11" a="1"/>
  <c r="D735" i="11" s="1"/>
  <c r="D744" i="11" a="1"/>
  <c r="D744" i="11" s="1"/>
  <c r="J744" i="11"/>
  <c r="J753" i="11"/>
  <c r="D753" i="11" a="1"/>
  <c r="D753" i="11" s="1"/>
  <c r="D759" i="11" a="1"/>
  <c r="D759" i="11" s="1"/>
  <c r="J759" i="11"/>
  <c r="D764" i="11" a="1"/>
  <c r="D764" i="11" s="1"/>
  <c r="J764" i="11"/>
  <c r="D778" i="11" a="1"/>
  <c r="D778" i="11" s="1"/>
  <c r="J778" i="11"/>
  <c r="J786" i="11"/>
  <c r="D786" i="11" a="1"/>
  <c r="D786" i="11" s="1"/>
  <c r="J792" i="11"/>
  <c r="D792" i="11" a="1"/>
  <c r="D792" i="11" s="1"/>
  <c r="D794" i="11" a="1"/>
  <c r="D794" i="11" s="1"/>
  <c r="J794" i="11"/>
  <c r="D796" i="11" a="1"/>
  <c r="D796" i="11" s="1"/>
  <c r="J796" i="11"/>
  <c r="D802" i="11" a="1"/>
  <c r="D802" i="11" s="1"/>
  <c r="J802" i="11"/>
  <c r="D824" i="11" a="1"/>
  <c r="D824" i="11" s="1"/>
  <c r="J824" i="11"/>
  <c r="J829" i="11"/>
  <c r="D829" i="11" a="1"/>
  <c r="D829" i="11" s="1"/>
  <c r="D837" i="11" a="1"/>
  <c r="D837" i="11" s="1"/>
  <c r="J837" i="11"/>
  <c r="J841" i="11"/>
  <c r="D841" i="11" a="1"/>
  <c r="D841" i="11" s="1"/>
  <c r="D847" i="11" a="1"/>
  <c r="D847" i="11" s="1"/>
  <c r="J847" i="11"/>
  <c r="J849" i="11"/>
  <c r="D849" i="11" a="1"/>
  <c r="D849" i="11" s="1"/>
  <c r="J859" i="11"/>
  <c r="D859" i="11" a="1"/>
  <c r="D859" i="11" s="1"/>
  <c r="J862" i="11"/>
  <c r="D862" i="11" a="1"/>
  <c r="D862" i="11" s="1"/>
  <c r="J869" i="11"/>
  <c r="D869" i="11" a="1"/>
  <c r="D869" i="11" s="1"/>
  <c r="J874" i="11"/>
  <c r="D874" i="11" a="1"/>
  <c r="D874" i="11" s="1"/>
  <c r="J879" i="11"/>
  <c r="D879" i="11" a="1"/>
  <c r="D879" i="11" s="1"/>
  <c r="D881" i="11" a="1"/>
  <c r="D881" i="11" s="1"/>
  <c r="J881" i="11"/>
  <c r="J887" i="11"/>
  <c r="D887" i="11" a="1"/>
  <c r="D887" i="11" s="1"/>
  <c r="D894" i="11" a="1"/>
  <c r="D894" i="11" s="1"/>
  <c r="J894" i="11"/>
  <c r="D896" i="11" a="1"/>
  <c r="D896" i="11" s="1"/>
  <c r="J896" i="11"/>
  <c r="J899" i="11"/>
  <c r="D899" i="11" a="1"/>
  <c r="D899" i="11" s="1"/>
  <c r="D904" i="11" a="1"/>
  <c r="D904" i="11" s="1"/>
  <c r="J904" i="11"/>
  <c r="D905" i="11" a="1"/>
  <c r="D905" i="11" s="1"/>
  <c r="J905" i="11"/>
  <c r="D907" i="11" a="1"/>
  <c r="D907" i="11" s="1"/>
  <c r="J907" i="11"/>
  <c r="J911" i="11"/>
  <c r="D911" i="11" a="1"/>
  <c r="D911" i="11" s="1"/>
  <c r="D925" i="11" a="1"/>
  <c r="D925" i="11" s="1"/>
  <c r="J925" i="11"/>
  <c r="D1052" i="11" a="1"/>
  <c r="D1052" i="11" s="1"/>
  <c r="J1052" i="11"/>
  <c r="J1056" i="11"/>
  <c r="D1056" i="11" a="1"/>
  <c r="D1056" i="11" s="1"/>
  <c r="J1059" i="11"/>
  <c r="D1059" i="11" a="1"/>
  <c r="D1059" i="11" s="1"/>
  <c r="D1066" i="11" a="1"/>
  <c r="D1066" i="11" s="1"/>
  <c r="J1066" i="11"/>
  <c r="J1073" i="11"/>
  <c r="D1073" i="11" a="1"/>
  <c r="D1073" i="11" s="1"/>
  <c r="J1078" i="11"/>
  <c r="D1078" i="11" a="1"/>
  <c r="D1078" i="11" s="1"/>
  <c r="D1084" i="11" a="1"/>
  <c r="D1084" i="11" s="1"/>
  <c r="J1084" i="11"/>
  <c r="J1271" i="11"/>
  <c r="D1271" i="11" a="1"/>
  <c r="D1271" i="11" s="1"/>
  <c r="D1277" i="11" a="1"/>
  <c r="D1277" i="11" s="1"/>
  <c r="J1277" i="11"/>
  <c r="J1279" i="11"/>
  <c r="D1279" i="11" a="1"/>
  <c r="D1279" i="11" s="1"/>
  <c r="D1290" i="11" a="1"/>
  <c r="D1290" i="11" s="1"/>
  <c r="J1290" i="11"/>
  <c r="D1295" i="11" a="1"/>
  <c r="D1295" i="11" s="1"/>
  <c r="J1295" i="11"/>
  <c r="J1301" i="11"/>
  <c r="D1301" i="11" a="1"/>
  <c r="D1301" i="11" s="1"/>
  <c r="J1306" i="11"/>
  <c r="D1306" i="11" a="1"/>
  <c r="D1306" i="11" s="1"/>
  <c r="J1308" i="11"/>
  <c r="D1308" i="11" a="1"/>
  <c r="D1308" i="11" s="1"/>
  <c r="J1315" i="11"/>
  <c r="D1315" i="11" a="1"/>
  <c r="D1315" i="11" s="1"/>
  <c r="D1320" i="11" a="1"/>
  <c r="D1320" i="11" s="1"/>
  <c r="J1320" i="11"/>
  <c r="D1323" i="11" a="1"/>
  <c r="D1323" i="11" s="1"/>
  <c r="J1323" i="11"/>
  <c r="J1338" i="11"/>
  <c r="D1338" i="11" a="1"/>
  <c r="D1338" i="11" s="1"/>
  <c r="J1340" i="11"/>
  <c r="D1340" i="11" a="1"/>
  <c r="D1340" i="11" s="1"/>
  <c r="D1346" i="11" a="1"/>
  <c r="D1346" i="11" s="1"/>
  <c r="J1346" i="11"/>
  <c r="D1349" i="11" a="1"/>
  <c r="D1349" i="11" s="1"/>
  <c r="J1349" i="11"/>
  <c r="J1351" i="11"/>
  <c r="D1351" i="11" a="1"/>
  <c r="D1351" i="11" s="1"/>
  <c r="J1358" i="11"/>
  <c r="D1358" i="11" a="1"/>
  <c r="D1358" i="11" s="1"/>
  <c r="J1376" i="11"/>
  <c r="D1376" i="11" a="1"/>
  <c r="D1376" i="11" s="1"/>
  <c r="J1378" i="11"/>
  <c r="D1378" i="11" a="1"/>
  <c r="D1378" i="11" s="1"/>
  <c r="J1384" i="11"/>
  <c r="D1384" i="11" a="1"/>
  <c r="D1384" i="11" s="1"/>
  <c r="D1395" i="11" a="1"/>
  <c r="D1395" i="11" s="1"/>
  <c r="J1395" i="11"/>
  <c r="J1396" i="11"/>
  <c r="D1396" i="11" a="1"/>
  <c r="D1396" i="11" s="1"/>
  <c r="J1398" i="11"/>
  <c r="D1398" i="11" a="1"/>
  <c r="D1398" i="11" s="1"/>
  <c r="D1400" i="11" a="1"/>
  <c r="D1400" i="11" s="1"/>
  <c r="J1400" i="11"/>
  <c r="J1416" i="11"/>
  <c r="D1416" i="11" a="1"/>
  <c r="D1416" i="11" s="1"/>
  <c r="J1525" i="11"/>
  <c r="D1525" i="11" a="1"/>
  <c r="D1525" i="11" s="1"/>
  <c r="J1542" i="11"/>
  <c r="D1542" i="11" a="1"/>
  <c r="D1542" i="11" s="1"/>
  <c r="J1546" i="11"/>
  <c r="D1546" i="11" a="1"/>
  <c r="D1546" i="11" s="1"/>
  <c r="D1552" i="11" a="1"/>
  <c r="D1552" i="11" s="1"/>
  <c r="J1552" i="11"/>
  <c r="J1558" i="11"/>
  <c r="D1558" i="11" a="1"/>
  <c r="D1558" i="11" s="1"/>
  <c r="J1560" i="11"/>
  <c r="D1560" i="11" a="1"/>
  <c r="D1560" i="11" s="1"/>
  <c r="J1563" i="11"/>
  <c r="D1563" i="11" a="1"/>
  <c r="D1563" i="11" s="1"/>
  <c r="J1566" i="11"/>
  <c r="D1566" i="11" a="1"/>
  <c r="D1566" i="11" s="1"/>
  <c r="D1577" i="11" a="1"/>
  <c r="D1577" i="11" s="1"/>
  <c r="J1577" i="11"/>
  <c r="J1583" i="11"/>
  <c r="D1583" i="11" a="1"/>
  <c r="D1583" i="11" s="1"/>
  <c r="J1589" i="11"/>
  <c r="D1589" i="11" a="1"/>
  <c r="D1589" i="11" s="1"/>
  <c r="J1622" i="11"/>
  <c r="D1622" i="11" a="1"/>
  <c r="D1622" i="11" s="1"/>
  <c r="J1624" i="11"/>
  <c r="D1624" i="11" a="1"/>
  <c r="D1624" i="11" s="1"/>
  <c r="D1629" i="11" a="1"/>
  <c r="D1629" i="11" s="1"/>
  <c r="J1629" i="11"/>
  <c r="D1631" i="11" a="1"/>
  <c r="D1631" i="11" s="1"/>
  <c r="J1631" i="11"/>
  <c r="J1681" i="11"/>
  <c r="D1681" i="11" a="1"/>
  <c r="D1681" i="11" s="1"/>
  <c r="D1707" i="11" a="1"/>
  <c r="D1707" i="11" s="1"/>
  <c r="J1707" i="11"/>
  <c r="D1730" i="11" a="1"/>
  <c r="D1730" i="11" s="1"/>
  <c r="J1730" i="11"/>
  <c r="D1732" i="11" a="1"/>
  <c r="D1732" i="11" s="1"/>
  <c r="J1732" i="11"/>
  <c r="D1760" i="11" a="1"/>
  <c r="D1760" i="11" s="1"/>
  <c r="J1760" i="11"/>
  <c r="J1770" i="11"/>
  <c r="D1770" i="11" a="1"/>
  <c r="D1770" i="11" s="1"/>
  <c r="D1787" i="11" a="1"/>
  <c r="D1787" i="11" s="1"/>
  <c r="J1787" i="11"/>
  <c r="J1791" i="11"/>
  <c r="D1791" i="11" a="1"/>
  <c r="D1791" i="11" s="1"/>
  <c r="D1794" i="11" a="1"/>
  <c r="D1794" i="11" s="1"/>
  <c r="J1794" i="11"/>
  <c r="J1795" i="11"/>
  <c r="D1795" i="11" a="1"/>
  <c r="D1795" i="11" s="1"/>
  <c r="J1798" i="11"/>
  <c r="D1798" i="11" a="1"/>
  <c r="D1798" i="11" s="1"/>
  <c r="J1799" i="11"/>
  <c r="D1799" i="11" a="1"/>
  <c r="D1799" i="11" s="1"/>
  <c r="D1801" i="11" a="1"/>
  <c r="D1801" i="11" s="1"/>
  <c r="J1801" i="11"/>
  <c r="D1803" i="11" a="1"/>
  <c r="D1803" i="11" s="1"/>
  <c r="J1803" i="11"/>
  <c r="D1804" i="11" a="1"/>
  <c r="D1804" i="11" s="1"/>
  <c r="J1804" i="11"/>
  <c r="J2006" i="11"/>
  <c r="D2006" i="11" a="1"/>
  <c r="D2006" i="11" s="1"/>
  <c r="J2223" i="11"/>
  <c r="D2223" i="11" a="1"/>
  <c r="D2223" i="11" s="1"/>
  <c r="D2235" i="11" a="1"/>
  <c r="D2235" i="11" s="1"/>
  <c r="J2235" i="11"/>
  <c r="J2241" i="11"/>
  <c r="D2241" i="11" a="1"/>
  <c r="D2241" i="11" s="1"/>
  <c r="D2259" i="11" a="1"/>
  <c r="D2259" i="11" s="1"/>
  <c r="J2259" i="11"/>
  <c r="D2271" i="11" a="1"/>
  <c r="D2271" i="11" s="1"/>
  <c r="J2271" i="11"/>
  <c r="D2273" i="11" a="1"/>
  <c r="D2273" i="11" s="1"/>
  <c r="J2273" i="11"/>
  <c r="D2294" i="11" a="1"/>
  <c r="D2294" i="11" s="1"/>
  <c r="J2294" i="11"/>
  <c r="J2428" i="11"/>
  <c r="D2428" i="11" a="1"/>
  <c r="D2428" i="11" s="1"/>
  <c r="J2430" i="11"/>
  <c r="D2430" i="11" a="1"/>
  <c r="D2430" i="11" s="1"/>
  <c r="D2433" i="11" a="1"/>
  <c r="D2433" i="11" s="1"/>
  <c r="J2433" i="11"/>
  <c r="D2437" i="11" a="1"/>
  <c r="D2437" i="11" s="1"/>
  <c r="J2437" i="11"/>
  <c r="J2439" i="11"/>
  <c r="D2439" i="11" a="1"/>
  <c r="D2439" i="11" s="1"/>
  <c r="J2444" i="11"/>
  <c r="D2444" i="11" a="1"/>
  <c r="D2444" i="11" s="1"/>
  <c r="J2451" i="11"/>
  <c r="D2451" i="11" a="1"/>
  <c r="D2451" i="11" s="1"/>
  <c r="J2461" i="11"/>
  <c r="D2461" i="11" a="1"/>
  <c r="D2461" i="11" s="1"/>
  <c r="D2465" i="11" a="1"/>
  <c r="D2465" i="11" s="1"/>
  <c r="J2465" i="11"/>
  <c r="D2470" i="11" a="1"/>
  <c r="D2470" i="11" s="1"/>
  <c r="J2470" i="11"/>
  <c r="J2476" i="11"/>
  <c r="D2476" i="11" a="1"/>
  <c r="D2476" i="11" s="1"/>
  <c r="D2477" i="11" a="1"/>
  <c r="D2477" i="11" s="1"/>
  <c r="J2477" i="11"/>
  <c r="D2483" i="11" a="1"/>
  <c r="D2483" i="11" s="1"/>
  <c r="J2483" i="11"/>
  <c r="D2518" i="11" a="1"/>
  <c r="D2518" i="11" s="1"/>
  <c r="J2518" i="11"/>
  <c r="J2547" i="11"/>
  <c r="D2547" i="11" a="1"/>
  <c r="D2547" i="11" s="1"/>
  <c r="J2549" i="11"/>
  <c r="D2549" i="11" a="1"/>
  <c r="D2549" i="11" s="1"/>
  <c r="D2559" i="11" a="1"/>
  <c r="D2559" i="11" s="1"/>
  <c r="J2559" i="11"/>
  <c r="D2561" i="11" a="1"/>
  <c r="D2561" i="11" s="1"/>
  <c r="J2561" i="11"/>
  <c r="J2565" i="11"/>
  <c r="D2565" i="11" a="1"/>
  <c r="D2565" i="11" s="1"/>
  <c r="J2568" i="11"/>
  <c r="D2568" i="11" a="1"/>
  <c r="D2568" i="11" s="1"/>
  <c r="D2578" i="11" a="1"/>
  <c r="D2578" i="11" s="1"/>
  <c r="J2578" i="11"/>
  <c r="D2587" i="11" a="1"/>
  <c r="D2587" i="11" s="1"/>
  <c r="J2587" i="11"/>
  <c r="D2589" i="11" a="1"/>
  <c r="D2589" i="11" s="1"/>
  <c r="J2589" i="11"/>
  <c r="D2599" i="11" a="1"/>
  <c r="D2599" i="11" s="1"/>
  <c r="J2599" i="11"/>
  <c r="D2600" i="11" a="1"/>
  <c r="D2600" i="11" s="1"/>
  <c r="J2600" i="11"/>
  <c r="J2612" i="11"/>
  <c r="D2612" i="11" a="1"/>
  <c r="D2612" i="11" s="1"/>
  <c r="D2616" i="11" a="1"/>
  <c r="D2616" i="11" s="1"/>
  <c r="J2616" i="11"/>
  <c r="J2617" i="11"/>
  <c r="D2617" i="11" a="1"/>
  <c r="D2617" i="11" s="1"/>
  <c r="D2622" i="11" a="1"/>
  <c r="D2622" i="11" s="1"/>
  <c r="J2622" i="11"/>
  <c r="J2976" i="11"/>
  <c r="D2976" i="11" a="1"/>
  <c r="D2976" i="11" s="1"/>
  <c r="J2978" i="11"/>
  <c r="D2978" i="11" a="1"/>
  <c r="D2978" i="11" s="1"/>
  <c r="D2982" i="11" a="1"/>
  <c r="D2982" i="11" s="1"/>
  <c r="J2982" i="11"/>
  <c r="D3025" i="11" a="1"/>
  <c r="D3025" i="11" s="1"/>
  <c r="J3025" i="11"/>
  <c r="J3027" i="11"/>
  <c r="D3027" i="11" a="1"/>
  <c r="D3027" i="11" s="1"/>
  <c r="J95" i="11"/>
  <c r="D95" i="11" a="1"/>
  <c r="D95" i="11" s="1"/>
  <c r="J3030" i="11"/>
  <c r="D3030" i="11" a="1"/>
  <c r="D3030" i="11" s="1"/>
  <c r="J3034" i="11"/>
  <c r="D3034" i="11" a="1"/>
  <c r="D3034" i="11" s="1"/>
  <c r="D3039" i="11" a="1"/>
  <c r="D3039" i="11" s="1"/>
  <c r="J3039" i="11"/>
  <c r="J3049" i="11"/>
  <c r="D3049" i="11" a="1"/>
  <c r="D3049" i="11" s="1"/>
  <c r="D3052" i="11" a="1"/>
  <c r="D3052" i="11" s="1"/>
  <c r="J3052" i="11"/>
  <c r="D3054" i="11" a="1"/>
  <c r="D3054" i="11" s="1"/>
  <c r="J3054" i="11"/>
  <c r="D3065" i="11" a="1"/>
  <c r="D3065" i="11" s="1"/>
  <c r="J3065" i="11"/>
  <c r="J3069" i="11"/>
  <c r="D3069" i="11" a="1"/>
  <c r="D3069" i="11" s="1"/>
  <c r="J3123" i="11"/>
  <c r="D3123" i="11" a="1"/>
  <c r="D3123" i="11" s="1"/>
  <c r="J3132" i="11"/>
  <c r="D3132" i="11" a="1"/>
  <c r="D3132" i="11" s="1"/>
  <c r="D3206" i="11" a="1"/>
  <c r="D3206" i="11" s="1"/>
  <c r="J3206" i="11"/>
  <c r="J3217" i="11"/>
  <c r="D3217" i="11" a="1"/>
  <c r="D3217" i="11" s="1"/>
  <c r="D3251" i="11" a="1"/>
  <c r="D3251" i="11" s="1"/>
  <c r="J3251" i="11"/>
  <c r="J3254" i="11"/>
  <c r="D3254" i="11" a="1"/>
  <c r="D3254" i="11" s="1"/>
  <c r="D3404" i="11" a="1"/>
  <c r="D3404" i="11" s="1"/>
  <c r="J3404" i="11"/>
  <c r="D3408" i="11" a="1"/>
  <c r="D3408" i="11" s="1"/>
  <c r="J3408" i="11"/>
  <c r="J3418" i="11"/>
  <c r="D3418" i="11" a="1"/>
  <c r="D3418" i="11" s="1"/>
  <c r="J3420" i="11"/>
  <c r="D3420" i="11" a="1"/>
  <c r="D3420" i="11" s="1"/>
  <c r="J3421" i="11"/>
  <c r="D3421" i="11" a="1"/>
  <c r="D3421" i="11" s="1"/>
  <c r="D3428" i="11" a="1"/>
  <c r="D3428" i="11" s="1"/>
  <c r="J3428" i="11"/>
  <c r="D3430" i="11" a="1"/>
  <c r="D3430" i="11" s="1"/>
  <c r="J3430" i="11"/>
  <c r="D3456" i="11" a="1"/>
  <c r="D3456" i="11" s="1"/>
  <c r="J3456" i="11"/>
  <c r="J3459" i="11"/>
  <c r="D3459" i="11" a="1"/>
  <c r="D3459" i="11" s="1"/>
  <c r="D3473" i="11" a="1"/>
  <c r="D3473" i="11" s="1"/>
  <c r="J3473" i="11"/>
  <c r="D3475" i="11" a="1"/>
  <c r="D3475" i="11" s="1"/>
  <c r="J3475" i="11"/>
  <c r="J3484" i="11"/>
  <c r="D3484" i="11" a="1"/>
  <c r="D3484" i="11" s="1"/>
  <c r="J3487" i="11"/>
  <c r="D3487" i="11" a="1"/>
  <c r="D3487" i="11" s="1"/>
  <c r="D3489" i="11" a="1"/>
  <c r="D3489" i="11" s="1"/>
  <c r="J3489" i="11"/>
  <c r="D3498" i="11" a="1"/>
  <c r="D3498" i="11" s="1"/>
  <c r="J3498" i="11"/>
  <c r="D3499" i="11" a="1"/>
  <c r="D3499" i="11" s="1"/>
  <c r="J3499" i="11"/>
  <c r="D3784" i="11" a="1"/>
  <c r="D3784" i="11" s="1"/>
  <c r="J3784" i="11"/>
  <c r="D3791" i="11" a="1"/>
  <c r="D3791" i="11" s="1"/>
  <c r="J3791" i="11"/>
  <c r="J3793" i="11"/>
  <c r="D3793" i="11" a="1"/>
  <c r="D3793" i="11" s="1"/>
  <c r="J3808" i="11"/>
  <c r="D3808" i="11" a="1"/>
  <c r="D3808" i="11" s="1"/>
  <c r="J3818" i="11"/>
  <c r="D3818" i="11" a="1"/>
  <c r="D3818" i="11" s="1"/>
  <c r="D3887" i="11" a="1"/>
  <c r="D3887" i="11" s="1"/>
  <c r="J3887" i="11"/>
  <c r="D3894" i="11" a="1"/>
  <c r="D3894" i="11" s="1"/>
  <c r="J3894" i="11"/>
  <c r="D3915" i="11" a="1"/>
  <c r="D3915" i="11" s="1"/>
  <c r="J3915" i="11"/>
  <c r="J3924" i="11"/>
  <c r="D3924" i="11" a="1"/>
  <c r="D3924" i="11" s="1"/>
  <c r="D3930" i="11" a="1"/>
  <c r="D3930" i="11" s="1"/>
  <c r="J3930" i="11"/>
  <c r="J3938" i="11"/>
  <c r="D3938" i="11" a="1"/>
  <c r="D3938" i="11" s="1"/>
  <c r="J3969" i="11"/>
  <c r="D3969" i="11" a="1"/>
  <c r="D3969" i="11" s="1"/>
  <c r="J3988" i="11"/>
  <c r="D3988" i="11" a="1"/>
  <c r="D3988" i="11" s="1"/>
  <c r="D4038" i="11" a="1"/>
  <c r="D4038" i="11" s="1"/>
  <c r="J4038" i="11"/>
  <c r="D4044" i="11" a="1"/>
  <c r="D4044" i="11" s="1"/>
  <c r="J4044" i="11"/>
  <c r="J4083" i="11"/>
  <c r="D4083" i="11" a="1"/>
  <c r="D4083" i="11" s="1"/>
  <c r="J4086" i="11"/>
  <c r="D4086" i="11" a="1"/>
  <c r="D4086" i="11" s="1"/>
  <c r="D4089" i="11" a="1"/>
  <c r="D4089" i="11" s="1"/>
  <c r="J4089" i="11"/>
  <c r="J4095" i="11"/>
  <c r="D4095" i="11" a="1"/>
  <c r="D4095" i="11" s="1"/>
  <c r="D4263" i="11" a="1"/>
  <c r="D4263" i="11" s="1"/>
  <c r="J4263" i="11"/>
  <c r="D4276" i="11" a="1"/>
  <c r="D4276" i="11" s="1"/>
  <c r="J4276" i="11"/>
  <c r="J4282" i="11"/>
  <c r="D4282" i="11" a="1"/>
  <c r="D4282" i="11" s="1"/>
  <c r="D4289" i="11" a="1"/>
  <c r="D4289" i="11" s="1"/>
  <c r="J4289" i="11"/>
  <c r="D4293" i="11" a="1"/>
  <c r="D4293" i="11" s="1"/>
  <c r="J4293" i="11"/>
  <c r="D4774" i="11" a="1"/>
  <c r="D4774" i="11" s="1"/>
  <c r="J4774" i="11"/>
  <c r="J4900" i="11"/>
  <c r="D4900" i="11" a="1"/>
  <c r="D4900" i="11" s="1"/>
  <c r="J4908" i="11"/>
  <c r="D4908" i="11" a="1"/>
  <c r="D4908" i="11" s="1"/>
  <c r="D4912" i="11" a="1"/>
  <c r="D4912" i="11" s="1"/>
  <c r="J4912" i="11"/>
  <c r="D4919" i="11" a="1"/>
  <c r="D4919" i="11" s="1"/>
  <c r="J4919" i="11"/>
  <c r="D4927" i="11" a="1"/>
  <c r="D4927" i="11" s="1"/>
  <c r="J4927" i="11"/>
  <c r="J4929" i="11"/>
  <c r="D4929" i="11" a="1"/>
  <c r="D4929" i="11" s="1"/>
  <c r="J4934" i="11"/>
  <c r="D4934" i="11" a="1"/>
  <c r="D4934" i="11" s="1"/>
  <c r="J4939" i="11"/>
  <c r="D4939" i="11" a="1"/>
  <c r="D4939" i="11" s="1"/>
  <c r="D4961" i="11" a="1"/>
  <c r="D4961" i="11" s="1"/>
  <c r="J4961" i="11"/>
  <c r="J19" i="11"/>
  <c r="D19" i="11" a="1"/>
  <c r="D19" i="11" s="1"/>
  <c r="J21" i="11"/>
  <c r="D21" i="11" a="1"/>
  <c r="D21" i="11" s="1"/>
  <c r="J26" i="11"/>
  <c r="D26" i="11" a="1"/>
  <c r="D26" i="11" s="1"/>
  <c r="J32" i="11"/>
  <c r="D32" i="11" a="1"/>
  <c r="D32" i="11" s="1"/>
  <c r="J33" i="11"/>
  <c r="D33" i="11" a="1"/>
  <c r="D33" i="11" s="1"/>
  <c r="J83" i="11"/>
  <c r="D83" i="11" a="1"/>
  <c r="D83" i="11" s="1"/>
  <c r="J167" i="11"/>
  <c r="D167" i="11" a="1"/>
  <c r="D167" i="11" s="1"/>
  <c r="D169" i="11" a="1"/>
  <c r="D169" i="11" s="1"/>
  <c r="J169" i="11"/>
  <c r="D172" i="11" a="1"/>
  <c r="D172" i="11" s="1"/>
  <c r="J172" i="11"/>
  <c r="D175" i="11" a="1"/>
  <c r="D175" i="11" s="1"/>
  <c r="J175" i="11"/>
  <c r="J178" i="11"/>
  <c r="D178" i="11" a="1"/>
  <c r="D178" i="11" s="1"/>
  <c r="D181" i="11" a="1"/>
  <c r="D181" i="11" s="1"/>
  <c r="J181" i="11"/>
  <c r="J183" i="11"/>
  <c r="D183" i="11" a="1"/>
  <c r="D183" i="11" s="1"/>
  <c r="D188" i="11" a="1"/>
  <c r="D188" i="11" s="1"/>
  <c r="J188" i="11"/>
  <c r="D192" i="11" a="1"/>
  <c r="D192" i="11" s="1"/>
  <c r="J192" i="11"/>
  <c r="D194" i="11" a="1"/>
  <c r="D194" i="11" s="1"/>
  <c r="J194" i="11"/>
  <c r="J201" i="11"/>
  <c r="D201" i="11" a="1"/>
  <c r="D201" i="11" s="1"/>
  <c r="D233" i="11" a="1"/>
  <c r="D233" i="11" s="1"/>
  <c r="J233" i="11"/>
  <c r="J246" i="11"/>
  <c r="D246" i="11" a="1"/>
  <c r="D246" i="11" s="1"/>
  <c r="D250" i="11" a="1"/>
  <c r="D250" i="11" s="1"/>
  <c r="J250" i="11"/>
  <c r="D273" i="11" a="1"/>
  <c r="D273" i="11" s="1"/>
  <c r="J273" i="11"/>
  <c r="D277" i="11" a="1"/>
  <c r="D277" i="11" s="1"/>
  <c r="J277" i="11"/>
  <c r="D280" i="11" a="1"/>
  <c r="D280" i="11" s="1"/>
  <c r="J280" i="11"/>
  <c r="J281" i="11"/>
  <c r="D281" i="11" a="1"/>
  <c r="D281" i="11" s="1"/>
  <c r="D288" i="11" a="1"/>
  <c r="D288" i="11" s="1"/>
  <c r="J288" i="11"/>
  <c r="D294" i="11" a="1"/>
  <c r="D294" i="11" s="1"/>
  <c r="J294" i="11"/>
  <c r="J324" i="11"/>
  <c r="D324" i="11" a="1"/>
  <c r="D324" i="11" s="1"/>
  <c r="D330" i="11" a="1"/>
  <c r="D330" i="11" s="1"/>
  <c r="J330" i="11"/>
  <c r="D332" i="11" a="1"/>
  <c r="D332" i="11" s="1"/>
  <c r="J332" i="11"/>
  <c r="D333" i="11" a="1"/>
  <c r="D333" i="11" s="1"/>
  <c r="J333" i="11"/>
  <c r="D338" i="11" a="1"/>
  <c r="D338" i="11" s="1"/>
  <c r="J338" i="11"/>
  <c r="D341" i="11" a="1"/>
  <c r="D341" i="11" s="1"/>
  <c r="J341" i="11"/>
  <c r="D344" i="11" a="1"/>
  <c r="D344" i="11" s="1"/>
  <c r="J344" i="11"/>
  <c r="J346" i="11"/>
  <c r="D346" i="11" a="1"/>
  <c r="D346" i="11" s="1"/>
  <c r="J348" i="11"/>
  <c r="D348" i="11" a="1"/>
  <c r="D348" i="11" s="1"/>
  <c r="J366" i="11"/>
  <c r="D366" i="11" a="1"/>
  <c r="D366" i="11" s="1"/>
  <c r="J376" i="11"/>
  <c r="D376" i="11" a="1"/>
  <c r="D376" i="11" s="1"/>
  <c r="D385" i="11" a="1"/>
  <c r="D385" i="11" s="1"/>
  <c r="J385" i="11"/>
  <c r="J393" i="11"/>
  <c r="D393" i="11" a="1"/>
  <c r="D393" i="11" s="1"/>
  <c r="D421" i="11" a="1"/>
  <c r="D421" i="11" s="1"/>
  <c r="J421" i="11"/>
  <c r="J424" i="11"/>
  <c r="D424" i="11" a="1"/>
  <c r="D424" i="11" s="1"/>
  <c r="J426" i="11"/>
  <c r="D426" i="11" a="1"/>
  <c r="D426" i="11" s="1"/>
  <c r="D428" i="11" a="1"/>
  <c r="D428" i="11" s="1"/>
  <c r="J428" i="11"/>
  <c r="J459" i="11"/>
  <c r="D459" i="11" a="1"/>
  <c r="D459" i="11" s="1"/>
  <c r="D470" i="11" a="1"/>
  <c r="D470" i="11" s="1"/>
  <c r="J470" i="11"/>
  <c r="D473" i="11" a="1"/>
  <c r="D473" i="11" s="1"/>
  <c r="J473" i="11"/>
  <c r="J477" i="11"/>
  <c r="D477" i="11" a="1"/>
  <c r="D477" i="11" s="1"/>
  <c r="D482" i="11" a="1"/>
  <c r="D482" i="11" s="1"/>
  <c r="J482" i="11"/>
  <c r="D487" i="11" a="1"/>
  <c r="D487" i="11" s="1"/>
  <c r="J487" i="11"/>
  <c r="J489" i="11"/>
  <c r="D489" i="11" a="1"/>
  <c r="D489" i="11" s="1"/>
  <c r="D528" i="11" a="1"/>
  <c r="D528" i="11" s="1"/>
  <c r="J528" i="11"/>
  <c r="J538" i="11"/>
  <c r="D538" i="11" a="1"/>
  <c r="D538" i="11" s="1"/>
  <c r="D555" i="11" a="1"/>
  <c r="D555" i="11" s="1"/>
  <c r="J555" i="11"/>
  <c r="D560" i="11" a="1"/>
  <c r="D560" i="11" s="1"/>
  <c r="J560" i="11"/>
  <c r="J562" i="11"/>
  <c r="D562" i="11" a="1"/>
  <c r="D562" i="11" s="1"/>
  <c r="J568" i="11"/>
  <c r="D568" i="11" a="1"/>
  <c r="D568" i="11" s="1"/>
  <c r="J570" i="11"/>
  <c r="D570" i="11" a="1"/>
  <c r="D570" i="11" s="1"/>
  <c r="J587" i="11"/>
  <c r="D587" i="11" a="1"/>
  <c r="D587" i="11" s="1"/>
  <c r="J591" i="11"/>
  <c r="D591" i="11" a="1"/>
  <c r="D591" i="11" s="1"/>
  <c r="D755" i="11" a="1"/>
  <c r="D755" i="11" s="1"/>
  <c r="J755" i="11"/>
  <c r="J760" i="11"/>
  <c r="D760" i="11" a="1"/>
  <c r="D760" i="11" s="1"/>
  <c r="D770" i="11" a="1"/>
  <c r="D770" i="11" s="1"/>
  <c r="J770" i="11"/>
  <c r="D771" i="11" a="1"/>
  <c r="D771" i="11" s="1"/>
  <c r="J771" i="11"/>
  <c r="J878" i="11"/>
  <c r="D878" i="11" a="1"/>
  <c r="D878" i="11" s="1"/>
  <c r="D880" i="11" a="1"/>
  <c r="D880" i="11" s="1"/>
  <c r="J880" i="11"/>
  <c r="D882" i="11" a="1"/>
  <c r="D882" i="11" s="1"/>
  <c r="J882" i="11"/>
  <c r="J884" i="11"/>
  <c r="D884" i="11" a="1"/>
  <c r="D884" i="11" s="1"/>
  <c r="D885" i="11" a="1"/>
  <c r="D885" i="11" s="1"/>
  <c r="J885" i="11"/>
  <c r="J895" i="11"/>
  <c r="D895" i="11" a="1"/>
  <c r="D895" i="11" s="1"/>
  <c r="J930" i="11"/>
  <c r="D930" i="11" a="1"/>
  <c r="D930" i="11" s="1"/>
  <c r="J934" i="11"/>
  <c r="D934" i="11" a="1"/>
  <c r="D934" i="11" s="1"/>
  <c r="J940" i="11"/>
  <c r="D940" i="11" a="1"/>
  <c r="D940" i="11" s="1"/>
  <c r="J947" i="11"/>
  <c r="D947" i="11" a="1"/>
  <c r="D947" i="11" s="1"/>
  <c r="D958" i="11" a="1"/>
  <c r="D958" i="11" s="1"/>
  <c r="J958" i="11"/>
  <c r="D966" i="11" a="1"/>
  <c r="D966" i="11" s="1"/>
  <c r="J966" i="11"/>
  <c r="J971" i="11"/>
  <c r="D971" i="11" a="1"/>
  <c r="D971" i="11" s="1"/>
  <c r="D1049" i="11" a="1"/>
  <c r="D1049" i="11" s="1"/>
  <c r="J1049" i="11"/>
  <c r="D1051" i="11" a="1"/>
  <c r="D1051" i="11" s="1"/>
  <c r="J1051" i="11"/>
  <c r="D1063" i="11" a="1"/>
  <c r="D1063" i="11" s="1"/>
  <c r="J1063" i="11"/>
  <c r="J1106" i="11"/>
  <c r="D1106" i="11" a="1"/>
  <c r="D1106" i="11" s="1"/>
  <c r="J1158" i="11"/>
  <c r="D1158" i="11" a="1"/>
  <c r="D1158" i="11" s="1"/>
  <c r="D1160" i="11" a="1"/>
  <c r="D1160" i="11" s="1"/>
  <c r="J1160" i="11"/>
  <c r="J1168" i="11"/>
  <c r="D1168" i="11" a="1"/>
  <c r="D1168" i="11" s="1"/>
  <c r="J1171" i="11"/>
  <c r="D1171" i="11" a="1"/>
  <c r="D1171" i="11" s="1"/>
  <c r="J1175" i="11"/>
  <c r="D1175" i="11" a="1"/>
  <c r="D1175" i="11" s="1"/>
  <c r="D1182" i="11" a="1"/>
  <c r="D1182" i="11" s="1"/>
  <c r="J1182" i="11"/>
  <c r="J1203" i="11"/>
  <c r="D1203" i="11" a="1"/>
  <c r="D1203" i="11" s="1"/>
  <c r="J1210" i="11"/>
  <c r="D1210" i="11" a="1"/>
  <c r="D1210" i="11" s="1"/>
  <c r="D1213" i="11" a="1"/>
  <c r="D1213" i="11" s="1"/>
  <c r="J1213" i="11"/>
  <c r="D1216" i="11" a="1"/>
  <c r="D1216" i="11" s="1"/>
  <c r="J1216" i="11"/>
  <c r="D1218" i="11" a="1"/>
  <c r="D1218" i="11" s="1"/>
  <c r="J1218" i="11"/>
  <c r="J1228" i="11"/>
  <c r="D1228" i="11" a="1"/>
  <c r="D1228" i="11" s="1"/>
  <c r="D1236" i="11" a="1"/>
  <c r="D1236" i="11" s="1"/>
  <c r="J1236" i="11"/>
  <c r="J1241" i="11"/>
  <c r="D1241" i="11" a="1"/>
  <c r="D1241" i="11" s="1"/>
  <c r="J1453" i="11"/>
  <c r="D1453" i="11" a="1"/>
  <c r="D1453" i="11" s="1"/>
  <c r="J1572" i="11"/>
  <c r="D1572" i="11" a="1"/>
  <c r="D1572" i="11" s="1"/>
  <c r="J1576" i="11"/>
  <c r="D1576" i="11" a="1"/>
  <c r="D1576" i="11" s="1"/>
  <c r="J1579" i="11"/>
  <c r="D1579" i="11" a="1"/>
  <c r="D1579" i="11" s="1"/>
  <c r="D1601" i="11" a="1"/>
  <c r="D1601" i="11" s="1"/>
  <c r="J1601" i="11"/>
  <c r="J1607" i="11"/>
  <c r="D1607" i="11" a="1"/>
  <c r="D1607" i="11" s="1"/>
  <c r="J1626" i="11"/>
  <c r="D1626" i="11" a="1"/>
  <c r="D1626" i="11" s="1"/>
  <c r="J1634" i="11"/>
  <c r="D1634" i="11" a="1"/>
  <c r="D1634" i="11" s="1"/>
  <c r="J1647" i="11"/>
  <c r="D1647" i="11" a="1"/>
  <c r="D1647" i="11" s="1"/>
  <c r="D1651" i="11" a="1"/>
  <c r="D1651" i="11" s="1"/>
  <c r="J1651" i="11"/>
  <c r="J1661" i="11"/>
  <c r="D1661" i="11" a="1"/>
  <c r="D1661" i="11" s="1"/>
  <c r="J1666" i="11"/>
  <c r="D1666" i="11" a="1"/>
  <c r="D1666" i="11" s="1"/>
  <c r="D1669" i="11" a="1"/>
  <c r="D1669" i="11" s="1"/>
  <c r="J1669" i="11"/>
  <c r="J1677" i="11"/>
  <c r="D1677" i="11" a="1"/>
  <c r="D1677" i="11" s="1"/>
  <c r="D1694" i="11" a="1"/>
  <c r="D1694" i="11" s="1"/>
  <c r="J1694" i="11"/>
  <c r="D1697" i="11" a="1"/>
  <c r="D1697" i="11" s="1"/>
  <c r="J1697" i="11"/>
  <c r="D1699" i="11" a="1"/>
  <c r="D1699" i="11" s="1"/>
  <c r="J1699" i="11"/>
  <c r="D1700" i="11" a="1"/>
  <c r="D1700" i="11" s="1"/>
  <c r="J1700" i="11"/>
  <c r="D1704" i="11" a="1"/>
  <c r="D1704" i="11" s="1"/>
  <c r="J1704" i="11"/>
  <c r="D1706" i="11" a="1"/>
  <c r="D1706" i="11" s="1"/>
  <c r="J1706" i="11"/>
  <c r="D1708" i="11" a="1"/>
  <c r="D1708" i="11" s="1"/>
  <c r="J1708" i="11"/>
  <c r="J1734" i="11"/>
  <c r="D1734" i="11" a="1"/>
  <c r="D1734" i="11" s="1"/>
  <c r="J1751" i="11"/>
  <c r="D1751" i="11" a="1"/>
  <c r="D1751" i="11" s="1"/>
  <c r="D1754" i="11" a="1"/>
  <c r="D1754" i="11" s="1"/>
  <c r="J1754" i="11"/>
  <c r="J1755" i="11"/>
  <c r="D1755" i="11" a="1"/>
  <c r="D1755" i="11" s="1"/>
  <c r="D1771" i="11" a="1"/>
  <c r="D1771" i="11" s="1"/>
  <c r="J1771" i="11"/>
  <c r="J1773" i="11"/>
  <c r="D1773" i="11" a="1"/>
  <c r="D1773" i="11" s="1"/>
  <c r="J1775" i="11"/>
  <c r="D1775" i="11" a="1"/>
  <c r="D1775" i="11" s="1"/>
  <c r="D1777" i="11" a="1"/>
  <c r="D1777" i="11" s="1"/>
  <c r="J1777" i="11"/>
  <c r="J1778" i="11"/>
  <c r="D1778" i="11" a="1"/>
  <c r="D1778" i="11" s="1"/>
  <c r="D2174" i="11" a="1"/>
  <c r="D2174" i="11" s="1"/>
  <c r="J2174" i="11"/>
  <c r="J2186" i="11"/>
  <c r="D2186" i="11" a="1"/>
  <c r="D2186" i="11" s="1"/>
  <c r="J2195" i="11"/>
  <c r="D2195" i="11" a="1"/>
  <c r="D2195" i="11" s="1"/>
  <c r="D2249" i="11" a="1"/>
  <c r="D2249" i="11" s="1"/>
  <c r="J2249" i="11"/>
  <c r="J2257" i="11"/>
  <c r="D2257" i="11" a="1"/>
  <c r="D2257" i="11" s="1"/>
  <c r="D2262" i="11" a="1"/>
  <c r="D2262" i="11" s="1"/>
  <c r="J2262" i="11"/>
  <c r="J2264" i="11"/>
  <c r="D2264" i="11" a="1"/>
  <c r="D2264" i="11" s="1"/>
  <c r="J2272" i="11"/>
  <c r="D2272" i="11" a="1"/>
  <c r="D2272" i="11" s="1"/>
  <c r="J2282" i="11"/>
  <c r="D2282" i="11" a="1"/>
  <c r="D2282" i="11" s="1"/>
  <c r="J2296" i="11"/>
  <c r="D2296" i="11" a="1"/>
  <c r="D2296" i="11" s="1"/>
  <c r="D2303" i="11" a="1"/>
  <c r="D2303" i="11" s="1"/>
  <c r="J2303" i="11"/>
  <c r="D2310" i="11" a="1"/>
  <c r="D2310" i="11" s="1"/>
  <c r="J2310" i="11"/>
  <c r="J2317" i="11"/>
  <c r="D2317" i="11" a="1"/>
  <c r="D2317" i="11" s="1"/>
  <c r="J2326" i="11"/>
  <c r="D2326" i="11" a="1"/>
  <c r="D2326" i="11" s="1"/>
  <c r="J2332" i="11"/>
  <c r="D2332" i="11" a="1"/>
  <c r="D2332" i="11" s="1"/>
  <c r="J2337" i="11"/>
  <c r="D2337" i="11" a="1"/>
  <c r="D2337" i="11" s="1"/>
  <c r="D2339" i="11" a="1"/>
  <c r="D2339" i="11" s="1"/>
  <c r="J2339" i="11"/>
  <c r="J2341" i="11"/>
  <c r="D2341" i="11" a="1"/>
  <c r="D2341" i="11" s="1"/>
  <c r="J2346" i="11"/>
  <c r="D2346" i="11" a="1"/>
  <c r="D2346" i="11" s="1"/>
  <c r="D2348" i="11" a="1"/>
  <c r="D2348" i="11" s="1"/>
  <c r="J2348" i="11"/>
  <c r="D2366" i="11" a="1"/>
  <c r="D2366" i="11" s="1"/>
  <c r="J2366" i="11"/>
  <c r="D2371" i="11" a="1"/>
  <c r="D2371" i="11" s="1"/>
  <c r="J2371" i="11"/>
  <c r="D2381" i="11" a="1"/>
  <c r="D2381" i="11" s="1"/>
  <c r="J2381" i="11"/>
  <c r="D2389" i="11" a="1"/>
  <c r="D2389" i="11" s="1"/>
  <c r="J2389" i="11"/>
  <c r="J2396" i="11"/>
  <c r="D2396" i="11" a="1"/>
  <c r="D2396" i="11" s="1"/>
  <c r="D2406" i="11" a="1"/>
  <c r="D2406" i="11" s="1"/>
  <c r="J2406" i="11"/>
  <c r="D2408" i="11" a="1"/>
  <c r="D2408" i="11" s="1"/>
  <c r="J2408" i="11"/>
  <c r="D2414" i="11" a="1"/>
  <c r="D2414" i="11" s="1"/>
  <c r="J2414" i="11"/>
  <c r="D2420" i="11" a="1"/>
  <c r="D2420" i="11" s="1"/>
  <c r="J2420" i="11"/>
  <c r="D2422" i="11" a="1"/>
  <c r="D2422" i="11" s="1"/>
  <c r="J2422" i="11"/>
  <c r="D2449" i="11" a="1"/>
  <c r="D2449" i="11" s="1"/>
  <c r="J2449" i="11"/>
  <c r="D2454" i="11" a="1"/>
  <c r="D2454" i="11" s="1"/>
  <c r="J2454" i="11"/>
  <c r="J2472" i="11"/>
  <c r="D2472" i="11" a="1"/>
  <c r="D2472" i="11" s="1"/>
  <c r="D2480" i="11" a="1"/>
  <c r="D2480" i="11" s="1"/>
  <c r="J2480" i="11"/>
  <c r="J2488" i="11"/>
  <c r="D2488" i="11" a="1"/>
  <c r="D2488" i="11" s="1"/>
  <c r="J2490" i="11"/>
  <c r="D2490" i="11" a="1"/>
  <c r="D2490" i="11" s="1"/>
  <c r="D2492" i="11" a="1"/>
  <c r="D2492" i="11" s="1"/>
  <c r="J2492" i="11"/>
  <c r="J2493" i="11"/>
  <c r="D2493" i="11" a="1"/>
  <c r="D2493" i="11" s="1"/>
  <c r="J2496" i="11"/>
  <c r="D2496" i="11" a="1"/>
  <c r="D2496" i="11" s="1"/>
  <c r="J2499" i="11"/>
  <c r="D2499" i="11" a="1"/>
  <c r="D2499" i="11" s="1"/>
  <c r="D2501" i="11" a="1"/>
  <c r="D2501" i="11" s="1"/>
  <c r="J2501" i="11"/>
  <c r="D2513" i="11" a="1"/>
  <c r="D2513" i="11" s="1"/>
  <c r="J2513" i="11"/>
  <c r="J2516" i="11"/>
  <c r="D2516" i="11" a="1"/>
  <c r="D2516" i="11" s="1"/>
  <c r="D2541" i="11" a="1"/>
  <c r="D2541" i="11" s="1"/>
  <c r="J2541" i="11"/>
  <c r="D2545" i="11" a="1"/>
  <c r="D2545" i="11" s="1"/>
  <c r="J2545" i="11"/>
  <c r="J2553" i="11"/>
  <c r="D2553" i="11" a="1"/>
  <c r="D2553" i="11" s="1"/>
  <c r="J2555" i="11"/>
  <c r="D2555" i="11" a="1"/>
  <c r="D2555" i="11" s="1"/>
  <c r="D2557" i="11" a="1"/>
  <c r="D2557" i="11" s="1"/>
  <c r="J2557" i="11"/>
  <c r="J2570" i="11"/>
  <c r="D2570" i="11" a="1"/>
  <c r="D2570" i="11" s="1"/>
  <c r="D2572" i="11" a="1"/>
  <c r="D2572" i="11" s="1"/>
  <c r="J2572" i="11"/>
  <c r="J2576" i="11"/>
  <c r="D2576" i="11" a="1"/>
  <c r="D2576" i="11" s="1"/>
  <c r="J2580" i="11"/>
  <c r="D2580" i="11" a="1"/>
  <c r="D2580" i="11" s="1"/>
  <c r="J2584" i="11"/>
  <c r="D2584" i="11" a="1"/>
  <c r="D2584" i="11" s="1"/>
  <c r="J2586" i="11"/>
  <c r="D2586" i="11" a="1"/>
  <c r="D2586" i="11" s="1"/>
  <c r="D2588" i="11" a="1"/>
  <c r="D2588" i="11" s="1"/>
  <c r="J2588" i="11"/>
  <c r="D2590" i="11" a="1"/>
  <c r="D2590" i="11" s="1"/>
  <c r="J2590" i="11"/>
  <c r="D3014" i="11" a="1"/>
  <c r="D3014" i="11" s="1"/>
  <c r="J3014" i="11"/>
  <c r="D3018" i="11" a="1"/>
  <c r="D3018" i="11" s="1"/>
  <c r="J3018" i="11"/>
  <c r="D3021" i="11" a="1"/>
  <c r="D3021" i="11" s="1"/>
  <c r="J3021" i="11"/>
  <c r="J3032" i="11"/>
  <c r="D3032" i="11" a="1"/>
  <c r="D3032" i="11" s="1"/>
  <c r="J3036" i="11"/>
  <c r="D3036" i="11" a="1"/>
  <c r="D3036" i="11" s="1"/>
  <c r="D3044" i="11" a="1"/>
  <c r="D3044" i="11" s="1"/>
  <c r="J3044" i="11"/>
  <c r="J3057" i="11"/>
  <c r="D3057" i="11" a="1"/>
  <c r="D3057" i="11" s="1"/>
  <c r="J3059" i="11"/>
  <c r="D3059" i="11" a="1"/>
  <c r="D3059" i="11" s="1"/>
  <c r="D3061" i="11" a="1"/>
  <c r="D3061" i="11" s="1"/>
  <c r="J3061" i="11"/>
  <c r="J3081" i="11"/>
  <c r="D3081" i="11" a="1"/>
  <c r="D3081" i="11" s="1"/>
  <c r="D3088" i="11" a="1"/>
  <c r="D3088" i="11" s="1"/>
  <c r="J3088" i="11"/>
  <c r="J3101" i="11"/>
  <c r="D3101" i="11" a="1"/>
  <c r="D3101" i="11" s="1"/>
  <c r="D3104" i="11" a="1"/>
  <c r="D3104" i="11" s="1"/>
  <c r="J3104" i="11"/>
  <c r="J3117" i="11"/>
  <c r="D3117" i="11" a="1"/>
  <c r="D3117" i="11" s="1"/>
  <c r="J3119" i="11"/>
  <c r="D3119" i="11" a="1"/>
  <c r="D3119" i="11" s="1"/>
  <c r="J3122" i="11"/>
  <c r="D3122" i="11" a="1"/>
  <c r="D3122" i="11" s="1"/>
  <c r="J3186" i="11"/>
  <c r="D3186" i="11" a="1"/>
  <c r="D3186" i="11" s="1"/>
  <c r="D3187" i="11" a="1"/>
  <c r="D3187" i="11" s="1"/>
  <c r="J3187" i="11"/>
  <c r="D3205" i="11" a="1"/>
  <c r="D3205" i="11" s="1"/>
  <c r="J3205" i="11"/>
  <c r="D3218" i="11" a="1"/>
  <c r="D3218" i="11" s="1"/>
  <c r="J3218" i="11"/>
  <c r="D3220" i="11" a="1"/>
  <c r="D3220" i="11" s="1"/>
  <c r="J3220" i="11"/>
  <c r="D3223" i="11" a="1"/>
  <c r="D3223" i="11" s="1"/>
  <c r="J3223" i="11"/>
  <c r="J3226" i="11"/>
  <c r="D3226" i="11" a="1"/>
  <c r="D3226" i="11" s="1"/>
  <c r="J3234" i="11"/>
  <c r="D3234" i="11" a="1"/>
  <c r="D3234" i="11" s="1"/>
  <c r="J3241" i="11"/>
  <c r="D3241" i="11" a="1"/>
  <c r="D3241" i="11" s="1"/>
  <c r="J3259" i="11"/>
  <c r="D3259" i="11" a="1"/>
  <c r="D3259" i="11" s="1"/>
  <c r="J3266" i="11"/>
  <c r="D3266" i="11" a="1"/>
  <c r="D3266" i="11" s="1"/>
  <c r="D3270" i="11" a="1"/>
  <c r="D3270" i="11" s="1"/>
  <c r="J3270" i="11"/>
  <c r="D3280" i="11" a="1"/>
  <c r="D3280" i="11" s="1"/>
  <c r="J3280" i="11"/>
  <c r="D3283" i="11" a="1"/>
  <c r="D3283" i="11" s="1"/>
  <c r="J3283" i="11"/>
  <c r="D3286" i="11" a="1"/>
  <c r="D3286" i="11" s="1"/>
  <c r="J3286" i="11"/>
  <c r="D3288" i="11" a="1"/>
  <c r="D3288" i="11" s="1"/>
  <c r="J3288" i="11"/>
  <c r="D3294" i="11" a="1"/>
  <c r="D3294" i="11" s="1"/>
  <c r="J3294" i="11"/>
  <c r="J3297" i="11"/>
  <c r="D3297" i="11" a="1"/>
  <c r="D3297" i="11" s="1"/>
  <c r="D3307" i="11" a="1"/>
  <c r="D3307" i="11" s="1"/>
  <c r="J3307" i="11"/>
  <c r="D3310" i="11" a="1"/>
  <c r="D3310" i="11" s="1"/>
  <c r="J3310" i="11"/>
  <c r="D3326" i="11" a="1"/>
  <c r="D3326" i="11" s="1"/>
  <c r="J3326" i="11"/>
  <c r="J3344" i="11"/>
  <c r="D3344" i="11" a="1"/>
  <c r="D3344" i="11" s="1"/>
  <c r="J3358" i="11"/>
  <c r="D3358" i="11" a="1"/>
  <c r="D3358" i="11" s="1"/>
  <c r="J3367" i="11"/>
  <c r="D3367" i="11" a="1"/>
  <c r="D3367" i="11" s="1"/>
  <c r="D3369" i="11" a="1"/>
  <c r="D3369" i="11" s="1"/>
  <c r="J3369" i="11"/>
  <c r="D3372" i="11" a="1"/>
  <c r="D3372" i="11" s="1"/>
  <c r="J3372" i="11"/>
  <c r="D3373" i="11" a="1"/>
  <c r="D3373" i="11" s="1"/>
  <c r="J3373" i="11"/>
  <c r="D3379" i="11" a="1"/>
  <c r="D3379" i="11" s="1"/>
  <c r="J3379" i="11"/>
  <c r="D3384" i="11" a="1"/>
  <c r="D3384" i="11" s="1"/>
  <c r="J3384" i="11"/>
  <c r="J3399" i="11"/>
  <c r="D3399" i="11" a="1"/>
  <c r="D3399" i="11" s="1"/>
  <c r="D3405" i="11" a="1"/>
  <c r="D3405" i="11" s="1"/>
  <c r="J3405" i="11"/>
  <c r="D3413" i="11" a="1"/>
  <c r="D3413" i="11" s="1"/>
  <c r="J3413" i="11"/>
  <c r="J3415" i="11"/>
  <c r="D3415" i="11" a="1"/>
  <c r="D3415" i="11" s="1"/>
  <c r="J3416" i="11"/>
  <c r="D3416" i="11" a="1"/>
  <c r="D3416" i="11" s="1"/>
  <c r="J3422" i="11"/>
  <c r="D3422" i="11" a="1"/>
  <c r="D3422" i="11" s="1"/>
  <c r="J3432" i="11"/>
  <c r="D3432" i="11" a="1"/>
  <c r="D3432" i="11" s="1"/>
  <c r="J3439" i="11"/>
  <c r="D3439" i="11" a="1"/>
  <c r="D3439" i="11" s="1"/>
  <c r="J3442" i="11"/>
  <c r="D3442" i="11" a="1"/>
  <c r="D3442" i="11" s="1"/>
  <c r="D3452" i="11" a="1"/>
  <c r="D3452" i="11" s="1"/>
  <c r="J3452" i="11"/>
  <c r="D3458" i="11" a="1"/>
  <c r="D3458" i="11" s="1"/>
  <c r="J3458" i="11"/>
  <c r="J3462" i="11"/>
  <c r="D3462" i="11" a="1"/>
  <c r="D3462" i="11" s="1"/>
  <c r="J3463" i="11"/>
  <c r="D3463" i="11" a="1"/>
  <c r="D3463" i="11" s="1"/>
  <c r="D3464" i="11" a="1"/>
  <c r="D3464" i="11" s="1"/>
  <c r="J3464" i="11"/>
  <c r="D3472" i="11" a="1"/>
  <c r="D3472" i="11" s="1"/>
  <c r="J3472" i="11"/>
  <c r="J3792" i="11"/>
  <c r="D3792" i="11" a="1"/>
  <c r="D3792" i="11" s="1"/>
  <c r="D3794" i="11" a="1"/>
  <c r="D3794" i="11" s="1"/>
  <c r="J3794" i="11"/>
  <c r="D3806" i="11" a="1"/>
  <c r="D3806" i="11" s="1"/>
  <c r="J3806" i="11"/>
  <c r="J3817" i="11"/>
  <c r="D3817" i="11" a="1"/>
  <c r="D3817" i="11" s="1"/>
  <c r="J3819" i="11"/>
  <c r="D3819" i="11" a="1"/>
  <c r="D3819" i="11" s="1"/>
  <c r="J3829" i="11"/>
  <c r="D3829" i="11" a="1"/>
  <c r="D3829" i="11" s="1"/>
  <c r="J3836" i="11"/>
  <c r="D3836" i="11" a="1"/>
  <c r="D3836" i="11" s="1"/>
  <c r="J3853" i="11"/>
  <c r="D3853" i="11" a="1"/>
  <c r="D3853" i="11" s="1"/>
  <c r="D3722" i="11" a="1"/>
  <c r="D3722" i="11" s="1"/>
  <c r="J3722" i="11"/>
  <c r="D110" i="11" a="1"/>
  <c r="D110" i="11" s="1"/>
  <c r="J110" i="11"/>
  <c r="D166" i="11" a="1"/>
  <c r="D166" i="11" s="1"/>
  <c r="J166" i="11"/>
  <c r="J3883" i="11"/>
  <c r="D3883" i="11" a="1"/>
  <c r="D3883" i="11" s="1"/>
  <c r="J3888" i="11"/>
  <c r="D3888" i="11" a="1"/>
  <c r="D3888" i="11" s="1"/>
  <c r="J3896" i="11"/>
  <c r="D3896" i="11" a="1"/>
  <c r="D3896" i="11" s="1"/>
  <c r="J3897" i="11"/>
  <c r="D3897" i="11" a="1"/>
  <c r="D3897" i="11" s="1"/>
  <c r="J3904" i="11"/>
  <c r="D3904" i="11" a="1"/>
  <c r="D3904" i="11" s="1"/>
  <c r="J3909" i="11"/>
  <c r="D3909" i="11" a="1"/>
  <c r="D3909" i="11" s="1"/>
  <c r="J3913" i="11"/>
  <c r="D3913" i="11" a="1"/>
  <c r="D3913" i="11" s="1"/>
  <c r="J3916" i="11"/>
  <c r="D3916" i="11" a="1"/>
  <c r="D3916" i="11" s="1"/>
  <c r="J3921" i="11"/>
  <c r="D3921" i="11" a="1"/>
  <c r="D3921" i="11" s="1"/>
  <c r="J3939" i="11"/>
  <c r="D3939" i="11" a="1"/>
  <c r="D3939" i="11" s="1"/>
  <c r="J3959" i="11"/>
  <c r="D3959" i="11" a="1"/>
  <c r="D3959" i="11" s="1"/>
  <c r="D3964" i="11" a="1"/>
  <c r="D3964" i="11" s="1"/>
  <c r="J3964" i="11"/>
  <c r="D3976" i="11" a="1"/>
  <c r="D3976" i="11" s="1"/>
  <c r="J3976" i="11"/>
  <c r="D4005" i="11" a="1"/>
  <c r="D4005" i="11" s="1"/>
  <c r="J4005" i="11"/>
  <c r="D4019" i="11" a="1"/>
  <c r="D4019" i="11" s="1"/>
  <c r="J4019" i="11"/>
  <c r="J4034" i="11"/>
  <c r="D4034" i="11" a="1"/>
  <c r="D4034" i="11" s="1"/>
  <c r="J4037" i="11"/>
  <c r="D4037" i="11" a="1"/>
  <c r="D4037" i="11" s="1"/>
  <c r="J4058" i="11"/>
  <c r="D4058" i="11" a="1"/>
  <c r="D4058" i="11" s="1"/>
  <c r="J4063" i="11"/>
  <c r="D4063" i="11" a="1"/>
  <c r="D4063" i="11" s="1"/>
  <c r="D4072" i="11" a="1"/>
  <c r="D4072" i="11" s="1"/>
  <c r="J4072" i="11"/>
  <c r="D4080" i="11" a="1"/>
  <c r="D4080" i="11" s="1"/>
  <c r="J4080" i="11"/>
  <c r="D4514" i="11" a="1"/>
  <c r="D4514" i="11" s="1"/>
  <c r="J4514" i="11"/>
  <c r="D4519" i="11" a="1"/>
  <c r="D4519" i="11" s="1"/>
  <c r="J4519" i="11"/>
  <c r="D4557" i="11" a="1"/>
  <c r="D4557" i="11" s="1"/>
  <c r="J4557" i="11"/>
  <c r="D4562" i="11" a="1"/>
  <c r="D4562" i="11" s="1"/>
  <c r="J4562" i="11"/>
  <c r="D4565" i="11" a="1"/>
  <c r="D4565" i="11" s="1"/>
  <c r="J4565" i="11"/>
  <c r="D4581" i="11" a="1"/>
  <c r="D4581" i="11" s="1"/>
  <c r="J4581" i="11"/>
  <c r="D4662" i="11" a="1"/>
  <c r="D4662" i="11" s="1"/>
  <c r="J4662" i="11"/>
  <c r="J4665" i="11"/>
  <c r="D4665" i="11" a="1"/>
  <c r="D4665" i="11" s="1"/>
  <c r="D4668" i="11" a="1"/>
  <c r="D4668" i="11" s="1"/>
  <c r="J4668" i="11"/>
  <c r="D4671" i="11" a="1"/>
  <c r="D4671" i="11" s="1"/>
  <c r="J4671" i="11"/>
  <c r="J4673" i="11"/>
  <c r="D4673" i="11" a="1"/>
  <c r="D4673" i="11" s="1"/>
  <c r="D4676" i="11" a="1"/>
  <c r="D4676" i="11" s="1"/>
  <c r="J4676" i="11"/>
  <c r="J4680" i="11"/>
  <c r="D4680" i="11" a="1"/>
  <c r="D4680" i="11" s="1"/>
  <c r="J4682" i="11"/>
  <c r="D4682" i="11" a="1"/>
  <c r="D4682" i="11" s="1"/>
  <c r="J4716" i="11"/>
  <c r="D4716" i="11" a="1"/>
  <c r="D4716" i="11" s="1"/>
  <c r="D4719" i="11" a="1"/>
  <c r="D4719" i="11" s="1"/>
  <c r="J4719" i="11"/>
  <c r="J4726" i="11"/>
  <c r="D4726" i="11" a="1"/>
  <c r="D4726" i="11" s="1"/>
  <c r="D4732" i="11" a="1"/>
  <c r="D4732" i="11" s="1"/>
  <c r="J4732" i="11"/>
  <c r="J4751" i="11"/>
  <c r="D4751" i="11" a="1"/>
  <c r="D4751" i="11" s="1"/>
  <c r="J4763" i="11"/>
  <c r="D4763" i="11" a="1"/>
  <c r="D4763" i="11" s="1"/>
  <c r="J4784" i="11"/>
  <c r="D4784" i="11" a="1"/>
  <c r="D4784" i="11" s="1"/>
  <c r="J4787" i="11"/>
  <c r="D4787" i="11" a="1"/>
  <c r="D4787" i="11" s="1"/>
  <c r="J4829" i="11"/>
  <c r="D4829" i="11" a="1"/>
  <c r="D4829" i="11" s="1"/>
  <c r="J4835" i="11"/>
  <c r="D4835" i="11" a="1"/>
  <c r="D4835" i="11" s="1"/>
  <c r="D4843" i="11" a="1"/>
  <c r="D4843" i="11" s="1"/>
  <c r="J4843" i="11"/>
  <c r="D4848" i="11" a="1"/>
  <c r="D4848" i="11" s="1"/>
  <c r="J4848" i="11"/>
  <c r="D4854" i="11" a="1"/>
  <c r="D4854" i="11" s="1"/>
  <c r="J4854" i="11"/>
  <c r="J4879" i="11"/>
  <c r="D4879" i="11" a="1"/>
  <c r="D4879" i="11" s="1"/>
  <c r="D4899" i="11" a="1"/>
  <c r="D4899" i="11" s="1"/>
  <c r="J4899" i="11"/>
  <c r="J4907" i="11"/>
  <c r="D4907" i="11" a="1"/>
  <c r="D4907" i="11" s="1"/>
  <c r="D4910" i="11" a="1"/>
  <c r="D4910" i="11" s="1"/>
  <c r="J4910" i="11"/>
  <c r="D4921" i="11" a="1"/>
  <c r="D4921" i="11" s="1"/>
  <c r="J4921" i="11"/>
  <c r="D4930" i="11" a="1"/>
  <c r="D4930" i="11" s="1"/>
  <c r="J4930" i="11"/>
  <c r="D4933" i="11" a="1"/>
  <c r="D4933" i="11" s="1"/>
  <c r="J4933" i="11"/>
  <c r="D132" i="11" a="1"/>
  <c r="D132" i="11" s="1"/>
  <c r="J132" i="11"/>
  <c r="D133" i="11" a="1"/>
  <c r="D133" i="11" s="1"/>
  <c r="J133" i="11"/>
  <c r="D134" i="11" a="1"/>
  <c r="D134" i="11" s="1"/>
  <c r="J134" i="11"/>
  <c r="J135" i="11"/>
  <c r="D135" i="11" a="1"/>
  <c r="D135" i="11" s="1"/>
  <c r="D136" i="11" a="1"/>
  <c r="D136" i="11" s="1"/>
  <c r="J136" i="11"/>
  <c r="D137" i="11" a="1"/>
  <c r="D137" i="11" s="1"/>
  <c r="J137" i="11"/>
  <c r="J138" i="11"/>
  <c r="D138" i="11" a="1"/>
  <c r="D138" i="11" s="1"/>
  <c r="D139" i="11" a="1"/>
  <c r="D139" i="11" s="1"/>
  <c r="J139" i="11"/>
  <c r="J161" i="11"/>
  <c r="D161" i="11" a="1"/>
  <c r="D161" i="11" s="1"/>
  <c r="J164" i="11"/>
  <c r="D164" i="11" a="1"/>
  <c r="D164" i="11" s="1"/>
  <c r="J165" i="11"/>
  <c r="D165" i="11" a="1"/>
  <c r="D165" i="11" s="1"/>
  <c r="J491" i="11"/>
  <c r="D491" i="11" a="1"/>
  <c r="D491" i="11" s="1"/>
  <c r="J495" i="11"/>
  <c r="D495" i="11" a="1"/>
  <c r="D495" i="11" s="1"/>
  <c r="D500" i="11" a="1"/>
  <c r="D500" i="11" s="1"/>
  <c r="J500" i="11"/>
  <c r="D507" i="11" a="1"/>
  <c r="D507" i="11" s="1"/>
  <c r="J507" i="11"/>
  <c r="J517" i="11"/>
  <c r="D517" i="11" a="1"/>
  <c r="D517" i="11" s="1"/>
  <c r="J520" i="11"/>
  <c r="D520" i="11" a="1"/>
  <c r="D520" i="11" s="1"/>
  <c r="J522" i="11"/>
  <c r="D522" i="11" a="1"/>
  <c r="D522" i="11" s="1"/>
  <c r="D593" i="11" a="1"/>
  <c r="D593" i="11" s="1"/>
  <c r="J593" i="11"/>
  <c r="J596" i="11"/>
  <c r="D596" i="11" a="1"/>
  <c r="D596" i="11" s="1"/>
  <c r="J597" i="11"/>
  <c r="D597" i="11" a="1"/>
  <c r="D597" i="11" s="1"/>
  <c r="J604" i="11"/>
  <c r="D604" i="11" a="1"/>
  <c r="D604" i="11" s="1"/>
  <c r="J605" i="11"/>
  <c r="D605" i="11" a="1"/>
  <c r="D605" i="11" s="1"/>
  <c r="J608" i="11"/>
  <c r="D608" i="11" a="1"/>
  <c r="D608" i="11" s="1"/>
  <c r="D613" i="11" a="1"/>
  <c r="D613" i="11" s="1"/>
  <c r="J613" i="11"/>
  <c r="D614" i="11" a="1"/>
  <c r="D614" i="11" s="1"/>
  <c r="J614" i="11"/>
  <c r="D619" i="11" a="1"/>
  <c r="D619" i="11" s="1"/>
  <c r="J619" i="11"/>
  <c r="D622" i="11" a="1"/>
  <c r="D622" i="11" s="1"/>
  <c r="J622" i="11"/>
  <c r="D627" i="11" a="1"/>
  <c r="D627" i="11" s="1"/>
  <c r="J627" i="11"/>
  <c r="J628" i="11"/>
  <c r="D628" i="11" a="1"/>
  <c r="D628" i="11" s="1"/>
  <c r="J661" i="11"/>
  <c r="D661" i="11" a="1"/>
  <c r="D661" i="11" s="1"/>
  <c r="J664" i="11"/>
  <c r="D664" i="11" a="1"/>
  <c r="D664" i="11" s="1"/>
  <c r="J667" i="11"/>
  <c r="D667" i="11" a="1"/>
  <c r="D667" i="11" s="1"/>
  <c r="J669" i="11"/>
  <c r="D669" i="11" a="1"/>
  <c r="D669" i="11" s="1"/>
  <c r="J671" i="11"/>
  <c r="D671" i="11" a="1"/>
  <c r="D671" i="11" s="1"/>
  <c r="D682" i="11" a="1"/>
  <c r="D682" i="11" s="1"/>
  <c r="J682" i="11"/>
  <c r="J688" i="11"/>
  <c r="D688" i="11" a="1"/>
  <c r="D688" i="11" s="1"/>
  <c r="D701" i="11" a="1"/>
  <c r="D701" i="11" s="1"/>
  <c r="J701" i="11"/>
  <c r="D713" i="11" a="1"/>
  <c r="D713" i="11" s="1"/>
  <c r="J713" i="11"/>
  <c r="D732" i="11" a="1"/>
  <c r="D732" i="11" s="1"/>
  <c r="J732" i="11"/>
  <c r="J739" i="11"/>
  <c r="D739" i="11" a="1"/>
  <c r="D739" i="11" s="1"/>
  <c r="J743" i="11"/>
  <c r="D743" i="11" a="1"/>
  <c r="D743" i="11" s="1"/>
  <c r="D745" i="11" a="1"/>
  <c r="D745" i="11" s="1"/>
  <c r="J745" i="11"/>
  <c r="J751" i="11"/>
  <c r="D751" i="11" a="1"/>
  <c r="D751" i="11" s="1"/>
  <c r="D775" i="11" a="1"/>
  <c r="D775" i="11" s="1"/>
  <c r="J775" i="11"/>
  <c r="J777" i="11"/>
  <c r="D777" i="11" a="1"/>
  <c r="D777" i="11" s="1"/>
  <c r="D781" i="11" a="1"/>
  <c r="D781" i="11" s="1"/>
  <c r="J781" i="11"/>
  <c r="J804" i="11"/>
  <c r="D804" i="11" a="1"/>
  <c r="D804" i="11" s="1"/>
  <c r="J835" i="11"/>
  <c r="D835" i="11" a="1"/>
  <c r="D835" i="11" s="1"/>
  <c r="D840" i="11" a="1"/>
  <c r="D840" i="11" s="1"/>
  <c r="J840" i="11"/>
  <c r="J848" i="11"/>
  <c r="D848" i="11" a="1"/>
  <c r="D848" i="11" s="1"/>
  <c r="J851" i="11"/>
  <c r="D851" i="11" a="1"/>
  <c r="D851" i="11" s="1"/>
  <c r="J856" i="11"/>
  <c r="D856" i="11" a="1"/>
  <c r="D856" i="11" s="1"/>
  <c r="J871" i="11"/>
  <c r="D871" i="11" a="1"/>
  <c r="D871" i="11" s="1"/>
  <c r="J938" i="11"/>
  <c r="D938" i="11" a="1"/>
  <c r="D938" i="11" s="1"/>
  <c r="D945" i="11" a="1"/>
  <c r="D945" i="11" s="1"/>
  <c r="J945" i="11"/>
  <c r="D946" i="11" a="1"/>
  <c r="D946" i="11" s="1"/>
  <c r="J946" i="11"/>
  <c r="D949" i="11" a="1"/>
  <c r="D949" i="11" s="1"/>
  <c r="J949" i="11"/>
  <c r="J955" i="11"/>
  <c r="D955" i="11" a="1"/>
  <c r="D955" i="11" s="1"/>
  <c r="J1086" i="11"/>
  <c r="D1086" i="11" a="1"/>
  <c r="D1086" i="11" s="1"/>
  <c r="J1088" i="11"/>
  <c r="D1088" i="11" a="1"/>
  <c r="D1088" i="11" s="1"/>
  <c r="D1091" i="11" a="1"/>
  <c r="D1091" i="11" s="1"/>
  <c r="J1091" i="11"/>
  <c r="J1094" i="11"/>
  <c r="D1094" i="11" a="1"/>
  <c r="D1094" i="11" s="1"/>
  <c r="D1098" i="11" a="1"/>
  <c r="D1098" i="11" s="1"/>
  <c r="J1098" i="11"/>
  <c r="D1100" i="11" a="1"/>
  <c r="D1100" i="11" s="1"/>
  <c r="J1100" i="11"/>
  <c r="D1112" i="11" a="1"/>
  <c r="D1112" i="11" s="1"/>
  <c r="J1112" i="11"/>
  <c r="D1115" i="11" a="1"/>
  <c r="D1115" i="11" s="1"/>
  <c r="J1115" i="11"/>
  <c r="D1117" i="11" a="1"/>
  <c r="D1117" i="11" s="1"/>
  <c r="J1117" i="11"/>
  <c r="J1123" i="11"/>
  <c r="D1123" i="11" a="1"/>
  <c r="D1123" i="11" s="1"/>
  <c r="J1125" i="11"/>
  <c r="D1125" i="11" a="1"/>
  <c r="D1125" i="11" s="1"/>
  <c r="D1127" i="11" a="1"/>
  <c r="D1127" i="11" s="1"/>
  <c r="J1127" i="11"/>
  <c r="J1135" i="11"/>
  <c r="D1135" i="11" a="1"/>
  <c r="D1135" i="11" s="1"/>
  <c r="J1140" i="11"/>
  <c r="D1140" i="11" a="1"/>
  <c r="D1140" i="11" s="1"/>
  <c r="D1143" i="11" a="1"/>
  <c r="D1143" i="11" s="1"/>
  <c r="J1143" i="11"/>
  <c r="D1149" i="11" a="1"/>
  <c r="D1149" i="11" s="1"/>
  <c r="J1149" i="11"/>
  <c r="J1152" i="11"/>
  <c r="D1152" i="11" a="1"/>
  <c r="D1152" i="11" s="1"/>
  <c r="J1154" i="11"/>
  <c r="D1154" i="11" a="1"/>
  <c r="D1154" i="11" s="1"/>
  <c r="D1159" i="11" a="1"/>
  <c r="D1159" i="11" s="1"/>
  <c r="J1159" i="11"/>
  <c r="D1162" i="11" a="1"/>
  <c r="D1162" i="11" s="1"/>
  <c r="J1162" i="11"/>
  <c r="J1165" i="11"/>
  <c r="D1165" i="11" a="1"/>
  <c r="D1165" i="11" s="1"/>
  <c r="J1167" i="11"/>
  <c r="D1167" i="11" a="1"/>
  <c r="D1167" i="11" s="1"/>
  <c r="J1385" i="11"/>
  <c r="D1385" i="11" a="1"/>
  <c r="D1385" i="11" s="1"/>
  <c r="J1389" i="11"/>
  <c r="D1389" i="11" a="1"/>
  <c r="D1389" i="11" s="1"/>
  <c r="D1394" i="11" a="1"/>
  <c r="D1394" i="11" s="1"/>
  <c r="J1394" i="11"/>
  <c r="D1397" i="11" a="1"/>
  <c r="D1397" i="11" s="1"/>
  <c r="J1397" i="11"/>
  <c r="D1399" i="11" a="1"/>
  <c r="D1399" i="11" s="1"/>
  <c r="J1399" i="11"/>
  <c r="D1403" i="11" a="1"/>
  <c r="D1403" i="11" s="1"/>
  <c r="J1403" i="11"/>
  <c r="D1409" i="11" a="1"/>
  <c r="D1409" i="11" s="1"/>
  <c r="J1409" i="11"/>
  <c r="D1413" i="11" a="1"/>
  <c r="D1413" i="11" s="1"/>
  <c r="J1413" i="11"/>
  <c r="D1419" i="11" a="1"/>
  <c r="D1419" i="11" s="1"/>
  <c r="J1419" i="11"/>
  <c r="D1423" i="11" a="1"/>
  <c r="D1423" i="11" s="1"/>
  <c r="J1423" i="11"/>
  <c r="D1444" i="11" a="1"/>
  <c r="D1444" i="11" s="1"/>
  <c r="J1444" i="11"/>
  <c r="J1450" i="11"/>
  <c r="D1450" i="11" a="1"/>
  <c r="D1450" i="11" s="1"/>
  <c r="J1452" i="11"/>
  <c r="D1452" i="11" a="1"/>
  <c r="D1452" i="11" s="1"/>
  <c r="J1455" i="11"/>
  <c r="D1455" i="11" a="1"/>
  <c r="D1455" i="11" s="1"/>
  <c r="J1464" i="11"/>
  <c r="D1464" i="11" a="1"/>
  <c r="D1464" i="11" s="1"/>
  <c r="J1468" i="11"/>
  <c r="D1468" i="11" a="1"/>
  <c r="D1468" i="11" s="1"/>
  <c r="J1469" i="11"/>
  <c r="D1469" i="11" a="1"/>
  <c r="D1469" i="11" s="1"/>
  <c r="D1471" i="11" a="1"/>
  <c r="D1471" i="11" s="1"/>
  <c r="J1471" i="11"/>
  <c r="D1472" i="11" a="1"/>
  <c r="D1472" i="11" s="1"/>
  <c r="J1472" i="11"/>
  <c r="J1474" i="11"/>
  <c r="D1474" i="11" a="1"/>
  <c r="D1474" i="11" s="1"/>
  <c r="J1476" i="11"/>
  <c r="D1476" i="11" a="1"/>
  <c r="D1476" i="11" s="1"/>
  <c r="D1479" i="11" a="1"/>
  <c r="D1479" i="11" s="1"/>
  <c r="J1479" i="11"/>
  <c r="J1481" i="11"/>
  <c r="D1481" i="11" a="1"/>
  <c r="D1481" i="11" s="1"/>
  <c r="J1492" i="11"/>
  <c r="D1492" i="11" a="1"/>
  <c r="D1492" i="11" s="1"/>
  <c r="D1494" i="11" a="1"/>
  <c r="D1494" i="11" s="1"/>
  <c r="J1494" i="11"/>
  <c r="D1698" i="11" a="1"/>
  <c r="D1698" i="11" s="1"/>
  <c r="J1698" i="11"/>
  <c r="D1748" i="11" a="1"/>
  <c r="D1748" i="11" s="1"/>
  <c r="J1748" i="11"/>
  <c r="J1753" i="11"/>
  <c r="D1753" i="11" a="1"/>
  <c r="D1753" i="11" s="1"/>
  <c r="D1766" i="11" a="1"/>
  <c r="D1766" i="11" s="1"/>
  <c r="J1766" i="11"/>
  <c r="J1807" i="11"/>
  <c r="D1807" i="11" a="1"/>
  <c r="D1807" i="11" s="1"/>
  <c r="D1808" i="11" a="1"/>
  <c r="D1808" i="11" s="1"/>
  <c r="J1808" i="11"/>
  <c r="D1811" i="11" a="1"/>
  <c r="D1811" i="11" s="1"/>
  <c r="J1811" i="11"/>
  <c r="D1982" i="11" a="1"/>
  <c r="D1982" i="11" s="1"/>
  <c r="J1982" i="11"/>
  <c r="D1984" i="11" a="1"/>
  <c r="D1984" i="11" s="1"/>
  <c r="J1984" i="11"/>
  <c r="D1987" i="11" a="1"/>
  <c r="D1987" i="11" s="1"/>
  <c r="J1987" i="11"/>
  <c r="D1989" i="11" a="1"/>
  <c r="D1989" i="11" s="1"/>
  <c r="J1989" i="11"/>
  <c r="J2017" i="11"/>
  <c r="D2017" i="11" a="1"/>
  <c r="D2017" i="11" s="1"/>
  <c r="D2019" i="11" a="1"/>
  <c r="D2019" i="11" s="1"/>
  <c r="J2019" i="11"/>
  <c r="D2021" i="11" a="1"/>
  <c r="D2021" i="11" s="1"/>
  <c r="J2021" i="11"/>
  <c r="J2023" i="11"/>
  <c r="D2023" i="11" a="1"/>
  <c r="D2023" i="11" s="1"/>
  <c r="J2024" i="11"/>
  <c r="D2024" i="11" a="1"/>
  <c r="D2024" i="11" s="1"/>
  <c r="D2027" i="11" a="1"/>
  <c r="D2027" i="11" s="1"/>
  <c r="J2027" i="11"/>
  <c r="D2035" i="11" a="1"/>
  <c r="D2035" i="11" s="1"/>
  <c r="J2035" i="11"/>
  <c r="J2056" i="11"/>
  <c r="D2056" i="11" a="1"/>
  <c r="D2056" i="11" s="1"/>
  <c r="J2071" i="11"/>
  <c r="D2071" i="11" a="1"/>
  <c r="D2071" i="11" s="1"/>
  <c r="D2080" i="11" a="1"/>
  <c r="D2080" i="11" s="1"/>
  <c r="J2080" i="11"/>
  <c r="J2116" i="11"/>
  <c r="D2116" i="11" a="1"/>
  <c r="D2116" i="11" s="1"/>
  <c r="D2117" i="11" a="1"/>
  <c r="D2117" i="11" s="1"/>
  <c r="J2117" i="11"/>
  <c r="J2119" i="11"/>
  <c r="D2119" i="11" a="1"/>
  <c r="D2119" i="11" s="1"/>
  <c r="D2122" i="11" a="1"/>
  <c r="D2122" i="11" s="1"/>
  <c r="J2122" i="11"/>
  <c r="J2132" i="11"/>
  <c r="D2132" i="11" a="1"/>
  <c r="D2132" i="11" s="1"/>
  <c r="J2138" i="11"/>
  <c r="D2138" i="11" a="1"/>
  <c r="D2138" i="11" s="1"/>
  <c r="J2140" i="11"/>
  <c r="D2140" i="11" a="1"/>
  <c r="D2140" i="11" s="1"/>
  <c r="J2142" i="11"/>
  <c r="D2142" i="11" a="1"/>
  <c r="D2142" i="11" s="1"/>
  <c r="D2208" i="11" a="1"/>
  <c r="D2208" i="11" s="1"/>
  <c r="J2208" i="11"/>
  <c r="J2211" i="11"/>
  <c r="D2211" i="11" a="1"/>
  <c r="D2211" i="11" s="1"/>
  <c r="J2224" i="11"/>
  <c r="D2224" i="11" a="1"/>
  <c r="D2224" i="11" s="1"/>
  <c r="J2291" i="11"/>
  <c r="D2291" i="11" a="1"/>
  <c r="D2291" i="11" s="1"/>
  <c r="J2304" i="11"/>
  <c r="D2304" i="11" a="1"/>
  <c r="D2304" i="11" s="1"/>
  <c r="J2313" i="11"/>
  <c r="D2313" i="11" a="1"/>
  <c r="D2313" i="11" s="1"/>
  <c r="D2331" i="11" a="1"/>
  <c r="D2331" i="11" s="1"/>
  <c r="J2331" i="11"/>
  <c r="D2350" i="11" a="1"/>
  <c r="D2350" i="11" s="1"/>
  <c r="J2350" i="11"/>
  <c r="J2365" i="11"/>
  <c r="D2365" i="11" a="1"/>
  <c r="D2365" i="11" s="1"/>
  <c r="D2376" i="11" a="1"/>
  <c r="D2376" i="11" s="1"/>
  <c r="J2376" i="11"/>
  <c r="D2380" i="11" a="1"/>
  <c r="D2380" i="11" s="1"/>
  <c r="J2380" i="11"/>
  <c r="J2386" i="11"/>
  <c r="D2386" i="11" a="1"/>
  <c r="D2386" i="11" s="1"/>
  <c r="D2391" i="11" a="1"/>
  <c r="D2391" i="11" s="1"/>
  <c r="J2391" i="11"/>
  <c r="J2394" i="11"/>
  <c r="D2394" i="11" a="1"/>
  <c r="D2394" i="11" s="1"/>
  <c r="J2520" i="11"/>
  <c r="D2520" i="11" a="1"/>
  <c r="D2520" i="11" s="1"/>
  <c r="J2526" i="11"/>
  <c r="D2526" i="11" a="1"/>
  <c r="D2526" i="11" s="1"/>
  <c r="J2531" i="11"/>
  <c r="D2531" i="11" a="1"/>
  <c r="D2531" i="11" s="1"/>
  <c r="D2532" i="11" a="1"/>
  <c r="D2532" i="11" s="1"/>
  <c r="J2532" i="11"/>
  <c r="J2536" i="11"/>
  <c r="D2536" i="11" a="1"/>
  <c r="D2536" i="11" s="1"/>
  <c r="D2537" i="11" a="1"/>
  <c r="D2537" i="11" s="1"/>
  <c r="J2537" i="11"/>
  <c r="J2542" i="11"/>
  <c r="D2542" i="11" a="1"/>
  <c r="D2542" i="11" s="1"/>
  <c r="J2550" i="11"/>
  <c r="D2550" i="11" a="1"/>
  <c r="D2550" i="11" s="1"/>
  <c r="J2552" i="11"/>
  <c r="D2552" i="11" a="1"/>
  <c r="D2552" i="11" s="1"/>
  <c r="D2558" i="11" a="1"/>
  <c r="D2558" i="11" s="1"/>
  <c r="J2558" i="11"/>
  <c r="D2560" i="11" a="1"/>
  <c r="D2560" i="11" s="1"/>
  <c r="J2560" i="11"/>
  <c r="J2562" i="11"/>
  <c r="D2562" i="11" a="1"/>
  <c r="D2562" i="11" s="1"/>
  <c r="D2566" i="11" a="1"/>
  <c r="D2566" i="11" s="1"/>
  <c r="J2566" i="11"/>
  <c r="J2569" i="11"/>
  <c r="D2569" i="11" a="1"/>
  <c r="D2569" i="11" s="1"/>
  <c r="D2571" i="11" a="1"/>
  <c r="D2571" i="11" s="1"/>
  <c r="J2571" i="11"/>
  <c r="D2575" i="11" a="1"/>
  <c r="D2575" i="11" s="1"/>
  <c r="J2575" i="11"/>
  <c r="D2582" i="11" a="1"/>
  <c r="D2582" i="11" s="1"/>
  <c r="J2582" i="11"/>
  <c r="J2585" i="11"/>
  <c r="D2585" i="11" a="1"/>
  <c r="D2585" i="11" s="1"/>
  <c r="D3013" i="11" a="1"/>
  <c r="D3013" i="11" s="1"/>
  <c r="J3013" i="11"/>
  <c r="D3016" i="11" a="1"/>
  <c r="D3016" i="11" s="1"/>
  <c r="J3016" i="11"/>
  <c r="D3020" i="11" a="1"/>
  <c r="D3020" i="11" s="1"/>
  <c r="J3020" i="11"/>
  <c r="D3023" i="11" a="1"/>
  <c r="D3023" i="11" s="1"/>
  <c r="J3023" i="11"/>
  <c r="D3026" i="11" a="1"/>
  <c r="D3026" i="11" s="1"/>
  <c r="J3026" i="11"/>
  <c r="D3095" i="11" a="1"/>
  <c r="D3095" i="11" s="1"/>
  <c r="J3095" i="11"/>
  <c r="J3100" i="11"/>
  <c r="D3100" i="11" a="1"/>
  <c r="D3100" i="11" s="1"/>
  <c r="D3107" i="11" a="1"/>
  <c r="D3107" i="11" s="1"/>
  <c r="J3107" i="11"/>
  <c r="D3125" i="11" a="1"/>
  <c r="D3125" i="11" s="1"/>
  <c r="J3125" i="11"/>
  <c r="J3128" i="11"/>
  <c r="D3128" i="11" a="1"/>
  <c r="D3128" i="11" s="1"/>
  <c r="D3141" i="11" a="1"/>
  <c r="D3141" i="11" s="1"/>
  <c r="J3141" i="11"/>
  <c r="J3144" i="11"/>
  <c r="D3144" i="11" a="1"/>
  <c r="D3144" i="11" s="1"/>
  <c r="D3146" i="11" a="1"/>
  <c r="D3146" i="11" s="1"/>
  <c r="J3146" i="11"/>
  <c r="J3150" i="11"/>
  <c r="D3150" i="11" a="1"/>
  <c r="D3150" i="11" s="1"/>
  <c r="D3153" i="11" a="1"/>
  <c r="D3153" i="11" s="1"/>
  <c r="J3153" i="11"/>
  <c r="D3156" i="11" a="1"/>
  <c r="D3156" i="11" s="1"/>
  <c r="J3156" i="11"/>
  <c r="J3161" i="11"/>
  <c r="D3161" i="11" a="1"/>
  <c r="D3161" i="11" s="1"/>
  <c r="J3163" i="11"/>
  <c r="D3163" i="11" a="1"/>
  <c r="D3163" i="11" s="1"/>
  <c r="D3169" i="11" a="1"/>
  <c r="D3169" i="11" s="1"/>
  <c r="J3169" i="11"/>
  <c r="J3171" i="11"/>
  <c r="D3171" i="11" a="1"/>
  <c r="D3171" i="11" s="1"/>
  <c r="D3174" i="11" a="1"/>
  <c r="D3174" i="11" s="1"/>
  <c r="J3174" i="11"/>
  <c r="D3185" i="11" a="1"/>
  <c r="D3185" i="11" s="1"/>
  <c r="J3185" i="11"/>
  <c r="J3189" i="11"/>
  <c r="D3189" i="11" a="1"/>
  <c r="D3189" i="11" s="1"/>
  <c r="D3191" i="11" a="1"/>
  <c r="D3191" i="11" s="1"/>
  <c r="J3191" i="11"/>
  <c r="J3212" i="11"/>
  <c r="D3212" i="11" a="1"/>
  <c r="D3212" i="11" s="1"/>
  <c r="D3219" i="11" a="1"/>
  <c r="D3219" i="11" s="1"/>
  <c r="J3219" i="11"/>
  <c r="J3239" i="11"/>
  <c r="D3239" i="11" a="1"/>
  <c r="D3239" i="11" s="1"/>
  <c r="J3242" i="11"/>
  <c r="D3242" i="11" a="1"/>
  <c r="D3242" i="11" s="1"/>
  <c r="D3255" i="11" a="1"/>
  <c r="D3255" i="11" s="1"/>
  <c r="J3255" i="11"/>
  <c r="J3258" i="11"/>
  <c r="D3258" i="11" a="1"/>
  <c r="D3258" i="11" s="1"/>
  <c r="D3261" i="11" a="1"/>
  <c r="D3261" i="11" s="1"/>
  <c r="J3261" i="11"/>
  <c r="J3263" i="11"/>
  <c r="D3263" i="11" a="1"/>
  <c r="D3263" i="11" s="1"/>
  <c r="D3276" i="11" a="1"/>
  <c r="D3276" i="11" s="1"/>
  <c r="J3276" i="11"/>
  <c r="D3279" i="11" a="1"/>
  <c r="D3279" i="11" s="1"/>
  <c r="J3279" i="11"/>
  <c r="D3313" i="11" a="1"/>
  <c r="D3313" i="11" s="1"/>
  <c r="J3313" i="11"/>
  <c r="D3316" i="11" a="1"/>
  <c r="D3316" i="11" s="1"/>
  <c r="J3316" i="11"/>
  <c r="D3324" i="11" a="1"/>
  <c r="D3324" i="11" s="1"/>
  <c r="J3324" i="11"/>
  <c r="J3350" i="11"/>
  <c r="D3350" i="11" a="1"/>
  <c r="D3350" i="11" s="1"/>
  <c r="J3355" i="11"/>
  <c r="D3355" i="11" a="1"/>
  <c r="D3355" i="11" s="1"/>
  <c r="J3359" i="11"/>
  <c r="D3359" i="11" a="1"/>
  <c r="D3359" i="11" s="1"/>
  <c r="D3365" i="11" a="1"/>
  <c r="D3365" i="11" s="1"/>
  <c r="J3365" i="11"/>
  <c r="J3368" i="11"/>
  <c r="D3368" i="11" a="1"/>
  <c r="D3368" i="11" s="1"/>
  <c r="D3370" i="11" a="1"/>
  <c r="D3370" i="11" s="1"/>
  <c r="J3370" i="11"/>
  <c r="J3380" i="11"/>
  <c r="D3380" i="11" a="1"/>
  <c r="D3380" i="11" s="1"/>
  <c r="J3394" i="11"/>
  <c r="D3394" i="11" a="1"/>
  <c r="D3394" i="11" s="1"/>
  <c r="D3397" i="11" a="1"/>
  <c r="D3397" i="11" s="1"/>
  <c r="J3397" i="11"/>
  <c r="J3407" i="11"/>
  <c r="D3407" i="11" a="1"/>
  <c r="D3407" i="11" s="1"/>
  <c r="J3900" i="11"/>
  <c r="D3900" i="11" a="1"/>
  <c r="D3900" i="11" s="1"/>
  <c r="J3906" i="11"/>
  <c r="D3906" i="11" a="1"/>
  <c r="D3906" i="11" s="1"/>
  <c r="D3911" i="11" a="1"/>
  <c r="D3911" i="11" s="1"/>
  <c r="J3911" i="11"/>
  <c r="D3927" i="11" a="1"/>
  <c r="D3927" i="11" s="1"/>
  <c r="J3927" i="11"/>
  <c r="J3940" i="11"/>
  <c r="D3940" i="11" a="1"/>
  <c r="D3940" i="11" s="1"/>
  <c r="D3943" i="11" a="1"/>
  <c r="D3943" i="11" s="1"/>
  <c r="J3943" i="11"/>
  <c r="J3945" i="11"/>
  <c r="D3945" i="11" a="1"/>
  <c r="D3945" i="11" s="1"/>
  <c r="D3948" i="11" a="1"/>
  <c r="D3948" i="11" s="1"/>
  <c r="J3948" i="11"/>
  <c r="J3950" i="11"/>
  <c r="D3950" i="11" a="1"/>
  <c r="D3950" i="11" s="1"/>
  <c r="D3953" i="11" a="1"/>
  <c r="D3953" i="11" s="1"/>
  <c r="J3953" i="11"/>
  <c r="J3958" i="11"/>
  <c r="D3958" i="11" a="1"/>
  <c r="D3958" i="11" s="1"/>
  <c r="D3990" i="11" a="1"/>
  <c r="D3990" i="11" s="1"/>
  <c r="J3990" i="11"/>
  <c r="D4001" i="11" a="1"/>
  <c r="D4001" i="11" s="1"/>
  <c r="J4001" i="11"/>
  <c r="D4006" i="11" a="1"/>
  <c r="D4006" i="11" s="1"/>
  <c r="J4006" i="11"/>
  <c r="D4082" i="11" a="1"/>
  <c r="D4082" i="11" s="1"/>
  <c r="J4082" i="11"/>
  <c r="J4098" i="11"/>
  <c r="D4098" i="11" a="1"/>
  <c r="D4098" i="11" s="1"/>
  <c r="J4100" i="11"/>
  <c r="D4100" i="11" a="1"/>
  <c r="D4100" i="11" s="1"/>
  <c r="J4126" i="11"/>
  <c r="D4126" i="11" a="1"/>
  <c r="D4126" i="11" s="1"/>
  <c r="D4133" i="11" a="1"/>
  <c r="D4133" i="11" s="1"/>
  <c r="J4133" i="11"/>
  <c r="D4136" i="11" a="1"/>
  <c r="D4136" i="11" s="1"/>
  <c r="J4136" i="11"/>
  <c r="J4140" i="11"/>
  <c r="D4140" i="11" a="1"/>
  <c r="D4140" i="11" s="1"/>
  <c r="J4142" i="11"/>
  <c r="D4142" i="11" a="1"/>
  <c r="D4142" i="11" s="1"/>
  <c r="D4146" i="11" a="1"/>
  <c r="D4146" i="11" s="1"/>
  <c r="J4146" i="11"/>
  <c r="J4149" i="11"/>
  <c r="D4149" i="11" a="1"/>
  <c r="D4149" i="11" s="1"/>
  <c r="J4173" i="11"/>
  <c r="D4173" i="11" a="1"/>
  <c r="D4173" i="11" s="1"/>
  <c r="D4178" i="11" a="1"/>
  <c r="D4178" i="11" s="1"/>
  <c r="J4178" i="11"/>
  <c r="J4184" i="11"/>
  <c r="D4184" i="11" a="1"/>
  <c r="D4184" i="11" s="1"/>
  <c r="J4196" i="11"/>
  <c r="D4196" i="11" a="1"/>
  <c r="D4196" i="11" s="1"/>
  <c r="D4199" i="11" a="1"/>
  <c r="D4199" i="11" s="1"/>
  <c r="J4199" i="11"/>
  <c r="J4202" i="11"/>
  <c r="D4202" i="11" a="1"/>
  <c r="D4202" i="11" s="1"/>
  <c r="D4210" i="11" a="1"/>
  <c r="D4210" i="11" s="1"/>
  <c r="J4210" i="11"/>
  <c r="D4223" i="11" a="1"/>
  <c r="D4223" i="11" s="1"/>
  <c r="J4223" i="11"/>
  <c r="J4226" i="11"/>
  <c r="D4226" i="11" a="1"/>
  <c r="D4226" i="11" s="1"/>
  <c r="D4233" i="11" a="1"/>
  <c r="D4233" i="11" s="1"/>
  <c r="J4233" i="11"/>
  <c r="J4247" i="11"/>
  <c r="D4247" i="11" a="1"/>
  <c r="D4247" i="11" s="1"/>
  <c r="D4313" i="11" a="1"/>
  <c r="D4313" i="11" s="1"/>
  <c r="J4313" i="11"/>
  <c r="J4317" i="11"/>
  <c r="D4317" i="11" a="1"/>
  <c r="D4317" i="11" s="1"/>
  <c r="D4320" i="11" a="1"/>
  <c r="D4320" i="11" s="1"/>
  <c r="J4320" i="11"/>
  <c r="J4325" i="11"/>
  <c r="D4325" i="11" a="1"/>
  <c r="D4325" i="11" s="1"/>
  <c r="J4338" i="11"/>
  <c r="D4338" i="11" a="1"/>
  <c r="D4338" i="11" s="1"/>
  <c r="D4526" i="11" a="1"/>
  <c r="D4526" i="11" s="1"/>
  <c r="J4526" i="11"/>
  <c r="D4529" i="11" a="1"/>
  <c r="D4529" i="11" s="1"/>
  <c r="J4529" i="11"/>
  <c r="J4534" i="11"/>
  <c r="D4534" i="11" a="1"/>
  <c r="D4534" i="11" s="1"/>
  <c r="J2986" i="11"/>
  <c r="D2986" i="11" a="1"/>
  <c r="D2986" i="11" s="1"/>
  <c r="D2989" i="11" a="1"/>
  <c r="D2989" i="11" s="1"/>
  <c r="J2989" i="11"/>
  <c r="D3008" i="11" a="1"/>
  <c r="D3008" i="11" s="1"/>
  <c r="J3008" i="11"/>
  <c r="D3045" i="11" a="1"/>
  <c r="D3045" i="11" s="1"/>
  <c r="J3045" i="11"/>
  <c r="J3063" i="11"/>
  <c r="D3063" i="11" a="1"/>
  <c r="D3063" i="11" s="1"/>
  <c r="J3139" i="11"/>
  <c r="D3139" i="11" a="1"/>
  <c r="D3139" i="11" s="1"/>
  <c r="J3718" i="11"/>
  <c r="D3718" i="11" a="1"/>
  <c r="D3718" i="11" s="1"/>
  <c r="J57" i="11"/>
  <c r="D57" i="11" a="1"/>
  <c r="D57" i="11" s="1"/>
  <c r="D124" i="11" a="1"/>
  <c r="D124" i="11" s="1"/>
  <c r="J124" i="11"/>
  <c r="J145" i="11"/>
  <c r="D145" i="11" a="1"/>
  <c r="D145" i="11" s="1"/>
  <c r="D260" i="11" a="1"/>
  <c r="D260" i="11" s="1"/>
  <c r="J260" i="11"/>
  <c r="J4544" i="11"/>
  <c r="D4544" i="11" a="1"/>
  <c r="D4544" i="11" s="1"/>
  <c r="J4550" i="11"/>
  <c r="D4550" i="11" a="1"/>
  <c r="D4550" i="11" s="1"/>
  <c r="J4554" i="11"/>
  <c r="D4554" i="11" a="1"/>
  <c r="D4554" i="11" s="1"/>
  <c r="J4574" i="11"/>
  <c r="D4574" i="11" a="1"/>
  <c r="D4574" i="11" s="1"/>
  <c r="D4575" i="11" a="1"/>
  <c r="D4575" i="11" s="1"/>
  <c r="J4575" i="11"/>
  <c r="D4588" i="11" a="1"/>
  <c r="D4588" i="11" s="1"/>
  <c r="J4588" i="11"/>
  <c r="D4597" i="11" a="1"/>
  <c r="D4597" i="11" s="1"/>
  <c r="J4597" i="11"/>
  <c r="D4618" i="11" a="1"/>
  <c r="D4618" i="11" s="1"/>
  <c r="J4618" i="11"/>
  <c r="J4633" i="11"/>
  <c r="D4633" i="11" a="1"/>
  <c r="D4633" i="11" s="1"/>
  <c r="D4653" i="11" a="1"/>
  <c r="D4653" i="11" s="1"/>
  <c r="J4653" i="11"/>
  <c r="J4659" i="11"/>
  <c r="D4659" i="11" a="1"/>
  <c r="D4659" i="11" s="1"/>
  <c r="D4674" i="11" a="1"/>
  <c r="D4674" i="11" s="1"/>
  <c r="J4674" i="11"/>
  <c r="D4677" i="11" a="1"/>
  <c r="D4677" i="11" s="1"/>
  <c r="J4677" i="11"/>
  <c r="J4696" i="11"/>
  <c r="D4696" i="11" a="1"/>
  <c r="D4696" i="11" s="1"/>
  <c r="D4802" i="11" a="1"/>
  <c r="D4802" i="11" s="1"/>
  <c r="J4802" i="11"/>
  <c r="J4815" i="11"/>
  <c r="D4815" i="11" a="1"/>
  <c r="D4815" i="11" s="1"/>
  <c r="J4898" i="11"/>
  <c r="D4898" i="11" a="1"/>
  <c r="D4898" i="11" s="1"/>
  <c r="D4920" i="11" a="1"/>
  <c r="D4920" i="11" s="1"/>
  <c r="J4920" i="11"/>
  <c r="D4936" i="11" a="1"/>
  <c r="D4936" i="11" s="1"/>
  <c r="J4936" i="11"/>
  <c r="D4938" i="11" a="1"/>
  <c r="D4938" i="11" s="1"/>
  <c r="J4938" i="11"/>
  <c r="D4945" i="11" a="1"/>
  <c r="D4945" i="11" s="1"/>
  <c r="J4945" i="11"/>
  <c r="D4948" i="11" a="1"/>
  <c r="D4948" i="11" s="1"/>
  <c r="J4948" i="11"/>
  <c r="D4953" i="11" a="1"/>
  <c r="D4953" i="11" s="1"/>
  <c r="J4953" i="11"/>
  <c r="D4955" i="11" a="1"/>
  <c r="D4955" i="11" s="1"/>
  <c r="J4955" i="11"/>
  <c r="J4958" i="11"/>
  <c r="D4958" i="11" a="1"/>
  <c r="D4958" i="11" s="1"/>
  <c r="D4965" i="11" a="1"/>
  <c r="D4965" i="11" s="1"/>
  <c r="J4965" i="11"/>
  <c r="J4971" i="11"/>
  <c r="D4971" i="11" a="1"/>
  <c r="D4971" i="11" s="1"/>
  <c r="J4977" i="11"/>
  <c r="D4977" i="11" a="1"/>
  <c r="D4977" i="11" s="1"/>
  <c r="D975" i="11" a="1"/>
  <c r="D975" i="11" s="1"/>
  <c r="J975" i="11"/>
  <c r="J976" i="11"/>
  <c r="D976" i="11" a="1"/>
  <c r="D976" i="11" s="1"/>
  <c r="J977" i="11"/>
  <c r="D977" i="11" a="1"/>
  <c r="D977" i="11" s="1"/>
  <c r="D978" i="11" a="1"/>
  <c r="D978" i="11" s="1"/>
  <c r="J978" i="11"/>
  <c r="D979" i="11" a="1"/>
  <c r="D979" i="11" s="1"/>
  <c r="J979" i="11"/>
  <c r="D980" i="11" a="1"/>
  <c r="D980" i="11" s="1"/>
  <c r="J980" i="11"/>
  <c r="D981" i="11" a="1"/>
  <c r="D981" i="11" s="1"/>
  <c r="J981" i="11"/>
  <c r="J982" i="11"/>
  <c r="D982" i="11" a="1"/>
  <c r="D982" i="11" s="1"/>
  <c r="D983" i="11" a="1"/>
  <c r="D983" i="11" s="1"/>
  <c r="J983" i="11"/>
  <c r="J984" i="11"/>
  <c r="D984" i="11" a="1"/>
  <c r="D984" i="11" s="1"/>
  <c r="D985" i="11" a="1"/>
  <c r="D985" i="11" s="1"/>
  <c r="J985" i="11"/>
  <c r="J986" i="11"/>
  <c r="D986" i="11" a="1"/>
  <c r="D986" i="11" s="1"/>
  <c r="D987" i="11" a="1"/>
  <c r="D987" i="11" s="1"/>
  <c r="J987" i="11"/>
  <c r="J988" i="11"/>
  <c r="D988" i="11" a="1"/>
  <c r="D988" i="11" s="1"/>
  <c r="J989" i="11"/>
  <c r="D989" i="11" a="1"/>
  <c r="D989" i="11" s="1"/>
  <c r="D990" i="11" a="1"/>
  <c r="D990" i="11" s="1"/>
  <c r="J990" i="11"/>
  <c r="J991" i="11"/>
  <c r="D991" i="11" a="1"/>
  <c r="D991" i="11" s="1"/>
  <c r="D992" i="11" a="1"/>
  <c r="D992" i="11" s="1"/>
  <c r="J992" i="11"/>
  <c r="J993" i="11"/>
  <c r="D993" i="11" a="1"/>
  <c r="D993" i="11" s="1"/>
  <c r="J994" i="11"/>
  <c r="D994" i="11" a="1"/>
  <c r="D994" i="11" s="1"/>
  <c r="J995" i="11"/>
  <c r="D995" i="11" a="1"/>
  <c r="D995" i="11" s="1"/>
  <c r="J996" i="11"/>
  <c r="D996" i="11" a="1"/>
  <c r="D996" i="11" s="1"/>
  <c r="J997" i="11"/>
  <c r="D997" i="11" a="1"/>
  <c r="D997" i="11" s="1"/>
  <c r="D998" i="11" a="1"/>
  <c r="D998" i="11" s="1"/>
  <c r="J998" i="11"/>
  <c r="J999" i="11"/>
  <c r="D999" i="11" a="1"/>
  <c r="D999" i="11" s="1"/>
  <c r="J1000" i="11"/>
  <c r="D1000" i="11" a="1"/>
  <c r="D1000" i="11" s="1"/>
  <c r="J1001" i="11"/>
  <c r="D1001" i="11" a="1"/>
  <c r="D1001" i="11" s="1"/>
  <c r="J1002" i="11"/>
  <c r="D1002" i="11" a="1"/>
  <c r="D1002" i="11" s="1"/>
  <c r="D1003" i="11" a="1"/>
  <c r="D1003" i="11" s="1"/>
  <c r="J1003" i="11"/>
  <c r="J1004" i="11"/>
  <c r="D1004" i="11" a="1"/>
  <c r="D1004" i="11" s="1"/>
  <c r="D1005" i="11" a="1"/>
  <c r="D1005" i="11" s="1"/>
  <c r="J1005" i="11"/>
  <c r="D1006" i="11" a="1"/>
  <c r="D1006" i="11" s="1"/>
  <c r="J1006" i="11"/>
  <c r="J1007" i="11"/>
  <c r="D1007" i="11" a="1"/>
  <c r="D1007" i="11" s="1"/>
  <c r="J1008" i="11"/>
  <c r="D1008" i="11" a="1"/>
  <c r="D1008" i="11" s="1"/>
  <c r="J1009" i="11"/>
  <c r="D1009" i="11" a="1"/>
  <c r="D1009" i="11" s="1"/>
  <c r="J1010" i="11"/>
  <c r="D1010" i="11" a="1"/>
  <c r="D1010" i="11" s="1"/>
  <c r="D1011" i="11" a="1"/>
  <c r="D1011" i="11" s="1"/>
  <c r="J1011" i="11"/>
  <c r="D1012" i="11" a="1"/>
  <c r="D1012" i="11" s="1"/>
  <c r="J1012" i="11"/>
  <c r="J1013" i="11"/>
  <c r="D1013" i="11" a="1"/>
  <c r="D1013" i="11" s="1"/>
  <c r="D1014" i="11" a="1"/>
  <c r="D1014" i="11" s="1"/>
  <c r="J1014" i="11"/>
  <c r="D1015" i="11" a="1"/>
  <c r="D1015" i="11" s="1"/>
  <c r="J1015" i="11"/>
  <c r="J1016" i="11"/>
  <c r="D1016" i="11" a="1"/>
  <c r="D1016" i="11" s="1"/>
  <c r="J1017" i="11"/>
  <c r="D1017" i="11" a="1"/>
  <c r="D1017" i="11" s="1"/>
  <c r="D1018" i="11" a="1"/>
  <c r="D1018" i="11" s="1"/>
  <c r="J1018" i="11"/>
  <c r="D1019" i="11" a="1"/>
  <c r="D1019" i="11" s="1"/>
  <c r="J1019" i="11"/>
  <c r="J1020" i="11"/>
  <c r="D1020" i="11" a="1"/>
  <c r="D1020" i="11" s="1"/>
  <c r="D1021" i="11" a="1"/>
  <c r="D1021" i="11" s="1"/>
  <c r="J1021" i="11"/>
  <c r="J1022" i="11"/>
  <c r="D1022" i="11" a="1"/>
  <c r="D1022" i="11" s="1"/>
  <c r="J1023" i="11"/>
  <c r="D1023" i="11" a="1"/>
  <c r="D1023" i="11" s="1"/>
  <c r="D1024" i="11" a="1"/>
  <c r="D1024" i="11" s="1"/>
  <c r="J1024" i="11"/>
  <c r="D1025" i="11" a="1"/>
  <c r="D1025" i="11" s="1"/>
  <c r="J1025" i="11"/>
  <c r="J1026" i="11"/>
  <c r="D1026" i="11" a="1"/>
  <c r="D1026" i="11" s="1"/>
  <c r="D1027" i="11" a="1"/>
  <c r="D1027" i="11" s="1"/>
  <c r="J1027" i="11"/>
  <c r="J1028" i="11"/>
  <c r="D1028" i="11" a="1"/>
  <c r="D1028" i="11" s="1"/>
  <c r="D1029" i="11" a="1"/>
  <c r="D1029" i="11" s="1"/>
  <c r="J1029" i="11"/>
  <c r="D1030" i="11" a="1"/>
  <c r="D1030" i="11" s="1"/>
  <c r="J1030" i="11"/>
  <c r="J1031" i="11"/>
  <c r="D1031" i="11" a="1"/>
  <c r="D1031" i="11" s="1"/>
  <c r="J1032" i="11"/>
  <c r="D1032" i="11" a="1"/>
  <c r="D1032" i="11" s="1"/>
  <c r="D1033" i="11" a="1"/>
  <c r="D1033" i="11" s="1"/>
  <c r="J1033" i="11"/>
  <c r="J1034" i="11"/>
  <c r="D1034" i="11" a="1"/>
  <c r="D1034" i="11" s="1"/>
  <c r="D1035" i="11" a="1"/>
  <c r="D1035" i="11" s="1"/>
  <c r="J1035" i="11"/>
  <c r="D1036" i="11" a="1"/>
  <c r="D1036" i="11" s="1"/>
  <c r="J1036" i="11"/>
  <c r="D1037" i="11" a="1"/>
  <c r="D1037" i="11" s="1"/>
  <c r="J1037" i="11"/>
  <c r="D1038" i="11" a="1"/>
  <c r="D1038" i="11" s="1"/>
  <c r="J1038" i="11"/>
  <c r="J1039" i="11"/>
  <c r="D1039" i="11" a="1"/>
  <c r="D1039" i="11" s="1"/>
  <c r="J1040" i="11"/>
  <c r="D1040" i="11" a="1"/>
  <c r="D1040" i="11" s="1"/>
  <c r="J1041" i="11"/>
  <c r="D1041" i="11" a="1"/>
  <c r="D1041" i="11" s="1"/>
  <c r="J1042" i="11"/>
  <c r="D1042" i="11" a="1"/>
  <c r="D1042" i="11" s="1"/>
  <c r="J1043" i="11"/>
  <c r="D1043" i="11" a="1"/>
  <c r="D1043" i="11" s="1"/>
  <c r="J1044" i="11"/>
  <c r="D1044" i="11" a="1"/>
  <c r="D1044" i="11" s="1"/>
  <c r="D1045" i="11" a="1"/>
  <c r="D1045" i="11" s="1"/>
  <c r="J1045" i="11"/>
  <c r="D1046" i="11" a="1"/>
  <c r="D1046" i="11" s="1"/>
  <c r="J1046" i="11"/>
  <c r="J1047" i="11"/>
  <c r="D1047" i="11" a="1"/>
  <c r="D1047" i="11" s="1"/>
  <c r="J1048" i="11"/>
  <c r="D1048" i="11" a="1"/>
  <c r="D1048" i="11" s="1"/>
  <c r="J1082" i="11"/>
  <c r="D1082" i="11" a="1"/>
  <c r="D1082" i="11" s="1"/>
  <c r="D1087" i="11" a="1"/>
  <c r="D1087" i="11" s="1"/>
  <c r="J1087" i="11"/>
  <c r="J1090" i="11"/>
  <c r="D1090" i="11" a="1"/>
  <c r="D1090" i="11" s="1"/>
  <c r="J1096" i="11"/>
  <c r="D1096" i="11" a="1"/>
  <c r="D1096" i="11" s="1"/>
  <c r="J1103" i="11"/>
  <c r="D1103" i="11" a="1"/>
  <c r="D1103" i="11" s="1"/>
  <c r="J1113" i="11"/>
  <c r="D1113" i="11" a="1"/>
  <c r="D1113" i="11" s="1"/>
  <c r="D1118" i="11" a="1"/>
  <c r="D1118" i="11" s="1"/>
  <c r="J1118" i="11"/>
  <c r="J1120" i="11"/>
  <c r="D1120" i="11" a="1"/>
  <c r="D1120" i="11" s="1"/>
  <c r="D1126" i="11" a="1"/>
  <c r="D1126" i="11" s="1"/>
  <c r="J1126" i="11"/>
  <c r="J1130" i="11"/>
  <c r="D1130" i="11" a="1"/>
  <c r="D1130" i="11" s="1"/>
  <c r="D1146" i="11" a="1"/>
  <c r="D1146" i="11" s="1"/>
  <c r="J1146" i="11"/>
  <c r="J1153" i="11"/>
  <c r="D1153" i="11" a="1"/>
  <c r="D1153" i="11" s="1"/>
  <c r="J1155" i="11"/>
  <c r="D1155" i="11" a="1"/>
  <c r="D1155" i="11" s="1"/>
  <c r="D1206" i="11" a="1"/>
  <c r="D1206" i="11" s="1"/>
  <c r="J1206" i="11"/>
  <c r="J1208" i="11"/>
  <c r="D1208" i="11" a="1"/>
  <c r="D1208" i="11" s="1"/>
  <c r="D1221" i="11" a="1"/>
  <c r="D1221" i="11" s="1"/>
  <c r="J1221" i="11"/>
  <c r="D1274" i="11" a="1"/>
  <c r="D1274" i="11" s="1"/>
  <c r="J1274" i="11"/>
  <c r="J1282" i="11"/>
  <c r="D1282" i="11" a="1"/>
  <c r="D1282" i="11" s="1"/>
  <c r="J1288" i="11"/>
  <c r="D1288" i="11" a="1"/>
  <c r="D1288" i="11" s="1"/>
  <c r="J1300" i="11"/>
  <c r="D1300" i="11" a="1"/>
  <c r="D1300" i="11" s="1"/>
  <c r="D1305" i="11" a="1"/>
  <c r="D1305" i="11" s="1"/>
  <c r="J1305" i="11"/>
  <c r="D1311" i="11" a="1"/>
  <c r="D1311" i="11" s="1"/>
  <c r="J1311" i="11"/>
  <c r="D1327" i="11" a="1"/>
  <c r="D1327" i="11" s="1"/>
  <c r="J1327" i="11"/>
  <c r="D1359" i="11" a="1"/>
  <c r="D1359" i="11" s="1"/>
  <c r="J1359" i="11"/>
  <c r="J1361" i="11"/>
  <c r="D1361" i="11" a="1"/>
  <c r="D1361" i="11" s="1"/>
  <c r="J1365" i="11"/>
  <c r="D1365" i="11" a="1"/>
  <c r="D1365" i="11" s="1"/>
  <c r="J1436" i="11"/>
  <c r="D1436" i="11" a="1"/>
  <c r="D1436" i="11" s="1"/>
  <c r="D1442" i="11" a="1"/>
  <c r="D1442" i="11" s="1"/>
  <c r="J1442" i="11"/>
  <c r="J1448" i="11"/>
  <c r="D1448" i="11" a="1"/>
  <c r="D1448" i="11" s="1"/>
  <c r="D1454" i="11" a="1"/>
  <c r="D1454" i="11" s="1"/>
  <c r="J1454" i="11"/>
  <c r="J1457" i="11"/>
  <c r="D1457" i="11" a="1"/>
  <c r="D1457" i="11" s="1"/>
  <c r="J1491" i="11"/>
  <c r="D1491" i="11" a="1"/>
  <c r="D1491" i="11" s="1"/>
  <c r="J1522" i="11"/>
  <c r="D1522" i="11" a="1"/>
  <c r="D1522" i="11" s="1"/>
  <c r="D1524" i="11" a="1"/>
  <c r="D1524" i="11" s="1"/>
  <c r="J1524" i="11"/>
  <c r="D1538" i="11" a="1"/>
  <c r="D1538" i="11" s="1"/>
  <c r="J1538" i="11"/>
  <c r="D1540" i="11" a="1"/>
  <c r="D1540" i="11" s="1"/>
  <c r="J1540" i="11"/>
  <c r="D1550" i="11" a="1"/>
  <c r="D1550" i="11" s="1"/>
  <c r="J1550" i="11"/>
  <c r="J1556" i="11"/>
  <c r="D1556" i="11" a="1"/>
  <c r="D1556" i="11" s="1"/>
  <c r="D1559" i="11" a="1"/>
  <c r="D1559" i="11" s="1"/>
  <c r="J1559" i="11"/>
  <c r="J1562" i="11"/>
  <c r="D1562" i="11" a="1"/>
  <c r="D1562" i="11" s="1"/>
  <c r="J1564" i="11"/>
  <c r="D1564" i="11" a="1"/>
  <c r="D1564" i="11" s="1"/>
  <c r="J1600" i="11"/>
  <c r="D1600" i="11" a="1"/>
  <c r="D1600" i="11" s="1"/>
  <c r="J1625" i="11"/>
  <c r="D1625" i="11" a="1"/>
  <c r="D1625" i="11" s="1"/>
  <c r="J1627" i="11"/>
  <c r="D1627" i="11" a="1"/>
  <c r="D1627" i="11" s="1"/>
  <c r="J1635" i="11"/>
  <c r="D1635" i="11" a="1"/>
  <c r="D1635" i="11" s="1"/>
  <c r="J1639" i="11"/>
  <c r="D1639" i="11" a="1"/>
  <c r="D1639" i="11" s="1"/>
  <c r="D1644" i="11" a="1"/>
  <c r="D1644" i="11" s="1"/>
  <c r="J1644" i="11"/>
  <c r="J1648" i="11"/>
  <c r="D1648" i="11" a="1"/>
  <c r="D1648" i="11" s="1"/>
  <c r="J1650" i="11"/>
  <c r="D1650" i="11" a="1"/>
  <c r="D1650" i="11" s="1"/>
  <c r="D1668" i="11" a="1"/>
  <c r="D1668" i="11" s="1"/>
  <c r="J1668" i="11"/>
  <c r="J1671" i="11"/>
  <c r="D1671" i="11" a="1"/>
  <c r="D1671" i="11" s="1"/>
  <c r="J1721" i="11"/>
  <c r="D1721" i="11" a="1"/>
  <c r="D1721" i="11" s="1"/>
  <c r="D1742" i="11" a="1"/>
  <c r="D1742" i="11" s="1"/>
  <c r="J1742" i="11"/>
  <c r="J1746" i="11"/>
  <c r="D1746" i="11" a="1"/>
  <c r="D1746" i="11" s="1"/>
  <c r="J1752" i="11"/>
  <c r="D1752" i="11" a="1"/>
  <c r="D1752" i="11" s="1"/>
  <c r="J1780" i="11"/>
  <c r="D1780" i="11" a="1"/>
  <c r="D1780" i="11" s="1"/>
  <c r="D1785" i="11" a="1"/>
  <c r="D1785" i="11" s="1"/>
  <c r="J1785" i="11"/>
  <c r="D1786" i="11" a="1"/>
  <c r="D1786" i="11" s="1"/>
  <c r="J1786" i="11"/>
  <c r="J1788" i="11"/>
  <c r="D1788" i="11" a="1"/>
  <c r="D1788" i="11" s="1"/>
  <c r="D1796" i="11" a="1"/>
  <c r="D1796" i="11" s="1"/>
  <c r="J1796" i="11"/>
  <c r="J1812" i="11"/>
  <c r="D1812" i="11" a="1"/>
  <c r="D1812" i="11" s="1"/>
  <c r="D1814" i="11" a="1"/>
  <c r="D1814" i="11" s="1"/>
  <c r="J1814" i="11"/>
  <c r="D1816" i="11" a="1"/>
  <c r="D1816" i="11" s="1"/>
  <c r="J1816" i="11"/>
  <c r="J1997" i="11"/>
  <c r="D1997" i="11" a="1"/>
  <c r="D1997" i="11" s="1"/>
  <c r="J2001" i="11"/>
  <c r="D2001" i="11" a="1"/>
  <c r="D2001" i="11" s="1"/>
  <c r="D2045" i="11" a="1"/>
  <c r="D2045" i="11" s="1"/>
  <c r="J2045" i="11"/>
  <c r="D2048" i="11" a="1"/>
  <c r="D2048" i="11" s="1"/>
  <c r="J2048" i="11"/>
  <c r="J2049" i="11"/>
  <c r="D2049" i="11" a="1"/>
  <c r="D2049" i="11" s="1"/>
  <c r="J2050" i="11"/>
  <c r="D2050" i="11" a="1"/>
  <c r="D2050" i="11" s="1"/>
  <c r="D2059" i="11" a="1"/>
  <c r="D2059" i="11" s="1"/>
  <c r="J2059" i="11"/>
  <c r="D2074" i="11" a="1"/>
  <c r="D2074" i="11" s="1"/>
  <c r="J2074" i="11"/>
  <c r="J2078" i="11"/>
  <c r="D2078" i="11" a="1"/>
  <c r="D2078" i="11" s="1"/>
  <c r="D2085" i="11" a="1"/>
  <c r="D2085" i="11" s="1"/>
  <c r="J2085" i="11"/>
  <c r="D2091" i="11" a="1"/>
  <c r="D2091" i="11" s="1"/>
  <c r="J2091" i="11"/>
  <c r="D2096" i="11" a="1"/>
  <c r="D2096" i="11" s="1"/>
  <c r="J2096" i="11"/>
  <c r="D2098" i="11" a="1"/>
  <c r="D2098" i="11" s="1"/>
  <c r="J2098" i="11"/>
  <c r="J2101" i="11"/>
  <c r="D2101" i="11" a="1"/>
  <c r="D2101" i="11" s="1"/>
  <c r="J2106" i="11"/>
  <c r="D2106" i="11" a="1"/>
  <c r="D2106" i="11" s="1"/>
  <c r="D2113" i="11" a="1"/>
  <c r="D2113" i="11" s="1"/>
  <c r="J2113" i="11"/>
  <c r="J2114" i="11"/>
  <c r="D2114" i="11" a="1"/>
  <c r="D2114" i="11" s="1"/>
  <c r="D2121" i="11" a="1"/>
  <c r="D2121" i="11" s="1"/>
  <c r="J2121" i="11"/>
  <c r="J2124" i="11"/>
  <c r="D2124" i="11" a="1"/>
  <c r="D2124" i="11" s="1"/>
  <c r="D2130" i="11" a="1"/>
  <c r="D2130" i="11" s="1"/>
  <c r="J2130" i="11"/>
  <c r="D2134" i="11" a="1"/>
  <c r="D2134" i="11" s="1"/>
  <c r="J2134" i="11"/>
  <c r="D2147" i="11" a="1"/>
  <c r="D2147" i="11" s="1"/>
  <c r="J2147" i="11"/>
  <c r="J2150" i="11"/>
  <c r="D2150" i="11" a="1"/>
  <c r="D2150" i="11" s="1"/>
  <c r="D2151" i="11" a="1"/>
  <c r="D2151" i="11" s="1"/>
  <c r="J2151" i="11"/>
  <c r="J2153" i="11"/>
  <c r="D2153" i="11" a="1"/>
  <c r="D2153" i="11" s="1"/>
  <c r="D2160" i="11" a="1"/>
  <c r="D2160" i="11" s="1"/>
  <c r="J2160" i="11"/>
  <c r="J2164" i="11"/>
  <c r="D2164" i="11" a="1"/>
  <c r="D2164" i="11" s="1"/>
  <c r="J2167" i="11"/>
  <c r="D2167" i="11" a="1"/>
  <c r="D2167" i="11" s="1"/>
  <c r="D2176" i="11" a="1"/>
  <c r="D2176" i="11" s="1"/>
  <c r="J2176" i="11"/>
  <c r="J2177" i="11"/>
  <c r="D2177" i="11" a="1"/>
  <c r="D2177" i="11" s="1"/>
  <c r="J2188" i="11"/>
  <c r="D2188" i="11" a="1"/>
  <c r="D2188" i="11" s="1"/>
  <c r="D2191" i="11" a="1"/>
  <c r="D2191" i="11" s="1"/>
  <c r="J2191" i="11"/>
  <c r="D2193" i="11" a="1"/>
  <c r="D2193" i="11" s="1"/>
  <c r="J2193" i="11"/>
  <c r="D2197" i="11" a="1"/>
  <c r="D2197" i="11" s="1"/>
  <c r="J2197" i="11"/>
  <c r="J2201" i="11"/>
  <c r="D2201" i="11" a="1"/>
  <c r="D2201" i="11" s="1"/>
  <c r="J2204" i="11"/>
  <c r="D2204" i="11" a="1"/>
  <c r="D2204" i="11" s="1"/>
  <c r="J2301" i="11"/>
  <c r="D2301" i="11" a="1"/>
  <c r="D2301" i="11" s="1"/>
  <c r="D2321" i="11" a="1"/>
  <c r="D2321" i="11" s="1"/>
  <c r="J2321" i="11"/>
  <c r="D2325" i="11" a="1"/>
  <c r="D2325" i="11" s="1"/>
  <c r="J2325" i="11"/>
  <c r="J2328" i="11"/>
  <c r="D2328" i="11" a="1"/>
  <c r="D2328" i="11" s="1"/>
  <c r="J2336" i="11"/>
  <c r="D2336" i="11" a="1"/>
  <c r="D2336" i="11" s="1"/>
  <c r="D2345" i="11" a="1"/>
  <c r="D2345" i="11" s="1"/>
  <c r="J2345" i="11"/>
  <c r="J2358" i="11"/>
  <c r="D2358" i="11" a="1"/>
  <c r="D2358" i="11" s="1"/>
  <c r="D2364" i="11" a="1"/>
  <c r="D2364" i="11" s="1"/>
  <c r="J2364" i="11"/>
  <c r="D2369" i="11" a="1"/>
  <c r="D2369" i="11" s="1"/>
  <c r="J2369" i="11"/>
  <c r="J2373" i="11"/>
  <c r="D2373" i="11" a="1"/>
  <c r="D2373" i="11" s="1"/>
  <c r="J2434" i="11"/>
  <c r="D2434" i="11" a="1"/>
  <c r="D2434" i="11" s="1"/>
  <c r="J2443" i="11"/>
  <c r="D2443" i="11" a="1"/>
  <c r="D2443" i="11" s="1"/>
  <c r="J2445" i="11"/>
  <c r="D2445" i="11" a="1"/>
  <c r="D2445" i="11" s="1"/>
  <c r="J2540" i="11"/>
  <c r="D2540" i="11" a="1"/>
  <c r="D2540" i="11" s="1"/>
  <c r="D3046" i="11" a="1"/>
  <c r="D3046" i="11" s="1"/>
  <c r="J3046" i="11"/>
  <c r="D3055" i="11" a="1"/>
  <c r="D3055" i="11" s="1"/>
  <c r="J3055" i="11"/>
  <c r="D3056" i="11" a="1"/>
  <c r="D3056" i="11" s="1"/>
  <c r="J3056" i="11"/>
  <c r="J3084" i="11"/>
  <c r="D3084" i="11" a="1"/>
  <c r="D3084" i="11" s="1"/>
  <c r="J3092" i="11"/>
  <c r="D3092" i="11" a="1"/>
  <c r="D3092" i="11" s="1"/>
  <c r="D3207" i="11" a="1"/>
  <c r="D3207" i="11" s="1"/>
  <c r="J3207" i="11"/>
  <c r="J3318" i="11"/>
  <c r="D3318" i="11" a="1"/>
  <c r="D3318" i="11" s="1"/>
  <c r="D3320" i="11" a="1"/>
  <c r="D3320" i="11" s="1"/>
  <c r="J3320" i="11"/>
  <c r="D3322" i="11" a="1"/>
  <c r="D3322" i="11" s="1"/>
  <c r="J3322" i="11"/>
  <c r="J3325" i="11"/>
  <c r="D3325" i="11" a="1"/>
  <c r="D3325" i="11" s="1"/>
  <c r="D3328" i="11" a="1"/>
  <c r="D3328" i="11" s="1"/>
  <c r="J3328" i="11"/>
  <c r="D3335" i="11" a="1"/>
  <c r="D3335" i="11" s="1"/>
  <c r="J3335" i="11"/>
  <c r="J3341" i="11"/>
  <c r="D3341" i="11" a="1"/>
  <c r="D3341" i="11" s="1"/>
  <c r="D3347" i="11" a="1"/>
  <c r="D3347" i="11" s="1"/>
  <c r="J3347" i="11"/>
  <c r="J3354" i="11"/>
  <c r="D3354" i="11" a="1"/>
  <c r="D3354" i="11" s="1"/>
  <c r="J3357" i="11"/>
  <c r="D3357" i="11" a="1"/>
  <c r="D3357" i="11" s="1"/>
  <c r="J3362" i="11"/>
  <c r="D3362" i="11" a="1"/>
  <c r="D3362" i="11" s="1"/>
  <c r="D3374" i="11" a="1"/>
  <c r="D3374" i="11" s="1"/>
  <c r="J3374" i="11"/>
  <c r="D3381" i="11" a="1"/>
  <c r="D3381" i="11" s="1"/>
  <c r="J3381" i="11"/>
  <c r="D3388" i="11" a="1"/>
  <c r="D3388" i="11" s="1"/>
  <c r="J3388" i="11"/>
  <c r="D3396" i="11" a="1"/>
  <c r="D3396" i="11" s="1"/>
  <c r="J3396" i="11"/>
  <c r="J3497" i="11"/>
  <c r="D3497" i="11" a="1"/>
  <c r="D3497" i="11" s="1"/>
  <c r="D3786" i="11" a="1"/>
  <c r="D3786" i="11" s="1"/>
  <c r="J3786" i="11"/>
  <c r="D3795" i="11" a="1"/>
  <c r="D3795" i="11" s="1"/>
  <c r="J3795" i="11"/>
  <c r="D3844" i="11" a="1"/>
  <c r="D3844" i="11" s="1"/>
  <c r="J3844" i="11"/>
  <c r="D3849" i="11" a="1"/>
  <c r="D3849" i="11" s="1"/>
  <c r="J3849" i="11"/>
  <c r="J3854" i="11"/>
  <c r="D3854" i="11" a="1"/>
  <c r="D3854" i="11" s="1"/>
  <c r="D3865" i="11" a="1"/>
  <c r="D3865" i="11" s="1"/>
  <c r="J3865" i="11"/>
  <c r="D3870" i="11" a="1"/>
  <c r="D3870" i="11" s="1"/>
  <c r="J3870" i="11"/>
  <c r="J3957" i="11"/>
  <c r="D3957" i="11" a="1"/>
  <c r="D3957" i="11" s="1"/>
  <c r="J3963" i="11"/>
  <c r="D3963" i="11" a="1"/>
  <c r="D3963" i="11" s="1"/>
  <c r="D3986" i="11" a="1"/>
  <c r="D3986" i="11" s="1"/>
  <c r="J3986" i="11"/>
  <c r="D3992" i="11" a="1"/>
  <c r="D3992" i="11" s="1"/>
  <c r="J3992" i="11"/>
  <c r="D3999" i="11" a="1"/>
  <c r="D3999" i="11" s="1"/>
  <c r="J3999" i="11"/>
  <c r="D4002" i="11" a="1"/>
  <c r="D4002" i="11" s="1"/>
  <c r="J4002" i="11"/>
  <c r="J4007" i="11"/>
  <c r="D4007" i="11" a="1"/>
  <c r="D4007" i="11" s="1"/>
  <c r="D4009" i="11" a="1"/>
  <c r="D4009" i="11" s="1"/>
  <c r="J4009" i="11"/>
  <c r="J4012" i="11"/>
  <c r="D4012" i="11" a="1"/>
  <c r="D4012" i="11" s="1"/>
  <c r="J4021" i="11"/>
  <c r="D4021" i="11" a="1"/>
  <c r="D4021" i="11" s="1"/>
  <c r="D4040" i="11" a="1"/>
  <c r="D4040" i="11" s="1"/>
  <c r="J4040" i="11"/>
  <c r="D4043" i="11" a="1"/>
  <c r="D4043" i="11" s="1"/>
  <c r="J4043" i="11"/>
  <c r="J4052" i="11"/>
  <c r="D4052" i="11" a="1"/>
  <c r="D4052" i="11" s="1"/>
  <c r="J4062" i="11"/>
  <c r="D4062" i="11" a="1"/>
  <c r="D4062" i="11" s="1"/>
  <c r="J4064" i="11"/>
  <c r="D4064" i="11" a="1"/>
  <c r="D4064" i="11" s="1"/>
  <c r="J4497" i="11"/>
  <c r="D4497" i="11" a="1"/>
  <c r="D4497" i="11" s="1"/>
  <c r="J4504" i="11"/>
  <c r="D4504" i="11" a="1"/>
  <c r="D4504" i="11" s="1"/>
  <c r="D4507" i="11" a="1"/>
  <c r="D4507" i="11" s="1"/>
  <c r="J4507" i="11"/>
  <c r="J4518" i="11"/>
  <c r="D4518" i="11" a="1"/>
  <c r="D4518" i="11" s="1"/>
  <c r="J4546" i="11"/>
  <c r="D4546" i="11" a="1"/>
  <c r="D4546" i="11" s="1"/>
  <c r="J4551" i="11"/>
  <c r="D4551" i="11" a="1"/>
  <c r="D4551" i="11" s="1"/>
  <c r="J4552" i="11"/>
  <c r="D4552" i="11" a="1"/>
  <c r="D4552" i="11" s="1"/>
  <c r="D4558" i="11" a="1"/>
  <c r="D4558" i="11" s="1"/>
  <c r="J4558" i="11"/>
  <c r="D4559" i="11" a="1"/>
  <c r="D4559" i="11" s="1"/>
  <c r="J4559" i="11"/>
  <c r="D4891" i="11" a="1"/>
  <c r="D4891" i="11" s="1"/>
  <c r="J4891" i="11"/>
  <c r="J4964" i="11"/>
  <c r="D4964" i="11" a="1"/>
  <c r="D4964" i="11" s="1"/>
  <c r="D4967" i="11" a="1"/>
  <c r="D4967" i="11" s="1"/>
  <c r="J4967" i="11"/>
  <c r="J1817" i="11"/>
  <c r="D1817" i="11" a="1"/>
  <c r="D1817" i="11" s="1"/>
  <c r="J1818" i="11"/>
  <c r="D1818" i="11" a="1"/>
  <c r="D1818" i="11" s="1"/>
  <c r="J1819" i="11"/>
  <c r="D1819" i="11" a="1"/>
  <c r="D1819" i="11" s="1"/>
  <c r="D1820" i="11" a="1"/>
  <c r="D1820" i="11" s="1"/>
  <c r="J1820" i="11"/>
  <c r="J1821" i="11"/>
  <c r="D1821" i="11" a="1"/>
  <c r="D1821" i="11" s="1"/>
  <c r="D1822" i="11" a="1"/>
  <c r="D1822" i="11" s="1"/>
  <c r="J1822" i="11"/>
  <c r="D1823" i="11" a="1"/>
  <c r="D1823" i="11" s="1"/>
  <c r="J1823" i="11"/>
  <c r="D1824" i="11" a="1"/>
  <c r="D1824" i="11" s="1"/>
  <c r="J1824" i="11"/>
  <c r="J1825" i="11"/>
  <c r="D1825" i="11" a="1"/>
  <c r="D1825" i="11" s="1"/>
  <c r="J1826" i="11"/>
  <c r="D1826" i="11" a="1"/>
  <c r="D1826" i="11" s="1"/>
  <c r="D1827" i="11" a="1"/>
  <c r="D1827" i="11" s="1"/>
  <c r="J1827" i="11"/>
  <c r="J1828" i="11"/>
  <c r="D1828" i="11" a="1"/>
  <c r="D1828" i="11" s="1"/>
  <c r="J1829" i="11"/>
  <c r="D1829" i="11" a="1"/>
  <c r="D1829" i="11" s="1"/>
  <c r="J1830" i="11"/>
  <c r="D1830" i="11" a="1"/>
  <c r="D1830" i="11" s="1"/>
  <c r="D1831" i="11" a="1"/>
  <c r="D1831" i="11" s="1"/>
  <c r="J1831" i="11"/>
  <c r="J1832" i="11"/>
  <c r="D1832" i="11" a="1"/>
  <c r="D1832" i="11" s="1"/>
  <c r="J1833" i="11"/>
  <c r="D1833" i="11" a="1"/>
  <c r="D1833" i="11" s="1"/>
  <c r="J1834" i="11"/>
  <c r="D1834" i="11" a="1"/>
  <c r="D1834" i="11" s="1"/>
  <c r="J1835" i="11"/>
  <c r="D1835" i="11" a="1"/>
  <c r="D1835" i="11" s="1"/>
  <c r="J1836" i="11"/>
  <c r="D1836" i="11" a="1"/>
  <c r="D1836" i="11" s="1"/>
  <c r="J1837" i="11"/>
  <c r="D1837" i="11" a="1"/>
  <c r="D1837" i="11" s="1"/>
  <c r="D1838" i="11" a="1"/>
  <c r="D1838" i="11" s="1"/>
  <c r="J1838" i="11"/>
  <c r="J1839" i="11"/>
  <c r="D1839" i="11" a="1"/>
  <c r="D1839" i="11" s="1"/>
  <c r="J1840" i="11"/>
  <c r="D1840" i="11" a="1"/>
  <c r="D1840" i="11" s="1"/>
  <c r="D1841" i="11" a="1"/>
  <c r="D1841" i="11" s="1"/>
  <c r="J1841" i="11"/>
  <c r="D1842" i="11" a="1"/>
  <c r="D1842" i="11" s="1"/>
  <c r="J1842" i="11"/>
  <c r="D1843" i="11" a="1"/>
  <c r="D1843" i="11" s="1"/>
  <c r="J1843" i="11"/>
  <c r="D1844" i="11" a="1"/>
  <c r="D1844" i="11" s="1"/>
  <c r="J1844" i="11"/>
  <c r="J1845" i="11"/>
  <c r="D1845" i="11" a="1"/>
  <c r="D1845" i="11" s="1"/>
  <c r="D1846" i="11" a="1"/>
  <c r="D1846" i="11" s="1"/>
  <c r="J1846" i="11"/>
  <c r="D1847" i="11" a="1"/>
  <c r="D1847" i="11" s="1"/>
  <c r="J1847" i="11"/>
  <c r="D1848" i="11" a="1"/>
  <c r="D1848" i="11" s="1"/>
  <c r="J1848" i="11"/>
  <c r="D1849" i="11" a="1"/>
  <c r="D1849" i="11" s="1"/>
  <c r="J1849" i="11"/>
  <c r="J1850" i="11"/>
  <c r="D1850" i="11" a="1"/>
  <c r="D1850" i="11" s="1"/>
  <c r="J1851" i="11"/>
  <c r="D1851" i="11" a="1"/>
  <c r="D1851" i="11" s="1"/>
  <c r="D1852" i="11" a="1"/>
  <c r="D1852" i="11" s="1"/>
  <c r="J1852" i="11"/>
  <c r="D1853" i="11" a="1"/>
  <c r="D1853" i="11" s="1"/>
  <c r="J1853" i="11"/>
  <c r="D1854" i="11" a="1"/>
  <c r="D1854" i="11" s="1"/>
  <c r="J1854" i="11"/>
  <c r="J1855" i="11"/>
  <c r="D1855" i="11" a="1"/>
  <c r="D1855" i="11" s="1"/>
  <c r="D1856" i="11" a="1"/>
  <c r="D1856" i="11" s="1"/>
  <c r="J1856" i="11"/>
  <c r="D1857" i="11" a="1"/>
  <c r="D1857" i="11" s="1"/>
  <c r="J1857" i="11"/>
  <c r="D4808" i="11" a="1"/>
  <c r="D4808" i="11" s="1"/>
  <c r="J4808" i="11"/>
  <c r="D4816" i="11" a="1"/>
  <c r="D4816" i="11" s="1"/>
  <c r="J4816" i="11"/>
  <c r="D4823" i="11" a="1"/>
  <c r="D4823" i="11" s="1"/>
  <c r="J4823" i="11"/>
  <c r="D4862" i="11" a="1"/>
  <c r="D4862" i="11" s="1"/>
  <c r="J4862" i="11"/>
  <c r="D4870" i="11" a="1"/>
  <c r="D4870" i="11" s="1"/>
  <c r="J4870" i="11"/>
  <c r="J4906" i="11"/>
  <c r="D4906" i="11" a="1"/>
  <c r="D4906" i="11" s="1"/>
  <c r="D2973" i="11" a="1"/>
  <c r="D2973" i="11" s="1"/>
  <c r="J2973" i="11"/>
  <c r="J3004" i="11"/>
  <c r="D3004" i="11" a="1"/>
  <c r="D3004" i="11" s="1"/>
  <c r="D3041" i="11" a="1"/>
  <c r="D3041" i="11" s="1"/>
  <c r="J3041" i="11"/>
  <c r="J3126" i="11"/>
  <c r="D3126" i="11" a="1"/>
  <c r="D3126" i="11" s="1"/>
  <c r="D3715" i="11" a="1"/>
  <c r="D3715" i="11" s="1"/>
  <c r="J3715" i="11"/>
  <c r="J149" i="11"/>
  <c r="D149" i="11" a="1"/>
  <c r="D149" i="11" s="1"/>
  <c r="J214" i="11"/>
  <c r="D214" i="11" a="1"/>
  <c r="D214" i="11" s="1"/>
  <c r="J223" i="11"/>
  <c r="D223" i="11" a="1"/>
  <c r="D223" i="11" s="1"/>
  <c r="D1858" i="11" a="1"/>
  <c r="D1858" i="11" s="1"/>
  <c r="J1858" i="11"/>
  <c r="D1859" i="11" a="1"/>
  <c r="D1859" i="11" s="1"/>
  <c r="J1859" i="11"/>
  <c r="D1860" i="11" a="1"/>
  <c r="D1860" i="11" s="1"/>
  <c r="J1860" i="11"/>
  <c r="D1861" i="11" a="1"/>
  <c r="D1861" i="11" s="1"/>
  <c r="J1861" i="11"/>
  <c r="J1862" i="11"/>
  <c r="D1862" i="11" a="1"/>
  <c r="D1862" i="11" s="1"/>
  <c r="J1863" i="11"/>
  <c r="D1863" i="11" a="1"/>
  <c r="D1863" i="11" s="1"/>
  <c r="J1864" i="11"/>
  <c r="D1864" i="11" a="1"/>
  <c r="D1864" i="11" s="1"/>
  <c r="J1865" i="11"/>
  <c r="D1865" i="11" a="1"/>
  <c r="D1865" i="11" s="1"/>
  <c r="J1866" i="11"/>
  <c r="D1866" i="11" a="1"/>
  <c r="D1866" i="11" s="1"/>
  <c r="D1867" i="11" a="1"/>
  <c r="D1867" i="11" s="1"/>
  <c r="J1867" i="11"/>
  <c r="D1868" i="11" a="1"/>
  <c r="D1868" i="11" s="1"/>
  <c r="J1868" i="11"/>
  <c r="J1869" i="11"/>
  <c r="D1869" i="11" a="1"/>
  <c r="D1869" i="11" s="1"/>
  <c r="D1870" i="11" a="1"/>
  <c r="D1870" i="11" s="1"/>
  <c r="J1870" i="11"/>
  <c r="J1871" i="11"/>
  <c r="D1871" i="11" a="1"/>
  <c r="D1871" i="11" s="1"/>
  <c r="D1872" i="11" a="1"/>
  <c r="D1872" i="11" s="1"/>
  <c r="J1872" i="11"/>
  <c r="J1873" i="11"/>
  <c r="D1873" i="11" a="1"/>
  <c r="D1873" i="11" s="1"/>
  <c r="J1874" i="11"/>
  <c r="D1874" i="11" a="1"/>
  <c r="D1874" i="11" s="1"/>
  <c r="D1875" i="11" a="1"/>
  <c r="D1875" i="11" s="1"/>
  <c r="J1875" i="11"/>
  <c r="D1876" i="11" a="1"/>
  <c r="D1876" i="11" s="1"/>
  <c r="J1876" i="11"/>
  <c r="D1877" i="11" a="1"/>
  <c r="D1877" i="11" s="1"/>
  <c r="J1877" i="11"/>
  <c r="J1878" i="11"/>
  <c r="D1878" i="11" a="1"/>
  <c r="D1878" i="11" s="1"/>
  <c r="J1879" i="11"/>
  <c r="D1879" i="11" a="1"/>
  <c r="D1879" i="11" s="1"/>
  <c r="J1880" i="11"/>
  <c r="D1880" i="11" a="1"/>
  <c r="D1880" i="11" s="1"/>
  <c r="J1881" i="11"/>
  <c r="D1881" i="11" a="1"/>
  <c r="D1881" i="11" s="1"/>
  <c r="J1882" i="11"/>
  <c r="D1882" i="11" a="1"/>
  <c r="D1882" i="11" s="1"/>
  <c r="J1883" i="11"/>
  <c r="D1883" i="11" a="1"/>
  <c r="D1883" i="11" s="1"/>
  <c r="D1884" i="11" a="1"/>
  <c r="D1884" i="11" s="1"/>
  <c r="J1884" i="11"/>
  <c r="J1885" i="11"/>
  <c r="D1885" i="11" a="1"/>
  <c r="D1885" i="11" s="1"/>
  <c r="D1886" i="11" a="1"/>
  <c r="D1886" i="11" s="1"/>
  <c r="J1886" i="11"/>
  <c r="J1887" i="11"/>
  <c r="D1887" i="11" a="1"/>
  <c r="D1887" i="11" s="1"/>
  <c r="D1888" i="11" a="1"/>
  <c r="D1888" i="11" s="1"/>
  <c r="J1888" i="11"/>
  <c r="D1889" i="11" a="1"/>
  <c r="D1889" i="11" s="1"/>
  <c r="J1889" i="11"/>
  <c r="J1890" i="11"/>
  <c r="D1890" i="11" a="1"/>
  <c r="D1890" i="11" s="1"/>
  <c r="D1891" i="11" a="1"/>
  <c r="D1891" i="11" s="1"/>
  <c r="J1891" i="11"/>
  <c r="D1892" i="11" a="1"/>
  <c r="D1892" i="11" s="1"/>
  <c r="J1892" i="11"/>
  <c r="D1893" i="11" a="1"/>
  <c r="D1893" i="11" s="1"/>
  <c r="J1893" i="11"/>
  <c r="D1894" i="11" a="1"/>
  <c r="D1894" i="11" s="1"/>
  <c r="J1894" i="11"/>
  <c r="J1895" i="11"/>
  <c r="D1895" i="11" a="1"/>
  <c r="D1895" i="11" s="1"/>
  <c r="D1896" i="11" a="1"/>
  <c r="D1896" i="11" s="1"/>
  <c r="J1896" i="11"/>
  <c r="J1897" i="11"/>
  <c r="D1897" i="11" a="1"/>
  <c r="D1897" i="11" s="1"/>
  <c r="J1898" i="11"/>
  <c r="D1898" i="11" a="1"/>
  <c r="D1898" i="11" s="1"/>
  <c r="J1899" i="11"/>
  <c r="D1899" i="11" a="1"/>
  <c r="D1899" i="11" s="1"/>
  <c r="J1900" i="11"/>
  <c r="D1900" i="11" a="1"/>
  <c r="D1900" i="11" s="1"/>
  <c r="D1901" i="11" a="1"/>
  <c r="D1901" i="11" s="1"/>
  <c r="J1901" i="11"/>
  <c r="D1902" i="11" a="1"/>
  <c r="D1902" i="11" s="1"/>
  <c r="J1902" i="11"/>
  <c r="D1903" i="11" a="1"/>
  <c r="D1903" i="11" s="1"/>
  <c r="J1903" i="11"/>
  <c r="J1904" i="11"/>
  <c r="D1904" i="11" a="1"/>
  <c r="D1904" i="11" s="1"/>
  <c r="J1905" i="11"/>
  <c r="D1905" i="11" a="1"/>
  <c r="D1905" i="11" s="1"/>
  <c r="J1906" i="11"/>
  <c r="D1906" i="11" a="1"/>
  <c r="D1906" i="11" s="1"/>
  <c r="J1907" i="11"/>
  <c r="D1907" i="11" a="1"/>
  <c r="D1907" i="11" s="1"/>
  <c r="D1908" i="11" a="1"/>
  <c r="D1908" i="11" s="1"/>
  <c r="J1908" i="11"/>
  <c r="J1909" i="11"/>
  <c r="D1909" i="11" a="1"/>
  <c r="D1909" i="11" s="1"/>
  <c r="D1910" i="11" a="1"/>
  <c r="D1910" i="11" s="1"/>
  <c r="J1910" i="11"/>
  <c r="J1911" i="11"/>
  <c r="D1911" i="11" a="1"/>
  <c r="D1911" i="11" s="1"/>
  <c r="J1912" i="11"/>
  <c r="D1912" i="11" a="1"/>
  <c r="D1912" i="11" s="1"/>
  <c r="D1913" i="11" a="1"/>
  <c r="D1913" i="11" s="1"/>
  <c r="J1913" i="11"/>
  <c r="D1914" i="11" a="1"/>
  <c r="D1914" i="11" s="1"/>
  <c r="J1914" i="11"/>
  <c r="J1915" i="11"/>
  <c r="D1915" i="11" a="1"/>
  <c r="D1915" i="11" s="1"/>
  <c r="D1916" i="11" a="1"/>
  <c r="D1916" i="11" s="1"/>
  <c r="J1916" i="11"/>
  <c r="J1917" i="11"/>
  <c r="D1917" i="11" a="1"/>
  <c r="D1917" i="11" s="1"/>
  <c r="J1918" i="11"/>
  <c r="D1918" i="11" a="1"/>
  <c r="D1918" i="11" s="1"/>
  <c r="D1919" i="11" a="1"/>
  <c r="D1919" i="11" s="1"/>
  <c r="J1919" i="11"/>
  <c r="J1920" i="11"/>
  <c r="D1920" i="11" a="1"/>
  <c r="D1920" i="11" s="1"/>
  <c r="J1921" i="11"/>
  <c r="D1921" i="11" a="1"/>
  <c r="D1921" i="11" s="1"/>
  <c r="J1922" i="11"/>
  <c r="D1922" i="11" a="1"/>
  <c r="D1922" i="11" s="1"/>
  <c r="J1923" i="11"/>
  <c r="D1923" i="11" a="1"/>
  <c r="D1923" i="11" s="1"/>
  <c r="J1924" i="11"/>
  <c r="D1924" i="11" a="1"/>
  <c r="D1924" i="11" s="1"/>
  <c r="D1925" i="11" a="1"/>
  <c r="D1925" i="11" s="1"/>
  <c r="J1925" i="11"/>
  <c r="D1926" i="11" a="1"/>
  <c r="D1926" i="11" s="1"/>
  <c r="J1926" i="11"/>
  <c r="D1927" i="11" a="1"/>
  <c r="D1927" i="11" s="1"/>
  <c r="J1927" i="11"/>
  <c r="D1928" i="11" a="1"/>
  <c r="D1928" i="11" s="1"/>
  <c r="J1928" i="11"/>
  <c r="D1929" i="11" a="1"/>
  <c r="D1929" i="11" s="1"/>
  <c r="J1929" i="11"/>
  <c r="J1930" i="11"/>
  <c r="D1930" i="11" a="1"/>
  <c r="D1930" i="11" s="1"/>
  <c r="J1931" i="11"/>
  <c r="D1931" i="11" a="1"/>
  <c r="D1931" i="11" s="1"/>
  <c r="D1932" i="11" a="1"/>
  <c r="D1932" i="11" s="1"/>
  <c r="J1932" i="11"/>
  <c r="J1933" i="11"/>
  <c r="D1933" i="11" a="1"/>
  <c r="D1933" i="11" s="1"/>
  <c r="J1934" i="11"/>
  <c r="D1934" i="11" a="1"/>
  <c r="D1934" i="11" s="1"/>
  <c r="J1935" i="11"/>
  <c r="D1935" i="11" a="1"/>
  <c r="D1935" i="11" s="1"/>
  <c r="J1936" i="11"/>
  <c r="D1936" i="11" a="1"/>
  <c r="D1936" i="11" s="1"/>
  <c r="J1937" i="11"/>
  <c r="D1937" i="11" a="1"/>
  <c r="D1937" i="11" s="1"/>
  <c r="J1938" i="11"/>
  <c r="D1938" i="11" a="1"/>
  <c r="D1938" i="11" s="1"/>
  <c r="D1939" i="11" a="1"/>
  <c r="D1939" i="11" s="1"/>
  <c r="J1939" i="11"/>
  <c r="J1940" i="11"/>
  <c r="D1940" i="11" a="1"/>
  <c r="D1940" i="11" s="1"/>
  <c r="D1941" i="11" a="1"/>
  <c r="D1941" i="11" s="1"/>
  <c r="J1941" i="11"/>
  <c r="D1942" i="11" a="1"/>
  <c r="D1942" i="11" s="1"/>
  <c r="J1942" i="11"/>
  <c r="J1943" i="11"/>
  <c r="D1943" i="11" a="1"/>
  <c r="D1943" i="11" s="1"/>
  <c r="D1944" i="11" a="1"/>
  <c r="D1944" i="11" s="1"/>
  <c r="J1944" i="11"/>
  <c r="J1945" i="11"/>
  <c r="D1945" i="11" a="1"/>
  <c r="D1945" i="11" s="1"/>
  <c r="D1946" i="11" a="1"/>
  <c r="D1946" i="11" s="1"/>
  <c r="J1946" i="11"/>
  <c r="D1947" i="11" a="1"/>
  <c r="D1947" i="11" s="1"/>
  <c r="J1947" i="11"/>
  <c r="J1948" i="11"/>
  <c r="D1948" i="11" a="1"/>
  <c r="D1948" i="11" s="1"/>
  <c r="D1949" i="11" a="1"/>
  <c r="D1949" i="11" s="1"/>
  <c r="J1949" i="11"/>
  <c r="J1950" i="11"/>
  <c r="D1950" i="11" a="1"/>
  <c r="D1950" i="11" s="1"/>
  <c r="J1951" i="11"/>
  <c r="D1951" i="11" a="1"/>
  <c r="D1951" i="11" s="1"/>
  <c r="D1952" i="11" a="1"/>
  <c r="D1952" i="11" s="1"/>
  <c r="J1952" i="11"/>
  <c r="D1953" i="11" a="1"/>
  <c r="D1953" i="11" s="1"/>
  <c r="J1953" i="11"/>
  <c r="J1954" i="11"/>
  <c r="D1954" i="11" a="1"/>
  <c r="D1954" i="11" s="1"/>
  <c r="J1955" i="11"/>
  <c r="D1955" i="11" a="1"/>
  <c r="D1955" i="11" s="1"/>
  <c r="D1956" i="11" a="1"/>
  <c r="D1956" i="11" s="1"/>
  <c r="J1956" i="11"/>
  <c r="D1957" i="11" a="1"/>
  <c r="D1957" i="11" s="1"/>
  <c r="J1957" i="11"/>
  <c r="J1958" i="11"/>
  <c r="D1958" i="11" a="1"/>
  <c r="D1958" i="11" s="1"/>
  <c r="D1959" i="11" a="1"/>
  <c r="D1959" i="11" s="1"/>
  <c r="J1959" i="11"/>
  <c r="D1960" i="11" a="1"/>
  <c r="D1960" i="11" s="1"/>
  <c r="J1960" i="11"/>
  <c r="D1961" i="11" a="1"/>
  <c r="D1961" i="11" s="1"/>
  <c r="J1961" i="11"/>
  <c r="D1962" i="11" a="1"/>
  <c r="D1962" i="11" s="1"/>
  <c r="J1962" i="11"/>
  <c r="D1963" i="11" a="1"/>
  <c r="D1963" i="11" s="1"/>
  <c r="J1963" i="11"/>
  <c r="D1964" i="11" a="1"/>
  <c r="D1964" i="11" s="1"/>
  <c r="J1964" i="11"/>
  <c r="D1965" i="11" a="1"/>
  <c r="D1965" i="11" s="1"/>
  <c r="J1965" i="11"/>
  <c r="J1966" i="11"/>
  <c r="D1966" i="11" a="1"/>
  <c r="D1966" i="11" s="1"/>
  <c r="D1967" i="11" a="1"/>
  <c r="D1967" i="11" s="1"/>
  <c r="J1967" i="11"/>
  <c r="J1968" i="11"/>
  <c r="D1968" i="11" a="1"/>
  <c r="D1968" i="11" s="1"/>
  <c r="D1969" i="11" a="1"/>
  <c r="D1969" i="11" s="1"/>
  <c r="J1969" i="11"/>
  <c r="D1970" i="11" a="1"/>
  <c r="D1970" i="11" s="1"/>
  <c r="J1970" i="11"/>
  <c r="D1971" i="11" a="1"/>
  <c r="D1971" i="11" s="1"/>
  <c r="J1971" i="11"/>
  <c r="J1972" i="11"/>
  <c r="D1972" i="11" a="1"/>
  <c r="D1972" i="11" s="1"/>
  <c r="D1973" i="11" a="1"/>
  <c r="D1973" i="11" s="1"/>
  <c r="J1973" i="11"/>
  <c r="J1974" i="11"/>
  <c r="D1974" i="11" a="1"/>
  <c r="D1974" i="11" s="1"/>
  <c r="D1975" i="11" a="1"/>
  <c r="D1975" i="11" s="1"/>
  <c r="J1975" i="11"/>
  <c r="D1976" i="11" a="1"/>
  <c r="D1976" i="11" s="1"/>
  <c r="J1976" i="11"/>
  <c r="J1977" i="11"/>
  <c r="D1977" i="11" a="1"/>
  <c r="D1977" i="11" s="1"/>
  <c r="D1978" i="11" a="1"/>
  <c r="D1978" i="11" s="1"/>
  <c r="J1978" i="11"/>
  <c r="J1979" i="11"/>
  <c r="D1979" i="11" a="1"/>
  <c r="D1979" i="11" s="1"/>
  <c r="J1980" i="11"/>
  <c r="D1980" i="11" a="1"/>
  <c r="D1980" i="11" s="1"/>
  <c r="D1981" i="11" a="1"/>
  <c r="D1981" i="11" s="1"/>
  <c r="J1981" i="11"/>
  <c r="J1996" i="11"/>
  <c r="D1996" i="11" a="1"/>
  <c r="D1996" i="11" s="1"/>
  <c r="D2002" i="11" a="1"/>
  <c r="D2002" i="11" s="1"/>
  <c r="J2002" i="11"/>
  <c r="J2003" i="11"/>
  <c r="D2003" i="11" a="1"/>
  <c r="D2003" i="11" s="1"/>
  <c r="J2005" i="11"/>
  <c r="D2005" i="11" a="1"/>
  <c r="D2005" i="11" s="1"/>
  <c r="J2012" i="11"/>
  <c r="D2012" i="11" a="1"/>
  <c r="D2012" i="11" s="1"/>
  <c r="D2015" i="11" a="1"/>
  <c r="D2015" i="11" s="1"/>
  <c r="J2015" i="11"/>
  <c r="D2018" i="11" a="1"/>
  <c r="D2018" i="11" s="1"/>
  <c r="J2018" i="11"/>
  <c r="J2025" i="11"/>
  <c r="D2025" i="11" a="1"/>
  <c r="D2025" i="11" s="1"/>
  <c r="D2028" i="11" a="1"/>
  <c r="D2028" i="11" s="1"/>
  <c r="J2028" i="11"/>
  <c r="D2030" i="11" a="1"/>
  <c r="D2030" i="11" s="1"/>
  <c r="J2030" i="11"/>
  <c r="D2038" i="11" a="1"/>
  <c r="D2038" i="11" s="1"/>
  <c r="J2038" i="11"/>
  <c r="J2052" i="11"/>
  <c r="D2052" i="11" a="1"/>
  <c r="D2052" i="11" s="1"/>
  <c r="J2054" i="11"/>
  <c r="D2054" i="11" a="1"/>
  <c r="D2054" i="11" s="1"/>
  <c r="J2065" i="11"/>
  <c r="D2065" i="11" a="1"/>
  <c r="D2065" i="11" s="1"/>
  <c r="D2069" i="11" a="1"/>
  <c r="D2069" i="11" s="1"/>
  <c r="J2069" i="11"/>
  <c r="D2079" i="11" a="1"/>
  <c r="D2079" i="11" s="1"/>
  <c r="J2079" i="11"/>
  <c r="D2083" i="11" a="1"/>
  <c r="D2083" i="11" s="1"/>
  <c r="J2083" i="11"/>
  <c r="D2086" i="11" a="1"/>
  <c r="D2086" i="11" s="1"/>
  <c r="J2086" i="11"/>
  <c r="J2352" i="11"/>
  <c r="D2352" i="11" a="1"/>
  <c r="D2352" i="11" s="1"/>
  <c r="J2361" i="11"/>
  <c r="D2361" i="11" a="1"/>
  <c r="D2361" i="11" s="1"/>
  <c r="D3072" i="11" a="1"/>
  <c r="D3072" i="11" s="1"/>
  <c r="J3072" i="11"/>
  <c r="D3079" i="11" a="1"/>
  <c r="D3079" i="11" s="1"/>
  <c r="J3079" i="11"/>
  <c r="J3087" i="11"/>
  <c r="D3087" i="11" a="1"/>
  <c r="D3087" i="11" s="1"/>
  <c r="D3102" i="11" a="1"/>
  <c r="D3102" i="11" s="1"/>
  <c r="J3102" i="11"/>
  <c r="J3106" i="11"/>
  <c r="D3106" i="11" a="1"/>
  <c r="D3106" i="11" s="1"/>
  <c r="D3111" i="11" a="1"/>
  <c r="D3111" i="11" s="1"/>
  <c r="J3111" i="11"/>
  <c r="J3118" i="11"/>
  <c r="D3118" i="11" a="1"/>
  <c r="D3118" i="11" s="1"/>
  <c r="J3121" i="11"/>
  <c r="D3121" i="11" a="1"/>
  <c r="D3121" i="11" s="1"/>
  <c r="D3124" i="11" a="1"/>
  <c r="D3124" i="11" s="1"/>
  <c r="J3124" i="11"/>
  <c r="J3136" i="11"/>
  <c r="D3136" i="11" a="1"/>
  <c r="D3136" i="11" s="1"/>
  <c r="J3160" i="11"/>
  <c r="D3160" i="11" a="1"/>
  <c r="D3160" i="11" s="1"/>
  <c r="J3175" i="11"/>
  <c r="D3175" i="11" a="1"/>
  <c r="D3175" i="11" s="1"/>
  <c r="J3179" i="11"/>
  <c r="D3179" i="11" a="1"/>
  <c r="D3179" i="11" s="1"/>
  <c r="J3184" i="11"/>
  <c r="D3184" i="11" a="1"/>
  <c r="D3184" i="11" s="1"/>
  <c r="J3188" i="11"/>
  <c r="D3188" i="11" a="1"/>
  <c r="D3188" i="11" s="1"/>
  <c r="D3198" i="11" a="1"/>
  <c r="D3198" i="11" s="1"/>
  <c r="J3198" i="11"/>
  <c r="J3201" i="11"/>
  <c r="D3201" i="11" a="1"/>
  <c r="D3201" i="11" s="1"/>
  <c r="D3227" i="11" a="1"/>
  <c r="D3227" i="11" s="1"/>
  <c r="J3227" i="11"/>
  <c r="J3230" i="11"/>
  <c r="D3230" i="11" a="1"/>
  <c r="D3230" i="11" s="1"/>
  <c r="D3232" i="11" a="1"/>
  <c r="D3232" i="11" s="1"/>
  <c r="J3232" i="11"/>
  <c r="D3238" i="11" a="1"/>
  <c r="D3238" i="11" s="1"/>
  <c r="J3238" i="11"/>
  <c r="D3243" i="11" a="1"/>
  <c r="D3243" i="11" s="1"/>
  <c r="J3243" i="11"/>
  <c r="J3245" i="11"/>
  <c r="D3245" i="11" a="1"/>
  <c r="D3245" i="11" s="1"/>
  <c r="D3248" i="11" a="1"/>
  <c r="D3248" i="11" s="1"/>
  <c r="J3248" i="11"/>
  <c r="D3257" i="11" a="1"/>
  <c r="D3257" i="11" s="1"/>
  <c r="J3257" i="11"/>
  <c r="D3262" i="11" a="1"/>
  <c r="D3262" i="11" s="1"/>
  <c r="J3262" i="11"/>
  <c r="D3264" i="11" a="1"/>
  <c r="D3264" i="11" s="1"/>
  <c r="J3264" i="11"/>
  <c r="J3267" i="11"/>
  <c r="D3267" i="11" a="1"/>
  <c r="D3267" i="11" s="1"/>
  <c r="J3269" i="11"/>
  <c r="D3269" i="11" a="1"/>
  <c r="D3269" i="11" s="1"/>
  <c r="D3271" i="11" a="1"/>
  <c r="D3271" i="11" s="1"/>
  <c r="J3271" i="11"/>
  <c r="D3274" i="11" a="1"/>
  <c r="D3274" i="11" s="1"/>
  <c r="J3274" i="11"/>
  <c r="J3287" i="11"/>
  <c r="D3287" i="11" a="1"/>
  <c r="D3287" i="11" s="1"/>
  <c r="J3292" i="11"/>
  <c r="D3292" i="11" a="1"/>
  <c r="D3292" i="11" s="1"/>
  <c r="J3298" i="11"/>
  <c r="D3298" i="11" a="1"/>
  <c r="D3298" i="11" s="1"/>
  <c r="D3301" i="11" a="1"/>
  <c r="D3301" i="11" s="1"/>
  <c r="J3301" i="11"/>
  <c r="J3327" i="11"/>
  <c r="D3327" i="11" a="1"/>
  <c r="D3327" i="11" s="1"/>
  <c r="J3331" i="11"/>
  <c r="D3331" i="11" a="1"/>
  <c r="D3331" i="11" s="1"/>
  <c r="D3333" i="11" a="1"/>
  <c r="D3333" i="11" s="1"/>
  <c r="J3333" i="11"/>
  <c r="J3342" i="11"/>
  <c r="D3342" i="11" a="1"/>
  <c r="D3342" i="11" s="1"/>
  <c r="J3356" i="11"/>
  <c r="D3356" i="11" a="1"/>
  <c r="D3356" i="11" s="1"/>
  <c r="J3363" i="11"/>
  <c r="D3363" i="11" a="1"/>
  <c r="D3363" i="11" s="1"/>
  <c r="D3366" i="11" a="1"/>
  <c r="D3366" i="11" s="1"/>
  <c r="J3366" i="11"/>
  <c r="D3371" i="11" a="1"/>
  <c r="D3371" i="11" s="1"/>
  <c r="J3371" i="11"/>
  <c r="J3376" i="11"/>
  <c r="D3376" i="11" a="1"/>
  <c r="D3376" i="11" s="1"/>
  <c r="J3378" i="11"/>
  <c r="D3378" i="11" a="1"/>
  <c r="D3378" i="11" s="1"/>
  <c r="D3386" i="11" a="1"/>
  <c r="D3386" i="11" s="1"/>
  <c r="J3386" i="11"/>
  <c r="D3390" i="11" a="1"/>
  <c r="D3390" i="11" s="1"/>
  <c r="J3390" i="11"/>
  <c r="J3392" i="11"/>
  <c r="D3392" i="11" a="1"/>
  <c r="D3392" i="11" s="1"/>
  <c r="J3393" i="11"/>
  <c r="D3393" i="11" a="1"/>
  <c r="D3393" i="11" s="1"/>
  <c r="D3395" i="11" a="1"/>
  <c r="D3395" i="11" s="1"/>
  <c r="J3395" i="11"/>
  <c r="D3401" i="11" a="1"/>
  <c r="D3401" i="11" s="1"/>
  <c r="J3401" i="11"/>
  <c r="D3429" i="11" a="1"/>
  <c r="D3429" i="11" s="1"/>
  <c r="J3429" i="11"/>
  <c r="J3434" i="11"/>
  <c r="D3434" i="11" a="1"/>
  <c r="D3434" i="11" s="1"/>
  <c r="D3436" i="11" a="1"/>
  <c r="D3436" i="11" s="1"/>
  <c r="J3436" i="11"/>
  <c r="J3445" i="11"/>
  <c r="D3445" i="11" a="1"/>
  <c r="D3445" i="11" s="1"/>
  <c r="D3446" i="11" a="1"/>
  <c r="D3446" i="11" s="1"/>
  <c r="J3446" i="11"/>
  <c r="J3448" i="11"/>
  <c r="D3448" i="11" a="1"/>
  <c r="D3448" i="11" s="1"/>
  <c r="J3466" i="11"/>
  <c r="D3466" i="11" a="1"/>
  <c r="D3466" i="11" s="1"/>
  <c r="D3480" i="11" a="1"/>
  <c r="D3480" i="11" s="1"/>
  <c r="J3480" i="11"/>
  <c r="D3788" i="11" a="1"/>
  <c r="D3788" i="11" s="1"/>
  <c r="J3788" i="11"/>
  <c r="J3789" i="11"/>
  <c r="D3789" i="11" a="1"/>
  <c r="D3789" i="11" s="1"/>
  <c r="D3800" i="11" a="1"/>
  <c r="D3800" i="11" s="1"/>
  <c r="J3800" i="11"/>
  <c r="J3803" i="11"/>
  <c r="D3803" i="11" a="1"/>
  <c r="D3803" i="11" s="1"/>
  <c r="J3805" i="11"/>
  <c r="D3805" i="11" a="1"/>
  <c r="D3805" i="11" s="1"/>
  <c r="D3810" i="11" a="1"/>
  <c r="D3810" i="11" s="1"/>
  <c r="J3810" i="11"/>
  <c r="J3812" i="11"/>
  <c r="D3812" i="11" a="1"/>
  <c r="D3812" i="11" s="1"/>
  <c r="J3816" i="11"/>
  <c r="D3816" i="11" a="1"/>
  <c r="D3816" i="11" s="1"/>
  <c r="J3825" i="11"/>
  <c r="D3825" i="11" a="1"/>
  <c r="D3825" i="11" s="1"/>
  <c r="D3838" i="11" a="1"/>
  <c r="D3838" i="11" s="1"/>
  <c r="J3838" i="11"/>
  <c r="J3852" i="11"/>
  <c r="D3852" i="11" a="1"/>
  <c r="D3852" i="11" s="1"/>
  <c r="D3859" i="11" a="1"/>
  <c r="D3859" i="11" s="1"/>
  <c r="J3859" i="11"/>
  <c r="J3864" i="11"/>
  <c r="D3864" i="11" a="1"/>
  <c r="D3864" i="11" s="1"/>
  <c r="D3881" i="11" a="1"/>
  <c r="D3881" i="11" s="1"/>
  <c r="J3881" i="11"/>
  <c r="J3901" i="11"/>
  <c r="D3901" i="11" a="1"/>
  <c r="D3901" i="11" s="1"/>
  <c r="D3905" i="11" a="1"/>
  <c r="D3905" i="11" s="1"/>
  <c r="J3905" i="11"/>
  <c r="D3907" i="11" a="1"/>
  <c r="D3907" i="11" s="1"/>
  <c r="J3907" i="11"/>
  <c r="D3923" i="11" a="1"/>
  <c r="D3923" i="11" s="1"/>
  <c r="J3923" i="11"/>
  <c r="J3929" i="11"/>
  <c r="D3929" i="11" a="1"/>
  <c r="D3929" i="11" s="1"/>
  <c r="J3933" i="11"/>
  <c r="D3933" i="11" a="1"/>
  <c r="D3933" i="11" s="1"/>
  <c r="J3937" i="11"/>
  <c r="D3937" i="11" a="1"/>
  <c r="D3937" i="11" s="1"/>
  <c r="D3941" i="11" a="1"/>
  <c r="D3941" i="11" s="1"/>
  <c r="J3941" i="11"/>
  <c r="D3960" i="11" a="1"/>
  <c r="D3960" i="11" s="1"/>
  <c r="J3960" i="11"/>
  <c r="J3970" i="11"/>
  <c r="D3970" i="11" a="1"/>
  <c r="D3970" i="11" s="1"/>
  <c r="D3974" i="11" a="1"/>
  <c r="D3974" i="11" s="1"/>
  <c r="J3974" i="11"/>
  <c r="D3977" i="11" a="1"/>
  <c r="D3977" i="11" s="1"/>
  <c r="J3977" i="11"/>
  <c r="J3985" i="11"/>
  <c r="D3985" i="11" a="1"/>
  <c r="D3985" i="11" s="1"/>
  <c r="D4008" i="11" a="1"/>
  <c r="D4008" i="11" s="1"/>
  <c r="J4008" i="11"/>
  <c r="J4032" i="11"/>
  <c r="D4032" i="11" a="1"/>
  <c r="D4032" i="11" s="1"/>
  <c r="D4035" i="11" a="1"/>
  <c r="D4035" i="11" s="1"/>
  <c r="J4035" i="11"/>
  <c r="J4060" i="11"/>
  <c r="D4060" i="11" a="1"/>
  <c r="D4060" i="11" s="1"/>
  <c r="D4066" i="11" a="1"/>
  <c r="D4066" i="11" s="1"/>
  <c r="J4066" i="11"/>
  <c r="D4073" i="11" a="1"/>
  <c r="D4073" i="11" s="1"/>
  <c r="J4073" i="11"/>
  <c r="J4084" i="11"/>
  <c r="D4084" i="11" a="1"/>
  <c r="D4084" i="11" s="1"/>
  <c r="J4091" i="11"/>
  <c r="D4091" i="11" a="1"/>
  <c r="D4091" i="11" s="1"/>
  <c r="J4103" i="11"/>
  <c r="D4103" i="11" a="1"/>
  <c r="D4103" i="11" s="1"/>
  <c r="J4106" i="11"/>
  <c r="D4106" i="11" a="1"/>
  <c r="D4106" i="11" s="1"/>
  <c r="J4111" i="11"/>
  <c r="D4111" i="11" a="1"/>
  <c r="D4111" i="11" s="1"/>
  <c r="D4122" i="11" a="1"/>
  <c r="D4122" i="11" s="1"/>
  <c r="J4122" i="11"/>
  <c r="J4124" i="11"/>
  <c r="D4124" i="11" a="1"/>
  <c r="D4124" i="11" s="1"/>
  <c r="J4127" i="11"/>
  <c r="D4127" i="11" a="1"/>
  <c r="D4127" i="11" s="1"/>
  <c r="D4131" i="11" a="1"/>
  <c r="D4131" i="11" s="1"/>
  <c r="J4131" i="11"/>
  <c r="J4135" i="11"/>
  <c r="D4135" i="11" a="1"/>
  <c r="D4135" i="11" s="1"/>
  <c r="J4143" i="11"/>
  <c r="D4143" i="11" a="1"/>
  <c r="D4143" i="11" s="1"/>
  <c r="J4162" i="11"/>
  <c r="D4162" i="11" a="1"/>
  <c r="D4162" i="11" s="1"/>
  <c r="J4165" i="11"/>
  <c r="D4165" i="11" a="1"/>
  <c r="D4165" i="11" s="1"/>
  <c r="D4170" i="11" a="1"/>
  <c r="D4170" i="11" s="1"/>
  <c r="J4170" i="11"/>
  <c r="D4172" i="11" a="1"/>
  <c r="D4172" i="11" s="1"/>
  <c r="J4172" i="11"/>
  <c r="J4177" i="11"/>
  <c r="D4177" i="11" a="1"/>
  <c r="D4177" i="11" s="1"/>
  <c r="D4179" i="11" a="1"/>
  <c r="D4179" i="11" s="1"/>
  <c r="J4179" i="11"/>
  <c r="D4182" i="11" a="1"/>
  <c r="D4182" i="11" s="1"/>
  <c r="J4182" i="11"/>
  <c r="J4190" i="11"/>
  <c r="D4190" i="11" a="1"/>
  <c r="D4190" i="11" s="1"/>
  <c r="J4200" i="11"/>
  <c r="D4200" i="11" a="1"/>
  <c r="D4200" i="11" s="1"/>
  <c r="D4206" i="11" a="1"/>
  <c r="D4206" i="11" s="1"/>
  <c r="J4206" i="11"/>
  <c r="J4213" i="11"/>
  <c r="D4213" i="11" a="1"/>
  <c r="D4213" i="11" s="1"/>
  <c r="J4218" i="11"/>
  <c r="D4218" i="11" a="1"/>
  <c r="D4218" i="11" s="1"/>
  <c r="J4220" i="11"/>
  <c r="D4220" i="11" a="1"/>
  <c r="D4220" i="11" s="1"/>
  <c r="D4225" i="11" a="1"/>
  <c r="D4225" i="11" s="1"/>
  <c r="J4225" i="11"/>
  <c r="D4229" i="11" a="1"/>
  <c r="D4229" i="11" s="1"/>
  <c r="J4229" i="11"/>
  <c r="D4234" i="11" a="1"/>
  <c r="D4234" i="11" s="1"/>
  <c r="J4234" i="11"/>
  <c r="D4241" i="11" a="1"/>
  <c r="D4241" i="11" s="1"/>
  <c r="J4241" i="11"/>
  <c r="D4244" i="11" a="1"/>
  <c r="D4244" i="11" s="1"/>
  <c r="J4244" i="11"/>
  <c r="J4248" i="11"/>
  <c r="D4248" i="11" a="1"/>
  <c r="D4248" i="11" s="1"/>
  <c r="J4259" i="11"/>
  <c r="D4259" i="11" a="1"/>
  <c r="D4259" i="11" s="1"/>
  <c r="J4262" i="11"/>
  <c r="D4262" i="11" a="1"/>
  <c r="D4262" i="11" s="1"/>
  <c r="D4269" i="11" a="1"/>
  <c r="D4269" i="11" s="1"/>
  <c r="J4269" i="11"/>
  <c r="J4285" i="11"/>
  <c r="D4285" i="11" a="1"/>
  <c r="D4285" i="11" s="1"/>
  <c r="D4296" i="11" a="1"/>
  <c r="D4296" i="11" s="1"/>
  <c r="J4296" i="11"/>
  <c r="J4301" i="11"/>
  <c r="D4301" i="11" a="1"/>
  <c r="D4301" i="11" s="1"/>
  <c r="J4306" i="11"/>
  <c r="D4306" i="11" a="1"/>
  <c r="D4306" i="11" s="1"/>
  <c r="J4308" i="11"/>
  <c r="D4308" i="11" a="1"/>
  <c r="D4308" i="11" s="1"/>
  <c r="D4321" i="11" a="1"/>
  <c r="D4321" i="11" s="1"/>
  <c r="J4321" i="11"/>
  <c r="J4341" i="11"/>
  <c r="D4341" i="11" a="1"/>
  <c r="D4341" i="11" s="1"/>
  <c r="J4487" i="11"/>
  <c r="D4487" i="11" a="1"/>
  <c r="D4487" i="11" s="1"/>
  <c r="J4488" i="11"/>
  <c r="D4488" i="11" a="1"/>
  <c r="D4488" i="11" s="1"/>
  <c r="J4515" i="11"/>
  <c r="D4515" i="11" a="1"/>
  <c r="D4515" i="11" s="1"/>
  <c r="D4521" i="11" a="1"/>
  <c r="D4521" i="11" s="1"/>
  <c r="J4521" i="11"/>
  <c r="J4538" i="11"/>
  <c r="D4538" i="11" a="1"/>
  <c r="D4538" i="11" s="1"/>
  <c r="D4584" i="11" a="1"/>
  <c r="D4584" i="11" s="1"/>
  <c r="J4584" i="11"/>
  <c r="D4600" i="11" a="1"/>
  <c r="D4600" i="11" s="1"/>
  <c r="J4600" i="11"/>
  <c r="J4605" i="11"/>
  <c r="D4605" i="11" a="1"/>
  <c r="D4605" i="11" s="1"/>
  <c r="D4610" i="11" a="1"/>
  <c r="D4610" i="11" s="1"/>
  <c r="J4610" i="11"/>
  <c r="D4613" i="11" a="1"/>
  <c r="D4613" i="11" s="1"/>
  <c r="J4613" i="11"/>
  <c r="J4617" i="11"/>
  <c r="D4617" i="11" a="1"/>
  <c r="D4617" i="11" s="1"/>
  <c r="J4620" i="11"/>
  <c r="D4620" i="11" a="1"/>
  <c r="D4620" i="11" s="1"/>
  <c r="D4622" i="11" a="1"/>
  <c r="D4622" i="11" s="1"/>
  <c r="J4622" i="11"/>
  <c r="D4635" i="11" a="1"/>
  <c r="D4635" i="11" s="1"/>
  <c r="J4635" i="11"/>
  <c r="D4657" i="11" a="1"/>
  <c r="D4657" i="11" s="1"/>
  <c r="J4657" i="11"/>
  <c r="D4698" i="11" a="1"/>
  <c r="D4698" i="11" s="1"/>
  <c r="J4698" i="11"/>
  <c r="D4704" i="11" a="1"/>
  <c r="D4704" i="11" s="1"/>
  <c r="J4704" i="11"/>
  <c r="D4711" i="11" a="1"/>
  <c r="D4711" i="11" s="1"/>
  <c r="J4711" i="11"/>
  <c r="D4760" i="11" a="1"/>
  <c r="D4760" i="11" s="1"/>
  <c r="J4760" i="11"/>
  <c r="D4764" i="11" a="1"/>
  <c r="D4764" i="11" s="1"/>
  <c r="J4764" i="11"/>
  <c r="D4769" i="11" a="1"/>
  <c r="D4769" i="11" s="1"/>
  <c r="J4769" i="11"/>
  <c r="D4772" i="11" a="1"/>
  <c r="D4772" i="11" s="1"/>
  <c r="J4772" i="11"/>
  <c r="D4779" i="11" a="1"/>
  <c r="D4779" i="11" s="1"/>
  <c r="J4779" i="11"/>
  <c r="J4783" i="11"/>
  <c r="D4783" i="11" a="1"/>
  <c r="D4783" i="11" s="1"/>
  <c r="J4792" i="11"/>
  <c r="D4792" i="11" a="1"/>
  <c r="D4792" i="11" s="1"/>
  <c r="J4795" i="11"/>
  <c r="D4795" i="11" a="1"/>
  <c r="D4795" i="11" s="1"/>
  <c r="J4796" i="11"/>
  <c r="D4796" i="11" a="1"/>
  <c r="D4796" i="11" s="1"/>
  <c r="J4801" i="11"/>
  <c r="D4801" i="11" a="1"/>
  <c r="D4801" i="11" s="1"/>
  <c r="D4807" i="11" a="1"/>
  <c r="D4807" i="11" s="1"/>
  <c r="J4807" i="11"/>
  <c r="J4814" i="11"/>
  <c r="D4814" i="11" a="1"/>
  <c r="D4814" i="11" s="1"/>
  <c r="J4820" i="11"/>
  <c r="D4820" i="11" a="1"/>
  <c r="D4820" i="11" s="1"/>
  <c r="D2959" i="11" a="1"/>
  <c r="D2959" i="11" s="1"/>
  <c r="J2959" i="11"/>
  <c r="D2984" i="11" a="1"/>
  <c r="D2984" i="11" s="1"/>
  <c r="J2984" i="11"/>
  <c r="D3033" i="11" a="1"/>
  <c r="D3033" i="11" s="1"/>
  <c r="J3033" i="11"/>
  <c r="D3058" i="11" a="1"/>
  <c r="D3058" i="11" s="1"/>
  <c r="J3058" i="11"/>
  <c r="J3157" i="11"/>
  <c r="D3157" i="11" a="1"/>
  <c r="D3157" i="11" s="1"/>
  <c r="J3717" i="11"/>
  <c r="D3717" i="11" a="1"/>
  <c r="D3717" i="11" s="1"/>
  <c r="D3723" i="11" a="1"/>
  <c r="D3723" i="11" s="1"/>
  <c r="J3723" i="11"/>
  <c r="D130" i="11" a="1"/>
  <c r="D130" i="11" s="1"/>
  <c r="J130" i="11"/>
  <c r="J213" i="11"/>
  <c r="D213" i="11" a="1"/>
  <c r="D213" i="11" s="1"/>
  <c r="J4914" i="11"/>
  <c r="D4914" i="11" a="1"/>
  <c r="D4914" i="11" s="1"/>
  <c r="J4916" i="11"/>
  <c r="D4916" i="11" a="1"/>
  <c r="D4916" i="11" s="1"/>
  <c r="J4991" i="11"/>
  <c r="D4991" i="11" a="1"/>
  <c r="D4991" i="11" s="1"/>
  <c r="D4992" i="11" a="1"/>
  <c r="D4992" i="11" s="1"/>
  <c r="J4992" i="11"/>
  <c r="J2659" i="11"/>
  <c r="D2659" i="11" a="1"/>
  <c r="D2659" i="11" s="1"/>
  <c r="J2660" i="11"/>
  <c r="D2660" i="11" a="1"/>
  <c r="D2660" i="11" s="1"/>
  <c r="J2661" i="11"/>
  <c r="D2661" i="11" a="1"/>
  <c r="D2661" i="11" s="1"/>
  <c r="D2662" i="11" a="1"/>
  <c r="D2662" i="11" s="1"/>
  <c r="J2662" i="11"/>
  <c r="J2663" i="11"/>
  <c r="D2663" i="11" a="1"/>
  <c r="D2663" i="11" s="1"/>
  <c r="D2664" i="11" a="1"/>
  <c r="D2664" i="11" s="1"/>
  <c r="J2664" i="11"/>
  <c r="J2665" i="11"/>
  <c r="D2665" i="11" a="1"/>
  <c r="D2665" i="11" s="1"/>
  <c r="J2666" i="11"/>
  <c r="D2666" i="11" a="1"/>
  <c r="D2666" i="11" s="1"/>
  <c r="J2667" i="11"/>
  <c r="D2667" i="11" a="1"/>
  <c r="D2667" i="11" s="1"/>
  <c r="J2668" i="11"/>
  <c r="D2668" i="11" a="1"/>
  <c r="D2668" i="11" s="1"/>
  <c r="J2669" i="11"/>
  <c r="D2669" i="11" a="1"/>
  <c r="D2669" i="11" s="1"/>
  <c r="D2670" i="11" a="1"/>
  <c r="D2670" i="11" s="1"/>
  <c r="J2670" i="11"/>
  <c r="D2671" i="11" a="1"/>
  <c r="D2671" i="11" s="1"/>
  <c r="J2671" i="11"/>
  <c r="J2672" i="11"/>
  <c r="D2672" i="11" a="1"/>
  <c r="D2672" i="11" s="1"/>
  <c r="D2673" i="11" a="1"/>
  <c r="D2673" i="11" s="1"/>
  <c r="J2673" i="11"/>
  <c r="J2674" i="11"/>
  <c r="D2674" i="11" a="1"/>
  <c r="D2674" i="11" s="1"/>
  <c r="J2675" i="11"/>
  <c r="D2675" i="11" a="1"/>
  <c r="D2675" i="11" s="1"/>
  <c r="D2676" i="11" a="1"/>
  <c r="D2676" i="11" s="1"/>
  <c r="J2676" i="11"/>
  <c r="J2677" i="11"/>
  <c r="D2677" i="11" a="1"/>
  <c r="D2677" i="11" s="1"/>
  <c r="J2678" i="11"/>
  <c r="D2678" i="11" a="1"/>
  <c r="D2678" i="11" s="1"/>
  <c r="D2679" i="11" a="1"/>
  <c r="D2679" i="11" s="1"/>
  <c r="J2679" i="11"/>
  <c r="J2680" i="11"/>
  <c r="D2680" i="11" a="1"/>
  <c r="D2680" i="11" s="1"/>
  <c r="J2681" i="11"/>
  <c r="D2681" i="11" a="1"/>
  <c r="D2681" i="11" s="1"/>
  <c r="D2682" i="11" a="1"/>
  <c r="D2682" i="11" s="1"/>
  <c r="J2682" i="11"/>
  <c r="D2683" i="11" a="1"/>
  <c r="D2683" i="11" s="1"/>
  <c r="J2683" i="11"/>
  <c r="J2684" i="11"/>
  <c r="D2684" i="11" a="1"/>
  <c r="D2684" i="11" s="1"/>
  <c r="D2685" i="11" a="1"/>
  <c r="D2685" i="11" s="1"/>
  <c r="J2685" i="11"/>
  <c r="D2686" i="11" a="1"/>
  <c r="D2686" i="11" s="1"/>
  <c r="J2686" i="11"/>
  <c r="D2687" i="11" a="1"/>
  <c r="D2687" i="11" s="1"/>
  <c r="J2687" i="11"/>
  <c r="J2688" i="11"/>
  <c r="D2688" i="11" a="1"/>
  <c r="D2688" i="11" s="1"/>
  <c r="D2689" i="11" a="1"/>
  <c r="D2689" i="11" s="1"/>
  <c r="J2689" i="11"/>
  <c r="J2690" i="11"/>
  <c r="D2690" i="11" a="1"/>
  <c r="D2690" i="11" s="1"/>
  <c r="D2691" i="11" a="1"/>
  <c r="D2691" i="11" s="1"/>
  <c r="J2691" i="11"/>
  <c r="D2692" i="11" a="1"/>
  <c r="D2692" i="11" s="1"/>
  <c r="J2692" i="11"/>
  <c r="J2693" i="11"/>
  <c r="D2693" i="11" a="1"/>
  <c r="D2693" i="11" s="1"/>
  <c r="D2694" i="11" a="1"/>
  <c r="D2694" i="11" s="1"/>
  <c r="J2694" i="11"/>
  <c r="D2695" i="11" a="1"/>
  <c r="D2695" i="11" s="1"/>
  <c r="J2695" i="11"/>
  <c r="D2696" i="11" a="1"/>
  <c r="D2696" i="11" s="1"/>
  <c r="J2696" i="11"/>
  <c r="D2697" i="11" a="1"/>
  <c r="D2697" i="11" s="1"/>
  <c r="J2697" i="11"/>
  <c r="D2698" i="11" a="1"/>
  <c r="D2698" i="11" s="1"/>
  <c r="J2698" i="11"/>
  <c r="J2699" i="11"/>
  <c r="D2699" i="11" a="1"/>
  <c r="D2699" i="11" s="1"/>
  <c r="J2700" i="11"/>
  <c r="D2700" i="11" a="1"/>
  <c r="D2700" i="11" s="1"/>
  <c r="J2701" i="11"/>
  <c r="D2701" i="11" a="1"/>
  <c r="D2701" i="11" s="1"/>
  <c r="D2702" i="11" a="1"/>
  <c r="D2702" i="11" s="1"/>
  <c r="J2702" i="11"/>
  <c r="J2703" i="11"/>
  <c r="D2703" i="11" a="1"/>
  <c r="D2703" i="11" s="1"/>
  <c r="D2704" i="11" a="1"/>
  <c r="D2704" i="11" s="1"/>
  <c r="J2704" i="11"/>
  <c r="J2705" i="11"/>
  <c r="D2705" i="11" a="1"/>
  <c r="D2705" i="11" s="1"/>
  <c r="J2706" i="11"/>
  <c r="D2706" i="11" a="1"/>
  <c r="D2706" i="11" s="1"/>
  <c r="J2707" i="11"/>
  <c r="D2707" i="11" a="1"/>
  <c r="D2707" i="11" s="1"/>
  <c r="D2708" i="11" a="1"/>
  <c r="D2708" i="11" s="1"/>
  <c r="J2708" i="11"/>
  <c r="J2709" i="11"/>
  <c r="D2709" i="11" a="1"/>
  <c r="D2709" i="11" s="1"/>
  <c r="J2710" i="11"/>
  <c r="D2710" i="11" a="1"/>
  <c r="D2710" i="11" s="1"/>
  <c r="J2711" i="11"/>
  <c r="D2711" i="11" a="1"/>
  <c r="D2711" i="11" s="1"/>
  <c r="J2712" i="11"/>
  <c r="D2712" i="11" a="1"/>
  <c r="D2712" i="11" s="1"/>
  <c r="J2713" i="11"/>
  <c r="D2713" i="11" a="1"/>
  <c r="D2713" i="11" s="1"/>
  <c r="J2714" i="11"/>
  <c r="D2714" i="11" a="1"/>
  <c r="D2714" i="11" s="1"/>
  <c r="J2715" i="11"/>
  <c r="D2715" i="11" a="1"/>
  <c r="D2715" i="11" s="1"/>
  <c r="D2716" i="11" a="1"/>
  <c r="D2716" i="11" s="1"/>
  <c r="J2716" i="11"/>
  <c r="D2717" i="11" a="1"/>
  <c r="D2717" i="11" s="1"/>
  <c r="J2717" i="11"/>
  <c r="D2718" i="11" a="1"/>
  <c r="D2718" i="11" s="1"/>
  <c r="J2718" i="11"/>
  <c r="D2719" i="11" a="1"/>
  <c r="D2719" i="11" s="1"/>
  <c r="J2719" i="11"/>
  <c r="D2720" i="11" a="1"/>
  <c r="D2720" i="11" s="1"/>
  <c r="J2720" i="11"/>
  <c r="J2721" i="11"/>
  <c r="D2721" i="11" a="1"/>
  <c r="D2721" i="11" s="1"/>
  <c r="J2722" i="11"/>
  <c r="D2722" i="11" a="1"/>
  <c r="D2722" i="11" s="1"/>
  <c r="J2723" i="11"/>
  <c r="D2723" i="11" a="1"/>
  <c r="D2723" i="11" s="1"/>
  <c r="D2724" i="11" a="1"/>
  <c r="D2724" i="11" s="1"/>
  <c r="J2724" i="11"/>
  <c r="D2725" i="11" a="1"/>
  <c r="D2725" i="11" s="1"/>
  <c r="J2725" i="11"/>
  <c r="J2726" i="11"/>
  <c r="D2726" i="11" a="1"/>
  <c r="D2726" i="11" s="1"/>
  <c r="D2727" i="11" a="1"/>
  <c r="D2727" i="11" s="1"/>
  <c r="J2727" i="11"/>
  <c r="J2728" i="11"/>
  <c r="D2728" i="11" a="1"/>
  <c r="D2728" i="11" s="1"/>
  <c r="J2729" i="11"/>
  <c r="D2729" i="11" a="1"/>
  <c r="D2729" i="11" s="1"/>
  <c r="J2730" i="11"/>
  <c r="D2730" i="11" a="1"/>
  <c r="D2730" i="11" s="1"/>
  <c r="D2731" i="11" a="1"/>
  <c r="D2731" i="11" s="1"/>
  <c r="J2731" i="11"/>
  <c r="D2732" i="11" a="1"/>
  <c r="D2732" i="11" s="1"/>
  <c r="J2732" i="11"/>
  <c r="D2733" i="11" a="1"/>
  <c r="D2733" i="11" s="1"/>
  <c r="J2733" i="11"/>
  <c r="D2734" i="11" a="1"/>
  <c r="D2734" i="11" s="1"/>
  <c r="J2734" i="11"/>
  <c r="D2735" i="11" a="1"/>
  <c r="D2735" i="11" s="1"/>
  <c r="J2735" i="11"/>
  <c r="J2736" i="11"/>
  <c r="D2736" i="11" a="1"/>
  <c r="D2736" i="11" s="1"/>
  <c r="J2737" i="11"/>
  <c r="D2737" i="11" a="1"/>
  <c r="D2737" i="11" s="1"/>
  <c r="J2738" i="11"/>
  <c r="D2738" i="11" a="1"/>
  <c r="D2738" i="11" s="1"/>
  <c r="J2739" i="11"/>
  <c r="D2739" i="11" a="1"/>
  <c r="D2739" i="11" s="1"/>
  <c r="D2740" i="11" a="1"/>
  <c r="D2740" i="11" s="1"/>
  <c r="J2740" i="11"/>
  <c r="D2741" i="11" a="1"/>
  <c r="D2741" i="11" s="1"/>
  <c r="J2741" i="11"/>
  <c r="D2742" i="11" a="1"/>
  <c r="D2742" i="11" s="1"/>
  <c r="J2742" i="11"/>
  <c r="D2743" i="11" a="1"/>
  <c r="D2743" i="11" s="1"/>
  <c r="J2743" i="11"/>
  <c r="D2744" i="11" a="1"/>
  <c r="D2744" i="11" s="1"/>
  <c r="J2744" i="11"/>
  <c r="J2745" i="11"/>
  <c r="D2745" i="11" a="1"/>
  <c r="D2745" i="11" s="1"/>
  <c r="D2746" i="11" a="1"/>
  <c r="D2746" i="11" s="1"/>
  <c r="J2746" i="11"/>
  <c r="J2747" i="11"/>
  <c r="D2747" i="11" a="1"/>
  <c r="D2747" i="11" s="1"/>
  <c r="J2748" i="11"/>
  <c r="D2748" i="11" a="1"/>
  <c r="D2748" i="11" s="1"/>
  <c r="J2749" i="11"/>
  <c r="D2749" i="11" a="1"/>
  <c r="D2749" i="11" s="1"/>
  <c r="J2750" i="11"/>
  <c r="D2750" i="11" a="1"/>
  <c r="D2750" i="11" s="1"/>
  <c r="J2751" i="11"/>
  <c r="D2751" i="11" a="1"/>
  <c r="D2751" i="11" s="1"/>
  <c r="J2752" i="11"/>
  <c r="D2752" i="11" a="1"/>
  <c r="D2752" i="11" s="1"/>
  <c r="J2753" i="11"/>
  <c r="D2753" i="11" a="1"/>
  <c r="D2753" i="11" s="1"/>
  <c r="D2754" i="11" a="1"/>
  <c r="D2754" i="11" s="1"/>
  <c r="J2754" i="11"/>
  <c r="D2755" i="11" a="1"/>
  <c r="D2755" i="11" s="1"/>
  <c r="J2755" i="11"/>
  <c r="D2756" i="11" a="1"/>
  <c r="D2756" i="11" s="1"/>
  <c r="J2756" i="11"/>
  <c r="D2757" i="11" a="1"/>
  <c r="D2757" i="11" s="1"/>
  <c r="J2757" i="11"/>
  <c r="D2758" i="11" a="1"/>
  <c r="D2758" i="11" s="1"/>
  <c r="J2758" i="11"/>
  <c r="J2759" i="11"/>
  <c r="D2759" i="11" a="1"/>
  <c r="D2759" i="11" s="1"/>
  <c r="J2760" i="11"/>
  <c r="D2760" i="11" a="1"/>
  <c r="D2760" i="11" s="1"/>
  <c r="J2761" i="11"/>
  <c r="D2761" i="11" a="1"/>
  <c r="D2761" i="11" s="1"/>
  <c r="J2762" i="11"/>
  <c r="D2762" i="11" a="1"/>
  <c r="D2762" i="11" s="1"/>
  <c r="J2763" i="11"/>
  <c r="D2763" i="11" a="1"/>
  <c r="D2763" i="11" s="1"/>
  <c r="J2764" i="11"/>
  <c r="D2764" i="11" a="1"/>
  <c r="D2764" i="11" s="1"/>
  <c r="J2765" i="11"/>
  <c r="D2765" i="11" a="1"/>
  <c r="D2765" i="11" s="1"/>
  <c r="J2766" i="11"/>
  <c r="D2766" i="11" a="1"/>
  <c r="D2766" i="11" s="1"/>
  <c r="J2767" i="11"/>
  <c r="D2767" i="11" a="1"/>
  <c r="D2767" i="11" s="1"/>
  <c r="J2768" i="11"/>
  <c r="D2768" i="11" a="1"/>
  <c r="D2768" i="11" s="1"/>
  <c r="J2769" i="11"/>
  <c r="D2769" i="11" a="1"/>
  <c r="D2769" i="11" s="1"/>
  <c r="J2770" i="11"/>
  <c r="D2770" i="11" a="1"/>
  <c r="D2770" i="11" s="1"/>
  <c r="J2771" i="11"/>
  <c r="D2771" i="11" a="1"/>
  <c r="D2771" i="11" s="1"/>
  <c r="J2772" i="11"/>
  <c r="D2772" i="11" a="1"/>
  <c r="D2772" i="11" s="1"/>
  <c r="J2773" i="11"/>
  <c r="D2773" i="11" a="1"/>
  <c r="D2773" i="11" s="1"/>
  <c r="J2774" i="11"/>
  <c r="D2774" i="11" a="1"/>
  <c r="D2774" i="11" s="1"/>
  <c r="J2775" i="11"/>
  <c r="D2775" i="11" a="1"/>
  <c r="D2775" i="11" s="1"/>
  <c r="J2776" i="11"/>
  <c r="D2776" i="11" a="1"/>
  <c r="D2776" i="11" s="1"/>
  <c r="J2777" i="11"/>
  <c r="D2777" i="11" a="1"/>
  <c r="D2777" i="11" s="1"/>
  <c r="J2778" i="11"/>
  <c r="D2778" i="11" a="1"/>
  <c r="D2778" i="11" s="1"/>
  <c r="J2779" i="11"/>
  <c r="D2779" i="11" a="1"/>
  <c r="D2779" i="11" s="1"/>
  <c r="J2780" i="11"/>
  <c r="D2780" i="11" a="1"/>
  <c r="D2780" i="11" s="1"/>
  <c r="J2781" i="11"/>
  <c r="D2781" i="11" a="1"/>
  <c r="D2781" i="11" s="1"/>
  <c r="J2782" i="11"/>
  <c r="D2782" i="11" a="1"/>
  <c r="D2782" i="11" s="1"/>
  <c r="J2783" i="11"/>
  <c r="D2783" i="11" a="1"/>
  <c r="D2783" i="11" s="1"/>
  <c r="J2784" i="11"/>
  <c r="D2784" i="11" a="1"/>
  <c r="D2784" i="11" s="1"/>
  <c r="J2785" i="11"/>
  <c r="D2785" i="11" a="1"/>
  <c r="D2785" i="11" s="1"/>
  <c r="D2786" i="11" a="1"/>
  <c r="D2786" i="11" s="1"/>
  <c r="J2786" i="11"/>
  <c r="J2787" i="11"/>
  <c r="D2787" i="11" a="1"/>
  <c r="D2787" i="11" s="1"/>
  <c r="J2788" i="11"/>
  <c r="D2788" i="11" a="1"/>
  <c r="D2788" i="11" s="1"/>
  <c r="J2789" i="11"/>
  <c r="D2789" i="11" a="1"/>
  <c r="D2789" i="11" s="1"/>
  <c r="D2790" i="11" a="1"/>
  <c r="D2790" i="11" s="1"/>
  <c r="J2790" i="11"/>
  <c r="J2791" i="11"/>
  <c r="D2791" i="11" a="1"/>
  <c r="D2791" i="11" s="1"/>
  <c r="J2792" i="11"/>
  <c r="D2792" i="11" a="1"/>
  <c r="D2792" i="11" s="1"/>
  <c r="J2793" i="11"/>
  <c r="D2793" i="11" a="1"/>
  <c r="D2793" i="11" s="1"/>
  <c r="D2794" i="11" a="1"/>
  <c r="D2794" i="11" s="1"/>
  <c r="J2794" i="11"/>
  <c r="D2795" i="11" a="1"/>
  <c r="D2795" i="11" s="1"/>
  <c r="J2795" i="11"/>
  <c r="D2796" i="11" a="1"/>
  <c r="D2796" i="11" s="1"/>
  <c r="J2796" i="11"/>
  <c r="J2797" i="11"/>
  <c r="D2797" i="11" a="1"/>
  <c r="D2797" i="11" s="1"/>
  <c r="J2798" i="11"/>
  <c r="D2798" i="11" a="1"/>
  <c r="D2798" i="11" s="1"/>
  <c r="J2799" i="11"/>
  <c r="D2799" i="11" a="1"/>
  <c r="D2799" i="11" s="1"/>
  <c r="J2800" i="11"/>
  <c r="D2800" i="11" a="1"/>
  <c r="D2800" i="11" s="1"/>
  <c r="D2801" i="11" a="1"/>
  <c r="D2801" i="11" s="1"/>
  <c r="J2801" i="11"/>
  <c r="D2802" i="11" a="1"/>
  <c r="D2802" i="11" s="1"/>
  <c r="J2802" i="11"/>
  <c r="J2803" i="11"/>
  <c r="D2803" i="11" a="1"/>
  <c r="D2803" i="11" s="1"/>
  <c r="J2804" i="11"/>
  <c r="D2804" i="11" a="1"/>
  <c r="D2804" i="11" s="1"/>
  <c r="J2805" i="11"/>
  <c r="D2805" i="11" a="1"/>
  <c r="D2805" i="11" s="1"/>
  <c r="J2806" i="11"/>
  <c r="D2806" i="11" a="1"/>
  <c r="D2806" i="11" s="1"/>
  <c r="D2807" i="11" a="1"/>
  <c r="D2807" i="11" s="1"/>
  <c r="J2807" i="11"/>
  <c r="D2808" i="11" a="1"/>
  <c r="D2808" i="11" s="1"/>
  <c r="J2808" i="11"/>
  <c r="D2809" i="11" a="1"/>
  <c r="D2809" i="11" s="1"/>
  <c r="J2809" i="11"/>
  <c r="D2810" i="11" a="1"/>
  <c r="D2810" i="11" s="1"/>
  <c r="J2810" i="11"/>
  <c r="D2811" i="11" a="1"/>
  <c r="D2811" i="11" s="1"/>
  <c r="J2811" i="11"/>
  <c r="J2812" i="11"/>
  <c r="D2812" i="11" a="1"/>
  <c r="D2812" i="11" s="1"/>
  <c r="J2813" i="11"/>
  <c r="D2813" i="11" a="1"/>
  <c r="D2813" i="11" s="1"/>
  <c r="D2814" i="11" a="1"/>
  <c r="D2814" i="11" s="1"/>
  <c r="J2814" i="11"/>
  <c r="D2815" i="11" a="1"/>
  <c r="D2815" i="11" s="1"/>
  <c r="J2815" i="11"/>
  <c r="D2816" i="11" a="1"/>
  <c r="D2816" i="11" s="1"/>
  <c r="J2816" i="11"/>
  <c r="D2817" i="11" a="1"/>
  <c r="D2817" i="11" s="1"/>
  <c r="J2817" i="11"/>
  <c r="J2818" i="11"/>
  <c r="D2818" i="11" a="1"/>
  <c r="D2818" i="11" s="1"/>
  <c r="J2819" i="11"/>
  <c r="D2819" i="11" a="1"/>
  <c r="D2819" i="11" s="1"/>
  <c r="J2820" i="11"/>
  <c r="D2820" i="11" a="1"/>
  <c r="D2820" i="11" s="1"/>
  <c r="D2821" i="11" a="1"/>
  <c r="D2821" i="11" s="1"/>
  <c r="J2821" i="11"/>
  <c r="J2822" i="11"/>
  <c r="D2822" i="11" a="1"/>
  <c r="D2822" i="11" s="1"/>
  <c r="D2823" i="11" a="1"/>
  <c r="D2823" i="11" s="1"/>
  <c r="J2823" i="11"/>
  <c r="D2824" i="11" a="1"/>
  <c r="D2824" i="11" s="1"/>
  <c r="J2824" i="11"/>
  <c r="D2825" i="11" a="1"/>
  <c r="D2825" i="11" s="1"/>
  <c r="J2825" i="11"/>
  <c r="J2826" i="11"/>
  <c r="D2826" i="11" a="1"/>
  <c r="D2826" i="11" s="1"/>
  <c r="J2827" i="11"/>
  <c r="D2827" i="11" a="1"/>
  <c r="D2827" i="11" s="1"/>
  <c r="J2828" i="11"/>
  <c r="D2828" i="11" a="1"/>
  <c r="D2828" i="11" s="1"/>
  <c r="D2829" i="11" a="1"/>
  <c r="D2829" i="11" s="1"/>
  <c r="J2829" i="11"/>
  <c r="J2830" i="11"/>
  <c r="D2830" i="11" a="1"/>
  <c r="D2830" i="11" s="1"/>
  <c r="J2831" i="11"/>
  <c r="D2831" i="11" a="1"/>
  <c r="D2831" i="11" s="1"/>
  <c r="D2832" i="11" a="1"/>
  <c r="D2832" i="11" s="1"/>
  <c r="J2832" i="11"/>
  <c r="D2833" i="11" a="1"/>
  <c r="D2833" i="11" s="1"/>
  <c r="J2833" i="11"/>
  <c r="D2834" i="11" a="1"/>
  <c r="D2834" i="11" s="1"/>
  <c r="J2834" i="11"/>
  <c r="J2835" i="11"/>
  <c r="D2835" i="11" a="1"/>
  <c r="D2835" i="11" s="1"/>
  <c r="J2836" i="11"/>
  <c r="D2836" i="11" a="1"/>
  <c r="D2836" i="11" s="1"/>
  <c r="J2837" i="11"/>
  <c r="D2837" i="11" a="1"/>
  <c r="D2837" i="11" s="1"/>
  <c r="J2838" i="11"/>
  <c r="D2838" i="11" a="1"/>
  <c r="D2838" i="11" s="1"/>
  <c r="D2839" i="11" a="1"/>
  <c r="D2839" i="11" s="1"/>
  <c r="J2839" i="11"/>
  <c r="J2840" i="11"/>
  <c r="D2840" i="11" a="1"/>
  <c r="D2840" i="11" s="1"/>
  <c r="D2841" i="11" a="1"/>
  <c r="D2841" i="11" s="1"/>
  <c r="J2841" i="11"/>
  <c r="J2842" i="11"/>
  <c r="D2842" i="11" a="1"/>
  <c r="D2842" i="11" s="1"/>
  <c r="J2843" i="11"/>
  <c r="D2843" i="11" a="1"/>
  <c r="D2843" i="11" s="1"/>
  <c r="D2844" i="11" a="1"/>
  <c r="D2844" i="11" s="1"/>
  <c r="J2844" i="11"/>
  <c r="J2845" i="11"/>
  <c r="D2845" i="11" a="1"/>
  <c r="D2845" i="11" s="1"/>
  <c r="J2846" i="11"/>
  <c r="D2846" i="11" a="1"/>
  <c r="D2846" i="11" s="1"/>
  <c r="D2847" i="11" a="1"/>
  <c r="D2847" i="11" s="1"/>
  <c r="J2847" i="11"/>
  <c r="J2848" i="11"/>
  <c r="D2848" i="11" a="1"/>
  <c r="D2848" i="11" s="1"/>
  <c r="J2849" i="11"/>
  <c r="D2849" i="11" a="1"/>
  <c r="D2849" i="11" s="1"/>
  <c r="J2850" i="11"/>
  <c r="D2850" i="11" a="1"/>
  <c r="D2850" i="11" s="1"/>
  <c r="J2851" i="11"/>
  <c r="D2851" i="11" a="1"/>
  <c r="D2851" i="11" s="1"/>
  <c r="J2852" i="11"/>
  <c r="D2852" i="11" a="1"/>
  <c r="D2852" i="11" s="1"/>
  <c r="D2853" i="11" a="1"/>
  <c r="D2853" i="11" s="1"/>
  <c r="J2853" i="11"/>
  <c r="D2854" i="11" a="1"/>
  <c r="D2854" i="11" s="1"/>
  <c r="J2854" i="11"/>
  <c r="D2855" i="11" a="1"/>
  <c r="D2855" i="11" s="1"/>
  <c r="J2855" i="11"/>
  <c r="J2856" i="11"/>
  <c r="D2856" i="11" a="1"/>
  <c r="D2856" i="11" s="1"/>
  <c r="J2857" i="11"/>
  <c r="D2857" i="11" a="1"/>
  <c r="D2857" i="11" s="1"/>
  <c r="D2858" i="11" a="1"/>
  <c r="D2858" i="11" s="1"/>
  <c r="J2858" i="11"/>
  <c r="J2859" i="11"/>
  <c r="D2859" i="11" a="1"/>
  <c r="D2859" i="11" s="1"/>
  <c r="D2860" i="11" a="1"/>
  <c r="D2860" i="11" s="1"/>
  <c r="J2860" i="11"/>
  <c r="J2861" i="11"/>
  <c r="D2861" i="11" a="1"/>
  <c r="D2861" i="11" s="1"/>
  <c r="J2862" i="11"/>
  <c r="D2862" i="11" a="1"/>
  <c r="D2862" i="11" s="1"/>
  <c r="J2863" i="11"/>
  <c r="D2863" i="11" a="1"/>
  <c r="D2863" i="11" s="1"/>
  <c r="J2864" i="11"/>
  <c r="D2864" i="11" a="1"/>
  <c r="D2864" i="11" s="1"/>
  <c r="D2865" i="11" a="1"/>
  <c r="D2865" i="11" s="1"/>
  <c r="J2865" i="11"/>
  <c r="D2866" i="11" a="1"/>
  <c r="D2866" i="11" s="1"/>
  <c r="J2866" i="11"/>
  <c r="J2867" i="11"/>
  <c r="D2867" i="11" a="1"/>
  <c r="D2867" i="11" s="1"/>
  <c r="D2868" i="11" a="1"/>
  <c r="D2868" i="11" s="1"/>
  <c r="J2868" i="11"/>
  <c r="D2869" i="11" a="1"/>
  <c r="D2869" i="11" s="1"/>
  <c r="J2869" i="11"/>
  <c r="J2870" i="11"/>
  <c r="D2870" i="11" a="1"/>
  <c r="D2870" i="11" s="1"/>
  <c r="D2871" i="11" a="1"/>
  <c r="D2871" i="11" s="1"/>
  <c r="J2871" i="11"/>
  <c r="J2872" i="11"/>
  <c r="D2872" i="11" a="1"/>
  <c r="D2872" i="11" s="1"/>
  <c r="J2873" i="11"/>
  <c r="D2873" i="11" a="1"/>
  <c r="D2873" i="11" s="1"/>
  <c r="J2874" i="11"/>
  <c r="D2874" i="11" a="1"/>
  <c r="D2874" i="11" s="1"/>
  <c r="J2875" i="11"/>
  <c r="D2875" i="11" a="1"/>
  <c r="D2875" i="11" s="1"/>
  <c r="J2876" i="11"/>
  <c r="D2876" i="11" a="1"/>
  <c r="D2876" i="11" s="1"/>
  <c r="J2877" i="11"/>
  <c r="D2877" i="11" a="1"/>
  <c r="D2877" i="11" s="1"/>
  <c r="D2878" i="11" a="1"/>
  <c r="D2878" i="11" s="1"/>
  <c r="J2878" i="11"/>
  <c r="D2879" i="11" a="1"/>
  <c r="D2879" i="11" s="1"/>
  <c r="J2879" i="11"/>
  <c r="D2880" i="11" a="1"/>
  <c r="D2880" i="11" s="1"/>
  <c r="J2880" i="11"/>
  <c r="D2881" i="11" a="1"/>
  <c r="D2881" i="11" s="1"/>
  <c r="J2881" i="11"/>
  <c r="D2882" i="11" a="1"/>
  <c r="D2882" i="11" s="1"/>
  <c r="J2882" i="11"/>
  <c r="D2883" i="11" a="1"/>
  <c r="D2883" i="11" s="1"/>
  <c r="J2883" i="11"/>
  <c r="D2884" i="11" a="1"/>
  <c r="D2884" i="11" s="1"/>
  <c r="J2884" i="11"/>
  <c r="D2885" i="11" a="1"/>
  <c r="D2885" i="11" s="1"/>
  <c r="J2885" i="11"/>
  <c r="J2886" i="11"/>
  <c r="D2886" i="11" a="1"/>
  <c r="D2886" i="11" s="1"/>
  <c r="D2887" i="11" a="1"/>
  <c r="D2887" i="11" s="1"/>
  <c r="J2887" i="11"/>
  <c r="D2888" i="11" a="1"/>
  <c r="D2888" i="11" s="1"/>
  <c r="J2888" i="11"/>
  <c r="J2889" i="11"/>
  <c r="D2889" i="11" a="1"/>
  <c r="D2889" i="11" s="1"/>
  <c r="J2890" i="11"/>
  <c r="D2890" i="11" a="1"/>
  <c r="D2890" i="11" s="1"/>
  <c r="J2891" i="11"/>
  <c r="D2891" i="11" a="1"/>
  <c r="D2891" i="11" s="1"/>
  <c r="J2892" i="11"/>
  <c r="D2892" i="11" a="1"/>
  <c r="D2892" i="11" s="1"/>
  <c r="J2893" i="11"/>
  <c r="D2893" i="11" a="1"/>
  <c r="D2893" i="11" s="1"/>
  <c r="J2894" i="11"/>
  <c r="D2894" i="11" a="1"/>
  <c r="D2894" i="11" s="1"/>
  <c r="J2895" i="11"/>
  <c r="D2895" i="11" a="1"/>
  <c r="D2895" i="11" s="1"/>
  <c r="J2896" i="11"/>
  <c r="D2896" i="11" a="1"/>
  <c r="D2896" i="11" s="1"/>
  <c r="J2897" i="11"/>
  <c r="D2897" i="11" a="1"/>
  <c r="D2897" i="11" s="1"/>
  <c r="D2898" i="11" a="1"/>
  <c r="D2898" i="11" s="1"/>
  <c r="J2898" i="11"/>
  <c r="J2899" i="11"/>
  <c r="D2899" i="11" a="1"/>
  <c r="D2899" i="11" s="1"/>
  <c r="J2900" i="11"/>
  <c r="D2900" i="11" a="1"/>
  <c r="D2900" i="11" s="1"/>
  <c r="J2901" i="11"/>
  <c r="D2901" i="11" a="1"/>
  <c r="D2901" i="11" s="1"/>
  <c r="D2902" i="11" a="1"/>
  <c r="D2902" i="11" s="1"/>
  <c r="J2902" i="11"/>
  <c r="J2903" i="11"/>
  <c r="D2903" i="11" a="1"/>
  <c r="D2903" i="11" s="1"/>
  <c r="D2904" i="11" a="1"/>
  <c r="D2904" i="11" s="1"/>
  <c r="J2904" i="11"/>
  <c r="J2905" i="11"/>
  <c r="D2905" i="11" a="1"/>
  <c r="D2905" i="11" s="1"/>
  <c r="J2906" i="11"/>
  <c r="D2906" i="11" a="1"/>
  <c r="D2906" i="11" s="1"/>
  <c r="J2907" i="11"/>
  <c r="D2907" i="11" a="1"/>
  <c r="D2907" i="11" s="1"/>
  <c r="J2908" i="11"/>
  <c r="D2908" i="11" a="1"/>
  <c r="D2908" i="11" s="1"/>
  <c r="J2909" i="11"/>
  <c r="D2909" i="11" a="1"/>
  <c r="D2909" i="11" s="1"/>
  <c r="J2910" i="11"/>
  <c r="D2910" i="11" a="1"/>
  <c r="D2910" i="11" s="1"/>
  <c r="J2911" i="11"/>
  <c r="D2911" i="11" a="1"/>
  <c r="D2911" i="11" s="1"/>
  <c r="J2912" i="11"/>
  <c r="D2912" i="11" a="1"/>
  <c r="D2912" i="11" s="1"/>
  <c r="J2913" i="11"/>
  <c r="D2913" i="11" a="1"/>
  <c r="D2913" i="11" s="1"/>
  <c r="J2914" i="11"/>
  <c r="D2914" i="11" a="1"/>
  <c r="D2914" i="11" s="1"/>
  <c r="D2915" i="11" a="1"/>
  <c r="D2915" i="11" s="1"/>
  <c r="J2915" i="11"/>
  <c r="J2916" i="11"/>
  <c r="D2916" i="11" a="1"/>
  <c r="D2916" i="11" s="1"/>
  <c r="D2917" i="11" a="1"/>
  <c r="D2917" i="11" s="1"/>
  <c r="J2917" i="11"/>
  <c r="J2918" i="11"/>
  <c r="D2918" i="11" a="1"/>
  <c r="D2918" i="11" s="1"/>
  <c r="D2919" i="11" a="1"/>
  <c r="D2919" i="11" s="1"/>
  <c r="J2919" i="11"/>
  <c r="J2920" i="11"/>
  <c r="D2920" i="11" a="1"/>
  <c r="D2920" i="11" s="1"/>
  <c r="J2921" i="11"/>
  <c r="D2921" i="11" a="1"/>
  <c r="D2921" i="11" s="1"/>
  <c r="D2922" i="11" a="1"/>
  <c r="D2922" i="11" s="1"/>
  <c r="J2922" i="11"/>
  <c r="D2923" i="11" a="1"/>
  <c r="D2923" i="11" s="1"/>
  <c r="J2923" i="11"/>
  <c r="D2924" i="11" a="1"/>
  <c r="D2924" i="11" s="1"/>
  <c r="J2924" i="11"/>
  <c r="D2925" i="11" a="1"/>
  <c r="D2925" i="11" s="1"/>
  <c r="J2925" i="11"/>
  <c r="D2926" i="11" a="1"/>
  <c r="D2926" i="11" s="1"/>
  <c r="J2926" i="11"/>
  <c r="J2927" i="11"/>
  <c r="D2927" i="11" a="1"/>
  <c r="D2927" i="11" s="1"/>
  <c r="J2928" i="11"/>
  <c r="D2928" i="11" a="1"/>
  <c r="D2928" i="11" s="1"/>
  <c r="D2929" i="11" a="1"/>
  <c r="D2929" i="11" s="1"/>
  <c r="J2929" i="11"/>
  <c r="D2930" i="11" a="1"/>
  <c r="D2930" i="11" s="1"/>
  <c r="J2930" i="11"/>
  <c r="D2931" i="11" a="1"/>
  <c r="D2931" i="11" s="1"/>
  <c r="J2931" i="11"/>
  <c r="D2932" i="11" a="1"/>
  <c r="D2932" i="11" s="1"/>
  <c r="J2932" i="11"/>
  <c r="D2933" i="11" a="1"/>
  <c r="D2933" i="11" s="1"/>
  <c r="J2933" i="11"/>
  <c r="D2934" i="11" a="1"/>
  <c r="D2934" i="11" s="1"/>
  <c r="J2934" i="11"/>
  <c r="J2935" i="11"/>
  <c r="D2935" i="11" a="1"/>
  <c r="D2935" i="11" s="1"/>
  <c r="J2936" i="11"/>
  <c r="D2936" i="11" a="1"/>
  <c r="D2936" i="11" s="1"/>
  <c r="J2937" i="11"/>
  <c r="D2937" i="11" a="1"/>
  <c r="D2937" i="11" s="1"/>
  <c r="D2938" i="11" a="1"/>
  <c r="D2938" i="11" s="1"/>
  <c r="J2938" i="11"/>
  <c r="J2939" i="11"/>
  <c r="D2939" i="11" a="1"/>
  <c r="D2939" i="11" s="1"/>
  <c r="J2940" i="11"/>
  <c r="D2940" i="11" a="1"/>
  <c r="D2940" i="11" s="1"/>
  <c r="D2941" i="11" a="1"/>
  <c r="D2941" i="11" s="1"/>
  <c r="J2941" i="11"/>
  <c r="J2942" i="11"/>
  <c r="D2942" i="11" a="1"/>
  <c r="D2942" i="11" s="1"/>
  <c r="J2943" i="11"/>
  <c r="D2943" i="11" a="1"/>
  <c r="D2943" i="11" s="1"/>
  <c r="J2944" i="11"/>
  <c r="D2944" i="11" a="1"/>
  <c r="D2944" i="11" s="1"/>
  <c r="J2945" i="11"/>
  <c r="D2945" i="11" a="1"/>
  <c r="D2945" i="11" s="1"/>
  <c r="D2946" i="11" a="1"/>
  <c r="D2946" i="11" s="1"/>
  <c r="J2946" i="11"/>
  <c r="J2947" i="11"/>
  <c r="D2947" i="11" a="1"/>
  <c r="D2947" i="11" s="1"/>
  <c r="D2951" i="11" a="1"/>
  <c r="D2951" i="11" s="1"/>
  <c r="J2951" i="11"/>
  <c r="J2968" i="11"/>
  <c r="D2968" i="11" a="1"/>
  <c r="D2968" i="11" s="1"/>
  <c r="J3038" i="11"/>
  <c r="D3038" i="11" a="1"/>
  <c r="D3038" i="11" s="1"/>
  <c r="J3050" i="11"/>
  <c r="D3050" i="11" a="1"/>
  <c r="D3050" i="11" s="1"/>
  <c r="J3714" i="11"/>
  <c r="D3714" i="11" a="1"/>
  <c r="D3714" i="11" s="1"/>
  <c r="J3716" i="11"/>
  <c r="D3716" i="11" a="1"/>
  <c r="D3716" i="11" s="1"/>
  <c r="J3720" i="11"/>
  <c r="D3720" i="11" a="1"/>
  <c r="D3720" i="11" s="1"/>
  <c r="D119" i="11" a="1"/>
  <c r="D119" i="11" s="1"/>
  <c r="J119" i="11"/>
  <c r="J199" i="11"/>
  <c r="D199" i="11" a="1"/>
  <c r="D199" i="11" s="1"/>
  <c r="D254" i="11" a="1"/>
  <c r="D254" i="11" s="1"/>
  <c r="J254" i="11"/>
  <c r="J3173" i="11"/>
  <c r="D3173" i="11" a="1"/>
  <c r="D3173" i="11" s="1"/>
  <c r="D3192" i="11" a="1"/>
  <c r="D3192" i="11" s="1"/>
  <c r="J3192" i="11"/>
  <c r="D3196" i="11" a="1"/>
  <c r="D3196" i="11" s="1"/>
  <c r="J3196" i="11"/>
  <c r="J3211" i="11"/>
  <c r="D3211" i="11" a="1"/>
  <c r="D3211" i="11" s="1"/>
  <c r="J3222" i="11"/>
  <c r="D3222" i="11" a="1"/>
  <c r="D3222" i="11" s="1"/>
  <c r="D3235" i="11" a="1"/>
  <c r="D3235" i="11" s="1"/>
  <c r="J3235" i="11"/>
  <c r="J3246" i="11"/>
  <c r="D3246" i="11" a="1"/>
  <c r="D3246" i="11" s="1"/>
  <c r="J3252" i="11"/>
  <c r="D3252" i="11" a="1"/>
  <c r="D3252" i="11" s="1"/>
  <c r="J3268" i="11"/>
  <c r="D3268" i="11" a="1"/>
  <c r="D3268" i="11" s="1"/>
  <c r="J3272" i="11"/>
  <c r="D3272" i="11" a="1"/>
  <c r="D3272" i="11" s="1"/>
  <c r="D3275" i="11" a="1"/>
  <c r="D3275" i="11" s="1"/>
  <c r="J3275" i="11"/>
  <c r="J3278" i="11"/>
  <c r="D3278" i="11" a="1"/>
  <c r="D3278" i="11" s="1"/>
  <c r="D3282" i="11" a="1"/>
  <c r="D3282" i="11" s="1"/>
  <c r="J3282" i="11"/>
  <c r="J3291" i="11"/>
  <c r="D3291" i="11" a="1"/>
  <c r="D3291" i="11" s="1"/>
  <c r="D3303" i="11" a="1"/>
  <c r="D3303" i="11" s="1"/>
  <c r="J3303" i="11"/>
  <c r="J3305" i="11"/>
  <c r="D3305" i="11" a="1"/>
  <c r="D3305" i="11" s="1"/>
  <c r="J3323" i="11"/>
  <c r="D3323" i="11" a="1"/>
  <c r="D3323" i="11" s="1"/>
  <c r="D3329" i="11" a="1"/>
  <c r="D3329" i="11" s="1"/>
  <c r="J3329" i="11"/>
  <c r="D3330" i="11" a="1"/>
  <c r="D3330" i="11" s="1"/>
  <c r="J3330" i="11"/>
  <c r="J3337" i="11"/>
  <c r="D3337" i="11" a="1"/>
  <c r="D3337" i="11" s="1"/>
  <c r="D3352" i="11" a="1"/>
  <c r="D3352" i="11" s="1"/>
  <c r="J3352" i="11"/>
  <c r="D3360" i="11" a="1"/>
  <c r="D3360" i="11" s="1"/>
  <c r="J3360" i="11"/>
  <c r="D3375" i="11" a="1"/>
  <c r="D3375" i="11" s="1"/>
  <c r="J3375" i="11"/>
  <c r="D3377" i="11" a="1"/>
  <c r="D3377" i="11" s="1"/>
  <c r="J3377" i="11"/>
  <c r="D3414" i="11" a="1"/>
  <c r="D3414" i="11" s="1"/>
  <c r="J3414" i="11"/>
  <c r="D3419" i="11" a="1"/>
  <c r="D3419" i="11" s="1"/>
  <c r="J3419" i="11"/>
  <c r="J3424" i="11"/>
  <c r="D3424" i="11" a="1"/>
  <c r="D3424" i="11" s="1"/>
  <c r="D3431" i="11" a="1"/>
  <c r="D3431" i="11" s="1"/>
  <c r="J3431" i="11"/>
  <c r="J3435" i="11"/>
  <c r="D3435" i="11" a="1"/>
  <c r="D3435" i="11" s="1"/>
  <c r="D3438" i="11" a="1"/>
  <c r="D3438" i="11" s="1"/>
  <c r="J3438" i="11"/>
  <c r="D3440" i="11" a="1"/>
  <c r="D3440" i="11" s="1"/>
  <c r="J3440" i="11"/>
  <c r="D3447" i="11" a="1"/>
  <c r="D3447" i="11" s="1"/>
  <c r="J3447" i="11"/>
  <c r="J3455" i="11"/>
  <c r="D3455" i="11" a="1"/>
  <c r="D3455" i="11" s="1"/>
  <c r="J3465" i="11"/>
  <c r="D3465" i="11" a="1"/>
  <c r="D3465" i="11" s="1"/>
  <c r="D3469" i="11" a="1"/>
  <c r="D3469" i="11" s="1"/>
  <c r="J3469" i="11"/>
  <c r="J3491" i="11"/>
  <c r="D3491" i="11" a="1"/>
  <c r="D3491" i="11" s="1"/>
  <c r="J3495" i="11"/>
  <c r="D3495" i="11" a="1"/>
  <c r="D3495" i="11" s="1"/>
  <c r="D3831" i="11" a="1"/>
  <c r="D3831" i="11" s="1"/>
  <c r="J3831" i="11"/>
  <c r="J3834" i="11"/>
  <c r="D3834" i="11" a="1"/>
  <c r="D3834" i="11" s="1"/>
  <c r="D4030" i="11" a="1"/>
  <c r="D4030" i="11" s="1"/>
  <c r="J4030" i="11"/>
  <c r="D4039" i="11" a="1"/>
  <c r="D4039" i="11" s="1"/>
  <c r="J4039" i="11"/>
  <c r="D4049" i="11" a="1"/>
  <c r="D4049" i="11" s="1"/>
  <c r="J4049" i="11"/>
  <c r="D4164" i="11" a="1"/>
  <c r="D4164" i="11" s="1"/>
  <c r="J4164" i="11"/>
  <c r="D4166" i="11" a="1"/>
  <c r="D4166" i="11" s="1"/>
  <c r="J4166" i="11"/>
  <c r="J4169" i="11"/>
  <c r="D4169" i="11" a="1"/>
  <c r="D4169" i="11" s="1"/>
  <c r="J4194" i="11"/>
  <c r="D4194" i="11" a="1"/>
  <c r="D4194" i="11" s="1"/>
  <c r="J4256" i="11"/>
  <c r="D4256" i="11" a="1"/>
  <c r="D4256" i="11" s="1"/>
  <c r="J4258" i="11"/>
  <c r="D4258" i="11" a="1"/>
  <c r="D4258" i="11" s="1"/>
  <c r="J4260" i="11"/>
  <c r="D4260" i="11" a="1"/>
  <c r="D4260" i="11" s="1"/>
  <c r="J4267" i="11"/>
  <c r="D4267" i="11" a="1"/>
  <c r="D4267" i="11" s="1"/>
  <c r="D4279" i="11" a="1"/>
  <c r="D4279" i="11" s="1"/>
  <c r="J4279" i="11"/>
  <c r="D4280" i="11" a="1"/>
  <c r="D4280" i="11" s="1"/>
  <c r="J4280" i="11"/>
  <c r="D4294" i="11" a="1"/>
  <c r="D4294" i="11" s="1"/>
  <c r="J4294" i="11"/>
  <c r="J4501" i="11"/>
  <c r="D4501" i="11" a="1"/>
  <c r="D4501" i="11" s="1"/>
  <c r="D4506" i="11" a="1"/>
  <c r="D4506" i="11" s="1"/>
  <c r="J4506" i="11"/>
  <c r="D4527" i="11" a="1"/>
  <c r="D4527" i="11" s="1"/>
  <c r="J4527" i="11"/>
  <c r="D4535" i="11" a="1"/>
  <c r="D4535" i="11" s="1"/>
  <c r="J4535" i="11"/>
  <c r="D4548" i="11" a="1"/>
  <c r="D4548" i="11" s="1"/>
  <c r="J4548" i="11"/>
  <c r="J4580" i="11"/>
  <c r="D4580" i="11" a="1"/>
  <c r="D4580" i="11" s="1"/>
  <c r="J4636" i="11"/>
  <c r="D4636" i="11" a="1"/>
  <c r="D4636" i="11" s="1"/>
  <c r="J4648" i="11"/>
  <c r="D4648" i="11" a="1"/>
  <c r="D4648" i="11" s="1"/>
  <c r="D4663" i="11" a="1"/>
  <c r="D4663" i="11" s="1"/>
  <c r="J4663" i="11"/>
  <c r="J4666" i="11"/>
  <c r="D4666" i="11" a="1"/>
  <c r="D4666" i="11" s="1"/>
  <c r="D4669" i="11" a="1"/>
  <c r="D4669" i="11" s="1"/>
  <c r="J4669" i="11"/>
  <c r="J4688" i="11"/>
  <c r="D4688" i="11" a="1"/>
  <c r="D4688" i="11" s="1"/>
  <c r="D4692" i="11" a="1"/>
  <c r="D4692" i="11" s="1"/>
  <c r="J4692" i="11"/>
  <c r="D4699" i="11" a="1"/>
  <c r="D4699" i="11" s="1"/>
  <c r="J4699" i="11"/>
  <c r="J4717" i="11"/>
  <c r="D4717" i="11" a="1"/>
  <c r="D4717" i="11" s="1"/>
  <c r="D4727" i="11" a="1"/>
  <c r="D4727" i="11" s="1"/>
  <c r="J4727" i="11"/>
  <c r="D4731" i="11" a="1"/>
  <c r="D4731" i="11" s="1"/>
  <c r="J4731" i="11"/>
  <c r="J4746" i="11"/>
  <c r="D4746" i="11" a="1"/>
  <c r="D4746" i="11" s="1"/>
  <c r="J4757" i="11"/>
  <c r="D4757" i="11" a="1"/>
  <c r="D4757" i="11" s="1"/>
  <c r="J4768" i="11"/>
  <c r="D4768" i="11" a="1"/>
  <c r="D4768" i="11" s="1"/>
  <c r="J4771" i="11"/>
  <c r="D4771" i="11" a="1"/>
  <c r="D4771" i="11" s="1"/>
  <c r="D4780" i="11" a="1"/>
  <c r="D4780" i="11" s="1"/>
  <c r="J4780" i="11"/>
  <c r="J4836" i="11"/>
  <c r="D4836" i="11" a="1"/>
  <c r="D4836" i="11" s="1"/>
  <c r="J4849" i="11"/>
  <c r="D4849" i="11" a="1"/>
  <c r="D4849" i="11" s="1"/>
  <c r="J4852" i="11"/>
  <c r="D4852" i="11" a="1"/>
  <c r="D4852" i="11" s="1"/>
  <c r="D4875" i="11" a="1"/>
  <c r="D4875" i="11" s="1"/>
  <c r="J4875" i="11"/>
  <c r="D4878" i="11" a="1"/>
  <c r="D4878" i="11" s="1"/>
  <c r="J4878" i="11"/>
  <c r="D4882" i="11" a="1"/>
  <c r="D4882" i="11" s="1"/>
  <c r="J4882" i="11"/>
  <c r="D4924" i="11" a="1"/>
  <c r="D4924" i="11" s="1"/>
  <c r="J4924" i="11"/>
  <c r="D4932" i="11" a="1"/>
  <c r="D4932" i="11" s="1"/>
  <c r="J4932" i="11"/>
  <c r="D4947" i="11" a="1"/>
  <c r="D4947" i="11" s="1"/>
  <c r="J4947" i="11"/>
  <c r="J4950" i="11"/>
  <c r="D4950" i="11" a="1"/>
  <c r="D4950" i="11" s="1"/>
  <c r="D4956" i="11" a="1"/>
  <c r="D4956" i="11" s="1"/>
  <c r="J4956" i="11"/>
  <c r="D4959" i="11" a="1"/>
  <c r="D4959" i="11" s="1"/>
  <c r="J4959" i="11"/>
  <c r="D4962" i="11" a="1"/>
  <c r="D4962" i="11" s="1"/>
  <c r="J4962" i="11"/>
  <c r="J4968" i="11"/>
  <c r="D4968" i="11" a="1"/>
  <c r="D4968" i="11" s="1"/>
  <c r="D4985" i="11" a="1"/>
  <c r="D4985" i="11" s="1"/>
  <c r="J4985" i="11"/>
  <c r="D3502" i="11" a="1"/>
  <c r="D3502" i="11" s="1"/>
  <c r="J3502" i="11"/>
  <c r="D3503" i="11" a="1"/>
  <c r="D3503" i="11" s="1"/>
  <c r="J3503" i="11"/>
  <c r="D3504" i="11" a="1"/>
  <c r="D3504" i="11" s="1"/>
  <c r="J3504" i="11"/>
  <c r="D3505" i="11" a="1"/>
  <c r="D3505" i="11" s="1"/>
  <c r="J3505" i="11"/>
  <c r="D3506" i="11" a="1"/>
  <c r="D3506" i="11" s="1"/>
  <c r="J3506" i="11"/>
  <c r="D3507" i="11" a="1"/>
  <c r="D3507" i="11" s="1"/>
  <c r="J3507" i="11"/>
  <c r="D3508" i="11" a="1"/>
  <c r="D3508" i="11" s="1"/>
  <c r="J3508" i="11"/>
  <c r="D3509" i="11" a="1"/>
  <c r="D3509" i="11" s="1"/>
  <c r="J3509" i="11"/>
  <c r="D3510" i="11" a="1"/>
  <c r="D3510" i="11" s="1"/>
  <c r="J3510" i="11"/>
  <c r="D3511" i="11" a="1"/>
  <c r="D3511" i="11" s="1"/>
  <c r="J3511" i="11"/>
  <c r="D3512" i="11" a="1"/>
  <c r="D3512" i="11" s="1"/>
  <c r="J3512" i="11"/>
  <c r="J3513" i="11"/>
  <c r="D3513" i="11" a="1"/>
  <c r="D3513" i="11" s="1"/>
  <c r="J3514" i="11"/>
  <c r="D3514" i="11" a="1"/>
  <c r="D3514" i="11" s="1"/>
  <c r="J3515" i="11"/>
  <c r="D3515" i="11" a="1"/>
  <c r="D3515" i="11" s="1"/>
  <c r="J3516" i="11"/>
  <c r="D3516" i="11" a="1"/>
  <c r="D3516" i="11" s="1"/>
  <c r="D3517" i="11" a="1"/>
  <c r="D3517" i="11" s="1"/>
  <c r="J3517" i="11"/>
  <c r="D3518" i="11" a="1"/>
  <c r="D3518" i="11" s="1"/>
  <c r="J3518" i="11"/>
  <c r="D3519" i="11" a="1"/>
  <c r="D3519" i="11" s="1"/>
  <c r="J3519" i="11"/>
  <c r="J3520" i="11"/>
  <c r="D3520" i="11" a="1"/>
  <c r="D3520" i="11" s="1"/>
  <c r="D3521" i="11" a="1"/>
  <c r="D3521" i="11" s="1"/>
  <c r="J3521" i="11"/>
  <c r="D3522" i="11" a="1"/>
  <c r="D3522" i="11" s="1"/>
  <c r="J3522" i="11"/>
  <c r="J3523" i="11"/>
  <c r="D3523" i="11" a="1"/>
  <c r="D3523" i="11" s="1"/>
  <c r="D3524" i="11" a="1"/>
  <c r="D3524" i="11" s="1"/>
  <c r="J3524" i="11"/>
  <c r="J3525" i="11"/>
  <c r="D3525" i="11" a="1"/>
  <c r="D3525" i="11" s="1"/>
  <c r="J3526" i="11"/>
  <c r="D3526" i="11" a="1"/>
  <c r="D3526" i="11" s="1"/>
  <c r="D3527" i="11" a="1"/>
  <c r="D3527" i="11" s="1"/>
  <c r="J3527" i="11"/>
  <c r="D3528" i="11" a="1"/>
  <c r="D3528" i="11" s="1"/>
  <c r="J3528" i="11"/>
  <c r="J3529" i="11"/>
  <c r="D3529" i="11" a="1"/>
  <c r="D3529" i="11" s="1"/>
  <c r="D3530" i="11" a="1"/>
  <c r="D3530" i="11" s="1"/>
  <c r="J3530" i="11"/>
  <c r="J3531" i="11"/>
  <c r="D3531" i="11" a="1"/>
  <c r="D3531" i="11" s="1"/>
  <c r="J3532" i="11"/>
  <c r="D3532" i="11" a="1"/>
  <c r="D3532" i="11" s="1"/>
  <c r="D3533" i="11" a="1"/>
  <c r="D3533" i="11" s="1"/>
  <c r="J3533" i="11"/>
  <c r="D3534" i="11" a="1"/>
  <c r="D3534" i="11" s="1"/>
  <c r="J3534" i="11"/>
  <c r="D3535" i="11" a="1"/>
  <c r="D3535" i="11" s="1"/>
  <c r="J3535" i="11"/>
  <c r="J3536" i="11"/>
  <c r="D3536" i="11" a="1"/>
  <c r="D3536" i="11" s="1"/>
  <c r="J3537" i="11"/>
  <c r="D3537" i="11" a="1"/>
  <c r="D3537" i="11" s="1"/>
  <c r="D3538" i="11" a="1"/>
  <c r="D3538" i="11" s="1"/>
  <c r="J3538" i="11"/>
  <c r="D3539" i="11" a="1"/>
  <c r="D3539" i="11" s="1"/>
  <c r="J3539" i="11"/>
  <c r="J3540" i="11"/>
  <c r="D3540" i="11" a="1"/>
  <c r="D3540" i="11" s="1"/>
  <c r="D3541" i="11" a="1"/>
  <c r="D3541" i="11" s="1"/>
  <c r="J3541" i="11"/>
  <c r="J3542" i="11"/>
  <c r="D3542" i="11" a="1"/>
  <c r="D3542" i="11" s="1"/>
  <c r="J3543" i="11"/>
  <c r="D3543" i="11" a="1"/>
  <c r="D3543" i="11" s="1"/>
  <c r="J3544" i="11"/>
  <c r="D3544" i="11" a="1"/>
  <c r="D3544" i="11" s="1"/>
  <c r="D3545" i="11" a="1"/>
  <c r="D3545" i="11" s="1"/>
  <c r="J3545" i="11"/>
  <c r="J3546" i="11"/>
  <c r="D3546" i="11" a="1"/>
  <c r="D3546" i="11" s="1"/>
  <c r="D3547" i="11" a="1"/>
  <c r="D3547" i="11" s="1"/>
  <c r="J3547" i="11"/>
  <c r="D3548" i="11" a="1"/>
  <c r="D3548" i="11" s="1"/>
  <c r="J3548" i="11"/>
  <c r="J3549" i="11"/>
  <c r="D3549" i="11" a="1"/>
  <c r="D3549" i="11" s="1"/>
  <c r="D3550" i="11" a="1"/>
  <c r="D3550" i="11" s="1"/>
  <c r="J3550" i="11"/>
  <c r="D3551" i="11" a="1"/>
  <c r="D3551" i="11" s="1"/>
  <c r="J3551" i="11"/>
  <c r="J3552" i="11"/>
  <c r="D3552" i="11" a="1"/>
  <c r="D3552" i="11" s="1"/>
  <c r="D3553" i="11" a="1"/>
  <c r="D3553" i="11" s="1"/>
  <c r="J3553" i="11"/>
  <c r="J3554" i="11"/>
  <c r="D3554" i="11" a="1"/>
  <c r="D3554" i="11" s="1"/>
  <c r="D3555" i="11" a="1"/>
  <c r="D3555" i="11" s="1"/>
  <c r="J3555" i="11"/>
  <c r="J3556" i="11"/>
  <c r="D3556" i="11" a="1"/>
  <c r="D3556" i="11" s="1"/>
  <c r="D3557" i="11" a="1"/>
  <c r="D3557" i="11" s="1"/>
  <c r="J3557" i="11"/>
  <c r="J3558" i="11"/>
  <c r="D3558" i="11" a="1"/>
  <c r="D3558" i="11" s="1"/>
  <c r="J3559" i="11"/>
  <c r="D3559" i="11" a="1"/>
  <c r="D3559" i="11" s="1"/>
  <c r="J3560" i="11"/>
  <c r="D3560" i="11" a="1"/>
  <c r="D3560" i="11" s="1"/>
  <c r="D3561" i="11" a="1"/>
  <c r="D3561" i="11" s="1"/>
  <c r="J3561" i="11"/>
  <c r="D3562" i="11" a="1"/>
  <c r="D3562" i="11" s="1"/>
  <c r="J3562" i="11"/>
  <c r="J3563" i="11"/>
  <c r="D3563" i="11" a="1"/>
  <c r="D3563" i="11" s="1"/>
  <c r="J3564" i="11"/>
  <c r="D3564" i="11" a="1"/>
  <c r="D3564" i="11" s="1"/>
  <c r="J3565" i="11"/>
  <c r="D3565" i="11" a="1"/>
  <c r="D3565" i="11" s="1"/>
  <c r="D3566" i="11" a="1"/>
  <c r="D3566" i="11" s="1"/>
  <c r="J3566" i="11"/>
  <c r="J3567" i="11"/>
  <c r="D3567" i="11" a="1"/>
  <c r="D3567" i="11" s="1"/>
  <c r="D3568" i="11" a="1"/>
  <c r="D3568" i="11" s="1"/>
  <c r="J3568" i="11"/>
  <c r="D3569" i="11" a="1"/>
  <c r="D3569" i="11" s="1"/>
  <c r="J3569" i="11"/>
  <c r="D3570" i="11" a="1"/>
  <c r="D3570" i="11" s="1"/>
  <c r="J3570" i="11"/>
  <c r="J3571" i="11"/>
  <c r="D3571" i="11" a="1"/>
  <c r="D3571" i="11" s="1"/>
  <c r="D3572" i="11" a="1"/>
  <c r="D3572" i="11" s="1"/>
  <c r="J3572" i="11"/>
  <c r="D3573" i="11" a="1"/>
  <c r="D3573" i="11" s="1"/>
  <c r="J3573" i="11"/>
  <c r="D3574" i="11" a="1"/>
  <c r="D3574" i="11" s="1"/>
  <c r="J3574" i="11"/>
  <c r="D3575" i="11" a="1"/>
  <c r="D3575" i="11" s="1"/>
  <c r="J3575" i="11"/>
  <c r="J3576" i="11"/>
  <c r="D3576" i="11" a="1"/>
  <c r="D3576" i="11" s="1"/>
  <c r="J3577" i="11"/>
  <c r="D3577" i="11" a="1"/>
  <c r="D3577" i="11" s="1"/>
  <c r="J3578" i="11"/>
  <c r="D3578" i="11" a="1"/>
  <c r="D3578" i="11" s="1"/>
  <c r="J3579" i="11"/>
  <c r="D3579" i="11" a="1"/>
  <c r="D3579" i="11" s="1"/>
  <c r="J3580" i="11"/>
  <c r="D3580" i="11" a="1"/>
  <c r="D3580" i="11" s="1"/>
  <c r="J3581" i="11"/>
  <c r="D3581" i="11" a="1"/>
  <c r="D3581" i="11" s="1"/>
  <c r="D3582" i="11" a="1"/>
  <c r="D3582" i="11" s="1"/>
  <c r="J3582" i="11"/>
  <c r="D3583" i="11" a="1"/>
  <c r="D3583" i="11" s="1"/>
  <c r="J3583" i="11"/>
  <c r="J3584" i="11"/>
  <c r="D3584" i="11" a="1"/>
  <c r="D3584" i="11" s="1"/>
  <c r="J3585" i="11"/>
  <c r="D3585" i="11" a="1"/>
  <c r="D3585" i="11" s="1"/>
  <c r="J3586" i="11"/>
  <c r="D3586" i="11" a="1"/>
  <c r="D3586" i="11" s="1"/>
  <c r="D3587" i="11" a="1"/>
  <c r="D3587" i="11" s="1"/>
  <c r="J3587" i="11"/>
  <c r="D3588" i="11" a="1"/>
  <c r="D3588" i="11" s="1"/>
  <c r="J3588" i="11"/>
  <c r="D3589" i="11" a="1"/>
  <c r="D3589" i="11" s="1"/>
  <c r="J3589" i="11"/>
  <c r="D3590" i="11" a="1"/>
  <c r="D3590" i="11" s="1"/>
  <c r="J3590" i="11"/>
  <c r="J3591" i="11"/>
  <c r="D3591" i="11" a="1"/>
  <c r="D3591" i="11" s="1"/>
  <c r="D3592" i="11" a="1"/>
  <c r="D3592" i="11" s="1"/>
  <c r="J3592" i="11"/>
  <c r="D3593" i="11" a="1"/>
  <c r="D3593" i="11" s="1"/>
  <c r="J3593" i="11"/>
  <c r="D3594" i="11" a="1"/>
  <c r="D3594" i="11" s="1"/>
  <c r="J3594" i="11"/>
  <c r="J3595" i="11"/>
  <c r="D3595" i="11" a="1"/>
  <c r="D3595" i="11" s="1"/>
  <c r="D3596" i="11" a="1"/>
  <c r="D3596" i="11" s="1"/>
  <c r="J3596" i="11"/>
  <c r="D3597" i="11" a="1"/>
  <c r="D3597" i="11" s="1"/>
  <c r="J3597" i="11"/>
  <c r="D3598" i="11" a="1"/>
  <c r="D3598" i="11" s="1"/>
  <c r="J3598" i="11"/>
  <c r="D3599" i="11" a="1"/>
  <c r="D3599" i="11" s="1"/>
  <c r="J3599" i="11"/>
  <c r="J3600" i="11"/>
  <c r="D3600" i="11" a="1"/>
  <c r="D3600" i="11" s="1"/>
  <c r="J3601" i="11"/>
  <c r="D3601" i="11" a="1"/>
  <c r="D3601" i="11" s="1"/>
  <c r="D3602" i="11" a="1"/>
  <c r="D3602" i="11" s="1"/>
  <c r="J3602" i="11"/>
  <c r="J3603" i="11"/>
  <c r="D3603" i="11" a="1"/>
  <c r="D3603" i="11" s="1"/>
  <c r="J3604" i="11"/>
  <c r="D3604" i="11" a="1"/>
  <c r="D3604" i="11" s="1"/>
  <c r="J3605" i="11"/>
  <c r="D3605" i="11" a="1"/>
  <c r="D3605" i="11" s="1"/>
  <c r="J3606" i="11"/>
  <c r="D3606" i="11" a="1"/>
  <c r="D3606" i="11" s="1"/>
  <c r="J3607" i="11"/>
  <c r="D3607" i="11" a="1"/>
  <c r="D3607" i="11" s="1"/>
  <c r="D3608" i="11" a="1"/>
  <c r="D3608" i="11" s="1"/>
  <c r="J3608" i="11"/>
  <c r="J3609" i="11"/>
  <c r="D3609" i="11" a="1"/>
  <c r="D3609" i="11" s="1"/>
  <c r="J3610" i="11"/>
  <c r="D3610" i="11" a="1"/>
  <c r="D3610" i="11" s="1"/>
  <c r="D3611" i="11" a="1"/>
  <c r="D3611" i="11" s="1"/>
  <c r="J3611" i="11"/>
  <c r="D3612" i="11" a="1"/>
  <c r="D3612" i="11" s="1"/>
  <c r="J3612" i="11"/>
  <c r="D3613" i="11" a="1"/>
  <c r="D3613" i="11" s="1"/>
  <c r="J3613" i="11"/>
  <c r="J3614" i="11"/>
  <c r="D3614" i="11" a="1"/>
  <c r="D3614" i="11" s="1"/>
  <c r="J3615" i="11"/>
  <c r="D3615" i="11" a="1"/>
  <c r="D3615" i="11" s="1"/>
  <c r="J3616" i="11"/>
  <c r="D3616" i="11" a="1"/>
  <c r="D3616" i="11" s="1"/>
  <c r="J3617" i="11"/>
  <c r="D3617" i="11" a="1"/>
  <c r="D3617" i="11" s="1"/>
  <c r="J3618" i="11"/>
  <c r="D3618" i="11" a="1"/>
  <c r="D3618" i="11" s="1"/>
  <c r="J3619" i="11"/>
  <c r="D3619" i="11" a="1"/>
  <c r="D3619" i="11" s="1"/>
  <c r="J3620" i="11"/>
  <c r="D3620" i="11" a="1"/>
  <c r="D3620" i="11" s="1"/>
  <c r="J3621" i="11"/>
  <c r="D3621" i="11" a="1"/>
  <c r="D3621" i="11" s="1"/>
  <c r="J3622" i="11"/>
  <c r="D3622" i="11" a="1"/>
  <c r="D3622" i="11" s="1"/>
  <c r="J3623" i="11"/>
  <c r="D3623" i="11" a="1"/>
  <c r="D3623" i="11" s="1"/>
  <c r="J3624" i="11"/>
  <c r="D3624" i="11" a="1"/>
  <c r="D3624" i="11" s="1"/>
  <c r="J3625" i="11"/>
  <c r="D3625" i="11" a="1"/>
  <c r="D3625" i="11" s="1"/>
  <c r="J3626" i="11"/>
  <c r="D3626" i="11" a="1"/>
  <c r="D3626" i="11" s="1"/>
  <c r="J3627" i="11"/>
  <c r="D3627" i="11" a="1"/>
  <c r="D3627" i="11" s="1"/>
  <c r="J3628" i="11"/>
  <c r="D3628" i="11" a="1"/>
  <c r="D3628" i="11" s="1"/>
  <c r="J3629" i="11"/>
  <c r="D3629" i="11" a="1"/>
  <c r="D3629" i="11" s="1"/>
  <c r="J3630" i="11"/>
  <c r="D3630" i="11" a="1"/>
  <c r="D3630" i="11" s="1"/>
  <c r="J3631" i="11"/>
  <c r="D3631" i="11" a="1"/>
  <c r="D3631" i="11" s="1"/>
  <c r="J3632" i="11"/>
  <c r="D3632" i="11" a="1"/>
  <c r="D3632" i="11" s="1"/>
  <c r="J3633" i="11"/>
  <c r="D3633" i="11" a="1"/>
  <c r="D3633" i="11" s="1"/>
  <c r="J3634" i="11"/>
  <c r="D3634" i="11" a="1"/>
  <c r="D3634" i="11" s="1"/>
  <c r="J3635" i="11"/>
  <c r="D3635" i="11" a="1"/>
  <c r="D3635" i="11" s="1"/>
  <c r="J3636" i="11"/>
  <c r="D3636" i="11" a="1"/>
  <c r="D3636" i="11" s="1"/>
  <c r="J3637" i="11"/>
  <c r="D3637" i="11" a="1"/>
  <c r="D3637" i="11" s="1"/>
  <c r="J3638" i="11"/>
  <c r="D3638" i="11" a="1"/>
  <c r="D3638" i="11" s="1"/>
  <c r="J3639" i="11"/>
  <c r="D3639" i="11" a="1"/>
  <c r="D3639" i="11" s="1"/>
  <c r="J3640" i="11"/>
  <c r="D3640" i="11" a="1"/>
  <c r="D3640" i="11" s="1"/>
  <c r="J3641" i="11"/>
  <c r="D3641" i="11" a="1"/>
  <c r="D3641" i="11" s="1"/>
  <c r="J3642" i="11"/>
  <c r="D3642" i="11" a="1"/>
  <c r="D3642" i="11" s="1"/>
  <c r="J3643" i="11"/>
  <c r="D3643" i="11" a="1"/>
  <c r="D3643" i="11" s="1"/>
  <c r="J3644" i="11"/>
  <c r="D3644" i="11" a="1"/>
  <c r="D3644" i="11" s="1"/>
  <c r="D3645" i="11" a="1"/>
  <c r="D3645" i="11" s="1"/>
  <c r="J3645" i="11"/>
  <c r="D3646" i="11" a="1"/>
  <c r="D3646" i="11" s="1"/>
  <c r="J3646" i="11"/>
  <c r="D3647" i="11" a="1"/>
  <c r="D3647" i="11" s="1"/>
  <c r="J3647" i="11"/>
  <c r="D3648" i="11" a="1"/>
  <c r="D3648" i="11" s="1"/>
  <c r="J3648" i="11"/>
  <c r="D3649" i="11" a="1"/>
  <c r="D3649" i="11" s="1"/>
  <c r="J3649" i="11"/>
  <c r="D3650" i="11" a="1"/>
  <c r="D3650" i="11" s="1"/>
  <c r="J3650" i="11"/>
  <c r="D3651" i="11" a="1"/>
  <c r="D3651" i="11" s="1"/>
  <c r="J3651" i="11"/>
  <c r="D3652" i="11" a="1"/>
  <c r="D3652" i="11" s="1"/>
  <c r="J3652" i="11"/>
  <c r="D3653" i="11" a="1"/>
  <c r="D3653" i="11" s="1"/>
  <c r="J3653" i="11"/>
  <c r="D3654" i="11" a="1"/>
  <c r="D3654" i="11" s="1"/>
  <c r="J3654" i="11"/>
  <c r="J3655" i="11"/>
  <c r="D3655" i="11" a="1"/>
  <c r="D3655" i="11" s="1"/>
  <c r="D3656" i="11" a="1"/>
  <c r="D3656" i="11" s="1"/>
  <c r="J3656" i="11"/>
  <c r="J3657" i="11"/>
  <c r="D3657" i="11" a="1"/>
  <c r="D3657" i="11" s="1"/>
  <c r="J3658" i="11"/>
  <c r="D3658" i="11" a="1"/>
  <c r="D3658" i="11" s="1"/>
  <c r="J3659" i="11"/>
  <c r="D3659" i="11" a="1"/>
  <c r="D3659" i="11" s="1"/>
  <c r="J3660" i="11"/>
  <c r="D3660" i="11" a="1"/>
  <c r="D3660" i="11" s="1"/>
  <c r="J3661" i="11"/>
  <c r="D3661" i="11" a="1"/>
  <c r="D3661" i="11" s="1"/>
  <c r="J3662" i="11"/>
  <c r="D3662" i="11" a="1"/>
  <c r="D3662" i="11" s="1"/>
  <c r="J3663" i="11"/>
  <c r="D3663" i="11" a="1"/>
  <c r="D3663" i="11" s="1"/>
  <c r="D3664" i="11" a="1"/>
  <c r="D3664" i="11" s="1"/>
  <c r="J3664" i="11"/>
  <c r="D3665" i="11" a="1"/>
  <c r="D3665" i="11" s="1"/>
  <c r="J3665" i="11"/>
  <c r="J3666" i="11"/>
  <c r="D3666" i="11" a="1"/>
  <c r="D3666" i="11" s="1"/>
  <c r="J3667" i="11"/>
  <c r="D3667" i="11" a="1"/>
  <c r="D3667" i="11" s="1"/>
  <c r="D3668" i="11" a="1"/>
  <c r="D3668" i="11" s="1"/>
  <c r="J3668" i="11"/>
  <c r="J3669" i="11"/>
  <c r="D3669" i="11" a="1"/>
  <c r="D3669" i="11" s="1"/>
  <c r="D3670" i="11" a="1"/>
  <c r="D3670" i="11" s="1"/>
  <c r="J3670" i="11"/>
  <c r="J3671" i="11"/>
  <c r="D3671" i="11" a="1"/>
  <c r="D3671" i="11" s="1"/>
  <c r="J3672" i="11"/>
  <c r="D3672" i="11" a="1"/>
  <c r="D3672" i="11" s="1"/>
  <c r="J3673" i="11"/>
  <c r="D3673" i="11" a="1"/>
  <c r="D3673" i="11" s="1"/>
  <c r="J3674" i="11"/>
  <c r="D3674" i="11" a="1"/>
  <c r="D3674" i="11" s="1"/>
  <c r="J3675" i="11"/>
  <c r="D3675" i="11" a="1"/>
  <c r="D3675" i="11" s="1"/>
  <c r="J3676" i="11"/>
  <c r="D3676" i="11" a="1"/>
  <c r="D3676" i="11" s="1"/>
  <c r="J3677" i="11"/>
  <c r="D3677" i="11" a="1"/>
  <c r="D3677" i="11" s="1"/>
  <c r="J3678" i="11"/>
  <c r="D3678" i="11" a="1"/>
  <c r="D3678" i="11" s="1"/>
  <c r="J3679" i="11"/>
  <c r="D3679" i="11" a="1"/>
  <c r="D3679" i="11" s="1"/>
  <c r="J3680" i="11"/>
  <c r="D3680" i="11" a="1"/>
  <c r="D3680" i="11" s="1"/>
  <c r="J3681" i="11"/>
  <c r="D3681" i="11" a="1"/>
  <c r="D3681" i="11" s="1"/>
  <c r="J3682" i="11"/>
  <c r="D3682" i="11" a="1"/>
  <c r="D3682" i="11" s="1"/>
  <c r="J3683" i="11"/>
  <c r="D3683" i="11" a="1"/>
  <c r="D3683" i="11" s="1"/>
  <c r="J3684" i="11"/>
  <c r="D3684" i="11" a="1"/>
  <c r="D3684" i="11" s="1"/>
  <c r="J3685" i="11"/>
  <c r="D3685" i="11" a="1"/>
  <c r="D3685" i="11" s="1"/>
  <c r="J3686" i="11"/>
  <c r="D3686" i="11" a="1"/>
  <c r="D3686" i="11" s="1"/>
  <c r="J3687" i="11"/>
  <c r="D3687" i="11" a="1"/>
  <c r="D3687" i="11" s="1"/>
  <c r="D3688" i="11" a="1"/>
  <c r="D3688" i="11" s="1"/>
  <c r="J3688" i="11"/>
  <c r="J3689" i="11"/>
  <c r="D3689" i="11" a="1"/>
  <c r="D3689" i="11" s="1"/>
  <c r="D3690" i="11" a="1"/>
  <c r="D3690" i="11" s="1"/>
  <c r="J3690" i="11"/>
  <c r="D3691" i="11" a="1"/>
  <c r="D3691" i="11" s="1"/>
  <c r="J3691" i="11"/>
  <c r="D3692" i="11" a="1"/>
  <c r="D3692" i="11" s="1"/>
  <c r="J3692" i="11"/>
  <c r="D3693" i="11" a="1"/>
  <c r="D3693" i="11" s="1"/>
  <c r="J3693" i="11"/>
  <c r="D3694" i="11" a="1"/>
  <c r="D3694" i="11" s="1"/>
  <c r="J3694" i="11"/>
  <c r="D3695" i="11" a="1"/>
  <c r="D3695" i="11" s="1"/>
  <c r="J3695" i="11"/>
  <c r="D3696" i="11" a="1"/>
  <c r="D3696" i="11" s="1"/>
  <c r="J3696" i="11"/>
  <c r="D3697" i="11" a="1"/>
  <c r="D3697" i="11" s="1"/>
  <c r="J3697" i="11"/>
  <c r="J3698" i="11"/>
  <c r="D3698" i="11" a="1"/>
  <c r="D3698" i="11" s="1"/>
  <c r="D3699" i="11" a="1"/>
  <c r="D3699" i="11" s="1"/>
  <c r="J3699" i="11"/>
  <c r="J3700" i="11"/>
  <c r="D3700" i="11" a="1"/>
  <c r="D3700" i="11" s="1"/>
  <c r="J3701" i="11"/>
  <c r="D3701" i="11" a="1"/>
  <c r="D3701" i="11" s="1"/>
  <c r="J3702" i="11"/>
  <c r="D3702" i="11" a="1"/>
  <c r="D3702" i="11" s="1"/>
  <c r="J3703" i="11"/>
  <c r="D3703" i="11" a="1"/>
  <c r="D3703" i="11" s="1"/>
  <c r="J3704" i="11"/>
  <c r="D3704" i="11" a="1"/>
  <c r="D3704" i="11" s="1"/>
  <c r="J3705" i="11"/>
  <c r="D3705" i="11" a="1"/>
  <c r="D3705" i="11" s="1"/>
  <c r="J3706" i="11"/>
  <c r="D3706" i="11" a="1"/>
  <c r="D3706" i="11" s="1"/>
  <c r="J3707" i="11"/>
  <c r="D3707" i="11" a="1"/>
  <c r="D3707" i="11" s="1"/>
  <c r="D3708" i="11" a="1"/>
  <c r="D3708" i="11" s="1"/>
  <c r="J3708" i="11"/>
  <c r="J3709" i="11"/>
  <c r="D3709" i="11" a="1"/>
  <c r="D3709" i="11" s="1"/>
  <c r="J3710" i="11"/>
  <c r="D3710" i="11" a="1"/>
  <c r="D3710" i="11" s="1"/>
  <c r="D3711" i="11" a="1"/>
  <c r="D3711" i="11" s="1"/>
  <c r="J3711" i="11"/>
  <c r="J3712" i="11"/>
  <c r="D3712" i="11" a="1"/>
  <c r="D3712" i="11" s="1"/>
  <c r="J3713" i="11"/>
  <c r="D3713" i="11" a="1"/>
  <c r="D3713" i="11" s="1"/>
  <c r="J3719" i="11"/>
  <c r="D3719" i="11" a="1"/>
  <c r="D3719" i="11" s="1"/>
  <c r="D3721" i="11" a="1"/>
  <c r="D3721" i="11" s="1"/>
  <c r="J3721" i="11"/>
  <c r="J125" i="11"/>
  <c r="D125" i="11" a="1"/>
  <c r="D125" i="11" s="1"/>
  <c r="J216" i="11"/>
  <c r="D216" i="11" a="1"/>
  <c r="D216" i="11" s="1"/>
  <c r="D257" i="11" a="1"/>
  <c r="D257" i="11" s="1"/>
  <c r="J257" i="11"/>
  <c r="D351" i="11" a="1"/>
  <c r="D351" i="11" s="1"/>
  <c r="J351" i="11"/>
  <c r="J3724" i="11"/>
  <c r="D3724" i="11" a="1"/>
  <c r="D3724" i="11" s="1"/>
  <c r="J3725" i="11"/>
  <c r="D3725" i="11" a="1"/>
  <c r="D3725" i="11" s="1"/>
  <c r="J3726" i="11"/>
  <c r="D3726" i="11" a="1"/>
  <c r="D3726" i="11" s="1"/>
  <c r="J3727" i="11"/>
  <c r="D3727" i="11" a="1"/>
  <c r="D3727" i="11" s="1"/>
  <c r="D3728" i="11" a="1"/>
  <c r="D3728" i="11" s="1"/>
  <c r="J3728" i="11"/>
  <c r="J3729" i="11"/>
  <c r="D3729" i="11" a="1"/>
  <c r="D3729" i="11" s="1"/>
  <c r="D3730" i="11" a="1"/>
  <c r="D3730" i="11" s="1"/>
  <c r="J3730" i="11"/>
  <c r="J3731" i="11"/>
  <c r="D3731" i="11" a="1"/>
  <c r="D3731" i="11" s="1"/>
  <c r="J3732" i="11"/>
  <c r="D3732" i="11" a="1"/>
  <c r="D3732" i="11" s="1"/>
  <c r="D3733" i="11" a="1"/>
  <c r="D3733" i="11" s="1"/>
  <c r="J3733" i="11"/>
  <c r="D3734" i="11" a="1"/>
  <c r="D3734" i="11" s="1"/>
  <c r="J3734" i="11"/>
  <c r="J3735" i="11"/>
  <c r="D3735" i="11" a="1"/>
  <c r="D3735" i="11" s="1"/>
  <c r="J3736" i="11"/>
  <c r="D3736" i="11" a="1"/>
  <c r="D3736" i="11" s="1"/>
  <c r="J3737" i="11"/>
  <c r="D3737" i="11" a="1"/>
  <c r="D3737" i="11" s="1"/>
  <c r="J3738" i="11"/>
  <c r="D3738" i="11" a="1"/>
  <c r="D3738" i="11" s="1"/>
  <c r="D3739" i="11" a="1"/>
  <c r="D3739" i="11" s="1"/>
  <c r="J3739" i="11"/>
  <c r="D3740" i="11" a="1"/>
  <c r="D3740" i="11" s="1"/>
  <c r="J3740" i="11"/>
  <c r="D3741" i="11" a="1"/>
  <c r="D3741" i="11" s="1"/>
  <c r="J3741" i="11"/>
  <c r="J3742" i="11"/>
  <c r="D3742" i="11" a="1"/>
  <c r="D3742" i="11" s="1"/>
  <c r="J3743" i="11"/>
  <c r="D3743" i="11" a="1"/>
  <c r="D3743" i="11" s="1"/>
  <c r="D3744" i="11" a="1"/>
  <c r="D3744" i="11" s="1"/>
  <c r="J3744" i="11"/>
  <c r="D3745" i="11" a="1"/>
  <c r="D3745" i="11" s="1"/>
  <c r="J3745" i="11"/>
  <c r="D3746" i="11" a="1"/>
  <c r="D3746" i="11" s="1"/>
  <c r="J3746" i="11"/>
  <c r="J3747" i="11"/>
  <c r="D3747" i="11" a="1"/>
  <c r="D3747" i="11" s="1"/>
  <c r="J3748" i="11"/>
  <c r="D3748" i="11" a="1"/>
  <c r="D3748" i="11" s="1"/>
  <c r="J3749" i="11"/>
  <c r="D3749" i="11" a="1"/>
  <c r="D3749" i="11" s="1"/>
  <c r="J3750" i="11"/>
  <c r="D3750" i="11" a="1"/>
  <c r="D3750" i="11" s="1"/>
  <c r="D3751" i="11" a="1"/>
  <c r="D3751" i="11" s="1"/>
  <c r="J3751" i="11"/>
  <c r="D3752" i="11" a="1"/>
  <c r="D3752" i="11" s="1"/>
  <c r="J3752" i="11"/>
  <c r="D3753" i="11" a="1"/>
  <c r="D3753" i="11" s="1"/>
  <c r="J3753" i="11"/>
  <c r="D3754" i="11" a="1"/>
  <c r="D3754" i="11" s="1"/>
  <c r="J3754" i="11"/>
  <c r="D3755" i="11" a="1"/>
  <c r="D3755" i="11" s="1"/>
  <c r="J3755" i="11"/>
  <c r="D3756" i="11" a="1"/>
  <c r="D3756" i="11" s="1"/>
  <c r="J3756" i="11"/>
  <c r="D3757" i="11" a="1"/>
  <c r="D3757" i="11" s="1"/>
  <c r="J3757" i="11"/>
  <c r="D3758" i="11" a="1"/>
  <c r="D3758" i="11" s="1"/>
  <c r="J3758" i="11"/>
  <c r="J3759" i="11"/>
  <c r="D3759" i="11" a="1"/>
  <c r="D3759" i="11" s="1"/>
  <c r="J3760" i="11"/>
  <c r="D3760" i="11" a="1"/>
  <c r="D3760" i="11" s="1"/>
  <c r="J3761" i="11"/>
  <c r="D3761" i="11" a="1"/>
  <c r="D3761" i="11" s="1"/>
  <c r="J3762" i="11"/>
  <c r="D3762" i="11" a="1"/>
  <c r="D3762" i="11" s="1"/>
  <c r="D3763" i="11" a="1"/>
  <c r="D3763" i="11" s="1"/>
  <c r="J3763" i="11"/>
  <c r="J3764" i="11"/>
  <c r="D3764" i="11" a="1"/>
  <c r="D3764" i="11" s="1"/>
  <c r="J3765" i="11"/>
  <c r="D3765" i="11" a="1"/>
  <c r="D3765" i="11" s="1"/>
  <c r="D3766" i="11" a="1"/>
  <c r="D3766" i="11" s="1"/>
  <c r="J3766" i="11"/>
  <c r="J3767" i="11"/>
  <c r="D3767" i="11" a="1"/>
  <c r="D3767" i="11" s="1"/>
  <c r="J3768" i="11"/>
  <c r="D3768" i="11" a="1"/>
  <c r="D3768" i="11" s="1"/>
  <c r="J3769" i="11"/>
  <c r="D3769" i="11" a="1"/>
  <c r="D3769" i="11" s="1"/>
  <c r="J3770" i="11"/>
  <c r="D3770" i="11" a="1"/>
  <c r="D3770" i="11" s="1"/>
  <c r="J3771" i="11"/>
  <c r="D3771" i="11" a="1"/>
  <c r="D3771" i="11" s="1"/>
  <c r="J3772" i="11"/>
  <c r="D3772" i="11" a="1"/>
  <c r="D3772" i="11" s="1"/>
  <c r="D3773" i="11" a="1"/>
  <c r="D3773" i="11" s="1"/>
  <c r="J3773" i="11"/>
  <c r="D3774" i="11" a="1"/>
  <c r="D3774" i="11" s="1"/>
  <c r="J3774" i="11"/>
  <c r="D3775" i="11" a="1"/>
  <c r="D3775" i="11" s="1"/>
  <c r="J3775" i="11"/>
  <c r="J3776" i="11"/>
  <c r="D3776" i="11" a="1"/>
  <c r="D3776" i="11" s="1"/>
  <c r="D3777" i="11" a="1"/>
  <c r="D3777" i="11" s="1"/>
  <c r="J3777" i="11"/>
  <c r="D3778" i="11" a="1"/>
  <c r="D3778" i="11" s="1"/>
  <c r="J3778" i="11"/>
  <c r="J3779" i="11"/>
  <c r="D3779" i="11" a="1"/>
  <c r="D3779" i="11" s="1"/>
  <c r="J3780" i="11"/>
  <c r="D3780" i="11" a="1"/>
  <c r="D3780" i="11" s="1"/>
  <c r="J3781" i="11"/>
  <c r="D3781" i="11" a="1"/>
  <c r="D3781" i="11" s="1"/>
  <c r="J3782" i="11"/>
  <c r="D3782" i="11" a="1"/>
  <c r="D3782" i="11" s="1"/>
  <c r="J3783" i="11"/>
  <c r="D3783" i="11" a="1"/>
  <c r="D3783" i="11" s="1"/>
  <c r="J3828" i="11"/>
  <c r="D3828" i="11" a="1"/>
  <c r="D3828" i="11" s="1"/>
  <c r="J3832" i="11"/>
  <c r="D3832" i="11" a="1"/>
  <c r="D3832" i="11" s="1"/>
  <c r="J3840" i="11"/>
  <c r="D3840" i="11" a="1"/>
  <c r="D3840" i="11" s="1"/>
  <c r="D3847" i="11" a="1"/>
  <c r="D3847" i="11" s="1"/>
  <c r="J3847" i="11"/>
  <c r="J3879" i="11"/>
  <c r="D3879" i="11" a="1"/>
  <c r="D3879" i="11" s="1"/>
  <c r="D3882" i="11" a="1"/>
  <c r="D3882" i="11" s="1"/>
  <c r="J3882" i="11"/>
  <c r="D4069" i="11" a="1"/>
  <c r="D4069" i="11" s="1"/>
  <c r="J4069" i="11"/>
  <c r="J4309" i="11"/>
  <c r="D4309" i="11" a="1"/>
  <c r="D4309" i="11" s="1"/>
  <c r="J4335" i="11"/>
  <c r="D4335" i="11" a="1"/>
  <c r="D4335" i="11" s="1"/>
  <c r="J4342" i="11"/>
  <c r="D4342" i="11" a="1"/>
  <c r="D4342" i="11" s="1"/>
  <c r="J4508" i="11"/>
  <c r="D4508" i="11" a="1"/>
  <c r="D4508" i="11" s="1"/>
  <c r="J4512" i="11"/>
  <c r="D4512" i="11" a="1"/>
  <c r="D4512" i="11" s="1"/>
  <c r="J4530" i="11"/>
  <c r="D4530" i="11" a="1"/>
  <c r="D4530" i="11" s="1"/>
  <c r="J4533" i="11"/>
  <c r="D4533" i="11" a="1"/>
  <c r="D4533" i="11" s="1"/>
  <c r="J4541" i="11"/>
  <c r="D4541" i="11" a="1"/>
  <c r="D4541" i="11" s="1"/>
  <c r="J4545" i="11"/>
  <c r="D4545" i="11" a="1"/>
  <c r="D4545" i="11" s="1"/>
  <c r="J4573" i="11"/>
  <c r="D4573" i="11" a="1"/>
  <c r="D4573" i="11" s="1"/>
  <c r="J4576" i="11"/>
  <c r="D4576" i="11" a="1"/>
  <c r="D4576" i="11" s="1"/>
  <c r="J4582" i="11"/>
  <c r="D4582" i="11" a="1"/>
  <c r="D4582" i="11" s="1"/>
  <c r="J4637" i="11"/>
  <c r="D4637" i="11" a="1"/>
  <c r="D4637" i="11" s="1"/>
  <c r="J4650" i="11"/>
  <c r="D4650" i="11" a="1"/>
  <c r="D4650" i="11" s="1"/>
  <c r="J4652" i="11"/>
  <c r="D4652" i="11" a="1"/>
  <c r="D4652" i="11" s="1"/>
  <c r="D4654" i="11" a="1"/>
  <c r="D4654" i="11" s="1"/>
  <c r="J4654" i="11"/>
  <c r="D4686" i="11" a="1"/>
  <c r="D4686" i="11" s="1"/>
  <c r="J4686" i="11"/>
  <c r="J4687" i="11"/>
  <c r="D4687" i="11" a="1"/>
  <c r="D4687" i="11" s="1"/>
  <c r="J4695" i="11"/>
  <c r="D4695" i="11" a="1"/>
  <c r="D4695" i="11" s="1"/>
  <c r="J4701" i="11"/>
  <c r="D4701" i="11" a="1"/>
  <c r="D4701" i="11" s="1"/>
  <c r="J4708" i="11"/>
  <c r="D4708" i="11" a="1"/>
  <c r="D4708" i="11" s="1"/>
  <c r="D4710" i="11" a="1"/>
  <c r="D4710" i="11" s="1"/>
  <c r="J4710" i="11"/>
  <c r="J4715" i="11"/>
  <c r="D4715" i="11" a="1"/>
  <c r="D4715" i="11" s="1"/>
  <c r="J4734" i="11"/>
  <c r="D4734" i="11" a="1"/>
  <c r="D4734" i="11" s="1"/>
  <c r="D4736" i="11" a="1"/>
  <c r="D4736" i="11" s="1"/>
  <c r="J4736" i="11"/>
  <c r="J4740" i="11"/>
  <c r="D4740" i="11" a="1"/>
  <c r="D4740" i="11" s="1"/>
  <c r="D4758" i="11" a="1"/>
  <c r="D4758" i="11" s="1"/>
  <c r="J4758" i="11"/>
  <c r="D4766" i="11" a="1"/>
  <c r="D4766" i="11" s="1"/>
  <c r="J4766" i="11"/>
  <c r="D4776" i="11" a="1"/>
  <c r="D4776" i="11" s="1"/>
  <c r="J4776" i="11"/>
  <c r="D4782" i="11" a="1"/>
  <c r="D4782" i="11" s="1"/>
  <c r="J4782" i="11"/>
  <c r="D4790" i="11" a="1"/>
  <c r="D4790" i="11" s="1"/>
  <c r="J4790" i="11"/>
  <c r="D4798" i="11" a="1"/>
  <c r="D4798" i="11" s="1"/>
  <c r="J4798" i="11"/>
  <c r="D4819" i="11" a="1"/>
  <c r="D4819" i="11" s="1"/>
  <c r="J4819" i="11"/>
  <c r="D4822" i="11" a="1"/>
  <c r="D4822" i="11" s="1"/>
  <c r="J4822" i="11"/>
  <c r="D4824" i="11" a="1"/>
  <c r="D4824" i="11" s="1"/>
  <c r="J4824" i="11"/>
  <c r="D4827" i="11" a="1"/>
  <c r="D4827" i="11" s="1"/>
  <c r="J4827" i="11"/>
  <c r="D4859" i="11" a="1"/>
  <c r="D4859" i="11" s="1"/>
  <c r="J4859" i="11"/>
  <c r="D4863" i="11" a="1"/>
  <c r="D4863" i="11" s="1"/>
  <c r="J4863" i="11"/>
  <c r="J4876" i="11"/>
  <c r="D4876" i="11" a="1"/>
  <c r="D4876" i="11" s="1"/>
  <c r="J4893" i="11"/>
  <c r="D4893" i="11" a="1"/>
  <c r="D4893" i="11" s="1"/>
  <c r="J4911" i="11"/>
  <c r="D4911" i="11" a="1"/>
  <c r="D4911" i="11" s="1"/>
  <c r="D4915" i="11" a="1"/>
  <c r="D4915" i="11" s="1"/>
  <c r="J4915" i="11"/>
  <c r="J4917" i="11"/>
  <c r="D4917" i="11" a="1"/>
  <c r="D4917" i="11" s="1"/>
  <c r="J4925" i="11"/>
  <c r="D4925" i="11" a="1"/>
  <c r="D4925" i="11" s="1"/>
  <c r="J4928" i="11"/>
  <c r="D4928" i="11" a="1"/>
  <c r="D4928" i="11" s="1"/>
  <c r="D4941" i="11" a="1"/>
  <c r="D4941" i="11" s="1"/>
  <c r="J4941" i="11"/>
  <c r="J4942" i="11"/>
  <c r="D4942" i="11" a="1"/>
  <c r="D4942" i="11" s="1"/>
  <c r="J4957" i="11"/>
  <c r="D4957" i="11" a="1"/>
  <c r="D4957" i="11" s="1"/>
  <c r="J4344" i="11"/>
  <c r="D4344" i="11" a="1"/>
  <c r="D4344" i="11" s="1"/>
  <c r="J4345" i="11"/>
  <c r="D4345" i="11" a="1"/>
  <c r="D4345" i="11" s="1"/>
  <c r="J4346" i="11"/>
  <c r="D4346" i="11" a="1"/>
  <c r="D4346" i="11" s="1"/>
  <c r="J4347" i="11"/>
  <c r="D4347" i="11" a="1"/>
  <c r="D4347" i="11" s="1"/>
  <c r="J4348" i="11"/>
  <c r="D4348" i="11" a="1"/>
  <c r="D4348" i="11" s="1"/>
  <c r="J4349" i="11"/>
  <c r="D4349" i="11" a="1"/>
  <c r="D4349" i="11" s="1"/>
  <c r="J4350" i="11"/>
  <c r="D4350" i="11" a="1"/>
  <c r="D4350" i="11" s="1"/>
  <c r="J4351" i="11"/>
  <c r="D4351" i="11" a="1"/>
  <c r="D4351" i="11" s="1"/>
  <c r="J4352" i="11"/>
  <c r="D4352" i="11" a="1"/>
  <c r="D4352" i="11" s="1"/>
  <c r="D4353" i="11" a="1"/>
  <c r="D4353" i="11" s="1"/>
  <c r="J4353" i="11"/>
  <c r="J4354" i="11"/>
  <c r="D4354" i="11" a="1"/>
  <c r="D4354" i="11" s="1"/>
  <c r="J4355" i="11"/>
  <c r="D4355" i="11" a="1"/>
  <c r="D4355" i="11" s="1"/>
  <c r="J4356" i="11"/>
  <c r="D4356" i="11" a="1"/>
  <c r="D4356" i="11" s="1"/>
  <c r="D4357" i="11" a="1"/>
  <c r="D4357" i="11" s="1"/>
  <c r="J4357" i="11"/>
  <c r="J4358" i="11"/>
  <c r="D4358" i="11" a="1"/>
  <c r="D4358" i="11" s="1"/>
  <c r="J4359" i="11"/>
  <c r="D4359" i="11" a="1"/>
  <c r="D4359" i="11" s="1"/>
  <c r="D4360" i="11" a="1"/>
  <c r="D4360" i="11" s="1"/>
  <c r="J4360" i="11"/>
  <c r="J4361" i="11"/>
  <c r="D4361" i="11" a="1"/>
  <c r="D4361" i="11" s="1"/>
  <c r="J4362" i="11"/>
  <c r="D4362" i="11" a="1"/>
  <c r="D4362" i="11" s="1"/>
  <c r="J4363" i="11"/>
  <c r="D4363" i="11" a="1"/>
  <c r="D4363" i="11" s="1"/>
  <c r="J4364" i="11"/>
  <c r="D4364" i="11" a="1"/>
  <c r="D4364" i="11" s="1"/>
  <c r="J4365" i="11"/>
  <c r="D4365" i="11" a="1"/>
  <c r="D4365" i="11" s="1"/>
  <c r="J4366" i="11"/>
  <c r="D4366" i="11" a="1"/>
  <c r="D4366" i="11" s="1"/>
  <c r="D4367" i="11" a="1"/>
  <c r="D4367" i="11" s="1"/>
  <c r="J4367" i="11"/>
  <c r="J4368" i="11"/>
  <c r="D4368" i="11" a="1"/>
  <c r="D4368" i="11" s="1"/>
  <c r="J4369" i="11"/>
  <c r="D4369" i="11" a="1"/>
  <c r="D4369" i="11" s="1"/>
  <c r="J4370" i="11"/>
  <c r="D4370" i="11" a="1"/>
  <c r="D4370" i="11" s="1"/>
  <c r="J4371" i="11"/>
  <c r="D4371" i="11" a="1"/>
  <c r="D4371" i="11" s="1"/>
  <c r="J4372" i="11"/>
  <c r="D4372" i="11" a="1"/>
  <c r="D4372" i="11" s="1"/>
  <c r="J4373" i="11"/>
  <c r="D4373" i="11" a="1"/>
  <c r="D4373" i="11" s="1"/>
  <c r="J4374" i="11"/>
  <c r="D4374" i="11" a="1"/>
  <c r="D4374" i="11" s="1"/>
  <c r="J4375" i="11"/>
  <c r="D4375" i="11" a="1"/>
  <c r="D4375" i="11" s="1"/>
  <c r="J4376" i="11"/>
  <c r="D4376" i="11" a="1"/>
  <c r="D4376" i="11" s="1"/>
  <c r="D4377" i="11" a="1"/>
  <c r="D4377" i="11" s="1"/>
  <c r="J4377" i="11"/>
  <c r="J4378" i="11"/>
  <c r="D4378" i="11" a="1"/>
  <c r="D4378" i="11" s="1"/>
  <c r="D4379" i="11" a="1"/>
  <c r="D4379" i="11" s="1"/>
  <c r="J4379" i="11"/>
  <c r="D4380" i="11" a="1"/>
  <c r="D4380" i="11" s="1"/>
  <c r="J4380" i="11"/>
  <c r="D4381" i="11" a="1"/>
  <c r="D4381" i="11" s="1"/>
  <c r="J4381" i="11"/>
  <c r="D4382" i="11" a="1"/>
  <c r="D4382" i="11" s="1"/>
  <c r="J4382" i="11"/>
  <c r="D4383" i="11" a="1"/>
  <c r="D4383" i="11" s="1"/>
  <c r="J4383" i="11"/>
  <c r="D4384" i="11" a="1"/>
  <c r="D4384" i="11" s="1"/>
  <c r="J4384" i="11"/>
  <c r="D4385" i="11" a="1"/>
  <c r="D4385" i="11" s="1"/>
  <c r="J4385" i="11"/>
  <c r="D4386" i="11" a="1"/>
  <c r="D4386" i="11" s="1"/>
  <c r="J4386" i="11"/>
  <c r="D4387" i="11" a="1"/>
  <c r="D4387" i="11" s="1"/>
  <c r="J4387" i="11"/>
  <c r="D4388" i="11" a="1"/>
  <c r="D4388" i="11" s="1"/>
  <c r="J4388" i="11"/>
  <c r="J4389" i="11"/>
  <c r="D4389" i="11" a="1"/>
  <c r="D4389" i="11" s="1"/>
  <c r="D4390" i="11" a="1"/>
  <c r="D4390" i="11" s="1"/>
  <c r="J4390" i="11"/>
  <c r="J4391" i="11"/>
  <c r="D4391" i="11" a="1"/>
  <c r="D4391" i="11" s="1"/>
  <c r="D4392" i="11" a="1"/>
  <c r="D4392" i="11" s="1"/>
  <c r="J4392" i="11"/>
  <c r="J4393" i="11"/>
  <c r="D4393" i="11" a="1"/>
  <c r="D4393" i="11" s="1"/>
  <c r="J4394" i="11"/>
  <c r="D4394" i="11" a="1"/>
  <c r="D4394" i="11" s="1"/>
  <c r="J4395" i="11"/>
  <c r="D4395" i="11" a="1"/>
  <c r="D4395" i="11" s="1"/>
  <c r="J4396" i="11"/>
  <c r="D4396" i="11" a="1"/>
  <c r="D4396" i="11" s="1"/>
  <c r="D4397" i="11" a="1"/>
  <c r="D4397" i="11" s="1"/>
  <c r="J4397" i="11"/>
  <c r="D4398" i="11" a="1"/>
  <c r="D4398" i="11" s="1"/>
  <c r="J4398" i="11"/>
  <c r="D4399" i="11" a="1"/>
  <c r="D4399" i="11" s="1"/>
  <c r="J4399" i="11"/>
  <c r="J4400" i="11"/>
  <c r="D4400" i="11" a="1"/>
  <c r="D4400" i="11" s="1"/>
  <c r="D4401" i="11" a="1"/>
  <c r="D4401" i="11" s="1"/>
  <c r="J4401" i="11"/>
  <c r="D4402" i="11" a="1"/>
  <c r="D4402" i="11" s="1"/>
  <c r="J4402" i="11"/>
  <c r="J4403" i="11"/>
  <c r="D4403" i="11" a="1"/>
  <c r="D4403" i="11" s="1"/>
  <c r="J4404" i="11"/>
  <c r="D4404" i="11" a="1"/>
  <c r="D4404" i="11" s="1"/>
  <c r="J4405" i="11"/>
  <c r="D4405" i="11" a="1"/>
  <c r="D4405" i="11" s="1"/>
  <c r="J4406" i="11"/>
  <c r="D4406" i="11" a="1"/>
  <c r="D4406" i="11" s="1"/>
  <c r="D4407" i="11" a="1"/>
  <c r="D4407" i="11" s="1"/>
  <c r="J4407" i="11"/>
  <c r="D4408" i="11" a="1"/>
  <c r="D4408" i="11" s="1"/>
  <c r="J4408" i="11"/>
  <c r="D4409" i="11" a="1"/>
  <c r="D4409" i="11" s="1"/>
  <c r="J4409" i="11"/>
  <c r="J4410" i="11"/>
  <c r="D4410" i="11" a="1"/>
  <c r="D4410" i="11" s="1"/>
  <c r="J4411" i="11"/>
  <c r="D4411" i="11" a="1"/>
  <c r="D4411" i="11" s="1"/>
  <c r="J4412" i="11"/>
  <c r="D4412" i="11" a="1"/>
  <c r="D4412" i="11" s="1"/>
  <c r="J4413" i="11"/>
  <c r="D4413" i="11" a="1"/>
  <c r="D4413" i="11" s="1"/>
  <c r="D4414" i="11" a="1"/>
  <c r="D4414" i="11" s="1"/>
  <c r="J4414" i="11"/>
  <c r="D4415" i="11" a="1"/>
  <c r="D4415" i="11" s="1"/>
  <c r="J4415" i="11"/>
  <c r="D4416" i="11" a="1"/>
  <c r="D4416" i="11" s="1"/>
  <c r="J4416" i="11"/>
  <c r="D4417" i="11" a="1"/>
  <c r="D4417" i="11" s="1"/>
  <c r="J4417" i="11"/>
  <c r="D4418" i="11" a="1"/>
  <c r="D4418" i="11" s="1"/>
  <c r="J4418" i="11"/>
  <c r="D4419" i="11" a="1"/>
  <c r="D4419" i="11" s="1"/>
  <c r="J4419" i="11"/>
  <c r="D4420" i="11" a="1"/>
  <c r="D4420" i="11" s="1"/>
  <c r="J4420" i="11"/>
  <c r="J4421" i="11"/>
  <c r="D4421" i="11" a="1"/>
  <c r="D4421" i="11" s="1"/>
  <c r="J4422" i="11"/>
  <c r="D4422" i="11" a="1"/>
  <c r="D4422" i="11" s="1"/>
  <c r="D4423" i="11" a="1"/>
  <c r="D4423" i="11" s="1"/>
  <c r="J4423" i="11"/>
  <c r="D4424" i="11" a="1"/>
  <c r="D4424" i="11" s="1"/>
  <c r="J4424" i="11"/>
  <c r="D4425" i="11" a="1"/>
  <c r="D4425" i="11" s="1"/>
  <c r="J4425" i="11"/>
  <c r="D4426" i="11" a="1"/>
  <c r="D4426" i="11" s="1"/>
  <c r="J4426" i="11"/>
  <c r="J4427" i="11"/>
  <c r="D4427" i="11" a="1"/>
  <c r="D4427" i="11" s="1"/>
  <c r="J4428" i="11"/>
  <c r="D4428" i="11" a="1"/>
  <c r="D4428" i="11" s="1"/>
  <c r="J4429" i="11"/>
  <c r="D4429" i="11" a="1"/>
  <c r="D4429" i="11" s="1"/>
  <c r="D4430" i="11" a="1"/>
  <c r="D4430" i="11" s="1"/>
  <c r="J4430" i="11"/>
  <c r="J4431" i="11"/>
  <c r="D4431" i="11" a="1"/>
  <c r="D4431" i="11" s="1"/>
  <c r="D4432" i="11" a="1"/>
  <c r="D4432" i="11" s="1"/>
  <c r="J4432" i="11"/>
  <c r="J4433" i="11"/>
  <c r="D4433" i="11" a="1"/>
  <c r="D4433" i="11" s="1"/>
  <c r="D4434" i="11" a="1"/>
  <c r="D4434" i="11" s="1"/>
  <c r="J4434" i="11"/>
  <c r="J4435" i="11"/>
  <c r="D4435" i="11" a="1"/>
  <c r="D4435" i="11" s="1"/>
  <c r="J4436" i="11"/>
  <c r="D4436" i="11" a="1"/>
  <c r="D4436" i="11" s="1"/>
  <c r="J4437" i="11"/>
  <c r="D4437" i="11" a="1"/>
  <c r="D4437" i="11" s="1"/>
  <c r="D4438" i="11" a="1"/>
  <c r="D4438" i="11" s="1"/>
  <c r="J4438" i="11"/>
  <c r="D4439" i="11" a="1"/>
  <c r="D4439" i="11" s="1"/>
  <c r="J4439" i="11"/>
  <c r="J4440" i="11"/>
  <c r="D4440" i="11" a="1"/>
  <c r="D4440" i="11" s="1"/>
  <c r="D4441" i="11" a="1"/>
  <c r="D4441" i="11" s="1"/>
  <c r="J4441" i="11"/>
  <c r="J4442" i="11"/>
  <c r="D4442" i="11" a="1"/>
  <c r="D4442" i="11" s="1"/>
  <c r="D4443" i="11" a="1"/>
  <c r="D4443" i="11" s="1"/>
  <c r="J4443" i="11"/>
  <c r="D4444" i="11" a="1"/>
  <c r="D4444" i="11" s="1"/>
  <c r="J4444" i="11"/>
  <c r="D4445" i="11" a="1"/>
  <c r="D4445" i="11" s="1"/>
  <c r="J4445" i="11"/>
  <c r="J4446" i="11"/>
  <c r="D4446" i="11" a="1"/>
  <c r="D4446" i="11" s="1"/>
  <c r="J4447" i="11"/>
  <c r="D4447" i="11" a="1"/>
  <c r="D4447" i="11" s="1"/>
  <c r="J4448" i="11"/>
  <c r="D4448" i="11" a="1"/>
  <c r="D4448" i="11" s="1"/>
  <c r="J4449" i="11"/>
  <c r="D4449" i="11" a="1"/>
  <c r="D4449" i="11" s="1"/>
  <c r="D4450" i="11" a="1"/>
  <c r="D4450" i="11" s="1"/>
  <c r="J4450" i="11"/>
  <c r="D4451" i="11" a="1"/>
  <c r="D4451" i="11" s="1"/>
  <c r="J4451" i="11"/>
  <c r="J4452" i="11"/>
  <c r="D4452" i="11" a="1"/>
  <c r="D4452" i="11" s="1"/>
  <c r="D4453" i="11" a="1"/>
  <c r="D4453" i="11" s="1"/>
  <c r="J4453" i="11"/>
  <c r="J4454" i="11"/>
  <c r="D4454" i="11" a="1"/>
  <c r="D4454" i="11" s="1"/>
  <c r="D4455" i="11" a="1"/>
  <c r="D4455" i="11" s="1"/>
  <c r="J4455" i="11"/>
  <c r="J4456" i="11"/>
  <c r="D4456" i="11" a="1"/>
  <c r="D4456" i="11" s="1"/>
  <c r="D4457" i="11" a="1"/>
  <c r="D4457" i="11" s="1"/>
  <c r="J4457" i="11"/>
  <c r="D4458" i="11" a="1"/>
  <c r="D4458" i="11" s="1"/>
  <c r="J4458" i="11"/>
  <c r="D4459" i="11" a="1"/>
  <c r="D4459" i="11" s="1"/>
  <c r="J4459" i="11"/>
  <c r="D4460" i="11" a="1"/>
  <c r="D4460" i="11" s="1"/>
  <c r="J4460" i="11"/>
  <c r="D4461" i="11" a="1"/>
  <c r="D4461" i="11" s="1"/>
  <c r="J4461" i="11"/>
  <c r="J4462" i="11"/>
  <c r="D4462" i="11" a="1"/>
  <c r="D4462" i="11" s="1"/>
  <c r="J4463" i="11"/>
  <c r="D4463" i="11" a="1"/>
  <c r="D4463" i="11" s="1"/>
  <c r="D4464" i="11" a="1"/>
  <c r="D4464" i="11" s="1"/>
  <c r="J4464" i="11"/>
  <c r="D4465" i="11" a="1"/>
  <c r="D4465" i="11" s="1"/>
  <c r="J4465" i="11"/>
  <c r="J4466" i="11"/>
  <c r="D4466" i="11" a="1"/>
  <c r="D4466" i="11" s="1"/>
  <c r="D4467" i="11" a="1"/>
  <c r="D4467" i="11" s="1"/>
  <c r="J4467" i="11"/>
  <c r="J4468" i="11"/>
  <c r="D4468" i="11" a="1"/>
  <c r="D4468" i="11" s="1"/>
  <c r="J4469" i="11"/>
  <c r="D4469" i="11" a="1"/>
  <c r="D4469" i="11" s="1"/>
  <c r="D4470" i="11" a="1"/>
  <c r="D4470" i="11" s="1"/>
  <c r="J4470" i="11"/>
  <c r="D4471" i="11" a="1"/>
  <c r="D4471" i="11" s="1"/>
  <c r="J4471" i="11"/>
  <c r="D4472" i="11" a="1"/>
  <c r="D4472" i="11" s="1"/>
  <c r="J4472" i="11"/>
  <c r="J4473" i="11"/>
  <c r="D4473" i="11" a="1"/>
  <c r="D4473" i="11" s="1"/>
  <c r="J4474" i="11"/>
  <c r="D4474" i="11" a="1"/>
  <c r="D4474" i="11" s="1"/>
  <c r="D4475" i="11" a="1"/>
  <c r="D4475" i="11" s="1"/>
  <c r="J4475" i="11"/>
  <c r="D4476" i="11" a="1"/>
  <c r="D4476" i="11" s="1"/>
  <c r="J4476" i="11"/>
  <c r="D4477" i="11" a="1"/>
  <c r="D4477" i="11" s="1"/>
  <c r="J4477" i="11"/>
  <c r="J4478" i="11"/>
  <c r="D4478" i="11" a="1"/>
  <c r="D4478" i="11" s="1"/>
  <c r="J4479" i="11"/>
  <c r="D4479" i="11" a="1"/>
  <c r="D4479" i="11" s="1"/>
  <c r="J4480" i="11"/>
  <c r="D4480" i="11" a="1"/>
  <c r="D4480" i="11" s="1"/>
  <c r="J4481" i="11"/>
  <c r="D4481" i="11" a="1"/>
  <c r="D4481" i="11" s="1"/>
  <c r="J4482" i="11"/>
  <c r="D4482" i="11" a="1"/>
  <c r="D4482" i="11" s="1"/>
  <c r="J4483" i="11"/>
  <c r="D4483" i="11" a="1"/>
  <c r="D4483" i="11" s="1"/>
  <c r="J4484" i="11"/>
  <c r="D4484" i="11" a="1"/>
  <c r="D4484" i="11" s="1"/>
  <c r="D4485" i="11" a="1"/>
  <c r="D4485" i="11" s="1"/>
  <c r="J4485" i="11"/>
  <c r="J4486" i="11"/>
  <c r="D4486" i="11" a="1"/>
  <c r="D4486" i="11" s="1"/>
  <c r="D4490" i="11" a="1"/>
  <c r="D4490" i="11" s="1"/>
  <c r="J4490" i="11"/>
  <c r="J4502" i="11"/>
  <c r="D4502" i="11" a="1"/>
  <c r="D4502" i="11" s="1"/>
  <c r="J4509" i="11"/>
  <c r="D4509" i="11" a="1"/>
  <c r="D4509" i="11" s="1"/>
  <c r="J4511" i="11"/>
  <c r="D4511" i="11" a="1"/>
  <c r="D4511" i="11" s="1"/>
  <c r="J4513" i="11"/>
  <c r="D4513" i="11" a="1"/>
  <c r="D4513" i="11" s="1"/>
  <c r="J4585" i="11"/>
  <c r="D4585" i="11" a="1"/>
  <c r="D4585" i="11" s="1"/>
  <c r="D4592" i="11" a="1"/>
  <c r="D4592" i="11" s="1"/>
  <c r="J4592" i="11"/>
  <c r="J4595" i="11"/>
  <c r="D4595" i="11" a="1"/>
  <c r="D4595" i="11" s="1"/>
  <c r="J4598" i="11"/>
  <c r="D4598" i="11" a="1"/>
  <c r="D4598" i="11" s="1"/>
  <c r="D4601" i="11" a="1"/>
  <c r="D4601" i="11" s="1"/>
  <c r="J4601" i="11"/>
  <c r="J4607" i="11"/>
  <c r="D4607" i="11" a="1"/>
  <c r="D4607" i="11" s="1"/>
  <c r="D4609" i="11" a="1"/>
  <c r="D4609" i="11" s="1"/>
  <c r="J4609" i="11"/>
  <c r="J4614" i="11"/>
  <c r="D4614" i="11" a="1"/>
  <c r="D4614" i="11" s="1"/>
  <c r="J4626" i="11"/>
  <c r="D4626" i="11" a="1"/>
  <c r="D4626" i="11" s="1"/>
  <c r="J4629" i="11"/>
  <c r="D4629" i="11" a="1"/>
  <c r="D4629" i="11" s="1"/>
  <c r="J4642" i="11"/>
  <c r="D4642" i="11" a="1"/>
  <c r="D4642" i="11" s="1"/>
  <c r="J4655" i="11"/>
  <c r="D4655" i="11" a="1"/>
  <c r="D4655" i="11" s="1"/>
  <c r="J4681" i="11"/>
  <c r="D4681" i="11" a="1"/>
  <c r="D4681" i="11" s="1"/>
  <c r="D4703" i="11" a="1"/>
  <c r="D4703" i="11" s="1"/>
  <c r="J4703" i="11"/>
  <c r="J4705" i="11"/>
  <c r="D4705" i="11" a="1"/>
  <c r="D4705" i="11" s="1"/>
  <c r="D4707" i="11" a="1"/>
  <c r="D4707" i="11" s="1"/>
  <c r="J4707" i="11"/>
  <c r="J4720" i="11"/>
  <c r="D4720" i="11" a="1"/>
  <c r="D4720" i="11" s="1"/>
  <c r="J4728" i="11"/>
  <c r="D4728" i="11" a="1"/>
  <c r="D4728" i="11" s="1"/>
  <c r="D4745" i="11" a="1"/>
  <c r="D4745" i="11" s="1"/>
  <c r="J4745" i="11"/>
  <c r="J4750" i="11"/>
  <c r="D4750" i="11" a="1"/>
  <c r="D4750" i="11" s="1"/>
  <c r="J4753" i="11"/>
  <c r="D4753" i="11" a="1"/>
  <c r="D4753" i="11" s="1"/>
  <c r="D4754" i="11" a="1"/>
  <c r="D4754" i="11" s="1"/>
  <c r="J4754" i="11"/>
  <c r="J4765" i="11"/>
  <c r="D4765" i="11" a="1"/>
  <c r="D4765" i="11" s="1"/>
  <c r="J4789" i="11"/>
  <c r="D4789" i="11" a="1"/>
  <c r="D4789" i="11" s="1"/>
  <c r="J4791" i="11"/>
  <c r="D4791" i="11" a="1"/>
  <c r="D4791" i="11" s="1"/>
  <c r="D4794" i="11" a="1"/>
  <c r="D4794" i="11" s="1"/>
  <c r="J4794" i="11"/>
  <c r="J4817" i="11"/>
  <c r="D4817" i="11" a="1"/>
  <c r="D4817" i="11" s="1"/>
  <c r="J4830" i="11"/>
  <c r="D4830" i="11" a="1"/>
  <c r="D4830" i="11" s="1"/>
  <c r="J4834" i="11"/>
  <c r="D4834" i="11" a="1"/>
  <c r="D4834" i="11" s="1"/>
  <c r="J4842" i="11"/>
  <c r="D4842" i="11" a="1"/>
  <c r="D4842" i="11" s="1"/>
  <c r="J4846" i="11"/>
  <c r="D4846" i="11" a="1"/>
  <c r="D4846" i="11" s="1"/>
  <c r="J4873" i="11"/>
  <c r="D4873" i="11" a="1"/>
  <c r="D4873" i="11" s="1"/>
  <c r="J4881" i="11"/>
  <c r="D4881" i="11" a="1"/>
  <c r="D4881" i="11" s="1"/>
  <c r="J4889" i="11"/>
  <c r="D4889" i="11" a="1"/>
  <c r="D4889" i="11" s="1"/>
  <c r="D4892" i="11" a="1"/>
  <c r="D4892" i="11" s="1"/>
  <c r="J4892" i="11"/>
  <c r="D4895" i="11" a="1"/>
  <c r="D4895" i="11" s="1"/>
  <c r="J4895" i="11"/>
  <c r="D4902" i="11" a="1"/>
  <c r="D4902" i="11" s="1"/>
  <c r="J4902" i="11"/>
  <c r="D4905" i="11" a="1"/>
  <c r="D4905" i="11" s="1"/>
  <c r="J4905" i="11"/>
  <c r="J4909" i="11"/>
  <c r="D4909" i="11" a="1"/>
  <c r="D4909" i="11" s="1"/>
  <c r="J4913" i="11"/>
  <c r="D4913" i="11" a="1"/>
  <c r="D4913" i="11" s="1"/>
  <c r="J4922" i="11"/>
  <c r="D4922" i="11" a="1"/>
  <c r="D4922" i="11" s="1"/>
  <c r="D4923" i="11" a="1"/>
  <c r="D4923" i="11" s="1"/>
  <c r="J4923" i="11"/>
  <c r="D4926" i="11" a="1"/>
  <c r="D4926" i="11" s="1"/>
  <c r="J4926" i="11"/>
  <c r="D4980" i="11" a="1"/>
  <c r="D4980" i="11" s="1"/>
  <c r="J4980" i="11"/>
  <c r="D16" i="11" a="1"/>
  <c r="D16" i="11" s="1"/>
  <c r="J16" i="11"/>
  <c r="J4" i="11"/>
  <c r="B4" i="11" s="1" a="1"/>
  <c r="B4" i="11" s="1"/>
  <c r="D4" i="11" a="1"/>
  <c r="D4" i="11" s="1"/>
  <c r="D5" i="11" a="1"/>
  <c r="D5" i="11" s="1"/>
  <c r="J5" i="11"/>
  <c r="B5" i="11" s="1" a="1"/>
  <c r="B5" i="11" s="1"/>
  <c r="J6" i="11"/>
  <c r="B6" i="11" s="1" a="1"/>
  <c r="B6" i="11" s="1"/>
  <c r="D6" i="11" a="1"/>
  <c r="D6" i="11" s="1"/>
  <c r="J3898" i="11"/>
  <c r="D3898" i="11" a="1"/>
  <c r="D3898" i="11" s="1"/>
  <c r="D3956" i="11" a="1"/>
  <c r="D3956" i="11" s="1"/>
  <c r="J3956" i="11"/>
  <c r="J3971" i="11"/>
  <c r="D3971" i="11" a="1"/>
  <c r="D3971" i="11" s="1"/>
  <c r="D3982" i="11" a="1"/>
  <c r="D3982" i="11" s="1"/>
  <c r="J3982" i="11"/>
  <c r="J3983" i="11"/>
  <c r="D3983" i="11" a="1"/>
  <c r="D3983" i="11" s="1"/>
  <c r="D4017" i="11" a="1"/>
  <c r="D4017" i="11" s="1"/>
  <c r="J4017" i="11"/>
  <c r="D4024" i="11" a="1"/>
  <c r="D4024" i="11" s="1"/>
  <c r="J4024" i="11"/>
  <c r="J4065" i="11"/>
  <c r="D4065" i="11" a="1"/>
  <c r="D4065" i="11" s="1"/>
  <c r="D4076" i="11" a="1"/>
  <c r="D4076" i="11" s="1"/>
  <c r="J4076" i="11"/>
  <c r="J4085" i="11"/>
  <c r="D4085" i="11" a="1"/>
  <c r="D4085" i="11" s="1"/>
  <c r="D4088" i="11" a="1"/>
  <c r="D4088" i="11" s="1"/>
  <c r="J4088" i="11"/>
  <c r="J4228" i="11"/>
  <c r="D4228" i="11" a="1"/>
  <c r="D4228" i="11" s="1"/>
  <c r="D4235" i="11" a="1"/>
  <c r="D4235" i="11" s="1"/>
  <c r="J4235" i="11"/>
  <c r="D4266" i="11" a="1"/>
  <c r="D4266" i="11" s="1"/>
  <c r="J4266" i="11"/>
  <c r="J4275" i="11"/>
  <c r="D4275" i="11" a="1"/>
  <c r="D4275" i="11" s="1"/>
  <c r="D4277" i="11" a="1"/>
  <c r="D4277" i="11" s="1"/>
  <c r="J4277" i="11"/>
  <c r="D4286" i="11" a="1"/>
  <c r="D4286" i="11" s="1"/>
  <c r="J4286" i="11"/>
  <c r="J4288" i="11"/>
  <c r="D4288" i="11" a="1"/>
  <c r="D4288" i="11" s="1"/>
  <c r="J4298" i="11"/>
  <c r="D4298" i="11" a="1"/>
  <c r="D4298" i="11" s="1"/>
  <c r="D4304" i="11" a="1"/>
  <c r="D4304" i="11" s="1"/>
  <c r="J4304" i="11"/>
  <c r="J4307" i="11"/>
  <c r="D4307" i="11" a="1"/>
  <c r="D4307" i="11" s="1"/>
  <c r="D4329" i="11" a="1"/>
  <c r="D4329" i="11" s="1"/>
  <c r="J4329" i="11"/>
  <c r="J4343" i="11"/>
  <c r="D4343" i="11" a="1"/>
  <c r="D4343" i="11" s="1"/>
  <c r="J23" i="11"/>
  <c r="D23" i="11" a="1"/>
  <c r="D23" i="11" s="1"/>
  <c r="D38" i="11" a="1"/>
  <c r="D38" i="11" s="1"/>
  <c r="J38" i="11"/>
  <c r="J146" i="11"/>
  <c r="D146" i="11" a="1"/>
  <c r="D146" i="11" s="1"/>
  <c r="D301" i="11" a="1"/>
  <c r="D301" i="11" s="1"/>
  <c r="J301" i="11"/>
  <c r="D361" i="11" a="1"/>
  <c r="D361" i="11" s="1"/>
  <c r="J361" i="11"/>
  <c r="N7" i="11" a="1"/>
  <c r="N7" i="11" s="1"/>
  <c r="O7" i="11" a="1"/>
  <c r="O7" i="11" s="1"/>
  <c r="P7" i="11" a="1"/>
  <c r="P7" i="11" s="1"/>
  <c r="Q7" i="11" a="1"/>
  <c r="Q7" i="11" s="1"/>
  <c r="R7" i="11" a="1"/>
  <c r="R7" i="11" s="1"/>
  <c r="F3" i="10"/>
  <c r="R6" i="11" a="1"/>
  <c r="R6" i="11" s="1"/>
  <c r="P6" i="11" a="1"/>
  <c r="P6" i="11" s="1"/>
  <c r="N6" i="11" a="1"/>
  <c r="N6" i="11" s="1"/>
  <c r="P5" i="11" a="1"/>
  <c r="P5" i="11" s="1"/>
  <c r="O5" i="11" a="1"/>
  <c r="O5" i="11" s="1"/>
  <c r="R4" i="11" a="1"/>
  <c r="R4" i="11" s="1"/>
  <c r="P4" i="11" a="1"/>
  <c r="P4" i="11" s="1"/>
  <c r="N4" i="11" a="1"/>
  <c r="N4" i="11" s="1"/>
  <c r="R5" i="11" a="1"/>
  <c r="R5" i="11" s="1"/>
  <c r="Q6" i="11" a="1"/>
  <c r="Q6" i="11" s="1"/>
  <c r="O6" i="11" a="1"/>
  <c r="O6" i="11" s="1"/>
  <c r="Q5" i="11" a="1"/>
  <c r="Q5" i="11" s="1"/>
  <c r="N5" i="11" a="1"/>
  <c r="N5" i="11" s="1"/>
  <c r="Q4" i="11" a="1"/>
  <c r="Q4" i="11" s="1"/>
  <c r="O4" i="11" a="1"/>
  <c r="O4" i="11" s="1"/>
  <c r="J3" i="11"/>
  <c r="B3" i="11" s="1" a="1"/>
  <c r="B3" i="11" s="1"/>
  <c r="D3" i="11" a="1"/>
  <c r="D3" i="11" s="1"/>
  <c r="F29" i="11" l="1"/>
  <c r="G29" i="11" s="1"/>
  <c r="C29" i="11" a="1"/>
  <c r="C29" i="11" s="1"/>
  <c r="L29" i="11" s="1"/>
  <c r="C259" i="11" a="1"/>
  <c r="C259" i="11" s="1"/>
  <c r="L259" i="11" s="1"/>
  <c r="F259" i="11"/>
  <c r="G259" i="11" s="1"/>
  <c r="F268" i="11"/>
  <c r="G268" i="11" s="1"/>
  <c r="C268" i="11" a="1"/>
  <c r="C268" i="11" s="1"/>
  <c r="L268" i="11" s="1"/>
  <c r="F275" i="11"/>
  <c r="G275" i="11" s="1"/>
  <c r="C275" i="11" a="1"/>
  <c r="C275" i="11" s="1"/>
  <c r="L275" i="11" s="1"/>
  <c r="F839" i="11"/>
  <c r="G839" i="11" s="1"/>
  <c r="C839" i="11" a="1"/>
  <c r="C839" i="11" s="1"/>
  <c r="L839" i="11" s="1"/>
  <c r="F844" i="11"/>
  <c r="G844" i="11" s="1"/>
  <c r="C844" i="11" a="1"/>
  <c r="C844" i="11" s="1"/>
  <c r="L844" i="11" s="1"/>
  <c r="C846" i="11" a="1"/>
  <c r="C846" i="11" s="1"/>
  <c r="L846" i="11" s="1"/>
  <c r="F846" i="11"/>
  <c r="G846" i="11" s="1"/>
  <c r="F854" i="11"/>
  <c r="G854" i="11" s="1"/>
  <c r="C854" i="11" a="1"/>
  <c r="C854" i="11" s="1"/>
  <c r="L854" i="11" s="1"/>
  <c r="C908" i="11" a="1"/>
  <c r="C908" i="11" s="1"/>
  <c r="L908" i="11" s="1"/>
  <c r="F908" i="11"/>
  <c r="G908" i="11" s="1"/>
  <c r="F912" i="11"/>
  <c r="G912" i="11" s="1"/>
  <c r="C912" i="11" a="1"/>
  <c r="C912" i="11" s="1"/>
  <c r="L912" i="11" s="1"/>
  <c r="F914" i="11"/>
  <c r="G914" i="11" s="1"/>
  <c r="C914" i="11" a="1"/>
  <c r="C914" i="11" s="1"/>
  <c r="L914" i="11" s="1"/>
  <c r="C916" i="11" a="1"/>
  <c r="C916" i="11" s="1"/>
  <c r="L916" i="11" s="1"/>
  <c r="F916" i="11"/>
  <c r="G916" i="11" s="1"/>
  <c r="C918" i="11" a="1"/>
  <c r="C918" i="11" s="1"/>
  <c r="L918" i="11" s="1"/>
  <c r="F918" i="11"/>
  <c r="G918" i="11" s="1"/>
  <c r="C957" i="11" a="1"/>
  <c r="C957" i="11" s="1"/>
  <c r="L957" i="11" s="1"/>
  <c r="F957" i="11"/>
  <c r="G957" i="11" s="1"/>
  <c r="C961" i="11" a="1"/>
  <c r="C961" i="11" s="1"/>
  <c r="L961" i="11" s="1"/>
  <c r="F961" i="11"/>
  <c r="G961" i="11" s="1"/>
  <c r="F963" i="11"/>
  <c r="G963" i="11" s="1"/>
  <c r="C963" i="11" a="1"/>
  <c r="C963" i="11" s="1"/>
  <c r="L963" i="11" s="1"/>
  <c r="F1054" i="11"/>
  <c r="G1054" i="11" s="1"/>
  <c r="C1054" i="11" a="1"/>
  <c r="C1054" i="11" s="1"/>
  <c r="L1054" i="11" s="1"/>
  <c r="F1057" i="11"/>
  <c r="G1057" i="11" s="1"/>
  <c r="C1057" i="11" a="1"/>
  <c r="C1057" i="11" s="1"/>
  <c r="L1057" i="11" s="1"/>
  <c r="C1060" i="11" a="1"/>
  <c r="C1060" i="11" s="1"/>
  <c r="L1060" i="11" s="1"/>
  <c r="F1060" i="11"/>
  <c r="G1060" i="11" s="1"/>
  <c r="C1062" i="11" a="1"/>
  <c r="C1062" i="11" s="1"/>
  <c r="L1062" i="11" s="1"/>
  <c r="F1062" i="11"/>
  <c r="G1062" i="11" s="1"/>
  <c r="C1064" i="11" a="1"/>
  <c r="C1064" i="11" s="1"/>
  <c r="L1064" i="11" s="1"/>
  <c r="F1064" i="11"/>
  <c r="G1064" i="11" s="1"/>
  <c r="F1065" i="11"/>
  <c r="G1065" i="11" s="1"/>
  <c r="C1065" i="11" a="1"/>
  <c r="C1065" i="11" s="1"/>
  <c r="L1065" i="11" s="1"/>
  <c r="C1068" i="11" a="1"/>
  <c r="C1068" i="11" s="1"/>
  <c r="L1068" i="11" s="1"/>
  <c r="F1068" i="11"/>
  <c r="G1068" i="11" s="1"/>
  <c r="C1069" i="11" a="1"/>
  <c r="C1069" i="11" s="1"/>
  <c r="L1069" i="11" s="1"/>
  <c r="F1069" i="11"/>
  <c r="G1069" i="11" s="1"/>
  <c r="C1072" i="11" a="1"/>
  <c r="C1072" i="11" s="1"/>
  <c r="L1072" i="11" s="1"/>
  <c r="F1072" i="11"/>
  <c r="G1072" i="11" s="1"/>
  <c r="F1074" i="11"/>
  <c r="G1074" i="11" s="1"/>
  <c r="C1074" i="11" a="1"/>
  <c r="C1074" i="11" s="1"/>
  <c r="L1074" i="11" s="1"/>
  <c r="F1079" i="11"/>
  <c r="G1079" i="11" s="1"/>
  <c r="C1079" i="11" a="1"/>
  <c r="C1079" i="11" s="1"/>
  <c r="L1079" i="11" s="1"/>
  <c r="C1099" i="11" a="1"/>
  <c r="C1099" i="11" s="1"/>
  <c r="L1099" i="11" s="1"/>
  <c r="F1099" i="11"/>
  <c r="G1099" i="11" s="1"/>
  <c r="F1105" i="11"/>
  <c r="G1105" i="11" s="1"/>
  <c r="C1105" i="11" a="1"/>
  <c r="C1105" i="11" s="1"/>
  <c r="L1105" i="11" s="1"/>
  <c r="C1114" i="11" a="1"/>
  <c r="C1114" i="11" s="1"/>
  <c r="L1114" i="11" s="1"/>
  <c r="F1114" i="11"/>
  <c r="G1114" i="11" s="1"/>
  <c r="C1132" i="11" a="1"/>
  <c r="C1132" i="11" s="1"/>
  <c r="L1132" i="11" s="1"/>
  <c r="F1132" i="11"/>
  <c r="G1132" i="11" s="1"/>
  <c r="C1145" i="11" a="1"/>
  <c r="C1145" i="11" s="1"/>
  <c r="L1145" i="11" s="1"/>
  <c r="F1145" i="11"/>
  <c r="G1145" i="11" s="1"/>
  <c r="C1179" i="11" a="1"/>
  <c r="C1179" i="11" s="1"/>
  <c r="L1179" i="11" s="1"/>
  <c r="F1179" i="11"/>
  <c r="G1179" i="11" s="1"/>
  <c r="F1185" i="11"/>
  <c r="G1185" i="11" s="1"/>
  <c r="C1185" i="11" a="1"/>
  <c r="C1185" i="11" s="1"/>
  <c r="L1185" i="11" s="1"/>
  <c r="F1196" i="11"/>
  <c r="G1196" i="11" s="1"/>
  <c r="C1196" i="11" a="1"/>
  <c r="C1196" i="11" s="1"/>
  <c r="L1196" i="11" s="1"/>
  <c r="F1199" i="11"/>
  <c r="G1199" i="11" s="1"/>
  <c r="C1199" i="11" a="1"/>
  <c r="C1199" i="11" s="1"/>
  <c r="L1199" i="11" s="1"/>
  <c r="F1209" i="11"/>
  <c r="G1209" i="11" s="1"/>
  <c r="C1209" i="11" a="1"/>
  <c r="C1209" i="11" s="1"/>
  <c r="L1209" i="11" s="1"/>
  <c r="C1229" i="11" a="1"/>
  <c r="C1229" i="11" s="1"/>
  <c r="L1229" i="11" s="1"/>
  <c r="F1229" i="11"/>
  <c r="G1229" i="11" s="1"/>
  <c r="C1248" i="11" a="1"/>
  <c r="C1248" i="11" s="1"/>
  <c r="L1248" i="11" s="1"/>
  <c r="F1248" i="11"/>
  <c r="G1248" i="11" s="1"/>
  <c r="C1251" i="11" a="1"/>
  <c r="C1251" i="11" s="1"/>
  <c r="L1251" i="11" s="1"/>
  <c r="F1251" i="11"/>
  <c r="G1251" i="11" s="1"/>
  <c r="C1257" i="11" a="1"/>
  <c r="C1257" i="11" s="1"/>
  <c r="L1257" i="11" s="1"/>
  <c r="F1257" i="11"/>
  <c r="G1257" i="11" s="1"/>
  <c r="F1260" i="11"/>
  <c r="G1260" i="11" s="1"/>
  <c r="C1260" i="11" a="1"/>
  <c r="C1260" i="11" s="1"/>
  <c r="L1260" i="11" s="1"/>
  <c r="F1266" i="11"/>
  <c r="G1266" i="11" s="1"/>
  <c r="C1266" i="11" a="1"/>
  <c r="C1266" i="11" s="1"/>
  <c r="L1266" i="11" s="1"/>
  <c r="F1268" i="11"/>
  <c r="G1268" i="11" s="1"/>
  <c r="C1268" i="11" a="1"/>
  <c r="C1268" i="11" s="1"/>
  <c r="L1268" i="11" s="1"/>
  <c r="F1294" i="11"/>
  <c r="G1294" i="11" s="1"/>
  <c r="C1294" i="11" a="1"/>
  <c r="C1294" i="11" s="1"/>
  <c r="L1294" i="11" s="1"/>
  <c r="F1296" i="11"/>
  <c r="G1296" i="11" s="1"/>
  <c r="C1296" i="11" a="1"/>
  <c r="C1296" i="11" s="1"/>
  <c r="L1296" i="11" s="1"/>
  <c r="F1297" i="11"/>
  <c r="G1297" i="11" s="1"/>
  <c r="C1297" i="11" a="1"/>
  <c r="C1297" i="11" s="1"/>
  <c r="L1297" i="11" s="1"/>
  <c r="F1299" i="11"/>
  <c r="G1299" i="11" s="1"/>
  <c r="C1299" i="11" a="1"/>
  <c r="C1299" i="11" s="1"/>
  <c r="L1299" i="11" s="1"/>
  <c r="F1303" i="11"/>
  <c r="G1303" i="11" s="1"/>
  <c r="C1303" i="11" a="1"/>
  <c r="C1303" i="11" s="1"/>
  <c r="L1303" i="11" s="1"/>
  <c r="F1326" i="11"/>
  <c r="G1326" i="11" s="1"/>
  <c r="C1326" i="11" a="1"/>
  <c r="C1326" i="11" s="1"/>
  <c r="L1326" i="11" s="1"/>
  <c r="F1334" i="11"/>
  <c r="G1334" i="11" s="1"/>
  <c r="C1334" i="11" a="1"/>
  <c r="C1334" i="11" s="1"/>
  <c r="L1334" i="11" s="1"/>
  <c r="C1341" i="11" a="1"/>
  <c r="C1341" i="11" s="1"/>
  <c r="L1341" i="11" s="1"/>
  <c r="F1341" i="11"/>
  <c r="G1341" i="11" s="1"/>
  <c r="F1344" i="11"/>
  <c r="G1344" i="11" s="1"/>
  <c r="C1344" i="11" a="1"/>
  <c r="C1344" i="11" s="1"/>
  <c r="L1344" i="11" s="1"/>
  <c r="F1354" i="11"/>
  <c r="G1354" i="11" s="1"/>
  <c r="C1354" i="11" a="1"/>
  <c r="C1354" i="11" s="1"/>
  <c r="L1354" i="11" s="1"/>
  <c r="C1355" i="11" a="1"/>
  <c r="C1355" i="11" s="1"/>
  <c r="L1355" i="11" s="1"/>
  <c r="F1355" i="11"/>
  <c r="G1355" i="11" s="1"/>
  <c r="F1356" i="11"/>
  <c r="G1356" i="11" s="1"/>
  <c r="C1356" i="11" a="1"/>
  <c r="C1356" i="11" s="1"/>
  <c r="L1356" i="11" s="1"/>
  <c r="C1362" i="11" a="1"/>
  <c r="C1362" i="11" s="1"/>
  <c r="L1362" i="11" s="1"/>
  <c r="F1362" i="11"/>
  <c r="G1362" i="11" s="1"/>
  <c r="F1364" i="11"/>
  <c r="G1364" i="11" s="1"/>
  <c r="C1364" i="11" a="1"/>
  <c r="C1364" i="11" s="1"/>
  <c r="L1364" i="11" s="1"/>
  <c r="C1373" i="11" a="1"/>
  <c r="C1373" i="11" s="1"/>
  <c r="L1373" i="11" s="1"/>
  <c r="F1373" i="11"/>
  <c r="G1373" i="11" s="1"/>
  <c r="C1380" i="11" a="1"/>
  <c r="C1380" i="11" s="1"/>
  <c r="L1380" i="11" s="1"/>
  <c r="F1380" i="11"/>
  <c r="G1380" i="11" s="1"/>
  <c r="F1388" i="11"/>
  <c r="G1388" i="11" s="1"/>
  <c r="C1388" i="11" a="1"/>
  <c r="C1388" i="11" s="1"/>
  <c r="L1388" i="11" s="1"/>
  <c r="F1402" i="11"/>
  <c r="G1402" i="11" s="1"/>
  <c r="C1402" i="11" a="1"/>
  <c r="C1402" i="11" s="1"/>
  <c r="L1402" i="11" s="1"/>
  <c r="F1405" i="11"/>
  <c r="G1405" i="11" s="1"/>
  <c r="C1405" i="11" a="1"/>
  <c r="C1405" i="11" s="1"/>
  <c r="L1405" i="11" s="1"/>
  <c r="F1408" i="11"/>
  <c r="G1408" i="11" s="1"/>
  <c r="C1408" i="11" a="1"/>
  <c r="C1408" i="11" s="1"/>
  <c r="L1408" i="11" s="1"/>
  <c r="F1411" i="11"/>
  <c r="G1411" i="11" s="1"/>
  <c r="C1411" i="11" a="1"/>
  <c r="C1411" i="11" s="1"/>
  <c r="L1411" i="11" s="1"/>
  <c r="F1412" i="11"/>
  <c r="G1412" i="11" s="1"/>
  <c r="C1412" i="11" a="1"/>
  <c r="C1412" i="11" s="1"/>
  <c r="L1412" i="11" s="1"/>
  <c r="F1414" i="11"/>
  <c r="G1414" i="11" s="1"/>
  <c r="C1414" i="11" a="1"/>
  <c r="C1414" i="11" s="1"/>
  <c r="L1414" i="11" s="1"/>
  <c r="F1420" i="11"/>
  <c r="G1420" i="11" s="1"/>
  <c r="C1420" i="11" a="1"/>
  <c r="C1420" i="11" s="1"/>
  <c r="L1420" i="11" s="1"/>
  <c r="F1421" i="11"/>
  <c r="G1421" i="11" s="1"/>
  <c r="C1421" i="11" a="1"/>
  <c r="C1421" i="11" s="1"/>
  <c r="L1421" i="11" s="1"/>
  <c r="F1422" i="11"/>
  <c r="G1422" i="11" s="1"/>
  <c r="C1422" i="11" a="1"/>
  <c r="C1422" i="11" s="1"/>
  <c r="L1422" i="11" s="1"/>
  <c r="F1426" i="11"/>
  <c r="G1426" i="11" s="1"/>
  <c r="C1426" i="11" a="1"/>
  <c r="C1426" i="11" s="1"/>
  <c r="L1426" i="11" s="1"/>
  <c r="F1428" i="11"/>
  <c r="G1428" i="11" s="1"/>
  <c r="C1428" i="11" a="1"/>
  <c r="C1428" i="11" s="1"/>
  <c r="L1428" i="11" s="1"/>
  <c r="F1430" i="11"/>
  <c r="G1430" i="11" s="1"/>
  <c r="C1430" i="11" a="1"/>
  <c r="C1430" i="11" s="1"/>
  <c r="L1430" i="11" s="1"/>
  <c r="F1431" i="11"/>
  <c r="G1431" i="11" s="1"/>
  <c r="C1431" i="11" a="1"/>
  <c r="C1431" i="11" s="1"/>
  <c r="L1431" i="11" s="1"/>
  <c r="F1439" i="11"/>
  <c r="G1439" i="11" s="1"/>
  <c r="C1439" i="11" a="1"/>
  <c r="C1439" i="11" s="1"/>
  <c r="L1439" i="11" s="1"/>
  <c r="F1458" i="11"/>
  <c r="G1458" i="11" s="1"/>
  <c r="C1458" i="11" a="1"/>
  <c r="C1458" i="11" s="1"/>
  <c r="L1458" i="11" s="1"/>
  <c r="F1460" i="11"/>
  <c r="G1460" i="11" s="1"/>
  <c r="C1460" i="11" a="1"/>
  <c r="C1460" i="11" s="1"/>
  <c r="L1460" i="11" s="1"/>
  <c r="F1462" i="11"/>
  <c r="G1462" i="11" s="1"/>
  <c r="C1462" i="11" a="1"/>
  <c r="C1462" i="11" s="1"/>
  <c r="L1462" i="11" s="1"/>
  <c r="F1463" i="11"/>
  <c r="G1463" i="11" s="1"/>
  <c r="C1463" i="11" a="1"/>
  <c r="C1463" i="11" s="1"/>
  <c r="L1463" i="11" s="1"/>
  <c r="F1473" i="11"/>
  <c r="G1473" i="11" s="1"/>
  <c r="C1473" i="11" a="1"/>
  <c r="C1473" i="11" s="1"/>
  <c r="L1473" i="11" s="1"/>
  <c r="F1548" i="11"/>
  <c r="G1548" i="11" s="1"/>
  <c r="C1548" i="11" a="1"/>
  <c r="C1548" i="11" s="1"/>
  <c r="L1548" i="11" s="1"/>
  <c r="F1554" i="11"/>
  <c r="G1554" i="11" s="1"/>
  <c r="C1554" i="11" a="1"/>
  <c r="C1554" i="11" s="1"/>
  <c r="L1554" i="11" s="1"/>
  <c r="F1561" i="11"/>
  <c r="G1561" i="11" s="1"/>
  <c r="C1561" i="11" a="1"/>
  <c r="C1561" i="11" s="1"/>
  <c r="L1561" i="11" s="1"/>
  <c r="F1580" i="11"/>
  <c r="G1580" i="11" s="1"/>
  <c r="C1580" i="11" a="1"/>
  <c r="C1580" i="11" s="1"/>
  <c r="L1580" i="11" s="1"/>
  <c r="F1587" i="11"/>
  <c r="G1587" i="11" s="1"/>
  <c r="C1587" i="11" a="1"/>
  <c r="C1587" i="11" s="1"/>
  <c r="L1587" i="11" s="1"/>
  <c r="F1588" i="11"/>
  <c r="G1588" i="11" s="1"/>
  <c r="C1588" i="11" a="1"/>
  <c r="C1588" i="11" s="1"/>
  <c r="L1588" i="11" s="1"/>
  <c r="F1592" i="11"/>
  <c r="G1592" i="11" s="1"/>
  <c r="C1592" i="11" a="1"/>
  <c r="C1592" i="11" s="1"/>
  <c r="L1592" i="11" s="1"/>
  <c r="F1609" i="11"/>
  <c r="G1609" i="11" s="1"/>
  <c r="C1609" i="11" a="1"/>
  <c r="C1609" i="11" s="1"/>
  <c r="L1609" i="11" s="1"/>
  <c r="F1617" i="11"/>
  <c r="G1617" i="11" s="1"/>
  <c r="C1617" i="11" a="1"/>
  <c r="C1617" i="11" s="1"/>
  <c r="L1617" i="11" s="1"/>
  <c r="F1619" i="11"/>
  <c r="G1619" i="11" s="1"/>
  <c r="C1619" i="11" a="1"/>
  <c r="C1619" i="11" s="1"/>
  <c r="L1619" i="11" s="1"/>
  <c r="F1620" i="11"/>
  <c r="G1620" i="11" s="1"/>
  <c r="C1620" i="11" a="1"/>
  <c r="C1620" i="11" s="1"/>
  <c r="L1620" i="11" s="1"/>
  <c r="F1641" i="11"/>
  <c r="G1641" i="11" s="1"/>
  <c r="C1641" i="11" a="1"/>
  <c r="C1641" i="11" s="1"/>
  <c r="L1641" i="11" s="1"/>
  <c r="F1643" i="11"/>
  <c r="G1643" i="11" s="1"/>
  <c r="C1643" i="11" a="1"/>
  <c r="C1643" i="11" s="1"/>
  <c r="L1643" i="11" s="1"/>
  <c r="F1652" i="11"/>
  <c r="G1652" i="11" s="1"/>
  <c r="C1652" i="11" a="1"/>
  <c r="C1652" i="11" s="1"/>
  <c r="L1652" i="11" s="1"/>
  <c r="F1653" i="11"/>
  <c r="G1653" i="11" s="1"/>
  <c r="C1653" i="11" a="1"/>
  <c r="C1653" i="11" s="1"/>
  <c r="L1653" i="11" s="1"/>
  <c r="F1654" i="11"/>
  <c r="G1654" i="11" s="1"/>
  <c r="C1654" i="11" a="1"/>
  <c r="C1654" i="11" s="1"/>
  <c r="L1654" i="11" s="1"/>
  <c r="F1660" i="11"/>
  <c r="G1660" i="11" s="1"/>
  <c r="C1660" i="11" a="1"/>
  <c r="C1660" i="11" s="1"/>
  <c r="L1660" i="11" s="1"/>
  <c r="F1663" i="11"/>
  <c r="G1663" i="11" s="1"/>
  <c r="C1663" i="11" a="1"/>
  <c r="C1663" i="11" s="1"/>
  <c r="L1663" i="11" s="1"/>
  <c r="F1665" i="11"/>
  <c r="G1665" i="11" s="1"/>
  <c r="C1665" i="11" a="1"/>
  <c r="C1665" i="11" s="1"/>
  <c r="L1665" i="11" s="1"/>
  <c r="F1670" i="11"/>
  <c r="G1670" i="11" s="1"/>
  <c r="C1670" i="11" a="1"/>
  <c r="C1670" i="11" s="1"/>
  <c r="L1670" i="11" s="1"/>
  <c r="F1672" i="11"/>
  <c r="G1672" i="11" s="1"/>
  <c r="C1672" i="11" a="1"/>
  <c r="C1672" i="11" s="1"/>
  <c r="L1672" i="11" s="1"/>
  <c r="F1674" i="11"/>
  <c r="G1674" i="11" s="1"/>
  <c r="C1674" i="11" a="1"/>
  <c r="C1674" i="11" s="1"/>
  <c r="L1674" i="11" s="1"/>
  <c r="F1682" i="11"/>
  <c r="G1682" i="11" s="1"/>
  <c r="C1682" i="11" a="1"/>
  <c r="C1682" i="11" s="1"/>
  <c r="L1682" i="11" s="1"/>
  <c r="F1690" i="11"/>
  <c r="G1690" i="11" s="1"/>
  <c r="C1690" i="11" a="1"/>
  <c r="C1690" i="11" s="1"/>
  <c r="L1690" i="11" s="1"/>
  <c r="F1702" i="11"/>
  <c r="G1702" i="11" s="1"/>
  <c r="C1702" i="11" a="1"/>
  <c r="C1702" i="11" s="1"/>
  <c r="L1702" i="11" s="1"/>
  <c r="F1712" i="11"/>
  <c r="G1712" i="11" s="1"/>
  <c r="C1712" i="11" a="1"/>
  <c r="C1712" i="11" s="1"/>
  <c r="L1712" i="11" s="1"/>
  <c r="F1716" i="11"/>
  <c r="G1716" i="11" s="1"/>
  <c r="C1716" i="11" a="1"/>
  <c r="C1716" i="11" s="1"/>
  <c r="L1716" i="11" s="1"/>
  <c r="F1723" i="11"/>
  <c r="G1723" i="11" s="1"/>
  <c r="C1723" i="11" a="1"/>
  <c r="C1723" i="11" s="1"/>
  <c r="L1723" i="11" s="1"/>
  <c r="F1725" i="11"/>
  <c r="G1725" i="11" s="1"/>
  <c r="C1725" i="11" a="1"/>
  <c r="C1725" i="11" s="1"/>
  <c r="L1725" i="11" s="1"/>
  <c r="F1726" i="11"/>
  <c r="G1726" i="11" s="1"/>
  <c r="C1726" i="11" a="1"/>
  <c r="C1726" i="11" s="1"/>
  <c r="L1726" i="11" s="1"/>
  <c r="F1727" i="11"/>
  <c r="G1727" i="11" s="1"/>
  <c r="C1727" i="11" a="1"/>
  <c r="C1727" i="11" s="1"/>
  <c r="L1727" i="11" s="1"/>
  <c r="F1731" i="11"/>
  <c r="G1731" i="11" s="1"/>
  <c r="C1731" i="11" a="1"/>
  <c r="C1731" i="11" s="1"/>
  <c r="L1731" i="11" s="1"/>
  <c r="F1738" i="11"/>
  <c r="G1738" i="11" s="1"/>
  <c r="C1738" i="11" a="1"/>
  <c r="C1738" i="11" s="1"/>
  <c r="L1738" i="11" s="1"/>
  <c r="F1750" i="11"/>
  <c r="G1750" i="11" s="1"/>
  <c r="C1750" i="11" a="1"/>
  <c r="C1750" i="11" s="1"/>
  <c r="L1750" i="11" s="1"/>
  <c r="F1758" i="11"/>
  <c r="G1758" i="11" s="1"/>
  <c r="C1758" i="11" a="1"/>
  <c r="C1758" i="11" s="1"/>
  <c r="L1758" i="11" s="1"/>
  <c r="F1765" i="11"/>
  <c r="G1765" i="11" s="1"/>
  <c r="C1765" i="11" a="1"/>
  <c r="C1765" i="11" s="1"/>
  <c r="L1765" i="11" s="1"/>
  <c r="F1767" i="11"/>
  <c r="G1767" i="11" s="1"/>
  <c r="C1767" i="11" a="1"/>
  <c r="C1767" i="11" s="1"/>
  <c r="L1767" i="11" s="1"/>
  <c r="F1992" i="11"/>
  <c r="G1992" i="11" s="1"/>
  <c r="C1992" i="11" a="1"/>
  <c r="C1992" i="11" s="1"/>
  <c r="L1992" i="11" s="1"/>
  <c r="C1999" i="11" a="1"/>
  <c r="C1999" i="11" s="1"/>
  <c r="L1999" i="11" s="1"/>
  <c r="F1999" i="11"/>
  <c r="G1999" i="11" s="1"/>
  <c r="F2640" i="11"/>
  <c r="G2640" i="11" s="1"/>
  <c r="C2640" i="11" a="1"/>
  <c r="C2640" i="11" s="1"/>
  <c r="L2640" i="11" s="1"/>
  <c r="F2642" i="11"/>
  <c r="G2642" i="11" s="1"/>
  <c r="C2642" i="11" a="1"/>
  <c r="C2642" i="11" s="1"/>
  <c r="L2642" i="11" s="1"/>
  <c r="F2645" i="11"/>
  <c r="G2645" i="11" s="1"/>
  <c r="C2645" i="11" a="1"/>
  <c r="C2645" i="11" s="1"/>
  <c r="L2645" i="11" s="1"/>
  <c r="F2647" i="11"/>
  <c r="G2647" i="11" s="1"/>
  <c r="C2647" i="11" a="1"/>
  <c r="C2647" i="11" s="1"/>
  <c r="L2647" i="11" s="1"/>
  <c r="F2949" i="11"/>
  <c r="G2949" i="11" s="1"/>
  <c r="C2949" i="11" a="1"/>
  <c r="C2949" i="11" s="1"/>
  <c r="L2949" i="11" s="1"/>
  <c r="F2956" i="11"/>
  <c r="G2956" i="11" s="1"/>
  <c r="C2956" i="11" a="1"/>
  <c r="C2956" i="11" s="1"/>
  <c r="L2956" i="11" s="1"/>
  <c r="F2020" i="11"/>
  <c r="G2020" i="11" s="1"/>
  <c r="C2020" i="11" a="1"/>
  <c r="C2020" i="11" s="1"/>
  <c r="L2020" i="11" s="1"/>
  <c r="F2022" i="11"/>
  <c r="G2022" i="11" s="1"/>
  <c r="C2022" i="11" a="1"/>
  <c r="C2022" i="11" s="1"/>
  <c r="L2022" i="11" s="1"/>
  <c r="F2043" i="11"/>
  <c r="G2043" i="11" s="1"/>
  <c r="C2043" i="11" a="1"/>
  <c r="C2043" i="11" s="1"/>
  <c r="L2043" i="11" s="1"/>
  <c r="F2062" i="11"/>
  <c r="G2062" i="11" s="1"/>
  <c r="C2062" i="11" a="1"/>
  <c r="C2062" i="11" s="1"/>
  <c r="L2062" i="11" s="1"/>
  <c r="F2067" i="11"/>
  <c r="G2067" i="11" s="1"/>
  <c r="C2067" i="11" a="1"/>
  <c r="C2067" i="11" s="1"/>
  <c r="L2067" i="11" s="1"/>
  <c r="F2082" i="11"/>
  <c r="G2082" i="11" s="1"/>
  <c r="C2082" i="11" a="1"/>
  <c r="C2082" i="11" s="1"/>
  <c r="L2082" i="11" s="1"/>
  <c r="F2145" i="11"/>
  <c r="G2145" i="11" s="1"/>
  <c r="C2145" i="11" a="1"/>
  <c r="C2145" i="11" s="1"/>
  <c r="L2145" i="11" s="1"/>
  <c r="F2154" i="11"/>
  <c r="G2154" i="11" s="1"/>
  <c r="C2154" i="11" a="1"/>
  <c r="C2154" i="11" s="1"/>
  <c r="L2154" i="11" s="1"/>
  <c r="F2162" i="11"/>
  <c r="G2162" i="11" s="1"/>
  <c r="C2162" i="11" a="1"/>
  <c r="C2162" i="11" s="1"/>
  <c r="L2162" i="11" s="1"/>
  <c r="F2171" i="11"/>
  <c r="G2171" i="11" s="1"/>
  <c r="C2171" i="11" a="1"/>
  <c r="C2171" i="11" s="1"/>
  <c r="L2171" i="11" s="1"/>
  <c r="F2179" i="11"/>
  <c r="G2179" i="11" s="1"/>
  <c r="C2179" i="11" a="1"/>
  <c r="C2179" i="11" s="1"/>
  <c r="L2179" i="11" s="1"/>
  <c r="F2184" i="11"/>
  <c r="G2184" i="11" s="1"/>
  <c r="C2184" i="11" a="1"/>
  <c r="C2184" i="11" s="1"/>
  <c r="L2184" i="11" s="1"/>
  <c r="F2187" i="11"/>
  <c r="G2187" i="11" s="1"/>
  <c r="C2187" i="11" a="1"/>
  <c r="C2187" i="11" s="1"/>
  <c r="L2187" i="11" s="1"/>
  <c r="F2200" i="11"/>
  <c r="G2200" i="11" s="1"/>
  <c r="C2200" i="11" a="1"/>
  <c r="C2200" i="11" s="1"/>
  <c r="L2200" i="11" s="1"/>
  <c r="F2219" i="11"/>
  <c r="G2219" i="11" s="1"/>
  <c r="C2219" i="11" a="1"/>
  <c r="C2219" i="11" s="1"/>
  <c r="L2219" i="11" s="1"/>
  <c r="F2220" i="11"/>
  <c r="G2220" i="11" s="1"/>
  <c r="C2220" i="11" a="1"/>
  <c r="C2220" i="11" s="1"/>
  <c r="L2220" i="11" s="1"/>
  <c r="F2226" i="11"/>
  <c r="G2226" i="11" s="1"/>
  <c r="C2226" i="11" a="1"/>
  <c r="C2226" i="11" s="1"/>
  <c r="L2226" i="11" s="1"/>
  <c r="F2236" i="11"/>
  <c r="G2236" i="11" s="1"/>
  <c r="C2236" i="11" a="1"/>
  <c r="C2236" i="11" s="1"/>
  <c r="L2236" i="11" s="1"/>
  <c r="F2244" i="11"/>
  <c r="G2244" i="11" s="1"/>
  <c r="C2244" i="11" a="1"/>
  <c r="C2244" i="11" s="1"/>
  <c r="L2244" i="11" s="1"/>
  <c r="F2250" i="11"/>
  <c r="G2250" i="11" s="1"/>
  <c r="C2250" i="11" a="1"/>
  <c r="C2250" i="11" s="1"/>
  <c r="L2250" i="11" s="1"/>
  <c r="F2252" i="11"/>
  <c r="G2252" i="11" s="1"/>
  <c r="C2252" i="11" a="1"/>
  <c r="C2252" i="11" s="1"/>
  <c r="L2252" i="11" s="1"/>
  <c r="F2255" i="11"/>
  <c r="G2255" i="11" s="1"/>
  <c r="C2255" i="11" a="1"/>
  <c r="C2255" i="11" s="1"/>
  <c r="L2255" i="11" s="1"/>
  <c r="F2266" i="11"/>
  <c r="G2266" i="11" s="1"/>
  <c r="C2266" i="11" a="1"/>
  <c r="C2266" i="11" s="1"/>
  <c r="L2266" i="11" s="1"/>
  <c r="F2270" i="11"/>
  <c r="G2270" i="11" s="1"/>
  <c r="C2270" i="11" a="1"/>
  <c r="C2270" i="11" s="1"/>
  <c r="L2270" i="11" s="1"/>
  <c r="F2277" i="11"/>
  <c r="G2277" i="11" s="1"/>
  <c r="C2277" i="11" a="1"/>
  <c r="C2277" i="11" s="1"/>
  <c r="L2277" i="11" s="1"/>
  <c r="F2280" i="11"/>
  <c r="G2280" i="11" s="1"/>
  <c r="C2280" i="11" a="1"/>
  <c r="C2280" i="11" s="1"/>
  <c r="L2280" i="11" s="1"/>
  <c r="F2283" i="11"/>
  <c r="G2283" i="11" s="1"/>
  <c r="C2283" i="11" a="1"/>
  <c r="C2283" i="11" s="1"/>
  <c r="L2283" i="11" s="1"/>
  <c r="F2286" i="11"/>
  <c r="G2286" i="11" s="1"/>
  <c r="C2286" i="11" a="1"/>
  <c r="C2286" i="11" s="1"/>
  <c r="L2286" i="11" s="1"/>
  <c r="F2293" i="11"/>
  <c r="G2293" i="11" s="1"/>
  <c r="C2293" i="11" a="1"/>
  <c r="C2293" i="11" s="1"/>
  <c r="L2293" i="11" s="1"/>
  <c r="F2295" i="11"/>
  <c r="G2295" i="11" s="1"/>
  <c r="C2295" i="11" a="1"/>
  <c r="C2295" i="11" s="1"/>
  <c r="L2295" i="11" s="1"/>
  <c r="F2299" i="11"/>
  <c r="G2299" i="11" s="1"/>
  <c r="C2299" i="11" a="1"/>
  <c r="C2299" i="11" s="1"/>
  <c r="L2299" i="11" s="1"/>
  <c r="F2307" i="11"/>
  <c r="G2307" i="11" s="1"/>
  <c r="C2307" i="11" a="1"/>
  <c r="C2307" i="11" s="1"/>
  <c r="L2307" i="11" s="1"/>
  <c r="F2314" i="11"/>
  <c r="G2314" i="11" s="1"/>
  <c r="C2314" i="11" a="1"/>
  <c r="C2314" i="11" s="1"/>
  <c r="L2314" i="11" s="1"/>
  <c r="F2316" i="11"/>
  <c r="G2316" i="11" s="1"/>
  <c r="C2316" i="11" a="1"/>
  <c r="C2316" i="11" s="1"/>
  <c r="L2316" i="11" s="1"/>
  <c r="F2318" i="11"/>
  <c r="G2318" i="11" s="1"/>
  <c r="C2318" i="11" a="1"/>
  <c r="C2318" i="11" s="1"/>
  <c r="L2318" i="11" s="1"/>
  <c r="F2329" i="11"/>
  <c r="G2329" i="11" s="1"/>
  <c r="C2329" i="11" a="1"/>
  <c r="C2329" i="11" s="1"/>
  <c r="L2329" i="11" s="1"/>
  <c r="F2333" i="11"/>
  <c r="G2333" i="11" s="1"/>
  <c r="C2333" i="11" a="1"/>
  <c r="C2333" i="11" s="1"/>
  <c r="L2333" i="11" s="1"/>
  <c r="F2338" i="11"/>
  <c r="G2338" i="11" s="1"/>
  <c r="C2338" i="11" a="1"/>
  <c r="C2338" i="11" s="1"/>
  <c r="L2338" i="11" s="1"/>
  <c r="F2340" i="11"/>
  <c r="G2340" i="11" s="1"/>
  <c r="C2340" i="11" a="1"/>
  <c r="C2340" i="11" s="1"/>
  <c r="L2340" i="11" s="1"/>
  <c r="F2342" i="11"/>
  <c r="G2342" i="11" s="1"/>
  <c r="C2342" i="11" a="1"/>
  <c r="C2342" i="11" s="1"/>
  <c r="L2342" i="11" s="1"/>
  <c r="F2356" i="11"/>
  <c r="G2356" i="11" s="1"/>
  <c r="C2356" i="11" a="1"/>
  <c r="C2356" i="11" s="1"/>
  <c r="L2356" i="11" s="1"/>
  <c r="F2362" i="11"/>
  <c r="G2362" i="11" s="1"/>
  <c r="C2362" i="11" a="1"/>
  <c r="C2362" i="11" s="1"/>
  <c r="L2362" i="11" s="1"/>
  <c r="F2398" i="11"/>
  <c r="G2398" i="11" s="1"/>
  <c r="C2398" i="11" a="1"/>
  <c r="C2398" i="11" s="1"/>
  <c r="L2398" i="11" s="1"/>
  <c r="F2502" i="11"/>
  <c r="G2502" i="11" s="1"/>
  <c r="C2502" i="11" a="1"/>
  <c r="C2502" i="11" s="1"/>
  <c r="L2502" i="11" s="1"/>
  <c r="F2534" i="11"/>
  <c r="G2534" i="11" s="1"/>
  <c r="C2534" i="11" a="1"/>
  <c r="C2534" i="11" s="1"/>
  <c r="L2534" i="11" s="1"/>
  <c r="F2543" i="11"/>
  <c r="G2543" i="11" s="1"/>
  <c r="C2543" i="11" a="1"/>
  <c r="C2543" i="11" s="1"/>
  <c r="L2543" i="11" s="1"/>
  <c r="F2544" i="11"/>
  <c r="G2544" i="11" s="1"/>
  <c r="C2544" i="11" a="1"/>
  <c r="C2544" i="11" s="1"/>
  <c r="L2544" i="11" s="1"/>
  <c r="F2581" i="11"/>
  <c r="G2581" i="11" s="1"/>
  <c r="C2581" i="11" a="1"/>
  <c r="C2581" i="11" s="1"/>
  <c r="L2581" i="11" s="1"/>
  <c r="F2592" i="11"/>
  <c r="G2592" i="11" s="1"/>
  <c r="C2592" i="11" a="1"/>
  <c r="C2592" i="11" s="1"/>
  <c r="L2592" i="11" s="1"/>
  <c r="F2595" i="11"/>
  <c r="G2595" i="11" s="1"/>
  <c r="C2595" i="11" a="1"/>
  <c r="C2595" i="11" s="1"/>
  <c r="L2595" i="11" s="1"/>
  <c r="F2615" i="11"/>
  <c r="G2615" i="11" s="1"/>
  <c r="C2615" i="11" a="1"/>
  <c r="C2615" i="11" s="1"/>
  <c r="L2615" i="11" s="1"/>
  <c r="F2634" i="11"/>
  <c r="G2634" i="11" s="1"/>
  <c r="C2634" i="11" a="1"/>
  <c r="C2634" i="11" s="1"/>
  <c r="L2634" i="11" s="1"/>
  <c r="F2641" i="11"/>
  <c r="G2641" i="11" s="1"/>
  <c r="C2641" i="11" a="1"/>
  <c r="C2641" i="11" s="1"/>
  <c r="L2641" i="11" s="1"/>
  <c r="F2644" i="11"/>
  <c r="G2644" i="11" s="1"/>
  <c r="C2644" i="11" a="1"/>
  <c r="C2644" i="11" s="1"/>
  <c r="L2644" i="11" s="1"/>
  <c r="F2649" i="11"/>
  <c r="G2649" i="11" s="1"/>
  <c r="C2649" i="11" a="1"/>
  <c r="C2649" i="11" s="1"/>
  <c r="L2649" i="11" s="1"/>
  <c r="F2650" i="11"/>
  <c r="G2650" i="11" s="1"/>
  <c r="C2650" i="11" a="1"/>
  <c r="C2650" i="11" s="1"/>
  <c r="L2650" i="11" s="1"/>
  <c r="F2654" i="11"/>
  <c r="G2654" i="11" s="1"/>
  <c r="C2654" i="11" a="1"/>
  <c r="C2654" i="11" s="1"/>
  <c r="L2654" i="11" s="1"/>
  <c r="F2948" i="11"/>
  <c r="G2948" i="11" s="1"/>
  <c r="C2948" i="11" a="1"/>
  <c r="C2948" i="11" s="1"/>
  <c r="L2948" i="11" s="1"/>
  <c r="F2953" i="11"/>
  <c r="G2953" i="11" s="1"/>
  <c r="C2953" i="11" a="1"/>
  <c r="C2953" i="11" s="1"/>
  <c r="L2953" i="11" s="1"/>
  <c r="F2955" i="11"/>
  <c r="G2955" i="11" s="1"/>
  <c r="C2955" i="11" a="1"/>
  <c r="C2955" i="11" s="1"/>
  <c r="L2955" i="11" s="1"/>
  <c r="F2958" i="11"/>
  <c r="G2958" i="11" s="1"/>
  <c r="C2958" i="11" a="1"/>
  <c r="C2958" i="11" s="1"/>
  <c r="L2958" i="11" s="1"/>
  <c r="F2963" i="11"/>
  <c r="G2963" i="11" s="1"/>
  <c r="C2963" i="11" a="1"/>
  <c r="C2963" i="11" s="1"/>
  <c r="L2963" i="11" s="1"/>
  <c r="F2964" i="11"/>
  <c r="G2964" i="11" s="1"/>
  <c r="C2964" i="11" a="1"/>
  <c r="C2964" i="11" s="1"/>
  <c r="L2964" i="11" s="1"/>
  <c r="F2977" i="11"/>
  <c r="G2977" i="11" s="1"/>
  <c r="C2977" i="11" a="1"/>
  <c r="C2977" i="11" s="1"/>
  <c r="L2977" i="11" s="1"/>
  <c r="F2979" i="11"/>
  <c r="G2979" i="11" s="1"/>
  <c r="C2979" i="11" a="1"/>
  <c r="C2979" i="11" s="1"/>
  <c r="L2979" i="11" s="1"/>
  <c r="F3131" i="11"/>
  <c r="G3131" i="11" s="1"/>
  <c r="C3131" i="11" a="1"/>
  <c r="C3131" i="11" s="1"/>
  <c r="L3131" i="11" s="1"/>
  <c r="F3137" i="11"/>
  <c r="G3137" i="11" s="1"/>
  <c r="C3137" i="11" a="1"/>
  <c r="C3137" i="11" s="1"/>
  <c r="L3137" i="11" s="1"/>
  <c r="F3406" i="11"/>
  <c r="G3406" i="11" s="1"/>
  <c r="C3406" i="11" a="1"/>
  <c r="C3406" i="11" s="1"/>
  <c r="L3406" i="11" s="1"/>
  <c r="F3411" i="11"/>
  <c r="G3411" i="11" s="1"/>
  <c r="C3411" i="11" a="1"/>
  <c r="C3411" i="11" s="1"/>
  <c r="L3411" i="11" s="1"/>
  <c r="F3908" i="11"/>
  <c r="G3908" i="11" s="1"/>
  <c r="C3908" i="11" a="1"/>
  <c r="C3908" i="11" s="1"/>
  <c r="L3908" i="11" s="1"/>
  <c r="F3914" i="11"/>
  <c r="G3914" i="11" s="1"/>
  <c r="C3914" i="11" a="1"/>
  <c r="C3914" i="11" s="1"/>
  <c r="L3914" i="11" s="1"/>
  <c r="F3918" i="11"/>
  <c r="G3918" i="11" s="1"/>
  <c r="C3918" i="11" a="1"/>
  <c r="C3918" i="11" s="1"/>
  <c r="L3918" i="11" s="1"/>
  <c r="F3919" i="11"/>
  <c r="G3919" i="11" s="1"/>
  <c r="C3919" i="11" a="1"/>
  <c r="C3919" i="11" s="1"/>
  <c r="L3919" i="11" s="1"/>
  <c r="F3928" i="11"/>
  <c r="G3928" i="11" s="1"/>
  <c r="C3928" i="11" a="1"/>
  <c r="C3928" i="11" s="1"/>
  <c r="L3928" i="11" s="1"/>
  <c r="F3931" i="11"/>
  <c r="G3931" i="11" s="1"/>
  <c r="C3931" i="11" a="1"/>
  <c r="C3931" i="11" s="1"/>
  <c r="L3931" i="11" s="1"/>
  <c r="F3936" i="11"/>
  <c r="G3936" i="11" s="1"/>
  <c r="C3936" i="11" a="1"/>
  <c r="C3936" i="11" s="1"/>
  <c r="L3936" i="11" s="1"/>
  <c r="F3944" i="11"/>
  <c r="G3944" i="11" s="1"/>
  <c r="C3944" i="11" a="1"/>
  <c r="C3944" i="11" s="1"/>
  <c r="L3944" i="11" s="1"/>
  <c r="F3952" i="11"/>
  <c r="G3952" i="11" s="1"/>
  <c r="C3952" i="11" a="1"/>
  <c r="C3952" i="11" s="1"/>
  <c r="L3952" i="11" s="1"/>
  <c r="F3965" i="11"/>
  <c r="G3965" i="11" s="1"/>
  <c r="C3965" i="11" a="1"/>
  <c r="C3965" i="11" s="1"/>
  <c r="L3965" i="11" s="1"/>
  <c r="F3972" i="11"/>
  <c r="G3972" i="11" s="1"/>
  <c r="C3972" i="11" a="1"/>
  <c r="C3972" i="11" s="1"/>
  <c r="L3972" i="11" s="1"/>
  <c r="F3975" i="11"/>
  <c r="G3975" i="11" s="1"/>
  <c r="C3975" i="11" a="1"/>
  <c r="C3975" i="11" s="1"/>
  <c r="L3975" i="11" s="1"/>
  <c r="F3980" i="11"/>
  <c r="G3980" i="11" s="1"/>
  <c r="C3980" i="11" a="1"/>
  <c r="C3980" i="11" s="1"/>
  <c r="L3980" i="11" s="1"/>
  <c r="F3989" i="11"/>
  <c r="G3989" i="11" s="1"/>
  <c r="C3989" i="11" a="1"/>
  <c r="C3989" i="11" s="1"/>
  <c r="L3989" i="11" s="1"/>
  <c r="F3994" i="11"/>
  <c r="G3994" i="11" s="1"/>
  <c r="C3994" i="11" a="1"/>
  <c r="C3994" i="11" s="1"/>
  <c r="L3994" i="11" s="1"/>
  <c r="F3997" i="11"/>
  <c r="G3997" i="11" s="1"/>
  <c r="C3997" i="11" a="1"/>
  <c r="C3997" i="11" s="1"/>
  <c r="L3997" i="11" s="1"/>
  <c r="F4000" i="11"/>
  <c r="G4000" i="11" s="1"/>
  <c r="C4000" i="11" a="1"/>
  <c r="C4000" i="11" s="1"/>
  <c r="L4000" i="11" s="1"/>
  <c r="F4015" i="11"/>
  <c r="G4015" i="11" s="1"/>
  <c r="C4015" i="11" a="1"/>
  <c r="C4015" i="11" s="1"/>
  <c r="L4015" i="11" s="1"/>
  <c r="F4020" i="11"/>
  <c r="G4020" i="11" s="1"/>
  <c r="C4020" i="11" a="1"/>
  <c r="C4020" i="11" s="1"/>
  <c r="L4020" i="11" s="1"/>
  <c r="F4031" i="11"/>
  <c r="G4031" i="11" s="1"/>
  <c r="C4031" i="11" a="1"/>
  <c r="C4031" i="11" s="1"/>
  <c r="L4031" i="11" s="1"/>
  <c r="F4048" i="11"/>
  <c r="G4048" i="11" s="1"/>
  <c r="C4048" i="11" a="1"/>
  <c r="C4048" i="11" s="1"/>
  <c r="L4048" i="11" s="1"/>
  <c r="F4054" i="11"/>
  <c r="G4054" i="11" s="1"/>
  <c r="C4054" i="11" a="1"/>
  <c r="C4054" i="11" s="1"/>
  <c r="L4054" i="11" s="1"/>
  <c r="F4071" i="11"/>
  <c r="G4071" i="11" s="1"/>
  <c r="C4071" i="11" a="1"/>
  <c r="C4071" i="11" s="1"/>
  <c r="L4071" i="11" s="1"/>
  <c r="F4108" i="11"/>
  <c r="G4108" i="11" s="1"/>
  <c r="C4108" i="11" a="1"/>
  <c r="C4108" i="11" s="1"/>
  <c r="L4108" i="11" s="1"/>
  <c r="F4112" i="11"/>
  <c r="G4112" i="11" s="1"/>
  <c r="C4112" i="11" a="1"/>
  <c r="C4112" i="11" s="1"/>
  <c r="L4112" i="11" s="1"/>
  <c r="F4117" i="11"/>
  <c r="G4117" i="11" s="1"/>
  <c r="C4117" i="11" a="1"/>
  <c r="C4117" i="11" s="1"/>
  <c r="L4117" i="11" s="1"/>
  <c r="F4121" i="11"/>
  <c r="G4121" i="11" s="1"/>
  <c r="C4121" i="11" a="1"/>
  <c r="C4121" i="11" s="1"/>
  <c r="L4121" i="11" s="1"/>
  <c r="F4125" i="11"/>
  <c r="G4125" i="11" s="1"/>
  <c r="C4125" i="11" a="1"/>
  <c r="C4125" i="11" s="1"/>
  <c r="L4125" i="11" s="1"/>
  <c r="F4128" i="11"/>
  <c r="G4128" i="11" s="1"/>
  <c r="C4128" i="11" a="1"/>
  <c r="C4128" i="11" s="1"/>
  <c r="L4128" i="11" s="1"/>
  <c r="F4144" i="11"/>
  <c r="G4144" i="11" s="1"/>
  <c r="C4144" i="11" a="1"/>
  <c r="C4144" i="11" s="1"/>
  <c r="L4144" i="11" s="1"/>
  <c r="F4147" i="11"/>
  <c r="G4147" i="11" s="1"/>
  <c r="C4147" i="11" a="1"/>
  <c r="C4147" i="11" s="1"/>
  <c r="L4147" i="11" s="1"/>
  <c r="F4151" i="11"/>
  <c r="G4151" i="11" s="1"/>
  <c r="C4151" i="11" a="1"/>
  <c r="C4151" i="11" s="1"/>
  <c r="L4151" i="11" s="1"/>
  <c r="F4155" i="11"/>
  <c r="G4155" i="11" s="1"/>
  <c r="C4155" i="11" a="1"/>
  <c r="C4155" i="11" s="1"/>
  <c r="L4155" i="11" s="1"/>
  <c r="F4158" i="11"/>
  <c r="G4158" i="11" s="1"/>
  <c r="C4158" i="11" a="1"/>
  <c r="C4158" i="11" s="1"/>
  <c r="L4158" i="11" s="1"/>
  <c r="F4167" i="11"/>
  <c r="G4167" i="11" s="1"/>
  <c r="C4167" i="11" a="1"/>
  <c r="C4167" i="11" s="1"/>
  <c r="L4167" i="11" s="1"/>
  <c r="F4237" i="11"/>
  <c r="G4237" i="11" s="1"/>
  <c r="C4237" i="11" a="1"/>
  <c r="C4237" i="11" s="1"/>
  <c r="L4237" i="11" s="1"/>
  <c r="F4238" i="11"/>
  <c r="G4238" i="11" s="1"/>
  <c r="C4238" i="11" a="1"/>
  <c r="C4238" i="11" s="1"/>
  <c r="L4238" i="11" s="1"/>
  <c r="F4242" i="11"/>
  <c r="G4242" i="11" s="1"/>
  <c r="C4242" i="11" a="1"/>
  <c r="C4242" i="11" s="1"/>
  <c r="L4242" i="11" s="1"/>
  <c r="F4246" i="11"/>
  <c r="G4246" i="11" s="1"/>
  <c r="C4246" i="11" a="1"/>
  <c r="C4246" i="11" s="1"/>
  <c r="L4246" i="11" s="1"/>
  <c r="F4250" i="11"/>
  <c r="G4250" i="11" s="1"/>
  <c r="C4250" i="11" a="1"/>
  <c r="C4250" i="11" s="1"/>
  <c r="L4250" i="11" s="1"/>
  <c r="F4252" i="11"/>
  <c r="G4252" i="11" s="1"/>
  <c r="C4252" i="11" a="1"/>
  <c r="C4252" i="11" s="1"/>
  <c r="L4252" i="11" s="1"/>
  <c r="F4254" i="11"/>
  <c r="G4254" i="11" s="1"/>
  <c r="C4254" i="11" a="1"/>
  <c r="C4254" i="11" s="1"/>
  <c r="L4254" i="11" s="1"/>
  <c r="F4297" i="11"/>
  <c r="G4297" i="11" s="1"/>
  <c r="C4297" i="11" a="1"/>
  <c r="C4297" i="11" s="1"/>
  <c r="L4297" i="11" s="1"/>
  <c r="F4300" i="11"/>
  <c r="G4300" i="11" s="1"/>
  <c r="C4300" i="11" a="1"/>
  <c r="C4300" i="11" s="1"/>
  <c r="L4300" i="11" s="1"/>
  <c r="F4302" i="11"/>
  <c r="G4302" i="11" s="1"/>
  <c r="C4302" i="11" a="1"/>
  <c r="C4302" i="11" s="1"/>
  <c r="L4302" i="11" s="1"/>
  <c r="F4311" i="11"/>
  <c r="G4311" i="11" s="1"/>
  <c r="C4311" i="11" a="1"/>
  <c r="C4311" i="11" s="1"/>
  <c r="L4311" i="11" s="1"/>
  <c r="F4316" i="11"/>
  <c r="G4316" i="11" s="1"/>
  <c r="C4316" i="11" a="1"/>
  <c r="C4316" i="11" s="1"/>
  <c r="L4316" i="11" s="1"/>
  <c r="F4324" i="11"/>
  <c r="G4324" i="11" s="1"/>
  <c r="C4324" i="11" a="1"/>
  <c r="C4324" i="11" s="1"/>
  <c r="L4324" i="11" s="1"/>
  <c r="F4328" i="11"/>
  <c r="G4328" i="11" s="1"/>
  <c r="C4328" i="11" a="1"/>
  <c r="C4328" i="11" s="1"/>
  <c r="L4328" i="11" s="1"/>
  <c r="F4332" i="11"/>
  <c r="G4332" i="11" s="1"/>
  <c r="C4332" i="11" a="1"/>
  <c r="C4332" i="11" s="1"/>
  <c r="L4332" i="11" s="1"/>
  <c r="F4336" i="11"/>
  <c r="G4336" i="11" s="1"/>
  <c r="C4336" i="11" a="1"/>
  <c r="C4336" i="11" s="1"/>
  <c r="L4336" i="11" s="1"/>
  <c r="F4491" i="11"/>
  <c r="G4491" i="11" s="1"/>
  <c r="C4491" i="11" a="1"/>
  <c r="C4491" i="11" s="1"/>
  <c r="L4491" i="11" s="1"/>
  <c r="F4505" i="11"/>
  <c r="G4505" i="11" s="1"/>
  <c r="C4505" i="11" a="1"/>
  <c r="C4505" i="11" s="1"/>
  <c r="L4505" i="11" s="1"/>
  <c r="C4510" i="11" a="1"/>
  <c r="C4510" i="11" s="1"/>
  <c r="L4510" i="11" s="1"/>
  <c r="F4510" i="11"/>
  <c r="G4510" i="11" s="1"/>
  <c r="F4013" i="11"/>
  <c r="G4013" i="11" s="1"/>
  <c r="C4013" i="11" a="1"/>
  <c r="C4013" i="11" s="1"/>
  <c r="L4013" i="11" s="1"/>
  <c r="F4025" i="11"/>
  <c r="G4025" i="11" s="1"/>
  <c r="C4025" i="11" a="1"/>
  <c r="C4025" i="11" s="1"/>
  <c r="L4025" i="11" s="1"/>
  <c r="F4026" i="11"/>
  <c r="G4026" i="11" s="1"/>
  <c r="C4026" i="11" a="1"/>
  <c r="C4026" i="11" s="1"/>
  <c r="L4026" i="11" s="1"/>
  <c r="F4027" i="11"/>
  <c r="G4027" i="11" s="1"/>
  <c r="C4027" i="11" a="1"/>
  <c r="C4027" i="11" s="1"/>
  <c r="L4027" i="11" s="1"/>
  <c r="F4029" i="11"/>
  <c r="G4029" i="11" s="1"/>
  <c r="C4029" i="11" a="1"/>
  <c r="C4029" i="11" s="1"/>
  <c r="L4029" i="11" s="1"/>
  <c r="F4033" i="11"/>
  <c r="G4033" i="11" s="1"/>
  <c r="C4033" i="11" a="1"/>
  <c r="C4033" i="11" s="1"/>
  <c r="L4033" i="11" s="1"/>
  <c r="F4041" i="11"/>
  <c r="G4041" i="11" s="1"/>
  <c r="C4041" i="11" a="1"/>
  <c r="C4041" i="11" s="1"/>
  <c r="L4041" i="11" s="1"/>
  <c r="F4053" i="11"/>
  <c r="G4053" i="11" s="1"/>
  <c r="C4053" i="11" a="1"/>
  <c r="C4053" i="11" s="1"/>
  <c r="L4053" i="11" s="1"/>
  <c r="F4067" i="11"/>
  <c r="G4067" i="11" s="1"/>
  <c r="C4067" i="11" a="1"/>
  <c r="C4067" i="11" s="1"/>
  <c r="L4067" i="11" s="1"/>
  <c r="F4079" i="11"/>
  <c r="G4079" i="11" s="1"/>
  <c r="C4079" i="11" a="1"/>
  <c r="C4079" i="11" s="1"/>
  <c r="L4079" i="11" s="1"/>
  <c r="F4090" i="11"/>
  <c r="G4090" i="11" s="1"/>
  <c r="C4090" i="11" a="1"/>
  <c r="C4090" i="11" s="1"/>
  <c r="L4090" i="11" s="1"/>
  <c r="F4096" i="11"/>
  <c r="G4096" i="11" s="1"/>
  <c r="C4096" i="11" a="1"/>
  <c r="C4096" i="11" s="1"/>
  <c r="L4096" i="11" s="1"/>
  <c r="F4104" i="11"/>
  <c r="G4104" i="11" s="1"/>
  <c r="C4104" i="11" a="1"/>
  <c r="C4104" i="11" s="1"/>
  <c r="L4104" i="11" s="1"/>
  <c r="F4123" i="11"/>
  <c r="G4123" i="11" s="1"/>
  <c r="C4123" i="11" a="1"/>
  <c r="C4123" i="11" s="1"/>
  <c r="L4123" i="11" s="1"/>
  <c r="F4130" i="11"/>
  <c r="G4130" i="11" s="1"/>
  <c r="C4130" i="11" a="1"/>
  <c r="C4130" i="11" s="1"/>
  <c r="L4130" i="11" s="1"/>
  <c r="F4134" i="11"/>
  <c r="G4134" i="11" s="1"/>
  <c r="C4134" i="11" a="1"/>
  <c r="C4134" i="11" s="1"/>
  <c r="L4134" i="11" s="1"/>
  <c r="F2967" i="11"/>
  <c r="G2967" i="11" s="1"/>
  <c r="C2967" i="11" a="1"/>
  <c r="C2967" i="11" s="1"/>
  <c r="L2967" i="11" s="1"/>
  <c r="F2981" i="11"/>
  <c r="G2981" i="11" s="1"/>
  <c r="C2981" i="11" a="1"/>
  <c r="C2981" i="11" s="1"/>
  <c r="L2981" i="11" s="1"/>
  <c r="F2988" i="11"/>
  <c r="G2988" i="11" s="1"/>
  <c r="C2988" i="11" a="1"/>
  <c r="C2988" i="11" s="1"/>
  <c r="L2988" i="11" s="1"/>
  <c r="F2991" i="11"/>
  <c r="G2991" i="11" s="1"/>
  <c r="C2991" i="11" a="1"/>
  <c r="C2991" i="11" s="1"/>
  <c r="L2991" i="11" s="1"/>
  <c r="F2992" i="11"/>
  <c r="G2992" i="11" s="1"/>
  <c r="C2992" i="11" a="1"/>
  <c r="C2992" i="11" s="1"/>
  <c r="L2992" i="11" s="1"/>
  <c r="F2994" i="11"/>
  <c r="G2994" i="11" s="1"/>
  <c r="C2994" i="11" a="1"/>
  <c r="C2994" i="11" s="1"/>
  <c r="L2994" i="11" s="1"/>
  <c r="F2996" i="11"/>
  <c r="G2996" i="11" s="1"/>
  <c r="C2996" i="11" a="1"/>
  <c r="C2996" i="11" s="1"/>
  <c r="L2996" i="11" s="1"/>
  <c r="F3010" i="11"/>
  <c r="G3010" i="11" s="1"/>
  <c r="C3010" i="11" a="1"/>
  <c r="C3010" i="11" s="1"/>
  <c r="L3010" i="11" s="1"/>
  <c r="F3017" i="11"/>
  <c r="G3017" i="11" s="1"/>
  <c r="C3017" i="11" a="1"/>
  <c r="C3017" i="11" s="1"/>
  <c r="L3017" i="11" s="1"/>
  <c r="F3019" i="11"/>
  <c r="G3019" i="11" s="1"/>
  <c r="C3019" i="11" a="1"/>
  <c r="C3019" i="11" s="1"/>
  <c r="L3019" i="11" s="1"/>
  <c r="F3022" i="11"/>
  <c r="G3022" i="11" s="1"/>
  <c r="C3022" i="11" a="1"/>
  <c r="C3022" i="11" s="1"/>
  <c r="L3022" i="11" s="1"/>
  <c r="F3031" i="11"/>
  <c r="G3031" i="11" s="1"/>
  <c r="C3031" i="11" a="1"/>
  <c r="C3031" i="11" s="1"/>
  <c r="L3031" i="11" s="1"/>
  <c r="F3048" i="11"/>
  <c r="G3048" i="11" s="1"/>
  <c r="C3048" i="11" a="1"/>
  <c r="C3048" i="11" s="1"/>
  <c r="L3048" i="11" s="1"/>
  <c r="F3071" i="11"/>
  <c r="G3071" i="11" s="1"/>
  <c r="C3071" i="11" a="1"/>
  <c r="C3071" i="11" s="1"/>
  <c r="L3071" i="11" s="1"/>
  <c r="F3077" i="11"/>
  <c r="G3077" i="11" s="1"/>
  <c r="C3077" i="11" a="1"/>
  <c r="C3077" i="11" s="1"/>
  <c r="L3077" i="11" s="1"/>
  <c r="F3080" i="11"/>
  <c r="G3080" i="11" s="1"/>
  <c r="C3080" i="11" a="1"/>
  <c r="C3080" i="11" s="1"/>
  <c r="L3080" i="11" s="1"/>
  <c r="F3083" i="11"/>
  <c r="G3083" i="11" s="1"/>
  <c r="C3083" i="11" a="1"/>
  <c r="C3083" i="11" s="1"/>
  <c r="L3083" i="11" s="1"/>
  <c r="F3094" i="11"/>
  <c r="G3094" i="11" s="1"/>
  <c r="C3094" i="11" a="1"/>
  <c r="C3094" i="11" s="1"/>
  <c r="L3094" i="11" s="1"/>
  <c r="C3105" i="11" a="1"/>
  <c r="C3105" i="11" s="1"/>
  <c r="L3105" i="11" s="1"/>
  <c r="F3105" i="11"/>
  <c r="G3105" i="11" s="1"/>
  <c r="C3108" i="11" a="1"/>
  <c r="C3108" i="11" s="1"/>
  <c r="L3108" i="11" s="1"/>
  <c r="F3108" i="11"/>
  <c r="G3108" i="11" s="1"/>
  <c r="C3110" i="11" a="1"/>
  <c r="C3110" i="11" s="1"/>
  <c r="L3110" i="11" s="1"/>
  <c r="F3110" i="11"/>
  <c r="G3110" i="11" s="1"/>
  <c r="C3116" i="11" a="1"/>
  <c r="C3116" i="11" s="1"/>
  <c r="L3116" i="11" s="1"/>
  <c r="F3116" i="11"/>
  <c r="G3116" i="11" s="1"/>
  <c r="F3149" i="11"/>
  <c r="G3149" i="11" s="1"/>
  <c r="C3149" i="11" a="1"/>
  <c r="C3149" i="11" s="1"/>
  <c r="L3149" i="11" s="1"/>
  <c r="F3151" i="11"/>
  <c r="G3151" i="11" s="1"/>
  <c r="C3151" i="11" a="1"/>
  <c r="C3151" i="11" s="1"/>
  <c r="L3151" i="11" s="1"/>
  <c r="F3159" i="11"/>
  <c r="G3159" i="11" s="1"/>
  <c r="C3159" i="11" a="1"/>
  <c r="C3159" i="11" s="1"/>
  <c r="L3159" i="11" s="1"/>
  <c r="F3165" i="11"/>
  <c r="G3165" i="11" s="1"/>
  <c r="C3165" i="11" a="1"/>
  <c r="C3165" i="11" s="1"/>
  <c r="L3165" i="11" s="1"/>
  <c r="F3168" i="11"/>
  <c r="G3168" i="11" s="1"/>
  <c r="C3168" i="11" a="1"/>
  <c r="C3168" i="11" s="1"/>
  <c r="L3168" i="11" s="1"/>
  <c r="C3195" i="11" a="1"/>
  <c r="C3195" i="11" s="1"/>
  <c r="L3195" i="11" s="1"/>
  <c r="F3195" i="11"/>
  <c r="G3195" i="11" s="1"/>
  <c r="C3204" i="11" a="1"/>
  <c r="C3204" i="11" s="1"/>
  <c r="L3204" i="11" s="1"/>
  <c r="F3204" i="11"/>
  <c r="G3204" i="11" s="1"/>
  <c r="C3215" i="11" a="1"/>
  <c r="C3215" i="11" s="1"/>
  <c r="L3215" i="11" s="1"/>
  <c r="F3215" i="11"/>
  <c r="G3215" i="11" s="1"/>
  <c r="F3231" i="11"/>
  <c r="G3231" i="11" s="1"/>
  <c r="C3231" i="11" a="1"/>
  <c r="C3231" i="11" s="1"/>
  <c r="L3231" i="11" s="1"/>
  <c r="C3233" i="11" a="1"/>
  <c r="C3233" i="11" s="1"/>
  <c r="L3233" i="11" s="1"/>
  <c r="F3233" i="11"/>
  <c r="G3233" i="11" s="1"/>
  <c r="F3256" i="11"/>
  <c r="G3256" i="11" s="1"/>
  <c r="C3256" i="11" a="1"/>
  <c r="C3256" i="11" s="1"/>
  <c r="L3256" i="11" s="1"/>
  <c r="C3281" i="11" a="1"/>
  <c r="C3281" i="11" s="1"/>
  <c r="L3281" i="11" s="1"/>
  <c r="F3281" i="11"/>
  <c r="G3281" i="11" s="1"/>
  <c r="F3284" i="11"/>
  <c r="G3284" i="11" s="1"/>
  <c r="C3284" i="11" a="1"/>
  <c r="C3284" i="11" s="1"/>
  <c r="L3284" i="11" s="1"/>
  <c r="F3300" i="11"/>
  <c r="G3300" i="11" s="1"/>
  <c r="C3300" i="11" a="1"/>
  <c r="C3300" i="11" s="1"/>
  <c r="L3300" i="11" s="1"/>
  <c r="F3302" i="11"/>
  <c r="G3302" i="11" s="1"/>
  <c r="C3302" i="11" a="1"/>
  <c r="C3302" i="11" s="1"/>
  <c r="L3302" i="11" s="1"/>
  <c r="F3308" i="11"/>
  <c r="G3308" i="11" s="1"/>
  <c r="C3308" i="11" a="1"/>
  <c r="C3308" i="11" s="1"/>
  <c r="L3308" i="11" s="1"/>
  <c r="F3311" i="11"/>
  <c r="G3311" i="11" s="1"/>
  <c r="C3311" i="11" a="1"/>
  <c r="C3311" i="11" s="1"/>
  <c r="L3311" i="11" s="1"/>
  <c r="F3319" i="11"/>
  <c r="G3319" i="11" s="1"/>
  <c r="C3319" i="11" a="1"/>
  <c r="C3319" i="11" s="1"/>
  <c r="L3319" i="11" s="1"/>
  <c r="F3332" i="11"/>
  <c r="G3332" i="11" s="1"/>
  <c r="C3332" i="11" a="1"/>
  <c r="C3332" i="11" s="1"/>
  <c r="L3332" i="11" s="1"/>
  <c r="F3346" i="11"/>
  <c r="G3346" i="11" s="1"/>
  <c r="C3346" i="11" a="1"/>
  <c r="C3346" i="11" s="1"/>
  <c r="L3346" i="11" s="1"/>
  <c r="F3349" i="11"/>
  <c r="G3349" i="11" s="1"/>
  <c r="C3349" i="11" a="1"/>
  <c r="C3349" i="11" s="1"/>
  <c r="L3349" i="11" s="1"/>
  <c r="F3403" i="11"/>
  <c r="G3403" i="11" s="1"/>
  <c r="C3403" i="11" a="1"/>
  <c r="C3403" i="11" s="1"/>
  <c r="L3403" i="11" s="1"/>
  <c r="F3409" i="11"/>
  <c r="G3409" i="11" s="1"/>
  <c r="C3409" i="11" a="1"/>
  <c r="C3409" i="11" s="1"/>
  <c r="L3409" i="11" s="1"/>
  <c r="F3410" i="11"/>
  <c r="G3410" i="11" s="1"/>
  <c r="C3410" i="11" a="1"/>
  <c r="C3410" i="11" s="1"/>
  <c r="L3410" i="11" s="1"/>
  <c r="F3412" i="11"/>
  <c r="G3412" i="11" s="1"/>
  <c r="C3412" i="11" a="1"/>
  <c r="C3412" i="11" s="1"/>
  <c r="L3412" i="11" s="1"/>
  <c r="F3417" i="11"/>
  <c r="G3417" i="11" s="1"/>
  <c r="C3417" i="11" a="1"/>
  <c r="C3417" i="11" s="1"/>
  <c r="L3417" i="11" s="1"/>
  <c r="F3423" i="11"/>
  <c r="G3423" i="11" s="1"/>
  <c r="C3423" i="11" a="1"/>
  <c r="C3423" i="11" s="1"/>
  <c r="L3423" i="11" s="1"/>
  <c r="F3426" i="11"/>
  <c r="G3426" i="11" s="1"/>
  <c r="C3426" i="11" a="1"/>
  <c r="C3426" i="11" s="1"/>
  <c r="L3426" i="11" s="1"/>
  <c r="F3433" i="11"/>
  <c r="G3433" i="11" s="1"/>
  <c r="C3433" i="11" a="1"/>
  <c r="C3433" i="11" s="1"/>
  <c r="L3433" i="11" s="1"/>
  <c r="F3437" i="11"/>
  <c r="G3437" i="11" s="1"/>
  <c r="C3437" i="11" a="1"/>
  <c r="C3437" i="11" s="1"/>
  <c r="L3437" i="11" s="1"/>
  <c r="F3441" i="11"/>
  <c r="G3441" i="11" s="1"/>
  <c r="C3441" i="11" a="1"/>
  <c r="C3441" i="11" s="1"/>
  <c r="L3441" i="11" s="1"/>
  <c r="F3443" i="11"/>
  <c r="G3443" i="11" s="1"/>
  <c r="C3443" i="11" a="1"/>
  <c r="C3443" i="11" s="1"/>
  <c r="L3443" i="11" s="1"/>
  <c r="F3444" i="11"/>
  <c r="G3444" i="11" s="1"/>
  <c r="C3444" i="11" a="1"/>
  <c r="C3444" i="11" s="1"/>
  <c r="L3444" i="11" s="1"/>
  <c r="F3450" i="11"/>
  <c r="G3450" i="11" s="1"/>
  <c r="C3450" i="11" a="1"/>
  <c r="C3450" i="11" s="1"/>
  <c r="L3450" i="11" s="1"/>
  <c r="C3454" i="11" a="1"/>
  <c r="C3454" i="11" s="1"/>
  <c r="L3454" i="11" s="1"/>
  <c r="F3454" i="11"/>
  <c r="G3454" i="11" s="1"/>
  <c r="C3460" i="11" a="1"/>
  <c r="C3460" i="11" s="1"/>
  <c r="L3460" i="11" s="1"/>
  <c r="F3460" i="11"/>
  <c r="G3460" i="11" s="1"/>
  <c r="C3468" i="11" a="1"/>
  <c r="C3468" i="11" s="1"/>
  <c r="L3468" i="11" s="1"/>
  <c r="F3468" i="11"/>
  <c r="G3468" i="11" s="1"/>
  <c r="C3471" i="11" a="1"/>
  <c r="C3471" i="11" s="1"/>
  <c r="L3471" i="11" s="1"/>
  <c r="F3471" i="11"/>
  <c r="G3471" i="11" s="1"/>
  <c r="F3476" i="11"/>
  <c r="G3476" i="11" s="1"/>
  <c r="C3476" i="11" a="1"/>
  <c r="C3476" i="11" s="1"/>
  <c r="L3476" i="11" s="1"/>
  <c r="F3481" i="11"/>
  <c r="G3481" i="11" s="1"/>
  <c r="C3481" i="11" a="1"/>
  <c r="C3481" i="11" s="1"/>
  <c r="L3481" i="11" s="1"/>
  <c r="F3482" i="11"/>
  <c r="G3482" i="11" s="1"/>
  <c r="C3482" i="11" a="1"/>
  <c r="C3482" i="11" s="1"/>
  <c r="L3482" i="11" s="1"/>
  <c r="F3494" i="11"/>
  <c r="G3494" i="11" s="1"/>
  <c r="C3494" i="11" a="1"/>
  <c r="C3494" i="11" s="1"/>
  <c r="L3494" i="11" s="1"/>
  <c r="F3500" i="11"/>
  <c r="G3500" i="11" s="1"/>
  <c r="C3500" i="11" a="1"/>
  <c r="C3500" i="11" s="1"/>
  <c r="L3500" i="11" s="1"/>
  <c r="F3785" i="11"/>
  <c r="G3785" i="11" s="1"/>
  <c r="C3785" i="11" a="1"/>
  <c r="C3785" i="11" s="1"/>
  <c r="L3785" i="11" s="1"/>
  <c r="F3797" i="11"/>
  <c r="G3797" i="11" s="1"/>
  <c r="C3797" i="11" a="1"/>
  <c r="C3797" i="11" s="1"/>
  <c r="L3797" i="11" s="1"/>
  <c r="F3801" i="11"/>
  <c r="G3801" i="11" s="1"/>
  <c r="C3801" i="11" a="1"/>
  <c r="C3801" i="11" s="1"/>
  <c r="L3801" i="11" s="1"/>
  <c r="F3813" i="11"/>
  <c r="G3813" i="11" s="1"/>
  <c r="C3813" i="11" a="1"/>
  <c r="C3813" i="11" s="1"/>
  <c r="L3813" i="11" s="1"/>
  <c r="C3821" i="11" a="1"/>
  <c r="C3821" i="11" s="1"/>
  <c r="L3821" i="11" s="1"/>
  <c r="F3821" i="11"/>
  <c r="G3821" i="11" s="1"/>
  <c r="C3822" i="11" a="1"/>
  <c r="C3822" i="11" s="1"/>
  <c r="L3822" i="11" s="1"/>
  <c r="F3822" i="11"/>
  <c r="G3822" i="11" s="1"/>
  <c r="F3837" i="11"/>
  <c r="G3837" i="11" s="1"/>
  <c r="C3837" i="11" a="1"/>
  <c r="C3837" i="11" s="1"/>
  <c r="L3837" i="11" s="1"/>
  <c r="F3841" i="11"/>
  <c r="G3841" i="11" s="1"/>
  <c r="C3841" i="11" a="1"/>
  <c r="C3841" i="11" s="1"/>
  <c r="L3841" i="11" s="1"/>
  <c r="F3987" i="11"/>
  <c r="G3987" i="11" s="1"/>
  <c r="C3987" i="11" a="1"/>
  <c r="C3987" i="11" s="1"/>
  <c r="L3987" i="11" s="1"/>
  <c r="F3995" i="11"/>
  <c r="G3995" i="11" s="1"/>
  <c r="C3995" i="11" a="1"/>
  <c r="C3995" i="11" s="1"/>
  <c r="L3995" i="11" s="1"/>
  <c r="F4003" i="11"/>
  <c r="G4003" i="11" s="1"/>
  <c r="C4003" i="11" a="1"/>
  <c r="C4003" i="11" s="1"/>
  <c r="L4003" i="11" s="1"/>
  <c r="F4011" i="11"/>
  <c r="G4011" i="11" s="1"/>
  <c r="C4011" i="11" a="1"/>
  <c r="C4011" i="11" s="1"/>
  <c r="L4011" i="11" s="1"/>
  <c r="F4018" i="11"/>
  <c r="G4018" i="11" s="1"/>
  <c r="C4018" i="11" a="1"/>
  <c r="C4018" i="11" s="1"/>
  <c r="L4018" i="11" s="1"/>
  <c r="C4023" i="11" a="1"/>
  <c r="C4023" i="11" s="1"/>
  <c r="L4023" i="11" s="1"/>
  <c r="F4023" i="11"/>
  <c r="G4023" i="11" s="1"/>
  <c r="F4042" i="11"/>
  <c r="G4042" i="11" s="1"/>
  <c r="C4042" i="11" a="1"/>
  <c r="C4042" i="11" s="1"/>
  <c r="L4042" i="11" s="1"/>
  <c r="F4047" i="11"/>
  <c r="G4047" i="11" s="1"/>
  <c r="C4047" i="11" a="1"/>
  <c r="C4047" i="11" s="1"/>
  <c r="L4047" i="11" s="1"/>
  <c r="F4074" i="11"/>
  <c r="G4074" i="11" s="1"/>
  <c r="C4074" i="11" a="1"/>
  <c r="C4074" i="11" s="1"/>
  <c r="L4074" i="11" s="1"/>
  <c r="F4075" i="11"/>
  <c r="G4075" i="11" s="1"/>
  <c r="C4075" i="11" a="1"/>
  <c r="C4075" i="11" s="1"/>
  <c r="L4075" i="11" s="1"/>
  <c r="F4078" i="11"/>
  <c r="G4078" i="11" s="1"/>
  <c r="C4078" i="11" a="1"/>
  <c r="C4078" i="11" s="1"/>
  <c r="L4078" i="11" s="1"/>
  <c r="F4081" i="11"/>
  <c r="G4081" i="11" s="1"/>
  <c r="C4081" i="11" a="1"/>
  <c r="C4081" i="11" s="1"/>
  <c r="L4081" i="11" s="1"/>
  <c r="F4092" i="11"/>
  <c r="G4092" i="11" s="1"/>
  <c r="C4092" i="11" a="1"/>
  <c r="C4092" i="11" s="1"/>
  <c r="L4092" i="11" s="1"/>
  <c r="F4094" i="11"/>
  <c r="G4094" i="11" s="1"/>
  <c r="C4094" i="11" a="1"/>
  <c r="C4094" i="11" s="1"/>
  <c r="L4094" i="11" s="1"/>
  <c r="F4099" i="11"/>
  <c r="G4099" i="11" s="1"/>
  <c r="C4099" i="11" a="1"/>
  <c r="C4099" i="11" s="1"/>
  <c r="L4099" i="11" s="1"/>
  <c r="F4102" i="11"/>
  <c r="G4102" i="11" s="1"/>
  <c r="C4102" i="11" a="1"/>
  <c r="C4102" i="11" s="1"/>
  <c r="L4102" i="11" s="1"/>
  <c r="F4107" i="11"/>
  <c r="G4107" i="11" s="1"/>
  <c r="C4107" i="11" a="1"/>
  <c r="C4107" i="11" s="1"/>
  <c r="L4107" i="11" s="1"/>
  <c r="F4109" i="11"/>
  <c r="G4109" i="11" s="1"/>
  <c r="C4109" i="11" a="1"/>
  <c r="C4109" i="11" s="1"/>
  <c r="L4109" i="11" s="1"/>
  <c r="F4115" i="11"/>
  <c r="G4115" i="11" s="1"/>
  <c r="C4115" i="11" a="1"/>
  <c r="C4115" i="11" s="1"/>
  <c r="L4115" i="11" s="1"/>
  <c r="F4119" i="11"/>
  <c r="G4119" i="11" s="1"/>
  <c r="C4119" i="11" a="1"/>
  <c r="C4119" i="11" s="1"/>
  <c r="L4119" i="11" s="1"/>
  <c r="C4137" i="11" a="1"/>
  <c r="C4137" i="11" s="1"/>
  <c r="L4137" i="11" s="1"/>
  <c r="F4137" i="11"/>
  <c r="G4137" i="11" s="1"/>
  <c r="C4138" i="11" a="1"/>
  <c r="C4138" i="11" s="1"/>
  <c r="L4138" i="11" s="1"/>
  <c r="F4138" i="11"/>
  <c r="G4138" i="11" s="1"/>
  <c r="C4153" i="11" a="1"/>
  <c r="C4153" i="11" s="1"/>
  <c r="L4153" i="11" s="1"/>
  <c r="F4153" i="11"/>
  <c r="G4153" i="11" s="1"/>
  <c r="C4156" i="11" a="1"/>
  <c r="C4156" i="11" s="1"/>
  <c r="L4156" i="11" s="1"/>
  <c r="F4156" i="11"/>
  <c r="G4156" i="11" s="1"/>
  <c r="F4159" i="11"/>
  <c r="G4159" i="11" s="1"/>
  <c r="C4159" i="11" a="1"/>
  <c r="C4159" i="11" s="1"/>
  <c r="L4159" i="11" s="1"/>
  <c r="F4168" i="11"/>
  <c r="G4168" i="11" s="1"/>
  <c r="C4168" i="11" a="1"/>
  <c r="C4168" i="11" s="1"/>
  <c r="L4168" i="11" s="1"/>
  <c r="F4175" i="11"/>
  <c r="G4175" i="11" s="1"/>
  <c r="C4175" i="11" a="1"/>
  <c r="C4175" i="11" s="1"/>
  <c r="L4175" i="11" s="1"/>
  <c r="F4197" i="11"/>
  <c r="G4197" i="11" s="1"/>
  <c r="C4197" i="11" a="1"/>
  <c r="C4197" i="11" s="1"/>
  <c r="L4197" i="11" s="1"/>
  <c r="F4203" i="11"/>
  <c r="G4203" i="11" s="1"/>
  <c r="C4203" i="11" a="1"/>
  <c r="C4203" i="11" s="1"/>
  <c r="L4203" i="11" s="1"/>
  <c r="F4208" i="11"/>
  <c r="G4208" i="11" s="1"/>
  <c r="C4208" i="11" a="1"/>
  <c r="C4208" i="11" s="1"/>
  <c r="L4208" i="11" s="1"/>
  <c r="F4216" i="11"/>
  <c r="G4216" i="11" s="1"/>
  <c r="C4216" i="11" a="1"/>
  <c r="C4216" i="11" s="1"/>
  <c r="L4216" i="11" s="1"/>
  <c r="C4224" i="11" a="1"/>
  <c r="C4224" i="11" s="1"/>
  <c r="L4224" i="11" s="1"/>
  <c r="F4224" i="11"/>
  <c r="G4224" i="11" s="1"/>
  <c r="C4227" i="11" a="1"/>
  <c r="C4227" i="11" s="1"/>
  <c r="L4227" i="11" s="1"/>
  <c r="F4227" i="11"/>
  <c r="G4227" i="11" s="1"/>
  <c r="F4230" i="11"/>
  <c r="G4230" i="11" s="1"/>
  <c r="C4230" i="11" a="1"/>
  <c r="C4230" i="11" s="1"/>
  <c r="L4230" i="11" s="1"/>
  <c r="F4239" i="11"/>
  <c r="G4239" i="11" s="1"/>
  <c r="C4239" i="11" a="1"/>
  <c r="C4239" i="11" s="1"/>
  <c r="L4239" i="11" s="1"/>
  <c r="F4245" i="11"/>
  <c r="G4245" i="11" s="1"/>
  <c r="C4245" i="11" a="1"/>
  <c r="C4245" i="11" s="1"/>
  <c r="L4245" i="11" s="1"/>
  <c r="F4251" i="11"/>
  <c r="G4251" i="11" s="1"/>
  <c r="C4251" i="11" a="1"/>
  <c r="C4251" i="11" s="1"/>
  <c r="L4251" i="11" s="1"/>
  <c r="F4255" i="11"/>
  <c r="G4255" i="11" s="1"/>
  <c r="C4255" i="11" a="1"/>
  <c r="C4255" i="11" s="1"/>
  <c r="L4255" i="11" s="1"/>
  <c r="F4257" i="11"/>
  <c r="G4257" i="11" s="1"/>
  <c r="C4257" i="11" a="1"/>
  <c r="C4257" i="11" s="1"/>
  <c r="L4257" i="11" s="1"/>
  <c r="C4272" i="11" a="1"/>
  <c r="C4272" i="11" s="1"/>
  <c r="L4272" i="11" s="1"/>
  <c r="F4272" i="11"/>
  <c r="G4272" i="11" s="1"/>
  <c r="F4274" i="11"/>
  <c r="G4274" i="11" s="1"/>
  <c r="C4274" i="11" a="1"/>
  <c r="C4274" i="11" s="1"/>
  <c r="L4274" i="11" s="1"/>
  <c r="F4290" i="11"/>
  <c r="G4290" i="11" s="1"/>
  <c r="C4290" i="11" a="1"/>
  <c r="C4290" i="11" s="1"/>
  <c r="L4290" i="11" s="1"/>
  <c r="F4303" i="11"/>
  <c r="G4303" i="11" s="1"/>
  <c r="C4303" i="11" a="1"/>
  <c r="C4303" i="11" s="1"/>
  <c r="L4303" i="11" s="1"/>
  <c r="F4310" i="11"/>
  <c r="G4310" i="11" s="1"/>
  <c r="C4310" i="11" a="1"/>
  <c r="C4310" i="11" s="1"/>
  <c r="L4310" i="11" s="1"/>
  <c r="F4323" i="11"/>
  <c r="G4323" i="11" s="1"/>
  <c r="C4323" i="11" a="1"/>
  <c r="C4323" i="11" s="1"/>
  <c r="L4323" i="11" s="1"/>
  <c r="F4334" i="11"/>
  <c r="G4334" i="11" s="1"/>
  <c r="C4334" i="11" a="1"/>
  <c r="C4334" i="11" s="1"/>
  <c r="L4334" i="11" s="1"/>
  <c r="F4496" i="11"/>
  <c r="G4496" i="11" s="1"/>
  <c r="C4496" i="11" a="1"/>
  <c r="C4496" i="11" s="1"/>
  <c r="L4496" i="11" s="1"/>
  <c r="F4498" i="11"/>
  <c r="G4498" i="11" s="1"/>
  <c r="C4498" i="11" a="1"/>
  <c r="C4498" i="11" s="1"/>
  <c r="L4498" i="11" s="1"/>
  <c r="F4517" i="11"/>
  <c r="G4517" i="11" s="1"/>
  <c r="C4517" i="11" a="1"/>
  <c r="C4517" i="11" s="1"/>
  <c r="L4517" i="11" s="1"/>
  <c r="F4522" i="11"/>
  <c r="G4522" i="11" s="1"/>
  <c r="C4522" i="11" a="1"/>
  <c r="C4522" i="11" s="1"/>
  <c r="L4522" i="11" s="1"/>
  <c r="F4524" i="11"/>
  <c r="G4524" i="11" s="1"/>
  <c r="C4524" i="11" a="1"/>
  <c r="C4524" i="11" s="1"/>
  <c r="L4524" i="11" s="1"/>
  <c r="F4531" i="11"/>
  <c r="G4531" i="11" s="1"/>
  <c r="C4531" i="11" a="1"/>
  <c r="C4531" i="11" s="1"/>
  <c r="L4531" i="11" s="1"/>
  <c r="F4537" i="11"/>
  <c r="G4537" i="11" s="1"/>
  <c r="C4537" i="11" a="1"/>
  <c r="C4537" i="11" s="1"/>
  <c r="L4537" i="11" s="1"/>
  <c r="F4555" i="11"/>
  <c r="G4555" i="11" s="1"/>
  <c r="C4555" i="11" a="1"/>
  <c r="C4555" i="11" s="1"/>
  <c r="L4555" i="11" s="1"/>
  <c r="F4564" i="11"/>
  <c r="G4564" i="11" s="1"/>
  <c r="C4564" i="11" a="1"/>
  <c r="C4564" i="11" s="1"/>
  <c r="L4564" i="11" s="1"/>
  <c r="F4566" i="11"/>
  <c r="G4566" i="11" s="1"/>
  <c r="C4566" i="11" a="1"/>
  <c r="C4566" i="11" s="1"/>
  <c r="L4566" i="11" s="1"/>
  <c r="F4570" i="11"/>
  <c r="G4570" i="11" s="1"/>
  <c r="C4570" i="11" a="1"/>
  <c r="C4570" i="11" s="1"/>
  <c r="L4570" i="11" s="1"/>
  <c r="C4587" i="11" a="1"/>
  <c r="C4587" i="11" s="1"/>
  <c r="L4587" i="11" s="1"/>
  <c r="F4587" i="11"/>
  <c r="G4587" i="11" s="1"/>
  <c r="F4603" i="11"/>
  <c r="G4603" i="11" s="1"/>
  <c r="C4603" i="11" a="1"/>
  <c r="C4603" i="11" s="1"/>
  <c r="L4603" i="11" s="1"/>
  <c r="F4606" i="11"/>
  <c r="G4606" i="11" s="1"/>
  <c r="C4606" i="11" a="1"/>
  <c r="C4606" i="11" s="1"/>
  <c r="L4606" i="11" s="1"/>
  <c r="F4608" i="11"/>
  <c r="G4608" i="11" s="1"/>
  <c r="C4608" i="11" a="1"/>
  <c r="C4608" i="11" s="1"/>
  <c r="L4608" i="11" s="1"/>
  <c r="F4611" i="11"/>
  <c r="G4611" i="11" s="1"/>
  <c r="C4611" i="11" a="1"/>
  <c r="C4611" i="11" s="1"/>
  <c r="L4611" i="11" s="1"/>
  <c r="C4634" i="11" a="1"/>
  <c r="C4634" i="11" s="1"/>
  <c r="L4634" i="11" s="1"/>
  <c r="F4634" i="11"/>
  <c r="G4634" i="11" s="1"/>
  <c r="C4641" i="11" a="1"/>
  <c r="C4641" i="11" s="1"/>
  <c r="L4641" i="11" s="1"/>
  <c r="F4641" i="11"/>
  <c r="G4641" i="11" s="1"/>
  <c r="C4645" i="11" a="1"/>
  <c r="C4645" i="11" s="1"/>
  <c r="L4645" i="11" s="1"/>
  <c r="F4645" i="11"/>
  <c r="G4645" i="11" s="1"/>
  <c r="C4649" i="11" a="1"/>
  <c r="C4649" i="11" s="1"/>
  <c r="L4649" i="11" s="1"/>
  <c r="F4649" i="11"/>
  <c r="G4649" i="11" s="1"/>
  <c r="F4651" i="11"/>
  <c r="G4651" i="11" s="1"/>
  <c r="C4651" i="11" a="1"/>
  <c r="C4651" i="11" s="1"/>
  <c r="L4651" i="11" s="1"/>
  <c r="F4656" i="11"/>
  <c r="G4656" i="11" s="1"/>
  <c r="C4656" i="11" a="1"/>
  <c r="C4656" i="11" s="1"/>
  <c r="L4656" i="11" s="1"/>
  <c r="F4658" i="11"/>
  <c r="G4658" i="11" s="1"/>
  <c r="C4658" i="11" a="1"/>
  <c r="C4658" i="11" s="1"/>
  <c r="L4658" i="11" s="1"/>
  <c r="F4661" i="11"/>
  <c r="G4661" i="11" s="1"/>
  <c r="C4661" i="11" a="1"/>
  <c r="C4661" i="11" s="1"/>
  <c r="L4661" i="11" s="1"/>
  <c r="F4664" i="11"/>
  <c r="G4664" i="11" s="1"/>
  <c r="C4664" i="11" a="1"/>
  <c r="C4664" i="11" s="1"/>
  <c r="L4664" i="11" s="1"/>
  <c r="C4667" i="11" a="1"/>
  <c r="C4667" i="11" s="1"/>
  <c r="L4667" i="11" s="1"/>
  <c r="F4667" i="11"/>
  <c r="G4667" i="11" s="1"/>
  <c r="F4691" i="11"/>
  <c r="G4691" i="11" s="1"/>
  <c r="C4691" i="11" a="1"/>
  <c r="C4691" i="11" s="1"/>
  <c r="L4691" i="11" s="1"/>
  <c r="F4694" i="11"/>
  <c r="G4694" i="11" s="1"/>
  <c r="C4694" i="11" a="1"/>
  <c r="C4694" i="11" s="1"/>
  <c r="L4694" i="11" s="1"/>
  <c r="F4706" i="11"/>
  <c r="G4706" i="11" s="1"/>
  <c r="C4706" i="11" a="1"/>
  <c r="C4706" i="11" s="1"/>
  <c r="L4706" i="11" s="1"/>
  <c r="C4721" i="11" a="1"/>
  <c r="C4721" i="11" s="1"/>
  <c r="L4721" i="11" s="1"/>
  <c r="F4721" i="11"/>
  <c r="G4721" i="11" s="1"/>
  <c r="C4729" i="11" a="1"/>
  <c r="C4729" i="11" s="1"/>
  <c r="L4729" i="11" s="1"/>
  <c r="F4729" i="11"/>
  <c r="G4729" i="11" s="1"/>
  <c r="C4735" i="11" a="1"/>
  <c r="C4735" i="11" s="1"/>
  <c r="L4735" i="11" s="1"/>
  <c r="F4735" i="11"/>
  <c r="G4735" i="11" s="1"/>
  <c r="F4738" i="11"/>
  <c r="G4738" i="11" s="1"/>
  <c r="C4738" i="11" a="1"/>
  <c r="C4738" i="11" s="1"/>
  <c r="L4738" i="11" s="1"/>
  <c r="F4755" i="11"/>
  <c r="G4755" i="11" s="1"/>
  <c r="C4755" i="11" a="1"/>
  <c r="C4755" i="11" s="1"/>
  <c r="L4755" i="11" s="1"/>
  <c r="F4770" i="11"/>
  <c r="G4770" i="11" s="1"/>
  <c r="C4770" i="11" a="1"/>
  <c r="C4770" i="11" s="1"/>
  <c r="L4770" i="11" s="1"/>
  <c r="F4788" i="11"/>
  <c r="G4788" i="11" s="1"/>
  <c r="C4788" i="11" a="1"/>
  <c r="C4788" i="11" s="1"/>
  <c r="L4788" i="11" s="1"/>
  <c r="C4828" i="11" a="1"/>
  <c r="C4828" i="11" s="1"/>
  <c r="L4828" i="11" s="1"/>
  <c r="F4828" i="11"/>
  <c r="G4828" i="11" s="1"/>
  <c r="F4838" i="11"/>
  <c r="G4838" i="11" s="1"/>
  <c r="C4838" i="11" a="1"/>
  <c r="C4838" i="11" s="1"/>
  <c r="L4838" i="11" s="1"/>
  <c r="F4845" i="11"/>
  <c r="G4845" i="11" s="1"/>
  <c r="C4845" i="11" a="1"/>
  <c r="C4845" i="11" s="1"/>
  <c r="L4845" i="11" s="1"/>
  <c r="F4851" i="11"/>
  <c r="G4851" i="11" s="1"/>
  <c r="C4851" i="11" a="1"/>
  <c r="C4851" i="11" s="1"/>
  <c r="L4851" i="11" s="1"/>
  <c r="F4860" i="11"/>
  <c r="G4860" i="11" s="1"/>
  <c r="C4860" i="11" a="1"/>
  <c r="C4860" i="11" s="1"/>
  <c r="L4860" i="11" s="1"/>
  <c r="F4865" i="11"/>
  <c r="G4865" i="11" s="1"/>
  <c r="C4865" i="11" a="1"/>
  <c r="C4865" i="11" s="1"/>
  <c r="L4865" i="11" s="1"/>
  <c r="F4872" i="11"/>
  <c r="G4872" i="11" s="1"/>
  <c r="C4872" i="11" a="1"/>
  <c r="C4872" i="11" s="1"/>
  <c r="L4872" i="11" s="1"/>
  <c r="C15" i="11" a="1"/>
  <c r="C15" i="11" s="1"/>
  <c r="L15" i="11" s="1"/>
  <c r="F15" i="11"/>
  <c r="G15" i="11" s="1"/>
  <c r="F34" i="11"/>
  <c r="G34" i="11" s="1"/>
  <c r="C34" i="11" a="1"/>
  <c r="C34" i="11" s="1"/>
  <c r="L34" i="11" s="1"/>
  <c r="C47" i="11" a="1"/>
  <c r="C47" i="11" s="1"/>
  <c r="L47" i="11" s="1"/>
  <c r="F47" i="11"/>
  <c r="G47" i="11" s="1"/>
  <c r="C51" i="11" a="1"/>
  <c r="C51" i="11" s="1"/>
  <c r="L51" i="11" s="1"/>
  <c r="F51" i="11"/>
  <c r="G51" i="11" s="1"/>
  <c r="C69" i="11" a="1"/>
  <c r="C69" i="11" s="1"/>
  <c r="L69" i="11" s="1"/>
  <c r="F69" i="11"/>
  <c r="G69" i="11" s="1"/>
  <c r="F74" i="11"/>
  <c r="G74" i="11" s="1"/>
  <c r="C74" i="11" a="1"/>
  <c r="C74" i="11" s="1"/>
  <c r="L74" i="11" s="1"/>
  <c r="C79" i="11" a="1"/>
  <c r="C79" i="11" s="1"/>
  <c r="L79" i="11" s="1"/>
  <c r="F79" i="11"/>
  <c r="G79" i="11" s="1"/>
  <c r="F90" i="11"/>
  <c r="G90" i="11" s="1"/>
  <c r="C90" i="11" a="1"/>
  <c r="C90" i="11" s="1"/>
  <c r="L90" i="11" s="1"/>
  <c r="F94" i="11"/>
  <c r="G94" i="11" s="1"/>
  <c r="C94" i="11" a="1"/>
  <c r="C94" i="11" s="1"/>
  <c r="L94" i="11" s="1"/>
  <c r="F584" i="11"/>
  <c r="G584" i="11" s="1"/>
  <c r="C584" i="11" a="1"/>
  <c r="C584" i="11" s="1"/>
  <c r="L584" i="11" s="1"/>
  <c r="F616" i="11"/>
  <c r="G616" i="11" s="1"/>
  <c r="C616" i="11" a="1"/>
  <c r="C616" i="11" s="1"/>
  <c r="L616" i="11" s="1"/>
  <c r="F641" i="11"/>
  <c r="G641" i="11" s="1"/>
  <c r="C641" i="11" a="1"/>
  <c r="C641" i="11" s="1"/>
  <c r="L641" i="11" s="1"/>
  <c r="F842" i="11"/>
  <c r="G842" i="11" s="1"/>
  <c r="C842" i="11" a="1"/>
  <c r="C842" i="11" s="1"/>
  <c r="L842" i="11" s="1"/>
  <c r="C858" i="11" a="1"/>
  <c r="C858" i="11" s="1"/>
  <c r="L858" i="11" s="1"/>
  <c r="F858" i="11"/>
  <c r="G858" i="11" s="1"/>
  <c r="F929" i="11"/>
  <c r="G929" i="11" s="1"/>
  <c r="C929" i="11" a="1"/>
  <c r="C929" i="11" s="1"/>
  <c r="L929" i="11" s="1"/>
  <c r="F935" i="11"/>
  <c r="G935" i="11" s="1"/>
  <c r="C935" i="11" a="1"/>
  <c r="C935" i="11" s="1"/>
  <c r="L935" i="11" s="1"/>
  <c r="C937" i="11" a="1"/>
  <c r="C937" i="11" s="1"/>
  <c r="L937" i="11" s="1"/>
  <c r="F937" i="11"/>
  <c r="G937" i="11" s="1"/>
  <c r="F950" i="11"/>
  <c r="G950" i="11" s="1"/>
  <c r="C950" i="11" a="1"/>
  <c r="C950" i="11" s="1"/>
  <c r="L950" i="11" s="1"/>
  <c r="F953" i="11"/>
  <c r="G953" i="11" s="1"/>
  <c r="C953" i="11" a="1"/>
  <c r="C953" i="11" s="1"/>
  <c r="L953" i="11" s="1"/>
  <c r="C972" i="11" a="1"/>
  <c r="C972" i="11" s="1"/>
  <c r="L972" i="11" s="1"/>
  <c r="F972" i="11"/>
  <c r="G972" i="11" s="1"/>
  <c r="F974" i="11"/>
  <c r="G974" i="11" s="1"/>
  <c r="C974" i="11" a="1"/>
  <c r="C974" i="11" s="1"/>
  <c r="L974" i="11" s="1"/>
  <c r="F1067" i="11"/>
  <c r="G1067" i="11" s="1"/>
  <c r="C1067" i="11" a="1"/>
  <c r="C1067" i="11" s="1"/>
  <c r="L1067" i="11" s="1"/>
  <c r="F1077" i="11"/>
  <c r="G1077" i="11" s="1"/>
  <c r="C1077" i="11" a="1"/>
  <c r="C1077" i="11" s="1"/>
  <c r="L1077" i="11" s="1"/>
  <c r="F1080" i="11"/>
  <c r="G1080" i="11" s="1"/>
  <c r="C1080" i="11" a="1"/>
  <c r="C1080" i="11" s="1"/>
  <c r="L1080" i="11" s="1"/>
  <c r="F1089" i="11"/>
  <c r="G1089" i="11" s="1"/>
  <c r="C1089" i="11" a="1"/>
  <c r="C1089" i="11" s="1"/>
  <c r="L1089" i="11" s="1"/>
  <c r="F1092" i="11"/>
  <c r="G1092" i="11" s="1"/>
  <c r="C1092" i="11" a="1"/>
  <c r="C1092" i="11" s="1"/>
  <c r="L1092" i="11" s="1"/>
  <c r="F1097" i="11"/>
  <c r="G1097" i="11" s="1"/>
  <c r="C1097" i="11" a="1"/>
  <c r="C1097" i="11" s="1"/>
  <c r="L1097" i="11" s="1"/>
  <c r="C1102" i="11" a="1"/>
  <c r="C1102" i="11" s="1"/>
  <c r="L1102" i="11" s="1"/>
  <c r="F1102" i="11"/>
  <c r="G1102" i="11" s="1"/>
  <c r="C1104" i="11" a="1"/>
  <c r="C1104" i="11" s="1"/>
  <c r="L1104" i="11" s="1"/>
  <c r="F1104" i="11"/>
  <c r="G1104" i="11" s="1"/>
  <c r="C1107" i="11" a="1"/>
  <c r="C1107" i="11" s="1"/>
  <c r="L1107" i="11" s="1"/>
  <c r="F1107" i="11"/>
  <c r="G1107" i="11" s="1"/>
  <c r="C1116" i="11" a="1"/>
  <c r="C1116" i="11" s="1"/>
  <c r="L1116" i="11" s="1"/>
  <c r="F1116" i="11"/>
  <c r="G1116" i="11" s="1"/>
  <c r="F1119" i="11"/>
  <c r="G1119" i="11" s="1"/>
  <c r="C1119" i="11" a="1"/>
  <c r="C1119" i="11" s="1"/>
  <c r="L1119" i="11" s="1"/>
  <c r="F1122" i="11"/>
  <c r="G1122" i="11" s="1"/>
  <c r="C1122" i="11" a="1"/>
  <c r="C1122" i="11" s="1"/>
  <c r="L1122" i="11" s="1"/>
  <c r="F1124" i="11"/>
  <c r="G1124" i="11" s="1"/>
  <c r="C1124" i="11" a="1"/>
  <c r="C1124" i="11" s="1"/>
  <c r="L1124" i="11" s="1"/>
  <c r="F1147" i="11"/>
  <c r="G1147" i="11" s="1"/>
  <c r="C1147" i="11" a="1"/>
  <c r="C1147" i="11" s="1"/>
  <c r="L1147" i="11" s="1"/>
  <c r="F1151" i="11"/>
  <c r="G1151" i="11" s="1"/>
  <c r="C1151" i="11" a="1"/>
  <c r="C1151" i="11" s="1"/>
  <c r="L1151" i="11" s="1"/>
  <c r="F1156" i="11"/>
  <c r="G1156" i="11" s="1"/>
  <c r="C1156" i="11" a="1"/>
  <c r="C1156" i="11" s="1"/>
  <c r="L1156" i="11" s="1"/>
  <c r="F1177" i="11"/>
  <c r="G1177" i="11" s="1"/>
  <c r="C1177" i="11" a="1"/>
  <c r="C1177" i="11" s="1"/>
  <c r="L1177" i="11" s="1"/>
  <c r="F1178" i="11"/>
  <c r="G1178" i="11" s="1"/>
  <c r="C1178" i="11" a="1"/>
  <c r="C1178" i="11" s="1"/>
  <c r="L1178" i="11" s="1"/>
  <c r="F1188" i="11"/>
  <c r="G1188" i="11" s="1"/>
  <c r="C1188" i="11" a="1"/>
  <c r="C1188" i="11" s="1"/>
  <c r="L1188" i="11" s="1"/>
  <c r="C1195" i="11" a="1"/>
  <c r="C1195" i="11" s="1"/>
  <c r="L1195" i="11" s="1"/>
  <c r="F1195" i="11"/>
  <c r="G1195" i="11" s="1"/>
  <c r="F1197" i="11"/>
  <c r="G1197" i="11" s="1"/>
  <c r="C1197" i="11" a="1"/>
  <c r="C1197" i="11" s="1"/>
  <c r="L1197" i="11" s="1"/>
  <c r="F1200" i="11"/>
  <c r="G1200" i="11" s="1"/>
  <c r="C1200" i="11" a="1"/>
  <c r="C1200" i="11" s="1"/>
  <c r="L1200" i="11" s="1"/>
  <c r="F1204" i="11"/>
  <c r="G1204" i="11" s="1"/>
  <c r="C1204" i="11" a="1"/>
  <c r="C1204" i="11" s="1"/>
  <c r="L1204" i="11" s="1"/>
  <c r="F1435" i="11"/>
  <c r="G1435" i="11" s="1"/>
  <c r="C1435" i="11" a="1"/>
  <c r="C1435" i="11" s="1"/>
  <c r="L1435" i="11" s="1"/>
  <c r="F1438" i="11"/>
  <c r="G1438" i="11" s="1"/>
  <c r="C1438" i="11" a="1"/>
  <c r="C1438" i="11" s="1"/>
  <c r="L1438" i="11" s="1"/>
  <c r="F1441" i="11"/>
  <c r="G1441" i="11" s="1"/>
  <c r="C1441" i="11" a="1"/>
  <c r="C1441" i="11" s="1"/>
  <c r="L1441" i="11" s="1"/>
  <c r="C1447" i="11" a="1"/>
  <c r="C1447" i="11" s="1"/>
  <c r="L1447" i="11" s="1"/>
  <c r="F1447" i="11"/>
  <c r="G1447" i="11" s="1"/>
  <c r="F1456" i="11"/>
  <c r="G1456" i="11" s="1"/>
  <c r="C1456" i="11" a="1"/>
  <c r="C1456" i="11" s="1"/>
  <c r="L1456" i="11" s="1"/>
  <c r="F1467" i="11"/>
  <c r="G1467" i="11" s="1"/>
  <c r="C1467" i="11" a="1"/>
  <c r="C1467" i="11" s="1"/>
  <c r="L1467" i="11" s="1"/>
  <c r="F1480" i="11"/>
  <c r="G1480" i="11" s="1"/>
  <c r="C1480" i="11" a="1"/>
  <c r="C1480" i="11" s="1"/>
  <c r="L1480" i="11" s="1"/>
  <c r="F1490" i="11"/>
  <c r="G1490" i="11" s="1"/>
  <c r="C1490" i="11" a="1"/>
  <c r="C1490" i="11" s="1"/>
  <c r="L1490" i="11" s="1"/>
  <c r="F1495" i="11"/>
  <c r="G1495" i="11" s="1"/>
  <c r="C1495" i="11" a="1"/>
  <c r="C1495" i="11" s="1"/>
  <c r="L1495" i="11" s="1"/>
  <c r="F1500" i="11"/>
  <c r="G1500" i="11" s="1"/>
  <c r="C1500" i="11" a="1"/>
  <c r="C1500" i="11" s="1"/>
  <c r="L1500" i="11" s="1"/>
  <c r="F1512" i="11"/>
  <c r="G1512" i="11" s="1"/>
  <c r="C1512" i="11" a="1"/>
  <c r="C1512" i="11" s="1"/>
  <c r="L1512" i="11" s="1"/>
  <c r="C1513" i="11" a="1"/>
  <c r="C1513" i="11" s="1"/>
  <c r="L1513" i="11" s="1"/>
  <c r="F1513" i="11"/>
  <c r="G1513" i="11" s="1"/>
  <c r="F1516" i="11"/>
  <c r="G1516" i="11" s="1"/>
  <c r="C1516" i="11" a="1"/>
  <c r="C1516" i="11" s="1"/>
  <c r="L1516" i="11" s="1"/>
  <c r="F1519" i="11"/>
  <c r="G1519" i="11" s="1"/>
  <c r="C1519" i="11" a="1"/>
  <c r="C1519" i="11" s="1"/>
  <c r="L1519" i="11" s="1"/>
  <c r="F1527" i="11"/>
  <c r="G1527" i="11" s="1"/>
  <c r="C1527" i="11" a="1"/>
  <c r="C1527" i="11" s="1"/>
  <c r="L1527" i="11" s="1"/>
  <c r="F1530" i="11"/>
  <c r="G1530" i="11" s="1"/>
  <c r="C1530" i="11" a="1"/>
  <c r="C1530" i="11" s="1"/>
  <c r="L1530" i="11" s="1"/>
  <c r="F1532" i="11"/>
  <c r="G1532" i="11" s="1"/>
  <c r="C1532" i="11" a="1"/>
  <c r="C1532" i="11" s="1"/>
  <c r="L1532" i="11" s="1"/>
  <c r="F1535" i="11"/>
  <c r="G1535" i="11" s="1"/>
  <c r="C1535" i="11" a="1"/>
  <c r="C1535" i="11" s="1"/>
  <c r="L1535" i="11" s="1"/>
  <c r="C1543" i="11" a="1"/>
  <c r="C1543" i="11" s="1"/>
  <c r="L1543" i="11" s="1"/>
  <c r="F1543" i="11"/>
  <c r="G1543" i="11" s="1"/>
  <c r="C1545" i="11" a="1"/>
  <c r="C1545" i="11" s="1"/>
  <c r="L1545" i="11" s="1"/>
  <c r="F1545" i="11"/>
  <c r="G1545" i="11" s="1"/>
  <c r="C1596" i="11" a="1"/>
  <c r="C1596" i="11" s="1"/>
  <c r="L1596" i="11" s="1"/>
  <c r="F1596" i="11"/>
  <c r="G1596" i="11" s="1"/>
  <c r="C1598" i="11" a="1"/>
  <c r="C1598" i="11" s="1"/>
  <c r="L1598" i="11" s="1"/>
  <c r="F1598" i="11"/>
  <c r="G1598" i="11" s="1"/>
  <c r="C1602" i="11" a="1"/>
  <c r="C1602" i="11" s="1"/>
  <c r="L1602" i="11" s="1"/>
  <c r="F1602" i="11"/>
  <c r="G1602" i="11" s="1"/>
  <c r="F1610" i="11"/>
  <c r="G1610" i="11" s="1"/>
  <c r="C1610" i="11" a="1"/>
  <c r="C1610" i="11" s="1"/>
  <c r="L1610" i="11" s="1"/>
  <c r="F1614" i="11"/>
  <c r="G1614" i="11" s="1"/>
  <c r="C1614" i="11" a="1"/>
  <c r="C1614" i="11" s="1"/>
  <c r="L1614" i="11" s="1"/>
  <c r="C1621" i="11" a="1"/>
  <c r="C1621" i="11" s="1"/>
  <c r="L1621" i="11" s="1"/>
  <c r="F1621" i="11"/>
  <c r="G1621" i="11" s="1"/>
  <c r="C1632" i="11" a="1"/>
  <c r="C1632" i="11" s="1"/>
  <c r="L1632" i="11" s="1"/>
  <c r="F1632" i="11"/>
  <c r="G1632" i="11" s="1"/>
  <c r="C1656" i="11" a="1"/>
  <c r="C1656" i="11" s="1"/>
  <c r="L1656" i="11" s="1"/>
  <c r="F1656" i="11"/>
  <c r="G1656" i="11" s="1"/>
  <c r="C1658" i="11" a="1"/>
  <c r="C1658" i="11" s="1"/>
  <c r="L1658" i="11" s="1"/>
  <c r="F1658" i="11"/>
  <c r="G1658" i="11" s="1"/>
  <c r="C1662" i="11" a="1"/>
  <c r="C1662" i="11" s="1"/>
  <c r="L1662" i="11" s="1"/>
  <c r="F1662" i="11"/>
  <c r="G1662" i="11" s="1"/>
  <c r="F1664" i="11"/>
  <c r="G1664" i="11" s="1"/>
  <c r="C1664" i="11" a="1"/>
  <c r="C1664" i="11" s="1"/>
  <c r="L1664" i="11" s="1"/>
  <c r="F1667" i="11"/>
  <c r="G1667" i="11" s="1"/>
  <c r="C1667" i="11" a="1"/>
  <c r="C1667" i="11" s="1"/>
  <c r="L1667" i="11" s="1"/>
  <c r="C1676" i="11" a="1"/>
  <c r="C1676" i="11" s="1"/>
  <c r="L1676" i="11" s="1"/>
  <c r="F1676" i="11"/>
  <c r="G1676" i="11" s="1"/>
  <c r="F1679" i="11"/>
  <c r="G1679" i="11" s="1"/>
  <c r="C1679" i="11" a="1"/>
  <c r="C1679" i="11" s="1"/>
  <c r="L1679" i="11" s="1"/>
  <c r="F1683" i="11"/>
  <c r="G1683" i="11" s="1"/>
  <c r="C1683" i="11" a="1"/>
  <c r="C1683" i="11" s="1"/>
  <c r="L1683" i="11" s="1"/>
  <c r="C1685" i="11" a="1"/>
  <c r="C1685" i="11" s="1"/>
  <c r="L1685" i="11" s="1"/>
  <c r="F1685" i="11"/>
  <c r="G1685" i="11" s="1"/>
  <c r="C1691" i="11" a="1"/>
  <c r="C1691" i="11" s="1"/>
  <c r="L1691" i="11" s="1"/>
  <c r="F1691" i="11"/>
  <c r="G1691" i="11" s="1"/>
  <c r="F1696" i="11"/>
  <c r="G1696" i="11" s="1"/>
  <c r="C1696" i="11" a="1"/>
  <c r="C1696" i="11" s="1"/>
  <c r="L1696" i="11" s="1"/>
  <c r="F1740" i="11"/>
  <c r="G1740" i="11" s="1"/>
  <c r="C1740" i="11" a="1"/>
  <c r="C1740" i="11" s="1"/>
  <c r="L1740" i="11" s="1"/>
  <c r="F1743" i="11"/>
  <c r="G1743" i="11" s="1"/>
  <c r="C1743" i="11" a="1"/>
  <c r="C1743" i="11" s="1"/>
  <c r="L1743" i="11" s="1"/>
  <c r="F1745" i="11"/>
  <c r="G1745" i="11" s="1"/>
  <c r="C1745" i="11" a="1"/>
  <c r="C1745" i="11" s="1"/>
  <c r="L1745" i="11" s="1"/>
  <c r="C1756" i="11" a="1"/>
  <c r="C1756" i="11" s="1"/>
  <c r="L1756" i="11" s="1"/>
  <c r="F1756" i="11"/>
  <c r="G1756" i="11" s="1"/>
  <c r="C1759" i="11" a="1"/>
  <c r="C1759" i="11" s="1"/>
  <c r="L1759" i="11" s="1"/>
  <c r="F1759" i="11"/>
  <c r="G1759" i="11" s="1"/>
  <c r="C1761" i="11" a="1"/>
  <c r="C1761" i="11" s="1"/>
  <c r="L1761" i="11" s="1"/>
  <c r="F1761" i="11"/>
  <c r="G1761" i="11" s="1"/>
  <c r="C1772" i="11" a="1"/>
  <c r="C1772" i="11" s="1"/>
  <c r="L1772" i="11" s="1"/>
  <c r="F1772" i="11"/>
  <c r="G1772" i="11" s="1"/>
  <c r="C1779" i="11" a="1"/>
  <c r="C1779" i="11" s="1"/>
  <c r="L1779" i="11" s="1"/>
  <c r="F1779" i="11"/>
  <c r="G1779" i="11" s="1"/>
  <c r="F1810" i="11"/>
  <c r="G1810" i="11" s="1"/>
  <c r="C1810" i="11" a="1"/>
  <c r="C1810" i="11" s="1"/>
  <c r="L1810" i="11" s="1"/>
  <c r="F1983" i="11"/>
  <c r="G1983" i="11" s="1"/>
  <c r="C1983" i="11" a="1"/>
  <c r="C1983" i="11" s="1"/>
  <c r="L1983" i="11" s="1"/>
  <c r="F1985" i="11"/>
  <c r="G1985" i="11" s="1"/>
  <c r="C1985" i="11" a="1"/>
  <c r="C1985" i="11" s="1"/>
  <c r="L1985" i="11" s="1"/>
  <c r="F2010" i="11"/>
  <c r="G2010" i="11" s="1"/>
  <c r="C2010" i="11" a="1"/>
  <c r="C2010" i="11" s="1"/>
  <c r="L2010" i="11" s="1"/>
  <c r="F3895" i="11"/>
  <c r="G3895" i="11" s="1"/>
  <c r="C3895" i="11" a="1"/>
  <c r="C3895" i="11" s="1"/>
  <c r="L3895" i="11" s="1"/>
  <c r="C3899" i="11" a="1"/>
  <c r="C3899" i="11" s="1"/>
  <c r="L3899" i="11" s="1"/>
  <c r="F3899" i="11"/>
  <c r="G3899" i="11" s="1"/>
  <c r="F3903" i="11"/>
  <c r="G3903" i="11" s="1"/>
  <c r="C3903" i="11" a="1"/>
  <c r="C3903" i="11" s="1"/>
  <c r="L3903" i="11" s="1"/>
  <c r="C3912" i="11" a="1"/>
  <c r="C3912" i="11" s="1"/>
  <c r="L3912" i="11" s="1"/>
  <c r="F3912" i="11"/>
  <c r="G3912" i="11" s="1"/>
  <c r="F3955" i="11"/>
  <c r="G3955" i="11" s="1"/>
  <c r="C3955" i="11" a="1"/>
  <c r="C3955" i="11" s="1"/>
  <c r="L3955" i="11" s="1"/>
  <c r="F3961" i="11"/>
  <c r="G3961" i="11" s="1"/>
  <c r="C3961" i="11" a="1"/>
  <c r="C3961" i="11" s="1"/>
  <c r="L3961" i="11" s="1"/>
  <c r="F3981" i="11"/>
  <c r="G3981" i="11" s="1"/>
  <c r="C3981" i="11" a="1"/>
  <c r="C3981" i="11" s="1"/>
  <c r="L3981" i="11" s="1"/>
  <c r="C3993" i="11" a="1"/>
  <c r="C3993" i="11" s="1"/>
  <c r="L3993" i="11" s="1"/>
  <c r="F3993" i="11"/>
  <c r="G3993" i="11" s="1"/>
  <c r="F4010" i="11"/>
  <c r="G4010" i="11" s="1"/>
  <c r="C4010" i="11" a="1"/>
  <c r="C4010" i="11" s="1"/>
  <c r="L4010" i="11" s="1"/>
  <c r="F4014" i="11"/>
  <c r="G4014" i="11" s="1"/>
  <c r="C4014" i="11" a="1"/>
  <c r="C4014" i="11" s="1"/>
  <c r="L4014" i="11" s="1"/>
  <c r="C4055" i="11" a="1"/>
  <c r="C4055" i="11" s="1"/>
  <c r="L4055" i="11" s="1"/>
  <c r="F4055" i="11"/>
  <c r="G4055" i="11" s="1"/>
  <c r="C4059" i="11" a="1"/>
  <c r="C4059" i="11" s="1"/>
  <c r="L4059" i="11" s="1"/>
  <c r="F4059" i="11"/>
  <c r="G4059" i="11" s="1"/>
  <c r="C4068" i="11" a="1"/>
  <c r="C4068" i="11" s="1"/>
  <c r="L4068" i="11" s="1"/>
  <c r="F4068" i="11"/>
  <c r="G4068" i="11" s="1"/>
  <c r="C4077" i="11" a="1"/>
  <c r="C4077" i="11" s="1"/>
  <c r="L4077" i="11" s="1"/>
  <c r="F4077" i="11"/>
  <c r="G4077" i="11" s="1"/>
  <c r="F4087" i="11"/>
  <c r="G4087" i="11" s="1"/>
  <c r="C4087" i="11" a="1"/>
  <c r="C4087" i="11" s="1"/>
  <c r="L4087" i="11" s="1"/>
  <c r="F4093" i="11"/>
  <c r="G4093" i="11" s="1"/>
  <c r="C4093" i="11" a="1"/>
  <c r="C4093" i="11" s="1"/>
  <c r="L4093" i="11" s="1"/>
  <c r="F4150" i="11"/>
  <c r="G4150" i="11" s="1"/>
  <c r="C4150" i="11" a="1"/>
  <c r="C4150" i="11" s="1"/>
  <c r="L4150" i="11" s="1"/>
  <c r="F4157" i="11"/>
  <c r="G4157" i="11" s="1"/>
  <c r="C4157" i="11" a="1"/>
  <c r="C4157" i="11" s="1"/>
  <c r="L4157" i="11" s="1"/>
  <c r="C4185" i="11" a="1"/>
  <c r="C4185" i="11" s="1"/>
  <c r="L4185" i="11" s="1"/>
  <c r="F4185" i="11"/>
  <c r="G4185" i="11" s="1"/>
  <c r="F4189" i="11"/>
  <c r="G4189" i="11" s="1"/>
  <c r="C4189" i="11" a="1"/>
  <c r="C4189" i="11" s="1"/>
  <c r="L4189" i="11" s="1"/>
  <c r="F4193" i="11"/>
  <c r="G4193" i="11" s="1"/>
  <c r="C4193" i="11" a="1"/>
  <c r="C4193" i="11" s="1"/>
  <c r="L4193" i="11" s="1"/>
  <c r="C4195" i="11" a="1"/>
  <c r="C4195" i="11" s="1"/>
  <c r="L4195" i="11" s="1"/>
  <c r="F4195" i="11"/>
  <c r="G4195" i="11" s="1"/>
  <c r="F4221" i="11"/>
  <c r="G4221" i="11" s="1"/>
  <c r="C4221" i="11" a="1"/>
  <c r="C4221" i="11" s="1"/>
  <c r="L4221" i="11" s="1"/>
  <c r="C4322" i="11" a="1"/>
  <c r="C4322" i="11" s="1"/>
  <c r="L4322" i="11" s="1"/>
  <c r="F4322" i="11"/>
  <c r="G4322" i="11" s="1"/>
  <c r="C4326" i="11" a="1"/>
  <c r="C4326" i="11" s="1"/>
  <c r="L4326" i="11" s="1"/>
  <c r="F4326" i="11"/>
  <c r="G4326" i="11" s="1"/>
  <c r="C4333" i="11" a="1"/>
  <c r="C4333" i="11" s="1"/>
  <c r="L4333" i="11" s="1"/>
  <c r="F4333" i="11"/>
  <c r="G4333" i="11" s="1"/>
  <c r="F4532" i="11"/>
  <c r="G4532" i="11" s="1"/>
  <c r="C4532" i="11" a="1"/>
  <c r="C4532" i="11" s="1"/>
  <c r="L4532" i="11" s="1"/>
  <c r="C4536" i="11" a="1"/>
  <c r="C4536" i="11" s="1"/>
  <c r="L4536" i="11" s="1"/>
  <c r="F4536" i="11"/>
  <c r="G4536" i="11" s="1"/>
  <c r="F4540" i="11"/>
  <c r="G4540" i="11" s="1"/>
  <c r="C4540" i="11" a="1"/>
  <c r="C4540" i="11" s="1"/>
  <c r="L4540" i="11" s="1"/>
  <c r="F4543" i="11"/>
  <c r="G4543" i="11" s="1"/>
  <c r="C4543" i="11" a="1"/>
  <c r="C4543" i="11" s="1"/>
  <c r="L4543" i="11" s="1"/>
  <c r="F4561" i="11"/>
  <c r="G4561" i="11" s="1"/>
  <c r="C4561" i="11" a="1"/>
  <c r="C4561" i="11" s="1"/>
  <c r="L4561" i="11" s="1"/>
  <c r="C4569" i="11" a="1"/>
  <c r="C4569" i="11" s="1"/>
  <c r="L4569" i="11" s="1"/>
  <c r="F4569" i="11"/>
  <c r="G4569" i="11" s="1"/>
  <c r="F4572" i="11"/>
  <c r="G4572" i="11" s="1"/>
  <c r="C4572" i="11" a="1"/>
  <c r="C4572" i="11" s="1"/>
  <c r="L4572" i="11" s="1"/>
  <c r="C4579" i="11" a="1"/>
  <c r="C4579" i="11" s="1"/>
  <c r="L4579" i="11" s="1"/>
  <c r="F4579" i="11"/>
  <c r="G4579" i="11" s="1"/>
  <c r="F4586" i="11"/>
  <c r="G4586" i="11" s="1"/>
  <c r="C4586" i="11" a="1"/>
  <c r="C4586" i="11" s="1"/>
  <c r="L4586" i="11" s="1"/>
  <c r="F4616" i="11"/>
  <c r="G4616" i="11" s="1"/>
  <c r="C4616" i="11" a="1"/>
  <c r="C4616" i="11" s="1"/>
  <c r="L4616" i="11" s="1"/>
  <c r="F4619" i="11"/>
  <c r="G4619" i="11" s="1"/>
  <c r="C4619" i="11" a="1"/>
  <c r="C4619" i="11" s="1"/>
  <c r="L4619" i="11" s="1"/>
  <c r="C4624" i="11" a="1"/>
  <c r="C4624" i="11" s="1"/>
  <c r="L4624" i="11" s="1"/>
  <c r="F4624" i="11"/>
  <c r="G4624" i="11" s="1"/>
  <c r="F4628" i="11"/>
  <c r="G4628" i="11" s="1"/>
  <c r="C4628" i="11" a="1"/>
  <c r="C4628" i="11" s="1"/>
  <c r="L4628" i="11" s="1"/>
  <c r="F4630" i="11"/>
  <c r="G4630" i="11" s="1"/>
  <c r="C4630" i="11" a="1"/>
  <c r="C4630" i="11" s="1"/>
  <c r="L4630" i="11" s="1"/>
  <c r="C4632" i="11" a="1"/>
  <c r="C4632" i="11" s="1"/>
  <c r="L4632" i="11" s="1"/>
  <c r="F4632" i="11"/>
  <c r="G4632" i="11" s="1"/>
  <c r="C4670" i="11" a="1"/>
  <c r="C4670" i="11" s="1"/>
  <c r="L4670" i="11" s="1"/>
  <c r="F4670" i="11"/>
  <c r="G4670" i="11" s="1"/>
  <c r="C4683" i="11" a="1"/>
  <c r="C4683" i="11" s="1"/>
  <c r="L4683" i="11" s="1"/>
  <c r="F4683" i="11"/>
  <c r="G4683" i="11" s="1"/>
  <c r="C4689" i="11" a="1"/>
  <c r="C4689" i="11" s="1"/>
  <c r="L4689" i="11" s="1"/>
  <c r="F4689" i="11"/>
  <c r="G4689" i="11" s="1"/>
  <c r="C4690" i="11" a="1"/>
  <c r="C4690" i="11" s="1"/>
  <c r="L4690" i="11" s="1"/>
  <c r="F4690" i="11"/>
  <c r="G4690" i="11" s="1"/>
  <c r="C4693" i="11" a="1"/>
  <c r="C4693" i="11" s="1"/>
  <c r="L4693" i="11" s="1"/>
  <c r="F4693" i="11"/>
  <c r="G4693" i="11" s="1"/>
  <c r="C4718" i="11" a="1"/>
  <c r="C4718" i="11" s="1"/>
  <c r="L4718" i="11" s="1"/>
  <c r="F4718" i="11"/>
  <c r="G4718" i="11" s="1"/>
  <c r="F4724" i="11"/>
  <c r="G4724" i="11" s="1"/>
  <c r="C4724" i="11" a="1"/>
  <c r="C4724" i="11" s="1"/>
  <c r="L4724" i="11" s="1"/>
  <c r="F4741" i="11"/>
  <c r="G4741" i="11" s="1"/>
  <c r="C4741" i="11" a="1"/>
  <c r="C4741" i="11" s="1"/>
  <c r="L4741" i="11" s="1"/>
  <c r="F4743" i="11"/>
  <c r="G4743" i="11" s="1"/>
  <c r="C4743" i="11" a="1"/>
  <c r="C4743" i="11" s="1"/>
  <c r="L4743" i="11" s="1"/>
  <c r="F4752" i="11"/>
  <c r="G4752" i="11" s="1"/>
  <c r="C4752" i="11" a="1"/>
  <c r="C4752" i="11" s="1"/>
  <c r="L4752" i="11" s="1"/>
  <c r="F4759" i="11"/>
  <c r="G4759" i="11" s="1"/>
  <c r="C4759" i="11" a="1"/>
  <c r="C4759" i="11" s="1"/>
  <c r="L4759" i="11" s="1"/>
  <c r="F4767" i="11"/>
  <c r="G4767" i="11" s="1"/>
  <c r="C4767" i="11" a="1"/>
  <c r="C4767" i="11" s="1"/>
  <c r="L4767" i="11" s="1"/>
  <c r="F4778" i="11"/>
  <c r="G4778" i="11" s="1"/>
  <c r="C4778" i="11" a="1"/>
  <c r="C4778" i="11" s="1"/>
  <c r="L4778" i="11" s="1"/>
  <c r="F4786" i="11"/>
  <c r="G4786" i="11" s="1"/>
  <c r="C4786" i="11" a="1"/>
  <c r="C4786" i="11" s="1"/>
  <c r="L4786" i="11" s="1"/>
  <c r="C4797" i="11" a="1"/>
  <c r="C4797" i="11" s="1"/>
  <c r="L4797" i="11" s="1"/>
  <c r="F4797" i="11"/>
  <c r="G4797" i="11" s="1"/>
  <c r="C4805" i="11" a="1"/>
  <c r="C4805" i="11" s="1"/>
  <c r="L4805" i="11" s="1"/>
  <c r="F4805" i="11"/>
  <c r="G4805" i="11" s="1"/>
  <c r="F282" i="11"/>
  <c r="G282" i="11" s="1"/>
  <c r="C282" i="11" a="1"/>
  <c r="C282" i="11" s="1"/>
  <c r="L282" i="11" s="1"/>
  <c r="F287" i="11"/>
  <c r="G287" i="11" s="1"/>
  <c r="C287" i="11" a="1"/>
  <c r="C287" i="11" s="1"/>
  <c r="L287" i="11" s="1"/>
  <c r="F292" i="11"/>
  <c r="G292" i="11" s="1"/>
  <c r="C292" i="11" a="1"/>
  <c r="C292" i="11" s="1"/>
  <c r="L292" i="11" s="1"/>
  <c r="F293" i="11"/>
  <c r="G293" i="11" s="1"/>
  <c r="C293" i="11" a="1"/>
  <c r="C293" i="11" s="1"/>
  <c r="L293" i="11" s="1"/>
  <c r="F308" i="11"/>
  <c r="G308" i="11" s="1"/>
  <c r="C308" i="11" a="1"/>
  <c r="C308" i="11" s="1"/>
  <c r="L308" i="11" s="1"/>
  <c r="F310" i="11"/>
  <c r="G310" i="11" s="1"/>
  <c r="C310" i="11" a="1"/>
  <c r="C310" i="11" s="1"/>
  <c r="L310" i="11" s="1"/>
  <c r="F335" i="11"/>
  <c r="G335" i="11" s="1"/>
  <c r="C335" i="11" a="1"/>
  <c r="C335" i="11" s="1"/>
  <c r="L335" i="11" s="1"/>
  <c r="F349" i="11"/>
  <c r="G349" i="11" s="1"/>
  <c r="C349" i="11" a="1"/>
  <c r="C349" i="11" s="1"/>
  <c r="L349" i="11" s="1"/>
  <c r="F355" i="11"/>
  <c r="G355" i="11" s="1"/>
  <c r="C355" i="11" a="1"/>
  <c r="C355" i="11" s="1"/>
  <c r="L355" i="11" s="1"/>
  <c r="F357" i="11"/>
  <c r="G357" i="11" s="1"/>
  <c r="C357" i="11" a="1"/>
  <c r="C357" i="11" s="1"/>
  <c r="L357" i="11" s="1"/>
  <c r="F363" i="11"/>
  <c r="G363" i="11" s="1"/>
  <c r="C363" i="11" a="1"/>
  <c r="C363" i="11" s="1"/>
  <c r="L363" i="11" s="1"/>
  <c r="F370" i="11"/>
  <c r="G370" i="11" s="1"/>
  <c r="C370" i="11" a="1"/>
  <c r="C370" i="11" s="1"/>
  <c r="L370" i="11" s="1"/>
  <c r="F372" i="11"/>
  <c r="G372" i="11" s="1"/>
  <c r="C372" i="11" a="1"/>
  <c r="C372" i="11" s="1"/>
  <c r="L372" i="11" s="1"/>
  <c r="F374" i="11"/>
  <c r="G374" i="11" s="1"/>
  <c r="C374" i="11" a="1"/>
  <c r="C374" i="11" s="1"/>
  <c r="L374" i="11" s="1"/>
  <c r="F379" i="11"/>
  <c r="G379" i="11" s="1"/>
  <c r="C379" i="11" a="1"/>
  <c r="C379" i="11" s="1"/>
  <c r="L379" i="11" s="1"/>
  <c r="F384" i="11"/>
  <c r="G384" i="11" s="1"/>
  <c r="C384" i="11" a="1"/>
  <c r="C384" i="11" s="1"/>
  <c r="L384" i="11" s="1"/>
  <c r="F386" i="11"/>
  <c r="G386" i="11" s="1"/>
  <c r="C386" i="11" a="1"/>
  <c r="C386" i="11" s="1"/>
  <c r="L386" i="11" s="1"/>
  <c r="F387" i="11"/>
  <c r="G387" i="11" s="1"/>
  <c r="C387" i="11" a="1"/>
  <c r="C387" i="11" s="1"/>
  <c r="L387" i="11" s="1"/>
  <c r="F389" i="11"/>
  <c r="G389" i="11" s="1"/>
  <c r="C389" i="11" a="1"/>
  <c r="C389" i="11" s="1"/>
  <c r="L389" i="11" s="1"/>
  <c r="F391" i="11"/>
  <c r="G391" i="11" s="1"/>
  <c r="C391" i="11" a="1"/>
  <c r="C391" i="11" s="1"/>
  <c r="L391" i="11" s="1"/>
  <c r="F447" i="11"/>
  <c r="G447" i="11" s="1"/>
  <c r="C447" i="11" a="1"/>
  <c r="C447" i="11" s="1"/>
  <c r="L447" i="11" s="1"/>
  <c r="F448" i="11"/>
  <c r="G448" i="11" s="1"/>
  <c r="C448" i="11" a="1"/>
  <c r="C448" i="11" s="1"/>
  <c r="L448" i="11" s="1"/>
  <c r="F462" i="11"/>
  <c r="G462" i="11" s="1"/>
  <c r="C462" i="11" a="1"/>
  <c r="C462" i="11" s="1"/>
  <c r="L462" i="11" s="1"/>
  <c r="F464" i="11"/>
  <c r="G464" i="11" s="1"/>
  <c r="C464" i="11" a="1"/>
  <c r="C464" i="11" s="1"/>
  <c r="L464" i="11" s="1"/>
  <c r="F468" i="11"/>
  <c r="G468" i="11" s="1"/>
  <c r="C468" i="11" a="1"/>
  <c r="C468" i="11" s="1"/>
  <c r="L468" i="11" s="1"/>
  <c r="F476" i="11"/>
  <c r="G476" i="11" s="1"/>
  <c r="C476" i="11" a="1"/>
  <c r="C476" i="11" s="1"/>
  <c r="L476" i="11" s="1"/>
  <c r="F481" i="11"/>
  <c r="G481" i="11" s="1"/>
  <c r="C481" i="11" a="1"/>
  <c r="C481" i="11" s="1"/>
  <c r="L481" i="11" s="1"/>
  <c r="F483" i="11"/>
  <c r="G483" i="11" s="1"/>
  <c r="C483" i="11" a="1"/>
  <c r="C483" i="11" s="1"/>
  <c r="L483" i="11" s="1"/>
  <c r="F485" i="11"/>
  <c r="G485" i="11" s="1"/>
  <c r="C485" i="11" a="1"/>
  <c r="C485" i="11" s="1"/>
  <c r="L485" i="11" s="1"/>
  <c r="F490" i="11"/>
  <c r="G490" i="11" s="1"/>
  <c r="C490" i="11" a="1"/>
  <c r="C490" i="11" s="1"/>
  <c r="L490" i="11" s="1"/>
  <c r="F493" i="11"/>
  <c r="G493" i="11" s="1"/>
  <c r="C493" i="11" a="1"/>
  <c r="C493" i="11" s="1"/>
  <c r="L493" i="11" s="1"/>
  <c r="F643" i="11"/>
  <c r="G643" i="11" s="1"/>
  <c r="C643" i="11" a="1"/>
  <c r="C643" i="11" s="1"/>
  <c r="L643" i="11" s="1"/>
  <c r="F646" i="11"/>
  <c r="G646" i="11" s="1"/>
  <c r="C646" i="11" a="1"/>
  <c r="C646" i="11" s="1"/>
  <c r="L646" i="11" s="1"/>
  <c r="F706" i="11"/>
  <c r="G706" i="11" s="1"/>
  <c r="C706" i="11" a="1"/>
  <c r="C706" i="11" s="1"/>
  <c r="L706" i="11" s="1"/>
  <c r="F707" i="11"/>
  <c r="G707" i="11" s="1"/>
  <c r="C707" i="11" a="1"/>
  <c r="C707" i="11" s="1"/>
  <c r="L707" i="11" s="1"/>
  <c r="F710" i="11"/>
  <c r="G710" i="11" s="1"/>
  <c r="C710" i="11" a="1"/>
  <c r="C710" i="11" s="1"/>
  <c r="L710" i="11" s="1"/>
  <c r="F712" i="11"/>
  <c r="G712" i="11" s="1"/>
  <c r="C712" i="11" a="1"/>
  <c r="C712" i="11" s="1"/>
  <c r="L712" i="11" s="1"/>
  <c r="F716" i="11"/>
  <c r="G716" i="11" s="1"/>
  <c r="C716" i="11" a="1"/>
  <c r="C716" i="11" s="1"/>
  <c r="L716" i="11" s="1"/>
  <c r="F803" i="11"/>
  <c r="G803" i="11" s="1"/>
  <c r="C803" i="11" a="1"/>
  <c r="C803" i="11" s="1"/>
  <c r="L803" i="11" s="1"/>
  <c r="F815" i="11"/>
  <c r="G815" i="11" s="1"/>
  <c r="C815" i="11" a="1"/>
  <c r="C815" i="11" s="1"/>
  <c r="L815" i="11" s="1"/>
  <c r="F822" i="11"/>
  <c r="G822" i="11" s="1"/>
  <c r="C822" i="11" a="1"/>
  <c r="C822" i="11" s="1"/>
  <c r="L822" i="11" s="1"/>
  <c r="F827" i="11"/>
  <c r="G827" i="11" s="1"/>
  <c r="C827" i="11" a="1"/>
  <c r="C827" i="11" s="1"/>
  <c r="L827" i="11" s="1"/>
  <c r="F832" i="11"/>
  <c r="G832" i="11" s="1"/>
  <c r="C832" i="11" a="1"/>
  <c r="C832" i="11" s="1"/>
  <c r="L832" i="11" s="1"/>
  <c r="C1638" i="11" a="1"/>
  <c r="C1638" i="11" s="1"/>
  <c r="L1638" i="11" s="1"/>
  <c r="F1638" i="11"/>
  <c r="G1638" i="11" s="1"/>
  <c r="C4139" i="11" a="1"/>
  <c r="C4139" i="11" s="1"/>
  <c r="L4139" i="11" s="1"/>
  <c r="F4139" i="11"/>
  <c r="G4139" i="11" s="1"/>
  <c r="C4141" i="11" a="1"/>
  <c r="C4141" i="11" s="1"/>
  <c r="L4141" i="11" s="1"/>
  <c r="F4141" i="11"/>
  <c r="G4141" i="11" s="1"/>
  <c r="F4145" i="11"/>
  <c r="G4145" i="11" s="1"/>
  <c r="C4145" i="11" a="1"/>
  <c r="C4145" i="11" s="1"/>
  <c r="L4145" i="11" s="1"/>
  <c r="C4148" i="11" a="1"/>
  <c r="C4148" i="11" s="1"/>
  <c r="L4148" i="11" s="1"/>
  <c r="F4148" i="11"/>
  <c r="G4148" i="11" s="1"/>
  <c r="F4160" i="11"/>
  <c r="G4160" i="11" s="1"/>
  <c r="C4160" i="11" a="1"/>
  <c r="C4160" i="11" s="1"/>
  <c r="L4160" i="11" s="1"/>
  <c r="F4163" i="11"/>
  <c r="G4163" i="11" s="1"/>
  <c r="C4163" i="11" a="1"/>
  <c r="C4163" i="11" s="1"/>
  <c r="L4163" i="11" s="1"/>
  <c r="F4174" i="11"/>
  <c r="G4174" i="11" s="1"/>
  <c r="C4174" i="11" a="1"/>
  <c r="C4174" i="11" s="1"/>
  <c r="L4174" i="11" s="1"/>
  <c r="F4176" i="11"/>
  <c r="G4176" i="11" s="1"/>
  <c r="C4176" i="11" a="1"/>
  <c r="C4176" i="11" s="1"/>
  <c r="L4176" i="11" s="1"/>
  <c r="F4180" i="11"/>
  <c r="G4180" i="11" s="1"/>
  <c r="C4180" i="11" a="1"/>
  <c r="C4180" i="11" s="1"/>
  <c r="L4180" i="11" s="1"/>
  <c r="F4187" i="11"/>
  <c r="G4187" i="11" s="1"/>
  <c r="C4187" i="11" a="1"/>
  <c r="C4187" i="11" s="1"/>
  <c r="L4187" i="11" s="1"/>
  <c r="F4198" i="11"/>
  <c r="G4198" i="11" s="1"/>
  <c r="C4198" i="11" a="1"/>
  <c r="C4198" i="11" s="1"/>
  <c r="L4198" i="11" s="1"/>
  <c r="F4209" i="11"/>
  <c r="G4209" i="11" s="1"/>
  <c r="C4209" i="11" a="1"/>
  <c r="C4209" i="11" s="1"/>
  <c r="L4209" i="11" s="1"/>
  <c r="F4212" i="11"/>
  <c r="G4212" i="11" s="1"/>
  <c r="C4212" i="11" a="1"/>
  <c r="C4212" i="11" s="1"/>
  <c r="L4212" i="11" s="1"/>
  <c r="C4215" i="11" a="1"/>
  <c r="C4215" i="11" s="1"/>
  <c r="L4215" i="11" s="1"/>
  <c r="F4215" i="11"/>
  <c r="G4215" i="11" s="1"/>
  <c r="C4219" i="11" a="1"/>
  <c r="C4219" i="11" s="1"/>
  <c r="L4219" i="11" s="1"/>
  <c r="F4219" i="11"/>
  <c r="G4219" i="11" s="1"/>
  <c r="F4231" i="11"/>
  <c r="G4231" i="11" s="1"/>
  <c r="C4231" i="11" a="1"/>
  <c r="C4231" i="11" s="1"/>
  <c r="L4231" i="11" s="1"/>
  <c r="F4253" i="11"/>
  <c r="G4253" i="11" s="1"/>
  <c r="C4253" i="11" a="1"/>
  <c r="C4253" i="11" s="1"/>
  <c r="L4253" i="11" s="1"/>
  <c r="C4265" i="11" a="1"/>
  <c r="C4265" i="11" s="1"/>
  <c r="L4265" i="11" s="1"/>
  <c r="F4265" i="11"/>
  <c r="G4265" i="11" s="1"/>
  <c r="F4268" i="11"/>
  <c r="G4268" i="11" s="1"/>
  <c r="C4268" i="11" a="1"/>
  <c r="C4268" i="11" s="1"/>
  <c r="L4268" i="11" s="1"/>
  <c r="C4273" i="11" a="1"/>
  <c r="C4273" i="11" s="1"/>
  <c r="L4273" i="11" s="1"/>
  <c r="F4273" i="11"/>
  <c r="G4273" i="11" s="1"/>
  <c r="C4284" i="11" a="1"/>
  <c r="C4284" i="11" s="1"/>
  <c r="L4284" i="11" s="1"/>
  <c r="F4284" i="11"/>
  <c r="G4284" i="11" s="1"/>
  <c r="F4287" i="11"/>
  <c r="G4287" i="11" s="1"/>
  <c r="C4287" i="11" a="1"/>
  <c r="C4287" i="11" s="1"/>
  <c r="L4287" i="11" s="1"/>
  <c r="F4292" i="11"/>
  <c r="G4292" i="11" s="1"/>
  <c r="C4292" i="11" a="1"/>
  <c r="C4292" i="11" s="1"/>
  <c r="L4292" i="11" s="1"/>
  <c r="F4295" i="11"/>
  <c r="G4295" i="11" s="1"/>
  <c r="C4295" i="11" a="1"/>
  <c r="C4295" i="11" s="1"/>
  <c r="L4295" i="11" s="1"/>
  <c r="F4315" i="11"/>
  <c r="G4315" i="11" s="1"/>
  <c r="C4315" i="11" a="1"/>
  <c r="C4315" i="11" s="1"/>
  <c r="L4315" i="11" s="1"/>
  <c r="F4318" i="11"/>
  <c r="G4318" i="11" s="1"/>
  <c r="C4318" i="11" a="1"/>
  <c r="C4318" i="11" s="1"/>
  <c r="L4318" i="11" s="1"/>
  <c r="C4319" i="11" a="1"/>
  <c r="C4319" i="11" s="1"/>
  <c r="L4319" i="11" s="1"/>
  <c r="F4319" i="11"/>
  <c r="G4319" i="11" s="1"/>
  <c r="F4327" i="11"/>
  <c r="G4327" i="11" s="1"/>
  <c r="C4327" i="11" a="1"/>
  <c r="C4327" i="11" s="1"/>
  <c r="L4327" i="11" s="1"/>
  <c r="C4330" i="11" a="1"/>
  <c r="C4330" i="11" s="1"/>
  <c r="L4330" i="11" s="1"/>
  <c r="F4330" i="11"/>
  <c r="G4330" i="11" s="1"/>
  <c r="C4489" i="11" a="1"/>
  <c r="C4489" i="11" s="1"/>
  <c r="L4489" i="11" s="1"/>
  <c r="F4489" i="11"/>
  <c r="G4489" i="11" s="1"/>
  <c r="C4494" i="11" a="1"/>
  <c r="C4494" i="11" s="1"/>
  <c r="L4494" i="11" s="1"/>
  <c r="F4494" i="11"/>
  <c r="G4494" i="11" s="1"/>
  <c r="C4528" i="11" a="1"/>
  <c r="C4528" i="11" s="1"/>
  <c r="L4528" i="11" s="1"/>
  <c r="F4528" i="11"/>
  <c r="G4528" i="11" s="1"/>
  <c r="F4560" i="11"/>
  <c r="G4560" i="11" s="1"/>
  <c r="C4560" i="11" a="1"/>
  <c r="C4560" i="11" s="1"/>
  <c r="L4560" i="11" s="1"/>
  <c r="F4578" i="11"/>
  <c r="G4578" i="11" s="1"/>
  <c r="C4578" i="11" a="1"/>
  <c r="C4578" i="11" s="1"/>
  <c r="L4578" i="11" s="1"/>
  <c r="F4631" i="11"/>
  <c r="G4631" i="11" s="1"/>
  <c r="C4631" i="11" a="1"/>
  <c r="C4631" i="11" s="1"/>
  <c r="L4631" i="11" s="1"/>
  <c r="F4806" i="11"/>
  <c r="G4806" i="11" s="1"/>
  <c r="C4806" i="11" a="1"/>
  <c r="C4806" i="11" s="1"/>
  <c r="L4806" i="11" s="1"/>
  <c r="F4809" i="11"/>
  <c r="G4809" i="11" s="1"/>
  <c r="C4809" i="11" a="1"/>
  <c r="C4809" i="11" s="1"/>
  <c r="L4809" i="11" s="1"/>
  <c r="F4811" i="11"/>
  <c r="G4811" i="11" s="1"/>
  <c r="C4811" i="11" a="1"/>
  <c r="C4811" i="11" s="1"/>
  <c r="L4811" i="11" s="1"/>
  <c r="F4818" i="11"/>
  <c r="G4818" i="11" s="1"/>
  <c r="C4818" i="11" a="1"/>
  <c r="C4818" i="11" s="1"/>
  <c r="L4818" i="11" s="1"/>
  <c r="C4850" i="11" a="1"/>
  <c r="C4850" i="11" s="1"/>
  <c r="L4850" i="11" s="1"/>
  <c r="F4850" i="11"/>
  <c r="G4850" i="11" s="1"/>
  <c r="F4858" i="11"/>
  <c r="G4858" i="11" s="1"/>
  <c r="C4858" i="11" a="1"/>
  <c r="C4858" i="11" s="1"/>
  <c r="L4858" i="11" s="1"/>
  <c r="F4861" i="11"/>
  <c r="G4861" i="11" s="1"/>
  <c r="C4861" i="11" a="1"/>
  <c r="C4861" i="11" s="1"/>
  <c r="L4861" i="11" s="1"/>
  <c r="C4867" i="11" a="1"/>
  <c r="C4867" i="11" s="1"/>
  <c r="L4867" i="11" s="1"/>
  <c r="F4867" i="11"/>
  <c r="G4867" i="11" s="1"/>
  <c r="F4869" i="11"/>
  <c r="G4869" i="11" s="1"/>
  <c r="C4869" i="11" a="1"/>
  <c r="C4869" i="11" s="1"/>
  <c r="L4869" i="11" s="1"/>
  <c r="F4871" i="11"/>
  <c r="G4871" i="11" s="1"/>
  <c r="C4871" i="11" a="1"/>
  <c r="C4871" i="11" s="1"/>
  <c r="L4871" i="11" s="1"/>
  <c r="F4935" i="11"/>
  <c r="G4935" i="11" s="1"/>
  <c r="C4935" i="11" a="1"/>
  <c r="C4935" i="11" s="1"/>
  <c r="L4935" i="11" s="1"/>
  <c r="F4940" i="11"/>
  <c r="G4940" i="11" s="1"/>
  <c r="C4940" i="11" a="1"/>
  <c r="C4940" i="11" s="1"/>
  <c r="L4940" i="11" s="1"/>
  <c r="C4943" i="11" a="1"/>
  <c r="C4943" i="11" s="1"/>
  <c r="L4943" i="11" s="1"/>
  <c r="F4943" i="11"/>
  <c r="G4943" i="11" s="1"/>
  <c r="F4960" i="11"/>
  <c r="G4960" i="11" s="1"/>
  <c r="C4960" i="11" a="1"/>
  <c r="C4960" i="11" s="1"/>
  <c r="L4960" i="11" s="1"/>
  <c r="C4969" i="11" a="1"/>
  <c r="C4969" i="11" s="1"/>
  <c r="L4969" i="11" s="1"/>
  <c r="F4969" i="11"/>
  <c r="G4969" i="11" s="1"/>
  <c r="C4979" i="11" a="1"/>
  <c r="C4979" i="11" s="1"/>
  <c r="L4979" i="11" s="1"/>
  <c r="F4979" i="11"/>
  <c r="G4979" i="11" s="1"/>
  <c r="C11" i="11" a="1"/>
  <c r="C11" i="11" s="1"/>
  <c r="L11" i="11" s="1"/>
  <c r="F11" i="11"/>
  <c r="G11" i="11" s="1"/>
  <c r="F13" i="11"/>
  <c r="G13" i="11" s="1"/>
  <c r="C13" i="11" a="1"/>
  <c r="C13" i="11" s="1"/>
  <c r="L13" i="11" s="1"/>
  <c r="C25" i="11" a="1"/>
  <c r="C25" i="11" s="1"/>
  <c r="L25" i="11" s="1"/>
  <c r="F25" i="11"/>
  <c r="G25" i="11" s="1"/>
  <c r="F39" i="11"/>
  <c r="G39" i="11" s="1"/>
  <c r="C39" i="11" a="1"/>
  <c r="C39" i="11" s="1"/>
  <c r="L39" i="11" s="1"/>
  <c r="C43" i="11" a="1"/>
  <c r="C43" i="11" s="1"/>
  <c r="L43" i="11" s="1"/>
  <c r="F43" i="11"/>
  <c r="G43" i="11" s="1"/>
  <c r="C46" i="11" a="1"/>
  <c r="C46" i="11" s="1"/>
  <c r="L46" i="11" s="1"/>
  <c r="F46" i="11"/>
  <c r="G46" i="11" s="1"/>
  <c r="C50" i="11" a="1"/>
  <c r="C50" i="11" s="1"/>
  <c r="L50" i="11" s="1"/>
  <c r="F50" i="11"/>
  <c r="G50" i="11" s="1"/>
  <c r="F52" i="11"/>
  <c r="G52" i="11" s="1"/>
  <c r="C52" i="11" a="1"/>
  <c r="C52" i="11" s="1"/>
  <c r="L52" i="11" s="1"/>
  <c r="C61" i="11" a="1"/>
  <c r="C61" i="11" s="1"/>
  <c r="L61" i="11" s="1"/>
  <c r="F61" i="11"/>
  <c r="G61" i="11" s="1"/>
  <c r="C66" i="11" a="1"/>
  <c r="C66" i="11" s="1"/>
  <c r="L66" i="11" s="1"/>
  <c r="F66" i="11"/>
  <c r="G66" i="11" s="1"/>
  <c r="C76" i="11" a="1"/>
  <c r="C76" i="11" s="1"/>
  <c r="L76" i="11" s="1"/>
  <c r="F76" i="11"/>
  <c r="G76" i="11" s="1"/>
  <c r="C78" i="11" a="1"/>
  <c r="C78" i="11" s="1"/>
  <c r="L78" i="11" s="1"/>
  <c r="F78" i="11"/>
  <c r="G78" i="11" s="1"/>
  <c r="C82" i="11" a="1"/>
  <c r="C82" i="11" s="1"/>
  <c r="L82" i="11" s="1"/>
  <c r="F82" i="11"/>
  <c r="G82" i="11" s="1"/>
  <c r="C96" i="11" a="1"/>
  <c r="C96" i="11" s="1"/>
  <c r="L96" i="11" s="1"/>
  <c r="F96" i="11"/>
  <c r="G96" i="11" s="1"/>
  <c r="C102" i="11" a="1"/>
  <c r="C102" i="11" s="1"/>
  <c r="L102" i="11" s="1"/>
  <c r="F102" i="11"/>
  <c r="G102" i="11" s="1"/>
  <c r="C116" i="11" a="1"/>
  <c r="C116" i="11" s="1"/>
  <c r="L116" i="11" s="1"/>
  <c r="F116" i="11"/>
  <c r="G116" i="11" s="1"/>
  <c r="C197" i="11" a="1"/>
  <c r="C197" i="11" s="1"/>
  <c r="L197" i="11" s="1"/>
  <c r="F197" i="11"/>
  <c r="G197" i="11" s="1"/>
  <c r="C200" i="11" a="1"/>
  <c r="C200" i="11" s="1"/>
  <c r="L200" i="11" s="1"/>
  <c r="F200" i="11"/>
  <c r="G200" i="11" s="1"/>
  <c r="C202" i="11" a="1"/>
  <c r="C202" i="11" s="1"/>
  <c r="L202" i="11" s="1"/>
  <c r="F202" i="11"/>
  <c r="G202" i="11" s="1"/>
  <c r="F206" i="11"/>
  <c r="G206" i="11" s="1"/>
  <c r="C206" i="11" a="1"/>
  <c r="C206" i="11" s="1"/>
  <c r="L206" i="11" s="1"/>
  <c r="F207" i="11"/>
  <c r="G207" i="11" s="1"/>
  <c r="C207" i="11" a="1"/>
  <c r="C207" i="11" s="1"/>
  <c r="L207" i="11" s="1"/>
  <c r="C218" i="11" a="1"/>
  <c r="C218" i="11" s="1"/>
  <c r="L218" i="11" s="1"/>
  <c r="F218" i="11"/>
  <c r="G218" i="11" s="1"/>
  <c r="C222" i="11" a="1"/>
  <c r="C222" i="11" s="1"/>
  <c r="L222" i="11" s="1"/>
  <c r="F222" i="11"/>
  <c r="G222" i="11" s="1"/>
  <c r="C240" i="11" a="1"/>
  <c r="C240" i="11" s="1"/>
  <c r="L240" i="11" s="1"/>
  <c r="F240" i="11"/>
  <c r="G240" i="11" s="1"/>
  <c r="F243" i="11"/>
  <c r="G243" i="11" s="1"/>
  <c r="C243" i="11" a="1"/>
  <c r="C243" i="11" s="1"/>
  <c r="L243" i="11" s="1"/>
  <c r="C248" i="11" a="1"/>
  <c r="C248" i="11" s="1"/>
  <c r="L248" i="11" s="1"/>
  <c r="F248" i="11"/>
  <c r="G248" i="11" s="1"/>
  <c r="F252" i="11"/>
  <c r="G252" i="11" s="1"/>
  <c r="C252" i="11" a="1"/>
  <c r="C252" i="11" s="1"/>
  <c r="L252" i="11" s="1"/>
  <c r="F256" i="11"/>
  <c r="G256" i="11" s="1"/>
  <c r="C256" i="11" a="1"/>
  <c r="C256" i="11" s="1"/>
  <c r="L256" i="11" s="1"/>
  <c r="F258" i="11"/>
  <c r="G258" i="11" s="1"/>
  <c r="C258" i="11" a="1"/>
  <c r="C258" i="11" s="1"/>
  <c r="L258" i="11" s="1"/>
  <c r="F261" i="11"/>
  <c r="G261" i="11" s="1"/>
  <c r="C261" i="11" a="1"/>
  <c r="C261" i="11" s="1"/>
  <c r="L261" i="11" s="1"/>
  <c r="F262" i="11"/>
  <c r="G262" i="11" s="1"/>
  <c r="C262" i="11" a="1"/>
  <c r="C262" i="11" s="1"/>
  <c r="L262" i="11" s="1"/>
  <c r="C266" i="11" a="1"/>
  <c r="C266" i="11" s="1"/>
  <c r="L266" i="11" s="1"/>
  <c r="F266" i="11"/>
  <c r="G266" i="11" s="1"/>
  <c r="C267" i="11" a="1"/>
  <c r="C267" i="11" s="1"/>
  <c r="L267" i="11" s="1"/>
  <c r="F267" i="11"/>
  <c r="G267" i="11" s="1"/>
  <c r="C274" i="11" a="1"/>
  <c r="C274" i="11" s="1"/>
  <c r="L274" i="11" s="1"/>
  <c r="F274" i="11"/>
  <c r="G274" i="11" s="1"/>
  <c r="C276" i="11" a="1"/>
  <c r="C276" i="11" s="1"/>
  <c r="L276" i="11" s="1"/>
  <c r="F276" i="11"/>
  <c r="G276" i="11" s="1"/>
  <c r="F278" i="11"/>
  <c r="G278" i="11" s="1"/>
  <c r="C278" i="11" a="1"/>
  <c r="C278" i="11" s="1"/>
  <c r="L278" i="11" s="1"/>
  <c r="C283" i="11" a="1"/>
  <c r="C283" i="11" s="1"/>
  <c r="L283" i="11" s="1"/>
  <c r="F283" i="11"/>
  <c r="G283" i="11" s="1"/>
  <c r="F289" i="11"/>
  <c r="G289" i="11" s="1"/>
  <c r="C289" i="11" a="1"/>
  <c r="C289" i="11" s="1"/>
  <c r="L289" i="11" s="1"/>
  <c r="C300" i="11" a="1"/>
  <c r="C300" i="11" s="1"/>
  <c r="L300" i="11" s="1"/>
  <c r="F300" i="11"/>
  <c r="G300" i="11" s="1"/>
  <c r="F479" i="11"/>
  <c r="G479" i="11" s="1"/>
  <c r="C479" i="11" a="1"/>
  <c r="C479" i="11" s="1"/>
  <c r="L479" i="11" s="1"/>
  <c r="C486" i="11" a="1"/>
  <c r="C486" i="11" s="1"/>
  <c r="L486" i="11" s="1"/>
  <c r="F486" i="11"/>
  <c r="G486" i="11" s="1"/>
  <c r="F488" i="11"/>
  <c r="G488" i="11" s="1"/>
  <c r="C488" i="11" a="1"/>
  <c r="C488" i="11" s="1"/>
  <c r="L488" i="11" s="1"/>
  <c r="F494" i="11"/>
  <c r="G494" i="11" s="1"/>
  <c r="C494" i="11" a="1"/>
  <c r="C494" i="11" s="1"/>
  <c r="L494" i="11" s="1"/>
  <c r="F509" i="11"/>
  <c r="G509" i="11" s="1"/>
  <c r="C509" i="11" a="1"/>
  <c r="C509" i="11" s="1"/>
  <c r="L509" i="11" s="1"/>
  <c r="C512" i="11" a="1"/>
  <c r="C512" i="11" s="1"/>
  <c r="L512" i="11" s="1"/>
  <c r="F512" i="11"/>
  <c r="G512" i="11" s="1"/>
  <c r="F515" i="11"/>
  <c r="G515" i="11" s="1"/>
  <c r="C515" i="11" a="1"/>
  <c r="C515" i="11" s="1"/>
  <c r="L515" i="11" s="1"/>
  <c r="C549" i="11" a="1"/>
  <c r="C549" i="11" s="1"/>
  <c r="L549" i="11" s="1"/>
  <c r="F549" i="11"/>
  <c r="G549" i="11" s="1"/>
  <c r="F553" i="11"/>
  <c r="G553" i="11" s="1"/>
  <c r="C553" i="11" a="1"/>
  <c r="C553" i="11" s="1"/>
  <c r="L553" i="11" s="1"/>
  <c r="C558" i="11" a="1"/>
  <c r="C558" i="11" s="1"/>
  <c r="L558" i="11" s="1"/>
  <c r="F558" i="11"/>
  <c r="G558" i="11" s="1"/>
  <c r="F588" i="11"/>
  <c r="G588" i="11" s="1"/>
  <c r="C588" i="11" a="1"/>
  <c r="C588" i="11" s="1"/>
  <c r="L588" i="11" s="1"/>
  <c r="C590" i="11" a="1"/>
  <c r="C590" i="11" s="1"/>
  <c r="L590" i="11" s="1"/>
  <c r="F590" i="11"/>
  <c r="G590" i="11" s="1"/>
  <c r="C594" i="11" a="1"/>
  <c r="C594" i="11" s="1"/>
  <c r="L594" i="11" s="1"/>
  <c r="F594" i="11"/>
  <c r="G594" i="11" s="1"/>
  <c r="F595" i="11"/>
  <c r="G595" i="11" s="1"/>
  <c r="C595" i="11" a="1"/>
  <c r="C595" i="11" s="1"/>
  <c r="L595" i="11" s="1"/>
  <c r="F599" i="11"/>
  <c r="G599" i="11" s="1"/>
  <c r="C599" i="11" a="1"/>
  <c r="C599" i="11" s="1"/>
  <c r="L599" i="11" s="1"/>
  <c r="F603" i="11"/>
  <c r="G603" i="11" s="1"/>
  <c r="C603" i="11" a="1"/>
  <c r="C603" i="11" s="1"/>
  <c r="L603" i="11" s="1"/>
  <c r="C637" i="11" a="1"/>
  <c r="C637" i="11" s="1"/>
  <c r="L637" i="11" s="1"/>
  <c r="F637" i="11"/>
  <c r="G637" i="11" s="1"/>
  <c r="F648" i="11"/>
  <c r="G648" i="11" s="1"/>
  <c r="C648" i="11" a="1"/>
  <c r="C648" i="11" s="1"/>
  <c r="L648" i="11" s="1"/>
  <c r="C714" i="11" a="1"/>
  <c r="C714" i="11" s="1"/>
  <c r="L714" i="11" s="1"/>
  <c r="F714" i="11"/>
  <c r="G714" i="11" s="1"/>
  <c r="C722" i="11" a="1"/>
  <c r="C722" i="11" s="1"/>
  <c r="L722" i="11" s="1"/>
  <c r="F722" i="11"/>
  <c r="G722" i="11" s="1"/>
  <c r="C724" i="11" a="1"/>
  <c r="C724" i="11" s="1"/>
  <c r="L724" i="11" s="1"/>
  <c r="F724" i="11"/>
  <c r="G724" i="11" s="1"/>
  <c r="C728" i="11" a="1"/>
  <c r="C728" i="11" s="1"/>
  <c r="L728" i="11" s="1"/>
  <c r="F728" i="11"/>
  <c r="G728" i="11" s="1"/>
  <c r="C738" i="11" a="1"/>
  <c r="C738" i="11" s="1"/>
  <c r="L738" i="11" s="1"/>
  <c r="F738" i="11"/>
  <c r="G738" i="11" s="1"/>
  <c r="F741" i="11"/>
  <c r="G741" i="11" s="1"/>
  <c r="C741" i="11" a="1"/>
  <c r="C741" i="11" s="1"/>
  <c r="L741" i="11" s="1"/>
  <c r="F747" i="11"/>
  <c r="G747" i="11" s="1"/>
  <c r="C747" i="11" a="1"/>
  <c r="C747" i="11" s="1"/>
  <c r="L747" i="11" s="1"/>
  <c r="F752" i="11"/>
  <c r="G752" i="11" s="1"/>
  <c r="C752" i="11" a="1"/>
  <c r="C752" i="11" s="1"/>
  <c r="L752" i="11" s="1"/>
  <c r="F774" i="11"/>
  <c r="G774" i="11" s="1"/>
  <c r="C774" i="11" a="1"/>
  <c r="C774" i="11" s="1"/>
  <c r="L774" i="11" s="1"/>
  <c r="F780" i="11"/>
  <c r="G780" i="11" s="1"/>
  <c r="C780" i="11" a="1"/>
  <c r="C780" i="11" s="1"/>
  <c r="L780" i="11" s="1"/>
  <c r="F783" i="11"/>
  <c r="G783" i="11" s="1"/>
  <c r="C783" i="11" a="1"/>
  <c r="C783" i="11" s="1"/>
  <c r="L783" i="11" s="1"/>
  <c r="F784" i="11"/>
  <c r="G784" i="11" s="1"/>
  <c r="C784" i="11" a="1"/>
  <c r="C784" i="11" s="1"/>
  <c r="L784" i="11" s="1"/>
  <c r="F787" i="11"/>
  <c r="G787" i="11" s="1"/>
  <c r="C787" i="11" a="1"/>
  <c r="C787" i="11" s="1"/>
  <c r="L787" i="11" s="1"/>
  <c r="F795" i="11"/>
  <c r="G795" i="11" s="1"/>
  <c r="C795" i="11" a="1"/>
  <c r="C795" i="11" s="1"/>
  <c r="L795" i="11" s="1"/>
  <c r="F799" i="11"/>
  <c r="G799" i="11" s="1"/>
  <c r="C799" i="11" a="1"/>
  <c r="C799" i="11" s="1"/>
  <c r="L799" i="11" s="1"/>
  <c r="F805" i="11"/>
  <c r="G805" i="11" s="1"/>
  <c r="C805" i="11" a="1"/>
  <c r="C805" i="11" s="1"/>
  <c r="L805" i="11" s="1"/>
  <c r="F809" i="11"/>
  <c r="G809" i="11" s="1"/>
  <c r="C809" i="11" a="1"/>
  <c r="C809" i="11" s="1"/>
  <c r="L809" i="11" s="1"/>
  <c r="F814" i="11"/>
  <c r="G814" i="11" s="1"/>
  <c r="C814" i="11" a="1"/>
  <c r="C814" i="11" s="1"/>
  <c r="L814" i="11" s="1"/>
  <c r="F819" i="11"/>
  <c r="G819" i="11" s="1"/>
  <c r="C819" i="11" a="1"/>
  <c r="C819" i="11" s="1"/>
  <c r="L819" i="11" s="1"/>
  <c r="F825" i="11"/>
  <c r="G825" i="11" s="1"/>
  <c r="C825" i="11" a="1"/>
  <c r="C825" i="11" s="1"/>
  <c r="L825" i="11" s="1"/>
  <c r="C831" i="11" a="1"/>
  <c r="C831" i="11" s="1"/>
  <c r="L831" i="11" s="1"/>
  <c r="F831" i="11"/>
  <c r="G831" i="11" s="1"/>
  <c r="F834" i="11"/>
  <c r="G834" i="11" s="1"/>
  <c r="C834" i="11" a="1"/>
  <c r="C834" i="11" s="1"/>
  <c r="L834" i="11" s="1"/>
  <c r="F836" i="11"/>
  <c r="G836" i="11" s="1"/>
  <c r="C836" i="11" a="1"/>
  <c r="C836" i="11" s="1"/>
  <c r="L836" i="11" s="1"/>
  <c r="C843" i="11" a="1"/>
  <c r="C843" i="11" s="1"/>
  <c r="L843" i="11" s="1"/>
  <c r="F843" i="11"/>
  <c r="G843" i="11" s="1"/>
  <c r="F852" i="11"/>
  <c r="G852" i="11" s="1"/>
  <c r="C852" i="11" a="1"/>
  <c r="C852" i="11" s="1"/>
  <c r="L852" i="11" s="1"/>
  <c r="F857" i="11"/>
  <c r="G857" i="11" s="1"/>
  <c r="C857" i="11" a="1"/>
  <c r="C857" i="11" s="1"/>
  <c r="L857" i="11" s="1"/>
  <c r="F864" i="11"/>
  <c r="G864" i="11" s="1"/>
  <c r="C864" i="11" a="1"/>
  <c r="C864" i="11" s="1"/>
  <c r="L864" i="11" s="1"/>
  <c r="F868" i="11"/>
  <c r="G868" i="11" s="1"/>
  <c r="C868" i="11" a="1"/>
  <c r="C868" i="11" s="1"/>
  <c r="L868" i="11" s="1"/>
  <c r="F875" i="11"/>
  <c r="G875" i="11" s="1"/>
  <c r="C875" i="11" a="1"/>
  <c r="C875" i="11" s="1"/>
  <c r="L875" i="11" s="1"/>
  <c r="F883" i="11"/>
  <c r="G883" i="11" s="1"/>
  <c r="C883" i="11" a="1"/>
  <c r="C883" i="11" s="1"/>
  <c r="L883" i="11" s="1"/>
  <c r="F889" i="11"/>
  <c r="G889" i="11" s="1"/>
  <c r="C889" i="11" a="1"/>
  <c r="C889" i="11" s="1"/>
  <c r="L889" i="11" s="1"/>
  <c r="F892" i="11"/>
  <c r="G892" i="11" s="1"/>
  <c r="C892" i="11" a="1"/>
  <c r="C892" i="11" s="1"/>
  <c r="L892" i="11" s="1"/>
  <c r="F1053" i="11"/>
  <c r="G1053" i="11" s="1"/>
  <c r="C1053" i="11" a="1"/>
  <c r="C1053" i="11" s="1"/>
  <c r="L1053" i="11" s="1"/>
  <c r="F1055" i="11"/>
  <c r="G1055" i="11" s="1"/>
  <c r="C1055" i="11" a="1"/>
  <c r="C1055" i="11" s="1"/>
  <c r="L1055" i="11" s="1"/>
  <c r="F1071" i="11"/>
  <c r="G1071" i="11" s="1"/>
  <c r="C1071" i="11" a="1"/>
  <c r="C1071" i="11" s="1"/>
  <c r="L1071" i="11" s="1"/>
  <c r="F1075" i="11"/>
  <c r="G1075" i="11" s="1"/>
  <c r="C1075" i="11" a="1"/>
  <c r="C1075" i="11" s="1"/>
  <c r="L1075" i="11" s="1"/>
  <c r="F1081" i="11"/>
  <c r="G1081" i="11" s="1"/>
  <c r="C1081" i="11" a="1"/>
  <c r="C1081" i="11" s="1"/>
  <c r="L1081" i="11" s="1"/>
  <c r="F1093" i="11"/>
  <c r="G1093" i="11" s="1"/>
  <c r="C1093" i="11" a="1"/>
  <c r="C1093" i="11" s="1"/>
  <c r="L1093" i="11" s="1"/>
  <c r="F1095" i="11"/>
  <c r="G1095" i="11" s="1"/>
  <c r="C1095" i="11" a="1"/>
  <c r="C1095" i="11" s="1"/>
  <c r="L1095" i="11" s="1"/>
  <c r="F1108" i="11"/>
  <c r="G1108" i="11" s="1"/>
  <c r="C1108" i="11" a="1"/>
  <c r="C1108" i="11" s="1"/>
  <c r="L1108" i="11" s="1"/>
  <c r="F1128" i="11"/>
  <c r="G1128" i="11" s="1"/>
  <c r="C1128" i="11" a="1"/>
  <c r="C1128" i="11" s="1"/>
  <c r="L1128" i="11" s="1"/>
  <c r="F1134" i="11"/>
  <c r="G1134" i="11" s="1"/>
  <c r="C1134" i="11" a="1"/>
  <c r="C1134" i="11" s="1"/>
  <c r="L1134" i="11" s="1"/>
  <c r="F1136" i="11"/>
  <c r="G1136" i="11" s="1"/>
  <c r="C1136" i="11" a="1"/>
  <c r="C1136" i="11" s="1"/>
  <c r="L1136" i="11" s="1"/>
  <c r="F1161" i="11"/>
  <c r="G1161" i="11" s="1"/>
  <c r="C1161" i="11" a="1"/>
  <c r="C1161" i="11" s="1"/>
  <c r="L1161" i="11" s="1"/>
  <c r="F1164" i="11"/>
  <c r="G1164" i="11" s="1"/>
  <c r="C1164" i="11" a="1"/>
  <c r="C1164" i="11" s="1"/>
  <c r="L1164" i="11" s="1"/>
  <c r="F1166" i="11"/>
  <c r="G1166" i="11" s="1"/>
  <c r="C1166" i="11" a="1"/>
  <c r="C1166" i="11" s="1"/>
  <c r="L1166" i="11" s="1"/>
  <c r="F1170" i="11"/>
  <c r="G1170" i="11" s="1"/>
  <c r="C1170" i="11" a="1"/>
  <c r="C1170" i="11" s="1"/>
  <c r="L1170" i="11" s="1"/>
  <c r="F1172" i="11"/>
  <c r="G1172" i="11" s="1"/>
  <c r="C1172" i="11" a="1"/>
  <c r="C1172" i="11" s="1"/>
  <c r="L1172" i="11" s="1"/>
  <c r="F1174" i="11"/>
  <c r="G1174" i="11" s="1"/>
  <c r="C1174" i="11" a="1"/>
  <c r="C1174" i="11" s="1"/>
  <c r="L1174" i="11" s="1"/>
  <c r="F1176" i="11"/>
  <c r="G1176" i="11" s="1"/>
  <c r="C1176" i="11" a="1"/>
  <c r="C1176" i="11" s="1"/>
  <c r="L1176" i="11" s="1"/>
  <c r="F1180" i="11"/>
  <c r="G1180" i="11" s="1"/>
  <c r="C1180" i="11" a="1"/>
  <c r="C1180" i="11" s="1"/>
  <c r="L1180" i="11" s="1"/>
  <c r="F1192" i="11"/>
  <c r="G1192" i="11" s="1"/>
  <c r="C1192" i="11" a="1"/>
  <c r="C1192" i="11" s="1"/>
  <c r="L1192" i="11" s="1"/>
  <c r="F1194" i="11"/>
  <c r="G1194" i="11" s="1"/>
  <c r="C1194" i="11" a="1"/>
  <c r="C1194" i="11" s="1"/>
  <c r="L1194" i="11" s="1"/>
  <c r="F1201" i="11"/>
  <c r="G1201" i="11" s="1"/>
  <c r="C1201" i="11" a="1"/>
  <c r="C1201" i="11" s="1"/>
  <c r="L1201" i="11" s="1"/>
  <c r="F1214" i="11"/>
  <c r="G1214" i="11" s="1"/>
  <c r="C1214" i="11" a="1"/>
  <c r="C1214" i="11" s="1"/>
  <c r="L1214" i="11" s="1"/>
  <c r="F1243" i="11"/>
  <c r="G1243" i="11" s="1"/>
  <c r="C1243" i="11" a="1"/>
  <c r="C1243" i="11" s="1"/>
  <c r="L1243" i="11" s="1"/>
  <c r="F1249" i="11"/>
  <c r="G1249" i="11" s="1"/>
  <c r="C1249" i="11" a="1"/>
  <c r="C1249" i="11" s="1"/>
  <c r="L1249" i="11" s="1"/>
  <c r="F1253" i="11"/>
  <c r="G1253" i="11" s="1"/>
  <c r="C1253" i="11" a="1"/>
  <c r="C1253" i="11" s="1"/>
  <c r="L1253" i="11" s="1"/>
  <c r="F1256" i="11"/>
  <c r="G1256" i="11" s="1"/>
  <c r="C1256" i="11" a="1"/>
  <c r="C1256" i="11" s="1"/>
  <c r="L1256" i="11" s="1"/>
  <c r="C1270" i="11" a="1"/>
  <c r="C1270" i="11" s="1"/>
  <c r="L1270" i="11" s="1"/>
  <c r="F1270" i="11"/>
  <c r="G1270" i="11" s="1"/>
  <c r="F1275" i="11"/>
  <c r="G1275" i="11" s="1"/>
  <c r="C1275" i="11" a="1"/>
  <c r="C1275" i="11" s="1"/>
  <c r="L1275" i="11" s="1"/>
  <c r="F1302" i="11"/>
  <c r="G1302" i="11" s="1"/>
  <c r="C1302" i="11" a="1"/>
  <c r="C1302" i="11" s="1"/>
  <c r="L1302" i="11" s="1"/>
  <c r="F1310" i="11"/>
  <c r="G1310" i="11" s="1"/>
  <c r="C1310" i="11" a="1"/>
  <c r="C1310" i="11" s="1"/>
  <c r="L1310" i="11" s="1"/>
  <c r="F1319" i="11"/>
  <c r="G1319" i="11" s="1"/>
  <c r="C1319" i="11" a="1"/>
  <c r="C1319" i="11" s="1"/>
  <c r="L1319" i="11" s="1"/>
  <c r="F1325" i="11"/>
  <c r="G1325" i="11" s="1"/>
  <c r="C1325" i="11" a="1"/>
  <c r="C1325" i="11" s="1"/>
  <c r="L1325" i="11" s="1"/>
  <c r="F1328" i="11"/>
  <c r="G1328" i="11" s="1"/>
  <c r="C1328" i="11" a="1"/>
  <c r="C1328" i="11" s="1"/>
  <c r="L1328" i="11" s="1"/>
  <c r="C1331" i="11" a="1"/>
  <c r="C1331" i="11" s="1"/>
  <c r="L1331" i="11" s="1"/>
  <c r="F1331" i="11"/>
  <c r="G1331" i="11" s="1"/>
  <c r="F1347" i="11"/>
  <c r="G1347" i="11" s="1"/>
  <c r="C1347" i="11" a="1"/>
  <c r="C1347" i="11" s="1"/>
  <c r="L1347" i="11" s="1"/>
  <c r="F1350" i="11"/>
  <c r="G1350" i="11" s="1"/>
  <c r="C1350" i="11" a="1"/>
  <c r="C1350" i="11" s="1"/>
  <c r="L1350" i="11" s="1"/>
  <c r="F1352" i="11"/>
  <c r="G1352" i="11" s="1"/>
  <c r="C1352" i="11" a="1"/>
  <c r="C1352" i="11" s="1"/>
  <c r="L1352" i="11" s="1"/>
  <c r="C1363" i="11" a="1"/>
  <c r="C1363" i="11" s="1"/>
  <c r="L1363" i="11" s="1"/>
  <c r="F1363" i="11"/>
  <c r="G1363" i="11" s="1"/>
  <c r="C1366" i="11" a="1"/>
  <c r="C1366" i="11" s="1"/>
  <c r="L1366" i="11" s="1"/>
  <c r="F1366" i="11"/>
  <c r="G1366" i="11" s="1"/>
  <c r="F1377" i="11"/>
  <c r="G1377" i="11" s="1"/>
  <c r="C1377" i="11" a="1"/>
  <c r="C1377" i="11" s="1"/>
  <c r="L1377" i="11" s="1"/>
  <c r="F1379" i="11"/>
  <c r="G1379" i="11" s="1"/>
  <c r="C1379" i="11" a="1"/>
  <c r="C1379" i="11" s="1"/>
  <c r="L1379" i="11" s="1"/>
  <c r="F1391" i="11"/>
  <c r="G1391" i="11" s="1"/>
  <c r="C1391" i="11" a="1"/>
  <c r="C1391" i="11" s="1"/>
  <c r="L1391" i="11" s="1"/>
  <c r="F1392" i="11"/>
  <c r="G1392" i="11" s="1"/>
  <c r="C1392" i="11" a="1"/>
  <c r="C1392" i="11" s="1"/>
  <c r="L1392" i="11" s="1"/>
  <c r="C1404" i="11" a="1"/>
  <c r="C1404" i="11" s="1"/>
  <c r="L1404" i="11" s="1"/>
  <c r="F1404" i="11"/>
  <c r="G1404" i="11" s="1"/>
  <c r="C1406" i="11" a="1"/>
  <c r="C1406" i="11" s="1"/>
  <c r="L1406" i="11" s="1"/>
  <c r="F1406" i="11"/>
  <c r="G1406" i="11" s="1"/>
  <c r="C1499" i="11" a="1"/>
  <c r="C1499" i="11" s="1"/>
  <c r="L1499" i="11" s="1"/>
  <c r="F1499" i="11"/>
  <c r="G1499" i="11" s="1"/>
  <c r="C1510" i="11" a="1"/>
  <c r="C1510" i="11" s="1"/>
  <c r="L1510" i="11" s="1"/>
  <c r="F1510" i="11"/>
  <c r="G1510" i="11" s="1"/>
  <c r="C1571" i="11" a="1"/>
  <c r="C1571" i="11" s="1"/>
  <c r="L1571" i="11" s="1"/>
  <c r="F1571" i="11"/>
  <c r="G1571" i="11" s="1"/>
  <c r="F1574" i="11"/>
  <c r="G1574" i="11" s="1"/>
  <c r="C1574" i="11" a="1"/>
  <c r="C1574" i="11" s="1"/>
  <c r="L1574" i="11" s="1"/>
  <c r="C1575" i="11" a="1"/>
  <c r="C1575" i="11" s="1"/>
  <c r="L1575" i="11" s="1"/>
  <c r="F1575" i="11"/>
  <c r="G1575" i="11" s="1"/>
  <c r="C1582" i="11" a="1"/>
  <c r="C1582" i="11" s="1"/>
  <c r="L1582" i="11" s="1"/>
  <c r="F1582" i="11"/>
  <c r="G1582" i="11" s="1"/>
  <c r="F1599" i="11"/>
  <c r="G1599" i="11" s="1"/>
  <c r="C1599" i="11" a="1"/>
  <c r="C1599" i="11" s="1"/>
  <c r="L1599" i="11" s="1"/>
  <c r="F1605" i="11"/>
  <c r="G1605" i="11" s="1"/>
  <c r="C1605" i="11" a="1"/>
  <c r="C1605" i="11" s="1"/>
  <c r="L1605" i="11" s="1"/>
  <c r="F1613" i="11"/>
  <c r="G1613" i="11" s="1"/>
  <c r="C1613" i="11" a="1"/>
  <c r="C1613" i="11" s="1"/>
  <c r="L1613" i="11" s="1"/>
  <c r="F1618" i="11"/>
  <c r="G1618" i="11" s="1"/>
  <c r="C1618" i="11" a="1"/>
  <c r="C1618" i="11" s="1"/>
  <c r="L1618" i="11" s="1"/>
  <c r="F1636" i="11"/>
  <c r="G1636" i="11" s="1"/>
  <c r="C1636" i="11" a="1"/>
  <c r="C1636" i="11" s="1"/>
  <c r="L1636" i="11" s="1"/>
  <c r="C2168" i="11" a="1"/>
  <c r="C2168" i="11" s="1"/>
  <c r="L2168" i="11" s="1"/>
  <c r="F2168" i="11"/>
  <c r="G2168" i="11" s="1"/>
  <c r="C2172" i="11" a="1"/>
  <c r="C2172" i="11" s="1"/>
  <c r="L2172" i="11" s="1"/>
  <c r="F2172" i="11"/>
  <c r="G2172" i="11" s="1"/>
  <c r="C2173" i="11" a="1"/>
  <c r="C2173" i="11" s="1"/>
  <c r="L2173" i="11" s="1"/>
  <c r="F2173" i="11"/>
  <c r="G2173" i="11" s="1"/>
  <c r="C2182" i="11" a="1"/>
  <c r="C2182" i="11" s="1"/>
  <c r="L2182" i="11" s="1"/>
  <c r="F2182" i="11"/>
  <c r="G2182" i="11" s="1"/>
  <c r="C2189" i="11" a="1"/>
  <c r="C2189" i="11" s="1"/>
  <c r="L2189" i="11" s="1"/>
  <c r="F2189" i="11"/>
  <c r="G2189" i="11" s="1"/>
  <c r="F2196" i="11"/>
  <c r="G2196" i="11" s="1"/>
  <c r="C2196" i="11" a="1"/>
  <c r="C2196" i="11" s="1"/>
  <c r="L2196" i="11" s="1"/>
  <c r="C2198" i="11" a="1"/>
  <c r="C2198" i="11" s="1"/>
  <c r="L2198" i="11" s="1"/>
  <c r="F2198" i="11"/>
  <c r="G2198" i="11" s="1"/>
  <c r="F2214" i="11"/>
  <c r="G2214" i="11" s="1"/>
  <c r="C2214" i="11" a="1"/>
  <c r="C2214" i="11" s="1"/>
  <c r="L2214" i="11" s="1"/>
  <c r="C2215" i="11" a="1"/>
  <c r="C2215" i="11" s="1"/>
  <c r="L2215" i="11" s="1"/>
  <c r="F2215" i="11"/>
  <c r="G2215" i="11" s="1"/>
  <c r="F2216" i="11"/>
  <c r="G2216" i="11" s="1"/>
  <c r="C2216" i="11" a="1"/>
  <c r="C2216" i="11" s="1"/>
  <c r="L2216" i="11" s="1"/>
  <c r="F2217" i="11"/>
  <c r="G2217" i="11" s="1"/>
  <c r="C2217" i="11" a="1"/>
  <c r="C2217" i="11" s="1"/>
  <c r="L2217" i="11" s="1"/>
  <c r="C2218" i="11" a="1"/>
  <c r="C2218" i="11" s="1"/>
  <c r="L2218" i="11" s="1"/>
  <c r="F2218" i="11"/>
  <c r="G2218" i="11" s="1"/>
  <c r="F2229" i="11"/>
  <c r="G2229" i="11" s="1"/>
  <c r="C2229" i="11" a="1"/>
  <c r="C2229" i="11" s="1"/>
  <c r="L2229" i="11" s="1"/>
  <c r="F2233" i="11"/>
  <c r="G2233" i="11" s="1"/>
  <c r="C2233" i="11" a="1"/>
  <c r="C2233" i="11" s="1"/>
  <c r="L2233" i="11" s="1"/>
  <c r="F2243" i="11"/>
  <c r="G2243" i="11" s="1"/>
  <c r="C2243" i="11" a="1"/>
  <c r="C2243" i="11" s="1"/>
  <c r="L2243" i="11" s="1"/>
  <c r="C2268" i="11" a="1"/>
  <c r="C2268" i="11" s="1"/>
  <c r="L2268" i="11" s="1"/>
  <c r="F2268" i="11"/>
  <c r="G2268" i="11" s="1"/>
  <c r="C2320" i="11" a="1"/>
  <c r="C2320" i="11" s="1"/>
  <c r="L2320" i="11" s="1"/>
  <c r="F2320" i="11"/>
  <c r="G2320" i="11" s="1"/>
  <c r="C2363" i="11" a="1"/>
  <c r="C2363" i="11" s="1"/>
  <c r="L2363" i="11" s="1"/>
  <c r="F2363" i="11"/>
  <c r="G2363" i="11" s="1"/>
  <c r="F2388" i="11"/>
  <c r="G2388" i="11" s="1"/>
  <c r="C2388" i="11" a="1"/>
  <c r="C2388" i="11" s="1"/>
  <c r="L2388" i="11" s="1"/>
  <c r="F2392" i="11"/>
  <c r="G2392" i="11" s="1"/>
  <c r="C2392" i="11" a="1"/>
  <c r="C2392" i="11" s="1"/>
  <c r="L2392" i="11" s="1"/>
  <c r="F2395" i="11"/>
  <c r="G2395" i="11" s="1"/>
  <c r="C2395" i="11" a="1"/>
  <c r="C2395" i="11" s="1"/>
  <c r="L2395" i="11" s="1"/>
  <c r="F2411" i="11"/>
  <c r="G2411" i="11" s="1"/>
  <c r="C2411" i="11" a="1"/>
  <c r="C2411" i="11" s="1"/>
  <c r="L2411" i="11" s="1"/>
  <c r="F2413" i="11"/>
  <c r="G2413" i="11" s="1"/>
  <c r="C2413" i="11" a="1"/>
  <c r="C2413" i="11" s="1"/>
  <c r="L2413" i="11" s="1"/>
  <c r="C101" i="11" a="1"/>
  <c r="C101" i="11" s="1"/>
  <c r="L101" i="11" s="1"/>
  <c r="F101" i="11"/>
  <c r="G101" i="11" s="1"/>
  <c r="F154" i="11"/>
  <c r="G154" i="11" s="1"/>
  <c r="C154" i="11" a="1"/>
  <c r="C154" i="11" s="1"/>
  <c r="L154" i="11" s="1"/>
  <c r="F203" i="11"/>
  <c r="G203" i="11" s="1"/>
  <c r="C203" i="11" a="1"/>
  <c r="C203" i="11" s="1"/>
  <c r="L203" i="11" s="1"/>
  <c r="F2426" i="11"/>
  <c r="G2426" i="11" s="1"/>
  <c r="C2426" i="11" a="1"/>
  <c r="C2426" i="11" s="1"/>
  <c r="L2426" i="11" s="1"/>
  <c r="F2447" i="11"/>
  <c r="G2447" i="11" s="1"/>
  <c r="C2447" i="11" a="1"/>
  <c r="C2447" i="11" s="1"/>
  <c r="L2447" i="11" s="1"/>
  <c r="F2452" i="11"/>
  <c r="G2452" i="11" s="1"/>
  <c r="C2452" i="11" a="1"/>
  <c r="C2452" i="11" s="1"/>
  <c r="L2452" i="11" s="1"/>
  <c r="F2455" i="11"/>
  <c r="G2455" i="11" s="1"/>
  <c r="C2455" i="11" a="1"/>
  <c r="C2455" i="11" s="1"/>
  <c r="L2455" i="11" s="1"/>
  <c r="F2460" i="11"/>
  <c r="G2460" i="11" s="1"/>
  <c r="C2460" i="11" a="1"/>
  <c r="C2460" i="11" s="1"/>
  <c r="L2460" i="11" s="1"/>
  <c r="F2469" i="11"/>
  <c r="G2469" i="11" s="1"/>
  <c r="C2469" i="11" a="1"/>
  <c r="C2469" i="11" s="1"/>
  <c r="L2469" i="11" s="1"/>
  <c r="F2475" i="11"/>
  <c r="G2475" i="11" s="1"/>
  <c r="C2475" i="11" a="1"/>
  <c r="C2475" i="11" s="1"/>
  <c r="L2475" i="11" s="1"/>
  <c r="F2479" i="11"/>
  <c r="G2479" i="11" s="1"/>
  <c r="C2479" i="11" a="1"/>
  <c r="C2479" i="11" s="1"/>
  <c r="L2479" i="11" s="1"/>
  <c r="F2482" i="11"/>
  <c r="G2482" i="11" s="1"/>
  <c r="C2482" i="11" a="1"/>
  <c r="C2482" i="11" s="1"/>
  <c r="L2482" i="11" s="1"/>
  <c r="F2485" i="11"/>
  <c r="G2485" i="11" s="1"/>
  <c r="C2485" i="11" a="1"/>
  <c r="C2485" i="11" s="1"/>
  <c r="L2485" i="11" s="1"/>
  <c r="F2487" i="11"/>
  <c r="G2487" i="11" s="1"/>
  <c r="C2487" i="11" a="1"/>
  <c r="C2487" i="11" s="1"/>
  <c r="L2487" i="11" s="1"/>
  <c r="F2505" i="11"/>
  <c r="G2505" i="11" s="1"/>
  <c r="C2505" i="11" a="1"/>
  <c r="C2505" i="11" s="1"/>
  <c r="L2505" i="11" s="1"/>
  <c r="F2507" i="11"/>
  <c r="G2507" i="11" s="1"/>
  <c r="C2507" i="11" a="1"/>
  <c r="C2507" i="11" s="1"/>
  <c r="L2507" i="11" s="1"/>
  <c r="F2515" i="11"/>
  <c r="G2515" i="11" s="1"/>
  <c r="C2515" i="11" a="1"/>
  <c r="C2515" i="11" s="1"/>
  <c r="L2515" i="11" s="1"/>
  <c r="F2554" i="11"/>
  <c r="G2554" i="11" s="1"/>
  <c r="C2554" i="11" a="1"/>
  <c r="C2554" i="11" s="1"/>
  <c r="L2554" i="11" s="1"/>
  <c r="F2556" i="11"/>
  <c r="G2556" i="11" s="1"/>
  <c r="C2556" i="11" a="1"/>
  <c r="C2556" i="11" s="1"/>
  <c r="L2556" i="11" s="1"/>
  <c r="C2563" i="11" a="1"/>
  <c r="C2563" i="11" s="1"/>
  <c r="L2563" i="11" s="1"/>
  <c r="F2563" i="11"/>
  <c r="G2563" i="11" s="1"/>
  <c r="F2574" i="11"/>
  <c r="G2574" i="11" s="1"/>
  <c r="C2574" i="11" a="1"/>
  <c r="C2574" i="11" s="1"/>
  <c r="L2574" i="11" s="1"/>
  <c r="C2593" i="11" a="1"/>
  <c r="C2593" i="11" s="1"/>
  <c r="L2593" i="11" s="1"/>
  <c r="F2593" i="11"/>
  <c r="G2593" i="11" s="1"/>
  <c r="C2596" i="11" a="1"/>
  <c r="C2596" i="11" s="1"/>
  <c r="L2596" i="11" s="1"/>
  <c r="F2596" i="11"/>
  <c r="G2596" i="11" s="1"/>
  <c r="F2598" i="11"/>
  <c r="G2598" i="11" s="1"/>
  <c r="C2598" i="11" a="1"/>
  <c r="C2598" i="11" s="1"/>
  <c r="L2598" i="11" s="1"/>
  <c r="C2601" i="11" a="1"/>
  <c r="C2601" i="11" s="1"/>
  <c r="L2601" i="11" s="1"/>
  <c r="F2601" i="11"/>
  <c r="G2601" i="11" s="1"/>
  <c r="C2603" i="11" a="1"/>
  <c r="C2603" i="11" s="1"/>
  <c r="L2603" i="11" s="1"/>
  <c r="F2603" i="11"/>
  <c r="G2603" i="11" s="1"/>
  <c r="C2609" i="11" a="1"/>
  <c r="C2609" i="11" s="1"/>
  <c r="L2609" i="11" s="1"/>
  <c r="F2609" i="11"/>
  <c r="G2609" i="11" s="1"/>
  <c r="F2613" i="11"/>
  <c r="G2613" i="11" s="1"/>
  <c r="C2613" i="11" a="1"/>
  <c r="C2613" i="11" s="1"/>
  <c r="L2613" i="11" s="1"/>
  <c r="C2621" i="11" a="1"/>
  <c r="C2621" i="11" s="1"/>
  <c r="L2621" i="11" s="1"/>
  <c r="F2621" i="11"/>
  <c r="G2621" i="11" s="1"/>
  <c r="F2624" i="11"/>
  <c r="G2624" i="11" s="1"/>
  <c r="C2624" i="11" a="1"/>
  <c r="C2624" i="11" s="1"/>
  <c r="L2624" i="11" s="1"/>
  <c r="C2652" i="11" a="1"/>
  <c r="C2652" i="11" s="1"/>
  <c r="L2652" i="11" s="1"/>
  <c r="F2652" i="11"/>
  <c r="G2652" i="11" s="1"/>
  <c r="F3005" i="11"/>
  <c r="G3005" i="11" s="1"/>
  <c r="C3005" i="11" a="1"/>
  <c r="C3005" i="11" s="1"/>
  <c r="L3005" i="11" s="1"/>
  <c r="F3009" i="11"/>
  <c r="G3009" i="11" s="1"/>
  <c r="C3009" i="11" a="1"/>
  <c r="C3009" i="11" s="1"/>
  <c r="L3009" i="11" s="1"/>
  <c r="F3099" i="11"/>
  <c r="G3099" i="11" s="1"/>
  <c r="C3099" i="11" a="1"/>
  <c r="C3099" i="11" s="1"/>
  <c r="L3099" i="11" s="1"/>
  <c r="F3103" i="11"/>
  <c r="G3103" i="11" s="1"/>
  <c r="C3103" i="11" a="1"/>
  <c r="C3103" i="11" s="1"/>
  <c r="L3103" i="11" s="1"/>
  <c r="F3127" i="11"/>
  <c r="G3127" i="11" s="1"/>
  <c r="C3127" i="11" a="1"/>
  <c r="C3127" i="11" s="1"/>
  <c r="L3127" i="11" s="1"/>
  <c r="F3138" i="11"/>
  <c r="G3138" i="11" s="1"/>
  <c r="C3138" i="11" a="1"/>
  <c r="C3138" i="11" s="1"/>
  <c r="L3138" i="11" s="1"/>
  <c r="F3143" i="11"/>
  <c r="G3143" i="11" s="1"/>
  <c r="C3143" i="11" a="1"/>
  <c r="C3143" i="11" s="1"/>
  <c r="L3143" i="11" s="1"/>
  <c r="F3158" i="11"/>
  <c r="G3158" i="11" s="1"/>
  <c r="C3158" i="11" a="1"/>
  <c r="C3158" i="11" s="1"/>
  <c r="L3158" i="11" s="1"/>
  <c r="F3170" i="11"/>
  <c r="G3170" i="11" s="1"/>
  <c r="C3170" i="11" a="1"/>
  <c r="C3170" i="11" s="1"/>
  <c r="L3170" i="11" s="1"/>
  <c r="F3172" i="11"/>
  <c r="G3172" i="11" s="1"/>
  <c r="C3172" i="11" a="1"/>
  <c r="C3172" i="11" s="1"/>
  <c r="L3172" i="11" s="1"/>
  <c r="F3176" i="11"/>
  <c r="G3176" i="11" s="1"/>
  <c r="C3176" i="11" a="1"/>
  <c r="C3176" i="11" s="1"/>
  <c r="L3176" i="11" s="1"/>
  <c r="F3190" i="11"/>
  <c r="G3190" i="11" s="1"/>
  <c r="C3190" i="11" a="1"/>
  <c r="C3190" i="11" s="1"/>
  <c r="L3190" i="11" s="1"/>
  <c r="F3199" i="11"/>
  <c r="G3199" i="11" s="1"/>
  <c r="C3199" i="11" a="1"/>
  <c r="C3199" i="11" s="1"/>
  <c r="L3199" i="11" s="1"/>
  <c r="F3203" i="11"/>
  <c r="G3203" i="11" s="1"/>
  <c r="C3203" i="11" a="1"/>
  <c r="C3203" i="11" s="1"/>
  <c r="L3203" i="11" s="1"/>
  <c r="C3213" i="11" a="1"/>
  <c r="C3213" i="11" s="1"/>
  <c r="L3213" i="11" s="1"/>
  <c r="F3213" i="11"/>
  <c r="G3213" i="11" s="1"/>
  <c r="F3221" i="11"/>
  <c r="G3221" i="11" s="1"/>
  <c r="C3221" i="11" a="1"/>
  <c r="C3221" i="11" s="1"/>
  <c r="L3221" i="11" s="1"/>
  <c r="C3224" i="11" a="1"/>
  <c r="C3224" i="11" s="1"/>
  <c r="L3224" i="11" s="1"/>
  <c r="F3224" i="11"/>
  <c r="G3224" i="11" s="1"/>
  <c r="F3228" i="11"/>
  <c r="G3228" i="11" s="1"/>
  <c r="C3228" i="11" a="1"/>
  <c r="C3228" i="11" s="1"/>
  <c r="L3228" i="11" s="1"/>
  <c r="C3240" i="11" a="1"/>
  <c r="C3240" i="11" s="1"/>
  <c r="L3240" i="11" s="1"/>
  <c r="F3240" i="11"/>
  <c r="G3240" i="11" s="1"/>
  <c r="C3244" i="11" a="1"/>
  <c r="C3244" i="11" s="1"/>
  <c r="L3244" i="11" s="1"/>
  <c r="F3244" i="11"/>
  <c r="G3244" i="11" s="1"/>
  <c r="C3474" i="11" a="1"/>
  <c r="C3474" i="11" s="1"/>
  <c r="L3474" i="11" s="1"/>
  <c r="F3474" i="11"/>
  <c r="G3474" i="11" s="1"/>
  <c r="C3478" i="11" a="1"/>
  <c r="C3478" i="11" s="1"/>
  <c r="L3478" i="11" s="1"/>
  <c r="F3478" i="11"/>
  <c r="G3478" i="11" s="1"/>
  <c r="C3483" i="11" a="1"/>
  <c r="C3483" i="11" s="1"/>
  <c r="L3483" i="11" s="1"/>
  <c r="F3483" i="11"/>
  <c r="G3483" i="11" s="1"/>
  <c r="F3485" i="11"/>
  <c r="G3485" i="11" s="1"/>
  <c r="C3485" i="11" a="1"/>
  <c r="C3485" i="11" s="1"/>
  <c r="L3485" i="11" s="1"/>
  <c r="F3843" i="11"/>
  <c r="G3843" i="11" s="1"/>
  <c r="C3843" i="11" a="1"/>
  <c r="C3843" i="11" s="1"/>
  <c r="L3843" i="11" s="1"/>
  <c r="F3851" i="11"/>
  <c r="G3851" i="11" s="1"/>
  <c r="C3851" i="11" a="1"/>
  <c r="C3851" i="11" s="1"/>
  <c r="L3851" i="11" s="1"/>
  <c r="F3856" i="11"/>
  <c r="G3856" i="11" s="1"/>
  <c r="C3856" i="11" a="1"/>
  <c r="C3856" i="11" s="1"/>
  <c r="L3856" i="11" s="1"/>
  <c r="F3876" i="11"/>
  <c r="G3876" i="11" s="1"/>
  <c r="C3876" i="11" a="1"/>
  <c r="C3876" i="11" s="1"/>
  <c r="L3876" i="11" s="1"/>
  <c r="F3877" i="11"/>
  <c r="G3877" i="11" s="1"/>
  <c r="C3877" i="11" a="1"/>
  <c r="C3877" i="11" s="1"/>
  <c r="L3877" i="11" s="1"/>
  <c r="F3889" i="11"/>
  <c r="G3889" i="11" s="1"/>
  <c r="C3889" i="11" a="1"/>
  <c r="C3889" i="11" s="1"/>
  <c r="L3889" i="11" s="1"/>
  <c r="F4810" i="11"/>
  <c r="G4810" i="11" s="1"/>
  <c r="C4810" i="11" a="1"/>
  <c r="C4810" i="11" s="1"/>
  <c r="L4810" i="11" s="1"/>
  <c r="F4833" i="11"/>
  <c r="G4833" i="11" s="1"/>
  <c r="C4833" i="11" a="1"/>
  <c r="C4833" i="11" s="1"/>
  <c r="L4833" i="11" s="1"/>
  <c r="F4839" i="11"/>
  <c r="G4839" i="11" s="1"/>
  <c r="C4839" i="11" a="1"/>
  <c r="C4839" i="11" s="1"/>
  <c r="L4839" i="11" s="1"/>
  <c r="C4856" i="11" a="1"/>
  <c r="C4856" i="11" s="1"/>
  <c r="L4856" i="11" s="1"/>
  <c r="F4856" i="11"/>
  <c r="G4856" i="11" s="1"/>
  <c r="C4857" i="11" a="1"/>
  <c r="C4857" i="11" s="1"/>
  <c r="L4857" i="11" s="1"/>
  <c r="F4857" i="11"/>
  <c r="G4857" i="11" s="1"/>
  <c r="C4864" i="11" a="1"/>
  <c r="C4864" i="11" s="1"/>
  <c r="L4864" i="11" s="1"/>
  <c r="F4864" i="11"/>
  <c r="G4864" i="11" s="1"/>
  <c r="C4868" i="11" a="1"/>
  <c r="C4868" i="11" s="1"/>
  <c r="L4868" i="11" s="1"/>
  <c r="F4868" i="11"/>
  <c r="G4868" i="11" s="1"/>
  <c r="C4976" i="11" a="1"/>
  <c r="C4976" i="11" s="1"/>
  <c r="L4976" i="11" s="1"/>
  <c r="F4976" i="11"/>
  <c r="G4976" i="11" s="1"/>
  <c r="F9" i="11"/>
  <c r="G9" i="11" s="1"/>
  <c r="C9" i="11" a="1"/>
  <c r="C9" i="11" s="1"/>
  <c r="L9" i="11" s="1"/>
  <c r="F7" i="11"/>
  <c r="G7" i="11" s="1"/>
  <c r="C7" i="11" a="1"/>
  <c r="C7" i="11" s="1"/>
  <c r="L7" i="11" s="1"/>
  <c r="F22" i="11"/>
  <c r="G22" i="11" s="1"/>
  <c r="C22" i="11" a="1"/>
  <c r="C22" i="11" s="1"/>
  <c r="L22" i="11" s="1"/>
  <c r="F24" i="11"/>
  <c r="G24" i="11" s="1"/>
  <c r="C24" i="11" a="1"/>
  <c r="C24" i="11" s="1"/>
  <c r="L24" i="11" s="1"/>
  <c r="C27" i="11" a="1"/>
  <c r="C27" i="11" s="1"/>
  <c r="L27" i="11" s="1"/>
  <c r="F27" i="11"/>
  <c r="G27" i="11" s="1"/>
  <c r="F28" i="11"/>
  <c r="G28" i="11" s="1"/>
  <c r="C28" i="11" a="1"/>
  <c r="C28" i="11" s="1"/>
  <c r="L28" i="11" s="1"/>
  <c r="F35" i="11"/>
  <c r="G35" i="11" s="1"/>
  <c r="C35" i="11" a="1"/>
  <c r="C35" i="11" s="1"/>
  <c r="L35" i="11" s="1"/>
  <c r="F36" i="11"/>
  <c r="G36" i="11" s="1"/>
  <c r="C36" i="11" a="1"/>
  <c r="C36" i="11" s="1"/>
  <c r="L36" i="11" s="1"/>
  <c r="C37" i="11" a="1"/>
  <c r="C37" i="11" s="1"/>
  <c r="L37" i="11" s="1"/>
  <c r="F37" i="11"/>
  <c r="G37" i="11" s="1"/>
  <c r="C40" i="11" a="1"/>
  <c r="C40" i="11" s="1"/>
  <c r="L40" i="11" s="1"/>
  <c r="F40" i="11"/>
  <c r="G40" i="11" s="1"/>
  <c r="C44" i="11" a="1"/>
  <c r="C44" i="11" s="1"/>
  <c r="L44" i="11" s="1"/>
  <c r="F44" i="11"/>
  <c r="G44" i="11" s="1"/>
  <c r="C48" i="11" a="1"/>
  <c r="C48" i="11" s="1"/>
  <c r="L48" i="11" s="1"/>
  <c r="F48" i="11"/>
  <c r="G48" i="11" s="1"/>
  <c r="C59" i="11" a="1"/>
  <c r="C59" i="11" s="1"/>
  <c r="L59" i="11" s="1"/>
  <c r="F59" i="11"/>
  <c r="G59" i="11" s="1"/>
  <c r="F62" i="11"/>
  <c r="G62" i="11" s="1"/>
  <c r="C62" i="11" a="1"/>
  <c r="C62" i="11" s="1"/>
  <c r="L62" i="11" s="1"/>
  <c r="F68" i="11"/>
  <c r="G68" i="11" s="1"/>
  <c r="C68" i="11" a="1"/>
  <c r="C68" i="11" s="1"/>
  <c r="L68" i="11" s="1"/>
  <c r="F70" i="11"/>
  <c r="G70" i="11" s="1"/>
  <c r="C70" i="11" a="1"/>
  <c r="C70" i="11" s="1"/>
  <c r="L70" i="11" s="1"/>
  <c r="F73" i="11"/>
  <c r="G73" i="11" s="1"/>
  <c r="C73" i="11" a="1"/>
  <c r="C73" i="11" s="1"/>
  <c r="L73" i="11" s="1"/>
  <c r="F81" i="11"/>
  <c r="G81" i="11" s="1"/>
  <c r="C81" i="11" a="1"/>
  <c r="C81" i="11" s="1"/>
  <c r="L81" i="11" s="1"/>
  <c r="F85" i="11"/>
  <c r="G85" i="11" s="1"/>
  <c r="C85" i="11" a="1"/>
  <c r="C85" i="11" s="1"/>
  <c r="L85" i="11" s="1"/>
  <c r="C88" i="11" a="1"/>
  <c r="C88" i="11" s="1"/>
  <c r="L88" i="11" s="1"/>
  <c r="F88" i="11"/>
  <c r="G88" i="11" s="1"/>
  <c r="F91" i="11"/>
  <c r="G91" i="11" s="1"/>
  <c r="C91" i="11" a="1"/>
  <c r="C91" i="11" s="1"/>
  <c r="L91" i="11" s="1"/>
  <c r="F93" i="11"/>
  <c r="G93" i="11" s="1"/>
  <c r="C93" i="11" a="1"/>
  <c r="C93" i="11" s="1"/>
  <c r="L93" i="11" s="1"/>
  <c r="F104" i="11"/>
  <c r="G104" i="11" s="1"/>
  <c r="C104" i="11" a="1"/>
  <c r="C104" i="11" s="1"/>
  <c r="L104" i="11" s="1"/>
  <c r="F107" i="11"/>
  <c r="G107" i="11" s="1"/>
  <c r="C107" i="11" a="1"/>
  <c r="C107" i="11" s="1"/>
  <c r="L107" i="11" s="1"/>
  <c r="F111" i="11"/>
  <c r="G111" i="11" s="1"/>
  <c r="C111" i="11" a="1"/>
  <c r="C111" i="11" s="1"/>
  <c r="L111" i="11" s="1"/>
  <c r="F131" i="11"/>
  <c r="G131" i="11" s="1"/>
  <c r="C131" i="11" a="1"/>
  <c r="C131" i="11" s="1"/>
  <c r="L131" i="11" s="1"/>
  <c r="F148" i="11"/>
  <c r="G148" i="11" s="1"/>
  <c r="C148" i="11" a="1"/>
  <c r="C148" i="11" s="1"/>
  <c r="L148" i="11" s="1"/>
  <c r="F151" i="11"/>
  <c r="G151" i="11" s="1"/>
  <c r="C151" i="11" a="1"/>
  <c r="C151" i="11" s="1"/>
  <c r="L151" i="11" s="1"/>
  <c r="F153" i="11"/>
  <c r="G153" i="11" s="1"/>
  <c r="C153" i="11" a="1"/>
  <c r="C153" i="11" s="1"/>
  <c r="L153" i="11" s="1"/>
  <c r="F158" i="11"/>
  <c r="G158" i="11" s="1"/>
  <c r="C158" i="11" a="1"/>
  <c r="C158" i="11" s="1"/>
  <c r="L158" i="11" s="1"/>
  <c r="F159" i="11"/>
  <c r="G159" i="11" s="1"/>
  <c r="C159" i="11" a="1"/>
  <c r="C159" i="11" s="1"/>
  <c r="L159" i="11" s="1"/>
  <c r="F163" i="11"/>
  <c r="G163" i="11" s="1"/>
  <c r="C163" i="11" a="1"/>
  <c r="C163" i="11" s="1"/>
  <c r="L163" i="11" s="1"/>
  <c r="F234" i="11"/>
  <c r="G234" i="11" s="1"/>
  <c r="C234" i="11" a="1"/>
  <c r="C234" i="11" s="1"/>
  <c r="L234" i="11" s="1"/>
  <c r="F239" i="11"/>
  <c r="G239" i="11" s="1"/>
  <c r="C239" i="11" a="1"/>
  <c r="C239" i="11" s="1"/>
  <c r="L239" i="11" s="1"/>
  <c r="F307" i="11"/>
  <c r="G307" i="11" s="1"/>
  <c r="C307" i="11" a="1"/>
  <c r="C307" i="11" s="1"/>
  <c r="L307" i="11" s="1"/>
  <c r="C312" i="11" a="1"/>
  <c r="C312" i="11" s="1"/>
  <c r="L312" i="11" s="1"/>
  <c r="F312" i="11"/>
  <c r="G312" i="11" s="1"/>
  <c r="C315" i="11" a="1"/>
  <c r="C315" i="11" s="1"/>
  <c r="L315" i="11" s="1"/>
  <c r="F315" i="11"/>
  <c r="G315" i="11" s="1"/>
  <c r="C319" i="11" a="1"/>
  <c r="C319" i="11" s="1"/>
  <c r="L319" i="11" s="1"/>
  <c r="F319" i="11"/>
  <c r="G319" i="11" s="1"/>
  <c r="C321" i="11" a="1"/>
  <c r="C321" i="11" s="1"/>
  <c r="L321" i="11" s="1"/>
  <c r="F321" i="11"/>
  <c r="G321" i="11" s="1"/>
  <c r="C336" i="11" a="1"/>
  <c r="C336" i="11" s="1"/>
  <c r="L336" i="11" s="1"/>
  <c r="F336" i="11"/>
  <c r="G336" i="11" s="1"/>
  <c r="F497" i="11"/>
  <c r="G497" i="11" s="1"/>
  <c r="C497" i="11" a="1"/>
  <c r="C497" i="11" s="1"/>
  <c r="L497" i="11" s="1"/>
  <c r="F498" i="11"/>
  <c r="G498" i="11" s="1"/>
  <c r="C498" i="11" a="1"/>
  <c r="C498" i="11" s="1"/>
  <c r="L498" i="11" s="1"/>
  <c r="F499" i="11"/>
  <c r="G499" i="11" s="1"/>
  <c r="C499" i="11" a="1"/>
  <c r="C499" i="11" s="1"/>
  <c r="L499" i="11" s="1"/>
  <c r="F502" i="11"/>
  <c r="G502" i="11" s="1"/>
  <c r="C502" i="11" a="1"/>
  <c r="C502" i="11" s="1"/>
  <c r="L502" i="11" s="1"/>
  <c r="F518" i="11"/>
  <c r="G518" i="11" s="1"/>
  <c r="C518" i="11" a="1"/>
  <c r="C518" i="11" s="1"/>
  <c r="L518" i="11" s="1"/>
  <c r="F524" i="11"/>
  <c r="G524" i="11" s="1"/>
  <c r="C524" i="11" a="1"/>
  <c r="C524" i="11" s="1"/>
  <c r="L524" i="11" s="1"/>
  <c r="F532" i="11"/>
  <c r="G532" i="11" s="1"/>
  <c r="C532" i="11" a="1"/>
  <c r="C532" i="11" s="1"/>
  <c r="L532" i="11" s="1"/>
  <c r="C536" i="11" a="1"/>
  <c r="C536" i="11" s="1"/>
  <c r="L536" i="11" s="1"/>
  <c r="F536" i="11"/>
  <c r="G536" i="11" s="1"/>
  <c r="C623" i="11" a="1"/>
  <c r="C623" i="11" s="1"/>
  <c r="L623" i="11" s="1"/>
  <c r="F623" i="11"/>
  <c r="G623" i="11" s="1"/>
  <c r="C703" i="11" a="1"/>
  <c r="C703" i="11" s="1"/>
  <c r="L703" i="11" s="1"/>
  <c r="F703" i="11"/>
  <c r="G703" i="11" s="1"/>
  <c r="C705" i="11" a="1"/>
  <c r="C705" i="11" s="1"/>
  <c r="L705" i="11" s="1"/>
  <c r="F705" i="11"/>
  <c r="G705" i="11" s="1"/>
  <c r="C708" i="11" a="1"/>
  <c r="C708" i="11" s="1"/>
  <c r="L708" i="11" s="1"/>
  <c r="F708" i="11"/>
  <c r="G708" i="11" s="1"/>
  <c r="F711" i="11"/>
  <c r="G711" i="11" s="1"/>
  <c r="C711" i="11" a="1"/>
  <c r="C711" i="11" s="1"/>
  <c r="L711" i="11" s="1"/>
  <c r="F735" i="11"/>
  <c r="G735" i="11" s="1"/>
  <c r="C735" i="11" a="1"/>
  <c r="C735" i="11" s="1"/>
  <c r="L735" i="11" s="1"/>
  <c r="F744" i="11"/>
  <c r="G744" i="11" s="1"/>
  <c r="C744" i="11" a="1"/>
  <c r="C744" i="11" s="1"/>
  <c r="L744" i="11" s="1"/>
  <c r="C753" i="11" a="1"/>
  <c r="C753" i="11" s="1"/>
  <c r="L753" i="11" s="1"/>
  <c r="F753" i="11"/>
  <c r="G753" i="11" s="1"/>
  <c r="F759" i="11"/>
  <c r="G759" i="11" s="1"/>
  <c r="C759" i="11" a="1"/>
  <c r="C759" i="11" s="1"/>
  <c r="L759" i="11" s="1"/>
  <c r="F764" i="11"/>
  <c r="G764" i="11" s="1"/>
  <c r="C764" i="11" a="1"/>
  <c r="C764" i="11" s="1"/>
  <c r="L764" i="11" s="1"/>
  <c r="F778" i="11"/>
  <c r="G778" i="11" s="1"/>
  <c r="C778" i="11" a="1"/>
  <c r="C778" i="11" s="1"/>
  <c r="L778" i="11" s="1"/>
  <c r="F786" i="11"/>
  <c r="G786" i="11" s="1"/>
  <c r="C786" i="11" a="1"/>
  <c r="C786" i="11" s="1"/>
  <c r="L786" i="11" s="1"/>
  <c r="F792" i="11"/>
  <c r="G792" i="11" s="1"/>
  <c r="C792" i="11" a="1"/>
  <c r="C792" i="11" s="1"/>
  <c r="L792" i="11" s="1"/>
  <c r="F794" i="11"/>
  <c r="G794" i="11" s="1"/>
  <c r="C794" i="11" a="1"/>
  <c r="C794" i="11" s="1"/>
  <c r="L794" i="11" s="1"/>
  <c r="F796" i="11"/>
  <c r="G796" i="11" s="1"/>
  <c r="C796" i="11" a="1"/>
  <c r="C796" i="11" s="1"/>
  <c r="L796" i="11" s="1"/>
  <c r="F802" i="11"/>
  <c r="G802" i="11" s="1"/>
  <c r="C802" i="11" a="1"/>
  <c r="C802" i="11" s="1"/>
  <c r="L802" i="11" s="1"/>
  <c r="F824" i="11"/>
  <c r="G824" i="11" s="1"/>
  <c r="C824" i="11" a="1"/>
  <c r="C824" i="11" s="1"/>
  <c r="L824" i="11" s="1"/>
  <c r="F829" i="11"/>
  <c r="G829" i="11" s="1"/>
  <c r="C829" i="11" a="1"/>
  <c r="C829" i="11" s="1"/>
  <c r="L829" i="11" s="1"/>
  <c r="F837" i="11"/>
  <c r="G837" i="11" s="1"/>
  <c r="C837" i="11" a="1"/>
  <c r="C837" i="11" s="1"/>
  <c r="L837" i="11" s="1"/>
  <c r="F841" i="11"/>
  <c r="G841" i="11" s="1"/>
  <c r="C841" i="11" a="1"/>
  <c r="C841" i="11" s="1"/>
  <c r="L841" i="11" s="1"/>
  <c r="F847" i="11"/>
  <c r="G847" i="11" s="1"/>
  <c r="C847" i="11" a="1"/>
  <c r="C847" i="11" s="1"/>
  <c r="L847" i="11" s="1"/>
  <c r="F849" i="11"/>
  <c r="G849" i="11" s="1"/>
  <c r="C849" i="11" a="1"/>
  <c r="C849" i="11" s="1"/>
  <c r="L849" i="11" s="1"/>
  <c r="F859" i="11"/>
  <c r="G859" i="11" s="1"/>
  <c r="C859" i="11" a="1"/>
  <c r="C859" i="11" s="1"/>
  <c r="L859" i="11" s="1"/>
  <c r="F862" i="11"/>
  <c r="G862" i="11" s="1"/>
  <c r="C862" i="11" a="1"/>
  <c r="C862" i="11" s="1"/>
  <c r="L862" i="11" s="1"/>
  <c r="F869" i="11"/>
  <c r="G869" i="11" s="1"/>
  <c r="C869" i="11" a="1"/>
  <c r="C869" i="11" s="1"/>
  <c r="L869" i="11" s="1"/>
  <c r="F874" i="11"/>
  <c r="G874" i="11" s="1"/>
  <c r="C874" i="11" a="1"/>
  <c r="C874" i="11" s="1"/>
  <c r="L874" i="11" s="1"/>
  <c r="F879" i="11"/>
  <c r="G879" i="11" s="1"/>
  <c r="C879" i="11" a="1"/>
  <c r="C879" i="11" s="1"/>
  <c r="L879" i="11" s="1"/>
  <c r="F881" i="11"/>
  <c r="G881" i="11" s="1"/>
  <c r="C881" i="11" a="1"/>
  <c r="C881" i="11" s="1"/>
  <c r="L881" i="11" s="1"/>
  <c r="F887" i="11"/>
  <c r="G887" i="11" s="1"/>
  <c r="C887" i="11" a="1"/>
  <c r="C887" i="11" s="1"/>
  <c r="L887" i="11" s="1"/>
  <c r="F894" i="11"/>
  <c r="G894" i="11" s="1"/>
  <c r="C894" i="11" a="1"/>
  <c r="C894" i="11" s="1"/>
  <c r="L894" i="11" s="1"/>
  <c r="F896" i="11"/>
  <c r="G896" i="11" s="1"/>
  <c r="C896" i="11" a="1"/>
  <c r="C896" i="11" s="1"/>
  <c r="L896" i="11" s="1"/>
  <c r="F899" i="11"/>
  <c r="G899" i="11" s="1"/>
  <c r="C899" i="11" a="1"/>
  <c r="C899" i="11" s="1"/>
  <c r="L899" i="11" s="1"/>
  <c r="F904" i="11"/>
  <c r="G904" i="11" s="1"/>
  <c r="C904" i="11" a="1"/>
  <c r="C904" i="11" s="1"/>
  <c r="L904" i="11" s="1"/>
  <c r="F905" i="11"/>
  <c r="G905" i="11" s="1"/>
  <c r="C905" i="11" a="1"/>
  <c r="C905" i="11" s="1"/>
  <c r="L905" i="11" s="1"/>
  <c r="F907" i="11"/>
  <c r="G907" i="11" s="1"/>
  <c r="C907" i="11" a="1"/>
  <c r="C907" i="11" s="1"/>
  <c r="L907" i="11" s="1"/>
  <c r="C911" i="11" a="1"/>
  <c r="C911" i="11" s="1"/>
  <c r="L911" i="11" s="1"/>
  <c r="F911" i="11"/>
  <c r="G911" i="11" s="1"/>
  <c r="C925" i="11" a="1"/>
  <c r="C925" i="11" s="1"/>
  <c r="L925" i="11" s="1"/>
  <c r="F925" i="11"/>
  <c r="G925" i="11" s="1"/>
  <c r="C1052" i="11" a="1"/>
  <c r="C1052" i="11" s="1"/>
  <c r="L1052" i="11" s="1"/>
  <c r="F1052" i="11"/>
  <c r="G1052" i="11" s="1"/>
  <c r="C1056" i="11" a="1"/>
  <c r="C1056" i="11" s="1"/>
  <c r="L1056" i="11" s="1"/>
  <c r="F1056" i="11"/>
  <c r="G1056" i="11" s="1"/>
  <c r="F1059" i="11"/>
  <c r="G1059" i="11" s="1"/>
  <c r="C1059" i="11" a="1"/>
  <c r="C1059" i="11" s="1"/>
  <c r="L1059" i="11" s="1"/>
  <c r="F1066" i="11"/>
  <c r="G1066" i="11" s="1"/>
  <c r="C1066" i="11" a="1"/>
  <c r="C1066" i="11" s="1"/>
  <c r="L1066" i="11" s="1"/>
  <c r="F1073" i="11"/>
  <c r="G1073" i="11" s="1"/>
  <c r="C1073" i="11" a="1"/>
  <c r="C1073" i="11" s="1"/>
  <c r="L1073" i="11" s="1"/>
  <c r="F1078" i="11"/>
  <c r="G1078" i="11" s="1"/>
  <c r="C1078" i="11" a="1"/>
  <c r="C1078" i="11" s="1"/>
  <c r="L1078" i="11" s="1"/>
  <c r="F1084" i="11"/>
  <c r="G1084" i="11" s="1"/>
  <c r="C1084" i="11" a="1"/>
  <c r="C1084" i="11" s="1"/>
  <c r="L1084" i="11" s="1"/>
  <c r="F1271" i="11"/>
  <c r="G1271" i="11" s="1"/>
  <c r="C1271" i="11" a="1"/>
  <c r="C1271" i="11" s="1"/>
  <c r="L1271" i="11" s="1"/>
  <c r="F1277" i="11"/>
  <c r="G1277" i="11" s="1"/>
  <c r="C1277" i="11" a="1"/>
  <c r="C1277" i="11" s="1"/>
  <c r="L1277" i="11" s="1"/>
  <c r="F1279" i="11"/>
  <c r="G1279" i="11" s="1"/>
  <c r="C1279" i="11" a="1"/>
  <c r="C1279" i="11" s="1"/>
  <c r="L1279" i="11" s="1"/>
  <c r="F1290" i="11"/>
  <c r="G1290" i="11" s="1"/>
  <c r="C1290" i="11" a="1"/>
  <c r="C1290" i="11" s="1"/>
  <c r="L1290" i="11" s="1"/>
  <c r="F1295" i="11"/>
  <c r="G1295" i="11" s="1"/>
  <c r="C1295" i="11" a="1"/>
  <c r="C1295" i="11" s="1"/>
  <c r="L1295" i="11" s="1"/>
  <c r="C1301" i="11" a="1"/>
  <c r="C1301" i="11" s="1"/>
  <c r="L1301" i="11" s="1"/>
  <c r="F1301" i="11"/>
  <c r="G1301" i="11" s="1"/>
  <c r="C1306" i="11" a="1"/>
  <c r="C1306" i="11" s="1"/>
  <c r="L1306" i="11" s="1"/>
  <c r="F1306" i="11"/>
  <c r="G1306" i="11" s="1"/>
  <c r="C1308" i="11" a="1"/>
  <c r="C1308" i="11" s="1"/>
  <c r="L1308" i="11" s="1"/>
  <c r="F1308" i="11"/>
  <c r="G1308" i="11" s="1"/>
  <c r="F1315" i="11"/>
  <c r="G1315" i="11" s="1"/>
  <c r="C1315" i="11" a="1"/>
  <c r="C1315" i="11" s="1"/>
  <c r="L1315" i="11" s="1"/>
  <c r="F1320" i="11"/>
  <c r="G1320" i="11" s="1"/>
  <c r="C1320" i="11" a="1"/>
  <c r="C1320" i="11" s="1"/>
  <c r="L1320" i="11" s="1"/>
  <c r="F1323" i="11"/>
  <c r="G1323" i="11" s="1"/>
  <c r="C1323" i="11" a="1"/>
  <c r="C1323" i="11" s="1"/>
  <c r="L1323" i="11" s="1"/>
  <c r="F1338" i="11"/>
  <c r="G1338" i="11" s="1"/>
  <c r="C1338" i="11" a="1"/>
  <c r="C1338" i="11" s="1"/>
  <c r="L1338" i="11" s="1"/>
  <c r="F1340" i="11"/>
  <c r="G1340" i="11" s="1"/>
  <c r="C1340" i="11" a="1"/>
  <c r="C1340" i="11" s="1"/>
  <c r="L1340" i="11" s="1"/>
  <c r="F1346" i="11"/>
  <c r="G1346" i="11" s="1"/>
  <c r="C1346" i="11" a="1"/>
  <c r="C1346" i="11" s="1"/>
  <c r="L1346" i="11" s="1"/>
  <c r="F1349" i="11"/>
  <c r="G1349" i="11" s="1"/>
  <c r="C1349" i="11" a="1"/>
  <c r="C1349" i="11" s="1"/>
  <c r="L1349" i="11" s="1"/>
  <c r="F1351" i="11"/>
  <c r="G1351" i="11" s="1"/>
  <c r="C1351" i="11" a="1"/>
  <c r="C1351" i="11" s="1"/>
  <c r="L1351" i="11" s="1"/>
  <c r="F1358" i="11"/>
  <c r="G1358" i="11" s="1"/>
  <c r="C1358" i="11" a="1"/>
  <c r="C1358" i="11" s="1"/>
  <c r="L1358" i="11" s="1"/>
  <c r="F1376" i="11"/>
  <c r="G1376" i="11" s="1"/>
  <c r="C1376" i="11" a="1"/>
  <c r="C1376" i="11" s="1"/>
  <c r="L1376" i="11" s="1"/>
  <c r="F1378" i="11"/>
  <c r="G1378" i="11" s="1"/>
  <c r="C1378" i="11" a="1"/>
  <c r="C1378" i="11" s="1"/>
  <c r="L1378" i="11" s="1"/>
  <c r="F1384" i="11"/>
  <c r="G1384" i="11" s="1"/>
  <c r="C1384" i="11" a="1"/>
  <c r="C1384" i="11" s="1"/>
  <c r="L1384" i="11" s="1"/>
  <c r="F1395" i="11"/>
  <c r="G1395" i="11" s="1"/>
  <c r="C1395" i="11" a="1"/>
  <c r="C1395" i="11" s="1"/>
  <c r="L1395" i="11" s="1"/>
  <c r="F1396" i="11"/>
  <c r="G1396" i="11" s="1"/>
  <c r="C1396" i="11" a="1"/>
  <c r="C1396" i="11" s="1"/>
  <c r="L1396" i="11" s="1"/>
  <c r="F1398" i="11"/>
  <c r="G1398" i="11" s="1"/>
  <c r="C1398" i="11" a="1"/>
  <c r="C1398" i="11" s="1"/>
  <c r="L1398" i="11" s="1"/>
  <c r="F1400" i="11"/>
  <c r="G1400" i="11" s="1"/>
  <c r="C1400" i="11" a="1"/>
  <c r="C1400" i="11" s="1"/>
  <c r="L1400" i="11" s="1"/>
  <c r="F1416" i="11"/>
  <c r="G1416" i="11" s="1"/>
  <c r="C1416" i="11" a="1"/>
  <c r="C1416" i="11" s="1"/>
  <c r="L1416" i="11" s="1"/>
  <c r="F1525" i="11"/>
  <c r="G1525" i="11" s="1"/>
  <c r="C1525" i="11" a="1"/>
  <c r="C1525" i="11" s="1"/>
  <c r="L1525" i="11" s="1"/>
  <c r="C1542" i="11" a="1"/>
  <c r="C1542" i="11" s="1"/>
  <c r="L1542" i="11" s="1"/>
  <c r="F1542" i="11"/>
  <c r="G1542" i="11" s="1"/>
  <c r="F1546" i="11"/>
  <c r="G1546" i="11" s="1"/>
  <c r="C1546" i="11" a="1"/>
  <c r="C1546" i="11" s="1"/>
  <c r="L1546" i="11" s="1"/>
  <c r="F1552" i="11"/>
  <c r="G1552" i="11" s="1"/>
  <c r="C1552" i="11" a="1"/>
  <c r="C1552" i="11" s="1"/>
  <c r="L1552" i="11" s="1"/>
  <c r="F1558" i="11"/>
  <c r="G1558" i="11" s="1"/>
  <c r="C1558" i="11" a="1"/>
  <c r="C1558" i="11" s="1"/>
  <c r="L1558" i="11" s="1"/>
  <c r="F1560" i="11"/>
  <c r="G1560" i="11" s="1"/>
  <c r="C1560" i="11" a="1"/>
  <c r="C1560" i="11" s="1"/>
  <c r="L1560" i="11" s="1"/>
  <c r="C1563" i="11" a="1"/>
  <c r="C1563" i="11" s="1"/>
  <c r="L1563" i="11" s="1"/>
  <c r="F1563" i="11"/>
  <c r="G1563" i="11" s="1"/>
  <c r="C1566" i="11" a="1"/>
  <c r="C1566" i="11" s="1"/>
  <c r="L1566" i="11" s="1"/>
  <c r="F1566" i="11"/>
  <c r="G1566" i="11" s="1"/>
  <c r="C1577" i="11" a="1"/>
  <c r="C1577" i="11" s="1"/>
  <c r="L1577" i="11" s="1"/>
  <c r="F1577" i="11"/>
  <c r="G1577" i="11" s="1"/>
  <c r="C1583" i="11" a="1"/>
  <c r="C1583" i="11" s="1"/>
  <c r="L1583" i="11" s="1"/>
  <c r="F1583" i="11"/>
  <c r="G1583" i="11" s="1"/>
  <c r="F1589" i="11"/>
  <c r="G1589" i="11" s="1"/>
  <c r="C1589" i="11" a="1"/>
  <c r="C1589" i="11" s="1"/>
  <c r="L1589" i="11" s="1"/>
  <c r="F1622" i="11"/>
  <c r="G1622" i="11" s="1"/>
  <c r="C1622" i="11" a="1"/>
  <c r="C1622" i="11" s="1"/>
  <c r="L1622" i="11" s="1"/>
  <c r="F1624" i="11"/>
  <c r="G1624" i="11" s="1"/>
  <c r="C1624" i="11" a="1"/>
  <c r="C1624" i="11" s="1"/>
  <c r="L1624" i="11" s="1"/>
  <c r="F1629" i="11"/>
  <c r="G1629" i="11" s="1"/>
  <c r="C1629" i="11" a="1"/>
  <c r="C1629" i="11" s="1"/>
  <c r="L1629" i="11" s="1"/>
  <c r="F1631" i="11"/>
  <c r="G1631" i="11" s="1"/>
  <c r="C1631" i="11" a="1"/>
  <c r="C1631" i="11" s="1"/>
  <c r="L1631" i="11" s="1"/>
  <c r="F1681" i="11"/>
  <c r="G1681" i="11" s="1"/>
  <c r="C1681" i="11" a="1"/>
  <c r="C1681" i="11" s="1"/>
  <c r="L1681" i="11" s="1"/>
  <c r="C1707" i="11" a="1"/>
  <c r="C1707" i="11" s="1"/>
  <c r="L1707" i="11" s="1"/>
  <c r="F1707" i="11"/>
  <c r="G1707" i="11" s="1"/>
  <c r="F1730" i="11"/>
  <c r="G1730" i="11" s="1"/>
  <c r="C1730" i="11" a="1"/>
  <c r="C1730" i="11" s="1"/>
  <c r="L1730" i="11" s="1"/>
  <c r="C1732" i="11" a="1"/>
  <c r="C1732" i="11" s="1"/>
  <c r="L1732" i="11" s="1"/>
  <c r="F1732" i="11"/>
  <c r="G1732" i="11" s="1"/>
  <c r="C1760" i="11" a="1"/>
  <c r="C1760" i="11" s="1"/>
  <c r="L1760" i="11" s="1"/>
  <c r="F1760" i="11"/>
  <c r="G1760" i="11" s="1"/>
  <c r="C1770" i="11" a="1"/>
  <c r="C1770" i="11" s="1"/>
  <c r="L1770" i="11" s="1"/>
  <c r="F1770" i="11"/>
  <c r="G1770" i="11" s="1"/>
  <c r="F1787" i="11"/>
  <c r="G1787" i="11" s="1"/>
  <c r="C1787" i="11" a="1"/>
  <c r="C1787" i="11" s="1"/>
  <c r="L1787" i="11" s="1"/>
  <c r="C1791" i="11" a="1"/>
  <c r="C1791" i="11" s="1"/>
  <c r="L1791" i="11" s="1"/>
  <c r="F1791" i="11"/>
  <c r="G1791" i="11" s="1"/>
  <c r="C1794" i="11" a="1"/>
  <c r="C1794" i="11" s="1"/>
  <c r="L1794" i="11" s="1"/>
  <c r="F1794" i="11"/>
  <c r="G1794" i="11" s="1"/>
  <c r="F1795" i="11"/>
  <c r="G1795" i="11" s="1"/>
  <c r="C1795" i="11" a="1"/>
  <c r="C1795" i="11" s="1"/>
  <c r="L1795" i="11" s="1"/>
  <c r="F1798" i="11"/>
  <c r="G1798" i="11" s="1"/>
  <c r="C1798" i="11" a="1"/>
  <c r="C1798" i="11" s="1"/>
  <c r="L1798" i="11" s="1"/>
  <c r="F1799" i="11"/>
  <c r="G1799" i="11" s="1"/>
  <c r="C1799" i="11" a="1"/>
  <c r="C1799" i="11" s="1"/>
  <c r="L1799" i="11" s="1"/>
  <c r="F1801" i="11"/>
  <c r="G1801" i="11" s="1"/>
  <c r="C1801" i="11" a="1"/>
  <c r="C1801" i="11" s="1"/>
  <c r="L1801" i="11" s="1"/>
  <c r="F1803" i="11"/>
  <c r="G1803" i="11" s="1"/>
  <c r="C1803" i="11" a="1"/>
  <c r="C1803" i="11" s="1"/>
  <c r="L1803" i="11" s="1"/>
  <c r="F1804" i="11"/>
  <c r="G1804" i="11" s="1"/>
  <c r="C1804" i="11" a="1"/>
  <c r="C1804" i="11" s="1"/>
  <c r="L1804" i="11" s="1"/>
  <c r="F2006" i="11"/>
  <c r="G2006" i="11" s="1"/>
  <c r="C2006" i="11" a="1"/>
  <c r="C2006" i="11" s="1"/>
  <c r="L2006" i="11" s="1"/>
  <c r="F2223" i="11"/>
  <c r="G2223" i="11" s="1"/>
  <c r="C2223" i="11" a="1"/>
  <c r="C2223" i="11" s="1"/>
  <c r="L2223" i="11" s="1"/>
  <c r="F2235" i="11"/>
  <c r="G2235" i="11" s="1"/>
  <c r="C2235" i="11" a="1"/>
  <c r="C2235" i="11" s="1"/>
  <c r="L2235" i="11" s="1"/>
  <c r="F2241" i="11"/>
  <c r="G2241" i="11" s="1"/>
  <c r="C2241" i="11" a="1"/>
  <c r="C2241" i="11" s="1"/>
  <c r="L2241" i="11" s="1"/>
  <c r="F2259" i="11"/>
  <c r="G2259" i="11" s="1"/>
  <c r="C2259" i="11" a="1"/>
  <c r="C2259" i="11" s="1"/>
  <c r="L2259" i="11" s="1"/>
  <c r="F2271" i="11"/>
  <c r="G2271" i="11" s="1"/>
  <c r="C2271" i="11" a="1"/>
  <c r="C2271" i="11" s="1"/>
  <c r="L2271" i="11" s="1"/>
  <c r="F2273" i="11"/>
  <c r="G2273" i="11" s="1"/>
  <c r="C2273" i="11" a="1"/>
  <c r="C2273" i="11" s="1"/>
  <c r="L2273" i="11" s="1"/>
  <c r="F2294" i="11"/>
  <c r="G2294" i="11" s="1"/>
  <c r="C2294" i="11" a="1"/>
  <c r="C2294" i="11" s="1"/>
  <c r="L2294" i="11" s="1"/>
  <c r="F2428" i="11"/>
  <c r="G2428" i="11" s="1"/>
  <c r="C2428" i="11" a="1"/>
  <c r="C2428" i="11" s="1"/>
  <c r="L2428" i="11" s="1"/>
  <c r="F2430" i="11"/>
  <c r="G2430" i="11" s="1"/>
  <c r="C2430" i="11" a="1"/>
  <c r="C2430" i="11" s="1"/>
  <c r="L2430" i="11" s="1"/>
  <c r="F2433" i="11"/>
  <c r="G2433" i="11" s="1"/>
  <c r="C2433" i="11" a="1"/>
  <c r="C2433" i="11" s="1"/>
  <c r="L2433" i="11" s="1"/>
  <c r="F2437" i="11"/>
  <c r="G2437" i="11" s="1"/>
  <c r="C2437" i="11" a="1"/>
  <c r="C2437" i="11" s="1"/>
  <c r="L2437" i="11" s="1"/>
  <c r="C2439" i="11" a="1"/>
  <c r="C2439" i="11" s="1"/>
  <c r="L2439" i="11" s="1"/>
  <c r="F2439" i="11"/>
  <c r="G2439" i="11" s="1"/>
  <c r="F2444" i="11"/>
  <c r="G2444" i="11" s="1"/>
  <c r="C2444" i="11" a="1"/>
  <c r="C2444" i="11" s="1"/>
  <c r="L2444" i="11" s="1"/>
  <c r="F2451" i="11"/>
  <c r="G2451" i="11" s="1"/>
  <c r="C2451" i="11" a="1"/>
  <c r="C2451" i="11" s="1"/>
  <c r="L2451" i="11" s="1"/>
  <c r="F2461" i="11"/>
  <c r="G2461" i="11" s="1"/>
  <c r="C2461" i="11" a="1"/>
  <c r="C2461" i="11" s="1"/>
  <c r="L2461" i="11" s="1"/>
  <c r="F2465" i="11"/>
  <c r="G2465" i="11" s="1"/>
  <c r="C2465" i="11" a="1"/>
  <c r="C2465" i="11" s="1"/>
  <c r="L2465" i="11" s="1"/>
  <c r="F2470" i="11"/>
  <c r="G2470" i="11" s="1"/>
  <c r="C2470" i="11" a="1"/>
  <c r="C2470" i="11" s="1"/>
  <c r="L2470" i="11" s="1"/>
  <c r="C2476" i="11" a="1"/>
  <c r="C2476" i="11" s="1"/>
  <c r="L2476" i="11" s="1"/>
  <c r="F2476" i="11"/>
  <c r="G2476" i="11" s="1"/>
  <c r="C2477" i="11" a="1"/>
  <c r="C2477" i="11" s="1"/>
  <c r="L2477" i="11" s="1"/>
  <c r="F2477" i="11"/>
  <c r="G2477" i="11" s="1"/>
  <c r="C2483" i="11" a="1"/>
  <c r="C2483" i="11" s="1"/>
  <c r="L2483" i="11" s="1"/>
  <c r="F2483" i="11"/>
  <c r="G2483" i="11" s="1"/>
  <c r="C2518" i="11" a="1"/>
  <c r="C2518" i="11" s="1"/>
  <c r="L2518" i="11" s="1"/>
  <c r="F2518" i="11"/>
  <c r="G2518" i="11" s="1"/>
  <c r="C2547" i="11" a="1"/>
  <c r="C2547" i="11" s="1"/>
  <c r="L2547" i="11" s="1"/>
  <c r="F2547" i="11"/>
  <c r="G2547" i="11" s="1"/>
  <c r="F2549" i="11"/>
  <c r="G2549" i="11" s="1"/>
  <c r="C2549" i="11" a="1"/>
  <c r="C2549" i="11" s="1"/>
  <c r="L2549" i="11" s="1"/>
  <c r="F2559" i="11"/>
  <c r="G2559" i="11" s="1"/>
  <c r="C2559" i="11" a="1"/>
  <c r="C2559" i="11" s="1"/>
  <c r="L2559" i="11" s="1"/>
  <c r="F2561" i="11"/>
  <c r="G2561" i="11" s="1"/>
  <c r="C2561" i="11" a="1"/>
  <c r="C2561" i="11" s="1"/>
  <c r="L2561" i="11" s="1"/>
  <c r="F2565" i="11"/>
  <c r="G2565" i="11" s="1"/>
  <c r="C2565" i="11" a="1"/>
  <c r="C2565" i="11" s="1"/>
  <c r="L2565" i="11" s="1"/>
  <c r="F2568" i="11"/>
  <c r="G2568" i="11" s="1"/>
  <c r="C2568" i="11" a="1"/>
  <c r="C2568" i="11" s="1"/>
  <c r="L2568" i="11" s="1"/>
  <c r="C2578" i="11" a="1"/>
  <c r="C2578" i="11" s="1"/>
  <c r="L2578" i="11" s="1"/>
  <c r="F2578" i="11"/>
  <c r="G2578" i="11" s="1"/>
  <c r="F2587" i="11"/>
  <c r="G2587" i="11" s="1"/>
  <c r="C2587" i="11" a="1"/>
  <c r="C2587" i="11" s="1"/>
  <c r="L2587" i="11" s="1"/>
  <c r="F2589" i="11"/>
  <c r="G2589" i="11" s="1"/>
  <c r="C2589" i="11" a="1"/>
  <c r="C2589" i="11" s="1"/>
  <c r="L2589" i="11" s="1"/>
  <c r="F2599" i="11"/>
  <c r="G2599" i="11" s="1"/>
  <c r="C2599" i="11" a="1"/>
  <c r="C2599" i="11" s="1"/>
  <c r="L2599" i="11" s="1"/>
  <c r="F2600" i="11"/>
  <c r="G2600" i="11" s="1"/>
  <c r="C2600" i="11" a="1"/>
  <c r="C2600" i="11" s="1"/>
  <c r="L2600" i="11" s="1"/>
  <c r="C2612" i="11" a="1"/>
  <c r="C2612" i="11" s="1"/>
  <c r="L2612" i="11" s="1"/>
  <c r="F2612" i="11"/>
  <c r="G2612" i="11" s="1"/>
  <c r="C2616" i="11" a="1"/>
  <c r="C2616" i="11" s="1"/>
  <c r="L2616" i="11" s="1"/>
  <c r="F2616" i="11"/>
  <c r="G2616" i="11" s="1"/>
  <c r="F2617" i="11"/>
  <c r="G2617" i="11" s="1"/>
  <c r="C2617" i="11" a="1"/>
  <c r="C2617" i="11" s="1"/>
  <c r="L2617" i="11" s="1"/>
  <c r="C2622" i="11" a="1"/>
  <c r="C2622" i="11" s="1"/>
  <c r="L2622" i="11" s="1"/>
  <c r="F2622" i="11"/>
  <c r="G2622" i="11" s="1"/>
  <c r="F2976" i="11"/>
  <c r="G2976" i="11" s="1"/>
  <c r="C2976" i="11" a="1"/>
  <c r="C2976" i="11" s="1"/>
  <c r="L2976" i="11" s="1"/>
  <c r="F2978" i="11"/>
  <c r="G2978" i="11" s="1"/>
  <c r="C2978" i="11" a="1"/>
  <c r="C2978" i="11" s="1"/>
  <c r="L2978" i="11" s="1"/>
  <c r="F2982" i="11"/>
  <c r="G2982" i="11" s="1"/>
  <c r="C2982" i="11" a="1"/>
  <c r="C2982" i="11" s="1"/>
  <c r="L2982" i="11" s="1"/>
  <c r="F3025" i="11"/>
  <c r="G3025" i="11" s="1"/>
  <c r="C3025" i="11" a="1"/>
  <c r="C3025" i="11" s="1"/>
  <c r="L3025" i="11" s="1"/>
  <c r="F3027" i="11"/>
  <c r="G3027" i="11" s="1"/>
  <c r="C3027" i="11" a="1"/>
  <c r="C3027" i="11" s="1"/>
  <c r="L3027" i="11" s="1"/>
  <c r="F3030" i="11"/>
  <c r="G3030" i="11" s="1"/>
  <c r="C3030" i="11" a="1"/>
  <c r="C3030" i="11" s="1"/>
  <c r="L3030" i="11" s="1"/>
  <c r="F3034" i="11"/>
  <c r="G3034" i="11" s="1"/>
  <c r="C3034" i="11" a="1"/>
  <c r="C3034" i="11" s="1"/>
  <c r="L3034" i="11" s="1"/>
  <c r="C3039" i="11" a="1"/>
  <c r="C3039" i="11" s="1"/>
  <c r="L3039" i="11" s="1"/>
  <c r="F3039" i="11"/>
  <c r="G3039" i="11" s="1"/>
  <c r="F3049" i="11"/>
  <c r="G3049" i="11" s="1"/>
  <c r="C3049" i="11" a="1"/>
  <c r="C3049" i="11" s="1"/>
  <c r="L3049" i="11" s="1"/>
  <c r="F3052" i="11"/>
  <c r="G3052" i="11" s="1"/>
  <c r="C3052" i="11" a="1"/>
  <c r="C3052" i="11" s="1"/>
  <c r="L3052" i="11" s="1"/>
  <c r="F3054" i="11"/>
  <c r="G3054" i="11" s="1"/>
  <c r="C3054" i="11" a="1"/>
  <c r="C3054" i="11" s="1"/>
  <c r="L3054" i="11" s="1"/>
  <c r="F3065" i="11"/>
  <c r="G3065" i="11" s="1"/>
  <c r="C3065" i="11" a="1"/>
  <c r="C3065" i="11" s="1"/>
  <c r="L3065" i="11" s="1"/>
  <c r="F3069" i="11"/>
  <c r="G3069" i="11" s="1"/>
  <c r="C3069" i="11" a="1"/>
  <c r="C3069" i="11" s="1"/>
  <c r="L3069" i="11" s="1"/>
  <c r="F3123" i="11"/>
  <c r="G3123" i="11" s="1"/>
  <c r="C3123" i="11" a="1"/>
  <c r="C3123" i="11" s="1"/>
  <c r="L3123" i="11" s="1"/>
  <c r="F3132" i="11"/>
  <c r="G3132" i="11" s="1"/>
  <c r="C3132" i="11" a="1"/>
  <c r="C3132" i="11" s="1"/>
  <c r="L3132" i="11" s="1"/>
  <c r="F3206" i="11"/>
  <c r="G3206" i="11" s="1"/>
  <c r="C3206" i="11" a="1"/>
  <c r="C3206" i="11" s="1"/>
  <c r="L3206" i="11" s="1"/>
  <c r="F3217" i="11"/>
  <c r="G3217" i="11" s="1"/>
  <c r="C3217" i="11" a="1"/>
  <c r="C3217" i="11" s="1"/>
  <c r="L3217" i="11" s="1"/>
  <c r="F3251" i="11"/>
  <c r="G3251" i="11" s="1"/>
  <c r="C3251" i="11" a="1"/>
  <c r="C3251" i="11" s="1"/>
  <c r="L3251" i="11" s="1"/>
  <c r="F3254" i="11"/>
  <c r="G3254" i="11" s="1"/>
  <c r="C3254" i="11" a="1"/>
  <c r="C3254" i="11" s="1"/>
  <c r="L3254" i="11" s="1"/>
  <c r="F3404" i="11"/>
  <c r="G3404" i="11" s="1"/>
  <c r="C3404" i="11" a="1"/>
  <c r="C3404" i="11" s="1"/>
  <c r="L3404" i="11" s="1"/>
  <c r="F3408" i="11"/>
  <c r="G3408" i="11" s="1"/>
  <c r="C3408" i="11" a="1"/>
  <c r="C3408" i="11" s="1"/>
  <c r="L3408" i="11" s="1"/>
  <c r="F3418" i="11"/>
  <c r="G3418" i="11" s="1"/>
  <c r="C3418" i="11" a="1"/>
  <c r="C3418" i="11" s="1"/>
  <c r="L3418" i="11" s="1"/>
  <c r="F3420" i="11"/>
  <c r="G3420" i="11" s="1"/>
  <c r="C3420" i="11" a="1"/>
  <c r="C3420" i="11" s="1"/>
  <c r="L3420" i="11" s="1"/>
  <c r="F3421" i="11"/>
  <c r="G3421" i="11" s="1"/>
  <c r="C3421" i="11" a="1"/>
  <c r="C3421" i="11" s="1"/>
  <c r="L3421" i="11" s="1"/>
  <c r="C3428" i="11" a="1"/>
  <c r="C3428" i="11" s="1"/>
  <c r="L3428" i="11" s="1"/>
  <c r="F3428" i="11"/>
  <c r="G3428" i="11" s="1"/>
  <c r="C3430" i="11" a="1"/>
  <c r="C3430" i="11" s="1"/>
  <c r="L3430" i="11" s="1"/>
  <c r="F3430" i="11"/>
  <c r="G3430" i="11" s="1"/>
  <c r="C3456" i="11" a="1"/>
  <c r="C3456" i="11" s="1"/>
  <c r="L3456" i="11" s="1"/>
  <c r="F3456" i="11"/>
  <c r="G3456" i="11" s="1"/>
  <c r="C3459" i="11" a="1"/>
  <c r="C3459" i="11" s="1"/>
  <c r="L3459" i="11" s="1"/>
  <c r="F3459" i="11"/>
  <c r="G3459" i="11" s="1"/>
  <c r="C3473" i="11" a="1"/>
  <c r="C3473" i="11" s="1"/>
  <c r="L3473" i="11" s="1"/>
  <c r="F3473" i="11"/>
  <c r="G3473" i="11" s="1"/>
  <c r="F3475" i="11"/>
  <c r="G3475" i="11" s="1"/>
  <c r="C3475" i="11" a="1"/>
  <c r="C3475" i="11" s="1"/>
  <c r="L3475" i="11" s="1"/>
  <c r="F3484" i="11"/>
  <c r="G3484" i="11" s="1"/>
  <c r="C3484" i="11" a="1"/>
  <c r="C3484" i="11" s="1"/>
  <c r="L3484" i="11" s="1"/>
  <c r="F3487" i="11"/>
  <c r="G3487" i="11" s="1"/>
  <c r="C3487" i="11" a="1"/>
  <c r="C3487" i="11" s="1"/>
  <c r="L3487" i="11" s="1"/>
  <c r="F3489" i="11"/>
  <c r="G3489" i="11" s="1"/>
  <c r="C3489" i="11" a="1"/>
  <c r="C3489" i="11" s="1"/>
  <c r="L3489" i="11" s="1"/>
  <c r="C3498" i="11" a="1"/>
  <c r="C3498" i="11" s="1"/>
  <c r="L3498" i="11" s="1"/>
  <c r="F3498" i="11"/>
  <c r="G3498" i="11" s="1"/>
  <c r="F3499" i="11"/>
  <c r="G3499" i="11" s="1"/>
  <c r="C3499" i="11" a="1"/>
  <c r="C3499" i="11" s="1"/>
  <c r="L3499" i="11" s="1"/>
  <c r="F3784" i="11"/>
  <c r="G3784" i="11" s="1"/>
  <c r="C3784" i="11" a="1"/>
  <c r="C3784" i="11" s="1"/>
  <c r="L3784" i="11" s="1"/>
  <c r="F3791" i="11"/>
  <c r="G3791" i="11" s="1"/>
  <c r="C3791" i="11" a="1"/>
  <c r="C3791" i="11" s="1"/>
  <c r="L3791" i="11" s="1"/>
  <c r="C3793" i="11" a="1"/>
  <c r="C3793" i="11" s="1"/>
  <c r="L3793" i="11" s="1"/>
  <c r="F3793" i="11"/>
  <c r="G3793" i="11" s="1"/>
  <c r="C3808" i="11" a="1"/>
  <c r="C3808" i="11" s="1"/>
  <c r="L3808" i="11" s="1"/>
  <c r="F3808" i="11"/>
  <c r="G3808" i="11" s="1"/>
  <c r="C3818" i="11" a="1"/>
  <c r="C3818" i="11" s="1"/>
  <c r="L3818" i="11" s="1"/>
  <c r="F3818" i="11"/>
  <c r="G3818" i="11" s="1"/>
  <c r="F3887" i="11"/>
  <c r="G3887" i="11" s="1"/>
  <c r="C3887" i="11" a="1"/>
  <c r="C3887" i="11" s="1"/>
  <c r="L3887" i="11" s="1"/>
  <c r="C3894" i="11" a="1"/>
  <c r="C3894" i="11" s="1"/>
  <c r="L3894" i="11" s="1"/>
  <c r="F3894" i="11"/>
  <c r="G3894" i="11" s="1"/>
  <c r="F3915" i="11"/>
  <c r="G3915" i="11" s="1"/>
  <c r="C3915" i="11" a="1"/>
  <c r="C3915" i="11" s="1"/>
  <c r="L3915" i="11" s="1"/>
  <c r="F3924" i="11"/>
  <c r="G3924" i="11" s="1"/>
  <c r="C3924" i="11" a="1"/>
  <c r="C3924" i="11" s="1"/>
  <c r="L3924" i="11" s="1"/>
  <c r="F3930" i="11"/>
  <c r="G3930" i="11" s="1"/>
  <c r="C3930" i="11" a="1"/>
  <c r="C3930" i="11" s="1"/>
  <c r="L3930" i="11" s="1"/>
  <c r="F3938" i="11"/>
  <c r="G3938" i="11" s="1"/>
  <c r="C3938" i="11" a="1"/>
  <c r="C3938" i="11" s="1"/>
  <c r="L3938" i="11" s="1"/>
  <c r="F3969" i="11"/>
  <c r="G3969" i="11" s="1"/>
  <c r="C3969" i="11" a="1"/>
  <c r="C3969" i="11" s="1"/>
  <c r="L3969" i="11" s="1"/>
  <c r="C3988" i="11" a="1"/>
  <c r="C3988" i="11" s="1"/>
  <c r="L3988" i="11" s="1"/>
  <c r="F3988" i="11"/>
  <c r="G3988" i="11" s="1"/>
  <c r="F4038" i="11"/>
  <c r="G4038" i="11" s="1"/>
  <c r="C4038" i="11" a="1"/>
  <c r="C4038" i="11" s="1"/>
  <c r="L4038" i="11" s="1"/>
  <c r="F4044" i="11"/>
  <c r="G4044" i="11" s="1"/>
  <c r="C4044" i="11" a="1"/>
  <c r="C4044" i="11" s="1"/>
  <c r="L4044" i="11" s="1"/>
  <c r="F4083" i="11"/>
  <c r="G4083" i="11" s="1"/>
  <c r="C4083" i="11" a="1"/>
  <c r="C4083" i="11" s="1"/>
  <c r="L4083" i="11" s="1"/>
  <c r="F4086" i="11"/>
  <c r="G4086" i="11" s="1"/>
  <c r="C4086" i="11" a="1"/>
  <c r="C4086" i="11" s="1"/>
  <c r="L4086" i="11" s="1"/>
  <c r="F4089" i="11"/>
  <c r="G4089" i="11" s="1"/>
  <c r="C4089" i="11" a="1"/>
  <c r="C4089" i="11" s="1"/>
  <c r="L4089" i="11" s="1"/>
  <c r="F4095" i="11"/>
  <c r="G4095" i="11" s="1"/>
  <c r="C4095" i="11" a="1"/>
  <c r="C4095" i="11" s="1"/>
  <c r="L4095" i="11" s="1"/>
  <c r="F4263" i="11"/>
  <c r="G4263" i="11" s="1"/>
  <c r="C4263" i="11" a="1"/>
  <c r="C4263" i="11" s="1"/>
  <c r="L4263" i="11" s="1"/>
  <c r="F4276" i="11"/>
  <c r="G4276" i="11" s="1"/>
  <c r="C4276" i="11" a="1"/>
  <c r="C4276" i="11" s="1"/>
  <c r="L4276" i="11" s="1"/>
  <c r="F4282" i="11"/>
  <c r="G4282" i="11" s="1"/>
  <c r="C4282" i="11" a="1"/>
  <c r="C4282" i="11" s="1"/>
  <c r="L4282" i="11" s="1"/>
  <c r="F4289" i="11"/>
  <c r="G4289" i="11" s="1"/>
  <c r="C4289" i="11" a="1"/>
  <c r="C4289" i="11" s="1"/>
  <c r="L4289" i="11" s="1"/>
  <c r="F4293" i="11"/>
  <c r="G4293" i="11" s="1"/>
  <c r="C4293" i="11" a="1"/>
  <c r="C4293" i="11" s="1"/>
  <c r="L4293" i="11" s="1"/>
  <c r="F4774" i="11"/>
  <c r="G4774" i="11" s="1"/>
  <c r="C4774" i="11" a="1"/>
  <c r="C4774" i="11" s="1"/>
  <c r="L4774" i="11" s="1"/>
  <c r="F4900" i="11"/>
  <c r="G4900" i="11" s="1"/>
  <c r="C4900" i="11" a="1"/>
  <c r="C4900" i="11" s="1"/>
  <c r="L4900" i="11" s="1"/>
  <c r="F4908" i="11"/>
  <c r="G4908" i="11" s="1"/>
  <c r="C4908" i="11" a="1"/>
  <c r="C4908" i="11" s="1"/>
  <c r="L4908" i="11" s="1"/>
  <c r="F4912" i="11"/>
  <c r="G4912" i="11" s="1"/>
  <c r="C4912" i="11" a="1"/>
  <c r="C4912" i="11" s="1"/>
  <c r="L4912" i="11" s="1"/>
  <c r="F4919" i="11"/>
  <c r="G4919" i="11" s="1"/>
  <c r="C4919" i="11" a="1"/>
  <c r="C4919" i="11" s="1"/>
  <c r="L4919" i="11" s="1"/>
  <c r="F4927" i="11"/>
  <c r="G4927" i="11" s="1"/>
  <c r="C4927" i="11" a="1"/>
  <c r="C4927" i="11" s="1"/>
  <c r="L4927" i="11" s="1"/>
  <c r="F4929" i="11"/>
  <c r="G4929" i="11" s="1"/>
  <c r="C4929" i="11" a="1"/>
  <c r="C4929" i="11" s="1"/>
  <c r="L4929" i="11" s="1"/>
  <c r="F4934" i="11"/>
  <c r="G4934" i="11" s="1"/>
  <c r="C4934" i="11" a="1"/>
  <c r="C4934" i="11" s="1"/>
  <c r="L4934" i="11" s="1"/>
  <c r="F4939" i="11"/>
  <c r="G4939" i="11" s="1"/>
  <c r="C4939" i="11" a="1"/>
  <c r="C4939" i="11" s="1"/>
  <c r="L4939" i="11" s="1"/>
  <c r="C4961" i="11" a="1"/>
  <c r="C4961" i="11" s="1"/>
  <c r="L4961" i="11" s="1"/>
  <c r="F4961" i="11"/>
  <c r="G4961" i="11" s="1"/>
  <c r="F21" i="11"/>
  <c r="G21" i="11" s="1"/>
  <c r="C21" i="11" a="1"/>
  <c r="C21" i="11" s="1"/>
  <c r="L21" i="11" s="1"/>
  <c r="F26" i="11"/>
  <c r="G26" i="11" s="1"/>
  <c r="C26" i="11" a="1"/>
  <c r="C26" i="11" s="1"/>
  <c r="L26" i="11" s="1"/>
  <c r="F32" i="11"/>
  <c r="G32" i="11" s="1"/>
  <c r="C32" i="11" a="1"/>
  <c r="C32" i="11" s="1"/>
  <c r="L32" i="11" s="1"/>
  <c r="F33" i="11"/>
  <c r="G33" i="11" s="1"/>
  <c r="C33" i="11" a="1"/>
  <c r="C33" i="11" s="1"/>
  <c r="L33" i="11" s="1"/>
  <c r="C83" i="11" a="1"/>
  <c r="C83" i="11" s="1"/>
  <c r="L83" i="11" s="1"/>
  <c r="F83" i="11"/>
  <c r="G83" i="11" s="1"/>
  <c r="C167" i="11" a="1"/>
  <c r="C167" i="11" s="1"/>
  <c r="L167" i="11" s="1"/>
  <c r="F167" i="11"/>
  <c r="G167" i="11" s="1"/>
  <c r="C169" i="11" a="1"/>
  <c r="C169" i="11" s="1"/>
  <c r="L169" i="11" s="1"/>
  <c r="F169" i="11"/>
  <c r="G169" i="11" s="1"/>
  <c r="C172" i="11" a="1"/>
  <c r="C172" i="11" s="1"/>
  <c r="L172" i="11" s="1"/>
  <c r="F172" i="11"/>
  <c r="G172" i="11" s="1"/>
  <c r="C175" i="11" a="1"/>
  <c r="C175" i="11" s="1"/>
  <c r="L175" i="11" s="1"/>
  <c r="F175" i="11"/>
  <c r="G175" i="11" s="1"/>
  <c r="F178" i="11"/>
  <c r="G178" i="11" s="1"/>
  <c r="C178" i="11" a="1"/>
  <c r="C178" i="11" s="1"/>
  <c r="L178" i="11" s="1"/>
  <c r="F181" i="11"/>
  <c r="G181" i="11" s="1"/>
  <c r="C181" i="11" a="1"/>
  <c r="C181" i="11" s="1"/>
  <c r="L181" i="11" s="1"/>
  <c r="F183" i="11"/>
  <c r="G183" i="11" s="1"/>
  <c r="C183" i="11" a="1"/>
  <c r="C183" i="11" s="1"/>
  <c r="L183" i="11" s="1"/>
  <c r="F188" i="11"/>
  <c r="G188" i="11" s="1"/>
  <c r="C188" i="11" a="1"/>
  <c r="C188" i="11" s="1"/>
  <c r="L188" i="11" s="1"/>
  <c r="F192" i="11"/>
  <c r="G192" i="11" s="1"/>
  <c r="C192" i="11" a="1"/>
  <c r="C192" i="11" s="1"/>
  <c r="L192" i="11" s="1"/>
  <c r="F194" i="11"/>
  <c r="G194" i="11" s="1"/>
  <c r="C194" i="11" a="1"/>
  <c r="C194" i="11" s="1"/>
  <c r="L194" i="11" s="1"/>
  <c r="F201" i="11"/>
  <c r="G201" i="11" s="1"/>
  <c r="C201" i="11" a="1"/>
  <c r="C201" i="11" s="1"/>
  <c r="L201" i="11" s="1"/>
  <c r="F233" i="11"/>
  <c r="G233" i="11" s="1"/>
  <c r="C233" i="11" a="1"/>
  <c r="C233" i="11" s="1"/>
  <c r="L233" i="11" s="1"/>
  <c r="F246" i="11"/>
  <c r="G246" i="11" s="1"/>
  <c r="C246" i="11" a="1"/>
  <c r="C246" i="11" s="1"/>
  <c r="L246" i="11" s="1"/>
  <c r="F250" i="11"/>
  <c r="G250" i="11" s="1"/>
  <c r="C250" i="11" a="1"/>
  <c r="C250" i="11" s="1"/>
  <c r="L250" i="11" s="1"/>
  <c r="F273" i="11"/>
  <c r="G273" i="11" s="1"/>
  <c r="C273" i="11" a="1"/>
  <c r="C273" i="11" s="1"/>
  <c r="L273" i="11" s="1"/>
  <c r="C277" i="11" a="1"/>
  <c r="C277" i="11" s="1"/>
  <c r="L277" i="11" s="1"/>
  <c r="F277" i="11"/>
  <c r="G277" i="11" s="1"/>
  <c r="F280" i="11"/>
  <c r="G280" i="11" s="1"/>
  <c r="C280" i="11" a="1"/>
  <c r="C280" i="11" s="1"/>
  <c r="L280" i="11" s="1"/>
  <c r="C281" i="11" a="1"/>
  <c r="C281" i="11" s="1"/>
  <c r="L281" i="11" s="1"/>
  <c r="F281" i="11"/>
  <c r="G281" i="11" s="1"/>
  <c r="C288" i="11" a="1"/>
  <c r="C288" i="11" s="1"/>
  <c r="L288" i="11" s="1"/>
  <c r="F288" i="11"/>
  <c r="G288" i="11" s="1"/>
  <c r="F294" i="11"/>
  <c r="G294" i="11" s="1"/>
  <c r="C294" i="11" a="1"/>
  <c r="C294" i="11" s="1"/>
  <c r="L294" i="11" s="1"/>
  <c r="F324" i="11"/>
  <c r="G324" i="11" s="1"/>
  <c r="C324" i="11" a="1"/>
  <c r="C324" i="11" s="1"/>
  <c r="L324" i="11" s="1"/>
  <c r="F330" i="11"/>
  <c r="G330" i="11" s="1"/>
  <c r="C330" i="11" a="1"/>
  <c r="C330" i="11" s="1"/>
  <c r="L330" i="11" s="1"/>
  <c r="F332" i="11"/>
  <c r="G332" i="11" s="1"/>
  <c r="C332" i="11" a="1"/>
  <c r="C332" i="11" s="1"/>
  <c r="L332" i="11" s="1"/>
  <c r="C333" i="11" a="1"/>
  <c r="C333" i="11" s="1"/>
  <c r="L333" i="11" s="1"/>
  <c r="F333" i="11"/>
  <c r="G333" i="11" s="1"/>
  <c r="F338" i="11"/>
  <c r="G338" i="11" s="1"/>
  <c r="C338" i="11" a="1"/>
  <c r="C338" i="11" s="1"/>
  <c r="L338" i="11" s="1"/>
  <c r="F341" i="11"/>
  <c r="G341" i="11" s="1"/>
  <c r="C341" i="11" a="1"/>
  <c r="C341" i="11" s="1"/>
  <c r="L341" i="11" s="1"/>
  <c r="F344" i="11"/>
  <c r="G344" i="11" s="1"/>
  <c r="C344" i="11" a="1"/>
  <c r="C344" i="11" s="1"/>
  <c r="L344" i="11" s="1"/>
  <c r="F346" i="11"/>
  <c r="G346" i="11" s="1"/>
  <c r="C346" i="11" a="1"/>
  <c r="C346" i="11" s="1"/>
  <c r="L346" i="11" s="1"/>
  <c r="F1494" i="11"/>
  <c r="G1494" i="11" s="1"/>
  <c r="C1494" i="11" a="1"/>
  <c r="C1494" i="11" s="1"/>
  <c r="L1494" i="11" s="1"/>
  <c r="F1698" i="11"/>
  <c r="G1698" i="11" s="1"/>
  <c r="C1698" i="11" a="1"/>
  <c r="C1698" i="11" s="1"/>
  <c r="L1698" i="11" s="1"/>
  <c r="F1748" i="11"/>
  <c r="G1748" i="11" s="1"/>
  <c r="C1748" i="11" a="1"/>
  <c r="C1748" i="11" s="1"/>
  <c r="L1748" i="11" s="1"/>
  <c r="F1753" i="11"/>
  <c r="G1753" i="11" s="1"/>
  <c r="C1753" i="11" a="1"/>
  <c r="C1753" i="11" s="1"/>
  <c r="L1753" i="11" s="1"/>
  <c r="F1766" i="11"/>
  <c r="G1766" i="11" s="1"/>
  <c r="C1766" i="11" a="1"/>
  <c r="C1766" i="11" s="1"/>
  <c r="L1766" i="11" s="1"/>
  <c r="F1807" i="11"/>
  <c r="G1807" i="11" s="1"/>
  <c r="C1807" i="11" a="1"/>
  <c r="C1807" i="11" s="1"/>
  <c r="L1807" i="11" s="1"/>
  <c r="F1808" i="11"/>
  <c r="G1808" i="11" s="1"/>
  <c r="C1808" i="11" a="1"/>
  <c r="C1808" i="11" s="1"/>
  <c r="L1808" i="11" s="1"/>
  <c r="C1811" i="11" a="1"/>
  <c r="C1811" i="11" s="1"/>
  <c r="L1811" i="11" s="1"/>
  <c r="F1811" i="11"/>
  <c r="G1811" i="11" s="1"/>
  <c r="C1982" i="11" a="1"/>
  <c r="C1982" i="11" s="1"/>
  <c r="L1982" i="11" s="1"/>
  <c r="F1982" i="11"/>
  <c r="G1982" i="11" s="1"/>
  <c r="C1984" i="11" a="1"/>
  <c r="C1984" i="11" s="1"/>
  <c r="L1984" i="11" s="1"/>
  <c r="F1984" i="11"/>
  <c r="G1984" i="11" s="1"/>
  <c r="C1987" i="11" a="1"/>
  <c r="C1987" i="11" s="1"/>
  <c r="L1987" i="11" s="1"/>
  <c r="F1987" i="11"/>
  <c r="G1987" i="11" s="1"/>
  <c r="C1989" i="11" a="1"/>
  <c r="C1989" i="11" s="1"/>
  <c r="L1989" i="11" s="1"/>
  <c r="F1989" i="11"/>
  <c r="G1989" i="11" s="1"/>
  <c r="F2017" i="11"/>
  <c r="G2017" i="11" s="1"/>
  <c r="C2017" i="11" a="1"/>
  <c r="C2017" i="11" s="1"/>
  <c r="L2017" i="11" s="1"/>
  <c r="F2019" i="11"/>
  <c r="G2019" i="11" s="1"/>
  <c r="C2019" i="11" a="1"/>
  <c r="C2019" i="11" s="1"/>
  <c r="L2019" i="11" s="1"/>
  <c r="F2021" i="11"/>
  <c r="G2021" i="11" s="1"/>
  <c r="C2021" i="11" a="1"/>
  <c r="C2021" i="11" s="1"/>
  <c r="L2021" i="11" s="1"/>
  <c r="F2023" i="11"/>
  <c r="G2023" i="11" s="1"/>
  <c r="C2023" i="11" a="1"/>
  <c r="C2023" i="11" s="1"/>
  <c r="L2023" i="11" s="1"/>
  <c r="C2024" i="11" a="1"/>
  <c r="C2024" i="11" s="1"/>
  <c r="L2024" i="11" s="1"/>
  <c r="F2024" i="11"/>
  <c r="G2024" i="11" s="1"/>
  <c r="C2027" i="11" a="1"/>
  <c r="C2027" i="11" s="1"/>
  <c r="L2027" i="11" s="1"/>
  <c r="F2027" i="11"/>
  <c r="G2027" i="11" s="1"/>
  <c r="C2035" i="11" a="1"/>
  <c r="C2035" i="11" s="1"/>
  <c r="L2035" i="11" s="1"/>
  <c r="F2035" i="11"/>
  <c r="G2035" i="11" s="1"/>
  <c r="C2056" i="11" a="1"/>
  <c r="C2056" i="11" s="1"/>
  <c r="L2056" i="11" s="1"/>
  <c r="F2056" i="11"/>
  <c r="G2056" i="11" s="1"/>
  <c r="F2071" i="11"/>
  <c r="G2071" i="11" s="1"/>
  <c r="C2071" i="11" a="1"/>
  <c r="C2071" i="11" s="1"/>
  <c r="L2071" i="11" s="1"/>
  <c r="C2080" i="11" a="1"/>
  <c r="C2080" i="11" s="1"/>
  <c r="L2080" i="11" s="1"/>
  <c r="F2080" i="11"/>
  <c r="G2080" i="11" s="1"/>
  <c r="F2116" i="11"/>
  <c r="G2116" i="11" s="1"/>
  <c r="C2116" i="11" a="1"/>
  <c r="C2116" i="11" s="1"/>
  <c r="L2116" i="11" s="1"/>
  <c r="F2117" i="11"/>
  <c r="G2117" i="11" s="1"/>
  <c r="C2117" i="11" a="1"/>
  <c r="C2117" i="11" s="1"/>
  <c r="L2117" i="11" s="1"/>
  <c r="F2119" i="11"/>
  <c r="G2119" i="11" s="1"/>
  <c r="C2119" i="11" a="1"/>
  <c r="C2119" i="11" s="1"/>
  <c r="L2119" i="11" s="1"/>
  <c r="F2122" i="11"/>
  <c r="G2122" i="11" s="1"/>
  <c r="C2122" i="11" a="1"/>
  <c r="C2122" i="11" s="1"/>
  <c r="L2122" i="11" s="1"/>
  <c r="F2132" i="11"/>
  <c r="G2132" i="11" s="1"/>
  <c r="C2132" i="11" a="1"/>
  <c r="C2132" i="11" s="1"/>
  <c r="L2132" i="11" s="1"/>
  <c r="F2138" i="11"/>
  <c r="G2138" i="11" s="1"/>
  <c r="C2138" i="11" a="1"/>
  <c r="C2138" i="11" s="1"/>
  <c r="L2138" i="11" s="1"/>
  <c r="F2140" i="11"/>
  <c r="G2140" i="11" s="1"/>
  <c r="C2140" i="11" a="1"/>
  <c r="C2140" i="11" s="1"/>
  <c r="L2140" i="11" s="1"/>
  <c r="F2142" i="11"/>
  <c r="G2142" i="11" s="1"/>
  <c r="C2142" i="11" a="1"/>
  <c r="C2142" i="11" s="1"/>
  <c r="L2142" i="11" s="1"/>
  <c r="F2208" i="11"/>
  <c r="G2208" i="11" s="1"/>
  <c r="C2208" i="11" a="1"/>
  <c r="C2208" i="11" s="1"/>
  <c r="L2208" i="11" s="1"/>
  <c r="F2211" i="11"/>
  <c r="G2211" i="11" s="1"/>
  <c r="C2211" i="11" a="1"/>
  <c r="C2211" i="11" s="1"/>
  <c r="L2211" i="11" s="1"/>
  <c r="F2224" i="11"/>
  <c r="G2224" i="11" s="1"/>
  <c r="C2224" i="11" a="1"/>
  <c r="C2224" i="11" s="1"/>
  <c r="L2224" i="11" s="1"/>
  <c r="F2291" i="11"/>
  <c r="G2291" i="11" s="1"/>
  <c r="C2291" i="11" a="1"/>
  <c r="C2291" i="11" s="1"/>
  <c r="L2291" i="11" s="1"/>
  <c r="F2304" i="11"/>
  <c r="G2304" i="11" s="1"/>
  <c r="C2304" i="11" a="1"/>
  <c r="C2304" i="11" s="1"/>
  <c r="L2304" i="11" s="1"/>
  <c r="F2313" i="11"/>
  <c r="G2313" i="11" s="1"/>
  <c r="C2313" i="11" a="1"/>
  <c r="C2313" i="11" s="1"/>
  <c r="L2313" i="11" s="1"/>
  <c r="F2331" i="11"/>
  <c r="G2331" i="11" s="1"/>
  <c r="C2331" i="11" a="1"/>
  <c r="C2331" i="11" s="1"/>
  <c r="L2331" i="11" s="1"/>
  <c r="F2350" i="11"/>
  <c r="G2350" i="11" s="1"/>
  <c r="C2350" i="11" a="1"/>
  <c r="C2350" i="11" s="1"/>
  <c r="L2350" i="11" s="1"/>
  <c r="F2365" i="11"/>
  <c r="G2365" i="11" s="1"/>
  <c r="C2365" i="11" a="1"/>
  <c r="C2365" i="11" s="1"/>
  <c r="L2365" i="11" s="1"/>
  <c r="F2376" i="11"/>
  <c r="G2376" i="11" s="1"/>
  <c r="C2376" i="11" a="1"/>
  <c r="C2376" i="11" s="1"/>
  <c r="L2376" i="11" s="1"/>
  <c r="F2380" i="11"/>
  <c r="G2380" i="11" s="1"/>
  <c r="C2380" i="11" a="1"/>
  <c r="C2380" i="11" s="1"/>
  <c r="L2380" i="11" s="1"/>
  <c r="F2386" i="11"/>
  <c r="G2386" i="11" s="1"/>
  <c r="C2386" i="11" a="1"/>
  <c r="C2386" i="11" s="1"/>
  <c r="L2386" i="11" s="1"/>
  <c r="F2391" i="11"/>
  <c r="G2391" i="11" s="1"/>
  <c r="C2391" i="11" a="1"/>
  <c r="C2391" i="11" s="1"/>
  <c r="L2391" i="11" s="1"/>
  <c r="F2394" i="11"/>
  <c r="G2394" i="11" s="1"/>
  <c r="C2394" i="11" a="1"/>
  <c r="C2394" i="11" s="1"/>
  <c r="L2394" i="11" s="1"/>
  <c r="F2520" i="11"/>
  <c r="G2520" i="11" s="1"/>
  <c r="C2520" i="11" a="1"/>
  <c r="C2520" i="11" s="1"/>
  <c r="L2520" i="11" s="1"/>
  <c r="F2526" i="11"/>
  <c r="G2526" i="11" s="1"/>
  <c r="C2526" i="11" a="1"/>
  <c r="C2526" i="11" s="1"/>
  <c r="L2526" i="11" s="1"/>
  <c r="F2531" i="11"/>
  <c r="G2531" i="11" s="1"/>
  <c r="C2531" i="11" a="1"/>
  <c r="C2531" i="11" s="1"/>
  <c r="L2531" i="11" s="1"/>
  <c r="C2532" i="11" a="1"/>
  <c r="C2532" i="11" s="1"/>
  <c r="L2532" i="11" s="1"/>
  <c r="F2532" i="11"/>
  <c r="G2532" i="11" s="1"/>
  <c r="C2536" i="11" a="1"/>
  <c r="C2536" i="11" s="1"/>
  <c r="L2536" i="11" s="1"/>
  <c r="F2536" i="11"/>
  <c r="G2536" i="11" s="1"/>
  <c r="C2537" i="11" a="1"/>
  <c r="C2537" i="11" s="1"/>
  <c r="L2537" i="11" s="1"/>
  <c r="F2537" i="11"/>
  <c r="G2537" i="11" s="1"/>
  <c r="C2542" i="11" a="1"/>
  <c r="C2542" i="11" s="1"/>
  <c r="L2542" i="11" s="1"/>
  <c r="F2542" i="11"/>
  <c r="G2542" i="11" s="1"/>
  <c r="F2550" i="11"/>
  <c r="G2550" i="11" s="1"/>
  <c r="C2550" i="11" a="1"/>
  <c r="C2550" i="11" s="1"/>
  <c r="L2550" i="11" s="1"/>
  <c r="F2552" i="11"/>
  <c r="G2552" i="11" s="1"/>
  <c r="C2552" i="11" a="1"/>
  <c r="C2552" i="11" s="1"/>
  <c r="L2552" i="11" s="1"/>
  <c r="F2558" i="11"/>
  <c r="G2558" i="11" s="1"/>
  <c r="C2558" i="11" a="1"/>
  <c r="C2558" i="11" s="1"/>
  <c r="L2558" i="11" s="1"/>
  <c r="C2560" i="11" a="1"/>
  <c r="C2560" i="11" s="1"/>
  <c r="L2560" i="11" s="1"/>
  <c r="F2560" i="11"/>
  <c r="G2560" i="11" s="1"/>
  <c r="F2562" i="11"/>
  <c r="G2562" i="11" s="1"/>
  <c r="C2562" i="11" a="1"/>
  <c r="C2562" i="11" s="1"/>
  <c r="L2562" i="11" s="1"/>
  <c r="F2566" i="11"/>
  <c r="G2566" i="11" s="1"/>
  <c r="C2566" i="11" a="1"/>
  <c r="C2566" i="11" s="1"/>
  <c r="L2566" i="11" s="1"/>
  <c r="F2569" i="11"/>
  <c r="G2569" i="11" s="1"/>
  <c r="C2569" i="11" a="1"/>
  <c r="C2569" i="11" s="1"/>
  <c r="L2569" i="11" s="1"/>
  <c r="F2571" i="11"/>
  <c r="G2571" i="11" s="1"/>
  <c r="C2571" i="11" a="1"/>
  <c r="C2571" i="11" s="1"/>
  <c r="L2571" i="11" s="1"/>
  <c r="C2575" i="11" a="1"/>
  <c r="C2575" i="11" s="1"/>
  <c r="L2575" i="11" s="1"/>
  <c r="F2575" i="11"/>
  <c r="G2575" i="11" s="1"/>
  <c r="C2582" i="11" a="1"/>
  <c r="C2582" i="11" s="1"/>
  <c r="L2582" i="11" s="1"/>
  <c r="F2582" i="11"/>
  <c r="G2582" i="11" s="1"/>
  <c r="C2585" i="11" a="1"/>
  <c r="C2585" i="11" s="1"/>
  <c r="L2585" i="11" s="1"/>
  <c r="F2585" i="11"/>
  <c r="G2585" i="11" s="1"/>
  <c r="C3013" i="11" a="1"/>
  <c r="C3013" i="11" s="1"/>
  <c r="L3013" i="11" s="1"/>
  <c r="F3013" i="11"/>
  <c r="G3013" i="11" s="1"/>
  <c r="F3016" i="11"/>
  <c r="G3016" i="11" s="1"/>
  <c r="C3016" i="11" a="1"/>
  <c r="C3016" i="11" s="1"/>
  <c r="L3016" i="11" s="1"/>
  <c r="C3020" i="11" a="1"/>
  <c r="C3020" i="11" s="1"/>
  <c r="L3020" i="11" s="1"/>
  <c r="F3020" i="11"/>
  <c r="G3020" i="11" s="1"/>
  <c r="F3023" i="11"/>
  <c r="G3023" i="11" s="1"/>
  <c r="C3023" i="11" a="1"/>
  <c r="C3023" i="11" s="1"/>
  <c r="L3023" i="11" s="1"/>
  <c r="F3026" i="11"/>
  <c r="G3026" i="11" s="1"/>
  <c r="C3026" i="11" a="1"/>
  <c r="C3026" i="11" s="1"/>
  <c r="L3026" i="11" s="1"/>
  <c r="F3095" i="11"/>
  <c r="G3095" i="11" s="1"/>
  <c r="C3095" i="11" a="1"/>
  <c r="C3095" i="11" s="1"/>
  <c r="L3095" i="11" s="1"/>
  <c r="F3100" i="11"/>
  <c r="G3100" i="11" s="1"/>
  <c r="C3100" i="11" a="1"/>
  <c r="C3100" i="11" s="1"/>
  <c r="L3100" i="11" s="1"/>
  <c r="F3107" i="11"/>
  <c r="G3107" i="11" s="1"/>
  <c r="C3107" i="11" a="1"/>
  <c r="C3107" i="11" s="1"/>
  <c r="L3107" i="11" s="1"/>
  <c r="F3125" i="11"/>
  <c r="G3125" i="11" s="1"/>
  <c r="C3125" i="11" a="1"/>
  <c r="C3125" i="11" s="1"/>
  <c r="L3125" i="11" s="1"/>
  <c r="F3128" i="11"/>
  <c r="G3128" i="11" s="1"/>
  <c r="C3128" i="11" a="1"/>
  <c r="C3128" i="11" s="1"/>
  <c r="L3128" i="11" s="1"/>
  <c r="F3141" i="11"/>
  <c r="G3141" i="11" s="1"/>
  <c r="C3141" i="11" a="1"/>
  <c r="C3141" i="11" s="1"/>
  <c r="L3141" i="11" s="1"/>
  <c r="F3144" i="11"/>
  <c r="G3144" i="11" s="1"/>
  <c r="C3144" i="11" a="1"/>
  <c r="C3144" i="11" s="1"/>
  <c r="L3144" i="11" s="1"/>
  <c r="F3146" i="11"/>
  <c r="G3146" i="11" s="1"/>
  <c r="C3146" i="11" a="1"/>
  <c r="C3146" i="11" s="1"/>
  <c r="L3146" i="11" s="1"/>
  <c r="F3150" i="11"/>
  <c r="G3150" i="11" s="1"/>
  <c r="C3150" i="11" a="1"/>
  <c r="C3150" i="11" s="1"/>
  <c r="L3150" i="11" s="1"/>
  <c r="F3153" i="11"/>
  <c r="G3153" i="11" s="1"/>
  <c r="C3153" i="11" a="1"/>
  <c r="C3153" i="11" s="1"/>
  <c r="L3153" i="11" s="1"/>
  <c r="F3156" i="11"/>
  <c r="G3156" i="11" s="1"/>
  <c r="C3156" i="11" a="1"/>
  <c r="C3156" i="11" s="1"/>
  <c r="L3156" i="11" s="1"/>
  <c r="F3161" i="11"/>
  <c r="G3161" i="11" s="1"/>
  <c r="C3161" i="11" a="1"/>
  <c r="C3161" i="11" s="1"/>
  <c r="L3161" i="11" s="1"/>
  <c r="F3163" i="11"/>
  <c r="G3163" i="11" s="1"/>
  <c r="C3163" i="11" a="1"/>
  <c r="C3163" i="11" s="1"/>
  <c r="L3163" i="11" s="1"/>
  <c r="F3169" i="11"/>
  <c r="G3169" i="11" s="1"/>
  <c r="C3169" i="11" a="1"/>
  <c r="C3169" i="11" s="1"/>
  <c r="L3169" i="11" s="1"/>
  <c r="F3171" i="11"/>
  <c r="G3171" i="11" s="1"/>
  <c r="C3171" i="11" a="1"/>
  <c r="C3171" i="11" s="1"/>
  <c r="L3171" i="11" s="1"/>
  <c r="F3174" i="11"/>
  <c r="G3174" i="11" s="1"/>
  <c r="C3174" i="11" a="1"/>
  <c r="C3174" i="11" s="1"/>
  <c r="L3174" i="11" s="1"/>
  <c r="F3185" i="11"/>
  <c r="G3185" i="11" s="1"/>
  <c r="C3185" i="11" a="1"/>
  <c r="C3185" i="11" s="1"/>
  <c r="L3185" i="11" s="1"/>
  <c r="C3189" i="11" a="1"/>
  <c r="C3189" i="11" s="1"/>
  <c r="L3189" i="11" s="1"/>
  <c r="F3189" i="11"/>
  <c r="G3189" i="11" s="1"/>
  <c r="C3191" i="11" a="1"/>
  <c r="C3191" i="11" s="1"/>
  <c r="L3191" i="11" s="1"/>
  <c r="F3191" i="11"/>
  <c r="G3191" i="11" s="1"/>
  <c r="C3212" i="11" a="1"/>
  <c r="C3212" i="11" s="1"/>
  <c r="L3212" i="11" s="1"/>
  <c r="F3212" i="11"/>
  <c r="G3212" i="11" s="1"/>
  <c r="C3219" i="11" a="1"/>
  <c r="C3219" i="11" s="1"/>
  <c r="L3219" i="11" s="1"/>
  <c r="F3219" i="11"/>
  <c r="G3219" i="11" s="1"/>
  <c r="F3239" i="11"/>
  <c r="G3239" i="11" s="1"/>
  <c r="C3239" i="11" a="1"/>
  <c r="C3239" i="11" s="1"/>
  <c r="L3239" i="11" s="1"/>
  <c r="F3242" i="11"/>
  <c r="G3242" i="11" s="1"/>
  <c r="C3242" i="11" a="1"/>
  <c r="C3242" i="11" s="1"/>
  <c r="L3242" i="11" s="1"/>
  <c r="F3255" i="11"/>
  <c r="G3255" i="11" s="1"/>
  <c r="C3255" i="11" a="1"/>
  <c r="C3255" i="11" s="1"/>
  <c r="L3255" i="11" s="1"/>
  <c r="F3258" i="11"/>
  <c r="G3258" i="11" s="1"/>
  <c r="C3258" i="11" a="1"/>
  <c r="C3258" i="11" s="1"/>
  <c r="L3258" i="11" s="1"/>
  <c r="F3261" i="11"/>
  <c r="G3261" i="11" s="1"/>
  <c r="C3261" i="11" a="1"/>
  <c r="C3261" i="11" s="1"/>
  <c r="L3261" i="11" s="1"/>
  <c r="F3263" i="11"/>
  <c r="G3263" i="11" s="1"/>
  <c r="C3263" i="11" a="1"/>
  <c r="C3263" i="11" s="1"/>
  <c r="L3263" i="11" s="1"/>
  <c r="C3276" i="11" a="1"/>
  <c r="C3276" i="11" s="1"/>
  <c r="L3276" i="11" s="1"/>
  <c r="F3276" i="11"/>
  <c r="G3276" i="11" s="1"/>
  <c r="F3279" i="11"/>
  <c r="G3279" i="11" s="1"/>
  <c r="C3279" i="11" a="1"/>
  <c r="C3279" i="11" s="1"/>
  <c r="L3279" i="11" s="1"/>
  <c r="C3313" i="11" a="1"/>
  <c r="C3313" i="11" s="1"/>
  <c r="L3313" i="11" s="1"/>
  <c r="F3313" i="11"/>
  <c r="G3313" i="11" s="1"/>
  <c r="C3316" i="11" a="1"/>
  <c r="C3316" i="11" s="1"/>
  <c r="L3316" i="11" s="1"/>
  <c r="F3316" i="11"/>
  <c r="G3316" i="11" s="1"/>
  <c r="C3324" i="11" a="1"/>
  <c r="C3324" i="11" s="1"/>
  <c r="L3324" i="11" s="1"/>
  <c r="F3324" i="11"/>
  <c r="G3324" i="11" s="1"/>
  <c r="F3350" i="11"/>
  <c r="G3350" i="11" s="1"/>
  <c r="C3350" i="11" a="1"/>
  <c r="C3350" i="11" s="1"/>
  <c r="L3350" i="11" s="1"/>
  <c r="C3355" i="11" a="1"/>
  <c r="C3355" i="11" s="1"/>
  <c r="L3355" i="11" s="1"/>
  <c r="F3355" i="11"/>
  <c r="G3355" i="11" s="1"/>
  <c r="F3359" i="11"/>
  <c r="G3359" i="11" s="1"/>
  <c r="C3359" i="11" a="1"/>
  <c r="C3359" i="11" s="1"/>
  <c r="L3359" i="11" s="1"/>
  <c r="C3365" i="11" a="1"/>
  <c r="C3365" i="11" s="1"/>
  <c r="L3365" i="11" s="1"/>
  <c r="F3365" i="11"/>
  <c r="G3365" i="11" s="1"/>
  <c r="F3368" i="11"/>
  <c r="G3368" i="11" s="1"/>
  <c r="C3368" i="11" a="1"/>
  <c r="C3368" i="11" s="1"/>
  <c r="L3368" i="11" s="1"/>
  <c r="F3370" i="11"/>
  <c r="G3370" i="11" s="1"/>
  <c r="C3370" i="11" a="1"/>
  <c r="C3370" i="11" s="1"/>
  <c r="L3370" i="11" s="1"/>
  <c r="F3380" i="11"/>
  <c r="G3380" i="11" s="1"/>
  <c r="C3380" i="11" a="1"/>
  <c r="C3380" i="11" s="1"/>
  <c r="L3380" i="11" s="1"/>
  <c r="F3394" i="11"/>
  <c r="G3394" i="11" s="1"/>
  <c r="C3394" i="11" a="1"/>
  <c r="C3394" i="11" s="1"/>
  <c r="L3394" i="11" s="1"/>
  <c r="F3397" i="11"/>
  <c r="G3397" i="11" s="1"/>
  <c r="C3397" i="11" a="1"/>
  <c r="C3397" i="11" s="1"/>
  <c r="L3397" i="11" s="1"/>
  <c r="F3407" i="11"/>
  <c r="G3407" i="11" s="1"/>
  <c r="C3407" i="11" a="1"/>
  <c r="C3407" i="11" s="1"/>
  <c r="L3407" i="11" s="1"/>
  <c r="F3900" i="11"/>
  <c r="G3900" i="11" s="1"/>
  <c r="C3900" i="11" a="1"/>
  <c r="C3900" i="11" s="1"/>
  <c r="L3900" i="11" s="1"/>
  <c r="F3906" i="11"/>
  <c r="G3906" i="11" s="1"/>
  <c r="C3906" i="11" a="1"/>
  <c r="C3906" i="11" s="1"/>
  <c r="L3906" i="11" s="1"/>
  <c r="F3911" i="11"/>
  <c r="G3911" i="11" s="1"/>
  <c r="C3911" i="11" a="1"/>
  <c r="C3911" i="11" s="1"/>
  <c r="L3911" i="11" s="1"/>
  <c r="F3927" i="11"/>
  <c r="G3927" i="11" s="1"/>
  <c r="C3927" i="11" a="1"/>
  <c r="C3927" i="11" s="1"/>
  <c r="L3927" i="11" s="1"/>
  <c r="F3940" i="11"/>
  <c r="G3940" i="11" s="1"/>
  <c r="C3940" i="11" a="1"/>
  <c r="C3940" i="11" s="1"/>
  <c r="L3940" i="11" s="1"/>
  <c r="F3943" i="11"/>
  <c r="G3943" i="11" s="1"/>
  <c r="C3943" i="11" a="1"/>
  <c r="C3943" i="11" s="1"/>
  <c r="L3943" i="11" s="1"/>
  <c r="F3945" i="11"/>
  <c r="G3945" i="11" s="1"/>
  <c r="C3945" i="11" a="1"/>
  <c r="C3945" i="11" s="1"/>
  <c r="L3945" i="11" s="1"/>
  <c r="F3948" i="11"/>
  <c r="G3948" i="11" s="1"/>
  <c r="C3948" i="11" a="1"/>
  <c r="C3948" i="11" s="1"/>
  <c r="L3948" i="11" s="1"/>
  <c r="F3950" i="11"/>
  <c r="G3950" i="11" s="1"/>
  <c r="C3950" i="11" a="1"/>
  <c r="C3950" i="11" s="1"/>
  <c r="L3950" i="11" s="1"/>
  <c r="C3953" i="11" a="1"/>
  <c r="C3953" i="11" s="1"/>
  <c r="L3953" i="11" s="1"/>
  <c r="F3953" i="11"/>
  <c r="G3953" i="11" s="1"/>
  <c r="F3958" i="11"/>
  <c r="G3958" i="11" s="1"/>
  <c r="C3958" i="11" a="1"/>
  <c r="C3958" i="11" s="1"/>
  <c r="L3958" i="11" s="1"/>
  <c r="C3990" i="11" a="1"/>
  <c r="C3990" i="11" s="1"/>
  <c r="L3990" i="11" s="1"/>
  <c r="F3990" i="11"/>
  <c r="G3990" i="11" s="1"/>
  <c r="F4001" i="11"/>
  <c r="G4001" i="11" s="1"/>
  <c r="C4001" i="11" a="1"/>
  <c r="C4001" i="11" s="1"/>
  <c r="L4001" i="11" s="1"/>
  <c r="F4006" i="11"/>
  <c r="G4006" i="11" s="1"/>
  <c r="C4006" i="11" a="1"/>
  <c r="C4006" i="11" s="1"/>
  <c r="L4006" i="11" s="1"/>
  <c r="F4082" i="11"/>
  <c r="G4082" i="11" s="1"/>
  <c r="C4082" i="11" a="1"/>
  <c r="C4082" i="11" s="1"/>
  <c r="L4082" i="11" s="1"/>
  <c r="F4098" i="11"/>
  <c r="G4098" i="11" s="1"/>
  <c r="C4098" i="11" a="1"/>
  <c r="C4098" i="11" s="1"/>
  <c r="L4098" i="11" s="1"/>
  <c r="F4100" i="11"/>
  <c r="G4100" i="11" s="1"/>
  <c r="C4100" i="11" a="1"/>
  <c r="C4100" i="11" s="1"/>
  <c r="L4100" i="11" s="1"/>
  <c r="F4126" i="11"/>
  <c r="G4126" i="11" s="1"/>
  <c r="C4126" i="11" a="1"/>
  <c r="C4126" i="11" s="1"/>
  <c r="L4126" i="11" s="1"/>
  <c r="C4133" i="11" a="1"/>
  <c r="C4133" i="11" s="1"/>
  <c r="L4133" i="11" s="1"/>
  <c r="F4133" i="11"/>
  <c r="G4133" i="11" s="1"/>
  <c r="C4136" i="11" a="1"/>
  <c r="C4136" i="11" s="1"/>
  <c r="L4136" i="11" s="1"/>
  <c r="F4136" i="11"/>
  <c r="G4136" i="11" s="1"/>
  <c r="C4140" i="11" a="1"/>
  <c r="C4140" i="11" s="1"/>
  <c r="L4140" i="11" s="1"/>
  <c r="F4140" i="11"/>
  <c r="G4140" i="11" s="1"/>
  <c r="C4142" i="11" a="1"/>
  <c r="C4142" i="11" s="1"/>
  <c r="L4142" i="11" s="1"/>
  <c r="F4142" i="11"/>
  <c r="G4142" i="11" s="1"/>
  <c r="F4146" i="11"/>
  <c r="G4146" i="11" s="1"/>
  <c r="C4146" i="11" a="1"/>
  <c r="C4146" i="11" s="1"/>
  <c r="L4146" i="11" s="1"/>
  <c r="F4149" i="11"/>
  <c r="G4149" i="11" s="1"/>
  <c r="C4149" i="11" a="1"/>
  <c r="C4149" i="11" s="1"/>
  <c r="L4149" i="11" s="1"/>
  <c r="F4173" i="11"/>
  <c r="G4173" i="11" s="1"/>
  <c r="C4173" i="11" a="1"/>
  <c r="C4173" i="11" s="1"/>
  <c r="L4173" i="11" s="1"/>
  <c r="F4178" i="11"/>
  <c r="G4178" i="11" s="1"/>
  <c r="C4178" i="11" a="1"/>
  <c r="C4178" i="11" s="1"/>
  <c r="L4178" i="11" s="1"/>
  <c r="C4184" i="11" a="1"/>
  <c r="C4184" i="11" s="1"/>
  <c r="L4184" i="11" s="1"/>
  <c r="F4184" i="11"/>
  <c r="G4184" i="11" s="1"/>
  <c r="F4196" i="11"/>
  <c r="G4196" i="11" s="1"/>
  <c r="C4196" i="11" a="1"/>
  <c r="C4196" i="11" s="1"/>
  <c r="L4196" i="11" s="1"/>
  <c r="F4199" i="11"/>
  <c r="G4199" i="11" s="1"/>
  <c r="C4199" i="11" a="1"/>
  <c r="C4199" i="11" s="1"/>
  <c r="L4199" i="11" s="1"/>
  <c r="F4202" i="11"/>
  <c r="G4202" i="11" s="1"/>
  <c r="C4202" i="11" a="1"/>
  <c r="C4202" i="11" s="1"/>
  <c r="L4202" i="11" s="1"/>
  <c r="C4210" i="11" a="1"/>
  <c r="C4210" i="11" s="1"/>
  <c r="L4210" i="11" s="1"/>
  <c r="F4210" i="11"/>
  <c r="G4210" i="11" s="1"/>
  <c r="C4223" i="11" a="1"/>
  <c r="C4223" i="11" s="1"/>
  <c r="L4223" i="11" s="1"/>
  <c r="F4223" i="11"/>
  <c r="G4223" i="11" s="1"/>
  <c r="C4226" i="11" a="1"/>
  <c r="C4226" i="11" s="1"/>
  <c r="L4226" i="11" s="1"/>
  <c r="F4226" i="11"/>
  <c r="G4226" i="11" s="1"/>
  <c r="F4233" i="11"/>
  <c r="G4233" i="11" s="1"/>
  <c r="C4233" i="11" a="1"/>
  <c r="C4233" i="11" s="1"/>
  <c r="L4233" i="11" s="1"/>
  <c r="F4247" i="11"/>
  <c r="G4247" i="11" s="1"/>
  <c r="C4247" i="11" a="1"/>
  <c r="C4247" i="11" s="1"/>
  <c r="L4247" i="11" s="1"/>
  <c r="F4313" i="11"/>
  <c r="G4313" i="11" s="1"/>
  <c r="C4313" i="11" a="1"/>
  <c r="C4313" i="11" s="1"/>
  <c r="L4313" i="11" s="1"/>
  <c r="F4317" i="11"/>
  <c r="G4317" i="11" s="1"/>
  <c r="C4317" i="11" a="1"/>
  <c r="C4317" i="11" s="1"/>
  <c r="L4317" i="11" s="1"/>
  <c r="F4320" i="11"/>
  <c r="G4320" i="11" s="1"/>
  <c r="C4320" i="11" a="1"/>
  <c r="C4320" i="11" s="1"/>
  <c r="L4320" i="11" s="1"/>
  <c r="F4325" i="11"/>
  <c r="G4325" i="11" s="1"/>
  <c r="C4325" i="11" a="1"/>
  <c r="C4325" i="11" s="1"/>
  <c r="L4325" i="11" s="1"/>
  <c r="F4338" i="11"/>
  <c r="G4338" i="11" s="1"/>
  <c r="C4338" i="11" a="1"/>
  <c r="C4338" i="11" s="1"/>
  <c r="L4338" i="11" s="1"/>
  <c r="F4526" i="11"/>
  <c r="G4526" i="11" s="1"/>
  <c r="C4526" i="11" a="1"/>
  <c r="C4526" i="11" s="1"/>
  <c r="L4526" i="11" s="1"/>
  <c r="C4529" i="11" a="1"/>
  <c r="C4529" i="11" s="1"/>
  <c r="L4529" i="11" s="1"/>
  <c r="F4529" i="11"/>
  <c r="G4529" i="11" s="1"/>
  <c r="F4534" i="11"/>
  <c r="G4534" i="11" s="1"/>
  <c r="C4534" i="11" a="1"/>
  <c r="C4534" i="11" s="1"/>
  <c r="L4534" i="11" s="1"/>
  <c r="F2986" i="11"/>
  <c r="G2986" i="11" s="1"/>
  <c r="C2986" i="11" a="1"/>
  <c r="C2986" i="11" s="1"/>
  <c r="L2986" i="11" s="1"/>
  <c r="C2989" i="11" a="1"/>
  <c r="C2989" i="11" s="1"/>
  <c r="L2989" i="11" s="1"/>
  <c r="F2989" i="11"/>
  <c r="G2989" i="11" s="1"/>
  <c r="C3008" i="11" a="1"/>
  <c r="C3008" i="11" s="1"/>
  <c r="L3008" i="11" s="1"/>
  <c r="F3008" i="11"/>
  <c r="G3008" i="11" s="1"/>
  <c r="F3045" i="11"/>
  <c r="G3045" i="11" s="1"/>
  <c r="C3045" i="11" a="1"/>
  <c r="C3045" i="11" s="1"/>
  <c r="L3045" i="11" s="1"/>
  <c r="F3063" i="11"/>
  <c r="G3063" i="11" s="1"/>
  <c r="C3063" i="11" a="1"/>
  <c r="C3063" i="11" s="1"/>
  <c r="L3063" i="11" s="1"/>
  <c r="C3139" i="11" a="1"/>
  <c r="C3139" i="11" s="1"/>
  <c r="L3139" i="11" s="1"/>
  <c r="F3139" i="11"/>
  <c r="G3139" i="11" s="1"/>
  <c r="F4544" i="11"/>
  <c r="G4544" i="11" s="1"/>
  <c r="C4544" i="11" a="1"/>
  <c r="C4544" i="11" s="1"/>
  <c r="L4544" i="11" s="1"/>
  <c r="F4550" i="11"/>
  <c r="G4550" i="11" s="1"/>
  <c r="C4550" i="11" a="1"/>
  <c r="C4550" i="11" s="1"/>
  <c r="L4550" i="11" s="1"/>
  <c r="F4554" i="11"/>
  <c r="G4554" i="11" s="1"/>
  <c r="C4554" i="11" a="1"/>
  <c r="C4554" i="11" s="1"/>
  <c r="L4554" i="11" s="1"/>
  <c r="F4574" i="11"/>
  <c r="G4574" i="11" s="1"/>
  <c r="C4574" i="11" a="1"/>
  <c r="C4574" i="11" s="1"/>
  <c r="L4574" i="11" s="1"/>
  <c r="F4575" i="11"/>
  <c r="G4575" i="11" s="1"/>
  <c r="C4575" i="11" a="1"/>
  <c r="C4575" i="11" s="1"/>
  <c r="L4575" i="11" s="1"/>
  <c r="F4588" i="11"/>
  <c r="G4588" i="11" s="1"/>
  <c r="C4588" i="11" a="1"/>
  <c r="C4588" i="11" s="1"/>
  <c r="L4588" i="11" s="1"/>
  <c r="F4597" i="11"/>
  <c r="G4597" i="11" s="1"/>
  <c r="C4597" i="11" a="1"/>
  <c r="C4597" i="11" s="1"/>
  <c r="L4597" i="11" s="1"/>
  <c r="F4618" i="11"/>
  <c r="G4618" i="11" s="1"/>
  <c r="C4618" i="11" a="1"/>
  <c r="C4618" i="11" s="1"/>
  <c r="L4618" i="11" s="1"/>
  <c r="F4633" i="11"/>
  <c r="G4633" i="11" s="1"/>
  <c r="C4633" i="11" a="1"/>
  <c r="C4633" i="11" s="1"/>
  <c r="L4633" i="11" s="1"/>
  <c r="F4653" i="11"/>
  <c r="G4653" i="11" s="1"/>
  <c r="C4653" i="11" a="1"/>
  <c r="C4653" i="11" s="1"/>
  <c r="L4653" i="11" s="1"/>
  <c r="F4659" i="11"/>
  <c r="G4659" i="11" s="1"/>
  <c r="C4659" i="11" a="1"/>
  <c r="C4659" i="11" s="1"/>
  <c r="L4659" i="11" s="1"/>
  <c r="F4674" i="11"/>
  <c r="G4674" i="11" s="1"/>
  <c r="C4674" i="11" a="1"/>
  <c r="C4674" i="11" s="1"/>
  <c r="L4674" i="11" s="1"/>
  <c r="F4677" i="11"/>
  <c r="G4677" i="11" s="1"/>
  <c r="C4677" i="11" a="1"/>
  <c r="C4677" i="11" s="1"/>
  <c r="L4677" i="11" s="1"/>
  <c r="C4696" i="11" a="1"/>
  <c r="C4696" i="11" s="1"/>
  <c r="L4696" i="11" s="1"/>
  <c r="F4696" i="11"/>
  <c r="G4696" i="11" s="1"/>
  <c r="C4802" i="11" a="1"/>
  <c r="C4802" i="11" s="1"/>
  <c r="L4802" i="11" s="1"/>
  <c r="F4802" i="11"/>
  <c r="G4802" i="11" s="1"/>
  <c r="C1013" i="11" a="1"/>
  <c r="C1013" i="11" s="1"/>
  <c r="L1013" i="11" s="1"/>
  <c r="F1013" i="11"/>
  <c r="G1013" i="11" s="1"/>
  <c r="F1014" i="11"/>
  <c r="G1014" i="11" s="1"/>
  <c r="C1014" i="11" a="1"/>
  <c r="C1014" i="11" s="1"/>
  <c r="L1014" i="11" s="1"/>
  <c r="F1015" i="11"/>
  <c r="G1015" i="11" s="1"/>
  <c r="C1015" i="11" a="1"/>
  <c r="C1015" i="11" s="1"/>
  <c r="L1015" i="11" s="1"/>
  <c r="C1016" i="11" a="1"/>
  <c r="C1016" i="11" s="1"/>
  <c r="L1016" i="11" s="1"/>
  <c r="F1016" i="11"/>
  <c r="G1016" i="11" s="1"/>
  <c r="C1017" i="11" a="1"/>
  <c r="C1017" i="11" s="1"/>
  <c r="L1017" i="11" s="1"/>
  <c r="F1017" i="11"/>
  <c r="G1017" i="11" s="1"/>
  <c r="F2682" i="11"/>
  <c r="G2682" i="11" s="1"/>
  <c r="C2682" i="11" a="1"/>
  <c r="C2682" i="11" s="1"/>
  <c r="L2682" i="11" s="1"/>
  <c r="F2683" i="11"/>
  <c r="G2683" i="11" s="1"/>
  <c r="C2683" i="11" a="1"/>
  <c r="C2683" i="11" s="1"/>
  <c r="L2683" i="11" s="1"/>
  <c r="C2684" i="11" a="1"/>
  <c r="C2684" i="11" s="1"/>
  <c r="L2684" i="11" s="1"/>
  <c r="F2684" i="11"/>
  <c r="G2684" i="11" s="1"/>
  <c r="F2685" i="11"/>
  <c r="G2685" i="11" s="1"/>
  <c r="C2685" i="11" a="1"/>
  <c r="C2685" i="11" s="1"/>
  <c r="L2685" i="11" s="1"/>
  <c r="F2686" i="11"/>
  <c r="G2686" i="11" s="1"/>
  <c r="C2686" i="11" a="1"/>
  <c r="C2686" i="11" s="1"/>
  <c r="L2686" i="11" s="1"/>
  <c r="C2687" i="11" a="1"/>
  <c r="C2687" i="11" s="1"/>
  <c r="L2687" i="11" s="1"/>
  <c r="F2687" i="11"/>
  <c r="G2687" i="11" s="1"/>
  <c r="C2688" i="11" a="1"/>
  <c r="C2688" i="11" s="1"/>
  <c r="L2688" i="11" s="1"/>
  <c r="F2688" i="11"/>
  <c r="G2688" i="11" s="1"/>
  <c r="C2689" i="11" a="1"/>
  <c r="C2689" i="11" s="1"/>
  <c r="L2689" i="11" s="1"/>
  <c r="F2689" i="11"/>
  <c r="G2689" i="11" s="1"/>
  <c r="C2690" i="11" a="1"/>
  <c r="C2690" i="11" s="1"/>
  <c r="L2690" i="11" s="1"/>
  <c r="F2690" i="11"/>
  <c r="G2690" i="11" s="1"/>
  <c r="C2691" i="11" a="1"/>
  <c r="C2691" i="11" s="1"/>
  <c r="L2691" i="11" s="1"/>
  <c r="F2691" i="11"/>
  <c r="G2691" i="11" s="1"/>
  <c r="F2692" i="11"/>
  <c r="G2692" i="11" s="1"/>
  <c r="C2692" i="11" a="1"/>
  <c r="C2692" i="11" s="1"/>
  <c r="L2692" i="11" s="1"/>
  <c r="F2693" i="11"/>
  <c r="G2693" i="11" s="1"/>
  <c r="C2693" i="11" a="1"/>
  <c r="C2693" i="11" s="1"/>
  <c r="L2693" i="11" s="1"/>
  <c r="F2694" i="11"/>
  <c r="G2694" i="11" s="1"/>
  <c r="C2694" i="11" a="1"/>
  <c r="C2694" i="11" s="1"/>
  <c r="L2694" i="11" s="1"/>
  <c r="F2695" i="11"/>
  <c r="G2695" i="11" s="1"/>
  <c r="C2695" i="11" a="1"/>
  <c r="C2695" i="11" s="1"/>
  <c r="L2695" i="11" s="1"/>
  <c r="F2696" i="11"/>
  <c r="G2696" i="11" s="1"/>
  <c r="C2696" i="11" a="1"/>
  <c r="C2696" i="11" s="1"/>
  <c r="L2696" i="11" s="1"/>
  <c r="F2697" i="11"/>
  <c r="G2697" i="11" s="1"/>
  <c r="C2697" i="11" a="1"/>
  <c r="C2697" i="11" s="1"/>
  <c r="L2697" i="11" s="1"/>
  <c r="F2698" i="11"/>
  <c r="G2698" i="11" s="1"/>
  <c r="C2698" i="11" a="1"/>
  <c r="C2698" i="11" s="1"/>
  <c r="L2698" i="11" s="1"/>
  <c r="C2699" i="11" a="1"/>
  <c r="C2699" i="11" s="1"/>
  <c r="L2699" i="11" s="1"/>
  <c r="F2699" i="11"/>
  <c r="G2699" i="11" s="1"/>
  <c r="F2700" i="11"/>
  <c r="G2700" i="11" s="1"/>
  <c r="C2700" i="11" a="1"/>
  <c r="C2700" i="11" s="1"/>
  <c r="L2700" i="11" s="1"/>
  <c r="F2701" i="11"/>
  <c r="G2701" i="11" s="1"/>
  <c r="C2701" i="11" a="1"/>
  <c r="C2701" i="11" s="1"/>
  <c r="L2701" i="11" s="1"/>
  <c r="C2702" i="11" a="1"/>
  <c r="C2702" i="11" s="1"/>
  <c r="L2702" i="11" s="1"/>
  <c r="F2702" i="11"/>
  <c r="G2702" i="11" s="1"/>
  <c r="C2703" i="11" a="1"/>
  <c r="C2703" i="11" s="1"/>
  <c r="L2703" i="11" s="1"/>
  <c r="F2703" i="11"/>
  <c r="G2703" i="11" s="1"/>
  <c r="C2704" i="11" a="1"/>
  <c r="C2704" i="11" s="1"/>
  <c r="L2704" i="11" s="1"/>
  <c r="F2704" i="11"/>
  <c r="G2704" i="11" s="1"/>
  <c r="F2705" i="11"/>
  <c r="G2705" i="11" s="1"/>
  <c r="C2705" i="11" a="1"/>
  <c r="C2705" i="11" s="1"/>
  <c r="L2705" i="11" s="1"/>
  <c r="F2706" i="11"/>
  <c r="G2706" i="11" s="1"/>
  <c r="C2706" i="11" a="1"/>
  <c r="C2706" i="11" s="1"/>
  <c r="L2706" i="11" s="1"/>
  <c r="F2707" i="11"/>
  <c r="G2707" i="11" s="1"/>
  <c r="C2707" i="11" a="1"/>
  <c r="C2707" i="11" s="1"/>
  <c r="L2707" i="11" s="1"/>
  <c r="C2708" i="11" a="1"/>
  <c r="C2708" i="11" s="1"/>
  <c r="L2708" i="11" s="1"/>
  <c r="F2708" i="11"/>
  <c r="G2708" i="11" s="1"/>
  <c r="F2709" i="11"/>
  <c r="G2709" i="11" s="1"/>
  <c r="C2709" i="11" a="1"/>
  <c r="C2709" i="11" s="1"/>
  <c r="L2709" i="11" s="1"/>
  <c r="F2710" i="11"/>
  <c r="G2710" i="11" s="1"/>
  <c r="C2710" i="11" a="1"/>
  <c r="C2710" i="11" s="1"/>
  <c r="L2710" i="11" s="1"/>
  <c r="F2711" i="11"/>
  <c r="G2711" i="11" s="1"/>
  <c r="C2711" i="11" a="1"/>
  <c r="C2711" i="11" s="1"/>
  <c r="L2711" i="11" s="1"/>
  <c r="C2712" i="11" a="1"/>
  <c r="C2712" i="11" s="1"/>
  <c r="L2712" i="11" s="1"/>
  <c r="F2712" i="11"/>
  <c r="G2712" i="11" s="1"/>
  <c r="C2713" i="11" a="1"/>
  <c r="C2713" i="11" s="1"/>
  <c r="L2713" i="11" s="1"/>
  <c r="F2713" i="11"/>
  <c r="G2713" i="11" s="1"/>
  <c r="C2714" i="11" a="1"/>
  <c r="C2714" i="11" s="1"/>
  <c r="L2714" i="11" s="1"/>
  <c r="F2714" i="11"/>
  <c r="G2714" i="11" s="1"/>
  <c r="C2715" i="11" a="1"/>
  <c r="C2715" i="11" s="1"/>
  <c r="L2715" i="11" s="1"/>
  <c r="F2715" i="11"/>
  <c r="G2715" i="11" s="1"/>
  <c r="C2716" i="11" a="1"/>
  <c r="C2716" i="11" s="1"/>
  <c r="L2716" i="11" s="1"/>
  <c r="F2716" i="11"/>
  <c r="G2716" i="11" s="1"/>
  <c r="C2717" i="11" a="1"/>
  <c r="C2717" i="11" s="1"/>
  <c r="L2717" i="11" s="1"/>
  <c r="F2717" i="11"/>
  <c r="G2717" i="11" s="1"/>
  <c r="F2718" i="11"/>
  <c r="G2718" i="11" s="1"/>
  <c r="C2718" i="11" a="1"/>
  <c r="C2718" i="11" s="1"/>
  <c r="L2718" i="11" s="1"/>
  <c r="F2719" i="11"/>
  <c r="G2719" i="11" s="1"/>
  <c r="C2719" i="11" a="1"/>
  <c r="C2719" i="11" s="1"/>
  <c r="L2719" i="11" s="1"/>
  <c r="F2720" i="11"/>
  <c r="G2720" i="11" s="1"/>
  <c r="C2720" i="11" a="1"/>
  <c r="C2720" i="11" s="1"/>
  <c r="L2720" i="11" s="1"/>
  <c r="F2721" i="11"/>
  <c r="G2721" i="11" s="1"/>
  <c r="C2721" i="11" a="1"/>
  <c r="C2721" i="11" s="1"/>
  <c r="L2721" i="11" s="1"/>
  <c r="F2722" i="11"/>
  <c r="G2722" i="11" s="1"/>
  <c r="C2722" i="11" a="1"/>
  <c r="C2722" i="11" s="1"/>
  <c r="L2722" i="11" s="1"/>
  <c r="F2723" i="11"/>
  <c r="G2723" i="11" s="1"/>
  <c r="C2723" i="11" a="1"/>
  <c r="C2723" i="11" s="1"/>
  <c r="L2723" i="11" s="1"/>
  <c r="F2724" i="11"/>
  <c r="G2724" i="11" s="1"/>
  <c r="C2724" i="11" a="1"/>
  <c r="C2724" i="11" s="1"/>
  <c r="L2724" i="11" s="1"/>
  <c r="F2725" i="11"/>
  <c r="G2725" i="11" s="1"/>
  <c r="C2725" i="11" a="1"/>
  <c r="C2725" i="11" s="1"/>
  <c r="L2725" i="11" s="1"/>
  <c r="F2726" i="11"/>
  <c r="G2726" i="11" s="1"/>
  <c r="C2726" i="11" a="1"/>
  <c r="C2726" i="11" s="1"/>
  <c r="L2726" i="11" s="1"/>
  <c r="F2727" i="11"/>
  <c r="G2727" i="11" s="1"/>
  <c r="C2727" i="11" a="1"/>
  <c r="C2727" i="11" s="1"/>
  <c r="L2727" i="11" s="1"/>
  <c r="F2728" i="11"/>
  <c r="G2728" i="11" s="1"/>
  <c r="C2728" i="11" a="1"/>
  <c r="C2728" i="11" s="1"/>
  <c r="L2728" i="11" s="1"/>
  <c r="F2729" i="11"/>
  <c r="G2729" i="11" s="1"/>
  <c r="C2729" i="11" a="1"/>
  <c r="C2729" i="11" s="1"/>
  <c r="L2729" i="11" s="1"/>
  <c r="F2730" i="11"/>
  <c r="G2730" i="11" s="1"/>
  <c r="C2730" i="11" a="1"/>
  <c r="C2730" i="11" s="1"/>
  <c r="L2730" i="11" s="1"/>
  <c r="C2731" i="11" a="1"/>
  <c r="C2731" i="11" s="1"/>
  <c r="L2731" i="11" s="1"/>
  <c r="F2731" i="11"/>
  <c r="G2731" i="11" s="1"/>
  <c r="F2732" i="11"/>
  <c r="G2732" i="11" s="1"/>
  <c r="C2732" i="11" a="1"/>
  <c r="C2732" i="11" s="1"/>
  <c r="L2732" i="11" s="1"/>
  <c r="F2733" i="11"/>
  <c r="G2733" i="11" s="1"/>
  <c r="C2733" i="11" a="1"/>
  <c r="C2733" i="11" s="1"/>
  <c r="L2733" i="11" s="1"/>
  <c r="F2734" i="11"/>
  <c r="G2734" i="11" s="1"/>
  <c r="C2734" i="11" a="1"/>
  <c r="C2734" i="11" s="1"/>
  <c r="L2734" i="11" s="1"/>
  <c r="F2735" i="11"/>
  <c r="G2735" i="11" s="1"/>
  <c r="C2735" i="11" a="1"/>
  <c r="C2735" i="11" s="1"/>
  <c r="L2735" i="11" s="1"/>
  <c r="F2736" i="11"/>
  <c r="G2736" i="11" s="1"/>
  <c r="C2736" i="11" a="1"/>
  <c r="C2736" i="11" s="1"/>
  <c r="L2736" i="11" s="1"/>
  <c r="F2737" i="11"/>
  <c r="G2737" i="11" s="1"/>
  <c r="C2737" i="11" a="1"/>
  <c r="C2737" i="11" s="1"/>
  <c r="L2737" i="11" s="1"/>
  <c r="C2738" i="11" a="1"/>
  <c r="C2738" i="11" s="1"/>
  <c r="L2738" i="11" s="1"/>
  <c r="F2738" i="11"/>
  <c r="G2738" i="11" s="1"/>
  <c r="F2739" i="11"/>
  <c r="G2739" i="11" s="1"/>
  <c r="C2739" i="11" a="1"/>
  <c r="C2739" i="11" s="1"/>
  <c r="L2739" i="11" s="1"/>
  <c r="C2740" i="11" a="1"/>
  <c r="C2740" i="11" s="1"/>
  <c r="L2740" i="11" s="1"/>
  <c r="F2740" i="11"/>
  <c r="G2740" i="11" s="1"/>
  <c r="C2741" i="11" a="1"/>
  <c r="C2741" i="11" s="1"/>
  <c r="L2741" i="11" s="1"/>
  <c r="F2741" i="11"/>
  <c r="G2741" i="11" s="1"/>
  <c r="C2742" i="11" a="1"/>
  <c r="C2742" i="11" s="1"/>
  <c r="L2742" i="11" s="1"/>
  <c r="F2742" i="11"/>
  <c r="G2742" i="11" s="1"/>
  <c r="F2743" i="11"/>
  <c r="G2743" i="11" s="1"/>
  <c r="C2743" i="11" a="1"/>
  <c r="C2743" i="11" s="1"/>
  <c r="L2743" i="11" s="1"/>
  <c r="F2744" i="11"/>
  <c r="G2744" i="11" s="1"/>
  <c r="C2744" i="11" a="1"/>
  <c r="C2744" i="11" s="1"/>
  <c r="L2744" i="11" s="1"/>
  <c r="F2745" i="11"/>
  <c r="G2745" i="11" s="1"/>
  <c r="C2745" i="11" a="1"/>
  <c r="C2745" i="11" s="1"/>
  <c r="L2745" i="11" s="1"/>
  <c r="F2746" i="11"/>
  <c r="G2746" i="11" s="1"/>
  <c r="C2746" i="11" a="1"/>
  <c r="C2746" i="11" s="1"/>
  <c r="L2746" i="11" s="1"/>
  <c r="F2747" i="11"/>
  <c r="G2747" i="11" s="1"/>
  <c r="C2747" i="11" a="1"/>
  <c r="C2747" i="11" s="1"/>
  <c r="L2747" i="11" s="1"/>
  <c r="C2748" i="11" a="1"/>
  <c r="C2748" i="11" s="1"/>
  <c r="L2748" i="11" s="1"/>
  <c r="F2748" i="11"/>
  <c r="G2748" i="11" s="1"/>
  <c r="F2749" i="11"/>
  <c r="G2749" i="11" s="1"/>
  <c r="C2749" i="11" a="1"/>
  <c r="C2749" i="11" s="1"/>
  <c r="L2749" i="11" s="1"/>
  <c r="F2750" i="11"/>
  <c r="G2750" i="11" s="1"/>
  <c r="C2750" i="11" a="1"/>
  <c r="C2750" i="11" s="1"/>
  <c r="L2750" i="11" s="1"/>
  <c r="F2751" i="11"/>
  <c r="G2751" i="11" s="1"/>
  <c r="C2751" i="11" a="1"/>
  <c r="C2751" i="11" s="1"/>
  <c r="L2751" i="11" s="1"/>
  <c r="F2752" i="11"/>
  <c r="G2752" i="11" s="1"/>
  <c r="C2752" i="11" a="1"/>
  <c r="C2752" i="11" s="1"/>
  <c r="L2752" i="11" s="1"/>
  <c r="F2753" i="11"/>
  <c r="G2753" i="11" s="1"/>
  <c r="C2753" i="11" a="1"/>
  <c r="C2753" i="11" s="1"/>
  <c r="L2753" i="11" s="1"/>
  <c r="F2754" i="11"/>
  <c r="G2754" i="11" s="1"/>
  <c r="C2754" i="11" a="1"/>
  <c r="C2754" i="11" s="1"/>
  <c r="L2754" i="11" s="1"/>
  <c r="F2755" i="11"/>
  <c r="G2755" i="11" s="1"/>
  <c r="C2755" i="11" a="1"/>
  <c r="C2755" i="11" s="1"/>
  <c r="L2755" i="11" s="1"/>
  <c r="F2756" i="11"/>
  <c r="G2756" i="11" s="1"/>
  <c r="C2756" i="11" a="1"/>
  <c r="C2756" i="11" s="1"/>
  <c r="L2756" i="11" s="1"/>
  <c r="F2757" i="11"/>
  <c r="G2757" i="11" s="1"/>
  <c r="C2757" i="11" a="1"/>
  <c r="C2757" i="11" s="1"/>
  <c r="L2757" i="11" s="1"/>
  <c r="F2758" i="11"/>
  <c r="G2758" i="11" s="1"/>
  <c r="C2758" i="11" a="1"/>
  <c r="C2758" i="11" s="1"/>
  <c r="L2758" i="11" s="1"/>
  <c r="F2759" i="11"/>
  <c r="G2759" i="11" s="1"/>
  <c r="C2759" i="11" a="1"/>
  <c r="C2759" i="11" s="1"/>
  <c r="L2759" i="11" s="1"/>
  <c r="F2760" i="11"/>
  <c r="G2760" i="11" s="1"/>
  <c r="C2760" i="11" a="1"/>
  <c r="C2760" i="11" s="1"/>
  <c r="L2760" i="11" s="1"/>
  <c r="C2761" i="11" a="1"/>
  <c r="C2761" i="11" s="1"/>
  <c r="L2761" i="11" s="1"/>
  <c r="F2761" i="11"/>
  <c r="G2761" i="11" s="1"/>
  <c r="C2762" i="11" a="1"/>
  <c r="C2762" i="11" s="1"/>
  <c r="L2762" i="11" s="1"/>
  <c r="F2762" i="11"/>
  <c r="G2762" i="11" s="1"/>
  <c r="F2763" i="11"/>
  <c r="G2763" i="11" s="1"/>
  <c r="C2763" i="11" a="1"/>
  <c r="C2763" i="11" s="1"/>
  <c r="L2763" i="11" s="1"/>
  <c r="F2764" i="11"/>
  <c r="G2764" i="11" s="1"/>
  <c r="C2764" i="11" a="1"/>
  <c r="C2764" i="11" s="1"/>
  <c r="L2764" i="11" s="1"/>
  <c r="F2765" i="11"/>
  <c r="G2765" i="11" s="1"/>
  <c r="C2765" i="11" a="1"/>
  <c r="C2765" i="11" s="1"/>
  <c r="L2765" i="11" s="1"/>
  <c r="F2766" i="11"/>
  <c r="G2766" i="11" s="1"/>
  <c r="C2766" i="11" a="1"/>
  <c r="C2766" i="11" s="1"/>
  <c r="L2766" i="11" s="1"/>
  <c r="C2767" i="11" a="1"/>
  <c r="C2767" i="11" s="1"/>
  <c r="L2767" i="11" s="1"/>
  <c r="F2767" i="11"/>
  <c r="G2767" i="11" s="1"/>
  <c r="C2768" i="11" a="1"/>
  <c r="C2768" i="11" s="1"/>
  <c r="L2768" i="11" s="1"/>
  <c r="F2768" i="11"/>
  <c r="G2768" i="11" s="1"/>
  <c r="C2769" i="11" a="1"/>
  <c r="C2769" i="11" s="1"/>
  <c r="L2769" i="11" s="1"/>
  <c r="F2769" i="11"/>
  <c r="G2769" i="11" s="1"/>
  <c r="F2770" i="11"/>
  <c r="G2770" i="11" s="1"/>
  <c r="C2770" i="11" a="1"/>
  <c r="C2770" i="11" s="1"/>
  <c r="L2770" i="11" s="1"/>
  <c r="C2771" i="11" a="1"/>
  <c r="C2771" i="11" s="1"/>
  <c r="L2771" i="11" s="1"/>
  <c r="F2771" i="11"/>
  <c r="G2771" i="11" s="1"/>
  <c r="F2772" i="11"/>
  <c r="G2772" i="11" s="1"/>
  <c r="C2772" i="11" a="1"/>
  <c r="C2772" i="11" s="1"/>
  <c r="L2772" i="11" s="1"/>
  <c r="F2773" i="11"/>
  <c r="G2773" i="11" s="1"/>
  <c r="C2773" i="11" a="1"/>
  <c r="C2773" i="11" s="1"/>
  <c r="L2773" i="11" s="1"/>
  <c r="F2774" i="11"/>
  <c r="G2774" i="11" s="1"/>
  <c r="C2774" i="11" a="1"/>
  <c r="C2774" i="11" s="1"/>
  <c r="L2774" i="11" s="1"/>
  <c r="F2775" i="11"/>
  <c r="G2775" i="11" s="1"/>
  <c r="C2775" i="11" a="1"/>
  <c r="C2775" i="11" s="1"/>
  <c r="L2775" i="11" s="1"/>
  <c r="F2776" i="11"/>
  <c r="G2776" i="11" s="1"/>
  <c r="C2776" i="11" a="1"/>
  <c r="C2776" i="11" s="1"/>
  <c r="L2776" i="11" s="1"/>
  <c r="F2777" i="11"/>
  <c r="G2777" i="11" s="1"/>
  <c r="C2777" i="11" a="1"/>
  <c r="C2777" i="11" s="1"/>
  <c r="L2777" i="11" s="1"/>
  <c r="F2778" i="11"/>
  <c r="G2778" i="11" s="1"/>
  <c r="C2778" i="11" a="1"/>
  <c r="C2778" i="11" s="1"/>
  <c r="L2778" i="11" s="1"/>
  <c r="F2779" i="11"/>
  <c r="G2779" i="11" s="1"/>
  <c r="C2779" i="11" a="1"/>
  <c r="C2779" i="11" s="1"/>
  <c r="L2779" i="11" s="1"/>
  <c r="F2780" i="11"/>
  <c r="G2780" i="11" s="1"/>
  <c r="C2780" i="11" a="1"/>
  <c r="C2780" i="11" s="1"/>
  <c r="L2780" i="11" s="1"/>
  <c r="F2781" i="11"/>
  <c r="G2781" i="11" s="1"/>
  <c r="C2781" i="11" a="1"/>
  <c r="C2781" i="11" s="1"/>
  <c r="L2781" i="11" s="1"/>
  <c r="C2782" i="11" a="1"/>
  <c r="C2782" i="11" s="1"/>
  <c r="L2782" i="11" s="1"/>
  <c r="F2782" i="11"/>
  <c r="G2782" i="11" s="1"/>
  <c r="C2783" i="11" a="1"/>
  <c r="C2783" i="11" s="1"/>
  <c r="L2783" i="11" s="1"/>
  <c r="F2783" i="11"/>
  <c r="G2783" i="11" s="1"/>
  <c r="F2784" i="11"/>
  <c r="G2784" i="11" s="1"/>
  <c r="C2784" i="11" a="1"/>
  <c r="C2784" i="11" s="1"/>
  <c r="L2784" i="11" s="1"/>
  <c r="C2785" i="11" a="1"/>
  <c r="C2785" i="11" s="1"/>
  <c r="L2785" i="11" s="1"/>
  <c r="F2785" i="11"/>
  <c r="G2785" i="11" s="1"/>
  <c r="C2786" i="11" a="1"/>
  <c r="C2786" i="11" s="1"/>
  <c r="L2786" i="11" s="1"/>
  <c r="F2786" i="11"/>
  <c r="G2786" i="11" s="1"/>
  <c r="F2787" i="11"/>
  <c r="G2787" i="11" s="1"/>
  <c r="C2787" i="11" a="1"/>
  <c r="C2787" i="11" s="1"/>
  <c r="L2787" i="11" s="1"/>
  <c r="F2788" i="11"/>
  <c r="G2788" i="11" s="1"/>
  <c r="C2788" i="11" a="1"/>
  <c r="C2788" i="11" s="1"/>
  <c r="L2788" i="11" s="1"/>
  <c r="F2789" i="11"/>
  <c r="G2789" i="11" s="1"/>
  <c r="C2789" i="11" a="1"/>
  <c r="C2789" i="11" s="1"/>
  <c r="L2789" i="11" s="1"/>
  <c r="F2790" i="11"/>
  <c r="G2790" i="11" s="1"/>
  <c r="C2790" i="11" a="1"/>
  <c r="C2790" i="11" s="1"/>
  <c r="L2790" i="11" s="1"/>
  <c r="F2791" i="11"/>
  <c r="G2791" i="11" s="1"/>
  <c r="C2791" i="11" a="1"/>
  <c r="C2791" i="11" s="1"/>
  <c r="L2791" i="11" s="1"/>
  <c r="C2792" i="11" a="1"/>
  <c r="C2792" i="11" s="1"/>
  <c r="L2792" i="11" s="1"/>
  <c r="F2792" i="11"/>
  <c r="G2792" i="11" s="1"/>
  <c r="C2793" i="11" a="1"/>
  <c r="C2793" i="11" s="1"/>
  <c r="L2793" i="11" s="1"/>
  <c r="F2793" i="11"/>
  <c r="G2793" i="11" s="1"/>
  <c r="C2794" i="11" a="1"/>
  <c r="C2794" i="11" s="1"/>
  <c r="L2794" i="11" s="1"/>
  <c r="F2794" i="11"/>
  <c r="G2794" i="11" s="1"/>
  <c r="C2795" i="11" a="1"/>
  <c r="C2795" i="11" s="1"/>
  <c r="L2795" i="11" s="1"/>
  <c r="F2795" i="11"/>
  <c r="G2795" i="11" s="1"/>
  <c r="C2796" i="11" a="1"/>
  <c r="C2796" i="11" s="1"/>
  <c r="L2796" i="11" s="1"/>
  <c r="F2796" i="11"/>
  <c r="G2796" i="11" s="1"/>
  <c r="C2797" i="11" a="1"/>
  <c r="C2797" i="11" s="1"/>
  <c r="L2797" i="11" s="1"/>
  <c r="F2797" i="11"/>
  <c r="G2797" i="11" s="1"/>
  <c r="F2798" i="11"/>
  <c r="G2798" i="11" s="1"/>
  <c r="C2798" i="11" a="1"/>
  <c r="C2798" i="11" s="1"/>
  <c r="L2798" i="11" s="1"/>
  <c r="F2799" i="11"/>
  <c r="G2799" i="11" s="1"/>
  <c r="C2799" i="11" a="1"/>
  <c r="C2799" i="11" s="1"/>
  <c r="L2799" i="11" s="1"/>
  <c r="F2800" i="11"/>
  <c r="G2800" i="11" s="1"/>
  <c r="C2800" i="11" a="1"/>
  <c r="C2800" i="11" s="1"/>
  <c r="L2800" i="11" s="1"/>
  <c r="F2801" i="11"/>
  <c r="G2801" i="11" s="1"/>
  <c r="C2801" i="11" a="1"/>
  <c r="C2801" i="11" s="1"/>
  <c r="L2801" i="11" s="1"/>
  <c r="F2802" i="11"/>
  <c r="G2802" i="11" s="1"/>
  <c r="C2802" i="11" a="1"/>
  <c r="C2802" i="11" s="1"/>
  <c r="L2802" i="11" s="1"/>
  <c r="C2803" i="11" a="1"/>
  <c r="C2803" i="11" s="1"/>
  <c r="L2803" i="11" s="1"/>
  <c r="F2803" i="11"/>
  <c r="G2803" i="11" s="1"/>
  <c r="F2804" i="11"/>
  <c r="G2804" i="11" s="1"/>
  <c r="C2804" i="11" a="1"/>
  <c r="C2804" i="11" s="1"/>
  <c r="L2804" i="11" s="1"/>
  <c r="F2805" i="11"/>
  <c r="G2805" i="11" s="1"/>
  <c r="C2805" i="11" a="1"/>
  <c r="C2805" i="11" s="1"/>
  <c r="L2805" i="11" s="1"/>
  <c r="F2806" i="11"/>
  <c r="G2806" i="11" s="1"/>
  <c r="C2806" i="11" a="1"/>
  <c r="C2806" i="11" s="1"/>
  <c r="L2806" i="11" s="1"/>
  <c r="F2807" i="11"/>
  <c r="G2807" i="11" s="1"/>
  <c r="C2807" i="11" a="1"/>
  <c r="C2807" i="11" s="1"/>
  <c r="L2807" i="11" s="1"/>
  <c r="C2808" i="11" a="1"/>
  <c r="C2808" i="11" s="1"/>
  <c r="L2808" i="11" s="1"/>
  <c r="F2808" i="11"/>
  <c r="G2808" i="11" s="1"/>
  <c r="F2809" i="11"/>
  <c r="G2809" i="11" s="1"/>
  <c r="C2809" i="11" a="1"/>
  <c r="C2809" i="11" s="1"/>
  <c r="L2809" i="11" s="1"/>
  <c r="F2810" i="11"/>
  <c r="G2810" i="11" s="1"/>
  <c r="C2810" i="11" a="1"/>
  <c r="C2810" i="11" s="1"/>
  <c r="L2810" i="11" s="1"/>
  <c r="F2811" i="11"/>
  <c r="G2811" i="11" s="1"/>
  <c r="C2811" i="11" a="1"/>
  <c r="C2811" i="11" s="1"/>
  <c r="L2811" i="11" s="1"/>
  <c r="F2812" i="11"/>
  <c r="G2812" i="11" s="1"/>
  <c r="C2812" i="11" a="1"/>
  <c r="C2812" i="11" s="1"/>
  <c r="L2812" i="11" s="1"/>
  <c r="C2813" i="11" a="1"/>
  <c r="C2813" i="11" s="1"/>
  <c r="L2813" i="11" s="1"/>
  <c r="F2813" i="11"/>
  <c r="G2813" i="11" s="1"/>
  <c r="F2814" i="11"/>
  <c r="G2814" i="11" s="1"/>
  <c r="C2814" i="11" a="1"/>
  <c r="C2814" i="11" s="1"/>
  <c r="L2814" i="11" s="1"/>
  <c r="C2815" i="11" a="1"/>
  <c r="C2815" i="11" s="1"/>
  <c r="L2815" i="11" s="1"/>
  <c r="F2815" i="11"/>
  <c r="G2815" i="11" s="1"/>
  <c r="C2816" i="11" a="1"/>
  <c r="C2816" i="11" s="1"/>
  <c r="L2816" i="11" s="1"/>
  <c r="F2816" i="11"/>
  <c r="G2816" i="11" s="1"/>
  <c r="C2817" i="11" a="1"/>
  <c r="C2817" i="11" s="1"/>
  <c r="L2817" i="11" s="1"/>
  <c r="F2817" i="11"/>
  <c r="G2817" i="11" s="1"/>
  <c r="F2818" i="11"/>
  <c r="G2818" i="11" s="1"/>
  <c r="C2818" i="11" a="1"/>
  <c r="C2818" i="11" s="1"/>
  <c r="L2818" i="11" s="1"/>
  <c r="F2819" i="11"/>
  <c r="G2819" i="11" s="1"/>
  <c r="C2819" i="11" a="1"/>
  <c r="C2819" i="11" s="1"/>
  <c r="L2819" i="11" s="1"/>
  <c r="F2820" i="11"/>
  <c r="G2820" i="11" s="1"/>
  <c r="C2820" i="11" a="1"/>
  <c r="C2820" i="11" s="1"/>
  <c r="L2820" i="11" s="1"/>
  <c r="F2821" i="11"/>
  <c r="G2821" i="11" s="1"/>
  <c r="C2821" i="11" a="1"/>
  <c r="C2821" i="11" s="1"/>
  <c r="L2821" i="11" s="1"/>
  <c r="F2822" i="11"/>
  <c r="G2822" i="11" s="1"/>
  <c r="C2822" i="11" a="1"/>
  <c r="C2822" i="11" s="1"/>
  <c r="L2822" i="11" s="1"/>
  <c r="F2823" i="11"/>
  <c r="G2823" i="11" s="1"/>
  <c r="C2823" i="11" a="1"/>
  <c r="C2823" i="11" s="1"/>
  <c r="L2823" i="11" s="1"/>
  <c r="F2824" i="11"/>
  <c r="G2824" i="11" s="1"/>
  <c r="C2824" i="11" a="1"/>
  <c r="C2824" i="11" s="1"/>
  <c r="L2824" i="11" s="1"/>
  <c r="F2825" i="11"/>
  <c r="G2825" i="11" s="1"/>
  <c r="C2825" i="11" a="1"/>
  <c r="C2825" i="11" s="1"/>
  <c r="L2825" i="11" s="1"/>
  <c r="F2826" i="11"/>
  <c r="G2826" i="11" s="1"/>
  <c r="C2826" i="11" a="1"/>
  <c r="C2826" i="11" s="1"/>
  <c r="L2826" i="11" s="1"/>
  <c r="F2827" i="11"/>
  <c r="G2827" i="11" s="1"/>
  <c r="C2827" i="11" a="1"/>
  <c r="C2827" i="11" s="1"/>
  <c r="L2827" i="11" s="1"/>
  <c r="F2828" i="11"/>
  <c r="G2828" i="11" s="1"/>
  <c r="C2828" i="11" a="1"/>
  <c r="C2828" i="11" s="1"/>
  <c r="L2828" i="11" s="1"/>
  <c r="F2829" i="11"/>
  <c r="G2829" i="11" s="1"/>
  <c r="C2829" i="11" a="1"/>
  <c r="C2829" i="11" s="1"/>
  <c r="L2829" i="11" s="1"/>
  <c r="F2830" i="11"/>
  <c r="G2830" i="11" s="1"/>
  <c r="C2830" i="11" a="1"/>
  <c r="C2830" i="11" s="1"/>
  <c r="L2830" i="11" s="1"/>
  <c r="F2831" i="11"/>
  <c r="G2831" i="11" s="1"/>
  <c r="C2831" i="11" a="1"/>
  <c r="C2831" i="11" s="1"/>
  <c r="L2831" i="11" s="1"/>
  <c r="F2832" i="11"/>
  <c r="G2832" i="11" s="1"/>
  <c r="C2832" i="11" a="1"/>
  <c r="C2832" i="11" s="1"/>
  <c r="L2832" i="11" s="1"/>
  <c r="F2833" i="11"/>
  <c r="G2833" i="11" s="1"/>
  <c r="C2833" i="11" a="1"/>
  <c r="C2833" i="11" s="1"/>
  <c r="L2833" i="11" s="1"/>
  <c r="F2834" i="11"/>
  <c r="G2834" i="11" s="1"/>
  <c r="C2834" i="11" a="1"/>
  <c r="C2834" i="11" s="1"/>
  <c r="L2834" i="11" s="1"/>
  <c r="F2835" i="11"/>
  <c r="G2835" i="11" s="1"/>
  <c r="C2835" i="11" a="1"/>
  <c r="C2835" i="11" s="1"/>
  <c r="L2835" i="11" s="1"/>
  <c r="F2836" i="11"/>
  <c r="G2836" i="11" s="1"/>
  <c r="C2836" i="11" a="1"/>
  <c r="C2836" i="11" s="1"/>
  <c r="L2836" i="11" s="1"/>
  <c r="C2837" i="11" a="1"/>
  <c r="C2837" i="11" s="1"/>
  <c r="L2837" i="11" s="1"/>
  <c r="F2837" i="11"/>
  <c r="G2837" i="11" s="1"/>
  <c r="C2838" i="11" a="1"/>
  <c r="C2838" i="11" s="1"/>
  <c r="L2838" i="11" s="1"/>
  <c r="F2838" i="11"/>
  <c r="G2838" i="11" s="1"/>
  <c r="F2839" i="11"/>
  <c r="G2839" i="11" s="1"/>
  <c r="C2839" i="11" a="1"/>
  <c r="C2839" i="11" s="1"/>
  <c r="L2839" i="11" s="1"/>
  <c r="C2840" i="11" a="1"/>
  <c r="C2840" i="11" s="1"/>
  <c r="L2840" i="11" s="1"/>
  <c r="F2840" i="11"/>
  <c r="G2840" i="11" s="1"/>
  <c r="C2841" i="11" a="1"/>
  <c r="C2841" i="11" s="1"/>
  <c r="L2841" i="11" s="1"/>
  <c r="F2841" i="11"/>
  <c r="G2841" i="11" s="1"/>
  <c r="F2842" i="11"/>
  <c r="G2842" i="11" s="1"/>
  <c r="C2842" i="11" a="1"/>
  <c r="C2842" i="11" s="1"/>
  <c r="L2842" i="11" s="1"/>
  <c r="F2843" i="11"/>
  <c r="G2843" i="11" s="1"/>
  <c r="C2843" i="11" a="1"/>
  <c r="C2843" i="11" s="1"/>
  <c r="L2843" i="11" s="1"/>
  <c r="F2844" i="11"/>
  <c r="G2844" i="11" s="1"/>
  <c r="C2844" i="11" a="1"/>
  <c r="C2844" i="11" s="1"/>
  <c r="L2844" i="11" s="1"/>
  <c r="F2845" i="11"/>
  <c r="G2845" i="11" s="1"/>
  <c r="C2845" i="11" a="1"/>
  <c r="C2845" i="11" s="1"/>
  <c r="L2845" i="11" s="1"/>
  <c r="F2846" i="11"/>
  <c r="G2846" i="11" s="1"/>
  <c r="C2846" i="11" a="1"/>
  <c r="C2846" i="11" s="1"/>
  <c r="L2846" i="11" s="1"/>
  <c r="F2847" i="11"/>
  <c r="G2847" i="11" s="1"/>
  <c r="C2847" i="11" a="1"/>
  <c r="C2847" i="11" s="1"/>
  <c r="L2847" i="11" s="1"/>
  <c r="F2848" i="11"/>
  <c r="G2848" i="11" s="1"/>
  <c r="C2848" i="11" a="1"/>
  <c r="C2848" i="11" s="1"/>
  <c r="L2848" i="11" s="1"/>
  <c r="C2849" i="11" a="1"/>
  <c r="C2849" i="11" s="1"/>
  <c r="L2849" i="11" s="1"/>
  <c r="F2849" i="11"/>
  <c r="G2849" i="11" s="1"/>
  <c r="F2850" i="11"/>
  <c r="G2850" i="11" s="1"/>
  <c r="C2850" i="11" a="1"/>
  <c r="C2850" i="11" s="1"/>
  <c r="L2850" i="11" s="1"/>
  <c r="F2851" i="11"/>
  <c r="G2851" i="11" s="1"/>
  <c r="C2851" i="11" a="1"/>
  <c r="C2851" i="11" s="1"/>
  <c r="L2851" i="11" s="1"/>
  <c r="F2852" i="11"/>
  <c r="G2852" i="11" s="1"/>
  <c r="C2852" i="11" a="1"/>
  <c r="C2852" i="11" s="1"/>
  <c r="L2852" i="11" s="1"/>
  <c r="C2853" i="11" a="1"/>
  <c r="C2853" i="11" s="1"/>
  <c r="L2853" i="11" s="1"/>
  <c r="F2853" i="11"/>
  <c r="G2853" i="11" s="1"/>
  <c r="F2854" i="11"/>
  <c r="G2854" i="11" s="1"/>
  <c r="C2854" i="11" a="1"/>
  <c r="C2854" i="11" s="1"/>
  <c r="L2854" i="11" s="1"/>
  <c r="F2855" i="11"/>
  <c r="G2855" i="11" s="1"/>
  <c r="C2855" i="11" a="1"/>
  <c r="C2855" i="11" s="1"/>
  <c r="L2855" i="11" s="1"/>
  <c r="F2856" i="11"/>
  <c r="G2856" i="11" s="1"/>
  <c r="C2856" i="11" a="1"/>
  <c r="C2856" i="11" s="1"/>
  <c r="L2856" i="11" s="1"/>
  <c r="F2857" i="11"/>
  <c r="G2857" i="11" s="1"/>
  <c r="C2857" i="11" a="1"/>
  <c r="C2857" i="11" s="1"/>
  <c r="L2857" i="11" s="1"/>
  <c r="F2858" i="11"/>
  <c r="G2858" i="11" s="1"/>
  <c r="C2858" i="11" a="1"/>
  <c r="C2858" i="11" s="1"/>
  <c r="L2858" i="11" s="1"/>
  <c r="F2859" i="11"/>
  <c r="G2859" i="11" s="1"/>
  <c r="C2859" i="11" a="1"/>
  <c r="C2859" i="11" s="1"/>
  <c r="L2859" i="11" s="1"/>
  <c r="C2860" i="11" a="1"/>
  <c r="C2860" i="11" s="1"/>
  <c r="L2860" i="11" s="1"/>
  <c r="F2860" i="11"/>
  <c r="G2860" i="11" s="1"/>
  <c r="C2861" i="11" a="1"/>
  <c r="C2861" i="11" s="1"/>
  <c r="L2861" i="11" s="1"/>
  <c r="F2861" i="11"/>
  <c r="G2861" i="11" s="1"/>
  <c r="C2862" i="11" a="1"/>
  <c r="C2862" i="11" s="1"/>
  <c r="L2862" i="11" s="1"/>
  <c r="F2862" i="11"/>
  <c r="G2862" i="11" s="1"/>
  <c r="C2863" i="11" a="1"/>
  <c r="C2863" i="11" s="1"/>
  <c r="L2863" i="11" s="1"/>
  <c r="F2863" i="11"/>
  <c r="G2863" i="11" s="1"/>
  <c r="C2864" i="11" a="1"/>
  <c r="C2864" i="11" s="1"/>
  <c r="L2864" i="11" s="1"/>
  <c r="F2864" i="11"/>
  <c r="G2864" i="11" s="1"/>
  <c r="C2865" i="11" a="1"/>
  <c r="C2865" i="11" s="1"/>
  <c r="L2865" i="11" s="1"/>
  <c r="F2865" i="11"/>
  <c r="G2865" i="11" s="1"/>
  <c r="F2866" i="11"/>
  <c r="G2866" i="11" s="1"/>
  <c r="C2866" i="11" a="1"/>
  <c r="C2866" i="11" s="1"/>
  <c r="L2866" i="11" s="1"/>
  <c r="F2867" i="11"/>
  <c r="G2867" i="11" s="1"/>
  <c r="C2867" i="11" a="1"/>
  <c r="C2867" i="11" s="1"/>
  <c r="L2867" i="11" s="1"/>
  <c r="F2868" i="11"/>
  <c r="G2868" i="11" s="1"/>
  <c r="C2868" i="11" a="1"/>
  <c r="C2868" i="11" s="1"/>
  <c r="L2868" i="11" s="1"/>
  <c r="F2869" i="11"/>
  <c r="G2869" i="11" s="1"/>
  <c r="C2869" i="11" a="1"/>
  <c r="C2869" i="11" s="1"/>
  <c r="L2869" i="11" s="1"/>
  <c r="F2870" i="11"/>
  <c r="G2870" i="11" s="1"/>
  <c r="C2870" i="11" a="1"/>
  <c r="C2870" i="11" s="1"/>
  <c r="L2870" i="11" s="1"/>
  <c r="F2871" i="11"/>
  <c r="G2871" i="11" s="1"/>
  <c r="C2871" i="11" a="1"/>
  <c r="C2871" i="11" s="1"/>
  <c r="L2871" i="11" s="1"/>
  <c r="C2872" i="11" a="1"/>
  <c r="C2872" i="11" s="1"/>
  <c r="L2872" i="11" s="1"/>
  <c r="F2872" i="11"/>
  <c r="G2872" i="11" s="1"/>
  <c r="C2873" i="11" a="1"/>
  <c r="C2873" i="11" s="1"/>
  <c r="L2873" i="11" s="1"/>
  <c r="F2873" i="11"/>
  <c r="G2873" i="11" s="1"/>
  <c r="C2874" i="11" a="1"/>
  <c r="C2874" i="11" s="1"/>
  <c r="L2874" i="11" s="1"/>
  <c r="F2874" i="11"/>
  <c r="G2874" i="11" s="1"/>
  <c r="C2875" i="11" a="1"/>
  <c r="C2875" i="11" s="1"/>
  <c r="L2875" i="11" s="1"/>
  <c r="F2875" i="11"/>
  <c r="G2875" i="11" s="1"/>
  <c r="C2876" i="11" a="1"/>
  <c r="C2876" i="11" s="1"/>
  <c r="L2876" i="11" s="1"/>
  <c r="F2876" i="11"/>
  <c r="G2876" i="11" s="1"/>
  <c r="F2877" i="11"/>
  <c r="G2877" i="11" s="1"/>
  <c r="C2877" i="11" a="1"/>
  <c r="C2877" i="11" s="1"/>
  <c r="L2877" i="11" s="1"/>
  <c r="F2878" i="11"/>
  <c r="G2878" i="11" s="1"/>
  <c r="C2878" i="11" a="1"/>
  <c r="C2878" i="11" s="1"/>
  <c r="L2878" i="11" s="1"/>
  <c r="F2879" i="11"/>
  <c r="G2879" i="11" s="1"/>
  <c r="C2879" i="11" a="1"/>
  <c r="C2879" i="11" s="1"/>
  <c r="L2879" i="11" s="1"/>
  <c r="F2880" i="11"/>
  <c r="G2880" i="11" s="1"/>
  <c r="C2880" i="11" a="1"/>
  <c r="C2880" i="11" s="1"/>
  <c r="L2880" i="11" s="1"/>
  <c r="F2881" i="11"/>
  <c r="G2881" i="11" s="1"/>
  <c r="C2881" i="11" a="1"/>
  <c r="C2881" i="11" s="1"/>
  <c r="L2881" i="11" s="1"/>
  <c r="F2882" i="11"/>
  <c r="G2882" i="11" s="1"/>
  <c r="C2882" i="11" a="1"/>
  <c r="C2882" i="11" s="1"/>
  <c r="L2882" i="11" s="1"/>
  <c r="F2883" i="11"/>
  <c r="G2883" i="11" s="1"/>
  <c r="C2883" i="11" a="1"/>
  <c r="C2883" i="11" s="1"/>
  <c r="L2883" i="11" s="1"/>
  <c r="C2884" i="11" a="1"/>
  <c r="C2884" i="11" s="1"/>
  <c r="L2884" i="11" s="1"/>
  <c r="F2884" i="11"/>
  <c r="G2884" i="11" s="1"/>
  <c r="F2885" i="11"/>
  <c r="G2885" i="11" s="1"/>
  <c r="C2885" i="11" a="1"/>
  <c r="C2885" i="11" s="1"/>
  <c r="L2885" i="11" s="1"/>
  <c r="F2886" i="11"/>
  <c r="G2886" i="11" s="1"/>
  <c r="C2886" i="11" a="1"/>
  <c r="C2886" i="11" s="1"/>
  <c r="L2886" i="11" s="1"/>
  <c r="F2887" i="11"/>
  <c r="G2887" i="11" s="1"/>
  <c r="C2887" i="11" a="1"/>
  <c r="C2887" i="11" s="1"/>
  <c r="L2887" i="11" s="1"/>
  <c r="F2888" i="11"/>
  <c r="G2888" i="11" s="1"/>
  <c r="C2888" i="11" a="1"/>
  <c r="C2888" i="11" s="1"/>
  <c r="L2888" i="11" s="1"/>
  <c r="C2889" i="11" a="1"/>
  <c r="C2889" i="11" s="1"/>
  <c r="L2889" i="11" s="1"/>
  <c r="F2889" i="11"/>
  <c r="G2889" i="11" s="1"/>
  <c r="F2890" i="11"/>
  <c r="G2890" i="11" s="1"/>
  <c r="C2890" i="11" a="1"/>
  <c r="C2890" i="11" s="1"/>
  <c r="L2890" i="11" s="1"/>
  <c r="F2891" i="11"/>
  <c r="G2891" i="11" s="1"/>
  <c r="C2891" i="11" a="1"/>
  <c r="C2891" i="11" s="1"/>
  <c r="L2891" i="11" s="1"/>
  <c r="F2892" i="11"/>
  <c r="G2892" i="11" s="1"/>
  <c r="C2892" i="11" a="1"/>
  <c r="C2892" i="11" s="1"/>
  <c r="L2892" i="11" s="1"/>
  <c r="F2893" i="11"/>
  <c r="G2893" i="11" s="1"/>
  <c r="C2893" i="11" a="1"/>
  <c r="C2893" i="11" s="1"/>
  <c r="L2893" i="11" s="1"/>
  <c r="F2894" i="11"/>
  <c r="G2894" i="11" s="1"/>
  <c r="C2894" i="11" a="1"/>
  <c r="C2894" i="11" s="1"/>
  <c r="L2894" i="11" s="1"/>
  <c r="C2895" i="11" a="1"/>
  <c r="C2895" i="11" s="1"/>
  <c r="L2895" i="11" s="1"/>
  <c r="F2895" i="11"/>
  <c r="G2895" i="11" s="1"/>
  <c r="C2896" i="11" a="1"/>
  <c r="C2896" i="11" s="1"/>
  <c r="L2896" i="11" s="1"/>
  <c r="F2896" i="11"/>
  <c r="G2896" i="11" s="1"/>
  <c r="C2897" i="11" a="1"/>
  <c r="C2897" i="11" s="1"/>
  <c r="L2897" i="11" s="1"/>
  <c r="F2897" i="11"/>
  <c r="G2897" i="11" s="1"/>
  <c r="F2898" i="11"/>
  <c r="G2898" i="11" s="1"/>
  <c r="C2898" i="11" a="1"/>
  <c r="C2898" i="11" s="1"/>
  <c r="L2898" i="11" s="1"/>
  <c r="C2899" i="11" a="1"/>
  <c r="C2899" i="11" s="1"/>
  <c r="L2899" i="11" s="1"/>
  <c r="F2899" i="11"/>
  <c r="G2899" i="11" s="1"/>
  <c r="C2900" i="11" a="1"/>
  <c r="C2900" i="11" s="1"/>
  <c r="L2900" i="11" s="1"/>
  <c r="F2900" i="11"/>
  <c r="G2900" i="11" s="1"/>
  <c r="F2901" i="11"/>
  <c r="G2901" i="11" s="1"/>
  <c r="C2901" i="11" a="1"/>
  <c r="C2901" i="11" s="1"/>
  <c r="L2901" i="11" s="1"/>
  <c r="F2902" i="11"/>
  <c r="G2902" i="11" s="1"/>
  <c r="C2902" i="11" a="1"/>
  <c r="C2902" i="11" s="1"/>
  <c r="L2902" i="11" s="1"/>
  <c r="F2903" i="11"/>
  <c r="G2903" i="11" s="1"/>
  <c r="C2903" i="11" a="1"/>
  <c r="C2903" i="11" s="1"/>
  <c r="L2903" i="11" s="1"/>
  <c r="F2904" i="11"/>
  <c r="G2904" i="11" s="1"/>
  <c r="C2904" i="11" a="1"/>
  <c r="C2904" i="11" s="1"/>
  <c r="L2904" i="11" s="1"/>
  <c r="F2905" i="11"/>
  <c r="G2905" i="11" s="1"/>
  <c r="C2905" i="11" a="1"/>
  <c r="C2905" i="11" s="1"/>
  <c r="L2905" i="11" s="1"/>
  <c r="C2906" i="11" a="1"/>
  <c r="C2906" i="11" s="1"/>
  <c r="L2906" i="11" s="1"/>
  <c r="F2906" i="11"/>
  <c r="G2906" i="11" s="1"/>
  <c r="F2907" i="11"/>
  <c r="G2907" i="11" s="1"/>
  <c r="C2907" i="11" a="1"/>
  <c r="C2907" i="11" s="1"/>
  <c r="L2907" i="11" s="1"/>
  <c r="F2908" i="11"/>
  <c r="G2908" i="11" s="1"/>
  <c r="C2908" i="11" a="1"/>
  <c r="C2908" i="11" s="1"/>
  <c r="L2908" i="11" s="1"/>
  <c r="F2909" i="11"/>
  <c r="G2909" i="11" s="1"/>
  <c r="C2909" i="11" a="1"/>
  <c r="C2909" i="11" s="1"/>
  <c r="L2909" i="11" s="1"/>
  <c r="F2910" i="11"/>
  <c r="G2910" i="11" s="1"/>
  <c r="C2910" i="11" a="1"/>
  <c r="C2910" i="11" s="1"/>
  <c r="L2910" i="11" s="1"/>
  <c r="F2911" i="11"/>
  <c r="G2911" i="11" s="1"/>
  <c r="C2911" i="11" a="1"/>
  <c r="C2911" i="11" s="1"/>
  <c r="L2911" i="11" s="1"/>
  <c r="F2912" i="11"/>
  <c r="G2912" i="11" s="1"/>
  <c r="C2912" i="11" a="1"/>
  <c r="C2912" i="11" s="1"/>
  <c r="L2912" i="11" s="1"/>
  <c r="F2913" i="11"/>
  <c r="G2913" i="11" s="1"/>
  <c r="C2913" i="11" a="1"/>
  <c r="C2913" i="11" s="1"/>
  <c r="L2913" i="11" s="1"/>
  <c r="F2914" i="11"/>
  <c r="G2914" i="11" s="1"/>
  <c r="C2914" i="11" a="1"/>
  <c r="C2914" i="11" s="1"/>
  <c r="L2914" i="11" s="1"/>
  <c r="F2915" i="11"/>
  <c r="G2915" i="11" s="1"/>
  <c r="C2915" i="11" a="1"/>
  <c r="C2915" i="11" s="1"/>
  <c r="L2915" i="11" s="1"/>
  <c r="C2916" i="11" a="1"/>
  <c r="C2916" i="11" s="1"/>
  <c r="L2916" i="11" s="1"/>
  <c r="F2916" i="11"/>
  <c r="G2916" i="11" s="1"/>
  <c r="C2917" i="11" a="1"/>
  <c r="C2917" i="11" s="1"/>
  <c r="L2917" i="11" s="1"/>
  <c r="F2917" i="11"/>
  <c r="G2917" i="11" s="1"/>
  <c r="F2918" i="11"/>
  <c r="G2918" i="11" s="1"/>
  <c r="C2918" i="11" a="1"/>
  <c r="C2918" i="11" s="1"/>
  <c r="L2918" i="11" s="1"/>
  <c r="F2919" i="11"/>
  <c r="G2919" i="11" s="1"/>
  <c r="C2919" i="11" a="1"/>
  <c r="C2919" i="11" s="1"/>
  <c r="L2919" i="11" s="1"/>
  <c r="F2920" i="11"/>
  <c r="G2920" i="11" s="1"/>
  <c r="C2920" i="11" a="1"/>
  <c r="C2920" i="11" s="1"/>
  <c r="L2920" i="11" s="1"/>
  <c r="C2921" i="11" a="1"/>
  <c r="C2921" i="11" s="1"/>
  <c r="L2921" i="11" s="1"/>
  <c r="F2921" i="11"/>
  <c r="G2921" i="11" s="1"/>
  <c r="F2922" i="11"/>
  <c r="G2922" i="11" s="1"/>
  <c r="C2922" i="11" a="1"/>
  <c r="C2922" i="11" s="1"/>
  <c r="L2922" i="11" s="1"/>
  <c r="C2923" i="11" a="1"/>
  <c r="C2923" i="11" s="1"/>
  <c r="L2923" i="11" s="1"/>
  <c r="F2923" i="11"/>
  <c r="G2923" i="11" s="1"/>
  <c r="C2924" i="11" a="1"/>
  <c r="C2924" i="11" s="1"/>
  <c r="L2924" i="11" s="1"/>
  <c r="F2924" i="11"/>
  <c r="G2924" i="11" s="1"/>
  <c r="C2925" i="11" a="1"/>
  <c r="C2925" i="11" s="1"/>
  <c r="L2925" i="11" s="1"/>
  <c r="F2925" i="11"/>
  <c r="G2925" i="11" s="1"/>
  <c r="C2926" i="11" a="1"/>
  <c r="C2926" i="11" s="1"/>
  <c r="L2926" i="11" s="1"/>
  <c r="F2926" i="11"/>
  <c r="G2926" i="11" s="1"/>
  <c r="F2927" i="11"/>
  <c r="G2927" i="11" s="1"/>
  <c r="C2927" i="11" a="1"/>
  <c r="C2927" i="11" s="1"/>
  <c r="L2927" i="11" s="1"/>
  <c r="F2928" i="11"/>
  <c r="G2928" i="11" s="1"/>
  <c r="C2928" i="11" a="1"/>
  <c r="C2928" i="11" s="1"/>
  <c r="L2928" i="11" s="1"/>
  <c r="F2929" i="11"/>
  <c r="G2929" i="11" s="1"/>
  <c r="C2929" i="11" a="1"/>
  <c r="C2929" i="11" s="1"/>
  <c r="L2929" i="11" s="1"/>
  <c r="F2930" i="11"/>
  <c r="G2930" i="11" s="1"/>
  <c r="C2930" i="11" a="1"/>
  <c r="C2930" i="11" s="1"/>
  <c r="L2930" i="11" s="1"/>
  <c r="F2931" i="11"/>
  <c r="G2931" i="11" s="1"/>
  <c r="C2931" i="11" a="1"/>
  <c r="C2931" i="11" s="1"/>
  <c r="L2931" i="11" s="1"/>
  <c r="F2932" i="11"/>
  <c r="G2932" i="11" s="1"/>
  <c r="C2932" i="11" a="1"/>
  <c r="C2932" i="11" s="1"/>
  <c r="L2932" i="11" s="1"/>
  <c r="F2933" i="11"/>
  <c r="G2933" i="11" s="1"/>
  <c r="C2933" i="11" a="1"/>
  <c r="C2933" i="11" s="1"/>
  <c r="L2933" i="11" s="1"/>
  <c r="F2934" i="11"/>
  <c r="G2934" i="11" s="1"/>
  <c r="C2934" i="11" a="1"/>
  <c r="C2934" i="11" s="1"/>
  <c r="L2934" i="11" s="1"/>
  <c r="F2935" i="11"/>
  <c r="G2935" i="11" s="1"/>
  <c r="C2935" i="11" a="1"/>
  <c r="C2935" i="11" s="1"/>
  <c r="L2935" i="11" s="1"/>
  <c r="F2936" i="11"/>
  <c r="G2936" i="11" s="1"/>
  <c r="C2936" i="11" a="1"/>
  <c r="C2936" i="11" s="1"/>
  <c r="L2936" i="11" s="1"/>
  <c r="F2937" i="11"/>
  <c r="G2937" i="11" s="1"/>
  <c r="C2937" i="11" a="1"/>
  <c r="C2937" i="11" s="1"/>
  <c r="L2937" i="11" s="1"/>
  <c r="F2938" i="11"/>
  <c r="G2938" i="11" s="1"/>
  <c r="C2938" i="11" a="1"/>
  <c r="C2938" i="11" s="1"/>
  <c r="L2938" i="11" s="1"/>
  <c r="F2939" i="11"/>
  <c r="G2939" i="11" s="1"/>
  <c r="C2939" i="11" a="1"/>
  <c r="C2939" i="11" s="1"/>
  <c r="L2939" i="11" s="1"/>
  <c r="F2940" i="11"/>
  <c r="G2940" i="11" s="1"/>
  <c r="C2940" i="11" a="1"/>
  <c r="C2940" i="11" s="1"/>
  <c r="L2940" i="11" s="1"/>
  <c r="C2941" i="11" a="1"/>
  <c r="C2941" i="11" s="1"/>
  <c r="L2941" i="11" s="1"/>
  <c r="F2941" i="11"/>
  <c r="G2941" i="11" s="1"/>
  <c r="F2942" i="11"/>
  <c r="G2942" i="11" s="1"/>
  <c r="C2942" i="11" a="1"/>
  <c r="C2942" i="11" s="1"/>
  <c r="L2942" i="11" s="1"/>
  <c r="F2943" i="11"/>
  <c r="G2943" i="11" s="1"/>
  <c r="C2943" i="11" a="1"/>
  <c r="C2943" i="11" s="1"/>
  <c r="L2943" i="11" s="1"/>
  <c r="F2944" i="11"/>
  <c r="G2944" i="11" s="1"/>
  <c r="C2944" i="11" a="1"/>
  <c r="C2944" i="11" s="1"/>
  <c r="L2944" i="11" s="1"/>
  <c r="F2945" i="11"/>
  <c r="G2945" i="11" s="1"/>
  <c r="C2945" i="11" a="1"/>
  <c r="C2945" i="11" s="1"/>
  <c r="L2945" i="11" s="1"/>
  <c r="F2946" i="11"/>
  <c r="G2946" i="11" s="1"/>
  <c r="C2946" i="11" a="1"/>
  <c r="C2946" i="11" s="1"/>
  <c r="L2946" i="11" s="1"/>
  <c r="F2947" i="11"/>
  <c r="G2947" i="11" s="1"/>
  <c r="C2947" i="11" a="1"/>
  <c r="C2947" i="11" s="1"/>
  <c r="L2947" i="11" s="1"/>
  <c r="F2951" i="11"/>
  <c r="G2951" i="11" s="1"/>
  <c r="C2951" i="11" a="1"/>
  <c r="C2951" i="11" s="1"/>
  <c r="L2951" i="11" s="1"/>
  <c r="F2968" i="11"/>
  <c r="G2968" i="11" s="1"/>
  <c r="C2968" i="11" a="1"/>
  <c r="C2968" i="11" s="1"/>
  <c r="L2968" i="11" s="1"/>
  <c r="F3038" i="11"/>
  <c r="G3038" i="11" s="1"/>
  <c r="C3038" i="11" a="1"/>
  <c r="C3038" i="11" s="1"/>
  <c r="L3038" i="11" s="1"/>
  <c r="C3050" i="11" a="1"/>
  <c r="C3050" i="11" s="1"/>
  <c r="L3050" i="11" s="1"/>
  <c r="F3050" i="11"/>
  <c r="G3050" i="11" s="1"/>
  <c r="F3173" i="11"/>
  <c r="G3173" i="11" s="1"/>
  <c r="C3173" i="11" a="1"/>
  <c r="C3173" i="11" s="1"/>
  <c r="L3173" i="11" s="1"/>
  <c r="F3192" i="11"/>
  <c r="G3192" i="11" s="1"/>
  <c r="C3192" i="11" a="1"/>
  <c r="C3192" i="11" s="1"/>
  <c r="L3192" i="11" s="1"/>
  <c r="F3196" i="11"/>
  <c r="G3196" i="11" s="1"/>
  <c r="C3196" i="11" a="1"/>
  <c r="C3196" i="11" s="1"/>
  <c r="L3196" i="11" s="1"/>
  <c r="F3211" i="11"/>
  <c r="G3211" i="11" s="1"/>
  <c r="C3211" i="11" a="1"/>
  <c r="C3211" i="11" s="1"/>
  <c r="L3211" i="11" s="1"/>
  <c r="F3222" i="11"/>
  <c r="G3222" i="11" s="1"/>
  <c r="C3222" i="11" a="1"/>
  <c r="C3222" i="11" s="1"/>
  <c r="L3222" i="11" s="1"/>
  <c r="F3235" i="11"/>
  <c r="G3235" i="11" s="1"/>
  <c r="C3235" i="11" a="1"/>
  <c r="C3235" i="11" s="1"/>
  <c r="L3235" i="11" s="1"/>
  <c r="F3246" i="11"/>
  <c r="G3246" i="11" s="1"/>
  <c r="C3246" i="11" a="1"/>
  <c r="C3246" i="11" s="1"/>
  <c r="L3246" i="11" s="1"/>
  <c r="F3252" i="11"/>
  <c r="G3252" i="11" s="1"/>
  <c r="C3252" i="11" a="1"/>
  <c r="C3252" i="11" s="1"/>
  <c r="L3252" i="11" s="1"/>
  <c r="F3268" i="11"/>
  <c r="G3268" i="11" s="1"/>
  <c r="C3268" i="11" a="1"/>
  <c r="C3268" i="11" s="1"/>
  <c r="L3268" i="11" s="1"/>
  <c r="F3272" i="11"/>
  <c r="G3272" i="11" s="1"/>
  <c r="C3272" i="11" a="1"/>
  <c r="C3272" i="11" s="1"/>
  <c r="L3272" i="11" s="1"/>
  <c r="F3275" i="11"/>
  <c r="G3275" i="11" s="1"/>
  <c r="C3275" i="11" a="1"/>
  <c r="C3275" i="11" s="1"/>
  <c r="L3275" i="11" s="1"/>
  <c r="F3278" i="11"/>
  <c r="G3278" i="11" s="1"/>
  <c r="C3278" i="11" a="1"/>
  <c r="C3278" i="11" s="1"/>
  <c r="L3278" i="11" s="1"/>
  <c r="F3282" i="11"/>
  <c r="G3282" i="11" s="1"/>
  <c r="C3282" i="11" a="1"/>
  <c r="C3282" i="11" s="1"/>
  <c r="L3282" i="11" s="1"/>
  <c r="F3291" i="11"/>
  <c r="G3291" i="11" s="1"/>
  <c r="C3291" i="11" a="1"/>
  <c r="C3291" i="11" s="1"/>
  <c r="L3291" i="11" s="1"/>
  <c r="F3303" i="11"/>
  <c r="G3303" i="11" s="1"/>
  <c r="C3303" i="11" a="1"/>
  <c r="C3303" i="11" s="1"/>
  <c r="L3303" i="11" s="1"/>
  <c r="F3305" i="11"/>
  <c r="G3305" i="11" s="1"/>
  <c r="C3305" i="11" a="1"/>
  <c r="C3305" i="11" s="1"/>
  <c r="L3305" i="11" s="1"/>
  <c r="F3323" i="11"/>
  <c r="G3323" i="11" s="1"/>
  <c r="C3323" i="11" a="1"/>
  <c r="C3323" i="11" s="1"/>
  <c r="L3323" i="11" s="1"/>
  <c r="F3329" i="11"/>
  <c r="G3329" i="11" s="1"/>
  <c r="C3329" i="11" a="1"/>
  <c r="C3329" i="11" s="1"/>
  <c r="L3329" i="11" s="1"/>
  <c r="F3330" i="11"/>
  <c r="G3330" i="11" s="1"/>
  <c r="C3330" i="11" a="1"/>
  <c r="C3330" i="11" s="1"/>
  <c r="L3330" i="11" s="1"/>
  <c r="F3337" i="11"/>
  <c r="G3337" i="11" s="1"/>
  <c r="C3337" i="11" a="1"/>
  <c r="C3337" i="11" s="1"/>
  <c r="L3337" i="11" s="1"/>
  <c r="F3352" i="11"/>
  <c r="G3352" i="11" s="1"/>
  <c r="C3352" i="11" a="1"/>
  <c r="C3352" i="11" s="1"/>
  <c r="L3352" i="11" s="1"/>
  <c r="F3360" i="11"/>
  <c r="G3360" i="11" s="1"/>
  <c r="C3360" i="11" a="1"/>
  <c r="C3360" i="11" s="1"/>
  <c r="L3360" i="11" s="1"/>
  <c r="F3375" i="11"/>
  <c r="G3375" i="11" s="1"/>
  <c r="C3375" i="11" a="1"/>
  <c r="C3375" i="11" s="1"/>
  <c r="L3375" i="11" s="1"/>
  <c r="F3377" i="11"/>
  <c r="G3377" i="11" s="1"/>
  <c r="C3377" i="11" a="1"/>
  <c r="C3377" i="11" s="1"/>
  <c r="L3377" i="11" s="1"/>
  <c r="F3414" i="11"/>
  <c r="G3414" i="11" s="1"/>
  <c r="C3414" i="11" a="1"/>
  <c r="C3414" i="11" s="1"/>
  <c r="L3414" i="11" s="1"/>
  <c r="F3419" i="11"/>
  <c r="G3419" i="11" s="1"/>
  <c r="C3419" i="11" a="1"/>
  <c r="C3419" i="11" s="1"/>
  <c r="L3419" i="11" s="1"/>
  <c r="F3424" i="11"/>
  <c r="G3424" i="11" s="1"/>
  <c r="C3424" i="11" a="1"/>
  <c r="C3424" i="11" s="1"/>
  <c r="L3424" i="11" s="1"/>
  <c r="F3431" i="11"/>
  <c r="G3431" i="11" s="1"/>
  <c r="C3431" i="11" a="1"/>
  <c r="C3431" i="11" s="1"/>
  <c r="L3431" i="11" s="1"/>
  <c r="F3435" i="11"/>
  <c r="G3435" i="11" s="1"/>
  <c r="C3435" i="11" a="1"/>
  <c r="C3435" i="11" s="1"/>
  <c r="L3435" i="11" s="1"/>
  <c r="F3438" i="11"/>
  <c r="G3438" i="11" s="1"/>
  <c r="C3438" i="11" a="1"/>
  <c r="C3438" i="11" s="1"/>
  <c r="L3438" i="11" s="1"/>
  <c r="F3440" i="11"/>
  <c r="G3440" i="11" s="1"/>
  <c r="C3440" i="11" a="1"/>
  <c r="C3440" i="11" s="1"/>
  <c r="L3440" i="11" s="1"/>
  <c r="F3447" i="11"/>
  <c r="G3447" i="11" s="1"/>
  <c r="C3447" i="11" a="1"/>
  <c r="C3447" i="11" s="1"/>
  <c r="L3447" i="11" s="1"/>
  <c r="F3455" i="11"/>
  <c r="G3455" i="11" s="1"/>
  <c r="C3455" i="11" a="1"/>
  <c r="C3455" i="11" s="1"/>
  <c r="L3455" i="11" s="1"/>
  <c r="F3465" i="11"/>
  <c r="G3465" i="11" s="1"/>
  <c r="C3465" i="11" a="1"/>
  <c r="C3465" i="11" s="1"/>
  <c r="L3465" i="11" s="1"/>
  <c r="F3469" i="11"/>
  <c r="G3469" i="11" s="1"/>
  <c r="C3469" i="11" a="1"/>
  <c r="C3469" i="11" s="1"/>
  <c r="L3469" i="11" s="1"/>
  <c r="F3491" i="11"/>
  <c r="G3491" i="11" s="1"/>
  <c r="C3491" i="11" a="1"/>
  <c r="C3491" i="11" s="1"/>
  <c r="L3491" i="11" s="1"/>
  <c r="F3495" i="11"/>
  <c r="G3495" i="11" s="1"/>
  <c r="C3495" i="11" a="1"/>
  <c r="C3495" i="11" s="1"/>
  <c r="L3495" i="11" s="1"/>
  <c r="F3831" i="11"/>
  <c r="G3831" i="11" s="1"/>
  <c r="C3831" i="11" a="1"/>
  <c r="C3831" i="11" s="1"/>
  <c r="L3831" i="11" s="1"/>
  <c r="F3834" i="11"/>
  <c r="G3834" i="11" s="1"/>
  <c r="C3834" i="11" a="1"/>
  <c r="C3834" i="11" s="1"/>
  <c r="L3834" i="11" s="1"/>
  <c r="F4030" i="11"/>
  <c r="G4030" i="11" s="1"/>
  <c r="C4030" i="11" a="1"/>
  <c r="C4030" i="11" s="1"/>
  <c r="L4030" i="11" s="1"/>
  <c r="F4039" i="11"/>
  <c r="G4039" i="11" s="1"/>
  <c r="C4039" i="11" a="1"/>
  <c r="C4039" i="11" s="1"/>
  <c r="L4039" i="11" s="1"/>
  <c r="F4049" i="11"/>
  <c r="G4049" i="11" s="1"/>
  <c r="C4049" i="11" a="1"/>
  <c r="C4049" i="11" s="1"/>
  <c r="L4049" i="11" s="1"/>
  <c r="F4164" i="11"/>
  <c r="G4164" i="11" s="1"/>
  <c r="C4164" i="11" a="1"/>
  <c r="C4164" i="11" s="1"/>
  <c r="L4164" i="11" s="1"/>
  <c r="F4166" i="11"/>
  <c r="G4166" i="11" s="1"/>
  <c r="C4166" i="11" a="1"/>
  <c r="C4166" i="11" s="1"/>
  <c r="L4166" i="11" s="1"/>
  <c r="F4169" i="11"/>
  <c r="G4169" i="11" s="1"/>
  <c r="C4169" i="11" a="1"/>
  <c r="C4169" i="11" s="1"/>
  <c r="L4169" i="11" s="1"/>
  <c r="F4194" i="11"/>
  <c r="G4194" i="11" s="1"/>
  <c r="C4194" i="11" a="1"/>
  <c r="C4194" i="11" s="1"/>
  <c r="L4194" i="11" s="1"/>
  <c r="F4256" i="11"/>
  <c r="G4256" i="11" s="1"/>
  <c r="C4256" i="11" a="1"/>
  <c r="C4256" i="11" s="1"/>
  <c r="L4256" i="11" s="1"/>
  <c r="F4258" i="11"/>
  <c r="G4258" i="11" s="1"/>
  <c r="C4258" i="11" a="1"/>
  <c r="C4258" i="11" s="1"/>
  <c r="L4258" i="11" s="1"/>
  <c r="F4260" i="11"/>
  <c r="G4260" i="11" s="1"/>
  <c r="C4260" i="11" a="1"/>
  <c r="C4260" i="11" s="1"/>
  <c r="L4260" i="11" s="1"/>
  <c r="F4267" i="11"/>
  <c r="G4267" i="11" s="1"/>
  <c r="C4267" i="11" a="1"/>
  <c r="C4267" i="11" s="1"/>
  <c r="L4267" i="11" s="1"/>
  <c r="F4279" i="11"/>
  <c r="G4279" i="11" s="1"/>
  <c r="C4279" i="11" a="1"/>
  <c r="C4279" i="11" s="1"/>
  <c r="L4279" i="11" s="1"/>
  <c r="F4280" i="11"/>
  <c r="G4280" i="11" s="1"/>
  <c r="C4280" i="11" a="1"/>
  <c r="C4280" i="11" s="1"/>
  <c r="L4280" i="11" s="1"/>
  <c r="F4294" i="11"/>
  <c r="G4294" i="11" s="1"/>
  <c r="C4294" i="11" a="1"/>
  <c r="C4294" i="11" s="1"/>
  <c r="L4294" i="11" s="1"/>
  <c r="F4501" i="11"/>
  <c r="G4501" i="11" s="1"/>
  <c r="C4501" i="11" a="1"/>
  <c r="C4501" i="11" s="1"/>
  <c r="L4501" i="11" s="1"/>
  <c r="F4506" i="11"/>
  <c r="G4506" i="11" s="1"/>
  <c r="C4506" i="11" a="1"/>
  <c r="C4506" i="11" s="1"/>
  <c r="L4506" i="11" s="1"/>
  <c r="F4527" i="11"/>
  <c r="G4527" i="11" s="1"/>
  <c r="C4527" i="11" a="1"/>
  <c r="C4527" i="11" s="1"/>
  <c r="L4527" i="11" s="1"/>
  <c r="F4535" i="11"/>
  <c r="G4535" i="11" s="1"/>
  <c r="C4535" i="11" a="1"/>
  <c r="C4535" i="11" s="1"/>
  <c r="L4535" i="11" s="1"/>
  <c r="F4548" i="11"/>
  <c r="G4548" i="11" s="1"/>
  <c r="C4548" i="11" a="1"/>
  <c r="C4548" i="11" s="1"/>
  <c r="L4548" i="11" s="1"/>
  <c r="F4580" i="11"/>
  <c r="G4580" i="11" s="1"/>
  <c r="C4580" i="11" a="1"/>
  <c r="C4580" i="11" s="1"/>
  <c r="L4580" i="11" s="1"/>
  <c r="F4636" i="11"/>
  <c r="G4636" i="11" s="1"/>
  <c r="C4636" i="11" a="1"/>
  <c r="C4636" i="11" s="1"/>
  <c r="L4636" i="11" s="1"/>
  <c r="F4648" i="11"/>
  <c r="G4648" i="11" s="1"/>
  <c r="C4648" i="11" a="1"/>
  <c r="C4648" i="11" s="1"/>
  <c r="L4648" i="11" s="1"/>
  <c r="F4663" i="11"/>
  <c r="G4663" i="11" s="1"/>
  <c r="C4663" i="11" a="1"/>
  <c r="C4663" i="11" s="1"/>
  <c r="L4663" i="11" s="1"/>
  <c r="F4666" i="11"/>
  <c r="G4666" i="11" s="1"/>
  <c r="C4666" i="11" a="1"/>
  <c r="C4666" i="11" s="1"/>
  <c r="L4666" i="11" s="1"/>
  <c r="F4669" i="11"/>
  <c r="G4669" i="11" s="1"/>
  <c r="C4669" i="11" a="1"/>
  <c r="C4669" i="11" s="1"/>
  <c r="L4669" i="11" s="1"/>
  <c r="F4688" i="11"/>
  <c r="G4688" i="11" s="1"/>
  <c r="C4688" i="11" a="1"/>
  <c r="C4688" i="11" s="1"/>
  <c r="L4688" i="11" s="1"/>
  <c r="F4692" i="11"/>
  <c r="G4692" i="11" s="1"/>
  <c r="C4692" i="11" a="1"/>
  <c r="C4692" i="11" s="1"/>
  <c r="L4692" i="11" s="1"/>
  <c r="F4699" i="11"/>
  <c r="G4699" i="11" s="1"/>
  <c r="C4699" i="11" a="1"/>
  <c r="C4699" i="11" s="1"/>
  <c r="L4699" i="11" s="1"/>
  <c r="F4717" i="11"/>
  <c r="G4717" i="11" s="1"/>
  <c r="C4717" i="11" a="1"/>
  <c r="C4717" i="11" s="1"/>
  <c r="L4717" i="11" s="1"/>
  <c r="F4727" i="11"/>
  <c r="G4727" i="11" s="1"/>
  <c r="C4727" i="11" a="1"/>
  <c r="C4727" i="11" s="1"/>
  <c r="L4727" i="11" s="1"/>
  <c r="F4731" i="11"/>
  <c r="G4731" i="11" s="1"/>
  <c r="C4731" i="11" a="1"/>
  <c r="C4731" i="11" s="1"/>
  <c r="L4731" i="11" s="1"/>
  <c r="F4746" i="11"/>
  <c r="G4746" i="11" s="1"/>
  <c r="C4746" i="11" a="1"/>
  <c r="C4746" i="11" s="1"/>
  <c r="L4746" i="11" s="1"/>
  <c r="F4757" i="11"/>
  <c r="G4757" i="11" s="1"/>
  <c r="C4757" i="11" a="1"/>
  <c r="C4757" i="11" s="1"/>
  <c r="L4757" i="11" s="1"/>
  <c r="F4768" i="11"/>
  <c r="G4768" i="11" s="1"/>
  <c r="C4768" i="11" a="1"/>
  <c r="C4768" i="11" s="1"/>
  <c r="L4768" i="11" s="1"/>
  <c r="F4771" i="11"/>
  <c r="G4771" i="11" s="1"/>
  <c r="C4771" i="11" a="1"/>
  <c r="C4771" i="11" s="1"/>
  <c r="L4771" i="11" s="1"/>
  <c r="F4780" i="11"/>
  <c r="G4780" i="11" s="1"/>
  <c r="C4780" i="11" a="1"/>
  <c r="C4780" i="11" s="1"/>
  <c r="L4780" i="11" s="1"/>
  <c r="F4836" i="11"/>
  <c r="G4836" i="11" s="1"/>
  <c r="C4836" i="11" a="1"/>
  <c r="C4836" i="11" s="1"/>
  <c r="L4836" i="11" s="1"/>
  <c r="F4849" i="11"/>
  <c r="G4849" i="11" s="1"/>
  <c r="C4849" i="11" a="1"/>
  <c r="C4849" i="11" s="1"/>
  <c r="L4849" i="11" s="1"/>
  <c r="F4852" i="11"/>
  <c r="G4852" i="11" s="1"/>
  <c r="C4852" i="11" a="1"/>
  <c r="C4852" i="11" s="1"/>
  <c r="L4852" i="11" s="1"/>
  <c r="F4875" i="11"/>
  <c r="G4875" i="11" s="1"/>
  <c r="C4875" i="11" a="1"/>
  <c r="C4875" i="11" s="1"/>
  <c r="L4875" i="11" s="1"/>
  <c r="F4878" i="11"/>
  <c r="G4878" i="11" s="1"/>
  <c r="C4878" i="11" a="1"/>
  <c r="C4878" i="11" s="1"/>
  <c r="L4878" i="11" s="1"/>
  <c r="F4882" i="11"/>
  <c r="G4882" i="11" s="1"/>
  <c r="C4882" i="11" a="1"/>
  <c r="C4882" i="11" s="1"/>
  <c r="L4882" i="11" s="1"/>
  <c r="F4924" i="11"/>
  <c r="G4924" i="11" s="1"/>
  <c r="C4924" i="11" a="1"/>
  <c r="C4924" i="11" s="1"/>
  <c r="L4924" i="11" s="1"/>
  <c r="F4932" i="11"/>
  <c r="G4932" i="11" s="1"/>
  <c r="C4932" i="11" a="1"/>
  <c r="C4932" i="11" s="1"/>
  <c r="L4932" i="11" s="1"/>
  <c r="F4947" i="11"/>
  <c r="G4947" i="11" s="1"/>
  <c r="C4947" i="11" a="1"/>
  <c r="C4947" i="11" s="1"/>
  <c r="L4947" i="11" s="1"/>
  <c r="F4950" i="11"/>
  <c r="G4950" i="11" s="1"/>
  <c r="C4950" i="11" a="1"/>
  <c r="C4950" i="11" s="1"/>
  <c r="L4950" i="11" s="1"/>
  <c r="F4956" i="11"/>
  <c r="G4956" i="11" s="1"/>
  <c r="C4956" i="11" a="1"/>
  <c r="C4956" i="11" s="1"/>
  <c r="L4956" i="11" s="1"/>
  <c r="F4959" i="11"/>
  <c r="G4959" i="11" s="1"/>
  <c r="C4959" i="11" a="1"/>
  <c r="C4959" i="11" s="1"/>
  <c r="L4959" i="11" s="1"/>
  <c r="F4962" i="11"/>
  <c r="G4962" i="11" s="1"/>
  <c r="C4962" i="11" a="1"/>
  <c r="C4962" i="11" s="1"/>
  <c r="L4962" i="11" s="1"/>
  <c r="F4968" i="11"/>
  <c r="G4968" i="11" s="1"/>
  <c r="C4968" i="11" a="1"/>
  <c r="C4968" i="11" s="1"/>
  <c r="L4968" i="11" s="1"/>
  <c r="F4985" i="11"/>
  <c r="G4985" i="11" s="1"/>
  <c r="C4985" i="11" a="1"/>
  <c r="C4985" i="11" s="1"/>
  <c r="L4985" i="11" s="1"/>
  <c r="F3502" i="11"/>
  <c r="G3502" i="11" s="1"/>
  <c r="C3502" i="11" a="1"/>
  <c r="C3502" i="11" s="1"/>
  <c r="L3502" i="11" s="1"/>
  <c r="F3503" i="11"/>
  <c r="G3503" i="11" s="1"/>
  <c r="C3503" i="11" a="1"/>
  <c r="C3503" i="11" s="1"/>
  <c r="L3503" i="11" s="1"/>
  <c r="F3504" i="11"/>
  <c r="G3504" i="11" s="1"/>
  <c r="C3504" i="11" a="1"/>
  <c r="C3504" i="11" s="1"/>
  <c r="L3504" i="11" s="1"/>
  <c r="F3505" i="11"/>
  <c r="G3505" i="11" s="1"/>
  <c r="C3505" i="11" a="1"/>
  <c r="C3505" i="11" s="1"/>
  <c r="L3505" i="11" s="1"/>
  <c r="F3506" i="11"/>
  <c r="G3506" i="11" s="1"/>
  <c r="C3506" i="11" a="1"/>
  <c r="C3506" i="11" s="1"/>
  <c r="L3506" i="11" s="1"/>
  <c r="F3507" i="11"/>
  <c r="G3507" i="11" s="1"/>
  <c r="C3507" i="11" a="1"/>
  <c r="C3507" i="11" s="1"/>
  <c r="L3507" i="11" s="1"/>
  <c r="F3508" i="11"/>
  <c r="G3508" i="11" s="1"/>
  <c r="C3508" i="11" a="1"/>
  <c r="C3508" i="11" s="1"/>
  <c r="L3508" i="11" s="1"/>
  <c r="F3509" i="11"/>
  <c r="G3509" i="11" s="1"/>
  <c r="C3509" i="11" a="1"/>
  <c r="C3509" i="11" s="1"/>
  <c r="L3509" i="11" s="1"/>
  <c r="F3510" i="11"/>
  <c r="G3510" i="11" s="1"/>
  <c r="C3510" i="11" a="1"/>
  <c r="C3510" i="11" s="1"/>
  <c r="L3510" i="11" s="1"/>
  <c r="F3511" i="11"/>
  <c r="G3511" i="11" s="1"/>
  <c r="C3511" i="11" a="1"/>
  <c r="C3511" i="11" s="1"/>
  <c r="L3511" i="11" s="1"/>
  <c r="F3512" i="11"/>
  <c r="G3512" i="11" s="1"/>
  <c r="C3512" i="11" a="1"/>
  <c r="C3512" i="11" s="1"/>
  <c r="L3512" i="11" s="1"/>
  <c r="F4477" i="11"/>
  <c r="G4477" i="11" s="1"/>
  <c r="C4477" i="11" a="1"/>
  <c r="C4477" i="11" s="1"/>
  <c r="L4477" i="11" s="1"/>
  <c r="F4478" i="11"/>
  <c r="G4478" i="11" s="1"/>
  <c r="C4478" i="11" a="1"/>
  <c r="C4478" i="11" s="1"/>
  <c r="L4478" i="11" s="1"/>
  <c r="F4479" i="11"/>
  <c r="G4479" i="11" s="1"/>
  <c r="C4479" i="11" a="1"/>
  <c r="C4479" i="11" s="1"/>
  <c r="L4479" i="11" s="1"/>
  <c r="F4480" i="11"/>
  <c r="G4480" i="11" s="1"/>
  <c r="C4480" i="11" a="1"/>
  <c r="C4480" i="11" s="1"/>
  <c r="L4480" i="11" s="1"/>
  <c r="F4481" i="11"/>
  <c r="G4481" i="11" s="1"/>
  <c r="C4481" i="11" a="1"/>
  <c r="C4481" i="11" s="1"/>
  <c r="L4481" i="11" s="1"/>
  <c r="F4482" i="11"/>
  <c r="G4482" i="11" s="1"/>
  <c r="C4482" i="11" a="1"/>
  <c r="C4482" i="11" s="1"/>
  <c r="L4482" i="11" s="1"/>
  <c r="F4483" i="11"/>
  <c r="G4483" i="11" s="1"/>
  <c r="C4483" i="11" a="1"/>
  <c r="C4483" i="11" s="1"/>
  <c r="L4483" i="11" s="1"/>
  <c r="F4484" i="11"/>
  <c r="G4484" i="11" s="1"/>
  <c r="C4484" i="11" a="1"/>
  <c r="C4484" i="11" s="1"/>
  <c r="L4484" i="11" s="1"/>
  <c r="F4485" i="11"/>
  <c r="G4485" i="11" s="1"/>
  <c r="C4485" i="11" a="1"/>
  <c r="C4485" i="11" s="1"/>
  <c r="L4485" i="11" s="1"/>
  <c r="F4486" i="11"/>
  <c r="G4486" i="11" s="1"/>
  <c r="C4486" i="11" a="1"/>
  <c r="C4486" i="11" s="1"/>
  <c r="L4486" i="11" s="1"/>
  <c r="F4490" i="11"/>
  <c r="G4490" i="11" s="1"/>
  <c r="C4490" i="11" a="1"/>
  <c r="C4490" i="11" s="1"/>
  <c r="L4490" i="11" s="1"/>
  <c r="F4502" i="11"/>
  <c r="G4502" i="11" s="1"/>
  <c r="C4502" i="11" a="1"/>
  <c r="C4502" i="11" s="1"/>
  <c r="L4502" i="11" s="1"/>
  <c r="F4509" i="11"/>
  <c r="G4509" i="11" s="1"/>
  <c r="C4509" i="11" a="1"/>
  <c r="C4509" i="11" s="1"/>
  <c r="L4509" i="11" s="1"/>
  <c r="F4511" i="11"/>
  <c r="G4511" i="11" s="1"/>
  <c r="C4511" i="11" a="1"/>
  <c r="C4511" i="11" s="1"/>
  <c r="L4511" i="11" s="1"/>
  <c r="F4513" i="11"/>
  <c r="G4513" i="11" s="1"/>
  <c r="C4513" i="11" a="1"/>
  <c r="C4513" i="11" s="1"/>
  <c r="L4513" i="11" s="1"/>
  <c r="F4585" i="11"/>
  <c r="G4585" i="11" s="1"/>
  <c r="C4585" i="11" a="1"/>
  <c r="C4585" i="11" s="1"/>
  <c r="L4585" i="11" s="1"/>
  <c r="F4592" i="11"/>
  <c r="G4592" i="11" s="1"/>
  <c r="C4592" i="11" a="1"/>
  <c r="C4592" i="11" s="1"/>
  <c r="L4592" i="11" s="1"/>
  <c r="F4595" i="11"/>
  <c r="G4595" i="11" s="1"/>
  <c r="C4595" i="11" a="1"/>
  <c r="C4595" i="11" s="1"/>
  <c r="L4595" i="11" s="1"/>
  <c r="F4598" i="11"/>
  <c r="G4598" i="11" s="1"/>
  <c r="C4598" i="11" a="1"/>
  <c r="C4598" i="11" s="1"/>
  <c r="L4598" i="11" s="1"/>
  <c r="F4601" i="11"/>
  <c r="G4601" i="11" s="1"/>
  <c r="C4601" i="11" a="1"/>
  <c r="C4601" i="11" s="1"/>
  <c r="L4601" i="11" s="1"/>
  <c r="F4607" i="11"/>
  <c r="G4607" i="11" s="1"/>
  <c r="C4607" i="11" a="1"/>
  <c r="C4607" i="11" s="1"/>
  <c r="L4607" i="11" s="1"/>
  <c r="F4609" i="11"/>
  <c r="G4609" i="11" s="1"/>
  <c r="C4609" i="11" a="1"/>
  <c r="C4609" i="11" s="1"/>
  <c r="L4609" i="11" s="1"/>
  <c r="F4614" i="11"/>
  <c r="G4614" i="11" s="1"/>
  <c r="C4614" i="11" a="1"/>
  <c r="C4614" i="11" s="1"/>
  <c r="L4614" i="11" s="1"/>
  <c r="F4626" i="11"/>
  <c r="G4626" i="11" s="1"/>
  <c r="C4626" i="11" a="1"/>
  <c r="C4626" i="11" s="1"/>
  <c r="L4626" i="11" s="1"/>
  <c r="F4629" i="11"/>
  <c r="G4629" i="11" s="1"/>
  <c r="C4629" i="11" a="1"/>
  <c r="C4629" i="11" s="1"/>
  <c r="L4629" i="11" s="1"/>
  <c r="F4642" i="11"/>
  <c r="G4642" i="11" s="1"/>
  <c r="C4642" i="11" a="1"/>
  <c r="C4642" i="11" s="1"/>
  <c r="L4642" i="11" s="1"/>
  <c r="F4655" i="11"/>
  <c r="G4655" i="11" s="1"/>
  <c r="C4655" i="11" a="1"/>
  <c r="C4655" i="11" s="1"/>
  <c r="L4655" i="11" s="1"/>
  <c r="F4681" i="11"/>
  <c r="G4681" i="11" s="1"/>
  <c r="C4681" i="11" a="1"/>
  <c r="C4681" i="11" s="1"/>
  <c r="L4681" i="11" s="1"/>
  <c r="F4703" i="11"/>
  <c r="G4703" i="11" s="1"/>
  <c r="C4703" i="11" a="1"/>
  <c r="C4703" i="11" s="1"/>
  <c r="L4703" i="11" s="1"/>
  <c r="F4705" i="11"/>
  <c r="G4705" i="11" s="1"/>
  <c r="C4705" i="11" a="1"/>
  <c r="C4705" i="11" s="1"/>
  <c r="L4705" i="11" s="1"/>
  <c r="F4707" i="11"/>
  <c r="G4707" i="11" s="1"/>
  <c r="C4707" i="11" a="1"/>
  <c r="C4707" i="11" s="1"/>
  <c r="L4707" i="11" s="1"/>
  <c r="F4720" i="11"/>
  <c r="G4720" i="11" s="1"/>
  <c r="C4720" i="11" a="1"/>
  <c r="C4720" i="11" s="1"/>
  <c r="L4720" i="11" s="1"/>
  <c r="F4728" i="11"/>
  <c r="G4728" i="11" s="1"/>
  <c r="C4728" i="11" a="1"/>
  <c r="C4728" i="11" s="1"/>
  <c r="L4728" i="11" s="1"/>
  <c r="F4745" i="11"/>
  <c r="G4745" i="11" s="1"/>
  <c r="C4745" i="11" a="1"/>
  <c r="C4745" i="11" s="1"/>
  <c r="L4745" i="11" s="1"/>
  <c r="F4750" i="11"/>
  <c r="G4750" i="11" s="1"/>
  <c r="C4750" i="11" a="1"/>
  <c r="C4750" i="11" s="1"/>
  <c r="L4750" i="11" s="1"/>
  <c r="F4753" i="11"/>
  <c r="G4753" i="11" s="1"/>
  <c r="C4753" i="11" a="1"/>
  <c r="C4753" i="11" s="1"/>
  <c r="L4753" i="11" s="1"/>
  <c r="F4754" i="11"/>
  <c r="G4754" i="11" s="1"/>
  <c r="C4754" i="11" a="1"/>
  <c r="C4754" i="11" s="1"/>
  <c r="L4754" i="11" s="1"/>
  <c r="F4765" i="11"/>
  <c r="G4765" i="11" s="1"/>
  <c r="C4765" i="11" a="1"/>
  <c r="C4765" i="11" s="1"/>
  <c r="L4765" i="11" s="1"/>
  <c r="F4789" i="11"/>
  <c r="G4789" i="11" s="1"/>
  <c r="C4789" i="11" a="1"/>
  <c r="C4789" i="11" s="1"/>
  <c r="L4789" i="11" s="1"/>
  <c r="F4791" i="11"/>
  <c r="G4791" i="11" s="1"/>
  <c r="C4791" i="11" a="1"/>
  <c r="C4791" i="11" s="1"/>
  <c r="L4791" i="11" s="1"/>
  <c r="F4794" i="11"/>
  <c r="G4794" i="11" s="1"/>
  <c r="C4794" i="11" a="1"/>
  <c r="C4794" i="11" s="1"/>
  <c r="L4794" i="11" s="1"/>
  <c r="F4817" i="11"/>
  <c r="G4817" i="11" s="1"/>
  <c r="C4817" i="11" a="1"/>
  <c r="C4817" i="11" s="1"/>
  <c r="L4817" i="11" s="1"/>
  <c r="F4830" i="11"/>
  <c r="G4830" i="11" s="1"/>
  <c r="C4830" i="11" a="1"/>
  <c r="C4830" i="11" s="1"/>
  <c r="L4830" i="11" s="1"/>
  <c r="F4834" i="11"/>
  <c r="G4834" i="11" s="1"/>
  <c r="C4834" i="11" a="1"/>
  <c r="C4834" i="11" s="1"/>
  <c r="L4834" i="11" s="1"/>
  <c r="F4842" i="11"/>
  <c r="G4842" i="11" s="1"/>
  <c r="C4842" i="11" a="1"/>
  <c r="C4842" i="11" s="1"/>
  <c r="L4842" i="11" s="1"/>
  <c r="F4846" i="11"/>
  <c r="G4846" i="11" s="1"/>
  <c r="C4846" i="11" a="1"/>
  <c r="C4846" i="11" s="1"/>
  <c r="L4846" i="11" s="1"/>
  <c r="F4873" i="11"/>
  <c r="G4873" i="11" s="1"/>
  <c r="C4873" i="11" a="1"/>
  <c r="C4873" i="11" s="1"/>
  <c r="L4873" i="11" s="1"/>
  <c r="F4881" i="11"/>
  <c r="G4881" i="11" s="1"/>
  <c r="C4881" i="11" a="1"/>
  <c r="C4881" i="11" s="1"/>
  <c r="L4881" i="11" s="1"/>
  <c r="F4889" i="11"/>
  <c r="G4889" i="11" s="1"/>
  <c r="C4889" i="11" a="1"/>
  <c r="C4889" i="11" s="1"/>
  <c r="L4889" i="11" s="1"/>
  <c r="F4892" i="11"/>
  <c r="G4892" i="11" s="1"/>
  <c r="C4892" i="11" a="1"/>
  <c r="C4892" i="11" s="1"/>
  <c r="L4892" i="11" s="1"/>
  <c r="F4895" i="11"/>
  <c r="G4895" i="11" s="1"/>
  <c r="C4895" i="11" a="1"/>
  <c r="C4895" i="11" s="1"/>
  <c r="L4895" i="11" s="1"/>
  <c r="F4902" i="11"/>
  <c r="G4902" i="11" s="1"/>
  <c r="C4902" i="11" a="1"/>
  <c r="C4902" i="11" s="1"/>
  <c r="L4902" i="11" s="1"/>
  <c r="F4905" i="11"/>
  <c r="G4905" i="11" s="1"/>
  <c r="C4905" i="11" a="1"/>
  <c r="C4905" i="11" s="1"/>
  <c r="L4905" i="11" s="1"/>
  <c r="F4909" i="11"/>
  <c r="G4909" i="11" s="1"/>
  <c r="C4909" i="11" a="1"/>
  <c r="C4909" i="11" s="1"/>
  <c r="L4909" i="11" s="1"/>
  <c r="F4913" i="11"/>
  <c r="G4913" i="11" s="1"/>
  <c r="C4913" i="11" a="1"/>
  <c r="C4913" i="11" s="1"/>
  <c r="L4913" i="11" s="1"/>
  <c r="F4922" i="11"/>
  <c r="G4922" i="11" s="1"/>
  <c r="C4922" i="11" a="1"/>
  <c r="C4922" i="11" s="1"/>
  <c r="L4922" i="11" s="1"/>
  <c r="F4923" i="11"/>
  <c r="G4923" i="11" s="1"/>
  <c r="C4923" i="11" a="1"/>
  <c r="C4923" i="11" s="1"/>
  <c r="L4923" i="11" s="1"/>
  <c r="F4926" i="11"/>
  <c r="G4926" i="11" s="1"/>
  <c r="C4926" i="11" a="1"/>
  <c r="C4926" i="11" s="1"/>
  <c r="L4926" i="11" s="1"/>
  <c r="F4980" i="11"/>
  <c r="G4980" i="11" s="1"/>
  <c r="C4980" i="11" a="1"/>
  <c r="C4980" i="11" s="1"/>
  <c r="L4980" i="11" s="1"/>
  <c r="F16" i="11"/>
  <c r="G16" i="11" s="1"/>
  <c r="C16" i="11" a="1"/>
  <c r="C16" i="11" s="1"/>
  <c r="L16" i="11" s="1"/>
  <c r="F4" i="11"/>
  <c r="G4" i="11" s="1"/>
  <c r="C4" i="11" a="1"/>
  <c r="C4" i="11" s="1"/>
  <c r="L4" i="11" s="1"/>
  <c r="F5" i="11"/>
  <c r="G5" i="11" s="1"/>
  <c r="C5" i="11" a="1"/>
  <c r="C5" i="11" s="1"/>
  <c r="L5" i="11" s="1"/>
  <c r="F6" i="11"/>
  <c r="G6" i="11" s="1"/>
  <c r="C6" i="11" a="1"/>
  <c r="C6" i="11" s="1"/>
  <c r="L6" i="11" s="1"/>
  <c r="F155" i="11"/>
  <c r="G155" i="11" s="1"/>
  <c r="C155" i="11" a="1"/>
  <c r="C155" i="11" s="1"/>
  <c r="L155" i="11" s="1"/>
  <c r="F160" i="11"/>
  <c r="G160" i="11" s="1"/>
  <c r="C160" i="11" a="1"/>
  <c r="C160" i="11" s="1"/>
  <c r="L160" i="11" s="1"/>
  <c r="F316" i="11"/>
  <c r="G316" i="11" s="1"/>
  <c r="C316" i="11" a="1"/>
  <c r="C316" i="11" s="1"/>
  <c r="L316" i="11" s="1"/>
  <c r="F2031" i="11"/>
  <c r="G2031" i="11" s="1"/>
  <c r="C2031" i="11" a="1"/>
  <c r="C2031" i="11" s="1"/>
  <c r="L2031" i="11" s="1"/>
  <c r="C2034" i="11" a="1"/>
  <c r="C2034" i="11" s="1"/>
  <c r="L2034" i="11" s="1"/>
  <c r="F2034" i="11"/>
  <c r="G2034" i="11" s="1"/>
  <c r="C2037" i="11" a="1"/>
  <c r="C2037" i="11" s="1"/>
  <c r="L2037" i="11" s="1"/>
  <c r="F2037" i="11"/>
  <c r="G2037" i="11" s="1"/>
  <c r="C2040" i="11" a="1"/>
  <c r="C2040" i="11" s="1"/>
  <c r="L2040" i="11" s="1"/>
  <c r="F2040" i="11"/>
  <c r="G2040" i="11" s="1"/>
  <c r="C2379" i="11" a="1"/>
  <c r="C2379" i="11" s="1"/>
  <c r="L2379" i="11" s="1"/>
  <c r="F2379" i="11"/>
  <c r="G2379" i="11" s="1"/>
  <c r="C2400" i="11" a="1"/>
  <c r="C2400" i="11" s="1"/>
  <c r="L2400" i="11" s="1"/>
  <c r="F2400" i="11"/>
  <c r="G2400" i="11" s="1"/>
  <c r="C2418" i="11" a="1"/>
  <c r="C2418" i="11" s="1"/>
  <c r="L2418" i="11" s="1"/>
  <c r="F2418" i="11"/>
  <c r="G2418" i="11" s="1"/>
  <c r="F2424" i="11"/>
  <c r="G2424" i="11" s="1"/>
  <c r="C2424" i="11" a="1"/>
  <c r="C2424" i="11" s="1"/>
  <c r="L2424" i="11" s="1"/>
  <c r="C2431" i="11" a="1"/>
  <c r="C2431" i="11" s="1"/>
  <c r="L2431" i="11" s="1"/>
  <c r="F2431" i="11"/>
  <c r="G2431" i="11" s="1"/>
  <c r="C2441" i="11" a="1"/>
  <c r="C2441" i="11" s="1"/>
  <c r="L2441" i="11" s="1"/>
  <c r="F2441" i="11"/>
  <c r="G2441" i="11" s="1"/>
  <c r="C2442" i="11" a="1"/>
  <c r="C2442" i="11" s="1"/>
  <c r="L2442" i="11" s="1"/>
  <c r="F2442" i="11"/>
  <c r="G2442" i="11" s="1"/>
  <c r="F2446" i="11"/>
  <c r="G2446" i="11" s="1"/>
  <c r="C2446" i="11" a="1"/>
  <c r="C2446" i="11" s="1"/>
  <c r="L2446" i="11" s="1"/>
  <c r="F2450" i="11"/>
  <c r="G2450" i="11" s="1"/>
  <c r="C2450" i="11" a="1"/>
  <c r="C2450" i="11" s="1"/>
  <c r="L2450" i="11" s="1"/>
  <c r="C2457" i="11" a="1"/>
  <c r="C2457" i="11" s="1"/>
  <c r="L2457" i="11" s="1"/>
  <c r="F2457" i="11"/>
  <c r="G2457" i="11" s="1"/>
  <c r="C2463" i="11" a="1"/>
  <c r="C2463" i="11" s="1"/>
  <c r="L2463" i="11" s="1"/>
  <c r="F2463" i="11"/>
  <c r="G2463" i="11" s="1"/>
  <c r="F2466" i="11"/>
  <c r="G2466" i="11" s="1"/>
  <c r="C2466" i="11" a="1"/>
  <c r="C2466" i="11" s="1"/>
  <c r="L2466" i="11" s="1"/>
  <c r="F2517" i="11"/>
  <c r="G2517" i="11" s="1"/>
  <c r="C2517" i="11" a="1"/>
  <c r="C2517" i="11" s="1"/>
  <c r="L2517" i="11" s="1"/>
  <c r="F2522" i="11"/>
  <c r="G2522" i="11" s="1"/>
  <c r="C2522" i="11" a="1"/>
  <c r="C2522" i="11" s="1"/>
  <c r="L2522" i="11" s="1"/>
  <c r="F2539" i="11"/>
  <c r="G2539" i="11" s="1"/>
  <c r="C2539" i="11" a="1"/>
  <c r="C2539" i="11" s="1"/>
  <c r="L2539" i="11" s="1"/>
  <c r="F2597" i="11"/>
  <c r="G2597" i="11" s="1"/>
  <c r="C2597" i="11" a="1"/>
  <c r="C2597" i="11" s="1"/>
  <c r="L2597" i="11" s="1"/>
  <c r="F2604" i="11"/>
  <c r="G2604" i="11" s="1"/>
  <c r="C2604" i="11" a="1"/>
  <c r="C2604" i="11" s="1"/>
  <c r="L2604" i="11" s="1"/>
  <c r="F2607" i="11"/>
  <c r="G2607" i="11" s="1"/>
  <c r="C2607" i="11" a="1"/>
  <c r="C2607" i="11" s="1"/>
  <c r="L2607" i="11" s="1"/>
  <c r="C2610" i="11" a="1"/>
  <c r="C2610" i="11" s="1"/>
  <c r="L2610" i="11" s="1"/>
  <c r="F2610" i="11"/>
  <c r="G2610" i="11" s="1"/>
  <c r="F2611" i="11"/>
  <c r="G2611" i="11" s="1"/>
  <c r="C2611" i="11" a="1"/>
  <c r="C2611" i="11" s="1"/>
  <c r="L2611" i="11" s="1"/>
  <c r="F2619" i="11"/>
  <c r="G2619" i="11" s="1"/>
  <c r="C2619" i="11" a="1"/>
  <c r="C2619" i="11" s="1"/>
  <c r="L2619" i="11" s="1"/>
  <c r="F2625" i="11"/>
  <c r="G2625" i="11" s="1"/>
  <c r="C2625" i="11" a="1"/>
  <c r="C2625" i="11" s="1"/>
  <c r="L2625" i="11" s="1"/>
  <c r="F2627" i="11"/>
  <c r="G2627" i="11" s="1"/>
  <c r="C2627" i="11" a="1"/>
  <c r="C2627" i="11" s="1"/>
  <c r="L2627" i="11" s="1"/>
  <c r="F2629" i="11"/>
  <c r="G2629" i="11" s="1"/>
  <c r="C2629" i="11" a="1"/>
  <c r="C2629" i="11" s="1"/>
  <c r="L2629" i="11" s="1"/>
  <c r="F2631" i="11"/>
  <c r="G2631" i="11" s="1"/>
  <c r="C2631" i="11" a="1"/>
  <c r="C2631" i="11" s="1"/>
  <c r="L2631" i="11" s="1"/>
  <c r="F2633" i="11"/>
  <c r="G2633" i="11" s="1"/>
  <c r="C2633" i="11" a="1"/>
  <c r="C2633" i="11" s="1"/>
  <c r="L2633" i="11" s="1"/>
  <c r="F2635" i="11"/>
  <c r="G2635" i="11" s="1"/>
  <c r="C2635" i="11" a="1"/>
  <c r="C2635" i="11" s="1"/>
  <c r="L2635" i="11" s="1"/>
  <c r="F2639" i="11"/>
  <c r="G2639" i="11" s="1"/>
  <c r="C2639" i="11" a="1"/>
  <c r="C2639" i="11" s="1"/>
  <c r="L2639" i="11" s="1"/>
  <c r="C2653" i="11" a="1"/>
  <c r="C2653" i="11" s="1"/>
  <c r="L2653" i="11" s="1"/>
  <c r="F2653" i="11"/>
  <c r="G2653" i="11" s="1"/>
  <c r="F2960" i="11"/>
  <c r="G2960" i="11" s="1"/>
  <c r="C2960" i="11" a="1"/>
  <c r="C2960" i="11" s="1"/>
  <c r="L2960" i="11" s="1"/>
  <c r="F2961" i="11"/>
  <c r="G2961" i="11" s="1"/>
  <c r="C2961" i="11" a="1"/>
  <c r="C2961" i="11" s="1"/>
  <c r="L2961" i="11" s="1"/>
  <c r="F2962" i="11"/>
  <c r="G2962" i="11" s="1"/>
  <c r="C2962" i="11" a="1"/>
  <c r="C2962" i="11" s="1"/>
  <c r="L2962" i="11" s="1"/>
  <c r="C2965" i="11" a="1"/>
  <c r="C2965" i="11" s="1"/>
  <c r="L2965" i="11" s="1"/>
  <c r="F2965" i="11"/>
  <c r="G2965" i="11" s="1"/>
  <c r="C2969" i="11" a="1"/>
  <c r="C2969" i="11" s="1"/>
  <c r="L2969" i="11" s="1"/>
  <c r="F2969" i="11"/>
  <c r="G2969" i="11" s="1"/>
  <c r="F2971" i="11"/>
  <c r="G2971" i="11" s="1"/>
  <c r="C2971" i="11" a="1"/>
  <c r="C2971" i="11" s="1"/>
  <c r="L2971" i="11" s="1"/>
  <c r="F2998" i="11"/>
  <c r="G2998" i="11" s="1"/>
  <c r="C2998" i="11" a="1"/>
  <c r="C2998" i="11" s="1"/>
  <c r="L2998" i="11" s="1"/>
  <c r="F3007" i="11"/>
  <c r="G3007" i="11" s="1"/>
  <c r="C3007" i="11" a="1"/>
  <c r="C3007" i="11" s="1"/>
  <c r="L3007" i="11" s="1"/>
  <c r="C3012" i="11" a="1"/>
  <c r="C3012" i="11" s="1"/>
  <c r="L3012" i="11" s="1"/>
  <c r="F3012" i="11"/>
  <c r="G3012" i="11" s="1"/>
  <c r="C3024" i="11" a="1"/>
  <c r="C3024" i="11" s="1"/>
  <c r="L3024" i="11" s="1"/>
  <c r="F3024" i="11"/>
  <c r="G3024" i="11" s="1"/>
  <c r="C3028" i="11" a="1"/>
  <c r="C3028" i="11" s="1"/>
  <c r="L3028" i="11" s="1"/>
  <c r="F3028" i="11"/>
  <c r="G3028" i="11" s="1"/>
  <c r="C3040" i="11" a="1"/>
  <c r="C3040" i="11" s="1"/>
  <c r="L3040" i="11" s="1"/>
  <c r="F3040" i="11"/>
  <c r="G3040" i="11" s="1"/>
  <c r="C3043" i="11" a="1"/>
  <c r="C3043" i="11" s="1"/>
  <c r="L3043" i="11" s="1"/>
  <c r="F3043" i="11"/>
  <c r="G3043" i="11" s="1"/>
  <c r="F3060" i="11"/>
  <c r="G3060" i="11" s="1"/>
  <c r="C3060" i="11" a="1"/>
  <c r="C3060" i="11" s="1"/>
  <c r="L3060" i="11" s="1"/>
  <c r="C3068" i="11" a="1"/>
  <c r="C3068" i="11" s="1"/>
  <c r="L3068" i="11" s="1"/>
  <c r="F3068" i="11"/>
  <c r="G3068" i="11" s="1"/>
  <c r="C3075" i="11" a="1"/>
  <c r="C3075" i="11" s="1"/>
  <c r="L3075" i="11" s="1"/>
  <c r="F3075" i="11"/>
  <c r="G3075" i="11" s="1"/>
  <c r="C3078" i="11" a="1"/>
  <c r="C3078" i="11" s="1"/>
  <c r="L3078" i="11" s="1"/>
  <c r="F3078" i="11"/>
  <c r="G3078" i="11" s="1"/>
  <c r="F3082" i="11"/>
  <c r="G3082" i="11" s="1"/>
  <c r="C3082" i="11" a="1"/>
  <c r="C3082" i="11" s="1"/>
  <c r="L3082" i="11" s="1"/>
  <c r="F3086" i="11"/>
  <c r="G3086" i="11" s="1"/>
  <c r="C3086" i="11" a="1"/>
  <c r="C3086" i="11" s="1"/>
  <c r="L3086" i="11" s="1"/>
  <c r="F3134" i="11"/>
  <c r="G3134" i="11" s="1"/>
  <c r="C3134" i="11" a="1"/>
  <c r="C3134" i="11" s="1"/>
  <c r="L3134" i="11" s="1"/>
  <c r="C3155" i="11" a="1"/>
  <c r="C3155" i="11" s="1"/>
  <c r="L3155" i="11" s="1"/>
  <c r="F3155" i="11"/>
  <c r="G3155" i="11" s="1"/>
  <c r="F3164" i="11"/>
  <c r="G3164" i="11" s="1"/>
  <c r="C3164" i="11" a="1"/>
  <c r="C3164" i="11" s="1"/>
  <c r="L3164" i="11" s="1"/>
  <c r="F3182" i="11"/>
  <c r="G3182" i="11" s="1"/>
  <c r="C3182" i="11" a="1"/>
  <c r="C3182" i="11" s="1"/>
  <c r="L3182" i="11" s="1"/>
  <c r="C3194" i="11" a="1"/>
  <c r="C3194" i="11" s="1"/>
  <c r="L3194" i="11" s="1"/>
  <c r="F3194" i="11"/>
  <c r="G3194" i="11" s="1"/>
  <c r="F3200" i="11"/>
  <c r="G3200" i="11" s="1"/>
  <c r="C3200" i="11" a="1"/>
  <c r="C3200" i="11" s="1"/>
  <c r="L3200" i="11" s="1"/>
  <c r="F3208" i="11"/>
  <c r="G3208" i="11" s="1"/>
  <c r="C3208" i="11" a="1"/>
  <c r="C3208" i="11" s="1"/>
  <c r="L3208" i="11" s="1"/>
  <c r="C3250" i="11" a="1"/>
  <c r="C3250" i="11" s="1"/>
  <c r="L3250" i="11" s="1"/>
  <c r="F3250" i="11"/>
  <c r="G3250" i="11" s="1"/>
  <c r="F3293" i="11"/>
  <c r="G3293" i="11" s="1"/>
  <c r="C3293" i="11" a="1"/>
  <c r="C3293" i="11" s="1"/>
  <c r="L3293" i="11" s="1"/>
  <c r="F3295" i="11"/>
  <c r="G3295" i="11" s="1"/>
  <c r="C3295" i="11" a="1"/>
  <c r="C3295" i="11" s="1"/>
  <c r="L3295" i="11" s="1"/>
  <c r="F3296" i="11"/>
  <c r="G3296" i="11" s="1"/>
  <c r="C3296" i="11" a="1"/>
  <c r="C3296" i="11" s="1"/>
  <c r="L3296" i="11" s="1"/>
  <c r="C3799" i="11" a="1"/>
  <c r="C3799" i="11" s="1"/>
  <c r="L3799" i="11" s="1"/>
  <c r="F3799" i="11"/>
  <c r="G3799" i="11" s="1"/>
  <c r="C3804" i="11" a="1"/>
  <c r="C3804" i="11" s="1"/>
  <c r="L3804" i="11" s="1"/>
  <c r="F3804" i="11"/>
  <c r="G3804" i="11" s="1"/>
  <c r="F3809" i="11"/>
  <c r="G3809" i="11" s="1"/>
  <c r="C3809" i="11" a="1"/>
  <c r="C3809" i="11" s="1"/>
  <c r="L3809" i="11" s="1"/>
  <c r="F3811" i="11"/>
  <c r="G3811" i="11" s="1"/>
  <c r="C3811" i="11" a="1"/>
  <c r="C3811" i="11" s="1"/>
  <c r="L3811" i="11" s="1"/>
  <c r="F3814" i="11"/>
  <c r="G3814" i="11" s="1"/>
  <c r="C3814" i="11" a="1"/>
  <c r="C3814" i="11" s="1"/>
  <c r="L3814" i="11" s="1"/>
  <c r="F3824" i="11"/>
  <c r="G3824" i="11" s="1"/>
  <c r="C3824" i="11" a="1"/>
  <c r="C3824" i="11" s="1"/>
  <c r="L3824" i="11" s="1"/>
  <c r="F3833" i="11"/>
  <c r="G3833" i="11" s="1"/>
  <c r="C3833" i="11" a="1"/>
  <c r="C3833" i="11" s="1"/>
  <c r="L3833" i="11" s="1"/>
  <c r="F3839" i="11"/>
  <c r="G3839" i="11" s="1"/>
  <c r="C3839" i="11" a="1"/>
  <c r="C3839" i="11" s="1"/>
  <c r="L3839" i="11" s="1"/>
  <c r="F3842" i="11"/>
  <c r="G3842" i="11" s="1"/>
  <c r="C3842" i="11" a="1"/>
  <c r="C3842" i="11" s="1"/>
  <c r="L3842" i="11" s="1"/>
  <c r="F3850" i="11"/>
  <c r="G3850" i="11" s="1"/>
  <c r="C3850" i="11" a="1"/>
  <c r="C3850" i="11" s="1"/>
  <c r="L3850" i="11" s="1"/>
  <c r="C3863" i="11" a="1"/>
  <c r="C3863" i="11" s="1"/>
  <c r="L3863" i="11" s="1"/>
  <c r="F3863" i="11"/>
  <c r="G3863" i="11" s="1"/>
  <c r="C3867" i="11" a="1"/>
  <c r="C3867" i="11" s="1"/>
  <c r="L3867" i="11" s="1"/>
  <c r="F3867" i="11"/>
  <c r="G3867" i="11" s="1"/>
  <c r="C3873" i="11" a="1"/>
  <c r="C3873" i="11" s="1"/>
  <c r="L3873" i="11" s="1"/>
  <c r="F3873" i="11"/>
  <c r="G3873" i="11" s="1"/>
  <c r="F3878" i="11"/>
  <c r="G3878" i="11" s="1"/>
  <c r="C3878" i="11" a="1"/>
  <c r="C3878" i="11" s="1"/>
  <c r="L3878" i="11" s="1"/>
  <c r="C3880" i="11" a="1"/>
  <c r="C3880" i="11" s="1"/>
  <c r="L3880" i="11" s="1"/>
  <c r="F3880" i="11"/>
  <c r="G3880" i="11" s="1"/>
  <c r="F3884" i="11"/>
  <c r="G3884" i="11" s="1"/>
  <c r="C3884" i="11" a="1"/>
  <c r="C3884" i="11" s="1"/>
  <c r="L3884" i="11" s="1"/>
  <c r="F3893" i="11"/>
  <c r="G3893" i="11" s="1"/>
  <c r="C3893" i="11" a="1"/>
  <c r="C3893" i="11" s="1"/>
  <c r="L3893" i="11" s="1"/>
  <c r="F3947" i="11"/>
  <c r="G3947" i="11" s="1"/>
  <c r="C3947" i="11" a="1"/>
  <c r="C3947" i="11" s="1"/>
  <c r="L3947" i="11" s="1"/>
  <c r="C3966" i="11" a="1"/>
  <c r="C3966" i="11" s="1"/>
  <c r="L3966" i="11" s="1"/>
  <c r="F3966" i="11"/>
  <c r="G3966" i="11" s="1"/>
  <c r="F3973" i="11"/>
  <c r="G3973" i="11" s="1"/>
  <c r="C3973" i="11" a="1"/>
  <c r="C3973" i="11" s="1"/>
  <c r="L3973" i="11" s="1"/>
  <c r="F3991" i="11"/>
  <c r="G3991" i="11" s="1"/>
  <c r="C3991" i="11" a="1"/>
  <c r="C3991" i="11" s="1"/>
  <c r="L3991" i="11" s="1"/>
  <c r="F4022" i="11"/>
  <c r="G4022" i="11" s="1"/>
  <c r="C4022" i="11" a="1"/>
  <c r="C4022" i="11" s="1"/>
  <c r="L4022" i="11" s="1"/>
  <c r="C4050" i="11" a="1"/>
  <c r="C4050" i="11" s="1"/>
  <c r="L4050" i="11" s="1"/>
  <c r="F4050" i="11"/>
  <c r="G4050" i="11" s="1"/>
  <c r="C4070" i="11" a="1"/>
  <c r="C4070" i="11" s="1"/>
  <c r="L4070" i="11" s="1"/>
  <c r="F4070" i="11"/>
  <c r="G4070" i="11" s="1"/>
  <c r="F4222" i="11"/>
  <c r="G4222" i="11" s="1"/>
  <c r="C4222" i="11" a="1"/>
  <c r="C4222" i="11" s="1"/>
  <c r="L4222" i="11" s="1"/>
  <c r="C75" i="11" a="1"/>
  <c r="C75" i="11" s="1"/>
  <c r="L75" i="11" s="1"/>
  <c r="F75" i="11"/>
  <c r="G75" i="11" s="1"/>
  <c r="C190" i="11" a="1"/>
  <c r="C190" i="11" s="1"/>
  <c r="L190" i="11" s="1"/>
  <c r="F190" i="11"/>
  <c r="G190" i="11" s="1"/>
  <c r="C362" i="11" a="1"/>
  <c r="C362" i="11" s="1"/>
  <c r="L362" i="11" s="1"/>
  <c r="F362" i="11"/>
  <c r="G362" i="11" s="1"/>
  <c r="C364" i="11" a="1"/>
  <c r="C364" i="11" s="1"/>
  <c r="L364" i="11" s="1"/>
  <c r="F364" i="11"/>
  <c r="G364" i="11" s="1"/>
  <c r="C396" i="11" a="1"/>
  <c r="C396" i="11" s="1"/>
  <c r="L396" i="11" s="1"/>
  <c r="F396" i="11"/>
  <c r="G396" i="11" s="1"/>
  <c r="F398" i="11"/>
  <c r="G398" i="11" s="1"/>
  <c r="C398" i="11" a="1"/>
  <c r="C398" i="11" s="1"/>
  <c r="L398" i="11" s="1"/>
  <c r="F400" i="11"/>
  <c r="G400" i="11" s="1"/>
  <c r="C400" i="11" a="1"/>
  <c r="C400" i="11" s="1"/>
  <c r="L400" i="11" s="1"/>
  <c r="F402" i="11"/>
  <c r="G402" i="11" s="1"/>
  <c r="C402" i="11" a="1"/>
  <c r="C402" i="11" s="1"/>
  <c r="L402" i="11" s="1"/>
  <c r="F403" i="11"/>
  <c r="G403" i="11" s="1"/>
  <c r="C403" i="11" a="1"/>
  <c r="C403" i="11" s="1"/>
  <c r="L403" i="11" s="1"/>
  <c r="F404" i="11"/>
  <c r="G404" i="11" s="1"/>
  <c r="C404" i="11" a="1"/>
  <c r="C404" i="11" s="1"/>
  <c r="L404" i="11" s="1"/>
  <c r="F409" i="11"/>
  <c r="G409" i="11" s="1"/>
  <c r="C409" i="11" a="1"/>
  <c r="C409" i="11" s="1"/>
  <c r="L409" i="11" s="1"/>
  <c r="F412" i="11"/>
  <c r="G412" i="11" s="1"/>
  <c r="C412" i="11" a="1"/>
  <c r="C412" i="11" s="1"/>
  <c r="L412" i="11" s="1"/>
  <c r="F423" i="11"/>
  <c r="G423" i="11" s="1"/>
  <c r="C423" i="11" a="1"/>
  <c r="C423" i="11" s="1"/>
  <c r="L423" i="11" s="1"/>
  <c r="F427" i="11"/>
  <c r="G427" i="11" s="1"/>
  <c r="C427" i="11" a="1"/>
  <c r="C427" i="11" s="1"/>
  <c r="L427" i="11" s="1"/>
  <c r="F432" i="11"/>
  <c r="G432" i="11" s="1"/>
  <c r="C432" i="11" a="1"/>
  <c r="C432" i="11" s="1"/>
  <c r="L432" i="11" s="1"/>
  <c r="F435" i="11"/>
  <c r="G435" i="11" s="1"/>
  <c r="C435" i="11" a="1"/>
  <c r="C435" i="11" s="1"/>
  <c r="L435" i="11" s="1"/>
  <c r="F437" i="11"/>
  <c r="G437" i="11" s="1"/>
  <c r="C437" i="11" a="1"/>
  <c r="C437" i="11" s="1"/>
  <c r="L437" i="11" s="1"/>
  <c r="F446" i="11"/>
  <c r="G446" i="11" s="1"/>
  <c r="C446" i="11" a="1"/>
  <c r="C446" i="11" s="1"/>
  <c r="L446" i="11" s="1"/>
  <c r="C454" i="11" a="1"/>
  <c r="C454" i="11" s="1"/>
  <c r="L454" i="11" s="1"/>
  <c r="F454" i="11"/>
  <c r="G454" i="11" s="1"/>
  <c r="C457" i="11" a="1"/>
  <c r="C457" i="11" s="1"/>
  <c r="L457" i="11" s="1"/>
  <c r="F457" i="11"/>
  <c r="G457" i="11" s="1"/>
  <c r="F525" i="11"/>
  <c r="G525" i="11" s="1"/>
  <c r="C525" i="11" a="1"/>
  <c r="C525" i="11" s="1"/>
  <c r="L525" i="11" s="1"/>
  <c r="F527" i="11"/>
  <c r="G527" i="11" s="1"/>
  <c r="C527" i="11" a="1"/>
  <c r="C527" i="11" s="1"/>
  <c r="L527" i="11" s="1"/>
  <c r="F529" i="11"/>
  <c r="G529" i="11" s="1"/>
  <c r="C529" i="11" a="1"/>
  <c r="C529" i="11" s="1"/>
  <c r="L529" i="11" s="1"/>
  <c r="F531" i="11"/>
  <c r="G531" i="11" s="1"/>
  <c r="C531" i="11" a="1"/>
  <c r="C531" i="11" s="1"/>
  <c r="L531" i="11" s="1"/>
  <c r="F533" i="11"/>
  <c r="G533" i="11" s="1"/>
  <c r="C533" i="11" a="1"/>
  <c r="C533" i="11" s="1"/>
  <c r="L533" i="11" s="1"/>
  <c r="F543" i="11"/>
  <c r="G543" i="11" s="1"/>
  <c r="C543" i="11" a="1"/>
  <c r="C543" i="11" s="1"/>
  <c r="L543" i="11" s="1"/>
  <c r="F545" i="11"/>
  <c r="G545" i="11" s="1"/>
  <c r="C545" i="11" a="1"/>
  <c r="C545" i="11" s="1"/>
  <c r="L545" i="11" s="1"/>
  <c r="F546" i="11"/>
  <c r="G546" i="11" s="1"/>
  <c r="C546" i="11" a="1"/>
  <c r="C546" i="11" s="1"/>
  <c r="L546" i="11" s="1"/>
  <c r="F547" i="11"/>
  <c r="G547" i="11" s="1"/>
  <c r="C547" i="11" a="1"/>
  <c r="C547" i="11" s="1"/>
  <c r="L547" i="11" s="1"/>
  <c r="F551" i="11"/>
  <c r="G551" i="11" s="1"/>
  <c r="C551" i="11" a="1"/>
  <c r="C551" i="11" s="1"/>
  <c r="L551" i="11" s="1"/>
  <c r="C559" i="11" a="1"/>
  <c r="C559" i="11" s="1"/>
  <c r="L559" i="11" s="1"/>
  <c r="F559" i="11"/>
  <c r="G559" i="11" s="1"/>
  <c r="F564" i="11"/>
  <c r="G564" i="11" s="1"/>
  <c r="C564" i="11" a="1"/>
  <c r="C564" i="11" s="1"/>
  <c r="L564" i="11" s="1"/>
  <c r="C566" i="11" a="1"/>
  <c r="C566" i="11" s="1"/>
  <c r="L566" i="11" s="1"/>
  <c r="F566" i="11"/>
  <c r="G566" i="11" s="1"/>
  <c r="F571" i="11"/>
  <c r="G571" i="11" s="1"/>
  <c r="C571" i="11" a="1"/>
  <c r="C571" i="11" s="1"/>
  <c r="L571" i="11" s="1"/>
  <c r="F573" i="11"/>
  <c r="G573" i="11" s="1"/>
  <c r="C573" i="11" a="1"/>
  <c r="C573" i="11" s="1"/>
  <c r="L573" i="11" s="1"/>
  <c r="C575" i="11" a="1"/>
  <c r="C575" i="11" s="1"/>
  <c r="L575" i="11" s="1"/>
  <c r="F575" i="11"/>
  <c r="G575" i="11" s="1"/>
  <c r="F580" i="11"/>
  <c r="G580" i="11" s="1"/>
  <c r="C580" i="11" a="1"/>
  <c r="C580" i="11" s="1"/>
  <c r="L580" i="11" s="1"/>
  <c r="F581" i="11"/>
  <c r="G581" i="11" s="1"/>
  <c r="C581" i="11" a="1"/>
  <c r="C581" i="11" s="1"/>
  <c r="L581" i="11" s="1"/>
  <c r="C592" i="11" a="1"/>
  <c r="C592" i="11" s="1"/>
  <c r="L592" i="11" s="1"/>
  <c r="F592" i="11"/>
  <c r="G592" i="11" s="1"/>
  <c r="C633" i="11" a="1"/>
  <c r="C633" i="11" s="1"/>
  <c r="L633" i="11" s="1"/>
  <c r="F633" i="11"/>
  <c r="G633" i="11" s="1"/>
  <c r="C635" i="11" a="1"/>
  <c r="C635" i="11" s="1"/>
  <c r="L635" i="11" s="1"/>
  <c r="F635" i="11"/>
  <c r="G635" i="11" s="1"/>
  <c r="C642" i="11" a="1"/>
  <c r="C642" i="11" s="1"/>
  <c r="L642" i="11" s="1"/>
  <c r="F642" i="11"/>
  <c r="G642" i="11" s="1"/>
  <c r="C644" i="11" a="1"/>
  <c r="C644" i="11" s="1"/>
  <c r="L644" i="11" s="1"/>
  <c r="F644" i="11"/>
  <c r="G644" i="11" s="1"/>
  <c r="C647" i="11" a="1"/>
  <c r="C647" i="11" s="1"/>
  <c r="L647" i="11" s="1"/>
  <c r="F647" i="11"/>
  <c r="G647" i="11" s="1"/>
  <c r="C649" i="11" a="1"/>
  <c r="C649" i="11" s="1"/>
  <c r="L649" i="11" s="1"/>
  <c r="F649" i="11"/>
  <c r="G649" i="11" s="1"/>
  <c r="F650" i="11"/>
  <c r="G650" i="11" s="1"/>
  <c r="C650" i="11" a="1"/>
  <c r="C650" i="11" s="1"/>
  <c r="L650" i="11" s="1"/>
  <c r="C651" i="11" a="1"/>
  <c r="C651" i="11" s="1"/>
  <c r="L651" i="11" s="1"/>
  <c r="F651" i="11"/>
  <c r="G651" i="11" s="1"/>
  <c r="C696" i="11" a="1"/>
  <c r="C696" i="11" s="1"/>
  <c r="L696" i="11" s="1"/>
  <c r="F696" i="11"/>
  <c r="G696" i="11" s="1"/>
  <c r="C699" i="11" a="1"/>
  <c r="C699" i="11" s="1"/>
  <c r="L699" i="11" s="1"/>
  <c r="F699" i="11"/>
  <c r="G699" i="11" s="1"/>
  <c r="C719" i="11" a="1"/>
  <c r="C719" i="11" s="1"/>
  <c r="L719" i="11" s="1"/>
  <c r="F719" i="11"/>
  <c r="G719" i="11" s="1"/>
  <c r="C725" i="11" a="1"/>
  <c r="C725" i="11" s="1"/>
  <c r="L725" i="11" s="1"/>
  <c r="F725" i="11"/>
  <c r="G725" i="11" s="1"/>
  <c r="C729" i="11" a="1"/>
  <c r="C729" i="11" s="1"/>
  <c r="L729" i="11" s="1"/>
  <c r="F729" i="11"/>
  <c r="G729" i="11" s="1"/>
  <c r="F748" i="11"/>
  <c r="G748" i="11" s="1"/>
  <c r="C748" i="11" a="1"/>
  <c r="C748" i="11" s="1"/>
  <c r="L748" i="11" s="1"/>
  <c r="C750" i="11" a="1"/>
  <c r="C750" i="11" s="1"/>
  <c r="L750" i="11" s="1"/>
  <c r="F750" i="11"/>
  <c r="G750" i="11" s="1"/>
  <c r="C761" i="11" a="1"/>
  <c r="C761" i="11" s="1"/>
  <c r="L761" i="11" s="1"/>
  <c r="F761" i="11"/>
  <c r="G761" i="11" s="1"/>
  <c r="C766" i="11" a="1"/>
  <c r="C766" i="11" s="1"/>
  <c r="L766" i="11" s="1"/>
  <c r="F766" i="11"/>
  <c r="G766" i="11" s="1"/>
  <c r="F768" i="11"/>
  <c r="G768" i="11" s="1"/>
  <c r="C768" i="11" a="1"/>
  <c r="C768" i="11" s="1"/>
  <c r="L768" i="11" s="1"/>
  <c r="C773" i="11" a="1"/>
  <c r="C773" i="11" s="1"/>
  <c r="L773" i="11" s="1"/>
  <c r="F773" i="11"/>
  <c r="G773" i="11" s="1"/>
  <c r="F779" i="11"/>
  <c r="G779" i="11" s="1"/>
  <c r="C779" i="11" a="1"/>
  <c r="C779" i="11" s="1"/>
  <c r="L779" i="11" s="1"/>
  <c r="F782" i="11"/>
  <c r="G782" i="11" s="1"/>
  <c r="C782" i="11" a="1"/>
  <c r="C782" i="11" s="1"/>
  <c r="L782" i="11" s="1"/>
  <c r="F785" i="11"/>
  <c r="G785" i="11" s="1"/>
  <c r="C785" i="11" a="1"/>
  <c r="C785" i="11" s="1"/>
  <c r="L785" i="11" s="1"/>
  <c r="F789" i="11"/>
  <c r="G789" i="11" s="1"/>
  <c r="C789" i="11" a="1"/>
  <c r="C789" i="11" s="1"/>
  <c r="L789" i="11" s="1"/>
  <c r="F790" i="11"/>
  <c r="G790" i="11" s="1"/>
  <c r="C790" i="11" a="1"/>
  <c r="C790" i="11" s="1"/>
  <c r="L790" i="11" s="1"/>
  <c r="C793" i="11" a="1"/>
  <c r="C793" i="11" s="1"/>
  <c r="L793" i="11" s="1"/>
  <c r="F793" i="11"/>
  <c r="G793" i="11" s="1"/>
  <c r="F798" i="11"/>
  <c r="G798" i="11" s="1"/>
  <c r="C798" i="11" a="1"/>
  <c r="C798" i="11" s="1"/>
  <c r="L798" i="11" s="1"/>
  <c r="F800" i="11"/>
  <c r="G800" i="11" s="1"/>
  <c r="C800" i="11" a="1"/>
  <c r="C800" i="11" s="1"/>
  <c r="L800" i="11" s="1"/>
  <c r="F807" i="11"/>
  <c r="G807" i="11" s="1"/>
  <c r="C807" i="11" a="1"/>
  <c r="C807" i="11" s="1"/>
  <c r="L807" i="11" s="1"/>
  <c r="F812" i="11"/>
  <c r="G812" i="11" s="1"/>
  <c r="C812" i="11" a="1"/>
  <c r="C812" i="11" s="1"/>
  <c r="L812" i="11" s="1"/>
  <c r="F845" i="11"/>
  <c r="G845" i="11" s="1"/>
  <c r="C845" i="11" a="1"/>
  <c r="C845" i="11" s="1"/>
  <c r="L845" i="11" s="1"/>
  <c r="C867" i="11" a="1"/>
  <c r="C867" i="11" s="1"/>
  <c r="L867" i="11" s="1"/>
  <c r="F867" i="11"/>
  <c r="G867" i="11" s="1"/>
  <c r="F877" i="11"/>
  <c r="G877" i="11" s="1"/>
  <c r="C877" i="11" a="1"/>
  <c r="C877" i="11" s="1"/>
  <c r="L877" i="11" s="1"/>
  <c r="F893" i="11"/>
  <c r="G893" i="11" s="1"/>
  <c r="C893" i="11" a="1"/>
  <c r="C893" i="11" s="1"/>
  <c r="L893" i="11" s="1"/>
  <c r="C897" i="11" a="1"/>
  <c r="C897" i="11" s="1"/>
  <c r="L897" i="11" s="1"/>
  <c r="F897" i="11"/>
  <c r="G897" i="11" s="1"/>
  <c r="F901" i="11"/>
  <c r="G901" i="11" s="1"/>
  <c r="C901" i="11" a="1"/>
  <c r="C901" i="11" s="1"/>
  <c r="L901" i="11" s="1"/>
  <c r="C915" i="11" a="1"/>
  <c r="C915" i="11" s="1"/>
  <c r="L915" i="11" s="1"/>
  <c r="F915" i="11"/>
  <c r="G915" i="11" s="1"/>
  <c r="C932" i="11" a="1"/>
  <c r="C932" i="11" s="1"/>
  <c r="L932" i="11" s="1"/>
  <c r="F932" i="11"/>
  <c r="G932" i="11" s="1"/>
  <c r="C1191" i="11" a="1"/>
  <c r="C1191" i="11" s="1"/>
  <c r="L1191" i="11" s="1"/>
  <c r="F1191" i="11"/>
  <c r="G1191" i="11" s="1"/>
  <c r="C1198" i="11" a="1"/>
  <c r="C1198" i="11" s="1"/>
  <c r="L1198" i="11" s="1"/>
  <c r="F1198" i="11"/>
  <c r="G1198" i="11" s="1"/>
  <c r="F1202" i="11"/>
  <c r="G1202" i="11" s="1"/>
  <c r="C1202" i="11" a="1"/>
  <c r="C1202" i="11" s="1"/>
  <c r="L1202" i="11" s="1"/>
  <c r="F1207" i="11"/>
  <c r="G1207" i="11" s="1"/>
  <c r="C1207" i="11" a="1"/>
  <c r="C1207" i="11" s="1"/>
  <c r="L1207" i="11" s="1"/>
  <c r="F1212" i="11"/>
  <c r="G1212" i="11" s="1"/>
  <c r="C1212" i="11" a="1"/>
  <c r="C1212" i="11" s="1"/>
  <c r="L1212" i="11" s="1"/>
  <c r="C1215" i="11" a="1"/>
  <c r="C1215" i="11" s="1"/>
  <c r="L1215" i="11" s="1"/>
  <c r="F1215" i="11"/>
  <c r="G1215" i="11" s="1"/>
  <c r="C1219" i="11" a="1"/>
  <c r="C1219" i="11" s="1"/>
  <c r="L1219" i="11" s="1"/>
  <c r="F1219" i="11"/>
  <c r="G1219" i="11" s="1"/>
  <c r="C1223" i="11" a="1"/>
  <c r="C1223" i="11" s="1"/>
  <c r="L1223" i="11" s="1"/>
  <c r="F1223" i="11"/>
  <c r="G1223" i="11" s="1"/>
  <c r="F1225" i="11"/>
  <c r="G1225" i="11" s="1"/>
  <c r="C1225" i="11" a="1"/>
  <c r="C1225" i="11" s="1"/>
  <c r="L1225" i="11" s="1"/>
  <c r="C1231" i="11" a="1"/>
  <c r="C1231" i="11" s="1"/>
  <c r="L1231" i="11" s="1"/>
  <c r="F1231" i="11"/>
  <c r="G1231" i="11" s="1"/>
  <c r="C1233" i="11" a="1"/>
  <c r="C1233" i="11" s="1"/>
  <c r="L1233" i="11" s="1"/>
  <c r="F1233" i="11"/>
  <c r="G1233" i="11" s="1"/>
  <c r="C1237" i="11" a="1"/>
  <c r="C1237" i="11" s="1"/>
  <c r="L1237" i="11" s="1"/>
  <c r="F1237" i="11"/>
  <c r="G1237" i="11" s="1"/>
  <c r="F1242" i="11"/>
  <c r="G1242" i="11" s="1"/>
  <c r="C1242" i="11" a="1"/>
  <c r="C1242" i="11" s="1"/>
  <c r="L1242" i="11" s="1"/>
  <c r="F1245" i="11"/>
  <c r="G1245" i="11" s="1"/>
  <c r="C1245" i="11" a="1"/>
  <c r="C1245" i="11" s="1"/>
  <c r="L1245" i="11" s="1"/>
  <c r="F1254" i="11"/>
  <c r="G1254" i="11" s="1"/>
  <c r="C1254" i="11" a="1"/>
  <c r="C1254" i="11" s="1"/>
  <c r="L1254" i="11" s="1"/>
  <c r="C1259" i="11" a="1"/>
  <c r="C1259" i="11" s="1"/>
  <c r="L1259" i="11" s="1"/>
  <c r="F1259" i="11"/>
  <c r="G1259" i="11" s="1"/>
  <c r="F1263" i="11"/>
  <c r="G1263" i="11" s="1"/>
  <c r="C1263" i="11" a="1"/>
  <c r="C1263" i="11" s="1"/>
  <c r="L1263" i="11" s="1"/>
  <c r="F1267" i="11"/>
  <c r="G1267" i="11" s="1"/>
  <c r="C1267" i="11" a="1"/>
  <c r="C1267" i="11" s="1"/>
  <c r="L1267" i="11" s="1"/>
  <c r="F1269" i="11"/>
  <c r="G1269" i="11" s="1"/>
  <c r="C1269" i="11" a="1"/>
  <c r="C1269" i="11" s="1"/>
  <c r="L1269" i="11" s="1"/>
  <c r="F1286" i="11"/>
  <c r="G1286" i="11" s="1"/>
  <c r="C1286" i="11" a="1"/>
  <c r="C1286" i="11" s="1"/>
  <c r="L1286" i="11" s="1"/>
  <c r="F1313" i="11"/>
  <c r="G1313" i="11" s="1"/>
  <c r="C1313" i="11" a="1"/>
  <c r="C1313" i="11" s="1"/>
  <c r="L1313" i="11" s="1"/>
  <c r="F1317" i="11"/>
  <c r="G1317" i="11" s="1"/>
  <c r="C1317" i="11" a="1"/>
  <c r="C1317" i="11" s="1"/>
  <c r="L1317" i="11" s="1"/>
  <c r="F1321" i="11"/>
  <c r="G1321" i="11" s="1"/>
  <c r="C1321" i="11" a="1"/>
  <c r="C1321" i="11" s="1"/>
  <c r="L1321" i="11" s="1"/>
  <c r="F1324" i="11"/>
  <c r="G1324" i="11" s="1"/>
  <c r="C1324" i="11" a="1"/>
  <c r="C1324" i="11" s="1"/>
  <c r="L1324" i="11" s="1"/>
  <c r="F1330" i="11"/>
  <c r="G1330" i="11" s="1"/>
  <c r="C1330" i="11" a="1"/>
  <c r="C1330" i="11" s="1"/>
  <c r="L1330" i="11" s="1"/>
  <c r="F1333" i="11"/>
  <c r="G1333" i="11" s="1"/>
  <c r="C1333" i="11" a="1"/>
  <c r="C1333" i="11" s="1"/>
  <c r="L1333" i="11" s="1"/>
  <c r="F1336" i="11"/>
  <c r="G1336" i="11" s="1"/>
  <c r="C1336" i="11" a="1"/>
  <c r="C1336" i="11" s="1"/>
  <c r="L1336" i="11" s="1"/>
  <c r="F1342" i="11"/>
  <c r="G1342" i="11" s="1"/>
  <c r="C1342" i="11" a="1"/>
  <c r="C1342" i="11" s="1"/>
  <c r="L1342" i="11" s="1"/>
  <c r="F1353" i="11"/>
  <c r="G1353" i="11" s="1"/>
  <c r="C1353" i="11" a="1"/>
  <c r="C1353" i="11" s="1"/>
  <c r="L1353" i="11" s="1"/>
  <c r="C1357" i="11" a="1"/>
  <c r="C1357" i="11" s="1"/>
  <c r="L1357" i="11" s="1"/>
  <c r="F1357" i="11"/>
  <c r="G1357" i="11" s="1"/>
  <c r="F1360" i="11"/>
  <c r="G1360" i="11" s="1"/>
  <c r="C1360" i="11" a="1"/>
  <c r="C1360" i="11" s="1"/>
  <c r="L1360" i="11" s="1"/>
  <c r="C1368" i="11" a="1"/>
  <c r="C1368" i="11" s="1"/>
  <c r="L1368" i="11" s="1"/>
  <c r="F1368" i="11"/>
  <c r="G1368" i="11" s="1"/>
  <c r="C1370" i="11" a="1"/>
  <c r="C1370" i="11" s="1"/>
  <c r="L1370" i="11" s="1"/>
  <c r="F1370" i="11"/>
  <c r="G1370" i="11" s="1"/>
  <c r="C1372" i="11" a="1"/>
  <c r="C1372" i="11" s="1"/>
  <c r="L1372" i="11" s="1"/>
  <c r="F1372" i="11"/>
  <c r="G1372" i="11" s="1"/>
  <c r="C1374" i="11" a="1"/>
  <c r="C1374" i="11" s="1"/>
  <c r="L1374" i="11" s="1"/>
  <c r="F1374" i="11"/>
  <c r="G1374" i="11" s="1"/>
  <c r="C1383" i="11" a="1"/>
  <c r="C1383" i="11" s="1"/>
  <c r="L1383" i="11" s="1"/>
  <c r="F1383" i="11"/>
  <c r="G1383" i="11" s="1"/>
  <c r="C1387" i="11" a="1"/>
  <c r="C1387" i="11" s="1"/>
  <c r="L1387" i="11" s="1"/>
  <c r="F1387" i="11"/>
  <c r="G1387" i="11" s="1"/>
  <c r="C1390" i="11" a="1"/>
  <c r="C1390" i="11" s="1"/>
  <c r="L1390" i="11" s="1"/>
  <c r="F1390" i="11"/>
  <c r="G1390" i="11" s="1"/>
  <c r="C1393" i="11" a="1"/>
  <c r="C1393" i="11" s="1"/>
  <c r="L1393" i="11" s="1"/>
  <c r="F1393" i="11"/>
  <c r="G1393" i="11" s="1"/>
  <c r="C1401" i="11" a="1"/>
  <c r="C1401" i="11" s="1"/>
  <c r="L1401" i="11" s="1"/>
  <c r="F1401" i="11"/>
  <c r="G1401" i="11" s="1"/>
  <c r="C1407" i="11" a="1"/>
  <c r="C1407" i="11" s="1"/>
  <c r="L1407" i="11" s="1"/>
  <c r="F1407" i="11"/>
  <c r="G1407" i="11" s="1"/>
  <c r="F1410" i="11"/>
  <c r="G1410" i="11" s="1"/>
  <c r="C1410" i="11" a="1"/>
  <c r="C1410" i="11" s="1"/>
  <c r="L1410" i="11" s="1"/>
  <c r="C1415" i="11" a="1"/>
  <c r="C1415" i="11" s="1"/>
  <c r="L1415" i="11" s="1"/>
  <c r="F1415" i="11"/>
  <c r="G1415" i="11" s="1"/>
  <c r="C1417" i="11" a="1"/>
  <c r="C1417" i="11" s="1"/>
  <c r="L1417" i="11" s="1"/>
  <c r="F1417" i="11"/>
  <c r="G1417" i="11" s="1"/>
  <c r="F1418" i="11"/>
  <c r="G1418" i="11" s="1"/>
  <c r="C1418" i="11" a="1"/>
  <c r="C1418" i="11" s="1"/>
  <c r="L1418" i="11" s="1"/>
  <c r="C1425" i="11" a="1"/>
  <c r="C1425" i="11" s="1"/>
  <c r="L1425" i="11" s="1"/>
  <c r="F1425" i="11"/>
  <c r="G1425" i="11" s="1"/>
  <c r="F1429" i="11"/>
  <c r="G1429" i="11" s="1"/>
  <c r="C1429" i="11" a="1"/>
  <c r="C1429" i="11" s="1"/>
  <c r="L1429" i="11" s="1"/>
  <c r="F1437" i="11"/>
  <c r="G1437" i="11" s="1"/>
  <c r="C1437" i="11" a="1"/>
  <c r="C1437" i="11" s="1"/>
  <c r="L1437" i="11" s="1"/>
  <c r="F1443" i="11"/>
  <c r="G1443" i="11" s="1"/>
  <c r="C1443" i="11" a="1"/>
  <c r="C1443" i="11" s="1"/>
  <c r="L1443" i="11" s="1"/>
  <c r="C1446" i="11" a="1"/>
  <c r="C1446" i="11" s="1"/>
  <c r="L1446" i="11" s="1"/>
  <c r="F1446" i="11"/>
  <c r="G1446" i="11" s="1"/>
  <c r="F1477" i="11"/>
  <c r="G1477" i="11" s="1"/>
  <c r="C1477" i="11" a="1"/>
  <c r="C1477" i="11" s="1"/>
  <c r="L1477" i="11" s="1"/>
  <c r="F1483" i="11"/>
  <c r="G1483" i="11" s="1"/>
  <c r="C1483" i="11" a="1"/>
  <c r="C1483" i="11" s="1"/>
  <c r="L1483" i="11" s="1"/>
  <c r="F1486" i="11"/>
  <c r="G1486" i="11" s="1"/>
  <c r="C1486" i="11" a="1"/>
  <c r="C1486" i="11" s="1"/>
  <c r="L1486" i="11" s="1"/>
  <c r="C1534" i="11" a="1"/>
  <c r="C1534" i="11" s="1"/>
  <c r="L1534" i="11" s="1"/>
  <c r="F1534" i="11"/>
  <c r="G1534" i="11" s="1"/>
  <c r="F1595" i="11"/>
  <c r="G1595" i="11" s="1"/>
  <c r="C1595" i="11" a="1"/>
  <c r="C1595" i="11" s="1"/>
  <c r="L1595" i="11" s="1"/>
  <c r="C1612" i="11" a="1"/>
  <c r="C1612" i="11" s="1"/>
  <c r="L1612" i="11" s="1"/>
  <c r="F1612" i="11"/>
  <c r="G1612" i="11" s="1"/>
  <c r="F1705" i="11"/>
  <c r="G1705" i="11" s="1"/>
  <c r="C1705" i="11" a="1"/>
  <c r="C1705" i="11" s="1"/>
  <c r="L1705" i="11" s="1"/>
  <c r="C1711" i="11" a="1"/>
  <c r="C1711" i="11" s="1"/>
  <c r="L1711" i="11" s="1"/>
  <c r="F1711" i="11"/>
  <c r="G1711" i="11" s="1"/>
  <c r="C1718" i="11" a="1"/>
  <c r="C1718" i="11" s="1"/>
  <c r="L1718" i="11" s="1"/>
  <c r="F1718" i="11"/>
  <c r="G1718" i="11" s="1"/>
  <c r="F1722" i="11"/>
  <c r="G1722" i="11" s="1"/>
  <c r="C1722" i="11" a="1"/>
  <c r="C1722" i="11" s="1"/>
  <c r="L1722" i="11" s="1"/>
  <c r="F1724" i="11"/>
  <c r="G1724" i="11" s="1"/>
  <c r="C1724" i="11" a="1"/>
  <c r="C1724" i="11" s="1"/>
  <c r="L1724" i="11" s="1"/>
  <c r="F1776" i="11"/>
  <c r="G1776" i="11" s="1"/>
  <c r="C1776" i="11" a="1"/>
  <c r="C1776" i="11" s="1"/>
  <c r="L1776" i="11" s="1"/>
  <c r="F2058" i="11"/>
  <c r="G2058" i="11" s="1"/>
  <c r="C2058" i="11" a="1"/>
  <c r="C2058" i="11" s="1"/>
  <c r="L2058" i="11" s="1"/>
  <c r="F2120" i="11"/>
  <c r="G2120" i="11" s="1"/>
  <c r="C2120" i="11" a="1"/>
  <c r="C2120" i="11" s="1"/>
  <c r="L2120" i="11" s="1"/>
  <c r="F2129" i="11"/>
  <c r="G2129" i="11" s="1"/>
  <c r="C2129" i="11" a="1"/>
  <c r="C2129" i="11" s="1"/>
  <c r="L2129" i="11" s="1"/>
  <c r="F2135" i="11"/>
  <c r="G2135" i="11" s="1"/>
  <c r="C2135" i="11" a="1"/>
  <c r="C2135" i="11" s="1"/>
  <c r="L2135" i="11" s="1"/>
  <c r="F2137" i="11"/>
  <c r="G2137" i="11" s="1"/>
  <c r="C2137" i="11" a="1"/>
  <c r="C2137" i="11" s="1"/>
  <c r="L2137" i="11" s="1"/>
  <c r="F2146" i="11"/>
  <c r="G2146" i="11" s="1"/>
  <c r="C2146" i="11" a="1"/>
  <c r="C2146" i="11" s="1"/>
  <c r="L2146" i="11" s="1"/>
  <c r="C2155" i="11" a="1"/>
  <c r="C2155" i="11" s="1"/>
  <c r="L2155" i="11" s="1"/>
  <c r="F2155" i="11"/>
  <c r="G2155" i="11" s="1"/>
  <c r="F2159" i="11"/>
  <c r="G2159" i="11" s="1"/>
  <c r="C2159" i="11" a="1"/>
  <c r="C2159" i="11" s="1"/>
  <c r="L2159" i="11" s="1"/>
  <c r="F2161" i="11"/>
  <c r="G2161" i="11" s="1"/>
  <c r="C2161" i="11" a="1"/>
  <c r="C2161" i="11" s="1"/>
  <c r="L2161" i="11" s="1"/>
  <c r="F2165" i="11"/>
  <c r="G2165" i="11" s="1"/>
  <c r="C2165" i="11" a="1"/>
  <c r="C2165" i="11" s="1"/>
  <c r="L2165" i="11" s="1"/>
  <c r="C2169" i="11" a="1"/>
  <c r="C2169" i="11" s="1"/>
  <c r="L2169" i="11" s="1"/>
  <c r="F2169" i="11"/>
  <c r="G2169" i="11" s="1"/>
  <c r="C2180" i="11" a="1"/>
  <c r="C2180" i="11" s="1"/>
  <c r="L2180" i="11" s="1"/>
  <c r="F2180" i="11"/>
  <c r="G2180" i="11" s="1"/>
  <c r="C2183" i="11" a="1"/>
  <c r="C2183" i="11" s="1"/>
  <c r="L2183" i="11" s="1"/>
  <c r="F2183" i="11"/>
  <c r="G2183" i="11" s="1"/>
  <c r="C2185" i="11" a="1"/>
  <c r="C2185" i="11" s="1"/>
  <c r="L2185" i="11" s="1"/>
  <c r="F2185" i="11"/>
  <c r="G2185" i="11" s="1"/>
  <c r="F2194" i="11"/>
  <c r="G2194" i="11" s="1"/>
  <c r="C2194" i="11" a="1"/>
  <c r="C2194" i="11" s="1"/>
  <c r="L2194" i="11" s="1"/>
  <c r="F2203" i="11"/>
  <c r="G2203" i="11" s="1"/>
  <c r="C2203" i="11" a="1"/>
  <c r="C2203" i="11" s="1"/>
  <c r="L2203" i="11" s="1"/>
  <c r="F2206" i="11"/>
  <c r="G2206" i="11" s="1"/>
  <c r="C2206" i="11" a="1"/>
  <c r="C2206" i="11" s="1"/>
  <c r="L2206" i="11" s="1"/>
  <c r="C2209" i="11" a="1"/>
  <c r="C2209" i="11" s="1"/>
  <c r="L2209" i="11" s="1"/>
  <c r="F2209" i="11"/>
  <c r="G2209" i="11" s="1"/>
  <c r="C2212" i="11" a="1"/>
  <c r="C2212" i="11" s="1"/>
  <c r="L2212" i="11" s="1"/>
  <c r="F2212" i="11"/>
  <c r="G2212" i="11" s="1"/>
  <c r="C2213" i="11" a="1"/>
  <c r="C2213" i="11" s="1"/>
  <c r="L2213" i="11" s="1"/>
  <c r="F2213" i="11"/>
  <c r="G2213" i="11" s="1"/>
  <c r="C2231" i="11" a="1"/>
  <c r="C2231" i="11" s="1"/>
  <c r="L2231" i="11" s="1"/>
  <c r="F2231" i="11"/>
  <c r="G2231" i="11" s="1"/>
  <c r="F2234" i="11"/>
  <c r="G2234" i="11" s="1"/>
  <c r="C2234" i="11" a="1"/>
  <c r="C2234" i="11" s="1"/>
  <c r="L2234" i="11" s="1"/>
  <c r="F2237" i="11"/>
  <c r="G2237" i="11" s="1"/>
  <c r="C2237" i="11" a="1"/>
  <c r="C2237" i="11" s="1"/>
  <c r="L2237" i="11" s="1"/>
  <c r="F2246" i="11"/>
  <c r="G2246" i="11" s="1"/>
  <c r="C2246" i="11" a="1"/>
  <c r="C2246" i="11" s="1"/>
  <c r="L2246" i="11" s="1"/>
  <c r="F2267" i="11"/>
  <c r="G2267" i="11" s="1"/>
  <c r="C2267" i="11" a="1"/>
  <c r="C2267" i="11" s="1"/>
  <c r="L2267" i="11" s="1"/>
  <c r="F2269" i="11"/>
  <c r="G2269" i="11" s="1"/>
  <c r="C2269" i="11" a="1"/>
  <c r="C2269" i="11" s="1"/>
  <c r="L2269" i="11" s="1"/>
  <c r="C2276" i="11" a="1"/>
  <c r="C2276" i="11" s="1"/>
  <c r="L2276" i="11" s="1"/>
  <c r="F2276" i="11"/>
  <c r="G2276" i="11" s="1"/>
  <c r="C2279" i="11" a="1"/>
  <c r="C2279" i="11" s="1"/>
  <c r="L2279" i="11" s="1"/>
  <c r="F2279" i="11"/>
  <c r="G2279" i="11" s="1"/>
  <c r="F2281" i="11"/>
  <c r="G2281" i="11" s="1"/>
  <c r="C2281" i="11" a="1"/>
  <c r="C2281" i="11" s="1"/>
  <c r="L2281" i="11" s="1"/>
  <c r="C2287" i="11" a="1"/>
  <c r="C2287" i="11" s="1"/>
  <c r="L2287" i="11" s="1"/>
  <c r="F2287" i="11"/>
  <c r="G2287" i="11" s="1"/>
  <c r="C2300" i="11" a="1"/>
  <c r="C2300" i="11" s="1"/>
  <c r="L2300" i="11" s="1"/>
  <c r="F2300" i="11"/>
  <c r="G2300" i="11" s="1"/>
  <c r="C2302" i="11" a="1"/>
  <c r="C2302" i="11" s="1"/>
  <c r="L2302" i="11" s="1"/>
  <c r="F2302" i="11"/>
  <c r="G2302" i="11" s="1"/>
  <c r="F2305" i="11"/>
  <c r="G2305" i="11" s="1"/>
  <c r="C2305" i="11" a="1"/>
  <c r="C2305" i="11" s="1"/>
  <c r="L2305" i="11" s="1"/>
  <c r="F2312" i="11"/>
  <c r="G2312" i="11" s="1"/>
  <c r="C2312" i="11" a="1"/>
  <c r="C2312" i="11" s="1"/>
  <c r="L2312" i="11" s="1"/>
  <c r="F2322" i="11"/>
  <c r="G2322" i="11" s="1"/>
  <c r="C2322" i="11" a="1"/>
  <c r="C2322" i="11" s="1"/>
  <c r="L2322" i="11" s="1"/>
  <c r="C2357" i="11" a="1"/>
  <c r="C2357" i="11" s="1"/>
  <c r="L2357" i="11" s="1"/>
  <c r="F2357" i="11"/>
  <c r="G2357" i="11" s="1"/>
  <c r="F2359" i="11"/>
  <c r="G2359" i="11" s="1"/>
  <c r="C2359" i="11" a="1"/>
  <c r="C2359" i="11" s="1"/>
  <c r="L2359" i="11" s="1"/>
  <c r="F2374" i="11"/>
  <c r="G2374" i="11" s="1"/>
  <c r="C2374" i="11" a="1"/>
  <c r="C2374" i="11" s="1"/>
  <c r="L2374" i="11" s="1"/>
  <c r="F2397" i="11"/>
  <c r="G2397" i="11" s="1"/>
  <c r="C2397" i="11" a="1"/>
  <c r="C2397" i="11" s="1"/>
  <c r="L2397" i="11" s="1"/>
  <c r="F2401" i="11"/>
  <c r="G2401" i="11" s="1"/>
  <c r="C2401" i="11" a="1"/>
  <c r="C2401" i="11" s="1"/>
  <c r="L2401" i="11" s="1"/>
  <c r="C2404" i="11" a="1"/>
  <c r="C2404" i="11" s="1"/>
  <c r="L2404" i="11" s="1"/>
  <c r="F2404" i="11"/>
  <c r="G2404" i="11" s="1"/>
  <c r="F2412" i="11"/>
  <c r="G2412" i="11" s="1"/>
  <c r="C2412" i="11" a="1"/>
  <c r="C2412" i="11" s="1"/>
  <c r="L2412" i="11" s="1"/>
  <c r="F2415" i="11"/>
  <c r="G2415" i="11" s="1"/>
  <c r="C2415" i="11" a="1"/>
  <c r="C2415" i="11" s="1"/>
  <c r="L2415" i="11" s="1"/>
  <c r="F2419" i="11"/>
  <c r="G2419" i="11" s="1"/>
  <c r="C2419" i="11" a="1"/>
  <c r="C2419" i="11" s="1"/>
  <c r="L2419" i="11" s="1"/>
  <c r="F2423" i="11"/>
  <c r="G2423" i="11" s="1"/>
  <c r="C2423" i="11" a="1"/>
  <c r="C2423" i="11" s="1"/>
  <c r="L2423" i="11" s="1"/>
  <c r="F2425" i="11"/>
  <c r="G2425" i="11" s="1"/>
  <c r="C2425" i="11" a="1"/>
  <c r="C2425" i="11" s="1"/>
  <c r="L2425" i="11" s="1"/>
  <c r="F2427" i="11"/>
  <c r="G2427" i="11" s="1"/>
  <c r="C2427" i="11" a="1"/>
  <c r="C2427" i="11" s="1"/>
  <c r="L2427" i="11" s="1"/>
  <c r="C2429" i="11" a="1"/>
  <c r="C2429" i="11" s="1"/>
  <c r="L2429" i="11" s="1"/>
  <c r="F2429" i="11"/>
  <c r="G2429" i="11" s="1"/>
  <c r="F2432" i="11"/>
  <c r="G2432" i="11" s="1"/>
  <c r="C2432" i="11" a="1"/>
  <c r="C2432" i="11" s="1"/>
  <c r="L2432" i="11" s="1"/>
  <c r="F2456" i="11"/>
  <c r="G2456" i="11" s="1"/>
  <c r="C2456" i="11" a="1"/>
  <c r="C2456" i="11" s="1"/>
  <c r="L2456" i="11" s="1"/>
  <c r="F2467" i="11"/>
  <c r="G2467" i="11" s="1"/>
  <c r="C2467" i="11" a="1"/>
  <c r="C2467" i="11" s="1"/>
  <c r="L2467" i="11" s="1"/>
  <c r="F2478" i="11"/>
  <c r="G2478" i="11" s="1"/>
  <c r="C2478" i="11" a="1"/>
  <c r="C2478" i="11" s="1"/>
  <c r="L2478" i="11" s="1"/>
  <c r="C2486" i="11" a="1"/>
  <c r="C2486" i="11" s="1"/>
  <c r="L2486" i="11" s="1"/>
  <c r="F2486" i="11"/>
  <c r="G2486" i="11" s="1"/>
  <c r="F2491" i="11"/>
  <c r="G2491" i="11" s="1"/>
  <c r="C2491" i="11" a="1"/>
  <c r="C2491" i="11" s="1"/>
  <c r="L2491" i="11" s="1"/>
  <c r="F2503" i="11"/>
  <c r="G2503" i="11" s="1"/>
  <c r="C2503" i="11" a="1"/>
  <c r="C2503" i="11" s="1"/>
  <c r="L2503" i="11" s="1"/>
  <c r="F2506" i="11"/>
  <c r="G2506" i="11" s="1"/>
  <c r="C2506" i="11" a="1"/>
  <c r="C2506" i="11" s="1"/>
  <c r="L2506" i="11" s="1"/>
  <c r="F2974" i="11"/>
  <c r="G2974" i="11" s="1"/>
  <c r="C2974" i="11" a="1"/>
  <c r="C2974" i="11" s="1"/>
  <c r="L2974" i="11" s="1"/>
  <c r="F2980" i="11"/>
  <c r="G2980" i="11" s="1"/>
  <c r="C2980" i="11" a="1"/>
  <c r="C2980" i="11" s="1"/>
  <c r="L2980" i="11" s="1"/>
  <c r="C2985" i="11" a="1"/>
  <c r="C2985" i="11" s="1"/>
  <c r="L2985" i="11" s="1"/>
  <c r="F2985" i="11"/>
  <c r="G2985" i="11" s="1"/>
  <c r="C3000" i="11" a="1"/>
  <c r="C3000" i="11" s="1"/>
  <c r="L3000" i="11" s="1"/>
  <c r="F3000" i="11"/>
  <c r="G3000" i="11" s="1"/>
  <c r="F3011" i="11"/>
  <c r="G3011" i="11" s="1"/>
  <c r="C3011" i="11" a="1"/>
  <c r="C3011" i="11" s="1"/>
  <c r="L3011" i="11" s="1"/>
  <c r="C3015" i="11" a="1"/>
  <c r="C3015" i="11" s="1"/>
  <c r="L3015" i="11" s="1"/>
  <c r="F3015" i="11"/>
  <c r="G3015" i="11" s="1"/>
  <c r="C3029" i="11" a="1"/>
  <c r="C3029" i="11" s="1"/>
  <c r="L3029" i="11" s="1"/>
  <c r="F3029" i="11"/>
  <c r="G3029" i="11" s="1"/>
  <c r="C3051" i="11" a="1"/>
  <c r="C3051" i="11" s="1"/>
  <c r="L3051" i="11" s="1"/>
  <c r="F3051" i="11"/>
  <c r="G3051" i="11" s="1"/>
  <c r="C3062" i="11" a="1"/>
  <c r="C3062" i="11" s="1"/>
  <c r="L3062" i="11" s="1"/>
  <c r="F3062" i="11"/>
  <c r="G3062" i="11" s="1"/>
  <c r="C3064" i="11" a="1"/>
  <c r="C3064" i="11" s="1"/>
  <c r="L3064" i="11" s="1"/>
  <c r="F3064" i="11"/>
  <c r="G3064" i="11" s="1"/>
  <c r="F3074" i="11"/>
  <c r="G3074" i="11" s="1"/>
  <c r="C3074" i="11" a="1"/>
  <c r="C3074" i="11" s="1"/>
  <c r="L3074" i="11" s="1"/>
  <c r="F3076" i="11"/>
  <c r="G3076" i="11" s="1"/>
  <c r="C3076" i="11" a="1"/>
  <c r="C3076" i="11" s="1"/>
  <c r="L3076" i="11" s="1"/>
  <c r="F3089" i="11"/>
  <c r="G3089" i="11" s="1"/>
  <c r="C3089" i="11" a="1"/>
  <c r="C3089" i="11" s="1"/>
  <c r="L3089" i="11" s="1"/>
  <c r="F3093" i="11"/>
  <c r="G3093" i="11" s="1"/>
  <c r="C3093" i="11" a="1"/>
  <c r="C3093" i="11" s="1"/>
  <c r="L3093" i="11" s="1"/>
  <c r="C3112" i="11" a="1"/>
  <c r="C3112" i="11" s="1"/>
  <c r="L3112" i="11" s="1"/>
  <c r="F3112" i="11"/>
  <c r="G3112" i="11" s="1"/>
  <c r="C3114" i="11" a="1"/>
  <c r="C3114" i="11" s="1"/>
  <c r="L3114" i="11" s="1"/>
  <c r="F3114" i="11"/>
  <c r="G3114" i="11" s="1"/>
  <c r="C3129" i="11" a="1"/>
  <c r="C3129" i="11" s="1"/>
  <c r="L3129" i="11" s="1"/>
  <c r="F3129" i="11"/>
  <c r="G3129" i="11" s="1"/>
  <c r="F3133" i="11"/>
  <c r="G3133" i="11" s="1"/>
  <c r="C3133" i="11" a="1"/>
  <c r="C3133" i="11" s="1"/>
  <c r="L3133" i="11" s="1"/>
  <c r="C3148" i="11" a="1"/>
  <c r="C3148" i="11" s="1"/>
  <c r="L3148" i="11" s="1"/>
  <c r="F3148" i="11"/>
  <c r="G3148" i="11" s="1"/>
  <c r="F3154" i="11"/>
  <c r="G3154" i="11" s="1"/>
  <c r="C3154" i="11" a="1"/>
  <c r="C3154" i="11" s="1"/>
  <c r="L3154" i="11" s="1"/>
  <c r="F3183" i="11"/>
  <c r="G3183" i="11" s="1"/>
  <c r="C3183" i="11" a="1"/>
  <c r="C3183" i="11" s="1"/>
  <c r="L3183" i="11" s="1"/>
  <c r="C3197" i="11" a="1"/>
  <c r="C3197" i="11" s="1"/>
  <c r="L3197" i="11" s="1"/>
  <c r="F3197" i="11"/>
  <c r="G3197" i="11" s="1"/>
  <c r="F3202" i="11"/>
  <c r="G3202" i="11" s="1"/>
  <c r="C3202" i="11" a="1"/>
  <c r="C3202" i="11" s="1"/>
  <c r="L3202" i="11" s="1"/>
  <c r="F3209" i="11"/>
  <c r="G3209" i="11" s="1"/>
  <c r="C3209" i="11" a="1"/>
  <c r="C3209" i="11" s="1"/>
  <c r="L3209" i="11" s="1"/>
  <c r="F3210" i="11"/>
  <c r="G3210" i="11" s="1"/>
  <c r="C3210" i="11" a="1"/>
  <c r="C3210" i="11" s="1"/>
  <c r="L3210" i="11" s="1"/>
  <c r="C3214" i="11" a="1"/>
  <c r="C3214" i="11" s="1"/>
  <c r="L3214" i="11" s="1"/>
  <c r="F3214" i="11"/>
  <c r="G3214" i="11" s="1"/>
  <c r="C3216" i="11" a="1"/>
  <c r="C3216" i="11" s="1"/>
  <c r="L3216" i="11" s="1"/>
  <c r="F3216" i="11"/>
  <c r="G3216" i="11" s="1"/>
  <c r="C3225" i="11" a="1"/>
  <c r="C3225" i="11" s="1"/>
  <c r="L3225" i="11" s="1"/>
  <c r="F3225" i="11"/>
  <c r="G3225" i="11" s="1"/>
  <c r="C3236" i="11" a="1"/>
  <c r="C3236" i="11" s="1"/>
  <c r="L3236" i="11" s="1"/>
  <c r="F3236" i="11"/>
  <c r="G3236" i="11" s="1"/>
  <c r="C3237" i="11" a="1"/>
  <c r="C3237" i="11" s="1"/>
  <c r="L3237" i="11" s="1"/>
  <c r="F3237" i="11"/>
  <c r="G3237" i="11" s="1"/>
  <c r="C3314" i="11" a="1"/>
  <c r="C3314" i="11" s="1"/>
  <c r="L3314" i="11" s="1"/>
  <c r="F3314" i="11"/>
  <c r="G3314" i="11" s="1"/>
  <c r="C3385" i="11" a="1"/>
  <c r="C3385" i="11" s="1"/>
  <c r="L3385" i="11" s="1"/>
  <c r="F3385" i="11"/>
  <c r="G3385" i="11" s="1"/>
  <c r="F3389" i="11"/>
  <c r="G3389" i="11" s="1"/>
  <c r="C3389" i="11" a="1"/>
  <c r="C3389" i="11" s="1"/>
  <c r="L3389" i="11" s="1"/>
  <c r="F3400" i="11"/>
  <c r="G3400" i="11" s="1"/>
  <c r="C3400" i="11" a="1"/>
  <c r="C3400" i="11" s="1"/>
  <c r="L3400" i="11" s="1"/>
  <c r="F3425" i="11"/>
  <c r="G3425" i="11" s="1"/>
  <c r="C3425" i="11" a="1"/>
  <c r="C3425" i="11" s="1"/>
  <c r="L3425" i="11" s="1"/>
  <c r="F3427" i="11"/>
  <c r="G3427" i="11" s="1"/>
  <c r="C3427" i="11" a="1"/>
  <c r="C3427" i="11" s="1"/>
  <c r="L3427" i="11" s="1"/>
  <c r="F3453" i="11"/>
  <c r="G3453" i="11" s="1"/>
  <c r="C3453" i="11" a="1"/>
  <c r="C3453" i="11" s="1"/>
  <c r="L3453" i="11" s="1"/>
  <c r="F3488" i="11"/>
  <c r="G3488" i="11" s="1"/>
  <c r="C3488" i="11" a="1"/>
  <c r="C3488" i="11" s="1"/>
  <c r="L3488" i="11" s="1"/>
  <c r="F3490" i="11"/>
  <c r="G3490" i="11" s="1"/>
  <c r="C3490" i="11" a="1"/>
  <c r="C3490" i="11" s="1"/>
  <c r="L3490" i="11" s="1"/>
  <c r="F3493" i="11"/>
  <c r="G3493" i="11" s="1"/>
  <c r="C3493" i="11" a="1"/>
  <c r="C3493" i="11" s="1"/>
  <c r="L3493" i="11" s="1"/>
  <c r="F3496" i="11"/>
  <c r="G3496" i="11" s="1"/>
  <c r="C3496" i="11" a="1"/>
  <c r="C3496" i="11" s="1"/>
  <c r="L3496" i="11" s="1"/>
  <c r="F3501" i="11"/>
  <c r="G3501" i="11" s="1"/>
  <c r="C3501" i="11" a="1"/>
  <c r="C3501" i="11" s="1"/>
  <c r="L3501" i="11" s="1"/>
  <c r="F3790" i="11"/>
  <c r="G3790" i="11" s="1"/>
  <c r="C3790" i="11" a="1"/>
  <c r="C3790" i="11" s="1"/>
  <c r="L3790" i="11" s="1"/>
  <c r="C3798" i="11" a="1"/>
  <c r="C3798" i="11" s="1"/>
  <c r="L3798" i="11" s="1"/>
  <c r="F3798" i="11"/>
  <c r="G3798" i="11" s="1"/>
  <c r="F3802" i="11"/>
  <c r="G3802" i="11" s="1"/>
  <c r="C3802" i="11" a="1"/>
  <c r="C3802" i="11" s="1"/>
  <c r="L3802" i="11" s="1"/>
  <c r="F3823" i="11"/>
  <c r="G3823" i="11" s="1"/>
  <c r="C3823" i="11" a="1"/>
  <c r="C3823" i="11" s="1"/>
  <c r="L3823" i="11" s="1"/>
  <c r="F3827" i="11"/>
  <c r="G3827" i="11" s="1"/>
  <c r="C3827" i="11" a="1"/>
  <c r="C3827" i="11" s="1"/>
  <c r="L3827" i="11" s="1"/>
  <c r="F3835" i="11"/>
  <c r="G3835" i="11" s="1"/>
  <c r="C3835" i="11" a="1"/>
  <c r="C3835" i="11" s="1"/>
  <c r="L3835" i="11" s="1"/>
  <c r="F3846" i="11"/>
  <c r="G3846" i="11" s="1"/>
  <c r="C3846" i="11" a="1"/>
  <c r="C3846" i="11" s="1"/>
  <c r="L3846" i="11" s="1"/>
  <c r="F3860" i="11"/>
  <c r="G3860" i="11" s="1"/>
  <c r="C3860" i="11" a="1"/>
  <c r="C3860" i="11" s="1"/>
  <c r="L3860" i="11" s="1"/>
  <c r="F3862" i="11"/>
  <c r="G3862" i="11" s="1"/>
  <c r="C3862" i="11" a="1"/>
  <c r="C3862" i="11" s="1"/>
  <c r="L3862" i="11" s="1"/>
  <c r="F3868" i="11"/>
  <c r="G3868" i="11" s="1"/>
  <c r="C3868" i="11" a="1"/>
  <c r="C3868" i="11" s="1"/>
  <c r="L3868" i="11" s="1"/>
  <c r="F3872" i="11"/>
  <c r="G3872" i="11" s="1"/>
  <c r="C3872" i="11" a="1"/>
  <c r="C3872" i="11" s="1"/>
  <c r="L3872" i="11" s="1"/>
  <c r="C3885" i="11" a="1"/>
  <c r="C3885" i="11" s="1"/>
  <c r="L3885" i="11" s="1"/>
  <c r="F3885" i="11"/>
  <c r="G3885" i="11" s="1"/>
  <c r="C3890" i="11" a="1"/>
  <c r="C3890" i="11" s="1"/>
  <c r="L3890" i="11" s="1"/>
  <c r="F3890" i="11"/>
  <c r="G3890" i="11" s="1"/>
  <c r="F3910" i="11"/>
  <c r="G3910" i="11" s="1"/>
  <c r="C3910" i="11" a="1"/>
  <c r="C3910" i="11" s="1"/>
  <c r="L3910" i="11" s="1"/>
  <c r="C3925" i="11" a="1"/>
  <c r="C3925" i="11" s="1"/>
  <c r="L3925" i="11" s="1"/>
  <c r="F3925" i="11"/>
  <c r="G3925" i="11" s="1"/>
  <c r="F3934" i="11"/>
  <c r="G3934" i="11" s="1"/>
  <c r="C3934" i="11" a="1"/>
  <c r="C3934" i="11" s="1"/>
  <c r="L3934" i="11" s="1"/>
  <c r="F3942" i="11"/>
  <c r="G3942" i="11" s="1"/>
  <c r="C3942" i="11" a="1"/>
  <c r="C3942" i="11" s="1"/>
  <c r="L3942" i="11" s="1"/>
  <c r="C3946" i="11" a="1"/>
  <c r="C3946" i="11" s="1"/>
  <c r="L3946" i="11" s="1"/>
  <c r="F3946" i="11"/>
  <c r="G3946" i="11" s="1"/>
  <c r="F3949" i="11"/>
  <c r="G3949" i="11" s="1"/>
  <c r="C3949" i="11" a="1"/>
  <c r="C3949" i="11" s="1"/>
  <c r="L3949" i="11" s="1"/>
  <c r="F4110" i="11"/>
  <c r="G4110" i="11" s="1"/>
  <c r="C4110" i="11" a="1"/>
  <c r="C4110" i="11" s="1"/>
  <c r="L4110" i="11" s="1"/>
  <c r="C4113" i="11" a="1"/>
  <c r="C4113" i="11" s="1"/>
  <c r="L4113" i="11" s="1"/>
  <c r="F4113" i="11"/>
  <c r="G4113" i="11" s="1"/>
  <c r="C4116" i="11" a="1"/>
  <c r="C4116" i="11" s="1"/>
  <c r="L4116" i="11" s="1"/>
  <c r="F4116" i="11"/>
  <c r="G4116" i="11" s="1"/>
  <c r="C4118" i="11" a="1"/>
  <c r="C4118" i="11" s="1"/>
  <c r="L4118" i="11" s="1"/>
  <c r="F4118" i="11"/>
  <c r="G4118" i="11" s="1"/>
  <c r="C4120" i="11" a="1"/>
  <c r="C4120" i="11" s="1"/>
  <c r="L4120" i="11" s="1"/>
  <c r="F4120" i="11"/>
  <c r="G4120" i="11" s="1"/>
  <c r="F4152" i="11"/>
  <c r="G4152" i="11" s="1"/>
  <c r="C4152" i="11" a="1"/>
  <c r="C4152" i="11" s="1"/>
  <c r="L4152" i="11" s="1"/>
  <c r="C4154" i="11" a="1"/>
  <c r="C4154" i="11" s="1"/>
  <c r="L4154" i="11" s="1"/>
  <c r="F4154" i="11"/>
  <c r="G4154" i="11" s="1"/>
  <c r="F4171" i="11"/>
  <c r="G4171" i="11" s="1"/>
  <c r="C4171" i="11" a="1"/>
  <c r="C4171" i="11" s="1"/>
  <c r="L4171" i="11" s="1"/>
  <c r="F4181" i="11"/>
  <c r="G4181" i="11" s="1"/>
  <c r="C4181" i="11" a="1"/>
  <c r="C4181" i="11" s="1"/>
  <c r="L4181" i="11" s="1"/>
  <c r="F4249" i="11"/>
  <c r="G4249" i="11" s="1"/>
  <c r="C4249" i="11" a="1"/>
  <c r="C4249" i="11" s="1"/>
  <c r="L4249" i="11" s="1"/>
  <c r="F4493" i="11"/>
  <c r="G4493" i="11" s="1"/>
  <c r="C4493" i="11" a="1"/>
  <c r="C4493" i="11" s="1"/>
  <c r="L4493" i="11" s="1"/>
  <c r="F4495" i="11"/>
  <c r="G4495" i="11" s="1"/>
  <c r="C4495" i="11" a="1"/>
  <c r="C4495" i="11" s="1"/>
  <c r="L4495" i="11" s="1"/>
  <c r="C4589" i="11" a="1"/>
  <c r="C4589" i="11" s="1"/>
  <c r="L4589" i="11" s="1"/>
  <c r="F4589" i="11"/>
  <c r="G4589" i="11" s="1"/>
  <c r="F4638" i="11"/>
  <c r="G4638" i="11" s="1"/>
  <c r="C4638" i="11" a="1"/>
  <c r="C4638" i="11" s="1"/>
  <c r="L4638" i="11" s="1"/>
  <c r="C4640" i="11" a="1"/>
  <c r="C4640" i="11" s="1"/>
  <c r="L4640" i="11" s="1"/>
  <c r="F4640" i="11"/>
  <c r="G4640" i="11" s="1"/>
  <c r="F4643" i="11"/>
  <c r="G4643" i="11" s="1"/>
  <c r="C4643" i="11" a="1"/>
  <c r="C4643" i="11" s="1"/>
  <c r="L4643" i="11" s="1"/>
  <c r="C4799" i="11" a="1"/>
  <c r="C4799" i="11" s="1"/>
  <c r="L4799" i="11" s="1"/>
  <c r="F4799" i="11"/>
  <c r="G4799" i="11" s="1"/>
  <c r="C4804" i="11" a="1"/>
  <c r="C4804" i="11" s="1"/>
  <c r="L4804" i="11" s="1"/>
  <c r="F4804" i="11"/>
  <c r="G4804" i="11" s="1"/>
  <c r="F4812" i="11"/>
  <c r="G4812" i="11" s="1"/>
  <c r="C4812" i="11" a="1"/>
  <c r="C4812" i="11" s="1"/>
  <c r="L4812" i="11" s="1"/>
  <c r="C4954" i="11" a="1"/>
  <c r="C4954" i="11" s="1"/>
  <c r="L4954" i="11" s="1"/>
  <c r="F4954" i="11"/>
  <c r="G4954" i="11" s="1"/>
  <c r="F4970" i="11"/>
  <c r="G4970" i="11" s="1"/>
  <c r="C4970" i="11" a="1"/>
  <c r="C4970" i="11" s="1"/>
  <c r="L4970" i="11" s="1"/>
  <c r="F4973" i="11"/>
  <c r="G4973" i="11" s="1"/>
  <c r="C4973" i="11" a="1"/>
  <c r="C4973" i="11" s="1"/>
  <c r="L4973" i="11" s="1"/>
  <c r="F4974" i="11"/>
  <c r="G4974" i="11" s="1"/>
  <c r="C4974" i="11" a="1"/>
  <c r="C4974" i="11" s="1"/>
  <c r="L4974" i="11" s="1"/>
  <c r="C4978" i="11" a="1"/>
  <c r="C4978" i="11" s="1"/>
  <c r="L4978" i="11" s="1"/>
  <c r="F4978" i="11"/>
  <c r="G4978" i="11" s="1"/>
  <c r="F4983" i="11"/>
  <c r="G4983" i="11" s="1"/>
  <c r="C4983" i="11" a="1"/>
  <c r="C4983" i="11" s="1"/>
  <c r="L4983" i="11" s="1"/>
  <c r="F18" i="11"/>
  <c r="G18" i="11" s="1"/>
  <c r="C18" i="11" a="1"/>
  <c r="C18" i="11" s="1"/>
  <c r="L18" i="11" s="1"/>
  <c r="C31" i="11" a="1"/>
  <c r="C31" i="11" s="1"/>
  <c r="L31" i="11" s="1"/>
  <c r="F31" i="11"/>
  <c r="G31" i="11" s="1"/>
  <c r="C41" i="11" a="1"/>
  <c r="C41" i="11" s="1"/>
  <c r="L41" i="11" s="1"/>
  <c r="F41" i="11"/>
  <c r="G41" i="11" s="1"/>
  <c r="F45" i="11"/>
  <c r="G45" i="11" s="1"/>
  <c r="C45" i="11" a="1"/>
  <c r="C45" i="11" s="1"/>
  <c r="L45" i="11" s="1"/>
  <c r="F49" i="11"/>
  <c r="G49" i="11" s="1"/>
  <c r="C49" i="11" a="1"/>
  <c r="C49" i="11" s="1"/>
  <c r="L49" i="11" s="1"/>
  <c r="F53" i="11"/>
  <c r="G53" i="11" s="1"/>
  <c r="C53" i="11" a="1"/>
  <c r="C53" i="11" s="1"/>
  <c r="L53" i="11" s="1"/>
  <c r="F60" i="11"/>
  <c r="G60" i="11" s="1"/>
  <c r="C60" i="11" a="1"/>
  <c r="C60" i="11" s="1"/>
  <c r="L60" i="11" s="1"/>
  <c r="F64" i="11"/>
  <c r="G64" i="11" s="1"/>
  <c r="C64" i="11" a="1"/>
  <c r="C64" i="11" s="1"/>
  <c r="L64" i="11" s="1"/>
  <c r="F71" i="11"/>
  <c r="G71" i="11" s="1"/>
  <c r="C71" i="11" a="1"/>
  <c r="C71" i="11" s="1"/>
  <c r="L71" i="11" s="1"/>
  <c r="C77" i="11" a="1"/>
  <c r="C77" i="11" s="1"/>
  <c r="L77" i="11" s="1"/>
  <c r="F77" i="11"/>
  <c r="G77" i="11" s="1"/>
  <c r="C86" i="11" a="1"/>
  <c r="C86" i="11" s="1"/>
  <c r="L86" i="11" s="1"/>
  <c r="F86" i="11"/>
  <c r="G86" i="11" s="1"/>
  <c r="F99" i="11"/>
  <c r="G99" i="11" s="1"/>
  <c r="C99" i="11" a="1"/>
  <c r="C99" i="11" s="1"/>
  <c r="L99" i="11" s="1"/>
  <c r="F103" i="11"/>
  <c r="G103" i="11" s="1"/>
  <c r="C103" i="11" a="1"/>
  <c r="C103" i="11" s="1"/>
  <c r="L103" i="11" s="1"/>
  <c r="F115" i="11"/>
  <c r="G115" i="11" s="1"/>
  <c r="C115" i="11" a="1"/>
  <c r="C115" i="11" s="1"/>
  <c r="L115" i="11" s="1"/>
  <c r="C117" i="11" a="1"/>
  <c r="C117" i="11" s="1"/>
  <c r="L117" i="11" s="1"/>
  <c r="F117" i="11"/>
  <c r="G117" i="11" s="1"/>
  <c r="F123" i="11"/>
  <c r="G123" i="11" s="1"/>
  <c r="C123" i="11" a="1"/>
  <c r="C123" i="11" s="1"/>
  <c r="L123" i="11" s="1"/>
  <c r="F142" i="11"/>
  <c r="G142" i="11" s="1"/>
  <c r="C142" i="11" a="1"/>
  <c r="C142" i="11" s="1"/>
  <c r="L142" i="11" s="1"/>
  <c r="F144" i="11"/>
  <c r="G144" i="11" s="1"/>
  <c r="C144" i="11" a="1"/>
  <c r="C144" i="11" s="1"/>
  <c r="L144" i="11" s="1"/>
  <c r="F162" i="11"/>
  <c r="G162" i="11" s="1"/>
  <c r="C162" i="11" a="1"/>
  <c r="C162" i="11" s="1"/>
  <c r="L162" i="11" s="1"/>
  <c r="F171" i="11"/>
  <c r="G171" i="11" s="1"/>
  <c r="C171" i="11" a="1"/>
  <c r="C171" i="11" s="1"/>
  <c r="L171" i="11" s="1"/>
  <c r="F173" i="11"/>
  <c r="G173" i="11" s="1"/>
  <c r="C173" i="11" a="1"/>
  <c r="C173" i="11" s="1"/>
  <c r="L173" i="11" s="1"/>
  <c r="F176" i="11"/>
  <c r="G176" i="11" s="1"/>
  <c r="C176" i="11" a="1"/>
  <c r="C176" i="11" s="1"/>
  <c r="L176" i="11" s="1"/>
  <c r="F177" i="11"/>
  <c r="G177" i="11" s="1"/>
  <c r="C177" i="11" a="1"/>
  <c r="C177" i="11" s="1"/>
  <c r="L177" i="11" s="1"/>
  <c r="F179" i="11"/>
  <c r="G179" i="11" s="1"/>
  <c r="C179" i="11" a="1"/>
  <c r="C179" i="11" s="1"/>
  <c r="L179" i="11" s="1"/>
  <c r="C180" i="11" a="1"/>
  <c r="C180" i="11" s="1"/>
  <c r="L180" i="11" s="1"/>
  <c r="F180" i="11"/>
  <c r="G180" i="11" s="1"/>
  <c r="F182" i="11"/>
  <c r="G182" i="11" s="1"/>
  <c r="C182" i="11" a="1"/>
  <c r="C182" i="11" s="1"/>
  <c r="L182" i="11" s="1"/>
  <c r="F184" i="11"/>
  <c r="G184" i="11" s="1"/>
  <c r="C184" i="11" a="1"/>
  <c r="C184" i="11" s="1"/>
  <c r="L184" i="11" s="1"/>
  <c r="F196" i="11"/>
  <c r="G196" i="11" s="1"/>
  <c r="C196" i="11" a="1"/>
  <c r="C196" i="11" s="1"/>
  <c r="L196" i="11" s="1"/>
  <c r="F204" i="11"/>
  <c r="G204" i="11" s="1"/>
  <c r="C204" i="11" a="1"/>
  <c r="C204" i="11" s="1"/>
  <c r="L204" i="11" s="1"/>
  <c r="F208" i="11"/>
  <c r="G208" i="11" s="1"/>
  <c r="C208" i="11" a="1"/>
  <c r="C208" i="11" s="1"/>
  <c r="L208" i="11" s="1"/>
  <c r="C212" i="11" a="1"/>
  <c r="C212" i="11" s="1"/>
  <c r="L212" i="11" s="1"/>
  <c r="F212" i="11"/>
  <c r="G212" i="11" s="1"/>
  <c r="C217" i="11" a="1"/>
  <c r="C217" i="11" s="1"/>
  <c r="L217" i="11" s="1"/>
  <c r="F217" i="11"/>
  <c r="G217" i="11" s="1"/>
  <c r="C219" i="11" a="1"/>
  <c r="C219" i="11" s="1"/>
  <c r="L219" i="11" s="1"/>
  <c r="F219" i="11"/>
  <c r="G219" i="11" s="1"/>
  <c r="C224" i="11" a="1"/>
  <c r="C224" i="11" s="1"/>
  <c r="L224" i="11" s="1"/>
  <c r="F224" i="11"/>
  <c r="G224" i="11" s="1"/>
  <c r="F4205" i="11"/>
  <c r="G4205" i="11" s="1"/>
  <c r="C4205" i="11" a="1"/>
  <c r="C4205" i="11" s="1"/>
  <c r="L4205" i="11" s="1"/>
  <c r="C4214" i="11" a="1"/>
  <c r="C4214" i="11" s="1"/>
  <c r="L4214" i="11" s="1"/>
  <c r="F4214" i="11"/>
  <c r="G4214" i="11" s="1"/>
  <c r="F2090" i="11"/>
  <c r="G2090" i="11" s="1"/>
  <c r="C2090" i="11" a="1"/>
  <c r="C2090" i="11" s="1"/>
  <c r="L2090" i="11" s="1"/>
  <c r="F2099" i="11"/>
  <c r="G2099" i="11" s="1"/>
  <c r="C2099" i="11" a="1"/>
  <c r="C2099" i="11" s="1"/>
  <c r="L2099" i="11" s="1"/>
  <c r="F211" i="11"/>
  <c r="G211" i="11" s="1"/>
  <c r="C211" i="11" a="1"/>
  <c r="C211" i="11" s="1"/>
  <c r="L211" i="11" s="1"/>
  <c r="C226" i="11" a="1"/>
  <c r="C226" i="11" s="1"/>
  <c r="L226" i="11" s="1"/>
  <c r="F226" i="11"/>
  <c r="G226" i="11" s="1"/>
  <c r="F228" i="11"/>
  <c r="G228" i="11" s="1"/>
  <c r="C228" i="11" a="1"/>
  <c r="C228" i="11" s="1"/>
  <c r="L228" i="11" s="1"/>
  <c r="C229" i="11" a="1"/>
  <c r="C229" i="11" s="1"/>
  <c r="L229" i="11" s="1"/>
  <c r="F229" i="11"/>
  <c r="G229" i="11" s="1"/>
  <c r="C231" i="11" a="1"/>
  <c r="C231" i="11" s="1"/>
  <c r="L231" i="11" s="1"/>
  <c r="F231" i="11"/>
  <c r="G231" i="11" s="1"/>
  <c r="C232" i="11" a="1"/>
  <c r="C232" i="11" s="1"/>
  <c r="L232" i="11" s="1"/>
  <c r="F232" i="11"/>
  <c r="G232" i="11" s="1"/>
  <c r="F235" i="11"/>
  <c r="G235" i="11" s="1"/>
  <c r="C235" i="11" a="1"/>
  <c r="C235" i="11" s="1"/>
  <c r="L235" i="11" s="1"/>
  <c r="F237" i="11"/>
  <c r="G237" i="11" s="1"/>
  <c r="C237" i="11" a="1"/>
  <c r="C237" i="11" s="1"/>
  <c r="L237" i="11" s="1"/>
  <c r="F242" i="11"/>
  <c r="G242" i="11" s="1"/>
  <c r="C242" i="11" a="1"/>
  <c r="C242" i="11" s="1"/>
  <c r="L242" i="11" s="1"/>
  <c r="F247" i="11"/>
  <c r="G247" i="11" s="1"/>
  <c r="C247" i="11" a="1"/>
  <c r="C247" i="11" s="1"/>
  <c r="L247" i="11" s="1"/>
  <c r="C249" i="11" a="1"/>
  <c r="C249" i="11" s="1"/>
  <c r="L249" i="11" s="1"/>
  <c r="F249" i="11"/>
  <c r="G249" i="11" s="1"/>
  <c r="F269" i="11"/>
  <c r="G269" i="11" s="1"/>
  <c r="C269" i="11" a="1"/>
  <c r="C269" i="11" s="1"/>
  <c r="L269" i="11" s="1"/>
  <c r="C285" i="11" a="1"/>
  <c r="C285" i="11" s="1"/>
  <c r="L285" i="11" s="1"/>
  <c r="F285" i="11"/>
  <c r="G285" i="11" s="1"/>
  <c r="F291" i="11"/>
  <c r="G291" i="11" s="1"/>
  <c r="C291" i="11" a="1"/>
  <c r="C291" i="11" s="1"/>
  <c r="L291" i="11" s="1"/>
  <c r="F295" i="11"/>
  <c r="G295" i="11" s="1"/>
  <c r="C295" i="11" a="1"/>
  <c r="C295" i="11" s="1"/>
  <c r="L295" i="11" s="1"/>
  <c r="F296" i="11"/>
  <c r="G296" i="11" s="1"/>
  <c r="C296" i="11" a="1"/>
  <c r="C296" i="11" s="1"/>
  <c r="L296" i="11" s="1"/>
  <c r="F309" i="11"/>
  <c r="G309" i="11" s="1"/>
  <c r="C309" i="11" a="1"/>
  <c r="C309" i="11" s="1"/>
  <c r="L309" i="11" s="1"/>
  <c r="F311" i="11"/>
  <c r="G311" i="11" s="1"/>
  <c r="C311" i="11" a="1"/>
  <c r="C311" i="11" s="1"/>
  <c r="L311" i="11" s="1"/>
  <c r="C313" i="11" a="1"/>
  <c r="C313" i="11" s="1"/>
  <c r="L313" i="11" s="1"/>
  <c r="F313" i="11"/>
  <c r="G313" i="11" s="1"/>
  <c r="C326" i="11" a="1"/>
  <c r="C326" i="11" s="1"/>
  <c r="L326" i="11" s="1"/>
  <c r="F326" i="11"/>
  <c r="G326" i="11" s="1"/>
  <c r="C328" i="11" a="1"/>
  <c r="C328" i="11" s="1"/>
  <c r="L328" i="11" s="1"/>
  <c r="F328" i="11"/>
  <c r="G328" i="11" s="1"/>
  <c r="C347" i="11" a="1"/>
  <c r="C347" i="11" s="1"/>
  <c r="L347" i="11" s="1"/>
  <c r="F347" i="11"/>
  <c r="G347" i="11" s="1"/>
  <c r="C350" i="11" a="1"/>
  <c r="C350" i="11" s="1"/>
  <c r="L350" i="11" s="1"/>
  <c r="F350" i="11"/>
  <c r="G350" i="11" s="1"/>
  <c r="F358" i="11"/>
  <c r="G358" i="11" s="1"/>
  <c r="C358" i="11" a="1"/>
  <c r="C358" i="11" s="1"/>
  <c r="L358" i="11" s="1"/>
  <c r="C365" i="11" a="1"/>
  <c r="C365" i="11" s="1"/>
  <c r="L365" i="11" s="1"/>
  <c r="F365" i="11"/>
  <c r="G365" i="11" s="1"/>
  <c r="C367" i="11" a="1"/>
  <c r="C367" i="11" s="1"/>
  <c r="L367" i="11" s="1"/>
  <c r="F367" i="11"/>
  <c r="G367" i="11" s="1"/>
  <c r="F369" i="11"/>
  <c r="G369" i="11" s="1"/>
  <c r="C369" i="11" a="1"/>
  <c r="C369" i="11" s="1"/>
  <c r="L369" i="11" s="1"/>
  <c r="C371" i="11" a="1"/>
  <c r="C371" i="11" s="1"/>
  <c r="L371" i="11" s="1"/>
  <c r="F371" i="11"/>
  <c r="G371" i="11" s="1"/>
  <c r="C377" i="11" a="1"/>
  <c r="C377" i="11" s="1"/>
  <c r="L377" i="11" s="1"/>
  <c r="F377" i="11"/>
  <c r="G377" i="11" s="1"/>
  <c r="C380" i="11" a="1"/>
  <c r="C380" i="11" s="1"/>
  <c r="L380" i="11" s="1"/>
  <c r="F380" i="11"/>
  <c r="G380" i="11" s="1"/>
  <c r="C382" i="11" a="1"/>
  <c r="C382" i="11" s="1"/>
  <c r="L382" i="11" s="1"/>
  <c r="F382" i="11"/>
  <c r="G382" i="11" s="1"/>
  <c r="C417" i="11" a="1"/>
  <c r="C417" i="11" s="1"/>
  <c r="L417" i="11" s="1"/>
  <c r="F417" i="11"/>
  <c r="G417" i="11" s="1"/>
  <c r="C420" i="11" a="1"/>
  <c r="C420" i="11" s="1"/>
  <c r="L420" i="11" s="1"/>
  <c r="F420" i="11"/>
  <c r="G420" i="11" s="1"/>
  <c r="F431" i="11"/>
  <c r="G431" i="11" s="1"/>
  <c r="C431" i="11" a="1"/>
  <c r="C431" i="11" s="1"/>
  <c r="L431" i="11" s="1"/>
  <c r="F433" i="11"/>
  <c r="G433" i="11" s="1"/>
  <c r="C433" i="11" a="1"/>
  <c r="C433" i="11" s="1"/>
  <c r="L433" i="11" s="1"/>
  <c r="F436" i="11"/>
  <c r="G436" i="11" s="1"/>
  <c r="C436" i="11" a="1"/>
  <c r="C436" i="11" s="1"/>
  <c r="L436" i="11" s="1"/>
  <c r="F438" i="11"/>
  <c r="G438" i="11" s="1"/>
  <c r="C438" i="11" a="1"/>
  <c r="C438" i="11" s="1"/>
  <c r="L438" i="11" s="1"/>
  <c r="F440" i="11"/>
  <c r="G440" i="11" s="1"/>
  <c r="C440" i="11" a="1"/>
  <c r="C440" i="11" s="1"/>
  <c r="L440" i="11" s="1"/>
  <c r="F442" i="11"/>
  <c r="G442" i="11" s="1"/>
  <c r="C442" i="11" a="1"/>
  <c r="C442" i="11" s="1"/>
  <c r="L442" i="11" s="1"/>
  <c r="F445" i="11"/>
  <c r="G445" i="11" s="1"/>
  <c r="C445" i="11" a="1"/>
  <c r="C445" i="11" s="1"/>
  <c r="L445" i="11" s="1"/>
  <c r="F449" i="11"/>
  <c r="G449" i="11" s="1"/>
  <c r="C449" i="11" a="1"/>
  <c r="C449" i="11" s="1"/>
  <c r="L449" i="11" s="1"/>
  <c r="F455" i="11"/>
  <c r="G455" i="11" s="1"/>
  <c r="C455" i="11" a="1"/>
  <c r="C455" i="11" s="1"/>
  <c r="L455" i="11" s="1"/>
  <c r="C496" i="11" a="1"/>
  <c r="C496" i="11" s="1"/>
  <c r="L496" i="11" s="1"/>
  <c r="F496" i="11"/>
  <c r="G496" i="11" s="1"/>
  <c r="F504" i="11"/>
  <c r="G504" i="11" s="1"/>
  <c r="C504" i="11" a="1"/>
  <c r="C504" i="11" s="1"/>
  <c r="L504" i="11" s="1"/>
  <c r="C508" i="11" a="1"/>
  <c r="C508" i="11" s="1"/>
  <c r="L508" i="11" s="1"/>
  <c r="F508" i="11"/>
  <c r="G508" i="11" s="1"/>
  <c r="F513" i="11"/>
  <c r="G513" i="11" s="1"/>
  <c r="C513" i="11" a="1"/>
  <c r="C513" i="11" s="1"/>
  <c r="L513" i="11" s="1"/>
  <c r="F516" i="11"/>
  <c r="G516" i="11" s="1"/>
  <c r="C516" i="11" a="1"/>
  <c r="C516" i="11" s="1"/>
  <c r="L516" i="11" s="1"/>
  <c r="C519" i="11" a="1"/>
  <c r="C519" i="11" s="1"/>
  <c r="L519" i="11" s="1"/>
  <c r="F519" i="11"/>
  <c r="G519" i="11" s="1"/>
  <c r="F521" i="11"/>
  <c r="G521" i="11" s="1"/>
  <c r="C521" i="11" a="1"/>
  <c r="C521" i="11" s="1"/>
  <c r="L521" i="11" s="1"/>
  <c r="F526" i="11"/>
  <c r="G526" i="11" s="1"/>
  <c r="C526" i="11" a="1"/>
  <c r="C526" i="11" s="1"/>
  <c r="L526" i="11" s="1"/>
  <c r="F534" i="11"/>
  <c r="G534" i="11" s="1"/>
  <c r="C534" i="11" a="1"/>
  <c r="C534" i="11" s="1"/>
  <c r="L534" i="11" s="1"/>
  <c r="C537" i="11" a="1"/>
  <c r="C537" i="11" s="1"/>
  <c r="L537" i="11" s="1"/>
  <c r="F537" i="11"/>
  <c r="G537" i="11" s="1"/>
  <c r="F539" i="11"/>
  <c r="G539" i="11" s="1"/>
  <c r="C539" i="11" a="1"/>
  <c r="C539" i="11" s="1"/>
  <c r="L539" i="11" s="1"/>
  <c r="F540" i="11"/>
  <c r="G540" i="11" s="1"/>
  <c r="C540" i="11" a="1"/>
  <c r="C540" i="11" s="1"/>
  <c r="L540" i="11" s="1"/>
  <c r="F541" i="11"/>
  <c r="G541" i="11" s="1"/>
  <c r="C541" i="11" a="1"/>
  <c r="C541" i="11" s="1"/>
  <c r="L541" i="11" s="1"/>
  <c r="F565" i="11"/>
  <c r="G565" i="11" s="1"/>
  <c r="C565" i="11" a="1"/>
  <c r="C565" i="11" s="1"/>
  <c r="L565" i="11" s="1"/>
  <c r="F567" i="11"/>
  <c r="G567" i="11" s="1"/>
  <c r="C567" i="11" a="1"/>
  <c r="C567" i="11" s="1"/>
  <c r="L567" i="11" s="1"/>
  <c r="C576" i="11" a="1"/>
  <c r="C576" i="11" s="1"/>
  <c r="L576" i="11" s="1"/>
  <c r="F576" i="11"/>
  <c r="G576" i="11" s="1"/>
  <c r="C598" i="11" a="1"/>
  <c r="C598" i="11" s="1"/>
  <c r="L598" i="11" s="1"/>
  <c r="F598" i="11"/>
  <c r="G598" i="11" s="1"/>
  <c r="C600" i="11" a="1"/>
  <c r="C600" i="11" s="1"/>
  <c r="L600" i="11" s="1"/>
  <c r="F600" i="11"/>
  <c r="G600" i="11" s="1"/>
  <c r="C601" i="11" a="1"/>
  <c r="C601" i="11" s="1"/>
  <c r="L601" i="11" s="1"/>
  <c r="F601" i="11"/>
  <c r="G601" i="11" s="1"/>
  <c r="C602" i="11" a="1"/>
  <c r="C602" i="11" s="1"/>
  <c r="L602" i="11" s="1"/>
  <c r="F602" i="11"/>
  <c r="G602" i="11" s="1"/>
  <c r="C610" i="11" a="1"/>
  <c r="C610" i="11" s="1"/>
  <c r="L610" i="11" s="1"/>
  <c r="F610" i="11"/>
  <c r="G610" i="11" s="1"/>
  <c r="C611" i="11" a="1"/>
  <c r="C611" i="11" s="1"/>
  <c r="L611" i="11" s="1"/>
  <c r="F611" i="11"/>
  <c r="G611" i="11" s="1"/>
  <c r="F665" i="11"/>
  <c r="G665" i="11" s="1"/>
  <c r="C665" i="11" a="1"/>
  <c r="C665" i="11" s="1"/>
  <c r="L665" i="11" s="1"/>
  <c r="C666" i="11" a="1"/>
  <c r="C666" i="11" s="1"/>
  <c r="L666" i="11" s="1"/>
  <c r="F666" i="11"/>
  <c r="G666" i="11" s="1"/>
  <c r="C675" i="11" a="1"/>
  <c r="C675" i="11" s="1"/>
  <c r="L675" i="11" s="1"/>
  <c r="F675" i="11"/>
  <c r="G675" i="11" s="1"/>
  <c r="F677" i="11"/>
  <c r="G677" i="11" s="1"/>
  <c r="C677" i="11" a="1"/>
  <c r="C677" i="11" s="1"/>
  <c r="L677" i="11" s="1"/>
  <c r="C683" i="11" a="1"/>
  <c r="C683" i="11" s="1"/>
  <c r="L683" i="11" s="1"/>
  <c r="F683" i="11"/>
  <c r="G683" i="11" s="1"/>
  <c r="C684" i="11" a="1"/>
  <c r="C684" i="11" s="1"/>
  <c r="L684" i="11" s="1"/>
  <c r="F684" i="11"/>
  <c r="G684" i="11" s="1"/>
  <c r="F690" i="11"/>
  <c r="G690" i="11" s="1"/>
  <c r="C690" i="11" a="1"/>
  <c r="C690" i="11" s="1"/>
  <c r="L690" i="11" s="1"/>
  <c r="F788" i="11"/>
  <c r="G788" i="11" s="1"/>
  <c r="C788" i="11" a="1"/>
  <c r="C788" i="11" s="1"/>
  <c r="L788" i="11" s="1"/>
  <c r="C791" i="11" a="1"/>
  <c r="C791" i="11" s="1"/>
  <c r="L791" i="11" s="1"/>
  <c r="F791" i="11"/>
  <c r="G791" i="11" s="1"/>
  <c r="C797" i="11" a="1"/>
  <c r="C797" i="11" s="1"/>
  <c r="L797" i="11" s="1"/>
  <c r="F797" i="11"/>
  <c r="G797" i="11" s="1"/>
  <c r="F801" i="11"/>
  <c r="G801" i="11" s="1"/>
  <c r="C801" i="11" a="1"/>
  <c r="C801" i="11" s="1"/>
  <c r="L801" i="11" s="1"/>
  <c r="F811" i="11"/>
  <c r="G811" i="11" s="1"/>
  <c r="C811" i="11" a="1"/>
  <c r="C811" i="11" s="1"/>
  <c r="L811" i="11" s="1"/>
  <c r="F823" i="11"/>
  <c r="G823" i="11" s="1"/>
  <c r="C823" i="11" a="1"/>
  <c r="C823" i="11" s="1"/>
  <c r="L823" i="11" s="1"/>
  <c r="C873" i="11" a="1"/>
  <c r="C873" i="11" s="1"/>
  <c r="L873" i="11" s="1"/>
  <c r="F873" i="11"/>
  <c r="G873" i="11" s="1"/>
  <c r="F886" i="11"/>
  <c r="G886" i="11" s="1"/>
  <c r="C886" i="11" a="1"/>
  <c r="C886" i="11" s="1"/>
  <c r="L886" i="11" s="1"/>
  <c r="F888" i="11"/>
  <c r="G888" i="11" s="1"/>
  <c r="C888" i="11" a="1"/>
  <c r="C888" i="11" s="1"/>
  <c r="L888" i="11" s="1"/>
  <c r="F890" i="11"/>
  <c r="G890" i="11" s="1"/>
  <c r="C890" i="11" a="1"/>
  <c r="C890" i="11" s="1"/>
  <c r="L890" i="11" s="1"/>
  <c r="F902" i="11"/>
  <c r="G902" i="11" s="1"/>
  <c r="C902" i="11" a="1"/>
  <c r="C902" i="11" s="1"/>
  <c r="L902" i="11" s="1"/>
  <c r="F903" i="11"/>
  <c r="G903" i="11" s="1"/>
  <c r="C903" i="11" a="1"/>
  <c r="C903" i="11" s="1"/>
  <c r="L903" i="11" s="1"/>
  <c r="F910" i="11"/>
  <c r="G910" i="11" s="1"/>
  <c r="C910" i="11" a="1"/>
  <c r="C910" i="11" s="1"/>
  <c r="L910" i="11" s="1"/>
  <c r="F923" i="11"/>
  <c r="G923" i="11" s="1"/>
  <c r="C923" i="11" a="1"/>
  <c r="C923" i="11" s="1"/>
  <c r="L923" i="11" s="1"/>
  <c r="C927" i="11" a="1"/>
  <c r="C927" i="11" s="1"/>
  <c r="L927" i="11" s="1"/>
  <c r="F927" i="11"/>
  <c r="G927" i="11" s="1"/>
  <c r="F931" i="11"/>
  <c r="G931" i="11" s="1"/>
  <c r="C931" i="11" a="1"/>
  <c r="C931" i="11" s="1"/>
  <c r="L931" i="11" s="1"/>
  <c r="C942" i="11" a="1"/>
  <c r="C942" i="11" s="1"/>
  <c r="L942" i="11" s="1"/>
  <c r="F942" i="11"/>
  <c r="G942" i="11" s="1"/>
  <c r="F1129" i="11"/>
  <c r="G1129" i="11" s="1"/>
  <c r="C1129" i="11" a="1"/>
  <c r="C1129" i="11" s="1"/>
  <c r="L1129" i="11" s="1"/>
  <c r="F1142" i="11"/>
  <c r="G1142" i="11" s="1"/>
  <c r="C1142" i="11" a="1"/>
  <c r="C1142" i="11" s="1"/>
  <c r="L1142" i="11" s="1"/>
  <c r="C1157" i="11" a="1"/>
  <c r="C1157" i="11" s="1"/>
  <c r="L1157" i="11" s="1"/>
  <c r="F1157" i="11"/>
  <c r="G1157" i="11" s="1"/>
  <c r="C1205" i="11" a="1"/>
  <c r="C1205" i="11" s="1"/>
  <c r="L1205" i="11" s="1"/>
  <c r="F1205" i="11"/>
  <c r="G1205" i="11" s="1"/>
  <c r="C1220" i="11" a="1"/>
  <c r="C1220" i="11" s="1"/>
  <c r="L1220" i="11" s="1"/>
  <c r="F1220" i="11"/>
  <c r="G1220" i="11" s="1"/>
  <c r="C1222" i="11" a="1"/>
  <c r="C1222" i="11" s="1"/>
  <c r="L1222" i="11" s="1"/>
  <c r="F1222" i="11"/>
  <c r="G1222" i="11" s="1"/>
  <c r="C1250" i="11" a="1"/>
  <c r="C1250" i="11" s="1"/>
  <c r="L1250" i="11" s="1"/>
  <c r="F1250" i="11"/>
  <c r="G1250" i="11" s="1"/>
  <c r="F1264" i="11"/>
  <c r="G1264" i="11" s="1"/>
  <c r="C1264" i="11" a="1"/>
  <c r="C1264" i="11" s="1"/>
  <c r="L1264" i="11" s="1"/>
  <c r="C1265" i="11" a="1"/>
  <c r="C1265" i="11" s="1"/>
  <c r="L1265" i="11" s="1"/>
  <c r="F1265" i="11"/>
  <c r="G1265" i="11" s="1"/>
  <c r="F1289" i="11"/>
  <c r="G1289" i="11" s="1"/>
  <c r="C1289" i="11" a="1"/>
  <c r="C1289" i="11" s="1"/>
  <c r="L1289" i="11" s="1"/>
  <c r="F1291" i="11"/>
  <c r="G1291" i="11" s="1"/>
  <c r="C1291" i="11" a="1"/>
  <c r="C1291" i="11" s="1"/>
  <c r="L1291" i="11" s="1"/>
  <c r="F1293" i="11"/>
  <c r="G1293" i="11" s="1"/>
  <c r="C1293" i="11" a="1"/>
  <c r="C1293" i="11" s="1"/>
  <c r="L1293" i="11" s="1"/>
  <c r="F1309" i="11"/>
  <c r="G1309" i="11" s="1"/>
  <c r="C1309" i="11" a="1"/>
  <c r="C1309" i="11" s="1"/>
  <c r="L1309" i="11" s="1"/>
  <c r="C1316" i="11" a="1"/>
  <c r="C1316" i="11" s="1"/>
  <c r="L1316" i="11" s="1"/>
  <c r="F1316" i="11"/>
  <c r="G1316" i="11" s="1"/>
  <c r="F1318" i="11"/>
  <c r="G1318" i="11" s="1"/>
  <c r="C1318" i="11" a="1"/>
  <c r="C1318" i="11" s="1"/>
  <c r="L1318" i="11" s="1"/>
  <c r="F1329" i="11"/>
  <c r="G1329" i="11" s="1"/>
  <c r="C1329" i="11" a="1"/>
  <c r="C1329" i="11" s="1"/>
  <c r="L1329" i="11" s="1"/>
  <c r="C1343" i="11" a="1"/>
  <c r="C1343" i="11" s="1"/>
  <c r="L1343" i="11" s="1"/>
  <c r="F1343" i="11"/>
  <c r="G1343" i="11" s="1"/>
  <c r="C1371" i="11" a="1"/>
  <c r="C1371" i="11" s="1"/>
  <c r="L1371" i="11" s="1"/>
  <c r="F1371" i="11"/>
  <c r="G1371" i="11" s="1"/>
  <c r="C1375" i="11" a="1"/>
  <c r="C1375" i="11" s="1"/>
  <c r="L1375" i="11" s="1"/>
  <c r="F1375" i="11"/>
  <c r="G1375" i="11" s="1"/>
  <c r="C1382" i="11" a="1"/>
  <c r="C1382" i="11" s="1"/>
  <c r="L1382" i="11" s="1"/>
  <c r="F1382" i="11"/>
  <c r="G1382" i="11" s="1"/>
  <c r="C1504" i="11" a="1"/>
  <c r="C1504" i="11" s="1"/>
  <c r="L1504" i="11" s="1"/>
  <c r="F1504" i="11"/>
  <c r="G1504" i="11" s="1"/>
  <c r="F1507" i="11"/>
  <c r="G1507" i="11" s="1"/>
  <c r="C1507" i="11" a="1"/>
  <c r="C1507" i="11" s="1"/>
  <c r="L1507" i="11" s="1"/>
  <c r="C1508" i="11" a="1"/>
  <c r="C1508" i="11" s="1"/>
  <c r="L1508" i="11" s="1"/>
  <c r="F1508" i="11"/>
  <c r="G1508" i="11" s="1"/>
  <c r="C1511" i="11" a="1"/>
  <c r="C1511" i="11" s="1"/>
  <c r="L1511" i="11" s="1"/>
  <c r="F1511" i="11"/>
  <c r="G1511" i="11" s="1"/>
  <c r="C1529" i="11" a="1"/>
  <c r="C1529" i="11" s="1"/>
  <c r="L1529" i="11" s="1"/>
  <c r="F1529" i="11"/>
  <c r="G1529" i="11" s="1"/>
  <c r="C1533" i="11" a="1"/>
  <c r="C1533" i="11" s="1"/>
  <c r="L1533" i="11" s="1"/>
  <c r="F1533" i="11"/>
  <c r="G1533" i="11" s="1"/>
  <c r="F1536" i="11"/>
  <c r="G1536" i="11" s="1"/>
  <c r="C1536" i="11" a="1"/>
  <c r="C1536" i="11" s="1"/>
  <c r="L1536" i="11" s="1"/>
  <c r="F1539" i="11"/>
  <c r="G1539" i="11" s="1"/>
  <c r="C1539" i="11" a="1"/>
  <c r="C1539" i="11" s="1"/>
  <c r="L1539" i="11" s="1"/>
  <c r="C1541" i="11" a="1"/>
  <c r="C1541" i="11" s="1"/>
  <c r="L1541" i="11" s="1"/>
  <c r="F1541" i="11"/>
  <c r="G1541" i="11" s="1"/>
  <c r="F1549" i="11"/>
  <c r="G1549" i="11" s="1"/>
  <c r="C1549" i="11" a="1"/>
  <c r="C1549" i="11" s="1"/>
  <c r="L1549" i="11" s="1"/>
  <c r="C1551" i="11" a="1"/>
  <c r="C1551" i="11" s="1"/>
  <c r="L1551" i="11" s="1"/>
  <c r="F1551" i="11"/>
  <c r="G1551" i="11" s="1"/>
  <c r="C1555" i="11" a="1"/>
  <c r="C1555" i="11" s="1"/>
  <c r="L1555" i="11" s="1"/>
  <c r="F1555" i="11"/>
  <c r="G1555" i="11" s="1"/>
  <c r="C1565" i="11" a="1"/>
  <c r="C1565" i="11" s="1"/>
  <c r="L1565" i="11" s="1"/>
  <c r="F1565" i="11"/>
  <c r="G1565" i="11" s="1"/>
  <c r="F1573" i="11"/>
  <c r="G1573" i="11" s="1"/>
  <c r="C1573" i="11" a="1"/>
  <c r="C1573" i="11" s="1"/>
  <c r="L1573" i="11" s="1"/>
  <c r="F1586" i="11"/>
  <c r="G1586" i="11" s="1"/>
  <c r="C1586" i="11" a="1"/>
  <c r="C1586" i="11" s="1"/>
  <c r="L1586" i="11" s="1"/>
  <c r="F1591" i="11"/>
  <c r="G1591" i="11" s="1"/>
  <c r="C1591" i="11" a="1"/>
  <c r="C1591" i="11" s="1"/>
  <c r="L1591" i="11" s="1"/>
  <c r="C1593" i="11" a="1"/>
  <c r="C1593" i="11" s="1"/>
  <c r="L1593" i="11" s="1"/>
  <c r="F1593" i="11"/>
  <c r="G1593" i="11" s="1"/>
  <c r="C1597" i="11" a="1"/>
  <c r="C1597" i="11" s="1"/>
  <c r="L1597" i="11" s="1"/>
  <c r="F1597" i="11"/>
  <c r="G1597" i="11" s="1"/>
  <c r="F1623" i="11"/>
  <c r="G1623" i="11" s="1"/>
  <c r="C1623" i="11" a="1"/>
  <c r="C1623" i="11" s="1"/>
  <c r="L1623" i="11" s="1"/>
  <c r="F1686" i="11"/>
  <c r="G1686" i="11" s="1"/>
  <c r="C1686" i="11" a="1"/>
  <c r="C1686" i="11" s="1"/>
  <c r="L1686" i="11" s="1"/>
  <c r="C1689" i="11" a="1"/>
  <c r="C1689" i="11" s="1"/>
  <c r="L1689" i="11" s="1"/>
  <c r="F1689" i="11"/>
  <c r="G1689" i="11" s="1"/>
  <c r="F1713" i="11"/>
  <c r="G1713" i="11" s="1"/>
  <c r="C1713" i="11" a="1"/>
  <c r="C1713" i="11" s="1"/>
  <c r="L1713" i="11" s="1"/>
  <c r="C1720" i="11" a="1"/>
  <c r="C1720" i="11" s="1"/>
  <c r="L1720" i="11" s="1"/>
  <c r="F1720" i="11"/>
  <c r="G1720" i="11" s="1"/>
  <c r="C1728" i="11" a="1"/>
  <c r="C1728" i="11" s="1"/>
  <c r="L1728" i="11" s="1"/>
  <c r="F1728" i="11"/>
  <c r="G1728" i="11" s="1"/>
  <c r="C1736" i="11" a="1"/>
  <c r="C1736" i="11" s="1"/>
  <c r="L1736" i="11" s="1"/>
  <c r="F1736" i="11"/>
  <c r="G1736" i="11" s="1"/>
  <c r="C1739" i="11" a="1"/>
  <c r="C1739" i="11" s="1"/>
  <c r="L1739" i="11" s="1"/>
  <c r="F1739" i="11"/>
  <c r="G1739" i="11" s="1"/>
  <c r="F1741" i="11"/>
  <c r="G1741" i="11" s="1"/>
  <c r="C1741" i="11" a="1"/>
  <c r="C1741" i="11" s="1"/>
  <c r="L1741" i="11" s="1"/>
  <c r="C1744" i="11" a="1"/>
  <c r="C1744" i="11" s="1"/>
  <c r="L1744" i="11" s="1"/>
  <c r="F1744" i="11"/>
  <c r="G1744" i="11" s="1"/>
  <c r="F1749" i="11"/>
  <c r="G1749" i="11" s="1"/>
  <c r="C1749" i="11" a="1"/>
  <c r="C1749" i="11" s="1"/>
  <c r="L1749" i="11" s="1"/>
  <c r="C1757" i="11" a="1"/>
  <c r="C1757" i="11" s="1"/>
  <c r="L1757" i="11" s="1"/>
  <c r="F1757" i="11"/>
  <c r="G1757" i="11" s="1"/>
  <c r="F1764" i="11"/>
  <c r="G1764" i="11" s="1"/>
  <c r="C1764" i="11" a="1"/>
  <c r="C1764" i="11" s="1"/>
  <c r="L1764" i="11" s="1"/>
  <c r="F1768" i="11"/>
  <c r="G1768" i="11" s="1"/>
  <c r="C1768" i="11" a="1"/>
  <c r="C1768" i="11" s="1"/>
  <c r="L1768" i="11" s="1"/>
  <c r="F1774" i="11"/>
  <c r="G1774" i="11" s="1"/>
  <c r="C1774" i="11" a="1"/>
  <c r="C1774" i="11" s="1"/>
  <c r="L1774" i="11" s="1"/>
  <c r="F1784" i="11"/>
  <c r="G1784" i="11" s="1"/>
  <c r="C1784" i="11" a="1"/>
  <c r="C1784" i="11" s="1"/>
  <c r="L1784" i="11" s="1"/>
  <c r="C1805" i="11" a="1"/>
  <c r="C1805" i="11" s="1"/>
  <c r="L1805" i="11" s="1"/>
  <c r="F1805" i="11"/>
  <c r="G1805" i="11" s="1"/>
  <c r="C1813" i="11" a="1"/>
  <c r="C1813" i="11" s="1"/>
  <c r="L1813" i="11" s="1"/>
  <c r="F1813" i="11"/>
  <c r="G1813" i="11" s="1"/>
  <c r="C1815" i="11" a="1"/>
  <c r="C1815" i="11" s="1"/>
  <c r="L1815" i="11" s="1"/>
  <c r="F1815" i="11"/>
  <c r="G1815" i="11" s="1"/>
  <c r="F1988" i="11"/>
  <c r="G1988" i="11" s="1"/>
  <c r="C1988" i="11" a="1"/>
  <c r="C1988" i="11" s="1"/>
  <c r="L1988" i="11" s="1"/>
  <c r="F1995" i="11"/>
  <c r="G1995" i="11" s="1"/>
  <c r="C1995" i="11" a="1"/>
  <c r="C1995" i="11" s="1"/>
  <c r="L1995" i="11" s="1"/>
  <c r="C2029" i="11" a="1"/>
  <c r="C2029" i="11" s="1"/>
  <c r="L2029" i="11" s="1"/>
  <c r="F2029" i="11"/>
  <c r="G2029" i="11" s="1"/>
  <c r="C2032" i="11" a="1"/>
  <c r="C2032" i="11" s="1"/>
  <c r="L2032" i="11" s="1"/>
  <c r="F2032" i="11"/>
  <c r="G2032" i="11" s="1"/>
  <c r="C2036" i="11" a="1"/>
  <c r="C2036" i="11" s="1"/>
  <c r="L2036" i="11" s="1"/>
  <c r="F2036" i="11"/>
  <c r="G2036" i="11" s="1"/>
  <c r="F2041" i="11"/>
  <c r="G2041" i="11" s="1"/>
  <c r="C2041" i="11" a="1"/>
  <c r="C2041" i="11" s="1"/>
  <c r="L2041" i="11" s="1"/>
  <c r="F2046" i="11"/>
  <c r="G2046" i="11" s="1"/>
  <c r="C2046" i="11" a="1"/>
  <c r="C2046" i="11" s="1"/>
  <c r="L2046" i="11" s="1"/>
  <c r="C2084" i="11" a="1"/>
  <c r="C2084" i="11" s="1"/>
  <c r="L2084" i="11" s="1"/>
  <c r="F2084" i="11"/>
  <c r="G2084" i="11" s="1"/>
  <c r="C2087" i="11" a="1"/>
  <c r="C2087" i="11" s="1"/>
  <c r="L2087" i="11" s="1"/>
  <c r="F2087" i="11"/>
  <c r="G2087" i="11" s="1"/>
  <c r="C2089" i="11" a="1"/>
  <c r="C2089" i="11" s="1"/>
  <c r="L2089" i="11" s="1"/>
  <c r="F2089" i="11"/>
  <c r="G2089" i="11" s="1"/>
  <c r="C2095" i="11" a="1"/>
  <c r="C2095" i="11" s="1"/>
  <c r="L2095" i="11" s="1"/>
  <c r="F2095" i="11"/>
  <c r="G2095" i="11" s="1"/>
  <c r="C2107" i="11" a="1"/>
  <c r="C2107" i="11" s="1"/>
  <c r="L2107" i="11" s="1"/>
  <c r="F2107" i="11"/>
  <c r="G2107" i="11" s="1"/>
  <c r="C2109" i="11" a="1"/>
  <c r="C2109" i="11" s="1"/>
  <c r="L2109" i="11" s="1"/>
  <c r="F2109" i="11"/>
  <c r="G2109" i="11" s="1"/>
  <c r="C2112" i="11" a="1"/>
  <c r="C2112" i="11" s="1"/>
  <c r="L2112" i="11" s="1"/>
  <c r="F2112" i="11"/>
  <c r="G2112" i="11" s="1"/>
  <c r="C2123" i="11" a="1"/>
  <c r="C2123" i="11" s="1"/>
  <c r="L2123" i="11" s="1"/>
  <c r="F2123" i="11"/>
  <c r="G2123" i="11" s="1"/>
  <c r="F2127" i="11"/>
  <c r="G2127" i="11" s="1"/>
  <c r="C2127" i="11" a="1"/>
  <c r="C2127" i="11" s="1"/>
  <c r="L2127" i="11" s="1"/>
  <c r="C2128" i="11" a="1"/>
  <c r="C2128" i="11" s="1"/>
  <c r="L2128" i="11" s="1"/>
  <c r="F2128" i="11"/>
  <c r="G2128" i="11" s="1"/>
  <c r="F2143" i="11"/>
  <c r="G2143" i="11" s="1"/>
  <c r="C2143" i="11" a="1"/>
  <c r="C2143" i="11" s="1"/>
  <c r="L2143" i="11" s="1"/>
  <c r="F2149" i="11"/>
  <c r="G2149" i="11" s="1"/>
  <c r="C2149" i="11" a="1"/>
  <c r="C2149" i="11" s="1"/>
  <c r="L2149" i="11" s="1"/>
  <c r="F2199" i="11"/>
  <c r="G2199" i="11" s="1"/>
  <c r="C2199" i="11" a="1"/>
  <c r="C2199" i="11" s="1"/>
  <c r="L2199" i="11" s="1"/>
  <c r="F2207" i="11"/>
  <c r="G2207" i="11" s="1"/>
  <c r="C2207" i="11" a="1"/>
  <c r="C2207" i="11" s="1"/>
  <c r="L2207" i="11" s="1"/>
  <c r="F2227" i="11"/>
  <c r="G2227" i="11" s="1"/>
  <c r="C2227" i="11" a="1"/>
  <c r="C2227" i="11" s="1"/>
  <c r="L2227" i="11" s="1"/>
  <c r="F2230" i="11"/>
  <c r="G2230" i="11" s="1"/>
  <c r="C2230" i="11" a="1"/>
  <c r="C2230" i="11" s="1"/>
  <c r="L2230" i="11" s="1"/>
  <c r="F2239" i="11"/>
  <c r="G2239" i="11" s="1"/>
  <c r="C2239" i="11" a="1"/>
  <c r="C2239" i="11" s="1"/>
  <c r="L2239" i="11" s="1"/>
  <c r="C2240" i="11" a="1"/>
  <c r="C2240" i="11" s="1"/>
  <c r="L2240" i="11" s="1"/>
  <c r="F2240" i="11"/>
  <c r="G2240" i="11" s="1"/>
  <c r="F2254" i="11"/>
  <c r="G2254" i="11" s="1"/>
  <c r="C2254" i="11" a="1"/>
  <c r="C2254" i="11" s="1"/>
  <c r="L2254" i="11" s="1"/>
  <c r="F2274" i="11"/>
  <c r="G2274" i="11" s="1"/>
  <c r="C2274" i="11" a="1"/>
  <c r="C2274" i="11" s="1"/>
  <c r="L2274" i="11" s="1"/>
  <c r="C2334" i="11" a="1"/>
  <c r="C2334" i="11" s="1"/>
  <c r="L2334" i="11" s="1"/>
  <c r="F2334" i="11"/>
  <c r="G2334" i="11" s="1"/>
  <c r="F2354" i="11"/>
  <c r="G2354" i="11" s="1"/>
  <c r="C2354" i="11" a="1"/>
  <c r="C2354" i="11" s="1"/>
  <c r="L2354" i="11" s="1"/>
  <c r="F2360" i="11"/>
  <c r="G2360" i="11" s="1"/>
  <c r="C2360" i="11" a="1"/>
  <c r="C2360" i="11" s="1"/>
  <c r="L2360" i="11" s="1"/>
  <c r="F2368" i="11"/>
  <c r="G2368" i="11" s="1"/>
  <c r="C2368" i="11" a="1"/>
  <c r="C2368" i="11" s="1"/>
  <c r="L2368" i="11" s="1"/>
  <c r="F2375" i="11"/>
  <c r="G2375" i="11" s="1"/>
  <c r="C2375" i="11" a="1"/>
  <c r="C2375" i="11" s="1"/>
  <c r="L2375" i="11" s="1"/>
  <c r="F2382" i="11"/>
  <c r="G2382" i="11" s="1"/>
  <c r="C2382" i="11" a="1"/>
  <c r="C2382" i="11" s="1"/>
  <c r="L2382" i="11" s="1"/>
  <c r="F2384" i="11"/>
  <c r="G2384" i="11" s="1"/>
  <c r="C2384" i="11" a="1"/>
  <c r="C2384" i="11" s="1"/>
  <c r="L2384" i="11" s="1"/>
  <c r="F2405" i="11"/>
  <c r="G2405" i="11" s="1"/>
  <c r="C2405" i="11" a="1"/>
  <c r="C2405" i="11" s="1"/>
  <c r="L2405" i="11" s="1"/>
  <c r="C2410" i="11" a="1"/>
  <c r="C2410" i="11" s="1"/>
  <c r="L2410" i="11" s="1"/>
  <c r="F2410" i="11"/>
  <c r="G2410" i="11" s="1"/>
  <c r="C2416" i="11" a="1"/>
  <c r="C2416" i="11" s="1"/>
  <c r="L2416" i="11" s="1"/>
  <c r="F2416" i="11"/>
  <c r="G2416" i="11" s="1"/>
  <c r="C2421" i="11" a="1"/>
  <c r="C2421" i="11" s="1"/>
  <c r="L2421" i="11" s="1"/>
  <c r="F2421" i="11"/>
  <c r="G2421" i="11" s="1"/>
  <c r="C2436" i="11" a="1"/>
  <c r="C2436" i="11" s="1"/>
  <c r="L2436" i="11" s="1"/>
  <c r="F2436" i="11"/>
  <c r="G2436" i="11" s="1"/>
  <c r="F2521" i="11"/>
  <c r="G2521" i="11" s="1"/>
  <c r="C2521" i="11" a="1"/>
  <c r="C2521" i="11" s="1"/>
  <c r="L2521" i="11" s="1"/>
  <c r="C2529" i="11" a="1"/>
  <c r="C2529" i="11" s="1"/>
  <c r="L2529" i="11" s="1"/>
  <c r="F2529" i="11"/>
  <c r="G2529" i="11" s="1"/>
  <c r="C2546" i="11" a="1"/>
  <c r="C2546" i="11" s="1"/>
  <c r="L2546" i="11" s="1"/>
  <c r="F2546" i="11"/>
  <c r="G2546" i="11" s="1"/>
  <c r="F2548" i="11"/>
  <c r="G2548" i="11" s="1"/>
  <c r="C2548" i="11" a="1"/>
  <c r="C2548" i="11" s="1"/>
  <c r="L2548" i="11" s="1"/>
  <c r="C2551" i="11" a="1"/>
  <c r="C2551" i="11" s="1"/>
  <c r="L2551" i="11" s="1"/>
  <c r="F2551" i="11"/>
  <c r="G2551" i="11" s="1"/>
  <c r="C2564" i="11" a="1"/>
  <c r="C2564" i="11" s="1"/>
  <c r="L2564" i="11" s="1"/>
  <c r="F2564" i="11"/>
  <c r="G2564" i="11" s="1"/>
  <c r="C2573" i="11" a="1"/>
  <c r="C2573" i="11" s="1"/>
  <c r="L2573" i="11" s="1"/>
  <c r="F2573" i="11"/>
  <c r="G2573" i="11" s="1"/>
  <c r="F2579" i="11"/>
  <c r="G2579" i="11" s="1"/>
  <c r="C2579" i="11" a="1"/>
  <c r="C2579" i="11" s="1"/>
  <c r="L2579" i="11" s="1"/>
  <c r="C2602" i="11" a="1"/>
  <c r="C2602" i="11" s="1"/>
  <c r="L2602" i="11" s="1"/>
  <c r="F2602" i="11"/>
  <c r="G2602" i="11" s="1"/>
  <c r="F2606" i="11"/>
  <c r="G2606" i="11" s="1"/>
  <c r="C2606" i="11" a="1"/>
  <c r="C2606" i="11" s="1"/>
  <c r="L2606" i="11" s="1"/>
  <c r="C2614" i="11" a="1"/>
  <c r="C2614" i="11" s="1"/>
  <c r="L2614" i="11" s="1"/>
  <c r="F2614" i="11"/>
  <c r="G2614" i="11" s="1"/>
  <c r="F2618" i="11"/>
  <c r="G2618" i="11" s="1"/>
  <c r="C2618" i="11" a="1"/>
  <c r="C2618" i="11" s="1"/>
  <c r="L2618" i="11" s="1"/>
  <c r="F2620" i="11"/>
  <c r="G2620" i="11" s="1"/>
  <c r="C2620" i="11" a="1"/>
  <c r="C2620" i="11" s="1"/>
  <c r="L2620" i="11" s="1"/>
  <c r="F2623" i="11"/>
  <c r="G2623" i="11" s="1"/>
  <c r="C2623" i="11" a="1"/>
  <c r="C2623" i="11" s="1"/>
  <c r="L2623" i="11" s="1"/>
  <c r="F2628" i="11"/>
  <c r="G2628" i="11" s="1"/>
  <c r="C2628" i="11" a="1"/>
  <c r="C2628" i="11" s="1"/>
  <c r="L2628" i="11" s="1"/>
  <c r="C2630" i="11" a="1"/>
  <c r="C2630" i="11" s="1"/>
  <c r="L2630" i="11" s="1"/>
  <c r="F2630" i="11"/>
  <c r="G2630" i="11" s="1"/>
  <c r="C2637" i="11" a="1"/>
  <c r="C2637" i="11" s="1"/>
  <c r="L2637" i="11" s="1"/>
  <c r="F2637" i="11"/>
  <c r="G2637" i="11" s="1"/>
  <c r="C2077" i="11" a="1"/>
  <c r="C2077" i="11" s="1"/>
  <c r="L2077" i="11" s="1"/>
  <c r="F2077" i="11"/>
  <c r="G2077" i="11" s="1"/>
  <c r="C2093" i="11" a="1"/>
  <c r="C2093" i="11" s="1"/>
  <c r="L2093" i="11" s="1"/>
  <c r="F2093" i="11"/>
  <c r="G2093" i="11" s="1"/>
  <c r="F97" i="11"/>
  <c r="G97" i="11" s="1"/>
  <c r="C97" i="11" a="1"/>
  <c r="C97" i="11" s="1"/>
  <c r="L97" i="11" s="1"/>
  <c r="F106" i="11"/>
  <c r="G106" i="11" s="1"/>
  <c r="C106" i="11" a="1"/>
  <c r="C106" i="11" s="1"/>
  <c r="L106" i="11" s="1"/>
  <c r="F108" i="11"/>
  <c r="G108" i="11" s="1"/>
  <c r="C108" i="11" a="1"/>
  <c r="C108" i="11" s="1"/>
  <c r="L108" i="11" s="1"/>
  <c r="F112" i="11"/>
  <c r="G112" i="11" s="1"/>
  <c r="C112" i="11" a="1"/>
  <c r="C112" i="11" s="1"/>
  <c r="L112" i="11" s="1"/>
  <c r="F118" i="11"/>
  <c r="G118" i="11" s="1"/>
  <c r="C118" i="11" a="1"/>
  <c r="C118" i="11" s="1"/>
  <c r="L118" i="11" s="1"/>
  <c r="F122" i="11"/>
  <c r="G122" i="11" s="1"/>
  <c r="C122" i="11" a="1"/>
  <c r="C122" i="11" s="1"/>
  <c r="L122" i="11" s="1"/>
  <c r="F126" i="11"/>
  <c r="G126" i="11" s="1"/>
  <c r="C126" i="11" a="1"/>
  <c r="C126" i="11" s="1"/>
  <c r="L126" i="11" s="1"/>
  <c r="F129" i="11"/>
  <c r="G129" i="11" s="1"/>
  <c r="C129" i="11" a="1"/>
  <c r="C129" i="11" s="1"/>
  <c r="L129" i="11" s="1"/>
  <c r="F152" i="11"/>
  <c r="G152" i="11" s="1"/>
  <c r="C152" i="11" a="1"/>
  <c r="C152" i="11" s="1"/>
  <c r="L152" i="11" s="1"/>
  <c r="F157" i="11"/>
  <c r="G157" i="11" s="1"/>
  <c r="C157" i="11" a="1"/>
  <c r="C157" i="11" s="1"/>
  <c r="L157" i="11" s="1"/>
  <c r="F185" i="11"/>
  <c r="G185" i="11" s="1"/>
  <c r="C185" i="11" a="1"/>
  <c r="C185" i="11" s="1"/>
  <c r="L185" i="11" s="1"/>
  <c r="F191" i="11"/>
  <c r="G191" i="11" s="1"/>
  <c r="C191" i="11" a="1"/>
  <c r="C191" i="11" s="1"/>
  <c r="L191" i="11" s="1"/>
  <c r="F195" i="11"/>
  <c r="G195" i="11" s="1"/>
  <c r="C195" i="11" a="1"/>
  <c r="C195" i="11" s="1"/>
  <c r="L195" i="11" s="1"/>
  <c r="F198" i="11"/>
  <c r="G198" i="11" s="1"/>
  <c r="C198" i="11" a="1"/>
  <c r="C198" i="11" s="1"/>
  <c r="L198" i="11" s="1"/>
  <c r="F304" i="11"/>
  <c r="G304" i="11" s="1"/>
  <c r="C304" i="11" a="1"/>
  <c r="C304" i="11" s="1"/>
  <c r="L304" i="11" s="1"/>
  <c r="F305" i="11"/>
  <c r="G305" i="11" s="1"/>
  <c r="C305" i="11" a="1"/>
  <c r="C305" i="11" s="1"/>
  <c r="L305" i="11" s="1"/>
  <c r="F306" i="11"/>
  <c r="G306" i="11" s="1"/>
  <c r="C306" i="11" a="1"/>
  <c r="C306" i="11" s="1"/>
  <c r="L306" i="11" s="1"/>
  <c r="F339" i="11"/>
  <c r="G339" i="11" s="1"/>
  <c r="C339" i="11" a="1"/>
  <c r="C339" i="11" s="1"/>
  <c r="L339" i="11" s="1"/>
  <c r="F342" i="11"/>
  <c r="G342" i="11" s="1"/>
  <c r="C342" i="11" a="1"/>
  <c r="C342" i="11" s="1"/>
  <c r="L342" i="11" s="1"/>
  <c r="C345" i="11" a="1"/>
  <c r="C345" i="11" s="1"/>
  <c r="L345" i="11" s="1"/>
  <c r="F345" i="11"/>
  <c r="G345" i="11" s="1"/>
  <c r="F353" i="11"/>
  <c r="G353" i="11" s="1"/>
  <c r="C353" i="11" a="1"/>
  <c r="C353" i="11" s="1"/>
  <c r="L353" i="11" s="1"/>
  <c r="F359" i="11"/>
  <c r="G359" i="11" s="1"/>
  <c r="C359" i="11" a="1"/>
  <c r="C359" i="11" s="1"/>
  <c r="L359" i="11" s="1"/>
  <c r="F360" i="11"/>
  <c r="G360" i="11" s="1"/>
  <c r="C360" i="11" a="1"/>
  <c r="C360" i="11" s="1"/>
  <c r="L360" i="11" s="1"/>
  <c r="C373" i="11" a="1"/>
  <c r="C373" i="11" s="1"/>
  <c r="L373" i="11" s="1"/>
  <c r="F373" i="11"/>
  <c r="G373" i="11" s="1"/>
  <c r="F383" i="11"/>
  <c r="G383" i="11" s="1"/>
  <c r="C383" i="11" a="1"/>
  <c r="C383" i="11" s="1"/>
  <c r="L383" i="11" s="1"/>
  <c r="C390" i="11" a="1"/>
  <c r="C390" i="11" s="1"/>
  <c r="L390" i="11" s="1"/>
  <c r="F390" i="11"/>
  <c r="G390" i="11" s="1"/>
  <c r="F401" i="11"/>
  <c r="G401" i="11" s="1"/>
  <c r="C401" i="11" a="1"/>
  <c r="C401" i="11" s="1"/>
  <c r="L401" i="11" s="1"/>
  <c r="F405" i="11"/>
  <c r="G405" i="11" s="1"/>
  <c r="C405" i="11" a="1"/>
  <c r="C405" i="11" s="1"/>
  <c r="L405" i="11" s="1"/>
  <c r="F407" i="11"/>
  <c r="G407" i="11" s="1"/>
  <c r="C407" i="11" a="1"/>
  <c r="C407" i="11" s="1"/>
  <c r="L407" i="11" s="1"/>
  <c r="F410" i="11"/>
  <c r="G410" i="11" s="1"/>
  <c r="C410" i="11" a="1"/>
  <c r="C410" i="11" s="1"/>
  <c r="L410" i="11" s="1"/>
  <c r="F414" i="11"/>
  <c r="G414" i="11" s="1"/>
  <c r="C414" i="11" a="1"/>
  <c r="C414" i="11" s="1"/>
  <c r="L414" i="11" s="1"/>
  <c r="C416" i="11" a="1"/>
  <c r="C416" i="11" s="1"/>
  <c r="L416" i="11" s="1"/>
  <c r="F416" i="11"/>
  <c r="G416" i="11" s="1"/>
  <c r="C422" i="11" a="1"/>
  <c r="C422" i="11" s="1"/>
  <c r="L422" i="11" s="1"/>
  <c r="F422" i="11"/>
  <c r="G422" i="11" s="1"/>
  <c r="C430" i="11" a="1"/>
  <c r="C430" i="11" s="1"/>
  <c r="L430" i="11" s="1"/>
  <c r="F430" i="11"/>
  <c r="G430" i="11" s="1"/>
  <c r="F441" i="11"/>
  <c r="G441" i="11" s="1"/>
  <c r="C441" i="11" a="1"/>
  <c r="C441" i="11" s="1"/>
  <c r="L441" i="11" s="1"/>
  <c r="C444" i="11" a="1"/>
  <c r="C444" i="11" s="1"/>
  <c r="L444" i="11" s="1"/>
  <c r="F444" i="11"/>
  <c r="G444" i="11" s="1"/>
  <c r="C452" i="11" a="1"/>
  <c r="C452" i="11" s="1"/>
  <c r="L452" i="11" s="1"/>
  <c r="F452" i="11"/>
  <c r="G452" i="11" s="1"/>
  <c r="C458" i="11" a="1"/>
  <c r="C458" i="11" s="1"/>
  <c r="L458" i="11" s="1"/>
  <c r="F458" i="11"/>
  <c r="G458" i="11" s="1"/>
  <c r="F466" i="11"/>
  <c r="G466" i="11" s="1"/>
  <c r="C466" i="11" a="1"/>
  <c r="C466" i="11" s="1"/>
  <c r="L466" i="11" s="1"/>
  <c r="C469" i="11" a="1"/>
  <c r="C469" i="11" s="1"/>
  <c r="L469" i="11" s="1"/>
  <c r="F469" i="11"/>
  <c r="G469" i="11" s="1"/>
  <c r="C471" i="11" a="1"/>
  <c r="C471" i="11" s="1"/>
  <c r="L471" i="11" s="1"/>
  <c r="F471" i="11"/>
  <c r="G471" i="11" s="1"/>
  <c r="F492" i="11"/>
  <c r="G492" i="11" s="1"/>
  <c r="C492" i="11" a="1"/>
  <c r="C492" i="11" s="1"/>
  <c r="L492" i="11" s="1"/>
  <c r="C501" i="11" a="1"/>
  <c r="C501" i="11" s="1"/>
  <c r="L501" i="11" s="1"/>
  <c r="F501" i="11"/>
  <c r="G501" i="11" s="1"/>
  <c r="C503" i="11" a="1"/>
  <c r="C503" i="11" s="1"/>
  <c r="L503" i="11" s="1"/>
  <c r="F503" i="11"/>
  <c r="G503" i="11" s="1"/>
  <c r="F506" i="11"/>
  <c r="G506" i="11" s="1"/>
  <c r="C506" i="11" a="1"/>
  <c r="C506" i="11" s="1"/>
  <c r="L506" i="11" s="1"/>
  <c r="F510" i="11"/>
  <c r="G510" i="11" s="1"/>
  <c r="C510" i="11" a="1"/>
  <c r="C510" i="11" s="1"/>
  <c r="L510" i="11" s="1"/>
  <c r="C511" i="11" a="1"/>
  <c r="C511" i="11" s="1"/>
  <c r="L511" i="11" s="1"/>
  <c r="F511" i="11"/>
  <c r="G511" i="11" s="1"/>
  <c r="C514" i="11" a="1"/>
  <c r="C514" i="11" s="1"/>
  <c r="L514" i="11" s="1"/>
  <c r="F514" i="11"/>
  <c r="G514" i="11" s="1"/>
  <c r="F554" i="11"/>
  <c r="G554" i="11" s="1"/>
  <c r="C554" i="11" a="1"/>
  <c r="C554" i="11" s="1"/>
  <c r="L554" i="11" s="1"/>
  <c r="C556" i="11" a="1"/>
  <c r="C556" i="11" s="1"/>
  <c r="L556" i="11" s="1"/>
  <c r="F556" i="11"/>
  <c r="G556" i="11" s="1"/>
  <c r="C557" i="11" a="1"/>
  <c r="C557" i="11" s="1"/>
  <c r="L557" i="11" s="1"/>
  <c r="F557" i="11"/>
  <c r="G557" i="11" s="1"/>
  <c r="F561" i="11"/>
  <c r="G561" i="11" s="1"/>
  <c r="C561" i="11" a="1"/>
  <c r="C561" i="11" s="1"/>
  <c r="L561" i="11" s="1"/>
  <c r="C563" i="11" a="1"/>
  <c r="C563" i="11" s="1"/>
  <c r="L563" i="11" s="1"/>
  <c r="F563" i="11"/>
  <c r="G563" i="11" s="1"/>
  <c r="F574" i="11"/>
  <c r="G574" i="11" s="1"/>
  <c r="C574" i="11" a="1"/>
  <c r="C574" i="11" s="1"/>
  <c r="L574" i="11" s="1"/>
  <c r="C577" i="11" a="1"/>
  <c r="C577" i="11" s="1"/>
  <c r="L577" i="11" s="1"/>
  <c r="F577" i="11"/>
  <c r="G577" i="11" s="1"/>
  <c r="F578" i="11"/>
  <c r="G578" i="11" s="1"/>
  <c r="C578" i="11" a="1"/>
  <c r="C578" i="11" s="1"/>
  <c r="L578" i="11" s="1"/>
  <c r="F625" i="11"/>
  <c r="G625" i="11" s="1"/>
  <c r="C625" i="11" a="1"/>
  <c r="C625" i="11" s="1"/>
  <c r="L625" i="11" s="1"/>
  <c r="F638" i="11"/>
  <c r="G638" i="11" s="1"/>
  <c r="C638" i="11" a="1"/>
  <c r="C638" i="11" s="1"/>
  <c r="L638" i="11" s="1"/>
  <c r="F645" i="11"/>
  <c r="G645" i="11" s="1"/>
  <c r="C645" i="11" a="1"/>
  <c r="C645" i="11" s="1"/>
  <c r="L645" i="11" s="1"/>
  <c r="C658" i="11" a="1"/>
  <c r="C658" i="11" s="1"/>
  <c r="L658" i="11" s="1"/>
  <c r="F658" i="11"/>
  <c r="G658" i="11" s="1"/>
  <c r="C659" i="11" a="1"/>
  <c r="C659" i="11" s="1"/>
  <c r="L659" i="11" s="1"/>
  <c r="F659" i="11"/>
  <c r="G659" i="11" s="1"/>
  <c r="F662" i="11"/>
  <c r="G662" i="11" s="1"/>
  <c r="C662" i="11" a="1"/>
  <c r="C662" i="11" s="1"/>
  <c r="L662" i="11" s="1"/>
  <c r="F672" i="11"/>
  <c r="G672" i="11" s="1"/>
  <c r="C672" i="11" a="1"/>
  <c r="C672" i="11" s="1"/>
  <c r="L672" i="11" s="1"/>
  <c r="F673" i="11"/>
  <c r="G673" i="11" s="1"/>
  <c r="C673" i="11" a="1"/>
  <c r="C673" i="11" s="1"/>
  <c r="L673" i="11" s="1"/>
  <c r="F674" i="11"/>
  <c r="G674" i="11" s="1"/>
  <c r="C674" i="11" a="1"/>
  <c r="C674" i="11" s="1"/>
  <c r="L674" i="11" s="1"/>
  <c r="F680" i="11"/>
  <c r="G680" i="11" s="1"/>
  <c r="C680" i="11" a="1"/>
  <c r="C680" i="11" s="1"/>
  <c r="L680" i="11" s="1"/>
  <c r="C697" i="11" a="1"/>
  <c r="C697" i="11" s="1"/>
  <c r="L697" i="11" s="1"/>
  <c r="F697" i="11"/>
  <c r="G697" i="11" s="1"/>
  <c r="F726" i="11"/>
  <c r="G726" i="11" s="1"/>
  <c r="C726" i="11" a="1"/>
  <c r="C726" i="11" s="1"/>
  <c r="L726" i="11" s="1"/>
  <c r="F731" i="11"/>
  <c r="G731" i="11" s="1"/>
  <c r="C731" i="11" a="1"/>
  <c r="C731" i="11" s="1"/>
  <c r="L731" i="11" s="1"/>
  <c r="F733" i="11"/>
  <c r="G733" i="11" s="1"/>
  <c r="C733" i="11" a="1"/>
  <c r="C733" i="11" s="1"/>
  <c r="L733" i="11" s="1"/>
  <c r="F737" i="11"/>
  <c r="G737" i="11" s="1"/>
  <c r="C737" i="11" a="1"/>
  <c r="C737" i="11" s="1"/>
  <c r="L737" i="11" s="1"/>
  <c r="C742" i="11" a="1"/>
  <c r="C742" i="11" s="1"/>
  <c r="L742" i="11" s="1"/>
  <c r="F742" i="11"/>
  <c r="G742" i="11" s="1"/>
  <c r="F746" i="11"/>
  <c r="G746" i="11" s="1"/>
  <c r="C746" i="11" a="1"/>
  <c r="C746" i="11" s="1"/>
  <c r="L746" i="11" s="1"/>
  <c r="F749" i="11"/>
  <c r="G749" i="11" s="1"/>
  <c r="C749" i="11" a="1"/>
  <c r="C749" i="11" s="1"/>
  <c r="L749" i="11" s="1"/>
  <c r="C758" i="11" a="1"/>
  <c r="C758" i="11" s="1"/>
  <c r="L758" i="11" s="1"/>
  <c r="F758" i="11"/>
  <c r="G758" i="11" s="1"/>
  <c r="C767" i="11" a="1"/>
  <c r="C767" i="11" s="1"/>
  <c r="L767" i="11" s="1"/>
  <c r="F767" i="11"/>
  <c r="G767" i="11" s="1"/>
  <c r="F769" i="11"/>
  <c r="G769" i="11" s="1"/>
  <c r="C769" i="11" a="1"/>
  <c r="C769" i="11" s="1"/>
  <c r="L769" i="11" s="1"/>
  <c r="C772" i="11" a="1"/>
  <c r="C772" i="11" s="1"/>
  <c r="L772" i="11" s="1"/>
  <c r="F772" i="11"/>
  <c r="G772" i="11" s="1"/>
  <c r="C776" i="11" a="1"/>
  <c r="C776" i="11" s="1"/>
  <c r="L776" i="11" s="1"/>
  <c r="F776" i="11"/>
  <c r="G776" i="11" s="1"/>
  <c r="F826" i="11"/>
  <c r="G826" i="11" s="1"/>
  <c r="C826" i="11" a="1"/>
  <c r="C826" i="11" s="1"/>
  <c r="L826" i="11" s="1"/>
  <c r="C828" i="11" a="1"/>
  <c r="C828" i="11" s="1"/>
  <c r="L828" i="11" s="1"/>
  <c r="F828" i="11"/>
  <c r="G828" i="11" s="1"/>
  <c r="F833" i="11"/>
  <c r="G833" i="11" s="1"/>
  <c r="C833" i="11" a="1"/>
  <c r="C833" i="11" s="1"/>
  <c r="L833" i="11" s="1"/>
  <c r="C2393" i="11" a="1"/>
  <c r="C2393" i="11" s="1"/>
  <c r="L2393" i="11" s="1"/>
  <c r="F2393" i="11"/>
  <c r="G2393" i="11" s="1"/>
  <c r="F2458" i="11"/>
  <c r="G2458" i="11" s="1"/>
  <c r="C2458" i="11" a="1"/>
  <c r="C2458" i="11" s="1"/>
  <c r="L2458" i="11" s="1"/>
  <c r="F2464" i="11"/>
  <c r="G2464" i="11" s="1"/>
  <c r="C2464" i="11" a="1"/>
  <c r="C2464" i="11" s="1"/>
  <c r="L2464" i="11" s="1"/>
  <c r="C2471" i="11" a="1"/>
  <c r="C2471" i="11" s="1"/>
  <c r="L2471" i="11" s="1"/>
  <c r="F2471" i="11"/>
  <c r="G2471" i="11" s="1"/>
  <c r="C2484" i="11" a="1"/>
  <c r="C2484" i="11" s="1"/>
  <c r="L2484" i="11" s="1"/>
  <c r="F2484" i="11"/>
  <c r="G2484" i="11" s="1"/>
  <c r="F2497" i="11"/>
  <c r="G2497" i="11" s="1"/>
  <c r="C2497" i="11" a="1"/>
  <c r="C2497" i="11" s="1"/>
  <c r="L2497" i="11" s="1"/>
  <c r="C2500" i="11" a="1"/>
  <c r="C2500" i="11" s="1"/>
  <c r="L2500" i="11" s="1"/>
  <c r="F2500" i="11"/>
  <c r="G2500" i="11" s="1"/>
  <c r="C1657" i="11" a="1"/>
  <c r="C1657" i="11" s="1"/>
  <c r="L1657" i="11" s="1"/>
  <c r="F1657" i="11"/>
  <c r="G1657" i="11" s="1"/>
  <c r="C1701" i="11" a="1"/>
  <c r="C1701" i="11" s="1"/>
  <c r="L1701" i="11" s="1"/>
  <c r="F1701" i="11"/>
  <c r="G1701" i="11" s="1"/>
  <c r="C1710" i="11" a="1"/>
  <c r="C1710" i="11" s="1"/>
  <c r="L1710" i="11" s="1"/>
  <c r="F1710" i="11"/>
  <c r="G1710" i="11" s="1"/>
  <c r="C1715" i="11" a="1"/>
  <c r="C1715" i="11" s="1"/>
  <c r="L1715" i="11" s="1"/>
  <c r="F1715" i="11"/>
  <c r="G1715" i="11" s="1"/>
  <c r="C1729" i="11" a="1"/>
  <c r="C1729" i="11" s="1"/>
  <c r="L1729" i="11" s="1"/>
  <c r="F1729" i="11"/>
  <c r="G1729" i="11" s="1"/>
  <c r="C2004" i="11" a="1"/>
  <c r="C2004" i="11" s="1"/>
  <c r="L2004" i="11" s="1"/>
  <c r="F2004" i="11"/>
  <c r="G2004" i="11" s="1"/>
  <c r="C2075" i="11" a="1"/>
  <c r="C2075" i="11" s="1"/>
  <c r="L2075" i="11" s="1"/>
  <c r="F2075" i="11"/>
  <c r="G2075" i="11" s="1"/>
  <c r="F2131" i="11"/>
  <c r="G2131" i="11" s="1"/>
  <c r="C2131" i="11" a="1"/>
  <c r="C2131" i="11" s="1"/>
  <c r="L2131" i="11" s="1"/>
  <c r="F352" i="11"/>
  <c r="G352" i="11" s="1"/>
  <c r="C352" i="11" a="1"/>
  <c r="C352" i="11" s="1"/>
  <c r="L352" i="11" s="1"/>
  <c r="F4516" i="11"/>
  <c r="G4516" i="11" s="1"/>
  <c r="C4516" i="11" a="1"/>
  <c r="C4516" i="11" s="1"/>
  <c r="L4516" i="11" s="1"/>
  <c r="F4520" i="11"/>
  <c r="G4520" i="11" s="1"/>
  <c r="C4520" i="11" a="1"/>
  <c r="C4520" i="11" s="1"/>
  <c r="L4520" i="11" s="1"/>
  <c r="C4523" i="11" a="1"/>
  <c r="C4523" i="11" s="1"/>
  <c r="L4523" i="11" s="1"/>
  <c r="F4523" i="11"/>
  <c r="G4523" i="11" s="1"/>
  <c r="F4525" i="11"/>
  <c r="G4525" i="11" s="1"/>
  <c r="C4525" i="11" a="1"/>
  <c r="C4525" i="11" s="1"/>
  <c r="L4525" i="11" s="1"/>
  <c r="F4542" i="11"/>
  <c r="G4542" i="11" s="1"/>
  <c r="C4542" i="11" a="1"/>
  <c r="C4542" i="11" s="1"/>
  <c r="L4542" i="11" s="1"/>
  <c r="C4547" i="11" a="1"/>
  <c r="C4547" i="11" s="1"/>
  <c r="L4547" i="11" s="1"/>
  <c r="F4547" i="11"/>
  <c r="G4547" i="11" s="1"/>
  <c r="F4549" i="11"/>
  <c r="G4549" i="11" s="1"/>
  <c r="C4549" i="11" a="1"/>
  <c r="C4549" i="11" s="1"/>
  <c r="L4549" i="11" s="1"/>
  <c r="F4553" i="11"/>
  <c r="G4553" i="11" s="1"/>
  <c r="C4553" i="11" a="1"/>
  <c r="C4553" i="11" s="1"/>
  <c r="L4553" i="11" s="1"/>
  <c r="C4568" i="11" a="1"/>
  <c r="C4568" i="11" s="1"/>
  <c r="L4568" i="11" s="1"/>
  <c r="F4568" i="11"/>
  <c r="G4568" i="11" s="1"/>
  <c r="F4583" i="11"/>
  <c r="G4583" i="11" s="1"/>
  <c r="C4583" i="11" a="1"/>
  <c r="C4583" i="11" s="1"/>
  <c r="L4583" i="11" s="1"/>
  <c r="C4594" i="11" a="1"/>
  <c r="C4594" i="11" s="1"/>
  <c r="L4594" i="11" s="1"/>
  <c r="F4594" i="11"/>
  <c r="G4594" i="11" s="1"/>
  <c r="C4599" i="11" a="1"/>
  <c r="C4599" i="11" s="1"/>
  <c r="L4599" i="11" s="1"/>
  <c r="F4599" i="11"/>
  <c r="G4599" i="11" s="1"/>
  <c r="C4602" i="11" a="1"/>
  <c r="C4602" i="11" s="1"/>
  <c r="L4602" i="11" s="1"/>
  <c r="F4602" i="11"/>
  <c r="G4602" i="11" s="1"/>
  <c r="F4604" i="11"/>
  <c r="G4604" i="11" s="1"/>
  <c r="C4604" i="11" a="1"/>
  <c r="C4604" i="11" s="1"/>
  <c r="L4604" i="11" s="1"/>
  <c r="C4612" i="11" a="1"/>
  <c r="C4612" i="11" s="1"/>
  <c r="L4612" i="11" s="1"/>
  <c r="F4612" i="11"/>
  <c r="G4612" i="11" s="1"/>
  <c r="C4623" i="11" a="1"/>
  <c r="C4623" i="11" s="1"/>
  <c r="L4623" i="11" s="1"/>
  <c r="F4623" i="11"/>
  <c r="G4623" i="11" s="1"/>
  <c r="F4625" i="11"/>
  <c r="G4625" i="11" s="1"/>
  <c r="C4625" i="11" a="1"/>
  <c r="C4625" i="11" s="1"/>
  <c r="L4625" i="11" s="1"/>
  <c r="F4639" i="11"/>
  <c r="G4639" i="11" s="1"/>
  <c r="C4639" i="11" a="1"/>
  <c r="C4639" i="11" s="1"/>
  <c r="L4639" i="11" s="1"/>
  <c r="C4644" i="11" a="1"/>
  <c r="C4644" i="11" s="1"/>
  <c r="L4644" i="11" s="1"/>
  <c r="F4644" i="11"/>
  <c r="G4644" i="11" s="1"/>
  <c r="C4647" i="11" a="1"/>
  <c r="C4647" i="11" s="1"/>
  <c r="L4647" i="11" s="1"/>
  <c r="F4647" i="11"/>
  <c r="G4647" i="11" s="1"/>
  <c r="F4697" i="11"/>
  <c r="G4697" i="11" s="1"/>
  <c r="C4697" i="11" a="1"/>
  <c r="C4697" i="11" s="1"/>
  <c r="L4697" i="11" s="1"/>
  <c r="F4700" i="11"/>
  <c r="G4700" i="11" s="1"/>
  <c r="C4700" i="11" a="1"/>
  <c r="C4700" i="11" s="1"/>
  <c r="L4700" i="11" s="1"/>
  <c r="C4722" i="11" a="1"/>
  <c r="C4722" i="11" s="1"/>
  <c r="L4722" i="11" s="1"/>
  <c r="F4722" i="11"/>
  <c r="G4722" i="11" s="1"/>
  <c r="C4723" i="11" a="1"/>
  <c r="C4723" i="11" s="1"/>
  <c r="L4723" i="11" s="1"/>
  <c r="F4723" i="11"/>
  <c r="G4723" i="11" s="1"/>
  <c r="F4725" i="11"/>
  <c r="G4725" i="11" s="1"/>
  <c r="C4725" i="11" a="1"/>
  <c r="C4725" i="11" s="1"/>
  <c r="L4725" i="11" s="1"/>
  <c r="C4730" i="11" a="1"/>
  <c r="C4730" i="11" s="1"/>
  <c r="L4730" i="11" s="1"/>
  <c r="F4730" i="11"/>
  <c r="G4730" i="11" s="1"/>
  <c r="F4733" i="11"/>
  <c r="G4733" i="11" s="1"/>
  <c r="C4733" i="11" a="1"/>
  <c r="C4733" i="11" s="1"/>
  <c r="L4733" i="11" s="1"/>
  <c r="C4739" i="11" a="1"/>
  <c r="C4739" i="11" s="1"/>
  <c r="L4739" i="11" s="1"/>
  <c r="F4739" i="11"/>
  <c r="G4739" i="11" s="1"/>
  <c r="C4742" i="11" a="1"/>
  <c r="C4742" i="11" s="1"/>
  <c r="L4742" i="11" s="1"/>
  <c r="F4742" i="11"/>
  <c r="G4742" i="11" s="1"/>
  <c r="F4744" i="11"/>
  <c r="G4744" i="11" s="1"/>
  <c r="C4744" i="11" a="1"/>
  <c r="C4744" i="11" s="1"/>
  <c r="L4744" i="11" s="1"/>
  <c r="F4748" i="11"/>
  <c r="G4748" i="11" s="1"/>
  <c r="C4748" i="11" a="1"/>
  <c r="C4748" i="11" s="1"/>
  <c r="L4748" i="11" s="1"/>
  <c r="C4761" i="11" a="1"/>
  <c r="C4761" i="11" s="1"/>
  <c r="L4761" i="11" s="1"/>
  <c r="F4761" i="11"/>
  <c r="G4761" i="11" s="1"/>
  <c r="F4781" i="11"/>
  <c r="G4781" i="11" s="1"/>
  <c r="C4781" i="11" a="1"/>
  <c r="C4781" i="11" s="1"/>
  <c r="L4781" i="11" s="1"/>
  <c r="F4793" i="11"/>
  <c r="G4793" i="11" s="1"/>
  <c r="C4793" i="11" a="1"/>
  <c r="C4793" i="11" s="1"/>
  <c r="L4793" i="11" s="1"/>
  <c r="C4800" i="11" a="1"/>
  <c r="C4800" i="11" s="1"/>
  <c r="L4800" i="11" s="1"/>
  <c r="F4800" i="11"/>
  <c r="G4800" i="11" s="1"/>
  <c r="C4803" i="11" a="1"/>
  <c r="C4803" i="11" s="1"/>
  <c r="L4803" i="11" s="1"/>
  <c r="F4803" i="11"/>
  <c r="G4803" i="11" s="1"/>
  <c r="C4821" i="11" a="1"/>
  <c r="C4821" i="11" s="1"/>
  <c r="L4821" i="11" s="1"/>
  <c r="F4821" i="11"/>
  <c r="G4821" i="11" s="1"/>
  <c r="C4825" i="11" a="1"/>
  <c r="C4825" i="11" s="1"/>
  <c r="L4825" i="11" s="1"/>
  <c r="F4825" i="11"/>
  <c r="G4825" i="11" s="1"/>
  <c r="F4831" i="11"/>
  <c r="G4831" i="11" s="1"/>
  <c r="C4831" i="11" a="1"/>
  <c r="C4831" i="11" s="1"/>
  <c r="L4831" i="11" s="1"/>
  <c r="C4832" i="11" a="1"/>
  <c r="C4832" i="11" s="1"/>
  <c r="L4832" i="11" s="1"/>
  <c r="F4832" i="11"/>
  <c r="G4832" i="11" s="1"/>
  <c r="F4837" i="11"/>
  <c r="G4837" i="11" s="1"/>
  <c r="C4837" i="11" a="1"/>
  <c r="C4837" i="11" s="1"/>
  <c r="L4837" i="11" s="1"/>
  <c r="F4840" i="11"/>
  <c r="G4840" i="11" s="1"/>
  <c r="C4840" i="11" a="1"/>
  <c r="C4840" i="11" s="1"/>
  <c r="L4840" i="11" s="1"/>
  <c r="F4847" i="11"/>
  <c r="G4847" i="11" s="1"/>
  <c r="C4847" i="11" a="1"/>
  <c r="C4847" i="11" s="1"/>
  <c r="L4847" i="11" s="1"/>
  <c r="F4890" i="11"/>
  <c r="G4890" i="11" s="1"/>
  <c r="C4890" i="11" a="1"/>
  <c r="C4890" i="11" s="1"/>
  <c r="L4890" i="11" s="1"/>
  <c r="F4894" i="11"/>
  <c r="G4894" i="11" s="1"/>
  <c r="C4894" i="11" a="1"/>
  <c r="C4894" i="11" s="1"/>
  <c r="L4894" i="11" s="1"/>
  <c r="F4897" i="11"/>
  <c r="G4897" i="11" s="1"/>
  <c r="C4897" i="11" a="1"/>
  <c r="C4897" i="11" s="1"/>
  <c r="L4897" i="11" s="1"/>
  <c r="C4931" i="11" a="1"/>
  <c r="C4931" i="11" s="1"/>
  <c r="L4931" i="11" s="1"/>
  <c r="F4931" i="11"/>
  <c r="G4931" i="11" s="1"/>
  <c r="C4944" i="11" a="1"/>
  <c r="C4944" i="11" s="1"/>
  <c r="L4944" i="11" s="1"/>
  <c r="F4944" i="11"/>
  <c r="G4944" i="11" s="1"/>
  <c r="C4946" i="11" a="1"/>
  <c r="C4946" i="11" s="1"/>
  <c r="L4946" i="11" s="1"/>
  <c r="F4946" i="11"/>
  <c r="G4946" i="11" s="1"/>
  <c r="F4987" i="11"/>
  <c r="G4987" i="11" s="1"/>
  <c r="C4987" i="11" a="1"/>
  <c r="C4987" i="11" s="1"/>
  <c r="L4987" i="11" s="1"/>
  <c r="F4989" i="11"/>
  <c r="G4989" i="11" s="1"/>
  <c r="C4989" i="11" a="1"/>
  <c r="C4989" i="11" s="1"/>
  <c r="L4989" i="11" s="1"/>
  <c r="F10" i="11"/>
  <c r="G10" i="11" s="1"/>
  <c r="C10" i="11" a="1"/>
  <c r="C10" i="11" s="1"/>
  <c r="L10" i="11" s="1"/>
  <c r="F17" i="11"/>
  <c r="G17" i="11" s="1"/>
  <c r="C17" i="11" a="1"/>
  <c r="C17" i="11" s="1"/>
  <c r="L17" i="11" s="1"/>
  <c r="F251" i="11"/>
  <c r="G251" i="11" s="1"/>
  <c r="C251" i="11" a="1"/>
  <c r="C251" i="11" s="1"/>
  <c r="L251" i="11" s="1"/>
  <c r="F253" i="11"/>
  <c r="G253" i="11" s="1"/>
  <c r="C253" i="11" a="1"/>
  <c r="C253" i="11" s="1"/>
  <c r="L253" i="11" s="1"/>
  <c r="F255" i="11"/>
  <c r="G255" i="11" s="1"/>
  <c r="C255" i="11" a="1"/>
  <c r="C255" i="11" s="1"/>
  <c r="L255" i="11" s="1"/>
  <c r="F264" i="11"/>
  <c r="G264" i="11" s="1"/>
  <c r="C264" i="11" a="1"/>
  <c r="C264" i="11" s="1"/>
  <c r="L264" i="11" s="1"/>
  <c r="C270" i="11" a="1"/>
  <c r="C270" i="11" s="1"/>
  <c r="L270" i="11" s="1"/>
  <c r="F270" i="11"/>
  <c r="G270" i="11" s="1"/>
  <c r="C271" i="11" a="1"/>
  <c r="C271" i="11" s="1"/>
  <c r="L271" i="11" s="1"/>
  <c r="F271" i="11"/>
  <c r="G271" i="11" s="1"/>
  <c r="C284" i="11" a="1"/>
  <c r="C284" i="11" s="1"/>
  <c r="L284" i="11" s="1"/>
  <c r="F284" i="11"/>
  <c r="G284" i="11" s="1"/>
  <c r="C286" i="11" a="1"/>
  <c r="C286" i="11" s="1"/>
  <c r="L286" i="11" s="1"/>
  <c r="F286" i="11"/>
  <c r="G286" i="11" s="1"/>
  <c r="C290" i="11" a="1"/>
  <c r="C290" i="11" s="1"/>
  <c r="L290" i="11" s="1"/>
  <c r="F290" i="11"/>
  <c r="G290" i="11" s="1"/>
  <c r="C297" i="11" a="1"/>
  <c r="C297" i="11" s="1"/>
  <c r="L297" i="11" s="1"/>
  <c r="F297" i="11"/>
  <c r="G297" i="11" s="1"/>
  <c r="C299" i="11" a="1"/>
  <c r="C299" i="11" s="1"/>
  <c r="L299" i="11" s="1"/>
  <c r="F299" i="11"/>
  <c r="G299" i="11" s="1"/>
  <c r="F317" i="11"/>
  <c r="G317" i="11" s="1"/>
  <c r="C317" i="11" a="1"/>
  <c r="C317" i="11" s="1"/>
  <c r="L317" i="11" s="1"/>
  <c r="C318" i="11" a="1"/>
  <c r="C318" i="11" s="1"/>
  <c r="L318" i="11" s="1"/>
  <c r="F318" i="11"/>
  <c r="G318" i="11" s="1"/>
  <c r="C320" i="11" a="1"/>
  <c r="C320" i="11" s="1"/>
  <c r="L320" i="11" s="1"/>
  <c r="F320" i="11"/>
  <c r="G320" i="11" s="1"/>
  <c r="C323" i="11" a="1"/>
  <c r="C323" i="11" s="1"/>
  <c r="L323" i="11" s="1"/>
  <c r="F323" i="11"/>
  <c r="G323" i="11" s="1"/>
  <c r="F325" i="11"/>
  <c r="G325" i="11" s="1"/>
  <c r="C325" i="11" a="1"/>
  <c r="C325" i="11" s="1"/>
  <c r="L325" i="11" s="1"/>
  <c r="C327" i="11" a="1"/>
  <c r="C327" i="11" s="1"/>
  <c r="L327" i="11" s="1"/>
  <c r="F327" i="11"/>
  <c r="G327" i="11" s="1"/>
  <c r="F329" i="11"/>
  <c r="G329" i="11" s="1"/>
  <c r="C329" i="11" a="1"/>
  <c r="C329" i="11" s="1"/>
  <c r="L329" i="11" s="1"/>
  <c r="C331" i="11" a="1"/>
  <c r="C331" i="11" s="1"/>
  <c r="L331" i="11" s="1"/>
  <c r="F331" i="11"/>
  <c r="G331" i="11" s="1"/>
  <c r="F337" i="11"/>
  <c r="G337" i="11" s="1"/>
  <c r="C337" i="11" a="1"/>
  <c r="C337" i="11" s="1"/>
  <c r="L337" i="11" s="1"/>
  <c r="F340" i="11"/>
  <c r="G340" i="11" s="1"/>
  <c r="C340" i="11" a="1"/>
  <c r="C340" i="11" s="1"/>
  <c r="L340" i="11" s="1"/>
  <c r="C356" i="11" a="1"/>
  <c r="C356" i="11" s="1"/>
  <c r="L356" i="11" s="1"/>
  <c r="F356" i="11"/>
  <c r="G356" i="11" s="1"/>
  <c r="C394" i="11" a="1"/>
  <c r="C394" i="11" s="1"/>
  <c r="L394" i="11" s="1"/>
  <c r="F394" i="11"/>
  <c r="G394" i="11" s="1"/>
  <c r="F397" i="11"/>
  <c r="G397" i="11" s="1"/>
  <c r="C397" i="11" a="1"/>
  <c r="C397" i="11" s="1"/>
  <c r="L397" i="11" s="1"/>
  <c r="F406" i="11"/>
  <c r="G406" i="11" s="1"/>
  <c r="C406" i="11" a="1"/>
  <c r="C406" i="11" s="1"/>
  <c r="L406" i="11" s="1"/>
  <c r="F408" i="11"/>
  <c r="G408" i="11" s="1"/>
  <c r="C408" i="11" a="1"/>
  <c r="C408" i="11" s="1"/>
  <c r="L408" i="11" s="1"/>
  <c r="F411" i="11"/>
  <c r="G411" i="11" s="1"/>
  <c r="C411" i="11" a="1"/>
  <c r="C411" i="11" s="1"/>
  <c r="L411" i="11" s="1"/>
  <c r="F419" i="11"/>
  <c r="G419" i="11" s="1"/>
  <c r="C419" i="11" a="1"/>
  <c r="C419" i="11" s="1"/>
  <c r="L419" i="11" s="1"/>
  <c r="F425" i="11"/>
  <c r="G425" i="11" s="1"/>
  <c r="C425" i="11" a="1"/>
  <c r="C425" i="11" s="1"/>
  <c r="L425" i="11" s="1"/>
  <c r="F451" i="11"/>
  <c r="G451" i="11" s="1"/>
  <c r="C451" i="11" a="1"/>
  <c r="C451" i="11" s="1"/>
  <c r="L451" i="11" s="1"/>
  <c r="F453" i="11"/>
  <c r="G453" i="11" s="1"/>
  <c r="C453" i="11" a="1"/>
  <c r="C453" i="11" s="1"/>
  <c r="L453" i="11" s="1"/>
  <c r="C460" i="11" a="1"/>
  <c r="C460" i="11" s="1"/>
  <c r="L460" i="11" s="1"/>
  <c r="F460" i="11"/>
  <c r="G460" i="11" s="1"/>
  <c r="C472" i="11" a="1"/>
  <c r="C472" i="11" s="1"/>
  <c r="L472" i="11" s="1"/>
  <c r="F472" i="11"/>
  <c r="G472" i="11" s="1"/>
  <c r="C474" i="11" a="1"/>
  <c r="C474" i="11" s="1"/>
  <c r="L474" i="11" s="1"/>
  <c r="F474" i="11"/>
  <c r="G474" i="11" s="1"/>
  <c r="F478" i="11"/>
  <c r="G478" i="11" s="1"/>
  <c r="C478" i="11" a="1"/>
  <c r="C478" i="11" s="1"/>
  <c r="L478" i="11" s="1"/>
  <c r="F530" i="11"/>
  <c r="G530" i="11" s="1"/>
  <c r="C530" i="11" a="1"/>
  <c r="C530" i="11" s="1"/>
  <c r="L530" i="11" s="1"/>
  <c r="F542" i="11"/>
  <c r="G542" i="11" s="1"/>
  <c r="C542" i="11" a="1"/>
  <c r="C542" i="11" s="1"/>
  <c r="L542" i="11" s="1"/>
  <c r="C544" i="11" a="1"/>
  <c r="C544" i="11" s="1"/>
  <c r="L544" i="11" s="1"/>
  <c r="F544" i="11"/>
  <c r="G544" i="11" s="1"/>
  <c r="F548" i="11"/>
  <c r="G548" i="11" s="1"/>
  <c r="C548" i="11" a="1"/>
  <c r="C548" i="11" s="1"/>
  <c r="L548" i="11" s="1"/>
  <c r="F569" i="11"/>
  <c r="G569" i="11" s="1"/>
  <c r="C569" i="11" a="1"/>
  <c r="C569" i="11" s="1"/>
  <c r="L569" i="11" s="1"/>
  <c r="F572" i="11"/>
  <c r="G572" i="11" s="1"/>
  <c r="C572" i="11" a="1"/>
  <c r="C572" i="11" s="1"/>
  <c r="L572" i="11" s="1"/>
  <c r="F579" i="11"/>
  <c r="G579" i="11" s="1"/>
  <c r="C579" i="11" a="1"/>
  <c r="C579" i="11" s="1"/>
  <c r="L579" i="11" s="1"/>
  <c r="F582" i="11"/>
  <c r="G582" i="11" s="1"/>
  <c r="C582" i="11" a="1"/>
  <c r="C582" i="11" s="1"/>
  <c r="L582" i="11" s="1"/>
  <c r="F583" i="11"/>
  <c r="G583" i="11" s="1"/>
  <c r="C583" i="11" a="1"/>
  <c r="C583" i="11" s="1"/>
  <c r="L583" i="11" s="1"/>
  <c r="F585" i="11"/>
  <c r="G585" i="11" s="1"/>
  <c r="C585" i="11" a="1"/>
  <c r="C585" i="11" s="1"/>
  <c r="L585" i="11" s="1"/>
  <c r="F586" i="11"/>
  <c r="G586" i="11" s="1"/>
  <c r="C586" i="11" a="1"/>
  <c r="C586" i="11" s="1"/>
  <c r="L586" i="11" s="1"/>
  <c r="F589" i="11"/>
  <c r="G589" i="11" s="1"/>
  <c r="C589" i="11" a="1"/>
  <c r="C589" i="11" s="1"/>
  <c r="L589" i="11" s="1"/>
  <c r="F606" i="11"/>
  <c r="G606" i="11" s="1"/>
  <c r="C606" i="11" a="1"/>
  <c r="C606" i="11" s="1"/>
  <c r="L606" i="11" s="1"/>
  <c r="F607" i="11"/>
  <c r="G607" i="11" s="1"/>
  <c r="C607" i="11" a="1"/>
  <c r="C607" i="11" s="1"/>
  <c r="L607" i="11" s="1"/>
  <c r="F609" i="11"/>
  <c r="G609" i="11" s="1"/>
  <c r="C609" i="11" a="1"/>
  <c r="C609" i="11" s="1"/>
  <c r="L609" i="11" s="1"/>
  <c r="F612" i="11"/>
  <c r="G612" i="11" s="1"/>
  <c r="C612" i="11" a="1"/>
  <c r="C612" i="11" s="1"/>
  <c r="L612" i="11" s="1"/>
  <c r="F615" i="11"/>
  <c r="G615" i="11" s="1"/>
  <c r="C615" i="11" a="1"/>
  <c r="C615" i="11" s="1"/>
  <c r="L615" i="11" s="1"/>
  <c r="F618" i="11"/>
  <c r="G618" i="11" s="1"/>
  <c r="C618" i="11" a="1"/>
  <c r="C618" i="11" s="1"/>
  <c r="L618" i="11" s="1"/>
  <c r="F621" i="11"/>
  <c r="G621" i="11" s="1"/>
  <c r="C621" i="11" a="1"/>
  <c r="C621" i="11" s="1"/>
  <c r="L621" i="11" s="1"/>
  <c r="F626" i="11"/>
  <c r="G626" i="11" s="1"/>
  <c r="C626" i="11" a="1"/>
  <c r="C626" i="11" s="1"/>
  <c r="L626" i="11" s="1"/>
  <c r="C629" i="11" a="1"/>
  <c r="C629" i="11" s="1"/>
  <c r="L629" i="11" s="1"/>
  <c r="F629" i="11"/>
  <c r="G629" i="11" s="1"/>
  <c r="C632" i="11" a="1"/>
  <c r="C632" i="11" s="1"/>
  <c r="L632" i="11" s="1"/>
  <c r="F632" i="11"/>
  <c r="G632" i="11" s="1"/>
  <c r="C636" i="11" a="1"/>
  <c r="C636" i="11" s="1"/>
  <c r="L636" i="11" s="1"/>
  <c r="F636" i="11"/>
  <c r="G636" i="11" s="1"/>
  <c r="C639" i="11" a="1"/>
  <c r="C639" i="11" s="1"/>
  <c r="L639" i="11" s="1"/>
  <c r="F639" i="11"/>
  <c r="G639" i="11" s="1"/>
  <c r="C652" i="11" a="1"/>
  <c r="C652" i="11" s="1"/>
  <c r="L652" i="11" s="1"/>
  <c r="F652" i="11"/>
  <c r="G652" i="11" s="1"/>
  <c r="C653" i="11" a="1"/>
  <c r="C653" i="11" s="1"/>
  <c r="L653" i="11" s="1"/>
  <c r="F653" i="11"/>
  <c r="G653" i="11" s="1"/>
  <c r="C670" i="11" a="1"/>
  <c r="C670" i="11" s="1"/>
  <c r="L670" i="11" s="1"/>
  <c r="F670" i="11"/>
  <c r="G670" i="11" s="1"/>
  <c r="C676" i="11" a="1"/>
  <c r="C676" i="11" s="1"/>
  <c r="L676" i="11" s="1"/>
  <c r="F676" i="11"/>
  <c r="G676" i="11" s="1"/>
  <c r="F678" i="11"/>
  <c r="G678" i="11" s="1"/>
  <c r="C678" i="11" a="1"/>
  <c r="C678" i="11" s="1"/>
  <c r="L678" i="11" s="1"/>
  <c r="C681" i="11" a="1"/>
  <c r="C681" i="11" s="1"/>
  <c r="L681" i="11" s="1"/>
  <c r="F681" i="11"/>
  <c r="G681" i="11" s="1"/>
  <c r="F685" i="11"/>
  <c r="G685" i="11" s="1"/>
  <c r="C685" i="11" a="1"/>
  <c r="C685" i="11" s="1"/>
  <c r="L685" i="11" s="1"/>
  <c r="F687" i="11"/>
  <c r="G687" i="11" s="1"/>
  <c r="C687" i="11" a="1"/>
  <c r="C687" i="11" s="1"/>
  <c r="L687" i="11" s="1"/>
  <c r="F689" i="11"/>
  <c r="G689" i="11" s="1"/>
  <c r="C689" i="11" a="1"/>
  <c r="C689" i="11" s="1"/>
  <c r="L689" i="11" s="1"/>
  <c r="F691" i="11"/>
  <c r="G691" i="11" s="1"/>
  <c r="C691" i="11" a="1"/>
  <c r="C691" i="11" s="1"/>
  <c r="L691" i="11" s="1"/>
  <c r="F692" i="11"/>
  <c r="G692" i="11" s="1"/>
  <c r="C692" i="11" a="1"/>
  <c r="C692" i="11" s="1"/>
  <c r="L692" i="11" s="1"/>
  <c r="F694" i="11"/>
  <c r="G694" i="11" s="1"/>
  <c r="C694" i="11" a="1"/>
  <c r="C694" i="11" s="1"/>
  <c r="L694" i="11" s="1"/>
  <c r="F695" i="11"/>
  <c r="G695" i="11" s="1"/>
  <c r="C695" i="11" a="1"/>
  <c r="C695" i="11" s="1"/>
  <c r="L695" i="11" s="1"/>
  <c r="F717" i="11"/>
  <c r="G717" i="11" s="1"/>
  <c r="C717" i="11" a="1"/>
  <c r="C717" i="11" s="1"/>
  <c r="L717" i="11" s="1"/>
  <c r="F756" i="11"/>
  <c r="G756" i="11" s="1"/>
  <c r="C756" i="11" a="1"/>
  <c r="C756" i="11" s="1"/>
  <c r="L756" i="11" s="1"/>
  <c r="F762" i="11"/>
  <c r="G762" i="11" s="1"/>
  <c r="C762" i="11" a="1"/>
  <c r="C762" i="11" s="1"/>
  <c r="L762" i="11" s="1"/>
  <c r="F765" i="11"/>
  <c r="G765" i="11" s="1"/>
  <c r="C765" i="11" a="1"/>
  <c r="C765" i="11" s="1"/>
  <c r="L765" i="11" s="1"/>
  <c r="F816" i="11"/>
  <c r="G816" i="11" s="1"/>
  <c r="C816" i="11" a="1"/>
  <c r="C816" i="11" s="1"/>
  <c r="L816" i="11" s="1"/>
  <c r="F817" i="11"/>
  <c r="G817" i="11" s="1"/>
  <c r="C817" i="11" a="1"/>
  <c r="C817" i="11" s="1"/>
  <c r="L817" i="11" s="1"/>
  <c r="F820" i="11"/>
  <c r="G820" i="11" s="1"/>
  <c r="C820" i="11" a="1"/>
  <c r="C820" i="11" s="1"/>
  <c r="L820" i="11" s="1"/>
  <c r="F850" i="11"/>
  <c r="G850" i="11" s="1"/>
  <c r="C850" i="11" a="1"/>
  <c r="C850" i="11" s="1"/>
  <c r="L850" i="11" s="1"/>
  <c r="F853" i="11"/>
  <c r="G853" i="11" s="1"/>
  <c r="C853" i="11" a="1"/>
  <c r="C853" i="11" s="1"/>
  <c r="L853" i="11" s="1"/>
  <c r="C855" i="11" a="1"/>
  <c r="C855" i="11" s="1"/>
  <c r="L855" i="11" s="1"/>
  <c r="F855" i="11"/>
  <c r="G855" i="11" s="1"/>
  <c r="F860" i="11"/>
  <c r="G860" i="11" s="1"/>
  <c r="C860" i="11" a="1"/>
  <c r="C860" i="11" s="1"/>
  <c r="L860" i="11" s="1"/>
  <c r="C861" i="11" a="1"/>
  <c r="C861" i="11" s="1"/>
  <c r="L861" i="11" s="1"/>
  <c r="F861" i="11"/>
  <c r="G861" i="11" s="1"/>
  <c r="C863" i="11" a="1"/>
  <c r="C863" i="11" s="1"/>
  <c r="L863" i="11" s="1"/>
  <c r="F863" i="11"/>
  <c r="G863" i="11" s="1"/>
  <c r="F865" i="11"/>
  <c r="G865" i="11" s="1"/>
  <c r="C865" i="11" a="1"/>
  <c r="C865" i="11" s="1"/>
  <c r="L865" i="11" s="1"/>
  <c r="F866" i="11"/>
  <c r="G866" i="11" s="1"/>
  <c r="C866" i="11" a="1"/>
  <c r="C866" i="11" s="1"/>
  <c r="L866" i="11" s="1"/>
  <c r="C876" i="11" a="1"/>
  <c r="C876" i="11" s="1"/>
  <c r="L876" i="11" s="1"/>
  <c r="F876" i="11"/>
  <c r="G876" i="11" s="1"/>
  <c r="F906" i="11"/>
  <c r="G906" i="11" s="1"/>
  <c r="C906" i="11" a="1"/>
  <c r="C906" i="11" s="1"/>
  <c r="L906" i="11" s="1"/>
  <c r="F909" i="11"/>
  <c r="G909" i="11" s="1"/>
  <c r="C909" i="11" a="1"/>
  <c r="C909" i="11" s="1"/>
  <c r="L909" i="11" s="1"/>
  <c r="F913" i="11"/>
  <c r="G913" i="11" s="1"/>
  <c r="C913" i="11" a="1"/>
  <c r="C913" i="11" s="1"/>
  <c r="L913" i="11" s="1"/>
  <c r="C917" i="11" a="1"/>
  <c r="C917" i="11" s="1"/>
  <c r="L917" i="11" s="1"/>
  <c r="F917" i="11"/>
  <c r="G917" i="11" s="1"/>
  <c r="F920" i="11"/>
  <c r="G920" i="11" s="1"/>
  <c r="C920" i="11" a="1"/>
  <c r="C920" i="11" s="1"/>
  <c r="L920" i="11" s="1"/>
  <c r="C921" i="11" a="1"/>
  <c r="C921" i="11" s="1"/>
  <c r="L921" i="11" s="1"/>
  <c r="F921" i="11"/>
  <c r="G921" i="11" s="1"/>
  <c r="C926" i="11" a="1"/>
  <c r="C926" i="11" s="1"/>
  <c r="L926" i="11" s="1"/>
  <c r="F926" i="11"/>
  <c r="G926" i="11" s="1"/>
  <c r="C936" i="11" a="1"/>
  <c r="C936" i="11" s="1"/>
  <c r="L936" i="11" s="1"/>
  <c r="F936" i="11"/>
  <c r="G936" i="11" s="1"/>
  <c r="C943" i="11" a="1"/>
  <c r="C943" i="11" s="1"/>
  <c r="L943" i="11" s="1"/>
  <c r="F943" i="11"/>
  <c r="G943" i="11" s="1"/>
  <c r="C960" i="11" a="1"/>
  <c r="C960" i="11" s="1"/>
  <c r="L960" i="11" s="1"/>
  <c r="F960" i="11"/>
  <c r="G960" i="11" s="1"/>
  <c r="C964" i="11" a="1"/>
  <c r="C964" i="11" s="1"/>
  <c r="L964" i="11" s="1"/>
  <c r="F964" i="11"/>
  <c r="G964" i="11" s="1"/>
  <c r="F967" i="11"/>
  <c r="G967" i="11" s="1"/>
  <c r="C967" i="11" a="1"/>
  <c r="C967" i="11" s="1"/>
  <c r="L967" i="11" s="1"/>
  <c r="F968" i="11"/>
  <c r="G968" i="11" s="1"/>
  <c r="C968" i="11" a="1"/>
  <c r="C968" i="11" s="1"/>
  <c r="L968" i="11" s="1"/>
  <c r="F970" i="11"/>
  <c r="G970" i="11" s="1"/>
  <c r="C970" i="11" a="1"/>
  <c r="C970" i="11" s="1"/>
  <c r="L970" i="11" s="1"/>
  <c r="F1050" i="11"/>
  <c r="G1050" i="11" s="1"/>
  <c r="C1050" i="11" a="1"/>
  <c r="C1050" i="11" s="1"/>
  <c r="L1050" i="11" s="1"/>
  <c r="F1061" i="11"/>
  <c r="G1061" i="11" s="1"/>
  <c r="C1061" i="11" a="1"/>
  <c r="C1061" i="11" s="1"/>
  <c r="L1061" i="11" s="1"/>
  <c r="F1083" i="11"/>
  <c r="G1083" i="11" s="1"/>
  <c r="C1083" i="11" a="1"/>
  <c r="C1083" i="11" s="1"/>
  <c r="L1083" i="11" s="1"/>
  <c r="F1085" i="11"/>
  <c r="G1085" i="11" s="1"/>
  <c r="C1085" i="11" a="1"/>
  <c r="C1085" i="11" s="1"/>
  <c r="L1085" i="11" s="1"/>
  <c r="F1138" i="11"/>
  <c r="G1138" i="11" s="1"/>
  <c r="C1138" i="11" a="1"/>
  <c r="C1138" i="11" s="1"/>
  <c r="L1138" i="11" s="1"/>
  <c r="F1144" i="11"/>
  <c r="G1144" i="11" s="1"/>
  <c r="C1144" i="11" a="1"/>
  <c r="C1144" i="11" s="1"/>
  <c r="L1144" i="11" s="1"/>
  <c r="F1148" i="11"/>
  <c r="G1148" i="11" s="1"/>
  <c r="C1148" i="11" a="1"/>
  <c r="C1148" i="11" s="1"/>
  <c r="L1148" i="11" s="1"/>
  <c r="F1150" i="11"/>
  <c r="G1150" i="11" s="1"/>
  <c r="C1150" i="11" a="1"/>
  <c r="C1150" i="11" s="1"/>
  <c r="L1150" i="11" s="1"/>
  <c r="F1163" i="11"/>
  <c r="G1163" i="11" s="1"/>
  <c r="C1163" i="11" a="1"/>
  <c r="C1163" i="11" s="1"/>
  <c r="L1163" i="11" s="1"/>
  <c r="C1173" i="11" a="1"/>
  <c r="C1173" i="11" s="1"/>
  <c r="L1173" i="11" s="1"/>
  <c r="F1173" i="11"/>
  <c r="G1173" i="11" s="1"/>
  <c r="C1181" i="11" a="1"/>
  <c r="C1181" i="11" s="1"/>
  <c r="L1181" i="11" s="1"/>
  <c r="F1181" i="11"/>
  <c r="G1181" i="11" s="1"/>
  <c r="C1183" i="11" a="1"/>
  <c r="C1183" i="11" s="1"/>
  <c r="L1183" i="11" s="1"/>
  <c r="F1183" i="11"/>
  <c r="G1183" i="11" s="1"/>
  <c r="C1186" i="11" a="1"/>
  <c r="C1186" i="11" s="1"/>
  <c r="L1186" i="11" s="1"/>
  <c r="F1186" i="11"/>
  <c r="G1186" i="11" s="1"/>
  <c r="F1226" i="11"/>
  <c r="G1226" i="11" s="1"/>
  <c r="C1226" i="11" a="1"/>
  <c r="C1226" i="11" s="1"/>
  <c r="L1226" i="11" s="1"/>
  <c r="C1230" i="11" a="1"/>
  <c r="C1230" i="11" s="1"/>
  <c r="L1230" i="11" s="1"/>
  <c r="F1230" i="11"/>
  <c r="G1230" i="11" s="1"/>
  <c r="C1232" i="11" a="1"/>
  <c r="C1232" i="11" s="1"/>
  <c r="L1232" i="11" s="1"/>
  <c r="F1232" i="11"/>
  <c r="G1232" i="11" s="1"/>
  <c r="F1234" i="11"/>
  <c r="G1234" i="11" s="1"/>
  <c r="C1234" i="11" a="1"/>
  <c r="C1234" i="11" s="1"/>
  <c r="L1234" i="11" s="1"/>
  <c r="C1240" i="11" a="1"/>
  <c r="C1240" i="11" s="1"/>
  <c r="L1240" i="11" s="1"/>
  <c r="F1240" i="11"/>
  <c r="G1240" i="11" s="1"/>
  <c r="C1246" i="11" a="1"/>
  <c r="C1246" i="11" s="1"/>
  <c r="L1246" i="11" s="1"/>
  <c r="F1246" i="11"/>
  <c r="G1246" i="11" s="1"/>
  <c r="C1283" i="11" a="1"/>
  <c r="C1283" i="11" s="1"/>
  <c r="L1283" i="11" s="1"/>
  <c r="F1283" i="11"/>
  <c r="G1283" i="11" s="1"/>
  <c r="F1285" i="11"/>
  <c r="G1285" i="11" s="1"/>
  <c r="C1285" i="11" a="1"/>
  <c r="C1285" i="11" s="1"/>
  <c r="L1285" i="11" s="1"/>
  <c r="C1298" i="11" a="1"/>
  <c r="C1298" i="11" s="1"/>
  <c r="L1298" i="11" s="1"/>
  <c r="F1298" i="11"/>
  <c r="G1298" i="11" s="1"/>
  <c r="C1312" i="11" a="1"/>
  <c r="C1312" i="11" s="1"/>
  <c r="L1312" i="11" s="1"/>
  <c r="F1312" i="11"/>
  <c r="G1312" i="11" s="1"/>
  <c r="C1314" i="11" a="1"/>
  <c r="C1314" i="11" s="1"/>
  <c r="L1314" i="11" s="1"/>
  <c r="F1314" i="11"/>
  <c r="G1314" i="11" s="1"/>
  <c r="C1345" i="11" a="1"/>
  <c r="C1345" i="11" s="1"/>
  <c r="L1345" i="11" s="1"/>
  <c r="F1345" i="11"/>
  <c r="G1345" i="11" s="1"/>
  <c r="C1424" i="11" a="1"/>
  <c r="C1424" i="11" s="1"/>
  <c r="L1424" i="11" s="1"/>
  <c r="F1424" i="11"/>
  <c r="G1424" i="11" s="1"/>
  <c r="C1427" i="11" a="1"/>
  <c r="C1427" i="11" s="1"/>
  <c r="L1427" i="11" s="1"/>
  <c r="F1427" i="11"/>
  <c r="G1427" i="11" s="1"/>
  <c r="F1432" i="11"/>
  <c r="G1432" i="11" s="1"/>
  <c r="C1432" i="11" a="1"/>
  <c r="C1432" i="11" s="1"/>
  <c r="L1432" i="11" s="1"/>
  <c r="C1434" i="11" a="1"/>
  <c r="C1434" i="11" s="1"/>
  <c r="L1434" i="11" s="1"/>
  <c r="F1434" i="11"/>
  <c r="G1434" i="11" s="1"/>
  <c r="F1440" i="11"/>
  <c r="G1440" i="11" s="1"/>
  <c r="C1440" i="11" a="1"/>
  <c r="C1440" i="11" s="1"/>
  <c r="L1440" i="11" s="1"/>
  <c r="C1445" i="11" a="1"/>
  <c r="C1445" i="11" s="1"/>
  <c r="L1445" i="11" s="1"/>
  <c r="F1445" i="11"/>
  <c r="G1445" i="11" s="1"/>
  <c r="F1449" i="11"/>
  <c r="G1449" i="11" s="1"/>
  <c r="C1449" i="11" a="1"/>
  <c r="C1449" i="11" s="1"/>
  <c r="L1449" i="11" s="1"/>
  <c r="F1451" i="11"/>
  <c r="G1451" i="11" s="1"/>
  <c r="C1451" i="11" a="1"/>
  <c r="C1451" i="11" s="1"/>
  <c r="L1451" i="11" s="1"/>
  <c r="F1459" i="11"/>
  <c r="G1459" i="11" s="1"/>
  <c r="C1459" i="11" a="1"/>
  <c r="C1459" i="11" s="1"/>
  <c r="L1459" i="11" s="1"/>
  <c r="F1470" i="11"/>
  <c r="G1470" i="11" s="1"/>
  <c r="C1470" i="11" a="1"/>
  <c r="C1470" i="11" s="1"/>
  <c r="L1470" i="11" s="1"/>
  <c r="F1484" i="11"/>
  <c r="G1484" i="11" s="1"/>
  <c r="C1484" i="11" a="1"/>
  <c r="C1484" i="11" s="1"/>
  <c r="L1484" i="11" s="1"/>
  <c r="F1485" i="11"/>
  <c r="G1485" i="11" s="1"/>
  <c r="C1485" i="11" a="1"/>
  <c r="C1485" i="11" s="1"/>
  <c r="L1485" i="11" s="1"/>
  <c r="F1487" i="11"/>
  <c r="G1487" i="11" s="1"/>
  <c r="C1487" i="11" a="1"/>
  <c r="C1487" i="11" s="1"/>
  <c r="L1487" i="11" s="1"/>
  <c r="F1489" i="11"/>
  <c r="G1489" i="11" s="1"/>
  <c r="C1489" i="11" a="1"/>
  <c r="C1489" i="11" s="1"/>
  <c r="L1489" i="11" s="1"/>
  <c r="F1493" i="11"/>
  <c r="G1493" i="11" s="1"/>
  <c r="C1493" i="11" a="1"/>
  <c r="C1493" i="11" s="1"/>
  <c r="L1493" i="11" s="1"/>
  <c r="C1498" i="11" a="1"/>
  <c r="C1498" i="11" s="1"/>
  <c r="L1498" i="11" s="1"/>
  <c r="F1498" i="11"/>
  <c r="G1498" i="11" s="1"/>
  <c r="F1502" i="11"/>
  <c r="G1502" i="11" s="1"/>
  <c r="C1502" i="11" a="1"/>
  <c r="C1502" i="11" s="1"/>
  <c r="L1502" i="11" s="1"/>
  <c r="F1503" i="11"/>
  <c r="G1503" i="11" s="1"/>
  <c r="C1503" i="11" a="1"/>
  <c r="C1503" i="11" s="1"/>
  <c r="L1503" i="11" s="1"/>
  <c r="F1505" i="11"/>
  <c r="G1505" i="11" s="1"/>
  <c r="C1505" i="11" a="1"/>
  <c r="C1505" i="11" s="1"/>
  <c r="L1505" i="11" s="1"/>
  <c r="F1514" i="11"/>
  <c r="G1514" i="11" s="1"/>
  <c r="C1514" i="11" a="1"/>
  <c r="C1514" i="11" s="1"/>
  <c r="L1514" i="11" s="1"/>
  <c r="F1517" i="11"/>
  <c r="G1517" i="11" s="1"/>
  <c r="C1517" i="11" a="1"/>
  <c r="C1517" i="11" s="1"/>
  <c r="L1517" i="11" s="1"/>
  <c r="F1518" i="11"/>
  <c r="G1518" i="11" s="1"/>
  <c r="C1518" i="11" a="1"/>
  <c r="C1518" i="11" s="1"/>
  <c r="L1518" i="11" s="1"/>
  <c r="C1521" i="11" a="1"/>
  <c r="C1521" i="11" s="1"/>
  <c r="L1521" i="11" s="1"/>
  <c r="F1521" i="11"/>
  <c r="G1521" i="11" s="1"/>
  <c r="F1523" i="11"/>
  <c r="G1523" i="11" s="1"/>
  <c r="C1523" i="11" a="1"/>
  <c r="C1523" i="11" s="1"/>
  <c r="L1523" i="11" s="1"/>
  <c r="F1526" i="11"/>
  <c r="G1526" i="11" s="1"/>
  <c r="C1526" i="11" a="1"/>
  <c r="C1526" i="11" s="1"/>
  <c r="L1526" i="11" s="1"/>
  <c r="F1528" i="11"/>
  <c r="G1528" i="11" s="1"/>
  <c r="C1528" i="11" a="1"/>
  <c r="C1528" i="11" s="1"/>
  <c r="L1528" i="11" s="1"/>
  <c r="F1531" i="11"/>
  <c r="G1531" i="11" s="1"/>
  <c r="C1531" i="11" a="1"/>
  <c r="C1531" i="11" s="1"/>
  <c r="L1531" i="11" s="1"/>
  <c r="C1537" i="11" a="1"/>
  <c r="C1537" i="11" s="1"/>
  <c r="L1537" i="11" s="1"/>
  <c r="F1537" i="11"/>
  <c r="G1537" i="11" s="1"/>
  <c r="F1544" i="11"/>
  <c r="G1544" i="11" s="1"/>
  <c r="C1544" i="11" a="1"/>
  <c r="C1544" i="11" s="1"/>
  <c r="L1544" i="11" s="1"/>
  <c r="F1553" i="11"/>
  <c r="G1553" i="11" s="1"/>
  <c r="C1553" i="11" a="1"/>
  <c r="C1553" i="11" s="1"/>
  <c r="L1553" i="11" s="1"/>
  <c r="C1567" i="11" a="1"/>
  <c r="C1567" i="11" s="1"/>
  <c r="L1567" i="11" s="1"/>
  <c r="F1567" i="11"/>
  <c r="G1567" i="11" s="1"/>
  <c r="F1569" i="11"/>
  <c r="G1569" i="11" s="1"/>
  <c r="C1569" i="11" a="1"/>
  <c r="C1569" i="11" s="1"/>
  <c r="L1569" i="11" s="1"/>
  <c r="F1585" i="11"/>
  <c r="G1585" i="11" s="1"/>
  <c r="C1585" i="11" a="1"/>
  <c r="C1585" i="11" s="1"/>
  <c r="L1585" i="11" s="1"/>
  <c r="F1590" i="11"/>
  <c r="G1590" i="11" s="1"/>
  <c r="C1590" i="11" a="1"/>
  <c r="C1590" i="11" s="1"/>
  <c r="L1590" i="11" s="1"/>
  <c r="F1594" i="11"/>
  <c r="G1594" i="11" s="1"/>
  <c r="C1594" i="11" a="1"/>
  <c r="C1594" i="11" s="1"/>
  <c r="L1594" i="11" s="1"/>
  <c r="F1604" i="11"/>
  <c r="G1604" i="11" s="1"/>
  <c r="C1604" i="11" a="1"/>
  <c r="C1604" i="11" s="1"/>
  <c r="L1604" i="11" s="1"/>
  <c r="F1687" i="11"/>
  <c r="G1687" i="11" s="1"/>
  <c r="C1687" i="11" a="1"/>
  <c r="C1687" i="11" s="1"/>
  <c r="L1687" i="11" s="1"/>
  <c r="F1692" i="11"/>
  <c r="G1692" i="11" s="1"/>
  <c r="C1692" i="11" a="1"/>
  <c r="C1692" i="11" s="1"/>
  <c r="L1692" i="11" s="1"/>
  <c r="F1747" i="11"/>
  <c r="G1747" i="11" s="1"/>
  <c r="C1747" i="11" a="1"/>
  <c r="C1747" i="11" s="1"/>
  <c r="L1747" i="11" s="1"/>
  <c r="F1762" i="11"/>
  <c r="G1762" i="11" s="1"/>
  <c r="C1762" i="11" a="1"/>
  <c r="C1762" i="11" s="1"/>
  <c r="L1762" i="11" s="1"/>
  <c r="F1781" i="11"/>
  <c r="G1781" i="11" s="1"/>
  <c r="C1781" i="11" a="1"/>
  <c r="C1781" i="11" s="1"/>
  <c r="L1781" i="11" s="1"/>
  <c r="F1783" i="11"/>
  <c r="G1783" i="11" s="1"/>
  <c r="C1783" i="11" a="1"/>
  <c r="C1783" i="11" s="1"/>
  <c r="L1783" i="11" s="1"/>
  <c r="F1789" i="11"/>
  <c r="G1789" i="11" s="1"/>
  <c r="C1789" i="11" a="1"/>
  <c r="C1789" i="11" s="1"/>
  <c r="L1789" i="11" s="1"/>
  <c r="F1792" i="11"/>
  <c r="G1792" i="11" s="1"/>
  <c r="C1792" i="11" a="1"/>
  <c r="C1792" i="11" s="1"/>
  <c r="L1792" i="11" s="1"/>
  <c r="F1793" i="11"/>
  <c r="G1793" i="11" s="1"/>
  <c r="C1793" i="11" a="1"/>
  <c r="C1793" i="11" s="1"/>
  <c r="L1793" i="11" s="1"/>
  <c r="F1802" i="11"/>
  <c r="G1802" i="11" s="1"/>
  <c r="C1802" i="11" a="1"/>
  <c r="C1802" i="11" s="1"/>
  <c r="L1802" i="11" s="1"/>
  <c r="C1809" i="11" a="1"/>
  <c r="C1809" i="11" s="1"/>
  <c r="L1809" i="11" s="1"/>
  <c r="F1809" i="11"/>
  <c r="G1809" i="11" s="1"/>
  <c r="F1991" i="11"/>
  <c r="G1991" i="11" s="1"/>
  <c r="C1991" i="11" a="1"/>
  <c r="C1991" i="11" s="1"/>
  <c r="L1991" i="11" s="1"/>
  <c r="F1994" i="11"/>
  <c r="G1994" i="11" s="1"/>
  <c r="C1994" i="11" a="1"/>
  <c r="C1994" i="11" s="1"/>
  <c r="L1994" i="11" s="1"/>
  <c r="F2051" i="11"/>
  <c r="G2051" i="11" s="1"/>
  <c r="C2051" i="11" a="1"/>
  <c r="C2051" i="11" s="1"/>
  <c r="L2051" i="11" s="1"/>
  <c r="F2060" i="11"/>
  <c r="G2060" i="11" s="1"/>
  <c r="C2060" i="11" a="1"/>
  <c r="C2060" i="11" s="1"/>
  <c r="L2060" i="11" s="1"/>
  <c r="C2068" i="11" a="1"/>
  <c r="C2068" i="11" s="1"/>
  <c r="L2068" i="11" s="1"/>
  <c r="F2068" i="11"/>
  <c r="G2068" i="11" s="1"/>
  <c r="F2073" i="11"/>
  <c r="G2073" i="11" s="1"/>
  <c r="C2073" i="11" a="1"/>
  <c r="C2073" i="11" s="1"/>
  <c r="L2073" i="11" s="1"/>
  <c r="C2100" i="11" a="1"/>
  <c r="C2100" i="11" s="1"/>
  <c r="L2100" i="11" s="1"/>
  <c r="F2100" i="11"/>
  <c r="G2100" i="11" s="1"/>
  <c r="C2102" i="11" a="1"/>
  <c r="C2102" i="11" s="1"/>
  <c r="L2102" i="11" s="1"/>
  <c r="F2102" i="11"/>
  <c r="G2102" i="11" s="1"/>
  <c r="F2221" i="11"/>
  <c r="G2221" i="11" s="1"/>
  <c r="C2221" i="11" a="1"/>
  <c r="C2221" i="11" s="1"/>
  <c r="L2221" i="11" s="1"/>
  <c r="F2245" i="11"/>
  <c r="G2245" i="11" s="1"/>
  <c r="C2245" i="11" a="1"/>
  <c r="C2245" i="11" s="1"/>
  <c r="L2245" i="11" s="1"/>
  <c r="F2247" i="11"/>
  <c r="G2247" i="11" s="1"/>
  <c r="C2247" i="11" a="1"/>
  <c r="C2247" i="11" s="1"/>
  <c r="L2247" i="11" s="1"/>
  <c r="F2251" i="11"/>
  <c r="G2251" i="11" s="1"/>
  <c r="C2251" i="11" a="1"/>
  <c r="C2251" i="11" s="1"/>
  <c r="L2251" i="11" s="1"/>
  <c r="C2258" i="11" a="1"/>
  <c r="C2258" i="11" s="1"/>
  <c r="L2258" i="11" s="1"/>
  <c r="F2258" i="11"/>
  <c r="G2258" i="11" s="1"/>
  <c r="C2263" i="11" a="1"/>
  <c r="C2263" i="11" s="1"/>
  <c r="L2263" i="11" s="1"/>
  <c r="F2263" i="11"/>
  <c r="G2263" i="11" s="1"/>
  <c r="C2285" i="11" a="1"/>
  <c r="C2285" i="11" s="1"/>
  <c r="L2285" i="11" s="1"/>
  <c r="F2285" i="11"/>
  <c r="G2285" i="11" s="1"/>
  <c r="F2288" i="11"/>
  <c r="G2288" i="11" s="1"/>
  <c r="C2288" i="11" a="1"/>
  <c r="C2288" i="11" s="1"/>
  <c r="L2288" i="11" s="1"/>
  <c r="F2289" i="11"/>
  <c r="G2289" i="11" s="1"/>
  <c r="C2289" i="11" a="1"/>
  <c r="C2289" i="11" s="1"/>
  <c r="L2289" i="11" s="1"/>
  <c r="C2298" i="11" a="1"/>
  <c r="C2298" i="11" s="1"/>
  <c r="L2298" i="11" s="1"/>
  <c r="F2298" i="11"/>
  <c r="G2298" i="11" s="1"/>
  <c r="C2343" i="11" a="1"/>
  <c r="C2343" i="11" s="1"/>
  <c r="L2343" i="11" s="1"/>
  <c r="F2343" i="11"/>
  <c r="G2343" i="11" s="1"/>
  <c r="C2347" i="11" a="1"/>
  <c r="C2347" i="11" s="1"/>
  <c r="L2347" i="11" s="1"/>
  <c r="F2347" i="11"/>
  <c r="G2347" i="11" s="1"/>
  <c r="C2349" i="11" a="1"/>
  <c r="C2349" i="11" s="1"/>
  <c r="L2349" i="11" s="1"/>
  <c r="F2349" i="11"/>
  <c r="G2349" i="11" s="1"/>
  <c r="C2351" i="11" a="1"/>
  <c r="C2351" i="11" s="1"/>
  <c r="L2351" i="11" s="1"/>
  <c r="F2351" i="11"/>
  <c r="G2351" i="11" s="1"/>
  <c r="C2353" i="11" a="1"/>
  <c r="C2353" i="11" s="1"/>
  <c r="L2353" i="11" s="1"/>
  <c r="F2353" i="11"/>
  <c r="G2353" i="11" s="1"/>
  <c r="C2367" i="11" a="1"/>
  <c r="C2367" i="11" s="1"/>
  <c r="L2367" i="11" s="1"/>
  <c r="F2367" i="11"/>
  <c r="G2367" i="11" s="1"/>
  <c r="F2378" i="11"/>
  <c r="G2378" i="11" s="1"/>
  <c r="C2378" i="11" a="1"/>
  <c r="C2378" i="11" s="1"/>
  <c r="L2378" i="11" s="1"/>
  <c r="C2383" i="11" a="1"/>
  <c r="C2383" i="11" s="1"/>
  <c r="L2383" i="11" s="1"/>
  <c r="F2383" i="11"/>
  <c r="G2383" i="11" s="1"/>
  <c r="C2385" i="11" a="1"/>
  <c r="C2385" i="11" s="1"/>
  <c r="L2385" i="11" s="1"/>
  <c r="F2385" i="11"/>
  <c r="G2385" i="11" s="1"/>
  <c r="C2387" i="11" a="1"/>
  <c r="C2387" i="11" s="1"/>
  <c r="L2387" i="11" s="1"/>
  <c r="F2387" i="11"/>
  <c r="G2387" i="11" s="1"/>
  <c r="C2399" i="11" a="1"/>
  <c r="C2399" i="11" s="1"/>
  <c r="L2399" i="11" s="1"/>
  <c r="F2399" i="11"/>
  <c r="G2399" i="11" s="1"/>
  <c r="C2468" i="11" a="1"/>
  <c r="C2468" i="11" s="1"/>
  <c r="L2468" i="11" s="1"/>
  <c r="F2468" i="11"/>
  <c r="G2468" i="11" s="1"/>
  <c r="C2474" i="11" a="1"/>
  <c r="C2474" i="11" s="1"/>
  <c r="L2474" i="11" s="1"/>
  <c r="F2474" i="11"/>
  <c r="G2474" i="11" s="1"/>
  <c r="F2495" i="11"/>
  <c r="G2495" i="11" s="1"/>
  <c r="C2495" i="11" a="1"/>
  <c r="C2495" i="11" s="1"/>
  <c r="L2495" i="11" s="1"/>
  <c r="C2504" i="11" a="1"/>
  <c r="C2504" i="11" s="1"/>
  <c r="L2504" i="11" s="1"/>
  <c r="F2504" i="11"/>
  <c r="G2504" i="11" s="1"/>
  <c r="F1640" i="11"/>
  <c r="G1640" i="11" s="1"/>
  <c r="C1640" i="11" a="1"/>
  <c r="C1640" i="11" s="1"/>
  <c r="L1640" i="11" s="1"/>
  <c r="C1649" i="11" a="1"/>
  <c r="C1649" i="11" s="1"/>
  <c r="L1649" i="11" s="1"/>
  <c r="F1649" i="11"/>
  <c r="G1649" i="11" s="1"/>
  <c r="C1680" i="11" a="1"/>
  <c r="C1680" i="11" s="1"/>
  <c r="L1680" i="11" s="1"/>
  <c r="F1680" i="11"/>
  <c r="G1680" i="11" s="1"/>
  <c r="F1709" i="11"/>
  <c r="G1709" i="11" s="1"/>
  <c r="C1709" i="11" a="1"/>
  <c r="C1709" i="11" s="1"/>
  <c r="L1709" i="11" s="1"/>
  <c r="F1717" i="11"/>
  <c r="G1717" i="11" s="1"/>
  <c r="C1717" i="11" a="1"/>
  <c r="C1717" i="11" s="1"/>
  <c r="L1717" i="11" s="1"/>
  <c r="C1733" i="11" a="1"/>
  <c r="C1733" i="11" s="1"/>
  <c r="L1733" i="11" s="1"/>
  <c r="F1733" i="11"/>
  <c r="G1733" i="11" s="1"/>
  <c r="C1737" i="11" a="1"/>
  <c r="C1737" i="11" s="1"/>
  <c r="L1737" i="11" s="1"/>
  <c r="F1737" i="11"/>
  <c r="G1737" i="11" s="1"/>
  <c r="C1769" i="11" a="1"/>
  <c r="C1769" i="11" s="1"/>
  <c r="L1769" i="11" s="1"/>
  <c r="F1769" i="11"/>
  <c r="G1769" i="11" s="1"/>
  <c r="F2016" i="11"/>
  <c r="G2016" i="11" s="1"/>
  <c r="C2016" i="11" a="1"/>
  <c r="C2016" i="11" s="1"/>
  <c r="L2016" i="11" s="1"/>
  <c r="F2092" i="11"/>
  <c r="G2092" i="11" s="1"/>
  <c r="C2092" i="11" a="1"/>
  <c r="C2092" i="11" s="1"/>
  <c r="L2092" i="11" s="1"/>
  <c r="F2103" i="11"/>
  <c r="G2103" i="11" s="1"/>
  <c r="C2103" i="11" a="1"/>
  <c r="C2103" i="11" s="1"/>
  <c r="L2103" i="11" s="1"/>
  <c r="F2139" i="11"/>
  <c r="G2139" i="11" s="1"/>
  <c r="C2139" i="11" a="1"/>
  <c r="C2139" i="11" s="1"/>
  <c r="L2139" i="11" s="1"/>
  <c r="F343" i="11"/>
  <c r="G343" i="11" s="1"/>
  <c r="C343" i="11" a="1"/>
  <c r="C343" i="11" s="1"/>
  <c r="L343" i="11" s="1"/>
  <c r="F2510" i="11"/>
  <c r="G2510" i="11" s="1"/>
  <c r="C2510" i="11" a="1"/>
  <c r="C2510" i="11" s="1"/>
  <c r="L2510" i="11" s="1"/>
  <c r="C2519" i="11" a="1"/>
  <c r="C2519" i="11" s="1"/>
  <c r="L2519" i="11" s="1"/>
  <c r="F2519" i="11"/>
  <c r="G2519" i="11" s="1"/>
  <c r="F2523" i="11"/>
  <c r="G2523" i="11" s="1"/>
  <c r="C2523" i="11" a="1"/>
  <c r="C2523" i="11" s="1"/>
  <c r="L2523" i="11" s="1"/>
  <c r="F2527" i="11"/>
  <c r="G2527" i="11" s="1"/>
  <c r="C2527" i="11" a="1"/>
  <c r="C2527" i="11" s="1"/>
  <c r="L2527" i="11" s="1"/>
  <c r="F2530" i="11"/>
  <c r="G2530" i="11" s="1"/>
  <c r="C2530" i="11" a="1"/>
  <c r="C2530" i="11" s="1"/>
  <c r="L2530" i="11" s="1"/>
  <c r="C2533" i="11" a="1"/>
  <c r="C2533" i="11" s="1"/>
  <c r="L2533" i="11" s="1"/>
  <c r="F2533" i="11"/>
  <c r="G2533" i="11" s="1"/>
  <c r="C2535" i="11" a="1"/>
  <c r="C2535" i="11" s="1"/>
  <c r="L2535" i="11" s="1"/>
  <c r="F2535" i="11"/>
  <c r="G2535" i="11" s="1"/>
  <c r="F2567" i="11"/>
  <c r="G2567" i="11" s="1"/>
  <c r="C2567" i="11" a="1"/>
  <c r="C2567" i="11" s="1"/>
  <c r="L2567" i="11" s="1"/>
  <c r="C2577" i="11" a="1"/>
  <c r="C2577" i="11" s="1"/>
  <c r="L2577" i="11" s="1"/>
  <c r="F2577" i="11"/>
  <c r="G2577" i="11" s="1"/>
  <c r="C2583" i="11" a="1"/>
  <c r="C2583" i="11" s="1"/>
  <c r="L2583" i="11" s="1"/>
  <c r="F2583" i="11"/>
  <c r="G2583" i="11" s="1"/>
  <c r="C2591" i="11" a="1"/>
  <c r="C2591" i="11" s="1"/>
  <c r="L2591" i="11" s="1"/>
  <c r="F2591" i="11"/>
  <c r="G2591" i="11" s="1"/>
  <c r="F2594" i="11"/>
  <c r="G2594" i="11" s="1"/>
  <c r="C2594" i="11" a="1"/>
  <c r="C2594" i="11" s="1"/>
  <c r="L2594" i="11" s="1"/>
  <c r="C2605" i="11" a="1"/>
  <c r="C2605" i="11" s="1"/>
  <c r="L2605" i="11" s="1"/>
  <c r="F2605" i="11"/>
  <c r="G2605" i="11" s="1"/>
  <c r="C2608" i="11" a="1"/>
  <c r="C2608" i="11" s="1"/>
  <c r="L2608" i="11" s="1"/>
  <c r="F2608" i="11"/>
  <c r="G2608" i="11" s="1"/>
  <c r="C2636" i="11" a="1"/>
  <c r="C2636" i="11" s="1"/>
  <c r="L2636" i="11" s="1"/>
  <c r="F2636" i="11"/>
  <c r="G2636" i="11" s="1"/>
  <c r="C2638" i="11" a="1"/>
  <c r="C2638" i="11" s="1"/>
  <c r="L2638" i="11" s="1"/>
  <c r="F2638" i="11"/>
  <c r="G2638" i="11" s="1"/>
  <c r="C2643" i="11" a="1"/>
  <c r="C2643" i="11" s="1"/>
  <c r="L2643" i="11" s="1"/>
  <c r="F2643" i="11"/>
  <c r="G2643" i="11" s="1"/>
  <c r="C2646" i="11" a="1"/>
  <c r="C2646" i="11" s="1"/>
  <c r="L2646" i="11" s="1"/>
  <c r="F2646" i="11"/>
  <c r="G2646" i="11" s="1"/>
  <c r="C2648" i="11" a="1"/>
  <c r="C2648" i="11" s="1"/>
  <c r="L2648" i="11" s="1"/>
  <c r="F2648" i="11"/>
  <c r="G2648" i="11" s="1"/>
  <c r="F2655" i="11"/>
  <c r="G2655" i="11" s="1"/>
  <c r="C2655" i="11" a="1"/>
  <c r="C2655" i="11" s="1"/>
  <c r="L2655" i="11" s="1"/>
  <c r="C2972" i="11" a="1"/>
  <c r="C2972" i="11" s="1"/>
  <c r="L2972" i="11" s="1"/>
  <c r="F2972" i="11"/>
  <c r="G2972" i="11" s="1"/>
  <c r="F2975" i="11"/>
  <c r="G2975" i="11" s="1"/>
  <c r="C2975" i="11" a="1"/>
  <c r="C2975" i="11" s="1"/>
  <c r="L2975" i="11" s="1"/>
  <c r="F2983" i="11"/>
  <c r="G2983" i="11" s="1"/>
  <c r="C2983" i="11" a="1"/>
  <c r="C2983" i="11" s="1"/>
  <c r="L2983" i="11" s="1"/>
  <c r="F2990" i="11"/>
  <c r="G2990" i="11" s="1"/>
  <c r="C2990" i="11" a="1"/>
  <c r="C2990" i="11" s="1"/>
  <c r="L2990" i="11" s="1"/>
  <c r="F2997" i="11"/>
  <c r="G2997" i="11" s="1"/>
  <c r="C2997" i="11" a="1"/>
  <c r="C2997" i="11" s="1"/>
  <c r="L2997" i="11" s="1"/>
  <c r="F2999" i="11"/>
  <c r="G2999" i="11" s="1"/>
  <c r="C2999" i="11" a="1"/>
  <c r="C2999" i="11" s="1"/>
  <c r="L2999" i="11" s="1"/>
  <c r="F3001" i="11"/>
  <c r="G3001" i="11" s="1"/>
  <c r="C3001" i="11" a="1"/>
  <c r="C3001" i="11" s="1"/>
  <c r="L3001" i="11" s="1"/>
  <c r="F3003" i="11"/>
  <c r="G3003" i="11" s="1"/>
  <c r="C3003" i="11" a="1"/>
  <c r="C3003" i="11" s="1"/>
  <c r="L3003" i="11" s="1"/>
  <c r="F3035" i="11"/>
  <c r="G3035" i="11" s="1"/>
  <c r="C3035" i="11" a="1"/>
  <c r="C3035" i="11" s="1"/>
  <c r="L3035" i="11" s="1"/>
  <c r="F3037" i="11"/>
  <c r="G3037" i="11" s="1"/>
  <c r="C3037" i="11" a="1"/>
  <c r="C3037" i="11" s="1"/>
  <c r="L3037" i="11" s="1"/>
  <c r="F3042" i="11"/>
  <c r="G3042" i="11" s="1"/>
  <c r="C3042" i="11" a="1"/>
  <c r="C3042" i="11" s="1"/>
  <c r="L3042" i="11" s="1"/>
  <c r="F3047" i="11"/>
  <c r="G3047" i="11" s="1"/>
  <c r="C3047" i="11" a="1"/>
  <c r="C3047" i="11" s="1"/>
  <c r="L3047" i="11" s="1"/>
  <c r="F3098" i="11"/>
  <c r="G3098" i="11" s="1"/>
  <c r="C3098" i="11" a="1"/>
  <c r="C3098" i="11" s="1"/>
  <c r="L3098" i="11" s="1"/>
  <c r="F3135" i="11"/>
  <c r="G3135" i="11" s="1"/>
  <c r="C3135" i="11" a="1"/>
  <c r="C3135" i="11" s="1"/>
  <c r="L3135" i="11" s="1"/>
  <c r="F3140" i="11"/>
  <c r="G3140" i="11" s="1"/>
  <c r="C3140" i="11" a="1"/>
  <c r="C3140" i="11" s="1"/>
  <c r="L3140" i="11" s="1"/>
  <c r="F3142" i="11"/>
  <c r="G3142" i="11" s="1"/>
  <c r="C3142" i="11" a="1"/>
  <c r="C3142" i="11" s="1"/>
  <c r="L3142" i="11" s="1"/>
  <c r="F3145" i="11"/>
  <c r="G3145" i="11" s="1"/>
  <c r="C3145" i="11" a="1"/>
  <c r="C3145" i="11" s="1"/>
  <c r="L3145" i="11" s="1"/>
  <c r="F3147" i="11"/>
  <c r="G3147" i="11" s="1"/>
  <c r="C3147" i="11" a="1"/>
  <c r="C3147" i="11" s="1"/>
  <c r="L3147" i="11" s="1"/>
  <c r="C3152" i="11" a="1"/>
  <c r="C3152" i="11" s="1"/>
  <c r="L3152" i="11" s="1"/>
  <c r="F3152" i="11"/>
  <c r="G3152" i="11" s="1"/>
  <c r="F3162" i="11"/>
  <c r="G3162" i="11" s="1"/>
  <c r="C3162" i="11" a="1"/>
  <c r="C3162" i="11" s="1"/>
  <c r="L3162" i="11" s="1"/>
  <c r="C3167" i="11" a="1"/>
  <c r="C3167" i="11" s="1"/>
  <c r="L3167" i="11" s="1"/>
  <c r="F3167" i="11"/>
  <c r="G3167" i="11" s="1"/>
  <c r="F3178" i="11"/>
  <c r="G3178" i="11" s="1"/>
  <c r="C3178" i="11" a="1"/>
  <c r="C3178" i="11" s="1"/>
  <c r="L3178" i="11" s="1"/>
  <c r="C3180" i="11" a="1"/>
  <c r="C3180" i="11" s="1"/>
  <c r="L3180" i="11" s="1"/>
  <c r="F3180" i="11"/>
  <c r="G3180" i="11" s="1"/>
  <c r="C3181" i="11" a="1"/>
  <c r="C3181" i="11" s="1"/>
  <c r="L3181" i="11" s="1"/>
  <c r="F3181" i="11"/>
  <c r="G3181" i="11" s="1"/>
  <c r="F3193" i="11"/>
  <c r="G3193" i="11" s="1"/>
  <c r="C3193" i="11" a="1"/>
  <c r="C3193" i="11" s="1"/>
  <c r="L3193" i="11" s="1"/>
  <c r="F3340" i="11"/>
  <c r="G3340" i="11" s="1"/>
  <c r="C3340" i="11" a="1"/>
  <c r="C3340" i="11" s="1"/>
  <c r="L3340" i="11" s="1"/>
  <c r="F3345" i="11"/>
  <c r="G3345" i="11" s="1"/>
  <c r="C3345" i="11" a="1"/>
  <c r="C3345" i="11" s="1"/>
  <c r="L3345" i="11" s="1"/>
  <c r="C3351" i="11" a="1"/>
  <c r="C3351" i="11" s="1"/>
  <c r="L3351" i="11" s="1"/>
  <c r="F3351" i="11"/>
  <c r="G3351" i="11" s="1"/>
  <c r="F3467" i="11"/>
  <c r="G3467" i="11" s="1"/>
  <c r="C3467" i="11" a="1"/>
  <c r="C3467" i="11" s="1"/>
  <c r="L3467" i="11" s="1"/>
  <c r="F3470" i="11"/>
  <c r="G3470" i="11" s="1"/>
  <c r="C3470" i="11" a="1"/>
  <c r="C3470" i="11" s="1"/>
  <c r="L3470" i="11" s="1"/>
  <c r="F3477" i="11"/>
  <c r="G3477" i="11" s="1"/>
  <c r="C3477" i="11" a="1"/>
  <c r="C3477" i="11" s="1"/>
  <c r="L3477" i="11" s="1"/>
  <c r="C3479" i="11" a="1"/>
  <c r="C3479" i="11" s="1"/>
  <c r="L3479" i="11" s="1"/>
  <c r="F3479" i="11"/>
  <c r="G3479" i="11" s="1"/>
  <c r="F3486" i="11"/>
  <c r="G3486" i="11" s="1"/>
  <c r="C3486" i="11" a="1"/>
  <c r="C3486" i="11" s="1"/>
  <c r="L3486" i="11" s="1"/>
  <c r="C3492" i="11" a="1"/>
  <c r="C3492" i="11" s="1"/>
  <c r="L3492" i="11" s="1"/>
  <c r="F3492" i="11"/>
  <c r="G3492" i="11" s="1"/>
  <c r="C3787" i="11" a="1"/>
  <c r="C3787" i="11" s="1"/>
  <c r="L3787" i="11" s="1"/>
  <c r="F3787" i="11"/>
  <c r="G3787" i="11" s="1"/>
  <c r="F3857" i="11"/>
  <c r="G3857" i="11" s="1"/>
  <c r="C3857" i="11" a="1"/>
  <c r="C3857" i="11" s="1"/>
  <c r="L3857" i="11" s="1"/>
  <c r="C3866" i="11" a="1"/>
  <c r="C3866" i="11" s="1"/>
  <c r="L3866" i="11" s="1"/>
  <c r="F3866" i="11"/>
  <c r="G3866" i="11" s="1"/>
  <c r="C3869" i="11" a="1"/>
  <c r="C3869" i="11" s="1"/>
  <c r="L3869" i="11" s="1"/>
  <c r="F3869" i="11"/>
  <c r="G3869" i="11" s="1"/>
  <c r="F3874" i="11"/>
  <c r="G3874" i="11" s="1"/>
  <c r="C3874" i="11" a="1"/>
  <c r="C3874" i="11" s="1"/>
  <c r="L3874" i="11" s="1"/>
  <c r="F3979" i="11"/>
  <c r="G3979" i="11" s="1"/>
  <c r="C3979" i="11" a="1"/>
  <c r="C3979" i="11" s="1"/>
  <c r="L3979" i="11" s="1"/>
  <c r="F3984" i="11"/>
  <c r="G3984" i="11" s="1"/>
  <c r="C3984" i="11" a="1"/>
  <c r="C3984" i="11" s="1"/>
  <c r="L3984" i="11" s="1"/>
  <c r="F3996" i="11"/>
  <c r="G3996" i="11" s="1"/>
  <c r="C3996" i="11" a="1"/>
  <c r="C3996" i="11" s="1"/>
  <c r="L3996" i="11" s="1"/>
  <c r="F3998" i="11"/>
  <c r="G3998" i="11" s="1"/>
  <c r="C3998" i="11" a="1"/>
  <c r="C3998" i="11" s="1"/>
  <c r="L3998" i="11" s="1"/>
  <c r="F4004" i="11"/>
  <c r="G4004" i="11" s="1"/>
  <c r="C4004" i="11" a="1"/>
  <c r="C4004" i="11" s="1"/>
  <c r="L4004" i="11" s="1"/>
  <c r="F1646" i="11"/>
  <c r="G1646" i="11" s="1"/>
  <c r="C1646" i="11" a="1"/>
  <c r="C1646" i="11" s="1"/>
  <c r="L1646" i="11" s="1"/>
  <c r="F1675" i="11"/>
  <c r="G1675" i="11" s="1"/>
  <c r="C1675" i="11" a="1"/>
  <c r="C1675" i="11" s="1"/>
  <c r="L1675" i="11" s="1"/>
  <c r="F1703" i="11"/>
  <c r="G1703" i="11" s="1"/>
  <c r="C1703" i="11" a="1"/>
  <c r="C1703" i="11" s="1"/>
  <c r="L1703" i="11" s="1"/>
  <c r="F1714" i="11"/>
  <c r="G1714" i="11" s="1"/>
  <c r="C1714" i="11" a="1"/>
  <c r="C1714" i="11" s="1"/>
  <c r="L1714" i="11" s="1"/>
  <c r="C1719" i="11" a="1"/>
  <c r="C1719" i="11" s="1"/>
  <c r="L1719" i="11" s="1"/>
  <c r="F1719" i="11"/>
  <c r="G1719" i="11" s="1"/>
  <c r="C1735" i="11" a="1"/>
  <c r="C1735" i="11" s="1"/>
  <c r="L1735" i="11" s="1"/>
  <c r="F1735" i="11"/>
  <c r="G1735" i="11" s="1"/>
  <c r="C1763" i="11" a="1"/>
  <c r="C1763" i="11" s="1"/>
  <c r="L1763" i="11" s="1"/>
  <c r="F1763" i="11"/>
  <c r="G1763" i="11" s="1"/>
  <c r="C2013" i="11" a="1"/>
  <c r="C2013" i="11" s="1"/>
  <c r="L2013" i="11" s="1"/>
  <c r="F2013" i="11"/>
  <c r="G2013" i="11" s="1"/>
  <c r="F2047" i="11"/>
  <c r="G2047" i="11" s="1"/>
  <c r="C2047" i="11" a="1"/>
  <c r="C2047" i="11" s="1"/>
  <c r="L2047" i="11" s="1"/>
  <c r="F2094" i="11"/>
  <c r="G2094" i="11" s="1"/>
  <c r="C2094" i="11" a="1"/>
  <c r="C2094" i="11" s="1"/>
  <c r="L2094" i="11" s="1"/>
  <c r="F2148" i="11"/>
  <c r="G2148" i="11" s="1"/>
  <c r="C2148" i="11" a="1"/>
  <c r="C2148" i="11" s="1"/>
  <c r="L2148" i="11" s="1"/>
  <c r="F2152" i="11"/>
  <c r="G2152" i="11" s="1"/>
  <c r="C2152" i="11" a="1"/>
  <c r="C2152" i="11" s="1"/>
  <c r="L2152" i="11" s="1"/>
  <c r="F2156" i="11"/>
  <c r="G2156" i="11" s="1"/>
  <c r="C2156" i="11" a="1"/>
  <c r="C2156" i="11" s="1"/>
  <c r="L2156" i="11" s="1"/>
  <c r="F2157" i="11"/>
  <c r="G2157" i="11" s="1"/>
  <c r="C2157" i="11" a="1"/>
  <c r="C2157" i="11" s="1"/>
  <c r="L2157" i="11" s="1"/>
  <c r="F2170" i="11"/>
  <c r="G2170" i="11" s="1"/>
  <c r="C2170" i="11" a="1"/>
  <c r="C2170" i="11" s="1"/>
  <c r="L2170" i="11" s="1"/>
  <c r="F2175" i="11"/>
  <c r="G2175" i="11" s="1"/>
  <c r="C2175" i="11" a="1"/>
  <c r="C2175" i="11" s="1"/>
  <c r="L2175" i="11" s="1"/>
  <c r="F2178" i="11"/>
  <c r="G2178" i="11" s="1"/>
  <c r="C2178" i="11" a="1"/>
  <c r="C2178" i="11" s="1"/>
  <c r="L2178" i="11" s="1"/>
  <c r="F2181" i="11"/>
  <c r="G2181" i="11" s="1"/>
  <c r="C2181" i="11" a="1"/>
  <c r="C2181" i="11" s="1"/>
  <c r="L2181" i="11" s="1"/>
  <c r="C2190" i="11" a="1"/>
  <c r="C2190" i="11" s="1"/>
  <c r="L2190" i="11" s="1"/>
  <c r="F2190" i="11"/>
  <c r="G2190" i="11" s="1"/>
  <c r="F2192" i="11"/>
  <c r="G2192" i="11" s="1"/>
  <c r="C2192" i="11" a="1"/>
  <c r="C2192" i="11" s="1"/>
  <c r="L2192" i="11" s="1"/>
  <c r="C2202" i="11" a="1"/>
  <c r="C2202" i="11" s="1"/>
  <c r="L2202" i="11" s="1"/>
  <c r="F2202" i="11"/>
  <c r="G2202" i="11" s="1"/>
  <c r="C2232" i="11" a="1"/>
  <c r="C2232" i="11" s="1"/>
  <c r="L2232" i="11" s="1"/>
  <c r="F2232" i="11"/>
  <c r="G2232" i="11" s="1"/>
  <c r="C2238" i="11" a="1"/>
  <c r="C2238" i="11" s="1"/>
  <c r="L2238" i="11" s="1"/>
  <c r="F2238" i="11"/>
  <c r="G2238" i="11" s="1"/>
  <c r="C2253" i="11" a="1"/>
  <c r="C2253" i="11" s="1"/>
  <c r="L2253" i="11" s="1"/>
  <c r="F2253" i="11"/>
  <c r="G2253" i="11" s="1"/>
  <c r="C2261" i="11" a="1"/>
  <c r="C2261" i="11" s="1"/>
  <c r="L2261" i="11" s="1"/>
  <c r="F2261" i="11"/>
  <c r="G2261" i="11" s="1"/>
  <c r="C2265" i="11" a="1"/>
  <c r="C2265" i="11" s="1"/>
  <c r="L2265" i="11" s="1"/>
  <c r="F2265" i="11"/>
  <c r="G2265" i="11" s="1"/>
  <c r="F2278" i="11"/>
  <c r="G2278" i="11" s="1"/>
  <c r="C2278" i="11" a="1"/>
  <c r="C2278" i="11" s="1"/>
  <c r="L2278" i="11" s="1"/>
  <c r="C2284" i="11" a="1"/>
  <c r="C2284" i="11" s="1"/>
  <c r="L2284" i="11" s="1"/>
  <c r="F2284" i="11"/>
  <c r="G2284" i="11" s="1"/>
  <c r="F2290" i="11"/>
  <c r="G2290" i="11" s="1"/>
  <c r="C2290" i="11" a="1"/>
  <c r="C2290" i="11" s="1"/>
  <c r="L2290" i="11" s="1"/>
  <c r="F2292" i="11"/>
  <c r="G2292" i="11" s="1"/>
  <c r="C2292" i="11" a="1"/>
  <c r="C2292" i="11" s="1"/>
  <c r="L2292" i="11" s="1"/>
  <c r="F2297" i="11"/>
  <c r="G2297" i="11" s="1"/>
  <c r="C2297" i="11" a="1"/>
  <c r="C2297" i="11" s="1"/>
  <c r="L2297" i="11" s="1"/>
  <c r="C2308" i="11" a="1"/>
  <c r="C2308" i="11" s="1"/>
  <c r="L2308" i="11" s="1"/>
  <c r="F2308" i="11"/>
  <c r="G2308" i="11" s="1"/>
  <c r="F2323" i="11"/>
  <c r="G2323" i="11" s="1"/>
  <c r="C2323" i="11" a="1"/>
  <c r="C2323" i="11" s="1"/>
  <c r="L2323" i="11" s="1"/>
  <c r="F2330" i="11"/>
  <c r="G2330" i="11" s="1"/>
  <c r="C2330" i="11" a="1"/>
  <c r="C2330" i="11" s="1"/>
  <c r="L2330" i="11" s="1"/>
  <c r="F2524" i="11"/>
  <c r="G2524" i="11" s="1"/>
  <c r="C2524" i="11" a="1"/>
  <c r="C2524" i="11" s="1"/>
  <c r="L2524" i="11" s="1"/>
  <c r="C2525" i="11" a="1"/>
  <c r="C2525" i="11" s="1"/>
  <c r="L2525" i="11" s="1"/>
  <c r="F2525" i="11"/>
  <c r="G2525" i="11" s="1"/>
  <c r="C2538" i="11" a="1"/>
  <c r="C2538" i="11" s="1"/>
  <c r="L2538" i="11" s="1"/>
  <c r="F2538" i="11"/>
  <c r="G2538" i="11" s="1"/>
  <c r="F2626" i="11"/>
  <c r="G2626" i="11" s="1"/>
  <c r="C2626" i="11" a="1"/>
  <c r="C2626" i="11" s="1"/>
  <c r="L2626" i="11" s="1"/>
  <c r="F2632" i="11"/>
  <c r="G2632" i="11" s="1"/>
  <c r="C2632" i="11" a="1"/>
  <c r="C2632" i="11" s="1"/>
  <c r="L2632" i="11" s="1"/>
  <c r="F3067" i="11"/>
  <c r="G3067" i="11" s="1"/>
  <c r="C3067" i="11" a="1"/>
  <c r="C3067" i="11" s="1"/>
  <c r="L3067" i="11" s="1"/>
  <c r="C3070" i="11" a="1"/>
  <c r="C3070" i="11" s="1"/>
  <c r="L3070" i="11" s="1"/>
  <c r="F3070" i="11"/>
  <c r="G3070" i="11" s="1"/>
  <c r="F3073" i="11"/>
  <c r="G3073" i="11" s="1"/>
  <c r="C3073" i="11" a="1"/>
  <c r="C3073" i="11" s="1"/>
  <c r="L3073" i="11" s="1"/>
  <c r="F3090" i="11"/>
  <c r="G3090" i="11" s="1"/>
  <c r="C3090" i="11" a="1"/>
  <c r="C3090" i="11" s="1"/>
  <c r="L3090" i="11" s="1"/>
  <c r="C3097" i="11" a="1"/>
  <c r="C3097" i="11" s="1"/>
  <c r="L3097" i="11" s="1"/>
  <c r="F3097" i="11"/>
  <c r="G3097" i="11" s="1"/>
  <c r="C3109" i="11" a="1"/>
  <c r="C3109" i="11" s="1"/>
  <c r="L3109" i="11" s="1"/>
  <c r="F3109" i="11"/>
  <c r="G3109" i="11" s="1"/>
  <c r="C3115" i="11" a="1"/>
  <c r="C3115" i="11" s="1"/>
  <c r="L3115" i="11" s="1"/>
  <c r="F3115" i="11"/>
  <c r="G3115" i="11" s="1"/>
  <c r="C3120" i="11" a="1"/>
  <c r="C3120" i="11" s="1"/>
  <c r="L3120" i="11" s="1"/>
  <c r="F3120" i="11"/>
  <c r="G3120" i="11" s="1"/>
  <c r="C3130" i="11" a="1"/>
  <c r="C3130" i="11" s="1"/>
  <c r="L3130" i="11" s="1"/>
  <c r="F3130" i="11"/>
  <c r="G3130" i="11" s="1"/>
  <c r="C3166" i="11" a="1"/>
  <c r="C3166" i="11" s="1"/>
  <c r="L3166" i="11" s="1"/>
  <c r="F3166" i="11"/>
  <c r="G3166" i="11" s="1"/>
  <c r="C3177" i="11" a="1"/>
  <c r="C3177" i="11" s="1"/>
  <c r="L3177" i="11" s="1"/>
  <c r="F3177" i="11"/>
  <c r="G3177" i="11" s="1"/>
  <c r="F3247" i="11"/>
  <c r="G3247" i="11" s="1"/>
  <c r="C3247" i="11" a="1"/>
  <c r="C3247" i="11" s="1"/>
  <c r="L3247" i="11" s="1"/>
  <c r="F3249" i="11"/>
  <c r="G3249" i="11" s="1"/>
  <c r="C3249" i="11" a="1"/>
  <c r="C3249" i="11" s="1"/>
  <c r="L3249" i="11" s="1"/>
  <c r="C3253" i="11" a="1"/>
  <c r="C3253" i="11" s="1"/>
  <c r="L3253" i="11" s="1"/>
  <c r="F3253" i="11"/>
  <c r="G3253" i="11" s="1"/>
  <c r="F3260" i="11"/>
  <c r="G3260" i="11" s="1"/>
  <c r="C3260" i="11" a="1"/>
  <c r="C3260" i="11" s="1"/>
  <c r="L3260" i="11" s="1"/>
  <c r="C3265" i="11" a="1"/>
  <c r="C3265" i="11" s="1"/>
  <c r="L3265" i="11" s="1"/>
  <c r="F3265" i="11"/>
  <c r="G3265" i="11" s="1"/>
  <c r="C3277" i="11" a="1"/>
  <c r="C3277" i="11" s="1"/>
  <c r="L3277" i="11" s="1"/>
  <c r="F3277" i="11"/>
  <c r="G3277" i="11" s="1"/>
  <c r="F3285" i="11"/>
  <c r="G3285" i="11" s="1"/>
  <c r="C3285" i="11" a="1"/>
  <c r="C3285" i="11" s="1"/>
  <c r="L3285" i="11" s="1"/>
  <c r="C3290" i="11" a="1"/>
  <c r="C3290" i="11" s="1"/>
  <c r="L3290" i="11" s="1"/>
  <c r="F3290" i="11"/>
  <c r="G3290" i="11" s="1"/>
  <c r="C3304" i="11" a="1"/>
  <c r="C3304" i="11" s="1"/>
  <c r="L3304" i="11" s="1"/>
  <c r="F3304" i="11"/>
  <c r="G3304" i="11" s="1"/>
  <c r="C3312" i="11" a="1"/>
  <c r="C3312" i="11" s="1"/>
  <c r="L3312" i="11" s="1"/>
  <c r="F3312" i="11"/>
  <c r="G3312" i="11" s="1"/>
  <c r="C3315" i="11" a="1"/>
  <c r="C3315" i="11" s="1"/>
  <c r="L3315" i="11" s="1"/>
  <c r="F3315" i="11"/>
  <c r="G3315" i="11" s="1"/>
  <c r="C3317" i="11" a="1"/>
  <c r="C3317" i="11" s="1"/>
  <c r="L3317" i="11" s="1"/>
  <c r="F3317" i="11"/>
  <c r="G3317" i="11" s="1"/>
  <c r="F3364" i="11"/>
  <c r="G3364" i="11" s="1"/>
  <c r="C3364" i="11" a="1"/>
  <c r="C3364" i="11" s="1"/>
  <c r="L3364" i="11" s="1"/>
  <c r="F3382" i="11"/>
  <c r="G3382" i="11" s="1"/>
  <c r="C3382" i="11" a="1"/>
  <c r="C3382" i="11" s="1"/>
  <c r="L3382" i="11" s="1"/>
  <c r="C3391" i="11" a="1"/>
  <c r="C3391" i="11" s="1"/>
  <c r="L3391" i="11" s="1"/>
  <c r="F3391" i="11"/>
  <c r="G3391" i="11" s="1"/>
  <c r="C3402" i="11" a="1"/>
  <c r="C3402" i="11" s="1"/>
  <c r="L3402" i="11" s="1"/>
  <c r="F3402" i="11"/>
  <c r="G3402" i="11" s="1"/>
  <c r="C3449" i="11" a="1"/>
  <c r="C3449" i="11" s="1"/>
  <c r="L3449" i="11" s="1"/>
  <c r="F3449" i="11"/>
  <c r="G3449" i="11" s="1"/>
  <c r="C3451" i="11" a="1"/>
  <c r="C3451" i="11" s="1"/>
  <c r="L3451" i="11" s="1"/>
  <c r="F3451" i="11"/>
  <c r="G3451" i="11" s="1"/>
  <c r="C3457" i="11" a="1"/>
  <c r="C3457" i="11" s="1"/>
  <c r="L3457" i="11" s="1"/>
  <c r="F3457" i="11"/>
  <c r="G3457" i="11" s="1"/>
  <c r="F3461" i="11"/>
  <c r="G3461" i="11" s="1"/>
  <c r="C3461" i="11" a="1"/>
  <c r="C3461" i="11" s="1"/>
  <c r="L3461" i="11" s="1"/>
  <c r="C3920" i="11" a="1"/>
  <c r="C3920" i="11" s="1"/>
  <c r="L3920" i="11" s="1"/>
  <c r="F3920" i="11"/>
  <c r="G3920" i="11" s="1"/>
  <c r="F3922" i="11"/>
  <c r="G3922" i="11" s="1"/>
  <c r="C3922" i="11" a="1"/>
  <c r="C3922" i="11" s="1"/>
  <c r="L3922" i="11" s="1"/>
  <c r="C4056" i="11" a="1"/>
  <c r="C4056" i="11" s="1"/>
  <c r="L4056" i="11" s="1"/>
  <c r="F4056" i="11"/>
  <c r="G4056" i="11" s="1"/>
  <c r="F4097" i="11"/>
  <c r="G4097" i="11" s="1"/>
  <c r="C4097" i="11" a="1"/>
  <c r="C4097" i="11" s="1"/>
  <c r="L4097" i="11" s="1"/>
  <c r="F4132" i="11"/>
  <c r="G4132" i="11" s="1"/>
  <c r="C4132" i="11" a="1"/>
  <c r="C4132" i="11" s="1"/>
  <c r="L4132" i="11" s="1"/>
  <c r="F4161" i="11"/>
  <c r="G4161" i="11" s="1"/>
  <c r="C4161" i="11" a="1"/>
  <c r="C4161" i="11" s="1"/>
  <c r="L4161" i="11" s="1"/>
  <c r="C4192" i="11" a="1"/>
  <c r="C4192" i="11" s="1"/>
  <c r="L4192" i="11" s="1"/>
  <c r="F4192" i="11"/>
  <c r="G4192" i="11" s="1"/>
  <c r="C4217" i="11" a="1"/>
  <c r="C4217" i="11" s="1"/>
  <c r="L4217" i="11" s="1"/>
  <c r="F4217" i="11"/>
  <c r="G4217" i="11" s="1"/>
  <c r="C4236" i="11" a="1"/>
  <c r="C4236" i="11" s="1"/>
  <c r="L4236" i="11" s="1"/>
  <c r="F4236" i="11"/>
  <c r="G4236" i="11" s="1"/>
  <c r="C4283" i="11" a="1"/>
  <c r="C4283" i="11" s="1"/>
  <c r="L4283" i="11" s="1"/>
  <c r="F4283" i="11"/>
  <c r="G4283" i="11" s="1"/>
  <c r="C4291" i="11" a="1"/>
  <c r="C4291" i="11" s="1"/>
  <c r="L4291" i="11" s="1"/>
  <c r="F4291" i="11"/>
  <c r="G4291" i="11" s="1"/>
  <c r="C4299" i="11" a="1"/>
  <c r="C4299" i="11" s="1"/>
  <c r="L4299" i="11" s="1"/>
  <c r="F4299" i="11"/>
  <c r="G4299" i="11" s="1"/>
  <c r="F4305" i="11"/>
  <c r="G4305" i="11" s="1"/>
  <c r="C4305" i="11" a="1"/>
  <c r="C4305" i="11" s="1"/>
  <c r="L4305" i="11" s="1"/>
  <c r="C4312" i="11" a="1"/>
  <c r="C4312" i="11" s="1"/>
  <c r="L4312" i="11" s="1"/>
  <c r="F4312" i="11"/>
  <c r="G4312" i="11" s="1"/>
  <c r="F4314" i="11"/>
  <c r="G4314" i="11" s="1"/>
  <c r="C4314" i="11" a="1"/>
  <c r="C4314" i="11" s="1"/>
  <c r="L4314" i="11" s="1"/>
  <c r="F4331" i="11"/>
  <c r="G4331" i="11" s="1"/>
  <c r="C4331" i="11" a="1"/>
  <c r="C4331" i="11" s="1"/>
  <c r="L4331" i="11" s="1"/>
  <c r="F4337" i="11"/>
  <c r="G4337" i="11" s="1"/>
  <c r="C4337" i="11" a="1"/>
  <c r="C4337" i="11" s="1"/>
  <c r="L4337" i="11" s="1"/>
  <c r="F4339" i="11"/>
  <c r="G4339" i="11" s="1"/>
  <c r="C4339" i="11" a="1"/>
  <c r="C4339" i="11" s="1"/>
  <c r="L4339" i="11" s="1"/>
  <c r="F4340" i="11"/>
  <c r="G4340" i="11" s="1"/>
  <c r="C4340" i="11" a="1"/>
  <c r="C4340" i="11" s="1"/>
  <c r="L4340" i="11" s="1"/>
  <c r="C4492" i="11" a="1"/>
  <c r="C4492" i="11" s="1"/>
  <c r="L4492" i="11" s="1"/>
  <c r="F4492" i="11"/>
  <c r="G4492" i="11" s="1"/>
  <c r="C4499" i="11" a="1"/>
  <c r="C4499" i="11" s="1"/>
  <c r="L4499" i="11" s="1"/>
  <c r="F4499" i="11"/>
  <c r="G4499" i="11" s="1"/>
  <c r="F4500" i="11"/>
  <c r="G4500" i="11" s="1"/>
  <c r="C4500" i="11" a="1"/>
  <c r="C4500" i="11" s="1"/>
  <c r="L4500" i="11" s="1"/>
  <c r="C4503" i="11" a="1"/>
  <c r="C4503" i="11" s="1"/>
  <c r="L4503" i="11" s="1"/>
  <c r="F4503" i="11"/>
  <c r="G4503" i="11" s="1"/>
  <c r="C4539" i="11" a="1"/>
  <c r="C4539" i="11" s="1"/>
  <c r="L4539" i="11" s="1"/>
  <c r="F4539" i="11"/>
  <c r="G4539" i="11" s="1"/>
  <c r="F4556" i="11"/>
  <c r="G4556" i="11" s="1"/>
  <c r="C4556" i="11" a="1"/>
  <c r="C4556" i="11" s="1"/>
  <c r="L4556" i="11" s="1"/>
  <c r="F4590" i="11"/>
  <c r="G4590" i="11" s="1"/>
  <c r="C4590" i="11" a="1"/>
  <c r="C4590" i="11" s="1"/>
  <c r="L4590" i="11" s="1"/>
  <c r="F4596" i="11"/>
  <c r="G4596" i="11" s="1"/>
  <c r="C4596" i="11" a="1"/>
  <c r="C4596" i="11" s="1"/>
  <c r="L4596" i="11" s="1"/>
  <c r="C4615" i="11" a="1"/>
  <c r="C4615" i="11" s="1"/>
  <c r="L4615" i="11" s="1"/>
  <c r="F4615" i="11"/>
  <c r="G4615" i="11" s="1"/>
  <c r="C4621" i="11" a="1"/>
  <c r="C4621" i="11" s="1"/>
  <c r="L4621" i="11" s="1"/>
  <c r="F4621" i="11"/>
  <c r="G4621" i="11" s="1"/>
  <c r="F4627" i="11"/>
  <c r="G4627" i="11" s="1"/>
  <c r="C4627" i="11" a="1"/>
  <c r="C4627" i="11" s="1"/>
  <c r="L4627" i="11" s="1"/>
  <c r="F4684" i="11"/>
  <c r="G4684" i="11" s="1"/>
  <c r="C4684" i="11" a="1"/>
  <c r="C4684" i="11" s="1"/>
  <c r="L4684" i="11" s="1"/>
  <c r="C4709" i="11" a="1"/>
  <c r="C4709" i="11" s="1"/>
  <c r="L4709" i="11" s="1"/>
  <c r="F4709" i="11"/>
  <c r="G4709" i="11" s="1"/>
  <c r="F4712" i="11"/>
  <c r="G4712" i="11" s="1"/>
  <c r="C4712" i="11" a="1"/>
  <c r="C4712" i="11" s="1"/>
  <c r="L4712" i="11" s="1"/>
  <c r="F4714" i="11"/>
  <c r="G4714" i="11" s="1"/>
  <c r="C4714" i="11" a="1"/>
  <c r="C4714" i="11" s="1"/>
  <c r="L4714" i="11" s="1"/>
  <c r="F4747" i="11"/>
  <c r="G4747" i="11" s="1"/>
  <c r="C4747" i="11" a="1"/>
  <c r="C4747" i="11" s="1"/>
  <c r="L4747" i="11" s="1"/>
  <c r="F4756" i="11"/>
  <c r="G4756" i="11" s="1"/>
  <c r="C4756" i="11" a="1"/>
  <c r="C4756" i="11" s="1"/>
  <c r="L4756" i="11" s="1"/>
  <c r="C4866" i="11" a="1"/>
  <c r="C4866" i="11" s="1"/>
  <c r="L4866" i="11" s="1"/>
  <c r="F4866" i="11"/>
  <c r="G4866" i="11" s="1"/>
  <c r="F4877" i="11"/>
  <c r="G4877" i="11" s="1"/>
  <c r="C4877" i="11" a="1"/>
  <c r="C4877" i="11" s="1"/>
  <c r="L4877" i="11" s="1"/>
  <c r="F4883" i="11"/>
  <c r="G4883" i="11" s="1"/>
  <c r="C4883" i="11" a="1"/>
  <c r="C4883" i="11" s="1"/>
  <c r="L4883" i="11" s="1"/>
  <c r="F4885" i="11"/>
  <c r="G4885" i="11" s="1"/>
  <c r="C4885" i="11" a="1"/>
  <c r="C4885" i="11" s="1"/>
  <c r="L4885" i="11" s="1"/>
  <c r="F4887" i="11"/>
  <c r="G4887" i="11" s="1"/>
  <c r="C4887" i="11" a="1"/>
  <c r="C4887" i="11" s="1"/>
  <c r="L4887" i="11" s="1"/>
  <c r="F4888" i="11"/>
  <c r="G4888" i="11" s="1"/>
  <c r="C4888" i="11" a="1"/>
  <c r="C4888" i="11" s="1"/>
  <c r="L4888" i="11" s="1"/>
  <c r="F4903" i="11"/>
  <c r="G4903" i="11" s="1"/>
  <c r="C4903" i="11" a="1"/>
  <c r="C4903" i="11" s="1"/>
  <c r="L4903" i="11" s="1"/>
  <c r="C4904" i="11" a="1"/>
  <c r="C4904" i="11" s="1"/>
  <c r="L4904" i="11" s="1"/>
  <c r="F4904" i="11"/>
  <c r="G4904" i="11" s="1"/>
  <c r="F4951" i="11"/>
  <c r="G4951" i="11" s="1"/>
  <c r="C4951" i="11" a="1"/>
  <c r="C4951" i="11" s="1"/>
  <c r="L4951" i="11" s="1"/>
  <c r="C4952" i="11" a="1"/>
  <c r="C4952" i="11" s="1"/>
  <c r="L4952" i="11" s="1"/>
  <c r="F4952" i="11"/>
  <c r="G4952" i="11" s="1"/>
  <c r="C4963" i="11" a="1"/>
  <c r="C4963" i="11" s="1"/>
  <c r="L4963" i="11" s="1"/>
  <c r="F4963" i="11"/>
  <c r="G4963" i="11" s="1"/>
  <c r="F4966" i="11"/>
  <c r="G4966" i="11" s="1"/>
  <c r="C4966" i="11" a="1"/>
  <c r="C4966" i="11" s="1"/>
  <c r="L4966" i="11" s="1"/>
  <c r="F4972" i="11"/>
  <c r="G4972" i="11" s="1"/>
  <c r="C4972" i="11" a="1"/>
  <c r="C4972" i="11" s="1"/>
  <c r="L4972" i="11" s="1"/>
  <c r="F4975" i="11"/>
  <c r="G4975" i="11" s="1"/>
  <c r="C4975" i="11" a="1"/>
  <c r="C4975" i="11" s="1"/>
  <c r="L4975" i="11" s="1"/>
  <c r="F4981" i="11"/>
  <c r="G4981" i="11" s="1"/>
  <c r="C4981" i="11" a="1"/>
  <c r="C4981" i="11" s="1"/>
  <c r="L4981" i="11" s="1"/>
  <c r="C4984" i="11" a="1"/>
  <c r="C4984" i="11" s="1"/>
  <c r="L4984" i="11" s="1"/>
  <c r="F4984" i="11"/>
  <c r="G4984" i="11" s="1"/>
  <c r="C4986" i="11" a="1"/>
  <c r="C4986" i="11" s="1"/>
  <c r="L4986" i="11" s="1"/>
  <c r="F4986" i="11"/>
  <c r="G4986" i="11" s="1"/>
  <c r="C4990" i="11" a="1"/>
  <c r="C4990" i="11" s="1"/>
  <c r="L4990" i="11" s="1"/>
  <c r="F4990" i="11"/>
  <c r="G4990" i="11" s="1"/>
  <c r="F8" i="11"/>
  <c r="G8" i="11" s="1"/>
  <c r="C8" i="11" a="1"/>
  <c r="C8" i="11" s="1"/>
  <c r="L8" i="11" s="1"/>
  <c r="F12" i="11"/>
  <c r="G12" i="11" s="1"/>
  <c r="C12" i="11" a="1"/>
  <c r="C12" i="11" s="1"/>
  <c r="L12" i="11" s="1"/>
  <c r="F30" i="11"/>
  <c r="G30" i="11" s="1"/>
  <c r="C30" i="11" a="1"/>
  <c r="C30" i="11" s="1"/>
  <c r="L30" i="11" s="1"/>
  <c r="F42" i="11"/>
  <c r="G42" i="11" s="1"/>
  <c r="C42" i="11" a="1"/>
  <c r="C42" i="11" s="1"/>
  <c r="L42" i="11" s="1"/>
  <c r="C55" i="11" a="1"/>
  <c r="C55" i="11" s="1"/>
  <c r="L55" i="11" s="1"/>
  <c r="F55" i="11"/>
  <c r="G55" i="11" s="1"/>
  <c r="C63" i="11" a="1"/>
  <c r="C63" i="11" s="1"/>
  <c r="L63" i="11" s="1"/>
  <c r="F63" i="11"/>
  <c r="G63" i="11" s="1"/>
  <c r="C67" i="11" a="1"/>
  <c r="C67" i="11" s="1"/>
  <c r="L67" i="11" s="1"/>
  <c r="F67" i="11"/>
  <c r="G67" i="11" s="1"/>
  <c r="C72" i="11" a="1"/>
  <c r="C72" i="11" s="1"/>
  <c r="L72" i="11" s="1"/>
  <c r="F72" i="11"/>
  <c r="G72" i="11" s="1"/>
  <c r="C80" i="11" a="1"/>
  <c r="C80" i="11" s="1"/>
  <c r="L80" i="11" s="1"/>
  <c r="F80" i="11"/>
  <c r="G80" i="11" s="1"/>
  <c r="F87" i="11"/>
  <c r="G87" i="11" s="1"/>
  <c r="C87" i="11" a="1"/>
  <c r="C87" i="11" s="1"/>
  <c r="L87" i="11" s="1"/>
  <c r="F113" i="11"/>
  <c r="G113" i="11" s="1"/>
  <c r="C113" i="11" a="1"/>
  <c r="C113" i="11" s="1"/>
  <c r="L113" i="11" s="1"/>
  <c r="F120" i="11"/>
  <c r="G120" i="11" s="1"/>
  <c r="C120" i="11" a="1"/>
  <c r="C120" i="11" s="1"/>
  <c r="L120" i="11" s="1"/>
  <c r="F128" i="11"/>
  <c r="G128" i="11" s="1"/>
  <c r="C128" i="11" a="1"/>
  <c r="C128" i="11" s="1"/>
  <c r="L128" i="11" s="1"/>
  <c r="C140" i="11" a="1"/>
  <c r="C140" i="11" s="1"/>
  <c r="L140" i="11" s="1"/>
  <c r="F140" i="11"/>
  <c r="G140" i="11" s="1"/>
  <c r="F141" i="11"/>
  <c r="G141" i="11" s="1"/>
  <c r="C141" i="11" a="1"/>
  <c r="C141" i="11" s="1"/>
  <c r="L141" i="11" s="1"/>
  <c r="F168" i="11"/>
  <c r="G168" i="11" s="1"/>
  <c r="C168" i="11" a="1"/>
  <c r="C168" i="11" s="1"/>
  <c r="L168" i="11" s="1"/>
  <c r="F170" i="11"/>
  <c r="G170" i="11" s="1"/>
  <c r="C170" i="11" a="1"/>
  <c r="C170" i="11" s="1"/>
  <c r="L170" i="11" s="1"/>
  <c r="F174" i="11"/>
  <c r="G174" i="11" s="1"/>
  <c r="C174" i="11" a="1"/>
  <c r="C174" i="11" s="1"/>
  <c r="L174" i="11" s="1"/>
  <c r="F186" i="11"/>
  <c r="G186" i="11" s="1"/>
  <c r="C186" i="11" a="1"/>
  <c r="C186" i="11" s="1"/>
  <c r="L186" i="11" s="1"/>
  <c r="F193" i="11"/>
  <c r="G193" i="11" s="1"/>
  <c r="C193" i="11" a="1"/>
  <c r="C193" i="11" s="1"/>
  <c r="L193" i="11" s="1"/>
  <c r="F209" i="11"/>
  <c r="G209" i="11" s="1"/>
  <c r="C209" i="11" a="1"/>
  <c r="C209" i="11" s="1"/>
  <c r="L209" i="11" s="1"/>
  <c r="F220" i="11"/>
  <c r="G220" i="11" s="1"/>
  <c r="C220" i="11" a="1"/>
  <c r="C220" i="11" s="1"/>
  <c r="L220" i="11" s="1"/>
  <c r="F230" i="11"/>
  <c r="G230" i="11" s="1"/>
  <c r="C230" i="11" a="1"/>
  <c r="C230" i="11" s="1"/>
  <c r="L230" i="11" s="1"/>
  <c r="F236" i="11"/>
  <c r="G236" i="11" s="1"/>
  <c r="C236" i="11" a="1"/>
  <c r="C236" i="11" s="1"/>
  <c r="L236" i="11" s="1"/>
  <c r="F238" i="11"/>
  <c r="G238" i="11" s="1"/>
  <c r="C238" i="11" a="1"/>
  <c r="C238" i="11" s="1"/>
  <c r="L238" i="11" s="1"/>
  <c r="F241" i="11"/>
  <c r="G241" i="11" s="1"/>
  <c r="C241" i="11" a="1"/>
  <c r="C241" i="11" s="1"/>
  <c r="L241" i="11" s="1"/>
  <c r="F244" i="11"/>
  <c r="G244" i="11" s="1"/>
  <c r="C244" i="11" a="1"/>
  <c r="C244" i="11" s="1"/>
  <c r="L244" i="11" s="1"/>
  <c r="F245" i="11"/>
  <c r="G245" i="11" s="1"/>
  <c r="C245" i="11" a="1"/>
  <c r="C245" i="11" s="1"/>
  <c r="L245" i="11" s="1"/>
  <c r="C263" i="11" a="1"/>
  <c r="C263" i="11" s="1"/>
  <c r="L263" i="11" s="1"/>
  <c r="F263" i="11"/>
  <c r="G263" i="11" s="1"/>
  <c r="C265" i="11" a="1"/>
  <c r="C265" i="11" s="1"/>
  <c r="L265" i="11" s="1"/>
  <c r="F265" i="11"/>
  <c r="G265" i="11" s="1"/>
  <c r="F272" i="11"/>
  <c r="G272" i="11" s="1"/>
  <c r="C272" i="11" a="1"/>
  <c r="C272" i="11" s="1"/>
  <c r="L272" i="11" s="1"/>
  <c r="F279" i="11"/>
  <c r="G279" i="11" s="1"/>
  <c r="C279" i="11" a="1"/>
  <c r="C279" i="11" s="1"/>
  <c r="L279" i="11" s="1"/>
  <c r="F298" i="11"/>
  <c r="G298" i="11" s="1"/>
  <c r="C298" i="11" a="1"/>
  <c r="C298" i="11" s="1"/>
  <c r="L298" i="11" s="1"/>
  <c r="F354" i="11"/>
  <c r="G354" i="11" s="1"/>
  <c r="C354" i="11" a="1"/>
  <c r="C354" i="11" s="1"/>
  <c r="L354" i="11" s="1"/>
  <c r="F368" i="11"/>
  <c r="G368" i="11" s="1"/>
  <c r="C368" i="11" a="1"/>
  <c r="C368" i="11" s="1"/>
  <c r="L368" i="11" s="1"/>
  <c r="F375" i="11"/>
  <c r="G375" i="11" s="1"/>
  <c r="C375" i="11" a="1"/>
  <c r="C375" i="11" s="1"/>
  <c r="L375" i="11" s="1"/>
  <c r="F399" i="11"/>
  <c r="G399" i="11" s="1"/>
  <c r="C399" i="11" a="1"/>
  <c r="C399" i="11" s="1"/>
  <c r="L399" i="11" s="1"/>
  <c r="F443" i="11"/>
  <c r="G443" i="11" s="1"/>
  <c r="C443" i="11" a="1"/>
  <c r="C443" i="11" s="1"/>
  <c r="L443" i="11" s="1"/>
  <c r="F450" i="11"/>
  <c r="G450" i="11" s="1"/>
  <c r="C450" i="11" a="1"/>
  <c r="C450" i="11" s="1"/>
  <c r="L450" i="11" s="1"/>
  <c r="F480" i="11"/>
  <c r="G480" i="11" s="1"/>
  <c r="C480" i="11" a="1"/>
  <c r="C480" i="11" s="1"/>
  <c r="L480" i="11" s="1"/>
  <c r="C484" i="11" a="1"/>
  <c r="C484" i="11" s="1"/>
  <c r="L484" i="11" s="1"/>
  <c r="F484" i="11"/>
  <c r="G484" i="11" s="1"/>
  <c r="F505" i="11"/>
  <c r="G505" i="11" s="1"/>
  <c r="C505" i="11" a="1"/>
  <c r="C505" i="11" s="1"/>
  <c r="L505" i="11" s="1"/>
  <c r="F617" i="11"/>
  <c r="G617" i="11" s="1"/>
  <c r="C617" i="11" a="1"/>
  <c r="C617" i="11" s="1"/>
  <c r="L617" i="11" s="1"/>
  <c r="C620" i="11" a="1"/>
  <c r="C620" i="11" s="1"/>
  <c r="L620" i="11" s="1"/>
  <c r="F620" i="11"/>
  <c r="G620" i="11" s="1"/>
  <c r="C624" i="11" a="1"/>
  <c r="C624" i="11" s="1"/>
  <c r="L624" i="11" s="1"/>
  <c r="F624" i="11"/>
  <c r="G624" i="11" s="1"/>
  <c r="F630" i="11"/>
  <c r="G630" i="11" s="1"/>
  <c r="C630" i="11" a="1"/>
  <c r="C630" i="11" s="1"/>
  <c r="L630" i="11" s="1"/>
  <c r="F631" i="11"/>
  <c r="G631" i="11" s="1"/>
  <c r="C631" i="11" a="1"/>
  <c r="C631" i="11" s="1"/>
  <c r="L631" i="11" s="1"/>
  <c r="F919" i="11"/>
  <c r="G919" i="11" s="1"/>
  <c r="C919" i="11" a="1"/>
  <c r="C919" i="11" s="1"/>
  <c r="L919" i="11" s="1"/>
  <c r="F924" i="11"/>
  <c r="G924" i="11" s="1"/>
  <c r="C924" i="11" a="1"/>
  <c r="C924" i="11" s="1"/>
  <c r="L924" i="11" s="1"/>
  <c r="F928" i="11"/>
  <c r="G928" i="11" s="1"/>
  <c r="C928" i="11" a="1"/>
  <c r="C928" i="11" s="1"/>
  <c r="L928" i="11" s="1"/>
  <c r="C933" i="11" a="1"/>
  <c r="C933" i="11" s="1"/>
  <c r="L933" i="11" s="1"/>
  <c r="F933" i="11"/>
  <c r="G933" i="11" s="1"/>
  <c r="F951" i="11"/>
  <c r="G951" i="11" s="1"/>
  <c r="C951" i="11" a="1"/>
  <c r="C951" i="11" s="1"/>
  <c r="L951" i="11" s="1"/>
  <c r="F956" i="11"/>
  <c r="G956" i="11" s="1"/>
  <c r="C956" i="11" a="1"/>
  <c r="C956" i="11" s="1"/>
  <c r="L956" i="11" s="1"/>
  <c r="F962" i="11"/>
  <c r="G962" i="11" s="1"/>
  <c r="C962" i="11" a="1"/>
  <c r="C962" i="11" s="1"/>
  <c r="L962" i="11" s="1"/>
  <c r="F965" i="11"/>
  <c r="G965" i="11" s="1"/>
  <c r="C965" i="11" a="1"/>
  <c r="C965" i="11" s="1"/>
  <c r="L965" i="11" s="1"/>
  <c r="C969" i="11" a="1"/>
  <c r="C969" i="11" s="1"/>
  <c r="L969" i="11" s="1"/>
  <c r="F969" i="11"/>
  <c r="G969" i="11" s="1"/>
  <c r="F973" i="11"/>
  <c r="G973" i="11" s="1"/>
  <c r="C973" i="11" a="1"/>
  <c r="C973" i="11" s="1"/>
  <c r="L973" i="11" s="1"/>
  <c r="F1058" i="11"/>
  <c r="G1058" i="11" s="1"/>
  <c r="C1058" i="11" a="1"/>
  <c r="C1058" i="11" s="1"/>
  <c r="L1058" i="11" s="1"/>
  <c r="F1070" i="11"/>
  <c r="G1070" i="11" s="1"/>
  <c r="C1070" i="11" a="1"/>
  <c r="C1070" i="11" s="1"/>
  <c r="L1070" i="11" s="1"/>
  <c r="F1076" i="11"/>
  <c r="G1076" i="11" s="1"/>
  <c r="C1076" i="11" a="1"/>
  <c r="C1076" i="11" s="1"/>
  <c r="L1076" i="11" s="1"/>
  <c r="F1101" i="11"/>
  <c r="G1101" i="11" s="1"/>
  <c r="C1101" i="11" a="1"/>
  <c r="C1101" i="11" s="1"/>
  <c r="L1101" i="11" s="1"/>
  <c r="F1109" i="11"/>
  <c r="G1109" i="11" s="1"/>
  <c r="C1109" i="11" a="1"/>
  <c r="C1109" i="11" s="1"/>
  <c r="L1109" i="11" s="1"/>
  <c r="F1111" i="11"/>
  <c r="G1111" i="11" s="1"/>
  <c r="C1111" i="11" a="1"/>
  <c r="C1111" i="11" s="1"/>
  <c r="L1111" i="11" s="1"/>
  <c r="C1133" i="11" a="1"/>
  <c r="C1133" i="11" s="1"/>
  <c r="L1133" i="11" s="1"/>
  <c r="F1133" i="11"/>
  <c r="G1133" i="11" s="1"/>
  <c r="F1169" i="11"/>
  <c r="G1169" i="11" s="1"/>
  <c r="C1169" i="11" a="1"/>
  <c r="C1169" i="11" s="1"/>
  <c r="L1169" i="11" s="1"/>
  <c r="F1184" i="11"/>
  <c r="G1184" i="11" s="1"/>
  <c r="C1184" i="11" a="1"/>
  <c r="C1184" i="11" s="1"/>
  <c r="L1184" i="11" s="1"/>
  <c r="F1187" i="11"/>
  <c r="G1187" i="11" s="1"/>
  <c r="C1187" i="11" a="1"/>
  <c r="C1187" i="11" s="1"/>
  <c r="L1187" i="11" s="1"/>
  <c r="F1189" i="11"/>
  <c r="G1189" i="11" s="1"/>
  <c r="C1189" i="11" a="1"/>
  <c r="C1189" i="11" s="1"/>
  <c r="L1189" i="11" s="1"/>
  <c r="F1190" i="11"/>
  <c r="G1190" i="11" s="1"/>
  <c r="C1190" i="11" a="1"/>
  <c r="C1190" i="11" s="1"/>
  <c r="L1190" i="11" s="1"/>
  <c r="F1193" i="11"/>
  <c r="G1193" i="11" s="1"/>
  <c r="C1193" i="11" a="1"/>
  <c r="C1193" i="11" s="1"/>
  <c r="L1193" i="11" s="1"/>
  <c r="F1211" i="11"/>
  <c r="G1211" i="11" s="1"/>
  <c r="C1211" i="11" a="1"/>
  <c r="C1211" i="11" s="1"/>
  <c r="L1211" i="11" s="1"/>
  <c r="C1239" i="11" a="1"/>
  <c r="C1239" i="11" s="1"/>
  <c r="L1239" i="11" s="1"/>
  <c r="F1239" i="11"/>
  <c r="G1239" i="11" s="1"/>
  <c r="F1255" i="11"/>
  <c r="G1255" i="11" s="1"/>
  <c r="C1255" i="11" a="1"/>
  <c r="C1255" i="11" s="1"/>
  <c r="L1255" i="11" s="1"/>
  <c r="F1273" i="11"/>
  <c r="G1273" i="11" s="1"/>
  <c r="C1273" i="11" a="1"/>
  <c r="C1273" i="11" s="1"/>
  <c r="L1273" i="11" s="1"/>
  <c r="F1276" i="11"/>
  <c r="G1276" i="11" s="1"/>
  <c r="C1276" i="11" a="1"/>
  <c r="C1276" i="11" s="1"/>
  <c r="L1276" i="11" s="1"/>
  <c r="C1280" i="11" a="1"/>
  <c r="C1280" i="11" s="1"/>
  <c r="L1280" i="11" s="1"/>
  <c r="F1280" i="11"/>
  <c r="G1280" i="11" s="1"/>
  <c r="F1292" i="11"/>
  <c r="G1292" i="11" s="1"/>
  <c r="C1292" i="11" a="1"/>
  <c r="C1292" i="11" s="1"/>
  <c r="L1292" i="11" s="1"/>
  <c r="F1304" i="11"/>
  <c r="G1304" i="11" s="1"/>
  <c r="C1304" i="11" a="1"/>
  <c r="C1304" i="11" s="1"/>
  <c r="L1304" i="11" s="1"/>
  <c r="C1307" i="11" a="1"/>
  <c r="C1307" i="11" s="1"/>
  <c r="L1307" i="11" s="1"/>
  <c r="F1307" i="11"/>
  <c r="G1307" i="11" s="1"/>
  <c r="F1322" i="11"/>
  <c r="G1322" i="11" s="1"/>
  <c r="C1322" i="11" a="1"/>
  <c r="C1322" i="11" s="1"/>
  <c r="L1322" i="11" s="1"/>
  <c r="F1332" i="11"/>
  <c r="G1332" i="11" s="1"/>
  <c r="C1332" i="11" a="1"/>
  <c r="C1332" i="11" s="1"/>
  <c r="L1332" i="11" s="1"/>
  <c r="F1335" i="11"/>
  <c r="G1335" i="11" s="1"/>
  <c r="C1335" i="11" a="1"/>
  <c r="C1335" i="11" s="1"/>
  <c r="L1335" i="11" s="1"/>
  <c r="F1337" i="11"/>
  <c r="G1337" i="11" s="1"/>
  <c r="C1337" i="11" a="1"/>
  <c r="C1337" i="11" s="1"/>
  <c r="L1337" i="11" s="1"/>
  <c r="F1339" i="11"/>
  <c r="G1339" i="11" s="1"/>
  <c r="C1339" i="11" a="1"/>
  <c r="C1339" i="11" s="1"/>
  <c r="L1339" i="11" s="1"/>
  <c r="F1348" i="11"/>
  <c r="G1348" i="11" s="1"/>
  <c r="C1348" i="11" a="1"/>
  <c r="C1348" i="11" s="1"/>
  <c r="L1348" i="11" s="1"/>
  <c r="F1367" i="11"/>
  <c r="G1367" i="11" s="1"/>
  <c r="C1367" i="11" a="1"/>
  <c r="C1367" i="11" s="1"/>
  <c r="L1367" i="11" s="1"/>
  <c r="F1369" i="11"/>
  <c r="G1369" i="11" s="1"/>
  <c r="C1369" i="11" a="1"/>
  <c r="C1369" i="11" s="1"/>
  <c r="L1369" i="11" s="1"/>
  <c r="F1381" i="11"/>
  <c r="G1381" i="11" s="1"/>
  <c r="C1381" i="11" a="1"/>
  <c r="C1381" i="11" s="1"/>
  <c r="L1381" i="11" s="1"/>
  <c r="F1386" i="11"/>
  <c r="G1386" i="11" s="1"/>
  <c r="C1386" i="11" a="1"/>
  <c r="C1386" i="11" s="1"/>
  <c r="L1386" i="11" s="1"/>
  <c r="F1433" i="11"/>
  <c r="G1433" i="11" s="1"/>
  <c r="C1433" i="11" a="1"/>
  <c r="C1433" i="11" s="1"/>
  <c r="L1433" i="11" s="1"/>
  <c r="F1466" i="11"/>
  <c r="G1466" i="11" s="1"/>
  <c r="C1466" i="11" a="1"/>
  <c r="C1466" i="11" s="1"/>
  <c r="L1466" i="11" s="1"/>
  <c r="F1520" i="11"/>
  <c r="G1520" i="11" s="1"/>
  <c r="C1520" i="11" a="1"/>
  <c r="C1520" i="11" s="1"/>
  <c r="L1520" i="11" s="1"/>
  <c r="F1547" i="11"/>
  <c r="G1547" i="11" s="1"/>
  <c r="C1547" i="11" a="1"/>
  <c r="C1547" i="11" s="1"/>
  <c r="L1547" i="11" s="1"/>
  <c r="F1557" i="11"/>
  <c r="G1557" i="11" s="1"/>
  <c r="C1557" i="11" a="1"/>
  <c r="C1557" i="11" s="1"/>
  <c r="L1557" i="11" s="1"/>
  <c r="F1568" i="11"/>
  <c r="G1568" i="11" s="1"/>
  <c r="C1568" i="11" a="1"/>
  <c r="C1568" i="11" s="1"/>
  <c r="L1568" i="11" s="1"/>
  <c r="F1570" i="11"/>
  <c r="G1570" i="11" s="1"/>
  <c r="C1570" i="11" a="1"/>
  <c r="C1570" i="11" s="1"/>
  <c r="L1570" i="11" s="1"/>
  <c r="F1578" i="11"/>
  <c r="G1578" i="11" s="1"/>
  <c r="C1578" i="11" a="1"/>
  <c r="C1578" i="11" s="1"/>
  <c r="L1578" i="11" s="1"/>
  <c r="C1581" i="11" a="1"/>
  <c r="C1581" i="11" s="1"/>
  <c r="L1581" i="11" s="1"/>
  <c r="F1581" i="11"/>
  <c r="G1581" i="11" s="1"/>
  <c r="F1584" i="11"/>
  <c r="G1584" i="11" s="1"/>
  <c r="C1584" i="11" a="1"/>
  <c r="C1584" i="11" s="1"/>
  <c r="L1584" i="11" s="1"/>
  <c r="F1603" i="11"/>
  <c r="G1603" i="11" s="1"/>
  <c r="C1603" i="11" a="1"/>
  <c r="C1603" i="11" s="1"/>
  <c r="L1603" i="11" s="1"/>
  <c r="F1606" i="11"/>
  <c r="G1606" i="11" s="1"/>
  <c r="C1606" i="11" a="1"/>
  <c r="C1606" i="11" s="1"/>
  <c r="L1606" i="11" s="1"/>
  <c r="F1608" i="11"/>
  <c r="G1608" i="11" s="1"/>
  <c r="C1608" i="11" a="1"/>
  <c r="C1608" i="11" s="1"/>
  <c r="L1608" i="11" s="1"/>
  <c r="F1611" i="11"/>
  <c r="G1611" i="11" s="1"/>
  <c r="C1611" i="11" a="1"/>
  <c r="C1611" i="11" s="1"/>
  <c r="L1611" i="11" s="1"/>
  <c r="F1615" i="11"/>
  <c r="G1615" i="11" s="1"/>
  <c r="C1615" i="11" a="1"/>
  <c r="C1615" i="11" s="1"/>
  <c r="L1615" i="11" s="1"/>
  <c r="F1616" i="11"/>
  <c r="G1616" i="11" s="1"/>
  <c r="C1616" i="11" a="1"/>
  <c r="C1616" i="11" s="1"/>
  <c r="L1616" i="11" s="1"/>
  <c r="F1628" i="11"/>
  <c r="G1628" i="11" s="1"/>
  <c r="C1628" i="11" a="1"/>
  <c r="C1628" i="11" s="1"/>
  <c r="L1628" i="11" s="1"/>
  <c r="F1630" i="11"/>
  <c r="G1630" i="11" s="1"/>
  <c r="C1630" i="11" a="1"/>
  <c r="C1630" i="11" s="1"/>
  <c r="L1630" i="11" s="1"/>
  <c r="F1633" i="11"/>
  <c r="G1633" i="11" s="1"/>
  <c r="C1633" i="11" a="1"/>
  <c r="C1633" i="11" s="1"/>
  <c r="L1633" i="11" s="1"/>
  <c r="F1637" i="11"/>
  <c r="G1637" i="11" s="1"/>
  <c r="C1637" i="11" a="1"/>
  <c r="C1637" i="11" s="1"/>
  <c r="L1637" i="11" s="1"/>
  <c r="F1642" i="11"/>
  <c r="G1642" i="11" s="1"/>
  <c r="C1642" i="11" a="1"/>
  <c r="C1642" i="11" s="1"/>
  <c r="L1642" i="11" s="1"/>
  <c r="F1645" i="11"/>
  <c r="G1645" i="11" s="1"/>
  <c r="C1645" i="11" a="1"/>
  <c r="C1645" i="11" s="1"/>
  <c r="L1645" i="11" s="1"/>
  <c r="F1655" i="11"/>
  <c r="G1655" i="11" s="1"/>
  <c r="C1655" i="11" a="1"/>
  <c r="C1655" i="11" s="1"/>
  <c r="L1655" i="11" s="1"/>
  <c r="F1659" i="11"/>
  <c r="G1659" i="11" s="1"/>
  <c r="C1659" i="11" a="1"/>
  <c r="C1659" i="11" s="1"/>
  <c r="L1659" i="11" s="1"/>
  <c r="F1673" i="11"/>
  <c r="G1673" i="11" s="1"/>
  <c r="C1673" i="11" a="1"/>
  <c r="C1673" i="11" s="1"/>
  <c r="L1673" i="11" s="1"/>
  <c r="F1678" i="11"/>
  <c r="G1678" i="11" s="1"/>
  <c r="C1678" i="11" a="1"/>
  <c r="C1678" i="11" s="1"/>
  <c r="L1678" i="11" s="1"/>
  <c r="F1684" i="11"/>
  <c r="G1684" i="11" s="1"/>
  <c r="C1684" i="11" a="1"/>
  <c r="C1684" i="11" s="1"/>
  <c r="L1684" i="11" s="1"/>
  <c r="F1688" i="11"/>
  <c r="G1688" i="11" s="1"/>
  <c r="C1688" i="11" a="1"/>
  <c r="C1688" i="11" s="1"/>
  <c r="L1688" i="11" s="1"/>
  <c r="F1693" i="11"/>
  <c r="G1693" i="11" s="1"/>
  <c r="C1693" i="11" a="1"/>
  <c r="C1693" i="11" s="1"/>
  <c r="L1693" i="11" s="1"/>
  <c r="F1695" i="11"/>
  <c r="G1695" i="11" s="1"/>
  <c r="C1695" i="11" a="1"/>
  <c r="C1695" i="11" s="1"/>
  <c r="L1695" i="11" s="1"/>
  <c r="F1782" i="11"/>
  <c r="G1782" i="11" s="1"/>
  <c r="C1782" i="11" a="1"/>
  <c r="C1782" i="11" s="1"/>
  <c r="L1782" i="11" s="1"/>
  <c r="F1790" i="11"/>
  <c r="G1790" i="11" s="1"/>
  <c r="C1790" i="11" a="1"/>
  <c r="C1790" i="11" s="1"/>
  <c r="L1790" i="11" s="1"/>
  <c r="F1797" i="11"/>
  <c r="G1797" i="11" s="1"/>
  <c r="C1797" i="11" a="1"/>
  <c r="C1797" i="11" s="1"/>
  <c r="L1797" i="11" s="1"/>
  <c r="C1800" i="11" a="1"/>
  <c r="C1800" i="11" s="1"/>
  <c r="L1800" i="11" s="1"/>
  <c r="F1800" i="11"/>
  <c r="G1800" i="11" s="1"/>
  <c r="F1806" i="11"/>
  <c r="G1806" i="11" s="1"/>
  <c r="C1806" i="11" a="1"/>
  <c r="C1806" i="11" s="1"/>
  <c r="L1806" i="11" s="1"/>
  <c r="F1986" i="11"/>
  <c r="G1986" i="11" s="1"/>
  <c r="C1986" i="11" a="1"/>
  <c r="C1986" i="11" s="1"/>
  <c r="L1986" i="11" s="1"/>
  <c r="F1990" i="11"/>
  <c r="G1990" i="11" s="1"/>
  <c r="C1990" i="11" a="1"/>
  <c r="C1990" i="11" s="1"/>
  <c r="L1990" i="11" s="1"/>
  <c r="F1993" i="11"/>
  <c r="G1993" i="11" s="1"/>
  <c r="C1993" i="11" a="1"/>
  <c r="C1993" i="11" s="1"/>
  <c r="L1993" i="11" s="1"/>
  <c r="F1998" i="11"/>
  <c r="G1998" i="11" s="1"/>
  <c r="C1998" i="11" a="1"/>
  <c r="C1998" i="11" s="1"/>
  <c r="L1998" i="11" s="1"/>
  <c r="C2000" i="11" a="1"/>
  <c r="C2000" i="11" s="1"/>
  <c r="L2000" i="11" s="1"/>
  <c r="F2000" i="11"/>
  <c r="G2000" i="11" s="1"/>
  <c r="F2009" i="11"/>
  <c r="G2009" i="11" s="1"/>
  <c r="C2009" i="11" a="1"/>
  <c r="C2009" i="11" s="1"/>
  <c r="L2009" i="11" s="1"/>
  <c r="F2014" i="11"/>
  <c r="G2014" i="11" s="1"/>
  <c r="C2014" i="11" a="1"/>
  <c r="C2014" i="11" s="1"/>
  <c r="L2014" i="11" s="1"/>
  <c r="F2044" i="11"/>
  <c r="G2044" i="11" s="1"/>
  <c r="C2044" i="11" a="1"/>
  <c r="C2044" i="11" s="1"/>
  <c r="L2044" i="11" s="1"/>
  <c r="F2063" i="11"/>
  <c r="G2063" i="11" s="1"/>
  <c r="C2063" i="11" a="1"/>
  <c r="C2063" i="11" s="1"/>
  <c r="L2063" i="11" s="1"/>
  <c r="F2205" i="11"/>
  <c r="G2205" i="11" s="1"/>
  <c r="C2205" i="11" a="1"/>
  <c r="C2205" i="11" s="1"/>
  <c r="L2205" i="11" s="1"/>
  <c r="C2210" i="11" a="1"/>
  <c r="C2210" i="11" s="1"/>
  <c r="L2210" i="11" s="1"/>
  <c r="F2210" i="11"/>
  <c r="G2210" i="11" s="1"/>
  <c r="C2222" i="11" a="1"/>
  <c r="C2222" i="11" s="1"/>
  <c r="L2222" i="11" s="1"/>
  <c r="F2222" i="11"/>
  <c r="G2222" i="11" s="1"/>
  <c r="F2225" i="11"/>
  <c r="G2225" i="11" s="1"/>
  <c r="C2225" i="11" a="1"/>
  <c r="C2225" i="11" s="1"/>
  <c r="L2225" i="11" s="1"/>
  <c r="C2228" i="11" a="1"/>
  <c r="C2228" i="11" s="1"/>
  <c r="L2228" i="11" s="1"/>
  <c r="F2228" i="11"/>
  <c r="G2228" i="11" s="1"/>
  <c r="C2242" i="11" a="1"/>
  <c r="C2242" i="11" s="1"/>
  <c r="L2242" i="11" s="1"/>
  <c r="F2242" i="11"/>
  <c r="G2242" i="11" s="1"/>
  <c r="F2248" i="11"/>
  <c r="G2248" i="11" s="1"/>
  <c r="C2248" i="11" a="1"/>
  <c r="C2248" i="11" s="1"/>
  <c r="L2248" i="11" s="1"/>
  <c r="F2256" i="11"/>
  <c r="G2256" i="11" s="1"/>
  <c r="C2256" i="11" a="1"/>
  <c r="C2256" i="11" s="1"/>
  <c r="L2256" i="11" s="1"/>
  <c r="F2260" i="11"/>
  <c r="G2260" i="11" s="1"/>
  <c r="C2260" i="11" a="1"/>
  <c r="C2260" i="11" s="1"/>
  <c r="L2260" i="11" s="1"/>
  <c r="F2275" i="11"/>
  <c r="G2275" i="11" s="1"/>
  <c r="C2275" i="11" a="1"/>
  <c r="C2275" i="11" s="1"/>
  <c r="L2275" i="11" s="1"/>
  <c r="F2306" i="11"/>
  <c r="G2306" i="11" s="1"/>
  <c r="C2306" i="11" a="1"/>
  <c r="C2306" i="11" s="1"/>
  <c r="L2306" i="11" s="1"/>
  <c r="C2309" i="11" a="1"/>
  <c r="C2309" i="11" s="1"/>
  <c r="L2309" i="11" s="1"/>
  <c r="F2309" i="11"/>
  <c r="G2309" i="11" s="1"/>
  <c r="F2311" i="11"/>
  <c r="G2311" i="11" s="1"/>
  <c r="C2311" i="11" a="1"/>
  <c r="C2311" i="11" s="1"/>
  <c r="L2311" i="11" s="1"/>
  <c r="C2315" i="11" a="1"/>
  <c r="C2315" i="11" s="1"/>
  <c r="L2315" i="11" s="1"/>
  <c r="F2315" i="11"/>
  <c r="G2315" i="11" s="1"/>
  <c r="F2319" i="11"/>
  <c r="G2319" i="11" s="1"/>
  <c r="C2319" i="11" a="1"/>
  <c r="C2319" i="11" s="1"/>
  <c r="L2319" i="11" s="1"/>
  <c r="C2324" i="11" a="1"/>
  <c r="C2324" i="11" s="1"/>
  <c r="L2324" i="11" s="1"/>
  <c r="F2324" i="11"/>
  <c r="G2324" i="11" s="1"/>
  <c r="C2327" i="11" a="1"/>
  <c r="C2327" i="11" s="1"/>
  <c r="L2327" i="11" s="1"/>
  <c r="F2327" i="11"/>
  <c r="G2327" i="11" s="1"/>
  <c r="C2335" i="11" a="1"/>
  <c r="C2335" i="11" s="1"/>
  <c r="L2335" i="11" s="1"/>
  <c r="F2335" i="11"/>
  <c r="G2335" i="11" s="1"/>
  <c r="C2344" i="11" a="1"/>
  <c r="C2344" i="11" s="1"/>
  <c r="L2344" i="11" s="1"/>
  <c r="F2344" i="11"/>
  <c r="G2344" i="11" s="1"/>
  <c r="C2355" i="11" a="1"/>
  <c r="C2355" i="11" s="1"/>
  <c r="L2355" i="11" s="1"/>
  <c r="F2355" i="11"/>
  <c r="G2355" i="11" s="1"/>
  <c r="C2370" i="11" a="1"/>
  <c r="C2370" i="11" s="1"/>
  <c r="L2370" i="11" s="1"/>
  <c r="F2370" i="11"/>
  <c r="G2370" i="11" s="1"/>
  <c r="C2372" i="11" a="1"/>
  <c r="C2372" i="11" s="1"/>
  <c r="L2372" i="11" s="1"/>
  <c r="F2372" i="11"/>
  <c r="G2372" i="11" s="1"/>
  <c r="C2377" i="11" a="1"/>
  <c r="C2377" i="11" s="1"/>
  <c r="L2377" i="11" s="1"/>
  <c r="F2377" i="11"/>
  <c r="G2377" i="11" s="1"/>
  <c r="F2390" i="11"/>
  <c r="G2390" i="11" s="1"/>
  <c r="C2390" i="11" a="1"/>
  <c r="C2390" i="11" s="1"/>
  <c r="L2390" i="11" s="1"/>
  <c r="F2402" i="11"/>
  <c r="G2402" i="11" s="1"/>
  <c r="C2402" i="11" a="1"/>
  <c r="C2402" i="11" s="1"/>
  <c r="L2402" i="11" s="1"/>
  <c r="F2403" i="11"/>
  <c r="G2403" i="11" s="1"/>
  <c r="C2403" i="11" a="1"/>
  <c r="C2403" i="11" s="1"/>
  <c r="L2403" i="11" s="1"/>
  <c r="C2407" i="11" a="1"/>
  <c r="C2407" i="11" s="1"/>
  <c r="L2407" i="11" s="1"/>
  <c r="F2407" i="11"/>
  <c r="G2407" i="11" s="1"/>
  <c r="C2409" i="11" a="1"/>
  <c r="C2409" i="11" s="1"/>
  <c r="L2409" i="11" s="1"/>
  <c r="F2409" i="11"/>
  <c r="G2409" i="11" s="1"/>
  <c r="F2417" i="11"/>
  <c r="G2417" i="11" s="1"/>
  <c r="C2417" i="11" a="1"/>
  <c r="C2417" i="11" s="1"/>
  <c r="L2417" i="11" s="1"/>
  <c r="F2435" i="11"/>
  <c r="G2435" i="11" s="1"/>
  <c r="C2435" i="11" a="1"/>
  <c r="C2435" i="11" s="1"/>
  <c r="L2435" i="11" s="1"/>
  <c r="F2438" i="11"/>
  <c r="G2438" i="11" s="1"/>
  <c r="C2438" i="11" a="1"/>
  <c r="C2438" i="11" s="1"/>
  <c r="L2438" i="11" s="1"/>
  <c r="F2440" i="11"/>
  <c r="G2440" i="11" s="1"/>
  <c r="C2440" i="11" a="1"/>
  <c r="C2440" i="11" s="1"/>
  <c r="L2440" i="11" s="1"/>
  <c r="C2448" i="11" a="1"/>
  <c r="C2448" i="11" s="1"/>
  <c r="L2448" i="11" s="1"/>
  <c r="F2448" i="11"/>
  <c r="G2448" i="11" s="1"/>
  <c r="F2453" i="11"/>
  <c r="G2453" i="11" s="1"/>
  <c r="C2453" i="11" a="1"/>
  <c r="C2453" i="11" s="1"/>
  <c r="L2453" i="11" s="1"/>
  <c r="C2459" i="11" a="1"/>
  <c r="C2459" i="11" s="1"/>
  <c r="L2459" i="11" s="1"/>
  <c r="F2459" i="11"/>
  <c r="G2459" i="11" s="1"/>
  <c r="F2462" i="11"/>
  <c r="G2462" i="11" s="1"/>
  <c r="C2462" i="11" a="1"/>
  <c r="C2462" i="11" s="1"/>
  <c r="L2462" i="11" s="1"/>
  <c r="F2473" i="11"/>
  <c r="G2473" i="11" s="1"/>
  <c r="C2473" i="11" a="1"/>
  <c r="C2473" i="11" s="1"/>
  <c r="L2473" i="11" s="1"/>
  <c r="F2481" i="11"/>
  <c r="G2481" i="11" s="1"/>
  <c r="C2481" i="11" a="1"/>
  <c r="C2481" i="11" s="1"/>
  <c r="L2481" i="11" s="1"/>
  <c r="F2489" i="11"/>
  <c r="G2489" i="11" s="1"/>
  <c r="C2489" i="11" a="1"/>
  <c r="C2489" i="11" s="1"/>
  <c r="L2489" i="11" s="1"/>
  <c r="F2494" i="11"/>
  <c r="G2494" i="11" s="1"/>
  <c r="C2494" i="11" a="1"/>
  <c r="C2494" i="11" s="1"/>
  <c r="L2494" i="11" s="1"/>
  <c r="F2498" i="11"/>
  <c r="G2498" i="11" s="1"/>
  <c r="C2498" i="11" a="1"/>
  <c r="C2498" i="11" s="1"/>
  <c r="L2498" i="11" s="1"/>
  <c r="F2508" i="11"/>
  <c r="G2508" i="11" s="1"/>
  <c r="C2508" i="11" a="1"/>
  <c r="C2508" i="11" s="1"/>
  <c r="L2508" i="11" s="1"/>
  <c r="F2509" i="11"/>
  <c r="G2509" i="11" s="1"/>
  <c r="C2509" i="11" a="1"/>
  <c r="C2509" i="11" s="1"/>
  <c r="L2509" i="11" s="1"/>
  <c r="F2511" i="11"/>
  <c r="G2511" i="11" s="1"/>
  <c r="C2511" i="11" a="1"/>
  <c r="C2511" i="11" s="1"/>
  <c r="L2511" i="11" s="1"/>
  <c r="F2512" i="11"/>
  <c r="G2512" i="11" s="1"/>
  <c r="C2512" i="11" a="1"/>
  <c r="C2512" i="11" s="1"/>
  <c r="L2512" i="11" s="1"/>
  <c r="F2514" i="11"/>
  <c r="G2514" i="11" s="1"/>
  <c r="C2514" i="11" a="1"/>
  <c r="C2514" i="11" s="1"/>
  <c r="L2514" i="11" s="1"/>
  <c r="F2528" i="11"/>
  <c r="G2528" i="11" s="1"/>
  <c r="C2528" i="11" a="1"/>
  <c r="C2528" i="11" s="1"/>
  <c r="L2528" i="11" s="1"/>
  <c r="F2651" i="11"/>
  <c r="G2651" i="11" s="1"/>
  <c r="C2651" i="11" a="1"/>
  <c r="C2651" i="11" s="1"/>
  <c r="L2651" i="11" s="1"/>
  <c r="F2656" i="11"/>
  <c r="G2656" i="11" s="1"/>
  <c r="C2656" i="11" a="1"/>
  <c r="C2656" i="11" s="1"/>
  <c r="L2656" i="11" s="1"/>
  <c r="C2657" i="11" a="1"/>
  <c r="C2657" i="11" s="1"/>
  <c r="L2657" i="11" s="1"/>
  <c r="F2657" i="11"/>
  <c r="G2657" i="11" s="1"/>
  <c r="F2658" i="11"/>
  <c r="G2658" i="11" s="1"/>
  <c r="C2658" i="11" a="1"/>
  <c r="C2658" i="11" s="1"/>
  <c r="L2658" i="11" s="1"/>
  <c r="C2950" i="11" a="1"/>
  <c r="C2950" i="11" s="1"/>
  <c r="L2950" i="11" s="1"/>
  <c r="F2950" i="11"/>
  <c r="G2950" i="11" s="1"/>
  <c r="F2952" i="11"/>
  <c r="G2952" i="11" s="1"/>
  <c r="C2952" i="11" a="1"/>
  <c r="C2952" i="11" s="1"/>
  <c r="L2952" i="11" s="1"/>
  <c r="C2954" i="11" a="1"/>
  <c r="C2954" i="11" s="1"/>
  <c r="L2954" i="11" s="1"/>
  <c r="F2954" i="11"/>
  <c r="G2954" i="11" s="1"/>
  <c r="C2957" i="11" a="1"/>
  <c r="C2957" i="11" s="1"/>
  <c r="L2957" i="11" s="1"/>
  <c r="F2957" i="11"/>
  <c r="G2957" i="11" s="1"/>
  <c r="F2966" i="11"/>
  <c r="G2966" i="11" s="1"/>
  <c r="C2966" i="11" a="1"/>
  <c r="C2966" i="11" s="1"/>
  <c r="L2966" i="11" s="1"/>
  <c r="F2970" i="11"/>
  <c r="G2970" i="11" s="1"/>
  <c r="C2970" i="11" a="1"/>
  <c r="C2970" i="11" s="1"/>
  <c r="L2970" i="11" s="1"/>
  <c r="C2987" i="11" a="1"/>
  <c r="C2987" i="11" s="1"/>
  <c r="L2987" i="11" s="1"/>
  <c r="F2987" i="11"/>
  <c r="G2987" i="11" s="1"/>
  <c r="C2993" i="11" a="1"/>
  <c r="C2993" i="11" s="1"/>
  <c r="L2993" i="11" s="1"/>
  <c r="F2993" i="11"/>
  <c r="G2993" i="11" s="1"/>
  <c r="C2995" i="11" a="1"/>
  <c r="C2995" i="11" s="1"/>
  <c r="L2995" i="11" s="1"/>
  <c r="F2995" i="11"/>
  <c r="G2995" i="11" s="1"/>
  <c r="F3002" i="11"/>
  <c r="G3002" i="11" s="1"/>
  <c r="C3002" i="11" a="1"/>
  <c r="C3002" i="11" s="1"/>
  <c r="L3002" i="11" s="1"/>
  <c r="F3006" i="11"/>
  <c r="G3006" i="11" s="1"/>
  <c r="C3006" i="11" a="1"/>
  <c r="C3006" i="11" s="1"/>
  <c r="L3006" i="11" s="1"/>
  <c r="C3053" i="11" a="1"/>
  <c r="C3053" i="11" s="1"/>
  <c r="L3053" i="11" s="1"/>
  <c r="F3053" i="11"/>
  <c r="G3053" i="11" s="1"/>
  <c r="C3066" i="11" a="1"/>
  <c r="C3066" i="11" s="1"/>
  <c r="L3066" i="11" s="1"/>
  <c r="F3066" i="11"/>
  <c r="G3066" i="11" s="1"/>
  <c r="C3085" i="11" a="1"/>
  <c r="C3085" i="11" s="1"/>
  <c r="L3085" i="11" s="1"/>
  <c r="F3085" i="11"/>
  <c r="G3085" i="11" s="1"/>
  <c r="C3091" i="11" a="1"/>
  <c r="C3091" i="11" s="1"/>
  <c r="L3091" i="11" s="1"/>
  <c r="F3091" i="11"/>
  <c r="G3091" i="11" s="1"/>
  <c r="C3096" i="11" a="1"/>
  <c r="C3096" i="11" s="1"/>
  <c r="L3096" i="11" s="1"/>
  <c r="F3096" i="11"/>
  <c r="G3096" i="11" s="1"/>
  <c r="C3113" i="11" a="1"/>
  <c r="C3113" i="11" s="1"/>
  <c r="L3113" i="11" s="1"/>
  <c r="F3113" i="11"/>
  <c r="G3113" i="11" s="1"/>
  <c r="F3229" i="11"/>
  <c r="G3229" i="11" s="1"/>
  <c r="C3229" i="11" a="1"/>
  <c r="C3229" i="11" s="1"/>
  <c r="L3229" i="11" s="1"/>
  <c r="C3273" i="11" a="1"/>
  <c r="C3273" i="11" s="1"/>
  <c r="L3273" i="11" s="1"/>
  <c r="F3273" i="11"/>
  <c r="G3273" i="11" s="1"/>
  <c r="F3289" i="11"/>
  <c r="G3289" i="11" s="1"/>
  <c r="C3289" i="11" a="1"/>
  <c r="C3289" i="11" s="1"/>
  <c r="L3289" i="11" s="1"/>
  <c r="C3299" i="11" a="1"/>
  <c r="C3299" i="11" s="1"/>
  <c r="L3299" i="11" s="1"/>
  <c r="F3299" i="11"/>
  <c r="G3299" i="11" s="1"/>
  <c r="C3306" i="11" a="1"/>
  <c r="C3306" i="11" s="1"/>
  <c r="L3306" i="11" s="1"/>
  <c r="F3306" i="11"/>
  <c r="G3306" i="11" s="1"/>
  <c r="C3309" i="11" a="1"/>
  <c r="C3309" i="11" s="1"/>
  <c r="L3309" i="11" s="1"/>
  <c r="F3309" i="11"/>
  <c r="G3309" i="11" s="1"/>
  <c r="C3321" i="11" a="1"/>
  <c r="C3321" i="11" s="1"/>
  <c r="L3321" i="11" s="1"/>
  <c r="F3321" i="11"/>
  <c r="G3321" i="11" s="1"/>
  <c r="F3334" i="11"/>
  <c r="G3334" i="11" s="1"/>
  <c r="C3334" i="11" a="1"/>
  <c r="C3334" i="11" s="1"/>
  <c r="L3334" i="11" s="1"/>
  <c r="F3336" i="11"/>
  <c r="G3336" i="11" s="1"/>
  <c r="C3336" i="11" a="1"/>
  <c r="C3336" i="11" s="1"/>
  <c r="L3336" i="11" s="1"/>
  <c r="C3338" i="11" a="1"/>
  <c r="C3338" i="11" s="1"/>
  <c r="L3338" i="11" s="1"/>
  <c r="F3338" i="11"/>
  <c r="G3338" i="11" s="1"/>
  <c r="C3339" i="11" a="1"/>
  <c r="C3339" i="11" s="1"/>
  <c r="L3339" i="11" s="1"/>
  <c r="F3339" i="11"/>
  <c r="G3339" i="11" s="1"/>
  <c r="C3343" i="11" a="1"/>
  <c r="C3343" i="11" s="1"/>
  <c r="L3343" i="11" s="1"/>
  <c r="F3343" i="11"/>
  <c r="G3343" i="11" s="1"/>
  <c r="C3348" i="11" a="1"/>
  <c r="C3348" i="11" s="1"/>
  <c r="L3348" i="11" s="1"/>
  <c r="F3348" i="11"/>
  <c r="G3348" i="11" s="1"/>
  <c r="F3353" i="11"/>
  <c r="G3353" i="11" s="1"/>
  <c r="C3353" i="11" a="1"/>
  <c r="C3353" i="11" s="1"/>
  <c r="L3353" i="11" s="1"/>
  <c r="F3361" i="11"/>
  <c r="G3361" i="11" s="1"/>
  <c r="C3361" i="11" a="1"/>
  <c r="C3361" i="11" s="1"/>
  <c r="L3361" i="11" s="1"/>
  <c r="C3383" i="11" a="1"/>
  <c r="C3383" i="11" s="1"/>
  <c r="L3383" i="11" s="1"/>
  <c r="F3383" i="11"/>
  <c r="G3383" i="11" s="1"/>
  <c r="C3387" i="11" a="1"/>
  <c r="C3387" i="11" s="1"/>
  <c r="L3387" i="11" s="1"/>
  <c r="F3387" i="11"/>
  <c r="G3387" i="11" s="1"/>
  <c r="C3398" i="11" a="1"/>
  <c r="C3398" i="11" s="1"/>
  <c r="L3398" i="11" s="1"/>
  <c r="F3398" i="11"/>
  <c r="G3398" i="11" s="1"/>
  <c r="C3796" i="11" a="1"/>
  <c r="C3796" i="11" s="1"/>
  <c r="L3796" i="11" s="1"/>
  <c r="F3796" i="11"/>
  <c r="G3796" i="11" s="1"/>
  <c r="F3807" i="11"/>
  <c r="G3807" i="11" s="1"/>
  <c r="C3807" i="11" a="1"/>
  <c r="C3807" i="11" s="1"/>
  <c r="L3807" i="11" s="1"/>
  <c r="F3815" i="11"/>
  <c r="G3815" i="11" s="1"/>
  <c r="C3815" i="11" a="1"/>
  <c r="C3815" i="11" s="1"/>
  <c r="L3815" i="11" s="1"/>
  <c r="C3820" i="11" a="1"/>
  <c r="C3820" i="11" s="1"/>
  <c r="L3820" i="11" s="1"/>
  <c r="F3820" i="11"/>
  <c r="G3820" i="11" s="1"/>
  <c r="C3826" i="11" a="1"/>
  <c r="C3826" i="11" s="1"/>
  <c r="L3826" i="11" s="1"/>
  <c r="F3826" i="11"/>
  <c r="G3826" i="11" s="1"/>
  <c r="C3830" i="11" a="1"/>
  <c r="C3830" i="11" s="1"/>
  <c r="L3830" i="11" s="1"/>
  <c r="F3830" i="11"/>
  <c r="G3830" i="11" s="1"/>
  <c r="C3845" i="11" a="1"/>
  <c r="C3845" i="11" s="1"/>
  <c r="L3845" i="11" s="1"/>
  <c r="F3845" i="11"/>
  <c r="G3845" i="11" s="1"/>
  <c r="F3848" i="11"/>
  <c r="G3848" i="11" s="1"/>
  <c r="C3848" i="11" a="1"/>
  <c r="C3848" i="11" s="1"/>
  <c r="L3848" i="11" s="1"/>
  <c r="C3855" i="11" a="1"/>
  <c r="C3855" i="11" s="1"/>
  <c r="L3855" i="11" s="1"/>
  <c r="F3855" i="11"/>
  <c r="G3855" i="11" s="1"/>
  <c r="F3858" i="11"/>
  <c r="G3858" i="11" s="1"/>
  <c r="C3858" i="11" a="1"/>
  <c r="C3858" i="11" s="1"/>
  <c r="L3858" i="11" s="1"/>
  <c r="F3861" i="11"/>
  <c r="G3861" i="11" s="1"/>
  <c r="C3861" i="11" a="1"/>
  <c r="C3861" i="11" s="1"/>
  <c r="L3861" i="11" s="1"/>
  <c r="C3871" i="11" a="1"/>
  <c r="C3871" i="11" s="1"/>
  <c r="L3871" i="11" s="1"/>
  <c r="F3871" i="11"/>
  <c r="G3871" i="11" s="1"/>
  <c r="C3875" i="11" a="1"/>
  <c r="C3875" i="11" s="1"/>
  <c r="L3875" i="11" s="1"/>
  <c r="F3875" i="11"/>
  <c r="G3875" i="11" s="1"/>
  <c r="C3886" i="11" a="1"/>
  <c r="C3886" i="11" s="1"/>
  <c r="L3886" i="11" s="1"/>
  <c r="F3886" i="11"/>
  <c r="G3886" i="11" s="1"/>
  <c r="C3891" i="11" a="1"/>
  <c r="C3891" i="11" s="1"/>
  <c r="L3891" i="11" s="1"/>
  <c r="F3891" i="11"/>
  <c r="G3891" i="11" s="1"/>
  <c r="F3892" i="11"/>
  <c r="G3892" i="11" s="1"/>
  <c r="C3892" i="11" a="1"/>
  <c r="C3892" i="11" s="1"/>
  <c r="L3892" i="11" s="1"/>
  <c r="C3902" i="11" a="1"/>
  <c r="C3902" i="11" s="1"/>
  <c r="L3902" i="11" s="1"/>
  <c r="F3902" i="11"/>
  <c r="G3902" i="11" s="1"/>
  <c r="C3917" i="11" a="1"/>
  <c r="C3917" i="11" s="1"/>
  <c r="L3917" i="11" s="1"/>
  <c r="F3917" i="11"/>
  <c r="G3917" i="11" s="1"/>
  <c r="C3926" i="11" a="1"/>
  <c r="C3926" i="11" s="1"/>
  <c r="L3926" i="11" s="1"/>
  <c r="F3926" i="11"/>
  <c r="G3926" i="11" s="1"/>
  <c r="F3932" i="11"/>
  <c r="G3932" i="11" s="1"/>
  <c r="C3932" i="11" a="1"/>
  <c r="C3932" i="11" s="1"/>
  <c r="L3932" i="11" s="1"/>
  <c r="C3935" i="11" a="1"/>
  <c r="C3935" i="11" s="1"/>
  <c r="L3935" i="11" s="1"/>
  <c r="F3935" i="11"/>
  <c r="G3935" i="11" s="1"/>
  <c r="C3951" i="11" a="1"/>
  <c r="C3951" i="11" s="1"/>
  <c r="L3951" i="11" s="1"/>
  <c r="F3951" i="11"/>
  <c r="G3951" i="11" s="1"/>
  <c r="F3954" i="11"/>
  <c r="G3954" i="11" s="1"/>
  <c r="C3954" i="11" a="1"/>
  <c r="C3954" i="11" s="1"/>
  <c r="L3954" i="11" s="1"/>
  <c r="C3962" i="11" a="1"/>
  <c r="C3962" i="11" s="1"/>
  <c r="L3962" i="11" s="1"/>
  <c r="F3962" i="11"/>
  <c r="G3962" i="11" s="1"/>
  <c r="F3967" i="11"/>
  <c r="G3967" i="11" s="1"/>
  <c r="C3967" i="11" a="1"/>
  <c r="C3967" i="11" s="1"/>
  <c r="L3967" i="11" s="1"/>
  <c r="F3968" i="11"/>
  <c r="G3968" i="11" s="1"/>
  <c r="C3968" i="11" a="1"/>
  <c r="C3968" i="11" s="1"/>
  <c r="L3968" i="11" s="1"/>
  <c r="C3978" i="11" a="1"/>
  <c r="C3978" i="11" s="1"/>
  <c r="L3978" i="11" s="1"/>
  <c r="F3978" i="11"/>
  <c r="G3978" i="11" s="1"/>
  <c r="F4016" i="11"/>
  <c r="G4016" i="11" s="1"/>
  <c r="C4016" i="11" a="1"/>
  <c r="C4016" i="11" s="1"/>
  <c r="L4016" i="11" s="1"/>
  <c r="C4028" i="11" a="1"/>
  <c r="C4028" i="11" s="1"/>
  <c r="L4028" i="11" s="1"/>
  <c r="F4028" i="11"/>
  <c r="G4028" i="11" s="1"/>
  <c r="C4036" i="11" a="1"/>
  <c r="C4036" i="11" s="1"/>
  <c r="L4036" i="11" s="1"/>
  <c r="F4036" i="11"/>
  <c r="G4036" i="11" s="1"/>
  <c r="C4045" i="11" a="1"/>
  <c r="C4045" i="11" s="1"/>
  <c r="L4045" i="11" s="1"/>
  <c r="F4045" i="11"/>
  <c r="G4045" i="11" s="1"/>
  <c r="C4046" i="11" a="1"/>
  <c r="C4046" i="11" s="1"/>
  <c r="L4046" i="11" s="1"/>
  <c r="F4046" i="11"/>
  <c r="G4046" i="11" s="1"/>
  <c r="C4051" i="11" a="1"/>
  <c r="C4051" i="11" s="1"/>
  <c r="L4051" i="11" s="1"/>
  <c r="F4051" i="11"/>
  <c r="G4051" i="11" s="1"/>
  <c r="C4057" i="11" a="1"/>
  <c r="C4057" i="11" s="1"/>
  <c r="L4057" i="11" s="1"/>
  <c r="F4057" i="11"/>
  <c r="G4057" i="11" s="1"/>
  <c r="F4061" i="11"/>
  <c r="G4061" i="11" s="1"/>
  <c r="C4061" i="11" a="1"/>
  <c r="C4061" i="11" s="1"/>
  <c r="L4061" i="11" s="1"/>
  <c r="F4101" i="11"/>
  <c r="G4101" i="11" s="1"/>
  <c r="C4101" i="11" a="1"/>
  <c r="C4101" i="11" s="1"/>
  <c r="L4101" i="11" s="1"/>
  <c r="F4105" i="11"/>
  <c r="G4105" i="11" s="1"/>
  <c r="C4105" i="11" a="1"/>
  <c r="C4105" i="11" s="1"/>
  <c r="L4105" i="11" s="1"/>
  <c r="F4114" i="11"/>
  <c r="G4114" i="11" s="1"/>
  <c r="C4114" i="11" a="1"/>
  <c r="C4114" i="11" s="1"/>
  <c r="L4114" i="11" s="1"/>
  <c r="F4129" i="11"/>
  <c r="G4129" i="11" s="1"/>
  <c r="C4129" i="11" a="1"/>
  <c r="C4129" i="11" s="1"/>
  <c r="L4129" i="11" s="1"/>
  <c r="F4183" i="11"/>
  <c r="G4183" i="11" s="1"/>
  <c r="C4183" i="11" a="1"/>
  <c r="C4183" i="11" s="1"/>
  <c r="L4183" i="11" s="1"/>
  <c r="F4186" i="11"/>
  <c r="G4186" i="11" s="1"/>
  <c r="C4186" i="11" a="1"/>
  <c r="C4186" i="11" s="1"/>
  <c r="L4186" i="11" s="1"/>
  <c r="F4188" i="11"/>
  <c r="G4188" i="11" s="1"/>
  <c r="C4188" i="11" a="1"/>
  <c r="C4188" i="11" s="1"/>
  <c r="L4188" i="11" s="1"/>
  <c r="F4191" i="11"/>
  <c r="G4191" i="11" s="1"/>
  <c r="C4191" i="11" a="1"/>
  <c r="C4191" i="11" s="1"/>
  <c r="L4191" i="11" s="1"/>
  <c r="F4201" i="11"/>
  <c r="G4201" i="11" s="1"/>
  <c r="C4201" i="11" a="1"/>
  <c r="C4201" i="11" s="1"/>
  <c r="L4201" i="11" s="1"/>
  <c r="F4204" i="11"/>
  <c r="G4204" i="11" s="1"/>
  <c r="C4204" i="11" a="1"/>
  <c r="C4204" i="11" s="1"/>
  <c r="L4204" i="11" s="1"/>
  <c r="F4207" i="11"/>
  <c r="G4207" i="11" s="1"/>
  <c r="C4207" i="11" a="1"/>
  <c r="C4207" i="11" s="1"/>
  <c r="L4207" i="11" s="1"/>
  <c r="F4211" i="11"/>
  <c r="G4211" i="11" s="1"/>
  <c r="C4211" i="11" a="1"/>
  <c r="C4211" i="11" s="1"/>
  <c r="L4211" i="11" s="1"/>
  <c r="C4232" i="11" a="1"/>
  <c r="C4232" i="11" s="1"/>
  <c r="L4232" i="11" s="1"/>
  <c r="F4232" i="11"/>
  <c r="G4232" i="11" s="1"/>
  <c r="F4240" i="11"/>
  <c r="G4240" i="11" s="1"/>
  <c r="C4240" i="11" a="1"/>
  <c r="C4240" i="11" s="1"/>
  <c r="L4240" i="11" s="1"/>
  <c r="F4243" i="11"/>
  <c r="G4243" i="11" s="1"/>
  <c r="C4243" i="11" a="1"/>
  <c r="C4243" i="11" s="1"/>
  <c r="L4243" i="11" s="1"/>
  <c r="F4261" i="11"/>
  <c r="G4261" i="11" s="1"/>
  <c r="C4261" i="11" a="1"/>
  <c r="C4261" i="11" s="1"/>
  <c r="L4261" i="11" s="1"/>
  <c r="C4264" i="11" a="1"/>
  <c r="C4264" i="11" s="1"/>
  <c r="L4264" i="11" s="1"/>
  <c r="F4264" i="11"/>
  <c r="G4264" i="11" s="1"/>
  <c r="C4270" i="11" a="1"/>
  <c r="C4270" i="11" s="1"/>
  <c r="L4270" i="11" s="1"/>
  <c r="F4270" i="11"/>
  <c r="G4270" i="11" s="1"/>
  <c r="F4271" i="11"/>
  <c r="G4271" i="11" s="1"/>
  <c r="C4271" i="11" a="1"/>
  <c r="C4271" i="11" s="1"/>
  <c r="L4271" i="11" s="1"/>
  <c r="F4278" i="11"/>
  <c r="G4278" i="11" s="1"/>
  <c r="C4278" i="11" a="1"/>
  <c r="C4278" i="11" s="1"/>
  <c r="L4278" i="11" s="1"/>
  <c r="F4281" i="11"/>
  <c r="G4281" i="11" s="1"/>
  <c r="C4281" i="11" a="1"/>
  <c r="C4281" i="11" s="1"/>
  <c r="L4281" i="11" s="1"/>
  <c r="F4563" i="11"/>
  <c r="G4563" i="11" s="1"/>
  <c r="C4563" i="11" a="1"/>
  <c r="C4563" i="11" s="1"/>
  <c r="L4563" i="11" s="1"/>
  <c r="C4567" i="11" a="1"/>
  <c r="C4567" i="11" s="1"/>
  <c r="L4567" i="11" s="1"/>
  <c r="F4567" i="11"/>
  <c r="G4567" i="11" s="1"/>
  <c r="C4571" i="11" a="1"/>
  <c r="C4571" i="11" s="1"/>
  <c r="L4571" i="11" s="1"/>
  <c r="F4571" i="11"/>
  <c r="G4571" i="11" s="1"/>
  <c r="F4577" i="11"/>
  <c r="G4577" i="11" s="1"/>
  <c r="C4577" i="11" a="1"/>
  <c r="C4577" i="11" s="1"/>
  <c r="L4577" i="11" s="1"/>
  <c r="C4591" i="11" a="1"/>
  <c r="C4591" i="11" s="1"/>
  <c r="L4591" i="11" s="1"/>
  <c r="F4591" i="11"/>
  <c r="G4591" i="11" s="1"/>
  <c r="F4593" i="11"/>
  <c r="G4593" i="11" s="1"/>
  <c r="C4593" i="11" a="1"/>
  <c r="C4593" i="11" s="1"/>
  <c r="L4593" i="11" s="1"/>
  <c r="F4646" i="11"/>
  <c r="G4646" i="11" s="1"/>
  <c r="C4646" i="11" a="1"/>
  <c r="C4646" i="11" s="1"/>
  <c r="L4646" i="11" s="1"/>
  <c r="F4660" i="11"/>
  <c r="G4660" i="11" s="1"/>
  <c r="C4660" i="11" a="1"/>
  <c r="C4660" i="11" s="1"/>
  <c r="L4660" i="11" s="1"/>
  <c r="F4672" i="11"/>
  <c r="G4672" i="11" s="1"/>
  <c r="C4672" i="11" a="1"/>
  <c r="C4672" i="11" s="1"/>
  <c r="L4672" i="11" s="1"/>
  <c r="F4675" i="11"/>
  <c r="G4675" i="11" s="1"/>
  <c r="C4675" i="11" a="1"/>
  <c r="C4675" i="11" s="1"/>
  <c r="L4675" i="11" s="1"/>
  <c r="F4678" i="11"/>
  <c r="G4678" i="11" s="1"/>
  <c r="C4678" i="11" a="1"/>
  <c r="C4678" i="11" s="1"/>
  <c r="L4678" i="11" s="1"/>
  <c r="C4679" i="11" a="1"/>
  <c r="C4679" i="11" s="1"/>
  <c r="L4679" i="11" s="1"/>
  <c r="F4679" i="11"/>
  <c r="G4679" i="11" s="1"/>
  <c r="C4685" i="11" a="1"/>
  <c r="C4685" i="11" s="1"/>
  <c r="L4685" i="11" s="1"/>
  <c r="F4685" i="11"/>
  <c r="G4685" i="11" s="1"/>
  <c r="C4702" i="11" a="1"/>
  <c r="C4702" i="11" s="1"/>
  <c r="L4702" i="11" s="1"/>
  <c r="F4702" i="11"/>
  <c r="G4702" i="11" s="1"/>
  <c r="F4713" i="11"/>
  <c r="G4713" i="11" s="1"/>
  <c r="C4713" i="11" a="1"/>
  <c r="C4713" i="11" s="1"/>
  <c r="L4713" i="11" s="1"/>
  <c r="F4737" i="11"/>
  <c r="G4737" i="11" s="1"/>
  <c r="C4737" i="11" a="1"/>
  <c r="C4737" i="11" s="1"/>
  <c r="L4737" i="11" s="1"/>
  <c r="F4749" i="11"/>
  <c r="G4749" i="11" s="1"/>
  <c r="C4749" i="11" a="1"/>
  <c r="C4749" i="11" s="1"/>
  <c r="L4749" i="11" s="1"/>
  <c r="C4762" i="11" a="1"/>
  <c r="C4762" i="11" s="1"/>
  <c r="L4762" i="11" s="1"/>
  <c r="F4762" i="11"/>
  <c r="G4762" i="11" s="1"/>
  <c r="C4773" i="11" a="1"/>
  <c r="C4773" i="11" s="1"/>
  <c r="L4773" i="11" s="1"/>
  <c r="F4773" i="11"/>
  <c r="G4773" i="11" s="1"/>
  <c r="C4775" i="11" a="1"/>
  <c r="C4775" i="11" s="1"/>
  <c r="L4775" i="11" s="1"/>
  <c r="F4775" i="11"/>
  <c r="G4775" i="11" s="1"/>
  <c r="C4777" i="11" a="1"/>
  <c r="C4777" i="11" s="1"/>
  <c r="L4777" i="11" s="1"/>
  <c r="F4777" i="11"/>
  <c r="G4777" i="11" s="1"/>
  <c r="C4785" i="11" a="1"/>
  <c r="C4785" i="11" s="1"/>
  <c r="L4785" i="11" s="1"/>
  <c r="F4785" i="11"/>
  <c r="G4785" i="11" s="1"/>
  <c r="F4813" i="11"/>
  <c r="G4813" i="11" s="1"/>
  <c r="C4813" i="11" a="1"/>
  <c r="C4813" i="11" s="1"/>
  <c r="L4813" i="11" s="1"/>
  <c r="F4826" i="11"/>
  <c r="G4826" i="11" s="1"/>
  <c r="C4826" i="11" a="1"/>
  <c r="C4826" i="11" s="1"/>
  <c r="L4826" i="11" s="1"/>
  <c r="C4841" i="11" a="1"/>
  <c r="C4841" i="11" s="1"/>
  <c r="L4841" i="11" s="1"/>
  <c r="F4841" i="11"/>
  <c r="G4841" i="11" s="1"/>
  <c r="F4844" i="11"/>
  <c r="G4844" i="11" s="1"/>
  <c r="C4844" i="11" a="1"/>
  <c r="C4844" i="11" s="1"/>
  <c r="L4844" i="11" s="1"/>
  <c r="F4853" i="11"/>
  <c r="G4853" i="11" s="1"/>
  <c r="C4853" i="11" a="1"/>
  <c r="C4853" i="11" s="1"/>
  <c r="L4853" i="11" s="1"/>
  <c r="F4855" i="11"/>
  <c r="G4855" i="11" s="1"/>
  <c r="C4855" i="11" a="1"/>
  <c r="C4855" i="11" s="1"/>
  <c r="L4855" i="11" s="1"/>
  <c r="F4874" i="11"/>
  <c r="G4874" i="11" s="1"/>
  <c r="C4874" i="11" a="1"/>
  <c r="C4874" i="11" s="1"/>
  <c r="L4874" i="11" s="1"/>
  <c r="F4880" i="11"/>
  <c r="G4880" i="11" s="1"/>
  <c r="C4880" i="11" a="1"/>
  <c r="C4880" i="11" s="1"/>
  <c r="L4880" i="11" s="1"/>
  <c r="F4884" i="11"/>
  <c r="G4884" i="11" s="1"/>
  <c r="C4884" i="11" a="1"/>
  <c r="C4884" i="11" s="1"/>
  <c r="L4884" i="11" s="1"/>
  <c r="F4886" i="11"/>
  <c r="G4886" i="11" s="1"/>
  <c r="C4886" i="11" a="1"/>
  <c r="C4886" i="11" s="1"/>
  <c r="L4886" i="11" s="1"/>
  <c r="C4896" i="11" a="1"/>
  <c r="C4896" i="11" s="1"/>
  <c r="L4896" i="11" s="1"/>
  <c r="F4896" i="11"/>
  <c r="G4896" i="11" s="1"/>
  <c r="C4901" i="11" a="1"/>
  <c r="C4901" i="11" s="1"/>
  <c r="L4901" i="11" s="1"/>
  <c r="F4901" i="11"/>
  <c r="G4901" i="11" s="1"/>
  <c r="F4918" i="11"/>
  <c r="G4918" i="11" s="1"/>
  <c r="C4918" i="11" a="1"/>
  <c r="C4918" i="11" s="1"/>
  <c r="L4918" i="11" s="1"/>
  <c r="F4937" i="11"/>
  <c r="G4937" i="11" s="1"/>
  <c r="C4937" i="11" a="1"/>
  <c r="C4937" i="11" s="1"/>
  <c r="L4937" i="11" s="1"/>
  <c r="C4949" i="11" a="1"/>
  <c r="C4949" i="11" s="1"/>
  <c r="L4949" i="11" s="1"/>
  <c r="F4949" i="11"/>
  <c r="G4949" i="11" s="1"/>
  <c r="C4982" i="11" a="1"/>
  <c r="C4982" i="11" s="1"/>
  <c r="L4982" i="11" s="1"/>
  <c r="F4982" i="11"/>
  <c r="G4982" i="11" s="1"/>
  <c r="F4988" i="11"/>
  <c r="G4988" i="11" s="1"/>
  <c r="C4988" i="11" a="1"/>
  <c r="C4988" i="11" s="1"/>
  <c r="L4988" i="11" s="1"/>
  <c r="F14" i="11"/>
  <c r="G14" i="11" s="1"/>
  <c r="C14" i="11" a="1"/>
  <c r="C14" i="11" s="1"/>
  <c r="L14" i="11" s="1"/>
  <c r="F20" i="11"/>
  <c r="G20" i="11" s="1"/>
  <c r="C20" i="11" a="1"/>
  <c r="C20" i="11" s="1"/>
  <c r="L20" i="11" s="1"/>
  <c r="F54" i="11"/>
  <c r="G54" i="11" s="1"/>
  <c r="C54" i="11" a="1"/>
  <c r="C54" i="11" s="1"/>
  <c r="L54" i="11" s="1"/>
  <c r="C56" i="11" a="1"/>
  <c r="C56" i="11" s="1"/>
  <c r="L56" i="11" s="1"/>
  <c r="F56" i="11"/>
  <c r="G56" i="11" s="1"/>
  <c r="C58" i="11" a="1"/>
  <c r="C58" i="11" s="1"/>
  <c r="L58" i="11" s="1"/>
  <c r="F58" i="11"/>
  <c r="G58" i="11" s="1"/>
  <c r="C65" i="11" a="1"/>
  <c r="C65" i="11" s="1"/>
  <c r="L65" i="11" s="1"/>
  <c r="F65" i="11"/>
  <c r="G65" i="11" s="1"/>
  <c r="F84" i="11"/>
  <c r="G84" i="11" s="1"/>
  <c r="C84" i="11" a="1"/>
  <c r="C84" i="11" s="1"/>
  <c r="L84" i="11" s="1"/>
  <c r="C89" i="11" a="1"/>
  <c r="C89" i="11" s="1"/>
  <c r="L89" i="11" s="1"/>
  <c r="F89" i="11"/>
  <c r="G89" i="11" s="1"/>
  <c r="C92" i="11" a="1"/>
  <c r="C92" i="11" s="1"/>
  <c r="L92" i="11" s="1"/>
  <c r="F92" i="11"/>
  <c r="G92" i="11" s="1"/>
  <c r="F98" i="11"/>
  <c r="G98" i="11" s="1"/>
  <c r="C98" i="11" a="1"/>
  <c r="C98" i="11" s="1"/>
  <c r="L98" i="11" s="1"/>
  <c r="F100" i="11"/>
  <c r="G100" i="11" s="1"/>
  <c r="C100" i="11" a="1"/>
  <c r="C100" i="11" s="1"/>
  <c r="L100" i="11" s="1"/>
  <c r="F105" i="11"/>
  <c r="G105" i="11" s="1"/>
  <c r="C105" i="11" a="1"/>
  <c r="C105" i="11" s="1"/>
  <c r="L105" i="11" s="1"/>
  <c r="F109" i="11"/>
  <c r="G109" i="11" s="1"/>
  <c r="C109" i="11" a="1"/>
  <c r="C109" i="11" s="1"/>
  <c r="L109" i="11" s="1"/>
  <c r="F114" i="11"/>
  <c r="G114" i="11" s="1"/>
  <c r="C114" i="11" a="1"/>
  <c r="C114" i="11" s="1"/>
  <c r="L114" i="11" s="1"/>
  <c r="F121" i="11"/>
  <c r="G121" i="11" s="1"/>
  <c r="C121" i="11" a="1"/>
  <c r="C121" i="11" s="1"/>
  <c r="L121" i="11" s="1"/>
  <c r="F127" i="11"/>
  <c r="G127" i="11" s="1"/>
  <c r="C127" i="11" a="1"/>
  <c r="C127" i="11" s="1"/>
  <c r="L127" i="11" s="1"/>
  <c r="F143" i="11"/>
  <c r="G143" i="11" s="1"/>
  <c r="C143" i="11" a="1"/>
  <c r="C143" i="11" s="1"/>
  <c r="L143" i="11" s="1"/>
  <c r="F147" i="11"/>
  <c r="G147" i="11" s="1"/>
  <c r="C147" i="11" a="1"/>
  <c r="C147" i="11" s="1"/>
  <c r="L147" i="11" s="1"/>
  <c r="F150" i="11"/>
  <c r="G150" i="11" s="1"/>
  <c r="C150" i="11" a="1"/>
  <c r="C150" i="11" s="1"/>
  <c r="L150" i="11" s="1"/>
  <c r="C156" i="11" a="1"/>
  <c r="C156" i="11" s="1"/>
  <c r="L156" i="11" s="1"/>
  <c r="F156" i="11"/>
  <c r="G156" i="11" s="1"/>
  <c r="F187" i="11"/>
  <c r="G187" i="11" s="1"/>
  <c r="C187" i="11" a="1"/>
  <c r="C187" i="11" s="1"/>
  <c r="L187" i="11" s="1"/>
  <c r="F189" i="11"/>
  <c r="G189" i="11" s="1"/>
  <c r="C189" i="11" a="1"/>
  <c r="C189" i="11" s="1"/>
  <c r="L189" i="11" s="1"/>
  <c r="C205" i="11" a="1"/>
  <c r="C205" i="11" s="1"/>
  <c r="L205" i="11" s="1"/>
  <c r="F205" i="11"/>
  <c r="G205" i="11" s="1"/>
  <c r="C210" i="11" a="1"/>
  <c r="C210" i="11" s="1"/>
  <c r="L210" i="11" s="1"/>
  <c r="F210" i="11"/>
  <c r="G210" i="11" s="1"/>
  <c r="C215" i="11" a="1"/>
  <c r="C215" i="11" s="1"/>
  <c r="L215" i="11" s="1"/>
  <c r="F215" i="11"/>
  <c r="G215" i="11" s="1"/>
  <c r="F221" i="11"/>
  <c r="G221" i="11" s="1"/>
  <c r="C221" i="11" a="1"/>
  <c r="C221" i="11" s="1"/>
  <c r="L221" i="11" s="1"/>
  <c r="F225" i="11"/>
  <c r="G225" i="11" s="1"/>
  <c r="C225" i="11" a="1"/>
  <c r="C225" i="11" s="1"/>
  <c r="L225" i="11" s="1"/>
  <c r="F227" i="11"/>
  <c r="G227" i="11" s="1"/>
  <c r="C227" i="11" a="1"/>
  <c r="C227" i="11" s="1"/>
  <c r="L227" i="11" s="1"/>
  <c r="F302" i="11"/>
  <c r="G302" i="11" s="1"/>
  <c r="C302" i="11" a="1"/>
  <c r="C302" i="11" s="1"/>
  <c r="L302" i="11" s="1"/>
  <c r="F303" i="11"/>
  <c r="G303" i="11" s="1"/>
  <c r="C303" i="11" a="1"/>
  <c r="C303" i="11" s="1"/>
  <c r="L303" i="11" s="1"/>
  <c r="F314" i="11"/>
  <c r="G314" i="11" s="1"/>
  <c r="C314" i="11" a="1"/>
  <c r="C314" i="11" s="1"/>
  <c r="L314" i="11" s="1"/>
  <c r="C322" i="11" a="1"/>
  <c r="C322" i="11" s="1"/>
  <c r="L322" i="11" s="1"/>
  <c r="F322" i="11"/>
  <c r="G322" i="11" s="1"/>
  <c r="C334" i="11" a="1"/>
  <c r="C334" i="11" s="1"/>
  <c r="L334" i="11" s="1"/>
  <c r="F334" i="11"/>
  <c r="G334" i="11" s="1"/>
  <c r="F378" i="11"/>
  <c r="G378" i="11" s="1"/>
  <c r="C378" i="11" a="1"/>
  <c r="C378" i="11" s="1"/>
  <c r="L378" i="11" s="1"/>
  <c r="C381" i="11" a="1"/>
  <c r="C381" i="11" s="1"/>
  <c r="L381" i="11" s="1"/>
  <c r="F381" i="11"/>
  <c r="G381" i="11" s="1"/>
  <c r="F388" i="11"/>
  <c r="G388" i="11" s="1"/>
  <c r="C388" i="11" a="1"/>
  <c r="C388" i="11" s="1"/>
  <c r="L388" i="11" s="1"/>
  <c r="C392" i="11" a="1"/>
  <c r="C392" i="11" s="1"/>
  <c r="L392" i="11" s="1"/>
  <c r="F392" i="11"/>
  <c r="G392" i="11" s="1"/>
  <c r="C395" i="11" a="1"/>
  <c r="C395" i="11" s="1"/>
  <c r="L395" i="11" s="1"/>
  <c r="F395" i="11"/>
  <c r="G395" i="11" s="1"/>
  <c r="C413" i="11" a="1"/>
  <c r="C413" i="11" s="1"/>
  <c r="L413" i="11" s="1"/>
  <c r="F413" i="11"/>
  <c r="G413" i="11" s="1"/>
  <c r="C415" i="11" a="1"/>
  <c r="C415" i="11" s="1"/>
  <c r="L415" i="11" s="1"/>
  <c r="F415" i="11"/>
  <c r="G415" i="11" s="1"/>
  <c r="F418" i="11"/>
  <c r="G418" i="11" s="1"/>
  <c r="C418" i="11" a="1"/>
  <c r="C418" i="11" s="1"/>
  <c r="L418" i="11" s="1"/>
  <c r="C429" i="11" a="1"/>
  <c r="C429" i="11" s="1"/>
  <c r="L429" i="11" s="1"/>
  <c r="F429" i="11"/>
  <c r="G429" i="11" s="1"/>
  <c r="C434" i="11" a="1"/>
  <c r="C434" i="11" s="1"/>
  <c r="L434" i="11" s="1"/>
  <c r="F434" i="11"/>
  <c r="G434" i="11" s="1"/>
  <c r="C439" i="11" a="1"/>
  <c r="C439" i="11" s="1"/>
  <c r="L439" i="11" s="1"/>
  <c r="F439" i="11"/>
  <c r="G439" i="11" s="1"/>
  <c r="C456" i="11" a="1"/>
  <c r="C456" i="11" s="1"/>
  <c r="L456" i="11" s="1"/>
  <c r="F456" i="11"/>
  <c r="G456" i="11" s="1"/>
  <c r="C461" i="11" a="1"/>
  <c r="C461" i="11" s="1"/>
  <c r="L461" i="11" s="1"/>
  <c r="F461" i="11"/>
  <c r="G461" i="11" s="1"/>
  <c r="F463" i="11"/>
  <c r="G463" i="11" s="1"/>
  <c r="C463" i="11" a="1"/>
  <c r="C463" i="11" s="1"/>
  <c r="L463" i="11" s="1"/>
  <c r="F465" i="11"/>
  <c r="G465" i="11" s="1"/>
  <c r="C465" i="11" a="1"/>
  <c r="C465" i="11" s="1"/>
  <c r="L465" i="11" s="1"/>
  <c r="F467" i="11"/>
  <c r="G467" i="11" s="1"/>
  <c r="C467" i="11" a="1"/>
  <c r="C467" i="11" s="1"/>
  <c r="L467" i="11" s="1"/>
  <c r="C475" i="11" a="1"/>
  <c r="C475" i="11" s="1"/>
  <c r="L475" i="11" s="1"/>
  <c r="F475" i="11"/>
  <c r="G475" i="11" s="1"/>
  <c r="F523" i="11"/>
  <c r="G523" i="11" s="1"/>
  <c r="C523" i="11" a="1"/>
  <c r="C523" i="11" s="1"/>
  <c r="L523" i="11" s="1"/>
  <c r="C535" i="11" a="1"/>
  <c r="C535" i="11" s="1"/>
  <c r="L535" i="11" s="1"/>
  <c r="F535" i="11"/>
  <c r="G535" i="11" s="1"/>
  <c r="F550" i="11"/>
  <c r="G550" i="11" s="1"/>
  <c r="C550" i="11" a="1"/>
  <c r="C550" i="11" s="1"/>
  <c r="L550" i="11" s="1"/>
  <c r="C552" i="11" a="1"/>
  <c r="C552" i="11" s="1"/>
  <c r="L552" i="11" s="1"/>
  <c r="F552" i="11"/>
  <c r="G552" i="11" s="1"/>
  <c r="C634" i="11" a="1"/>
  <c r="C634" i="11" s="1"/>
  <c r="L634" i="11" s="1"/>
  <c r="F634" i="11"/>
  <c r="G634" i="11" s="1"/>
  <c r="C640" i="11" a="1"/>
  <c r="C640" i="11" s="1"/>
  <c r="L640" i="11" s="1"/>
  <c r="F640" i="11"/>
  <c r="G640" i="11" s="1"/>
  <c r="C654" i="11" a="1"/>
  <c r="C654" i="11" s="1"/>
  <c r="L654" i="11" s="1"/>
  <c r="F654" i="11"/>
  <c r="G654" i="11" s="1"/>
  <c r="C655" i="11" a="1"/>
  <c r="C655" i="11" s="1"/>
  <c r="L655" i="11" s="1"/>
  <c r="F655" i="11"/>
  <c r="G655" i="11" s="1"/>
  <c r="C656" i="11" a="1"/>
  <c r="C656" i="11" s="1"/>
  <c r="L656" i="11" s="1"/>
  <c r="F656" i="11"/>
  <c r="G656" i="11" s="1"/>
  <c r="C657" i="11" a="1"/>
  <c r="C657" i="11" s="1"/>
  <c r="L657" i="11" s="1"/>
  <c r="F657" i="11"/>
  <c r="G657" i="11" s="1"/>
  <c r="F660" i="11"/>
  <c r="G660" i="11" s="1"/>
  <c r="C660" i="11" a="1"/>
  <c r="C660" i="11" s="1"/>
  <c r="L660" i="11" s="1"/>
  <c r="C663" i="11" a="1"/>
  <c r="C663" i="11" s="1"/>
  <c r="L663" i="11" s="1"/>
  <c r="F663" i="11"/>
  <c r="G663" i="11" s="1"/>
  <c r="C668" i="11" a="1"/>
  <c r="C668" i="11" s="1"/>
  <c r="L668" i="11" s="1"/>
  <c r="F668" i="11"/>
  <c r="G668" i="11" s="1"/>
  <c r="F679" i="11"/>
  <c r="G679" i="11" s="1"/>
  <c r="C679" i="11" a="1"/>
  <c r="C679" i="11" s="1"/>
  <c r="L679" i="11" s="1"/>
  <c r="F686" i="11"/>
  <c r="G686" i="11" s="1"/>
  <c r="C686" i="11" a="1"/>
  <c r="C686" i="11" s="1"/>
  <c r="L686" i="11" s="1"/>
  <c r="F693" i="11"/>
  <c r="G693" i="11" s="1"/>
  <c r="C693" i="11" a="1"/>
  <c r="C693" i="11" s="1"/>
  <c r="L693" i="11" s="1"/>
  <c r="F698" i="11"/>
  <c r="G698" i="11" s="1"/>
  <c r="C698" i="11" a="1"/>
  <c r="C698" i="11" s="1"/>
  <c r="L698" i="11" s="1"/>
  <c r="F700" i="11"/>
  <c r="G700" i="11" s="1"/>
  <c r="C700" i="11" a="1"/>
  <c r="C700" i="11" s="1"/>
  <c r="L700" i="11" s="1"/>
  <c r="F702" i="11"/>
  <c r="G702" i="11" s="1"/>
  <c r="C702" i="11" a="1"/>
  <c r="C702" i="11" s="1"/>
  <c r="L702" i="11" s="1"/>
  <c r="F704" i="11"/>
  <c r="G704" i="11" s="1"/>
  <c r="C704" i="11" a="1"/>
  <c r="C704" i="11" s="1"/>
  <c r="L704" i="11" s="1"/>
  <c r="F709" i="11"/>
  <c r="G709" i="11" s="1"/>
  <c r="C709" i="11" a="1"/>
  <c r="C709" i="11" s="1"/>
  <c r="L709" i="11" s="1"/>
  <c r="C715" i="11" a="1"/>
  <c r="C715" i="11" s="1"/>
  <c r="L715" i="11" s="1"/>
  <c r="F715" i="11"/>
  <c r="G715" i="11" s="1"/>
  <c r="C718" i="11" a="1"/>
  <c r="C718" i="11" s="1"/>
  <c r="L718" i="11" s="1"/>
  <c r="F718" i="11"/>
  <c r="G718" i="11" s="1"/>
  <c r="F720" i="11"/>
  <c r="G720" i="11" s="1"/>
  <c r="C720" i="11" a="1"/>
  <c r="C720" i="11" s="1"/>
  <c r="L720" i="11" s="1"/>
  <c r="C721" i="11" a="1"/>
  <c r="C721" i="11" s="1"/>
  <c r="L721" i="11" s="1"/>
  <c r="F721" i="11"/>
  <c r="G721" i="11" s="1"/>
  <c r="F723" i="11"/>
  <c r="G723" i="11" s="1"/>
  <c r="C723" i="11" a="1"/>
  <c r="C723" i="11" s="1"/>
  <c r="L723" i="11" s="1"/>
  <c r="F727" i="11"/>
  <c r="G727" i="11" s="1"/>
  <c r="C727" i="11" a="1"/>
  <c r="C727" i="11" s="1"/>
  <c r="L727" i="11" s="1"/>
  <c r="C730" i="11" a="1"/>
  <c r="C730" i="11" s="1"/>
  <c r="L730" i="11" s="1"/>
  <c r="F730" i="11"/>
  <c r="G730" i="11" s="1"/>
  <c r="C734" i="11" a="1"/>
  <c r="C734" i="11" s="1"/>
  <c r="L734" i="11" s="1"/>
  <c r="F734" i="11"/>
  <c r="G734" i="11" s="1"/>
  <c r="C736" i="11" a="1"/>
  <c r="C736" i="11" s="1"/>
  <c r="L736" i="11" s="1"/>
  <c r="F736" i="11"/>
  <c r="G736" i="11" s="1"/>
  <c r="C740" i="11" a="1"/>
  <c r="C740" i="11" s="1"/>
  <c r="L740" i="11" s="1"/>
  <c r="F740" i="11"/>
  <c r="G740" i="11" s="1"/>
  <c r="C754" i="11" a="1"/>
  <c r="C754" i="11" s="1"/>
  <c r="L754" i="11" s="1"/>
  <c r="F754" i="11"/>
  <c r="G754" i="11" s="1"/>
  <c r="C757" i="11" a="1"/>
  <c r="C757" i="11" s="1"/>
  <c r="L757" i="11" s="1"/>
  <c r="F757" i="11"/>
  <c r="G757" i="11" s="1"/>
  <c r="F763" i="11"/>
  <c r="G763" i="11" s="1"/>
  <c r="C763" i="11" a="1"/>
  <c r="C763" i="11" s="1"/>
  <c r="L763" i="11" s="1"/>
  <c r="C806" i="11" a="1"/>
  <c r="C806" i="11" s="1"/>
  <c r="L806" i="11" s="1"/>
  <c r="F806" i="11"/>
  <c r="G806" i="11" s="1"/>
  <c r="C808" i="11" a="1"/>
  <c r="C808" i="11" s="1"/>
  <c r="L808" i="11" s="1"/>
  <c r="F808" i="11"/>
  <c r="G808" i="11" s="1"/>
  <c r="C810" i="11" a="1"/>
  <c r="C810" i="11" s="1"/>
  <c r="L810" i="11" s="1"/>
  <c r="F810" i="11"/>
  <c r="G810" i="11" s="1"/>
  <c r="C813" i="11" a="1"/>
  <c r="C813" i="11" s="1"/>
  <c r="L813" i="11" s="1"/>
  <c r="F813" i="11"/>
  <c r="G813" i="11" s="1"/>
  <c r="C818" i="11" a="1"/>
  <c r="C818" i="11" s="1"/>
  <c r="L818" i="11" s="1"/>
  <c r="F818" i="11"/>
  <c r="G818" i="11" s="1"/>
  <c r="F821" i="11"/>
  <c r="G821" i="11" s="1"/>
  <c r="C821" i="11" a="1"/>
  <c r="C821" i="11" s="1"/>
  <c r="L821" i="11" s="1"/>
  <c r="F830" i="11"/>
  <c r="G830" i="11" s="1"/>
  <c r="C830" i="11" a="1"/>
  <c r="C830" i="11" s="1"/>
  <c r="L830" i="11" s="1"/>
  <c r="C838" i="11" a="1"/>
  <c r="C838" i="11" s="1"/>
  <c r="L838" i="11" s="1"/>
  <c r="F838" i="11"/>
  <c r="G838" i="11" s="1"/>
  <c r="F870" i="11"/>
  <c r="G870" i="11" s="1"/>
  <c r="C870" i="11" a="1"/>
  <c r="C870" i="11" s="1"/>
  <c r="L870" i="11" s="1"/>
  <c r="C872" i="11" a="1"/>
  <c r="C872" i="11" s="1"/>
  <c r="L872" i="11" s="1"/>
  <c r="F872" i="11"/>
  <c r="G872" i="11" s="1"/>
  <c r="C891" i="11" a="1"/>
  <c r="C891" i="11" s="1"/>
  <c r="L891" i="11" s="1"/>
  <c r="F891" i="11"/>
  <c r="G891" i="11" s="1"/>
  <c r="C898" i="11" a="1"/>
  <c r="C898" i="11" s="1"/>
  <c r="L898" i="11" s="1"/>
  <c r="F898" i="11"/>
  <c r="G898" i="11" s="1"/>
  <c r="C900" i="11" a="1"/>
  <c r="C900" i="11" s="1"/>
  <c r="L900" i="11" s="1"/>
  <c r="F900" i="11"/>
  <c r="G900" i="11" s="1"/>
  <c r="C922" i="11" a="1"/>
  <c r="C922" i="11" s="1"/>
  <c r="L922" i="11" s="1"/>
  <c r="F922" i="11"/>
  <c r="G922" i="11" s="1"/>
  <c r="F939" i="11"/>
  <c r="G939" i="11" s="1"/>
  <c r="C939" i="11" a="1"/>
  <c r="C939" i="11" s="1"/>
  <c r="L939" i="11" s="1"/>
  <c r="F941" i="11"/>
  <c r="G941" i="11" s="1"/>
  <c r="C941" i="11" a="1"/>
  <c r="C941" i="11" s="1"/>
  <c r="L941" i="11" s="1"/>
  <c r="C944" i="11" a="1"/>
  <c r="C944" i="11" s="1"/>
  <c r="L944" i="11" s="1"/>
  <c r="F944" i="11"/>
  <c r="G944" i="11" s="1"/>
  <c r="F948" i="11"/>
  <c r="G948" i="11" s="1"/>
  <c r="C948" i="11" a="1"/>
  <c r="C948" i="11" s="1"/>
  <c r="L948" i="11" s="1"/>
  <c r="C952" i="11" a="1"/>
  <c r="C952" i="11" s="1"/>
  <c r="L952" i="11" s="1"/>
  <c r="F952" i="11"/>
  <c r="G952" i="11" s="1"/>
  <c r="F954" i="11"/>
  <c r="G954" i="11" s="1"/>
  <c r="C954" i="11" a="1"/>
  <c r="C954" i="11" s="1"/>
  <c r="L954" i="11" s="1"/>
  <c r="F959" i="11"/>
  <c r="G959" i="11" s="1"/>
  <c r="C959" i="11" a="1"/>
  <c r="C959" i="11" s="1"/>
  <c r="L959" i="11" s="1"/>
  <c r="C1110" i="11" a="1"/>
  <c r="C1110" i="11" s="1"/>
  <c r="L1110" i="11" s="1"/>
  <c r="F1110" i="11"/>
  <c r="G1110" i="11" s="1"/>
  <c r="F1121" i="11"/>
  <c r="G1121" i="11" s="1"/>
  <c r="C1121" i="11" a="1"/>
  <c r="C1121" i="11" s="1"/>
  <c r="L1121" i="11" s="1"/>
  <c r="F1131" i="11"/>
  <c r="G1131" i="11" s="1"/>
  <c r="C1131" i="11" a="1"/>
  <c r="C1131" i="11" s="1"/>
  <c r="L1131" i="11" s="1"/>
  <c r="F1137" i="11"/>
  <c r="G1137" i="11" s="1"/>
  <c r="C1137" i="11" a="1"/>
  <c r="C1137" i="11" s="1"/>
  <c r="L1137" i="11" s="1"/>
  <c r="C1139" i="11" a="1"/>
  <c r="C1139" i="11" s="1"/>
  <c r="L1139" i="11" s="1"/>
  <c r="F1139" i="11"/>
  <c r="G1139" i="11" s="1"/>
  <c r="F1141" i="11"/>
  <c r="G1141" i="11" s="1"/>
  <c r="C1141" i="11" a="1"/>
  <c r="C1141" i="11" s="1"/>
  <c r="L1141" i="11" s="1"/>
  <c r="F1217" i="11"/>
  <c r="G1217" i="11" s="1"/>
  <c r="C1217" i="11" a="1"/>
  <c r="C1217" i="11" s="1"/>
  <c r="L1217" i="11" s="1"/>
  <c r="F1224" i="11"/>
  <c r="G1224" i="11" s="1"/>
  <c r="C1224" i="11" a="1"/>
  <c r="C1224" i="11" s="1"/>
  <c r="L1224" i="11" s="1"/>
  <c r="F1227" i="11"/>
  <c r="G1227" i="11" s="1"/>
  <c r="C1227" i="11" a="1"/>
  <c r="C1227" i="11" s="1"/>
  <c r="L1227" i="11" s="1"/>
  <c r="F1235" i="11"/>
  <c r="G1235" i="11" s="1"/>
  <c r="C1235" i="11" a="1"/>
  <c r="C1235" i="11" s="1"/>
  <c r="L1235" i="11" s="1"/>
  <c r="F1238" i="11"/>
  <c r="G1238" i="11" s="1"/>
  <c r="C1238" i="11" a="1"/>
  <c r="C1238" i="11" s="1"/>
  <c r="L1238" i="11" s="1"/>
  <c r="F1244" i="11"/>
  <c r="G1244" i="11" s="1"/>
  <c r="C1244" i="11" a="1"/>
  <c r="C1244" i="11" s="1"/>
  <c r="L1244" i="11" s="1"/>
  <c r="C1247" i="11" a="1"/>
  <c r="C1247" i="11" s="1"/>
  <c r="L1247" i="11" s="1"/>
  <c r="F1247" i="11"/>
  <c r="G1247" i="11" s="1"/>
  <c r="F1252" i="11"/>
  <c r="G1252" i="11" s="1"/>
  <c r="C1252" i="11" a="1"/>
  <c r="C1252" i="11" s="1"/>
  <c r="L1252" i="11" s="1"/>
  <c r="F1258" i="11"/>
  <c r="G1258" i="11" s="1"/>
  <c r="C1258" i="11" a="1"/>
  <c r="C1258" i="11" s="1"/>
  <c r="L1258" i="11" s="1"/>
  <c r="C1261" i="11" a="1"/>
  <c r="C1261" i="11" s="1"/>
  <c r="L1261" i="11" s="1"/>
  <c r="F1261" i="11"/>
  <c r="G1261" i="11" s="1"/>
  <c r="C1262" i="11" a="1"/>
  <c r="C1262" i="11" s="1"/>
  <c r="L1262" i="11" s="1"/>
  <c r="F1262" i="11"/>
  <c r="G1262" i="11" s="1"/>
  <c r="F1272" i="11"/>
  <c r="G1272" i="11" s="1"/>
  <c r="C1272" i="11" a="1"/>
  <c r="C1272" i="11" s="1"/>
  <c r="L1272" i="11" s="1"/>
  <c r="F1278" i="11"/>
  <c r="G1278" i="11" s="1"/>
  <c r="C1278" i="11" a="1"/>
  <c r="C1278" i="11" s="1"/>
  <c r="L1278" i="11" s="1"/>
  <c r="C1281" i="11" a="1"/>
  <c r="C1281" i="11" s="1"/>
  <c r="L1281" i="11" s="1"/>
  <c r="F1281" i="11"/>
  <c r="G1281" i="11" s="1"/>
  <c r="C1284" i="11" a="1"/>
  <c r="C1284" i="11" s="1"/>
  <c r="L1284" i="11" s="1"/>
  <c r="F1284" i="11"/>
  <c r="G1284" i="11" s="1"/>
  <c r="F1287" i="11"/>
  <c r="G1287" i="11" s="1"/>
  <c r="C1287" i="11" a="1"/>
  <c r="C1287" i="11" s="1"/>
  <c r="L1287" i="11" s="1"/>
  <c r="F1461" i="11"/>
  <c r="G1461" i="11" s="1"/>
  <c r="C1461" i="11" a="1"/>
  <c r="C1461" i="11" s="1"/>
  <c r="L1461" i="11" s="1"/>
  <c r="C1465" i="11" a="1"/>
  <c r="C1465" i="11" s="1"/>
  <c r="L1465" i="11" s="1"/>
  <c r="F1465" i="11"/>
  <c r="G1465" i="11" s="1"/>
  <c r="F1475" i="11"/>
  <c r="G1475" i="11" s="1"/>
  <c r="C1475" i="11" a="1"/>
  <c r="C1475" i="11" s="1"/>
  <c r="L1475" i="11" s="1"/>
  <c r="C1478" i="11" a="1"/>
  <c r="C1478" i="11" s="1"/>
  <c r="L1478" i="11" s="1"/>
  <c r="F1478" i="11"/>
  <c r="G1478" i="11" s="1"/>
  <c r="C1482" i="11" a="1"/>
  <c r="C1482" i="11" s="1"/>
  <c r="L1482" i="11" s="1"/>
  <c r="F1482" i="11"/>
  <c r="G1482" i="11" s="1"/>
  <c r="F1488" i="11"/>
  <c r="G1488" i="11" s="1"/>
  <c r="C1488" i="11" a="1"/>
  <c r="C1488" i="11" s="1"/>
  <c r="L1488" i="11" s="1"/>
  <c r="C1496" i="11" a="1"/>
  <c r="C1496" i="11" s="1"/>
  <c r="L1496" i="11" s="1"/>
  <c r="F1496" i="11"/>
  <c r="G1496" i="11" s="1"/>
  <c r="C1497" i="11" a="1"/>
  <c r="C1497" i="11" s="1"/>
  <c r="L1497" i="11" s="1"/>
  <c r="F1497" i="11"/>
  <c r="G1497" i="11" s="1"/>
  <c r="C1501" i="11" a="1"/>
  <c r="C1501" i="11" s="1"/>
  <c r="L1501" i="11" s="1"/>
  <c r="F1501" i="11"/>
  <c r="G1501" i="11" s="1"/>
  <c r="F1506" i="11"/>
  <c r="G1506" i="11" s="1"/>
  <c r="C1506" i="11" a="1"/>
  <c r="C1506" i="11" s="1"/>
  <c r="L1506" i="11" s="1"/>
  <c r="C1509" i="11" a="1"/>
  <c r="C1509" i="11" s="1"/>
  <c r="L1509" i="11" s="1"/>
  <c r="F1509" i="11"/>
  <c r="G1509" i="11" s="1"/>
  <c r="C1515" i="11" a="1"/>
  <c r="C1515" i="11" s="1"/>
  <c r="L1515" i="11" s="1"/>
  <c r="F1515" i="11"/>
  <c r="G1515" i="11" s="1"/>
  <c r="C2007" i="11" a="1"/>
  <c r="C2007" i="11" s="1"/>
  <c r="L2007" i="11" s="1"/>
  <c r="F2007" i="11"/>
  <c r="G2007" i="11" s="1"/>
  <c r="F2008" i="11"/>
  <c r="G2008" i="11" s="1"/>
  <c r="C2008" i="11" a="1"/>
  <c r="C2008" i="11" s="1"/>
  <c r="L2008" i="11" s="1"/>
  <c r="C2011" i="11" a="1"/>
  <c r="C2011" i="11" s="1"/>
  <c r="L2011" i="11" s="1"/>
  <c r="F2011" i="11"/>
  <c r="G2011" i="11" s="1"/>
  <c r="C2026" i="11" a="1"/>
  <c r="C2026" i="11" s="1"/>
  <c r="L2026" i="11" s="1"/>
  <c r="F2026" i="11"/>
  <c r="G2026" i="11" s="1"/>
  <c r="C2033" i="11" a="1"/>
  <c r="C2033" i="11" s="1"/>
  <c r="L2033" i="11" s="1"/>
  <c r="F2033" i="11"/>
  <c r="G2033" i="11" s="1"/>
  <c r="C2039" i="11" a="1"/>
  <c r="C2039" i="11" s="1"/>
  <c r="L2039" i="11" s="1"/>
  <c r="F2039" i="11"/>
  <c r="G2039" i="11" s="1"/>
  <c r="F2042" i="11"/>
  <c r="G2042" i="11" s="1"/>
  <c r="C2042" i="11" a="1"/>
  <c r="C2042" i="11" s="1"/>
  <c r="L2042" i="11" s="1"/>
  <c r="C2053" i="11" a="1"/>
  <c r="C2053" i="11" s="1"/>
  <c r="L2053" i="11" s="1"/>
  <c r="F2053" i="11"/>
  <c r="G2053" i="11" s="1"/>
  <c r="C2055" i="11" a="1"/>
  <c r="C2055" i="11" s="1"/>
  <c r="L2055" i="11" s="1"/>
  <c r="F2055" i="11"/>
  <c r="G2055" i="11" s="1"/>
  <c r="C2057" i="11" a="1"/>
  <c r="C2057" i="11" s="1"/>
  <c r="L2057" i="11" s="1"/>
  <c r="F2057" i="11"/>
  <c r="G2057" i="11" s="1"/>
  <c r="C2061" i="11" a="1"/>
  <c r="C2061" i="11" s="1"/>
  <c r="L2061" i="11" s="1"/>
  <c r="F2061" i="11"/>
  <c r="G2061" i="11" s="1"/>
  <c r="C2064" i="11" a="1"/>
  <c r="C2064" i="11" s="1"/>
  <c r="L2064" i="11" s="1"/>
  <c r="F2064" i="11"/>
  <c r="G2064" i="11" s="1"/>
  <c r="C2066" i="11" a="1"/>
  <c r="C2066" i="11" s="1"/>
  <c r="L2066" i="11" s="1"/>
  <c r="F2066" i="11"/>
  <c r="G2066" i="11" s="1"/>
  <c r="F2070" i="11"/>
  <c r="G2070" i="11" s="1"/>
  <c r="C2070" i="11" a="1"/>
  <c r="C2070" i="11" s="1"/>
  <c r="L2070" i="11" s="1"/>
  <c r="C2072" i="11" a="1"/>
  <c r="C2072" i="11" s="1"/>
  <c r="L2072" i="11" s="1"/>
  <c r="F2072" i="11"/>
  <c r="G2072" i="11" s="1"/>
  <c r="F2076" i="11"/>
  <c r="G2076" i="11" s="1"/>
  <c r="C2076" i="11" a="1"/>
  <c r="C2076" i="11" s="1"/>
  <c r="L2076" i="11" s="1"/>
  <c r="F2081" i="11"/>
  <c r="G2081" i="11" s="1"/>
  <c r="C2081" i="11" a="1"/>
  <c r="C2081" i="11" s="1"/>
  <c r="L2081" i="11" s="1"/>
  <c r="C2088" i="11" a="1"/>
  <c r="C2088" i="11" s="1"/>
  <c r="L2088" i="11" s="1"/>
  <c r="F2088" i="11"/>
  <c r="G2088" i="11" s="1"/>
  <c r="C2097" i="11" a="1"/>
  <c r="C2097" i="11" s="1"/>
  <c r="L2097" i="11" s="1"/>
  <c r="F2097" i="11"/>
  <c r="G2097" i="11" s="1"/>
  <c r="F2104" i="11"/>
  <c r="G2104" i="11" s="1"/>
  <c r="C2104" i="11" a="1"/>
  <c r="C2104" i="11" s="1"/>
  <c r="L2104" i="11" s="1"/>
  <c r="F2105" i="11"/>
  <c r="G2105" i="11" s="1"/>
  <c r="C2105" i="11" a="1"/>
  <c r="C2105" i="11" s="1"/>
  <c r="L2105" i="11" s="1"/>
  <c r="F2108" i="11"/>
  <c r="G2108" i="11" s="1"/>
  <c r="C2108" i="11" a="1"/>
  <c r="C2108" i="11" s="1"/>
  <c r="L2108" i="11" s="1"/>
  <c r="F2110" i="11"/>
  <c r="G2110" i="11" s="1"/>
  <c r="C2110" i="11" a="1"/>
  <c r="C2110" i="11" s="1"/>
  <c r="L2110" i="11" s="1"/>
  <c r="F2111" i="11"/>
  <c r="G2111" i="11" s="1"/>
  <c r="C2111" i="11" a="1"/>
  <c r="C2111" i="11" s="1"/>
  <c r="L2111" i="11" s="1"/>
  <c r="F2115" i="11"/>
  <c r="G2115" i="11" s="1"/>
  <c r="C2115" i="11" a="1"/>
  <c r="C2115" i="11" s="1"/>
  <c r="L2115" i="11" s="1"/>
  <c r="F2118" i="11"/>
  <c r="G2118" i="11" s="1"/>
  <c r="C2118" i="11" a="1"/>
  <c r="C2118" i="11" s="1"/>
  <c r="L2118" i="11" s="1"/>
  <c r="F2125" i="11"/>
  <c r="G2125" i="11" s="1"/>
  <c r="C2125" i="11" a="1"/>
  <c r="C2125" i="11" s="1"/>
  <c r="L2125" i="11" s="1"/>
  <c r="F2126" i="11"/>
  <c r="G2126" i="11" s="1"/>
  <c r="C2126" i="11" a="1"/>
  <c r="C2126" i="11" s="1"/>
  <c r="L2126" i="11" s="1"/>
  <c r="F2133" i="11"/>
  <c r="G2133" i="11" s="1"/>
  <c r="C2133" i="11" a="1"/>
  <c r="C2133" i="11" s="1"/>
  <c r="L2133" i="11" s="1"/>
  <c r="C2136" i="11" a="1"/>
  <c r="C2136" i="11" s="1"/>
  <c r="L2136" i="11" s="1"/>
  <c r="F2136" i="11"/>
  <c r="G2136" i="11" s="1"/>
  <c r="F2141" i="11"/>
  <c r="G2141" i="11" s="1"/>
  <c r="C2141" i="11" a="1"/>
  <c r="C2141" i="11" s="1"/>
  <c r="L2141" i="11" s="1"/>
  <c r="F2144" i="11"/>
  <c r="G2144" i="11" s="1"/>
  <c r="C2144" i="11" a="1"/>
  <c r="C2144" i="11" s="1"/>
  <c r="L2144" i="11" s="1"/>
  <c r="F2158" i="11"/>
  <c r="G2158" i="11" s="1"/>
  <c r="C2158" i="11" a="1"/>
  <c r="C2158" i="11" s="1"/>
  <c r="L2158" i="11" s="1"/>
  <c r="C2163" i="11" a="1"/>
  <c r="C2163" i="11" s="1"/>
  <c r="L2163" i="11" s="1"/>
  <c r="F2163" i="11"/>
  <c r="G2163" i="11" s="1"/>
  <c r="F2166" i="11"/>
  <c r="G2166" i="11" s="1"/>
  <c r="C2166" i="11" a="1"/>
  <c r="C2166" i="11" s="1"/>
  <c r="L2166" i="11" s="1"/>
  <c r="C95" i="11" a="1"/>
  <c r="C95" i="11" s="1"/>
  <c r="L95" i="11" s="1"/>
  <c r="F95" i="11"/>
  <c r="G95" i="11" s="1"/>
  <c r="F19" i="11"/>
  <c r="G19" i="11" s="1"/>
  <c r="C19" i="11" a="1"/>
  <c r="C19" i="11" s="1"/>
  <c r="L19" i="11" s="1"/>
  <c r="F348" i="11"/>
  <c r="G348" i="11" s="1"/>
  <c r="C348" i="11" a="1"/>
  <c r="C348" i="11" s="1"/>
  <c r="L348" i="11" s="1"/>
  <c r="F366" i="11"/>
  <c r="G366" i="11" s="1"/>
  <c r="C366" i="11" a="1"/>
  <c r="C366" i="11" s="1"/>
  <c r="L366" i="11" s="1"/>
  <c r="F376" i="11"/>
  <c r="G376" i="11" s="1"/>
  <c r="C376" i="11" a="1"/>
  <c r="C376" i="11" s="1"/>
  <c r="L376" i="11" s="1"/>
  <c r="F385" i="11"/>
  <c r="G385" i="11" s="1"/>
  <c r="C385" i="11" a="1"/>
  <c r="C385" i="11" s="1"/>
  <c r="L385" i="11" s="1"/>
  <c r="F393" i="11"/>
  <c r="G393" i="11" s="1"/>
  <c r="C393" i="11" a="1"/>
  <c r="C393" i="11" s="1"/>
  <c r="L393" i="11" s="1"/>
  <c r="F421" i="11"/>
  <c r="G421" i="11" s="1"/>
  <c r="C421" i="11" a="1"/>
  <c r="C421" i="11" s="1"/>
  <c r="L421" i="11" s="1"/>
  <c r="F424" i="11"/>
  <c r="G424" i="11" s="1"/>
  <c r="C424" i="11" a="1"/>
  <c r="C424" i="11" s="1"/>
  <c r="L424" i="11" s="1"/>
  <c r="F426" i="11"/>
  <c r="G426" i="11" s="1"/>
  <c r="C426" i="11" a="1"/>
  <c r="C426" i="11" s="1"/>
  <c r="L426" i="11" s="1"/>
  <c r="C428" i="11" a="1"/>
  <c r="C428" i="11" s="1"/>
  <c r="L428" i="11" s="1"/>
  <c r="F428" i="11"/>
  <c r="G428" i="11" s="1"/>
  <c r="C459" i="11" a="1"/>
  <c r="C459" i="11" s="1"/>
  <c r="L459" i="11" s="1"/>
  <c r="F459" i="11"/>
  <c r="G459" i="11" s="1"/>
  <c r="C470" i="11" a="1"/>
  <c r="C470" i="11" s="1"/>
  <c r="L470" i="11" s="1"/>
  <c r="F470" i="11"/>
  <c r="G470" i="11" s="1"/>
  <c r="C473" i="11" a="1"/>
  <c r="C473" i="11" s="1"/>
  <c r="L473" i="11" s="1"/>
  <c r="F473" i="11"/>
  <c r="G473" i="11" s="1"/>
  <c r="C477" i="11" a="1"/>
  <c r="C477" i="11" s="1"/>
  <c r="L477" i="11" s="1"/>
  <c r="F477" i="11"/>
  <c r="G477" i="11" s="1"/>
  <c r="C482" i="11" a="1"/>
  <c r="C482" i="11" s="1"/>
  <c r="L482" i="11" s="1"/>
  <c r="F482" i="11"/>
  <c r="G482" i="11" s="1"/>
  <c r="C487" i="11" a="1"/>
  <c r="C487" i="11" s="1"/>
  <c r="L487" i="11" s="1"/>
  <c r="F487" i="11"/>
  <c r="G487" i="11" s="1"/>
  <c r="C489" i="11" a="1"/>
  <c r="C489" i="11" s="1"/>
  <c r="L489" i="11" s="1"/>
  <c r="F489" i="11"/>
  <c r="G489" i="11" s="1"/>
  <c r="F528" i="11"/>
  <c r="G528" i="11" s="1"/>
  <c r="C528" i="11" a="1"/>
  <c r="C528" i="11" s="1"/>
  <c r="L528" i="11" s="1"/>
  <c r="F538" i="11"/>
  <c r="G538" i="11" s="1"/>
  <c r="C538" i="11" a="1"/>
  <c r="C538" i="11" s="1"/>
  <c r="L538" i="11" s="1"/>
  <c r="C555" i="11" a="1"/>
  <c r="C555" i="11" s="1"/>
  <c r="L555" i="11" s="1"/>
  <c r="F555" i="11"/>
  <c r="G555" i="11" s="1"/>
  <c r="F560" i="11"/>
  <c r="G560" i="11" s="1"/>
  <c r="C560" i="11" a="1"/>
  <c r="C560" i="11" s="1"/>
  <c r="L560" i="11" s="1"/>
  <c r="F562" i="11"/>
  <c r="G562" i="11" s="1"/>
  <c r="C562" i="11" a="1"/>
  <c r="C562" i="11" s="1"/>
  <c r="L562" i="11" s="1"/>
  <c r="F568" i="11"/>
  <c r="G568" i="11" s="1"/>
  <c r="C568" i="11" a="1"/>
  <c r="C568" i="11" s="1"/>
  <c r="L568" i="11" s="1"/>
  <c r="F570" i="11"/>
  <c r="G570" i="11" s="1"/>
  <c r="C570" i="11" a="1"/>
  <c r="C570" i="11" s="1"/>
  <c r="L570" i="11" s="1"/>
  <c r="F587" i="11"/>
  <c r="G587" i="11" s="1"/>
  <c r="C587" i="11" a="1"/>
  <c r="C587" i="11" s="1"/>
  <c r="L587" i="11" s="1"/>
  <c r="F591" i="11"/>
  <c r="G591" i="11" s="1"/>
  <c r="C591" i="11" a="1"/>
  <c r="C591" i="11" s="1"/>
  <c r="L591" i="11" s="1"/>
  <c r="F755" i="11"/>
  <c r="G755" i="11" s="1"/>
  <c r="C755" i="11" a="1"/>
  <c r="C755" i="11" s="1"/>
  <c r="L755" i="11" s="1"/>
  <c r="F760" i="11"/>
  <c r="G760" i="11" s="1"/>
  <c r="C760" i="11" a="1"/>
  <c r="C760" i="11" s="1"/>
  <c r="L760" i="11" s="1"/>
  <c r="F770" i="11"/>
  <c r="G770" i="11" s="1"/>
  <c r="C770" i="11" a="1"/>
  <c r="C770" i="11" s="1"/>
  <c r="L770" i="11" s="1"/>
  <c r="F771" i="11"/>
  <c r="G771" i="11" s="1"/>
  <c r="C771" i="11" a="1"/>
  <c r="C771" i="11" s="1"/>
  <c r="L771" i="11" s="1"/>
  <c r="C878" i="11" a="1"/>
  <c r="C878" i="11" s="1"/>
  <c r="L878" i="11" s="1"/>
  <c r="F878" i="11"/>
  <c r="G878" i="11" s="1"/>
  <c r="C880" i="11" a="1"/>
  <c r="C880" i="11" s="1"/>
  <c r="L880" i="11" s="1"/>
  <c r="F880" i="11"/>
  <c r="G880" i="11" s="1"/>
  <c r="C882" i="11" a="1"/>
  <c r="C882" i="11" s="1"/>
  <c r="L882" i="11" s="1"/>
  <c r="F882" i="11"/>
  <c r="G882" i="11" s="1"/>
  <c r="C884" i="11" a="1"/>
  <c r="C884" i="11" s="1"/>
  <c r="L884" i="11" s="1"/>
  <c r="F884" i="11"/>
  <c r="G884" i="11" s="1"/>
  <c r="C885" i="11" a="1"/>
  <c r="C885" i="11" s="1"/>
  <c r="L885" i="11" s="1"/>
  <c r="F885" i="11"/>
  <c r="G885" i="11" s="1"/>
  <c r="C895" i="11" a="1"/>
  <c r="C895" i="11" s="1"/>
  <c r="L895" i="11" s="1"/>
  <c r="F895" i="11"/>
  <c r="G895" i="11" s="1"/>
  <c r="F930" i="11"/>
  <c r="G930" i="11" s="1"/>
  <c r="C930" i="11" a="1"/>
  <c r="C930" i="11" s="1"/>
  <c r="L930" i="11" s="1"/>
  <c r="F934" i="11"/>
  <c r="G934" i="11" s="1"/>
  <c r="C934" i="11" a="1"/>
  <c r="C934" i="11" s="1"/>
  <c r="L934" i="11" s="1"/>
  <c r="F940" i="11"/>
  <c r="G940" i="11" s="1"/>
  <c r="C940" i="11" a="1"/>
  <c r="C940" i="11" s="1"/>
  <c r="L940" i="11" s="1"/>
  <c r="C947" i="11" a="1"/>
  <c r="C947" i="11" s="1"/>
  <c r="L947" i="11" s="1"/>
  <c r="F947" i="11"/>
  <c r="G947" i="11" s="1"/>
  <c r="C958" i="11" a="1"/>
  <c r="C958" i="11" s="1"/>
  <c r="L958" i="11" s="1"/>
  <c r="F958" i="11"/>
  <c r="G958" i="11" s="1"/>
  <c r="F966" i="11"/>
  <c r="G966" i="11" s="1"/>
  <c r="C966" i="11" a="1"/>
  <c r="C966" i="11" s="1"/>
  <c r="L966" i="11" s="1"/>
  <c r="F971" i="11"/>
  <c r="G971" i="11" s="1"/>
  <c r="C971" i="11" a="1"/>
  <c r="C971" i="11" s="1"/>
  <c r="L971" i="11" s="1"/>
  <c r="F1049" i="11"/>
  <c r="G1049" i="11" s="1"/>
  <c r="C1049" i="11" a="1"/>
  <c r="C1049" i="11" s="1"/>
  <c r="L1049" i="11" s="1"/>
  <c r="F1051" i="11"/>
  <c r="G1051" i="11" s="1"/>
  <c r="C1051" i="11" a="1"/>
  <c r="C1051" i="11" s="1"/>
  <c r="L1051" i="11" s="1"/>
  <c r="F1063" i="11"/>
  <c r="G1063" i="11" s="1"/>
  <c r="C1063" i="11" a="1"/>
  <c r="C1063" i="11" s="1"/>
  <c r="L1063" i="11" s="1"/>
  <c r="F1106" i="11"/>
  <c r="G1106" i="11" s="1"/>
  <c r="C1106" i="11" a="1"/>
  <c r="C1106" i="11" s="1"/>
  <c r="L1106" i="11" s="1"/>
  <c r="C1158" i="11" a="1"/>
  <c r="C1158" i="11" s="1"/>
  <c r="L1158" i="11" s="1"/>
  <c r="F1158" i="11"/>
  <c r="G1158" i="11" s="1"/>
  <c r="C1160" i="11" a="1"/>
  <c r="C1160" i="11" s="1"/>
  <c r="L1160" i="11" s="1"/>
  <c r="F1160" i="11"/>
  <c r="G1160" i="11" s="1"/>
  <c r="C1168" i="11" a="1"/>
  <c r="C1168" i="11" s="1"/>
  <c r="L1168" i="11" s="1"/>
  <c r="F1168" i="11"/>
  <c r="G1168" i="11" s="1"/>
  <c r="C1171" i="11" a="1"/>
  <c r="C1171" i="11" s="1"/>
  <c r="L1171" i="11" s="1"/>
  <c r="F1171" i="11"/>
  <c r="G1171" i="11" s="1"/>
  <c r="F1175" i="11"/>
  <c r="G1175" i="11" s="1"/>
  <c r="C1175" i="11" a="1"/>
  <c r="C1175" i="11" s="1"/>
  <c r="L1175" i="11" s="1"/>
  <c r="C1182" i="11" a="1"/>
  <c r="C1182" i="11" s="1"/>
  <c r="L1182" i="11" s="1"/>
  <c r="F1182" i="11"/>
  <c r="G1182" i="11" s="1"/>
  <c r="C1203" i="11" a="1"/>
  <c r="C1203" i="11" s="1"/>
  <c r="L1203" i="11" s="1"/>
  <c r="F1203" i="11"/>
  <c r="G1203" i="11" s="1"/>
  <c r="F1210" i="11"/>
  <c r="G1210" i="11" s="1"/>
  <c r="C1210" i="11" a="1"/>
  <c r="C1210" i="11" s="1"/>
  <c r="L1210" i="11" s="1"/>
  <c r="C1213" i="11" a="1"/>
  <c r="C1213" i="11" s="1"/>
  <c r="L1213" i="11" s="1"/>
  <c r="F1213" i="11"/>
  <c r="G1213" i="11" s="1"/>
  <c r="C1216" i="11" a="1"/>
  <c r="C1216" i="11" s="1"/>
  <c r="L1216" i="11" s="1"/>
  <c r="F1216" i="11"/>
  <c r="G1216" i="11" s="1"/>
  <c r="F1218" i="11"/>
  <c r="G1218" i="11" s="1"/>
  <c r="C1218" i="11" a="1"/>
  <c r="C1218" i="11" s="1"/>
  <c r="L1218" i="11" s="1"/>
  <c r="C1228" i="11" a="1"/>
  <c r="C1228" i="11" s="1"/>
  <c r="L1228" i="11" s="1"/>
  <c r="F1228" i="11"/>
  <c r="G1228" i="11" s="1"/>
  <c r="C1236" i="11" a="1"/>
  <c r="C1236" i="11" s="1"/>
  <c r="L1236" i="11" s="1"/>
  <c r="F1236" i="11"/>
  <c r="G1236" i="11" s="1"/>
  <c r="F1241" i="11"/>
  <c r="G1241" i="11" s="1"/>
  <c r="C1241" i="11" a="1"/>
  <c r="C1241" i="11" s="1"/>
  <c r="L1241" i="11" s="1"/>
  <c r="F1453" i="11"/>
  <c r="G1453" i="11" s="1"/>
  <c r="C1453" i="11" a="1"/>
  <c r="C1453" i="11" s="1"/>
  <c r="L1453" i="11" s="1"/>
  <c r="F1572" i="11"/>
  <c r="G1572" i="11" s="1"/>
  <c r="C1572" i="11" a="1"/>
  <c r="C1572" i="11" s="1"/>
  <c r="L1572" i="11" s="1"/>
  <c r="F1576" i="11"/>
  <c r="G1576" i="11" s="1"/>
  <c r="C1576" i="11" a="1"/>
  <c r="C1576" i="11" s="1"/>
  <c r="L1576" i="11" s="1"/>
  <c r="F1579" i="11"/>
  <c r="G1579" i="11" s="1"/>
  <c r="C1579" i="11" a="1"/>
  <c r="C1579" i="11" s="1"/>
  <c r="L1579" i="11" s="1"/>
  <c r="F1601" i="11"/>
  <c r="G1601" i="11" s="1"/>
  <c r="C1601" i="11" a="1"/>
  <c r="C1601" i="11" s="1"/>
  <c r="L1601" i="11" s="1"/>
  <c r="F1607" i="11"/>
  <c r="G1607" i="11" s="1"/>
  <c r="C1607" i="11" a="1"/>
  <c r="C1607" i="11" s="1"/>
  <c r="L1607" i="11" s="1"/>
  <c r="F1626" i="11"/>
  <c r="G1626" i="11" s="1"/>
  <c r="C1626" i="11" a="1"/>
  <c r="C1626" i="11" s="1"/>
  <c r="L1626" i="11" s="1"/>
  <c r="F1634" i="11"/>
  <c r="G1634" i="11" s="1"/>
  <c r="C1634" i="11" a="1"/>
  <c r="C1634" i="11" s="1"/>
  <c r="L1634" i="11" s="1"/>
  <c r="F1647" i="11"/>
  <c r="G1647" i="11" s="1"/>
  <c r="C1647" i="11" a="1"/>
  <c r="C1647" i="11" s="1"/>
  <c r="L1647" i="11" s="1"/>
  <c r="F1651" i="11"/>
  <c r="G1651" i="11" s="1"/>
  <c r="C1651" i="11" a="1"/>
  <c r="C1651" i="11" s="1"/>
  <c r="L1651" i="11" s="1"/>
  <c r="F1661" i="11"/>
  <c r="G1661" i="11" s="1"/>
  <c r="C1661" i="11" a="1"/>
  <c r="C1661" i="11" s="1"/>
  <c r="L1661" i="11" s="1"/>
  <c r="F1666" i="11"/>
  <c r="G1666" i="11" s="1"/>
  <c r="C1666" i="11" a="1"/>
  <c r="C1666" i="11" s="1"/>
  <c r="L1666" i="11" s="1"/>
  <c r="F1669" i="11"/>
  <c r="G1669" i="11" s="1"/>
  <c r="C1669" i="11" a="1"/>
  <c r="C1669" i="11" s="1"/>
  <c r="L1669" i="11" s="1"/>
  <c r="F1677" i="11"/>
  <c r="G1677" i="11" s="1"/>
  <c r="C1677" i="11" a="1"/>
  <c r="C1677" i="11" s="1"/>
  <c r="L1677" i="11" s="1"/>
  <c r="F1694" i="11"/>
  <c r="G1694" i="11" s="1"/>
  <c r="C1694" i="11" a="1"/>
  <c r="C1694" i="11" s="1"/>
  <c r="L1694" i="11" s="1"/>
  <c r="F1697" i="11"/>
  <c r="G1697" i="11" s="1"/>
  <c r="C1697" i="11" a="1"/>
  <c r="C1697" i="11" s="1"/>
  <c r="L1697" i="11" s="1"/>
  <c r="C1699" i="11" a="1"/>
  <c r="C1699" i="11" s="1"/>
  <c r="L1699" i="11" s="1"/>
  <c r="F1699" i="11"/>
  <c r="G1699" i="11" s="1"/>
  <c r="C1700" i="11" a="1"/>
  <c r="C1700" i="11" s="1"/>
  <c r="L1700" i="11" s="1"/>
  <c r="F1700" i="11"/>
  <c r="G1700" i="11" s="1"/>
  <c r="C1704" i="11" a="1"/>
  <c r="C1704" i="11" s="1"/>
  <c r="L1704" i="11" s="1"/>
  <c r="F1704" i="11"/>
  <c r="G1704" i="11" s="1"/>
  <c r="C1706" i="11" a="1"/>
  <c r="C1706" i="11" s="1"/>
  <c r="L1706" i="11" s="1"/>
  <c r="F1706" i="11"/>
  <c r="G1706" i="11" s="1"/>
  <c r="F1708" i="11"/>
  <c r="G1708" i="11" s="1"/>
  <c r="C1708" i="11" a="1"/>
  <c r="C1708" i="11" s="1"/>
  <c r="L1708" i="11" s="1"/>
  <c r="F1734" i="11"/>
  <c r="G1734" i="11" s="1"/>
  <c r="C1734" i="11" a="1"/>
  <c r="C1734" i="11" s="1"/>
  <c r="L1734" i="11" s="1"/>
  <c r="F1751" i="11"/>
  <c r="G1751" i="11" s="1"/>
  <c r="C1751" i="11" a="1"/>
  <c r="C1751" i="11" s="1"/>
  <c r="L1751" i="11" s="1"/>
  <c r="F1754" i="11"/>
  <c r="G1754" i="11" s="1"/>
  <c r="C1754" i="11" a="1"/>
  <c r="C1754" i="11" s="1"/>
  <c r="L1754" i="11" s="1"/>
  <c r="F1755" i="11"/>
  <c r="G1755" i="11" s="1"/>
  <c r="C1755" i="11" a="1"/>
  <c r="C1755" i="11" s="1"/>
  <c r="L1755" i="11" s="1"/>
  <c r="F1771" i="11"/>
  <c r="G1771" i="11" s="1"/>
  <c r="C1771" i="11" a="1"/>
  <c r="C1771" i="11" s="1"/>
  <c r="L1771" i="11" s="1"/>
  <c r="F1773" i="11"/>
  <c r="G1773" i="11" s="1"/>
  <c r="C1773" i="11" a="1"/>
  <c r="C1773" i="11" s="1"/>
  <c r="L1773" i="11" s="1"/>
  <c r="C1775" i="11" a="1"/>
  <c r="C1775" i="11" s="1"/>
  <c r="L1775" i="11" s="1"/>
  <c r="F1775" i="11"/>
  <c r="G1775" i="11" s="1"/>
  <c r="F1777" i="11"/>
  <c r="G1777" i="11" s="1"/>
  <c r="C1777" i="11" a="1"/>
  <c r="C1777" i="11" s="1"/>
  <c r="L1777" i="11" s="1"/>
  <c r="F1778" i="11"/>
  <c r="G1778" i="11" s="1"/>
  <c r="C1778" i="11" a="1"/>
  <c r="C1778" i="11" s="1"/>
  <c r="L1778" i="11" s="1"/>
  <c r="F2174" i="11"/>
  <c r="G2174" i="11" s="1"/>
  <c r="C2174" i="11" a="1"/>
  <c r="C2174" i="11" s="1"/>
  <c r="L2174" i="11" s="1"/>
  <c r="F2186" i="11"/>
  <c r="G2186" i="11" s="1"/>
  <c r="C2186" i="11" a="1"/>
  <c r="C2186" i="11" s="1"/>
  <c r="L2186" i="11" s="1"/>
  <c r="F2195" i="11"/>
  <c r="G2195" i="11" s="1"/>
  <c r="C2195" i="11" a="1"/>
  <c r="C2195" i="11" s="1"/>
  <c r="L2195" i="11" s="1"/>
  <c r="F2249" i="11"/>
  <c r="G2249" i="11" s="1"/>
  <c r="C2249" i="11" a="1"/>
  <c r="C2249" i="11" s="1"/>
  <c r="L2249" i="11" s="1"/>
  <c r="F2257" i="11"/>
  <c r="G2257" i="11" s="1"/>
  <c r="C2257" i="11" a="1"/>
  <c r="C2257" i="11" s="1"/>
  <c r="L2257" i="11" s="1"/>
  <c r="F2262" i="11"/>
  <c r="G2262" i="11" s="1"/>
  <c r="C2262" i="11" a="1"/>
  <c r="C2262" i="11" s="1"/>
  <c r="L2262" i="11" s="1"/>
  <c r="F2264" i="11"/>
  <c r="G2264" i="11" s="1"/>
  <c r="C2264" i="11" a="1"/>
  <c r="C2264" i="11" s="1"/>
  <c r="L2264" i="11" s="1"/>
  <c r="F2272" i="11"/>
  <c r="G2272" i="11" s="1"/>
  <c r="C2272" i="11" a="1"/>
  <c r="C2272" i="11" s="1"/>
  <c r="L2272" i="11" s="1"/>
  <c r="F2282" i="11"/>
  <c r="G2282" i="11" s="1"/>
  <c r="C2282" i="11" a="1"/>
  <c r="C2282" i="11" s="1"/>
  <c r="L2282" i="11" s="1"/>
  <c r="F2296" i="11"/>
  <c r="G2296" i="11" s="1"/>
  <c r="C2296" i="11" a="1"/>
  <c r="C2296" i="11" s="1"/>
  <c r="L2296" i="11" s="1"/>
  <c r="F2303" i="11"/>
  <c r="G2303" i="11" s="1"/>
  <c r="C2303" i="11" a="1"/>
  <c r="C2303" i="11" s="1"/>
  <c r="L2303" i="11" s="1"/>
  <c r="F2310" i="11"/>
  <c r="G2310" i="11" s="1"/>
  <c r="C2310" i="11" a="1"/>
  <c r="C2310" i="11" s="1"/>
  <c r="L2310" i="11" s="1"/>
  <c r="F2317" i="11"/>
  <c r="G2317" i="11" s="1"/>
  <c r="C2317" i="11" a="1"/>
  <c r="C2317" i="11" s="1"/>
  <c r="L2317" i="11" s="1"/>
  <c r="F2326" i="11"/>
  <c r="G2326" i="11" s="1"/>
  <c r="C2326" i="11" a="1"/>
  <c r="C2326" i="11" s="1"/>
  <c r="L2326" i="11" s="1"/>
  <c r="F2332" i="11"/>
  <c r="G2332" i="11" s="1"/>
  <c r="C2332" i="11" a="1"/>
  <c r="C2332" i="11" s="1"/>
  <c r="L2332" i="11" s="1"/>
  <c r="F2337" i="11"/>
  <c r="G2337" i="11" s="1"/>
  <c r="C2337" i="11" a="1"/>
  <c r="C2337" i="11" s="1"/>
  <c r="L2337" i="11" s="1"/>
  <c r="F2339" i="11"/>
  <c r="G2339" i="11" s="1"/>
  <c r="C2339" i="11" a="1"/>
  <c r="C2339" i="11" s="1"/>
  <c r="L2339" i="11" s="1"/>
  <c r="F2341" i="11"/>
  <c r="G2341" i="11" s="1"/>
  <c r="C2341" i="11" a="1"/>
  <c r="C2341" i="11" s="1"/>
  <c r="L2341" i="11" s="1"/>
  <c r="F2346" i="11"/>
  <c r="G2346" i="11" s="1"/>
  <c r="C2346" i="11" a="1"/>
  <c r="C2346" i="11" s="1"/>
  <c r="L2346" i="11" s="1"/>
  <c r="F2348" i="11"/>
  <c r="G2348" i="11" s="1"/>
  <c r="C2348" i="11" a="1"/>
  <c r="C2348" i="11" s="1"/>
  <c r="L2348" i="11" s="1"/>
  <c r="F2366" i="11"/>
  <c r="G2366" i="11" s="1"/>
  <c r="C2366" i="11" a="1"/>
  <c r="C2366" i="11" s="1"/>
  <c r="L2366" i="11" s="1"/>
  <c r="F2371" i="11"/>
  <c r="G2371" i="11" s="1"/>
  <c r="C2371" i="11" a="1"/>
  <c r="C2371" i="11" s="1"/>
  <c r="L2371" i="11" s="1"/>
  <c r="F2381" i="11"/>
  <c r="G2381" i="11" s="1"/>
  <c r="C2381" i="11" a="1"/>
  <c r="C2381" i="11" s="1"/>
  <c r="L2381" i="11" s="1"/>
  <c r="F2389" i="11"/>
  <c r="G2389" i="11" s="1"/>
  <c r="C2389" i="11" a="1"/>
  <c r="C2389" i="11" s="1"/>
  <c r="L2389" i="11" s="1"/>
  <c r="F2396" i="11"/>
  <c r="G2396" i="11" s="1"/>
  <c r="C2396" i="11" a="1"/>
  <c r="C2396" i="11" s="1"/>
  <c r="L2396" i="11" s="1"/>
  <c r="F2406" i="11"/>
  <c r="G2406" i="11" s="1"/>
  <c r="C2406" i="11" a="1"/>
  <c r="C2406" i="11" s="1"/>
  <c r="L2406" i="11" s="1"/>
  <c r="F2408" i="11"/>
  <c r="G2408" i="11" s="1"/>
  <c r="C2408" i="11" a="1"/>
  <c r="C2408" i="11" s="1"/>
  <c r="L2408" i="11" s="1"/>
  <c r="F2414" i="11"/>
  <c r="G2414" i="11" s="1"/>
  <c r="C2414" i="11" a="1"/>
  <c r="C2414" i="11" s="1"/>
  <c r="L2414" i="11" s="1"/>
  <c r="F2420" i="11"/>
  <c r="G2420" i="11" s="1"/>
  <c r="C2420" i="11" a="1"/>
  <c r="C2420" i="11" s="1"/>
  <c r="L2420" i="11" s="1"/>
  <c r="F2422" i="11"/>
  <c r="G2422" i="11" s="1"/>
  <c r="C2422" i="11" a="1"/>
  <c r="C2422" i="11" s="1"/>
  <c r="L2422" i="11" s="1"/>
  <c r="F2449" i="11"/>
  <c r="G2449" i="11" s="1"/>
  <c r="C2449" i="11" a="1"/>
  <c r="C2449" i="11" s="1"/>
  <c r="L2449" i="11" s="1"/>
  <c r="F2454" i="11"/>
  <c r="G2454" i="11" s="1"/>
  <c r="C2454" i="11" a="1"/>
  <c r="C2454" i="11" s="1"/>
  <c r="L2454" i="11" s="1"/>
  <c r="F2472" i="11"/>
  <c r="G2472" i="11" s="1"/>
  <c r="C2472" i="11" a="1"/>
  <c r="C2472" i="11" s="1"/>
  <c r="L2472" i="11" s="1"/>
  <c r="F2480" i="11"/>
  <c r="G2480" i="11" s="1"/>
  <c r="C2480" i="11" a="1"/>
  <c r="C2480" i="11" s="1"/>
  <c r="L2480" i="11" s="1"/>
  <c r="F2488" i="11"/>
  <c r="G2488" i="11" s="1"/>
  <c r="C2488" i="11" a="1"/>
  <c r="C2488" i="11" s="1"/>
  <c r="L2488" i="11" s="1"/>
  <c r="C2490" i="11" a="1"/>
  <c r="C2490" i="11" s="1"/>
  <c r="L2490" i="11" s="1"/>
  <c r="F2490" i="11"/>
  <c r="G2490" i="11" s="1"/>
  <c r="F2492" i="11"/>
  <c r="G2492" i="11" s="1"/>
  <c r="C2492" i="11" a="1"/>
  <c r="C2492" i="11" s="1"/>
  <c r="L2492" i="11" s="1"/>
  <c r="F2493" i="11"/>
  <c r="G2493" i="11" s="1"/>
  <c r="C2493" i="11" a="1"/>
  <c r="C2493" i="11" s="1"/>
  <c r="L2493" i="11" s="1"/>
  <c r="C2496" i="11" a="1"/>
  <c r="C2496" i="11" s="1"/>
  <c r="L2496" i="11" s="1"/>
  <c r="F2496" i="11"/>
  <c r="G2496" i="11" s="1"/>
  <c r="F2499" i="11"/>
  <c r="G2499" i="11" s="1"/>
  <c r="C2499" i="11" a="1"/>
  <c r="C2499" i="11" s="1"/>
  <c r="L2499" i="11" s="1"/>
  <c r="C2501" i="11" a="1"/>
  <c r="C2501" i="11" s="1"/>
  <c r="L2501" i="11" s="1"/>
  <c r="F2501" i="11"/>
  <c r="G2501" i="11" s="1"/>
  <c r="F2513" i="11"/>
  <c r="G2513" i="11" s="1"/>
  <c r="C2513" i="11" a="1"/>
  <c r="C2513" i="11" s="1"/>
  <c r="L2513" i="11" s="1"/>
  <c r="F2516" i="11"/>
  <c r="G2516" i="11" s="1"/>
  <c r="C2516" i="11" a="1"/>
  <c r="C2516" i="11" s="1"/>
  <c r="L2516" i="11" s="1"/>
  <c r="C2541" i="11" a="1"/>
  <c r="C2541" i="11" s="1"/>
  <c r="L2541" i="11" s="1"/>
  <c r="F2541" i="11"/>
  <c r="G2541" i="11" s="1"/>
  <c r="F2545" i="11"/>
  <c r="G2545" i="11" s="1"/>
  <c r="C2545" i="11" a="1"/>
  <c r="C2545" i="11" s="1"/>
  <c r="L2545" i="11" s="1"/>
  <c r="F2553" i="11"/>
  <c r="G2553" i="11" s="1"/>
  <c r="C2553" i="11" a="1"/>
  <c r="C2553" i="11" s="1"/>
  <c r="L2553" i="11" s="1"/>
  <c r="F2555" i="11"/>
  <c r="G2555" i="11" s="1"/>
  <c r="C2555" i="11" a="1"/>
  <c r="C2555" i="11" s="1"/>
  <c r="L2555" i="11" s="1"/>
  <c r="F2557" i="11"/>
  <c r="G2557" i="11" s="1"/>
  <c r="C2557" i="11" a="1"/>
  <c r="C2557" i="11" s="1"/>
  <c r="L2557" i="11" s="1"/>
  <c r="C2570" i="11" a="1"/>
  <c r="C2570" i="11" s="1"/>
  <c r="L2570" i="11" s="1"/>
  <c r="F2570" i="11"/>
  <c r="G2570" i="11" s="1"/>
  <c r="C2572" i="11" a="1"/>
  <c r="C2572" i="11" s="1"/>
  <c r="L2572" i="11" s="1"/>
  <c r="F2572" i="11"/>
  <c r="G2572" i="11" s="1"/>
  <c r="F2576" i="11"/>
  <c r="G2576" i="11" s="1"/>
  <c r="C2576" i="11" a="1"/>
  <c r="C2576" i="11" s="1"/>
  <c r="L2576" i="11" s="1"/>
  <c r="F2580" i="11"/>
  <c r="G2580" i="11" s="1"/>
  <c r="C2580" i="11" a="1"/>
  <c r="C2580" i="11" s="1"/>
  <c r="L2580" i="11" s="1"/>
  <c r="F2584" i="11"/>
  <c r="G2584" i="11" s="1"/>
  <c r="C2584" i="11" a="1"/>
  <c r="C2584" i="11" s="1"/>
  <c r="L2584" i="11" s="1"/>
  <c r="F2586" i="11"/>
  <c r="G2586" i="11" s="1"/>
  <c r="C2586" i="11" a="1"/>
  <c r="C2586" i="11" s="1"/>
  <c r="L2586" i="11" s="1"/>
  <c r="C2588" i="11" a="1"/>
  <c r="C2588" i="11" s="1"/>
  <c r="L2588" i="11" s="1"/>
  <c r="F2588" i="11"/>
  <c r="G2588" i="11" s="1"/>
  <c r="F2590" i="11"/>
  <c r="G2590" i="11" s="1"/>
  <c r="C2590" i="11" a="1"/>
  <c r="C2590" i="11" s="1"/>
  <c r="L2590" i="11" s="1"/>
  <c r="F3014" i="11"/>
  <c r="G3014" i="11" s="1"/>
  <c r="C3014" i="11" a="1"/>
  <c r="C3014" i="11" s="1"/>
  <c r="L3014" i="11" s="1"/>
  <c r="C3018" i="11" a="1"/>
  <c r="C3018" i="11" s="1"/>
  <c r="L3018" i="11" s="1"/>
  <c r="F3018" i="11"/>
  <c r="G3018" i="11" s="1"/>
  <c r="C3021" i="11" a="1"/>
  <c r="C3021" i="11" s="1"/>
  <c r="L3021" i="11" s="1"/>
  <c r="F3021" i="11"/>
  <c r="G3021" i="11" s="1"/>
  <c r="C3032" i="11" a="1"/>
  <c r="C3032" i="11" s="1"/>
  <c r="L3032" i="11" s="1"/>
  <c r="F3032" i="11"/>
  <c r="G3032" i="11" s="1"/>
  <c r="F3036" i="11"/>
  <c r="G3036" i="11" s="1"/>
  <c r="C3036" i="11" a="1"/>
  <c r="C3036" i="11" s="1"/>
  <c r="L3036" i="11" s="1"/>
  <c r="F3044" i="11"/>
  <c r="G3044" i="11" s="1"/>
  <c r="C3044" i="11" a="1"/>
  <c r="C3044" i="11" s="1"/>
  <c r="L3044" i="11" s="1"/>
  <c r="F3057" i="11"/>
  <c r="G3057" i="11" s="1"/>
  <c r="C3057" i="11" a="1"/>
  <c r="C3057" i="11" s="1"/>
  <c r="L3057" i="11" s="1"/>
  <c r="F3059" i="11"/>
  <c r="G3059" i="11" s="1"/>
  <c r="C3059" i="11" a="1"/>
  <c r="C3059" i="11" s="1"/>
  <c r="L3059" i="11" s="1"/>
  <c r="C3061" i="11" a="1"/>
  <c r="C3061" i="11" s="1"/>
  <c r="L3061" i="11" s="1"/>
  <c r="F3061" i="11"/>
  <c r="G3061" i="11" s="1"/>
  <c r="F3081" i="11"/>
  <c r="G3081" i="11" s="1"/>
  <c r="C3081" i="11" a="1"/>
  <c r="C3081" i="11" s="1"/>
  <c r="L3081" i="11" s="1"/>
  <c r="F3088" i="11"/>
  <c r="G3088" i="11" s="1"/>
  <c r="C3088" i="11" a="1"/>
  <c r="C3088" i="11" s="1"/>
  <c r="L3088" i="11" s="1"/>
  <c r="F3101" i="11"/>
  <c r="G3101" i="11" s="1"/>
  <c r="C3101" i="11" a="1"/>
  <c r="C3101" i="11" s="1"/>
  <c r="L3101" i="11" s="1"/>
  <c r="C3104" i="11" a="1"/>
  <c r="C3104" i="11" s="1"/>
  <c r="L3104" i="11" s="1"/>
  <c r="F3104" i="11"/>
  <c r="G3104" i="11" s="1"/>
  <c r="C3117" i="11" a="1"/>
  <c r="C3117" i="11" s="1"/>
  <c r="L3117" i="11" s="1"/>
  <c r="F3117" i="11"/>
  <c r="G3117" i="11" s="1"/>
  <c r="F3119" i="11"/>
  <c r="G3119" i="11" s="1"/>
  <c r="C3119" i="11" a="1"/>
  <c r="C3119" i="11" s="1"/>
  <c r="L3119" i="11" s="1"/>
  <c r="C3122" i="11" a="1"/>
  <c r="C3122" i="11" s="1"/>
  <c r="L3122" i="11" s="1"/>
  <c r="F3122" i="11"/>
  <c r="G3122" i="11" s="1"/>
  <c r="C3186" i="11" a="1"/>
  <c r="C3186" i="11" s="1"/>
  <c r="L3186" i="11" s="1"/>
  <c r="F3186" i="11"/>
  <c r="G3186" i="11" s="1"/>
  <c r="F3187" i="11"/>
  <c r="G3187" i="11" s="1"/>
  <c r="C3187" i="11" a="1"/>
  <c r="C3187" i="11" s="1"/>
  <c r="L3187" i="11" s="1"/>
  <c r="F3205" i="11"/>
  <c r="G3205" i="11" s="1"/>
  <c r="C3205" i="11" a="1"/>
  <c r="C3205" i="11" s="1"/>
  <c r="L3205" i="11" s="1"/>
  <c r="F3218" i="11"/>
  <c r="G3218" i="11" s="1"/>
  <c r="C3218" i="11" a="1"/>
  <c r="C3218" i="11" s="1"/>
  <c r="L3218" i="11" s="1"/>
  <c r="F3220" i="11"/>
  <c r="G3220" i="11" s="1"/>
  <c r="C3220" i="11" a="1"/>
  <c r="C3220" i="11" s="1"/>
  <c r="L3220" i="11" s="1"/>
  <c r="F3223" i="11"/>
  <c r="G3223" i="11" s="1"/>
  <c r="C3223" i="11" a="1"/>
  <c r="C3223" i="11" s="1"/>
  <c r="L3223" i="11" s="1"/>
  <c r="C3226" i="11" a="1"/>
  <c r="C3226" i="11" s="1"/>
  <c r="L3226" i="11" s="1"/>
  <c r="F3226" i="11"/>
  <c r="G3226" i="11" s="1"/>
  <c r="C3234" i="11" a="1"/>
  <c r="C3234" i="11" s="1"/>
  <c r="L3234" i="11" s="1"/>
  <c r="F3234" i="11"/>
  <c r="G3234" i="11" s="1"/>
  <c r="C3241" i="11" a="1"/>
  <c r="C3241" i="11" s="1"/>
  <c r="L3241" i="11" s="1"/>
  <c r="F3241" i="11"/>
  <c r="G3241" i="11" s="1"/>
  <c r="F3259" i="11"/>
  <c r="G3259" i="11" s="1"/>
  <c r="C3259" i="11" a="1"/>
  <c r="C3259" i="11" s="1"/>
  <c r="L3259" i="11" s="1"/>
  <c r="C3266" i="11" a="1"/>
  <c r="C3266" i="11" s="1"/>
  <c r="L3266" i="11" s="1"/>
  <c r="F3266" i="11"/>
  <c r="G3266" i="11" s="1"/>
  <c r="C3270" i="11" a="1"/>
  <c r="C3270" i="11" s="1"/>
  <c r="L3270" i="11" s="1"/>
  <c r="F3270" i="11"/>
  <c r="G3270" i="11" s="1"/>
  <c r="C3280" i="11" a="1"/>
  <c r="C3280" i="11" s="1"/>
  <c r="L3280" i="11" s="1"/>
  <c r="F3280" i="11"/>
  <c r="G3280" i="11" s="1"/>
  <c r="C3283" i="11" a="1"/>
  <c r="C3283" i="11" s="1"/>
  <c r="L3283" i="11" s="1"/>
  <c r="F3283" i="11"/>
  <c r="G3283" i="11" s="1"/>
  <c r="C3286" i="11" a="1"/>
  <c r="C3286" i="11" s="1"/>
  <c r="L3286" i="11" s="1"/>
  <c r="F3286" i="11"/>
  <c r="G3286" i="11" s="1"/>
  <c r="C3288" i="11" a="1"/>
  <c r="C3288" i="11" s="1"/>
  <c r="L3288" i="11" s="1"/>
  <c r="F3288" i="11"/>
  <c r="G3288" i="11" s="1"/>
  <c r="C3294" i="11" a="1"/>
  <c r="C3294" i="11" s="1"/>
  <c r="L3294" i="11" s="1"/>
  <c r="F3294" i="11"/>
  <c r="G3294" i="11" s="1"/>
  <c r="C3297" i="11" a="1"/>
  <c r="C3297" i="11" s="1"/>
  <c r="L3297" i="11" s="1"/>
  <c r="F3297" i="11"/>
  <c r="G3297" i="11" s="1"/>
  <c r="F3307" i="11"/>
  <c r="G3307" i="11" s="1"/>
  <c r="C3307" i="11" a="1"/>
  <c r="C3307" i="11" s="1"/>
  <c r="L3307" i="11" s="1"/>
  <c r="F3310" i="11"/>
  <c r="G3310" i="11" s="1"/>
  <c r="C3310" i="11" a="1"/>
  <c r="C3310" i="11" s="1"/>
  <c r="L3310" i="11" s="1"/>
  <c r="F3326" i="11"/>
  <c r="G3326" i="11" s="1"/>
  <c r="C3326" i="11" a="1"/>
  <c r="C3326" i="11" s="1"/>
  <c r="L3326" i="11" s="1"/>
  <c r="F3344" i="11"/>
  <c r="G3344" i="11" s="1"/>
  <c r="C3344" i="11" a="1"/>
  <c r="C3344" i="11" s="1"/>
  <c r="L3344" i="11" s="1"/>
  <c r="F3358" i="11"/>
  <c r="G3358" i="11" s="1"/>
  <c r="C3358" i="11" a="1"/>
  <c r="C3358" i="11" s="1"/>
  <c r="L3358" i="11" s="1"/>
  <c r="F3367" i="11"/>
  <c r="G3367" i="11" s="1"/>
  <c r="C3367" i="11" a="1"/>
  <c r="C3367" i="11" s="1"/>
  <c r="L3367" i="11" s="1"/>
  <c r="F3369" i="11"/>
  <c r="G3369" i="11" s="1"/>
  <c r="C3369" i="11" a="1"/>
  <c r="C3369" i="11" s="1"/>
  <c r="L3369" i="11" s="1"/>
  <c r="F3372" i="11"/>
  <c r="G3372" i="11" s="1"/>
  <c r="C3372" i="11" a="1"/>
  <c r="C3372" i="11" s="1"/>
  <c r="L3372" i="11" s="1"/>
  <c r="F3373" i="11"/>
  <c r="G3373" i="11" s="1"/>
  <c r="C3373" i="11" a="1"/>
  <c r="C3373" i="11" s="1"/>
  <c r="L3373" i="11" s="1"/>
  <c r="F3379" i="11"/>
  <c r="G3379" i="11" s="1"/>
  <c r="C3379" i="11" a="1"/>
  <c r="C3379" i="11" s="1"/>
  <c r="L3379" i="11" s="1"/>
  <c r="F3384" i="11"/>
  <c r="G3384" i="11" s="1"/>
  <c r="C3384" i="11" a="1"/>
  <c r="C3384" i="11" s="1"/>
  <c r="L3384" i="11" s="1"/>
  <c r="F3399" i="11"/>
  <c r="G3399" i="11" s="1"/>
  <c r="C3399" i="11" a="1"/>
  <c r="C3399" i="11" s="1"/>
  <c r="L3399" i="11" s="1"/>
  <c r="F3405" i="11"/>
  <c r="G3405" i="11" s="1"/>
  <c r="C3405" i="11" a="1"/>
  <c r="C3405" i="11" s="1"/>
  <c r="L3405" i="11" s="1"/>
  <c r="F3413" i="11"/>
  <c r="G3413" i="11" s="1"/>
  <c r="C3413" i="11" a="1"/>
  <c r="C3413" i="11" s="1"/>
  <c r="L3413" i="11" s="1"/>
  <c r="F3415" i="11"/>
  <c r="G3415" i="11" s="1"/>
  <c r="C3415" i="11" a="1"/>
  <c r="C3415" i="11" s="1"/>
  <c r="L3415" i="11" s="1"/>
  <c r="C3416" i="11" a="1"/>
  <c r="C3416" i="11" s="1"/>
  <c r="L3416" i="11" s="1"/>
  <c r="F3416" i="11"/>
  <c r="G3416" i="11" s="1"/>
  <c r="F3422" i="11"/>
  <c r="G3422" i="11" s="1"/>
  <c r="C3422" i="11" a="1"/>
  <c r="C3422" i="11" s="1"/>
  <c r="L3422" i="11" s="1"/>
  <c r="F3432" i="11"/>
  <c r="G3432" i="11" s="1"/>
  <c r="C3432" i="11" a="1"/>
  <c r="C3432" i="11" s="1"/>
  <c r="L3432" i="11" s="1"/>
  <c r="F3439" i="11"/>
  <c r="G3439" i="11" s="1"/>
  <c r="C3439" i="11" a="1"/>
  <c r="C3439" i="11" s="1"/>
  <c r="L3439" i="11" s="1"/>
  <c r="F3442" i="11"/>
  <c r="G3442" i="11" s="1"/>
  <c r="C3442" i="11" a="1"/>
  <c r="C3442" i="11" s="1"/>
  <c r="L3442" i="11" s="1"/>
  <c r="F3452" i="11"/>
  <c r="G3452" i="11" s="1"/>
  <c r="C3452" i="11" a="1"/>
  <c r="C3452" i="11" s="1"/>
  <c r="L3452" i="11" s="1"/>
  <c r="C3458" i="11" a="1"/>
  <c r="C3458" i="11" s="1"/>
  <c r="L3458" i="11" s="1"/>
  <c r="F3458" i="11"/>
  <c r="G3458" i="11" s="1"/>
  <c r="C3462" i="11" a="1"/>
  <c r="C3462" i="11" s="1"/>
  <c r="L3462" i="11" s="1"/>
  <c r="F3462" i="11"/>
  <c r="G3462" i="11" s="1"/>
  <c r="C3463" i="11" a="1"/>
  <c r="C3463" i="11" s="1"/>
  <c r="L3463" i="11" s="1"/>
  <c r="F3463" i="11"/>
  <c r="G3463" i="11" s="1"/>
  <c r="C3464" i="11" a="1"/>
  <c r="C3464" i="11" s="1"/>
  <c r="L3464" i="11" s="1"/>
  <c r="F3464" i="11"/>
  <c r="G3464" i="11" s="1"/>
  <c r="C3472" i="11" a="1"/>
  <c r="C3472" i="11" s="1"/>
  <c r="L3472" i="11" s="1"/>
  <c r="F3472" i="11"/>
  <c r="G3472" i="11" s="1"/>
  <c r="F3792" i="11"/>
  <c r="G3792" i="11" s="1"/>
  <c r="C3792" i="11" a="1"/>
  <c r="C3792" i="11" s="1"/>
  <c r="L3792" i="11" s="1"/>
  <c r="F3794" i="11"/>
  <c r="G3794" i="11" s="1"/>
  <c r="C3794" i="11" a="1"/>
  <c r="C3794" i="11" s="1"/>
  <c r="L3794" i="11" s="1"/>
  <c r="C3806" i="11" a="1"/>
  <c r="C3806" i="11" s="1"/>
  <c r="L3806" i="11" s="1"/>
  <c r="F3806" i="11"/>
  <c r="G3806" i="11" s="1"/>
  <c r="F3817" i="11"/>
  <c r="G3817" i="11" s="1"/>
  <c r="C3817" i="11" a="1"/>
  <c r="C3817" i="11" s="1"/>
  <c r="L3817" i="11" s="1"/>
  <c r="F3819" i="11"/>
  <c r="G3819" i="11" s="1"/>
  <c r="C3819" i="11" a="1"/>
  <c r="C3819" i="11" s="1"/>
  <c r="L3819" i="11" s="1"/>
  <c r="F3829" i="11"/>
  <c r="G3829" i="11" s="1"/>
  <c r="C3829" i="11" a="1"/>
  <c r="C3829" i="11" s="1"/>
  <c r="L3829" i="11" s="1"/>
  <c r="F3836" i="11"/>
  <c r="G3836" i="11" s="1"/>
  <c r="C3836" i="11" a="1"/>
  <c r="C3836" i="11" s="1"/>
  <c r="L3836" i="11" s="1"/>
  <c r="F3853" i="11"/>
  <c r="G3853" i="11" s="1"/>
  <c r="C3853" i="11" a="1"/>
  <c r="C3853" i="11" s="1"/>
  <c r="L3853" i="11" s="1"/>
  <c r="C3722" i="11" a="1"/>
  <c r="C3722" i="11" s="1"/>
  <c r="L3722" i="11" s="1"/>
  <c r="F3722" i="11"/>
  <c r="G3722" i="11" s="1"/>
  <c r="C110" i="11" a="1"/>
  <c r="C110" i="11" s="1"/>
  <c r="L110" i="11" s="1"/>
  <c r="F110" i="11"/>
  <c r="G110" i="11" s="1"/>
  <c r="C166" i="11" a="1"/>
  <c r="C166" i="11" s="1"/>
  <c r="L166" i="11" s="1"/>
  <c r="F166" i="11"/>
  <c r="G166" i="11" s="1"/>
  <c r="C3883" i="11" a="1"/>
  <c r="C3883" i="11" s="1"/>
  <c r="L3883" i="11" s="1"/>
  <c r="F3883" i="11"/>
  <c r="G3883" i="11" s="1"/>
  <c r="F3888" i="11"/>
  <c r="G3888" i="11" s="1"/>
  <c r="C3888" i="11" a="1"/>
  <c r="C3888" i="11" s="1"/>
  <c r="L3888" i="11" s="1"/>
  <c r="F3896" i="11"/>
  <c r="G3896" i="11" s="1"/>
  <c r="C3896" i="11" a="1"/>
  <c r="C3896" i="11" s="1"/>
  <c r="L3896" i="11" s="1"/>
  <c r="F3897" i="11"/>
  <c r="G3897" i="11" s="1"/>
  <c r="C3897" i="11" a="1"/>
  <c r="C3897" i="11" s="1"/>
  <c r="L3897" i="11" s="1"/>
  <c r="C3904" i="11" a="1"/>
  <c r="C3904" i="11" s="1"/>
  <c r="L3904" i="11" s="1"/>
  <c r="F3904" i="11"/>
  <c r="G3904" i="11" s="1"/>
  <c r="F3909" i="11"/>
  <c r="G3909" i="11" s="1"/>
  <c r="C3909" i="11" a="1"/>
  <c r="C3909" i="11" s="1"/>
  <c r="L3909" i="11" s="1"/>
  <c r="C3913" i="11" a="1"/>
  <c r="C3913" i="11" s="1"/>
  <c r="L3913" i="11" s="1"/>
  <c r="F3913" i="11"/>
  <c r="G3913" i="11" s="1"/>
  <c r="C3916" i="11" a="1"/>
  <c r="C3916" i="11" s="1"/>
  <c r="L3916" i="11" s="1"/>
  <c r="F3916" i="11"/>
  <c r="G3916" i="11" s="1"/>
  <c r="C3921" i="11" a="1"/>
  <c r="C3921" i="11" s="1"/>
  <c r="L3921" i="11" s="1"/>
  <c r="F3921" i="11"/>
  <c r="G3921" i="11" s="1"/>
  <c r="F3939" i="11"/>
  <c r="G3939" i="11" s="1"/>
  <c r="C3939" i="11" a="1"/>
  <c r="C3939" i="11" s="1"/>
  <c r="L3939" i="11" s="1"/>
  <c r="F3959" i="11"/>
  <c r="G3959" i="11" s="1"/>
  <c r="C3959" i="11" a="1"/>
  <c r="C3959" i="11" s="1"/>
  <c r="L3959" i="11" s="1"/>
  <c r="C3964" i="11" a="1"/>
  <c r="C3964" i="11" s="1"/>
  <c r="L3964" i="11" s="1"/>
  <c r="F3964" i="11"/>
  <c r="G3964" i="11" s="1"/>
  <c r="C3976" i="11" a="1"/>
  <c r="C3976" i="11" s="1"/>
  <c r="L3976" i="11" s="1"/>
  <c r="F3976" i="11"/>
  <c r="G3976" i="11" s="1"/>
  <c r="F4005" i="11"/>
  <c r="G4005" i="11" s="1"/>
  <c r="C4005" i="11" a="1"/>
  <c r="C4005" i="11" s="1"/>
  <c r="L4005" i="11" s="1"/>
  <c r="C4019" i="11" a="1"/>
  <c r="C4019" i="11" s="1"/>
  <c r="L4019" i="11" s="1"/>
  <c r="F4019" i="11"/>
  <c r="G4019" i="11" s="1"/>
  <c r="F4034" i="11"/>
  <c r="G4034" i="11" s="1"/>
  <c r="C4034" i="11" a="1"/>
  <c r="C4034" i="11" s="1"/>
  <c r="L4034" i="11" s="1"/>
  <c r="C4037" i="11" a="1"/>
  <c r="C4037" i="11" s="1"/>
  <c r="L4037" i="11" s="1"/>
  <c r="F4037" i="11"/>
  <c r="G4037" i="11" s="1"/>
  <c r="C4058" i="11" a="1"/>
  <c r="C4058" i="11" s="1"/>
  <c r="L4058" i="11" s="1"/>
  <c r="F4058" i="11"/>
  <c r="G4058" i="11" s="1"/>
  <c r="C4063" i="11" a="1"/>
  <c r="C4063" i="11" s="1"/>
  <c r="L4063" i="11" s="1"/>
  <c r="F4063" i="11"/>
  <c r="G4063" i="11" s="1"/>
  <c r="C4072" i="11" a="1"/>
  <c r="C4072" i="11" s="1"/>
  <c r="L4072" i="11" s="1"/>
  <c r="F4072" i="11"/>
  <c r="G4072" i="11" s="1"/>
  <c r="C4080" i="11" a="1"/>
  <c r="C4080" i="11" s="1"/>
  <c r="L4080" i="11" s="1"/>
  <c r="F4080" i="11"/>
  <c r="G4080" i="11" s="1"/>
  <c r="C4514" i="11" a="1"/>
  <c r="C4514" i="11" s="1"/>
  <c r="L4514" i="11" s="1"/>
  <c r="F4514" i="11"/>
  <c r="G4514" i="11" s="1"/>
  <c r="C4519" i="11" a="1"/>
  <c r="C4519" i="11" s="1"/>
  <c r="L4519" i="11" s="1"/>
  <c r="F4519" i="11"/>
  <c r="G4519" i="11" s="1"/>
  <c r="F4557" i="11"/>
  <c r="G4557" i="11" s="1"/>
  <c r="C4557" i="11" a="1"/>
  <c r="C4557" i="11" s="1"/>
  <c r="L4557" i="11" s="1"/>
  <c r="C4562" i="11" a="1"/>
  <c r="C4562" i="11" s="1"/>
  <c r="L4562" i="11" s="1"/>
  <c r="F4562" i="11"/>
  <c r="G4562" i="11" s="1"/>
  <c r="F4565" i="11"/>
  <c r="G4565" i="11" s="1"/>
  <c r="C4565" i="11" a="1"/>
  <c r="C4565" i="11" s="1"/>
  <c r="L4565" i="11" s="1"/>
  <c r="C4581" i="11" a="1"/>
  <c r="C4581" i="11" s="1"/>
  <c r="L4581" i="11" s="1"/>
  <c r="F4581" i="11"/>
  <c r="G4581" i="11" s="1"/>
  <c r="C4662" i="11" a="1"/>
  <c r="C4662" i="11" s="1"/>
  <c r="L4662" i="11" s="1"/>
  <c r="F4662" i="11"/>
  <c r="G4662" i="11" s="1"/>
  <c r="C4665" i="11" a="1"/>
  <c r="C4665" i="11" s="1"/>
  <c r="L4665" i="11" s="1"/>
  <c r="F4665" i="11"/>
  <c r="G4665" i="11" s="1"/>
  <c r="C4668" i="11" a="1"/>
  <c r="C4668" i="11" s="1"/>
  <c r="L4668" i="11" s="1"/>
  <c r="F4668" i="11"/>
  <c r="G4668" i="11" s="1"/>
  <c r="F4671" i="11"/>
  <c r="G4671" i="11" s="1"/>
  <c r="C4671" i="11" a="1"/>
  <c r="C4671" i="11" s="1"/>
  <c r="L4671" i="11" s="1"/>
  <c r="C4673" i="11" a="1"/>
  <c r="C4673" i="11" s="1"/>
  <c r="L4673" i="11" s="1"/>
  <c r="F4673" i="11"/>
  <c r="G4673" i="11" s="1"/>
  <c r="C4676" i="11" a="1"/>
  <c r="C4676" i="11" s="1"/>
  <c r="L4676" i="11" s="1"/>
  <c r="F4676" i="11"/>
  <c r="G4676" i="11" s="1"/>
  <c r="C4680" i="11" a="1"/>
  <c r="C4680" i="11" s="1"/>
  <c r="L4680" i="11" s="1"/>
  <c r="F4680" i="11"/>
  <c r="G4680" i="11" s="1"/>
  <c r="F4682" i="11"/>
  <c r="G4682" i="11" s="1"/>
  <c r="C4682" i="11" a="1"/>
  <c r="C4682" i="11" s="1"/>
  <c r="L4682" i="11" s="1"/>
  <c r="F4716" i="11"/>
  <c r="G4716" i="11" s="1"/>
  <c r="C4716" i="11" a="1"/>
  <c r="C4716" i="11" s="1"/>
  <c r="L4716" i="11" s="1"/>
  <c r="F4719" i="11"/>
  <c r="G4719" i="11" s="1"/>
  <c r="C4719" i="11" a="1"/>
  <c r="C4719" i="11" s="1"/>
  <c r="L4719" i="11" s="1"/>
  <c r="C4726" i="11" a="1"/>
  <c r="C4726" i="11" s="1"/>
  <c r="L4726" i="11" s="1"/>
  <c r="F4726" i="11"/>
  <c r="G4726" i="11" s="1"/>
  <c r="F4732" i="11"/>
  <c r="G4732" i="11" s="1"/>
  <c r="C4732" i="11" a="1"/>
  <c r="C4732" i="11" s="1"/>
  <c r="L4732" i="11" s="1"/>
  <c r="C4751" i="11" a="1"/>
  <c r="C4751" i="11" s="1"/>
  <c r="L4751" i="11" s="1"/>
  <c r="F4751" i="11"/>
  <c r="G4751" i="11" s="1"/>
  <c r="F4763" i="11"/>
  <c r="G4763" i="11" s="1"/>
  <c r="C4763" i="11" a="1"/>
  <c r="C4763" i="11" s="1"/>
  <c r="L4763" i="11" s="1"/>
  <c r="C4784" i="11" a="1"/>
  <c r="C4784" i="11" s="1"/>
  <c r="L4784" i="11" s="1"/>
  <c r="F4784" i="11"/>
  <c r="G4784" i="11" s="1"/>
  <c r="F4787" i="11"/>
  <c r="G4787" i="11" s="1"/>
  <c r="C4787" i="11" a="1"/>
  <c r="C4787" i="11" s="1"/>
  <c r="L4787" i="11" s="1"/>
  <c r="C4829" i="11" a="1"/>
  <c r="C4829" i="11" s="1"/>
  <c r="L4829" i="11" s="1"/>
  <c r="F4829" i="11"/>
  <c r="G4829" i="11" s="1"/>
  <c r="F4835" i="11"/>
  <c r="G4835" i="11" s="1"/>
  <c r="C4835" i="11" a="1"/>
  <c r="C4835" i="11" s="1"/>
  <c r="L4835" i="11" s="1"/>
  <c r="F4843" i="11"/>
  <c r="G4843" i="11" s="1"/>
  <c r="C4843" i="11" a="1"/>
  <c r="C4843" i="11" s="1"/>
  <c r="L4843" i="11" s="1"/>
  <c r="F4848" i="11"/>
  <c r="G4848" i="11" s="1"/>
  <c r="C4848" i="11" a="1"/>
  <c r="C4848" i="11" s="1"/>
  <c r="L4848" i="11" s="1"/>
  <c r="F4854" i="11"/>
  <c r="G4854" i="11" s="1"/>
  <c r="C4854" i="11" a="1"/>
  <c r="C4854" i="11" s="1"/>
  <c r="L4854" i="11" s="1"/>
  <c r="C4879" i="11" a="1"/>
  <c r="C4879" i="11" s="1"/>
  <c r="L4879" i="11" s="1"/>
  <c r="F4879" i="11"/>
  <c r="G4879" i="11" s="1"/>
  <c r="F4899" i="11"/>
  <c r="G4899" i="11" s="1"/>
  <c r="C4899" i="11" a="1"/>
  <c r="C4899" i="11" s="1"/>
  <c r="L4899" i="11" s="1"/>
  <c r="C4907" i="11" a="1"/>
  <c r="C4907" i="11" s="1"/>
  <c r="L4907" i="11" s="1"/>
  <c r="F4907" i="11"/>
  <c r="G4907" i="11" s="1"/>
  <c r="F4910" i="11"/>
  <c r="G4910" i="11" s="1"/>
  <c r="C4910" i="11" a="1"/>
  <c r="C4910" i="11" s="1"/>
  <c r="L4910" i="11" s="1"/>
  <c r="F4921" i="11"/>
  <c r="G4921" i="11" s="1"/>
  <c r="C4921" i="11" a="1"/>
  <c r="C4921" i="11" s="1"/>
  <c r="L4921" i="11" s="1"/>
  <c r="C4930" i="11" a="1"/>
  <c r="C4930" i="11" s="1"/>
  <c r="L4930" i="11" s="1"/>
  <c r="F4930" i="11"/>
  <c r="G4930" i="11" s="1"/>
  <c r="C4933" i="11" a="1"/>
  <c r="C4933" i="11" s="1"/>
  <c r="L4933" i="11" s="1"/>
  <c r="F4933" i="11"/>
  <c r="G4933" i="11" s="1"/>
  <c r="C132" i="11" a="1"/>
  <c r="C132" i="11" s="1"/>
  <c r="L132" i="11" s="1"/>
  <c r="F132" i="11"/>
  <c r="G132" i="11" s="1"/>
  <c r="F133" i="11"/>
  <c r="G133" i="11" s="1"/>
  <c r="C133" i="11" a="1"/>
  <c r="C133" i="11" s="1"/>
  <c r="L133" i="11" s="1"/>
  <c r="C134" i="11" a="1"/>
  <c r="C134" i="11" s="1"/>
  <c r="L134" i="11" s="1"/>
  <c r="F134" i="11"/>
  <c r="G134" i="11" s="1"/>
  <c r="C135" i="11" a="1"/>
  <c r="C135" i="11" s="1"/>
  <c r="L135" i="11" s="1"/>
  <c r="F135" i="11"/>
  <c r="G135" i="11" s="1"/>
  <c r="C136" i="11" a="1"/>
  <c r="C136" i="11" s="1"/>
  <c r="L136" i="11" s="1"/>
  <c r="F136" i="11"/>
  <c r="G136" i="11" s="1"/>
  <c r="F137" i="11"/>
  <c r="G137" i="11" s="1"/>
  <c r="C137" i="11" a="1"/>
  <c r="C137" i="11" s="1"/>
  <c r="L137" i="11" s="1"/>
  <c r="C138" i="11" a="1"/>
  <c r="C138" i="11" s="1"/>
  <c r="L138" i="11" s="1"/>
  <c r="F138" i="11"/>
  <c r="G138" i="11" s="1"/>
  <c r="F139" i="11"/>
  <c r="G139" i="11" s="1"/>
  <c r="C139" i="11" a="1"/>
  <c r="C139" i="11" s="1"/>
  <c r="L139" i="11" s="1"/>
  <c r="F161" i="11"/>
  <c r="G161" i="11" s="1"/>
  <c r="C161" i="11" a="1"/>
  <c r="C161" i="11" s="1"/>
  <c r="L161" i="11" s="1"/>
  <c r="F164" i="11"/>
  <c r="G164" i="11" s="1"/>
  <c r="C164" i="11" a="1"/>
  <c r="C164" i="11" s="1"/>
  <c r="L164" i="11" s="1"/>
  <c r="F165" i="11"/>
  <c r="G165" i="11" s="1"/>
  <c r="C165" i="11" a="1"/>
  <c r="C165" i="11" s="1"/>
  <c r="L165" i="11" s="1"/>
  <c r="F491" i="11"/>
  <c r="G491" i="11" s="1"/>
  <c r="C491" i="11" a="1"/>
  <c r="C491" i="11" s="1"/>
  <c r="L491" i="11" s="1"/>
  <c r="F495" i="11"/>
  <c r="G495" i="11" s="1"/>
  <c r="C495" i="11" a="1"/>
  <c r="C495" i="11" s="1"/>
  <c r="L495" i="11" s="1"/>
  <c r="F500" i="11"/>
  <c r="G500" i="11" s="1"/>
  <c r="C500" i="11" a="1"/>
  <c r="C500" i="11" s="1"/>
  <c r="L500" i="11" s="1"/>
  <c r="F507" i="11"/>
  <c r="G507" i="11" s="1"/>
  <c r="C507" i="11" a="1"/>
  <c r="C507" i="11" s="1"/>
  <c r="L507" i="11" s="1"/>
  <c r="F517" i="11"/>
  <c r="G517" i="11" s="1"/>
  <c r="C517" i="11" a="1"/>
  <c r="C517" i="11" s="1"/>
  <c r="L517" i="11" s="1"/>
  <c r="C520" i="11" a="1"/>
  <c r="C520" i="11" s="1"/>
  <c r="L520" i="11" s="1"/>
  <c r="F520" i="11"/>
  <c r="G520" i="11" s="1"/>
  <c r="F522" i="11"/>
  <c r="G522" i="11" s="1"/>
  <c r="C522" i="11" a="1"/>
  <c r="C522" i="11" s="1"/>
  <c r="L522" i="11" s="1"/>
  <c r="C593" i="11" a="1"/>
  <c r="C593" i="11" s="1"/>
  <c r="L593" i="11" s="1"/>
  <c r="F593" i="11"/>
  <c r="G593" i="11" s="1"/>
  <c r="C596" i="11" a="1"/>
  <c r="C596" i="11" s="1"/>
  <c r="L596" i="11" s="1"/>
  <c r="F596" i="11"/>
  <c r="G596" i="11" s="1"/>
  <c r="C597" i="11" a="1"/>
  <c r="C597" i="11" s="1"/>
  <c r="L597" i="11" s="1"/>
  <c r="F597" i="11"/>
  <c r="G597" i="11" s="1"/>
  <c r="F604" i="11"/>
  <c r="G604" i="11" s="1"/>
  <c r="C604" i="11" a="1"/>
  <c r="C604" i="11" s="1"/>
  <c r="L604" i="11" s="1"/>
  <c r="F605" i="11"/>
  <c r="G605" i="11" s="1"/>
  <c r="C605" i="11" a="1"/>
  <c r="C605" i="11" s="1"/>
  <c r="L605" i="11" s="1"/>
  <c r="F608" i="11"/>
  <c r="G608" i="11" s="1"/>
  <c r="C608" i="11" a="1"/>
  <c r="C608" i="11" s="1"/>
  <c r="L608" i="11" s="1"/>
  <c r="F613" i="11"/>
  <c r="G613" i="11" s="1"/>
  <c r="C613" i="11" a="1"/>
  <c r="C613" i="11" s="1"/>
  <c r="L613" i="11" s="1"/>
  <c r="C614" i="11" a="1"/>
  <c r="C614" i="11" s="1"/>
  <c r="L614" i="11" s="1"/>
  <c r="F614" i="11"/>
  <c r="G614" i="11" s="1"/>
  <c r="F619" i="11"/>
  <c r="G619" i="11" s="1"/>
  <c r="C619" i="11" a="1"/>
  <c r="C619" i="11" s="1"/>
  <c r="L619" i="11" s="1"/>
  <c r="F622" i="11"/>
  <c r="G622" i="11" s="1"/>
  <c r="C622" i="11" a="1"/>
  <c r="C622" i="11" s="1"/>
  <c r="L622" i="11" s="1"/>
  <c r="F627" i="11"/>
  <c r="G627" i="11" s="1"/>
  <c r="C627" i="11" a="1"/>
  <c r="C627" i="11" s="1"/>
  <c r="L627" i="11" s="1"/>
  <c r="F628" i="11"/>
  <c r="G628" i="11" s="1"/>
  <c r="C628" i="11" a="1"/>
  <c r="C628" i="11" s="1"/>
  <c r="L628" i="11" s="1"/>
  <c r="C661" i="11" a="1"/>
  <c r="C661" i="11" s="1"/>
  <c r="L661" i="11" s="1"/>
  <c r="F661" i="11"/>
  <c r="G661" i="11" s="1"/>
  <c r="C664" i="11" a="1"/>
  <c r="C664" i="11" s="1"/>
  <c r="L664" i="11" s="1"/>
  <c r="F664" i="11"/>
  <c r="G664" i="11" s="1"/>
  <c r="F667" i="11"/>
  <c r="G667" i="11" s="1"/>
  <c r="C667" i="11" a="1"/>
  <c r="C667" i="11" s="1"/>
  <c r="L667" i="11" s="1"/>
  <c r="F669" i="11"/>
  <c r="G669" i="11" s="1"/>
  <c r="C669" i="11" a="1"/>
  <c r="C669" i="11" s="1"/>
  <c r="L669" i="11" s="1"/>
  <c r="F671" i="11"/>
  <c r="G671" i="11" s="1"/>
  <c r="C671" i="11" a="1"/>
  <c r="C671" i="11" s="1"/>
  <c r="L671" i="11" s="1"/>
  <c r="F682" i="11"/>
  <c r="G682" i="11" s="1"/>
  <c r="C682" i="11" a="1"/>
  <c r="C682" i="11" s="1"/>
  <c r="L682" i="11" s="1"/>
  <c r="F688" i="11"/>
  <c r="G688" i="11" s="1"/>
  <c r="C688" i="11" a="1"/>
  <c r="C688" i="11" s="1"/>
  <c r="L688" i="11" s="1"/>
  <c r="F701" i="11"/>
  <c r="G701" i="11" s="1"/>
  <c r="C701" i="11" a="1"/>
  <c r="C701" i="11" s="1"/>
  <c r="L701" i="11" s="1"/>
  <c r="F713" i="11"/>
  <c r="G713" i="11" s="1"/>
  <c r="C713" i="11" a="1"/>
  <c r="C713" i="11" s="1"/>
  <c r="L713" i="11" s="1"/>
  <c r="F732" i="11"/>
  <c r="G732" i="11" s="1"/>
  <c r="C732" i="11" a="1"/>
  <c r="C732" i="11" s="1"/>
  <c r="L732" i="11" s="1"/>
  <c r="F739" i="11"/>
  <c r="G739" i="11" s="1"/>
  <c r="C739" i="11" a="1"/>
  <c r="C739" i="11" s="1"/>
  <c r="L739" i="11" s="1"/>
  <c r="F743" i="11"/>
  <c r="G743" i="11" s="1"/>
  <c r="C743" i="11" a="1"/>
  <c r="C743" i="11" s="1"/>
  <c r="L743" i="11" s="1"/>
  <c r="F745" i="11"/>
  <c r="G745" i="11" s="1"/>
  <c r="C745" i="11" a="1"/>
  <c r="C745" i="11" s="1"/>
  <c r="L745" i="11" s="1"/>
  <c r="F751" i="11"/>
  <c r="G751" i="11" s="1"/>
  <c r="C751" i="11" a="1"/>
  <c r="C751" i="11" s="1"/>
  <c r="L751" i="11" s="1"/>
  <c r="C775" i="11" a="1"/>
  <c r="C775" i="11" s="1"/>
  <c r="L775" i="11" s="1"/>
  <c r="F775" i="11"/>
  <c r="G775" i="11" s="1"/>
  <c r="C777" i="11" a="1"/>
  <c r="C777" i="11" s="1"/>
  <c r="L777" i="11" s="1"/>
  <c r="F777" i="11"/>
  <c r="G777" i="11" s="1"/>
  <c r="C781" i="11" a="1"/>
  <c r="C781" i="11" s="1"/>
  <c r="L781" i="11" s="1"/>
  <c r="F781" i="11"/>
  <c r="G781" i="11" s="1"/>
  <c r="C804" i="11" a="1"/>
  <c r="C804" i="11" s="1"/>
  <c r="L804" i="11" s="1"/>
  <c r="F804" i="11"/>
  <c r="G804" i="11" s="1"/>
  <c r="C835" i="11" a="1"/>
  <c r="C835" i="11" s="1"/>
  <c r="L835" i="11" s="1"/>
  <c r="F835" i="11"/>
  <c r="G835" i="11" s="1"/>
  <c r="F840" i="11"/>
  <c r="G840" i="11" s="1"/>
  <c r="C840" i="11" a="1"/>
  <c r="C840" i="11" s="1"/>
  <c r="L840" i="11" s="1"/>
  <c r="F848" i="11"/>
  <c r="G848" i="11" s="1"/>
  <c r="C848" i="11" a="1"/>
  <c r="C848" i="11" s="1"/>
  <c r="L848" i="11" s="1"/>
  <c r="F851" i="11"/>
  <c r="G851" i="11" s="1"/>
  <c r="C851" i="11" a="1"/>
  <c r="C851" i="11" s="1"/>
  <c r="L851" i="11" s="1"/>
  <c r="C856" i="11" a="1"/>
  <c r="C856" i="11" s="1"/>
  <c r="L856" i="11" s="1"/>
  <c r="F856" i="11"/>
  <c r="G856" i="11" s="1"/>
  <c r="C871" i="11" a="1"/>
  <c r="C871" i="11" s="1"/>
  <c r="L871" i="11" s="1"/>
  <c r="F871" i="11"/>
  <c r="G871" i="11" s="1"/>
  <c r="C938" i="11" a="1"/>
  <c r="C938" i="11" s="1"/>
  <c r="L938" i="11" s="1"/>
  <c r="F938" i="11"/>
  <c r="G938" i="11" s="1"/>
  <c r="C945" i="11" a="1"/>
  <c r="C945" i="11" s="1"/>
  <c r="L945" i="11" s="1"/>
  <c r="F945" i="11"/>
  <c r="G945" i="11" s="1"/>
  <c r="C946" i="11" a="1"/>
  <c r="C946" i="11" s="1"/>
  <c r="L946" i="11" s="1"/>
  <c r="F946" i="11"/>
  <c r="G946" i="11" s="1"/>
  <c r="C949" i="11" a="1"/>
  <c r="C949" i="11" s="1"/>
  <c r="L949" i="11" s="1"/>
  <c r="F949" i="11"/>
  <c r="G949" i="11" s="1"/>
  <c r="C955" i="11" a="1"/>
  <c r="C955" i="11" s="1"/>
  <c r="L955" i="11" s="1"/>
  <c r="F955" i="11"/>
  <c r="G955" i="11" s="1"/>
  <c r="C1086" i="11" a="1"/>
  <c r="C1086" i="11" s="1"/>
  <c r="L1086" i="11" s="1"/>
  <c r="F1086" i="11"/>
  <c r="G1086" i="11" s="1"/>
  <c r="C1088" i="11" a="1"/>
  <c r="C1088" i="11" s="1"/>
  <c r="L1088" i="11" s="1"/>
  <c r="F1088" i="11"/>
  <c r="G1088" i="11" s="1"/>
  <c r="C1091" i="11" a="1"/>
  <c r="C1091" i="11" s="1"/>
  <c r="L1091" i="11" s="1"/>
  <c r="F1091" i="11"/>
  <c r="G1091" i="11" s="1"/>
  <c r="F1094" i="11"/>
  <c r="G1094" i="11" s="1"/>
  <c r="C1094" i="11" a="1"/>
  <c r="C1094" i="11" s="1"/>
  <c r="L1094" i="11" s="1"/>
  <c r="F1098" i="11"/>
  <c r="G1098" i="11" s="1"/>
  <c r="C1098" i="11" a="1"/>
  <c r="C1098" i="11" s="1"/>
  <c r="L1098" i="11" s="1"/>
  <c r="F1100" i="11"/>
  <c r="G1100" i="11" s="1"/>
  <c r="C1100" i="11" a="1"/>
  <c r="C1100" i="11" s="1"/>
  <c r="L1100" i="11" s="1"/>
  <c r="F1112" i="11"/>
  <c r="G1112" i="11" s="1"/>
  <c r="C1112" i="11" a="1"/>
  <c r="C1112" i="11" s="1"/>
  <c r="L1112" i="11" s="1"/>
  <c r="F1115" i="11"/>
  <c r="G1115" i="11" s="1"/>
  <c r="C1115" i="11" a="1"/>
  <c r="C1115" i="11" s="1"/>
  <c r="L1115" i="11" s="1"/>
  <c r="F1117" i="11"/>
  <c r="G1117" i="11" s="1"/>
  <c r="C1117" i="11" a="1"/>
  <c r="C1117" i="11" s="1"/>
  <c r="L1117" i="11" s="1"/>
  <c r="F1123" i="11"/>
  <c r="G1123" i="11" s="1"/>
  <c r="C1123" i="11" a="1"/>
  <c r="C1123" i="11" s="1"/>
  <c r="L1123" i="11" s="1"/>
  <c r="C1125" i="11" a="1"/>
  <c r="C1125" i="11" s="1"/>
  <c r="L1125" i="11" s="1"/>
  <c r="F1125" i="11"/>
  <c r="G1125" i="11" s="1"/>
  <c r="F1127" i="11"/>
  <c r="G1127" i="11" s="1"/>
  <c r="C1127" i="11" a="1"/>
  <c r="C1127" i="11" s="1"/>
  <c r="L1127" i="11" s="1"/>
  <c r="C1135" i="11" a="1"/>
  <c r="C1135" i="11" s="1"/>
  <c r="L1135" i="11" s="1"/>
  <c r="F1135" i="11"/>
  <c r="G1135" i="11" s="1"/>
  <c r="C1140" i="11" a="1"/>
  <c r="C1140" i="11" s="1"/>
  <c r="L1140" i="11" s="1"/>
  <c r="F1140" i="11"/>
  <c r="G1140" i="11" s="1"/>
  <c r="C1143" i="11" a="1"/>
  <c r="C1143" i="11" s="1"/>
  <c r="L1143" i="11" s="1"/>
  <c r="F1143" i="11"/>
  <c r="G1143" i="11" s="1"/>
  <c r="F1149" i="11"/>
  <c r="G1149" i="11" s="1"/>
  <c r="C1149" i="11" a="1"/>
  <c r="C1149" i="11" s="1"/>
  <c r="L1149" i="11" s="1"/>
  <c r="F1152" i="11"/>
  <c r="G1152" i="11" s="1"/>
  <c r="C1152" i="11" a="1"/>
  <c r="C1152" i="11" s="1"/>
  <c r="L1152" i="11" s="1"/>
  <c r="F1154" i="11"/>
  <c r="G1154" i="11" s="1"/>
  <c r="C1154" i="11" a="1"/>
  <c r="C1154" i="11" s="1"/>
  <c r="L1154" i="11" s="1"/>
  <c r="F1159" i="11"/>
  <c r="G1159" i="11" s="1"/>
  <c r="C1159" i="11" a="1"/>
  <c r="C1159" i="11" s="1"/>
  <c r="L1159" i="11" s="1"/>
  <c r="F1162" i="11"/>
  <c r="G1162" i="11" s="1"/>
  <c r="C1162" i="11" a="1"/>
  <c r="C1162" i="11" s="1"/>
  <c r="L1162" i="11" s="1"/>
  <c r="F1165" i="11"/>
  <c r="G1165" i="11" s="1"/>
  <c r="C1165" i="11" a="1"/>
  <c r="C1165" i="11" s="1"/>
  <c r="L1165" i="11" s="1"/>
  <c r="C1167" i="11" a="1"/>
  <c r="C1167" i="11" s="1"/>
  <c r="L1167" i="11" s="1"/>
  <c r="F1167" i="11"/>
  <c r="G1167" i="11" s="1"/>
  <c r="C1385" i="11" a="1"/>
  <c r="C1385" i="11" s="1"/>
  <c r="L1385" i="11" s="1"/>
  <c r="F1385" i="11"/>
  <c r="G1385" i="11" s="1"/>
  <c r="C1389" i="11" a="1"/>
  <c r="C1389" i="11" s="1"/>
  <c r="L1389" i="11" s="1"/>
  <c r="F1389" i="11"/>
  <c r="G1389" i="11" s="1"/>
  <c r="C1394" i="11" a="1"/>
  <c r="C1394" i="11" s="1"/>
  <c r="L1394" i="11" s="1"/>
  <c r="F1394" i="11"/>
  <c r="G1394" i="11" s="1"/>
  <c r="F1397" i="11"/>
  <c r="G1397" i="11" s="1"/>
  <c r="C1397" i="11" a="1"/>
  <c r="C1397" i="11" s="1"/>
  <c r="L1397" i="11" s="1"/>
  <c r="C1399" i="11" a="1"/>
  <c r="C1399" i="11" s="1"/>
  <c r="L1399" i="11" s="1"/>
  <c r="F1399" i="11"/>
  <c r="G1399" i="11" s="1"/>
  <c r="C1403" i="11" a="1"/>
  <c r="C1403" i="11" s="1"/>
  <c r="L1403" i="11" s="1"/>
  <c r="F1403" i="11"/>
  <c r="G1403" i="11" s="1"/>
  <c r="C1409" i="11" a="1"/>
  <c r="C1409" i="11" s="1"/>
  <c r="L1409" i="11" s="1"/>
  <c r="F1409" i="11"/>
  <c r="G1409" i="11" s="1"/>
  <c r="C1413" i="11" a="1"/>
  <c r="C1413" i="11" s="1"/>
  <c r="L1413" i="11" s="1"/>
  <c r="F1413" i="11"/>
  <c r="G1413" i="11" s="1"/>
  <c r="F1419" i="11"/>
  <c r="G1419" i="11" s="1"/>
  <c r="C1419" i="11" a="1"/>
  <c r="C1419" i="11" s="1"/>
  <c r="L1419" i="11" s="1"/>
  <c r="F1423" i="11"/>
  <c r="G1423" i="11" s="1"/>
  <c r="C1423" i="11" a="1"/>
  <c r="C1423" i="11" s="1"/>
  <c r="L1423" i="11" s="1"/>
  <c r="F1444" i="11"/>
  <c r="G1444" i="11" s="1"/>
  <c r="C1444" i="11" a="1"/>
  <c r="C1444" i="11" s="1"/>
  <c r="L1444" i="11" s="1"/>
  <c r="F1450" i="11"/>
  <c r="G1450" i="11" s="1"/>
  <c r="C1450" i="11" a="1"/>
  <c r="C1450" i="11" s="1"/>
  <c r="L1450" i="11" s="1"/>
  <c r="F1452" i="11"/>
  <c r="G1452" i="11" s="1"/>
  <c r="C1452" i="11" a="1"/>
  <c r="C1452" i="11" s="1"/>
  <c r="L1452" i="11" s="1"/>
  <c r="F1455" i="11"/>
  <c r="G1455" i="11" s="1"/>
  <c r="C1455" i="11" a="1"/>
  <c r="C1455" i="11" s="1"/>
  <c r="L1455" i="11" s="1"/>
  <c r="C1464" i="11" a="1"/>
  <c r="C1464" i="11" s="1"/>
  <c r="L1464" i="11" s="1"/>
  <c r="F1464" i="11"/>
  <c r="G1464" i="11" s="1"/>
  <c r="F1468" i="11"/>
  <c r="G1468" i="11" s="1"/>
  <c r="C1468" i="11" a="1"/>
  <c r="C1468" i="11" s="1"/>
  <c r="L1468" i="11" s="1"/>
  <c r="F1469" i="11"/>
  <c r="G1469" i="11" s="1"/>
  <c r="C1469" i="11" a="1"/>
  <c r="C1469" i="11" s="1"/>
  <c r="L1469" i="11" s="1"/>
  <c r="F1471" i="11"/>
  <c r="G1471" i="11" s="1"/>
  <c r="C1471" i="11" a="1"/>
  <c r="C1471" i="11" s="1"/>
  <c r="L1471" i="11" s="1"/>
  <c r="F1472" i="11"/>
  <c r="G1472" i="11" s="1"/>
  <c r="C1472" i="11" a="1"/>
  <c r="C1472" i="11" s="1"/>
  <c r="L1472" i="11" s="1"/>
  <c r="F1474" i="11"/>
  <c r="G1474" i="11" s="1"/>
  <c r="C1474" i="11" a="1"/>
  <c r="C1474" i="11" s="1"/>
  <c r="L1474" i="11" s="1"/>
  <c r="F1476" i="11"/>
  <c r="G1476" i="11" s="1"/>
  <c r="C1476" i="11" a="1"/>
  <c r="C1476" i="11" s="1"/>
  <c r="L1476" i="11" s="1"/>
  <c r="F1479" i="11"/>
  <c r="G1479" i="11" s="1"/>
  <c r="C1479" i="11" a="1"/>
  <c r="C1479" i="11" s="1"/>
  <c r="L1479" i="11" s="1"/>
  <c r="F1481" i="11"/>
  <c r="G1481" i="11" s="1"/>
  <c r="C1481" i="11" a="1"/>
  <c r="C1481" i="11" s="1"/>
  <c r="L1481" i="11" s="1"/>
  <c r="F1492" i="11"/>
  <c r="G1492" i="11" s="1"/>
  <c r="C1492" i="11" a="1"/>
  <c r="C1492" i="11" s="1"/>
  <c r="L1492" i="11" s="1"/>
  <c r="C3718" i="11" a="1"/>
  <c r="C3718" i="11" s="1"/>
  <c r="L3718" i="11" s="1"/>
  <c r="F3718" i="11"/>
  <c r="G3718" i="11" s="1"/>
  <c r="C57" i="11" a="1"/>
  <c r="C57" i="11" s="1"/>
  <c r="L57" i="11" s="1"/>
  <c r="F57" i="11"/>
  <c r="G57" i="11" s="1"/>
  <c r="F124" i="11"/>
  <c r="G124" i="11" s="1"/>
  <c r="C124" i="11" a="1"/>
  <c r="C124" i="11" s="1"/>
  <c r="L124" i="11" s="1"/>
  <c r="F145" i="11"/>
  <c r="G145" i="11" s="1"/>
  <c r="C145" i="11" a="1"/>
  <c r="C145" i="11" s="1"/>
  <c r="L145" i="11" s="1"/>
  <c r="F260" i="11"/>
  <c r="G260" i="11" s="1"/>
  <c r="C260" i="11" a="1"/>
  <c r="C260" i="11" s="1"/>
  <c r="L260" i="11" s="1"/>
  <c r="C4815" i="11" a="1"/>
  <c r="C4815" i="11" s="1"/>
  <c r="L4815" i="11" s="1"/>
  <c r="F4815" i="11"/>
  <c r="G4815" i="11" s="1"/>
  <c r="C4898" i="11" a="1"/>
  <c r="C4898" i="11" s="1"/>
  <c r="L4898" i="11" s="1"/>
  <c r="F4898" i="11"/>
  <c r="G4898" i="11" s="1"/>
  <c r="C4920" i="11" a="1"/>
  <c r="C4920" i="11" s="1"/>
  <c r="L4920" i="11" s="1"/>
  <c r="F4920" i="11"/>
  <c r="G4920" i="11" s="1"/>
  <c r="C4936" i="11" a="1"/>
  <c r="C4936" i="11" s="1"/>
  <c r="L4936" i="11" s="1"/>
  <c r="F4936" i="11"/>
  <c r="G4936" i="11" s="1"/>
  <c r="C4938" i="11" a="1"/>
  <c r="C4938" i="11" s="1"/>
  <c r="L4938" i="11" s="1"/>
  <c r="F4938" i="11"/>
  <c r="G4938" i="11" s="1"/>
  <c r="C4945" i="11" a="1"/>
  <c r="C4945" i="11" s="1"/>
  <c r="L4945" i="11" s="1"/>
  <c r="F4945" i="11"/>
  <c r="G4945" i="11" s="1"/>
  <c r="F4948" i="11"/>
  <c r="G4948" i="11" s="1"/>
  <c r="C4948" i="11" a="1"/>
  <c r="C4948" i="11" s="1"/>
  <c r="L4948" i="11" s="1"/>
  <c r="C4953" i="11" a="1"/>
  <c r="C4953" i="11" s="1"/>
  <c r="L4953" i="11" s="1"/>
  <c r="F4953" i="11"/>
  <c r="G4953" i="11" s="1"/>
  <c r="F4955" i="11"/>
  <c r="G4955" i="11" s="1"/>
  <c r="C4955" i="11" a="1"/>
  <c r="C4955" i="11" s="1"/>
  <c r="L4955" i="11" s="1"/>
  <c r="C4958" i="11" a="1"/>
  <c r="C4958" i="11" s="1"/>
  <c r="L4958" i="11" s="1"/>
  <c r="F4958" i="11"/>
  <c r="G4958" i="11" s="1"/>
  <c r="F4965" i="11"/>
  <c r="G4965" i="11" s="1"/>
  <c r="C4965" i="11" a="1"/>
  <c r="C4965" i="11" s="1"/>
  <c r="L4965" i="11" s="1"/>
  <c r="F4971" i="11"/>
  <c r="G4971" i="11" s="1"/>
  <c r="C4971" i="11" a="1"/>
  <c r="C4971" i="11" s="1"/>
  <c r="L4971" i="11" s="1"/>
  <c r="F4977" i="11"/>
  <c r="G4977" i="11" s="1"/>
  <c r="C4977" i="11" a="1"/>
  <c r="C4977" i="11" s="1"/>
  <c r="L4977" i="11" s="1"/>
  <c r="C975" i="11" a="1"/>
  <c r="C975" i="11" s="1"/>
  <c r="L975" i="11" s="1"/>
  <c r="F975" i="11"/>
  <c r="G975" i="11" s="1"/>
  <c r="C976" i="11" a="1"/>
  <c r="C976" i="11" s="1"/>
  <c r="L976" i="11" s="1"/>
  <c r="F976" i="11"/>
  <c r="G976" i="11" s="1"/>
  <c r="F977" i="11"/>
  <c r="G977" i="11" s="1"/>
  <c r="C977" i="11" a="1"/>
  <c r="C977" i="11" s="1"/>
  <c r="L977" i="11" s="1"/>
  <c r="F978" i="11"/>
  <c r="G978" i="11" s="1"/>
  <c r="C978" i="11" a="1"/>
  <c r="C978" i="11" s="1"/>
  <c r="L978" i="11" s="1"/>
  <c r="F979" i="11"/>
  <c r="G979" i="11" s="1"/>
  <c r="C979" i="11" a="1"/>
  <c r="C979" i="11" s="1"/>
  <c r="L979" i="11" s="1"/>
  <c r="C980" i="11" a="1"/>
  <c r="C980" i="11" s="1"/>
  <c r="L980" i="11" s="1"/>
  <c r="F980" i="11"/>
  <c r="G980" i="11" s="1"/>
  <c r="C981" i="11" a="1"/>
  <c r="C981" i="11" s="1"/>
  <c r="L981" i="11" s="1"/>
  <c r="F981" i="11"/>
  <c r="G981" i="11" s="1"/>
  <c r="C982" i="11" a="1"/>
  <c r="C982" i="11" s="1"/>
  <c r="L982" i="11" s="1"/>
  <c r="F982" i="11"/>
  <c r="G982" i="11" s="1"/>
  <c r="C983" i="11" a="1"/>
  <c r="C983" i="11" s="1"/>
  <c r="L983" i="11" s="1"/>
  <c r="F983" i="11"/>
  <c r="G983" i="11" s="1"/>
  <c r="C984" i="11" a="1"/>
  <c r="C984" i="11" s="1"/>
  <c r="L984" i="11" s="1"/>
  <c r="F984" i="11"/>
  <c r="G984" i="11" s="1"/>
  <c r="C985" i="11" a="1"/>
  <c r="C985" i="11" s="1"/>
  <c r="L985" i="11" s="1"/>
  <c r="F985" i="11"/>
  <c r="G985" i="11" s="1"/>
  <c r="C986" i="11" a="1"/>
  <c r="C986" i="11" s="1"/>
  <c r="L986" i="11" s="1"/>
  <c r="F986" i="11"/>
  <c r="G986" i="11" s="1"/>
  <c r="C987" i="11" a="1"/>
  <c r="C987" i="11" s="1"/>
  <c r="L987" i="11" s="1"/>
  <c r="F987" i="11"/>
  <c r="G987" i="11" s="1"/>
  <c r="F988" i="11"/>
  <c r="G988" i="11" s="1"/>
  <c r="C988" i="11" a="1"/>
  <c r="C988" i="11" s="1"/>
  <c r="L988" i="11" s="1"/>
  <c r="F989" i="11"/>
  <c r="G989" i="11" s="1"/>
  <c r="C989" i="11" a="1"/>
  <c r="C989" i="11" s="1"/>
  <c r="L989" i="11" s="1"/>
  <c r="F990" i="11"/>
  <c r="G990" i="11" s="1"/>
  <c r="C990" i="11" a="1"/>
  <c r="C990" i="11" s="1"/>
  <c r="L990" i="11" s="1"/>
  <c r="F991" i="11"/>
  <c r="G991" i="11" s="1"/>
  <c r="C991" i="11" a="1"/>
  <c r="C991" i="11" s="1"/>
  <c r="L991" i="11" s="1"/>
  <c r="F992" i="11"/>
  <c r="G992" i="11" s="1"/>
  <c r="C992" i="11" a="1"/>
  <c r="C992" i="11" s="1"/>
  <c r="L992" i="11" s="1"/>
  <c r="F993" i="11"/>
  <c r="G993" i="11" s="1"/>
  <c r="C993" i="11" a="1"/>
  <c r="C993" i="11" s="1"/>
  <c r="L993" i="11" s="1"/>
  <c r="F994" i="11"/>
  <c r="G994" i="11" s="1"/>
  <c r="C994" i="11" a="1"/>
  <c r="C994" i="11" s="1"/>
  <c r="L994" i="11" s="1"/>
  <c r="F995" i="11"/>
  <c r="G995" i="11" s="1"/>
  <c r="C995" i="11" a="1"/>
  <c r="C995" i="11" s="1"/>
  <c r="L995" i="11" s="1"/>
  <c r="F996" i="11"/>
  <c r="G996" i="11" s="1"/>
  <c r="C996" i="11" a="1"/>
  <c r="C996" i="11" s="1"/>
  <c r="L996" i="11" s="1"/>
  <c r="F997" i="11"/>
  <c r="G997" i="11" s="1"/>
  <c r="C997" i="11" a="1"/>
  <c r="C997" i="11" s="1"/>
  <c r="L997" i="11" s="1"/>
  <c r="F998" i="11"/>
  <c r="G998" i="11" s="1"/>
  <c r="C998" i="11" a="1"/>
  <c r="C998" i="11" s="1"/>
  <c r="L998" i="11" s="1"/>
  <c r="F999" i="11"/>
  <c r="G999" i="11" s="1"/>
  <c r="C999" i="11" a="1"/>
  <c r="C999" i="11" s="1"/>
  <c r="L999" i="11" s="1"/>
  <c r="C1000" i="11" a="1"/>
  <c r="C1000" i="11" s="1"/>
  <c r="L1000" i="11" s="1"/>
  <c r="F1000" i="11"/>
  <c r="G1000" i="11" s="1"/>
  <c r="C1001" i="11" a="1"/>
  <c r="C1001" i="11" s="1"/>
  <c r="L1001" i="11" s="1"/>
  <c r="F1001" i="11"/>
  <c r="G1001" i="11" s="1"/>
  <c r="C1002" i="11" a="1"/>
  <c r="C1002" i="11" s="1"/>
  <c r="L1002" i="11" s="1"/>
  <c r="F1002" i="11"/>
  <c r="G1002" i="11" s="1"/>
  <c r="F1003" i="11"/>
  <c r="G1003" i="11" s="1"/>
  <c r="C1003" i="11" a="1"/>
  <c r="C1003" i="11" s="1"/>
  <c r="L1003" i="11" s="1"/>
  <c r="F1004" i="11"/>
  <c r="G1004" i="11" s="1"/>
  <c r="C1004" i="11" a="1"/>
  <c r="C1004" i="11" s="1"/>
  <c r="L1004" i="11" s="1"/>
  <c r="F1005" i="11"/>
  <c r="G1005" i="11" s="1"/>
  <c r="C1005" i="11" a="1"/>
  <c r="C1005" i="11" s="1"/>
  <c r="L1005" i="11" s="1"/>
  <c r="F1006" i="11"/>
  <c r="G1006" i="11" s="1"/>
  <c r="C1006" i="11" a="1"/>
  <c r="C1006" i="11" s="1"/>
  <c r="L1006" i="11" s="1"/>
  <c r="F1007" i="11"/>
  <c r="G1007" i="11" s="1"/>
  <c r="C1007" i="11" a="1"/>
  <c r="C1007" i="11" s="1"/>
  <c r="L1007" i="11" s="1"/>
  <c r="F1008" i="11"/>
  <c r="G1008" i="11" s="1"/>
  <c r="C1008" i="11" a="1"/>
  <c r="C1008" i="11" s="1"/>
  <c r="L1008" i="11" s="1"/>
  <c r="F1009" i="11"/>
  <c r="G1009" i="11" s="1"/>
  <c r="C1009" i="11" a="1"/>
  <c r="C1009" i="11" s="1"/>
  <c r="L1009" i="11" s="1"/>
  <c r="F1010" i="11"/>
  <c r="G1010" i="11" s="1"/>
  <c r="C1010" i="11" a="1"/>
  <c r="C1010" i="11" s="1"/>
  <c r="L1010" i="11" s="1"/>
  <c r="F1011" i="11"/>
  <c r="G1011" i="11" s="1"/>
  <c r="C1011" i="11" a="1"/>
  <c r="C1011" i="11" s="1"/>
  <c r="L1011" i="11" s="1"/>
  <c r="F1012" i="11"/>
  <c r="G1012" i="11" s="1"/>
  <c r="C1012" i="11" a="1"/>
  <c r="C1012" i="11" s="1"/>
  <c r="L1012" i="11" s="1"/>
  <c r="F1018" i="11"/>
  <c r="G1018" i="11" s="1"/>
  <c r="C1018" i="11" a="1"/>
  <c r="C1018" i="11" s="1"/>
  <c r="L1018" i="11" s="1"/>
  <c r="F1019" i="11"/>
  <c r="G1019" i="11" s="1"/>
  <c r="C1019" i="11" a="1"/>
  <c r="C1019" i="11" s="1"/>
  <c r="L1019" i="11" s="1"/>
  <c r="F1020" i="11"/>
  <c r="G1020" i="11" s="1"/>
  <c r="C1020" i="11" a="1"/>
  <c r="C1020" i="11" s="1"/>
  <c r="L1020" i="11" s="1"/>
  <c r="F1021" i="11"/>
  <c r="G1021" i="11" s="1"/>
  <c r="C1021" i="11" a="1"/>
  <c r="C1021" i="11" s="1"/>
  <c r="L1021" i="11" s="1"/>
  <c r="F1022" i="11"/>
  <c r="G1022" i="11" s="1"/>
  <c r="C1022" i="11" a="1"/>
  <c r="C1022" i="11" s="1"/>
  <c r="L1022" i="11" s="1"/>
  <c r="F1023" i="11"/>
  <c r="G1023" i="11" s="1"/>
  <c r="C1023" i="11" a="1"/>
  <c r="C1023" i="11" s="1"/>
  <c r="L1023" i="11" s="1"/>
  <c r="F1024" i="11"/>
  <c r="G1024" i="11" s="1"/>
  <c r="C1024" i="11" a="1"/>
  <c r="C1024" i="11" s="1"/>
  <c r="L1024" i="11" s="1"/>
  <c r="F1025" i="11"/>
  <c r="G1025" i="11" s="1"/>
  <c r="C1025" i="11" a="1"/>
  <c r="C1025" i="11" s="1"/>
  <c r="L1025" i="11" s="1"/>
  <c r="F1026" i="11"/>
  <c r="G1026" i="11" s="1"/>
  <c r="C1026" i="11" a="1"/>
  <c r="C1026" i="11" s="1"/>
  <c r="L1026" i="11" s="1"/>
  <c r="F1027" i="11"/>
  <c r="G1027" i="11" s="1"/>
  <c r="C1027" i="11" a="1"/>
  <c r="C1027" i="11" s="1"/>
  <c r="L1027" i="11" s="1"/>
  <c r="F1028" i="11"/>
  <c r="G1028" i="11" s="1"/>
  <c r="C1028" i="11" a="1"/>
  <c r="C1028" i="11" s="1"/>
  <c r="L1028" i="11" s="1"/>
  <c r="F1029" i="11"/>
  <c r="G1029" i="11" s="1"/>
  <c r="C1029" i="11" a="1"/>
  <c r="C1029" i="11" s="1"/>
  <c r="L1029" i="11" s="1"/>
  <c r="F1030" i="11"/>
  <c r="G1030" i="11" s="1"/>
  <c r="C1030" i="11" a="1"/>
  <c r="C1030" i="11" s="1"/>
  <c r="L1030" i="11" s="1"/>
  <c r="F1031" i="11"/>
  <c r="G1031" i="11" s="1"/>
  <c r="C1031" i="11" a="1"/>
  <c r="C1031" i="11" s="1"/>
  <c r="L1031" i="11" s="1"/>
  <c r="F1032" i="11"/>
  <c r="G1032" i="11" s="1"/>
  <c r="C1032" i="11" a="1"/>
  <c r="C1032" i="11" s="1"/>
  <c r="L1032" i="11" s="1"/>
  <c r="F1033" i="11"/>
  <c r="G1033" i="11" s="1"/>
  <c r="C1033" i="11" a="1"/>
  <c r="C1033" i="11" s="1"/>
  <c r="L1033" i="11" s="1"/>
  <c r="F1034" i="11"/>
  <c r="G1034" i="11" s="1"/>
  <c r="C1034" i="11" a="1"/>
  <c r="C1034" i="11" s="1"/>
  <c r="L1034" i="11" s="1"/>
  <c r="F1035" i="11"/>
  <c r="G1035" i="11" s="1"/>
  <c r="C1035" i="11" a="1"/>
  <c r="C1035" i="11" s="1"/>
  <c r="L1035" i="11" s="1"/>
  <c r="F1036" i="11"/>
  <c r="G1036" i="11" s="1"/>
  <c r="C1036" i="11" a="1"/>
  <c r="C1036" i="11" s="1"/>
  <c r="L1036" i="11" s="1"/>
  <c r="F1037" i="11"/>
  <c r="G1037" i="11" s="1"/>
  <c r="C1037" i="11" a="1"/>
  <c r="C1037" i="11" s="1"/>
  <c r="L1037" i="11" s="1"/>
  <c r="F1038" i="11"/>
  <c r="G1038" i="11" s="1"/>
  <c r="C1038" i="11" a="1"/>
  <c r="C1038" i="11" s="1"/>
  <c r="L1038" i="11" s="1"/>
  <c r="F1039" i="11"/>
  <c r="G1039" i="11" s="1"/>
  <c r="C1039" i="11" a="1"/>
  <c r="C1039" i="11" s="1"/>
  <c r="L1039" i="11" s="1"/>
  <c r="F1040" i="11"/>
  <c r="G1040" i="11" s="1"/>
  <c r="C1040" i="11" a="1"/>
  <c r="C1040" i="11" s="1"/>
  <c r="L1040" i="11" s="1"/>
  <c r="F1041" i="11"/>
  <c r="G1041" i="11" s="1"/>
  <c r="C1041" i="11" a="1"/>
  <c r="C1041" i="11" s="1"/>
  <c r="L1041" i="11" s="1"/>
  <c r="F1042" i="11"/>
  <c r="G1042" i="11" s="1"/>
  <c r="C1042" i="11" a="1"/>
  <c r="C1042" i="11" s="1"/>
  <c r="L1042" i="11" s="1"/>
  <c r="F1043" i="11"/>
  <c r="G1043" i="11" s="1"/>
  <c r="C1043" i="11" a="1"/>
  <c r="C1043" i="11" s="1"/>
  <c r="L1043" i="11" s="1"/>
  <c r="F1044" i="11"/>
  <c r="G1044" i="11" s="1"/>
  <c r="C1044" i="11" a="1"/>
  <c r="C1044" i="11" s="1"/>
  <c r="L1044" i="11" s="1"/>
  <c r="F1045" i="11"/>
  <c r="G1045" i="11" s="1"/>
  <c r="C1045" i="11" a="1"/>
  <c r="C1045" i="11" s="1"/>
  <c r="L1045" i="11" s="1"/>
  <c r="F1046" i="11"/>
  <c r="G1046" i="11" s="1"/>
  <c r="C1046" i="11" a="1"/>
  <c r="C1046" i="11" s="1"/>
  <c r="L1046" i="11" s="1"/>
  <c r="F1047" i="11"/>
  <c r="G1047" i="11" s="1"/>
  <c r="C1047" i="11" a="1"/>
  <c r="C1047" i="11" s="1"/>
  <c r="L1047" i="11" s="1"/>
  <c r="F1048" i="11"/>
  <c r="G1048" i="11" s="1"/>
  <c r="C1048" i="11" a="1"/>
  <c r="C1048" i="11" s="1"/>
  <c r="L1048" i="11" s="1"/>
  <c r="F1082" i="11"/>
  <c r="G1082" i="11" s="1"/>
  <c r="C1082" i="11" a="1"/>
  <c r="C1082" i="11" s="1"/>
  <c r="L1082" i="11" s="1"/>
  <c r="F1087" i="11"/>
  <c r="G1087" i="11" s="1"/>
  <c r="C1087" i="11" a="1"/>
  <c r="C1087" i="11" s="1"/>
  <c r="L1087" i="11" s="1"/>
  <c r="F1090" i="11"/>
  <c r="G1090" i="11" s="1"/>
  <c r="C1090" i="11" a="1"/>
  <c r="C1090" i="11" s="1"/>
  <c r="L1090" i="11" s="1"/>
  <c r="F1096" i="11"/>
  <c r="G1096" i="11" s="1"/>
  <c r="C1096" i="11" a="1"/>
  <c r="C1096" i="11" s="1"/>
  <c r="L1096" i="11" s="1"/>
  <c r="C1103" i="11" a="1"/>
  <c r="C1103" i="11" s="1"/>
  <c r="L1103" i="11" s="1"/>
  <c r="F1103" i="11"/>
  <c r="G1103" i="11" s="1"/>
  <c r="C1113" i="11" a="1"/>
  <c r="C1113" i="11" s="1"/>
  <c r="L1113" i="11" s="1"/>
  <c r="F1113" i="11"/>
  <c r="G1113" i="11" s="1"/>
  <c r="F1118" i="11"/>
  <c r="G1118" i="11" s="1"/>
  <c r="C1118" i="11" a="1"/>
  <c r="C1118" i="11" s="1"/>
  <c r="L1118" i="11" s="1"/>
  <c r="F1120" i="11"/>
  <c r="G1120" i="11" s="1"/>
  <c r="C1120" i="11" a="1"/>
  <c r="C1120" i="11" s="1"/>
  <c r="L1120" i="11" s="1"/>
  <c r="C1126" i="11" a="1"/>
  <c r="C1126" i="11" s="1"/>
  <c r="L1126" i="11" s="1"/>
  <c r="F1126" i="11"/>
  <c r="G1126" i="11" s="1"/>
  <c r="F1130" i="11"/>
  <c r="G1130" i="11" s="1"/>
  <c r="C1130" i="11" a="1"/>
  <c r="C1130" i="11" s="1"/>
  <c r="L1130" i="11" s="1"/>
  <c r="F1146" i="11"/>
  <c r="G1146" i="11" s="1"/>
  <c r="C1146" i="11" a="1"/>
  <c r="C1146" i="11" s="1"/>
  <c r="L1146" i="11" s="1"/>
  <c r="F1153" i="11"/>
  <c r="G1153" i="11" s="1"/>
  <c r="C1153" i="11" a="1"/>
  <c r="C1153" i="11" s="1"/>
  <c r="L1153" i="11" s="1"/>
  <c r="F1155" i="11"/>
  <c r="G1155" i="11" s="1"/>
  <c r="C1155" i="11" a="1"/>
  <c r="C1155" i="11" s="1"/>
  <c r="L1155" i="11" s="1"/>
  <c r="F1206" i="11"/>
  <c r="G1206" i="11" s="1"/>
  <c r="C1206" i="11" a="1"/>
  <c r="C1206" i="11" s="1"/>
  <c r="L1206" i="11" s="1"/>
  <c r="F1208" i="11"/>
  <c r="G1208" i="11" s="1"/>
  <c r="C1208" i="11" a="1"/>
  <c r="C1208" i="11" s="1"/>
  <c r="L1208" i="11" s="1"/>
  <c r="F1221" i="11"/>
  <c r="G1221" i="11" s="1"/>
  <c r="C1221" i="11" a="1"/>
  <c r="C1221" i="11" s="1"/>
  <c r="L1221" i="11" s="1"/>
  <c r="F1274" i="11"/>
  <c r="G1274" i="11" s="1"/>
  <c r="C1274" i="11" a="1"/>
  <c r="C1274" i="11" s="1"/>
  <c r="L1274" i="11" s="1"/>
  <c r="C1282" i="11" a="1"/>
  <c r="C1282" i="11" s="1"/>
  <c r="L1282" i="11" s="1"/>
  <c r="F1282" i="11"/>
  <c r="G1282" i="11" s="1"/>
  <c r="C1288" i="11" a="1"/>
  <c r="C1288" i="11" s="1"/>
  <c r="L1288" i="11" s="1"/>
  <c r="F1288" i="11"/>
  <c r="G1288" i="11" s="1"/>
  <c r="C1300" i="11" a="1"/>
  <c r="C1300" i="11" s="1"/>
  <c r="L1300" i="11" s="1"/>
  <c r="F1300" i="11"/>
  <c r="G1300" i="11" s="1"/>
  <c r="C1305" i="11" a="1"/>
  <c r="C1305" i="11" s="1"/>
  <c r="L1305" i="11" s="1"/>
  <c r="F1305" i="11"/>
  <c r="G1305" i="11" s="1"/>
  <c r="C1311" i="11" a="1"/>
  <c r="C1311" i="11" s="1"/>
  <c r="L1311" i="11" s="1"/>
  <c r="F1311" i="11"/>
  <c r="G1311" i="11" s="1"/>
  <c r="C1327" i="11" a="1"/>
  <c r="C1327" i="11" s="1"/>
  <c r="L1327" i="11" s="1"/>
  <c r="F1327" i="11"/>
  <c r="G1327" i="11" s="1"/>
  <c r="F1359" i="11"/>
  <c r="G1359" i="11" s="1"/>
  <c r="C1359" i="11" a="1"/>
  <c r="C1359" i="11" s="1"/>
  <c r="L1359" i="11" s="1"/>
  <c r="C1361" i="11" a="1"/>
  <c r="C1361" i="11" s="1"/>
  <c r="L1361" i="11" s="1"/>
  <c r="F1361" i="11"/>
  <c r="G1361" i="11" s="1"/>
  <c r="C1365" i="11" a="1"/>
  <c r="C1365" i="11" s="1"/>
  <c r="L1365" i="11" s="1"/>
  <c r="F1365" i="11"/>
  <c r="G1365" i="11" s="1"/>
  <c r="F1436" i="11"/>
  <c r="G1436" i="11" s="1"/>
  <c r="C1436" i="11" a="1"/>
  <c r="C1436" i="11" s="1"/>
  <c r="L1436" i="11" s="1"/>
  <c r="C1442" i="11" a="1"/>
  <c r="C1442" i="11" s="1"/>
  <c r="L1442" i="11" s="1"/>
  <c r="F1442" i="11"/>
  <c r="G1442" i="11" s="1"/>
  <c r="F1448" i="11"/>
  <c r="G1448" i="11" s="1"/>
  <c r="C1448" i="11" a="1"/>
  <c r="C1448" i="11" s="1"/>
  <c r="L1448" i="11" s="1"/>
  <c r="F1454" i="11"/>
  <c r="G1454" i="11" s="1"/>
  <c r="C1454" i="11" a="1"/>
  <c r="C1454" i="11" s="1"/>
  <c r="L1454" i="11" s="1"/>
  <c r="F1457" i="11"/>
  <c r="G1457" i="11" s="1"/>
  <c r="C1457" i="11" a="1"/>
  <c r="C1457" i="11" s="1"/>
  <c r="L1457" i="11" s="1"/>
  <c r="C1491" i="11" a="1"/>
  <c r="C1491" i="11" s="1"/>
  <c r="L1491" i="11" s="1"/>
  <c r="F1491" i="11"/>
  <c r="G1491" i="11" s="1"/>
  <c r="F1522" i="11"/>
  <c r="G1522" i="11" s="1"/>
  <c r="C1522" i="11" a="1"/>
  <c r="C1522" i="11" s="1"/>
  <c r="L1522" i="11" s="1"/>
  <c r="F1524" i="11"/>
  <c r="G1524" i="11" s="1"/>
  <c r="C1524" i="11" a="1"/>
  <c r="C1524" i="11" s="1"/>
  <c r="L1524" i="11" s="1"/>
  <c r="F1538" i="11"/>
  <c r="G1538" i="11" s="1"/>
  <c r="C1538" i="11" a="1"/>
  <c r="C1538" i="11" s="1"/>
  <c r="L1538" i="11" s="1"/>
  <c r="F1540" i="11"/>
  <c r="G1540" i="11" s="1"/>
  <c r="C1540" i="11" a="1"/>
  <c r="C1540" i="11" s="1"/>
  <c r="L1540" i="11" s="1"/>
  <c r="F1550" i="11"/>
  <c r="G1550" i="11" s="1"/>
  <c r="C1550" i="11" a="1"/>
  <c r="C1550" i="11" s="1"/>
  <c r="L1550" i="11" s="1"/>
  <c r="F1556" i="11"/>
  <c r="G1556" i="11" s="1"/>
  <c r="C1556" i="11" a="1"/>
  <c r="C1556" i="11" s="1"/>
  <c r="L1556" i="11" s="1"/>
  <c r="F1559" i="11"/>
  <c r="G1559" i="11" s="1"/>
  <c r="C1559" i="11" a="1"/>
  <c r="C1559" i="11" s="1"/>
  <c r="L1559" i="11" s="1"/>
  <c r="C1562" i="11" a="1"/>
  <c r="C1562" i="11" s="1"/>
  <c r="L1562" i="11" s="1"/>
  <c r="F1562" i="11"/>
  <c r="G1562" i="11" s="1"/>
  <c r="C1564" i="11" a="1"/>
  <c r="C1564" i="11" s="1"/>
  <c r="L1564" i="11" s="1"/>
  <c r="F1564" i="11"/>
  <c r="G1564" i="11" s="1"/>
  <c r="C1600" i="11" a="1"/>
  <c r="C1600" i="11" s="1"/>
  <c r="L1600" i="11" s="1"/>
  <c r="F1600" i="11"/>
  <c r="G1600" i="11" s="1"/>
  <c r="C1625" i="11" a="1"/>
  <c r="C1625" i="11" s="1"/>
  <c r="L1625" i="11" s="1"/>
  <c r="F1625" i="11"/>
  <c r="G1625" i="11" s="1"/>
  <c r="C1627" i="11" a="1"/>
  <c r="C1627" i="11" s="1"/>
  <c r="L1627" i="11" s="1"/>
  <c r="F1627" i="11"/>
  <c r="G1627" i="11" s="1"/>
  <c r="C1635" i="11" a="1"/>
  <c r="C1635" i="11" s="1"/>
  <c r="L1635" i="11" s="1"/>
  <c r="F1635" i="11"/>
  <c r="G1635" i="11" s="1"/>
  <c r="C1639" i="11" a="1"/>
  <c r="C1639" i="11" s="1"/>
  <c r="L1639" i="11" s="1"/>
  <c r="F1639" i="11"/>
  <c r="G1639" i="11" s="1"/>
  <c r="C1644" i="11" a="1"/>
  <c r="C1644" i="11" s="1"/>
  <c r="L1644" i="11" s="1"/>
  <c r="F1644" i="11"/>
  <c r="G1644" i="11" s="1"/>
  <c r="F1648" i="11"/>
  <c r="G1648" i="11" s="1"/>
  <c r="C1648" i="11" a="1"/>
  <c r="C1648" i="11" s="1"/>
  <c r="L1648" i="11" s="1"/>
  <c r="F1650" i="11"/>
  <c r="G1650" i="11" s="1"/>
  <c r="C1650" i="11" a="1"/>
  <c r="C1650" i="11" s="1"/>
  <c r="L1650" i="11" s="1"/>
  <c r="F1668" i="11"/>
  <c r="G1668" i="11" s="1"/>
  <c r="C1668" i="11" a="1"/>
  <c r="C1668" i="11" s="1"/>
  <c r="L1668" i="11" s="1"/>
  <c r="C1671" i="11" a="1"/>
  <c r="C1671" i="11" s="1"/>
  <c r="L1671" i="11" s="1"/>
  <c r="F1671" i="11"/>
  <c r="G1671" i="11" s="1"/>
  <c r="C1721" i="11" a="1"/>
  <c r="C1721" i="11" s="1"/>
  <c r="L1721" i="11" s="1"/>
  <c r="F1721" i="11"/>
  <c r="G1721" i="11" s="1"/>
  <c r="F1742" i="11"/>
  <c r="G1742" i="11" s="1"/>
  <c r="C1742" i="11" a="1"/>
  <c r="C1742" i="11" s="1"/>
  <c r="L1742" i="11" s="1"/>
  <c r="F1746" i="11"/>
  <c r="G1746" i="11" s="1"/>
  <c r="C1746" i="11" a="1"/>
  <c r="C1746" i="11" s="1"/>
  <c r="L1746" i="11" s="1"/>
  <c r="C1752" i="11" a="1"/>
  <c r="C1752" i="11" s="1"/>
  <c r="L1752" i="11" s="1"/>
  <c r="F1752" i="11"/>
  <c r="G1752" i="11" s="1"/>
  <c r="C1780" i="11" a="1"/>
  <c r="C1780" i="11" s="1"/>
  <c r="L1780" i="11" s="1"/>
  <c r="F1780" i="11"/>
  <c r="G1780" i="11" s="1"/>
  <c r="C1785" i="11" a="1"/>
  <c r="C1785" i="11" s="1"/>
  <c r="L1785" i="11" s="1"/>
  <c r="F1785" i="11"/>
  <c r="G1785" i="11" s="1"/>
  <c r="C1786" i="11" a="1"/>
  <c r="C1786" i="11" s="1"/>
  <c r="L1786" i="11" s="1"/>
  <c r="F1786" i="11"/>
  <c r="G1786" i="11" s="1"/>
  <c r="C1788" i="11" a="1"/>
  <c r="C1788" i="11" s="1"/>
  <c r="L1788" i="11" s="1"/>
  <c r="F1788" i="11"/>
  <c r="G1788" i="11" s="1"/>
  <c r="C1796" i="11" a="1"/>
  <c r="C1796" i="11" s="1"/>
  <c r="L1796" i="11" s="1"/>
  <c r="F1796" i="11"/>
  <c r="G1796" i="11" s="1"/>
  <c r="C1812" i="11" a="1"/>
  <c r="C1812" i="11" s="1"/>
  <c r="L1812" i="11" s="1"/>
  <c r="F1812" i="11"/>
  <c r="G1812" i="11" s="1"/>
  <c r="C1814" i="11" a="1"/>
  <c r="C1814" i="11" s="1"/>
  <c r="L1814" i="11" s="1"/>
  <c r="F1814" i="11"/>
  <c r="G1814" i="11" s="1"/>
  <c r="C1816" i="11" a="1"/>
  <c r="C1816" i="11" s="1"/>
  <c r="L1816" i="11" s="1"/>
  <c r="F1816" i="11"/>
  <c r="G1816" i="11" s="1"/>
  <c r="C1997" i="11" a="1"/>
  <c r="C1997" i="11" s="1"/>
  <c r="L1997" i="11" s="1"/>
  <c r="F1997" i="11"/>
  <c r="G1997" i="11" s="1"/>
  <c r="F2001" i="11"/>
  <c r="G2001" i="11" s="1"/>
  <c r="C2001" i="11" a="1"/>
  <c r="C2001" i="11" s="1"/>
  <c r="L2001" i="11" s="1"/>
  <c r="C2045" i="11" a="1"/>
  <c r="C2045" i="11" s="1"/>
  <c r="L2045" i="11" s="1"/>
  <c r="F2045" i="11"/>
  <c r="G2045" i="11" s="1"/>
  <c r="F2048" i="11"/>
  <c r="G2048" i="11" s="1"/>
  <c r="C2048" i="11" a="1"/>
  <c r="C2048" i="11" s="1"/>
  <c r="L2048" i="11" s="1"/>
  <c r="F2049" i="11"/>
  <c r="G2049" i="11" s="1"/>
  <c r="C2049" i="11" a="1"/>
  <c r="C2049" i="11" s="1"/>
  <c r="L2049" i="11" s="1"/>
  <c r="F2050" i="11"/>
  <c r="G2050" i="11" s="1"/>
  <c r="C2050" i="11" a="1"/>
  <c r="C2050" i="11" s="1"/>
  <c r="L2050" i="11" s="1"/>
  <c r="F2059" i="11"/>
  <c r="G2059" i="11" s="1"/>
  <c r="C2059" i="11" a="1"/>
  <c r="C2059" i="11" s="1"/>
  <c r="L2059" i="11" s="1"/>
  <c r="F2074" i="11"/>
  <c r="G2074" i="11" s="1"/>
  <c r="C2074" i="11" a="1"/>
  <c r="C2074" i="11" s="1"/>
  <c r="L2074" i="11" s="1"/>
  <c r="F2078" i="11"/>
  <c r="G2078" i="11" s="1"/>
  <c r="C2078" i="11" a="1"/>
  <c r="C2078" i="11" s="1"/>
  <c r="L2078" i="11" s="1"/>
  <c r="F2085" i="11"/>
  <c r="G2085" i="11" s="1"/>
  <c r="C2085" i="11" a="1"/>
  <c r="C2085" i="11" s="1"/>
  <c r="L2085" i="11" s="1"/>
  <c r="C2091" i="11" a="1"/>
  <c r="C2091" i="11" s="1"/>
  <c r="L2091" i="11" s="1"/>
  <c r="F2091" i="11"/>
  <c r="G2091" i="11" s="1"/>
  <c r="F2096" i="11"/>
  <c r="G2096" i="11" s="1"/>
  <c r="C2096" i="11" a="1"/>
  <c r="C2096" i="11" s="1"/>
  <c r="L2096" i="11" s="1"/>
  <c r="F2098" i="11"/>
  <c r="G2098" i="11" s="1"/>
  <c r="C2098" i="11" a="1"/>
  <c r="C2098" i="11" s="1"/>
  <c r="L2098" i="11" s="1"/>
  <c r="F2101" i="11"/>
  <c r="G2101" i="11" s="1"/>
  <c r="C2101" i="11" a="1"/>
  <c r="C2101" i="11" s="1"/>
  <c r="L2101" i="11" s="1"/>
  <c r="C2106" i="11" a="1"/>
  <c r="C2106" i="11" s="1"/>
  <c r="L2106" i="11" s="1"/>
  <c r="F2106" i="11"/>
  <c r="G2106" i="11" s="1"/>
  <c r="C2113" i="11" a="1"/>
  <c r="C2113" i="11" s="1"/>
  <c r="L2113" i="11" s="1"/>
  <c r="F2113" i="11"/>
  <c r="G2113" i="11" s="1"/>
  <c r="C2114" i="11" a="1"/>
  <c r="C2114" i="11" s="1"/>
  <c r="L2114" i="11" s="1"/>
  <c r="F2114" i="11"/>
  <c r="G2114" i="11" s="1"/>
  <c r="C2121" i="11" a="1"/>
  <c r="C2121" i="11" s="1"/>
  <c r="L2121" i="11" s="1"/>
  <c r="F2121" i="11"/>
  <c r="G2121" i="11" s="1"/>
  <c r="F2124" i="11"/>
  <c r="G2124" i="11" s="1"/>
  <c r="C2124" i="11" a="1"/>
  <c r="C2124" i="11" s="1"/>
  <c r="L2124" i="11" s="1"/>
  <c r="F2130" i="11"/>
  <c r="G2130" i="11" s="1"/>
  <c r="C2130" i="11" a="1"/>
  <c r="C2130" i="11" s="1"/>
  <c r="L2130" i="11" s="1"/>
  <c r="C2134" i="11" a="1"/>
  <c r="C2134" i="11" s="1"/>
  <c r="L2134" i="11" s="1"/>
  <c r="F2134" i="11"/>
  <c r="G2134" i="11" s="1"/>
  <c r="F2147" i="11"/>
  <c r="G2147" i="11" s="1"/>
  <c r="C2147" i="11" a="1"/>
  <c r="C2147" i="11" s="1"/>
  <c r="L2147" i="11" s="1"/>
  <c r="C2150" i="11" a="1"/>
  <c r="C2150" i="11" s="1"/>
  <c r="L2150" i="11" s="1"/>
  <c r="F2150" i="11"/>
  <c r="G2150" i="11" s="1"/>
  <c r="F2151" i="11"/>
  <c r="G2151" i="11" s="1"/>
  <c r="C2151" i="11" a="1"/>
  <c r="C2151" i="11" s="1"/>
  <c r="L2151" i="11" s="1"/>
  <c r="C2153" i="11" a="1"/>
  <c r="C2153" i="11" s="1"/>
  <c r="L2153" i="11" s="1"/>
  <c r="F2153" i="11"/>
  <c r="G2153" i="11" s="1"/>
  <c r="C2160" i="11" a="1"/>
  <c r="C2160" i="11" s="1"/>
  <c r="L2160" i="11" s="1"/>
  <c r="F2160" i="11"/>
  <c r="G2160" i="11" s="1"/>
  <c r="F2164" i="11"/>
  <c r="G2164" i="11" s="1"/>
  <c r="C2164" i="11" a="1"/>
  <c r="C2164" i="11" s="1"/>
  <c r="L2164" i="11" s="1"/>
  <c r="F2167" i="11"/>
  <c r="G2167" i="11" s="1"/>
  <c r="C2167" i="11" a="1"/>
  <c r="C2167" i="11" s="1"/>
  <c r="L2167" i="11" s="1"/>
  <c r="F2176" i="11"/>
  <c r="G2176" i="11" s="1"/>
  <c r="C2176" i="11" a="1"/>
  <c r="C2176" i="11" s="1"/>
  <c r="L2176" i="11" s="1"/>
  <c r="C2177" i="11" a="1"/>
  <c r="C2177" i="11" s="1"/>
  <c r="L2177" i="11" s="1"/>
  <c r="F2177" i="11"/>
  <c r="G2177" i="11" s="1"/>
  <c r="F2188" i="11"/>
  <c r="G2188" i="11" s="1"/>
  <c r="C2188" i="11" a="1"/>
  <c r="C2188" i="11" s="1"/>
  <c r="L2188" i="11" s="1"/>
  <c r="F2191" i="11"/>
  <c r="G2191" i="11" s="1"/>
  <c r="C2191" i="11" a="1"/>
  <c r="C2191" i="11" s="1"/>
  <c r="L2191" i="11" s="1"/>
  <c r="F2193" i="11"/>
  <c r="G2193" i="11" s="1"/>
  <c r="C2193" i="11" a="1"/>
  <c r="C2193" i="11" s="1"/>
  <c r="L2193" i="11" s="1"/>
  <c r="F2197" i="11"/>
  <c r="G2197" i="11" s="1"/>
  <c r="C2197" i="11" a="1"/>
  <c r="C2197" i="11" s="1"/>
  <c r="L2197" i="11" s="1"/>
  <c r="F2201" i="11"/>
  <c r="G2201" i="11" s="1"/>
  <c r="C2201" i="11" a="1"/>
  <c r="C2201" i="11" s="1"/>
  <c r="L2201" i="11" s="1"/>
  <c r="F2204" i="11"/>
  <c r="G2204" i="11" s="1"/>
  <c r="C2204" i="11" a="1"/>
  <c r="C2204" i="11" s="1"/>
  <c r="L2204" i="11" s="1"/>
  <c r="F2301" i="11"/>
  <c r="G2301" i="11" s="1"/>
  <c r="C2301" i="11" a="1"/>
  <c r="C2301" i="11" s="1"/>
  <c r="L2301" i="11" s="1"/>
  <c r="C2321" i="11" a="1"/>
  <c r="C2321" i="11" s="1"/>
  <c r="L2321" i="11" s="1"/>
  <c r="F2321" i="11"/>
  <c r="G2321" i="11" s="1"/>
  <c r="C2325" i="11" a="1"/>
  <c r="C2325" i="11" s="1"/>
  <c r="L2325" i="11" s="1"/>
  <c r="F2325" i="11"/>
  <c r="G2325" i="11" s="1"/>
  <c r="F2328" i="11"/>
  <c r="G2328" i="11" s="1"/>
  <c r="C2328" i="11" a="1"/>
  <c r="C2328" i="11" s="1"/>
  <c r="L2328" i="11" s="1"/>
  <c r="F2336" i="11"/>
  <c r="G2336" i="11" s="1"/>
  <c r="C2336" i="11" a="1"/>
  <c r="C2336" i="11" s="1"/>
  <c r="L2336" i="11" s="1"/>
  <c r="C2345" i="11" a="1"/>
  <c r="C2345" i="11" s="1"/>
  <c r="L2345" i="11" s="1"/>
  <c r="F2345" i="11"/>
  <c r="G2345" i="11" s="1"/>
  <c r="F2358" i="11"/>
  <c r="G2358" i="11" s="1"/>
  <c r="C2358" i="11" a="1"/>
  <c r="C2358" i="11" s="1"/>
  <c r="L2358" i="11" s="1"/>
  <c r="C2364" i="11" a="1"/>
  <c r="C2364" i="11" s="1"/>
  <c r="L2364" i="11" s="1"/>
  <c r="F2364" i="11"/>
  <c r="G2364" i="11" s="1"/>
  <c r="F2369" i="11"/>
  <c r="G2369" i="11" s="1"/>
  <c r="C2369" i="11" a="1"/>
  <c r="C2369" i="11" s="1"/>
  <c r="L2369" i="11" s="1"/>
  <c r="F2373" i="11"/>
  <c r="G2373" i="11" s="1"/>
  <c r="C2373" i="11" a="1"/>
  <c r="C2373" i="11" s="1"/>
  <c r="L2373" i="11" s="1"/>
  <c r="F2434" i="11"/>
  <c r="G2434" i="11" s="1"/>
  <c r="C2434" i="11" a="1"/>
  <c r="C2434" i="11" s="1"/>
  <c r="L2434" i="11" s="1"/>
  <c r="F2443" i="11"/>
  <c r="G2443" i="11" s="1"/>
  <c r="C2443" i="11" a="1"/>
  <c r="C2443" i="11" s="1"/>
  <c r="L2443" i="11" s="1"/>
  <c r="F2445" i="11"/>
  <c r="G2445" i="11" s="1"/>
  <c r="C2445" i="11" a="1"/>
  <c r="C2445" i="11" s="1"/>
  <c r="L2445" i="11" s="1"/>
  <c r="F2540" i="11"/>
  <c r="G2540" i="11" s="1"/>
  <c r="C2540" i="11" a="1"/>
  <c r="C2540" i="11" s="1"/>
  <c r="L2540" i="11" s="1"/>
  <c r="F3046" i="11"/>
  <c r="G3046" i="11" s="1"/>
  <c r="C3046" i="11" a="1"/>
  <c r="C3046" i="11" s="1"/>
  <c r="L3046" i="11" s="1"/>
  <c r="C3055" i="11" a="1"/>
  <c r="C3055" i="11" s="1"/>
  <c r="L3055" i="11" s="1"/>
  <c r="F3055" i="11"/>
  <c r="G3055" i="11" s="1"/>
  <c r="C3056" i="11" a="1"/>
  <c r="C3056" i="11" s="1"/>
  <c r="L3056" i="11" s="1"/>
  <c r="F3056" i="11"/>
  <c r="G3056" i="11" s="1"/>
  <c r="C3084" i="11" a="1"/>
  <c r="C3084" i="11" s="1"/>
  <c r="L3084" i="11" s="1"/>
  <c r="F3084" i="11"/>
  <c r="G3084" i="11" s="1"/>
  <c r="F3092" i="11"/>
  <c r="G3092" i="11" s="1"/>
  <c r="C3092" i="11" a="1"/>
  <c r="C3092" i="11" s="1"/>
  <c r="L3092" i="11" s="1"/>
  <c r="F3207" i="11"/>
  <c r="G3207" i="11" s="1"/>
  <c r="C3207" i="11" a="1"/>
  <c r="C3207" i="11" s="1"/>
  <c r="L3207" i="11" s="1"/>
  <c r="F3318" i="11"/>
  <c r="G3318" i="11" s="1"/>
  <c r="C3318" i="11" a="1"/>
  <c r="C3318" i="11" s="1"/>
  <c r="L3318" i="11" s="1"/>
  <c r="C3320" i="11" a="1"/>
  <c r="C3320" i="11" s="1"/>
  <c r="L3320" i="11" s="1"/>
  <c r="F3320" i="11"/>
  <c r="G3320" i="11" s="1"/>
  <c r="C3322" i="11" a="1"/>
  <c r="C3322" i="11" s="1"/>
  <c r="L3322" i="11" s="1"/>
  <c r="F3322" i="11"/>
  <c r="G3322" i="11" s="1"/>
  <c r="C3325" i="11" a="1"/>
  <c r="C3325" i="11" s="1"/>
  <c r="L3325" i="11" s="1"/>
  <c r="F3325" i="11"/>
  <c r="G3325" i="11" s="1"/>
  <c r="C3328" i="11" a="1"/>
  <c r="C3328" i="11" s="1"/>
  <c r="L3328" i="11" s="1"/>
  <c r="F3328" i="11"/>
  <c r="G3328" i="11" s="1"/>
  <c r="C3335" i="11" a="1"/>
  <c r="C3335" i="11" s="1"/>
  <c r="L3335" i="11" s="1"/>
  <c r="F3335" i="11"/>
  <c r="G3335" i="11" s="1"/>
  <c r="F3341" i="11"/>
  <c r="G3341" i="11" s="1"/>
  <c r="C3341" i="11" a="1"/>
  <c r="C3341" i="11" s="1"/>
  <c r="L3341" i="11" s="1"/>
  <c r="C3347" i="11" a="1"/>
  <c r="C3347" i="11" s="1"/>
  <c r="L3347" i="11" s="1"/>
  <c r="F3347" i="11"/>
  <c r="G3347" i="11" s="1"/>
  <c r="C3354" i="11" a="1"/>
  <c r="C3354" i="11" s="1"/>
  <c r="L3354" i="11" s="1"/>
  <c r="F3354" i="11"/>
  <c r="G3354" i="11" s="1"/>
  <c r="C3357" i="11" a="1"/>
  <c r="C3357" i="11" s="1"/>
  <c r="L3357" i="11" s="1"/>
  <c r="F3357" i="11"/>
  <c r="G3357" i="11" s="1"/>
  <c r="C3362" i="11" a="1"/>
  <c r="C3362" i="11" s="1"/>
  <c r="L3362" i="11" s="1"/>
  <c r="F3362" i="11"/>
  <c r="G3362" i="11" s="1"/>
  <c r="F3374" i="11"/>
  <c r="G3374" i="11" s="1"/>
  <c r="C3374" i="11" a="1"/>
  <c r="C3374" i="11" s="1"/>
  <c r="L3374" i="11" s="1"/>
  <c r="F3381" i="11"/>
  <c r="G3381" i="11" s="1"/>
  <c r="C3381" i="11" a="1"/>
  <c r="C3381" i="11" s="1"/>
  <c r="L3381" i="11" s="1"/>
  <c r="F3388" i="11"/>
  <c r="G3388" i="11" s="1"/>
  <c r="C3388" i="11" a="1"/>
  <c r="C3388" i="11" s="1"/>
  <c r="L3388" i="11" s="1"/>
  <c r="F3396" i="11"/>
  <c r="G3396" i="11" s="1"/>
  <c r="C3396" i="11" a="1"/>
  <c r="C3396" i="11" s="1"/>
  <c r="L3396" i="11" s="1"/>
  <c r="C3497" i="11" a="1"/>
  <c r="C3497" i="11" s="1"/>
  <c r="L3497" i="11" s="1"/>
  <c r="F3497" i="11"/>
  <c r="G3497" i="11" s="1"/>
  <c r="F3786" i="11"/>
  <c r="G3786" i="11" s="1"/>
  <c r="C3786" i="11" a="1"/>
  <c r="C3786" i="11" s="1"/>
  <c r="L3786" i="11" s="1"/>
  <c r="F3795" i="11"/>
  <c r="G3795" i="11" s="1"/>
  <c r="C3795" i="11" a="1"/>
  <c r="C3795" i="11" s="1"/>
  <c r="L3795" i="11" s="1"/>
  <c r="C3844" i="11" a="1"/>
  <c r="C3844" i="11" s="1"/>
  <c r="L3844" i="11" s="1"/>
  <c r="F3844" i="11"/>
  <c r="G3844" i="11" s="1"/>
  <c r="C3849" i="11" a="1"/>
  <c r="C3849" i="11" s="1"/>
  <c r="L3849" i="11" s="1"/>
  <c r="F3849" i="11"/>
  <c r="G3849" i="11" s="1"/>
  <c r="C3854" i="11" a="1"/>
  <c r="C3854" i="11" s="1"/>
  <c r="L3854" i="11" s="1"/>
  <c r="F3854" i="11"/>
  <c r="G3854" i="11" s="1"/>
  <c r="C3865" i="11" a="1"/>
  <c r="C3865" i="11" s="1"/>
  <c r="L3865" i="11" s="1"/>
  <c r="F3865" i="11"/>
  <c r="G3865" i="11" s="1"/>
  <c r="C3870" i="11" a="1"/>
  <c r="C3870" i="11" s="1"/>
  <c r="L3870" i="11" s="1"/>
  <c r="F3870" i="11"/>
  <c r="G3870" i="11" s="1"/>
  <c r="C3957" i="11" a="1"/>
  <c r="C3957" i="11" s="1"/>
  <c r="L3957" i="11" s="1"/>
  <c r="F3957" i="11"/>
  <c r="G3957" i="11" s="1"/>
  <c r="C3963" i="11" a="1"/>
  <c r="C3963" i="11" s="1"/>
  <c r="L3963" i="11" s="1"/>
  <c r="F3963" i="11"/>
  <c r="G3963" i="11" s="1"/>
  <c r="F3986" i="11"/>
  <c r="G3986" i="11" s="1"/>
  <c r="C3986" i="11" a="1"/>
  <c r="C3986" i="11" s="1"/>
  <c r="L3986" i="11" s="1"/>
  <c r="F3992" i="11"/>
  <c r="G3992" i="11" s="1"/>
  <c r="C3992" i="11" a="1"/>
  <c r="C3992" i="11" s="1"/>
  <c r="L3992" i="11" s="1"/>
  <c r="F3999" i="11"/>
  <c r="G3999" i="11" s="1"/>
  <c r="C3999" i="11" a="1"/>
  <c r="C3999" i="11" s="1"/>
  <c r="L3999" i="11" s="1"/>
  <c r="F4002" i="11"/>
  <c r="G4002" i="11" s="1"/>
  <c r="C4002" i="11" a="1"/>
  <c r="C4002" i="11" s="1"/>
  <c r="L4002" i="11" s="1"/>
  <c r="F4007" i="11"/>
  <c r="G4007" i="11" s="1"/>
  <c r="C4007" i="11" a="1"/>
  <c r="C4007" i="11" s="1"/>
  <c r="L4007" i="11" s="1"/>
  <c r="C4009" i="11" a="1"/>
  <c r="C4009" i="11" s="1"/>
  <c r="L4009" i="11" s="1"/>
  <c r="F4009" i="11"/>
  <c r="G4009" i="11" s="1"/>
  <c r="C4012" i="11" a="1"/>
  <c r="C4012" i="11" s="1"/>
  <c r="L4012" i="11" s="1"/>
  <c r="F4012" i="11"/>
  <c r="G4012" i="11" s="1"/>
  <c r="F4021" i="11"/>
  <c r="G4021" i="11" s="1"/>
  <c r="C4021" i="11" a="1"/>
  <c r="C4021" i="11" s="1"/>
  <c r="L4021" i="11" s="1"/>
  <c r="C4040" i="11" a="1"/>
  <c r="C4040" i="11" s="1"/>
  <c r="L4040" i="11" s="1"/>
  <c r="F4040" i="11"/>
  <c r="G4040" i="11" s="1"/>
  <c r="C4043" i="11" a="1"/>
  <c r="C4043" i="11" s="1"/>
  <c r="L4043" i="11" s="1"/>
  <c r="F4043" i="11"/>
  <c r="G4043" i="11" s="1"/>
  <c r="C4052" i="11" a="1"/>
  <c r="C4052" i="11" s="1"/>
  <c r="L4052" i="11" s="1"/>
  <c r="F4052" i="11"/>
  <c r="G4052" i="11" s="1"/>
  <c r="C4062" i="11" a="1"/>
  <c r="C4062" i="11" s="1"/>
  <c r="L4062" i="11" s="1"/>
  <c r="F4062" i="11"/>
  <c r="G4062" i="11" s="1"/>
  <c r="C4064" i="11" a="1"/>
  <c r="C4064" i="11" s="1"/>
  <c r="L4064" i="11" s="1"/>
  <c r="F4064" i="11"/>
  <c r="G4064" i="11" s="1"/>
  <c r="C4497" i="11" a="1"/>
  <c r="C4497" i="11" s="1"/>
  <c r="L4497" i="11" s="1"/>
  <c r="F4497" i="11"/>
  <c r="G4497" i="11" s="1"/>
  <c r="C4504" i="11" a="1"/>
  <c r="C4504" i="11" s="1"/>
  <c r="L4504" i="11" s="1"/>
  <c r="F4504" i="11"/>
  <c r="G4504" i="11" s="1"/>
  <c r="F4507" i="11"/>
  <c r="G4507" i="11" s="1"/>
  <c r="C4507" i="11" a="1"/>
  <c r="C4507" i="11" s="1"/>
  <c r="L4507" i="11" s="1"/>
  <c r="F4518" i="11"/>
  <c r="G4518" i="11" s="1"/>
  <c r="C4518" i="11" a="1"/>
  <c r="C4518" i="11" s="1"/>
  <c r="L4518" i="11" s="1"/>
  <c r="F4546" i="11"/>
  <c r="G4546" i="11" s="1"/>
  <c r="C4546" i="11" a="1"/>
  <c r="C4546" i="11" s="1"/>
  <c r="L4546" i="11" s="1"/>
  <c r="F4551" i="11"/>
  <c r="G4551" i="11" s="1"/>
  <c r="C4551" i="11" a="1"/>
  <c r="C4551" i="11" s="1"/>
  <c r="L4551" i="11" s="1"/>
  <c r="C4552" i="11" a="1"/>
  <c r="C4552" i="11" s="1"/>
  <c r="L4552" i="11" s="1"/>
  <c r="F4552" i="11"/>
  <c r="G4552" i="11" s="1"/>
  <c r="F4558" i="11"/>
  <c r="G4558" i="11" s="1"/>
  <c r="C4558" i="11" a="1"/>
  <c r="C4558" i="11" s="1"/>
  <c r="L4558" i="11" s="1"/>
  <c r="F4559" i="11"/>
  <c r="G4559" i="11" s="1"/>
  <c r="C4559" i="11" a="1"/>
  <c r="C4559" i="11" s="1"/>
  <c r="L4559" i="11" s="1"/>
  <c r="F4891" i="11"/>
  <c r="G4891" i="11" s="1"/>
  <c r="C4891" i="11" a="1"/>
  <c r="C4891" i="11" s="1"/>
  <c r="L4891" i="11" s="1"/>
  <c r="C4964" i="11" a="1"/>
  <c r="C4964" i="11" s="1"/>
  <c r="L4964" i="11" s="1"/>
  <c r="F4964" i="11"/>
  <c r="G4964" i="11" s="1"/>
  <c r="C4967" i="11" a="1"/>
  <c r="C4967" i="11" s="1"/>
  <c r="L4967" i="11" s="1"/>
  <c r="F4967" i="11"/>
  <c r="G4967" i="11" s="1"/>
  <c r="F1817" i="11"/>
  <c r="G1817" i="11" s="1"/>
  <c r="C1817" i="11" a="1"/>
  <c r="C1817" i="11" s="1"/>
  <c r="L1817" i="11" s="1"/>
  <c r="C1818" i="11" a="1"/>
  <c r="C1818" i="11" s="1"/>
  <c r="L1818" i="11" s="1"/>
  <c r="F1818" i="11"/>
  <c r="G1818" i="11" s="1"/>
  <c r="C1819" i="11" a="1"/>
  <c r="C1819" i="11" s="1"/>
  <c r="L1819" i="11" s="1"/>
  <c r="F1819" i="11"/>
  <c r="G1819" i="11" s="1"/>
  <c r="C1820" i="11" a="1"/>
  <c r="C1820" i="11" s="1"/>
  <c r="L1820" i="11" s="1"/>
  <c r="F1820" i="11"/>
  <c r="G1820" i="11" s="1"/>
  <c r="F1821" i="11"/>
  <c r="G1821" i="11" s="1"/>
  <c r="C1821" i="11" a="1"/>
  <c r="C1821" i="11" s="1"/>
  <c r="L1821" i="11" s="1"/>
  <c r="F1822" i="11"/>
  <c r="G1822" i="11" s="1"/>
  <c r="C1822" i="11" a="1"/>
  <c r="C1822" i="11" s="1"/>
  <c r="L1822" i="11" s="1"/>
  <c r="C1823" i="11" a="1"/>
  <c r="C1823" i="11" s="1"/>
  <c r="L1823" i="11" s="1"/>
  <c r="F1823" i="11"/>
  <c r="G1823" i="11" s="1"/>
  <c r="C1824" i="11" a="1"/>
  <c r="C1824" i="11" s="1"/>
  <c r="L1824" i="11" s="1"/>
  <c r="F1824" i="11"/>
  <c r="G1824" i="11" s="1"/>
  <c r="F1825" i="11"/>
  <c r="G1825" i="11" s="1"/>
  <c r="C1825" i="11" a="1"/>
  <c r="C1825" i="11" s="1"/>
  <c r="L1825" i="11" s="1"/>
  <c r="F1826" i="11"/>
  <c r="G1826" i="11" s="1"/>
  <c r="C1826" i="11" a="1"/>
  <c r="C1826" i="11" s="1"/>
  <c r="L1826" i="11" s="1"/>
  <c r="F1827" i="11"/>
  <c r="G1827" i="11" s="1"/>
  <c r="C1827" i="11" a="1"/>
  <c r="C1827" i="11" s="1"/>
  <c r="L1827" i="11" s="1"/>
  <c r="F1828" i="11"/>
  <c r="G1828" i="11" s="1"/>
  <c r="C1828" i="11" a="1"/>
  <c r="C1828" i="11" s="1"/>
  <c r="L1828" i="11" s="1"/>
  <c r="F1829" i="11"/>
  <c r="G1829" i="11" s="1"/>
  <c r="C1829" i="11" a="1"/>
  <c r="C1829" i="11" s="1"/>
  <c r="L1829" i="11" s="1"/>
  <c r="F1830" i="11"/>
  <c r="G1830" i="11" s="1"/>
  <c r="C1830" i="11" a="1"/>
  <c r="C1830" i="11" s="1"/>
  <c r="L1830" i="11" s="1"/>
  <c r="F1831" i="11"/>
  <c r="G1831" i="11" s="1"/>
  <c r="C1831" i="11" a="1"/>
  <c r="C1831" i="11" s="1"/>
  <c r="L1831" i="11" s="1"/>
  <c r="F1832" i="11"/>
  <c r="G1832" i="11" s="1"/>
  <c r="C1832" i="11" a="1"/>
  <c r="C1832" i="11" s="1"/>
  <c r="L1832" i="11" s="1"/>
  <c r="F1833" i="11"/>
  <c r="G1833" i="11" s="1"/>
  <c r="C1833" i="11" a="1"/>
  <c r="C1833" i="11" s="1"/>
  <c r="L1833" i="11" s="1"/>
  <c r="F1834" i="11"/>
  <c r="G1834" i="11" s="1"/>
  <c r="C1834" i="11" a="1"/>
  <c r="C1834" i="11" s="1"/>
  <c r="L1834" i="11" s="1"/>
  <c r="C1835" i="11" a="1"/>
  <c r="C1835" i="11" s="1"/>
  <c r="L1835" i="11" s="1"/>
  <c r="F1835" i="11"/>
  <c r="G1835" i="11" s="1"/>
  <c r="F1836" i="11"/>
  <c r="G1836" i="11" s="1"/>
  <c r="C1836" i="11" a="1"/>
  <c r="C1836" i="11" s="1"/>
  <c r="L1836" i="11" s="1"/>
  <c r="C1837" i="11" a="1"/>
  <c r="C1837" i="11" s="1"/>
  <c r="L1837" i="11" s="1"/>
  <c r="F1837" i="11"/>
  <c r="G1837" i="11" s="1"/>
  <c r="C1838" i="11" a="1"/>
  <c r="C1838" i="11" s="1"/>
  <c r="L1838" i="11" s="1"/>
  <c r="F1838" i="11"/>
  <c r="G1838" i="11" s="1"/>
  <c r="C1839" i="11" a="1"/>
  <c r="C1839" i="11" s="1"/>
  <c r="L1839" i="11" s="1"/>
  <c r="F1839" i="11"/>
  <c r="G1839" i="11" s="1"/>
  <c r="C1840" i="11" a="1"/>
  <c r="C1840" i="11" s="1"/>
  <c r="L1840" i="11" s="1"/>
  <c r="F1840" i="11"/>
  <c r="G1840" i="11" s="1"/>
  <c r="C1841" i="11" a="1"/>
  <c r="C1841" i="11" s="1"/>
  <c r="L1841" i="11" s="1"/>
  <c r="F1841" i="11"/>
  <c r="G1841" i="11" s="1"/>
  <c r="C1842" i="11" a="1"/>
  <c r="C1842" i="11" s="1"/>
  <c r="L1842" i="11" s="1"/>
  <c r="F1842" i="11"/>
  <c r="G1842" i="11" s="1"/>
  <c r="C1843" i="11" a="1"/>
  <c r="C1843" i="11" s="1"/>
  <c r="L1843" i="11" s="1"/>
  <c r="F1843" i="11"/>
  <c r="G1843" i="11" s="1"/>
  <c r="C1844" i="11" a="1"/>
  <c r="C1844" i="11" s="1"/>
  <c r="L1844" i="11" s="1"/>
  <c r="F1844" i="11"/>
  <c r="G1844" i="11" s="1"/>
  <c r="C1845" i="11" a="1"/>
  <c r="C1845" i="11" s="1"/>
  <c r="L1845" i="11" s="1"/>
  <c r="F1845" i="11"/>
  <c r="G1845" i="11" s="1"/>
  <c r="C1846" i="11" a="1"/>
  <c r="C1846" i="11" s="1"/>
  <c r="L1846" i="11" s="1"/>
  <c r="F1846" i="11"/>
  <c r="G1846" i="11" s="1"/>
  <c r="C1847" i="11" a="1"/>
  <c r="C1847" i="11" s="1"/>
  <c r="L1847" i="11" s="1"/>
  <c r="F1847" i="11"/>
  <c r="G1847" i="11" s="1"/>
  <c r="C1848" i="11" a="1"/>
  <c r="C1848" i="11" s="1"/>
  <c r="L1848" i="11" s="1"/>
  <c r="F1848" i="11"/>
  <c r="G1848" i="11" s="1"/>
  <c r="C1849" i="11" a="1"/>
  <c r="C1849" i="11" s="1"/>
  <c r="L1849" i="11" s="1"/>
  <c r="F1849" i="11"/>
  <c r="G1849" i="11" s="1"/>
  <c r="C1850" i="11" a="1"/>
  <c r="C1850" i="11" s="1"/>
  <c r="L1850" i="11" s="1"/>
  <c r="F1850" i="11"/>
  <c r="G1850" i="11" s="1"/>
  <c r="C1851" i="11" a="1"/>
  <c r="C1851" i="11" s="1"/>
  <c r="L1851" i="11" s="1"/>
  <c r="F1851" i="11"/>
  <c r="G1851" i="11" s="1"/>
  <c r="C1852" i="11" a="1"/>
  <c r="C1852" i="11" s="1"/>
  <c r="L1852" i="11" s="1"/>
  <c r="F1852" i="11"/>
  <c r="G1852" i="11" s="1"/>
  <c r="C1853" i="11" a="1"/>
  <c r="C1853" i="11" s="1"/>
  <c r="L1853" i="11" s="1"/>
  <c r="F1853" i="11"/>
  <c r="G1853" i="11" s="1"/>
  <c r="F1854" i="11"/>
  <c r="G1854" i="11" s="1"/>
  <c r="C1854" i="11" a="1"/>
  <c r="C1854" i="11" s="1"/>
  <c r="L1854" i="11" s="1"/>
  <c r="F1855" i="11"/>
  <c r="G1855" i="11" s="1"/>
  <c r="C1855" i="11" a="1"/>
  <c r="C1855" i="11" s="1"/>
  <c r="L1855" i="11" s="1"/>
  <c r="F1856" i="11"/>
  <c r="G1856" i="11" s="1"/>
  <c r="C1856" i="11" a="1"/>
  <c r="C1856" i="11" s="1"/>
  <c r="L1856" i="11" s="1"/>
  <c r="F1857" i="11"/>
  <c r="G1857" i="11" s="1"/>
  <c r="C1857" i="11" a="1"/>
  <c r="C1857" i="11" s="1"/>
  <c r="L1857" i="11" s="1"/>
  <c r="F4808" i="11"/>
  <c r="G4808" i="11" s="1"/>
  <c r="C4808" i="11" a="1"/>
  <c r="C4808" i="11" s="1"/>
  <c r="L4808" i="11" s="1"/>
  <c r="C4816" i="11" a="1"/>
  <c r="C4816" i="11" s="1"/>
  <c r="L4816" i="11" s="1"/>
  <c r="F4816" i="11"/>
  <c r="G4816" i="11" s="1"/>
  <c r="C4823" i="11" a="1"/>
  <c r="C4823" i="11" s="1"/>
  <c r="L4823" i="11" s="1"/>
  <c r="F4823" i="11"/>
  <c r="G4823" i="11" s="1"/>
  <c r="F4862" i="11"/>
  <c r="G4862" i="11" s="1"/>
  <c r="C4862" i="11" a="1"/>
  <c r="C4862" i="11" s="1"/>
  <c r="L4862" i="11" s="1"/>
  <c r="F4870" i="11"/>
  <c r="G4870" i="11" s="1"/>
  <c r="C4870" i="11" a="1"/>
  <c r="C4870" i="11" s="1"/>
  <c r="L4870" i="11" s="1"/>
  <c r="C4906" i="11" a="1"/>
  <c r="C4906" i="11" s="1"/>
  <c r="L4906" i="11" s="1"/>
  <c r="F4906" i="11"/>
  <c r="G4906" i="11" s="1"/>
  <c r="F2973" i="11"/>
  <c r="G2973" i="11" s="1"/>
  <c r="C2973" i="11" a="1"/>
  <c r="C2973" i="11" s="1"/>
  <c r="L2973" i="11" s="1"/>
  <c r="C3004" i="11" a="1"/>
  <c r="C3004" i="11" s="1"/>
  <c r="L3004" i="11" s="1"/>
  <c r="F3004" i="11"/>
  <c r="G3004" i="11" s="1"/>
  <c r="F3041" i="11"/>
  <c r="G3041" i="11" s="1"/>
  <c r="C3041" i="11" a="1"/>
  <c r="C3041" i="11" s="1"/>
  <c r="L3041" i="11" s="1"/>
  <c r="C3126" i="11" a="1"/>
  <c r="C3126" i="11" s="1"/>
  <c r="L3126" i="11" s="1"/>
  <c r="F3126" i="11"/>
  <c r="G3126" i="11" s="1"/>
  <c r="F3715" i="11"/>
  <c r="G3715" i="11" s="1"/>
  <c r="C3715" i="11" a="1"/>
  <c r="C3715" i="11" s="1"/>
  <c r="L3715" i="11" s="1"/>
  <c r="F149" i="11"/>
  <c r="G149" i="11" s="1"/>
  <c r="C149" i="11" a="1"/>
  <c r="C149" i="11" s="1"/>
  <c r="L149" i="11" s="1"/>
  <c r="F214" i="11"/>
  <c r="G214" i="11" s="1"/>
  <c r="C214" i="11" a="1"/>
  <c r="C214" i="11" s="1"/>
  <c r="L214" i="11" s="1"/>
  <c r="C223" i="11" a="1"/>
  <c r="C223" i="11" s="1"/>
  <c r="L223" i="11" s="1"/>
  <c r="F223" i="11"/>
  <c r="G223" i="11" s="1"/>
  <c r="F1858" i="11"/>
  <c r="G1858" i="11" s="1"/>
  <c r="C1858" i="11" a="1"/>
  <c r="C1858" i="11" s="1"/>
  <c r="L1858" i="11" s="1"/>
  <c r="F1859" i="11"/>
  <c r="G1859" i="11" s="1"/>
  <c r="C1859" i="11" a="1"/>
  <c r="C1859" i="11" s="1"/>
  <c r="L1859" i="11" s="1"/>
  <c r="F1860" i="11"/>
  <c r="G1860" i="11" s="1"/>
  <c r="C1860" i="11" a="1"/>
  <c r="C1860" i="11" s="1"/>
  <c r="L1860" i="11" s="1"/>
  <c r="C1861" i="11" a="1"/>
  <c r="C1861" i="11" s="1"/>
  <c r="L1861" i="11" s="1"/>
  <c r="F1861" i="11"/>
  <c r="G1861" i="11" s="1"/>
  <c r="F1862" i="11"/>
  <c r="G1862" i="11" s="1"/>
  <c r="C1862" i="11" a="1"/>
  <c r="C1862" i="11" s="1"/>
  <c r="L1862" i="11" s="1"/>
  <c r="C1863" i="11" a="1"/>
  <c r="C1863" i="11" s="1"/>
  <c r="L1863" i="11" s="1"/>
  <c r="F1863" i="11"/>
  <c r="G1863" i="11" s="1"/>
  <c r="C1864" i="11" a="1"/>
  <c r="C1864" i="11" s="1"/>
  <c r="L1864" i="11" s="1"/>
  <c r="F1864" i="11"/>
  <c r="G1864" i="11" s="1"/>
  <c r="F1865" i="11"/>
  <c r="G1865" i="11" s="1"/>
  <c r="C1865" i="11" a="1"/>
  <c r="C1865" i="11" s="1"/>
  <c r="L1865" i="11" s="1"/>
  <c r="F1866" i="11"/>
  <c r="G1866" i="11" s="1"/>
  <c r="C1866" i="11" a="1"/>
  <c r="C1866" i="11" s="1"/>
  <c r="L1866" i="11" s="1"/>
  <c r="F1867" i="11"/>
  <c r="G1867" i="11" s="1"/>
  <c r="C1867" i="11" a="1"/>
  <c r="C1867" i="11" s="1"/>
  <c r="L1867" i="11" s="1"/>
  <c r="C1868" i="11" a="1"/>
  <c r="C1868" i="11" s="1"/>
  <c r="L1868" i="11" s="1"/>
  <c r="F1868" i="11"/>
  <c r="G1868" i="11" s="1"/>
  <c r="C1869" i="11" a="1"/>
  <c r="C1869" i="11" s="1"/>
  <c r="L1869" i="11" s="1"/>
  <c r="F1869" i="11"/>
  <c r="G1869" i="11" s="1"/>
  <c r="C1870" i="11" a="1"/>
  <c r="C1870" i="11" s="1"/>
  <c r="L1870" i="11" s="1"/>
  <c r="F1870" i="11"/>
  <c r="G1870" i="11" s="1"/>
  <c r="C1871" i="11" a="1"/>
  <c r="C1871" i="11" s="1"/>
  <c r="L1871" i="11" s="1"/>
  <c r="F1871" i="11"/>
  <c r="G1871" i="11" s="1"/>
  <c r="C1872" i="11" a="1"/>
  <c r="C1872" i="11" s="1"/>
  <c r="L1872" i="11" s="1"/>
  <c r="F1872" i="11"/>
  <c r="G1872" i="11" s="1"/>
  <c r="C1873" i="11" a="1"/>
  <c r="C1873" i="11" s="1"/>
  <c r="L1873" i="11" s="1"/>
  <c r="F1873" i="11"/>
  <c r="G1873" i="11" s="1"/>
  <c r="C1874" i="11" a="1"/>
  <c r="C1874" i="11" s="1"/>
  <c r="L1874" i="11" s="1"/>
  <c r="F1874" i="11"/>
  <c r="G1874" i="11" s="1"/>
  <c r="C1875" i="11" a="1"/>
  <c r="C1875" i="11" s="1"/>
  <c r="L1875" i="11" s="1"/>
  <c r="F1875" i="11"/>
  <c r="G1875" i="11" s="1"/>
  <c r="F1876" i="11"/>
  <c r="G1876" i="11" s="1"/>
  <c r="C1876" i="11" a="1"/>
  <c r="C1876" i="11" s="1"/>
  <c r="L1876" i="11" s="1"/>
  <c r="F1877" i="11"/>
  <c r="G1877" i="11" s="1"/>
  <c r="C1877" i="11" a="1"/>
  <c r="C1877" i="11" s="1"/>
  <c r="L1877" i="11" s="1"/>
  <c r="F1878" i="11"/>
  <c r="G1878" i="11" s="1"/>
  <c r="C1878" i="11" a="1"/>
  <c r="C1878" i="11" s="1"/>
  <c r="L1878" i="11" s="1"/>
  <c r="F1879" i="11"/>
  <c r="G1879" i="11" s="1"/>
  <c r="C1879" i="11" a="1"/>
  <c r="C1879" i="11" s="1"/>
  <c r="L1879" i="11" s="1"/>
  <c r="F1880" i="11"/>
  <c r="G1880" i="11" s="1"/>
  <c r="C1880" i="11" a="1"/>
  <c r="C1880" i="11" s="1"/>
  <c r="L1880" i="11" s="1"/>
  <c r="F1881" i="11"/>
  <c r="G1881" i="11" s="1"/>
  <c r="C1881" i="11" a="1"/>
  <c r="C1881" i="11" s="1"/>
  <c r="L1881" i="11" s="1"/>
  <c r="F1882" i="11"/>
  <c r="G1882" i="11" s="1"/>
  <c r="C1882" i="11" a="1"/>
  <c r="C1882" i="11" s="1"/>
  <c r="L1882" i="11" s="1"/>
  <c r="F1883" i="11"/>
  <c r="G1883" i="11" s="1"/>
  <c r="C1883" i="11" a="1"/>
  <c r="C1883" i="11" s="1"/>
  <c r="L1883" i="11" s="1"/>
  <c r="F1884" i="11"/>
  <c r="G1884" i="11" s="1"/>
  <c r="C1884" i="11" a="1"/>
  <c r="C1884" i="11" s="1"/>
  <c r="L1884" i="11" s="1"/>
  <c r="F1885" i="11"/>
  <c r="G1885" i="11" s="1"/>
  <c r="C1885" i="11" a="1"/>
  <c r="C1885" i="11" s="1"/>
  <c r="L1885" i="11" s="1"/>
  <c r="F1886" i="11"/>
  <c r="G1886" i="11" s="1"/>
  <c r="C1886" i="11" a="1"/>
  <c r="C1886" i="11" s="1"/>
  <c r="L1886" i="11" s="1"/>
  <c r="F1887" i="11"/>
  <c r="G1887" i="11" s="1"/>
  <c r="C1887" i="11" a="1"/>
  <c r="C1887" i="11" s="1"/>
  <c r="L1887" i="11" s="1"/>
  <c r="F1888" i="11"/>
  <c r="G1888" i="11" s="1"/>
  <c r="C1888" i="11" a="1"/>
  <c r="C1888" i="11" s="1"/>
  <c r="L1888" i="11" s="1"/>
  <c r="C1889" i="11" a="1"/>
  <c r="C1889" i="11" s="1"/>
  <c r="L1889" i="11" s="1"/>
  <c r="F1889" i="11"/>
  <c r="G1889" i="11" s="1"/>
  <c r="F1890" i="11"/>
  <c r="G1890" i="11" s="1"/>
  <c r="C1890" i="11" a="1"/>
  <c r="C1890" i="11" s="1"/>
  <c r="L1890" i="11" s="1"/>
  <c r="F1891" i="11"/>
  <c r="G1891" i="11" s="1"/>
  <c r="C1891" i="11" a="1"/>
  <c r="C1891" i="11" s="1"/>
  <c r="L1891" i="11" s="1"/>
  <c r="F1892" i="11"/>
  <c r="G1892" i="11" s="1"/>
  <c r="C1892" i="11" a="1"/>
  <c r="C1892" i="11" s="1"/>
  <c r="L1892" i="11" s="1"/>
  <c r="C1893" i="11" a="1"/>
  <c r="C1893" i="11" s="1"/>
  <c r="L1893" i="11" s="1"/>
  <c r="F1893" i="11"/>
  <c r="G1893" i="11" s="1"/>
  <c r="F1894" i="11"/>
  <c r="G1894" i="11" s="1"/>
  <c r="C1894" i="11" a="1"/>
  <c r="C1894" i="11" s="1"/>
  <c r="L1894" i="11" s="1"/>
  <c r="F1895" i="11"/>
  <c r="G1895" i="11" s="1"/>
  <c r="C1895" i="11" a="1"/>
  <c r="C1895" i="11" s="1"/>
  <c r="L1895" i="11" s="1"/>
  <c r="F1896" i="11"/>
  <c r="G1896" i="11" s="1"/>
  <c r="C1896" i="11" a="1"/>
  <c r="C1896" i="11" s="1"/>
  <c r="L1896" i="11" s="1"/>
  <c r="C1897" i="11" a="1"/>
  <c r="C1897" i="11" s="1"/>
  <c r="L1897" i="11" s="1"/>
  <c r="F1897" i="11"/>
  <c r="G1897" i="11" s="1"/>
  <c r="F1898" i="11"/>
  <c r="G1898" i="11" s="1"/>
  <c r="C1898" i="11" a="1"/>
  <c r="C1898" i="11" s="1"/>
  <c r="L1898" i="11" s="1"/>
  <c r="F1899" i="11"/>
  <c r="G1899" i="11" s="1"/>
  <c r="C1899" i="11" a="1"/>
  <c r="C1899" i="11" s="1"/>
  <c r="L1899" i="11" s="1"/>
  <c r="C1900" i="11" a="1"/>
  <c r="C1900" i="11" s="1"/>
  <c r="L1900" i="11" s="1"/>
  <c r="F1900" i="11"/>
  <c r="G1900" i="11" s="1"/>
  <c r="C1901" i="11" a="1"/>
  <c r="C1901" i="11" s="1"/>
  <c r="L1901" i="11" s="1"/>
  <c r="F1901" i="11"/>
  <c r="G1901" i="11" s="1"/>
  <c r="C1902" i="11" a="1"/>
  <c r="C1902" i="11" s="1"/>
  <c r="L1902" i="11" s="1"/>
  <c r="F1902" i="11"/>
  <c r="G1902" i="11" s="1"/>
  <c r="C1903" i="11" a="1"/>
  <c r="C1903" i="11" s="1"/>
  <c r="L1903" i="11" s="1"/>
  <c r="F1903" i="11"/>
  <c r="G1903" i="11" s="1"/>
  <c r="C1904" i="11" a="1"/>
  <c r="C1904" i="11" s="1"/>
  <c r="L1904" i="11" s="1"/>
  <c r="F1904" i="11"/>
  <c r="G1904" i="11" s="1"/>
  <c r="C1905" i="11" a="1"/>
  <c r="C1905" i="11" s="1"/>
  <c r="L1905" i="11" s="1"/>
  <c r="F1905" i="11"/>
  <c r="G1905" i="11" s="1"/>
  <c r="C1906" i="11" a="1"/>
  <c r="C1906" i="11" s="1"/>
  <c r="L1906" i="11" s="1"/>
  <c r="F1906" i="11"/>
  <c r="G1906" i="11" s="1"/>
  <c r="C1907" i="11" a="1"/>
  <c r="C1907" i="11" s="1"/>
  <c r="L1907" i="11" s="1"/>
  <c r="F1907" i="11"/>
  <c r="G1907" i="11" s="1"/>
  <c r="F1908" i="11"/>
  <c r="G1908" i="11" s="1"/>
  <c r="C1908" i="11" a="1"/>
  <c r="C1908" i="11" s="1"/>
  <c r="L1908" i="11" s="1"/>
  <c r="F1909" i="11"/>
  <c r="G1909" i="11" s="1"/>
  <c r="C1909" i="11" a="1"/>
  <c r="C1909" i="11" s="1"/>
  <c r="L1909" i="11" s="1"/>
  <c r="C1910" i="11" a="1"/>
  <c r="C1910" i="11" s="1"/>
  <c r="L1910" i="11" s="1"/>
  <c r="F1910" i="11"/>
  <c r="G1910" i="11" s="1"/>
  <c r="F1911" i="11"/>
  <c r="G1911" i="11" s="1"/>
  <c r="C1911" i="11" a="1"/>
  <c r="C1911" i="11" s="1"/>
  <c r="L1911" i="11" s="1"/>
  <c r="F1912" i="11"/>
  <c r="G1912" i="11" s="1"/>
  <c r="C1912" i="11" a="1"/>
  <c r="C1912" i="11" s="1"/>
  <c r="L1912" i="11" s="1"/>
  <c r="F1913" i="11"/>
  <c r="G1913" i="11" s="1"/>
  <c r="C1913" i="11" a="1"/>
  <c r="C1913" i="11" s="1"/>
  <c r="L1913" i="11" s="1"/>
  <c r="C1914" i="11" a="1"/>
  <c r="C1914" i="11" s="1"/>
  <c r="L1914" i="11" s="1"/>
  <c r="F1914" i="11"/>
  <c r="G1914" i="11" s="1"/>
  <c r="C1915" i="11" a="1"/>
  <c r="C1915" i="11" s="1"/>
  <c r="L1915" i="11" s="1"/>
  <c r="F1915" i="11"/>
  <c r="G1915" i="11" s="1"/>
  <c r="C1916" i="11" a="1"/>
  <c r="C1916" i="11" s="1"/>
  <c r="L1916" i="11" s="1"/>
  <c r="F1916" i="11"/>
  <c r="G1916" i="11" s="1"/>
  <c r="C1917" i="11" a="1"/>
  <c r="C1917" i="11" s="1"/>
  <c r="L1917" i="11" s="1"/>
  <c r="F1917" i="11"/>
  <c r="G1917" i="11" s="1"/>
  <c r="F1918" i="11"/>
  <c r="G1918" i="11" s="1"/>
  <c r="C1918" i="11" a="1"/>
  <c r="C1918" i="11" s="1"/>
  <c r="L1918" i="11" s="1"/>
  <c r="F1919" i="11"/>
  <c r="G1919" i="11" s="1"/>
  <c r="C1919" i="11" a="1"/>
  <c r="C1919" i="11" s="1"/>
  <c r="L1919" i="11" s="1"/>
  <c r="F1920" i="11"/>
  <c r="G1920" i="11" s="1"/>
  <c r="C1920" i="11" a="1"/>
  <c r="C1920" i="11" s="1"/>
  <c r="L1920" i="11" s="1"/>
  <c r="F1921" i="11"/>
  <c r="G1921" i="11" s="1"/>
  <c r="C1921" i="11" a="1"/>
  <c r="C1921" i="11" s="1"/>
  <c r="L1921" i="11" s="1"/>
  <c r="C1922" i="11" a="1"/>
  <c r="C1922" i="11" s="1"/>
  <c r="L1922" i="11" s="1"/>
  <c r="F1922" i="11"/>
  <c r="G1922" i="11" s="1"/>
  <c r="F1923" i="11"/>
  <c r="G1923" i="11" s="1"/>
  <c r="C1923" i="11" a="1"/>
  <c r="C1923" i="11" s="1"/>
  <c r="L1923" i="11" s="1"/>
  <c r="C1924" i="11" a="1"/>
  <c r="C1924" i="11" s="1"/>
  <c r="L1924" i="11" s="1"/>
  <c r="F1924" i="11"/>
  <c r="G1924" i="11" s="1"/>
  <c r="C1925" i="11" a="1"/>
  <c r="C1925" i="11" s="1"/>
  <c r="L1925" i="11" s="1"/>
  <c r="F1925" i="11"/>
  <c r="G1925" i="11" s="1"/>
  <c r="C1926" i="11" a="1"/>
  <c r="C1926" i="11" s="1"/>
  <c r="L1926" i="11" s="1"/>
  <c r="F1926" i="11"/>
  <c r="G1926" i="11" s="1"/>
  <c r="C1927" i="11" a="1"/>
  <c r="C1927" i="11" s="1"/>
  <c r="L1927" i="11" s="1"/>
  <c r="F1927" i="11"/>
  <c r="G1927" i="11" s="1"/>
  <c r="C1928" i="11" a="1"/>
  <c r="C1928" i="11" s="1"/>
  <c r="L1928" i="11" s="1"/>
  <c r="F1928" i="11"/>
  <c r="G1928" i="11" s="1"/>
  <c r="C1929" i="11" a="1"/>
  <c r="C1929" i="11" s="1"/>
  <c r="L1929" i="11" s="1"/>
  <c r="F1929" i="11"/>
  <c r="G1929" i="11" s="1"/>
  <c r="C1930" i="11" a="1"/>
  <c r="C1930" i="11" s="1"/>
  <c r="L1930" i="11" s="1"/>
  <c r="F1930" i="11"/>
  <c r="G1930" i="11" s="1"/>
  <c r="C1931" i="11" a="1"/>
  <c r="C1931" i="11" s="1"/>
  <c r="L1931" i="11" s="1"/>
  <c r="F1931" i="11"/>
  <c r="G1931" i="11" s="1"/>
  <c r="C1932" i="11" a="1"/>
  <c r="C1932" i="11" s="1"/>
  <c r="L1932" i="11" s="1"/>
  <c r="F1932" i="11"/>
  <c r="G1932" i="11" s="1"/>
  <c r="C1933" i="11" a="1"/>
  <c r="C1933" i="11" s="1"/>
  <c r="L1933" i="11" s="1"/>
  <c r="F1933" i="11"/>
  <c r="G1933" i="11" s="1"/>
  <c r="C1934" i="11" a="1"/>
  <c r="C1934" i="11" s="1"/>
  <c r="L1934" i="11" s="1"/>
  <c r="F1934" i="11"/>
  <c r="G1934" i="11" s="1"/>
  <c r="C1935" i="11" a="1"/>
  <c r="C1935" i="11" s="1"/>
  <c r="L1935" i="11" s="1"/>
  <c r="F1935" i="11"/>
  <c r="G1935" i="11" s="1"/>
  <c r="F1936" i="11"/>
  <c r="G1936" i="11" s="1"/>
  <c r="C1936" i="11" a="1"/>
  <c r="C1936" i="11" s="1"/>
  <c r="L1936" i="11" s="1"/>
  <c r="F1937" i="11"/>
  <c r="G1937" i="11" s="1"/>
  <c r="C1937" i="11" a="1"/>
  <c r="C1937" i="11" s="1"/>
  <c r="L1937" i="11" s="1"/>
  <c r="C1938" i="11" a="1"/>
  <c r="C1938" i="11" s="1"/>
  <c r="L1938" i="11" s="1"/>
  <c r="F1938" i="11"/>
  <c r="G1938" i="11" s="1"/>
  <c r="F1939" i="11"/>
  <c r="G1939" i="11" s="1"/>
  <c r="C1939" i="11" a="1"/>
  <c r="C1939" i="11" s="1"/>
  <c r="L1939" i="11" s="1"/>
  <c r="C1940" i="11" a="1"/>
  <c r="C1940" i="11" s="1"/>
  <c r="L1940" i="11" s="1"/>
  <c r="F1940" i="11"/>
  <c r="G1940" i="11" s="1"/>
  <c r="F1941" i="11"/>
  <c r="G1941" i="11" s="1"/>
  <c r="C1941" i="11" a="1"/>
  <c r="C1941" i="11" s="1"/>
  <c r="L1941" i="11" s="1"/>
  <c r="F1942" i="11"/>
  <c r="G1942" i="11" s="1"/>
  <c r="C1942" i="11" a="1"/>
  <c r="C1942" i="11" s="1"/>
  <c r="L1942" i="11" s="1"/>
  <c r="F1943" i="11"/>
  <c r="G1943" i="11" s="1"/>
  <c r="C1943" i="11" a="1"/>
  <c r="C1943" i="11" s="1"/>
  <c r="L1943" i="11" s="1"/>
  <c r="C1944" i="11" a="1"/>
  <c r="C1944" i="11" s="1"/>
  <c r="L1944" i="11" s="1"/>
  <c r="F1944" i="11"/>
  <c r="G1944" i="11" s="1"/>
  <c r="F1945" i="11"/>
  <c r="G1945" i="11" s="1"/>
  <c r="C1945" i="11" a="1"/>
  <c r="C1945" i="11" s="1"/>
  <c r="L1945" i="11" s="1"/>
  <c r="F1946" i="11"/>
  <c r="G1946" i="11" s="1"/>
  <c r="C1946" i="11" a="1"/>
  <c r="C1946" i="11" s="1"/>
  <c r="L1946" i="11" s="1"/>
  <c r="F1947" i="11"/>
  <c r="G1947" i="11" s="1"/>
  <c r="C1947" i="11" a="1"/>
  <c r="C1947" i="11" s="1"/>
  <c r="L1947" i="11" s="1"/>
  <c r="C1948" i="11" a="1"/>
  <c r="C1948" i="11" s="1"/>
  <c r="L1948" i="11" s="1"/>
  <c r="F1948" i="11"/>
  <c r="G1948" i="11" s="1"/>
  <c r="F1949" i="11"/>
  <c r="G1949" i="11" s="1"/>
  <c r="C1949" i="11" a="1"/>
  <c r="C1949" i="11" s="1"/>
  <c r="L1949" i="11" s="1"/>
  <c r="F1950" i="11"/>
  <c r="G1950" i="11" s="1"/>
  <c r="C1950" i="11" a="1"/>
  <c r="C1950" i="11" s="1"/>
  <c r="L1950" i="11" s="1"/>
  <c r="F1951" i="11"/>
  <c r="G1951" i="11" s="1"/>
  <c r="C1951" i="11" a="1"/>
  <c r="C1951" i="11" s="1"/>
  <c r="L1951" i="11" s="1"/>
  <c r="F1952" i="11"/>
  <c r="G1952" i="11" s="1"/>
  <c r="C1952" i="11" a="1"/>
  <c r="C1952" i="11" s="1"/>
  <c r="L1952" i="11" s="1"/>
  <c r="F1953" i="11"/>
  <c r="G1953" i="11" s="1"/>
  <c r="C1953" i="11" a="1"/>
  <c r="C1953" i="11" s="1"/>
  <c r="L1953" i="11" s="1"/>
  <c r="F1954" i="11"/>
  <c r="G1954" i="11" s="1"/>
  <c r="C1954" i="11" a="1"/>
  <c r="C1954" i="11" s="1"/>
  <c r="L1954" i="11" s="1"/>
  <c r="F1955" i="11"/>
  <c r="G1955" i="11" s="1"/>
  <c r="C1955" i="11" a="1"/>
  <c r="C1955" i="11" s="1"/>
  <c r="L1955" i="11" s="1"/>
  <c r="F1956" i="11"/>
  <c r="G1956" i="11" s="1"/>
  <c r="C1956" i="11" a="1"/>
  <c r="C1956" i="11" s="1"/>
  <c r="L1956" i="11" s="1"/>
  <c r="F1957" i="11"/>
  <c r="G1957" i="11" s="1"/>
  <c r="C1957" i="11" a="1"/>
  <c r="C1957" i="11" s="1"/>
  <c r="L1957" i="11" s="1"/>
  <c r="F1958" i="11"/>
  <c r="G1958" i="11" s="1"/>
  <c r="C1958" i="11" a="1"/>
  <c r="C1958" i="11" s="1"/>
  <c r="L1958" i="11" s="1"/>
  <c r="C1959" i="11" a="1"/>
  <c r="C1959" i="11" s="1"/>
  <c r="L1959" i="11" s="1"/>
  <c r="F1959" i="11"/>
  <c r="G1959" i="11" s="1"/>
  <c r="C1960" i="11" a="1"/>
  <c r="C1960" i="11" s="1"/>
  <c r="L1960" i="11" s="1"/>
  <c r="F1960" i="11"/>
  <c r="G1960" i="11" s="1"/>
  <c r="C1961" i="11" a="1"/>
  <c r="C1961" i="11" s="1"/>
  <c r="L1961" i="11" s="1"/>
  <c r="F1961" i="11"/>
  <c r="G1961" i="11" s="1"/>
  <c r="C1962" i="11" a="1"/>
  <c r="C1962" i="11" s="1"/>
  <c r="L1962" i="11" s="1"/>
  <c r="F1962" i="11"/>
  <c r="G1962" i="11" s="1"/>
  <c r="C1963" i="11" a="1"/>
  <c r="C1963" i="11" s="1"/>
  <c r="L1963" i="11" s="1"/>
  <c r="F1963" i="11"/>
  <c r="G1963" i="11" s="1"/>
  <c r="F1964" i="11"/>
  <c r="G1964" i="11" s="1"/>
  <c r="C1964" i="11" a="1"/>
  <c r="C1964" i="11" s="1"/>
  <c r="L1964" i="11" s="1"/>
  <c r="F1965" i="11"/>
  <c r="G1965" i="11" s="1"/>
  <c r="C1965" i="11" a="1"/>
  <c r="C1965" i="11" s="1"/>
  <c r="L1965" i="11" s="1"/>
  <c r="C1966" i="11" a="1"/>
  <c r="C1966" i="11" s="1"/>
  <c r="L1966" i="11" s="1"/>
  <c r="F1966" i="11"/>
  <c r="G1966" i="11" s="1"/>
  <c r="C1967" i="11" a="1"/>
  <c r="C1967" i="11" s="1"/>
  <c r="L1967" i="11" s="1"/>
  <c r="F1967" i="11"/>
  <c r="G1967" i="11" s="1"/>
  <c r="C1968" i="11" a="1"/>
  <c r="C1968" i="11" s="1"/>
  <c r="L1968" i="11" s="1"/>
  <c r="F1968" i="11"/>
  <c r="G1968" i="11" s="1"/>
  <c r="C1969" i="11" a="1"/>
  <c r="C1969" i="11" s="1"/>
  <c r="L1969" i="11" s="1"/>
  <c r="F1969" i="11"/>
  <c r="G1969" i="11" s="1"/>
  <c r="C1970" i="11" a="1"/>
  <c r="C1970" i="11" s="1"/>
  <c r="L1970" i="11" s="1"/>
  <c r="F1970" i="11"/>
  <c r="G1970" i="11" s="1"/>
  <c r="C1971" i="11" a="1"/>
  <c r="C1971" i="11" s="1"/>
  <c r="L1971" i="11" s="1"/>
  <c r="F1971" i="11"/>
  <c r="G1971" i="11" s="1"/>
  <c r="C1972" i="11" a="1"/>
  <c r="C1972" i="11" s="1"/>
  <c r="L1972" i="11" s="1"/>
  <c r="F1972" i="11"/>
  <c r="G1972" i="11" s="1"/>
  <c r="C1973" i="11" a="1"/>
  <c r="C1973" i="11" s="1"/>
  <c r="L1973" i="11" s="1"/>
  <c r="F1973" i="11"/>
  <c r="G1973" i="11" s="1"/>
  <c r="F1974" i="11"/>
  <c r="G1974" i="11" s="1"/>
  <c r="C1974" i="11" a="1"/>
  <c r="C1974" i="11" s="1"/>
  <c r="L1974" i="11" s="1"/>
  <c r="F1975" i="11"/>
  <c r="G1975" i="11" s="1"/>
  <c r="C1975" i="11" a="1"/>
  <c r="C1975" i="11" s="1"/>
  <c r="L1975" i="11" s="1"/>
  <c r="F1976" i="11"/>
  <c r="G1976" i="11" s="1"/>
  <c r="C1976" i="11" a="1"/>
  <c r="C1976" i="11" s="1"/>
  <c r="L1976" i="11" s="1"/>
  <c r="C1977" i="11" a="1"/>
  <c r="C1977" i="11" s="1"/>
  <c r="L1977" i="11" s="1"/>
  <c r="F1977" i="11"/>
  <c r="G1977" i="11" s="1"/>
  <c r="F1978" i="11"/>
  <c r="G1978" i="11" s="1"/>
  <c r="C1978" i="11" a="1"/>
  <c r="C1978" i="11" s="1"/>
  <c r="L1978" i="11" s="1"/>
  <c r="F1979" i="11"/>
  <c r="G1979" i="11" s="1"/>
  <c r="C1979" i="11" a="1"/>
  <c r="C1979" i="11" s="1"/>
  <c r="L1979" i="11" s="1"/>
  <c r="F1980" i="11"/>
  <c r="G1980" i="11" s="1"/>
  <c r="C1980" i="11" a="1"/>
  <c r="C1980" i="11" s="1"/>
  <c r="L1980" i="11" s="1"/>
  <c r="C1981" i="11" a="1"/>
  <c r="C1981" i="11" s="1"/>
  <c r="L1981" i="11" s="1"/>
  <c r="F1981" i="11"/>
  <c r="G1981" i="11" s="1"/>
  <c r="F1996" i="11"/>
  <c r="G1996" i="11" s="1"/>
  <c r="C1996" i="11" a="1"/>
  <c r="C1996" i="11" s="1"/>
  <c r="L1996" i="11" s="1"/>
  <c r="C2002" i="11" a="1"/>
  <c r="C2002" i="11" s="1"/>
  <c r="L2002" i="11" s="1"/>
  <c r="F2002" i="11"/>
  <c r="G2002" i="11" s="1"/>
  <c r="C2003" i="11" a="1"/>
  <c r="C2003" i="11" s="1"/>
  <c r="L2003" i="11" s="1"/>
  <c r="F2003" i="11"/>
  <c r="G2003" i="11" s="1"/>
  <c r="F2005" i="11"/>
  <c r="G2005" i="11" s="1"/>
  <c r="C2005" i="11" a="1"/>
  <c r="C2005" i="11" s="1"/>
  <c r="L2005" i="11" s="1"/>
  <c r="F2012" i="11"/>
  <c r="G2012" i="11" s="1"/>
  <c r="C2012" i="11" a="1"/>
  <c r="C2012" i="11" s="1"/>
  <c r="L2012" i="11" s="1"/>
  <c r="F2015" i="11"/>
  <c r="G2015" i="11" s="1"/>
  <c r="C2015" i="11" a="1"/>
  <c r="C2015" i="11" s="1"/>
  <c r="L2015" i="11" s="1"/>
  <c r="C2018" i="11" a="1"/>
  <c r="C2018" i="11" s="1"/>
  <c r="L2018" i="11" s="1"/>
  <c r="F2018" i="11"/>
  <c r="G2018" i="11" s="1"/>
  <c r="C2025" i="11" a="1"/>
  <c r="C2025" i="11" s="1"/>
  <c r="L2025" i="11" s="1"/>
  <c r="F2025" i="11"/>
  <c r="G2025" i="11" s="1"/>
  <c r="C2028" i="11" a="1"/>
  <c r="C2028" i="11" s="1"/>
  <c r="L2028" i="11" s="1"/>
  <c r="F2028" i="11"/>
  <c r="G2028" i="11" s="1"/>
  <c r="C2030" i="11" a="1"/>
  <c r="C2030" i="11" s="1"/>
  <c r="L2030" i="11" s="1"/>
  <c r="F2030" i="11"/>
  <c r="G2030" i="11" s="1"/>
  <c r="C2038" i="11" a="1"/>
  <c r="C2038" i="11" s="1"/>
  <c r="L2038" i="11" s="1"/>
  <c r="F2038" i="11"/>
  <c r="G2038" i="11" s="1"/>
  <c r="C2052" i="11" a="1"/>
  <c r="C2052" i="11" s="1"/>
  <c r="L2052" i="11" s="1"/>
  <c r="F2052" i="11"/>
  <c r="G2052" i="11" s="1"/>
  <c r="F2054" i="11"/>
  <c r="G2054" i="11" s="1"/>
  <c r="C2054" i="11" a="1"/>
  <c r="C2054" i="11" s="1"/>
  <c r="L2054" i="11" s="1"/>
  <c r="F2065" i="11"/>
  <c r="G2065" i="11" s="1"/>
  <c r="C2065" i="11" a="1"/>
  <c r="C2065" i="11" s="1"/>
  <c r="L2065" i="11" s="1"/>
  <c r="F2069" i="11"/>
  <c r="G2069" i="11" s="1"/>
  <c r="C2069" i="11" a="1"/>
  <c r="C2069" i="11" s="1"/>
  <c r="L2069" i="11" s="1"/>
  <c r="C2079" i="11" a="1"/>
  <c r="C2079" i="11" s="1"/>
  <c r="L2079" i="11" s="1"/>
  <c r="F2079" i="11"/>
  <c r="G2079" i="11" s="1"/>
  <c r="C2083" i="11" a="1"/>
  <c r="C2083" i="11" s="1"/>
  <c r="L2083" i="11" s="1"/>
  <c r="F2083" i="11"/>
  <c r="G2083" i="11" s="1"/>
  <c r="C2086" i="11" a="1"/>
  <c r="C2086" i="11" s="1"/>
  <c r="L2086" i="11" s="1"/>
  <c r="F2086" i="11"/>
  <c r="G2086" i="11" s="1"/>
  <c r="F2352" i="11"/>
  <c r="G2352" i="11" s="1"/>
  <c r="C2352" i="11" a="1"/>
  <c r="C2352" i="11" s="1"/>
  <c r="L2352" i="11" s="1"/>
  <c r="C2361" i="11" a="1"/>
  <c r="C2361" i="11" s="1"/>
  <c r="L2361" i="11" s="1"/>
  <c r="F2361" i="11"/>
  <c r="G2361" i="11" s="1"/>
  <c r="C3072" i="11" a="1"/>
  <c r="C3072" i="11" s="1"/>
  <c r="L3072" i="11" s="1"/>
  <c r="F3072" i="11"/>
  <c r="G3072" i="11" s="1"/>
  <c r="C3079" i="11" a="1"/>
  <c r="C3079" i="11" s="1"/>
  <c r="L3079" i="11" s="1"/>
  <c r="F3079" i="11"/>
  <c r="G3079" i="11" s="1"/>
  <c r="F3087" i="11"/>
  <c r="G3087" i="11" s="1"/>
  <c r="C3087" i="11" a="1"/>
  <c r="C3087" i="11" s="1"/>
  <c r="L3087" i="11" s="1"/>
  <c r="F3102" i="11"/>
  <c r="G3102" i="11" s="1"/>
  <c r="C3102" i="11" a="1"/>
  <c r="C3102" i="11" s="1"/>
  <c r="L3102" i="11" s="1"/>
  <c r="C3106" i="11" a="1"/>
  <c r="C3106" i="11" s="1"/>
  <c r="L3106" i="11" s="1"/>
  <c r="F3106" i="11"/>
  <c r="G3106" i="11" s="1"/>
  <c r="C3111" i="11" a="1"/>
  <c r="C3111" i="11" s="1"/>
  <c r="L3111" i="11" s="1"/>
  <c r="F3111" i="11"/>
  <c r="G3111" i="11" s="1"/>
  <c r="C3118" i="11" a="1"/>
  <c r="C3118" i="11" s="1"/>
  <c r="L3118" i="11" s="1"/>
  <c r="F3118" i="11"/>
  <c r="G3118" i="11" s="1"/>
  <c r="C3121" i="11" a="1"/>
  <c r="C3121" i="11" s="1"/>
  <c r="L3121" i="11" s="1"/>
  <c r="F3121" i="11"/>
  <c r="G3121" i="11" s="1"/>
  <c r="F3124" i="11"/>
  <c r="G3124" i="11" s="1"/>
  <c r="C3124" i="11" a="1"/>
  <c r="C3124" i="11" s="1"/>
  <c r="L3124" i="11" s="1"/>
  <c r="F3136" i="11"/>
  <c r="G3136" i="11" s="1"/>
  <c r="C3136" i="11" a="1"/>
  <c r="C3136" i="11" s="1"/>
  <c r="L3136" i="11" s="1"/>
  <c r="F3160" i="11"/>
  <c r="G3160" i="11" s="1"/>
  <c r="C3160" i="11" a="1"/>
  <c r="C3160" i="11" s="1"/>
  <c r="L3160" i="11" s="1"/>
  <c r="F3175" i="11"/>
  <c r="G3175" i="11" s="1"/>
  <c r="C3175" i="11" a="1"/>
  <c r="C3175" i="11" s="1"/>
  <c r="L3175" i="11" s="1"/>
  <c r="F3179" i="11"/>
  <c r="G3179" i="11" s="1"/>
  <c r="C3179" i="11" a="1"/>
  <c r="C3179" i="11" s="1"/>
  <c r="L3179" i="11" s="1"/>
  <c r="F3184" i="11"/>
  <c r="G3184" i="11" s="1"/>
  <c r="C3184" i="11" a="1"/>
  <c r="C3184" i="11" s="1"/>
  <c r="L3184" i="11" s="1"/>
  <c r="F3188" i="11"/>
  <c r="G3188" i="11" s="1"/>
  <c r="C3188" i="11" a="1"/>
  <c r="C3188" i="11" s="1"/>
  <c r="L3188" i="11" s="1"/>
  <c r="F3198" i="11"/>
  <c r="G3198" i="11" s="1"/>
  <c r="C3198" i="11" a="1"/>
  <c r="C3198" i="11" s="1"/>
  <c r="L3198" i="11" s="1"/>
  <c r="F3201" i="11"/>
  <c r="G3201" i="11" s="1"/>
  <c r="C3201" i="11" a="1"/>
  <c r="C3201" i="11" s="1"/>
  <c r="L3201" i="11" s="1"/>
  <c r="F3227" i="11"/>
  <c r="G3227" i="11" s="1"/>
  <c r="C3227" i="11" a="1"/>
  <c r="C3227" i="11" s="1"/>
  <c r="L3227" i="11" s="1"/>
  <c r="F3230" i="11"/>
  <c r="G3230" i="11" s="1"/>
  <c r="C3230" i="11" a="1"/>
  <c r="C3230" i="11" s="1"/>
  <c r="L3230" i="11" s="1"/>
  <c r="F3232" i="11"/>
  <c r="G3232" i="11" s="1"/>
  <c r="C3232" i="11" a="1"/>
  <c r="C3232" i="11" s="1"/>
  <c r="L3232" i="11" s="1"/>
  <c r="C3238" i="11" a="1"/>
  <c r="C3238" i="11" s="1"/>
  <c r="L3238" i="11" s="1"/>
  <c r="F3238" i="11"/>
  <c r="G3238" i="11" s="1"/>
  <c r="C3243" i="11" a="1"/>
  <c r="C3243" i="11" s="1"/>
  <c r="L3243" i="11" s="1"/>
  <c r="F3243" i="11"/>
  <c r="G3243" i="11" s="1"/>
  <c r="C3245" i="11" a="1"/>
  <c r="C3245" i="11" s="1"/>
  <c r="L3245" i="11" s="1"/>
  <c r="F3245" i="11"/>
  <c r="G3245" i="11" s="1"/>
  <c r="C3248" i="11" a="1"/>
  <c r="C3248" i="11" s="1"/>
  <c r="L3248" i="11" s="1"/>
  <c r="F3248" i="11"/>
  <c r="G3248" i="11" s="1"/>
  <c r="C3257" i="11" a="1"/>
  <c r="C3257" i="11" s="1"/>
  <c r="L3257" i="11" s="1"/>
  <c r="F3257" i="11"/>
  <c r="G3257" i="11" s="1"/>
  <c r="C3262" i="11" a="1"/>
  <c r="C3262" i="11" s="1"/>
  <c r="L3262" i="11" s="1"/>
  <c r="F3262" i="11"/>
  <c r="G3262" i="11" s="1"/>
  <c r="F3264" i="11"/>
  <c r="G3264" i="11" s="1"/>
  <c r="C3264" i="11" a="1"/>
  <c r="C3264" i="11" s="1"/>
  <c r="L3264" i="11" s="1"/>
  <c r="F3267" i="11"/>
  <c r="G3267" i="11" s="1"/>
  <c r="C3267" i="11" a="1"/>
  <c r="C3267" i="11" s="1"/>
  <c r="L3267" i="11" s="1"/>
  <c r="C3269" i="11" a="1"/>
  <c r="C3269" i="11" s="1"/>
  <c r="L3269" i="11" s="1"/>
  <c r="F3269" i="11"/>
  <c r="G3269" i="11" s="1"/>
  <c r="F3271" i="11"/>
  <c r="G3271" i="11" s="1"/>
  <c r="C3271" i="11" a="1"/>
  <c r="C3271" i="11" s="1"/>
  <c r="L3271" i="11" s="1"/>
  <c r="F3274" i="11"/>
  <c r="G3274" i="11" s="1"/>
  <c r="C3274" i="11" a="1"/>
  <c r="C3274" i="11" s="1"/>
  <c r="L3274" i="11" s="1"/>
  <c r="F3287" i="11"/>
  <c r="G3287" i="11" s="1"/>
  <c r="C3287" i="11" a="1"/>
  <c r="C3287" i="11" s="1"/>
  <c r="L3287" i="11" s="1"/>
  <c r="F3292" i="11"/>
  <c r="G3292" i="11" s="1"/>
  <c r="C3292" i="11" a="1"/>
  <c r="C3292" i="11" s="1"/>
  <c r="L3292" i="11" s="1"/>
  <c r="F3298" i="11"/>
  <c r="G3298" i="11" s="1"/>
  <c r="C3298" i="11" a="1"/>
  <c r="C3298" i="11" s="1"/>
  <c r="L3298" i="11" s="1"/>
  <c r="F3301" i="11"/>
  <c r="G3301" i="11" s="1"/>
  <c r="C3301" i="11" a="1"/>
  <c r="C3301" i="11" s="1"/>
  <c r="L3301" i="11" s="1"/>
  <c r="F3327" i="11"/>
  <c r="G3327" i="11" s="1"/>
  <c r="C3327" i="11" a="1"/>
  <c r="C3327" i="11" s="1"/>
  <c r="L3327" i="11" s="1"/>
  <c r="C3331" i="11" a="1"/>
  <c r="C3331" i="11" s="1"/>
  <c r="L3331" i="11" s="1"/>
  <c r="F3331" i="11"/>
  <c r="G3331" i="11" s="1"/>
  <c r="F3333" i="11"/>
  <c r="G3333" i="11" s="1"/>
  <c r="C3333" i="11" a="1"/>
  <c r="C3333" i="11" s="1"/>
  <c r="L3333" i="11" s="1"/>
  <c r="F3342" i="11"/>
  <c r="G3342" i="11" s="1"/>
  <c r="C3342" i="11" a="1"/>
  <c r="C3342" i="11" s="1"/>
  <c r="L3342" i="11" s="1"/>
  <c r="F3356" i="11"/>
  <c r="G3356" i="11" s="1"/>
  <c r="C3356" i="11" a="1"/>
  <c r="C3356" i="11" s="1"/>
  <c r="L3356" i="11" s="1"/>
  <c r="F3363" i="11"/>
  <c r="G3363" i="11" s="1"/>
  <c r="C3363" i="11" a="1"/>
  <c r="C3363" i="11" s="1"/>
  <c r="L3363" i="11" s="1"/>
  <c r="F3366" i="11"/>
  <c r="G3366" i="11" s="1"/>
  <c r="C3366" i="11" a="1"/>
  <c r="C3366" i="11" s="1"/>
  <c r="L3366" i="11" s="1"/>
  <c r="F3371" i="11"/>
  <c r="G3371" i="11" s="1"/>
  <c r="C3371" i="11" a="1"/>
  <c r="C3371" i="11" s="1"/>
  <c r="L3371" i="11" s="1"/>
  <c r="F3376" i="11"/>
  <c r="G3376" i="11" s="1"/>
  <c r="C3376" i="11" a="1"/>
  <c r="C3376" i="11" s="1"/>
  <c r="L3376" i="11" s="1"/>
  <c r="F3378" i="11"/>
  <c r="G3378" i="11" s="1"/>
  <c r="C3378" i="11" a="1"/>
  <c r="C3378" i="11" s="1"/>
  <c r="L3378" i="11" s="1"/>
  <c r="F3386" i="11"/>
  <c r="G3386" i="11" s="1"/>
  <c r="C3386" i="11" a="1"/>
  <c r="C3386" i="11" s="1"/>
  <c r="L3386" i="11" s="1"/>
  <c r="F3390" i="11"/>
  <c r="G3390" i="11" s="1"/>
  <c r="C3390" i="11" a="1"/>
  <c r="C3390" i="11" s="1"/>
  <c r="L3390" i="11" s="1"/>
  <c r="F3392" i="11"/>
  <c r="G3392" i="11" s="1"/>
  <c r="C3392" i="11" a="1"/>
  <c r="C3392" i="11" s="1"/>
  <c r="L3392" i="11" s="1"/>
  <c r="F3393" i="11"/>
  <c r="G3393" i="11" s="1"/>
  <c r="C3393" i="11" a="1"/>
  <c r="C3393" i="11" s="1"/>
  <c r="L3393" i="11" s="1"/>
  <c r="F3395" i="11"/>
  <c r="G3395" i="11" s="1"/>
  <c r="C3395" i="11" a="1"/>
  <c r="C3395" i="11" s="1"/>
  <c r="L3395" i="11" s="1"/>
  <c r="F3401" i="11"/>
  <c r="G3401" i="11" s="1"/>
  <c r="C3401" i="11" a="1"/>
  <c r="C3401" i="11" s="1"/>
  <c r="L3401" i="11" s="1"/>
  <c r="C3429" i="11" a="1"/>
  <c r="C3429" i="11" s="1"/>
  <c r="L3429" i="11" s="1"/>
  <c r="F3429" i="11"/>
  <c r="G3429" i="11" s="1"/>
  <c r="C3434" i="11" a="1"/>
  <c r="C3434" i="11" s="1"/>
  <c r="L3434" i="11" s="1"/>
  <c r="F3434" i="11"/>
  <c r="G3434" i="11" s="1"/>
  <c r="F3436" i="11"/>
  <c r="G3436" i="11" s="1"/>
  <c r="C3436" i="11" a="1"/>
  <c r="C3436" i="11" s="1"/>
  <c r="L3436" i="11" s="1"/>
  <c r="F3445" i="11"/>
  <c r="G3445" i="11" s="1"/>
  <c r="C3445" i="11" a="1"/>
  <c r="C3445" i="11" s="1"/>
  <c r="L3445" i="11" s="1"/>
  <c r="F3446" i="11"/>
  <c r="G3446" i="11" s="1"/>
  <c r="C3446" i="11" a="1"/>
  <c r="C3446" i="11" s="1"/>
  <c r="L3446" i="11" s="1"/>
  <c r="F3448" i="11"/>
  <c r="G3448" i="11" s="1"/>
  <c r="C3448" i="11" a="1"/>
  <c r="C3448" i="11" s="1"/>
  <c r="L3448" i="11" s="1"/>
  <c r="F3466" i="11"/>
  <c r="G3466" i="11" s="1"/>
  <c r="C3466" i="11" a="1"/>
  <c r="C3466" i="11" s="1"/>
  <c r="L3466" i="11" s="1"/>
  <c r="F3480" i="11"/>
  <c r="G3480" i="11" s="1"/>
  <c r="C3480" i="11" a="1"/>
  <c r="C3480" i="11" s="1"/>
  <c r="L3480" i="11" s="1"/>
  <c r="F3788" i="11"/>
  <c r="G3788" i="11" s="1"/>
  <c r="C3788" i="11" a="1"/>
  <c r="C3788" i="11" s="1"/>
  <c r="L3788" i="11" s="1"/>
  <c r="F3789" i="11"/>
  <c r="G3789" i="11" s="1"/>
  <c r="C3789" i="11" a="1"/>
  <c r="C3789" i="11" s="1"/>
  <c r="L3789" i="11" s="1"/>
  <c r="F3800" i="11"/>
  <c r="G3800" i="11" s="1"/>
  <c r="C3800" i="11" a="1"/>
  <c r="C3800" i="11" s="1"/>
  <c r="L3800" i="11" s="1"/>
  <c r="F3803" i="11"/>
  <c r="G3803" i="11" s="1"/>
  <c r="C3803" i="11" a="1"/>
  <c r="C3803" i="11" s="1"/>
  <c r="L3803" i="11" s="1"/>
  <c r="F3805" i="11"/>
  <c r="G3805" i="11" s="1"/>
  <c r="C3805" i="11" a="1"/>
  <c r="C3805" i="11" s="1"/>
  <c r="L3805" i="11" s="1"/>
  <c r="F3810" i="11"/>
  <c r="G3810" i="11" s="1"/>
  <c r="C3810" i="11" a="1"/>
  <c r="C3810" i="11" s="1"/>
  <c r="L3810" i="11" s="1"/>
  <c r="F3812" i="11"/>
  <c r="G3812" i="11" s="1"/>
  <c r="C3812" i="11" a="1"/>
  <c r="C3812" i="11" s="1"/>
  <c r="L3812" i="11" s="1"/>
  <c r="F3816" i="11"/>
  <c r="G3816" i="11" s="1"/>
  <c r="C3816" i="11" a="1"/>
  <c r="C3816" i="11" s="1"/>
  <c r="L3816" i="11" s="1"/>
  <c r="F3825" i="11"/>
  <c r="G3825" i="11" s="1"/>
  <c r="C3825" i="11" a="1"/>
  <c r="C3825" i="11" s="1"/>
  <c r="L3825" i="11" s="1"/>
  <c r="F3838" i="11"/>
  <c r="G3838" i="11" s="1"/>
  <c r="C3838" i="11" a="1"/>
  <c r="C3838" i="11" s="1"/>
  <c r="L3838" i="11" s="1"/>
  <c r="F3852" i="11"/>
  <c r="G3852" i="11" s="1"/>
  <c r="C3852" i="11" a="1"/>
  <c r="C3852" i="11" s="1"/>
  <c r="L3852" i="11" s="1"/>
  <c r="F3859" i="11"/>
  <c r="G3859" i="11" s="1"/>
  <c r="C3859" i="11" a="1"/>
  <c r="C3859" i="11" s="1"/>
  <c r="L3859" i="11" s="1"/>
  <c r="F3864" i="11"/>
  <c r="G3864" i="11" s="1"/>
  <c r="C3864" i="11" a="1"/>
  <c r="C3864" i="11" s="1"/>
  <c r="L3864" i="11" s="1"/>
  <c r="F3881" i="11"/>
  <c r="G3881" i="11" s="1"/>
  <c r="C3881" i="11" a="1"/>
  <c r="C3881" i="11" s="1"/>
  <c r="L3881" i="11" s="1"/>
  <c r="F3901" i="11"/>
  <c r="G3901" i="11" s="1"/>
  <c r="C3901" i="11" a="1"/>
  <c r="C3901" i="11" s="1"/>
  <c r="L3901" i="11" s="1"/>
  <c r="F3905" i="11"/>
  <c r="G3905" i="11" s="1"/>
  <c r="C3905" i="11" a="1"/>
  <c r="C3905" i="11" s="1"/>
  <c r="L3905" i="11" s="1"/>
  <c r="F3907" i="11"/>
  <c r="G3907" i="11" s="1"/>
  <c r="C3907" i="11" a="1"/>
  <c r="C3907" i="11" s="1"/>
  <c r="L3907" i="11" s="1"/>
  <c r="F3923" i="11"/>
  <c r="G3923" i="11" s="1"/>
  <c r="C3923" i="11" a="1"/>
  <c r="C3923" i="11" s="1"/>
  <c r="L3923" i="11" s="1"/>
  <c r="F3929" i="11"/>
  <c r="G3929" i="11" s="1"/>
  <c r="C3929" i="11" a="1"/>
  <c r="C3929" i="11" s="1"/>
  <c r="L3929" i="11" s="1"/>
  <c r="F3933" i="11"/>
  <c r="G3933" i="11" s="1"/>
  <c r="C3933" i="11" a="1"/>
  <c r="C3933" i="11" s="1"/>
  <c r="L3933" i="11" s="1"/>
  <c r="F3937" i="11"/>
  <c r="G3937" i="11" s="1"/>
  <c r="C3937" i="11" a="1"/>
  <c r="C3937" i="11" s="1"/>
  <c r="L3937" i="11" s="1"/>
  <c r="F3941" i="11"/>
  <c r="G3941" i="11" s="1"/>
  <c r="C3941" i="11" a="1"/>
  <c r="C3941" i="11" s="1"/>
  <c r="L3941" i="11" s="1"/>
  <c r="F3960" i="11"/>
  <c r="G3960" i="11" s="1"/>
  <c r="C3960" i="11" a="1"/>
  <c r="C3960" i="11" s="1"/>
  <c r="L3960" i="11" s="1"/>
  <c r="F3970" i="11"/>
  <c r="G3970" i="11" s="1"/>
  <c r="C3970" i="11" a="1"/>
  <c r="C3970" i="11" s="1"/>
  <c r="L3970" i="11" s="1"/>
  <c r="F3974" i="11"/>
  <c r="G3974" i="11" s="1"/>
  <c r="C3974" i="11" a="1"/>
  <c r="C3974" i="11" s="1"/>
  <c r="L3974" i="11" s="1"/>
  <c r="C3977" i="11" a="1"/>
  <c r="C3977" i="11" s="1"/>
  <c r="L3977" i="11" s="1"/>
  <c r="F3977" i="11"/>
  <c r="G3977" i="11" s="1"/>
  <c r="F3985" i="11"/>
  <c r="G3985" i="11" s="1"/>
  <c r="C3985" i="11" a="1"/>
  <c r="C3985" i="11" s="1"/>
  <c r="L3985" i="11" s="1"/>
  <c r="C4008" i="11" a="1"/>
  <c r="C4008" i="11" s="1"/>
  <c r="L4008" i="11" s="1"/>
  <c r="F4008" i="11"/>
  <c r="G4008" i="11" s="1"/>
  <c r="F4032" i="11"/>
  <c r="G4032" i="11" s="1"/>
  <c r="C4032" i="11" a="1"/>
  <c r="C4032" i="11" s="1"/>
  <c r="L4032" i="11" s="1"/>
  <c r="C4035" i="11" a="1"/>
  <c r="C4035" i="11" s="1"/>
  <c r="L4035" i="11" s="1"/>
  <c r="F4035" i="11"/>
  <c r="G4035" i="11" s="1"/>
  <c r="F4060" i="11"/>
  <c r="G4060" i="11" s="1"/>
  <c r="C4060" i="11" a="1"/>
  <c r="C4060" i="11" s="1"/>
  <c r="L4060" i="11" s="1"/>
  <c r="F4066" i="11"/>
  <c r="G4066" i="11" s="1"/>
  <c r="C4066" i="11" a="1"/>
  <c r="C4066" i="11" s="1"/>
  <c r="L4066" i="11" s="1"/>
  <c r="F4073" i="11"/>
  <c r="G4073" i="11" s="1"/>
  <c r="C4073" i="11" a="1"/>
  <c r="C4073" i="11" s="1"/>
  <c r="L4073" i="11" s="1"/>
  <c r="F4084" i="11"/>
  <c r="G4084" i="11" s="1"/>
  <c r="C4084" i="11" a="1"/>
  <c r="C4084" i="11" s="1"/>
  <c r="L4084" i="11" s="1"/>
  <c r="F4091" i="11"/>
  <c r="G4091" i="11" s="1"/>
  <c r="C4091" i="11" a="1"/>
  <c r="C4091" i="11" s="1"/>
  <c r="L4091" i="11" s="1"/>
  <c r="F4103" i="11"/>
  <c r="G4103" i="11" s="1"/>
  <c r="C4103" i="11" a="1"/>
  <c r="C4103" i="11" s="1"/>
  <c r="L4103" i="11" s="1"/>
  <c r="F4106" i="11"/>
  <c r="G4106" i="11" s="1"/>
  <c r="C4106" i="11" a="1"/>
  <c r="C4106" i="11" s="1"/>
  <c r="L4106" i="11" s="1"/>
  <c r="C4111" i="11" a="1"/>
  <c r="C4111" i="11" s="1"/>
  <c r="L4111" i="11" s="1"/>
  <c r="F4111" i="11"/>
  <c r="G4111" i="11" s="1"/>
  <c r="C4122" i="11" a="1"/>
  <c r="C4122" i="11" s="1"/>
  <c r="L4122" i="11" s="1"/>
  <c r="F4122" i="11"/>
  <c r="G4122" i="11" s="1"/>
  <c r="F4124" i="11"/>
  <c r="G4124" i="11" s="1"/>
  <c r="C4124" i="11" a="1"/>
  <c r="C4124" i="11" s="1"/>
  <c r="L4124" i="11" s="1"/>
  <c r="C4127" i="11" a="1"/>
  <c r="C4127" i="11" s="1"/>
  <c r="L4127" i="11" s="1"/>
  <c r="F4127" i="11"/>
  <c r="G4127" i="11" s="1"/>
  <c r="C4131" i="11" a="1"/>
  <c r="C4131" i="11" s="1"/>
  <c r="L4131" i="11" s="1"/>
  <c r="F4131" i="11"/>
  <c r="G4131" i="11" s="1"/>
  <c r="F4135" i="11"/>
  <c r="G4135" i="11" s="1"/>
  <c r="C4135" i="11" a="1"/>
  <c r="C4135" i="11" s="1"/>
  <c r="L4135" i="11" s="1"/>
  <c r="F4143" i="11"/>
  <c r="G4143" i="11" s="1"/>
  <c r="C4143" i="11" a="1"/>
  <c r="C4143" i="11" s="1"/>
  <c r="L4143" i="11" s="1"/>
  <c r="F4162" i="11"/>
  <c r="G4162" i="11" s="1"/>
  <c r="C4162" i="11" a="1"/>
  <c r="C4162" i="11" s="1"/>
  <c r="L4162" i="11" s="1"/>
  <c r="F4165" i="11"/>
  <c r="G4165" i="11" s="1"/>
  <c r="C4165" i="11" a="1"/>
  <c r="C4165" i="11" s="1"/>
  <c r="L4165" i="11" s="1"/>
  <c r="C4170" i="11" a="1"/>
  <c r="C4170" i="11" s="1"/>
  <c r="L4170" i="11" s="1"/>
  <c r="F4170" i="11"/>
  <c r="G4170" i="11" s="1"/>
  <c r="C4172" i="11" a="1"/>
  <c r="C4172" i="11" s="1"/>
  <c r="L4172" i="11" s="1"/>
  <c r="F4172" i="11"/>
  <c r="G4172" i="11" s="1"/>
  <c r="C4177" i="11" a="1"/>
  <c r="C4177" i="11" s="1"/>
  <c r="L4177" i="11" s="1"/>
  <c r="F4177" i="11"/>
  <c r="G4177" i="11" s="1"/>
  <c r="F4179" i="11"/>
  <c r="G4179" i="11" s="1"/>
  <c r="C4179" i="11" a="1"/>
  <c r="C4179" i="11" s="1"/>
  <c r="L4179" i="11" s="1"/>
  <c r="C4182" i="11" a="1"/>
  <c r="C4182" i="11" s="1"/>
  <c r="L4182" i="11" s="1"/>
  <c r="F4182" i="11"/>
  <c r="G4182" i="11" s="1"/>
  <c r="F4190" i="11"/>
  <c r="G4190" i="11" s="1"/>
  <c r="C4190" i="11" a="1"/>
  <c r="C4190" i="11" s="1"/>
  <c r="L4190" i="11" s="1"/>
  <c r="F4200" i="11"/>
  <c r="G4200" i="11" s="1"/>
  <c r="C4200" i="11" a="1"/>
  <c r="C4200" i="11" s="1"/>
  <c r="L4200" i="11" s="1"/>
  <c r="F4206" i="11"/>
  <c r="G4206" i="11" s="1"/>
  <c r="C4206" i="11" a="1"/>
  <c r="C4206" i="11" s="1"/>
  <c r="L4206" i="11" s="1"/>
  <c r="F4213" i="11"/>
  <c r="G4213" i="11" s="1"/>
  <c r="C4213" i="11" a="1"/>
  <c r="C4213" i="11" s="1"/>
  <c r="L4213" i="11" s="1"/>
  <c r="F4218" i="11"/>
  <c r="G4218" i="11" s="1"/>
  <c r="C4218" i="11" a="1"/>
  <c r="C4218" i="11" s="1"/>
  <c r="L4218" i="11" s="1"/>
  <c r="C4220" i="11" a="1"/>
  <c r="C4220" i="11" s="1"/>
  <c r="L4220" i="11" s="1"/>
  <c r="F4220" i="11"/>
  <c r="G4220" i="11" s="1"/>
  <c r="F4225" i="11"/>
  <c r="G4225" i="11" s="1"/>
  <c r="C4225" i="11" a="1"/>
  <c r="C4225" i="11" s="1"/>
  <c r="L4225" i="11" s="1"/>
  <c r="F4229" i="11"/>
  <c r="G4229" i="11" s="1"/>
  <c r="C4229" i="11" a="1"/>
  <c r="C4229" i="11" s="1"/>
  <c r="L4229" i="11" s="1"/>
  <c r="C4234" i="11" a="1"/>
  <c r="C4234" i="11" s="1"/>
  <c r="L4234" i="11" s="1"/>
  <c r="F4234" i="11"/>
  <c r="G4234" i="11" s="1"/>
  <c r="F4241" i="11"/>
  <c r="G4241" i="11" s="1"/>
  <c r="C4241" i="11" a="1"/>
  <c r="C4241" i="11" s="1"/>
  <c r="L4241" i="11" s="1"/>
  <c r="F4244" i="11"/>
  <c r="G4244" i="11" s="1"/>
  <c r="C4244" i="11" a="1"/>
  <c r="C4244" i="11" s="1"/>
  <c r="L4244" i="11" s="1"/>
  <c r="F4248" i="11"/>
  <c r="G4248" i="11" s="1"/>
  <c r="C4248" i="11" a="1"/>
  <c r="C4248" i="11" s="1"/>
  <c r="L4248" i="11" s="1"/>
  <c r="C4259" i="11" a="1"/>
  <c r="C4259" i="11" s="1"/>
  <c r="L4259" i="11" s="1"/>
  <c r="F4259" i="11"/>
  <c r="G4259" i="11" s="1"/>
  <c r="C4262" i="11" a="1"/>
  <c r="C4262" i="11" s="1"/>
  <c r="L4262" i="11" s="1"/>
  <c r="F4262" i="11"/>
  <c r="G4262" i="11" s="1"/>
  <c r="C4269" i="11" a="1"/>
  <c r="C4269" i="11" s="1"/>
  <c r="L4269" i="11" s="1"/>
  <c r="F4269" i="11"/>
  <c r="G4269" i="11" s="1"/>
  <c r="C4285" i="11" a="1"/>
  <c r="C4285" i="11" s="1"/>
  <c r="L4285" i="11" s="1"/>
  <c r="F4285" i="11"/>
  <c r="G4285" i="11" s="1"/>
  <c r="C4296" i="11" a="1"/>
  <c r="C4296" i="11" s="1"/>
  <c r="L4296" i="11" s="1"/>
  <c r="F4296" i="11"/>
  <c r="G4296" i="11" s="1"/>
  <c r="C4301" i="11" a="1"/>
  <c r="C4301" i="11" s="1"/>
  <c r="L4301" i="11" s="1"/>
  <c r="F4301" i="11"/>
  <c r="G4301" i="11" s="1"/>
  <c r="C4306" i="11" a="1"/>
  <c r="C4306" i="11" s="1"/>
  <c r="L4306" i="11" s="1"/>
  <c r="F4306" i="11"/>
  <c r="G4306" i="11" s="1"/>
  <c r="C4308" i="11" a="1"/>
  <c r="C4308" i="11" s="1"/>
  <c r="L4308" i="11" s="1"/>
  <c r="F4308" i="11"/>
  <c r="G4308" i="11" s="1"/>
  <c r="C4321" i="11" a="1"/>
  <c r="C4321" i="11" s="1"/>
  <c r="L4321" i="11" s="1"/>
  <c r="F4321" i="11"/>
  <c r="G4321" i="11" s="1"/>
  <c r="C4341" i="11" a="1"/>
  <c r="C4341" i="11" s="1"/>
  <c r="L4341" i="11" s="1"/>
  <c r="F4341" i="11"/>
  <c r="G4341" i="11" s="1"/>
  <c r="C4487" i="11" a="1"/>
  <c r="C4487" i="11" s="1"/>
  <c r="L4487" i="11" s="1"/>
  <c r="F4487" i="11"/>
  <c r="G4487" i="11" s="1"/>
  <c r="C4488" i="11" a="1"/>
  <c r="C4488" i="11" s="1"/>
  <c r="L4488" i="11" s="1"/>
  <c r="F4488" i="11"/>
  <c r="G4488" i="11" s="1"/>
  <c r="F4515" i="11"/>
  <c r="G4515" i="11" s="1"/>
  <c r="C4515" i="11" a="1"/>
  <c r="C4515" i="11" s="1"/>
  <c r="L4515" i="11" s="1"/>
  <c r="C4521" i="11" a="1"/>
  <c r="C4521" i="11" s="1"/>
  <c r="L4521" i="11" s="1"/>
  <c r="F4521" i="11"/>
  <c r="G4521" i="11" s="1"/>
  <c r="C4538" i="11" a="1"/>
  <c r="C4538" i="11" s="1"/>
  <c r="L4538" i="11" s="1"/>
  <c r="F4538" i="11"/>
  <c r="G4538" i="11" s="1"/>
  <c r="C4584" i="11" a="1"/>
  <c r="C4584" i="11" s="1"/>
  <c r="L4584" i="11" s="1"/>
  <c r="F4584" i="11"/>
  <c r="G4584" i="11" s="1"/>
  <c r="F4600" i="11"/>
  <c r="G4600" i="11" s="1"/>
  <c r="C4600" i="11" a="1"/>
  <c r="C4600" i="11" s="1"/>
  <c r="L4600" i="11" s="1"/>
  <c r="C4605" i="11" a="1"/>
  <c r="C4605" i="11" s="1"/>
  <c r="L4605" i="11" s="1"/>
  <c r="F4605" i="11"/>
  <c r="G4605" i="11" s="1"/>
  <c r="F4610" i="11"/>
  <c r="G4610" i="11" s="1"/>
  <c r="C4610" i="11" a="1"/>
  <c r="C4610" i="11" s="1"/>
  <c r="L4610" i="11" s="1"/>
  <c r="F4613" i="11"/>
  <c r="G4613" i="11" s="1"/>
  <c r="C4613" i="11" a="1"/>
  <c r="C4613" i="11" s="1"/>
  <c r="L4613" i="11" s="1"/>
  <c r="C4617" i="11" a="1"/>
  <c r="C4617" i="11" s="1"/>
  <c r="L4617" i="11" s="1"/>
  <c r="F4617" i="11"/>
  <c r="G4617" i="11" s="1"/>
  <c r="C4620" i="11" a="1"/>
  <c r="C4620" i="11" s="1"/>
  <c r="L4620" i="11" s="1"/>
  <c r="F4620" i="11"/>
  <c r="G4620" i="11" s="1"/>
  <c r="F4622" i="11"/>
  <c r="G4622" i="11" s="1"/>
  <c r="C4622" i="11" a="1"/>
  <c r="C4622" i="11" s="1"/>
  <c r="L4622" i="11" s="1"/>
  <c r="F4635" i="11"/>
  <c r="G4635" i="11" s="1"/>
  <c r="C4635" i="11" a="1"/>
  <c r="C4635" i="11" s="1"/>
  <c r="L4635" i="11" s="1"/>
  <c r="F4657" i="11"/>
  <c r="G4657" i="11" s="1"/>
  <c r="C4657" i="11" a="1"/>
  <c r="C4657" i="11" s="1"/>
  <c r="L4657" i="11" s="1"/>
  <c r="F4698" i="11"/>
  <c r="G4698" i="11" s="1"/>
  <c r="C4698" i="11" a="1"/>
  <c r="C4698" i="11" s="1"/>
  <c r="L4698" i="11" s="1"/>
  <c r="F4704" i="11"/>
  <c r="G4704" i="11" s="1"/>
  <c r="C4704" i="11" a="1"/>
  <c r="C4704" i="11" s="1"/>
  <c r="L4704" i="11" s="1"/>
  <c r="C4711" i="11" a="1"/>
  <c r="C4711" i="11" s="1"/>
  <c r="L4711" i="11" s="1"/>
  <c r="F4711" i="11"/>
  <c r="G4711" i="11" s="1"/>
  <c r="C4760" i="11" a="1"/>
  <c r="C4760" i="11" s="1"/>
  <c r="L4760" i="11" s="1"/>
  <c r="F4760" i="11"/>
  <c r="G4760" i="11" s="1"/>
  <c r="C4764" i="11" a="1"/>
  <c r="C4764" i="11" s="1"/>
  <c r="L4764" i="11" s="1"/>
  <c r="F4764" i="11"/>
  <c r="G4764" i="11" s="1"/>
  <c r="C4769" i="11" a="1"/>
  <c r="C4769" i="11" s="1"/>
  <c r="L4769" i="11" s="1"/>
  <c r="F4769" i="11"/>
  <c r="G4769" i="11" s="1"/>
  <c r="C4772" i="11" a="1"/>
  <c r="C4772" i="11" s="1"/>
  <c r="L4772" i="11" s="1"/>
  <c r="F4772" i="11"/>
  <c r="G4772" i="11" s="1"/>
  <c r="C4779" i="11" a="1"/>
  <c r="C4779" i="11" s="1"/>
  <c r="L4779" i="11" s="1"/>
  <c r="F4779" i="11"/>
  <c r="G4779" i="11" s="1"/>
  <c r="C4783" i="11" a="1"/>
  <c r="C4783" i="11" s="1"/>
  <c r="L4783" i="11" s="1"/>
  <c r="F4783" i="11"/>
  <c r="G4783" i="11" s="1"/>
  <c r="F4792" i="11"/>
  <c r="G4792" i="11" s="1"/>
  <c r="C4792" i="11" a="1"/>
  <c r="C4792" i="11" s="1"/>
  <c r="L4792" i="11" s="1"/>
  <c r="F4795" i="11"/>
  <c r="G4795" i="11" s="1"/>
  <c r="C4795" i="11" a="1"/>
  <c r="C4795" i="11" s="1"/>
  <c r="L4795" i="11" s="1"/>
  <c r="F4796" i="11"/>
  <c r="G4796" i="11" s="1"/>
  <c r="C4796" i="11" a="1"/>
  <c r="C4796" i="11" s="1"/>
  <c r="L4796" i="11" s="1"/>
  <c r="C4801" i="11" a="1"/>
  <c r="C4801" i="11" s="1"/>
  <c r="L4801" i="11" s="1"/>
  <c r="F4801" i="11"/>
  <c r="G4801" i="11" s="1"/>
  <c r="F4807" i="11"/>
  <c r="G4807" i="11" s="1"/>
  <c r="C4807" i="11" a="1"/>
  <c r="C4807" i="11" s="1"/>
  <c r="L4807" i="11" s="1"/>
  <c r="F4814" i="11"/>
  <c r="G4814" i="11" s="1"/>
  <c r="C4814" i="11" a="1"/>
  <c r="C4814" i="11" s="1"/>
  <c r="L4814" i="11" s="1"/>
  <c r="F4820" i="11"/>
  <c r="G4820" i="11" s="1"/>
  <c r="C4820" i="11" a="1"/>
  <c r="C4820" i="11" s="1"/>
  <c r="L4820" i="11" s="1"/>
  <c r="F2959" i="11"/>
  <c r="G2959" i="11" s="1"/>
  <c r="C2959" i="11" a="1"/>
  <c r="C2959" i="11" s="1"/>
  <c r="L2959" i="11" s="1"/>
  <c r="F2984" i="11"/>
  <c r="G2984" i="11" s="1"/>
  <c r="C2984" i="11" a="1"/>
  <c r="C2984" i="11" s="1"/>
  <c r="L2984" i="11" s="1"/>
  <c r="C3033" i="11" a="1"/>
  <c r="C3033" i="11" s="1"/>
  <c r="L3033" i="11" s="1"/>
  <c r="F3033" i="11"/>
  <c r="G3033" i="11" s="1"/>
  <c r="C3058" i="11" a="1"/>
  <c r="C3058" i="11" s="1"/>
  <c r="L3058" i="11" s="1"/>
  <c r="F3058" i="11"/>
  <c r="G3058" i="11" s="1"/>
  <c r="C3157" i="11" a="1"/>
  <c r="C3157" i="11" s="1"/>
  <c r="L3157" i="11" s="1"/>
  <c r="F3157" i="11"/>
  <c r="G3157" i="11" s="1"/>
  <c r="C3717" i="11" a="1"/>
  <c r="C3717" i="11" s="1"/>
  <c r="L3717" i="11" s="1"/>
  <c r="F3717" i="11"/>
  <c r="G3717" i="11" s="1"/>
  <c r="F3723" i="11"/>
  <c r="G3723" i="11" s="1"/>
  <c r="C3723" i="11" a="1"/>
  <c r="C3723" i="11" s="1"/>
  <c r="L3723" i="11" s="1"/>
  <c r="C130" i="11" a="1"/>
  <c r="C130" i="11" s="1"/>
  <c r="L130" i="11" s="1"/>
  <c r="F130" i="11"/>
  <c r="G130" i="11" s="1"/>
  <c r="C213" i="11" a="1"/>
  <c r="C213" i="11" s="1"/>
  <c r="L213" i="11" s="1"/>
  <c r="F213" i="11"/>
  <c r="G213" i="11" s="1"/>
  <c r="F4914" i="11"/>
  <c r="G4914" i="11" s="1"/>
  <c r="C4914" i="11" a="1"/>
  <c r="C4914" i="11" s="1"/>
  <c r="L4914" i="11" s="1"/>
  <c r="C4916" i="11" a="1"/>
  <c r="C4916" i="11" s="1"/>
  <c r="L4916" i="11" s="1"/>
  <c r="F4916" i="11"/>
  <c r="G4916" i="11" s="1"/>
  <c r="F4991" i="11"/>
  <c r="G4991" i="11" s="1"/>
  <c r="C4991" i="11" a="1"/>
  <c r="C4991" i="11" s="1"/>
  <c r="L4991" i="11" s="1"/>
  <c r="F4992" i="11"/>
  <c r="G4992" i="11" s="1"/>
  <c r="C4992" i="11" a="1"/>
  <c r="C4992" i="11" s="1"/>
  <c r="L4992" i="11" s="1"/>
  <c r="F2659" i="11"/>
  <c r="G2659" i="11" s="1"/>
  <c r="C2659" i="11" a="1"/>
  <c r="C2659" i="11" s="1"/>
  <c r="L2659" i="11" s="1"/>
  <c r="F2660" i="11"/>
  <c r="G2660" i="11" s="1"/>
  <c r="C2660" i="11" a="1"/>
  <c r="C2660" i="11" s="1"/>
  <c r="L2660" i="11" s="1"/>
  <c r="F2661" i="11"/>
  <c r="G2661" i="11" s="1"/>
  <c r="C2661" i="11" a="1"/>
  <c r="C2661" i="11" s="1"/>
  <c r="L2661" i="11" s="1"/>
  <c r="F2662" i="11"/>
  <c r="G2662" i="11" s="1"/>
  <c r="C2662" i="11" a="1"/>
  <c r="C2662" i="11" s="1"/>
  <c r="L2662" i="11" s="1"/>
  <c r="F2663" i="11"/>
  <c r="G2663" i="11" s="1"/>
  <c r="C2663" i="11" a="1"/>
  <c r="C2663" i="11" s="1"/>
  <c r="L2663" i="11" s="1"/>
  <c r="C2664" i="11" a="1"/>
  <c r="C2664" i="11" s="1"/>
  <c r="L2664" i="11" s="1"/>
  <c r="F2664" i="11"/>
  <c r="G2664" i="11" s="1"/>
  <c r="C2665" i="11" a="1"/>
  <c r="C2665" i="11" s="1"/>
  <c r="L2665" i="11" s="1"/>
  <c r="F2665" i="11"/>
  <c r="G2665" i="11" s="1"/>
  <c r="C2666" i="11" a="1"/>
  <c r="C2666" i="11" s="1"/>
  <c r="L2666" i="11" s="1"/>
  <c r="F2666" i="11"/>
  <c r="G2666" i="11" s="1"/>
  <c r="C2667" i="11" a="1"/>
  <c r="C2667" i="11" s="1"/>
  <c r="L2667" i="11" s="1"/>
  <c r="F2667" i="11"/>
  <c r="G2667" i="11" s="1"/>
  <c r="C2668" i="11" a="1"/>
  <c r="C2668" i="11" s="1"/>
  <c r="L2668" i="11" s="1"/>
  <c r="F2668" i="11"/>
  <c r="G2668" i="11" s="1"/>
  <c r="C2669" i="11" a="1"/>
  <c r="C2669" i="11" s="1"/>
  <c r="L2669" i="11" s="1"/>
  <c r="F2669" i="11"/>
  <c r="G2669" i="11" s="1"/>
  <c r="C2670" i="11" a="1"/>
  <c r="C2670" i="11" s="1"/>
  <c r="L2670" i="11" s="1"/>
  <c r="F2670" i="11"/>
  <c r="G2670" i="11" s="1"/>
  <c r="C2671" i="11" a="1"/>
  <c r="C2671" i="11" s="1"/>
  <c r="L2671" i="11" s="1"/>
  <c r="F2671" i="11"/>
  <c r="G2671" i="11" s="1"/>
  <c r="F2672" i="11"/>
  <c r="G2672" i="11" s="1"/>
  <c r="C2672" i="11" a="1"/>
  <c r="C2672" i="11" s="1"/>
  <c r="L2672" i="11" s="1"/>
  <c r="F2673" i="11"/>
  <c r="G2673" i="11" s="1"/>
  <c r="C2673" i="11" a="1"/>
  <c r="C2673" i="11" s="1"/>
  <c r="L2673" i="11" s="1"/>
  <c r="C2674" i="11" a="1"/>
  <c r="C2674" i="11" s="1"/>
  <c r="L2674" i="11" s="1"/>
  <c r="F2674" i="11"/>
  <c r="G2674" i="11" s="1"/>
  <c r="C2675" i="11" a="1"/>
  <c r="C2675" i="11" s="1"/>
  <c r="L2675" i="11" s="1"/>
  <c r="F2675" i="11"/>
  <c r="G2675" i="11" s="1"/>
  <c r="F2676" i="11"/>
  <c r="G2676" i="11" s="1"/>
  <c r="C2676" i="11" a="1"/>
  <c r="C2676" i="11" s="1"/>
  <c r="L2676" i="11" s="1"/>
  <c r="C2677" i="11" a="1"/>
  <c r="C2677" i="11" s="1"/>
  <c r="L2677" i="11" s="1"/>
  <c r="F2677" i="11"/>
  <c r="G2677" i="11" s="1"/>
  <c r="C2678" i="11" a="1"/>
  <c r="C2678" i="11" s="1"/>
  <c r="L2678" i="11" s="1"/>
  <c r="F2678" i="11"/>
  <c r="G2678" i="11" s="1"/>
  <c r="F2679" i="11"/>
  <c r="G2679" i="11" s="1"/>
  <c r="C2679" i="11" a="1"/>
  <c r="C2679" i="11" s="1"/>
  <c r="L2679" i="11" s="1"/>
  <c r="F2680" i="11"/>
  <c r="G2680" i="11" s="1"/>
  <c r="C2680" i="11" a="1"/>
  <c r="C2680" i="11" s="1"/>
  <c r="L2680" i="11" s="1"/>
  <c r="F2681" i="11"/>
  <c r="G2681" i="11" s="1"/>
  <c r="C2681" i="11" a="1"/>
  <c r="C2681" i="11" s="1"/>
  <c r="L2681" i="11" s="1"/>
  <c r="C3714" i="11" a="1"/>
  <c r="C3714" i="11" s="1"/>
  <c r="L3714" i="11" s="1"/>
  <c r="F3714" i="11"/>
  <c r="G3714" i="11" s="1"/>
  <c r="F3716" i="11"/>
  <c r="G3716" i="11" s="1"/>
  <c r="C3716" i="11" a="1"/>
  <c r="C3716" i="11" s="1"/>
  <c r="L3716" i="11" s="1"/>
  <c r="C3720" i="11" a="1"/>
  <c r="C3720" i="11" s="1"/>
  <c r="L3720" i="11" s="1"/>
  <c r="F3720" i="11"/>
  <c r="G3720" i="11" s="1"/>
  <c r="F119" i="11"/>
  <c r="G119" i="11" s="1"/>
  <c r="C119" i="11" a="1"/>
  <c r="C119" i="11" s="1"/>
  <c r="L119" i="11" s="1"/>
  <c r="C199" i="11" a="1"/>
  <c r="C199" i="11" s="1"/>
  <c r="L199" i="11" s="1"/>
  <c r="F199" i="11"/>
  <c r="G199" i="11" s="1"/>
  <c r="C254" i="11" a="1"/>
  <c r="C254" i="11" s="1"/>
  <c r="L254" i="11" s="1"/>
  <c r="F254" i="11"/>
  <c r="G254" i="11" s="1"/>
  <c r="C3513" i="11" a="1"/>
  <c r="C3513" i="11" s="1"/>
  <c r="L3513" i="11" s="1"/>
  <c r="F3513" i="11"/>
  <c r="G3513" i="11" s="1"/>
  <c r="C3514" i="11" a="1"/>
  <c r="C3514" i="11" s="1"/>
  <c r="L3514" i="11" s="1"/>
  <c r="F3514" i="11"/>
  <c r="G3514" i="11" s="1"/>
  <c r="C3515" i="11" a="1"/>
  <c r="C3515" i="11" s="1"/>
  <c r="L3515" i="11" s="1"/>
  <c r="F3515" i="11"/>
  <c r="G3515" i="11" s="1"/>
  <c r="C3516" i="11" a="1"/>
  <c r="C3516" i="11" s="1"/>
  <c r="L3516" i="11" s="1"/>
  <c r="F3516" i="11"/>
  <c r="G3516" i="11" s="1"/>
  <c r="F3517" i="11"/>
  <c r="G3517" i="11" s="1"/>
  <c r="C3517" i="11" a="1"/>
  <c r="C3517" i="11" s="1"/>
  <c r="L3517" i="11" s="1"/>
  <c r="C3518" i="11" a="1"/>
  <c r="C3518" i="11" s="1"/>
  <c r="L3518" i="11" s="1"/>
  <c r="F3518" i="11"/>
  <c r="G3518" i="11" s="1"/>
  <c r="C3519" i="11" a="1"/>
  <c r="C3519" i="11" s="1"/>
  <c r="L3519" i="11" s="1"/>
  <c r="F3519" i="11"/>
  <c r="G3519" i="11" s="1"/>
  <c r="C3520" i="11" a="1"/>
  <c r="C3520" i="11" s="1"/>
  <c r="L3520" i="11" s="1"/>
  <c r="F3520" i="11"/>
  <c r="G3520" i="11" s="1"/>
  <c r="F3521" i="11"/>
  <c r="G3521" i="11" s="1"/>
  <c r="C3521" i="11" a="1"/>
  <c r="C3521" i="11" s="1"/>
  <c r="L3521" i="11" s="1"/>
  <c r="F3522" i="11"/>
  <c r="G3522" i="11" s="1"/>
  <c r="C3522" i="11" a="1"/>
  <c r="C3522" i="11" s="1"/>
  <c r="L3522" i="11" s="1"/>
  <c r="C3523" i="11" a="1"/>
  <c r="C3523" i="11" s="1"/>
  <c r="L3523" i="11" s="1"/>
  <c r="F3523" i="11"/>
  <c r="G3523" i="11" s="1"/>
  <c r="C3524" i="11" a="1"/>
  <c r="C3524" i="11" s="1"/>
  <c r="L3524" i="11" s="1"/>
  <c r="F3524" i="11"/>
  <c r="G3524" i="11" s="1"/>
  <c r="C3525" i="11" a="1"/>
  <c r="C3525" i="11" s="1"/>
  <c r="L3525" i="11" s="1"/>
  <c r="F3525" i="11"/>
  <c r="G3525" i="11" s="1"/>
  <c r="F3526" i="11"/>
  <c r="G3526" i="11" s="1"/>
  <c r="C3526" i="11" a="1"/>
  <c r="C3526" i="11" s="1"/>
  <c r="L3526" i="11" s="1"/>
  <c r="C3527" i="11" a="1"/>
  <c r="C3527" i="11" s="1"/>
  <c r="L3527" i="11" s="1"/>
  <c r="F3527" i="11"/>
  <c r="G3527" i="11" s="1"/>
  <c r="F3528" i="11"/>
  <c r="G3528" i="11" s="1"/>
  <c r="C3528" i="11" a="1"/>
  <c r="C3528" i="11" s="1"/>
  <c r="L3528" i="11" s="1"/>
  <c r="C3529" i="11" a="1"/>
  <c r="C3529" i="11" s="1"/>
  <c r="L3529" i="11" s="1"/>
  <c r="F3529" i="11"/>
  <c r="G3529" i="11" s="1"/>
  <c r="C3530" i="11" a="1"/>
  <c r="C3530" i="11" s="1"/>
  <c r="L3530" i="11" s="1"/>
  <c r="F3530" i="11"/>
  <c r="G3530" i="11" s="1"/>
  <c r="C3531" i="11" a="1"/>
  <c r="C3531" i="11" s="1"/>
  <c r="L3531" i="11" s="1"/>
  <c r="F3531" i="11"/>
  <c r="G3531" i="11" s="1"/>
  <c r="C3532" i="11" a="1"/>
  <c r="C3532" i="11" s="1"/>
  <c r="L3532" i="11" s="1"/>
  <c r="F3532" i="11"/>
  <c r="G3532" i="11" s="1"/>
  <c r="C3533" i="11" a="1"/>
  <c r="C3533" i="11" s="1"/>
  <c r="L3533" i="11" s="1"/>
  <c r="F3533" i="11"/>
  <c r="G3533" i="11" s="1"/>
  <c r="C3534" i="11" a="1"/>
  <c r="C3534" i="11" s="1"/>
  <c r="L3534" i="11" s="1"/>
  <c r="F3534" i="11"/>
  <c r="G3534" i="11" s="1"/>
  <c r="C3535" i="11" a="1"/>
  <c r="C3535" i="11" s="1"/>
  <c r="L3535" i="11" s="1"/>
  <c r="F3535" i="11"/>
  <c r="G3535" i="11" s="1"/>
  <c r="F3536" i="11"/>
  <c r="G3536" i="11" s="1"/>
  <c r="C3536" i="11" a="1"/>
  <c r="C3536" i="11" s="1"/>
  <c r="L3536" i="11" s="1"/>
  <c r="C3537" i="11" a="1"/>
  <c r="C3537" i="11" s="1"/>
  <c r="L3537" i="11" s="1"/>
  <c r="F3537" i="11"/>
  <c r="G3537" i="11" s="1"/>
  <c r="C3538" i="11" a="1"/>
  <c r="C3538" i="11" s="1"/>
  <c r="L3538" i="11" s="1"/>
  <c r="F3538" i="11"/>
  <c r="G3538" i="11" s="1"/>
  <c r="F3539" i="11"/>
  <c r="G3539" i="11" s="1"/>
  <c r="C3539" i="11" a="1"/>
  <c r="C3539" i="11" s="1"/>
  <c r="L3539" i="11" s="1"/>
  <c r="C3540" i="11" a="1"/>
  <c r="C3540" i="11" s="1"/>
  <c r="L3540" i="11" s="1"/>
  <c r="F3540" i="11"/>
  <c r="G3540" i="11" s="1"/>
  <c r="F3541" i="11"/>
  <c r="G3541" i="11" s="1"/>
  <c r="C3541" i="11" a="1"/>
  <c r="C3541" i="11" s="1"/>
  <c r="L3541" i="11" s="1"/>
  <c r="F3542" i="11"/>
  <c r="G3542" i="11" s="1"/>
  <c r="C3542" i="11" a="1"/>
  <c r="C3542" i="11" s="1"/>
  <c r="L3542" i="11" s="1"/>
  <c r="F3543" i="11"/>
  <c r="G3543" i="11" s="1"/>
  <c r="C3543" i="11" a="1"/>
  <c r="C3543" i="11" s="1"/>
  <c r="L3543" i="11" s="1"/>
  <c r="F3544" i="11"/>
  <c r="G3544" i="11" s="1"/>
  <c r="C3544" i="11" a="1"/>
  <c r="C3544" i="11" s="1"/>
  <c r="L3544" i="11" s="1"/>
  <c r="F3545" i="11"/>
  <c r="G3545" i="11" s="1"/>
  <c r="C3545" i="11" a="1"/>
  <c r="C3545" i="11" s="1"/>
  <c r="L3545" i="11" s="1"/>
  <c r="F3546" i="11"/>
  <c r="G3546" i="11" s="1"/>
  <c r="C3546" i="11" a="1"/>
  <c r="C3546" i="11" s="1"/>
  <c r="L3546" i="11" s="1"/>
  <c r="F3547" i="11"/>
  <c r="G3547" i="11" s="1"/>
  <c r="C3547" i="11" a="1"/>
  <c r="C3547" i="11" s="1"/>
  <c r="L3547" i="11" s="1"/>
  <c r="F3548" i="11"/>
  <c r="G3548" i="11" s="1"/>
  <c r="C3548" i="11" a="1"/>
  <c r="C3548" i="11" s="1"/>
  <c r="L3548" i="11" s="1"/>
  <c r="C3549" i="11" a="1"/>
  <c r="C3549" i="11" s="1"/>
  <c r="L3549" i="11" s="1"/>
  <c r="F3549" i="11"/>
  <c r="G3549" i="11" s="1"/>
  <c r="F3550" i="11"/>
  <c r="G3550" i="11" s="1"/>
  <c r="C3550" i="11" a="1"/>
  <c r="C3550" i="11" s="1"/>
  <c r="L3550" i="11" s="1"/>
  <c r="F3551" i="11"/>
  <c r="G3551" i="11" s="1"/>
  <c r="C3551" i="11" a="1"/>
  <c r="C3551" i="11" s="1"/>
  <c r="L3551" i="11" s="1"/>
  <c r="F3552" i="11"/>
  <c r="G3552" i="11" s="1"/>
  <c r="C3552" i="11" a="1"/>
  <c r="C3552" i="11" s="1"/>
  <c r="L3552" i="11" s="1"/>
  <c r="F3553" i="11"/>
  <c r="G3553" i="11" s="1"/>
  <c r="C3553" i="11" a="1"/>
  <c r="C3553" i="11" s="1"/>
  <c r="L3553" i="11" s="1"/>
  <c r="F3554" i="11"/>
  <c r="G3554" i="11" s="1"/>
  <c r="C3554" i="11" a="1"/>
  <c r="C3554" i="11" s="1"/>
  <c r="L3554" i="11" s="1"/>
  <c r="C3555" i="11" a="1"/>
  <c r="C3555" i="11" s="1"/>
  <c r="L3555" i="11" s="1"/>
  <c r="F3555" i="11"/>
  <c r="G3555" i="11" s="1"/>
  <c r="F3556" i="11"/>
  <c r="G3556" i="11" s="1"/>
  <c r="C3556" i="11" a="1"/>
  <c r="C3556" i="11" s="1"/>
  <c r="L3556" i="11" s="1"/>
  <c r="C3557" i="11" a="1"/>
  <c r="C3557" i="11" s="1"/>
  <c r="L3557" i="11" s="1"/>
  <c r="F3557" i="11"/>
  <c r="G3557" i="11" s="1"/>
  <c r="C3558" i="11" a="1"/>
  <c r="C3558" i="11" s="1"/>
  <c r="L3558" i="11" s="1"/>
  <c r="F3558" i="11"/>
  <c r="G3558" i="11" s="1"/>
  <c r="F3559" i="11"/>
  <c r="G3559" i="11" s="1"/>
  <c r="C3559" i="11" a="1"/>
  <c r="C3559" i="11" s="1"/>
  <c r="L3559" i="11" s="1"/>
  <c r="F3560" i="11"/>
  <c r="G3560" i="11" s="1"/>
  <c r="C3560" i="11" a="1"/>
  <c r="C3560" i="11" s="1"/>
  <c r="L3560" i="11" s="1"/>
  <c r="F3561" i="11"/>
  <c r="G3561" i="11" s="1"/>
  <c r="C3561" i="11" a="1"/>
  <c r="C3561" i="11" s="1"/>
  <c r="L3561" i="11" s="1"/>
  <c r="F3562" i="11"/>
  <c r="G3562" i="11" s="1"/>
  <c r="C3562" i="11" a="1"/>
  <c r="C3562" i="11" s="1"/>
  <c r="L3562" i="11" s="1"/>
  <c r="F3563" i="11"/>
  <c r="G3563" i="11" s="1"/>
  <c r="C3563" i="11" a="1"/>
  <c r="C3563" i="11" s="1"/>
  <c r="L3563" i="11" s="1"/>
  <c r="F3564" i="11"/>
  <c r="G3564" i="11" s="1"/>
  <c r="C3564" i="11" a="1"/>
  <c r="C3564" i="11" s="1"/>
  <c r="L3564" i="11" s="1"/>
  <c r="C3565" i="11" a="1"/>
  <c r="C3565" i="11" s="1"/>
  <c r="L3565" i="11" s="1"/>
  <c r="F3565" i="11"/>
  <c r="G3565" i="11" s="1"/>
  <c r="C3566" i="11" a="1"/>
  <c r="C3566" i="11" s="1"/>
  <c r="L3566" i="11" s="1"/>
  <c r="F3566" i="11"/>
  <c r="G3566" i="11" s="1"/>
  <c r="F3567" i="11"/>
  <c r="G3567" i="11" s="1"/>
  <c r="C3567" i="11" a="1"/>
  <c r="C3567" i="11" s="1"/>
  <c r="L3567" i="11" s="1"/>
  <c r="C3568" i="11" a="1"/>
  <c r="C3568" i="11" s="1"/>
  <c r="L3568" i="11" s="1"/>
  <c r="F3568" i="11"/>
  <c r="G3568" i="11" s="1"/>
  <c r="C3569" i="11" a="1"/>
  <c r="C3569" i="11" s="1"/>
  <c r="L3569" i="11" s="1"/>
  <c r="F3569" i="11"/>
  <c r="G3569" i="11" s="1"/>
  <c r="F3570" i="11"/>
  <c r="G3570" i="11" s="1"/>
  <c r="C3570" i="11" a="1"/>
  <c r="C3570" i="11" s="1"/>
  <c r="L3570" i="11" s="1"/>
  <c r="F3571" i="11"/>
  <c r="G3571" i="11" s="1"/>
  <c r="C3571" i="11" a="1"/>
  <c r="C3571" i="11" s="1"/>
  <c r="L3571" i="11" s="1"/>
  <c r="C3572" i="11" a="1"/>
  <c r="C3572" i="11" s="1"/>
  <c r="L3572" i="11" s="1"/>
  <c r="F3572" i="11"/>
  <c r="G3572" i="11" s="1"/>
  <c r="C3573" i="11" a="1"/>
  <c r="C3573" i="11" s="1"/>
  <c r="L3573" i="11" s="1"/>
  <c r="F3573" i="11"/>
  <c r="G3573" i="11" s="1"/>
  <c r="C3574" i="11" a="1"/>
  <c r="C3574" i="11" s="1"/>
  <c r="L3574" i="11" s="1"/>
  <c r="F3574" i="11"/>
  <c r="G3574" i="11" s="1"/>
  <c r="F3575" i="11"/>
  <c r="G3575" i="11" s="1"/>
  <c r="C3575" i="11" a="1"/>
  <c r="C3575" i="11" s="1"/>
  <c r="L3575" i="11" s="1"/>
  <c r="F3576" i="11"/>
  <c r="G3576" i="11" s="1"/>
  <c r="C3576" i="11" a="1"/>
  <c r="C3576" i="11" s="1"/>
  <c r="L3576" i="11" s="1"/>
  <c r="F3577" i="11"/>
  <c r="G3577" i="11" s="1"/>
  <c r="C3577" i="11" a="1"/>
  <c r="C3577" i="11" s="1"/>
  <c r="L3577" i="11" s="1"/>
  <c r="F3578" i="11"/>
  <c r="G3578" i="11" s="1"/>
  <c r="C3578" i="11" a="1"/>
  <c r="C3578" i="11" s="1"/>
  <c r="L3578" i="11" s="1"/>
  <c r="F3579" i="11"/>
  <c r="G3579" i="11" s="1"/>
  <c r="C3579" i="11" a="1"/>
  <c r="C3579" i="11" s="1"/>
  <c r="L3579" i="11" s="1"/>
  <c r="F3580" i="11"/>
  <c r="G3580" i="11" s="1"/>
  <c r="C3580" i="11" a="1"/>
  <c r="C3580" i="11" s="1"/>
  <c r="L3580" i="11" s="1"/>
  <c r="C3581" i="11" a="1"/>
  <c r="C3581" i="11" s="1"/>
  <c r="L3581" i="11" s="1"/>
  <c r="F3581" i="11"/>
  <c r="G3581" i="11" s="1"/>
  <c r="C3582" i="11" a="1"/>
  <c r="C3582" i="11" s="1"/>
  <c r="L3582" i="11" s="1"/>
  <c r="F3582" i="11"/>
  <c r="G3582" i="11" s="1"/>
  <c r="C3583" i="11" a="1"/>
  <c r="C3583" i="11" s="1"/>
  <c r="L3583" i="11" s="1"/>
  <c r="F3583" i="11"/>
  <c r="G3583" i="11" s="1"/>
  <c r="C3584" i="11" a="1"/>
  <c r="C3584" i="11" s="1"/>
  <c r="L3584" i="11" s="1"/>
  <c r="F3584" i="11"/>
  <c r="G3584" i="11" s="1"/>
  <c r="C3585" i="11" a="1"/>
  <c r="C3585" i="11" s="1"/>
  <c r="L3585" i="11" s="1"/>
  <c r="F3585" i="11"/>
  <c r="G3585" i="11" s="1"/>
  <c r="C3586" i="11" a="1"/>
  <c r="C3586" i="11" s="1"/>
  <c r="L3586" i="11" s="1"/>
  <c r="F3586" i="11"/>
  <c r="G3586" i="11" s="1"/>
  <c r="C3587" i="11" a="1"/>
  <c r="C3587" i="11" s="1"/>
  <c r="L3587" i="11" s="1"/>
  <c r="F3587" i="11"/>
  <c r="G3587" i="11" s="1"/>
  <c r="C3588" i="11" a="1"/>
  <c r="C3588" i="11" s="1"/>
  <c r="L3588" i="11" s="1"/>
  <c r="F3588" i="11"/>
  <c r="G3588" i="11" s="1"/>
  <c r="C3589" i="11" a="1"/>
  <c r="C3589" i="11" s="1"/>
  <c r="L3589" i="11" s="1"/>
  <c r="F3589" i="11"/>
  <c r="G3589" i="11" s="1"/>
  <c r="C3590" i="11" a="1"/>
  <c r="C3590" i="11" s="1"/>
  <c r="L3590" i="11" s="1"/>
  <c r="F3590" i="11"/>
  <c r="G3590" i="11" s="1"/>
  <c r="C3591" i="11" a="1"/>
  <c r="C3591" i="11" s="1"/>
  <c r="L3591" i="11" s="1"/>
  <c r="F3591" i="11"/>
  <c r="G3591" i="11" s="1"/>
  <c r="F3592" i="11"/>
  <c r="G3592" i="11" s="1"/>
  <c r="C3592" i="11" a="1"/>
  <c r="C3592" i="11" s="1"/>
  <c r="L3592" i="11" s="1"/>
  <c r="F3593" i="11"/>
  <c r="G3593" i="11" s="1"/>
  <c r="C3593" i="11" a="1"/>
  <c r="C3593" i="11" s="1"/>
  <c r="L3593" i="11" s="1"/>
  <c r="F3594" i="11"/>
  <c r="G3594" i="11" s="1"/>
  <c r="C3594" i="11" a="1"/>
  <c r="C3594" i="11" s="1"/>
  <c r="L3594" i="11" s="1"/>
  <c r="F3595" i="11"/>
  <c r="G3595" i="11" s="1"/>
  <c r="C3595" i="11" a="1"/>
  <c r="C3595" i="11" s="1"/>
  <c r="L3595" i="11" s="1"/>
  <c r="F3596" i="11"/>
  <c r="G3596" i="11" s="1"/>
  <c r="C3596" i="11" a="1"/>
  <c r="C3596" i="11" s="1"/>
  <c r="L3596" i="11" s="1"/>
  <c r="F3597" i="11"/>
  <c r="G3597" i="11" s="1"/>
  <c r="C3597" i="11" a="1"/>
  <c r="C3597" i="11" s="1"/>
  <c r="L3597" i="11" s="1"/>
  <c r="F3598" i="11"/>
  <c r="G3598" i="11" s="1"/>
  <c r="C3598" i="11" a="1"/>
  <c r="C3598" i="11" s="1"/>
  <c r="L3598" i="11" s="1"/>
  <c r="F3599" i="11"/>
  <c r="G3599" i="11" s="1"/>
  <c r="C3599" i="11" a="1"/>
  <c r="C3599" i="11" s="1"/>
  <c r="L3599" i="11" s="1"/>
  <c r="F3600" i="11"/>
  <c r="G3600" i="11" s="1"/>
  <c r="C3600" i="11" a="1"/>
  <c r="C3600" i="11" s="1"/>
  <c r="L3600" i="11" s="1"/>
  <c r="F3601" i="11"/>
  <c r="G3601" i="11" s="1"/>
  <c r="C3601" i="11" a="1"/>
  <c r="C3601" i="11" s="1"/>
  <c r="L3601" i="11" s="1"/>
  <c r="F3602" i="11"/>
  <c r="G3602" i="11" s="1"/>
  <c r="C3602" i="11" a="1"/>
  <c r="C3602" i="11" s="1"/>
  <c r="L3602" i="11" s="1"/>
  <c r="F3603" i="11"/>
  <c r="G3603" i="11" s="1"/>
  <c r="C3603" i="11" a="1"/>
  <c r="C3603" i="11" s="1"/>
  <c r="L3603" i="11" s="1"/>
  <c r="F3604" i="11"/>
  <c r="G3604" i="11" s="1"/>
  <c r="C3604" i="11" a="1"/>
  <c r="C3604" i="11" s="1"/>
  <c r="L3604" i="11" s="1"/>
  <c r="F3605" i="11"/>
  <c r="G3605" i="11" s="1"/>
  <c r="C3605" i="11" a="1"/>
  <c r="C3605" i="11" s="1"/>
  <c r="L3605" i="11" s="1"/>
  <c r="F3606" i="11"/>
  <c r="G3606" i="11" s="1"/>
  <c r="C3606" i="11" a="1"/>
  <c r="C3606" i="11" s="1"/>
  <c r="L3606" i="11" s="1"/>
  <c r="F3607" i="11"/>
  <c r="G3607" i="11" s="1"/>
  <c r="C3607" i="11" a="1"/>
  <c r="C3607" i="11" s="1"/>
  <c r="L3607" i="11" s="1"/>
  <c r="F3608" i="11"/>
  <c r="G3608" i="11" s="1"/>
  <c r="C3608" i="11" a="1"/>
  <c r="C3608" i="11" s="1"/>
  <c r="L3608" i="11" s="1"/>
  <c r="F3609" i="11"/>
  <c r="G3609" i="11" s="1"/>
  <c r="C3609" i="11" a="1"/>
  <c r="C3609" i="11" s="1"/>
  <c r="L3609" i="11" s="1"/>
  <c r="F3610" i="11"/>
  <c r="G3610" i="11" s="1"/>
  <c r="C3610" i="11" a="1"/>
  <c r="C3610" i="11" s="1"/>
  <c r="L3610" i="11" s="1"/>
  <c r="F3611" i="11"/>
  <c r="G3611" i="11" s="1"/>
  <c r="C3611" i="11" a="1"/>
  <c r="C3611" i="11" s="1"/>
  <c r="L3611" i="11" s="1"/>
  <c r="F3612" i="11"/>
  <c r="G3612" i="11" s="1"/>
  <c r="C3612" i="11" a="1"/>
  <c r="C3612" i="11" s="1"/>
  <c r="L3612" i="11" s="1"/>
  <c r="F3613" i="11"/>
  <c r="G3613" i="11" s="1"/>
  <c r="C3613" i="11" a="1"/>
  <c r="C3613" i="11" s="1"/>
  <c r="L3613" i="11" s="1"/>
  <c r="C3614" i="11" a="1"/>
  <c r="C3614" i="11" s="1"/>
  <c r="L3614" i="11" s="1"/>
  <c r="F3614" i="11"/>
  <c r="G3614" i="11" s="1"/>
  <c r="C3615" i="11" a="1"/>
  <c r="C3615" i="11" s="1"/>
  <c r="L3615" i="11" s="1"/>
  <c r="F3615" i="11"/>
  <c r="G3615" i="11" s="1"/>
  <c r="F3616" i="11"/>
  <c r="G3616" i="11" s="1"/>
  <c r="C3616" i="11" a="1"/>
  <c r="C3616" i="11" s="1"/>
  <c r="L3616" i="11" s="1"/>
  <c r="C3617" i="11" a="1"/>
  <c r="C3617" i="11" s="1"/>
  <c r="L3617" i="11" s="1"/>
  <c r="F3617" i="11"/>
  <c r="G3617" i="11" s="1"/>
  <c r="C3618" i="11" a="1"/>
  <c r="C3618" i="11" s="1"/>
  <c r="L3618" i="11" s="1"/>
  <c r="F3618" i="11"/>
  <c r="G3618" i="11" s="1"/>
  <c r="C3619" i="11" a="1"/>
  <c r="C3619" i="11" s="1"/>
  <c r="L3619" i="11" s="1"/>
  <c r="F3619" i="11"/>
  <c r="G3619" i="11" s="1"/>
  <c r="C3620" i="11" a="1"/>
  <c r="C3620" i="11" s="1"/>
  <c r="L3620" i="11" s="1"/>
  <c r="F3620" i="11"/>
  <c r="G3620" i="11" s="1"/>
  <c r="F3621" i="11"/>
  <c r="G3621" i="11" s="1"/>
  <c r="C3621" i="11" a="1"/>
  <c r="C3621" i="11" s="1"/>
  <c r="L3621" i="11" s="1"/>
  <c r="C3622" i="11" a="1"/>
  <c r="C3622" i="11" s="1"/>
  <c r="L3622" i="11" s="1"/>
  <c r="F3622" i="11"/>
  <c r="G3622" i="11" s="1"/>
  <c r="C3623" i="11" a="1"/>
  <c r="C3623" i="11" s="1"/>
  <c r="L3623" i="11" s="1"/>
  <c r="F3623" i="11"/>
  <c r="G3623" i="11" s="1"/>
  <c r="C3624" i="11" a="1"/>
  <c r="C3624" i="11" s="1"/>
  <c r="L3624" i="11" s="1"/>
  <c r="F3624" i="11"/>
  <c r="G3624" i="11" s="1"/>
  <c r="F3625" i="11"/>
  <c r="G3625" i="11" s="1"/>
  <c r="C3625" i="11" a="1"/>
  <c r="C3625" i="11" s="1"/>
  <c r="L3625" i="11" s="1"/>
  <c r="C3626" i="11" a="1"/>
  <c r="C3626" i="11" s="1"/>
  <c r="L3626" i="11" s="1"/>
  <c r="F3626" i="11"/>
  <c r="G3626" i="11" s="1"/>
  <c r="C3627" i="11" a="1"/>
  <c r="C3627" i="11" s="1"/>
  <c r="L3627" i="11" s="1"/>
  <c r="F3627" i="11"/>
  <c r="G3627" i="11" s="1"/>
  <c r="F3628" i="11"/>
  <c r="G3628" i="11" s="1"/>
  <c r="C3628" i="11" a="1"/>
  <c r="C3628" i="11" s="1"/>
  <c r="L3628" i="11" s="1"/>
  <c r="F3629" i="11"/>
  <c r="G3629" i="11" s="1"/>
  <c r="C3629" i="11" a="1"/>
  <c r="C3629" i="11" s="1"/>
  <c r="L3629" i="11" s="1"/>
  <c r="F3630" i="11"/>
  <c r="G3630" i="11" s="1"/>
  <c r="C3630" i="11" a="1"/>
  <c r="C3630" i="11" s="1"/>
  <c r="L3630" i="11" s="1"/>
  <c r="F3631" i="11"/>
  <c r="G3631" i="11" s="1"/>
  <c r="C3631" i="11" a="1"/>
  <c r="C3631" i="11" s="1"/>
  <c r="L3631" i="11" s="1"/>
  <c r="F3632" i="11"/>
  <c r="G3632" i="11" s="1"/>
  <c r="C3632" i="11" a="1"/>
  <c r="C3632" i="11" s="1"/>
  <c r="L3632" i="11" s="1"/>
  <c r="C3633" i="11" a="1"/>
  <c r="C3633" i="11" s="1"/>
  <c r="L3633" i="11" s="1"/>
  <c r="F3633" i="11"/>
  <c r="G3633" i="11" s="1"/>
  <c r="C3634" i="11" a="1"/>
  <c r="C3634" i="11" s="1"/>
  <c r="L3634" i="11" s="1"/>
  <c r="F3634" i="11"/>
  <c r="G3634" i="11" s="1"/>
  <c r="F3635" i="11"/>
  <c r="G3635" i="11" s="1"/>
  <c r="C3635" i="11" a="1"/>
  <c r="C3635" i="11" s="1"/>
  <c r="L3635" i="11" s="1"/>
  <c r="F3636" i="11"/>
  <c r="G3636" i="11" s="1"/>
  <c r="C3636" i="11" a="1"/>
  <c r="C3636" i="11" s="1"/>
  <c r="L3636" i="11" s="1"/>
  <c r="F3637" i="11"/>
  <c r="G3637" i="11" s="1"/>
  <c r="C3637" i="11" a="1"/>
  <c r="C3637" i="11" s="1"/>
  <c r="L3637" i="11" s="1"/>
  <c r="F3638" i="11"/>
  <c r="G3638" i="11" s="1"/>
  <c r="C3638" i="11" a="1"/>
  <c r="C3638" i="11" s="1"/>
  <c r="L3638" i="11" s="1"/>
  <c r="C3639" i="11" a="1"/>
  <c r="C3639" i="11" s="1"/>
  <c r="L3639" i="11" s="1"/>
  <c r="F3639" i="11"/>
  <c r="G3639" i="11" s="1"/>
  <c r="C3640" i="11" a="1"/>
  <c r="C3640" i="11" s="1"/>
  <c r="L3640" i="11" s="1"/>
  <c r="F3640" i="11"/>
  <c r="G3640" i="11" s="1"/>
  <c r="C3641" i="11" a="1"/>
  <c r="C3641" i="11" s="1"/>
  <c r="L3641" i="11" s="1"/>
  <c r="F3641" i="11"/>
  <c r="G3641" i="11" s="1"/>
  <c r="C3642" i="11" a="1"/>
  <c r="C3642" i="11" s="1"/>
  <c r="L3642" i="11" s="1"/>
  <c r="F3642" i="11"/>
  <c r="G3642" i="11" s="1"/>
  <c r="C3643" i="11" a="1"/>
  <c r="C3643" i="11" s="1"/>
  <c r="L3643" i="11" s="1"/>
  <c r="F3643" i="11"/>
  <c r="G3643" i="11" s="1"/>
  <c r="C3644" i="11" a="1"/>
  <c r="C3644" i="11" s="1"/>
  <c r="L3644" i="11" s="1"/>
  <c r="F3644" i="11"/>
  <c r="G3644" i="11" s="1"/>
  <c r="C3645" i="11" a="1"/>
  <c r="C3645" i="11" s="1"/>
  <c r="L3645" i="11" s="1"/>
  <c r="F3645" i="11"/>
  <c r="G3645" i="11" s="1"/>
  <c r="C3646" i="11" a="1"/>
  <c r="C3646" i="11" s="1"/>
  <c r="L3646" i="11" s="1"/>
  <c r="F3646" i="11"/>
  <c r="G3646" i="11" s="1"/>
  <c r="C3647" i="11" a="1"/>
  <c r="C3647" i="11" s="1"/>
  <c r="L3647" i="11" s="1"/>
  <c r="F3647" i="11"/>
  <c r="G3647" i="11" s="1"/>
  <c r="C3648" i="11" a="1"/>
  <c r="C3648" i="11" s="1"/>
  <c r="L3648" i="11" s="1"/>
  <c r="F3648" i="11"/>
  <c r="G3648" i="11" s="1"/>
  <c r="C3649" i="11" a="1"/>
  <c r="C3649" i="11" s="1"/>
  <c r="L3649" i="11" s="1"/>
  <c r="F3649" i="11"/>
  <c r="G3649" i="11" s="1"/>
  <c r="F3650" i="11"/>
  <c r="G3650" i="11" s="1"/>
  <c r="C3650" i="11" a="1"/>
  <c r="C3650" i="11" s="1"/>
  <c r="L3650" i="11" s="1"/>
  <c r="C3651" i="11" a="1"/>
  <c r="C3651" i="11" s="1"/>
  <c r="L3651" i="11" s="1"/>
  <c r="F3651" i="11"/>
  <c r="G3651" i="11" s="1"/>
  <c r="F3652" i="11"/>
  <c r="G3652" i="11" s="1"/>
  <c r="C3652" i="11" a="1"/>
  <c r="C3652" i="11" s="1"/>
  <c r="L3652" i="11" s="1"/>
  <c r="F3653" i="11"/>
  <c r="G3653" i="11" s="1"/>
  <c r="C3653" i="11" a="1"/>
  <c r="C3653" i="11" s="1"/>
  <c r="L3653" i="11" s="1"/>
  <c r="F3654" i="11"/>
  <c r="G3654" i="11" s="1"/>
  <c r="C3654" i="11" a="1"/>
  <c r="C3654" i="11" s="1"/>
  <c r="L3654" i="11" s="1"/>
  <c r="F3655" i="11"/>
  <c r="G3655" i="11" s="1"/>
  <c r="C3655" i="11" a="1"/>
  <c r="C3655" i="11" s="1"/>
  <c r="L3655" i="11" s="1"/>
  <c r="C3656" i="11" a="1"/>
  <c r="C3656" i="11" s="1"/>
  <c r="L3656" i="11" s="1"/>
  <c r="F3656" i="11"/>
  <c r="G3656" i="11" s="1"/>
  <c r="F3657" i="11"/>
  <c r="G3657" i="11" s="1"/>
  <c r="C3657" i="11" a="1"/>
  <c r="C3657" i="11" s="1"/>
  <c r="L3657" i="11" s="1"/>
  <c r="F3658" i="11"/>
  <c r="G3658" i="11" s="1"/>
  <c r="C3658" i="11" a="1"/>
  <c r="C3658" i="11" s="1"/>
  <c r="L3658" i="11" s="1"/>
  <c r="F3659" i="11"/>
  <c r="G3659" i="11" s="1"/>
  <c r="C3659" i="11" a="1"/>
  <c r="C3659" i="11" s="1"/>
  <c r="L3659" i="11" s="1"/>
  <c r="F3660" i="11"/>
  <c r="G3660" i="11" s="1"/>
  <c r="C3660" i="11" a="1"/>
  <c r="C3660" i="11" s="1"/>
  <c r="L3660" i="11" s="1"/>
  <c r="F3661" i="11"/>
  <c r="G3661" i="11" s="1"/>
  <c r="C3661" i="11" a="1"/>
  <c r="C3661" i="11" s="1"/>
  <c r="L3661" i="11" s="1"/>
  <c r="F3662" i="11"/>
  <c r="G3662" i="11" s="1"/>
  <c r="C3662" i="11" a="1"/>
  <c r="C3662" i="11" s="1"/>
  <c r="L3662" i="11" s="1"/>
  <c r="C3663" i="11" a="1"/>
  <c r="C3663" i="11" s="1"/>
  <c r="L3663" i="11" s="1"/>
  <c r="F3663" i="11"/>
  <c r="G3663" i="11" s="1"/>
  <c r="F3664" i="11"/>
  <c r="G3664" i="11" s="1"/>
  <c r="C3664" i="11" a="1"/>
  <c r="C3664" i="11" s="1"/>
  <c r="L3664" i="11" s="1"/>
  <c r="F3665" i="11"/>
  <c r="G3665" i="11" s="1"/>
  <c r="C3665" i="11" a="1"/>
  <c r="C3665" i="11" s="1"/>
  <c r="L3665" i="11" s="1"/>
  <c r="C3666" i="11" a="1"/>
  <c r="C3666" i="11" s="1"/>
  <c r="L3666" i="11" s="1"/>
  <c r="F3666" i="11"/>
  <c r="G3666" i="11" s="1"/>
  <c r="C3667" i="11" a="1"/>
  <c r="C3667" i="11" s="1"/>
  <c r="L3667" i="11" s="1"/>
  <c r="F3667" i="11"/>
  <c r="G3667" i="11" s="1"/>
  <c r="C3668" i="11" a="1"/>
  <c r="C3668" i="11" s="1"/>
  <c r="L3668" i="11" s="1"/>
  <c r="F3668" i="11"/>
  <c r="G3668" i="11" s="1"/>
  <c r="C3669" i="11" a="1"/>
  <c r="C3669" i="11" s="1"/>
  <c r="L3669" i="11" s="1"/>
  <c r="F3669" i="11"/>
  <c r="G3669" i="11" s="1"/>
  <c r="C3670" i="11" a="1"/>
  <c r="C3670" i="11" s="1"/>
  <c r="L3670" i="11" s="1"/>
  <c r="F3670" i="11"/>
  <c r="G3670" i="11" s="1"/>
  <c r="C3671" i="11" a="1"/>
  <c r="C3671" i="11" s="1"/>
  <c r="L3671" i="11" s="1"/>
  <c r="F3671" i="11"/>
  <c r="G3671" i="11" s="1"/>
  <c r="C3672" i="11" a="1"/>
  <c r="C3672" i="11" s="1"/>
  <c r="L3672" i="11" s="1"/>
  <c r="F3672" i="11"/>
  <c r="G3672" i="11" s="1"/>
  <c r="F3673" i="11"/>
  <c r="G3673" i="11" s="1"/>
  <c r="C3673" i="11" a="1"/>
  <c r="C3673" i="11" s="1"/>
  <c r="L3673" i="11" s="1"/>
  <c r="F3674" i="11"/>
  <c r="G3674" i="11" s="1"/>
  <c r="C3674" i="11" a="1"/>
  <c r="C3674" i="11" s="1"/>
  <c r="L3674" i="11" s="1"/>
  <c r="C3675" i="11" a="1"/>
  <c r="C3675" i="11" s="1"/>
  <c r="L3675" i="11" s="1"/>
  <c r="F3675" i="11"/>
  <c r="G3675" i="11" s="1"/>
  <c r="F3676" i="11"/>
  <c r="G3676" i="11" s="1"/>
  <c r="C3676" i="11" a="1"/>
  <c r="C3676" i="11" s="1"/>
  <c r="L3676" i="11" s="1"/>
  <c r="F3677" i="11"/>
  <c r="G3677" i="11" s="1"/>
  <c r="C3677" i="11" a="1"/>
  <c r="C3677" i="11" s="1"/>
  <c r="L3677" i="11" s="1"/>
  <c r="F3678" i="11"/>
  <c r="G3678" i="11" s="1"/>
  <c r="C3678" i="11" a="1"/>
  <c r="C3678" i="11" s="1"/>
  <c r="L3678" i="11" s="1"/>
  <c r="C3679" i="11" a="1"/>
  <c r="C3679" i="11" s="1"/>
  <c r="L3679" i="11" s="1"/>
  <c r="F3679" i="11"/>
  <c r="G3679" i="11" s="1"/>
  <c r="C3680" i="11" a="1"/>
  <c r="C3680" i="11" s="1"/>
  <c r="L3680" i="11" s="1"/>
  <c r="F3680" i="11"/>
  <c r="G3680" i="11" s="1"/>
  <c r="F3681" i="11"/>
  <c r="G3681" i="11" s="1"/>
  <c r="C3681" i="11" a="1"/>
  <c r="C3681" i="11" s="1"/>
  <c r="L3681" i="11" s="1"/>
  <c r="C3682" i="11" a="1"/>
  <c r="C3682" i="11" s="1"/>
  <c r="L3682" i="11" s="1"/>
  <c r="F3682" i="11"/>
  <c r="G3682" i="11" s="1"/>
  <c r="F3683" i="11"/>
  <c r="G3683" i="11" s="1"/>
  <c r="C3683" i="11" a="1"/>
  <c r="C3683" i="11" s="1"/>
  <c r="L3683" i="11" s="1"/>
  <c r="F3684" i="11"/>
  <c r="G3684" i="11" s="1"/>
  <c r="C3684" i="11" a="1"/>
  <c r="C3684" i="11" s="1"/>
  <c r="L3684" i="11" s="1"/>
  <c r="F3685" i="11"/>
  <c r="G3685" i="11" s="1"/>
  <c r="C3685" i="11" a="1"/>
  <c r="C3685" i="11" s="1"/>
  <c r="L3685" i="11" s="1"/>
  <c r="F3686" i="11"/>
  <c r="G3686" i="11" s="1"/>
  <c r="C3686" i="11" a="1"/>
  <c r="C3686" i="11" s="1"/>
  <c r="L3686" i="11" s="1"/>
  <c r="F3687" i="11"/>
  <c r="G3687" i="11" s="1"/>
  <c r="C3687" i="11" a="1"/>
  <c r="C3687" i="11" s="1"/>
  <c r="L3687" i="11" s="1"/>
  <c r="C3688" i="11" a="1"/>
  <c r="C3688" i="11" s="1"/>
  <c r="L3688" i="11" s="1"/>
  <c r="F3688" i="11"/>
  <c r="G3688" i="11" s="1"/>
  <c r="F3689" i="11"/>
  <c r="G3689" i="11" s="1"/>
  <c r="C3689" i="11" a="1"/>
  <c r="C3689" i="11" s="1"/>
  <c r="L3689" i="11" s="1"/>
  <c r="F3690" i="11"/>
  <c r="G3690" i="11" s="1"/>
  <c r="C3690" i="11" a="1"/>
  <c r="C3690" i="11" s="1"/>
  <c r="L3690" i="11" s="1"/>
  <c r="C3691" i="11" a="1"/>
  <c r="C3691" i="11" s="1"/>
  <c r="L3691" i="11" s="1"/>
  <c r="F3691" i="11"/>
  <c r="G3691" i="11" s="1"/>
  <c r="C3692" i="11" a="1"/>
  <c r="C3692" i="11" s="1"/>
  <c r="L3692" i="11" s="1"/>
  <c r="F3692" i="11"/>
  <c r="G3692" i="11" s="1"/>
  <c r="C3693" i="11" a="1"/>
  <c r="C3693" i="11" s="1"/>
  <c r="L3693" i="11" s="1"/>
  <c r="F3693" i="11"/>
  <c r="G3693" i="11" s="1"/>
  <c r="F3694" i="11"/>
  <c r="G3694" i="11" s="1"/>
  <c r="C3694" i="11" a="1"/>
  <c r="C3694" i="11" s="1"/>
  <c r="L3694" i="11" s="1"/>
  <c r="F3695" i="11"/>
  <c r="G3695" i="11" s="1"/>
  <c r="C3695" i="11" a="1"/>
  <c r="C3695" i="11" s="1"/>
  <c r="L3695" i="11" s="1"/>
  <c r="C3696" i="11" a="1"/>
  <c r="C3696" i="11" s="1"/>
  <c r="L3696" i="11" s="1"/>
  <c r="F3696" i="11"/>
  <c r="G3696" i="11" s="1"/>
  <c r="C3697" i="11" a="1"/>
  <c r="C3697" i="11" s="1"/>
  <c r="L3697" i="11" s="1"/>
  <c r="F3697" i="11"/>
  <c r="G3697" i="11" s="1"/>
  <c r="F3698" i="11"/>
  <c r="G3698" i="11" s="1"/>
  <c r="C3698" i="11" a="1"/>
  <c r="C3698" i="11" s="1"/>
  <c r="L3698" i="11" s="1"/>
  <c r="F3699" i="11"/>
  <c r="G3699" i="11" s="1"/>
  <c r="C3699" i="11" a="1"/>
  <c r="C3699" i="11" s="1"/>
  <c r="L3699" i="11" s="1"/>
  <c r="F3700" i="11"/>
  <c r="G3700" i="11" s="1"/>
  <c r="C3700" i="11" a="1"/>
  <c r="C3700" i="11" s="1"/>
  <c r="L3700" i="11" s="1"/>
  <c r="C3701" i="11" a="1"/>
  <c r="C3701" i="11" s="1"/>
  <c r="L3701" i="11" s="1"/>
  <c r="F3701" i="11"/>
  <c r="G3701" i="11" s="1"/>
  <c r="F3702" i="11"/>
  <c r="G3702" i="11" s="1"/>
  <c r="C3702" i="11" a="1"/>
  <c r="C3702" i="11" s="1"/>
  <c r="L3702" i="11" s="1"/>
  <c r="F3703" i="11"/>
  <c r="G3703" i="11" s="1"/>
  <c r="C3703" i="11" a="1"/>
  <c r="C3703" i="11" s="1"/>
  <c r="L3703" i="11" s="1"/>
  <c r="F3704" i="11"/>
  <c r="G3704" i="11" s="1"/>
  <c r="C3704" i="11" a="1"/>
  <c r="C3704" i="11" s="1"/>
  <c r="L3704" i="11" s="1"/>
  <c r="F3705" i="11"/>
  <c r="G3705" i="11" s="1"/>
  <c r="C3705" i="11" a="1"/>
  <c r="C3705" i="11" s="1"/>
  <c r="L3705" i="11" s="1"/>
  <c r="C3706" i="11" a="1"/>
  <c r="C3706" i="11" s="1"/>
  <c r="L3706" i="11" s="1"/>
  <c r="F3706" i="11"/>
  <c r="G3706" i="11" s="1"/>
  <c r="C3707" i="11" a="1"/>
  <c r="C3707" i="11" s="1"/>
  <c r="L3707" i="11" s="1"/>
  <c r="F3707" i="11"/>
  <c r="G3707" i="11" s="1"/>
  <c r="C3708" i="11" a="1"/>
  <c r="C3708" i="11" s="1"/>
  <c r="L3708" i="11" s="1"/>
  <c r="F3708" i="11"/>
  <c r="G3708" i="11" s="1"/>
  <c r="C3709" i="11" a="1"/>
  <c r="C3709" i="11" s="1"/>
  <c r="L3709" i="11" s="1"/>
  <c r="F3709" i="11"/>
  <c r="G3709" i="11" s="1"/>
  <c r="C3710" i="11" a="1"/>
  <c r="C3710" i="11" s="1"/>
  <c r="L3710" i="11" s="1"/>
  <c r="F3710" i="11"/>
  <c r="G3710" i="11" s="1"/>
  <c r="C3711" i="11" a="1"/>
  <c r="C3711" i="11" s="1"/>
  <c r="L3711" i="11" s="1"/>
  <c r="F3711" i="11"/>
  <c r="G3711" i="11" s="1"/>
  <c r="F3712" i="11"/>
  <c r="G3712" i="11" s="1"/>
  <c r="C3712" i="11" a="1"/>
  <c r="C3712" i="11" s="1"/>
  <c r="L3712" i="11" s="1"/>
  <c r="F3713" i="11"/>
  <c r="G3713" i="11" s="1"/>
  <c r="C3713" i="11" a="1"/>
  <c r="C3713" i="11" s="1"/>
  <c r="L3713" i="11" s="1"/>
  <c r="F3719" i="11"/>
  <c r="G3719" i="11" s="1"/>
  <c r="C3719" i="11" a="1"/>
  <c r="C3719" i="11" s="1"/>
  <c r="L3719" i="11" s="1"/>
  <c r="F3721" i="11"/>
  <c r="G3721" i="11" s="1"/>
  <c r="C3721" i="11" a="1"/>
  <c r="C3721" i="11" s="1"/>
  <c r="L3721" i="11" s="1"/>
  <c r="F125" i="11"/>
  <c r="G125" i="11" s="1"/>
  <c r="C125" i="11" a="1"/>
  <c r="C125" i="11" s="1"/>
  <c r="L125" i="11" s="1"/>
  <c r="F216" i="11"/>
  <c r="G216" i="11" s="1"/>
  <c r="C216" i="11" a="1"/>
  <c r="C216" i="11" s="1"/>
  <c r="L216" i="11" s="1"/>
  <c r="C257" i="11" a="1"/>
  <c r="C257" i="11" s="1"/>
  <c r="L257" i="11" s="1"/>
  <c r="F257" i="11"/>
  <c r="G257" i="11" s="1"/>
  <c r="F351" i="11"/>
  <c r="G351" i="11" s="1"/>
  <c r="C351" i="11" a="1"/>
  <c r="C351" i="11" s="1"/>
  <c r="L351" i="11" s="1"/>
  <c r="C3724" i="11" a="1"/>
  <c r="C3724" i="11" s="1"/>
  <c r="L3724" i="11" s="1"/>
  <c r="F3724" i="11"/>
  <c r="G3724" i="11" s="1"/>
  <c r="C3725" i="11" a="1"/>
  <c r="C3725" i="11" s="1"/>
  <c r="L3725" i="11" s="1"/>
  <c r="F3725" i="11"/>
  <c r="G3725" i="11" s="1"/>
  <c r="C3726" i="11" a="1"/>
  <c r="C3726" i="11" s="1"/>
  <c r="L3726" i="11" s="1"/>
  <c r="F3726" i="11"/>
  <c r="G3726" i="11" s="1"/>
  <c r="F3727" i="11"/>
  <c r="G3727" i="11" s="1"/>
  <c r="C3727" i="11" a="1"/>
  <c r="C3727" i="11" s="1"/>
  <c r="L3727" i="11" s="1"/>
  <c r="C3728" i="11" a="1"/>
  <c r="C3728" i="11" s="1"/>
  <c r="L3728" i="11" s="1"/>
  <c r="F3728" i="11"/>
  <c r="G3728" i="11" s="1"/>
  <c r="C3729" i="11" a="1"/>
  <c r="C3729" i="11" s="1"/>
  <c r="L3729" i="11" s="1"/>
  <c r="F3729" i="11"/>
  <c r="G3729" i="11" s="1"/>
  <c r="F3730" i="11"/>
  <c r="G3730" i="11" s="1"/>
  <c r="C3730" i="11" a="1"/>
  <c r="C3730" i="11" s="1"/>
  <c r="L3730" i="11" s="1"/>
  <c r="C3731" i="11" a="1"/>
  <c r="C3731" i="11" s="1"/>
  <c r="L3731" i="11" s="1"/>
  <c r="F3731" i="11"/>
  <c r="G3731" i="11" s="1"/>
  <c r="C3732" i="11" a="1"/>
  <c r="C3732" i="11" s="1"/>
  <c r="L3732" i="11" s="1"/>
  <c r="F3732" i="11"/>
  <c r="G3732" i="11" s="1"/>
  <c r="F3733" i="11"/>
  <c r="G3733" i="11" s="1"/>
  <c r="C3733" i="11" a="1"/>
  <c r="C3733" i="11" s="1"/>
  <c r="L3733" i="11" s="1"/>
  <c r="F3734" i="11"/>
  <c r="G3734" i="11" s="1"/>
  <c r="C3734" i="11" a="1"/>
  <c r="C3734" i="11" s="1"/>
  <c r="L3734" i="11" s="1"/>
  <c r="F3735" i="11"/>
  <c r="G3735" i="11" s="1"/>
  <c r="C3735" i="11" a="1"/>
  <c r="C3735" i="11" s="1"/>
  <c r="L3735" i="11" s="1"/>
  <c r="F3736" i="11"/>
  <c r="G3736" i="11" s="1"/>
  <c r="C3736" i="11" a="1"/>
  <c r="C3736" i="11" s="1"/>
  <c r="L3736" i="11" s="1"/>
  <c r="F3737" i="11"/>
  <c r="G3737" i="11" s="1"/>
  <c r="C3737" i="11" a="1"/>
  <c r="C3737" i="11" s="1"/>
  <c r="L3737" i="11" s="1"/>
  <c r="C3738" i="11" a="1"/>
  <c r="C3738" i="11" s="1"/>
  <c r="L3738" i="11" s="1"/>
  <c r="F3738" i="11"/>
  <c r="G3738" i="11" s="1"/>
  <c r="F3739" i="11"/>
  <c r="G3739" i="11" s="1"/>
  <c r="C3739" i="11" a="1"/>
  <c r="C3739" i="11" s="1"/>
  <c r="L3739" i="11" s="1"/>
  <c r="F3740" i="11"/>
  <c r="G3740" i="11" s="1"/>
  <c r="C3740" i="11" a="1"/>
  <c r="C3740" i="11" s="1"/>
  <c r="L3740" i="11" s="1"/>
  <c r="F3741" i="11"/>
  <c r="G3741" i="11" s="1"/>
  <c r="C3741" i="11" a="1"/>
  <c r="C3741" i="11" s="1"/>
  <c r="L3741" i="11" s="1"/>
  <c r="C3742" i="11" a="1"/>
  <c r="C3742" i="11" s="1"/>
  <c r="L3742" i="11" s="1"/>
  <c r="F3742" i="11"/>
  <c r="G3742" i="11" s="1"/>
  <c r="C3743" i="11" a="1"/>
  <c r="C3743" i="11" s="1"/>
  <c r="L3743" i="11" s="1"/>
  <c r="F3743" i="11"/>
  <c r="G3743" i="11" s="1"/>
  <c r="F3744" i="11"/>
  <c r="G3744" i="11" s="1"/>
  <c r="C3744" i="11" a="1"/>
  <c r="C3744" i="11" s="1"/>
  <c r="L3744" i="11" s="1"/>
  <c r="F3745" i="11"/>
  <c r="G3745" i="11" s="1"/>
  <c r="C3745" i="11" a="1"/>
  <c r="C3745" i="11" s="1"/>
  <c r="L3745" i="11" s="1"/>
  <c r="F3746" i="11"/>
  <c r="G3746" i="11" s="1"/>
  <c r="C3746" i="11" a="1"/>
  <c r="C3746" i="11" s="1"/>
  <c r="L3746" i="11" s="1"/>
  <c r="C3747" i="11" a="1"/>
  <c r="C3747" i="11" s="1"/>
  <c r="L3747" i="11" s="1"/>
  <c r="F3747" i="11"/>
  <c r="G3747" i="11" s="1"/>
  <c r="F3748" i="11"/>
  <c r="G3748" i="11" s="1"/>
  <c r="C3748" i="11" a="1"/>
  <c r="C3748" i="11" s="1"/>
  <c r="L3748" i="11" s="1"/>
  <c r="F3749" i="11"/>
  <c r="G3749" i="11" s="1"/>
  <c r="C3749" i="11" a="1"/>
  <c r="C3749" i="11" s="1"/>
  <c r="L3749" i="11" s="1"/>
  <c r="F3750" i="11"/>
  <c r="G3750" i="11" s="1"/>
  <c r="C3750" i="11" a="1"/>
  <c r="C3750" i="11" s="1"/>
  <c r="L3750" i="11" s="1"/>
  <c r="F3751" i="11"/>
  <c r="G3751" i="11" s="1"/>
  <c r="C3751" i="11" a="1"/>
  <c r="C3751" i="11" s="1"/>
  <c r="L3751" i="11" s="1"/>
  <c r="F3752" i="11"/>
  <c r="G3752" i="11" s="1"/>
  <c r="C3752" i="11" a="1"/>
  <c r="C3752" i="11" s="1"/>
  <c r="L3752" i="11" s="1"/>
  <c r="F3753" i="11"/>
  <c r="G3753" i="11" s="1"/>
  <c r="C3753" i="11" a="1"/>
  <c r="C3753" i="11" s="1"/>
  <c r="L3753" i="11" s="1"/>
  <c r="F3754" i="11"/>
  <c r="G3754" i="11" s="1"/>
  <c r="C3754" i="11" a="1"/>
  <c r="C3754" i="11" s="1"/>
  <c r="L3754" i="11" s="1"/>
  <c r="F3755" i="11"/>
  <c r="G3755" i="11" s="1"/>
  <c r="C3755" i="11" a="1"/>
  <c r="C3755" i="11" s="1"/>
  <c r="L3755" i="11" s="1"/>
  <c r="F3756" i="11"/>
  <c r="G3756" i="11" s="1"/>
  <c r="C3756" i="11" a="1"/>
  <c r="C3756" i="11" s="1"/>
  <c r="L3756" i="11" s="1"/>
  <c r="F3757" i="11"/>
  <c r="G3757" i="11" s="1"/>
  <c r="C3757" i="11" a="1"/>
  <c r="C3757" i="11" s="1"/>
  <c r="L3757" i="11" s="1"/>
  <c r="C3758" i="11" a="1"/>
  <c r="C3758" i="11" s="1"/>
  <c r="L3758" i="11" s="1"/>
  <c r="F3758" i="11"/>
  <c r="G3758" i="11" s="1"/>
  <c r="C3759" i="11" a="1"/>
  <c r="C3759" i="11" s="1"/>
  <c r="L3759" i="11" s="1"/>
  <c r="F3759" i="11"/>
  <c r="G3759" i="11" s="1"/>
  <c r="C3760" i="11" a="1"/>
  <c r="C3760" i="11" s="1"/>
  <c r="L3760" i="11" s="1"/>
  <c r="F3760" i="11"/>
  <c r="G3760" i="11" s="1"/>
  <c r="F3761" i="11"/>
  <c r="G3761" i="11" s="1"/>
  <c r="C3761" i="11" a="1"/>
  <c r="C3761" i="11" s="1"/>
  <c r="L3761" i="11" s="1"/>
  <c r="C3762" i="11" a="1"/>
  <c r="C3762" i="11" s="1"/>
  <c r="L3762" i="11" s="1"/>
  <c r="F3762" i="11"/>
  <c r="G3762" i="11" s="1"/>
  <c r="C3763" i="11" a="1"/>
  <c r="C3763" i="11" s="1"/>
  <c r="L3763" i="11" s="1"/>
  <c r="F3763" i="11"/>
  <c r="G3763" i="11" s="1"/>
  <c r="C3764" i="11" a="1"/>
  <c r="C3764" i="11" s="1"/>
  <c r="L3764" i="11" s="1"/>
  <c r="F3764" i="11"/>
  <c r="G3764" i="11" s="1"/>
  <c r="C3765" i="11" a="1"/>
  <c r="C3765" i="11" s="1"/>
  <c r="L3765" i="11" s="1"/>
  <c r="F3765" i="11"/>
  <c r="G3765" i="11" s="1"/>
  <c r="C3766" i="11" a="1"/>
  <c r="C3766" i="11" s="1"/>
  <c r="L3766" i="11" s="1"/>
  <c r="F3766" i="11"/>
  <c r="G3766" i="11" s="1"/>
  <c r="C3767" i="11" a="1"/>
  <c r="C3767" i="11" s="1"/>
  <c r="L3767" i="11" s="1"/>
  <c r="F3767" i="11"/>
  <c r="G3767" i="11" s="1"/>
  <c r="C3768" i="11" a="1"/>
  <c r="C3768" i="11" s="1"/>
  <c r="L3768" i="11" s="1"/>
  <c r="F3768" i="11"/>
  <c r="G3768" i="11" s="1"/>
  <c r="C3769" i="11" a="1"/>
  <c r="C3769" i="11" s="1"/>
  <c r="L3769" i="11" s="1"/>
  <c r="F3769" i="11"/>
  <c r="G3769" i="11" s="1"/>
  <c r="F3770" i="11"/>
  <c r="G3770" i="11" s="1"/>
  <c r="C3770" i="11" a="1"/>
  <c r="C3770" i="11" s="1"/>
  <c r="L3770" i="11" s="1"/>
  <c r="F3771" i="11"/>
  <c r="G3771" i="11" s="1"/>
  <c r="C3771" i="11" a="1"/>
  <c r="C3771" i="11" s="1"/>
  <c r="L3771" i="11" s="1"/>
  <c r="F3772" i="11"/>
  <c r="G3772" i="11" s="1"/>
  <c r="C3772" i="11" a="1"/>
  <c r="C3772" i="11" s="1"/>
  <c r="L3772" i="11" s="1"/>
  <c r="C3773" i="11" a="1"/>
  <c r="C3773" i="11" s="1"/>
  <c r="L3773" i="11" s="1"/>
  <c r="F3773" i="11"/>
  <c r="G3773" i="11" s="1"/>
  <c r="C3774" i="11" a="1"/>
  <c r="C3774" i="11" s="1"/>
  <c r="L3774" i="11" s="1"/>
  <c r="F3774" i="11"/>
  <c r="G3774" i="11" s="1"/>
  <c r="C3775" i="11" a="1"/>
  <c r="C3775" i="11" s="1"/>
  <c r="L3775" i="11" s="1"/>
  <c r="F3775" i="11"/>
  <c r="G3775" i="11" s="1"/>
  <c r="C3776" i="11" a="1"/>
  <c r="C3776" i="11" s="1"/>
  <c r="L3776" i="11" s="1"/>
  <c r="F3776" i="11"/>
  <c r="G3776" i="11" s="1"/>
  <c r="F3777" i="11"/>
  <c r="G3777" i="11" s="1"/>
  <c r="C3777" i="11" a="1"/>
  <c r="C3777" i="11" s="1"/>
  <c r="L3777" i="11" s="1"/>
  <c r="F3778" i="11"/>
  <c r="G3778" i="11" s="1"/>
  <c r="C3778" i="11" a="1"/>
  <c r="C3778" i="11" s="1"/>
  <c r="L3778" i="11" s="1"/>
  <c r="F3779" i="11"/>
  <c r="G3779" i="11" s="1"/>
  <c r="C3779" i="11" a="1"/>
  <c r="C3779" i="11" s="1"/>
  <c r="L3779" i="11" s="1"/>
  <c r="F3780" i="11"/>
  <c r="G3780" i="11" s="1"/>
  <c r="C3780" i="11" a="1"/>
  <c r="C3780" i="11" s="1"/>
  <c r="L3780" i="11" s="1"/>
  <c r="F3781" i="11"/>
  <c r="G3781" i="11" s="1"/>
  <c r="C3781" i="11" a="1"/>
  <c r="C3781" i="11" s="1"/>
  <c r="L3781" i="11" s="1"/>
  <c r="F3782" i="11"/>
  <c r="G3782" i="11" s="1"/>
  <c r="C3782" i="11" a="1"/>
  <c r="C3782" i="11" s="1"/>
  <c r="L3782" i="11" s="1"/>
  <c r="C3783" i="11" a="1"/>
  <c r="C3783" i="11" s="1"/>
  <c r="L3783" i="11" s="1"/>
  <c r="F3783" i="11"/>
  <c r="G3783" i="11" s="1"/>
  <c r="F3828" i="11"/>
  <c r="G3828" i="11" s="1"/>
  <c r="C3828" i="11" a="1"/>
  <c r="C3828" i="11" s="1"/>
  <c r="L3828" i="11" s="1"/>
  <c r="F3832" i="11"/>
  <c r="G3832" i="11" s="1"/>
  <c r="C3832" i="11" a="1"/>
  <c r="C3832" i="11" s="1"/>
  <c r="L3832" i="11" s="1"/>
  <c r="F3840" i="11"/>
  <c r="G3840" i="11" s="1"/>
  <c r="C3840" i="11" a="1"/>
  <c r="C3840" i="11" s="1"/>
  <c r="L3840" i="11" s="1"/>
  <c r="F3847" i="11"/>
  <c r="G3847" i="11" s="1"/>
  <c r="C3847" i="11" a="1"/>
  <c r="C3847" i="11" s="1"/>
  <c r="L3847" i="11" s="1"/>
  <c r="F3879" i="11"/>
  <c r="G3879" i="11" s="1"/>
  <c r="C3879" i="11" a="1"/>
  <c r="C3879" i="11" s="1"/>
  <c r="L3879" i="11" s="1"/>
  <c r="F3882" i="11"/>
  <c r="G3882" i="11" s="1"/>
  <c r="C3882" i="11" a="1"/>
  <c r="C3882" i="11" s="1"/>
  <c r="L3882" i="11" s="1"/>
  <c r="C4069" i="11" a="1"/>
  <c r="C4069" i="11" s="1"/>
  <c r="L4069" i="11" s="1"/>
  <c r="F4069" i="11"/>
  <c r="G4069" i="11" s="1"/>
  <c r="F4309" i="11"/>
  <c r="G4309" i="11" s="1"/>
  <c r="C4309" i="11" a="1"/>
  <c r="C4309" i="11" s="1"/>
  <c r="L4309" i="11" s="1"/>
  <c r="C4335" i="11" a="1"/>
  <c r="C4335" i="11" s="1"/>
  <c r="L4335" i="11" s="1"/>
  <c r="F4335" i="11"/>
  <c r="G4335" i="11" s="1"/>
  <c r="F4342" i="11"/>
  <c r="G4342" i="11" s="1"/>
  <c r="C4342" i="11" a="1"/>
  <c r="C4342" i="11" s="1"/>
  <c r="L4342" i="11" s="1"/>
  <c r="C4508" i="11" a="1"/>
  <c r="C4508" i="11" s="1"/>
  <c r="L4508" i="11" s="1"/>
  <c r="F4508" i="11"/>
  <c r="G4508" i="11" s="1"/>
  <c r="C4512" i="11" a="1"/>
  <c r="C4512" i="11" s="1"/>
  <c r="L4512" i="11" s="1"/>
  <c r="F4512" i="11"/>
  <c r="G4512" i="11" s="1"/>
  <c r="C4530" i="11" a="1"/>
  <c r="C4530" i="11" s="1"/>
  <c r="L4530" i="11" s="1"/>
  <c r="F4530" i="11"/>
  <c r="G4530" i="11" s="1"/>
  <c r="C4533" i="11" a="1"/>
  <c r="C4533" i="11" s="1"/>
  <c r="L4533" i="11" s="1"/>
  <c r="F4533" i="11"/>
  <c r="G4533" i="11" s="1"/>
  <c r="F4541" i="11"/>
  <c r="G4541" i="11" s="1"/>
  <c r="C4541" i="11" a="1"/>
  <c r="C4541" i="11" s="1"/>
  <c r="L4541" i="11" s="1"/>
  <c r="F4545" i="11"/>
  <c r="G4545" i="11" s="1"/>
  <c r="C4545" i="11" a="1"/>
  <c r="C4545" i="11" s="1"/>
  <c r="L4545" i="11" s="1"/>
  <c r="F4573" i="11"/>
  <c r="G4573" i="11" s="1"/>
  <c r="C4573" i="11" a="1"/>
  <c r="C4573" i="11" s="1"/>
  <c r="L4573" i="11" s="1"/>
  <c r="F4576" i="11"/>
  <c r="G4576" i="11" s="1"/>
  <c r="C4576" i="11" a="1"/>
  <c r="C4576" i="11" s="1"/>
  <c r="L4576" i="11" s="1"/>
  <c r="F4582" i="11"/>
  <c r="G4582" i="11" s="1"/>
  <c r="C4582" i="11" a="1"/>
  <c r="C4582" i="11" s="1"/>
  <c r="L4582" i="11" s="1"/>
  <c r="F4637" i="11"/>
  <c r="G4637" i="11" s="1"/>
  <c r="C4637" i="11" a="1"/>
  <c r="C4637" i="11" s="1"/>
  <c r="L4637" i="11" s="1"/>
  <c r="F4650" i="11"/>
  <c r="G4650" i="11" s="1"/>
  <c r="C4650" i="11" a="1"/>
  <c r="C4650" i="11" s="1"/>
  <c r="L4650" i="11" s="1"/>
  <c r="F4652" i="11"/>
  <c r="G4652" i="11" s="1"/>
  <c r="C4652" i="11" a="1"/>
  <c r="C4652" i="11" s="1"/>
  <c r="L4652" i="11" s="1"/>
  <c r="F4654" i="11"/>
  <c r="G4654" i="11" s="1"/>
  <c r="C4654" i="11" a="1"/>
  <c r="C4654" i="11" s="1"/>
  <c r="L4654" i="11" s="1"/>
  <c r="F4686" i="11"/>
  <c r="G4686" i="11" s="1"/>
  <c r="C4686" i="11" a="1"/>
  <c r="C4686" i="11" s="1"/>
  <c r="L4686" i="11" s="1"/>
  <c r="F4687" i="11"/>
  <c r="G4687" i="11" s="1"/>
  <c r="C4687" i="11" a="1"/>
  <c r="C4687" i="11" s="1"/>
  <c r="L4687" i="11" s="1"/>
  <c r="F4695" i="11"/>
  <c r="G4695" i="11" s="1"/>
  <c r="C4695" i="11" a="1"/>
  <c r="C4695" i="11" s="1"/>
  <c r="L4695" i="11" s="1"/>
  <c r="C4701" i="11" a="1"/>
  <c r="C4701" i="11" s="1"/>
  <c r="L4701" i="11" s="1"/>
  <c r="F4701" i="11"/>
  <c r="G4701" i="11" s="1"/>
  <c r="F4708" i="11"/>
  <c r="G4708" i="11" s="1"/>
  <c r="C4708" i="11" a="1"/>
  <c r="C4708" i="11" s="1"/>
  <c r="L4708" i="11" s="1"/>
  <c r="C4710" i="11" a="1"/>
  <c r="C4710" i="11" s="1"/>
  <c r="L4710" i="11" s="1"/>
  <c r="F4710" i="11"/>
  <c r="G4710" i="11" s="1"/>
  <c r="F4715" i="11"/>
  <c r="G4715" i="11" s="1"/>
  <c r="C4715" i="11" a="1"/>
  <c r="C4715" i="11" s="1"/>
  <c r="L4715" i="11" s="1"/>
  <c r="F4734" i="11"/>
  <c r="G4734" i="11" s="1"/>
  <c r="C4734" i="11" a="1"/>
  <c r="C4734" i="11" s="1"/>
  <c r="L4734" i="11" s="1"/>
  <c r="F4736" i="11"/>
  <c r="G4736" i="11" s="1"/>
  <c r="C4736" i="11" a="1"/>
  <c r="C4736" i="11" s="1"/>
  <c r="L4736" i="11" s="1"/>
  <c r="F4740" i="11"/>
  <c r="G4740" i="11" s="1"/>
  <c r="C4740" i="11" a="1"/>
  <c r="C4740" i="11" s="1"/>
  <c r="L4740" i="11" s="1"/>
  <c r="F4758" i="11"/>
  <c r="G4758" i="11" s="1"/>
  <c r="C4758" i="11" a="1"/>
  <c r="C4758" i="11" s="1"/>
  <c r="L4758" i="11" s="1"/>
  <c r="C4766" i="11" a="1"/>
  <c r="C4766" i="11" s="1"/>
  <c r="L4766" i="11" s="1"/>
  <c r="F4766" i="11"/>
  <c r="G4766" i="11" s="1"/>
  <c r="F4776" i="11"/>
  <c r="G4776" i="11" s="1"/>
  <c r="C4776" i="11" a="1"/>
  <c r="C4776" i="11" s="1"/>
  <c r="L4776" i="11" s="1"/>
  <c r="C4782" i="11" a="1"/>
  <c r="C4782" i="11" s="1"/>
  <c r="L4782" i="11" s="1"/>
  <c r="F4782" i="11"/>
  <c r="G4782" i="11" s="1"/>
  <c r="C4790" i="11" a="1"/>
  <c r="C4790" i="11" s="1"/>
  <c r="L4790" i="11" s="1"/>
  <c r="F4790" i="11"/>
  <c r="G4790" i="11" s="1"/>
  <c r="F4798" i="11"/>
  <c r="G4798" i="11" s="1"/>
  <c r="C4798" i="11" a="1"/>
  <c r="C4798" i="11" s="1"/>
  <c r="L4798" i="11" s="1"/>
  <c r="C4819" i="11" a="1"/>
  <c r="C4819" i="11" s="1"/>
  <c r="L4819" i="11" s="1"/>
  <c r="F4819" i="11"/>
  <c r="G4819" i="11" s="1"/>
  <c r="C4822" i="11" a="1"/>
  <c r="C4822" i="11" s="1"/>
  <c r="L4822" i="11" s="1"/>
  <c r="F4822" i="11"/>
  <c r="G4822" i="11" s="1"/>
  <c r="C4824" i="11" a="1"/>
  <c r="C4824" i="11" s="1"/>
  <c r="L4824" i="11" s="1"/>
  <c r="F4824" i="11"/>
  <c r="G4824" i="11" s="1"/>
  <c r="F4827" i="11"/>
  <c r="G4827" i="11" s="1"/>
  <c r="C4827" i="11" a="1"/>
  <c r="C4827" i="11" s="1"/>
  <c r="L4827" i="11" s="1"/>
  <c r="F4859" i="11"/>
  <c r="G4859" i="11" s="1"/>
  <c r="C4859" i="11" a="1"/>
  <c r="C4859" i="11" s="1"/>
  <c r="L4859" i="11" s="1"/>
  <c r="C4863" i="11" a="1"/>
  <c r="C4863" i="11" s="1"/>
  <c r="L4863" i="11" s="1"/>
  <c r="F4863" i="11"/>
  <c r="G4863" i="11" s="1"/>
  <c r="C4876" i="11" a="1"/>
  <c r="C4876" i="11" s="1"/>
  <c r="L4876" i="11" s="1"/>
  <c r="F4876" i="11"/>
  <c r="G4876" i="11" s="1"/>
  <c r="F4893" i="11"/>
  <c r="G4893" i="11" s="1"/>
  <c r="C4893" i="11" a="1"/>
  <c r="C4893" i="11" s="1"/>
  <c r="L4893" i="11" s="1"/>
  <c r="C4911" i="11" a="1"/>
  <c r="C4911" i="11" s="1"/>
  <c r="L4911" i="11" s="1"/>
  <c r="F4911" i="11"/>
  <c r="G4911" i="11" s="1"/>
  <c r="C4915" i="11" a="1"/>
  <c r="C4915" i="11" s="1"/>
  <c r="L4915" i="11" s="1"/>
  <c r="F4915" i="11"/>
  <c r="G4915" i="11" s="1"/>
  <c r="F4917" i="11"/>
  <c r="G4917" i="11" s="1"/>
  <c r="C4917" i="11" a="1"/>
  <c r="C4917" i="11" s="1"/>
  <c r="L4917" i="11" s="1"/>
  <c r="C4925" i="11" a="1"/>
  <c r="C4925" i="11" s="1"/>
  <c r="L4925" i="11" s="1"/>
  <c r="F4925" i="11"/>
  <c r="G4925" i="11" s="1"/>
  <c r="C4928" i="11" a="1"/>
  <c r="C4928" i="11" s="1"/>
  <c r="L4928" i="11" s="1"/>
  <c r="F4928" i="11"/>
  <c r="G4928" i="11" s="1"/>
  <c r="C4941" i="11" a="1"/>
  <c r="C4941" i="11" s="1"/>
  <c r="L4941" i="11" s="1"/>
  <c r="F4941" i="11"/>
  <c r="G4941" i="11" s="1"/>
  <c r="C4942" i="11" a="1"/>
  <c r="C4942" i="11" s="1"/>
  <c r="L4942" i="11" s="1"/>
  <c r="F4942" i="11"/>
  <c r="G4942" i="11" s="1"/>
  <c r="F4957" i="11"/>
  <c r="G4957" i="11" s="1"/>
  <c r="C4957" i="11" a="1"/>
  <c r="C4957" i="11" s="1"/>
  <c r="L4957" i="11" s="1"/>
  <c r="F4344" i="11"/>
  <c r="G4344" i="11" s="1"/>
  <c r="C4344" i="11" a="1"/>
  <c r="C4344" i="11" s="1"/>
  <c r="L4344" i="11" s="1"/>
  <c r="F4345" i="11"/>
  <c r="G4345" i="11" s="1"/>
  <c r="C4345" i="11" a="1"/>
  <c r="C4345" i="11" s="1"/>
  <c r="L4345" i="11" s="1"/>
  <c r="F4346" i="11"/>
  <c r="G4346" i="11" s="1"/>
  <c r="C4346" i="11" a="1"/>
  <c r="C4346" i="11" s="1"/>
  <c r="L4346" i="11" s="1"/>
  <c r="F4347" i="11"/>
  <c r="G4347" i="11" s="1"/>
  <c r="C4347" i="11" a="1"/>
  <c r="C4347" i="11" s="1"/>
  <c r="L4347" i="11" s="1"/>
  <c r="F4348" i="11"/>
  <c r="G4348" i="11" s="1"/>
  <c r="C4348" i="11" a="1"/>
  <c r="C4348" i="11" s="1"/>
  <c r="L4348" i="11" s="1"/>
  <c r="F4349" i="11"/>
  <c r="G4349" i="11" s="1"/>
  <c r="C4349" i="11" a="1"/>
  <c r="C4349" i="11" s="1"/>
  <c r="L4349" i="11" s="1"/>
  <c r="F4350" i="11"/>
  <c r="G4350" i="11" s="1"/>
  <c r="C4350" i="11" a="1"/>
  <c r="C4350" i="11" s="1"/>
  <c r="L4350" i="11" s="1"/>
  <c r="F4351" i="11"/>
  <c r="G4351" i="11" s="1"/>
  <c r="C4351" i="11" a="1"/>
  <c r="C4351" i="11" s="1"/>
  <c r="L4351" i="11" s="1"/>
  <c r="F4352" i="11"/>
  <c r="G4352" i="11" s="1"/>
  <c r="C4352" i="11" a="1"/>
  <c r="C4352" i="11" s="1"/>
  <c r="L4352" i="11" s="1"/>
  <c r="F4353" i="11"/>
  <c r="G4353" i="11" s="1"/>
  <c r="C4353" i="11" a="1"/>
  <c r="C4353" i="11" s="1"/>
  <c r="L4353" i="11" s="1"/>
  <c r="F4354" i="11"/>
  <c r="G4354" i="11" s="1"/>
  <c r="C4354" i="11" a="1"/>
  <c r="C4354" i="11" s="1"/>
  <c r="L4354" i="11" s="1"/>
  <c r="C4355" i="11" a="1"/>
  <c r="C4355" i="11" s="1"/>
  <c r="L4355" i="11" s="1"/>
  <c r="F4355" i="11"/>
  <c r="G4355" i="11" s="1"/>
  <c r="C4356" i="11" a="1"/>
  <c r="C4356" i="11" s="1"/>
  <c r="L4356" i="11" s="1"/>
  <c r="F4356" i="11"/>
  <c r="G4356" i="11" s="1"/>
  <c r="F4357" i="11"/>
  <c r="G4357" i="11" s="1"/>
  <c r="C4357" i="11" a="1"/>
  <c r="C4357" i="11" s="1"/>
  <c r="L4357" i="11" s="1"/>
  <c r="F4358" i="11"/>
  <c r="G4358" i="11" s="1"/>
  <c r="C4358" i="11" a="1"/>
  <c r="C4358" i="11" s="1"/>
  <c r="L4358" i="11" s="1"/>
  <c r="F4359" i="11"/>
  <c r="G4359" i="11" s="1"/>
  <c r="C4359" i="11" a="1"/>
  <c r="C4359" i="11" s="1"/>
  <c r="L4359" i="11" s="1"/>
  <c r="C4360" i="11" a="1"/>
  <c r="C4360" i="11" s="1"/>
  <c r="L4360" i="11" s="1"/>
  <c r="F4360" i="11"/>
  <c r="G4360" i="11" s="1"/>
  <c r="F4361" i="11"/>
  <c r="G4361" i="11" s="1"/>
  <c r="C4361" i="11" a="1"/>
  <c r="C4361" i="11" s="1"/>
  <c r="L4361" i="11" s="1"/>
  <c r="F4362" i="11"/>
  <c r="G4362" i="11" s="1"/>
  <c r="C4362" i="11" a="1"/>
  <c r="C4362" i="11" s="1"/>
  <c r="L4362" i="11" s="1"/>
  <c r="F4363" i="11"/>
  <c r="G4363" i="11" s="1"/>
  <c r="C4363" i="11" a="1"/>
  <c r="C4363" i="11" s="1"/>
  <c r="L4363" i="11" s="1"/>
  <c r="F4364" i="11"/>
  <c r="G4364" i="11" s="1"/>
  <c r="C4364" i="11" a="1"/>
  <c r="C4364" i="11" s="1"/>
  <c r="L4364" i="11" s="1"/>
  <c r="F4365" i="11"/>
  <c r="G4365" i="11" s="1"/>
  <c r="C4365" i="11" a="1"/>
  <c r="C4365" i="11" s="1"/>
  <c r="L4365" i="11" s="1"/>
  <c r="C4366" i="11" a="1"/>
  <c r="C4366" i="11" s="1"/>
  <c r="L4366" i="11" s="1"/>
  <c r="F4366" i="11"/>
  <c r="G4366" i="11" s="1"/>
  <c r="C4367" i="11" a="1"/>
  <c r="C4367" i="11" s="1"/>
  <c r="L4367" i="11" s="1"/>
  <c r="F4367" i="11"/>
  <c r="G4367" i="11" s="1"/>
  <c r="F4368" i="11"/>
  <c r="G4368" i="11" s="1"/>
  <c r="C4368" i="11" a="1"/>
  <c r="C4368" i="11" s="1"/>
  <c r="L4368" i="11" s="1"/>
  <c r="C4369" i="11" a="1"/>
  <c r="C4369" i="11" s="1"/>
  <c r="L4369" i="11" s="1"/>
  <c r="F4369" i="11"/>
  <c r="G4369" i="11" s="1"/>
  <c r="C4370" i="11" a="1"/>
  <c r="C4370" i="11" s="1"/>
  <c r="L4370" i="11" s="1"/>
  <c r="F4370" i="11"/>
  <c r="G4370" i="11" s="1"/>
  <c r="C4371" i="11" a="1"/>
  <c r="C4371" i="11" s="1"/>
  <c r="L4371" i="11" s="1"/>
  <c r="F4371" i="11"/>
  <c r="G4371" i="11" s="1"/>
  <c r="F4372" i="11"/>
  <c r="G4372" i="11" s="1"/>
  <c r="C4372" i="11" a="1"/>
  <c r="C4372" i="11" s="1"/>
  <c r="L4372" i="11" s="1"/>
  <c r="C4373" i="11" a="1"/>
  <c r="C4373" i="11" s="1"/>
  <c r="L4373" i="11" s="1"/>
  <c r="F4373" i="11"/>
  <c r="G4373" i="11" s="1"/>
  <c r="F4374" i="11"/>
  <c r="G4374" i="11" s="1"/>
  <c r="C4374" i="11" a="1"/>
  <c r="C4374" i="11" s="1"/>
  <c r="L4374" i="11" s="1"/>
  <c r="F4375" i="11"/>
  <c r="G4375" i="11" s="1"/>
  <c r="C4375" i="11" a="1"/>
  <c r="C4375" i="11" s="1"/>
  <c r="L4375" i="11" s="1"/>
  <c r="F4376" i="11"/>
  <c r="G4376" i="11" s="1"/>
  <c r="C4376" i="11" a="1"/>
  <c r="C4376" i="11" s="1"/>
  <c r="L4376" i="11" s="1"/>
  <c r="C4377" i="11" a="1"/>
  <c r="C4377" i="11" s="1"/>
  <c r="L4377" i="11" s="1"/>
  <c r="F4377" i="11"/>
  <c r="G4377" i="11" s="1"/>
  <c r="C4378" i="11" a="1"/>
  <c r="C4378" i="11" s="1"/>
  <c r="L4378" i="11" s="1"/>
  <c r="F4378" i="11"/>
  <c r="G4378" i="11" s="1"/>
  <c r="F4379" i="11"/>
  <c r="G4379" i="11" s="1"/>
  <c r="C4379" i="11" a="1"/>
  <c r="C4379" i="11" s="1"/>
  <c r="L4379" i="11" s="1"/>
  <c r="C4380" i="11" a="1"/>
  <c r="C4380" i="11" s="1"/>
  <c r="L4380" i="11" s="1"/>
  <c r="F4380" i="11"/>
  <c r="G4380" i="11" s="1"/>
  <c r="C4381" i="11" a="1"/>
  <c r="C4381" i="11" s="1"/>
  <c r="L4381" i="11" s="1"/>
  <c r="F4381" i="11"/>
  <c r="G4381" i="11" s="1"/>
  <c r="C4382" i="11" a="1"/>
  <c r="C4382" i="11" s="1"/>
  <c r="L4382" i="11" s="1"/>
  <c r="F4382" i="11"/>
  <c r="G4382" i="11" s="1"/>
  <c r="C4383" i="11" a="1"/>
  <c r="C4383" i="11" s="1"/>
  <c r="L4383" i="11" s="1"/>
  <c r="F4383" i="11"/>
  <c r="G4383" i="11" s="1"/>
  <c r="F4384" i="11"/>
  <c r="G4384" i="11" s="1"/>
  <c r="C4384" i="11" a="1"/>
  <c r="C4384" i="11" s="1"/>
  <c r="L4384" i="11" s="1"/>
  <c r="F4385" i="11"/>
  <c r="G4385" i="11" s="1"/>
  <c r="C4385" i="11" a="1"/>
  <c r="C4385" i="11" s="1"/>
  <c r="L4385" i="11" s="1"/>
  <c r="F4386" i="11"/>
  <c r="G4386" i="11" s="1"/>
  <c r="C4386" i="11" a="1"/>
  <c r="C4386" i="11" s="1"/>
  <c r="L4386" i="11" s="1"/>
  <c r="F4387" i="11"/>
  <c r="G4387" i="11" s="1"/>
  <c r="C4387" i="11" a="1"/>
  <c r="C4387" i="11" s="1"/>
  <c r="L4387" i="11" s="1"/>
  <c r="F4388" i="11"/>
  <c r="G4388" i="11" s="1"/>
  <c r="C4388" i="11" a="1"/>
  <c r="C4388" i="11" s="1"/>
  <c r="L4388" i="11" s="1"/>
  <c r="F4389" i="11"/>
  <c r="G4389" i="11" s="1"/>
  <c r="C4389" i="11" a="1"/>
  <c r="C4389" i="11" s="1"/>
  <c r="L4389" i="11" s="1"/>
  <c r="F4390" i="11"/>
  <c r="G4390" i="11" s="1"/>
  <c r="C4390" i="11" a="1"/>
  <c r="C4390" i="11" s="1"/>
  <c r="L4390" i="11" s="1"/>
  <c r="F4391" i="11"/>
  <c r="G4391" i="11" s="1"/>
  <c r="C4391" i="11" a="1"/>
  <c r="C4391" i="11" s="1"/>
  <c r="L4391" i="11" s="1"/>
  <c r="F4392" i="11"/>
  <c r="G4392" i="11" s="1"/>
  <c r="C4392" i="11" a="1"/>
  <c r="C4392" i="11" s="1"/>
  <c r="L4392" i="11" s="1"/>
  <c r="F4393" i="11"/>
  <c r="G4393" i="11" s="1"/>
  <c r="C4393" i="11" a="1"/>
  <c r="C4393" i="11" s="1"/>
  <c r="L4393" i="11" s="1"/>
  <c r="F4394" i="11"/>
  <c r="G4394" i="11" s="1"/>
  <c r="C4394" i="11" a="1"/>
  <c r="C4394" i="11" s="1"/>
  <c r="L4394" i="11" s="1"/>
  <c r="F4395" i="11"/>
  <c r="G4395" i="11" s="1"/>
  <c r="C4395" i="11" a="1"/>
  <c r="C4395" i="11" s="1"/>
  <c r="L4395" i="11" s="1"/>
  <c r="C4396" i="11" a="1"/>
  <c r="C4396" i="11" s="1"/>
  <c r="L4396" i="11" s="1"/>
  <c r="F4396" i="11"/>
  <c r="G4396" i="11" s="1"/>
  <c r="F4397" i="11"/>
  <c r="G4397" i="11" s="1"/>
  <c r="C4397" i="11" a="1"/>
  <c r="C4397" i="11" s="1"/>
  <c r="L4397" i="11" s="1"/>
  <c r="C4398" i="11" a="1"/>
  <c r="C4398" i="11" s="1"/>
  <c r="L4398" i="11" s="1"/>
  <c r="F4398" i="11"/>
  <c r="G4398" i="11" s="1"/>
  <c r="C4399" i="11" a="1"/>
  <c r="C4399" i="11" s="1"/>
  <c r="L4399" i="11" s="1"/>
  <c r="F4399" i="11"/>
  <c r="G4399" i="11" s="1"/>
  <c r="C4400" i="11" a="1"/>
  <c r="C4400" i="11" s="1"/>
  <c r="L4400" i="11" s="1"/>
  <c r="F4400" i="11"/>
  <c r="G4400" i="11" s="1"/>
  <c r="C4401" i="11" a="1"/>
  <c r="C4401" i="11" s="1"/>
  <c r="L4401" i="11" s="1"/>
  <c r="F4401" i="11"/>
  <c r="G4401" i="11" s="1"/>
  <c r="C4402" i="11" a="1"/>
  <c r="C4402" i="11" s="1"/>
  <c r="L4402" i="11" s="1"/>
  <c r="F4402" i="11"/>
  <c r="G4402" i="11" s="1"/>
  <c r="C4403" i="11" a="1"/>
  <c r="C4403" i="11" s="1"/>
  <c r="L4403" i="11" s="1"/>
  <c r="F4403" i="11"/>
  <c r="G4403" i="11" s="1"/>
  <c r="F4404" i="11"/>
  <c r="G4404" i="11" s="1"/>
  <c r="C4404" i="11" a="1"/>
  <c r="C4404" i="11" s="1"/>
  <c r="L4404" i="11" s="1"/>
  <c r="F4405" i="11"/>
  <c r="G4405" i="11" s="1"/>
  <c r="C4405" i="11" a="1"/>
  <c r="C4405" i="11" s="1"/>
  <c r="L4405" i="11" s="1"/>
  <c r="F4406" i="11"/>
  <c r="G4406" i="11" s="1"/>
  <c r="C4406" i="11" a="1"/>
  <c r="C4406" i="11" s="1"/>
  <c r="L4406" i="11" s="1"/>
  <c r="F4407" i="11"/>
  <c r="G4407" i="11" s="1"/>
  <c r="C4407" i="11" a="1"/>
  <c r="C4407" i="11" s="1"/>
  <c r="L4407" i="11" s="1"/>
  <c r="F4408" i="11"/>
  <c r="G4408" i="11" s="1"/>
  <c r="C4408" i="11" a="1"/>
  <c r="C4408" i="11" s="1"/>
  <c r="L4408" i="11" s="1"/>
  <c r="F4409" i="11"/>
  <c r="G4409" i="11" s="1"/>
  <c r="C4409" i="11" a="1"/>
  <c r="C4409" i="11" s="1"/>
  <c r="L4409" i="11" s="1"/>
  <c r="F4410" i="11"/>
  <c r="G4410" i="11" s="1"/>
  <c r="C4410" i="11" a="1"/>
  <c r="C4410" i="11" s="1"/>
  <c r="L4410" i="11" s="1"/>
  <c r="F4411" i="11"/>
  <c r="G4411" i="11" s="1"/>
  <c r="C4411" i="11" a="1"/>
  <c r="C4411" i="11" s="1"/>
  <c r="L4411" i="11" s="1"/>
  <c r="F4412" i="11"/>
  <c r="G4412" i="11" s="1"/>
  <c r="C4412" i="11" a="1"/>
  <c r="C4412" i="11" s="1"/>
  <c r="L4412" i="11" s="1"/>
  <c r="F4413" i="11"/>
  <c r="G4413" i="11" s="1"/>
  <c r="C4413" i="11" a="1"/>
  <c r="C4413" i="11" s="1"/>
  <c r="L4413" i="11" s="1"/>
  <c r="F4414" i="11"/>
  <c r="G4414" i="11" s="1"/>
  <c r="C4414" i="11" a="1"/>
  <c r="C4414" i="11" s="1"/>
  <c r="L4414" i="11" s="1"/>
  <c r="F4415" i="11"/>
  <c r="G4415" i="11" s="1"/>
  <c r="C4415" i="11" a="1"/>
  <c r="C4415" i="11" s="1"/>
  <c r="L4415" i="11" s="1"/>
  <c r="F4416" i="11"/>
  <c r="G4416" i="11" s="1"/>
  <c r="C4416" i="11" a="1"/>
  <c r="C4416" i="11" s="1"/>
  <c r="L4416" i="11" s="1"/>
  <c r="F4417" i="11"/>
  <c r="G4417" i="11" s="1"/>
  <c r="C4417" i="11" a="1"/>
  <c r="C4417" i="11" s="1"/>
  <c r="L4417" i="11" s="1"/>
  <c r="F4418" i="11"/>
  <c r="G4418" i="11" s="1"/>
  <c r="C4418" i="11" a="1"/>
  <c r="C4418" i="11" s="1"/>
  <c r="L4418" i="11" s="1"/>
  <c r="F4419" i="11"/>
  <c r="G4419" i="11" s="1"/>
  <c r="C4419" i="11" a="1"/>
  <c r="C4419" i="11" s="1"/>
  <c r="L4419" i="11" s="1"/>
  <c r="F4420" i="11"/>
  <c r="G4420" i="11" s="1"/>
  <c r="C4420" i="11" a="1"/>
  <c r="C4420" i="11" s="1"/>
  <c r="L4420" i="11" s="1"/>
  <c r="F4421" i="11"/>
  <c r="G4421" i="11" s="1"/>
  <c r="C4421" i="11" a="1"/>
  <c r="C4421" i="11" s="1"/>
  <c r="L4421" i="11" s="1"/>
  <c r="F4422" i="11"/>
  <c r="G4422" i="11" s="1"/>
  <c r="C4422" i="11" a="1"/>
  <c r="C4422" i="11" s="1"/>
  <c r="L4422" i="11" s="1"/>
  <c r="F4423" i="11"/>
  <c r="G4423" i="11" s="1"/>
  <c r="C4423" i="11" a="1"/>
  <c r="C4423" i="11" s="1"/>
  <c r="L4423" i="11" s="1"/>
  <c r="F4424" i="11"/>
  <c r="G4424" i="11" s="1"/>
  <c r="C4424" i="11" a="1"/>
  <c r="C4424" i="11" s="1"/>
  <c r="L4424" i="11" s="1"/>
  <c r="F4425" i="11"/>
  <c r="G4425" i="11" s="1"/>
  <c r="C4425" i="11" a="1"/>
  <c r="C4425" i="11" s="1"/>
  <c r="L4425" i="11" s="1"/>
  <c r="F4426" i="11"/>
  <c r="G4426" i="11" s="1"/>
  <c r="C4426" i="11" a="1"/>
  <c r="C4426" i="11" s="1"/>
  <c r="L4426" i="11" s="1"/>
  <c r="F4427" i="11"/>
  <c r="G4427" i="11" s="1"/>
  <c r="C4427" i="11" a="1"/>
  <c r="C4427" i="11" s="1"/>
  <c r="L4427" i="11" s="1"/>
  <c r="F4428" i="11"/>
  <c r="G4428" i="11" s="1"/>
  <c r="C4428" i="11" a="1"/>
  <c r="C4428" i="11" s="1"/>
  <c r="L4428" i="11" s="1"/>
  <c r="F4429" i="11"/>
  <c r="G4429" i="11" s="1"/>
  <c r="C4429" i="11" a="1"/>
  <c r="C4429" i="11" s="1"/>
  <c r="L4429" i="11" s="1"/>
  <c r="F4430" i="11"/>
  <c r="G4430" i="11" s="1"/>
  <c r="C4430" i="11" a="1"/>
  <c r="C4430" i="11" s="1"/>
  <c r="L4430" i="11" s="1"/>
  <c r="F4431" i="11"/>
  <c r="G4431" i="11" s="1"/>
  <c r="C4431" i="11" a="1"/>
  <c r="C4431" i="11" s="1"/>
  <c r="L4431" i="11" s="1"/>
  <c r="F4432" i="11"/>
  <c r="G4432" i="11" s="1"/>
  <c r="C4432" i="11" a="1"/>
  <c r="C4432" i="11" s="1"/>
  <c r="L4432" i="11" s="1"/>
  <c r="F4433" i="11"/>
  <c r="G4433" i="11" s="1"/>
  <c r="C4433" i="11" a="1"/>
  <c r="C4433" i="11" s="1"/>
  <c r="L4433" i="11" s="1"/>
  <c r="F4434" i="11"/>
  <c r="G4434" i="11" s="1"/>
  <c r="C4434" i="11" a="1"/>
  <c r="C4434" i="11" s="1"/>
  <c r="L4434" i="11" s="1"/>
  <c r="F4435" i="11"/>
  <c r="G4435" i="11" s="1"/>
  <c r="C4435" i="11" a="1"/>
  <c r="C4435" i="11" s="1"/>
  <c r="L4435" i="11" s="1"/>
  <c r="F4436" i="11"/>
  <c r="G4436" i="11" s="1"/>
  <c r="C4436" i="11" a="1"/>
  <c r="C4436" i="11" s="1"/>
  <c r="L4436" i="11" s="1"/>
  <c r="F4437" i="11"/>
  <c r="G4437" i="11" s="1"/>
  <c r="C4437" i="11" a="1"/>
  <c r="C4437" i="11" s="1"/>
  <c r="L4437" i="11" s="1"/>
  <c r="F4438" i="11"/>
  <c r="G4438" i="11" s="1"/>
  <c r="C4438" i="11" a="1"/>
  <c r="C4438" i="11" s="1"/>
  <c r="L4438" i="11" s="1"/>
  <c r="F4439" i="11"/>
  <c r="G4439" i="11" s="1"/>
  <c r="C4439" i="11" a="1"/>
  <c r="C4439" i="11" s="1"/>
  <c r="L4439" i="11" s="1"/>
  <c r="F4440" i="11"/>
  <c r="G4440" i="11" s="1"/>
  <c r="C4440" i="11" a="1"/>
  <c r="C4440" i="11" s="1"/>
  <c r="L4440" i="11" s="1"/>
  <c r="F4441" i="11"/>
  <c r="G4441" i="11" s="1"/>
  <c r="C4441" i="11" a="1"/>
  <c r="C4441" i="11" s="1"/>
  <c r="L4441" i="11" s="1"/>
  <c r="F4442" i="11"/>
  <c r="G4442" i="11" s="1"/>
  <c r="C4442" i="11" a="1"/>
  <c r="C4442" i="11" s="1"/>
  <c r="L4442" i="11" s="1"/>
  <c r="F4443" i="11"/>
  <c r="G4443" i="11" s="1"/>
  <c r="C4443" i="11" a="1"/>
  <c r="C4443" i="11" s="1"/>
  <c r="L4443" i="11" s="1"/>
  <c r="F4444" i="11"/>
  <c r="G4444" i="11" s="1"/>
  <c r="C4444" i="11" a="1"/>
  <c r="C4444" i="11" s="1"/>
  <c r="L4444" i="11" s="1"/>
  <c r="F4445" i="11"/>
  <c r="G4445" i="11" s="1"/>
  <c r="C4445" i="11" a="1"/>
  <c r="C4445" i="11" s="1"/>
  <c r="L4445" i="11" s="1"/>
  <c r="F4446" i="11"/>
  <c r="G4446" i="11" s="1"/>
  <c r="C4446" i="11" a="1"/>
  <c r="C4446" i="11" s="1"/>
  <c r="L4446" i="11" s="1"/>
  <c r="F4447" i="11"/>
  <c r="G4447" i="11" s="1"/>
  <c r="C4447" i="11" a="1"/>
  <c r="C4447" i="11" s="1"/>
  <c r="L4447" i="11" s="1"/>
  <c r="F4448" i="11"/>
  <c r="G4448" i="11" s="1"/>
  <c r="C4448" i="11" a="1"/>
  <c r="C4448" i="11" s="1"/>
  <c r="L4448" i="11" s="1"/>
  <c r="F4449" i="11"/>
  <c r="G4449" i="11" s="1"/>
  <c r="C4449" i="11" a="1"/>
  <c r="C4449" i="11" s="1"/>
  <c r="L4449" i="11" s="1"/>
  <c r="F4450" i="11"/>
  <c r="G4450" i="11" s="1"/>
  <c r="C4450" i="11" a="1"/>
  <c r="C4450" i="11" s="1"/>
  <c r="L4450" i="11" s="1"/>
  <c r="C4451" i="11" a="1"/>
  <c r="C4451" i="11" s="1"/>
  <c r="L4451" i="11" s="1"/>
  <c r="F4451" i="11"/>
  <c r="G4451" i="11" s="1"/>
  <c r="C4452" i="11" a="1"/>
  <c r="C4452" i="11" s="1"/>
  <c r="L4452" i="11" s="1"/>
  <c r="F4452" i="11"/>
  <c r="G4452" i="11" s="1"/>
  <c r="F4453" i="11"/>
  <c r="G4453" i="11" s="1"/>
  <c r="C4453" i="11" a="1"/>
  <c r="C4453" i="11" s="1"/>
  <c r="L4453" i="11" s="1"/>
  <c r="F4454" i="11"/>
  <c r="G4454" i="11" s="1"/>
  <c r="C4454" i="11" a="1"/>
  <c r="C4454" i="11" s="1"/>
  <c r="L4454" i="11" s="1"/>
  <c r="F4455" i="11"/>
  <c r="G4455" i="11" s="1"/>
  <c r="C4455" i="11" a="1"/>
  <c r="C4455" i="11" s="1"/>
  <c r="L4455" i="11" s="1"/>
  <c r="F4456" i="11"/>
  <c r="G4456" i="11" s="1"/>
  <c r="C4456" i="11" a="1"/>
  <c r="C4456" i="11" s="1"/>
  <c r="L4456" i="11" s="1"/>
  <c r="C4457" i="11" a="1"/>
  <c r="C4457" i="11" s="1"/>
  <c r="L4457" i="11" s="1"/>
  <c r="F4457" i="11"/>
  <c r="G4457" i="11" s="1"/>
  <c r="F4458" i="11"/>
  <c r="G4458" i="11" s="1"/>
  <c r="C4458" i="11" a="1"/>
  <c r="C4458" i="11" s="1"/>
  <c r="L4458" i="11" s="1"/>
  <c r="F4459" i="11"/>
  <c r="G4459" i="11" s="1"/>
  <c r="C4459" i="11" a="1"/>
  <c r="C4459" i="11" s="1"/>
  <c r="L4459" i="11" s="1"/>
  <c r="C4460" i="11" a="1"/>
  <c r="C4460" i="11" s="1"/>
  <c r="L4460" i="11" s="1"/>
  <c r="F4460" i="11"/>
  <c r="G4460" i="11" s="1"/>
  <c r="C4461" i="11" a="1"/>
  <c r="C4461" i="11" s="1"/>
  <c r="L4461" i="11" s="1"/>
  <c r="F4461" i="11"/>
  <c r="G4461" i="11" s="1"/>
  <c r="C4462" i="11" a="1"/>
  <c r="C4462" i="11" s="1"/>
  <c r="L4462" i="11" s="1"/>
  <c r="F4462" i="11"/>
  <c r="G4462" i="11" s="1"/>
  <c r="C4463" i="11" a="1"/>
  <c r="C4463" i="11" s="1"/>
  <c r="L4463" i="11" s="1"/>
  <c r="F4463" i="11"/>
  <c r="G4463" i="11" s="1"/>
  <c r="C4464" i="11" a="1"/>
  <c r="C4464" i="11" s="1"/>
  <c r="L4464" i="11" s="1"/>
  <c r="F4464" i="11"/>
  <c r="G4464" i="11" s="1"/>
  <c r="C4465" i="11" a="1"/>
  <c r="C4465" i="11" s="1"/>
  <c r="L4465" i="11" s="1"/>
  <c r="F4465" i="11"/>
  <c r="G4465" i="11" s="1"/>
  <c r="F4466" i="11"/>
  <c r="G4466" i="11" s="1"/>
  <c r="C4466" i="11" a="1"/>
  <c r="C4466" i="11" s="1"/>
  <c r="L4466" i="11" s="1"/>
  <c r="F4467" i="11"/>
  <c r="G4467" i="11" s="1"/>
  <c r="C4467" i="11" a="1"/>
  <c r="C4467" i="11" s="1"/>
  <c r="L4467" i="11" s="1"/>
  <c r="F4468" i="11"/>
  <c r="G4468" i="11" s="1"/>
  <c r="C4468" i="11" a="1"/>
  <c r="C4468" i="11" s="1"/>
  <c r="L4468" i="11" s="1"/>
  <c r="F4469" i="11"/>
  <c r="G4469" i="11" s="1"/>
  <c r="C4469" i="11" a="1"/>
  <c r="C4469" i="11" s="1"/>
  <c r="L4469" i="11" s="1"/>
  <c r="F4470" i="11"/>
  <c r="G4470" i="11" s="1"/>
  <c r="C4470" i="11" a="1"/>
  <c r="C4470" i="11" s="1"/>
  <c r="L4470" i="11" s="1"/>
  <c r="F4471" i="11"/>
  <c r="G4471" i="11" s="1"/>
  <c r="C4471" i="11" a="1"/>
  <c r="C4471" i="11" s="1"/>
  <c r="L4471" i="11" s="1"/>
  <c r="C4472" i="11" a="1"/>
  <c r="C4472" i="11" s="1"/>
  <c r="L4472" i="11" s="1"/>
  <c r="F4472" i="11"/>
  <c r="G4472" i="11" s="1"/>
  <c r="F4473" i="11"/>
  <c r="G4473" i="11" s="1"/>
  <c r="C4473" i="11" a="1"/>
  <c r="C4473" i="11" s="1"/>
  <c r="L4473" i="11" s="1"/>
  <c r="F4474" i="11"/>
  <c r="G4474" i="11" s="1"/>
  <c r="C4474" i="11" a="1"/>
  <c r="C4474" i="11" s="1"/>
  <c r="L4474" i="11" s="1"/>
  <c r="F4475" i="11"/>
  <c r="G4475" i="11" s="1"/>
  <c r="C4475" i="11" a="1"/>
  <c r="C4475" i="11" s="1"/>
  <c r="L4475" i="11" s="1"/>
  <c r="F4476" i="11"/>
  <c r="G4476" i="11" s="1"/>
  <c r="C4476" i="11" a="1"/>
  <c r="C4476" i="11" s="1"/>
  <c r="L4476" i="11" s="1"/>
  <c r="F3898" i="11"/>
  <c r="G3898" i="11" s="1"/>
  <c r="C3898" i="11" a="1"/>
  <c r="C3898" i="11" s="1"/>
  <c r="L3898" i="11" s="1"/>
  <c r="F3956" i="11"/>
  <c r="G3956" i="11" s="1"/>
  <c r="C3956" i="11" a="1"/>
  <c r="C3956" i="11" s="1"/>
  <c r="L3956" i="11" s="1"/>
  <c r="F3971" i="11"/>
  <c r="G3971" i="11" s="1"/>
  <c r="C3971" i="11" a="1"/>
  <c r="C3971" i="11" s="1"/>
  <c r="L3971" i="11" s="1"/>
  <c r="F3982" i="11"/>
  <c r="G3982" i="11" s="1"/>
  <c r="C3982" i="11" a="1"/>
  <c r="C3982" i="11" s="1"/>
  <c r="L3982" i="11" s="1"/>
  <c r="C3983" i="11" a="1"/>
  <c r="C3983" i="11" s="1"/>
  <c r="L3983" i="11" s="1"/>
  <c r="F3983" i="11"/>
  <c r="G3983" i="11" s="1"/>
  <c r="C4017" i="11" a="1"/>
  <c r="C4017" i="11" s="1"/>
  <c r="L4017" i="11" s="1"/>
  <c r="F4017" i="11"/>
  <c r="G4017" i="11" s="1"/>
  <c r="F4024" i="11"/>
  <c r="G4024" i="11" s="1"/>
  <c r="C4024" i="11" a="1"/>
  <c r="C4024" i="11" s="1"/>
  <c r="L4024" i="11" s="1"/>
  <c r="F4065" i="11"/>
  <c r="G4065" i="11" s="1"/>
  <c r="C4065" i="11" a="1"/>
  <c r="C4065" i="11" s="1"/>
  <c r="L4065" i="11" s="1"/>
  <c r="F4076" i="11"/>
  <c r="G4076" i="11" s="1"/>
  <c r="C4076" i="11" a="1"/>
  <c r="C4076" i="11" s="1"/>
  <c r="L4076" i="11" s="1"/>
  <c r="C4085" i="11" a="1"/>
  <c r="C4085" i="11" s="1"/>
  <c r="L4085" i="11" s="1"/>
  <c r="F4085" i="11"/>
  <c r="G4085" i="11" s="1"/>
  <c r="C4088" i="11" a="1"/>
  <c r="C4088" i="11" s="1"/>
  <c r="L4088" i="11" s="1"/>
  <c r="F4088" i="11"/>
  <c r="G4088" i="11" s="1"/>
  <c r="F4228" i="11"/>
  <c r="G4228" i="11" s="1"/>
  <c r="C4228" i="11" a="1"/>
  <c r="C4228" i="11" s="1"/>
  <c r="L4228" i="11" s="1"/>
  <c r="C4235" i="11" a="1"/>
  <c r="C4235" i="11" s="1"/>
  <c r="L4235" i="11" s="1"/>
  <c r="F4235" i="11"/>
  <c r="G4235" i="11" s="1"/>
  <c r="C4266" i="11" a="1"/>
  <c r="C4266" i="11" s="1"/>
  <c r="L4266" i="11" s="1"/>
  <c r="F4266" i="11"/>
  <c r="G4266" i="11" s="1"/>
  <c r="C4275" i="11" a="1"/>
  <c r="C4275" i="11" s="1"/>
  <c r="L4275" i="11" s="1"/>
  <c r="F4275" i="11"/>
  <c r="G4275" i="11" s="1"/>
  <c r="C4277" i="11" a="1"/>
  <c r="C4277" i="11" s="1"/>
  <c r="L4277" i="11" s="1"/>
  <c r="F4277" i="11"/>
  <c r="G4277" i="11" s="1"/>
  <c r="F4286" i="11"/>
  <c r="G4286" i="11" s="1"/>
  <c r="C4286" i="11" a="1"/>
  <c r="C4286" i="11" s="1"/>
  <c r="L4286" i="11" s="1"/>
  <c r="C4288" i="11" a="1"/>
  <c r="C4288" i="11" s="1"/>
  <c r="L4288" i="11" s="1"/>
  <c r="F4288" i="11"/>
  <c r="G4288" i="11" s="1"/>
  <c r="C4298" i="11" a="1"/>
  <c r="C4298" i="11" s="1"/>
  <c r="L4298" i="11" s="1"/>
  <c r="F4298" i="11"/>
  <c r="G4298" i="11" s="1"/>
  <c r="F4304" i="11"/>
  <c r="G4304" i="11" s="1"/>
  <c r="C4304" i="11" a="1"/>
  <c r="C4304" i="11" s="1"/>
  <c r="L4304" i="11" s="1"/>
  <c r="C4307" i="11" a="1"/>
  <c r="C4307" i="11" s="1"/>
  <c r="L4307" i="11" s="1"/>
  <c r="F4307" i="11"/>
  <c r="G4307" i="11" s="1"/>
  <c r="C4329" i="11" a="1"/>
  <c r="C4329" i="11" s="1"/>
  <c r="L4329" i="11" s="1"/>
  <c r="F4329" i="11"/>
  <c r="G4329" i="11" s="1"/>
  <c r="C4343" i="11" a="1"/>
  <c r="C4343" i="11" s="1"/>
  <c r="L4343" i="11" s="1"/>
  <c r="F4343" i="11"/>
  <c r="G4343" i="11" s="1"/>
  <c r="C23" i="11" a="1"/>
  <c r="C23" i="11" s="1"/>
  <c r="L23" i="11" s="1"/>
  <c r="F23" i="11"/>
  <c r="G23" i="11" s="1"/>
  <c r="C38" i="11" a="1"/>
  <c r="C38" i="11" s="1"/>
  <c r="L38" i="11" s="1"/>
  <c r="F38" i="11"/>
  <c r="G38" i="11" s="1"/>
  <c r="F146" i="11"/>
  <c r="G146" i="11" s="1"/>
  <c r="C146" i="11" a="1"/>
  <c r="C146" i="11" s="1"/>
  <c r="L146" i="11" s="1"/>
  <c r="F301" i="11"/>
  <c r="G301" i="11" s="1"/>
  <c r="C301" i="11" a="1"/>
  <c r="C301" i="11" s="1"/>
  <c r="L301" i="11" s="1"/>
  <c r="C361" i="11" a="1"/>
  <c r="C361" i="11" s="1"/>
  <c r="L361" i="11" s="1"/>
  <c r="F361" i="11"/>
  <c r="G361" i="11" s="1"/>
  <c r="R3" i="11" a="1"/>
  <c r="R3" i="11" s="1"/>
  <c r="O3" i="11" a="1"/>
  <c r="O3" i="11" s="1"/>
  <c r="Q3" i="11" a="1"/>
  <c r="Q3" i="11" s="1"/>
  <c r="P3" i="11" a="1"/>
  <c r="P3" i="11" s="1"/>
  <c r="N3" i="11" a="1"/>
  <c r="N3" i="11" s="1"/>
  <c r="U8" i="11" s="1"/>
  <c r="C3" i="11" a="1"/>
  <c r="C3" i="11" s="1"/>
  <c r="L3" i="11" s="1"/>
  <c r="F3" i="11"/>
  <c r="G3" i="11" s="1"/>
  <c r="Y6" i="11" l="1"/>
  <c r="Y7" i="11"/>
  <c r="Y8" i="11"/>
  <c r="V6" i="11"/>
  <c r="V7" i="11"/>
  <c r="V8" i="11"/>
  <c r="X6" i="11"/>
  <c r="X7" i="11"/>
  <c r="X8" i="11"/>
  <c r="W6" i="11"/>
  <c r="W7" i="11"/>
  <c r="W8" i="11"/>
  <c r="U6" i="11"/>
  <c r="U7" i="11"/>
  <c r="U12" i="11" a="1"/>
  <c r="U12" i="11" s="1"/>
  <c r="U11" i="11"/>
  <c r="U14" i="11" a="1"/>
  <c r="U14" i="11" s="1"/>
  <c r="U13" i="11" a="1"/>
  <c r="U13" i="11" s="1"/>
  <c r="U15" i="11" l="1"/>
  <c r="V11" i="11" l="1"/>
  <c r="V12" i="11"/>
  <c r="V14" i="11"/>
  <c r="V15" i="11"/>
  <c r="V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Dougherty</author>
  </authors>
  <commentList>
    <comment ref="D2" authorId="0" shapeId="0" xr:uid="{9F8E6046-AAE8-48FA-941F-5694ACD81FA8}">
      <text>
        <r>
          <rPr>
            <b/>
            <sz val="9"/>
            <color indexed="81"/>
            <rFont val="Tahoma"/>
            <charset val="1"/>
          </rPr>
          <t>Sean Dougherty:</t>
        </r>
        <r>
          <rPr>
            <sz val="9"/>
            <color indexed="81"/>
            <rFont val="Tahoma"/>
            <charset val="1"/>
          </rPr>
          <t xml:space="preserve">
Leave blank until you have the date they return.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<sst xmlns="http://schemas.openxmlformats.org/spreadsheetml/2006/main" count="413" uniqueCount="150">
  <si>
    <t>First Name</t>
  </si>
  <si>
    <t>Last Name</t>
  </si>
  <si>
    <t>Start Date</t>
  </si>
  <si>
    <t>White</t>
  </si>
  <si>
    <t>Stripes</t>
  </si>
  <si>
    <t>Blue</t>
  </si>
  <si>
    <t>Purple</t>
  </si>
  <si>
    <t>Brown</t>
  </si>
  <si>
    <t>Black</t>
  </si>
  <si>
    <t>Grey</t>
  </si>
  <si>
    <t>Yellow</t>
  </si>
  <si>
    <t>Orange</t>
  </si>
  <si>
    <t>Green</t>
  </si>
  <si>
    <t>Absolute Rank</t>
  </si>
  <si>
    <t>Student</t>
  </si>
  <si>
    <t>Current Rank</t>
  </si>
  <si>
    <t>Full Name</t>
  </si>
  <si>
    <t>Type</t>
  </si>
  <si>
    <t>Rank</t>
  </si>
  <si>
    <t>Adult</t>
  </si>
  <si>
    <t>Kid</t>
  </si>
  <si>
    <t>Has First Name</t>
  </si>
  <si>
    <t>Has Last Name</t>
  </si>
  <si>
    <t>Has Start Date</t>
  </si>
  <si>
    <t>Has Rank</t>
  </si>
  <si>
    <t>Unique Full Name</t>
  </si>
  <si>
    <t>Row Status</t>
  </si>
  <si>
    <t>In Use</t>
  </si>
  <si>
    <t>Belt</t>
  </si>
  <si>
    <t>All Ranks</t>
  </si>
  <si>
    <t>Target Ranks</t>
  </si>
  <si>
    <t>End Date</t>
  </si>
  <si>
    <t>Adjusted End Date</t>
  </si>
  <si>
    <t>Row</t>
  </si>
  <si>
    <t>Current Abs Rank</t>
  </si>
  <si>
    <t>Name</t>
  </si>
  <si>
    <t>Purple 1</t>
  </si>
  <si>
    <t>Check Promo</t>
  </si>
  <si>
    <t>Promo Abs Rank</t>
  </si>
  <si>
    <t>Already Inactive</t>
  </si>
  <si>
    <t>Currently Inactive</t>
  </si>
  <si>
    <t>Student Started On</t>
  </si>
  <si>
    <t>Has Name</t>
  </si>
  <si>
    <t>Months per Rank</t>
  </si>
  <si>
    <t>Promo Date</t>
  </si>
  <si>
    <t>Has Promo Date</t>
  </si>
  <si>
    <t>Has Promote To</t>
  </si>
  <si>
    <t>Promote To</t>
  </si>
  <si>
    <t>Months Since Last Promo</t>
  </si>
  <si>
    <t>Current Rank Received On</t>
  </si>
  <si>
    <t>Promo Rank End Date</t>
  </si>
  <si>
    <t>Previous Promo Row</t>
  </si>
  <si>
    <t>Next Promo Row</t>
  </si>
  <si>
    <t>Starting Rank End Date</t>
  </si>
  <si>
    <t>Add Student and Promotions Merged</t>
  </si>
  <si>
    <t>From Add Student</t>
  </si>
  <si>
    <t>Belt Color</t>
  </si>
  <si>
    <t>Starting Rank</t>
  </si>
  <si>
    <t>From Promotions Log</t>
  </si>
  <si>
    <t>Inactive On</t>
  </si>
  <si>
    <t>Inactive Until</t>
  </si>
  <si>
    <t>Inactive Since</t>
  </si>
  <si>
    <t>Active At Promo</t>
  </si>
  <si>
    <t>Status</t>
  </si>
  <si>
    <t>Last Promo On</t>
  </si>
  <si>
    <t>Key</t>
  </si>
  <si>
    <t>Current Key</t>
  </si>
  <si>
    <t>Promo Key</t>
  </si>
  <si>
    <t>Days Inactive</t>
  </si>
  <si>
    <t>Rank When Made Inactive</t>
  </si>
  <si>
    <t>Total Years Inactive</t>
  </si>
  <si>
    <t>Total Years Active</t>
  </si>
  <si>
    <t>Months At Rank</t>
  </si>
  <si>
    <t>Shortest Time At Belt</t>
  </si>
  <si>
    <t>Longest Time At Belt</t>
  </si>
  <si>
    <t>Months Inactive</t>
  </si>
  <si>
    <t>Average Time At Belt</t>
  </si>
  <si>
    <t>Blue 3</t>
  </si>
  <si>
    <t>Belt Size</t>
  </si>
  <si>
    <t>All Belt Sizes</t>
  </si>
  <si>
    <t>C0</t>
  </si>
  <si>
    <t>C00</t>
  </si>
  <si>
    <t>C1</t>
  </si>
  <si>
    <t>C2</t>
  </si>
  <si>
    <t>C3</t>
  </si>
  <si>
    <t>C4</t>
  </si>
  <si>
    <t>A0</t>
  </si>
  <si>
    <t>A1</t>
  </si>
  <si>
    <t>A2</t>
  </si>
  <si>
    <t>A3</t>
  </si>
  <si>
    <t>A4</t>
  </si>
  <si>
    <t>A5</t>
  </si>
  <si>
    <t>A6</t>
  </si>
  <si>
    <t>Target Belt Sizes</t>
  </si>
  <si>
    <t>W0</t>
  </si>
  <si>
    <t>W1</t>
  </si>
  <si>
    <t>W2</t>
  </si>
  <si>
    <t>W3</t>
  </si>
  <si>
    <t>W4</t>
  </si>
  <si>
    <t>X0</t>
  </si>
  <si>
    <t>X1</t>
  </si>
  <si>
    <t>X2</t>
  </si>
  <si>
    <t>X3</t>
  </si>
  <si>
    <t>X4</t>
  </si>
  <si>
    <t>B0</t>
  </si>
  <si>
    <t>B1</t>
  </si>
  <si>
    <t>B2</t>
  </si>
  <si>
    <t>B3</t>
  </si>
  <si>
    <t>B4</t>
  </si>
  <si>
    <t>Has Size</t>
  </si>
  <si>
    <t>Total</t>
  </si>
  <si>
    <t>Count</t>
  </si>
  <si>
    <t>Inactive up to 4 Months</t>
  </si>
  <si>
    <t>Active</t>
  </si>
  <si>
    <t>Percent</t>
  </si>
  <si>
    <t>Inactive for 4 to 12 Months</t>
  </si>
  <si>
    <t>Inactive for more than 12 Months</t>
  </si>
  <si>
    <t>Current Belt</t>
  </si>
  <si>
    <t>Notes (optional)</t>
  </si>
  <si>
    <t>*** END OF BUFFER***</t>
  </si>
  <si>
    <t>Statistics</t>
  </si>
  <si>
    <t>How to use</t>
  </si>
  <si>
    <t>Only change cells whose column headers look like</t>
  </si>
  <si>
    <t>This</t>
  </si>
  <si>
    <t>Do NOT modify the contents/formulas of the cells whose column headers look like</t>
  </si>
  <si>
    <t xml:space="preserve">Input students to the Students tab.  </t>
  </si>
  <si>
    <t>Once in the Students tab, a student can be promoted in the Promotions tab.</t>
  </si>
  <si>
    <t xml:space="preserve">If a student leaves the club, they can be made inactive using the Inactives tab. This makes using the Summary tab easier since you can filter out Inactive Students. </t>
  </si>
  <si>
    <t>Set the student type:</t>
  </si>
  <si>
    <t>Steps</t>
  </si>
  <si>
    <t>Do not change once set! If you coach both Kids and Adults, you will need to maintain two spreadsheets - one for each type.</t>
  </si>
  <si>
    <t>Note:</t>
  </si>
  <si>
    <t>Alice</t>
  </si>
  <si>
    <t>Bob</t>
  </si>
  <si>
    <t>Charlie</t>
  </si>
  <si>
    <t>XXXXX</t>
  </si>
  <si>
    <t>YYYYYY</t>
  </si>
  <si>
    <t>ZZZZZZ</t>
  </si>
  <si>
    <t>White 2</t>
  </si>
  <si>
    <t>Blue 2</t>
  </si>
  <si>
    <t>YYYYYY, Bob</t>
  </si>
  <si>
    <t>XXXXX, Alice</t>
  </si>
  <si>
    <t>ZZZZZZ, Charlie</t>
  </si>
  <si>
    <t>Brown 1</t>
  </si>
  <si>
    <t>BJJ Promotions Tracker</t>
  </si>
  <si>
    <t>Author:</t>
  </si>
  <si>
    <t>Sean Dougherty</t>
  </si>
  <si>
    <t>Version:</t>
  </si>
  <si>
    <t>1.0.0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</si>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</sst>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9" fontId="5" fillId="0" borderId="0" applyFont="0" applyFill="0" applyBorder="0" applyAlignment="0" applyProtection="0"/>
    <xf numFmtId="0" fontId="5" fillId="4" borderId="0" applyNumberFormat="0" applyBorder="0" applyAlignment="0" applyProtection="0"/>
    <xf numFmtId="0" fontId="7" fillId="5" borderId="0" applyNumberFormat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4" fillId="0" borderId="0" xfId="0" applyFont="1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0" fontId="4" fillId="3" borderId="0" xfId="0" applyFont="1" applyFill="1"/>
    <xf numFmtId="0" fontId="1" fillId="3" borderId="0" xfId="0" applyFont="1" applyFill="1"/>
    <xf numFmtId="0" fontId="0" fillId="3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7" fillId="5" borderId="0" xfId="4"/>
    <xf numFmtId="0" fontId="5" fillId="0" borderId="3" xfId="3" applyFill="1" applyBorder="1"/>
    <xf numFmtId="0" fontId="5" fillId="0" borderId="0" xfId="3" applyFill="1"/>
    <xf numFmtId="14" fontId="5" fillId="0" borderId="0" xfId="3" applyNumberFormat="1" applyFill="1"/>
    <xf numFmtId="165" fontId="5" fillId="0" borderId="0" xfId="3" applyNumberFormat="1" applyFill="1"/>
    <xf numFmtId="164" fontId="5" fillId="0" borderId="0" xfId="3" applyNumberFormat="1" applyFill="1"/>
    <xf numFmtId="0" fontId="0" fillId="6" borderId="0" xfId="0" applyFill="1"/>
    <xf numFmtId="0" fontId="3" fillId="6" borderId="0" xfId="0" applyFont="1" applyFill="1"/>
    <xf numFmtId="0" fontId="10" fillId="0" borderId="0" xfId="0" applyFont="1"/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4" fontId="4" fillId="0" borderId="8" xfId="0" applyNumberFormat="1" applyFont="1" applyBorder="1"/>
    <xf numFmtId="0" fontId="4" fillId="0" borderId="9" xfId="0" applyFont="1" applyBorder="1" applyAlignment="1">
      <alignment horizontal="right"/>
    </xf>
    <xf numFmtId="164" fontId="4" fillId="0" borderId="10" xfId="0" applyNumberFormat="1" applyFont="1" applyBorder="1"/>
    <xf numFmtId="164" fontId="4" fillId="0" borderId="11" xfId="0" applyNumberFormat="1" applyFont="1" applyBorder="1"/>
    <xf numFmtId="9" fontId="4" fillId="0" borderId="8" xfId="2" applyFont="1" applyBorder="1"/>
    <xf numFmtId="0" fontId="10" fillId="0" borderId="9" xfId="0" applyFont="1" applyBorder="1" applyAlignment="1">
      <alignment horizontal="right"/>
    </xf>
    <xf numFmtId="0" fontId="10" fillId="0" borderId="10" xfId="0" applyFont="1" applyBorder="1"/>
    <xf numFmtId="9" fontId="10" fillId="0" borderId="11" xfId="2" applyFont="1" applyBorder="1"/>
    <xf numFmtId="0" fontId="7" fillId="7" borderId="0" xfId="4" applyFill="1" applyAlignment="1">
      <alignment wrapText="1"/>
    </xf>
    <xf numFmtId="0" fontId="7" fillId="7" borderId="0" xfId="4" applyFill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8" xfId="0" applyNumberFormat="1" applyBorder="1"/>
    <xf numFmtId="164" fontId="4" fillId="0" borderId="0" xfId="0" applyNumberFormat="1" applyFont="1"/>
    <xf numFmtId="0" fontId="3" fillId="7" borderId="0" xfId="0" applyFont="1" applyFill="1"/>
    <xf numFmtId="0" fontId="2" fillId="2" borderId="1" xfId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/>
    <xf numFmtId="0" fontId="0" fillId="0" borderId="0" xfId="0" applyFill="1"/>
    <xf numFmtId="0" fontId="0" fillId="0" borderId="0" xfId="0" applyFill="1" applyProtection="1">
      <protection locked="0"/>
    </xf>
    <xf numFmtId="14" fontId="0" fillId="0" borderId="0" xfId="0" applyNumberFormat="1" applyFill="1" applyProtection="1">
      <protection locked="0"/>
    </xf>
    <xf numFmtId="0" fontId="0" fillId="0" borderId="0" xfId="0" applyNumberFormat="1" applyFill="1"/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right"/>
    </xf>
  </cellXfs>
  <cellStyles count="5">
    <cellStyle name="20% - Accent4" xfId="3" builtinId="42"/>
    <cellStyle name="Accent5" xfId="4" builtinId="45"/>
    <cellStyle name="Input" xfId="1" builtinId="20"/>
    <cellStyle name="Normal" xfId="0" builtinId="0"/>
    <cellStyle name="Percent" xfId="2" builtinId="5"/>
  </cellStyles>
  <dxfs count="63">
    <dxf>
      <font>
        <color rgb="FF00B050"/>
      </font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00B050"/>
      </font>
    </dxf>
    <dxf>
      <font>
        <b/>
        <i val="0"/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protection locked="0" hidden="0"/>
    </dxf>
    <dxf>
      <numFmt numFmtId="19" formatCode="m/d/yyyy"/>
    </dxf>
    <dxf>
      <protection locked="0" hidden="0"/>
    </dxf>
    <dxf>
      <protection locked="0" hidden="0"/>
    </dxf>
    <dxf>
      <numFmt numFmtId="0" formatCode="General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protection locked="0" hidden="0"/>
    </dxf>
    <dxf>
      <numFmt numFmtId="164" formatCode="0.0"/>
    </dxf>
    <dxf>
      <numFmt numFmtId="19" formatCode="m/d/yyyy"/>
    </dxf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protection locked="0" hidden="0"/>
    </dxf>
    <dxf>
      <protection locked="0" hidden="0"/>
    </dxf>
    <dxf>
      <numFmt numFmtId="19" formatCode="m/d/yyyy"/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756930-3109-453A-9438-9DA829A0EEB4}" name="Students" displayName="Students" ref="A2:P5" totalsRowShown="0" headerRowDxfId="62" dataCellStyle="Normal">
  <autoFilter ref="A2:P5" xr:uid="{08756930-3109-453A-9438-9DA829A0EEB4}"/>
  <tableColumns count="16">
    <tableColumn id="1" xr3:uid="{A1A68E54-6883-43E7-ADFF-E83C8480F2D6}" name="First Name" dataDxfId="61" dataCellStyle="Normal"/>
    <tableColumn id="2" xr3:uid="{9EC6C62A-9340-4464-9C2F-FD1B94A36086}" name="Last Name" dataDxfId="60" dataCellStyle="Normal"/>
    <tableColumn id="3" xr3:uid="{01314DB1-3C23-4AD6-9EF2-C22BCE119F78}" name="Start Date" dataDxfId="59" dataCellStyle="Normal"/>
    <tableColumn id="4" xr3:uid="{05BD8F10-9D58-4D66-9DC9-6212637CE281}" name="Starting Rank" dataDxfId="58" dataCellStyle="Normal"/>
    <tableColumn id="16" xr3:uid="{EB4DFCBD-2AF7-4186-901B-EF9CA62CC9C9}" name="Belt Size" dataDxfId="57"/>
    <tableColumn id="6" xr3:uid="{DD58A2B3-E1E0-47D0-B55E-954A48375392}" name="Has First Name" dataDxfId="56" dataCellStyle="Normal">
      <calculatedColumnFormula>LEN(Students[[#This Row],[First Name]])&gt;0</calculatedColumnFormula>
    </tableColumn>
    <tableColumn id="7" xr3:uid="{AAF344ED-19E1-436E-A7B3-4B4F737B2649}" name="Has Last Name" dataDxfId="55" dataCellStyle="Normal">
      <calculatedColumnFormula>LEN(Students[[#This Row],[Last Name]])&gt;0</calculatedColumnFormula>
    </tableColumn>
    <tableColumn id="8" xr3:uid="{2C213C2B-5A49-47F0-A60D-E7B8953F138A}" name="Has Start Date" dataDxfId="54" dataCellStyle="Normal">
      <calculatedColumnFormula>Students[[#This Row],[Start Date]]&gt;0</calculatedColumnFormula>
    </tableColumn>
    <tableColumn id="9" xr3:uid="{676A08E8-D21B-40F6-8570-F46C6A06098F}" name="Has Rank" dataDxfId="53" dataCellStyle="Normal">
      <calculatedColumnFormula>LEN(Students[[#This Row],[Starting Rank]])&gt;0</calculatedColumnFormula>
    </tableColumn>
    <tableColumn id="17" xr3:uid="{AB18C70C-DE2A-492A-88EF-3040AF4CEF40}" name="Has Size" dataDxfId="52">
      <calculatedColumnFormula>LEN(Students[[#This Row],[Belt Size]])&gt;0</calculatedColumnFormula>
    </tableColumn>
    <tableColumn id="10" xr3:uid="{C406A610-C987-4342-AAC8-770B06A7A0DE}" name="In Use" dataDxfId="51" dataCellStyle="Normal">
      <calculatedColumnFormula>OR(Students[[#This Row],[Has First Name]:[Has Size]])</calculatedColumnFormula>
    </tableColumn>
    <tableColumn id="11" xr3:uid="{07862507-E261-4B41-8B66-0A28C3216F0E}" name="Full Name" dataCellStyle="Normal">
      <calculatedColumnFormula>IF(K3,B3&amp;", "&amp;A3,"")</calculatedColumnFormula>
    </tableColumn>
    <tableColumn id="12" xr3:uid="{7C3B54D1-8485-4D5F-9059-4CA8594C7ECC}" name="Unique Full Name" dataCellStyle="Normal">
      <calculatedColumnFormula>COUNTIF($L$3:$L$5,L3)=1</calculatedColumnFormula>
    </tableColumn>
    <tableColumn id="14" xr3:uid="{8E14A323-477C-4C34-BE15-D05B51A40E5D}" name="Key" dataDxfId="50">
      <calculatedColumnFormula>Students[[#This Row],[Full Name]]&amp;": "&amp;Students[[#This Row],[Starting Rank]]</calculatedColumnFormula>
    </tableColumn>
    <tableColumn id="5" xr3:uid="{ECA3F8C5-CCDD-4E4F-9D38-35212B54207C}" name="Starting Rank End Date" dataDxfId="49">
      <calculatedColumnFormula>IFERROR(_xlfn.XLOOKUP(Students[[#This Row],[Key]],Promotions[Current Key],Promotions[Promo Date])-1,DATE(9999,12,31))</calculatedColumnFormula>
    </tableColumn>
    <tableColumn id="13" xr3:uid="{6386CD2C-AAF4-4CF1-8F58-FD9BA567A8EA}" name="Row Status" dataDxfId="48" dataCellStyle="Normal">
      <calculatedColumnFormula array="1">_xlfn.IFS(
NOT(Students[[#This Row],[In Use]]), "OK",
NOT(Students[[#This Row],[Unique Full Name]]), "Error: Duplicate name",
NOT(AND(Students[[#This Row],[Has First Name]:[Has Size]])),"Error: Missing input(s)",
TRUE, "OK"
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D7756-A75F-4B9F-8A77-463EE2D3AEE6}" name="Promotions" displayName="Promotions" ref="A2:W4" totalsRowShown="0" headerRowDxfId="47">
  <autoFilter ref="A2:W4" xr:uid="{D5BD7756-A75F-4B9F-8A77-463EE2D3AEE6}"/>
  <tableColumns count="23">
    <tableColumn id="1" xr3:uid="{1685F636-DFE5-49A9-B5B8-EC9409586544}" name="Promo Date" dataDxfId="46"/>
    <tableColumn id="2" xr3:uid="{33F3CECA-CF1F-4D07-8362-0AFA97192E69}" name="Student" dataDxfId="45"/>
    <tableColumn id="3" xr3:uid="{7DFED083-D42E-42EA-AA3B-1E2D981AA37C}" name="Current Rank" dataDxfId="44">
      <calculatedColumnFormula>IF(Promotions[[#This Row],[Previous Promo Row]]=0,_xlfn.XLOOKUP(Promotions[[#This Row],[Student]],Students[Full Name],Students[Starting Rank]),_xlfn.XLOOKUP(Promotions[[#This Row],[Previous Promo Row]],Promotions[Row],Promotions[Promote To]))</calculatedColumnFormula>
    </tableColumn>
    <tableColumn id="20" xr3:uid="{06175652-1948-44CE-98C8-0AB0603F6055}" name="Belt Size" dataDxfId="43">
      <calculatedColumnFormula>_xlfn.XLOOKUP(Promotions[[#This Row],[Student]],Students[Full Name],Students[Belt Size])</calculatedColumnFormula>
    </tableColumn>
    <tableColumn id="4" xr3:uid="{2C9436E4-6B47-4BA9-A881-C712DF848900}" name="Current Rank Received On" dataDxfId="42">
      <calculatedColumnFormula>IF(Promotions[[#This Row],[Previous Promo Row]]=0,_xlfn.XLOOKUP(Promotions[[#This Row],[Student]],Students[Full Name],Students[Start Date]),_xlfn.XLOOKUP(Promotions[[#This Row],[Previous Promo Row]],Promotions[Row],Promotions[Promo Date]))</calculatedColumnFormula>
    </tableColumn>
    <tableColumn id="5" xr3:uid="{74960419-9A08-4A81-9503-014BC4C66B3F}" name="Months Since Last Promo" dataDxfId="41">
      <calculatedColumnFormula>(Promotions[[#This Row],[Promo Date]]-Promotions[[#This Row],[Current Rank Received On]])/30.5</calculatedColumnFormula>
    </tableColumn>
    <tableColumn id="6" xr3:uid="{6F4238FA-8891-40DF-96E2-80A29FAF7806}" name="Promote To" dataDxfId="40"/>
    <tableColumn id="14" xr3:uid="{C300F09A-52F5-4157-B97B-30DFCB7540B4}" name="Has Promo Date" dataDxfId="39">
      <calculatedColumnFormula>Promotions[[#This Row],[Promo Date]]&gt;0</calculatedColumnFormula>
    </tableColumn>
    <tableColumn id="15" xr3:uid="{99383D44-64C4-4BBF-8ABB-B01FCEE2FA14}" name="Has Name" dataDxfId="38">
      <calculatedColumnFormula>LEN(Promotions[[#This Row],[Student]])&gt;0</calculatedColumnFormula>
    </tableColumn>
    <tableColumn id="16" xr3:uid="{6E318756-BEBA-458E-B401-5DBEBB228646}" name="Has Promote To" dataDxfId="37">
      <calculatedColumnFormula>LEN(Promotions[[#This Row],[Promote To]])&gt;0</calculatedColumnFormula>
    </tableColumn>
    <tableColumn id="17" xr3:uid="{04985CF1-D260-4A36-996C-C8D0BD39F4A1}" name="In Use" dataDxfId="36">
      <calculatedColumnFormula>OR(Promotions[[#This Row],[Has Promo Date]:[Has Promote To]])</calculatedColumnFormula>
    </tableColumn>
    <tableColumn id="23" xr3:uid="{737DE15F-C685-45DB-A2B0-0D65DAB5AFDA}" name="Active At Promo">
      <calculatedColumnFormula array="1">SUMPRODUCT(
(Inactives[Student]=Promotions[[#This Row],[Student]])*
(Inactives[Inactive On]&lt;=Promotions[[#This Row],[Promo Date]])*
(Promotions[[#This Row],[Promo Date]]&lt;=Inactives[Adjusted End Date])
)=0</calculatedColumnFormula>
    </tableColumn>
    <tableColumn id="7" xr3:uid="{434EAAA7-4417-409B-B9DB-8B255679A5AE}" name="Row" dataDxfId="35">
      <calculatedColumnFormula>ROW()-1</calculatedColumnFormula>
    </tableColumn>
    <tableColumn id="22" xr3:uid="{538A442C-2D9F-48A3-9083-27ADCA7E167B}" name="Previous Promo Row">
      <calculatedColumnFormula array="1">IFERROR(MAX(_xlfn._xlws.FILTER(Promotions[Row],(Promotions[Promo Date]&lt;Promotions[[#This Row],[Promo Date]])*(Promotions[Student]=Promotions[[#This Row],[Student]]))),0)</calculatedColumnFormula>
    </tableColumn>
    <tableColumn id="24" xr3:uid="{E688FF9E-6D6A-4326-8E87-01EE33ABF236}" name="Next Promo Row" dataDxfId="34">
      <calculatedColumnFormula array="1">IFERROR(MIN(_xlfn._xlws.FILTER(Promotions[Row],(Promotions[Promo Date]&gt;Promotions[[#This Row],[Promo Date]])*(Promotions[Student]=Promotions[[#This Row],[Student]]))),0)</calculatedColumnFormula>
    </tableColumn>
    <tableColumn id="11" xr3:uid="{CAF75CCB-934B-458F-9877-BE88BA96BB0C}" name="Current Key" dataDxfId="33">
      <calculatedColumnFormula>Promotions[[#This Row],[Student]]&amp;": "&amp;Promotions[[#This Row],[Current Rank]]</calculatedColumnFormula>
    </tableColumn>
    <tableColumn id="8" xr3:uid="{082F8CAC-79B7-4B84-A78B-AFF5FFE5B051}" name="Promo Key" dataDxfId="32">
      <calculatedColumnFormula>Promotions[[#This Row],[Student]]&amp;": "&amp;Promotions[[#This Row],[Promote To]]</calculatedColumnFormula>
    </tableColumn>
    <tableColumn id="18" xr3:uid="{64D05005-B737-44EA-A558-323F81E65C15}" name="Promo Rank End Date" dataDxfId="31">
      <calculatedColumnFormula>IFERROR(_xlfn.XLOOKUP(Promotions[[#This Row],[Next Promo Row]],Promotions[Row],Promotions[Promo Date])-1,DATE(9999,12,31))</calculatedColumnFormula>
    </tableColumn>
    <tableColumn id="9" xr3:uid="{8BB7048C-2D95-47B3-B00D-DFB25E46F356}" name="Current Abs Rank" dataDxfId="30">
      <calculatedColumnFormula array="1">_xlfn.XLOOKUP(Promotions[[#This Row],[Current Rank]],all_ranks,all_abs_ranks)</calculatedColumnFormula>
    </tableColumn>
    <tableColumn id="10" xr3:uid="{AD1E66FC-B5B6-44C3-A4CF-0658211613B4}" name="Promo Abs Rank" dataDxfId="29">
      <calculatedColumnFormula array="1">_xlfn.XLOOKUP(Promotions[[#This Row],[Promote To]],all_ranks,all_abs_ranks,666)</calculatedColumnFormula>
    </tableColumn>
    <tableColumn id="13" xr3:uid="{1F9E9FF5-4F1D-478D-95D2-EF45870DAD2C}" name="Months per Rank" dataDxfId="28">
      <calculatedColumnFormula>Promotions[[#This Row],[Months Since Last Promo]]/(Promotions[[#This Row],[Promo Abs Rank]]-Promotions[[#This Row],[Current Abs Rank]])</calculatedColumnFormula>
    </tableColumn>
    <tableColumn id="19" xr3:uid="{D84C1386-659E-4B66-AF57-01ABCCA42166}" name="Check Promo" dataDxfId="27">
      <calculatedColumnFormula>Promotions[[#This Row],[Promo Abs Rank]]&gt;Promotions[[#This Row],[Current Abs Rank]]</calculatedColumnFormula>
    </tableColumn>
    <tableColumn id="12" xr3:uid="{9E4B8194-45BB-4B35-9B7E-EE4C87CDC344}" name="Row Status" dataDxfId="26">
      <calculatedColumnFormula array="1">_xlfn.IFS(
NOT(Promotions[[#This Row],[In Use]]), "OK",
NOT(AND(Promotions[[#This Row],[Has Promo Date]:[Has Promote To]])), "Error: Missing input(s)",
NOT(Promotions[[#This Row],[Active At Promo]]), "Error: Student is currently inactive",
NOT(Promotions[[#This Row],[Check Promo]]), "Error: Promotion rank is less than current rank",
TRUE, "OK"
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53452-BDDF-41E4-B57E-F2D4D81DB99F}" name="Inactives" displayName="Inactives" ref="A2:O4" totalsRowShown="0">
  <autoFilter ref="A2:O4" xr:uid="{CB653452-BDDF-41E4-B57E-F2D4D81DB99F}"/>
  <tableColumns count="15">
    <tableColumn id="1" xr3:uid="{8810F3AA-C947-4904-9E32-B281B236B9AC}" name="Student" dataDxfId="25"/>
    <tableColumn id="2" xr3:uid="{52CF5FD3-A175-4C54-B294-05C462C66CD5}" name="Inactive On" dataDxfId="24"/>
    <tableColumn id="8" xr3:uid="{58E0247F-E32F-4919-9658-4E86107500EF}" name="Rank When Made Inactive" dataDxfId="23">
      <calculatedColumnFormula array="1">_xlfn._xlws.FILTER(merged_ranks,
(merged_names=Inactives[[#This Row],[Student]])*
(merged_start_dates&lt;=Inactives[[#This Row],[Inactive On]])*
(Inactives[[#This Row],[Inactive On]]&lt;=merged_end_dates)
)</calculatedColumnFormula>
    </tableColumn>
    <tableColumn id="3" xr3:uid="{F899C235-4E29-4200-8B6F-2DEABCC8717D}" name="Inactive Until" dataDxfId="22"/>
    <tableColumn id="14" xr3:uid="{7DFA7363-B1F0-469C-82B4-DFAFC2AC207C}" name="Notes (optional)" dataDxfId="21"/>
    <tableColumn id="11" xr3:uid="{72805D35-4A09-4F61-BDF3-01D9FF334477}" name="Has Name" dataDxfId="20">
      <calculatedColumnFormula>LEN(Inactives[[#This Row],[Student]])&gt;0</calculatedColumnFormula>
    </tableColumn>
    <tableColumn id="9" xr3:uid="{1B19DE50-8BD3-4276-A609-90FBA4D72CA0}" name="Has Start Date" dataDxfId="19">
      <calculatedColumnFormula>Inactives[[#This Row],[Inactive On]]&gt;0</calculatedColumnFormula>
    </tableColumn>
    <tableColumn id="10" xr3:uid="{77D9348B-43FB-4DDB-BD17-544FF8654EA4}" name="In Use" dataDxfId="18">
      <calculatedColumnFormula>OR(Inactives[[#This Row],[Has Name]:[Has Start Date]])</calculatedColumnFormula>
    </tableColumn>
    <tableColumn id="13" xr3:uid="{133A64C2-9051-4B20-AB6A-C10E57E1F864}" name="Student Started On" dataDxfId="17">
      <calculatedColumnFormula>_xlfn.XLOOKUP(Inactives[[#This Row],[Student]],Students[Full Name],Students[Start Date])</calculatedColumnFormula>
    </tableColumn>
    <tableColumn id="15" xr3:uid="{B4350C84-E325-468C-8138-CBEB34D4C212}" name="Key" dataDxfId="16">
      <calculatedColumnFormula>Inactives[[#This Row],[Student]]&amp;": "&amp;Inactives[[#This Row],[Rank When Made Inactive]]</calculatedColumnFormula>
    </tableColumn>
    <tableColumn id="4" xr3:uid="{F750C664-06DD-463A-BAED-740402404477}" name="Days Inactive" dataDxfId="15">
      <calculatedColumnFormula>IF(Inactives[[#This Row],[Inactive Until]]=0,TODAY(),Inactives[[#This Row],[Inactive Until]])-Inactives[[#This Row],[Inactive On]]</calculatedColumnFormula>
    </tableColumn>
    <tableColumn id="12" xr3:uid="{A8E9766B-9229-44AC-90C5-5590B0A1350A}" name="Adjusted End Date" dataDxfId="14">
      <calculatedColumnFormula>IF(Inactives[[#This Row],[Inactive Until]]&gt;0,Inactives[[#This Row],[Inactive Until]],DATE(9999,12,31))</calculatedColumnFormula>
    </tableColumn>
    <tableColumn id="7" xr3:uid="{0696E9E6-78B9-4CAA-B54A-35EC8C3BFF4F}" name="Currently Inactive" dataDxfId="13">
      <calculatedColumnFormula>AND(Inactives[[#This Row],[Has Start Date]],Inactives[[#This Row],[Adjusted End Date]]=DATE(9999,12,31))</calculatedColumnFormula>
    </tableColumn>
    <tableColumn id="5" xr3:uid="{C5A27198-8998-4F1C-9989-24B5353CF6E6}" name="Already Inactive" dataDxfId="12">
      <calculatedColumnFormula>COUNTIFS(Inactives[Student],Inactives[[#This Row],[Student]],Inactives[Currently Inactive],TRUE)&gt;1</calculatedColumnFormula>
    </tableColumn>
    <tableColumn id="6" xr3:uid="{2003B935-007D-40AE-8717-BC16DB5003BF}" name="Row Status" dataDxfId="11">
      <calculatedColumnFormula array="1">_xlfn.IFS(
NOT(Inactives[[#This Row],[In Use]]), "OK",
NOT(AND(Inactives[[#This Row],[Has Name]:[Has Start Date]])),"Error: Missing input(s)",
Inactives[[#This Row],[Already Inactive]], "Error: Student already inactive",
TRUE, "OK"
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1AF3-E679-4F7C-BABA-A1AE23A29E7A}">
  <sheetPr>
    <tabColor theme="0"/>
  </sheetPr>
  <dimension ref="A1:I14"/>
  <sheetViews>
    <sheetView tabSelected="1" workbookViewId="0">
      <selection activeCell="B24" sqref="B24"/>
    </sheetView>
  </sheetViews>
  <sheetFormatPr defaultRowHeight="15" x14ac:dyDescent="0.25"/>
  <cols>
    <col min="1" max="1" width="10.85546875" customWidth="1"/>
    <col min="2" max="2" width="23.42578125" customWidth="1"/>
  </cols>
  <sheetData>
    <row r="1" spans="1:9" ht="23.25" x14ac:dyDescent="0.35">
      <c r="A1" s="54" t="s">
        <v>144</v>
      </c>
    </row>
    <row r="2" spans="1:9" x14ac:dyDescent="0.25">
      <c r="A2" t="s">
        <v>145</v>
      </c>
      <c r="B2" t="s">
        <v>146</v>
      </c>
    </row>
    <row r="3" spans="1:9" x14ac:dyDescent="0.25">
      <c r="A3" t="s">
        <v>147</v>
      </c>
      <c r="B3" t="s">
        <v>148</v>
      </c>
    </row>
    <row r="4" spans="1:9" x14ac:dyDescent="0.25">
      <c r="A4" t="s">
        <v>149</v>
      </c>
      <c r="B4" s="3">
        <v>46158</v>
      </c>
    </row>
    <row r="6" spans="1:9" ht="18.75" x14ac:dyDescent="0.3">
      <c r="A6" s="55" t="s">
        <v>121</v>
      </c>
    </row>
    <row r="7" spans="1:9" x14ac:dyDescent="0.25">
      <c r="A7" s="43" t="s">
        <v>131</v>
      </c>
      <c r="B7" s="42"/>
      <c r="C7" s="42"/>
      <c r="D7" s="42"/>
      <c r="E7" s="42"/>
      <c r="F7" s="42"/>
      <c r="G7" s="42"/>
      <c r="H7" s="43" t="s">
        <v>122</v>
      </c>
      <c r="I7" s="40" t="s">
        <v>123</v>
      </c>
    </row>
    <row r="8" spans="1:9" x14ac:dyDescent="0.25">
      <c r="B8" s="42"/>
      <c r="C8" s="42"/>
      <c r="D8" s="42"/>
      <c r="E8" s="42"/>
      <c r="F8" s="42"/>
      <c r="G8" s="42"/>
      <c r="H8" s="43" t="s">
        <v>124</v>
      </c>
      <c r="I8" s="1" t="s">
        <v>123</v>
      </c>
    </row>
    <row r="10" spans="1:9" x14ac:dyDescent="0.25">
      <c r="A10" s="56" t="s">
        <v>129</v>
      </c>
    </row>
    <row r="11" spans="1:9" x14ac:dyDescent="0.25">
      <c r="A11" s="1">
        <v>1</v>
      </c>
      <c r="B11" s="11" t="s">
        <v>128</v>
      </c>
      <c r="C11" s="41" t="s">
        <v>19</v>
      </c>
      <c r="D11" s="44" t="s">
        <v>130</v>
      </c>
    </row>
    <row r="12" spans="1:9" x14ac:dyDescent="0.25">
      <c r="A12" s="1">
        <v>2</v>
      </c>
      <c r="B12" t="s">
        <v>125</v>
      </c>
    </row>
    <row r="13" spans="1:9" x14ac:dyDescent="0.25">
      <c r="A13" s="1">
        <v>3</v>
      </c>
      <c r="B13" t="s">
        <v>126</v>
      </c>
    </row>
    <row r="14" spans="1:9" x14ac:dyDescent="0.25">
      <c r="A14" s="1">
        <v>4</v>
      </c>
      <c r="B14" t="s">
        <v>127</v>
      </c>
    </row>
  </sheetData>
  <dataValidations count="1">
    <dataValidation type="list" allowBlank="1" showInputMessage="1" showErrorMessage="1" sqref="C11" xr:uid="{C7D48518-78D0-4EFF-A3F7-A6FAA7EE0C98}">
      <formula1>"Kid, Adult"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5"/>
  <sheetViews>
    <sheetView workbookViewId="0">
      <selection activeCell="D15" sqref="D15"/>
    </sheetView>
  </sheetViews>
  <sheetFormatPr defaultRowHeight="15" x14ac:dyDescent="0.25"/>
  <cols>
    <col min="1" max="1" width="13.42578125" style="36" customWidth="1"/>
    <col min="2" max="2" width="15.140625" style="36" customWidth="1"/>
    <col min="3" max="3" width="11.85546875" style="36" customWidth="1"/>
    <col min="4" max="4" width="18.140625" style="36" customWidth="1"/>
    <col min="5" max="5" width="11.28515625" style="36" customWidth="1"/>
    <col min="6" max="6" width="15.42578125" hidden="1" customWidth="1"/>
    <col min="7" max="7" width="15" hidden="1" customWidth="1"/>
    <col min="8" max="8" width="14.5703125" hidden="1" customWidth="1"/>
    <col min="9" max="10" width="10.42578125" hidden="1" customWidth="1"/>
    <col min="11" max="11" width="8.140625" hidden="1" customWidth="1"/>
    <col min="12" max="12" width="24.85546875" hidden="1" customWidth="1"/>
    <col min="13" max="13" width="18.140625" hidden="1" customWidth="1"/>
    <col min="14" max="14" width="22.5703125" hidden="1" customWidth="1"/>
    <col min="15" max="15" width="23" hidden="1" customWidth="1"/>
    <col min="16" max="16" width="14.7109375" customWidth="1"/>
  </cols>
  <sheetData>
    <row r="1" spans="1:16" x14ac:dyDescent="0.25">
      <c r="A1" s="45" t="str" cm="1">
        <f t="array" ref="A1">"Sheet Health: "&amp;IF(AND(Students[Row Status]="OK"),"OK","BROKEN - fix row(s) highlighted in yellow!")</f>
        <v>Sheet Health: OK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1" customFormat="1" x14ac:dyDescent="0.25">
      <c r="A2" s="13" t="s">
        <v>0</v>
      </c>
      <c r="B2" s="13" t="s">
        <v>1</v>
      </c>
      <c r="C2" s="13" t="s">
        <v>2</v>
      </c>
      <c r="D2" s="13" t="s">
        <v>57</v>
      </c>
      <c r="E2" s="13" t="s">
        <v>78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109</v>
      </c>
      <c r="K2" s="1" t="s">
        <v>27</v>
      </c>
      <c r="L2" s="1" t="s">
        <v>16</v>
      </c>
      <c r="M2" s="1" t="s">
        <v>25</v>
      </c>
      <c r="N2" s="1" t="s">
        <v>65</v>
      </c>
      <c r="O2" s="1" t="s">
        <v>53</v>
      </c>
      <c r="P2" s="1" t="s">
        <v>26</v>
      </c>
    </row>
    <row r="3" spans="1:16" x14ac:dyDescent="0.25">
      <c r="A3" s="36" t="s">
        <v>132</v>
      </c>
      <c r="B3" s="36" t="s">
        <v>135</v>
      </c>
      <c r="C3" s="37">
        <v>43831</v>
      </c>
      <c r="D3" s="36" t="s">
        <v>138</v>
      </c>
      <c r="E3" s="36" t="s">
        <v>88</v>
      </c>
      <c r="F3" t="b">
        <f>LEN(Students[[#This Row],[First Name]])&gt;0</f>
        <v>1</v>
      </c>
      <c r="G3" t="b">
        <f>LEN(Students[[#This Row],[Last Name]])&gt;0</f>
        <v>1</v>
      </c>
      <c r="H3" t="b">
        <f>Students[[#This Row],[Start Date]]&gt;0</f>
        <v>1</v>
      </c>
      <c r="I3" t="b">
        <f>LEN(Students[[#This Row],[Starting Rank]])&gt;0</f>
        <v>1</v>
      </c>
      <c r="J3" t="b">
        <f>LEN(Students[[#This Row],[Belt Size]])&gt;0</f>
        <v>1</v>
      </c>
      <c r="K3" t="b">
        <f>OR(Students[[#This Row],[Has First Name]:[Has Size]])</f>
        <v>1</v>
      </c>
      <c r="L3" t="str">
        <f>IF(K3,B3&amp;", "&amp;A3,"")</f>
        <v>XXXXX, Alice</v>
      </c>
      <c r="M3" t="b">
        <f>COUNTIF($L$3:$L$5,L3)=1</f>
        <v>1</v>
      </c>
      <c r="N3" t="str">
        <f>Students[[#This Row],[Full Name]]&amp;": "&amp;Students[[#This Row],[Starting Rank]]</f>
        <v>XXXXX, Alice: White 2</v>
      </c>
      <c r="O3" s="3">
        <f>IFERROR(_xlfn.XLOOKUP(Students[[#This Row],[Key]],Promotions[Current Key],Promotions[Promo Date])-1,DATE(9999,12,31))</f>
        <v>44352</v>
      </c>
      <c r="P3" t="str" cm="1">
        <f t="array" ref="P3">_xlfn.IFS(
NOT(Students[[#This Row],[In Use]]), "OK",
NOT(Students[[#This Row],[Unique Full Name]]), "Error: Duplicate name",
NOT(AND(Students[[#This Row],[Has First Name]:[Has Size]])),"Error: Missing input(s)",
TRUE, "OK"
)</f>
        <v>OK</v>
      </c>
    </row>
    <row r="4" spans="1:16" x14ac:dyDescent="0.25">
      <c r="A4" s="51" t="s">
        <v>133</v>
      </c>
      <c r="B4" s="51" t="s">
        <v>136</v>
      </c>
      <c r="C4" s="52">
        <v>44562</v>
      </c>
      <c r="D4" s="51" t="s">
        <v>139</v>
      </c>
      <c r="E4" s="36" t="s">
        <v>89</v>
      </c>
      <c r="F4" s="53" t="b">
        <f>LEN(Students[[#This Row],[First Name]])&gt;0</f>
        <v>1</v>
      </c>
      <c r="G4" s="53" t="b">
        <f>LEN(Students[[#This Row],[Last Name]])&gt;0</f>
        <v>1</v>
      </c>
      <c r="H4" s="53" t="b">
        <f>Students[[#This Row],[Start Date]]&gt;0</f>
        <v>1</v>
      </c>
      <c r="I4" s="53" t="b">
        <f>LEN(Students[[#This Row],[Starting Rank]])&gt;0</f>
        <v>1</v>
      </c>
      <c r="J4" s="49" t="b">
        <f>LEN(Students[[#This Row],[Belt Size]])&gt;0</f>
        <v>1</v>
      </c>
      <c r="K4" s="53" t="b">
        <f>OR(Students[[#This Row],[Has First Name]:[Has Size]])</f>
        <v>1</v>
      </c>
      <c r="L4" s="50" t="str">
        <f>IF(K4,B4&amp;", "&amp;A4,"")</f>
        <v>YYYYYY, Bob</v>
      </c>
      <c r="M4" s="50" t="b">
        <f>COUNTIF($L$3:$L$5,L4)=1</f>
        <v>1</v>
      </c>
      <c r="N4" s="49" t="str">
        <f>Students[[#This Row],[Full Name]]&amp;": "&amp;Students[[#This Row],[Starting Rank]]</f>
        <v>YYYYYY, Bob: Blue 2</v>
      </c>
      <c r="O4" s="3">
        <f>IFERROR(_xlfn.XLOOKUP(Students[[#This Row],[Key]],Promotions[Current Key],Promotions[Promo Date])-1,DATE(9999,12,31))</f>
        <v>2958465</v>
      </c>
      <c r="P4" s="53" t="str" cm="1">
        <f t="array" ref="P4">_xlfn.IFS(
NOT(Students[[#This Row],[In Use]]), "OK",
NOT(Students[[#This Row],[Unique Full Name]]), "Error: Duplicate name",
NOT(AND(Students[[#This Row],[Has First Name]:[Has Size]])),"Error: Missing input(s)",
TRUE, "OK"
)</f>
        <v>OK</v>
      </c>
    </row>
    <row r="5" spans="1:16" x14ac:dyDescent="0.25">
      <c r="A5" s="51" t="s">
        <v>134</v>
      </c>
      <c r="B5" s="51" t="s">
        <v>137</v>
      </c>
      <c r="C5" s="52">
        <v>45292</v>
      </c>
      <c r="D5" s="51" t="s">
        <v>36</v>
      </c>
      <c r="E5" s="36" t="s">
        <v>90</v>
      </c>
      <c r="F5" s="53" t="b">
        <f>LEN(Students[[#This Row],[First Name]])&gt;0</f>
        <v>1</v>
      </c>
      <c r="G5" s="53" t="b">
        <f>LEN(Students[[#This Row],[Last Name]])&gt;0</f>
        <v>1</v>
      </c>
      <c r="H5" s="53" t="b">
        <f>Students[[#This Row],[Start Date]]&gt;0</f>
        <v>1</v>
      </c>
      <c r="I5" s="53" t="b">
        <f>LEN(Students[[#This Row],[Starting Rank]])&gt;0</f>
        <v>1</v>
      </c>
      <c r="J5" s="49" t="b">
        <f>LEN(Students[[#This Row],[Belt Size]])&gt;0</f>
        <v>1</v>
      </c>
      <c r="K5" s="53" t="b">
        <f>OR(Students[[#This Row],[Has First Name]:[Has Size]])</f>
        <v>1</v>
      </c>
      <c r="L5" s="50" t="str">
        <f>IF(K5,B5&amp;", "&amp;A5,"")</f>
        <v>ZZZZZZ, Charlie</v>
      </c>
      <c r="M5" s="50" t="b">
        <f>COUNTIF($L$3:$L$5,L5)=1</f>
        <v>1</v>
      </c>
      <c r="N5" s="49" t="str">
        <f>Students[[#This Row],[Full Name]]&amp;": "&amp;Students[[#This Row],[Starting Rank]]</f>
        <v>ZZZZZZ, Charlie: Purple 1</v>
      </c>
      <c r="O5" s="3">
        <f>IFERROR(_xlfn.XLOOKUP(Students[[#This Row],[Key]],Promotions[Current Key],Promotions[Promo Date])-1,DATE(9999,12,31))</f>
        <v>46022</v>
      </c>
      <c r="P5" s="53" t="str" cm="1">
        <f t="array" ref="P5">_xlfn.IFS(
NOT(Students[[#This Row],[In Use]]), "OK",
NOT(Students[[#This Row],[Unique Full Name]]), "Error: Duplicate name",
NOT(AND(Students[[#This Row],[Has First Name]:[Has Size]])),"Error: Missing input(s)",
TRUE, "OK"
)</f>
        <v>OK</v>
      </c>
    </row>
  </sheetData>
  <mergeCells count="1">
    <mergeCell ref="A1:P1"/>
  </mergeCells>
  <conditionalFormatting sqref="A1:P1">
    <cfRule type="expression" dxfId="10" priority="2">
      <formula>RIGHT($A$1,2)&lt;&gt;"OK"</formula>
    </cfRule>
    <cfRule type="expression" dxfId="9" priority="3">
      <formula>RIGHT($A$1,2)="OK"</formula>
    </cfRule>
  </conditionalFormatting>
  <conditionalFormatting sqref="A3:P9993">
    <cfRule type="expression" dxfId="8" priority="1">
      <formula>AND(LEN($P3)&gt;0,$P3&lt;&gt;"OK")</formula>
    </cfRule>
  </conditionalFormatting>
  <dataValidations count="3">
    <dataValidation type="list" allowBlank="1" showInputMessage="1" showErrorMessage="1" sqref="D3:D5" xr:uid="{940FE11E-F846-46A4-BD75-183643FE36F1}">
      <formula1>all_ranks</formula1>
    </dataValidation>
    <dataValidation type="date" operator="greaterThan" allowBlank="1" showInputMessage="1" showErrorMessage="1" sqref="C3:C5" xr:uid="{106665A2-CB20-48F1-8E9C-0DD86A4AFCED}">
      <formula1>40179</formula1>
    </dataValidation>
    <dataValidation type="list" allowBlank="1" showInputMessage="1" showErrorMessage="1" sqref="E3:E5" xr:uid="{0569C3D8-ED25-4538-9992-6BF1B0626633}">
      <formula1>all_belt_sizes</formula1>
    </dataValidation>
  </dataValidation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FE62-9A8B-43A3-8B62-4A66F57EDDB0}">
  <sheetPr>
    <tabColor rgb="FF0070C0"/>
  </sheetPr>
  <dimension ref="A1:W4"/>
  <sheetViews>
    <sheetView workbookViewId="0">
      <selection activeCell="F13" sqref="F13:F14"/>
    </sheetView>
  </sheetViews>
  <sheetFormatPr defaultRowHeight="15" x14ac:dyDescent="0.25"/>
  <cols>
    <col min="1" max="1" width="15.5703125" style="36" customWidth="1"/>
    <col min="2" max="2" width="28.42578125" style="36" bestFit="1" customWidth="1"/>
    <col min="3" max="3" width="14.85546875" customWidth="1"/>
    <col min="4" max="4" width="11.42578125" customWidth="1"/>
    <col min="5" max="5" width="15.85546875" customWidth="1"/>
    <col min="6" max="6" width="15.140625" customWidth="1"/>
    <col min="7" max="7" width="16.140625" style="36" customWidth="1"/>
    <col min="8" max="8" width="16.85546875" hidden="1" customWidth="1"/>
    <col min="9" max="9" width="11.7109375" hidden="1" customWidth="1"/>
    <col min="10" max="10" width="16.5703125" hidden="1" customWidth="1"/>
    <col min="11" max="11" width="8.5703125" hidden="1" customWidth="1"/>
    <col min="12" max="12" width="16.5703125" hidden="1" customWidth="1"/>
    <col min="13" max="13" width="12.28515625" hidden="1" customWidth="1"/>
    <col min="14" max="14" width="20.85546875" hidden="1" customWidth="1"/>
    <col min="15" max="15" width="19.140625" hidden="1" customWidth="1"/>
    <col min="16" max="16" width="22.5703125" hidden="1" customWidth="1"/>
    <col min="17" max="17" width="23.5703125" hidden="1" customWidth="1"/>
    <col min="18" max="18" width="23.140625" hidden="1" customWidth="1"/>
    <col min="19" max="19" width="18.85546875" hidden="1" customWidth="1"/>
    <col min="20" max="20" width="19.42578125" hidden="1" customWidth="1"/>
    <col min="21" max="22" width="17.5703125" hidden="1" customWidth="1"/>
    <col min="23" max="23" width="45.140625" customWidth="1"/>
  </cols>
  <sheetData>
    <row r="1" spans="1:23" x14ac:dyDescent="0.25">
      <c r="A1" s="45" t="str" cm="1">
        <f t="array" aca="1" ref="A1" ca="1">"Sheet Health: "&amp;IF(AND(Promotions[Row Status]="OK"),"OK","BROKEN - fix row(s) highlighted in yellow!")</f>
        <v>Sheet Health: OK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s="10" customFormat="1" ht="30" x14ac:dyDescent="0.25">
      <c r="A2" s="34" t="s">
        <v>44</v>
      </c>
      <c r="B2" s="34" t="s">
        <v>14</v>
      </c>
      <c r="C2" s="10" t="s">
        <v>15</v>
      </c>
      <c r="D2" s="10" t="s">
        <v>78</v>
      </c>
      <c r="E2" s="10" t="s">
        <v>49</v>
      </c>
      <c r="F2" s="10" t="s">
        <v>48</v>
      </c>
      <c r="G2" s="34" t="s">
        <v>47</v>
      </c>
      <c r="H2" s="10" t="s">
        <v>45</v>
      </c>
      <c r="I2" s="10" t="s">
        <v>42</v>
      </c>
      <c r="J2" s="10" t="s">
        <v>46</v>
      </c>
      <c r="K2" s="10" t="s">
        <v>27</v>
      </c>
      <c r="L2" s="10" t="s">
        <v>62</v>
      </c>
      <c r="M2" s="10" t="s">
        <v>33</v>
      </c>
      <c r="N2" s="10" t="s">
        <v>51</v>
      </c>
      <c r="O2" s="10" t="s">
        <v>52</v>
      </c>
      <c r="P2" s="10" t="s">
        <v>66</v>
      </c>
      <c r="Q2" s="10" t="s">
        <v>67</v>
      </c>
      <c r="R2" s="10" t="s">
        <v>50</v>
      </c>
      <c r="S2" s="10" t="s">
        <v>34</v>
      </c>
      <c r="T2" s="10" t="s">
        <v>38</v>
      </c>
      <c r="U2" s="10" t="s">
        <v>43</v>
      </c>
      <c r="V2" s="10" t="s">
        <v>37</v>
      </c>
      <c r="W2" s="10" t="s">
        <v>26</v>
      </c>
    </row>
    <row r="3" spans="1:23" x14ac:dyDescent="0.25">
      <c r="A3" s="37">
        <v>44353</v>
      </c>
      <c r="B3" s="36" t="s">
        <v>141</v>
      </c>
      <c r="C3" t="str">
        <f>IF(Promotions[[#This Row],[Previous Promo Row]]=0,_xlfn.XLOOKUP(Promotions[[#This Row],[Student]],Students[Full Name],Students[Starting Rank]),_xlfn.XLOOKUP(Promotions[[#This Row],[Previous Promo Row]],Promotions[Row],Promotions[Promote To]))</f>
        <v>White 2</v>
      </c>
      <c r="D3" t="str">
        <f>_xlfn.XLOOKUP(Promotions[[#This Row],[Student]],Students[Full Name],Students[Belt Size])</f>
        <v>A2</v>
      </c>
      <c r="E3" s="3">
        <f>IF(Promotions[[#This Row],[Previous Promo Row]]=0,_xlfn.XLOOKUP(Promotions[[#This Row],[Student]],Students[Full Name],Students[Start Date]),_xlfn.XLOOKUP(Promotions[[#This Row],[Previous Promo Row]],Promotions[Row],Promotions[Promo Date]))</f>
        <v>43831</v>
      </c>
      <c r="F3" s="4">
        <f>(Promotions[[#This Row],[Promo Date]]-Promotions[[#This Row],[Current Rank Received On]])/30.5</f>
        <v>17.114754098360656</v>
      </c>
      <c r="G3" s="36" t="s">
        <v>77</v>
      </c>
      <c r="H3" t="b">
        <f>Promotions[[#This Row],[Promo Date]]&gt;0</f>
        <v>1</v>
      </c>
      <c r="I3" t="b">
        <f>LEN(Promotions[[#This Row],[Student]])&gt;0</f>
        <v>1</v>
      </c>
      <c r="J3" t="b">
        <f>LEN(Promotions[[#This Row],[Promote To]])&gt;0</f>
        <v>1</v>
      </c>
      <c r="K3" t="b">
        <f>OR(Promotions[[#This Row],[Has Promo Date]:[Has Promote To]])</f>
        <v>1</v>
      </c>
      <c r="L3" t="b" cm="1">
        <f t="array" ref="L3">SUMPRODUCT(
(Inactives[Student]=Promotions[[#This Row],[Student]])*
(Inactives[Inactive On]&lt;=Promotions[[#This Row],[Promo Date]])*
(Promotions[[#This Row],[Promo Date]]&lt;=Inactives[Adjusted End Date])
)=0</f>
        <v>1</v>
      </c>
      <c r="M3">
        <f t="shared" ref="M3" si="0">ROW()-1</f>
        <v>2</v>
      </c>
      <c r="N3" cm="1">
        <f t="array" ref="N3">IFERROR(MAX(_xlfn._xlws.FILTER(Promotions[Row],(Promotions[Promo Date]&lt;Promotions[[#This Row],[Promo Date]])*(Promotions[Student]=Promotions[[#This Row],[Student]]))),0)</f>
        <v>0</v>
      </c>
      <c r="O3" cm="1">
        <f t="array" ref="O3">IFERROR(MIN(_xlfn._xlws.FILTER(Promotions[Row],(Promotions[Promo Date]&gt;Promotions[[#This Row],[Promo Date]])*(Promotions[Student]=Promotions[[#This Row],[Student]]))),0)</f>
        <v>0</v>
      </c>
      <c r="P3" t="str">
        <f>Promotions[[#This Row],[Student]]&amp;": "&amp;Promotions[[#This Row],[Current Rank]]</f>
        <v>XXXXX, Alice: White 2</v>
      </c>
      <c r="Q3" t="str">
        <f>Promotions[[#This Row],[Student]]&amp;": "&amp;Promotions[[#This Row],[Promote To]]</f>
        <v>XXXXX, Alice: Blue 3</v>
      </c>
      <c r="R3" s="3">
        <f>IFERROR(_xlfn.XLOOKUP(Promotions[[#This Row],[Next Promo Row]],Promotions[Row],Promotions[Promo Date])-1,DATE(9999,12,31))</f>
        <v>2958465</v>
      </c>
      <c r="S3" cm="1">
        <f t="array" aca="1" ref="S3" ca="1">_xlfn.XLOOKUP(Promotions[[#This Row],[Current Rank]],all_ranks,all_abs_ranks)</f>
        <v>3</v>
      </c>
      <c r="T3" cm="1">
        <f t="array" aca="1" ref="T3" ca="1">_xlfn.XLOOKUP(Promotions[[#This Row],[Promote To]],all_ranks,all_abs_ranks,666)</f>
        <v>9</v>
      </c>
      <c r="U3" s="4">
        <f ca="1">Promotions[[#This Row],[Months Since Last Promo]]/(Promotions[[#This Row],[Promo Abs Rank]]-Promotions[[#This Row],[Current Abs Rank]])</f>
        <v>2.8524590163934427</v>
      </c>
      <c r="V3" t="b">
        <f ca="1">Promotions[[#This Row],[Promo Abs Rank]]&gt;Promotions[[#This Row],[Current Abs Rank]]</f>
        <v>1</v>
      </c>
      <c r="W3" t="str" cm="1">
        <f t="array" aca="1" ref="W3" ca="1">_xlfn.IFS(
NOT(Promotions[[#This Row],[In Use]]), "OK",
NOT(AND(Promotions[[#This Row],[Has Promo Date]:[Has Promote To]])), "Error: Missing input(s)",
NOT(Promotions[[#This Row],[Active At Promo]]), "Error: Student is currently inactive",
NOT(Promotions[[#This Row],[Check Promo]]), "Error: Promotion rank is less than current rank",
TRUE, "OK"
)</f>
        <v>OK</v>
      </c>
    </row>
    <row r="4" spans="1:23" x14ac:dyDescent="0.25">
      <c r="A4" s="37">
        <v>46023</v>
      </c>
      <c r="B4" s="36" t="s">
        <v>142</v>
      </c>
      <c r="C4" s="49" t="str">
        <f>IF(Promotions[[#This Row],[Previous Promo Row]]=0,_xlfn.XLOOKUP(Promotions[[#This Row],[Student]],Students[Full Name],Students[Starting Rank]),_xlfn.XLOOKUP(Promotions[[#This Row],[Previous Promo Row]],Promotions[Row],Promotions[Promote To]))</f>
        <v>Purple 1</v>
      </c>
      <c r="D4" s="49" t="str">
        <f>_xlfn.XLOOKUP(Promotions[[#This Row],[Student]],Students[Full Name],Students[Belt Size])</f>
        <v>A4</v>
      </c>
      <c r="E4" s="3">
        <f>IF(Promotions[[#This Row],[Previous Promo Row]]=0,_xlfn.XLOOKUP(Promotions[[#This Row],[Student]],Students[Full Name],Students[Start Date]),_xlfn.XLOOKUP(Promotions[[#This Row],[Previous Promo Row]],Promotions[Row],Promotions[Promo Date]))</f>
        <v>45292</v>
      </c>
      <c r="F4" s="4">
        <f>(Promotions[[#This Row],[Promo Date]]-Promotions[[#This Row],[Current Rank Received On]])/30.5</f>
        <v>23.967213114754099</v>
      </c>
      <c r="G4" s="36" t="s">
        <v>143</v>
      </c>
      <c r="H4" s="49" t="b">
        <f>Promotions[[#This Row],[Promo Date]]&gt;0</f>
        <v>1</v>
      </c>
      <c r="I4" s="49" t="b">
        <f>LEN(Promotions[[#This Row],[Student]])&gt;0</f>
        <v>1</v>
      </c>
      <c r="J4" s="49" t="b">
        <f>LEN(Promotions[[#This Row],[Promote To]])&gt;0</f>
        <v>1</v>
      </c>
      <c r="K4" s="49" t="b">
        <f>OR(Promotions[[#This Row],[Has Promo Date]:[Has Promote To]])</f>
        <v>1</v>
      </c>
      <c r="L4" t="b" cm="1">
        <f t="array" ref="L4">SUMPRODUCT(
(Inactives[Student]=Promotions[[#This Row],[Student]])*
(Inactives[Inactive On]&lt;=Promotions[[#This Row],[Promo Date]])*
(Promotions[[#This Row],[Promo Date]]&lt;=Inactives[Adjusted End Date])
)=0</f>
        <v>1</v>
      </c>
      <c r="M4" s="49">
        <f>ROW()-1</f>
        <v>3</v>
      </c>
      <c r="N4" cm="1">
        <f t="array" ref="N4">IFERROR(MAX(_xlfn._xlws.FILTER(Promotions[Row],(Promotions[Promo Date]&lt;Promotions[[#This Row],[Promo Date]])*(Promotions[Student]=Promotions[[#This Row],[Student]]))),0)</f>
        <v>0</v>
      </c>
      <c r="O4" s="49" cm="1">
        <f t="array" ref="O4">IFERROR(MIN(_xlfn._xlws.FILTER(Promotions[Row],(Promotions[Promo Date]&gt;Promotions[[#This Row],[Promo Date]])*(Promotions[Student]=Promotions[[#This Row],[Student]]))),0)</f>
        <v>0</v>
      </c>
      <c r="P4" s="49" t="str">
        <f>Promotions[[#This Row],[Student]]&amp;": "&amp;Promotions[[#This Row],[Current Rank]]</f>
        <v>ZZZZZZ, Charlie: Purple 1</v>
      </c>
      <c r="Q4" s="49" t="str">
        <f>Promotions[[#This Row],[Student]]&amp;": "&amp;Promotions[[#This Row],[Promote To]]</f>
        <v>ZZZZZZ, Charlie: Brown 1</v>
      </c>
      <c r="R4" s="3">
        <f>IFERROR(_xlfn.XLOOKUP(Promotions[[#This Row],[Next Promo Row]],Promotions[Row],Promotions[Promo Date])-1,DATE(9999,12,31))</f>
        <v>2958465</v>
      </c>
      <c r="S4" s="49" cm="1">
        <f t="array" aca="1" ref="S4" ca="1">_xlfn.XLOOKUP(Promotions[[#This Row],[Current Rank]],all_ranks,all_abs_ranks)</f>
        <v>12</v>
      </c>
      <c r="T4" s="49" cm="1">
        <f t="array" aca="1" ref="T4" ca="1">_xlfn.XLOOKUP(Promotions[[#This Row],[Promote To]],all_ranks,all_abs_ranks,666)</f>
        <v>17</v>
      </c>
      <c r="U4" s="4">
        <f ca="1">Promotions[[#This Row],[Months Since Last Promo]]/(Promotions[[#This Row],[Promo Abs Rank]]-Promotions[[#This Row],[Current Abs Rank]])</f>
        <v>4.7934426229508196</v>
      </c>
      <c r="V4" s="4" t="b">
        <f ca="1">Promotions[[#This Row],[Promo Abs Rank]]&gt;Promotions[[#This Row],[Current Abs Rank]]</f>
        <v>1</v>
      </c>
      <c r="W4" s="49" t="str" cm="1">
        <f t="array" aca="1" ref="W4" ca="1">_xlfn.IFS(
NOT(Promotions[[#This Row],[In Use]]), "OK",
NOT(AND(Promotions[[#This Row],[Has Promo Date]:[Has Promote To]])), "Error: Missing input(s)",
NOT(Promotions[[#This Row],[Active At Promo]]), "Error: Student is currently inactive",
NOT(Promotions[[#This Row],[Check Promo]]), "Error: Promotion rank is less than current rank",
TRUE, "OK"
)</f>
        <v>OK</v>
      </c>
    </row>
  </sheetData>
  <mergeCells count="1">
    <mergeCell ref="A1:W1"/>
  </mergeCells>
  <conditionalFormatting sqref="A1:W1">
    <cfRule type="expression" dxfId="7" priority="2">
      <formula>RIGHT($A$1,2)&lt;&gt;"OK"</formula>
    </cfRule>
    <cfRule type="expression" dxfId="6" priority="3">
      <formula>RIGHT($A$1,2)="OK"</formula>
    </cfRule>
  </conditionalFormatting>
  <conditionalFormatting sqref="A3:W9993">
    <cfRule type="expression" dxfId="5" priority="1">
      <formula>AND(LEN($W3)&gt;0,$W3&lt;&gt;"OK")</formula>
    </cfRule>
  </conditionalFormatting>
  <dataValidations count="3">
    <dataValidation type="list" allowBlank="1" showInputMessage="1" showErrorMessage="1" sqref="B3:B4" xr:uid="{C44AE10E-0E55-49C6-843F-267B023C8398}">
      <formula1>INDIRECT("Students[Full Name]")</formula1>
    </dataValidation>
    <dataValidation type="date" operator="greaterThan" allowBlank="1" showInputMessage="1" showErrorMessage="1" sqref="A3:A4" xr:uid="{3CE9C100-6422-4D3F-83F8-79A14AEAF220}">
      <formula1>40179</formula1>
    </dataValidation>
    <dataValidation type="list" allowBlank="1" showInputMessage="1" showErrorMessage="1" sqref="G3:G4" xr:uid="{D3C7427D-ED6B-401A-ABA1-455B57AEAE69}">
      <formula1>all_ranks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A3E8-26B9-4D00-81EC-36AE4EDA47D7}">
  <sheetPr>
    <tabColor rgb="FF0070C0"/>
  </sheetPr>
  <dimension ref="A1:O4"/>
  <sheetViews>
    <sheetView workbookViewId="0">
      <selection activeCell="B5" sqref="B5"/>
    </sheetView>
  </sheetViews>
  <sheetFormatPr defaultRowHeight="15" x14ac:dyDescent="0.25"/>
  <cols>
    <col min="1" max="1" width="29" style="36" customWidth="1"/>
    <col min="2" max="2" width="14.5703125" style="36" customWidth="1"/>
    <col min="3" max="3" width="17.140625" customWidth="1"/>
    <col min="4" max="4" width="17.140625" style="36" customWidth="1"/>
    <col min="5" max="5" width="51.5703125" customWidth="1"/>
    <col min="6" max="6" width="12.140625" hidden="1" customWidth="1"/>
    <col min="7" max="7" width="15.42578125" hidden="1" customWidth="1"/>
    <col min="8" max="8" width="10.28515625" hidden="1" customWidth="1"/>
    <col min="9" max="9" width="21.140625" hidden="1" customWidth="1"/>
    <col min="10" max="10" width="31.7109375" hidden="1" customWidth="1"/>
    <col min="11" max="11" width="15.5703125" hidden="1" customWidth="1"/>
    <col min="12" max="12" width="18.7109375" hidden="1" customWidth="1"/>
    <col min="13" max="14" width="20.5703125" hidden="1" customWidth="1"/>
    <col min="15" max="15" width="41.42578125" customWidth="1"/>
  </cols>
  <sheetData>
    <row r="1" spans="1:15" x14ac:dyDescent="0.25">
      <c r="A1" s="45" t="str" cm="1">
        <f t="array" ref="A1">"Sheet Health: "&amp;IF(AND(Inactives[Row Status]="OK"),"OK","BROKEN - fix row(s) highlighted in yellow!")</f>
        <v>Sheet Health: OK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30" x14ac:dyDescent="0.25">
      <c r="A2" s="35" t="s">
        <v>14</v>
      </c>
      <c r="B2" s="35" t="s">
        <v>59</v>
      </c>
      <c r="C2" s="10" t="s">
        <v>69</v>
      </c>
      <c r="D2" s="35" t="s">
        <v>60</v>
      </c>
      <c r="E2" t="s">
        <v>118</v>
      </c>
      <c r="F2" t="s">
        <v>42</v>
      </c>
      <c r="G2" t="s">
        <v>23</v>
      </c>
      <c r="H2" t="s">
        <v>27</v>
      </c>
      <c r="I2" t="s">
        <v>41</v>
      </c>
      <c r="J2" t="s">
        <v>65</v>
      </c>
      <c r="K2" t="s">
        <v>68</v>
      </c>
      <c r="L2" t="s">
        <v>32</v>
      </c>
      <c r="M2" t="s">
        <v>40</v>
      </c>
      <c r="N2" t="s">
        <v>39</v>
      </c>
      <c r="O2" t="s">
        <v>26</v>
      </c>
    </row>
    <row r="3" spans="1:15" x14ac:dyDescent="0.25">
      <c r="A3" s="36" t="s">
        <v>140</v>
      </c>
      <c r="B3" s="37">
        <v>44718</v>
      </c>
      <c r="C3" s="3" t="str" cm="1">
        <f t="array" aca="1" ref="C3" ca="1">_xlfn._xlws.FILTER(merged_ranks,
(merged_names=Inactives[[#This Row],[Student]])*
(merged_start_dates&lt;=Inactives[[#This Row],[Inactive On]])*
(Inactives[[#This Row],[Inactive On]]&lt;=merged_end_dates)
)</f>
        <v>Blue 2</v>
      </c>
      <c r="D3" s="37">
        <v>44927</v>
      </c>
      <c r="E3" s="3"/>
      <c r="F3" s="3" t="b">
        <f>LEN(Inactives[[#This Row],[Student]])&gt;0</f>
        <v>1</v>
      </c>
      <c r="G3" s="3" t="b">
        <f>Inactives[[#This Row],[Inactive On]]&gt;0</f>
        <v>1</v>
      </c>
      <c r="H3" s="3" t="b">
        <f>OR(Inactives[[#This Row],[Has Name]:[Has Start Date]])</f>
        <v>1</v>
      </c>
      <c r="I3" s="3">
        <f>_xlfn.XLOOKUP(Inactives[[#This Row],[Student]],Students[Full Name],Students[Start Date])</f>
        <v>44562</v>
      </c>
      <c r="J3" s="3" t="str">
        <f ca="1">Inactives[[#This Row],[Student]]&amp;": "&amp;Inactives[[#This Row],[Rank When Made Inactive]]</f>
        <v>YYYYYY, Bob: Blue 2</v>
      </c>
      <c r="K3">
        <f ca="1">IF(Inactives[[#This Row],[Inactive Until]]=0,TODAY(),Inactives[[#This Row],[Inactive Until]])-Inactives[[#This Row],[Inactive On]]</f>
        <v>209</v>
      </c>
      <c r="L3" s="3">
        <f>IF(Inactives[[#This Row],[Inactive Until]]&gt;0,Inactives[[#This Row],[Inactive Until]],DATE(9999,12,31))</f>
        <v>44927</v>
      </c>
      <c r="M3" s="3" t="b">
        <f>AND(Inactives[[#This Row],[Has Start Date]],Inactives[[#This Row],[Adjusted End Date]]=DATE(9999,12,31))</f>
        <v>0</v>
      </c>
      <c r="N3" t="b">
        <f>COUNTIFS(Inactives[Student],Inactives[[#This Row],[Student]],Inactives[Currently Inactive],TRUE)&gt;1</f>
        <v>0</v>
      </c>
      <c r="O3" t="str" cm="1">
        <f t="array" ref="O3">_xlfn.IFS(
NOT(Inactives[[#This Row],[In Use]]), "OK",
NOT(AND(Inactives[[#This Row],[Has Name]:[Has Start Date]])),"Error: Missing input(s)",
Inactives[[#This Row],[Already Inactive]], "Error: Student already inactive",
TRUE, "OK"
)</f>
        <v>OK</v>
      </c>
    </row>
    <row r="4" spans="1:15" x14ac:dyDescent="0.25">
      <c r="A4" s="36" t="s">
        <v>142</v>
      </c>
      <c r="B4" s="37">
        <v>46068</v>
      </c>
      <c r="C4" s="3" t="str" cm="1">
        <f t="array" aca="1" ref="C4" ca="1">_xlfn._xlws.FILTER(merged_ranks,
(merged_names=Inactives[[#This Row],[Student]])*
(merged_start_dates&lt;=Inactives[[#This Row],[Inactive On]])*
(Inactives[[#This Row],[Inactive On]]&lt;=merged_end_dates)
)</f>
        <v>Brown 1</v>
      </c>
      <c r="E4" s="3"/>
      <c r="F4" s="3" t="b">
        <f>LEN(Inactives[[#This Row],[Student]])&gt;0</f>
        <v>1</v>
      </c>
      <c r="G4" s="3" t="b">
        <f>Inactives[[#This Row],[Inactive On]]&gt;0</f>
        <v>1</v>
      </c>
      <c r="H4" s="3" t="b">
        <f>OR(Inactives[[#This Row],[Has Name]:[Has Start Date]])</f>
        <v>1</v>
      </c>
      <c r="I4" s="3">
        <f>_xlfn.XLOOKUP(Inactives[[#This Row],[Student]],Students[Full Name],Students[Start Date])</f>
        <v>45292</v>
      </c>
      <c r="J4" s="3" t="str">
        <f ca="1">Inactives[[#This Row],[Student]]&amp;": "&amp;Inactives[[#This Row],[Rank When Made Inactive]]</f>
        <v>ZZZZZZ, Charlie: Brown 1</v>
      </c>
      <c r="K4" s="49">
        <f ca="1">IF(Inactives[[#This Row],[Inactive Until]]=0,TODAY(),Inactives[[#This Row],[Inactive Until]])-Inactives[[#This Row],[Inactive On]]</f>
        <v>90</v>
      </c>
      <c r="L4" s="3">
        <f>IF(Inactives[[#This Row],[Inactive Until]]&gt;0,Inactives[[#This Row],[Inactive Until]],DATE(9999,12,31))</f>
        <v>2958465</v>
      </c>
      <c r="M4" s="3" t="b">
        <f>AND(Inactives[[#This Row],[Has Start Date]],Inactives[[#This Row],[Adjusted End Date]]=DATE(9999,12,31))</f>
        <v>1</v>
      </c>
      <c r="N4" s="49" t="b">
        <f>COUNTIFS(Inactives[Student],Inactives[[#This Row],[Student]],Inactives[Currently Inactive],TRUE)&gt;1</f>
        <v>0</v>
      </c>
      <c r="O4" s="49" t="str" cm="1">
        <f t="array" ref="O4">_xlfn.IFS(
NOT(Inactives[[#This Row],[In Use]]), "OK",
NOT(AND(Inactives[[#This Row],[Has Name]:[Has Start Date]])),"Error: Missing input(s)",
Inactives[[#This Row],[Already Inactive]], "Error: Student already inactive",
TRUE, "OK"
)</f>
        <v>OK</v>
      </c>
    </row>
  </sheetData>
  <mergeCells count="1">
    <mergeCell ref="A1:O1"/>
  </mergeCells>
  <conditionalFormatting sqref="A1:O1">
    <cfRule type="expression" dxfId="4" priority="2">
      <formula>RIGHT($A$1,2)&lt;&gt;"OK"</formula>
    </cfRule>
    <cfRule type="expression" dxfId="3" priority="3">
      <formula>RIGHT($A$1,2)="OK"</formula>
    </cfRule>
  </conditionalFormatting>
  <conditionalFormatting sqref="A3:O14">
    <cfRule type="expression" dxfId="2" priority="1">
      <formula>AND(LEN($O3)&gt;0,$O3&lt;&gt;"OK")</formula>
    </cfRule>
  </conditionalFormatting>
  <dataValidations count="3">
    <dataValidation type="list" allowBlank="1" showInputMessage="1" sqref="A3:A4" xr:uid="{64AA1545-2331-4BDF-BF3D-F1C662321498}">
      <formula1>INDIRECT("Students[Full Name]")</formula1>
    </dataValidation>
    <dataValidation type="date" operator="greaterThan" allowBlank="1" showInputMessage="1" showErrorMessage="1" error="End Date must be after Start Date. " sqref="D3:E4" xr:uid="{42FE116E-D0D9-4D07-985F-FB8A6C968C65}">
      <formula1>B3</formula1>
    </dataValidation>
    <dataValidation type="date" operator="greaterThan" allowBlank="1" showInputMessage="1" showErrorMessage="1" error="Inactive Start Date is before the student started - see Student tab. " sqref="B3:B4" xr:uid="{58A0A743-D85C-4C66-B95D-324E7E68D794}">
      <formula1>I3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4EC5-1680-4B70-BF12-51D9211DFE88}">
  <sheetPr>
    <tabColor theme="1"/>
  </sheetPr>
  <dimension ref="A1:AG4993"/>
  <sheetViews>
    <sheetView workbookViewId="0">
      <pane ySplit="2" topLeftCell="A3" activePane="bottomLeft" state="frozen"/>
      <selection pane="bottomLeft" activeCell="O25" sqref="O25"/>
    </sheetView>
  </sheetViews>
  <sheetFormatPr defaultRowHeight="15" x14ac:dyDescent="0.25"/>
  <cols>
    <col min="1" max="1" width="29.7109375" style="19" customWidth="1"/>
    <col min="2" max="2" width="10.28515625" style="19" customWidth="1"/>
    <col min="3" max="3" width="9.85546875" style="19" customWidth="1"/>
    <col min="4" max="4" width="9.28515625" style="19" customWidth="1"/>
    <col min="5" max="5" width="9.5703125" style="19" customWidth="1"/>
    <col min="6" max="6" width="10.5703125" style="19" customWidth="1"/>
    <col min="7" max="7" width="14.28515625" style="19" customWidth="1"/>
    <col min="8" max="8" width="11.85546875" style="19" customWidth="1"/>
    <col min="9" max="9" width="10" style="19" customWidth="1"/>
    <col min="10" max="10" width="27.42578125" style="19" hidden="1" customWidth="1"/>
    <col min="11" max="11" width="14.85546875" style="19" hidden="1" customWidth="1"/>
    <col min="12" max="13" width="14.140625" style="19" hidden="1" customWidth="1"/>
    <col min="14" max="18" width="10.5703125" style="19" customWidth="1"/>
    <col min="19" max="19" width="10.5703125" customWidth="1"/>
    <col min="20" max="20" width="31.7109375" customWidth="1"/>
    <col min="21" max="25" width="8.7109375" customWidth="1"/>
    <col min="26" max="35" width="10.5703125" customWidth="1"/>
  </cols>
  <sheetData>
    <row r="1" spans="1:33" x14ac:dyDescent="0.25">
      <c r="A1" s="45" t="str" cm="1">
        <f t="array" aca="1" ref="A1" ca="1">"Workbook Health: "&amp;_xlfn.IFS(
RIGHT(Students!A1,2)&lt;&gt;"OK", "BROKEN - fix Students tab!",
RIGHT(Promotions!A1,2)&lt;&gt;"OK", "BROKEN - fix Promotions tab!",
RIGHT(Inactives!A1,2)&lt;&gt;"OK", "BROKEN - fix Inactives tab!",
TRUE, "OK"
)</f>
        <v>Workbook Health: OK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33" s="1" customFormat="1" ht="30" x14ac:dyDescent="0.25">
      <c r="A2" s="1" t="s">
        <v>35</v>
      </c>
      <c r="B2" s="1" t="s">
        <v>63</v>
      </c>
      <c r="C2" s="9" t="s">
        <v>61</v>
      </c>
      <c r="D2" s="9" t="s">
        <v>117</v>
      </c>
      <c r="E2" s="9" t="s">
        <v>15</v>
      </c>
      <c r="F2" s="9" t="s">
        <v>64</v>
      </c>
      <c r="G2" s="9" t="s">
        <v>48</v>
      </c>
      <c r="H2" s="9" t="s">
        <v>71</v>
      </c>
      <c r="I2" s="9" t="s">
        <v>57</v>
      </c>
      <c r="J2" s="1" t="s">
        <v>65</v>
      </c>
      <c r="K2" s="1" t="s">
        <v>2</v>
      </c>
      <c r="L2" s="9" t="s">
        <v>75</v>
      </c>
      <c r="M2" s="9" t="s">
        <v>70</v>
      </c>
      <c r="N2" s="9" t="str" cm="1">
        <f t="array" ref="N2:R2">"Months At "&amp;_xlfn.ANCHORARRAY(U5)</f>
        <v>Months At White</v>
      </c>
      <c r="O2" s="9" t="str">
        <v>Months At Blue</v>
      </c>
      <c r="P2" s="9" t="str">
        <v>Months At Purple</v>
      </c>
      <c r="Q2" s="9" t="str">
        <v>Months At Brown</v>
      </c>
      <c r="R2" s="9" t="str">
        <v>Months At Black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x14ac:dyDescent="0.25">
      <c r="A3" s="14" t="str" cm="1">
        <f t="array" aca="1" ref="A3:A5" ca="1">_xlfn._xlws.SORT(_xlfn.UNIQUE(merged_names))</f>
        <v>XXXXX, Alice</v>
      </c>
      <c r="B3" s="15" t="str" cm="1">
        <f t="array" aca="1" ref="B3" ca="1">IFERROR(IF(LEN(A3)&gt;0, IF(SUMPRODUCT((Inactives[Key]=J3)*(Inactives[Currently Inactive]))=1,"Inactive","Active"),""),"Active")</f>
        <v>Active</v>
      </c>
      <c r="C3" s="16" t="str" cm="1">
        <f t="array" aca="1" ref="C3" ca="1">IFERROR(_xlfn._xlws.FILTER(Inactives[Inactive On],(Inactives[Key]=J3)*(Inactives[Currently Inactive]),""),"")</f>
        <v/>
      </c>
      <c r="D3" s="16" t="str" cm="1">
        <f t="array" aca="1" ref="D3" ca="1">IFERROR(INDEX(_xlfn.TEXTSPLIT(E3," "),1),"")</f>
        <v>Blue</v>
      </c>
      <c r="E3" s="15" t="str" cm="1">
        <f t="array" aca="1" ref="E3" ca="1">IFERROR(_xlfn._xlws.FILTER(merged_ranks,(merged_end_dates=DATE(9999,12,31))*(merged_names=A3)),"")</f>
        <v>Blue 3</v>
      </c>
      <c r="F3" s="17">
        <f ca="1">_xlfn.XLOOKUP(J3,Promotions[Promo Key],Promotions[Promo Date],"")</f>
        <v>44353</v>
      </c>
      <c r="G3" s="18">
        <f t="shared" ref="G3:G6" ca="1" si="0">IFERROR((TODAY()-F3)/30.5, "")</f>
        <v>59.180327868852459</v>
      </c>
      <c r="H3" s="18">
        <f t="shared" ref="H3:H6" ca="1" si="1">IFERROR((TODAY()-K3)/365-M3,"")</f>
        <v>6.375342465753425</v>
      </c>
      <c r="I3" s="17" t="str">
        <f ca="1">_xlfn.XLOOKUP(A3,Students[Full Name],Students[Starting Rank],"")</f>
        <v>White 2</v>
      </c>
      <c r="J3" s="15" t="str">
        <f t="shared" ref="J3:J6" ca="1" si="2">A3&amp;": "&amp;E3</f>
        <v>XXXXX, Alice: Blue 3</v>
      </c>
      <c r="K3" s="16">
        <f ca="1">_xlfn.XLOOKUP(A3,Students[Full Name],Students[Start Date],"")</f>
        <v>43831</v>
      </c>
      <c r="L3" s="18">
        <f t="shared" ref="L3:L6" ca="1" si="3">IF(LEN(C3)&gt;0,(TODAY()-C3)/30.5,-1)</f>
        <v>-1</v>
      </c>
      <c r="M3" s="18" cm="1">
        <f t="array" aca="1" ref="M3" ca="1">SUMPRODUCT(Inactives[Days Inactive]*(Inactives[Student]=A3))/365</f>
        <v>0</v>
      </c>
      <c r="N3" s="18" cm="1">
        <f t="array" aca="1" ref="N3" ca="1">IF(LEN($A3)&gt;0,SUMPRODUCT(($A3=merged_names)*(_xlfn.TEXTAFTER(N$2, "At ")=merged_belt_colours)*merged_months_at_rank),"")</f>
        <v>17.081967213114755</v>
      </c>
      <c r="O3" s="18" cm="1">
        <f t="array" aca="1" ref="O3" ca="1">IF(LEN($A3)&gt;0,SUMPRODUCT(($A3=merged_names)*(_xlfn.TEXTAFTER(O$2, "At ")=merged_belt_colours)*merged_months_at_rank),"")</f>
        <v>59.180327868852459</v>
      </c>
      <c r="P3" s="18" cm="1">
        <f t="array" aca="1" ref="P3" ca="1">IF(LEN($A3)&gt;0,SUMPRODUCT(($A3=merged_names)*(_xlfn.TEXTAFTER(P$2, "At ")=merged_belt_colours)*merged_months_at_rank),"")</f>
        <v>0</v>
      </c>
      <c r="Q3" s="18" cm="1">
        <f t="array" aca="1" ref="Q3" ca="1">IF(LEN($A3)&gt;0,SUMPRODUCT(($A3=merged_names)*(_xlfn.TEXTAFTER(Q$2, "At ")=merged_belt_colours)*merged_months_at_rank),"")</f>
        <v>0</v>
      </c>
      <c r="R3" s="18" cm="1">
        <f t="array" aca="1" ref="R3" ca="1">IF(LEN($A3)&gt;0,SUMPRODUCT(($A3=merged_names)*(_xlfn.TEXTAFTER(R$2, "At ")=merged_belt_colours)*merged_months_at_rank),"")</f>
        <v>0</v>
      </c>
    </row>
    <row r="4" spans="1:33" ht="15.75" thickBot="1" x14ac:dyDescent="0.3">
      <c r="A4" s="15" t="str">
        <f ca="1"/>
        <v>YYYYYY, Bob</v>
      </c>
      <c r="B4" s="15" t="str" cm="1">
        <f t="array" aca="1" ref="B4" ca="1">IFERROR(IF(LEN(A4)&gt;0, IF(SUMPRODUCT((Inactives[Key]=J4)*(Inactives[Currently Inactive]))=1,"Inactive","Active"),""),"Active")</f>
        <v>Active</v>
      </c>
      <c r="C4" s="16" t="str" cm="1">
        <f t="array" aca="1" ref="C4" ca="1">IFERROR(_xlfn._xlws.FILTER(Inactives[Inactive On],(Inactives[Key]=J4)*(Inactives[Currently Inactive]),""),"")</f>
        <v/>
      </c>
      <c r="D4" s="16" t="str" cm="1">
        <f t="array" aca="1" ref="D4" ca="1">IFERROR(INDEX(_xlfn.TEXTSPLIT(E4," "),1),"")</f>
        <v>Blue</v>
      </c>
      <c r="E4" s="15" t="str" cm="1">
        <f t="array" aca="1" ref="E4" ca="1">IFERROR(_xlfn._xlws.FILTER(merged_ranks,(merged_end_dates=DATE(9999,12,31))*(merged_names=A4)),"")</f>
        <v>Blue 2</v>
      </c>
      <c r="F4" s="17" t="str">
        <f ca="1">_xlfn.XLOOKUP(J4,Promotions[Promo Key],Promotions[Promo Date],"")</f>
        <v/>
      </c>
      <c r="G4" s="18" t="str">
        <f t="shared" ca="1" si="0"/>
        <v/>
      </c>
      <c r="H4" s="18">
        <f t="shared" ca="1" si="1"/>
        <v>3.8000000000000003</v>
      </c>
      <c r="I4" s="17" t="str">
        <f ca="1">_xlfn.XLOOKUP(A4,Students[Full Name],Students[Starting Rank],"")</f>
        <v>Blue 2</v>
      </c>
      <c r="J4" s="15" t="str">
        <f t="shared" ca="1" si="2"/>
        <v>YYYYYY, Bob: Blue 2</v>
      </c>
      <c r="K4" s="16">
        <f ca="1">_xlfn.XLOOKUP(A4,Students[Full Name],Students[Start Date],"")</f>
        <v>44562</v>
      </c>
      <c r="L4" s="18">
        <f t="shared" ca="1" si="3"/>
        <v>-1</v>
      </c>
      <c r="M4" s="18" cm="1">
        <f t="array" aca="1" ref="M4" ca="1">SUMPRODUCT(Inactives[Days Inactive]*(Inactives[Student]=A4))/365</f>
        <v>0.57260273972602738</v>
      </c>
      <c r="N4" s="18" cm="1">
        <f t="array" aca="1" ref="N4" ca="1">IF(LEN($A4)&gt;0,SUMPRODUCT(($A4=merged_names)*(_xlfn.TEXTAFTER(N$2, "At ")=merged_belt_colours)*merged_months_at_rank),"")</f>
        <v>0</v>
      </c>
      <c r="O4" s="18" cm="1">
        <f t="array" aca="1" ref="O4" ca="1">IF(LEN($A4)&gt;0,SUMPRODUCT(($A4=merged_names)*(_xlfn.TEXTAFTER(O$2, "At ")=merged_belt_colours)*merged_months_at_rank),"")</f>
        <v>52.327868852459019</v>
      </c>
      <c r="P4" s="18" cm="1">
        <f t="array" aca="1" ref="P4" ca="1">IF(LEN($A4)&gt;0,SUMPRODUCT(($A4=merged_names)*(_xlfn.TEXTAFTER(P$2, "At ")=merged_belt_colours)*merged_months_at_rank),"")</f>
        <v>0</v>
      </c>
      <c r="Q4" s="18" cm="1">
        <f t="array" aca="1" ref="Q4" ca="1">IF(LEN($A4)&gt;0,SUMPRODUCT(($A4=merged_names)*(_xlfn.TEXTAFTER(Q$2, "At ")=merged_belt_colours)*merged_months_at_rank),"")</f>
        <v>0</v>
      </c>
      <c r="R4" s="18" cm="1">
        <f t="array" aca="1" ref="R4" ca="1">IF(LEN($A4)&gt;0,SUMPRODUCT(($A4=merged_names)*(_xlfn.TEXTAFTER(R$2, "At ")=merged_belt_colours)*merged_months_at_rank),"")</f>
        <v>0</v>
      </c>
      <c r="T4" s="21" t="s">
        <v>120</v>
      </c>
    </row>
    <row r="5" spans="1:33" x14ac:dyDescent="0.25">
      <c r="A5" s="15" t="str">
        <f ca="1"/>
        <v>ZZZZZZ, Charlie</v>
      </c>
      <c r="B5" s="15" t="str" cm="1">
        <f t="array" aca="1" ref="B5" ca="1">IFERROR(IF(LEN(A5)&gt;0, IF(SUMPRODUCT((Inactives[Key]=J5)*(Inactives[Currently Inactive]))=1,"Inactive","Active"),""),"Active")</f>
        <v>Inactive</v>
      </c>
      <c r="C5" s="16" cm="1">
        <f t="array" aca="1" ref="C5" ca="1">IFERROR(_xlfn._xlws.FILTER(Inactives[Inactive On],(Inactives[Key]=J5)*(Inactives[Currently Inactive]),""),"")</f>
        <v>46068</v>
      </c>
      <c r="D5" s="16" t="str" cm="1">
        <f t="array" aca="1" ref="D5" ca="1">IFERROR(INDEX(_xlfn.TEXTSPLIT(E5," "),1),"")</f>
        <v>Brown</v>
      </c>
      <c r="E5" s="15" t="str" cm="1">
        <f t="array" aca="1" ref="E5" ca="1">IFERROR(_xlfn._xlws.FILTER(merged_ranks,(merged_end_dates=DATE(9999,12,31))*(merged_names=A5)),"")</f>
        <v>Brown 1</v>
      </c>
      <c r="F5" s="17">
        <f ca="1">_xlfn.XLOOKUP(J5,Promotions[Promo Key],Promotions[Promo Date],"")</f>
        <v>46023</v>
      </c>
      <c r="G5" s="18">
        <f t="shared" ca="1" si="0"/>
        <v>4.4262295081967213</v>
      </c>
      <c r="H5" s="18">
        <f t="shared" ca="1" si="1"/>
        <v>2.1260273972602737</v>
      </c>
      <c r="I5" s="17" t="str">
        <f ca="1">_xlfn.XLOOKUP(A5,Students[Full Name],Students[Starting Rank],"")</f>
        <v>Purple 1</v>
      </c>
      <c r="J5" s="15" t="str">
        <f t="shared" ca="1" si="2"/>
        <v>ZZZZZZ, Charlie: Brown 1</v>
      </c>
      <c r="K5" s="16">
        <f ca="1">_xlfn.XLOOKUP(A5,Students[Full Name],Students[Start Date],"")</f>
        <v>45292</v>
      </c>
      <c r="L5" s="18">
        <f t="shared" ca="1" si="3"/>
        <v>2.9508196721311477</v>
      </c>
      <c r="M5" s="18" cm="1">
        <f t="array" aca="1" ref="M5" ca="1">SUMPRODUCT(Inactives[Days Inactive]*(Inactives[Student]=A5))/365</f>
        <v>0.24657534246575341</v>
      </c>
      <c r="N5" s="18" cm="1">
        <f t="array" aca="1" ref="N5" ca="1">IF(LEN($A5)&gt;0,SUMPRODUCT(($A5=merged_names)*(_xlfn.TEXTAFTER(N$2, "At ")=merged_belt_colours)*merged_months_at_rank),"")</f>
        <v>0</v>
      </c>
      <c r="O5" s="18" cm="1">
        <f t="array" aca="1" ref="O5" ca="1">IF(LEN($A5)&gt;0,SUMPRODUCT(($A5=merged_names)*(_xlfn.TEXTAFTER(O$2, "At ")=merged_belt_colours)*merged_months_at_rank),"")</f>
        <v>0</v>
      </c>
      <c r="P5" s="18" cm="1">
        <f t="array" aca="1" ref="P5" ca="1">IF(LEN($A5)&gt;0,SUMPRODUCT(($A5=merged_names)*(_xlfn.TEXTAFTER(P$2, "At ")=merged_belt_colours)*merged_months_at_rank),"")</f>
        <v>23.934426229508198</v>
      </c>
      <c r="Q5" s="18" cm="1">
        <f t="array" aca="1" ref="Q5" ca="1">IF(LEN($A5)&gt;0,SUMPRODUCT(($A5=merged_names)*(_xlfn.TEXTAFTER(Q$2, "At ")=merged_belt_colours)*merged_months_at_rank),"")</f>
        <v>4.4262295081967213</v>
      </c>
      <c r="R5" s="18" cm="1">
        <f t="array" aca="1" ref="R5" ca="1">IF(LEN($A5)&gt;0,SUMPRODUCT(($A5=merged_names)*(_xlfn.TEXTAFTER(R$2, "At ")=merged_belt_colours)*merged_months_at_rank),"")</f>
        <v>0</v>
      </c>
      <c r="T5" s="22" t="s">
        <v>28</v>
      </c>
      <c r="U5" s="23" t="str" cm="1">
        <f t="array" ref="U5:Y5">TRANSPOSE(_xlfn.UNIQUE(_xlfn.ANCHORARRAY(INTERNAL!H3)))</f>
        <v>White</v>
      </c>
      <c r="V5" s="23" t="str">
        <v>Blue</v>
      </c>
      <c r="W5" s="23" t="str">
        <v>Purple</v>
      </c>
      <c r="X5" s="23" t="str">
        <v>Brown</v>
      </c>
      <c r="Y5" s="24" t="str">
        <v>Black</v>
      </c>
    </row>
    <row r="6" spans="1:33" x14ac:dyDescent="0.25">
      <c r="A6" s="15"/>
      <c r="B6" s="15" t="str" cm="1">
        <f t="array" ref="B6">IFERROR(IF(LEN(A6)&gt;0, IF(SUMPRODUCT((Inactives[Key]=J6)*(Inactives[Currently Inactive]))=1,"Inactive","Active"),""),"Active")</f>
        <v/>
      </c>
      <c r="C6" s="16" t="str" cm="1">
        <f t="array" aca="1" ref="C6" ca="1">IFERROR(_xlfn._xlws.FILTER(Inactives[Inactive On],(Inactives[Key]=J6)*(Inactives[Currently Inactive]),""),"")</f>
        <v/>
      </c>
      <c r="D6" s="16" t="str" cm="1">
        <f t="array" aca="1" ref="D6" ca="1">IFERROR(INDEX(_xlfn.TEXTSPLIT(E6," "),1),"")</f>
        <v/>
      </c>
      <c r="E6" s="15" t="str" cm="1">
        <f t="array" aca="1" ref="E6" ca="1">IFERROR(_xlfn._xlws.FILTER(merged_ranks,(merged_end_dates=DATE(9999,12,31))*(merged_names=A6)),"")</f>
        <v/>
      </c>
      <c r="F6" s="17" t="str">
        <f ca="1">_xlfn.XLOOKUP(J6,Promotions[Promo Key],Promotions[Promo Date],"")</f>
        <v/>
      </c>
      <c r="G6" s="18" t="str">
        <f t="shared" ca="1" si="0"/>
        <v/>
      </c>
      <c r="H6" s="18" t="str">
        <f t="shared" ca="1" si="1"/>
        <v/>
      </c>
      <c r="I6" s="17" t="str">
        <f>_xlfn.XLOOKUP(A6,Students[Full Name],Students[Starting Rank],"")</f>
        <v/>
      </c>
      <c r="J6" s="15" t="str">
        <f t="shared" ca="1" si="2"/>
        <v xml:space="preserve">: </v>
      </c>
      <c r="K6" s="16" t="str">
        <f>_xlfn.XLOOKUP(A6,Students[Full Name],Students[Start Date],"")</f>
        <v/>
      </c>
      <c r="L6" s="18">
        <f t="shared" ca="1" si="3"/>
        <v>-1</v>
      </c>
      <c r="M6" s="18" cm="1">
        <f t="array" aca="1" ref="M6" ca="1">SUMPRODUCT(Inactives[Days Inactive]*(Inactives[Student]=A6))/365</f>
        <v>0</v>
      </c>
      <c r="N6" s="18" t="str" cm="1">
        <f t="array" ref="N6">IF(LEN($A6)&gt;0,SUMPRODUCT(($A6=merged_names)*(_xlfn.TEXTAFTER(N$2, "At ")=merged_belt_colours)*merged_months_at_rank),"")</f>
        <v/>
      </c>
      <c r="O6" s="18" t="str" cm="1">
        <f t="array" ref="O6">IF(LEN($A6)&gt;0,SUMPRODUCT(($A6=merged_names)*(_xlfn.TEXTAFTER(O$2, "At ")=merged_belt_colours)*merged_months_at_rank),"")</f>
        <v/>
      </c>
      <c r="P6" s="18" t="str" cm="1">
        <f t="array" ref="P6">IF(LEN($A6)&gt;0,SUMPRODUCT(($A6=merged_names)*(_xlfn.TEXTAFTER(P$2, "At ")=merged_belt_colours)*merged_months_at_rank),"")</f>
        <v/>
      </c>
      <c r="Q6" s="18" t="str" cm="1">
        <f t="array" ref="Q6">IF(LEN($A6)&gt;0,SUMPRODUCT(($A6=merged_names)*(_xlfn.TEXTAFTER(Q$2, "At ")=merged_belt_colours)*merged_months_at_rank),"")</f>
        <v/>
      </c>
      <c r="R6" s="18" t="str" cm="1">
        <f t="array" ref="R6">IF(LEN($A6)&gt;0,SUMPRODUCT(($A6=merged_names)*(_xlfn.TEXTAFTER(R$2, "At ")=merged_belt_colours)*merged_months_at_rank),"")</f>
        <v/>
      </c>
      <c r="T6" s="25" t="s">
        <v>73</v>
      </c>
      <c r="U6" s="4">
        <f ca="1">_xlfn.LET(
_xlpm.x, _xlfn.MINIFS(N$3:N$5000,N$3:N$5000,"&gt;0"),
IF(_xlpm.x=0,"",_xlpm.x)
)</f>
        <v>17.081967213114755</v>
      </c>
      <c r="V6" s="4">
        <f t="shared" ref="V6:Y6" ca="1" si="4">_xlfn.LET(
_xlpm.x, _xlfn.MINIFS(O$3:O$5000,O$3:O$5000,"&gt;0"),
IF(_xlpm.x=0,"",_xlpm.x)
)</f>
        <v>52.327868852459019</v>
      </c>
      <c r="W6" s="4">
        <f t="shared" ca="1" si="4"/>
        <v>23.934426229508198</v>
      </c>
      <c r="X6" s="4">
        <f t="shared" ca="1" si="4"/>
        <v>4.4262295081967213</v>
      </c>
      <c r="Y6" s="38" t="str">
        <f t="shared" ca="1" si="4"/>
        <v/>
      </c>
    </row>
    <row r="7" spans="1:33" x14ac:dyDescent="0.25">
      <c r="A7" s="15"/>
      <c r="B7" s="15" t="str" cm="1">
        <f t="array" ref="B7">IFERROR(IF(LEN(A7)&gt;0, IF(SUMPRODUCT((Inactives[Key]=J7)*(Inactives[Currently Inactive]))=1,"Inactive","Active"),""),"Active")</f>
        <v/>
      </c>
      <c r="C7" s="16" t="str" cm="1">
        <f t="array" aca="1" ref="C7" ca="1">IFERROR(_xlfn._xlws.FILTER(Inactives[Inactive On],(Inactives[Key]=J7)*(Inactives[Currently Inactive]),""),"")</f>
        <v/>
      </c>
      <c r="D7" s="16" t="str" cm="1">
        <f t="array" aca="1" ref="D7" ca="1">IFERROR(INDEX(_xlfn.TEXTSPLIT(E7," "),1),"")</f>
        <v/>
      </c>
      <c r="E7" s="15" t="str" cm="1">
        <f t="array" aca="1" ref="E7" ca="1">IFERROR(_xlfn._xlws.FILTER(merged_ranks,(merged_end_dates=DATE(9999,12,31))*(merged_names=A7)),"")</f>
        <v/>
      </c>
      <c r="F7" s="17" t="str">
        <f ca="1">_xlfn.XLOOKUP(J7,Promotions[Promo Key],Promotions[Promo Date],"")</f>
        <v/>
      </c>
      <c r="G7" s="18" t="str">
        <f t="shared" ref="G7:G11" ca="1" si="5">IFERROR((TODAY()-F7)/30.5, "")</f>
        <v/>
      </c>
      <c r="H7" s="18" t="str">
        <f ca="1">IFERROR((TODAY()-K7)/365-M7,"")</f>
        <v/>
      </c>
      <c r="I7" s="17" t="str">
        <f>_xlfn.XLOOKUP(A7,Students[Full Name],Students[Starting Rank],"")</f>
        <v/>
      </c>
      <c r="J7" s="15" t="str">
        <f t="shared" ref="J7:J11" ca="1" si="6">A7&amp;": "&amp;E7</f>
        <v xml:space="preserve">: </v>
      </c>
      <c r="K7" s="16" t="str">
        <f>_xlfn.XLOOKUP(A7,Students[Full Name],Students[Start Date],"")</f>
        <v/>
      </c>
      <c r="L7" s="18">
        <f t="shared" ref="L7:L11" ca="1" si="7">IF(LEN(C7)&gt;0,(TODAY()-C7)/30.5,-1)</f>
        <v>-1</v>
      </c>
      <c r="M7" s="18" cm="1">
        <f t="array" aca="1" ref="M7" ca="1">SUMPRODUCT(Inactives[Days Inactive]*(Inactives[Student]=A7))/365</f>
        <v>0</v>
      </c>
      <c r="N7" s="18" t="str" cm="1">
        <f t="array" ref="N7">IF(LEN($A7)&gt;0,SUMPRODUCT(($A7=merged_names)*(_xlfn.TEXTAFTER(N$2, "At ")=merged_belt_colours)*merged_months_at_rank),"")</f>
        <v/>
      </c>
      <c r="O7" s="18" t="str" cm="1">
        <f t="array" ref="O7">IF(LEN($A7)&gt;0,SUMPRODUCT(($A7=merged_names)*(_xlfn.TEXTAFTER(O$2, "At ")=merged_belt_colours)*merged_months_at_rank),"")</f>
        <v/>
      </c>
      <c r="P7" s="18" t="str" cm="1">
        <f t="array" ref="P7">IF(LEN($A7)&gt;0,SUMPRODUCT(($A7=merged_names)*(_xlfn.TEXTAFTER(P$2, "At ")=merged_belt_colours)*merged_months_at_rank),"")</f>
        <v/>
      </c>
      <c r="Q7" s="18" t="str" cm="1">
        <f t="array" ref="Q7">IF(LEN($A7)&gt;0,SUMPRODUCT(($A7=merged_names)*(_xlfn.TEXTAFTER(Q$2, "At ")=merged_belt_colours)*merged_months_at_rank),"")</f>
        <v/>
      </c>
      <c r="R7" s="18" t="str" cm="1">
        <f t="array" ref="R7">IF(LEN($A7)&gt;0,SUMPRODUCT(($A7=merged_names)*(_xlfn.TEXTAFTER(R$2, "At ")=merged_belt_colours)*merged_months_at_rank),"")</f>
        <v/>
      </c>
      <c r="T7" s="25" t="s">
        <v>76</v>
      </c>
      <c r="U7" s="39">
        <f ca="1">IFERROR(AVERAGEIF(N$3:N$5000,"&gt;0"),"")</f>
        <v>17.081967213114755</v>
      </c>
      <c r="V7" s="39">
        <f t="shared" ref="V7:Y7" ca="1" si="8">IFERROR(AVERAGEIF(O$3:O$5000,"&gt;0"),"")</f>
        <v>55.754098360655739</v>
      </c>
      <c r="W7" s="39">
        <f t="shared" ca="1" si="8"/>
        <v>23.934426229508198</v>
      </c>
      <c r="X7" s="39">
        <f t="shared" ca="1" si="8"/>
        <v>4.4262295081967213</v>
      </c>
      <c r="Y7" s="26" t="str">
        <f t="shared" ca="1" si="8"/>
        <v/>
      </c>
    </row>
    <row r="8" spans="1:33" ht="15.75" thickBot="1" x14ac:dyDescent="0.3">
      <c r="A8" s="15"/>
      <c r="B8" s="15" t="str" cm="1">
        <f t="array" ref="B8">IFERROR(IF(LEN(A8)&gt;0, IF(SUMPRODUCT((Inactives[Key]=J8)*(Inactives[Currently Inactive]))=1,"Inactive","Active"),""),"Active")</f>
        <v/>
      </c>
      <c r="C8" s="16" t="str" cm="1">
        <f t="array" aca="1" ref="C8" ca="1">IFERROR(_xlfn._xlws.FILTER(Inactives[Inactive On],(Inactives[Key]=J8)*(Inactives[Currently Inactive]),""),"")</f>
        <v/>
      </c>
      <c r="D8" s="16" t="str" cm="1">
        <f t="array" aca="1" ref="D8" ca="1">IFERROR(INDEX(_xlfn.TEXTSPLIT(E8," "),1),"")</f>
        <v/>
      </c>
      <c r="E8" s="15" t="str" cm="1">
        <f t="array" aca="1" ref="E8" ca="1">IFERROR(_xlfn._xlws.FILTER(merged_ranks,(merged_end_dates=DATE(9999,12,31))*(merged_names=A8)),"")</f>
        <v/>
      </c>
      <c r="F8" s="17" t="str">
        <f ca="1">_xlfn.XLOOKUP(J8,Promotions[Promo Key],Promotions[Promo Date],"")</f>
        <v/>
      </c>
      <c r="G8" s="18" t="str">
        <f t="shared" ca="1" si="5"/>
        <v/>
      </c>
      <c r="H8" s="18" t="str">
        <f t="shared" ref="H8:H23" ca="1" si="9">IFERROR((TODAY()-K8)/365-M8,"")</f>
        <v/>
      </c>
      <c r="I8" s="17" t="str">
        <f>_xlfn.XLOOKUP(A8,Students[Full Name],Students[Starting Rank],"")</f>
        <v/>
      </c>
      <c r="J8" s="15" t="str">
        <f t="shared" ca="1" si="6"/>
        <v xml:space="preserve">: </v>
      </c>
      <c r="K8" s="16" t="str">
        <f>_xlfn.XLOOKUP(A8,Students[Full Name],Students[Start Date],"")</f>
        <v/>
      </c>
      <c r="L8" s="18">
        <f t="shared" ca="1" si="7"/>
        <v>-1</v>
      </c>
      <c r="M8" s="18" cm="1">
        <f t="array" aca="1" ref="M8" ca="1">SUMPRODUCT(Inactives[Days Inactive]*(Inactives[Student]=A8))/365</f>
        <v>0</v>
      </c>
      <c r="N8" s="18" t="str" cm="1">
        <f t="array" ref="N8">IF(LEN($A8)&gt;0,SUMPRODUCT(($A8=merged_names)*(_xlfn.TEXTAFTER(N$2, "At ")=merged_belt_colours)*merged_months_at_rank),"")</f>
        <v/>
      </c>
      <c r="O8" s="18" t="str" cm="1">
        <f t="array" ref="O8">IF(LEN($A8)&gt;0,SUMPRODUCT(($A8=merged_names)*(_xlfn.TEXTAFTER(O$2, "At ")=merged_belt_colours)*merged_months_at_rank),"")</f>
        <v/>
      </c>
      <c r="P8" s="18" t="str" cm="1">
        <f t="array" ref="P8">IF(LEN($A8)&gt;0,SUMPRODUCT(($A8=merged_names)*(_xlfn.TEXTAFTER(P$2, "At ")=merged_belt_colours)*merged_months_at_rank),"")</f>
        <v/>
      </c>
      <c r="Q8" s="18" t="str" cm="1">
        <f t="array" ref="Q8">IF(LEN($A8)&gt;0,SUMPRODUCT(($A8=merged_names)*(_xlfn.TEXTAFTER(Q$2, "At ")=merged_belt_colours)*merged_months_at_rank),"")</f>
        <v/>
      </c>
      <c r="R8" s="18" t="str" cm="1">
        <f t="array" ref="R8">IF(LEN($A8)&gt;0,SUMPRODUCT(($A8=merged_names)*(_xlfn.TEXTAFTER(R$2, "At ")=merged_belt_colours)*merged_months_at_rank),"")</f>
        <v/>
      </c>
      <c r="T8" s="27" t="s">
        <v>74</v>
      </c>
      <c r="U8" s="28">
        <f ca="1">_xlfn.LET(
_xlpm.x, _xlfn.MAXIFS(N$3:N$5000,N$3:N$5000,"&gt;0"),
IF(_xlpm.x=0,"",_xlpm.x)
)</f>
        <v>17.081967213114755</v>
      </c>
      <c r="V8" s="28">
        <f t="shared" ref="V8:Y8" ca="1" si="10">_xlfn.LET(
_xlpm.x, _xlfn.MAXIFS(O$3:O$5000,O$3:O$5000,"&gt;0"),
IF(_xlpm.x=0,"",_xlpm.x)
)</f>
        <v>59.180327868852459</v>
      </c>
      <c r="W8" s="28">
        <f t="shared" ca="1" si="10"/>
        <v>23.934426229508198</v>
      </c>
      <c r="X8" s="28">
        <f t="shared" ca="1" si="10"/>
        <v>4.4262295081967213</v>
      </c>
      <c r="Y8" s="29" t="str">
        <f t="shared" ca="1" si="10"/>
        <v/>
      </c>
    </row>
    <row r="9" spans="1:33" ht="15.75" thickBot="1" x14ac:dyDescent="0.3">
      <c r="A9"/>
      <c r="B9" s="15" t="str" cm="1">
        <f t="array" ref="B9">IFERROR(IF(LEN(A9)&gt;0, IF(SUMPRODUCT((Inactives[Key]=J9)*(Inactives[Currently Inactive]))=1,"Inactive","Active"),""),"Active")</f>
        <v/>
      </c>
      <c r="C9" s="16" t="str" cm="1">
        <f t="array" aca="1" ref="C9" ca="1">IFERROR(_xlfn._xlws.FILTER(Inactives[Inactive On],(Inactives[Key]=J9)*(Inactives[Currently Inactive]),""),"")</f>
        <v/>
      </c>
      <c r="D9" s="16" t="str" cm="1">
        <f t="array" aca="1" ref="D9" ca="1">IFERROR(INDEX(_xlfn.TEXTSPLIT(E9," "),1),"")</f>
        <v/>
      </c>
      <c r="E9" s="15" t="str" cm="1">
        <f t="array" aca="1" ref="E9" ca="1">IFERROR(_xlfn._xlws.FILTER(merged_ranks,(merged_end_dates=DATE(9999,12,31))*(merged_names=A9)),"")</f>
        <v/>
      </c>
      <c r="F9" s="17" t="str">
        <f ca="1">_xlfn.XLOOKUP(J9,Promotions[Promo Key],Promotions[Promo Date],"")</f>
        <v/>
      </c>
      <c r="G9" s="18" t="str">
        <f t="shared" ca="1" si="5"/>
        <v/>
      </c>
      <c r="H9" s="18" t="str">
        <f t="shared" ca="1" si="9"/>
        <v/>
      </c>
      <c r="I9" s="17" t="str">
        <f>_xlfn.XLOOKUP(A9,Students[Full Name],Students[Starting Rank],"")</f>
        <v/>
      </c>
      <c r="J9" s="15" t="str">
        <f t="shared" ca="1" si="6"/>
        <v xml:space="preserve">: </v>
      </c>
      <c r="K9" s="16" t="str">
        <f>_xlfn.XLOOKUP(A9,Students[Full Name],Students[Start Date],"")</f>
        <v/>
      </c>
      <c r="L9" s="18">
        <f t="shared" ca="1" si="7"/>
        <v>-1</v>
      </c>
      <c r="M9" s="18" cm="1">
        <f t="array" aca="1" ref="M9" ca="1">SUMPRODUCT(Inactives[Days Inactive]*(Inactives[Student]=A9))/365</f>
        <v>0</v>
      </c>
      <c r="N9" s="18" t="str" cm="1">
        <f t="array" ref="N9">IF(LEN($A9)&gt;0,SUMPRODUCT(($A9=merged_names)*(_xlfn.TEXTAFTER(N$2, "At ")=merged_belt_colours)*merged_months_at_rank),"")</f>
        <v/>
      </c>
      <c r="O9" s="18" t="str" cm="1">
        <f t="array" ref="O9">IF(LEN($A9)&gt;0,SUMPRODUCT(($A9=merged_names)*(_xlfn.TEXTAFTER(O$2, "At ")=merged_belt_colours)*merged_months_at_rank),"")</f>
        <v/>
      </c>
      <c r="P9" s="18" t="str" cm="1">
        <f t="array" ref="P9">IF(LEN($A9)&gt;0,SUMPRODUCT(($A9=merged_names)*(_xlfn.TEXTAFTER(P$2, "At ")=merged_belt_colours)*merged_months_at_rank),"")</f>
        <v/>
      </c>
      <c r="Q9" s="18" t="str" cm="1">
        <f t="array" ref="Q9">IF(LEN($A9)&gt;0,SUMPRODUCT(($A9=merged_names)*(_xlfn.TEXTAFTER(Q$2, "At ")=merged_belt_colours)*merged_months_at_rank),"")</f>
        <v/>
      </c>
      <c r="R9" s="18" t="str" cm="1">
        <f t="array" ref="R9">IF(LEN($A9)&gt;0,SUMPRODUCT(($A9=merged_names)*(_xlfn.TEXTAFTER(R$2, "At ")=merged_belt_colours)*merged_months_at_rank),"")</f>
        <v/>
      </c>
    </row>
    <row r="10" spans="1:33" x14ac:dyDescent="0.25">
      <c r="A10"/>
      <c r="B10" s="15" t="str" cm="1">
        <f t="array" ref="B10">IFERROR(IF(LEN(A10)&gt;0, IF(SUMPRODUCT((Inactives[Key]=J10)*(Inactives[Currently Inactive]))=1,"Inactive","Active"),""),"Active")</f>
        <v/>
      </c>
      <c r="C10" s="16" t="str" cm="1">
        <f t="array" aca="1" ref="C10" ca="1">IFERROR(_xlfn._xlws.FILTER(Inactives[Inactive On],(Inactives[Key]=J10)*(Inactives[Currently Inactive]),""),"")</f>
        <v/>
      </c>
      <c r="D10" s="16" t="str" cm="1">
        <f t="array" aca="1" ref="D10" ca="1">IFERROR(INDEX(_xlfn.TEXTSPLIT(E10," "),1),"")</f>
        <v/>
      </c>
      <c r="E10" s="15" t="str" cm="1">
        <f t="array" aca="1" ref="E10" ca="1">IFERROR(_xlfn._xlws.FILTER(merged_ranks,(merged_end_dates=DATE(9999,12,31))*(merged_names=A10)),"")</f>
        <v/>
      </c>
      <c r="F10" s="17" t="str">
        <f ca="1">_xlfn.XLOOKUP(J10,Promotions[Promo Key],Promotions[Promo Date],"")</f>
        <v/>
      </c>
      <c r="G10" s="18" t="str">
        <f t="shared" ca="1" si="5"/>
        <v/>
      </c>
      <c r="H10" s="18" t="str">
        <f t="shared" ca="1" si="9"/>
        <v/>
      </c>
      <c r="I10" s="17" t="str">
        <f>_xlfn.XLOOKUP(A10,Students[Full Name],Students[Starting Rank],"")</f>
        <v/>
      </c>
      <c r="J10" s="15" t="str">
        <f t="shared" ca="1" si="6"/>
        <v xml:space="preserve">: </v>
      </c>
      <c r="K10" s="16" t="str">
        <f>_xlfn.XLOOKUP(A10,Students[Full Name],Students[Start Date],"")</f>
        <v/>
      </c>
      <c r="L10" s="18">
        <f t="shared" ca="1" si="7"/>
        <v>-1</v>
      </c>
      <c r="M10" s="18" cm="1">
        <f t="array" aca="1" ref="M10" ca="1">SUMPRODUCT(Inactives[Days Inactive]*(Inactives[Student]=A10))/365</f>
        <v>0</v>
      </c>
      <c r="N10" s="18" t="str" cm="1">
        <f t="array" ref="N10">IF(LEN($A10)&gt;0,SUMPRODUCT(($A10=merged_names)*(_xlfn.TEXTAFTER(N$2, "At ")=merged_belt_colours)*merged_months_at_rank),"")</f>
        <v/>
      </c>
      <c r="O10" s="18" t="str" cm="1">
        <f t="array" ref="O10">IF(LEN($A10)&gt;0,SUMPRODUCT(($A10=merged_names)*(_xlfn.TEXTAFTER(O$2, "At ")=merged_belt_colours)*merged_months_at_rank),"")</f>
        <v/>
      </c>
      <c r="P10" s="18" t="str" cm="1">
        <f t="array" ref="P10">IF(LEN($A10)&gt;0,SUMPRODUCT(($A10=merged_names)*(_xlfn.TEXTAFTER(P$2, "At ")=merged_belt_colours)*merged_months_at_rank),"")</f>
        <v/>
      </c>
      <c r="Q10" s="18" t="str" cm="1">
        <f t="array" ref="Q10">IF(LEN($A10)&gt;0,SUMPRODUCT(($A10=merged_names)*(_xlfn.TEXTAFTER(Q$2, "At ")=merged_belt_colours)*merged_months_at_rank),"")</f>
        <v/>
      </c>
      <c r="R10" s="18" t="str" cm="1">
        <f t="array" ref="R10">IF(LEN($A10)&gt;0,SUMPRODUCT(($A10=merged_names)*(_xlfn.TEXTAFTER(R$2, "At ")=merged_belt_colours)*merged_months_at_rank),"")</f>
        <v/>
      </c>
      <c r="T10" s="22" t="s">
        <v>63</v>
      </c>
      <c r="U10" s="23" t="s">
        <v>111</v>
      </c>
      <c r="V10" s="24" t="s">
        <v>114</v>
      </c>
    </row>
    <row r="11" spans="1:33" x14ac:dyDescent="0.25">
      <c r="A11"/>
      <c r="B11" s="15" t="str" cm="1">
        <f t="array" ref="B11">IFERROR(IF(LEN(A11)&gt;0, IF(SUMPRODUCT((Inactives[Key]=J11)*(Inactives[Currently Inactive]))=1,"Inactive","Active"),""),"Active")</f>
        <v/>
      </c>
      <c r="C11" s="16" t="str" cm="1">
        <f t="array" aca="1" ref="C11" ca="1">IFERROR(_xlfn._xlws.FILTER(Inactives[Inactive On],(Inactives[Key]=J11)*(Inactives[Currently Inactive]),""),"")</f>
        <v/>
      </c>
      <c r="D11" s="16" t="str" cm="1">
        <f t="array" aca="1" ref="D11" ca="1">IFERROR(INDEX(_xlfn.TEXTSPLIT(E11," "),1),"")</f>
        <v/>
      </c>
      <c r="E11" s="15" t="str" cm="1">
        <f t="array" aca="1" ref="E11" ca="1">IFERROR(_xlfn._xlws.FILTER(merged_ranks,(merged_end_dates=DATE(9999,12,31))*(merged_names=A11)),"")</f>
        <v/>
      </c>
      <c r="F11" s="17" t="str">
        <f ca="1">_xlfn.XLOOKUP(J11,Promotions[Promo Key],Promotions[Promo Date],"")</f>
        <v/>
      </c>
      <c r="G11" s="18" t="str">
        <f t="shared" ca="1" si="5"/>
        <v/>
      </c>
      <c r="H11" s="18" t="str">
        <f t="shared" ca="1" si="9"/>
        <v/>
      </c>
      <c r="I11" s="17" t="str">
        <f>_xlfn.XLOOKUP(A11,Students[Full Name],Students[Starting Rank],"")</f>
        <v/>
      </c>
      <c r="J11" s="15" t="str">
        <f t="shared" ca="1" si="6"/>
        <v xml:space="preserve">: </v>
      </c>
      <c r="K11" s="16" t="str">
        <f>_xlfn.XLOOKUP(A11,Students[Full Name],Students[Start Date],"")</f>
        <v/>
      </c>
      <c r="L11" s="18">
        <f t="shared" ca="1" si="7"/>
        <v>-1</v>
      </c>
      <c r="M11" s="18" cm="1">
        <f t="array" aca="1" ref="M11" ca="1">SUMPRODUCT(Inactives[Days Inactive]*(Inactives[Student]=A11))/365</f>
        <v>0</v>
      </c>
      <c r="N11" s="18" t="str" cm="1">
        <f t="array" ref="N11">IF(LEN($A11)&gt;0,SUMPRODUCT(($A11=merged_names)*(_xlfn.TEXTAFTER(N$2, "At ")=merged_belt_colours)*merged_months_at_rank),"")</f>
        <v/>
      </c>
      <c r="O11" s="18" t="str" cm="1">
        <f t="array" ref="O11">IF(LEN($A11)&gt;0,SUMPRODUCT(($A11=merged_names)*(_xlfn.TEXTAFTER(O$2, "At ")=merged_belt_colours)*merged_months_at_rank),"")</f>
        <v/>
      </c>
      <c r="P11" s="18" t="str" cm="1">
        <f t="array" ref="P11">IF(LEN($A11)&gt;0,SUMPRODUCT(($A11=merged_names)*(_xlfn.TEXTAFTER(P$2, "At ")=merged_belt_colours)*merged_months_at_rank),"")</f>
        <v/>
      </c>
      <c r="Q11" s="18" t="str" cm="1">
        <f t="array" ref="Q11">IF(LEN($A11)&gt;0,SUMPRODUCT(($A11=merged_names)*(_xlfn.TEXTAFTER(Q$2, "At ")=merged_belt_colours)*merged_months_at_rank),"")</f>
        <v/>
      </c>
      <c r="R11" s="18" t="str" cm="1">
        <f t="array" ref="R11">IF(LEN($A11)&gt;0,SUMPRODUCT(($A11=merged_names)*(_xlfn.TEXTAFTER(R$2, "At ")=merged_belt_colours)*merged_months_at_rank),"")</f>
        <v/>
      </c>
      <c r="T11" s="25" t="s">
        <v>113</v>
      </c>
      <c r="U11" s="2">
        <f ca="1">COUNTIF($B$3:$B$5000,"Active")</f>
        <v>2</v>
      </c>
      <c r="V11" s="30">
        <f ca="1">U11/$U$15</f>
        <v>0.66666666666666663</v>
      </c>
    </row>
    <row r="12" spans="1:33" x14ac:dyDescent="0.25">
      <c r="A12"/>
      <c r="B12" s="15" t="str" cm="1">
        <f t="array" ref="B12">IFERROR(IF(LEN(A12)&gt;0, IF(SUMPRODUCT((Inactives[Key]=J12)*(Inactives[Currently Inactive]))=1,"Inactive","Active"),""),"Active")</f>
        <v/>
      </c>
      <c r="C12" s="16" t="str" cm="1">
        <f t="array" aca="1" ref="C12" ca="1">IFERROR(_xlfn._xlws.FILTER(Inactives[Inactive On],(Inactives[Key]=J12)*(Inactives[Currently Inactive]),""),"")</f>
        <v/>
      </c>
      <c r="D12" s="16" t="str" cm="1">
        <f t="array" aca="1" ref="D12" ca="1">IFERROR(INDEX(_xlfn.TEXTSPLIT(E12," "),1),"")</f>
        <v/>
      </c>
      <c r="E12" s="15" t="str" cm="1">
        <f t="array" aca="1" ref="E12" ca="1">IFERROR(_xlfn._xlws.FILTER(merged_ranks,(merged_end_dates=DATE(9999,12,31))*(merged_names=A12)),"")</f>
        <v/>
      </c>
      <c r="F12" s="17" t="str">
        <f ca="1">_xlfn.XLOOKUP(J12,Promotions[Promo Key],Promotions[Promo Date],"")</f>
        <v/>
      </c>
      <c r="G12" s="18" t="str">
        <f t="shared" ref="G12:G27" ca="1" si="11">IFERROR((TODAY()-F12)/30.5, "")</f>
        <v/>
      </c>
      <c r="H12" s="18" t="str">
        <f t="shared" ca="1" si="9"/>
        <v/>
      </c>
      <c r="I12" s="17" t="str">
        <f>_xlfn.XLOOKUP(A12,Students[Full Name],Students[Starting Rank],"")</f>
        <v/>
      </c>
      <c r="J12" s="15" t="str">
        <f t="shared" ref="J12:J27" ca="1" si="12">A12&amp;": "&amp;E12</f>
        <v xml:space="preserve">: </v>
      </c>
      <c r="K12" s="16" t="str">
        <f>_xlfn.XLOOKUP(A12,Students[Full Name],Students[Start Date],"")</f>
        <v/>
      </c>
      <c r="L12" s="18">
        <f t="shared" ref="L12:L27" ca="1" si="13">IF(LEN(C12)&gt;0,(TODAY()-C12)/30.5,-1)</f>
        <v>-1</v>
      </c>
      <c r="M12" s="18" cm="1">
        <f t="array" aca="1" ref="M12" ca="1">SUMPRODUCT(Inactives[Days Inactive]*(Inactives[Student]=A12))/365</f>
        <v>0</v>
      </c>
      <c r="N12" s="18" t="str" cm="1">
        <f t="array" ref="N12">IF(LEN($A12)&gt;0,SUMPRODUCT(($A12=merged_names)*(_xlfn.TEXTAFTER(N$2, "At ")=merged_belt_colours)*merged_months_at_rank),"")</f>
        <v/>
      </c>
      <c r="O12" s="18" t="str" cm="1">
        <f t="array" ref="O12">IF(LEN($A12)&gt;0,SUMPRODUCT(($A12=merged_names)*(_xlfn.TEXTAFTER(O$2, "At ")=merged_belt_colours)*merged_months_at_rank),"")</f>
        <v/>
      </c>
      <c r="P12" s="18" t="str" cm="1">
        <f t="array" ref="P12">IF(LEN($A12)&gt;0,SUMPRODUCT(($A12=merged_names)*(_xlfn.TEXTAFTER(P$2, "At ")=merged_belt_colours)*merged_months_at_rank),"")</f>
        <v/>
      </c>
      <c r="Q12" s="18" t="str" cm="1">
        <f t="array" ref="Q12">IF(LEN($A12)&gt;0,SUMPRODUCT(($A12=merged_names)*(_xlfn.TEXTAFTER(Q$2, "At ")=merged_belt_colours)*merged_months_at_rank),"")</f>
        <v/>
      </c>
      <c r="R12" s="18" t="str" cm="1">
        <f t="array" ref="R12">IF(LEN($A12)&gt;0,SUMPRODUCT(($A12=merged_names)*(_xlfn.TEXTAFTER(R$2, "At ")=merged_belt_colours)*merged_months_at_rank),"")</f>
        <v/>
      </c>
      <c r="T12" s="25" t="s">
        <v>112</v>
      </c>
      <c r="U12" s="2" cm="1">
        <f t="array" aca="1" ref="U12" ca="1">SUMPRODUCT(($B$3:$B$5000="Inactive")*($L$3:$L$5000&gt;0)*($L$3:$L$5000&lt;4))</f>
        <v>1</v>
      </c>
      <c r="V12" s="30">
        <f ca="1">U12/$U$15</f>
        <v>0.33333333333333331</v>
      </c>
    </row>
    <row r="13" spans="1:33" x14ac:dyDescent="0.25">
      <c r="A13"/>
      <c r="B13" s="15" t="str" cm="1">
        <f t="array" ref="B13">IFERROR(IF(LEN(A13)&gt;0, IF(SUMPRODUCT((Inactives[Key]=J13)*(Inactives[Currently Inactive]))=1,"Inactive","Active"),""),"Active")</f>
        <v/>
      </c>
      <c r="C13" s="16" t="str" cm="1">
        <f t="array" aca="1" ref="C13" ca="1">IFERROR(_xlfn._xlws.FILTER(Inactives[Inactive On],(Inactives[Key]=J13)*(Inactives[Currently Inactive]),""),"")</f>
        <v/>
      </c>
      <c r="D13" s="16" t="str" cm="1">
        <f t="array" aca="1" ref="D13" ca="1">IFERROR(INDEX(_xlfn.TEXTSPLIT(E13," "),1),"")</f>
        <v/>
      </c>
      <c r="E13" s="15" t="str" cm="1">
        <f t="array" aca="1" ref="E13" ca="1">IFERROR(_xlfn._xlws.FILTER(merged_ranks,(merged_end_dates=DATE(9999,12,31))*(merged_names=A13)),"")</f>
        <v/>
      </c>
      <c r="F13" s="17" t="str">
        <f ca="1">_xlfn.XLOOKUP(J13,Promotions[Promo Key],Promotions[Promo Date],"")</f>
        <v/>
      </c>
      <c r="G13" s="18" t="str">
        <f t="shared" ca="1" si="11"/>
        <v/>
      </c>
      <c r="H13" s="18" t="str">
        <f t="shared" ca="1" si="9"/>
        <v/>
      </c>
      <c r="I13" s="17" t="str">
        <f>_xlfn.XLOOKUP(A13,Students[Full Name],Students[Starting Rank],"")</f>
        <v/>
      </c>
      <c r="J13" s="15" t="str">
        <f t="shared" ca="1" si="12"/>
        <v xml:space="preserve">: </v>
      </c>
      <c r="K13" s="16" t="str">
        <f>_xlfn.XLOOKUP(A13,Students[Full Name],Students[Start Date],"")</f>
        <v/>
      </c>
      <c r="L13" s="18">
        <f t="shared" ca="1" si="13"/>
        <v>-1</v>
      </c>
      <c r="M13" s="18" cm="1">
        <f t="array" aca="1" ref="M13" ca="1">SUMPRODUCT(Inactives[Days Inactive]*(Inactives[Student]=A13))/365</f>
        <v>0</v>
      </c>
      <c r="N13" s="18" t="str" cm="1">
        <f t="array" ref="N13">IF(LEN($A13)&gt;0,SUMPRODUCT(($A13=merged_names)*(_xlfn.TEXTAFTER(N$2, "At ")=merged_belt_colours)*merged_months_at_rank),"")</f>
        <v/>
      </c>
      <c r="O13" s="18" t="str" cm="1">
        <f t="array" ref="O13">IF(LEN($A13)&gt;0,SUMPRODUCT(($A13=merged_names)*(_xlfn.TEXTAFTER(O$2, "At ")=merged_belt_colours)*merged_months_at_rank),"")</f>
        <v/>
      </c>
      <c r="P13" s="18" t="str" cm="1">
        <f t="array" ref="P13">IF(LEN($A13)&gt;0,SUMPRODUCT(($A13=merged_names)*(_xlfn.TEXTAFTER(P$2, "At ")=merged_belt_colours)*merged_months_at_rank),"")</f>
        <v/>
      </c>
      <c r="Q13" s="18" t="str" cm="1">
        <f t="array" ref="Q13">IF(LEN($A13)&gt;0,SUMPRODUCT(($A13=merged_names)*(_xlfn.TEXTAFTER(Q$2, "At ")=merged_belt_colours)*merged_months_at_rank),"")</f>
        <v/>
      </c>
      <c r="R13" s="18" t="str" cm="1">
        <f t="array" ref="R13">IF(LEN($A13)&gt;0,SUMPRODUCT(($A13=merged_names)*(_xlfn.TEXTAFTER(R$2, "At ")=merged_belt_colours)*merged_months_at_rank),"")</f>
        <v/>
      </c>
      <c r="T13" s="25" t="s">
        <v>115</v>
      </c>
      <c r="U13" s="2" cm="1">
        <f t="array" aca="1" ref="U13" ca="1">SUMPRODUCT(($B$3:$B$5000="Inactive")*($L$3:$L$5000&gt;=4)*($L$3:$L$5000&lt;12))</f>
        <v>0</v>
      </c>
      <c r="V13" s="30">
        <f ca="1">U13/$U$15</f>
        <v>0</v>
      </c>
    </row>
    <row r="14" spans="1:33" x14ac:dyDescent="0.25">
      <c r="A14"/>
      <c r="B14" s="15" t="str" cm="1">
        <f t="array" ref="B14">IFERROR(IF(LEN(A14)&gt;0, IF(SUMPRODUCT((Inactives[Key]=J14)*(Inactives[Currently Inactive]))=1,"Inactive","Active"),""),"Active")</f>
        <v/>
      </c>
      <c r="C14" s="16" t="str" cm="1">
        <f t="array" aca="1" ref="C14" ca="1">IFERROR(_xlfn._xlws.FILTER(Inactives[Inactive On],(Inactives[Key]=J14)*(Inactives[Currently Inactive]),""),"")</f>
        <v/>
      </c>
      <c r="D14" s="16" t="str" cm="1">
        <f t="array" aca="1" ref="D14" ca="1">IFERROR(INDEX(_xlfn.TEXTSPLIT(E14," "),1),"")</f>
        <v/>
      </c>
      <c r="E14" s="15" t="str" cm="1">
        <f t="array" aca="1" ref="E14" ca="1">IFERROR(_xlfn._xlws.FILTER(merged_ranks,(merged_end_dates=DATE(9999,12,31))*(merged_names=A14)),"")</f>
        <v/>
      </c>
      <c r="F14" s="17" t="str">
        <f ca="1">_xlfn.XLOOKUP(J14,Promotions[Promo Key],Promotions[Promo Date],"")</f>
        <v/>
      </c>
      <c r="G14" s="18" t="str">
        <f t="shared" ca="1" si="11"/>
        <v/>
      </c>
      <c r="H14" s="18" t="str">
        <f t="shared" ca="1" si="9"/>
        <v/>
      </c>
      <c r="I14" s="17" t="str">
        <f>_xlfn.XLOOKUP(A14,Students[Full Name],Students[Starting Rank],"")</f>
        <v/>
      </c>
      <c r="J14" s="15" t="str">
        <f t="shared" ca="1" si="12"/>
        <v xml:space="preserve">: </v>
      </c>
      <c r="K14" s="16" t="str">
        <f>_xlfn.XLOOKUP(A14,Students[Full Name],Students[Start Date],"")</f>
        <v/>
      </c>
      <c r="L14" s="18">
        <f t="shared" ca="1" si="13"/>
        <v>-1</v>
      </c>
      <c r="M14" s="18" cm="1">
        <f t="array" aca="1" ref="M14" ca="1">SUMPRODUCT(Inactives[Days Inactive]*(Inactives[Student]=A14))/365</f>
        <v>0</v>
      </c>
      <c r="N14" s="18" t="str" cm="1">
        <f t="array" ref="N14">IF(LEN($A14)&gt;0,SUMPRODUCT(($A14=merged_names)*(_xlfn.TEXTAFTER(N$2, "At ")=merged_belt_colours)*merged_months_at_rank),"")</f>
        <v/>
      </c>
      <c r="O14" s="18" t="str" cm="1">
        <f t="array" ref="O14">IF(LEN($A14)&gt;0,SUMPRODUCT(($A14=merged_names)*(_xlfn.TEXTAFTER(O$2, "At ")=merged_belt_colours)*merged_months_at_rank),"")</f>
        <v/>
      </c>
      <c r="P14" s="18" t="str" cm="1">
        <f t="array" ref="P14">IF(LEN($A14)&gt;0,SUMPRODUCT(($A14=merged_names)*(_xlfn.TEXTAFTER(P$2, "At ")=merged_belt_colours)*merged_months_at_rank),"")</f>
        <v/>
      </c>
      <c r="Q14" s="18" t="str" cm="1">
        <f t="array" ref="Q14">IF(LEN($A14)&gt;0,SUMPRODUCT(($A14=merged_names)*(_xlfn.TEXTAFTER(Q$2, "At ")=merged_belt_colours)*merged_months_at_rank),"")</f>
        <v/>
      </c>
      <c r="R14" s="18" t="str" cm="1">
        <f t="array" ref="R14">IF(LEN($A14)&gt;0,SUMPRODUCT(($A14=merged_names)*(_xlfn.TEXTAFTER(R$2, "At ")=merged_belt_colours)*merged_months_at_rank),"")</f>
        <v/>
      </c>
      <c r="T14" s="25" t="s">
        <v>116</v>
      </c>
      <c r="U14" s="2" cm="1">
        <f t="array" aca="1" ref="U14" ca="1">SUMPRODUCT(($B$3:$B$5000="Inactive")*($L$3:$L$5000&gt;12))</f>
        <v>0</v>
      </c>
      <c r="V14" s="30">
        <f ca="1">U14/$U$15</f>
        <v>0</v>
      </c>
    </row>
    <row r="15" spans="1:33" ht="15.75" thickBot="1" x14ac:dyDescent="0.3">
      <c r="A15"/>
      <c r="B15" s="15" t="str" cm="1">
        <f t="array" ref="B15">IFERROR(IF(LEN(A15)&gt;0, IF(SUMPRODUCT((Inactives[Key]=J15)*(Inactives[Currently Inactive]))=1,"Inactive","Active"),""),"Active")</f>
        <v/>
      </c>
      <c r="C15" s="16" t="str" cm="1">
        <f t="array" aca="1" ref="C15" ca="1">IFERROR(_xlfn._xlws.FILTER(Inactives[Inactive On],(Inactives[Key]=J15)*(Inactives[Currently Inactive]),""),"")</f>
        <v/>
      </c>
      <c r="D15" s="16" t="str" cm="1">
        <f t="array" aca="1" ref="D15" ca="1">IFERROR(INDEX(_xlfn.TEXTSPLIT(E15," "),1),"")</f>
        <v/>
      </c>
      <c r="E15" s="15" t="str" cm="1">
        <f t="array" aca="1" ref="E15" ca="1">IFERROR(_xlfn._xlws.FILTER(merged_ranks,(merged_end_dates=DATE(9999,12,31))*(merged_names=A15)),"")</f>
        <v/>
      </c>
      <c r="F15" s="17" t="str">
        <f ca="1">_xlfn.XLOOKUP(J15,Promotions[Promo Key],Promotions[Promo Date],"")</f>
        <v/>
      </c>
      <c r="G15" s="18" t="str">
        <f t="shared" ca="1" si="11"/>
        <v/>
      </c>
      <c r="H15" s="18" t="str">
        <f t="shared" ca="1" si="9"/>
        <v/>
      </c>
      <c r="I15" s="17" t="str">
        <f>_xlfn.XLOOKUP(A15,Students[Full Name],Students[Starting Rank],"")</f>
        <v/>
      </c>
      <c r="J15" s="15" t="str">
        <f t="shared" ca="1" si="12"/>
        <v xml:space="preserve">: </v>
      </c>
      <c r="K15" s="16" t="str">
        <f>_xlfn.XLOOKUP(A15,Students[Full Name],Students[Start Date],"")</f>
        <v/>
      </c>
      <c r="L15" s="18">
        <f t="shared" ca="1" si="13"/>
        <v>-1</v>
      </c>
      <c r="M15" s="18" cm="1">
        <f t="array" aca="1" ref="M15" ca="1">SUMPRODUCT(Inactives[Days Inactive]*(Inactives[Student]=A15))/365</f>
        <v>0</v>
      </c>
      <c r="N15" s="18" t="str" cm="1">
        <f t="array" ref="N15">IF(LEN($A15)&gt;0,SUMPRODUCT(($A15=merged_names)*(_xlfn.TEXTAFTER(N$2, "At ")=merged_belt_colours)*merged_months_at_rank),"")</f>
        <v/>
      </c>
      <c r="O15" s="18" t="str" cm="1">
        <f t="array" ref="O15">IF(LEN($A15)&gt;0,SUMPRODUCT(($A15=merged_names)*(_xlfn.TEXTAFTER(O$2, "At ")=merged_belt_colours)*merged_months_at_rank),"")</f>
        <v/>
      </c>
      <c r="P15" s="18" t="str" cm="1">
        <f t="array" ref="P15">IF(LEN($A15)&gt;0,SUMPRODUCT(($A15=merged_names)*(_xlfn.TEXTAFTER(P$2, "At ")=merged_belt_colours)*merged_months_at_rank),"")</f>
        <v/>
      </c>
      <c r="Q15" s="18" t="str" cm="1">
        <f t="array" ref="Q15">IF(LEN($A15)&gt;0,SUMPRODUCT(($A15=merged_names)*(_xlfn.TEXTAFTER(Q$2, "At ")=merged_belt_colours)*merged_months_at_rank),"")</f>
        <v/>
      </c>
      <c r="R15" s="18" t="str" cm="1">
        <f t="array" ref="R15">IF(LEN($A15)&gt;0,SUMPRODUCT(($A15=merged_names)*(_xlfn.TEXTAFTER(R$2, "At ")=merged_belt_colours)*merged_months_at_rank),"")</f>
        <v/>
      </c>
      <c r="T15" s="31" t="s">
        <v>110</v>
      </c>
      <c r="U15" s="32">
        <f ca="1">SUM(U11:U14)</f>
        <v>3</v>
      </c>
      <c r="V15" s="33">
        <f ca="1">U15/$U$15</f>
        <v>1</v>
      </c>
    </row>
    <row r="16" spans="1:33" x14ac:dyDescent="0.25">
      <c r="A16"/>
      <c r="B16" s="15" t="str" cm="1">
        <f t="array" ref="B16">IFERROR(IF(LEN(A16)&gt;0, IF(SUMPRODUCT((Inactives[Key]=J16)*(Inactives[Currently Inactive]))=1,"Inactive","Active"),""),"Active")</f>
        <v/>
      </c>
      <c r="C16" s="16" t="str" cm="1">
        <f t="array" aca="1" ref="C16" ca="1">IFERROR(_xlfn._xlws.FILTER(Inactives[Inactive On],(Inactives[Key]=J16)*(Inactives[Currently Inactive]),""),"")</f>
        <v/>
      </c>
      <c r="D16" s="16" t="str" cm="1">
        <f t="array" aca="1" ref="D16" ca="1">IFERROR(INDEX(_xlfn.TEXTSPLIT(E16," "),1),"")</f>
        <v/>
      </c>
      <c r="E16" s="15" t="str" cm="1">
        <f t="array" aca="1" ref="E16" ca="1">IFERROR(_xlfn._xlws.FILTER(merged_ranks,(merged_end_dates=DATE(9999,12,31))*(merged_names=A16)),"")</f>
        <v/>
      </c>
      <c r="F16" s="17" t="str">
        <f ca="1">_xlfn.XLOOKUP(J16,Promotions[Promo Key],Promotions[Promo Date],"")</f>
        <v/>
      </c>
      <c r="G16" s="18" t="str">
        <f t="shared" ca="1" si="11"/>
        <v/>
      </c>
      <c r="H16" s="18" t="str">
        <f t="shared" ca="1" si="9"/>
        <v/>
      </c>
      <c r="I16" s="17" t="str">
        <f>_xlfn.XLOOKUP(A16,Students[Full Name],Students[Starting Rank],"")</f>
        <v/>
      </c>
      <c r="J16" s="15" t="str">
        <f t="shared" ca="1" si="12"/>
        <v xml:space="preserve">: </v>
      </c>
      <c r="K16" s="16" t="str">
        <f>_xlfn.XLOOKUP(A16,Students[Full Name],Students[Start Date],"")</f>
        <v/>
      </c>
      <c r="L16" s="18">
        <f t="shared" ca="1" si="13"/>
        <v>-1</v>
      </c>
      <c r="M16" s="18" cm="1">
        <f t="array" aca="1" ref="M16" ca="1">SUMPRODUCT(Inactives[Days Inactive]*(Inactives[Student]=A16))/365</f>
        <v>0</v>
      </c>
      <c r="N16" s="18" t="str" cm="1">
        <f t="array" ref="N16">IF(LEN($A16)&gt;0,SUMPRODUCT(($A16=merged_names)*(_xlfn.TEXTAFTER(N$2, "At ")=merged_belt_colours)*merged_months_at_rank),"")</f>
        <v/>
      </c>
      <c r="O16" s="18" t="str" cm="1">
        <f t="array" ref="O16">IF(LEN($A16)&gt;0,SUMPRODUCT(($A16=merged_names)*(_xlfn.TEXTAFTER(O$2, "At ")=merged_belt_colours)*merged_months_at_rank),"")</f>
        <v/>
      </c>
      <c r="P16" s="18" t="str" cm="1">
        <f t="array" ref="P16">IF(LEN($A16)&gt;0,SUMPRODUCT(($A16=merged_names)*(_xlfn.TEXTAFTER(P$2, "At ")=merged_belt_colours)*merged_months_at_rank),"")</f>
        <v/>
      </c>
      <c r="Q16" s="18" t="str" cm="1">
        <f t="array" ref="Q16">IF(LEN($A16)&gt;0,SUMPRODUCT(($A16=merged_names)*(_xlfn.TEXTAFTER(Q$2, "At ")=merged_belt_colours)*merged_months_at_rank),"")</f>
        <v/>
      </c>
      <c r="R16" s="18" t="str" cm="1">
        <f t="array" ref="R16">IF(LEN($A16)&gt;0,SUMPRODUCT(($A16=merged_names)*(_xlfn.TEXTAFTER(R$2, "At ")=merged_belt_colours)*merged_months_at_rank),"")</f>
        <v/>
      </c>
    </row>
    <row r="17" spans="1:18" x14ac:dyDescent="0.25">
      <c r="A17"/>
      <c r="B17" s="15" t="str" cm="1">
        <f t="array" ref="B17">IFERROR(IF(LEN(A17)&gt;0, IF(SUMPRODUCT((Inactives[Key]=J17)*(Inactives[Currently Inactive]))=1,"Inactive","Active"),""),"Active")</f>
        <v/>
      </c>
      <c r="C17" s="16" t="str" cm="1">
        <f t="array" aca="1" ref="C17" ca="1">IFERROR(_xlfn._xlws.FILTER(Inactives[Inactive On],(Inactives[Key]=J17)*(Inactives[Currently Inactive]),""),"")</f>
        <v/>
      </c>
      <c r="D17" s="16" t="str" cm="1">
        <f t="array" aca="1" ref="D17" ca="1">IFERROR(INDEX(_xlfn.TEXTSPLIT(E17," "),1),"")</f>
        <v/>
      </c>
      <c r="E17" s="15" t="str" cm="1">
        <f t="array" aca="1" ref="E17" ca="1">IFERROR(_xlfn._xlws.FILTER(merged_ranks,(merged_end_dates=DATE(9999,12,31))*(merged_names=A17)),"")</f>
        <v/>
      </c>
      <c r="F17" s="17" t="str">
        <f ca="1">_xlfn.XLOOKUP(J17,Promotions[Promo Key],Promotions[Promo Date],"")</f>
        <v/>
      </c>
      <c r="G17" s="18" t="str">
        <f t="shared" ca="1" si="11"/>
        <v/>
      </c>
      <c r="H17" s="18" t="str">
        <f t="shared" ca="1" si="9"/>
        <v/>
      </c>
      <c r="I17" s="17" t="str">
        <f>_xlfn.XLOOKUP(A17,Students[Full Name],Students[Starting Rank],"")</f>
        <v/>
      </c>
      <c r="J17" s="15" t="str">
        <f t="shared" ca="1" si="12"/>
        <v xml:space="preserve">: </v>
      </c>
      <c r="K17" s="16" t="str">
        <f>_xlfn.XLOOKUP(A17,Students[Full Name],Students[Start Date],"")</f>
        <v/>
      </c>
      <c r="L17" s="18">
        <f t="shared" ca="1" si="13"/>
        <v>-1</v>
      </c>
      <c r="M17" s="18" cm="1">
        <f t="array" aca="1" ref="M17" ca="1">SUMPRODUCT(Inactives[Days Inactive]*(Inactives[Student]=A17))/365</f>
        <v>0</v>
      </c>
      <c r="N17" s="18" t="str" cm="1">
        <f t="array" ref="N17">IF(LEN($A17)&gt;0,SUMPRODUCT(($A17=merged_names)*(_xlfn.TEXTAFTER(N$2, "At ")=merged_belt_colours)*merged_months_at_rank),"")</f>
        <v/>
      </c>
      <c r="O17" s="18" t="str" cm="1">
        <f t="array" ref="O17">IF(LEN($A17)&gt;0,SUMPRODUCT(($A17=merged_names)*(_xlfn.TEXTAFTER(O$2, "At ")=merged_belt_colours)*merged_months_at_rank),"")</f>
        <v/>
      </c>
      <c r="P17" s="18" t="str" cm="1">
        <f t="array" ref="P17">IF(LEN($A17)&gt;0,SUMPRODUCT(($A17=merged_names)*(_xlfn.TEXTAFTER(P$2, "At ")=merged_belt_colours)*merged_months_at_rank),"")</f>
        <v/>
      </c>
      <c r="Q17" s="18" t="str" cm="1">
        <f t="array" ref="Q17">IF(LEN($A17)&gt;0,SUMPRODUCT(($A17=merged_names)*(_xlfn.TEXTAFTER(Q$2, "At ")=merged_belt_colours)*merged_months_at_rank),"")</f>
        <v/>
      </c>
      <c r="R17" s="18" t="str" cm="1">
        <f t="array" ref="R17">IF(LEN($A17)&gt;0,SUMPRODUCT(($A17=merged_names)*(_xlfn.TEXTAFTER(R$2, "At ")=merged_belt_colours)*merged_months_at_rank),"")</f>
        <v/>
      </c>
    </row>
    <row r="18" spans="1:18" x14ac:dyDescent="0.25">
      <c r="A18"/>
      <c r="B18" s="15" t="str" cm="1">
        <f t="array" ref="B18">IFERROR(IF(LEN(A18)&gt;0, IF(SUMPRODUCT((Inactives[Key]=J18)*(Inactives[Currently Inactive]))=1,"Inactive","Active"),""),"Active")</f>
        <v/>
      </c>
      <c r="C18" s="16" t="str" cm="1">
        <f t="array" aca="1" ref="C18" ca="1">IFERROR(_xlfn._xlws.FILTER(Inactives[Inactive On],(Inactives[Key]=J18)*(Inactives[Currently Inactive]),""),"")</f>
        <v/>
      </c>
      <c r="D18" s="16" t="str" cm="1">
        <f t="array" aca="1" ref="D18" ca="1">IFERROR(INDEX(_xlfn.TEXTSPLIT(E18," "),1),"")</f>
        <v/>
      </c>
      <c r="E18" s="15" t="str" cm="1">
        <f t="array" aca="1" ref="E18" ca="1">IFERROR(_xlfn._xlws.FILTER(merged_ranks,(merged_end_dates=DATE(9999,12,31))*(merged_names=A18)),"")</f>
        <v/>
      </c>
      <c r="F18" s="17" t="str">
        <f ca="1">_xlfn.XLOOKUP(J18,Promotions[Promo Key],Promotions[Promo Date],"")</f>
        <v/>
      </c>
      <c r="G18" s="18" t="str">
        <f t="shared" ca="1" si="11"/>
        <v/>
      </c>
      <c r="H18" s="18" t="str">
        <f t="shared" ca="1" si="9"/>
        <v/>
      </c>
      <c r="I18" s="17" t="str">
        <f>_xlfn.XLOOKUP(A18,Students[Full Name],Students[Starting Rank],"")</f>
        <v/>
      </c>
      <c r="J18" s="15" t="str">
        <f t="shared" ca="1" si="12"/>
        <v xml:space="preserve">: </v>
      </c>
      <c r="K18" s="16" t="str">
        <f>_xlfn.XLOOKUP(A18,Students[Full Name],Students[Start Date],"")</f>
        <v/>
      </c>
      <c r="L18" s="18">
        <f t="shared" ca="1" si="13"/>
        <v>-1</v>
      </c>
      <c r="M18" s="18" cm="1">
        <f t="array" aca="1" ref="M18" ca="1">SUMPRODUCT(Inactives[Days Inactive]*(Inactives[Student]=A18))/365</f>
        <v>0</v>
      </c>
      <c r="N18" s="18" t="str" cm="1">
        <f t="array" ref="N18">IF(LEN($A18)&gt;0,SUMPRODUCT(($A18=merged_names)*(_xlfn.TEXTAFTER(N$2, "At ")=merged_belt_colours)*merged_months_at_rank),"")</f>
        <v/>
      </c>
      <c r="O18" s="18" t="str" cm="1">
        <f t="array" ref="O18">IF(LEN($A18)&gt;0,SUMPRODUCT(($A18=merged_names)*(_xlfn.TEXTAFTER(O$2, "At ")=merged_belt_colours)*merged_months_at_rank),"")</f>
        <v/>
      </c>
      <c r="P18" s="18" t="str" cm="1">
        <f t="array" ref="P18">IF(LEN($A18)&gt;0,SUMPRODUCT(($A18=merged_names)*(_xlfn.TEXTAFTER(P$2, "At ")=merged_belt_colours)*merged_months_at_rank),"")</f>
        <v/>
      </c>
      <c r="Q18" s="18" t="str" cm="1">
        <f t="array" ref="Q18">IF(LEN($A18)&gt;0,SUMPRODUCT(($A18=merged_names)*(_xlfn.TEXTAFTER(Q$2, "At ")=merged_belt_colours)*merged_months_at_rank),"")</f>
        <v/>
      </c>
      <c r="R18" s="18" t="str" cm="1">
        <f t="array" ref="R18">IF(LEN($A18)&gt;0,SUMPRODUCT(($A18=merged_names)*(_xlfn.TEXTAFTER(R$2, "At ")=merged_belt_colours)*merged_months_at_rank),"")</f>
        <v/>
      </c>
    </row>
    <row r="19" spans="1:18" x14ac:dyDescent="0.25">
      <c r="A19"/>
      <c r="B19" s="15" t="str" cm="1">
        <f t="array" ref="B19">IFERROR(IF(LEN(A19)&gt;0, IF(SUMPRODUCT((Inactives[Key]=J19)*(Inactives[Currently Inactive]))=1,"Inactive","Active"),""),"Active")</f>
        <v/>
      </c>
      <c r="C19" s="16" t="str" cm="1">
        <f t="array" aca="1" ref="C19" ca="1">IFERROR(_xlfn._xlws.FILTER(Inactives[Inactive On],(Inactives[Key]=J19)*(Inactives[Currently Inactive]),""),"")</f>
        <v/>
      </c>
      <c r="D19" s="16" t="str" cm="1">
        <f t="array" aca="1" ref="D19" ca="1">IFERROR(INDEX(_xlfn.TEXTSPLIT(E19," "),1),"")</f>
        <v/>
      </c>
      <c r="E19" s="15" t="str" cm="1">
        <f t="array" aca="1" ref="E19" ca="1">IFERROR(_xlfn._xlws.FILTER(merged_ranks,(merged_end_dates=DATE(9999,12,31))*(merged_names=A19)),"")</f>
        <v/>
      </c>
      <c r="F19" s="17" t="str">
        <f ca="1">_xlfn.XLOOKUP(J19,Promotions[Promo Key],Promotions[Promo Date],"")</f>
        <v/>
      </c>
      <c r="G19" s="18" t="str">
        <f t="shared" ca="1" si="11"/>
        <v/>
      </c>
      <c r="H19" s="18" t="str">
        <f t="shared" ca="1" si="9"/>
        <v/>
      </c>
      <c r="I19" s="17" t="str">
        <f>_xlfn.XLOOKUP(A19,Students[Full Name],Students[Starting Rank],"")</f>
        <v/>
      </c>
      <c r="J19" s="15" t="str">
        <f t="shared" ca="1" si="12"/>
        <v xml:space="preserve">: </v>
      </c>
      <c r="K19" s="16" t="str">
        <f>_xlfn.XLOOKUP(A19,Students[Full Name],Students[Start Date],"")</f>
        <v/>
      </c>
      <c r="L19" s="18">
        <f t="shared" ca="1" si="13"/>
        <v>-1</v>
      </c>
      <c r="M19" s="18" cm="1">
        <f t="array" aca="1" ref="M19" ca="1">SUMPRODUCT(Inactives[Days Inactive]*(Inactives[Student]=A19))/365</f>
        <v>0</v>
      </c>
      <c r="N19" s="18" t="str" cm="1">
        <f t="array" ref="N19">IF(LEN($A19)&gt;0,SUMPRODUCT(($A19=merged_names)*(_xlfn.TEXTAFTER(N$2, "At ")=merged_belt_colours)*merged_months_at_rank),"")</f>
        <v/>
      </c>
      <c r="O19" s="18" t="str" cm="1">
        <f t="array" ref="O19">IF(LEN($A19)&gt;0,SUMPRODUCT(($A19=merged_names)*(_xlfn.TEXTAFTER(O$2, "At ")=merged_belt_colours)*merged_months_at_rank),"")</f>
        <v/>
      </c>
      <c r="P19" s="18" t="str" cm="1">
        <f t="array" ref="P19">IF(LEN($A19)&gt;0,SUMPRODUCT(($A19=merged_names)*(_xlfn.TEXTAFTER(P$2, "At ")=merged_belt_colours)*merged_months_at_rank),"")</f>
        <v/>
      </c>
      <c r="Q19" s="18" t="str" cm="1">
        <f t="array" ref="Q19">IF(LEN($A19)&gt;0,SUMPRODUCT(($A19=merged_names)*(_xlfn.TEXTAFTER(Q$2, "At ")=merged_belt_colours)*merged_months_at_rank),"")</f>
        <v/>
      </c>
      <c r="R19" s="18" t="str" cm="1">
        <f t="array" ref="R19">IF(LEN($A19)&gt;0,SUMPRODUCT(($A19=merged_names)*(_xlfn.TEXTAFTER(R$2, "At ")=merged_belt_colours)*merged_months_at_rank),"")</f>
        <v/>
      </c>
    </row>
    <row r="20" spans="1:18" x14ac:dyDescent="0.25">
      <c r="A20"/>
      <c r="B20" s="15" t="str" cm="1">
        <f t="array" ref="B20">IFERROR(IF(LEN(A20)&gt;0, IF(SUMPRODUCT((Inactives[Key]=J20)*(Inactives[Currently Inactive]))=1,"Inactive","Active"),""),"Active")</f>
        <v/>
      </c>
      <c r="C20" s="16" t="str" cm="1">
        <f t="array" aca="1" ref="C20" ca="1">IFERROR(_xlfn._xlws.FILTER(Inactives[Inactive On],(Inactives[Key]=J20)*(Inactives[Currently Inactive]),""),"")</f>
        <v/>
      </c>
      <c r="D20" s="16" t="str" cm="1">
        <f t="array" aca="1" ref="D20" ca="1">IFERROR(INDEX(_xlfn.TEXTSPLIT(E20," "),1),"")</f>
        <v/>
      </c>
      <c r="E20" s="15" t="str" cm="1">
        <f t="array" aca="1" ref="E20" ca="1">IFERROR(_xlfn._xlws.FILTER(merged_ranks,(merged_end_dates=DATE(9999,12,31))*(merged_names=A20)),"")</f>
        <v/>
      </c>
      <c r="F20" s="17" t="str">
        <f ca="1">_xlfn.XLOOKUP(J20,Promotions[Promo Key],Promotions[Promo Date],"")</f>
        <v/>
      </c>
      <c r="G20" s="18" t="str">
        <f t="shared" ca="1" si="11"/>
        <v/>
      </c>
      <c r="H20" s="18" t="str">
        <f t="shared" ca="1" si="9"/>
        <v/>
      </c>
      <c r="I20" s="17" t="str">
        <f>_xlfn.XLOOKUP(A20,Students[Full Name],Students[Starting Rank],"")</f>
        <v/>
      </c>
      <c r="J20" s="15" t="str">
        <f t="shared" ca="1" si="12"/>
        <v xml:space="preserve">: </v>
      </c>
      <c r="K20" s="16" t="str">
        <f>_xlfn.XLOOKUP(A20,Students[Full Name],Students[Start Date],"")</f>
        <v/>
      </c>
      <c r="L20" s="18">
        <f t="shared" ca="1" si="13"/>
        <v>-1</v>
      </c>
      <c r="M20" s="18" cm="1">
        <f t="array" aca="1" ref="M20" ca="1">SUMPRODUCT(Inactives[Days Inactive]*(Inactives[Student]=A20))/365</f>
        <v>0</v>
      </c>
      <c r="N20" s="18" t="str" cm="1">
        <f t="array" ref="N20">IF(LEN($A20)&gt;0,SUMPRODUCT(($A20=merged_names)*(_xlfn.TEXTAFTER(N$2, "At ")=merged_belt_colours)*merged_months_at_rank),"")</f>
        <v/>
      </c>
      <c r="O20" s="18" t="str" cm="1">
        <f t="array" ref="O20">IF(LEN($A20)&gt;0,SUMPRODUCT(($A20=merged_names)*(_xlfn.TEXTAFTER(O$2, "At ")=merged_belt_colours)*merged_months_at_rank),"")</f>
        <v/>
      </c>
      <c r="P20" s="18" t="str" cm="1">
        <f t="array" ref="P20">IF(LEN($A20)&gt;0,SUMPRODUCT(($A20=merged_names)*(_xlfn.TEXTAFTER(P$2, "At ")=merged_belt_colours)*merged_months_at_rank),"")</f>
        <v/>
      </c>
      <c r="Q20" s="18" t="str" cm="1">
        <f t="array" ref="Q20">IF(LEN($A20)&gt;0,SUMPRODUCT(($A20=merged_names)*(_xlfn.TEXTAFTER(Q$2, "At ")=merged_belt_colours)*merged_months_at_rank),"")</f>
        <v/>
      </c>
      <c r="R20" s="18" t="str" cm="1">
        <f t="array" ref="R20">IF(LEN($A20)&gt;0,SUMPRODUCT(($A20=merged_names)*(_xlfn.TEXTAFTER(R$2, "At ")=merged_belt_colours)*merged_months_at_rank),"")</f>
        <v/>
      </c>
    </row>
    <row r="21" spans="1:18" x14ac:dyDescent="0.25">
      <c r="A21"/>
      <c r="B21" s="15" t="str" cm="1">
        <f t="array" ref="B21">IFERROR(IF(LEN(A21)&gt;0, IF(SUMPRODUCT((Inactives[Key]=J21)*(Inactives[Currently Inactive]))=1,"Inactive","Active"),""),"Active")</f>
        <v/>
      </c>
      <c r="C21" s="16" t="str" cm="1">
        <f t="array" aca="1" ref="C21" ca="1">IFERROR(_xlfn._xlws.FILTER(Inactives[Inactive On],(Inactives[Key]=J21)*(Inactives[Currently Inactive]),""),"")</f>
        <v/>
      </c>
      <c r="D21" s="16" t="str" cm="1">
        <f t="array" aca="1" ref="D21" ca="1">IFERROR(INDEX(_xlfn.TEXTSPLIT(E21," "),1),"")</f>
        <v/>
      </c>
      <c r="E21" s="15" t="str" cm="1">
        <f t="array" aca="1" ref="E21" ca="1">IFERROR(_xlfn._xlws.FILTER(merged_ranks,(merged_end_dates=DATE(9999,12,31))*(merged_names=A21)),"")</f>
        <v/>
      </c>
      <c r="F21" s="17" t="str">
        <f ca="1">_xlfn.XLOOKUP(J21,Promotions[Promo Key],Promotions[Promo Date],"")</f>
        <v/>
      </c>
      <c r="G21" s="18" t="str">
        <f t="shared" ca="1" si="11"/>
        <v/>
      </c>
      <c r="H21" s="18" t="str">
        <f t="shared" ca="1" si="9"/>
        <v/>
      </c>
      <c r="I21" s="17" t="str">
        <f>_xlfn.XLOOKUP(A21,Students[Full Name],Students[Starting Rank],"")</f>
        <v/>
      </c>
      <c r="J21" s="15" t="str">
        <f t="shared" ca="1" si="12"/>
        <v xml:space="preserve">: </v>
      </c>
      <c r="K21" s="16" t="str">
        <f>_xlfn.XLOOKUP(A21,Students[Full Name],Students[Start Date],"")</f>
        <v/>
      </c>
      <c r="L21" s="18">
        <f t="shared" ca="1" si="13"/>
        <v>-1</v>
      </c>
      <c r="M21" s="18" cm="1">
        <f t="array" aca="1" ref="M21" ca="1">SUMPRODUCT(Inactives[Days Inactive]*(Inactives[Student]=A21))/365</f>
        <v>0</v>
      </c>
      <c r="N21" s="18" t="str" cm="1">
        <f t="array" ref="N21">IF(LEN($A21)&gt;0,SUMPRODUCT(($A21=merged_names)*(_xlfn.TEXTAFTER(N$2, "At ")=merged_belt_colours)*merged_months_at_rank),"")</f>
        <v/>
      </c>
      <c r="O21" s="18" t="str" cm="1">
        <f t="array" ref="O21">IF(LEN($A21)&gt;0,SUMPRODUCT(($A21=merged_names)*(_xlfn.TEXTAFTER(O$2, "At ")=merged_belt_colours)*merged_months_at_rank),"")</f>
        <v/>
      </c>
      <c r="P21" s="18" t="str" cm="1">
        <f t="array" ref="P21">IF(LEN($A21)&gt;0,SUMPRODUCT(($A21=merged_names)*(_xlfn.TEXTAFTER(P$2, "At ")=merged_belt_colours)*merged_months_at_rank),"")</f>
        <v/>
      </c>
      <c r="Q21" s="18" t="str" cm="1">
        <f t="array" ref="Q21">IF(LEN($A21)&gt;0,SUMPRODUCT(($A21=merged_names)*(_xlfn.TEXTAFTER(Q$2, "At ")=merged_belt_colours)*merged_months_at_rank),"")</f>
        <v/>
      </c>
      <c r="R21" s="18" t="str" cm="1">
        <f t="array" ref="R21">IF(LEN($A21)&gt;0,SUMPRODUCT(($A21=merged_names)*(_xlfn.TEXTAFTER(R$2, "At ")=merged_belt_colours)*merged_months_at_rank),"")</f>
        <v/>
      </c>
    </row>
    <row r="22" spans="1:18" x14ac:dyDescent="0.25">
      <c r="A22"/>
      <c r="B22" s="15" t="str" cm="1">
        <f t="array" ref="B22">IFERROR(IF(LEN(A22)&gt;0, IF(SUMPRODUCT((Inactives[Key]=J22)*(Inactives[Currently Inactive]))=1,"Inactive","Active"),""),"Active")</f>
        <v/>
      </c>
      <c r="C22" s="16" t="str" cm="1">
        <f t="array" aca="1" ref="C22" ca="1">IFERROR(_xlfn._xlws.FILTER(Inactives[Inactive On],(Inactives[Key]=J22)*(Inactives[Currently Inactive]),""),"")</f>
        <v/>
      </c>
      <c r="D22" s="16" t="str" cm="1">
        <f t="array" aca="1" ref="D22" ca="1">IFERROR(INDEX(_xlfn.TEXTSPLIT(E22," "),1),"")</f>
        <v/>
      </c>
      <c r="E22" s="15" t="str" cm="1">
        <f t="array" aca="1" ref="E22" ca="1">IFERROR(_xlfn._xlws.FILTER(merged_ranks,(merged_end_dates=DATE(9999,12,31))*(merged_names=A22)),"")</f>
        <v/>
      </c>
      <c r="F22" s="17" t="str">
        <f ca="1">_xlfn.XLOOKUP(J22,Promotions[Promo Key],Promotions[Promo Date],"")</f>
        <v/>
      </c>
      <c r="G22" s="18" t="str">
        <f t="shared" ca="1" si="11"/>
        <v/>
      </c>
      <c r="H22" s="18" t="str">
        <f t="shared" ca="1" si="9"/>
        <v/>
      </c>
      <c r="I22" s="17" t="str">
        <f>_xlfn.XLOOKUP(A22,Students[Full Name],Students[Starting Rank],"")</f>
        <v/>
      </c>
      <c r="J22" s="15" t="str">
        <f t="shared" ca="1" si="12"/>
        <v xml:space="preserve">: </v>
      </c>
      <c r="K22" s="16" t="str">
        <f>_xlfn.XLOOKUP(A22,Students[Full Name],Students[Start Date],"")</f>
        <v/>
      </c>
      <c r="L22" s="18">
        <f t="shared" ca="1" si="13"/>
        <v>-1</v>
      </c>
      <c r="M22" s="18" cm="1">
        <f t="array" aca="1" ref="M22" ca="1">SUMPRODUCT(Inactives[Days Inactive]*(Inactives[Student]=A22))/365</f>
        <v>0</v>
      </c>
      <c r="N22" s="18" t="str" cm="1">
        <f t="array" ref="N22">IF(LEN($A22)&gt;0,SUMPRODUCT(($A22=merged_names)*(_xlfn.TEXTAFTER(N$2, "At ")=merged_belt_colours)*merged_months_at_rank),"")</f>
        <v/>
      </c>
      <c r="O22" s="18" t="str" cm="1">
        <f t="array" ref="O22">IF(LEN($A22)&gt;0,SUMPRODUCT(($A22=merged_names)*(_xlfn.TEXTAFTER(O$2, "At ")=merged_belt_colours)*merged_months_at_rank),"")</f>
        <v/>
      </c>
      <c r="P22" s="18" t="str" cm="1">
        <f t="array" ref="P22">IF(LEN($A22)&gt;0,SUMPRODUCT(($A22=merged_names)*(_xlfn.TEXTAFTER(P$2, "At ")=merged_belt_colours)*merged_months_at_rank),"")</f>
        <v/>
      </c>
      <c r="Q22" s="18" t="str" cm="1">
        <f t="array" ref="Q22">IF(LEN($A22)&gt;0,SUMPRODUCT(($A22=merged_names)*(_xlfn.TEXTAFTER(Q$2, "At ")=merged_belt_colours)*merged_months_at_rank),"")</f>
        <v/>
      </c>
      <c r="R22" s="18" t="str" cm="1">
        <f t="array" ref="R22">IF(LEN($A22)&gt;0,SUMPRODUCT(($A22=merged_names)*(_xlfn.TEXTAFTER(R$2, "At ")=merged_belt_colours)*merged_months_at_rank),"")</f>
        <v/>
      </c>
    </row>
    <row r="23" spans="1:18" x14ac:dyDescent="0.25">
      <c r="A23"/>
      <c r="B23" s="15" t="str" cm="1">
        <f t="array" ref="B23">IFERROR(IF(LEN(A23)&gt;0, IF(SUMPRODUCT((Inactives[Key]=J23)*(Inactives[Currently Inactive]))=1,"Inactive","Active"),""),"Active")</f>
        <v/>
      </c>
      <c r="C23" s="16" t="str" cm="1">
        <f t="array" aca="1" ref="C23" ca="1">IFERROR(_xlfn._xlws.FILTER(Inactives[Inactive On],(Inactives[Key]=J23)*(Inactives[Currently Inactive]),""),"")</f>
        <v/>
      </c>
      <c r="D23" s="16" t="str" cm="1">
        <f t="array" aca="1" ref="D23" ca="1">IFERROR(INDEX(_xlfn.TEXTSPLIT(E23," "),1),"")</f>
        <v/>
      </c>
      <c r="E23" s="15" t="str" cm="1">
        <f t="array" aca="1" ref="E23" ca="1">IFERROR(_xlfn._xlws.FILTER(merged_ranks,(merged_end_dates=DATE(9999,12,31))*(merged_names=A23)),"")</f>
        <v/>
      </c>
      <c r="F23" s="17" t="str">
        <f ca="1">_xlfn.XLOOKUP(J23,Promotions[Promo Key],Promotions[Promo Date],"")</f>
        <v/>
      </c>
      <c r="G23" s="18" t="str">
        <f t="shared" ca="1" si="11"/>
        <v/>
      </c>
      <c r="H23" s="18" t="str">
        <f t="shared" ca="1" si="9"/>
        <v/>
      </c>
      <c r="I23" s="17" t="str">
        <f>_xlfn.XLOOKUP(A23,Students[Full Name],Students[Starting Rank],"")</f>
        <v/>
      </c>
      <c r="J23" s="15" t="str">
        <f t="shared" ca="1" si="12"/>
        <v xml:space="preserve">: </v>
      </c>
      <c r="K23" s="16" t="str">
        <f>_xlfn.XLOOKUP(A23,Students[Full Name],Students[Start Date],"")</f>
        <v/>
      </c>
      <c r="L23" s="18">
        <f t="shared" ca="1" si="13"/>
        <v>-1</v>
      </c>
      <c r="M23" s="18" cm="1">
        <f t="array" aca="1" ref="M23" ca="1">SUMPRODUCT(Inactives[Days Inactive]*(Inactives[Student]=A23))/365</f>
        <v>0</v>
      </c>
      <c r="N23" s="18" t="str" cm="1">
        <f t="array" ref="N23">IF(LEN($A23)&gt;0,SUMPRODUCT(($A23=merged_names)*(_xlfn.TEXTAFTER(N$2, "At ")=merged_belt_colours)*merged_months_at_rank),"")</f>
        <v/>
      </c>
      <c r="O23" s="18" t="str" cm="1">
        <f t="array" ref="O23">IF(LEN($A23)&gt;0,SUMPRODUCT(($A23=merged_names)*(_xlfn.TEXTAFTER(O$2, "At ")=merged_belt_colours)*merged_months_at_rank),"")</f>
        <v/>
      </c>
      <c r="P23" s="18" t="str" cm="1">
        <f t="array" ref="P23">IF(LEN($A23)&gt;0,SUMPRODUCT(($A23=merged_names)*(_xlfn.TEXTAFTER(P$2, "At ")=merged_belt_colours)*merged_months_at_rank),"")</f>
        <v/>
      </c>
      <c r="Q23" s="18" t="str" cm="1">
        <f t="array" ref="Q23">IF(LEN($A23)&gt;0,SUMPRODUCT(($A23=merged_names)*(_xlfn.TEXTAFTER(Q$2, "At ")=merged_belt_colours)*merged_months_at_rank),"")</f>
        <v/>
      </c>
      <c r="R23" s="18" t="str" cm="1">
        <f t="array" ref="R23">IF(LEN($A23)&gt;0,SUMPRODUCT(($A23=merged_names)*(_xlfn.TEXTAFTER(R$2, "At ")=merged_belt_colours)*merged_months_at_rank),"")</f>
        <v/>
      </c>
    </row>
    <row r="24" spans="1:18" x14ac:dyDescent="0.25">
      <c r="A24"/>
      <c r="B24" s="15" t="str" cm="1">
        <f t="array" ref="B24">IFERROR(IF(LEN(A24)&gt;0, IF(SUMPRODUCT((Inactives[Key]=J24)*(Inactives[Currently Inactive]))=1,"Inactive","Active"),""),"Active")</f>
        <v/>
      </c>
      <c r="C24" s="16" t="str" cm="1">
        <f t="array" aca="1" ref="C24" ca="1">IFERROR(_xlfn._xlws.FILTER(Inactives[Inactive On],(Inactives[Key]=J24)*(Inactives[Currently Inactive]),""),"")</f>
        <v/>
      </c>
      <c r="D24" s="16" t="str" cm="1">
        <f t="array" aca="1" ref="D24" ca="1">IFERROR(INDEX(_xlfn.TEXTSPLIT(E24," "),1),"")</f>
        <v/>
      </c>
      <c r="E24" s="15" t="str" cm="1">
        <f t="array" aca="1" ref="E24" ca="1">IFERROR(_xlfn._xlws.FILTER(merged_ranks,(merged_end_dates=DATE(9999,12,31))*(merged_names=A24)),"")</f>
        <v/>
      </c>
      <c r="F24" s="17" t="str">
        <f ca="1">_xlfn.XLOOKUP(J24,Promotions[Promo Key],Promotions[Promo Date],"")</f>
        <v/>
      </c>
      <c r="G24" s="18" t="str">
        <f t="shared" ca="1" si="11"/>
        <v/>
      </c>
      <c r="H24" s="18" t="str">
        <f t="shared" ref="H24:H87" ca="1" si="14">IFERROR((TODAY()-K24)/365-M24,"")</f>
        <v/>
      </c>
      <c r="I24" s="17" t="str">
        <f>_xlfn.XLOOKUP(A24,Students[Full Name],Students[Starting Rank],"")</f>
        <v/>
      </c>
      <c r="J24" s="15" t="str">
        <f t="shared" ca="1" si="12"/>
        <v xml:space="preserve">: </v>
      </c>
      <c r="K24" s="16" t="str">
        <f>_xlfn.XLOOKUP(A24,Students[Full Name],Students[Start Date],"")</f>
        <v/>
      </c>
      <c r="L24" s="18">
        <f t="shared" ca="1" si="13"/>
        <v>-1</v>
      </c>
      <c r="M24" s="18" cm="1">
        <f t="array" aca="1" ref="M24" ca="1">SUMPRODUCT(Inactives[Days Inactive]*(Inactives[Student]=A24))/365</f>
        <v>0</v>
      </c>
      <c r="N24" s="18" t="str" cm="1">
        <f t="array" ref="N24">IF(LEN($A24)&gt;0,SUMPRODUCT(($A24=merged_names)*(_xlfn.TEXTAFTER(N$2, "At ")=merged_belt_colours)*merged_months_at_rank),"")</f>
        <v/>
      </c>
      <c r="O24" s="18" t="str" cm="1">
        <f t="array" ref="O24">IF(LEN($A24)&gt;0,SUMPRODUCT(($A24=merged_names)*(_xlfn.TEXTAFTER(O$2, "At ")=merged_belt_colours)*merged_months_at_rank),"")</f>
        <v/>
      </c>
      <c r="P24" s="18" t="str" cm="1">
        <f t="array" ref="P24">IF(LEN($A24)&gt;0,SUMPRODUCT(($A24=merged_names)*(_xlfn.TEXTAFTER(P$2, "At ")=merged_belt_colours)*merged_months_at_rank),"")</f>
        <v/>
      </c>
      <c r="Q24" s="18" t="str" cm="1">
        <f t="array" ref="Q24">IF(LEN($A24)&gt;0,SUMPRODUCT(($A24=merged_names)*(_xlfn.TEXTAFTER(Q$2, "At ")=merged_belt_colours)*merged_months_at_rank),"")</f>
        <v/>
      </c>
      <c r="R24" s="18" t="str" cm="1">
        <f t="array" ref="R24">IF(LEN($A24)&gt;0,SUMPRODUCT(($A24=merged_names)*(_xlfn.TEXTAFTER(R$2, "At ")=merged_belt_colours)*merged_months_at_rank),"")</f>
        <v/>
      </c>
    </row>
    <row r="25" spans="1:18" x14ac:dyDescent="0.25">
      <c r="A25"/>
      <c r="B25" s="15" t="str" cm="1">
        <f t="array" ref="B25">IFERROR(IF(LEN(A25)&gt;0, IF(SUMPRODUCT((Inactives[Key]=J25)*(Inactives[Currently Inactive]))=1,"Inactive","Active"),""),"Active")</f>
        <v/>
      </c>
      <c r="C25" s="16" t="str" cm="1">
        <f t="array" aca="1" ref="C25" ca="1">IFERROR(_xlfn._xlws.FILTER(Inactives[Inactive On],(Inactives[Key]=J25)*(Inactives[Currently Inactive]),""),"")</f>
        <v/>
      </c>
      <c r="D25" s="16" t="str" cm="1">
        <f t="array" aca="1" ref="D25" ca="1">IFERROR(INDEX(_xlfn.TEXTSPLIT(E25," "),1),"")</f>
        <v/>
      </c>
      <c r="E25" s="15" t="str" cm="1">
        <f t="array" aca="1" ref="E25" ca="1">IFERROR(_xlfn._xlws.FILTER(merged_ranks,(merged_end_dates=DATE(9999,12,31))*(merged_names=A25)),"")</f>
        <v/>
      </c>
      <c r="F25" s="17" t="str">
        <f ca="1">_xlfn.XLOOKUP(J25,Promotions[Promo Key],Promotions[Promo Date],"")</f>
        <v/>
      </c>
      <c r="G25" s="18" t="str">
        <f t="shared" ca="1" si="11"/>
        <v/>
      </c>
      <c r="H25" s="18" t="str">
        <f t="shared" ca="1" si="14"/>
        <v/>
      </c>
      <c r="I25" s="17" t="str">
        <f>_xlfn.XLOOKUP(A25,Students[Full Name],Students[Starting Rank],"")</f>
        <v/>
      </c>
      <c r="J25" s="15" t="str">
        <f t="shared" ca="1" si="12"/>
        <v xml:space="preserve">: </v>
      </c>
      <c r="K25" s="16" t="str">
        <f>_xlfn.XLOOKUP(A25,Students[Full Name],Students[Start Date],"")</f>
        <v/>
      </c>
      <c r="L25" s="18">
        <f t="shared" ca="1" si="13"/>
        <v>-1</v>
      </c>
      <c r="M25" s="18" cm="1">
        <f t="array" aca="1" ref="M25" ca="1">SUMPRODUCT(Inactives[Days Inactive]*(Inactives[Student]=A25))/365</f>
        <v>0</v>
      </c>
      <c r="N25" s="18" t="str" cm="1">
        <f t="array" ref="N25">IF(LEN($A25)&gt;0,SUMPRODUCT(($A25=merged_names)*(_xlfn.TEXTAFTER(N$2, "At ")=merged_belt_colours)*merged_months_at_rank),"")</f>
        <v/>
      </c>
      <c r="O25" s="18" t="str" cm="1">
        <f t="array" ref="O25">IF(LEN($A25)&gt;0,SUMPRODUCT(($A25=merged_names)*(_xlfn.TEXTAFTER(O$2, "At ")=merged_belt_colours)*merged_months_at_rank),"")</f>
        <v/>
      </c>
      <c r="P25" s="18" t="str" cm="1">
        <f t="array" ref="P25">IF(LEN($A25)&gt;0,SUMPRODUCT(($A25=merged_names)*(_xlfn.TEXTAFTER(P$2, "At ")=merged_belt_colours)*merged_months_at_rank),"")</f>
        <v/>
      </c>
      <c r="Q25" s="18" t="str" cm="1">
        <f t="array" ref="Q25">IF(LEN($A25)&gt;0,SUMPRODUCT(($A25=merged_names)*(_xlfn.TEXTAFTER(Q$2, "At ")=merged_belt_colours)*merged_months_at_rank),"")</f>
        <v/>
      </c>
      <c r="R25" s="18" t="str" cm="1">
        <f t="array" ref="R25">IF(LEN($A25)&gt;0,SUMPRODUCT(($A25=merged_names)*(_xlfn.TEXTAFTER(R$2, "At ")=merged_belt_colours)*merged_months_at_rank),"")</f>
        <v/>
      </c>
    </row>
    <row r="26" spans="1:18" x14ac:dyDescent="0.25">
      <c r="A26"/>
      <c r="B26" s="15" t="str" cm="1">
        <f t="array" ref="B26">IFERROR(IF(LEN(A26)&gt;0, IF(SUMPRODUCT((Inactives[Key]=J26)*(Inactives[Currently Inactive]))=1,"Inactive","Active"),""),"Active")</f>
        <v/>
      </c>
      <c r="C26" s="16" t="str" cm="1">
        <f t="array" aca="1" ref="C26" ca="1">IFERROR(_xlfn._xlws.FILTER(Inactives[Inactive On],(Inactives[Key]=J26)*(Inactives[Currently Inactive]),""),"")</f>
        <v/>
      </c>
      <c r="D26" s="16" t="str" cm="1">
        <f t="array" aca="1" ref="D26" ca="1">IFERROR(INDEX(_xlfn.TEXTSPLIT(E26," "),1),"")</f>
        <v/>
      </c>
      <c r="E26" s="15" t="str" cm="1">
        <f t="array" aca="1" ref="E26" ca="1">IFERROR(_xlfn._xlws.FILTER(merged_ranks,(merged_end_dates=DATE(9999,12,31))*(merged_names=A26)),"")</f>
        <v/>
      </c>
      <c r="F26" s="17" t="str">
        <f ca="1">_xlfn.XLOOKUP(J26,Promotions[Promo Key],Promotions[Promo Date],"")</f>
        <v/>
      </c>
      <c r="G26" s="18" t="str">
        <f t="shared" ca="1" si="11"/>
        <v/>
      </c>
      <c r="H26" s="18" t="str">
        <f t="shared" ca="1" si="14"/>
        <v/>
      </c>
      <c r="I26" s="17" t="str">
        <f>_xlfn.XLOOKUP(A26,Students[Full Name],Students[Starting Rank],"")</f>
        <v/>
      </c>
      <c r="J26" s="15" t="str">
        <f t="shared" ca="1" si="12"/>
        <v xml:space="preserve">: </v>
      </c>
      <c r="K26" s="16" t="str">
        <f>_xlfn.XLOOKUP(A26,Students[Full Name],Students[Start Date],"")</f>
        <v/>
      </c>
      <c r="L26" s="18">
        <f t="shared" ca="1" si="13"/>
        <v>-1</v>
      </c>
      <c r="M26" s="18" cm="1">
        <f t="array" aca="1" ref="M26" ca="1">SUMPRODUCT(Inactives[Days Inactive]*(Inactives[Student]=A26))/365</f>
        <v>0</v>
      </c>
      <c r="N26" s="18" t="str" cm="1">
        <f t="array" ref="N26">IF(LEN($A26)&gt;0,SUMPRODUCT(($A26=merged_names)*(_xlfn.TEXTAFTER(N$2, "At ")=merged_belt_colours)*merged_months_at_rank),"")</f>
        <v/>
      </c>
      <c r="O26" s="18" t="str" cm="1">
        <f t="array" ref="O26">IF(LEN($A26)&gt;0,SUMPRODUCT(($A26=merged_names)*(_xlfn.TEXTAFTER(O$2, "At ")=merged_belt_colours)*merged_months_at_rank),"")</f>
        <v/>
      </c>
      <c r="P26" s="18" t="str" cm="1">
        <f t="array" ref="P26">IF(LEN($A26)&gt;0,SUMPRODUCT(($A26=merged_names)*(_xlfn.TEXTAFTER(P$2, "At ")=merged_belt_colours)*merged_months_at_rank),"")</f>
        <v/>
      </c>
      <c r="Q26" s="18" t="str" cm="1">
        <f t="array" ref="Q26">IF(LEN($A26)&gt;0,SUMPRODUCT(($A26=merged_names)*(_xlfn.TEXTAFTER(Q$2, "At ")=merged_belt_colours)*merged_months_at_rank),"")</f>
        <v/>
      </c>
      <c r="R26" s="18" t="str" cm="1">
        <f t="array" ref="R26">IF(LEN($A26)&gt;0,SUMPRODUCT(($A26=merged_names)*(_xlfn.TEXTAFTER(R$2, "At ")=merged_belt_colours)*merged_months_at_rank),"")</f>
        <v/>
      </c>
    </row>
    <row r="27" spans="1:18" x14ac:dyDescent="0.25">
      <c r="A27"/>
      <c r="B27" s="15" t="str" cm="1">
        <f t="array" ref="B27">IFERROR(IF(LEN(A27)&gt;0, IF(SUMPRODUCT((Inactives[Key]=J27)*(Inactives[Currently Inactive]))=1,"Inactive","Active"),""),"Active")</f>
        <v/>
      </c>
      <c r="C27" s="16" t="str" cm="1">
        <f t="array" aca="1" ref="C27" ca="1">IFERROR(_xlfn._xlws.FILTER(Inactives[Inactive On],(Inactives[Key]=J27)*(Inactives[Currently Inactive]),""),"")</f>
        <v/>
      </c>
      <c r="D27" s="16" t="str" cm="1">
        <f t="array" aca="1" ref="D27" ca="1">IFERROR(INDEX(_xlfn.TEXTSPLIT(E27," "),1),"")</f>
        <v/>
      </c>
      <c r="E27" s="15" t="str" cm="1">
        <f t="array" aca="1" ref="E27" ca="1">IFERROR(_xlfn._xlws.FILTER(merged_ranks,(merged_end_dates=DATE(9999,12,31))*(merged_names=A27)),"")</f>
        <v/>
      </c>
      <c r="F27" s="17" t="str">
        <f ca="1">_xlfn.XLOOKUP(J27,Promotions[Promo Key],Promotions[Promo Date],"")</f>
        <v/>
      </c>
      <c r="G27" s="18" t="str">
        <f t="shared" ca="1" si="11"/>
        <v/>
      </c>
      <c r="H27" s="18" t="str">
        <f t="shared" ca="1" si="14"/>
        <v/>
      </c>
      <c r="I27" s="17" t="str">
        <f>_xlfn.XLOOKUP(A27,Students[Full Name],Students[Starting Rank],"")</f>
        <v/>
      </c>
      <c r="J27" s="15" t="str">
        <f t="shared" ca="1" si="12"/>
        <v xml:space="preserve">: </v>
      </c>
      <c r="K27" s="16" t="str">
        <f>_xlfn.XLOOKUP(A27,Students[Full Name],Students[Start Date],"")</f>
        <v/>
      </c>
      <c r="L27" s="18">
        <f t="shared" ca="1" si="13"/>
        <v>-1</v>
      </c>
      <c r="M27" s="18" cm="1">
        <f t="array" aca="1" ref="M27" ca="1">SUMPRODUCT(Inactives[Days Inactive]*(Inactives[Student]=A27))/365</f>
        <v>0</v>
      </c>
      <c r="N27" s="18" t="str" cm="1">
        <f t="array" ref="N27">IF(LEN($A27)&gt;0,SUMPRODUCT(($A27=merged_names)*(_xlfn.TEXTAFTER(N$2, "At ")=merged_belt_colours)*merged_months_at_rank),"")</f>
        <v/>
      </c>
      <c r="O27" s="18" t="str" cm="1">
        <f t="array" ref="O27">IF(LEN($A27)&gt;0,SUMPRODUCT(($A27=merged_names)*(_xlfn.TEXTAFTER(O$2, "At ")=merged_belt_colours)*merged_months_at_rank),"")</f>
        <v/>
      </c>
      <c r="P27" s="18" t="str" cm="1">
        <f t="array" ref="P27">IF(LEN($A27)&gt;0,SUMPRODUCT(($A27=merged_names)*(_xlfn.TEXTAFTER(P$2, "At ")=merged_belt_colours)*merged_months_at_rank),"")</f>
        <v/>
      </c>
      <c r="Q27" s="18" t="str" cm="1">
        <f t="array" ref="Q27">IF(LEN($A27)&gt;0,SUMPRODUCT(($A27=merged_names)*(_xlfn.TEXTAFTER(Q$2, "At ")=merged_belt_colours)*merged_months_at_rank),"")</f>
        <v/>
      </c>
      <c r="R27" s="18" t="str" cm="1">
        <f t="array" ref="R27">IF(LEN($A27)&gt;0,SUMPRODUCT(($A27=merged_names)*(_xlfn.TEXTAFTER(R$2, "At ")=merged_belt_colours)*merged_months_at_rank),"")</f>
        <v/>
      </c>
    </row>
    <row r="28" spans="1:18" x14ac:dyDescent="0.25">
      <c r="A28"/>
      <c r="B28" s="15" t="str" cm="1">
        <f t="array" ref="B28">IFERROR(IF(LEN(A28)&gt;0, IF(SUMPRODUCT((Inactives[Key]=J28)*(Inactives[Currently Inactive]))=1,"Inactive","Active"),""),"Active")</f>
        <v/>
      </c>
      <c r="C28" s="16" t="str" cm="1">
        <f t="array" aca="1" ref="C28" ca="1">IFERROR(_xlfn._xlws.FILTER(Inactives[Inactive On],(Inactives[Key]=J28)*(Inactives[Currently Inactive]),""),"")</f>
        <v/>
      </c>
      <c r="D28" s="16" t="str" cm="1">
        <f t="array" aca="1" ref="D28" ca="1">IFERROR(INDEX(_xlfn.TEXTSPLIT(E28," "),1),"")</f>
        <v/>
      </c>
      <c r="E28" s="15" t="str" cm="1">
        <f t="array" aca="1" ref="E28" ca="1">IFERROR(_xlfn._xlws.FILTER(merged_ranks,(merged_end_dates=DATE(9999,12,31))*(merged_names=A28)),"")</f>
        <v/>
      </c>
      <c r="F28" s="17" t="str">
        <f ca="1">_xlfn.XLOOKUP(J28,Promotions[Promo Key],Promotions[Promo Date],"")</f>
        <v/>
      </c>
      <c r="G28" s="18" t="str">
        <f t="shared" ref="G28:G91" ca="1" si="15">IFERROR((TODAY()-F28)/30.5, "")</f>
        <v/>
      </c>
      <c r="H28" s="18" t="str">
        <f t="shared" ca="1" si="14"/>
        <v/>
      </c>
      <c r="I28" s="17" t="str">
        <f>_xlfn.XLOOKUP(A28,Students[Full Name],Students[Starting Rank],"")</f>
        <v/>
      </c>
      <c r="J28" s="15" t="str">
        <f t="shared" ref="J28:J91" ca="1" si="16">A28&amp;": "&amp;E28</f>
        <v xml:space="preserve">: </v>
      </c>
      <c r="K28" s="16" t="str">
        <f>_xlfn.XLOOKUP(A28,Students[Full Name],Students[Start Date],"")</f>
        <v/>
      </c>
      <c r="L28" s="18">
        <f t="shared" ref="L28:L91" ca="1" si="17">IF(LEN(C28)&gt;0,(TODAY()-C28)/30.5,-1)</f>
        <v>-1</v>
      </c>
      <c r="M28" s="18" cm="1">
        <f t="array" aca="1" ref="M28" ca="1">SUMPRODUCT(Inactives[Days Inactive]*(Inactives[Student]=A28))/365</f>
        <v>0</v>
      </c>
      <c r="N28" s="18" t="str" cm="1">
        <f t="array" ref="N28">IF(LEN($A28)&gt;0,SUMPRODUCT(($A28=merged_names)*(_xlfn.TEXTAFTER(N$2, "At ")=merged_belt_colours)*merged_months_at_rank),"")</f>
        <v/>
      </c>
      <c r="O28" s="18" t="str" cm="1">
        <f t="array" ref="O28">IF(LEN($A28)&gt;0,SUMPRODUCT(($A28=merged_names)*(_xlfn.TEXTAFTER(O$2, "At ")=merged_belt_colours)*merged_months_at_rank),"")</f>
        <v/>
      </c>
      <c r="P28" s="18" t="str" cm="1">
        <f t="array" ref="P28">IF(LEN($A28)&gt;0,SUMPRODUCT(($A28=merged_names)*(_xlfn.TEXTAFTER(P$2, "At ")=merged_belt_colours)*merged_months_at_rank),"")</f>
        <v/>
      </c>
      <c r="Q28" s="18" t="str" cm="1">
        <f t="array" ref="Q28">IF(LEN($A28)&gt;0,SUMPRODUCT(($A28=merged_names)*(_xlfn.TEXTAFTER(Q$2, "At ")=merged_belt_colours)*merged_months_at_rank),"")</f>
        <v/>
      </c>
      <c r="R28" s="18" t="str" cm="1">
        <f t="array" ref="R28">IF(LEN($A28)&gt;0,SUMPRODUCT(($A28=merged_names)*(_xlfn.TEXTAFTER(R$2, "At ")=merged_belt_colours)*merged_months_at_rank),"")</f>
        <v/>
      </c>
    </row>
    <row r="29" spans="1:18" x14ac:dyDescent="0.25">
      <c r="A29"/>
      <c r="B29" s="15" t="str" cm="1">
        <f t="array" ref="B29">IFERROR(IF(LEN(A29)&gt;0, IF(SUMPRODUCT((Inactives[Key]=J29)*(Inactives[Currently Inactive]))=1,"Inactive","Active"),""),"Active")</f>
        <v/>
      </c>
      <c r="C29" s="16" t="str" cm="1">
        <f t="array" aca="1" ref="C29" ca="1">IFERROR(_xlfn._xlws.FILTER(Inactives[Inactive On],(Inactives[Key]=J29)*(Inactives[Currently Inactive]),""),"")</f>
        <v/>
      </c>
      <c r="D29" s="16" t="str" cm="1">
        <f t="array" aca="1" ref="D29" ca="1">IFERROR(INDEX(_xlfn.TEXTSPLIT(E29," "),1),"")</f>
        <v/>
      </c>
      <c r="E29" s="15" t="str" cm="1">
        <f t="array" aca="1" ref="E29" ca="1">IFERROR(_xlfn._xlws.FILTER(merged_ranks,(merged_end_dates=DATE(9999,12,31))*(merged_names=A29)),"")</f>
        <v/>
      </c>
      <c r="F29" s="17" t="str">
        <f ca="1">_xlfn.XLOOKUP(J29,Promotions[Promo Key],Promotions[Promo Date],"")</f>
        <v/>
      </c>
      <c r="G29" s="18" t="str">
        <f t="shared" ca="1" si="15"/>
        <v/>
      </c>
      <c r="H29" s="18" t="str">
        <f t="shared" ca="1" si="14"/>
        <v/>
      </c>
      <c r="I29" s="17" t="str">
        <f>_xlfn.XLOOKUP(A29,Students[Full Name],Students[Starting Rank],"")</f>
        <v/>
      </c>
      <c r="J29" s="15" t="str">
        <f t="shared" ca="1" si="16"/>
        <v xml:space="preserve">: </v>
      </c>
      <c r="K29" s="16" t="str">
        <f>_xlfn.XLOOKUP(A29,Students[Full Name],Students[Start Date],"")</f>
        <v/>
      </c>
      <c r="L29" s="18">
        <f t="shared" ca="1" si="17"/>
        <v>-1</v>
      </c>
      <c r="M29" s="18" cm="1">
        <f t="array" aca="1" ref="M29" ca="1">SUMPRODUCT(Inactives[Days Inactive]*(Inactives[Student]=A29))/365</f>
        <v>0</v>
      </c>
      <c r="N29" s="18" t="str" cm="1">
        <f t="array" ref="N29">IF(LEN($A29)&gt;0,SUMPRODUCT(($A29=merged_names)*(_xlfn.TEXTAFTER(N$2, "At ")=merged_belt_colours)*merged_months_at_rank),"")</f>
        <v/>
      </c>
      <c r="O29" s="18" t="str" cm="1">
        <f t="array" ref="O29">IF(LEN($A29)&gt;0,SUMPRODUCT(($A29=merged_names)*(_xlfn.TEXTAFTER(O$2, "At ")=merged_belt_colours)*merged_months_at_rank),"")</f>
        <v/>
      </c>
      <c r="P29" s="18" t="str" cm="1">
        <f t="array" ref="P29">IF(LEN($A29)&gt;0,SUMPRODUCT(($A29=merged_names)*(_xlfn.TEXTAFTER(P$2, "At ")=merged_belt_colours)*merged_months_at_rank),"")</f>
        <v/>
      </c>
      <c r="Q29" s="18" t="str" cm="1">
        <f t="array" ref="Q29">IF(LEN($A29)&gt;0,SUMPRODUCT(($A29=merged_names)*(_xlfn.TEXTAFTER(Q$2, "At ")=merged_belt_colours)*merged_months_at_rank),"")</f>
        <v/>
      </c>
      <c r="R29" s="18" t="str" cm="1">
        <f t="array" ref="R29">IF(LEN($A29)&gt;0,SUMPRODUCT(($A29=merged_names)*(_xlfn.TEXTAFTER(R$2, "At ")=merged_belt_colours)*merged_months_at_rank),"")</f>
        <v/>
      </c>
    </row>
    <row r="30" spans="1:18" x14ac:dyDescent="0.25">
      <c r="A30"/>
      <c r="B30" s="15" t="str" cm="1">
        <f t="array" ref="B30">IFERROR(IF(LEN(A30)&gt;0, IF(SUMPRODUCT((Inactives[Key]=J30)*(Inactives[Currently Inactive]))=1,"Inactive","Active"),""),"Active")</f>
        <v/>
      </c>
      <c r="C30" s="16" t="str" cm="1">
        <f t="array" aca="1" ref="C30" ca="1">IFERROR(_xlfn._xlws.FILTER(Inactives[Inactive On],(Inactives[Key]=J30)*(Inactives[Currently Inactive]),""),"")</f>
        <v/>
      </c>
      <c r="D30" s="16" t="str" cm="1">
        <f t="array" aca="1" ref="D30" ca="1">IFERROR(INDEX(_xlfn.TEXTSPLIT(E30," "),1),"")</f>
        <v/>
      </c>
      <c r="E30" s="15" t="str" cm="1">
        <f t="array" aca="1" ref="E30" ca="1">IFERROR(_xlfn._xlws.FILTER(merged_ranks,(merged_end_dates=DATE(9999,12,31))*(merged_names=A30)),"")</f>
        <v/>
      </c>
      <c r="F30" s="17" t="str">
        <f ca="1">_xlfn.XLOOKUP(J30,Promotions[Promo Key],Promotions[Promo Date],"")</f>
        <v/>
      </c>
      <c r="G30" s="18" t="str">
        <f t="shared" ca="1" si="15"/>
        <v/>
      </c>
      <c r="H30" s="18" t="str">
        <f t="shared" ca="1" si="14"/>
        <v/>
      </c>
      <c r="I30" s="17" t="str">
        <f>_xlfn.XLOOKUP(A30,Students[Full Name],Students[Starting Rank],"")</f>
        <v/>
      </c>
      <c r="J30" s="15" t="str">
        <f t="shared" ca="1" si="16"/>
        <v xml:space="preserve">: </v>
      </c>
      <c r="K30" s="16" t="str">
        <f>_xlfn.XLOOKUP(A30,Students[Full Name],Students[Start Date],"")</f>
        <v/>
      </c>
      <c r="L30" s="18">
        <f t="shared" ca="1" si="17"/>
        <v>-1</v>
      </c>
      <c r="M30" s="18" cm="1">
        <f t="array" aca="1" ref="M30" ca="1">SUMPRODUCT(Inactives[Days Inactive]*(Inactives[Student]=A30))/365</f>
        <v>0</v>
      </c>
      <c r="N30" s="18" t="str" cm="1">
        <f t="array" ref="N30">IF(LEN($A30)&gt;0,SUMPRODUCT(($A30=merged_names)*(_xlfn.TEXTAFTER(N$2, "At ")=merged_belt_colours)*merged_months_at_rank),"")</f>
        <v/>
      </c>
      <c r="O30" s="18" t="str" cm="1">
        <f t="array" ref="O30">IF(LEN($A30)&gt;0,SUMPRODUCT(($A30=merged_names)*(_xlfn.TEXTAFTER(O$2, "At ")=merged_belt_colours)*merged_months_at_rank),"")</f>
        <v/>
      </c>
      <c r="P30" s="18" t="str" cm="1">
        <f t="array" ref="P30">IF(LEN($A30)&gt;0,SUMPRODUCT(($A30=merged_names)*(_xlfn.TEXTAFTER(P$2, "At ")=merged_belt_colours)*merged_months_at_rank),"")</f>
        <v/>
      </c>
      <c r="Q30" s="18" t="str" cm="1">
        <f t="array" ref="Q30">IF(LEN($A30)&gt;0,SUMPRODUCT(($A30=merged_names)*(_xlfn.TEXTAFTER(Q$2, "At ")=merged_belt_colours)*merged_months_at_rank),"")</f>
        <v/>
      </c>
      <c r="R30" s="18" t="str" cm="1">
        <f t="array" ref="R30">IF(LEN($A30)&gt;0,SUMPRODUCT(($A30=merged_names)*(_xlfn.TEXTAFTER(R$2, "At ")=merged_belt_colours)*merged_months_at_rank),"")</f>
        <v/>
      </c>
    </row>
    <row r="31" spans="1:18" x14ac:dyDescent="0.25">
      <c r="A31"/>
      <c r="B31" s="15" t="str" cm="1">
        <f t="array" ref="B31">IFERROR(IF(LEN(A31)&gt;0, IF(SUMPRODUCT((Inactives[Key]=J31)*(Inactives[Currently Inactive]))=1,"Inactive","Active"),""),"Active")</f>
        <v/>
      </c>
      <c r="C31" s="16" t="str" cm="1">
        <f t="array" aca="1" ref="C31" ca="1">IFERROR(_xlfn._xlws.FILTER(Inactives[Inactive On],(Inactives[Key]=J31)*(Inactives[Currently Inactive]),""),"")</f>
        <v/>
      </c>
      <c r="D31" s="16" t="str" cm="1">
        <f t="array" aca="1" ref="D31" ca="1">IFERROR(INDEX(_xlfn.TEXTSPLIT(E31," "),1),"")</f>
        <v/>
      </c>
      <c r="E31" s="15" t="str" cm="1">
        <f t="array" aca="1" ref="E31" ca="1">IFERROR(_xlfn._xlws.FILTER(merged_ranks,(merged_end_dates=DATE(9999,12,31))*(merged_names=A31)),"")</f>
        <v/>
      </c>
      <c r="F31" s="17" t="str">
        <f ca="1">_xlfn.XLOOKUP(J31,Promotions[Promo Key],Promotions[Promo Date],"")</f>
        <v/>
      </c>
      <c r="G31" s="18" t="str">
        <f t="shared" ca="1" si="15"/>
        <v/>
      </c>
      <c r="H31" s="18" t="str">
        <f t="shared" ca="1" si="14"/>
        <v/>
      </c>
      <c r="I31" s="17" t="str">
        <f>_xlfn.XLOOKUP(A31,Students[Full Name],Students[Starting Rank],"")</f>
        <v/>
      </c>
      <c r="J31" s="15" t="str">
        <f t="shared" ca="1" si="16"/>
        <v xml:space="preserve">: </v>
      </c>
      <c r="K31" s="16" t="str">
        <f>_xlfn.XLOOKUP(A31,Students[Full Name],Students[Start Date],"")</f>
        <v/>
      </c>
      <c r="L31" s="18">
        <f t="shared" ca="1" si="17"/>
        <v>-1</v>
      </c>
      <c r="M31" s="18" cm="1">
        <f t="array" aca="1" ref="M31" ca="1">SUMPRODUCT(Inactives[Days Inactive]*(Inactives[Student]=A31))/365</f>
        <v>0</v>
      </c>
      <c r="N31" s="18" t="str" cm="1">
        <f t="array" ref="N31">IF(LEN($A31)&gt;0,SUMPRODUCT(($A31=merged_names)*(_xlfn.TEXTAFTER(N$2, "At ")=merged_belt_colours)*merged_months_at_rank),"")</f>
        <v/>
      </c>
      <c r="O31" s="18" t="str" cm="1">
        <f t="array" ref="O31">IF(LEN($A31)&gt;0,SUMPRODUCT(($A31=merged_names)*(_xlfn.TEXTAFTER(O$2, "At ")=merged_belt_colours)*merged_months_at_rank),"")</f>
        <v/>
      </c>
      <c r="P31" s="18" t="str" cm="1">
        <f t="array" ref="P31">IF(LEN($A31)&gt;0,SUMPRODUCT(($A31=merged_names)*(_xlfn.TEXTAFTER(P$2, "At ")=merged_belt_colours)*merged_months_at_rank),"")</f>
        <v/>
      </c>
      <c r="Q31" s="18" t="str" cm="1">
        <f t="array" ref="Q31">IF(LEN($A31)&gt;0,SUMPRODUCT(($A31=merged_names)*(_xlfn.TEXTAFTER(Q$2, "At ")=merged_belt_colours)*merged_months_at_rank),"")</f>
        <v/>
      </c>
      <c r="R31" s="18" t="str" cm="1">
        <f t="array" ref="R31">IF(LEN($A31)&gt;0,SUMPRODUCT(($A31=merged_names)*(_xlfn.TEXTAFTER(R$2, "At ")=merged_belt_colours)*merged_months_at_rank),"")</f>
        <v/>
      </c>
    </row>
    <row r="32" spans="1:18" x14ac:dyDescent="0.25">
      <c r="A32"/>
      <c r="B32" s="15" t="str" cm="1">
        <f t="array" ref="B32">IFERROR(IF(LEN(A32)&gt;0, IF(SUMPRODUCT((Inactives[Key]=J32)*(Inactives[Currently Inactive]))=1,"Inactive","Active"),""),"Active")</f>
        <v/>
      </c>
      <c r="C32" s="16" t="str" cm="1">
        <f t="array" aca="1" ref="C32" ca="1">IFERROR(_xlfn._xlws.FILTER(Inactives[Inactive On],(Inactives[Key]=J32)*(Inactives[Currently Inactive]),""),"")</f>
        <v/>
      </c>
      <c r="D32" s="16" t="str" cm="1">
        <f t="array" aca="1" ref="D32" ca="1">IFERROR(INDEX(_xlfn.TEXTSPLIT(E32," "),1),"")</f>
        <v/>
      </c>
      <c r="E32" s="15" t="str" cm="1">
        <f t="array" aca="1" ref="E32" ca="1">IFERROR(_xlfn._xlws.FILTER(merged_ranks,(merged_end_dates=DATE(9999,12,31))*(merged_names=A32)),"")</f>
        <v/>
      </c>
      <c r="F32" s="17" t="str">
        <f ca="1">_xlfn.XLOOKUP(J32,Promotions[Promo Key],Promotions[Promo Date],"")</f>
        <v/>
      </c>
      <c r="G32" s="18" t="str">
        <f t="shared" ca="1" si="15"/>
        <v/>
      </c>
      <c r="H32" s="18" t="str">
        <f t="shared" ca="1" si="14"/>
        <v/>
      </c>
      <c r="I32" s="17" t="str">
        <f>_xlfn.XLOOKUP(A32,Students[Full Name],Students[Starting Rank],"")</f>
        <v/>
      </c>
      <c r="J32" s="15" t="str">
        <f t="shared" ca="1" si="16"/>
        <v xml:space="preserve">: </v>
      </c>
      <c r="K32" s="16" t="str">
        <f>_xlfn.XLOOKUP(A32,Students[Full Name],Students[Start Date],"")</f>
        <v/>
      </c>
      <c r="L32" s="18">
        <f t="shared" ca="1" si="17"/>
        <v>-1</v>
      </c>
      <c r="M32" s="18" cm="1">
        <f t="array" aca="1" ref="M32" ca="1">SUMPRODUCT(Inactives[Days Inactive]*(Inactives[Student]=A32))/365</f>
        <v>0</v>
      </c>
      <c r="N32" s="18" t="str" cm="1">
        <f t="array" ref="N32">IF(LEN($A32)&gt;0,SUMPRODUCT(($A32=merged_names)*(_xlfn.TEXTAFTER(N$2, "At ")=merged_belt_colours)*merged_months_at_rank),"")</f>
        <v/>
      </c>
      <c r="O32" s="18" t="str" cm="1">
        <f t="array" ref="O32">IF(LEN($A32)&gt;0,SUMPRODUCT(($A32=merged_names)*(_xlfn.TEXTAFTER(O$2, "At ")=merged_belt_colours)*merged_months_at_rank),"")</f>
        <v/>
      </c>
      <c r="P32" s="18" t="str" cm="1">
        <f t="array" ref="P32">IF(LEN($A32)&gt;0,SUMPRODUCT(($A32=merged_names)*(_xlfn.TEXTAFTER(P$2, "At ")=merged_belt_colours)*merged_months_at_rank),"")</f>
        <v/>
      </c>
      <c r="Q32" s="18" t="str" cm="1">
        <f t="array" ref="Q32">IF(LEN($A32)&gt;0,SUMPRODUCT(($A32=merged_names)*(_xlfn.TEXTAFTER(Q$2, "At ")=merged_belt_colours)*merged_months_at_rank),"")</f>
        <v/>
      </c>
      <c r="R32" s="18" t="str" cm="1">
        <f t="array" ref="R32">IF(LEN($A32)&gt;0,SUMPRODUCT(($A32=merged_names)*(_xlfn.TEXTAFTER(R$2, "At ")=merged_belt_colours)*merged_months_at_rank),"")</f>
        <v/>
      </c>
    </row>
    <row r="33" spans="1:18" x14ac:dyDescent="0.25">
      <c r="A33"/>
      <c r="B33" s="15" t="str" cm="1">
        <f t="array" ref="B33">IFERROR(IF(LEN(A33)&gt;0, IF(SUMPRODUCT((Inactives[Key]=J33)*(Inactives[Currently Inactive]))=1,"Inactive","Active"),""),"Active")</f>
        <v/>
      </c>
      <c r="C33" s="16" t="str" cm="1">
        <f t="array" aca="1" ref="C33" ca="1">IFERROR(_xlfn._xlws.FILTER(Inactives[Inactive On],(Inactives[Key]=J33)*(Inactives[Currently Inactive]),""),"")</f>
        <v/>
      </c>
      <c r="D33" s="16" t="str" cm="1">
        <f t="array" aca="1" ref="D33" ca="1">IFERROR(INDEX(_xlfn.TEXTSPLIT(E33," "),1),"")</f>
        <v/>
      </c>
      <c r="E33" s="15" t="str" cm="1">
        <f t="array" aca="1" ref="E33" ca="1">IFERROR(_xlfn._xlws.FILTER(merged_ranks,(merged_end_dates=DATE(9999,12,31))*(merged_names=A33)),"")</f>
        <v/>
      </c>
      <c r="F33" s="17" t="str">
        <f ca="1">_xlfn.XLOOKUP(J33,Promotions[Promo Key],Promotions[Promo Date],"")</f>
        <v/>
      </c>
      <c r="G33" s="18" t="str">
        <f t="shared" ca="1" si="15"/>
        <v/>
      </c>
      <c r="H33" s="18" t="str">
        <f t="shared" ca="1" si="14"/>
        <v/>
      </c>
      <c r="I33" s="17" t="str">
        <f>_xlfn.XLOOKUP(A33,Students[Full Name],Students[Starting Rank],"")</f>
        <v/>
      </c>
      <c r="J33" s="15" t="str">
        <f t="shared" ca="1" si="16"/>
        <v xml:space="preserve">: </v>
      </c>
      <c r="K33" s="16" t="str">
        <f>_xlfn.XLOOKUP(A33,Students[Full Name],Students[Start Date],"")</f>
        <v/>
      </c>
      <c r="L33" s="18">
        <f t="shared" ca="1" si="17"/>
        <v>-1</v>
      </c>
      <c r="M33" s="18" cm="1">
        <f t="array" aca="1" ref="M33" ca="1">SUMPRODUCT(Inactives[Days Inactive]*(Inactives[Student]=A33))/365</f>
        <v>0</v>
      </c>
      <c r="N33" s="18" t="str" cm="1">
        <f t="array" ref="N33">IF(LEN($A33)&gt;0,SUMPRODUCT(($A33=merged_names)*(_xlfn.TEXTAFTER(N$2, "At ")=merged_belt_colours)*merged_months_at_rank),"")</f>
        <v/>
      </c>
      <c r="O33" s="18" t="str" cm="1">
        <f t="array" ref="O33">IF(LEN($A33)&gt;0,SUMPRODUCT(($A33=merged_names)*(_xlfn.TEXTAFTER(O$2, "At ")=merged_belt_colours)*merged_months_at_rank),"")</f>
        <v/>
      </c>
      <c r="P33" s="18" t="str" cm="1">
        <f t="array" ref="P33">IF(LEN($A33)&gt;0,SUMPRODUCT(($A33=merged_names)*(_xlfn.TEXTAFTER(P$2, "At ")=merged_belt_colours)*merged_months_at_rank),"")</f>
        <v/>
      </c>
      <c r="Q33" s="18" t="str" cm="1">
        <f t="array" ref="Q33">IF(LEN($A33)&gt;0,SUMPRODUCT(($A33=merged_names)*(_xlfn.TEXTAFTER(Q$2, "At ")=merged_belt_colours)*merged_months_at_rank),"")</f>
        <v/>
      </c>
      <c r="R33" s="18" t="str" cm="1">
        <f t="array" ref="R33">IF(LEN($A33)&gt;0,SUMPRODUCT(($A33=merged_names)*(_xlfn.TEXTAFTER(R$2, "At ")=merged_belt_colours)*merged_months_at_rank),"")</f>
        <v/>
      </c>
    </row>
    <row r="34" spans="1:18" x14ac:dyDescent="0.25">
      <c r="A34"/>
      <c r="B34" s="15" t="str" cm="1">
        <f t="array" ref="B34">IFERROR(IF(LEN(A34)&gt;0, IF(SUMPRODUCT((Inactives[Key]=J34)*(Inactives[Currently Inactive]))=1,"Inactive","Active"),""),"Active")</f>
        <v/>
      </c>
      <c r="C34" s="16" t="str" cm="1">
        <f t="array" aca="1" ref="C34" ca="1">IFERROR(_xlfn._xlws.FILTER(Inactives[Inactive On],(Inactives[Key]=J34)*(Inactives[Currently Inactive]),""),"")</f>
        <v/>
      </c>
      <c r="D34" s="16" t="str" cm="1">
        <f t="array" aca="1" ref="D34" ca="1">IFERROR(INDEX(_xlfn.TEXTSPLIT(E34," "),1),"")</f>
        <v/>
      </c>
      <c r="E34" s="15" t="str" cm="1">
        <f t="array" aca="1" ref="E34" ca="1">IFERROR(_xlfn._xlws.FILTER(merged_ranks,(merged_end_dates=DATE(9999,12,31))*(merged_names=A34)),"")</f>
        <v/>
      </c>
      <c r="F34" s="17" t="str">
        <f ca="1">_xlfn.XLOOKUP(J34,Promotions[Promo Key],Promotions[Promo Date],"")</f>
        <v/>
      </c>
      <c r="G34" s="18" t="str">
        <f t="shared" ca="1" si="15"/>
        <v/>
      </c>
      <c r="H34" s="18" t="str">
        <f t="shared" ca="1" si="14"/>
        <v/>
      </c>
      <c r="I34" s="17" t="str">
        <f>_xlfn.XLOOKUP(A34,Students[Full Name],Students[Starting Rank],"")</f>
        <v/>
      </c>
      <c r="J34" s="15" t="str">
        <f t="shared" ca="1" si="16"/>
        <v xml:space="preserve">: </v>
      </c>
      <c r="K34" s="16" t="str">
        <f>_xlfn.XLOOKUP(A34,Students[Full Name],Students[Start Date],"")</f>
        <v/>
      </c>
      <c r="L34" s="18">
        <f t="shared" ca="1" si="17"/>
        <v>-1</v>
      </c>
      <c r="M34" s="18" cm="1">
        <f t="array" aca="1" ref="M34" ca="1">SUMPRODUCT(Inactives[Days Inactive]*(Inactives[Student]=A34))/365</f>
        <v>0</v>
      </c>
      <c r="N34" s="18" t="str" cm="1">
        <f t="array" ref="N34">IF(LEN($A34)&gt;0,SUMPRODUCT(($A34=merged_names)*(_xlfn.TEXTAFTER(N$2, "At ")=merged_belt_colours)*merged_months_at_rank),"")</f>
        <v/>
      </c>
      <c r="O34" s="18" t="str" cm="1">
        <f t="array" ref="O34">IF(LEN($A34)&gt;0,SUMPRODUCT(($A34=merged_names)*(_xlfn.TEXTAFTER(O$2, "At ")=merged_belt_colours)*merged_months_at_rank),"")</f>
        <v/>
      </c>
      <c r="P34" s="18" t="str" cm="1">
        <f t="array" ref="P34">IF(LEN($A34)&gt;0,SUMPRODUCT(($A34=merged_names)*(_xlfn.TEXTAFTER(P$2, "At ")=merged_belt_colours)*merged_months_at_rank),"")</f>
        <v/>
      </c>
      <c r="Q34" s="18" t="str" cm="1">
        <f t="array" ref="Q34">IF(LEN($A34)&gt;0,SUMPRODUCT(($A34=merged_names)*(_xlfn.TEXTAFTER(Q$2, "At ")=merged_belt_colours)*merged_months_at_rank),"")</f>
        <v/>
      </c>
      <c r="R34" s="18" t="str" cm="1">
        <f t="array" ref="R34">IF(LEN($A34)&gt;0,SUMPRODUCT(($A34=merged_names)*(_xlfn.TEXTAFTER(R$2, "At ")=merged_belt_colours)*merged_months_at_rank),"")</f>
        <v/>
      </c>
    </row>
    <row r="35" spans="1:18" x14ac:dyDescent="0.25">
      <c r="A35"/>
      <c r="B35" s="15" t="str" cm="1">
        <f t="array" ref="B35">IFERROR(IF(LEN(A35)&gt;0, IF(SUMPRODUCT((Inactives[Key]=J35)*(Inactives[Currently Inactive]))=1,"Inactive","Active"),""),"Active")</f>
        <v/>
      </c>
      <c r="C35" s="16" t="str" cm="1">
        <f t="array" aca="1" ref="C35" ca="1">IFERROR(_xlfn._xlws.FILTER(Inactives[Inactive On],(Inactives[Key]=J35)*(Inactives[Currently Inactive]),""),"")</f>
        <v/>
      </c>
      <c r="D35" s="16" t="str" cm="1">
        <f t="array" aca="1" ref="D35" ca="1">IFERROR(INDEX(_xlfn.TEXTSPLIT(E35," "),1),"")</f>
        <v/>
      </c>
      <c r="E35" s="15" t="str" cm="1">
        <f t="array" aca="1" ref="E35" ca="1">IFERROR(_xlfn._xlws.FILTER(merged_ranks,(merged_end_dates=DATE(9999,12,31))*(merged_names=A35)),"")</f>
        <v/>
      </c>
      <c r="F35" s="17" t="str">
        <f ca="1">_xlfn.XLOOKUP(J35,Promotions[Promo Key],Promotions[Promo Date],"")</f>
        <v/>
      </c>
      <c r="G35" s="18" t="str">
        <f t="shared" ca="1" si="15"/>
        <v/>
      </c>
      <c r="H35" s="18" t="str">
        <f t="shared" ca="1" si="14"/>
        <v/>
      </c>
      <c r="I35" s="17" t="str">
        <f>_xlfn.XLOOKUP(A35,Students[Full Name],Students[Starting Rank],"")</f>
        <v/>
      </c>
      <c r="J35" s="15" t="str">
        <f t="shared" ca="1" si="16"/>
        <v xml:space="preserve">: </v>
      </c>
      <c r="K35" s="16" t="str">
        <f>_xlfn.XLOOKUP(A35,Students[Full Name],Students[Start Date],"")</f>
        <v/>
      </c>
      <c r="L35" s="18">
        <f t="shared" ca="1" si="17"/>
        <v>-1</v>
      </c>
      <c r="M35" s="18" cm="1">
        <f t="array" aca="1" ref="M35" ca="1">SUMPRODUCT(Inactives[Days Inactive]*(Inactives[Student]=A35))/365</f>
        <v>0</v>
      </c>
      <c r="N35" s="18" t="str" cm="1">
        <f t="array" ref="N35">IF(LEN($A35)&gt;0,SUMPRODUCT(($A35=merged_names)*(_xlfn.TEXTAFTER(N$2, "At ")=merged_belt_colours)*merged_months_at_rank),"")</f>
        <v/>
      </c>
      <c r="O35" s="18" t="str" cm="1">
        <f t="array" ref="O35">IF(LEN($A35)&gt;0,SUMPRODUCT(($A35=merged_names)*(_xlfn.TEXTAFTER(O$2, "At ")=merged_belt_colours)*merged_months_at_rank),"")</f>
        <v/>
      </c>
      <c r="P35" s="18" t="str" cm="1">
        <f t="array" ref="P35">IF(LEN($A35)&gt;0,SUMPRODUCT(($A35=merged_names)*(_xlfn.TEXTAFTER(P$2, "At ")=merged_belt_colours)*merged_months_at_rank),"")</f>
        <v/>
      </c>
      <c r="Q35" s="18" t="str" cm="1">
        <f t="array" ref="Q35">IF(LEN($A35)&gt;0,SUMPRODUCT(($A35=merged_names)*(_xlfn.TEXTAFTER(Q$2, "At ")=merged_belt_colours)*merged_months_at_rank),"")</f>
        <v/>
      </c>
      <c r="R35" s="18" t="str" cm="1">
        <f t="array" ref="R35">IF(LEN($A35)&gt;0,SUMPRODUCT(($A35=merged_names)*(_xlfn.TEXTAFTER(R$2, "At ")=merged_belt_colours)*merged_months_at_rank),"")</f>
        <v/>
      </c>
    </row>
    <row r="36" spans="1:18" x14ac:dyDescent="0.25">
      <c r="A36"/>
      <c r="B36" s="15" t="str" cm="1">
        <f t="array" ref="B36">IFERROR(IF(LEN(A36)&gt;0, IF(SUMPRODUCT((Inactives[Key]=J36)*(Inactives[Currently Inactive]))=1,"Inactive","Active"),""),"Active")</f>
        <v/>
      </c>
      <c r="C36" s="16" t="str" cm="1">
        <f t="array" aca="1" ref="C36" ca="1">IFERROR(_xlfn._xlws.FILTER(Inactives[Inactive On],(Inactives[Key]=J36)*(Inactives[Currently Inactive]),""),"")</f>
        <v/>
      </c>
      <c r="D36" s="16" t="str" cm="1">
        <f t="array" aca="1" ref="D36" ca="1">IFERROR(INDEX(_xlfn.TEXTSPLIT(E36," "),1),"")</f>
        <v/>
      </c>
      <c r="E36" s="15" t="str" cm="1">
        <f t="array" aca="1" ref="E36" ca="1">IFERROR(_xlfn._xlws.FILTER(merged_ranks,(merged_end_dates=DATE(9999,12,31))*(merged_names=A36)),"")</f>
        <v/>
      </c>
      <c r="F36" s="17" t="str">
        <f ca="1">_xlfn.XLOOKUP(J36,Promotions[Promo Key],Promotions[Promo Date],"")</f>
        <v/>
      </c>
      <c r="G36" s="18" t="str">
        <f t="shared" ca="1" si="15"/>
        <v/>
      </c>
      <c r="H36" s="18" t="str">
        <f t="shared" ca="1" si="14"/>
        <v/>
      </c>
      <c r="I36" s="17" t="str">
        <f>_xlfn.XLOOKUP(A36,Students[Full Name],Students[Starting Rank],"")</f>
        <v/>
      </c>
      <c r="J36" s="15" t="str">
        <f t="shared" ca="1" si="16"/>
        <v xml:space="preserve">: </v>
      </c>
      <c r="K36" s="16" t="str">
        <f>_xlfn.XLOOKUP(A36,Students[Full Name],Students[Start Date],"")</f>
        <v/>
      </c>
      <c r="L36" s="18">
        <f t="shared" ca="1" si="17"/>
        <v>-1</v>
      </c>
      <c r="M36" s="18" cm="1">
        <f t="array" aca="1" ref="M36" ca="1">SUMPRODUCT(Inactives[Days Inactive]*(Inactives[Student]=A36))/365</f>
        <v>0</v>
      </c>
      <c r="N36" s="18" t="str" cm="1">
        <f t="array" ref="N36">IF(LEN($A36)&gt;0,SUMPRODUCT(($A36=merged_names)*(_xlfn.TEXTAFTER(N$2, "At ")=merged_belt_colours)*merged_months_at_rank),"")</f>
        <v/>
      </c>
      <c r="O36" s="18" t="str" cm="1">
        <f t="array" ref="O36">IF(LEN($A36)&gt;0,SUMPRODUCT(($A36=merged_names)*(_xlfn.TEXTAFTER(O$2, "At ")=merged_belt_colours)*merged_months_at_rank),"")</f>
        <v/>
      </c>
      <c r="P36" s="18" t="str" cm="1">
        <f t="array" ref="P36">IF(LEN($A36)&gt;0,SUMPRODUCT(($A36=merged_names)*(_xlfn.TEXTAFTER(P$2, "At ")=merged_belt_colours)*merged_months_at_rank),"")</f>
        <v/>
      </c>
      <c r="Q36" s="18" t="str" cm="1">
        <f t="array" ref="Q36">IF(LEN($A36)&gt;0,SUMPRODUCT(($A36=merged_names)*(_xlfn.TEXTAFTER(Q$2, "At ")=merged_belt_colours)*merged_months_at_rank),"")</f>
        <v/>
      </c>
      <c r="R36" s="18" t="str" cm="1">
        <f t="array" ref="R36">IF(LEN($A36)&gt;0,SUMPRODUCT(($A36=merged_names)*(_xlfn.TEXTAFTER(R$2, "At ")=merged_belt_colours)*merged_months_at_rank),"")</f>
        <v/>
      </c>
    </row>
    <row r="37" spans="1:18" x14ac:dyDescent="0.25">
      <c r="A37"/>
      <c r="B37" s="15" t="str" cm="1">
        <f t="array" ref="B37">IFERROR(IF(LEN(A37)&gt;0, IF(SUMPRODUCT((Inactives[Key]=J37)*(Inactives[Currently Inactive]))=1,"Inactive","Active"),""),"Active")</f>
        <v/>
      </c>
      <c r="C37" s="16" t="str" cm="1">
        <f t="array" aca="1" ref="C37" ca="1">IFERROR(_xlfn._xlws.FILTER(Inactives[Inactive On],(Inactives[Key]=J37)*(Inactives[Currently Inactive]),""),"")</f>
        <v/>
      </c>
      <c r="D37" s="16" t="str" cm="1">
        <f t="array" aca="1" ref="D37" ca="1">IFERROR(INDEX(_xlfn.TEXTSPLIT(E37," "),1),"")</f>
        <v/>
      </c>
      <c r="E37" s="15" t="str" cm="1">
        <f t="array" aca="1" ref="E37" ca="1">IFERROR(_xlfn._xlws.FILTER(merged_ranks,(merged_end_dates=DATE(9999,12,31))*(merged_names=A37)),"")</f>
        <v/>
      </c>
      <c r="F37" s="17" t="str">
        <f ca="1">_xlfn.XLOOKUP(J37,Promotions[Promo Key],Promotions[Promo Date],"")</f>
        <v/>
      </c>
      <c r="G37" s="18" t="str">
        <f t="shared" ca="1" si="15"/>
        <v/>
      </c>
      <c r="H37" s="18" t="str">
        <f t="shared" ca="1" si="14"/>
        <v/>
      </c>
      <c r="I37" s="17" t="str">
        <f>_xlfn.XLOOKUP(A37,Students[Full Name],Students[Starting Rank],"")</f>
        <v/>
      </c>
      <c r="J37" s="15" t="str">
        <f t="shared" ca="1" si="16"/>
        <v xml:space="preserve">: </v>
      </c>
      <c r="K37" s="16" t="str">
        <f>_xlfn.XLOOKUP(A37,Students[Full Name],Students[Start Date],"")</f>
        <v/>
      </c>
      <c r="L37" s="18">
        <f t="shared" ca="1" si="17"/>
        <v>-1</v>
      </c>
      <c r="M37" s="18" cm="1">
        <f t="array" aca="1" ref="M37" ca="1">SUMPRODUCT(Inactives[Days Inactive]*(Inactives[Student]=A37))/365</f>
        <v>0</v>
      </c>
      <c r="N37" s="18" t="str" cm="1">
        <f t="array" ref="N37">IF(LEN($A37)&gt;0,SUMPRODUCT(($A37=merged_names)*(_xlfn.TEXTAFTER(N$2, "At ")=merged_belt_colours)*merged_months_at_rank),"")</f>
        <v/>
      </c>
      <c r="O37" s="18" t="str" cm="1">
        <f t="array" ref="O37">IF(LEN($A37)&gt;0,SUMPRODUCT(($A37=merged_names)*(_xlfn.TEXTAFTER(O$2, "At ")=merged_belt_colours)*merged_months_at_rank),"")</f>
        <v/>
      </c>
      <c r="P37" s="18" t="str" cm="1">
        <f t="array" ref="P37">IF(LEN($A37)&gt;0,SUMPRODUCT(($A37=merged_names)*(_xlfn.TEXTAFTER(P$2, "At ")=merged_belt_colours)*merged_months_at_rank),"")</f>
        <v/>
      </c>
      <c r="Q37" s="18" t="str" cm="1">
        <f t="array" ref="Q37">IF(LEN($A37)&gt;0,SUMPRODUCT(($A37=merged_names)*(_xlfn.TEXTAFTER(Q$2, "At ")=merged_belt_colours)*merged_months_at_rank),"")</f>
        <v/>
      </c>
      <c r="R37" s="18" t="str" cm="1">
        <f t="array" ref="R37">IF(LEN($A37)&gt;0,SUMPRODUCT(($A37=merged_names)*(_xlfn.TEXTAFTER(R$2, "At ")=merged_belt_colours)*merged_months_at_rank),"")</f>
        <v/>
      </c>
    </row>
    <row r="38" spans="1:18" x14ac:dyDescent="0.25">
      <c r="A38"/>
      <c r="B38" s="15" t="str" cm="1">
        <f t="array" ref="B38">IFERROR(IF(LEN(A38)&gt;0, IF(SUMPRODUCT((Inactives[Key]=J38)*(Inactives[Currently Inactive]))=1,"Inactive","Active"),""),"Active")</f>
        <v/>
      </c>
      <c r="C38" s="16" t="str" cm="1">
        <f t="array" aca="1" ref="C38" ca="1">IFERROR(_xlfn._xlws.FILTER(Inactives[Inactive On],(Inactives[Key]=J38)*(Inactives[Currently Inactive]),""),"")</f>
        <v/>
      </c>
      <c r="D38" s="16" t="str" cm="1">
        <f t="array" aca="1" ref="D38" ca="1">IFERROR(INDEX(_xlfn.TEXTSPLIT(E38," "),1),"")</f>
        <v/>
      </c>
      <c r="E38" s="15" t="str" cm="1">
        <f t="array" aca="1" ref="E38" ca="1">IFERROR(_xlfn._xlws.FILTER(merged_ranks,(merged_end_dates=DATE(9999,12,31))*(merged_names=A38)),"")</f>
        <v/>
      </c>
      <c r="F38" s="17" t="str">
        <f ca="1">_xlfn.XLOOKUP(J38,Promotions[Promo Key],Promotions[Promo Date],"")</f>
        <v/>
      </c>
      <c r="G38" s="18" t="str">
        <f t="shared" ca="1" si="15"/>
        <v/>
      </c>
      <c r="H38" s="18" t="str">
        <f t="shared" ca="1" si="14"/>
        <v/>
      </c>
      <c r="I38" s="17" t="str">
        <f>_xlfn.XLOOKUP(A38,Students[Full Name],Students[Starting Rank],"")</f>
        <v/>
      </c>
      <c r="J38" s="15" t="str">
        <f t="shared" ca="1" si="16"/>
        <v xml:space="preserve">: </v>
      </c>
      <c r="K38" s="16" t="str">
        <f>_xlfn.XLOOKUP(A38,Students[Full Name],Students[Start Date],"")</f>
        <v/>
      </c>
      <c r="L38" s="18">
        <f t="shared" ca="1" si="17"/>
        <v>-1</v>
      </c>
      <c r="M38" s="18" cm="1">
        <f t="array" aca="1" ref="M38" ca="1">SUMPRODUCT(Inactives[Days Inactive]*(Inactives[Student]=A38))/365</f>
        <v>0</v>
      </c>
      <c r="N38" s="18" t="str" cm="1">
        <f t="array" ref="N38">IF(LEN($A38)&gt;0,SUMPRODUCT(($A38=merged_names)*(_xlfn.TEXTAFTER(N$2, "At ")=merged_belt_colours)*merged_months_at_rank),"")</f>
        <v/>
      </c>
      <c r="O38" s="18" t="str" cm="1">
        <f t="array" ref="O38">IF(LEN($A38)&gt;0,SUMPRODUCT(($A38=merged_names)*(_xlfn.TEXTAFTER(O$2, "At ")=merged_belt_colours)*merged_months_at_rank),"")</f>
        <v/>
      </c>
      <c r="P38" s="18" t="str" cm="1">
        <f t="array" ref="P38">IF(LEN($A38)&gt;0,SUMPRODUCT(($A38=merged_names)*(_xlfn.TEXTAFTER(P$2, "At ")=merged_belt_colours)*merged_months_at_rank),"")</f>
        <v/>
      </c>
      <c r="Q38" s="18" t="str" cm="1">
        <f t="array" ref="Q38">IF(LEN($A38)&gt;0,SUMPRODUCT(($A38=merged_names)*(_xlfn.TEXTAFTER(Q$2, "At ")=merged_belt_colours)*merged_months_at_rank),"")</f>
        <v/>
      </c>
      <c r="R38" s="18" t="str" cm="1">
        <f t="array" ref="R38">IF(LEN($A38)&gt;0,SUMPRODUCT(($A38=merged_names)*(_xlfn.TEXTAFTER(R$2, "At ")=merged_belt_colours)*merged_months_at_rank),"")</f>
        <v/>
      </c>
    </row>
    <row r="39" spans="1:18" x14ac:dyDescent="0.25">
      <c r="A39"/>
      <c r="B39" s="15" t="str" cm="1">
        <f t="array" ref="B39">IFERROR(IF(LEN(A39)&gt;0, IF(SUMPRODUCT((Inactives[Key]=J39)*(Inactives[Currently Inactive]))=1,"Inactive","Active"),""),"Active")</f>
        <v/>
      </c>
      <c r="C39" s="16" t="str" cm="1">
        <f t="array" aca="1" ref="C39" ca="1">IFERROR(_xlfn._xlws.FILTER(Inactives[Inactive On],(Inactives[Key]=J39)*(Inactives[Currently Inactive]),""),"")</f>
        <v/>
      </c>
      <c r="D39" s="16" t="str" cm="1">
        <f t="array" aca="1" ref="D39" ca="1">IFERROR(INDEX(_xlfn.TEXTSPLIT(E39," "),1),"")</f>
        <v/>
      </c>
      <c r="E39" s="15" t="str" cm="1">
        <f t="array" aca="1" ref="E39" ca="1">IFERROR(_xlfn._xlws.FILTER(merged_ranks,(merged_end_dates=DATE(9999,12,31))*(merged_names=A39)),"")</f>
        <v/>
      </c>
      <c r="F39" s="17" t="str">
        <f ca="1">_xlfn.XLOOKUP(J39,Promotions[Promo Key],Promotions[Promo Date],"")</f>
        <v/>
      </c>
      <c r="G39" s="18" t="str">
        <f t="shared" ca="1" si="15"/>
        <v/>
      </c>
      <c r="H39" s="18" t="str">
        <f t="shared" ca="1" si="14"/>
        <v/>
      </c>
      <c r="I39" s="17" t="str">
        <f>_xlfn.XLOOKUP(A39,Students[Full Name],Students[Starting Rank],"")</f>
        <v/>
      </c>
      <c r="J39" s="15" t="str">
        <f t="shared" ca="1" si="16"/>
        <v xml:space="preserve">: </v>
      </c>
      <c r="K39" s="16" t="str">
        <f>_xlfn.XLOOKUP(A39,Students[Full Name],Students[Start Date],"")</f>
        <v/>
      </c>
      <c r="L39" s="18">
        <f t="shared" ca="1" si="17"/>
        <v>-1</v>
      </c>
      <c r="M39" s="18" cm="1">
        <f t="array" aca="1" ref="M39" ca="1">SUMPRODUCT(Inactives[Days Inactive]*(Inactives[Student]=A39))/365</f>
        <v>0</v>
      </c>
      <c r="N39" s="18" t="str" cm="1">
        <f t="array" ref="N39">IF(LEN($A39)&gt;0,SUMPRODUCT(($A39=merged_names)*(_xlfn.TEXTAFTER(N$2, "At ")=merged_belt_colours)*merged_months_at_rank),"")</f>
        <v/>
      </c>
      <c r="O39" s="18" t="str" cm="1">
        <f t="array" ref="O39">IF(LEN($A39)&gt;0,SUMPRODUCT(($A39=merged_names)*(_xlfn.TEXTAFTER(O$2, "At ")=merged_belt_colours)*merged_months_at_rank),"")</f>
        <v/>
      </c>
      <c r="P39" s="18" t="str" cm="1">
        <f t="array" ref="P39">IF(LEN($A39)&gt;0,SUMPRODUCT(($A39=merged_names)*(_xlfn.TEXTAFTER(P$2, "At ")=merged_belt_colours)*merged_months_at_rank),"")</f>
        <v/>
      </c>
      <c r="Q39" s="18" t="str" cm="1">
        <f t="array" ref="Q39">IF(LEN($A39)&gt;0,SUMPRODUCT(($A39=merged_names)*(_xlfn.TEXTAFTER(Q$2, "At ")=merged_belt_colours)*merged_months_at_rank),"")</f>
        <v/>
      </c>
      <c r="R39" s="18" t="str" cm="1">
        <f t="array" ref="R39">IF(LEN($A39)&gt;0,SUMPRODUCT(($A39=merged_names)*(_xlfn.TEXTAFTER(R$2, "At ")=merged_belt_colours)*merged_months_at_rank),"")</f>
        <v/>
      </c>
    </row>
    <row r="40" spans="1:18" x14ac:dyDescent="0.25">
      <c r="A40"/>
      <c r="B40" s="15" t="str" cm="1">
        <f t="array" ref="B40">IFERROR(IF(LEN(A40)&gt;0, IF(SUMPRODUCT((Inactives[Key]=J40)*(Inactives[Currently Inactive]))=1,"Inactive","Active"),""),"Active")</f>
        <v/>
      </c>
      <c r="C40" s="16" t="str" cm="1">
        <f t="array" aca="1" ref="C40" ca="1">IFERROR(_xlfn._xlws.FILTER(Inactives[Inactive On],(Inactives[Key]=J40)*(Inactives[Currently Inactive]),""),"")</f>
        <v/>
      </c>
      <c r="D40" s="16" t="str" cm="1">
        <f t="array" aca="1" ref="D40" ca="1">IFERROR(INDEX(_xlfn.TEXTSPLIT(E40," "),1),"")</f>
        <v/>
      </c>
      <c r="E40" s="15" t="str" cm="1">
        <f t="array" aca="1" ref="E40" ca="1">IFERROR(_xlfn._xlws.FILTER(merged_ranks,(merged_end_dates=DATE(9999,12,31))*(merged_names=A40)),"")</f>
        <v/>
      </c>
      <c r="F40" s="17" t="str">
        <f ca="1">_xlfn.XLOOKUP(J40,Promotions[Promo Key],Promotions[Promo Date],"")</f>
        <v/>
      </c>
      <c r="G40" s="18" t="str">
        <f t="shared" ca="1" si="15"/>
        <v/>
      </c>
      <c r="H40" s="18" t="str">
        <f t="shared" ca="1" si="14"/>
        <v/>
      </c>
      <c r="I40" s="17" t="str">
        <f>_xlfn.XLOOKUP(A40,Students[Full Name],Students[Starting Rank],"")</f>
        <v/>
      </c>
      <c r="J40" s="15" t="str">
        <f t="shared" ca="1" si="16"/>
        <v xml:space="preserve">: </v>
      </c>
      <c r="K40" s="16" t="str">
        <f>_xlfn.XLOOKUP(A40,Students[Full Name],Students[Start Date],"")</f>
        <v/>
      </c>
      <c r="L40" s="18">
        <f t="shared" ca="1" si="17"/>
        <v>-1</v>
      </c>
      <c r="M40" s="18" cm="1">
        <f t="array" aca="1" ref="M40" ca="1">SUMPRODUCT(Inactives[Days Inactive]*(Inactives[Student]=A40))/365</f>
        <v>0</v>
      </c>
      <c r="N40" s="18" t="str" cm="1">
        <f t="array" ref="N40">IF(LEN($A40)&gt;0,SUMPRODUCT(($A40=merged_names)*(_xlfn.TEXTAFTER(N$2, "At ")=merged_belt_colours)*merged_months_at_rank),"")</f>
        <v/>
      </c>
      <c r="O40" s="18" t="str" cm="1">
        <f t="array" ref="O40">IF(LEN($A40)&gt;0,SUMPRODUCT(($A40=merged_names)*(_xlfn.TEXTAFTER(O$2, "At ")=merged_belt_colours)*merged_months_at_rank),"")</f>
        <v/>
      </c>
      <c r="P40" s="18" t="str" cm="1">
        <f t="array" ref="P40">IF(LEN($A40)&gt;0,SUMPRODUCT(($A40=merged_names)*(_xlfn.TEXTAFTER(P$2, "At ")=merged_belt_colours)*merged_months_at_rank),"")</f>
        <v/>
      </c>
      <c r="Q40" s="18" t="str" cm="1">
        <f t="array" ref="Q40">IF(LEN($A40)&gt;0,SUMPRODUCT(($A40=merged_names)*(_xlfn.TEXTAFTER(Q$2, "At ")=merged_belt_colours)*merged_months_at_rank),"")</f>
        <v/>
      </c>
      <c r="R40" s="18" t="str" cm="1">
        <f t="array" ref="R40">IF(LEN($A40)&gt;0,SUMPRODUCT(($A40=merged_names)*(_xlfn.TEXTAFTER(R$2, "At ")=merged_belt_colours)*merged_months_at_rank),"")</f>
        <v/>
      </c>
    </row>
    <row r="41" spans="1:18" x14ac:dyDescent="0.25">
      <c r="A41"/>
      <c r="B41" s="15" t="str" cm="1">
        <f t="array" ref="B41">IFERROR(IF(LEN(A41)&gt;0, IF(SUMPRODUCT((Inactives[Key]=J41)*(Inactives[Currently Inactive]))=1,"Inactive","Active"),""),"Active")</f>
        <v/>
      </c>
      <c r="C41" s="16" t="str" cm="1">
        <f t="array" aca="1" ref="C41" ca="1">IFERROR(_xlfn._xlws.FILTER(Inactives[Inactive On],(Inactives[Key]=J41)*(Inactives[Currently Inactive]),""),"")</f>
        <v/>
      </c>
      <c r="D41" s="16" t="str" cm="1">
        <f t="array" aca="1" ref="D41" ca="1">IFERROR(INDEX(_xlfn.TEXTSPLIT(E41," "),1),"")</f>
        <v/>
      </c>
      <c r="E41" s="15" t="str" cm="1">
        <f t="array" aca="1" ref="E41" ca="1">IFERROR(_xlfn._xlws.FILTER(merged_ranks,(merged_end_dates=DATE(9999,12,31))*(merged_names=A41)),"")</f>
        <v/>
      </c>
      <c r="F41" s="17" t="str">
        <f ca="1">_xlfn.XLOOKUP(J41,Promotions[Promo Key],Promotions[Promo Date],"")</f>
        <v/>
      </c>
      <c r="G41" s="18" t="str">
        <f t="shared" ca="1" si="15"/>
        <v/>
      </c>
      <c r="H41" s="18" t="str">
        <f t="shared" ca="1" si="14"/>
        <v/>
      </c>
      <c r="I41" s="17" t="str">
        <f>_xlfn.XLOOKUP(A41,Students[Full Name],Students[Starting Rank],"")</f>
        <v/>
      </c>
      <c r="J41" s="15" t="str">
        <f t="shared" ca="1" si="16"/>
        <v xml:space="preserve">: </v>
      </c>
      <c r="K41" s="16" t="str">
        <f>_xlfn.XLOOKUP(A41,Students[Full Name],Students[Start Date],"")</f>
        <v/>
      </c>
      <c r="L41" s="18">
        <f t="shared" ca="1" si="17"/>
        <v>-1</v>
      </c>
      <c r="M41" s="18" cm="1">
        <f t="array" aca="1" ref="M41" ca="1">SUMPRODUCT(Inactives[Days Inactive]*(Inactives[Student]=A41))/365</f>
        <v>0</v>
      </c>
      <c r="N41" s="18" t="str" cm="1">
        <f t="array" ref="N41">IF(LEN($A41)&gt;0,SUMPRODUCT(($A41=merged_names)*(_xlfn.TEXTAFTER(N$2, "At ")=merged_belt_colours)*merged_months_at_rank),"")</f>
        <v/>
      </c>
      <c r="O41" s="18" t="str" cm="1">
        <f t="array" ref="O41">IF(LEN($A41)&gt;0,SUMPRODUCT(($A41=merged_names)*(_xlfn.TEXTAFTER(O$2, "At ")=merged_belt_colours)*merged_months_at_rank),"")</f>
        <v/>
      </c>
      <c r="P41" s="18" t="str" cm="1">
        <f t="array" ref="P41">IF(LEN($A41)&gt;0,SUMPRODUCT(($A41=merged_names)*(_xlfn.TEXTAFTER(P$2, "At ")=merged_belt_colours)*merged_months_at_rank),"")</f>
        <v/>
      </c>
      <c r="Q41" s="18" t="str" cm="1">
        <f t="array" ref="Q41">IF(LEN($A41)&gt;0,SUMPRODUCT(($A41=merged_names)*(_xlfn.TEXTAFTER(Q$2, "At ")=merged_belt_colours)*merged_months_at_rank),"")</f>
        <v/>
      </c>
      <c r="R41" s="18" t="str" cm="1">
        <f t="array" ref="R41">IF(LEN($A41)&gt;0,SUMPRODUCT(($A41=merged_names)*(_xlfn.TEXTAFTER(R$2, "At ")=merged_belt_colours)*merged_months_at_rank),"")</f>
        <v/>
      </c>
    </row>
    <row r="42" spans="1:18" x14ac:dyDescent="0.25">
      <c r="A42"/>
      <c r="B42" s="15" t="str" cm="1">
        <f t="array" ref="B42">IFERROR(IF(LEN(A42)&gt;0, IF(SUMPRODUCT((Inactives[Key]=J42)*(Inactives[Currently Inactive]))=1,"Inactive","Active"),""),"Active")</f>
        <v/>
      </c>
      <c r="C42" s="16" t="str" cm="1">
        <f t="array" aca="1" ref="C42" ca="1">IFERROR(_xlfn._xlws.FILTER(Inactives[Inactive On],(Inactives[Key]=J42)*(Inactives[Currently Inactive]),""),"")</f>
        <v/>
      </c>
      <c r="D42" s="16" t="str" cm="1">
        <f t="array" aca="1" ref="D42" ca="1">IFERROR(INDEX(_xlfn.TEXTSPLIT(E42," "),1),"")</f>
        <v/>
      </c>
      <c r="E42" s="15" t="str" cm="1">
        <f t="array" aca="1" ref="E42" ca="1">IFERROR(_xlfn._xlws.FILTER(merged_ranks,(merged_end_dates=DATE(9999,12,31))*(merged_names=A42)),"")</f>
        <v/>
      </c>
      <c r="F42" s="17" t="str">
        <f ca="1">_xlfn.XLOOKUP(J42,Promotions[Promo Key],Promotions[Promo Date],"")</f>
        <v/>
      </c>
      <c r="G42" s="18" t="str">
        <f t="shared" ca="1" si="15"/>
        <v/>
      </c>
      <c r="H42" s="18" t="str">
        <f t="shared" ca="1" si="14"/>
        <v/>
      </c>
      <c r="I42" s="17" t="str">
        <f>_xlfn.XLOOKUP(A42,Students[Full Name],Students[Starting Rank],"")</f>
        <v/>
      </c>
      <c r="J42" s="15" t="str">
        <f t="shared" ca="1" si="16"/>
        <v xml:space="preserve">: </v>
      </c>
      <c r="K42" s="16" t="str">
        <f>_xlfn.XLOOKUP(A42,Students[Full Name],Students[Start Date],"")</f>
        <v/>
      </c>
      <c r="L42" s="18">
        <f t="shared" ca="1" si="17"/>
        <v>-1</v>
      </c>
      <c r="M42" s="18" cm="1">
        <f t="array" aca="1" ref="M42" ca="1">SUMPRODUCT(Inactives[Days Inactive]*(Inactives[Student]=A42))/365</f>
        <v>0</v>
      </c>
      <c r="N42" s="18" t="str" cm="1">
        <f t="array" ref="N42">IF(LEN($A42)&gt;0,SUMPRODUCT(($A42=merged_names)*(_xlfn.TEXTAFTER(N$2, "At ")=merged_belt_colours)*merged_months_at_rank),"")</f>
        <v/>
      </c>
      <c r="O42" s="18" t="str" cm="1">
        <f t="array" ref="O42">IF(LEN($A42)&gt;0,SUMPRODUCT(($A42=merged_names)*(_xlfn.TEXTAFTER(O$2, "At ")=merged_belt_colours)*merged_months_at_rank),"")</f>
        <v/>
      </c>
      <c r="P42" s="18" t="str" cm="1">
        <f t="array" ref="P42">IF(LEN($A42)&gt;0,SUMPRODUCT(($A42=merged_names)*(_xlfn.TEXTAFTER(P$2, "At ")=merged_belt_colours)*merged_months_at_rank),"")</f>
        <v/>
      </c>
      <c r="Q42" s="18" t="str" cm="1">
        <f t="array" ref="Q42">IF(LEN($A42)&gt;0,SUMPRODUCT(($A42=merged_names)*(_xlfn.TEXTAFTER(Q$2, "At ")=merged_belt_colours)*merged_months_at_rank),"")</f>
        <v/>
      </c>
      <c r="R42" s="18" t="str" cm="1">
        <f t="array" ref="R42">IF(LEN($A42)&gt;0,SUMPRODUCT(($A42=merged_names)*(_xlfn.TEXTAFTER(R$2, "At ")=merged_belt_colours)*merged_months_at_rank),"")</f>
        <v/>
      </c>
    </row>
    <row r="43" spans="1:18" x14ac:dyDescent="0.25">
      <c r="A43"/>
      <c r="B43" s="15" t="str" cm="1">
        <f t="array" ref="B43">IFERROR(IF(LEN(A43)&gt;0, IF(SUMPRODUCT((Inactives[Key]=J43)*(Inactives[Currently Inactive]))=1,"Inactive","Active"),""),"Active")</f>
        <v/>
      </c>
      <c r="C43" s="16" t="str" cm="1">
        <f t="array" aca="1" ref="C43" ca="1">IFERROR(_xlfn._xlws.FILTER(Inactives[Inactive On],(Inactives[Key]=J43)*(Inactives[Currently Inactive]),""),"")</f>
        <v/>
      </c>
      <c r="D43" s="16" t="str" cm="1">
        <f t="array" aca="1" ref="D43" ca="1">IFERROR(INDEX(_xlfn.TEXTSPLIT(E43," "),1),"")</f>
        <v/>
      </c>
      <c r="E43" s="15" t="str" cm="1">
        <f t="array" aca="1" ref="E43" ca="1">IFERROR(_xlfn._xlws.FILTER(merged_ranks,(merged_end_dates=DATE(9999,12,31))*(merged_names=A43)),"")</f>
        <v/>
      </c>
      <c r="F43" s="17" t="str">
        <f ca="1">_xlfn.XLOOKUP(J43,Promotions[Promo Key],Promotions[Promo Date],"")</f>
        <v/>
      </c>
      <c r="G43" s="18" t="str">
        <f t="shared" ca="1" si="15"/>
        <v/>
      </c>
      <c r="H43" s="18" t="str">
        <f t="shared" ca="1" si="14"/>
        <v/>
      </c>
      <c r="I43" s="17" t="str">
        <f>_xlfn.XLOOKUP(A43,Students[Full Name],Students[Starting Rank],"")</f>
        <v/>
      </c>
      <c r="J43" s="15" t="str">
        <f t="shared" ca="1" si="16"/>
        <v xml:space="preserve">: </v>
      </c>
      <c r="K43" s="16" t="str">
        <f>_xlfn.XLOOKUP(A43,Students[Full Name],Students[Start Date],"")</f>
        <v/>
      </c>
      <c r="L43" s="18">
        <f t="shared" ca="1" si="17"/>
        <v>-1</v>
      </c>
      <c r="M43" s="18" cm="1">
        <f t="array" aca="1" ref="M43" ca="1">SUMPRODUCT(Inactives[Days Inactive]*(Inactives[Student]=A43))/365</f>
        <v>0</v>
      </c>
      <c r="N43" s="18" t="str" cm="1">
        <f t="array" ref="N43">IF(LEN($A43)&gt;0,SUMPRODUCT(($A43=merged_names)*(_xlfn.TEXTAFTER(N$2, "At ")=merged_belt_colours)*merged_months_at_rank),"")</f>
        <v/>
      </c>
      <c r="O43" s="18" t="str" cm="1">
        <f t="array" ref="O43">IF(LEN($A43)&gt;0,SUMPRODUCT(($A43=merged_names)*(_xlfn.TEXTAFTER(O$2, "At ")=merged_belt_colours)*merged_months_at_rank),"")</f>
        <v/>
      </c>
      <c r="P43" s="18" t="str" cm="1">
        <f t="array" ref="P43">IF(LEN($A43)&gt;0,SUMPRODUCT(($A43=merged_names)*(_xlfn.TEXTAFTER(P$2, "At ")=merged_belt_colours)*merged_months_at_rank),"")</f>
        <v/>
      </c>
      <c r="Q43" s="18" t="str" cm="1">
        <f t="array" ref="Q43">IF(LEN($A43)&gt;0,SUMPRODUCT(($A43=merged_names)*(_xlfn.TEXTAFTER(Q$2, "At ")=merged_belt_colours)*merged_months_at_rank),"")</f>
        <v/>
      </c>
      <c r="R43" s="18" t="str" cm="1">
        <f t="array" ref="R43">IF(LEN($A43)&gt;0,SUMPRODUCT(($A43=merged_names)*(_xlfn.TEXTAFTER(R$2, "At ")=merged_belt_colours)*merged_months_at_rank),"")</f>
        <v/>
      </c>
    </row>
    <row r="44" spans="1:18" x14ac:dyDescent="0.25">
      <c r="A44"/>
      <c r="B44" s="15" t="str" cm="1">
        <f t="array" ref="B44">IFERROR(IF(LEN(A44)&gt;0, IF(SUMPRODUCT((Inactives[Key]=J44)*(Inactives[Currently Inactive]))=1,"Inactive","Active"),""),"Active")</f>
        <v/>
      </c>
      <c r="C44" s="16" t="str" cm="1">
        <f t="array" aca="1" ref="C44" ca="1">IFERROR(_xlfn._xlws.FILTER(Inactives[Inactive On],(Inactives[Key]=J44)*(Inactives[Currently Inactive]),""),"")</f>
        <v/>
      </c>
      <c r="D44" s="16" t="str" cm="1">
        <f t="array" aca="1" ref="D44" ca="1">IFERROR(INDEX(_xlfn.TEXTSPLIT(E44," "),1),"")</f>
        <v/>
      </c>
      <c r="E44" s="15" t="str" cm="1">
        <f t="array" aca="1" ref="E44" ca="1">IFERROR(_xlfn._xlws.FILTER(merged_ranks,(merged_end_dates=DATE(9999,12,31))*(merged_names=A44)),"")</f>
        <v/>
      </c>
      <c r="F44" s="17" t="str">
        <f ca="1">_xlfn.XLOOKUP(J44,Promotions[Promo Key],Promotions[Promo Date],"")</f>
        <v/>
      </c>
      <c r="G44" s="18" t="str">
        <f t="shared" ca="1" si="15"/>
        <v/>
      </c>
      <c r="H44" s="18" t="str">
        <f t="shared" ca="1" si="14"/>
        <v/>
      </c>
      <c r="I44" s="17" t="str">
        <f>_xlfn.XLOOKUP(A44,Students[Full Name],Students[Starting Rank],"")</f>
        <v/>
      </c>
      <c r="J44" s="15" t="str">
        <f t="shared" ca="1" si="16"/>
        <v xml:space="preserve">: </v>
      </c>
      <c r="K44" s="16" t="str">
        <f>_xlfn.XLOOKUP(A44,Students[Full Name],Students[Start Date],"")</f>
        <v/>
      </c>
      <c r="L44" s="18">
        <f t="shared" ca="1" si="17"/>
        <v>-1</v>
      </c>
      <c r="M44" s="18" cm="1">
        <f t="array" aca="1" ref="M44" ca="1">SUMPRODUCT(Inactives[Days Inactive]*(Inactives[Student]=A44))/365</f>
        <v>0</v>
      </c>
      <c r="N44" s="18" t="str" cm="1">
        <f t="array" ref="N44">IF(LEN($A44)&gt;0,SUMPRODUCT(($A44=merged_names)*(_xlfn.TEXTAFTER(N$2, "At ")=merged_belt_colours)*merged_months_at_rank),"")</f>
        <v/>
      </c>
      <c r="O44" s="18" t="str" cm="1">
        <f t="array" ref="O44">IF(LEN($A44)&gt;0,SUMPRODUCT(($A44=merged_names)*(_xlfn.TEXTAFTER(O$2, "At ")=merged_belt_colours)*merged_months_at_rank),"")</f>
        <v/>
      </c>
      <c r="P44" s="18" t="str" cm="1">
        <f t="array" ref="P44">IF(LEN($A44)&gt;0,SUMPRODUCT(($A44=merged_names)*(_xlfn.TEXTAFTER(P$2, "At ")=merged_belt_colours)*merged_months_at_rank),"")</f>
        <v/>
      </c>
      <c r="Q44" s="18" t="str" cm="1">
        <f t="array" ref="Q44">IF(LEN($A44)&gt;0,SUMPRODUCT(($A44=merged_names)*(_xlfn.TEXTAFTER(Q$2, "At ")=merged_belt_colours)*merged_months_at_rank),"")</f>
        <v/>
      </c>
      <c r="R44" s="18" t="str" cm="1">
        <f t="array" ref="R44">IF(LEN($A44)&gt;0,SUMPRODUCT(($A44=merged_names)*(_xlfn.TEXTAFTER(R$2, "At ")=merged_belt_colours)*merged_months_at_rank),"")</f>
        <v/>
      </c>
    </row>
    <row r="45" spans="1:18" x14ac:dyDescent="0.25">
      <c r="A45"/>
      <c r="B45" s="15" t="str" cm="1">
        <f t="array" ref="B45">IFERROR(IF(LEN(A45)&gt;0, IF(SUMPRODUCT((Inactives[Key]=J45)*(Inactives[Currently Inactive]))=1,"Inactive","Active"),""),"Active")</f>
        <v/>
      </c>
      <c r="C45" s="16" t="str" cm="1">
        <f t="array" aca="1" ref="C45" ca="1">IFERROR(_xlfn._xlws.FILTER(Inactives[Inactive On],(Inactives[Key]=J45)*(Inactives[Currently Inactive]),""),"")</f>
        <v/>
      </c>
      <c r="D45" s="16" t="str" cm="1">
        <f t="array" aca="1" ref="D45" ca="1">IFERROR(INDEX(_xlfn.TEXTSPLIT(E45," "),1),"")</f>
        <v/>
      </c>
      <c r="E45" s="15" t="str" cm="1">
        <f t="array" aca="1" ref="E45" ca="1">IFERROR(_xlfn._xlws.FILTER(merged_ranks,(merged_end_dates=DATE(9999,12,31))*(merged_names=A45)),"")</f>
        <v/>
      </c>
      <c r="F45" s="17" t="str">
        <f ca="1">_xlfn.XLOOKUP(J45,Promotions[Promo Key],Promotions[Promo Date],"")</f>
        <v/>
      </c>
      <c r="G45" s="18" t="str">
        <f t="shared" ca="1" si="15"/>
        <v/>
      </c>
      <c r="H45" s="18" t="str">
        <f t="shared" ca="1" si="14"/>
        <v/>
      </c>
      <c r="I45" s="17" t="str">
        <f>_xlfn.XLOOKUP(A45,Students[Full Name],Students[Starting Rank],"")</f>
        <v/>
      </c>
      <c r="J45" s="15" t="str">
        <f t="shared" ca="1" si="16"/>
        <v xml:space="preserve">: </v>
      </c>
      <c r="K45" s="16" t="str">
        <f>_xlfn.XLOOKUP(A45,Students[Full Name],Students[Start Date],"")</f>
        <v/>
      </c>
      <c r="L45" s="18">
        <f t="shared" ca="1" si="17"/>
        <v>-1</v>
      </c>
      <c r="M45" s="18" cm="1">
        <f t="array" aca="1" ref="M45" ca="1">SUMPRODUCT(Inactives[Days Inactive]*(Inactives[Student]=A45))/365</f>
        <v>0</v>
      </c>
      <c r="N45" s="18" t="str" cm="1">
        <f t="array" ref="N45">IF(LEN($A45)&gt;0,SUMPRODUCT(($A45=merged_names)*(_xlfn.TEXTAFTER(N$2, "At ")=merged_belt_colours)*merged_months_at_rank),"")</f>
        <v/>
      </c>
      <c r="O45" s="18" t="str" cm="1">
        <f t="array" ref="O45">IF(LEN($A45)&gt;0,SUMPRODUCT(($A45=merged_names)*(_xlfn.TEXTAFTER(O$2, "At ")=merged_belt_colours)*merged_months_at_rank),"")</f>
        <v/>
      </c>
      <c r="P45" s="18" t="str" cm="1">
        <f t="array" ref="P45">IF(LEN($A45)&gt;0,SUMPRODUCT(($A45=merged_names)*(_xlfn.TEXTAFTER(P$2, "At ")=merged_belt_colours)*merged_months_at_rank),"")</f>
        <v/>
      </c>
      <c r="Q45" s="18" t="str" cm="1">
        <f t="array" ref="Q45">IF(LEN($A45)&gt;0,SUMPRODUCT(($A45=merged_names)*(_xlfn.TEXTAFTER(Q$2, "At ")=merged_belt_colours)*merged_months_at_rank),"")</f>
        <v/>
      </c>
      <c r="R45" s="18" t="str" cm="1">
        <f t="array" ref="R45">IF(LEN($A45)&gt;0,SUMPRODUCT(($A45=merged_names)*(_xlfn.TEXTAFTER(R$2, "At ")=merged_belt_colours)*merged_months_at_rank),"")</f>
        <v/>
      </c>
    </row>
    <row r="46" spans="1:18" x14ac:dyDescent="0.25">
      <c r="A46"/>
      <c r="B46" s="15" t="str" cm="1">
        <f t="array" ref="B46">IFERROR(IF(LEN(A46)&gt;0, IF(SUMPRODUCT((Inactives[Key]=J46)*(Inactives[Currently Inactive]))=1,"Inactive","Active"),""),"Active")</f>
        <v/>
      </c>
      <c r="C46" s="16" t="str" cm="1">
        <f t="array" aca="1" ref="C46" ca="1">IFERROR(_xlfn._xlws.FILTER(Inactives[Inactive On],(Inactives[Key]=J46)*(Inactives[Currently Inactive]),""),"")</f>
        <v/>
      </c>
      <c r="D46" s="16" t="str" cm="1">
        <f t="array" aca="1" ref="D46" ca="1">IFERROR(INDEX(_xlfn.TEXTSPLIT(E46," "),1),"")</f>
        <v/>
      </c>
      <c r="E46" s="15" t="str" cm="1">
        <f t="array" aca="1" ref="E46" ca="1">IFERROR(_xlfn._xlws.FILTER(merged_ranks,(merged_end_dates=DATE(9999,12,31))*(merged_names=A46)),"")</f>
        <v/>
      </c>
      <c r="F46" s="17" t="str">
        <f ca="1">_xlfn.XLOOKUP(J46,Promotions[Promo Key],Promotions[Promo Date],"")</f>
        <v/>
      </c>
      <c r="G46" s="18" t="str">
        <f t="shared" ca="1" si="15"/>
        <v/>
      </c>
      <c r="H46" s="18" t="str">
        <f t="shared" ca="1" si="14"/>
        <v/>
      </c>
      <c r="I46" s="17" t="str">
        <f>_xlfn.XLOOKUP(A46,Students[Full Name],Students[Starting Rank],"")</f>
        <v/>
      </c>
      <c r="J46" s="15" t="str">
        <f t="shared" ca="1" si="16"/>
        <v xml:space="preserve">: </v>
      </c>
      <c r="K46" s="16" t="str">
        <f>_xlfn.XLOOKUP(A46,Students[Full Name],Students[Start Date],"")</f>
        <v/>
      </c>
      <c r="L46" s="18">
        <f t="shared" ca="1" si="17"/>
        <v>-1</v>
      </c>
      <c r="M46" s="18" cm="1">
        <f t="array" aca="1" ref="M46" ca="1">SUMPRODUCT(Inactives[Days Inactive]*(Inactives[Student]=A46))/365</f>
        <v>0</v>
      </c>
      <c r="N46" s="18" t="str" cm="1">
        <f t="array" ref="N46">IF(LEN($A46)&gt;0,SUMPRODUCT(($A46=merged_names)*(_xlfn.TEXTAFTER(N$2, "At ")=merged_belt_colours)*merged_months_at_rank),"")</f>
        <v/>
      </c>
      <c r="O46" s="18" t="str" cm="1">
        <f t="array" ref="O46">IF(LEN($A46)&gt;0,SUMPRODUCT(($A46=merged_names)*(_xlfn.TEXTAFTER(O$2, "At ")=merged_belt_colours)*merged_months_at_rank),"")</f>
        <v/>
      </c>
      <c r="P46" s="18" t="str" cm="1">
        <f t="array" ref="P46">IF(LEN($A46)&gt;0,SUMPRODUCT(($A46=merged_names)*(_xlfn.TEXTAFTER(P$2, "At ")=merged_belt_colours)*merged_months_at_rank),"")</f>
        <v/>
      </c>
      <c r="Q46" s="18" t="str" cm="1">
        <f t="array" ref="Q46">IF(LEN($A46)&gt;0,SUMPRODUCT(($A46=merged_names)*(_xlfn.TEXTAFTER(Q$2, "At ")=merged_belt_colours)*merged_months_at_rank),"")</f>
        <v/>
      </c>
      <c r="R46" s="18" t="str" cm="1">
        <f t="array" ref="R46">IF(LEN($A46)&gt;0,SUMPRODUCT(($A46=merged_names)*(_xlfn.TEXTAFTER(R$2, "At ")=merged_belt_colours)*merged_months_at_rank),"")</f>
        <v/>
      </c>
    </row>
    <row r="47" spans="1:18" x14ac:dyDescent="0.25">
      <c r="A47"/>
      <c r="B47" s="15" t="str" cm="1">
        <f t="array" ref="B47">IFERROR(IF(LEN(A47)&gt;0, IF(SUMPRODUCT((Inactives[Key]=J47)*(Inactives[Currently Inactive]))=1,"Inactive","Active"),""),"Active")</f>
        <v/>
      </c>
      <c r="C47" s="16" t="str" cm="1">
        <f t="array" aca="1" ref="C47" ca="1">IFERROR(_xlfn._xlws.FILTER(Inactives[Inactive On],(Inactives[Key]=J47)*(Inactives[Currently Inactive]),""),"")</f>
        <v/>
      </c>
      <c r="D47" s="16" t="str" cm="1">
        <f t="array" aca="1" ref="D47" ca="1">IFERROR(INDEX(_xlfn.TEXTSPLIT(E47," "),1),"")</f>
        <v/>
      </c>
      <c r="E47" s="15" t="str" cm="1">
        <f t="array" aca="1" ref="E47" ca="1">IFERROR(_xlfn._xlws.FILTER(merged_ranks,(merged_end_dates=DATE(9999,12,31))*(merged_names=A47)),"")</f>
        <v/>
      </c>
      <c r="F47" s="17" t="str">
        <f ca="1">_xlfn.XLOOKUP(J47,Promotions[Promo Key],Promotions[Promo Date],"")</f>
        <v/>
      </c>
      <c r="G47" s="18" t="str">
        <f t="shared" ca="1" si="15"/>
        <v/>
      </c>
      <c r="H47" s="18" t="str">
        <f t="shared" ca="1" si="14"/>
        <v/>
      </c>
      <c r="I47" s="17" t="str">
        <f>_xlfn.XLOOKUP(A47,Students[Full Name],Students[Starting Rank],"")</f>
        <v/>
      </c>
      <c r="J47" s="15" t="str">
        <f t="shared" ca="1" si="16"/>
        <v xml:space="preserve">: </v>
      </c>
      <c r="K47" s="16" t="str">
        <f>_xlfn.XLOOKUP(A47,Students[Full Name],Students[Start Date],"")</f>
        <v/>
      </c>
      <c r="L47" s="18">
        <f t="shared" ca="1" si="17"/>
        <v>-1</v>
      </c>
      <c r="M47" s="18" cm="1">
        <f t="array" aca="1" ref="M47" ca="1">SUMPRODUCT(Inactives[Days Inactive]*(Inactives[Student]=A47))/365</f>
        <v>0</v>
      </c>
      <c r="N47" s="18" t="str" cm="1">
        <f t="array" ref="N47">IF(LEN($A47)&gt;0,SUMPRODUCT(($A47=merged_names)*(_xlfn.TEXTAFTER(N$2, "At ")=merged_belt_colours)*merged_months_at_rank),"")</f>
        <v/>
      </c>
      <c r="O47" s="18" t="str" cm="1">
        <f t="array" ref="O47">IF(LEN($A47)&gt;0,SUMPRODUCT(($A47=merged_names)*(_xlfn.TEXTAFTER(O$2, "At ")=merged_belt_colours)*merged_months_at_rank),"")</f>
        <v/>
      </c>
      <c r="P47" s="18" t="str" cm="1">
        <f t="array" ref="P47">IF(LEN($A47)&gt;0,SUMPRODUCT(($A47=merged_names)*(_xlfn.TEXTAFTER(P$2, "At ")=merged_belt_colours)*merged_months_at_rank),"")</f>
        <v/>
      </c>
      <c r="Q47" s="18" t="str" cm="1">
        <f t="array" ref="Q47">IF(LEN($A47)&gt;0,SUMPRODUCT(($A47=merged_names)*(_xlfn.TEXTAFTER(Q$2, "At ")=merged_belt_colours)*merged_months_at_rank),"")</f>
        <v/>
      </c>
      <c r="R47" s="18" t="str" cm="1">
        <f t="array" ref="R47">IF(LEN($A47)&gt;0,SUMPRODUCT(($A47=merged_names)*(_xlfn.TEXTAFTER(R$2, "At ")=merged_belt_colours)*merged_months_at_rank),"")</f>
        <v/>
      </c>
    </row>
    <row r="48" spans="1:18" x14ac:dyDescent="0.25">
      <c r="A48"/>
      <c r="B48" s="15" t="str" cm="1">
        <f t="array" ref="B48">IFERROR(IF(LEN(A48)&gt;0, IF(SUMPRODUCT((Inactives[Key]=J48)*(Inactives[Currently Inactive]))=1,"Inactive","Active"),""),"Active")</f>
        <v/>
      </c>
      <c r="C48" s="16" t="str" cm="1">
        <f t="array" aca="1" ref="C48" ca="1">IFERROR(_xlfn._xlws.FILTER(Inactives[Inactive On],(Inactives[Key]=J48)*(Inactives[Currently Inactive]),""),"")</f>
        <v/>
      </c>
      <c r="D48" s="16" t="str" cm="1">
        <f t="array" aca="1" ref="D48" ca="1">IFERROR(INDEX(_xlfn.TEXTSPLIT(E48," "),1),"")</f>
        <v/>
      </c>
      <c r="E48" s="15" t="str" cm="1">
        <f t="array" aca="1" ref="E48" ca="1">IFERROR(_xlfn._xlws.FILTER(merged_ranks,(merged_end_dates=DATE(9999,12,31))*(merged_names=A48)),"")</f>
        <v/>
      </c>
      <c r="F48" s="17" t="str">
        <f ca="1">_xlfn.XLOOKUP(J48,Promotions[Promo Key],Promotions[Promo Date],"")</f>
        <v/>
      </c>
      <c r="G48" s="18" t="str">
        <f t="shared" ca="1" si="15"/>
        <v/>
      </c>
      <c r="H48" s="18" t="str">
        <f t="shared" ca="1" si="14"/>
        <v/>
      </c>
      <c r="I48" s="17" t="str">
        <f>_xlfn.XLOOKUP(A48,Students[Full Name],Students[Starting Rank],"")</f>
        <v/>
      </c>
      <c r="J48" s="15" t="str">
        <f t="shared" ca="1" si="16"/>
        <v xml:space="preserve">: </v>
      </c>
      <c r="K48" s="16" t="str">
        <f>_xlfn.XLOOKUP(A48,Students[Full Name],Students[Start Date],"")</f>
        <v/>
      </c>
      <c r="L48" s="18">
        <f t="shared" ca="1" si="17"/>
        <v>-1</v>
      </c>
      <c r="M48" s="18" cm="1">
        <f t="array" aca="1" ref="M48" ca="1">SUMPRODUCT(Inactives[Days Inactive]*(Inactives[Student]=A48))/365</f>
        <v>0</v>
      </c>
      <c r="N48" s="18" t="str" cm="1">
        <f t="array" ref="N48">IF(LEN($A48)&gt;0,SUMPRODUCT(($A48=merged_names)*(_xlfn.TEXTAFTER(N$2, "At ")=merged_belt_colours)*merged_months_at_rank),"")</f>
        <v/>
      </c>
      <c r="O48" s="18" t="str" cm="1">
        <f t="array" ref="O48">IF(LEN($A48)&gt;0,SUMPRODUCT(($A48=merged_names)*(_xlfn.TEXTAFTER(O$2, "At ")=merged_belt_colours)*merged_months_at_rank),"")</f>
        <v/>
      </c>
      <c r="P48" s="18" t="str" cm="1">
        <f t="array" ref="P48">IF(LEN($A48)&gt;0,SUMPRODUCT(($A48=merged_names)*(_xlfn.TEXTAFTER(P$2, "At ")=merged_belt_colours)*merged_months_at_rank),"")</f>
        <v/>
      </c>
      <c r="Q48" s="18" t="str" cm="1">
        <f t="array" ref="Q48">IF(LEN($A48)&gt;0,SUMPRODUCT(($A48=merged_names)*(_xlfn.TEXTAFTER(Q$2, "At ")=merged_belt_colours)*merged_months_at_rank),"")</f>
        <v/>
      </c>
      <c r="R48" s="18" t="str" cm="1">
        <f t="array" ref="R48">IF(LEN($A48)&gt;0,SUMPRODUCT(($A48=merged_names)*(_xlfn.TEXTAFTER(R$2, "At ")=merged_belt_colours)*merged_months_at_rank),"")</f>
        <v/>
      </c>
    </row>
    <row r="49" spans="1:18" x14ac:dyDescent="0.25">
      <c r="A49"/>
      <c r="B49" s="15" t="str" cm="1">
        <f t="array" ref="B49">IFERROR(IF(LEN(A49)&gt;0, IF(SUMPRODUCT((Inactives[Key]=J49)*(Inactives[Currently Inactive]))=1,"Inactive","Active"),""),"Active")</f>
        <v/>
      </c>
      <c r="C49" s="16" t="str" cm="1">
        <f t="array" aca="1" ref="C49" ca="1">IFERROR(_xlfn._xlws.FILTER(Inactives[Inactive On],(Inactives[Key]=J49)*(Inactives[Currently Inactive]),""),"")</f>
        <v/>
      </c>
      <c r="D49" s="16" t="str" cm="1">
        <f t="array" aca="1" ref="D49" ca="1">IFERROR(INDEX(_xlfn.TEXTSPLIT(E49," "),1),"")</f>
        <v/>
      </c>
      <c r="E49" s="15" t="str" cm="1">
        <f t="array" aca="1" ref="E49" ca="1">IFERROR(_xlfn._xlws.FILTER(merged_ranks,(merged_end_dates=DATE(9999,12,31))*(merged_names=A49)),"")</f>
        <v/>
      </c>
      <c r="F49" s="17" t="str">
        <f ca="1">_xlfn.XLOOKUP(J49,Promotions[Promo Key],Promotions[Promo Date],"")</f>
        <v/>
      </c>
      <c r="G49" s="18" t="str">
        <f t="shared" ca="1" si="15"/>
        <v/>
      </c>
      <c r="H49" s="18" t="str">
        <f t="shared" ca="1" si="14"/>
        <v/>
      </c>
      <c r="I49" s="17" t="str">
        <f>_xlfn.XLOOKUP(A49,Students[Full Name],Students[Starting Rank],"")</f>
        <v/>
      </c>
      <c r="J49" s="15" t="str">
        <f t="shared" ca="1" si="16"/>
        <v xml:space="preserve">: </v>
      </c>
      <c r="K49" s="16" t="str">
        <f>_xlfn.XLOOKUP(A49,Students[Full Name],Students[Start Date],"")</f>
        <v/>
      </c>
      <c r="L49" s="18">
        <f t="shared" ca="1" si="17"/>
        <v>-1</v>
      </c>
      <c r="M49" s="18" cm="1">
        <f t="array" aca="1" ref="M49" ca="1">SUMPRODUCT(Inactives[Days Inactive]*(Inactives[Student]=A49))/365</f>
        <v>0</v>
      </c>
      <c r="N49" s="18" t="str" cm="1">
        <f t="array" ref="N49">IF(LEN($A49)&gt;0,SUMPRODUCT(($A49=merged_names)*(_xlfn.TEXTAFTER(N$2, "At ")=merged_belt_colours)*merged_months_at_rank),"")</f>
        <v/>
      </c>
      <c r="O49" s="18" t="str" cm="1">
        <f t="array" ref="O49">IF(LEN($A49)&gt;0,SUMPRODUCT(($A49=merged_names)*(_xlfn.TEXTAFTER(O$2, "At ")=merged_belt_colours)*merged_months_at_rank),"")</f>
        <v/>
      </c>
      <c r="P49" s="18" t="str" cm="1">
        <f t="array" ref="P49">IF(LEN($A49)&gt;0,SUMPRODUCT(($A49=merged_names)*(_xlfn.TEXTAFTER(P$2, "At ")=merged_belt_colours)*merged_months_at_rank),"")</f>
        <v/>
      </c>
      <c r="Q49" s="18" t="str" cm="1">
        <f t="array" ref="Q49">IF(LEN($A49)&gt;0,SUMPRODUCT(($A49=merged_names)*(_xlfn.TEXTAFTER(Q$2, "At ")=merged_belt_colours)*merged_months_at_rank),"")</f>
        <v/>
      </c>
      <c r="R49" s="18" t="str" cm="1">
        <f t="array" ref="R49">IF(LEN($A49)&gt;0,SUMPRODUCT(($A49=merged_names)*(_xlfn.TEXTAFTER(R$2, "At ")=merged_belt_colours)*merged_months_at_rank),"")</f>
        <v/>
      </c>
    </row>
    <row r="50" spans="1:18" x14ac:dyDescent="0.25">
      <c r="A50"/>
      <c r="B50" s="15" t="str" cm="1">
        <f t="array" ref="B50">IFERROR(IF(LEN(A50)&gt;0, IF(SUMPRODUCT((Inactives[Key]=J50)*(Inactives[Currently Inactive]))=1,"Inactive","Active"),""),"Active")</f>
        <v/>
      </c>
      <c r="C50" s="16" t="str" cm="1">
        <f t="array" aca="1" ref="C50" ca="1">IFERROR(_xlfn._xlws.FILTER(Inactives[Inactive On],(Inactives[Key]=J50)*(Inactives[Currently Inactive]),""),"")</f>
        <v/>
      </c>
      <c r="D50" s="16" t="str" cm="1">
        <f t="array" aca="1" ref="D50" ca="1">IFERROR(INDEX(_xlfn.TEXTSPLIT(E50," "),1),"")</f>
        <v/>
      </c>
      <c r="E50" s="15" t="str" cm="1">
        <f t="array" aca="1" ref="E50" ca="1">IFERROR(_xlfn._xlws.FILTER(merged_ranks,(merged_end_dates=DATE(9999,12,31))*(merged_names=A50)),"")</f>
        <v/>
      </c>
      <c r="F50" s="17" t="str">
        <f ca="1">_xlfn.XLOOKUP(J50,Promotions[Promo Key],Promotions[Promo Date],"")</f>
        <v/>
      </c>
      <c r="G50" s="18" t="str">
        <f t="shared" ca="1" si="15"/>
        <v/>
      </c>
      <c r="H50" s="18" t="str">
        <f t="shared" ca="1" si="14"/>
        <v/>
      </c>
      <c r="I50" s="17" t="str">
        <f>_xlfn.XLOOKUP(A50,Students[Full Name],Students[Starting Rank],"")</f>
        <v/>
      </c>
      <c r="J50" s="15" t="str">
        <f t="shared" ca="1" si="16"/>
        <v xml:space="preserve">: </v>
      </c>
      <c r="K50" s="16" t="str">
        <f>_xlfn.XLOOKUP(A50,Students[Full Name],Students[Start Date],"")</f>
        <v/>
      </c>
      <c r="L50" s="18">
        <f t="shared" ca="1" si="17"/>
        <v>-1</v>
      </c>
      <c r="M50" s="18" cm="1">
        <f t="array" aca="1" ref="M50" ca="1">SUMPRODUCT(Inactives[Days Inactive]*(Inactives[Student]=A50))/365</f>
        <v>0</v>
      </c>
      <c r="N50" s="18" t="str" cm="1">
        <f t="array" ref="N50">IF(LEN($A50)&gt;0,SUMPRODUCT(($A50=merged_names)*(_xlfn.TEXTAFTER(N$2, "At ")=merged_belt_colours)*merged_months_at_rank),"")</f>
        <v/>
      </c>
      <c r="O50" s="18" t="str" cm="1">
        <f t="array" ref="O50">IF(LEN($A50)&gt;0,SUMPRODUCT(($A50=merged_names)*(_xlfn.TEXTAFTER(O$2, "At ")=merged_belt_colours)*merged_months_at_rank),"")</f>
        <v/>
      </c>
      <c r="P50" s="18" t="str" cm="1">
        <f t="array" ref="P50">IF(LEN($A50)&gt;0,SUMPRODUCT(($A50=merged_names)*(_xlfn.TEXTAFTER(P$2, "At ")=merged_belt_colours)*merged_months_at_rank),"")</f>
        <v/>
      </c>
      <c r="Q50" s="18" t="str" cm="1">
        <f t="array" ref="Q50">IF(LEN($A50)&gt;0,SUMPRODUCT(($A50=merged_names)*(_xlfn.TEXTAFTER(Q$2, "At ")=merged_belt_colours)*merged_months_at_rank),"")</f>
        <v/>
      </c>
      <c r="R50" s="18" t="str" cm="1">
        <f t="array" ref="R50">IF(LEN($A50)&gt;0,SUMPRODUCT(($A50=merged_names)*(_xlfn.TEXTAFTER(R$2, "At ")=merged_belt_colours)*merged_months_at_rank),"")</f>
        <v/>
      </c>
    </row>
    <row r="51" spans="1:18" x14ac:dyDescent="0.25">
      <c r="A51"/>
      <c r="B51" s="15" t="str" cm="1">
        <f t="array" ref="B51">IFERROR(IF(LEN(A51)&gt;0, IF(SUMPRODUCT((Inactives[Key]=J51)*(Inactives[Currently Inactive]))=1,"Inactive","Active"),""),"Active")</f>
        <v/>
      </c>
      <c r="C51" s="16" t="str" cm="1">
        <f t="array" aca="1" ref="C51" ca="1">IFERROR(_xlfn._xlws.FILTER(Inactives[Inactive On],(Inactives[Key]=J51)*(Inactives[Currently Inactive]),""),"")</f>
        <v/>
      </c>
      <c r="D51" s="16" t="str" cm="1">
        <f t="array" aca="1" ref="D51" ca="1">IFERROR(INDEX(_xlfn.TEXTSPLIT(E51," "),1),"")</f>
        <v/>
      </c>
      <c r="E51" s="15" t="str" cm="1">
        <f t="array" aca="1" ref="E51" ca="1">IFERROR(_xlfn._xlws.FILTER(merged_ranks,(merged_end_dates=DATE(9999,12,31))*(merged_names=A51)),"")</f>
        <v/>
      </c>
      <c r="F51" s="17" t="str">
        <f ca="1">_xlfn.XLOOKUP(J51,Promotions[Promo Key],Promotions[Promo Date],"")</f>
        <v/>
      </c>
      <c r="G51" s="18" t="str">
        <f t="shared" ca="1" si="15"/>
        <v/>
      </c>
      <c r="H51" s="18" t="str">
        <f t="shared" ca="1" si="14"/>
        <v/>
      </c>
      <c r="I51" s="17" t="str">
        <f>_xlfn.XLOOKUP(A51,Students[Full Name],Students[Starting Rank],"")</f>
        <v/>
      </c>
      <c r="J51" s="15" t="str">
        <f t="shared" ca="1" si="16"/>
        <v xml:space="preserve">: </v>
      </c>
      <c r="K51" s="16" t="str">
        <f>_xlfn.XLOOKUP(A51,Students[Full Name],Students[Start Date],"")</f>
        <v/>
      </c>
      <c r="L51" s="18">
        <f t="shared" ca="1" si="17"/>
        <v>-1</v>
      </c>
      <c r="M51" s="18" cm="1">
        <f t="array" aca="1" ref="M51" ca="1">SUMPRODUCT(Inactives[Days Inactive]*(Inactives[Student]=A51))/365</f>
        <v>0</v>
      </c>
      <c r="N51" s="18" t="str" cm="1">
        <f t="array" ref="N51">IF(LEN($A51)&gt;0,SUMPRODUCT(($A51=merged_names)*(_xlfn.TEXTAFTER(N$2, "At ")=merged_belt_colours)*merged_months_at_rank),"")</f>
        <v/>
      </c>
      <c r="O51" s="18" t="str" cm="1">
        <f t="array" ref="O51">IF(LEN($A51)&gt;0,SUMPRODUCT(($A51=merged_names)*(_xlfn.TEXTAFTER(O$2, "At ")=merged_belt_colours)*merged_months_at_rank),"")</f>
        <v/>
      </c>
      <c r="P51" s="18" t="str" cm="1">
        <f t="array" ref="P51">IF(LEN($A51)&gt;0,SUMPRODUCT(($A51=merged_names)*(_xlfn.TEXTAFTER(P$2, "At ")=merged_belt_colours)*merged_months_at_rank),"")</f>
        <v/>
      </c>
      <c r="Q51" s="18" t="str" cm="1">
        <f t="array" ref="Q51">IF(LEN($A51)&gt;0,SUMPRODUCT(($A51=merged_names)*(_xlfn.TEXTAFTER(Q$2, "At ")=merged_belt_colours)*merged_months_at_rank),"")</f>
        <v/>
      </c>
      <c r="R51" s="18" t="str" cm="1">
        <f t="array" ref="R51">IF(LEN($A51)&gt;0,SUMPRODUCT(($A51=merged_names)*(_xlfn.TEXTAFTER(R$2, "At ")=merged_belt_colours)*merged_months_at_rank),"")</f>
        <v/>
      </c>
    </row>
    <row r="52" spans="1:18" x14ac:dyDescent="0.25">
      <c r="A52"/>
      <c r="B52" s="15" t="str" cm="1">
        <f t="array" ref="B52">IFERROR(IF(LEN(A52)&gt;0, IF(SUMPRODUCT((Inactives[Key]=J52)*(Inactives[Currently Inactive]))=1,"Inactive","Active"),""),"Active")</f>
        <v/>
      </c>
      <c r="C52" s="16" t="str" cm="1">
        <f t="array" aca="1" ref="C52" ca="1">IFERROR(_xlfn._xlws.FILTER(Inactives[Inactive On],(Inactives[Key]=J52)*(Inactives[Currently Inactive]),""),"")</f>
        <v/>
      </c>
      <c r="D52" s="16" t="str" cm="1">
        <f t="array" aca="1" ref="D52" ca="1">IFERROR(INDEX(_xlfn.TEXTSPLIT(E52," "),1),"")</f>
        <v/>
      </c>
      <c r="E52" s="15" t="str" cm="1">
        <f t="array" aca="1" ref="E52" ca="1">IFERROR(_xlfn._xlws.FILTER(merged_ranks,(merged_end_dates=DATE(9999,12,31))*(merged_names=A52)),"")</f>
        <v/>
      </c>
      <c r="F52" s="17" t="str">
        <f ca="1">_xlfn.XLOOKUP(J52,Promotions[Promo Key],Promotions[Promo Date],"")</f>
        <v/>
      </c>
      <c r="G52" s="18" t="str">
        <f t="shared" ca="1" si="15"/>
        <v/>
      </c>
      <c r="H52" s="18" t="str">
        <f t="shared" ca="1" si="14"/>
        <v/>
      </c>
      <c r="I52" s="17" t="str">
        <f>_xlfn.XLOOKUP(A52,Students[Full Name],Students[Starting Rank],"")</f>
        <v/>
      </c>
      <c r="J52" s="15" t="str">
        <f t="shared" ca="1" si="16"/>
        <v xml:space="preserve">: </v>
      </c>
      <c r="K52" s="16" t="str">
        <f>_xlfn.XLOOKUP(A52,Students[Full Name],Students[Start Date],"")</f>
        <v/>
      </c>
      <c r="L52" s="18">
        <f t="shared" ca="1" si="17"/>
        <v>-1</v>
      </c>
      <c r="M52" s="18" cm="1">
        <f t="array" aca="1" ref="M52" ca="1">SUMPRODUCT(Inactives[Days Inactive]*(Inactives[Student]=A52))/365</f>
        <v>0</v>
      </c>
      <c r="N52" s="18" t="str" cm="1">
        <f t="array" ref="N52">IF(LEN($A52)&gt;0,SUMPRODUCT(($A52=merged_names)*(_xlfn.TEXTAFTER(N$2, "At ")=merged_belt_colours)*merged_months_at_rank),"")</f>
        <v/>
      </c>
      <c r="O52" s="18" t="str" cm="1">
        <f t="array" ref="O52">IF(LEN($A52)&gt;0,SUMPRODUCT(($A52=merged_names)*(_xlfn.TEXTAFTER(O$2, "At ")=merged_belt_colours)*merged_months_at_rank),"")</f>
        <v/>
      </c>
      <c r="P52" s="18" t="str" cm="1">
        <f t="array" ref="P52">IF(LEN($A52)&gt;0,SUMPRODUCT(($A52=merged_names)*(_xlfn.TEXTAFTER(P$2, "At ")=merged_belt_colours)*merged_months_at_rank),"")</f>
        <v/>
      </c>
      <c r="Q52" s="18" t="str" cm="1">
        <f t="array" ref="Q52">IF(LEN($A52)&gt;0,SUMPRODUCT(($A52=merged_names)*(_xlfn.TEXTAFTER(Q$2, "At ")=merged_belt_colours)*merged_months_at_rank),"")</f>
        <v/>
      </c>
      <c r="R52" s="18" t="str" cm="1">
        <f t="array" ref="R52">IF(LEN($A52)&gt;0,SUMPRODUCT(($A52=merged_names)*(_xlfn.TEXTAFTER(R$2, "At ")=merged_belt_colours)*merged_months_at_rank),"")</f>
        <v/>
      </c>
    </row>
    <row r="53" spans="1:18" x14ac:dyDescent="0.25">
      <c r="A53"/>
      <c r="B53" s="15" t="str" cm="1">
        <f t="array" ref="B53">IFERROR(IF(LEN(A53)&gt;0, IF(SUMPRODUCT((Inactives[Key]=J53)*(Inactives[Currently Inactive]))=1,"Inactive","Active"),""),"Active")</f>
        <v/>
      </c>
      <c r="C53" s="16" t="str" cm="1">
        <f t="array" aca="1" ref="C53" ca="1">IFERROR(_xlfn._xlws.FILTER(Inactives[Inactive On],(Inactives[Key]=J53)*(Inactives[Currently Inactive]),""),"")</f>
        <v/>
      </c>
      <c r="D53" s="16" t="str" cm="1">
        <f t="array" aca="1" ref="D53" ca="1">IFERROR(INDEX(_xlfn.TEXTSPLIT(E53," "),1),"")</f>
        <v/>
      </c>
      <c r="E53" s="15" t="str" cm="1">
        <f t="array" aca="1" ref="E53" ca="1">IFERROR(_xlfn._xlws.FILTER(merged_ranks,(merged_end_dates=DATE(9999,12,31))*(merged_names=A53)),"")</f>
        <v/>
      </c>
      <c r="F53" s="17" t="str">
        <f ca="1">_xlfn.XLOOKUP(J53,Promotions[Promo Key],Promotions[Promo Date],"")</f>
        <v/>
      </c>
      <c r="G53" s="18" t="str">
        <f t="shared" ca="1" si="15"/>
        <v/>
      </c>
      <c r="H53" s="18" t="str">
        <f t="shared" ca="1" si="14"/>
        <v/>
      </c>
      <c r="I53" s="17" t="str">
        <f>_xlfn.XLOOKUP(A53,Students[Full Name],Students[Starting Rank],"")</f>
        <v/>
      </c>
      <c r="J53" s="15" t="str">
        <f t="shared" ca="1" si="16"/>
        <v xml:space="preserve">: </v>
      </c>
      <c r="K53" s="16" t="str">
        <f>_xlfn.XLOOKUP(A53,Students[Full Name],Students[Start Date],"")</f>
        <v/>
      </c>
      <c r="L53" s="18">
        <f t="shared" ca="1" si="17"/>
        <v>-1</v>
      </c>
      <c r="M53" s="18" cm="1">
        <f t="array" aca="1" ref="M53" ca="1">SUMPRODUCT(Inactives[Days Inactive]*(Inactives[Student]=A53))/365</f>
        <v>0</v>
      </c>
      <c r="N53" s="18" t="str" cm="1">
        <f t="array" ref="N53">IF(LEN($A53)&gt;0,SUMPRODUCT(($A53=merged_names)*(_xlfn.TEXTAFTER(N$2, "At ")=merged_belt_colours)*merged_months_at_rank),"")</f>
        <v/>
      </c>
      <c r="O53" s="18" t="str" cm="1">
        <f t="array" ref="O53">IF(LEN($A53)&gt;0,SUMPRODUCT(($A53=merged_names)*(_xlfn.TEXTAFTER(O$2, "At ")=merged_belt_colours)*merged_months_at_rank),"")</f>
        <v/>
      </c>
      <c r="P53" s="18" t="str" cm="1">
        <f t="array" ref="P53">IF(LEN($A53)&gt;0,SUMPRODUCT(($A53=merged_names)*(_xlfn.TEXTAFTER(P$2, "At ")=merged_belt_colours)*merged_months_at_rank),"")</f>
        <v/>
      </c>
      <c r="Q53" s="18" t="str" cm="1">
        <f t="array" ref="Q53">IF(LEN($A53)&gt;0,SUMPRODUCT(($A53=merged_names)*(_xlfn.TEXTAFTER(Q$2, "At ")=merged_belt_colours)*merged_months_at_rank),"")</f>
        <v/>
      </c>
      <c r="R53" s="18" t="str" cm="1">
        <f t="array" ref="R53">IF(LEN($A53)&gt;0,SUMPRODUCT(($A53=merged_names)*(_xlfn.TEXTAFTER(R$2, "At ")=merged_belt_colours)*merged_months_at_rank),"")</f>
        <v/>
      </c>
    </row>
    <row r="54" spans="1:18" x14ac:dyDescent="0.25">
      <c r="A54"/>
      <c r="B54" s="15" t="str" cm="1">
        <f t="array" ref="B54">IFERROR(IF(LEN(A54)&gt;0, IF(SUMPRODUCT((Inactives[Key]=J54)*(Inactives[Currently Inactive]))=1,"Inactive","Active"),""),"Active")</f>
        <v/>
      </c>
      <c r="C54" s="16" t="str" cm="1">
        <f t="array" aca="1" ref="C54" ca="1">IFERROR(_xlfn._xlws.FILTER(Inactives[Inactive On],(Inactives[Key]=J54)*(Inactives[Currently Inactive]),""),"")</f>
        <v/>
      </c>
      <c r="D54" s="16" t="str" cm="1">
        <f t="array" aca="1" ref="D54" ca="1">IFERROR(INDEX(_xlfn.TEXTSPLIT(E54," "),1),"")</f>
        <v/>
      </c>
      <c r="E54" s="15" t="str" cm="1">
        <f t="array" aca="1" ref="E54" ca="1">IFERROR(_xlfn._xlws.FILTER(merged_ranks,(merged_end_dates=DATE(9999,12,31))*(merged_names=A54)),"")</f>
        <v/>
      </c>
      <c r="F54" s="17" t="str">
        <f ca="1">_xlfn.XLOOKUP(J54,Promotions[Promo Key],Promotions[Promo Date],"")</f>
        <v/>
      </c>
      <c r="G54" s="18" t="str">
        <f t="shared" ca="1" si="15"/>
        <v/>
      </c>
      <c r="H54" s="18" t="str">
        <f t="shared" ca="1" si="14"/>
        <v/>
      </c>
      <c r="I54" s="17" t="str">
        <f>_xlfn.XLOOKUP(A54,Students[Full Name],Students[Starting Rank],"")</f>
        <v/>
      </c>
      <c r="J54" s="15" t="str">
        <f t="shared" ca="1" si="16"/>
        <v xml:space="preserve">: </v>
      </c>
      <c r="K54" s="16" t="str">
        <f>_xlfn.XLOOKUP(A54,Students[Full Name],Students[Start Date],"")</f>
        <v/>
      </c>
      <c r="L54" s="18">
        <f t="shared" ca="1" si="17"/>
        <v>-1</v>
      </c>
      <c r="M54" s="18" cm="1">
        <f t="array" aca="1" ref="M54" ca="1">SUMPRODUCT(Inactives[Days Inactive]*(Inactives[Student]=A54))/365</f>
        <v>0</v>
      </c>
      <c r="N54" s="18" t="str" cm="1">
        <f t="array" ref="N54">IF(LEN($A54)&gt;0,SUMPRODUCT(($A54=merged_names)*(_xlfn.TEXTAFTER(N$2, "At ")=merged_belt_colours)*merged_months_at_rank),"")</f>
        <v/>
      </c>
      <c r="O54" s="18" t="str" cm="1">
        <f t="array" ref="O54">IF(LEN($A54)&gt;0,SUMPRODUCT(($A54=merged_names)*(_xlfn.TEXTAFTER(O$2, "At ")=merged_belt_colours)*merged_months_at_rank),"")</f>
        <v/>
      </c>
      <c r="P54" s="18" t="str" cm="1">
        <f t="array" ref="P54">IF(LEN($A54)&gt;0,SUMPRODUCT(($A54=merged_names)*(_xlfn.TEXTAFTER(P$2, "At ")=merged_belt_colours)*merged_months_at_rank),"")</f>
        <v/>
      </c>
      <c r="Q54" s="18" t="str" cm="1">
        <f t="array" ref="Q54">IF(LEN($A54)&gt;0,SUMPRODUCT(($A54=merged_names)*(_xlfn.TEXTAFTER(Q$2, "At ")=merged_belt_colours)*merged_months_at_rank),"")</f>
        <v/>
      </c>
      <c r="R54" s="18" t="str" cm="1">
        <f t="array" ref="R54">IF(LEN($A54)&gt;0,SUMPRODUCT(($A54=merged_names)*(_xlfn.TEXTAFTER(R$2, "At ")=merged_belt_colours)*merged_months_at_rank),"")</f>
        <v/>
      </c>
    </row>
    <row r="55" spans="1:18" x14ac:dyDescent="0.25">
      <c r="A55"/>
      <c r="B55" s="15" t="str" cm="1">
        <f t="array" ref="B55">IFERROR(IF(LEN(A55)&gt;0, IF(SUMPRODUCT((Inactives[Key]=J55)*(Inactives[Currently Inactive]))=1,"Inactive","Active"),""),"Active")</f>
        <v/>
      </c>
      <c r="C55" s="16" t="str" cm="1">
        <f t="array" aca="1" ref="C55" ca="1">IFERROR(_xlfn._xlws.FILTER(Inactives[Inactive On],(Inactives[Key]=J55)*(Inactives[Currently Inactive]),""),"")</f>
        <v/>
      </c>
      <c r="D55" s="16" t="str" cm="1">
        <f t="array" aca="1" ref="D55" ca="1">IFERROR(INDEX(_xlfn.TEXTSPLIT(E55," "),1),"")</f>
        <v/>
      </c>
      <c r="E55" s="15" t="str" cm="1">
        <f t="array" aca="1" ref="E55" ca="1">IFERROR(_xlfn._xlws.FILTER(merged_ranks,(merged_end_dates=DATE(9999,12,31))*(merged_names=A55)),"")</f>
        <v/>
      </c>
      <c r="F55" s="17" t="str">
        <f ca="1">_xlfn.XLOOKUP(J55,Promotions[Promo Key],Promotions[Promo Date],"")</f>
        <v/>
      </c>
      <c r="G55" s="18" t="str">
        <f t="shared" ca="1" si="15"/>
        <v/>
      </c>
      <c r="H55" s="18" t="str">
        <f t="shared" ca="1" si="14"/>
        <v/>
      </c>
      <c r="I55" s="17" t="str">
        <f>_xlfn.XLOOKUP(A55,Students[Full Name],Students[Starting Rank],"")</f>
        <v/>
      </c>
      <c r="J55" s="15" t="str">
        <f t="shared" ca="1" si="16"/>
        <v xml:space="preserve">: </v>
      </c>
      <c r="K55" s="16" t="str">
        <f>_xlfn.XLOOKUP(A55,Students[Full Name],Students[Start Date],"")</f>
        <v/>
      </c>
      <c r="L55" s="18">
        <f t="shared" ca="1" si="17"/>
        <v>-1</v>
      </c>
      <c r="M55" s="18" cm="1">
        <f t="array" aca="1" ref="M55" ca="1">SUMPRODUCT(Inactives[Days Inactive]*(Inactives[Student]=A55))/365</f>
        <v>0</v>
      </c>
      <c r="N55" s="18" t="str" cm="1">
        <f t="array" ref="N55">IF(LEN($A55)&gt;0,SUMPRODUCT(($A55=merged_names)*(_xlfn.TEXTAFTER(N$2, "At ")=merged_belt_colours)*merged_months_at_rank),"")</f>
        <v/>
      </c>
      <c r="O55" s="18" t="str" cm="1">
        <f t="array" ref="O55">IF(LEN($A55)&gt;0,SUMPRODUCT(($A55=merged_names)*(_xlfn.TEXTAFTER(O$2, "At ")=merged_belt_colours)*merged_months_at_rank),"")</f>
        <v/>
      </c>
      <c r="P55" s="18" t="str" cm="1">
        <f t="array" ref="P55">IF(LEN($A55)&gt;0,SUMPRODUCT(($A55=merged_names)*(_xlfn.TEXTAFTER(P$2, "At ")=merged_belt_colours)*merged_months_at_rank),"")</f>
        <v/>
      </c>
      <c r="Q55" s="18" t="str" cm="1">
        <f t="array" ref="Q55">IF(LEN($A55)&gt;0,SUMPRODUCT(($A55=merged_names)*(_xlfn.TEXTAFTER(Q$2, "At ")=merged_belt_colours)*merged_months_at_rank),"")</f>
        <v/>
      </c>
      <c r="R55" s="18" t="str" cm="1">
        <f t="array" ref="R55">IF(LEN($A55)&gt;0,SUMPRODUCT(($A55=merged_names)*(_xlfn.TEXTAFTER(R$2, "At ")=merged_belt_colours)*merged_months_at_rank),"")</f>
        <v/>
      </c>
    </row>
    <row r="56" spans="1:18" x14ac:dyDescent="0.25">
      <c r="A56"/>
      <c r="B56" s="15" t="str" cm="1">
        <f t="array" ref="B56">IFERROR(IF(LEN(A56)&gt;0, IF(SUMPRODUCT((Inactives[Key]=J56)*(Inactives[Currently Inactive]))=1,"Inactive","Active"),""),"Active")</f>
        <v/>
      </c>
      <c r="C56" s="16" t="str" cm="1">
        <f t="array" aca="1" ref="C56" ca="1">IFERROR(_xlfn._xlws.FILTER(Inactives[Inactive On],(Inactives[Key]=J56)*(Inactives[Currently Inactive]),""),"")</f>
        <v/>
      </c>
      <c r="D56" s="16" t="str" cm="1">
        <f t="array" aca="1" ref="D56" ca="1">IFERROR(INDEX(_xlfn.TEXTSPLIT(E56," "),1),"")</f>
        <v/>
      </c>
      <c r="E56" s="15" t="str" cm="1">
        <f t="array" aca="1" ref="E56" ca="1">IFERROR(_xlfn._xlws.FILTER(merged_ranks,(merged_end_dates=DATE(9999,12,31))*(merged_names=A56)),"")</f>
        <v/>
      </c>
      <c r="F56" s="17" t="str">
        <f ca="1">_xlfn.XLOOKUP(J56,Promotions[Promo Key],Promotions[Promo Date],"")</f>
        <v/>
      </c>
      <c r="G56" s="18" t="str">
        <f t="shared" ca="1" si="15"/>
        <v/>
      </c>
      <c r="H56" s="18" t="str">
        <f t="shared" ca="1" si="14"/>
        <v/>
      </c>
      <c r="I56" s="17" t="str">
        <f>_xlfn.XLOOKUP(A56,Students[Full Name],Students[Starting Rank],"")</f>
        <v/>
      </c>
      <c r="J56" s="15" t="str">
        <f t="shared" ca="1" si="16"/>
        <v xml:space="preserve">: </v>
      </c>
      <c r="K56" s="16" t="str">
        <f>_xlfn.XLOOKUP(A56,Students[Full Name],Students[Start Date],"")</f>
        <v/>
      </c>
      <c r="L56" s="18">
        <f t="shared" ca="1" si="17"/>
        <v>-1</v>
      </c>
      <c r="M56" s="18" cm="1">
        <f t="array" aca="1" ref="M56" ca="1">SUMPRODUCT(Inactives[Days Inactive]*(Inactives[Student]=A56))/365</f>
        <v>0</v>
      </c>
      <c r="N56" s="18" t="str" cm="1">
        <f t="array" ref="N56">IF(LEN($A56)&gt;0,SUMPRODUCT(($A56=merged_names)*(_xlfn.TEXTAFTER(N$2, "At ")=merged_belt_colours)*merged_months_at_rank),"")</f>
        <v/>
      </c>
      <c r="O56" s="18" t="str" cm="1">
        <f t="array" ref="O56">IF(LEN($A56)&gt;0,SUMPRODUCT(($A56=merged_names)*(_xlfn.TEXTAFTER(O$2, "At ")=merged_belt_colours)*merged_months_at_rank),"")</f>
        <v/>
      </c>
      <c r="P56" s="18" t="str" cm="1">
        <f t="array" ref="P56">IF(LEN($A56)&gt;0,SUMPRODUCT(($A56=merged_names)*(_xlfn.TEXTAFTER(P$2, "At ")=merged_belt_colours)*merged_months_at_rank),"")</f>
        <v/>
      </c>
      <c r="Q56" s="18" t="str" cm="1">
        <f t="array" ref="Q56">IF(LEN($A56)&gt;0,SUMPRODUCT(($A56=merged_names)*(_xlfn.TEXTAFTER(Q$2, "At ")=merged_belt_colours)*merged_months_at_rank),"")</f>
        <v/>
      </c>
      <c r="R56" s="18" t="str" cm="1">
        <f t="array" ref="R56">IF(LEN($A56)&gt;0,SUMPRODUCT(($A56=merged_names)*(_xlfn.TEXTAFTER(R$2, "At ")=merged_belt_colours)*merged_months_at_rank),"")</f>
        <v/>
      </c>
    </row>
    <row r="57" spans="1:18" x14ac:dyDescent="0.25">
      <c r="A57"/>
      <c r="B57" s="15" t="str" cm="1">
        <f t="array" ref="B57">IFERROR(IF(LEN(A57)&gt;0, IF(SUMPRODUCT((Inactives[Key]=J57)*(Inactives[Currently Inactive]))=1,"Inactive","Active"),""),"Active")</f>
        <v/>
      </c>
      <c r="C57" s="16" t="str" cm="1">
        <f t="array" aca="1" ref="C57" ca="1">IFERROR(_xlfn._xlws.FILTER(Inactives[Inactive On],(Inactives[Key]=J57)*(Inactives[Currently Inactive]),""),"")</f>
        <v/>
      </c>
      <c r="D57" s="16" t="str" cm="1">
        <f t="array" aca="1" ref="D57" ca="1">IFERROR(INDEX(_xlfn.TEXTSPLIT(E57," "),1),"")</f>
        <v/>
      </c>
      <c r="E57" s="15" t="str" cm="1">
        <f t="array" aca="1" ref="E57" ca="1">IFERROR(_xlfn._xlws.FILTER(merged_ranks,(merged_end_dates=DATE(9999,12,31))*(merged_names=A57)),"")</f>
        <v/>
      </c>
      <c r="F57" s="17" t="str">
        <f ca="1">_xlfn.XLOOKUP(J57,Promotions[Promo Key],Promotions[Promo Date],"")</f>
        <v/>
      </c>
      <c r="G57" s="18" t="str">
        <f t="shared" ca="1" si="15"/>
        <v/>
      </c>
      <c r="H57" s="18" t="str">
        <f t="shared" ca="1" si="14"/>
        <v/>
      </c>
      <c r="I57" s="17" t="str">
        <f>_xlfn.XLOOKUP(A57,Students[Full Name],Students[Starting Rank],"")</f>
        <v/>
      </c>
      <c r="J57" s="15" t="str">
        <f t="shared" ca="1" si="16"/>
        <v xml:space="preserve">: </v>
      </c>
      <c r="K57" s="16" t="str">
        <f>_xlfn.XLOOKUP(A57,Students[Full Name],Students[Start Date],"")</f>
        <v/>
      </c>
      <c r="L57" s="18">
        <f t="shared" ca="1" si="17"/>
        <v>-1</v>
      </c>
      <c r="M57" s="18" cm="1">
        <f t="array" aca="1" ref="M57" ca="1">SUMPRODUCT(Inactives[Days Inactive]*(Inactives[Student]=A57))/365</f>
        <v>0</v>
      </c>
      <c r="N57" s="18" t="str" cm="1">
        <f t="array" ref="N57">IF(LEN($A57)&gt;0,SUMPRODUCT(($A57=merged_names)*(_xlfn.TEXTAFTER(N$2, "At ")=merged_belt_colours)*merged_months_at_rank),"")</f>
        <v/>
      </c>
      <c r="O57" s="18" t="str" cm="1">
        <f t="array" ref="O57">IF(LEN($A57)&gt;0,SUMPRODUCT(($A57=merged_names)*(_xlfn.TEXTAFTER(O$2, "At ")=merged_belt_colours)*merged_months_at_rank),"")</f>
        <v/>
      </c>
      <c r="P57" s="18" t="str" cm="1">
        <f t="array" ref="P57">IF(LEN($A57)&gt;0,SUMPRODUCT(($A57=merged_names)*(_xlfn.TEXTAFTER(P$2, "At ")=merged_belt_colours)*merged_months_at_rank),"")</f>
        <v/>
      </c>
      <c r="Q57" s="18" t="str" cm="1">
        <f t="array" ref="Q57">IF(LEN($A57)&gt;0,SUMPRODUCT(($A57=merged_names)*(_xlfn.TEXTAFTER(Q$2, "At ")=merged_belt_colours)*merged_months_at_rank),"")</f>
        <v/>
      </c>
      <c r="R57" s="18" t="str" cm="1">
        <f t="array" ref="R57">IF(LEN($A57)&gt;0,SUMPRODUCT(($A57=merged_names)*(_xlfn.TEXTAFTER(R$2, "At ")=merged_belt_colours)*merged_months_at_rank),"")</f>
        <v/>
      </c>
    </row>
    <row r="58" spans="1:18" x14ac:dyDescent="0.25">
      <c r="A58"/>
      <c r="B58" s="15" t="str" cm="1">
        <f t="array" ref="B58">IFERROR(IF(LEN(A58)&gt;0, IF(SUMPRODUCT((Inactives[Key]=J58)*(Inactives[Currently Inactive]))=1,"Inactive","Active"),""),"Active")</f>
        <v/>
      </c>
      <c r="C58" s="16" t="str" cm="1">
        <f t="array" aca="1" ref="C58" ca="1">IFERROR(_xlfn._xlws.FILTER(Inactives[Inactive On],(Inactives[Key]=J58)*(Inactives[Currently Inactive]),""),"")</f>
        <v/>
      </c>
      <c r="D58" s="16" t="str" cm="1">
        <f t="array" aca="1" ref="D58" ca="1">IFERROR(INDEX(_xlfn.TEXTSPLIT(E58," "),1),"")</f>
        <v/>
      </c>
      <c r="E58" s="15" t="str" cm="1">
        <f t="array" aca="1" ref="E58" ca="1">IFERROR(_xlfn._xlws.FILTER(merged_ranks,(merged_end_dates=DATE(9999,12,31))*(merged_names=A58)),"")</f>
        <v/>
      </c>
      <c r="F58" s="17" t="str">
        <f ca="1">_xlfn.XLOOKUP(J58,Promotions[Promo Key],Promotions[Promo Date],"")</f>
        <v/>
      </c>
      <c r="G58" s="18" t="str">
        <f t="shared" ca="1" si="15"/>
        <v/>
      </c>
      <c r="H58" s="18" t="str">
        <f t="shared" ca="1" si="14"/>
        <v/>
      </c>
      <c r="I58" s="17" t="str">
        <f>_xlfn.XLOOKUP(A58,Students[Full Name],Students[Starting Rank],"")</f>
        <v/>
      </c>
      <c r="J58" s="15" t="str">
        <f t="shared" ca="1" si="16"/>
        <v xml:space="preserve">: </v>
      </c>
      <c r="K58" s="16" t="str">
        <f>_xlfn.XLOOKUP(A58,Students[Full Name],Students[Start Date],"")</f>
        <v/>
      </c>
      <c r="L58" s="18">
        <f t="shared" ca="1" si="17"/>
        <v>-1</v>
      </c>
      <c r="M58" s="18" cm="1">
        <f t="array" aca="1" ref="M58" ca="1">SUMPRODUCT(Inactives[Days Inactive]*(Inactives[Student]=A58))/365</f>
        <v>0</v>
      </c>
      <c r="N58" s="18" t="str" cm="1">
        <f t="array" ref="N58">IF(LEN($A58)&gt;0,SUMPRODUCT(($A58=merged_names)*(_xlfn.TEXTAFTER(N$2, "At ")=merged_belt_colours)*merged_months_at_rank),"")</f>
        <v/>
      </c>
      <c r="O58" s="18" t="str" cm="1">
        <f t="array" ref="O58">IF(LEN($A58)&gt;0,SUMPRODUCT(($A58=merged_names)*(_xlfn.TEXTAFTER(O$2, "At ")=merged_belt_colours)*merged_months_at_rank),"")</f>
        <v/>
      </c>
      <c r="P58" s="18" t="str" cm="1">
        <f t="array" ref="P58">IF(LEN($A58)&gt;0,SUMPRODUCT(($A58=merged_names)*(_xlfn.TEXTAFTER(P$2, "At ")=merged_belt_colours)*merged_months_at_rank),"")</f>
        <v/>
      </c>
      <c r="Q58" s="18" t="str" cm="1">
        <f t="array" ref="Q58">IF(LEN($A58)&gt;0,SUMPRODUCT(($A58=merged_names)*(_xlfn.TEXTAFTER(Q$2, "At ")=merged_belt_colours)*merged_months_at_rank),"")</f>
        <v/>
      </c>
      <c r="R58" s="18" t="str" cm="1">
        <f t="array" ref="R58">IF(LEN($A58)&gt;0,SUMPRODUCT(($A58=merged_names)*(_xlfn.TEXTAFTER(R$2, "At ")=merged_belt_colours)*merged_months_at_rank),"")</f>
        <v/>
      </c>
    </row>
    <row r="59" spans="1:18" x14ac:dyDescent="0.25">
      <c r="A59"/>
      <c r="B59" s="15" t="str" cm="1">
        <f t="array" ref="B59">IFERROR(IF(LEN(A59)&gt;0, IF(SUMPRODUCT((Inactives[Key]=J59)*(Inactives[Currently Inactive]))=1,"Inactive","Active"),""),"Active")</f>
        <v/>
      </c>
      <c r="C59" s="16" t="str" cm="1">
        <f t="array" aca="1" ref="C59" ca="1">IFERROR(_xlfn._xlws.FILTER(Inactives[Inactive On],(Inactives[Key]=J59)*(Inactives[Currently Inactive]),""),"")</f>
        <v/>
      </c>
      <c r="D59" s="16" t="str" cm="1">
        <f t="array" aca="1" ref="D59" ca="1">IFERROR(INDEX(_xlfn.TEXTSPLIT(E59," "),1),"")</f>
        <v/>
      </c>
      <c r="E59" s="15" t="str" cm="1">
        <f t="array" aca="1" ref="E59" ca="1">IFERROR(_xlfn._xlws.FILTER(merged_ranks,(merged_end_dates=DATE(9999,12,31))*(merged_names=A59)),"")</f>
        <v/>
      </c>
      <c r="F59" s="17" t="str">
        <f ca="1">_xlfn.XLOOKUP(J59,Promotions[Promo Key],Promotions[Promo Date],"")</f>
        <v/>
      </c>
      <c r="G59" s="18" t="str">
        <f t="shared" ca="1" si="15"/>
        <v/>
      </c>
      <c r="H59" s="18" t="str">
        <f t="shared" ca="1" si="14"/>
        <v/>
      </c>
      <c r="I59" s="17" t="str">
        <f>_xlfn.XLOOKUP(A59,Students[Full Name],Students[Starting Rank],"")</f>
        <v/>
      </c>
      <c r="J59" s="15" t="str">
        <f t="shared" ca="1" si="16"/>
        <v xml:space="preserve">: </v>
      </c>
      <c r="K59" s="16" t="str">
        <f>_xlfn.XLOOKUP(A59,Students[Full Name],Students[Start Date],"")</f>
        <v/>
      </c>
      <c r="L59" s="18">
        <f t="shared" ca="1" si="17"/>
        <v>-1</v>
      </c>
      <c r="M59" s="18" cm="1">
        <f t="array" aca="1" ref="M59" ca="1">SUMPRODUCT(Inactives[Days Inactive]*(Inactives[Student]=A59))/365</f>
        <v>0</v>
      </c>
      <c r="N59" s="18" t="str" cm="1">
        <f t="array" ref="N59">IF(LEN($A59)&gt;0,SUMPRODUCT(($A59=merged_names)*(_xlfn.TEXTAFTER(N$2, "At ")=merged_belt_colours)*merged_months_at_rank),"")</f>
        <v/>
      </c>
      <c r="O59" s="18" t="str" cm="1">
        <f t="array" ref="O59">IF(LEN($A59)&gt;0,SUMPRODUCT(($A59=merged_names)*(_xlfn.TEXTAFTER(O$2, "At ")=merged_belt_colours)*merged_months_at_rank),"")</f>
        <v/>
      </c>
      <c r="P59" s="18" t="str" cm="1">
        <f t="array" ref="P59">IF(LEN($A59)&gt;0,SUMPRODUCT(($A59=merged_names)*(_xlfn.TEXTAFTER(P$2, "At ")=merged_belt_colours)*merged_months_at_rank),"")</f>
        <v/>
      </c>
      <c r="Q59" s="18" t="str" cm="1">
        <f t="array" ref="Q59">IF(LEN($A59)&gt;0,SUMPRODUCT(($A59=merged_names)*(_xlfn.TEXTAFTER(Q$2, "At ")=merged_belt_colours)*merged_months_at_rank),"")</f>
        <v/>
      </c>
      <c r="R59" s="18" t="str" cm="1">
        <f t="array" ref="R59">IF(LEN($A59)&gt;0,SUMPRODUCT(($A59=merged_names)*(_xlfn.TEXTAFTER(R$2, "At ")=merged_belt_colours)*merged_months_at_rank),"")</f>
        <v/>
      </c>
    </row>
    <row r="60" spans="1:18" x14ac:dyDescent="0.25">
      <c r="A60"/>
      <c r="B60" s="15" t="str" cm="1">
        <f t="array" ref="B60">IFERROR(IF(LEN(A60)&gt;0, IF(SUMPRODUCT((Inactives[Key]=J60)*(Inactives[Currently Inactive]))=1,"Inactive","Active"),""),"Active")</f>
        <v/>
      </c>
      <c r="C60" s="16" t="str" cm="1">
        <f t="array" aca="1" ref="C60" ca="1">IFERROR(_xlfn._xlws.FILTER(Inactives[Inactive On],(Inactives[Key]=J60)*(Inactives[Currently Inactive]),""),"")</f>
        <v/>
      </c>
      <c r="D60" s="16" t="str" cm="1">
        <f t="array" aca="1" ref="D60" ca="1">IFERROR(INDEX(_xlfn.TEXTSPLIT(E60," "),1),"")</f>
        <v/>
      </c>
      <c r="E60" s="15" t="str" cm="1">
        <f t="array" aca="1" ref="E60" ca="1">IFERROR(_xlfn._xlws.FILTER(merged_ranks,(merged_end_dates=DATE(9999,12,31))*(merged_names=A60)),"")</f>
        <v/>
      </c>
      <c r="F60" s="17" t="str">
        <f ca="1">_xlfn.XLOOKUP(J60,Promotions[Promo Key],Promotions[Promo Date],"")</f>
        <v/>
      </c>
      <c r="G60" s="18" t="str">
        <f t="shared" ca="1" si="15"/>
        <v/>
      </c>
      <c r="H60" s="18" t="str">
        <f t="shared" ca="1" si="14"/>
        <v/>
      </c>
      <c r="I60" s="17" t="str">
        <f>_xlfn.XLOOKUP(A60,Students[Full Name],Students[Starting Rank],"")</f>
        <v/>
      </c>
      <c r="J60" s="15" t="str">
        <f t="shared" ca="1" si="16"/>
        <v xml:space="preserve">: </v>
      </c>
      <c r="K60" s="16" t="str">
        <f>_xlfn.XLOOKUP(A60,Students[Full Name],Students[Start Date],"")</f>
        <v/>
      </c>
      <c r="L60" s="18">
        <f t="shared" ca="1" si="17"/>
        <v>-1</v>
      </c>
      <c r="M60" s="18" cm="1">
        <f t="array" aca="1" ref="M60" ca="1">SUMPRODUCT(Inactives[Days Inactive]*(Inactives[Student]=A60))/365</f>
        <v>0</v>
      </c>
      <c r="N60" s="18" t="str" cm="1">
        <f t="array" ref="N60">IF(LEN($A60)&gt;0,SUMPRODUCT(($A60=merged_names)*(_xlfn.TEXTAFTER(N$2, "At ")=merged_belt_colours)*merged_months_at_rank),"")</f>
        <v/>
      </c>
      <c r="O60" s="18" t="str" cm="1">
        <f t="array" ref="O60">IF(LEN($A60)&gt;0,SUMPRODUCT(($A60=merged_names)*(_xlfn.TEXTAFTER(O$2, "At ")=merged_belt_colours)*merged_months_at_rank),"")</f>
        <v/>
      </c>
      <c r="P60" s="18" t="str" cm="1">
        <f t="array" ref="P60">IF(LEN($A60)&gt;0,SUMPRODUCT(($A60=merged_names)*(_xlfn.TEXTAFTER(P$2, "At ")=merged_belt_colours)*merged_months_at_rank),"")</f>
        <v/>
      </c>
      <c r="Q60" s="18" t="str" cm="1">
        <f t="array" ref="Q60">IF(LEN($A60)&gt;0,SUMPRODUCT(($A60=merged_names)*(_xlfn.TEXTAFTER(Q$2, "At ")=merged_belt_colours)*merged_months_at_rank),"")</f>
        <v/>
      </c>
      <c r="R60" s="18" t="str" cm="1">
        <f t="array" ref="R60">IF(LEN($A60)&gt;0,SUMPRODUCT(($A60=merged_names)*(_xlfn.TEXTAFTER(R$2, "At ")=merged_belt_colours)*merged_months_at_rank),"")</f>
        <v/>
      </c>
    </row>
    <row r="61" spans="1:18" x14ac:dyDescent="0.25">
      <c r="A61"/>
      <c r="B61" s="15" t="str" cm="1">
        <f t="array" ref="B61">IFERROR(IF(LEN(A61)&gt;0, IF(SUMPRODUCT((Inactives[Key]=J61)*(Inactives[Currently Inactive]))=1,"Inactive","Active"),""),"Active")</f>
        <v/>
      </c>
      <c r="C61" s="16" t="str" cm="1">
        <f t="array" aca="1" ref="C61" ca="1">IFERROR(_xlfn._xlws.FILTER(Inactives[Inactive On],(Inactives[Key]=J61)*(Inactives[Currently Inactive]),""),"")</f>
        <v/>
      </c>
      <c r="D61" s="16" t="str" cm="1">
        <f t="array" aca="1" ref="D61" ca="1">IFERROR(INDEX(_xlfn.TEXTSPLIT(E61," "),1),"")</f>
        <v/>
      </c>
      <c r="E61" s="15" t="str" cm="1">
        <f t="array" aca="1" ref="E61" ca="1">IFERROR(_xlfn._xlws.FILTER(merged_ranks,(merged_end_dates=DATE(9999,12,31))*(merged_names=A61)),"")</f>
        <v/>
      </c>
      <c r="F61" s="17" t="str">
        <f ca="1">_xlfn.XLOOKUP(J61,Promotions[Promo Key],Promotions[Promo Date],"")</f>
        <v/>
      </c>
      <c r="G61" s="18" t="str">
        <f t="shared" ca="1" si="15"/>
        <v/>
      </c>
      <c r="H61" s="18" t="str">
        <f t="shared" ca="1" si="14"/>
        <v/>
      </c>
      <c r="I61" s="17" t="str">
        <f>_xlfn.XLOOKUP(A61,Students[Full Name],Students[Starting Rank],"")</f>
        <v/>
      </c>
      <c r="J61" s="15" t="str">
        <f t="shared" ca="1" si="16"/>
        <v xml:space="preserve">: </v>
      </c>
      <c r="K61" s="16" t="str">
        <f>_xlfn.XLOOKUP(A61,Students[Full Name],Students[Start Date],"")</f>
        <v/>
      </c>
      <c r="L61" s="18">
        <f t="shared" ca="1" si="17"/>
        <v>-1</v>
      </c>
      <c r="M61" s="18" cm="1">
        <f t="array" aca="1" ref="M61" ca="1">SUMPRODUCT(Inactives[Days Inactive]*(Inactives[Student]=A61))/365</f>
        <v>0</v>
      </c>
      <c r="N61" s="18" t="str" cm="1">
        <f t="array" ref="N61">IF(LEN($A61)&gt;0,SUMPRODUCT(($A61=merged_names)*(_xlfn.TEXTAFTER(N$2, "At ")=merged_belt_colours)*merged_months_at_rank),"")</f>
        <v/>
      </c>
      <c r="O61" s="18" t="str" cm="1">
        <f t="array" ref="O61">IF(LEN($A61)&gt;0,SUMPRODUCT(($A61=merged_names)*(_xlfn.TEXTAFTER(O$2, "At ")=merged_belt_colours)*merged_months_at_rank),"")</f>
        <v/>
      </c>
      <c r="P61" s="18" t="str" cm="1">
        <f t="array" ref="P61">IF(LEN($A61)&gt;0,SUMPRODUCT(($A61=merged_names)*(_xlfn.TEXTAFTER(P$2, "At ")=merged_belt_colours)*merged_months_at_rank),"")</f>
        <v/>
      </c>
      <c r="Q61" s="18" t="str" cm="1">
        <f t="array" ref="Q61">IF(LEN($A61)&gt;0,SUMPRODUCT(($A61=merged_names)*(_xlfn.TEXTAFTER(Q$2, "At ")=merged_belt_colours)*merged_months_at_rank),"")</f>
        <v/>
      </c>
      <c r="R61" s="18" t="str" cm="1">
        <f t="array" ref="R61">IF(LEN($A61)&gt;0,SUMPRODUCT(($A61=merged_names)*(_xlfn.TEXTAFTER(R$2, "At ")=merged_belt_colours)*merged_months_at_rank),"")</f>
        <v/>
      </c>
    </row>
    <row r="62" spans="1:18" x14ac:dyDescent="0.25">
      <c r="A62"/>
      <c r="B62" s="15" t="str" cm="1">
        <f t="array" ref="B62">IFERROR(IF(LEN(A62)&gt;0, IF(SUMPRODUCT((Inactives[Key]=J62)*(Inactives[Currently Inactive]))=1,"Inactive","Active"),""),"Active")</f>
        <v/>
      </c>
      <c r="C62" s="16" t="str" cm="1">
        <f t="array" aca="1" ref="C62" ca="1">IFERROR(_xlfn._xlws.FILTER(Inactives[Inactive On],(Inactives[Key]=J62)*(Inactives[Currently Inactive]),""),"")</f>
        <v/>
      </c>
      <c r="D62" s="16" t="str" cm="1">
        <f t="array" aca="1" ref="D62" ca="1">IFERROR(INDEX(_xlfn.TEXTSPLIT(E62," "),1),"")</f>
        <v/>
      </c>
      <c r="E62" s="15" t="str" cm="1">
        <f t="array" aca="1" ref="E62" ca="1">IFERROR(_xlfn._xlws.FILTER(merged_ranks,(merged_end_dates=DATE(9999,12,31))*(merged_names=A62)),"")</f>
        <v/>
      </c>
      <c r="F62" s="17" t="str">
        <f ca="1">_xlfn.XLOOKUP(J62,Promotions[Promo Key],Promotions[Promo Date],"")</f>
        <v/>
      </c>
      <c r="G62" s="18" t="str">
        <f t="shared" ca="1" si="15"/>
        <v/>
      </c>
      <c r="H62" s="18" t="str">
        <f t="shared" ca="1" si="14"/>
        <v/>
      </c>
      <c r="I62" s="17" t="str">
        <f>_xlfn.XLOOKUP(A62,Students[Full Name],Students[Starting Rank],"")</f>
        <v/>
      </c>
      <c r="J62" s="15" t="str">
        <f t="shared" ca="1" si="16"/>
        <v xml:space="preserve">: </v>
      </c>
      <c r="K62" s="16" t="str">
        <f>_xlfn.XLOOKUP(A62,Students[Full Name],Students[Start Date],"")</f>
        <v/>
      </c>
      <c r="L62" s="18">
        <f t="shared" ca="1" si="17"/>
        <v>-1</v>
      </c>
      <c r="M62" s="18" cm="1">
        <f t="array" aca="1" ref="M62" ca="1">SUMPRODUCT(Inactives[Days Inactive]*(Inactives[Student]=A62))/365</f>
        <v>0</v>
      </c>
      <c r="N62" s="18" t="str" cm="1">
        <f t="array" ref="N62">IF(LEN($A62)&gt;0,SUMPRODUCT(($A62=merged_names)*(_xlfn.TEXTAFTER(N$2, "At ")=merged_belt_colours)*merged_months_at_rank),"")</f>
        <v/>
      </c>
      <c r="O62" s="18" t="str" cm="1">
        <f t="array" ref="O62">IF(LEN($A62)&gt;0,SUMPRODUCT(($A62=merged_names)*(_xlfn.TEXTAFTER(O$2, "At ")=merged_belt_colours)*merged_months_at_rank),"")</f>
        <v/>
      </c>
      <c r="P62" s="18" t="str" cm="1">
        <f t="array" ref="P62">IF(LEN($A62)&gt;0,SUMPRODUCT(($A62=merged_names)*(_xlfn.TEXTAFTER(P$2, "At ")=merged_belt_colours)*merged_months_at_rank),"")</f>
        <v/>
      </c>
      <c r="Q62" s="18" t="str" cm="1">
        <f t="array" ref="Q62">IF(LEN($A62)&gt;0,SUMPRODUCT(($A62=merged_names)*(_xlfn.TEXTAFTER(Q$2, "At ")=merged_belt_colours)*merged_months_at_rank),"")</f>
        <v/>
      </c>
      <c r="R62" s="18" t="str" cm="1">
        <f t="array" ref="R62">IF(LEN($A62)&gt;0,SUMPRODUCT(($A62=merged_names)*(_xlfn.TEXTAFTER(R$2, "At ")=merged_belt_colours)*merged_months_at_rank),"")</f>
        <v/>
      </c>
    </row>
    <row r="63" spans="1:18" x14ac:dyDescent="0.25">
      <c r="A63"/>
      <c r="B63" s="15" t="str" cm="1">
        <f t="array" ref="B63">IFERROR(IF(LEN(A63)&gt;0, IF(SUMPRODUCT((Inactives[Key]=J63)*(Inactives[Currently Inactive]))=1,"Inactive","Active"),""),"Active")</f>
        <v/>
      </c>
      <c r="C63" s="16" t="str" cm="1">
        <f t="array" aca="1" ref="C63" ca="1">IFERROR(_xlfn._xlws.FILTER(Inactives[Inactive On],(Inactives[Key]=J63)*(Inactives[Currently Inactive]),""),"")</f>
        <v/>
      </c>
      <c r="D63" s="16" t="str" cm="1">
        <f t="array" aca="1" ref="D63" ca="1">IFERROR(INDEX(_xlfn.TEXTSPLIT(E63," "),1),"")</f>
        <v/>
      </c>
      <c r="E63" s="15" t="str" cm="1">
        <f t="array" aca="1" ref="E63" ca="1">IFERROR(_xlfn._xlws.FILTER(merged_ranks,(merged_end_dates=DATE(9999,12,31))*(merged_names=A63)),"")</f>
        <v/>
      </c>
      <c r="F63" s="17" t="str">
        <f ca="1">_xlfn.XLOOKUP(J63,Promotions[Promo Key],Promotions[Promo Date],"")</f>
        <v/>
      </c>
      <c r="G63" s="18" t="str">
        <f t="shared" ca="1" si="15"/>
        <v/>
      </c>
      <c r="H63" s="18" t="str">
        <f t="shared" ca="1" si="14"/>
        <v/>
      </c>
      <c r="I63" s="17" t="str">
        <f>_xlfn.XLOOKUP(A63,Students[Full Name],Students[Starting Rank],"")</f>
        <v/>
      </c>
      <c r="J63" s="15" t="str">
        <f t="shared" ca="1" si="16"/>
        <v xml:space="preserve">: </v>
      </c>
      <c r="K63" s="16" t="str">
        <f>_xlfn.XLOOKUP(A63,Students[Full Name],Students[Start Date],"")</f>
        <v/>
      </c>
      <c r="L63" s="18">
        <f t="shared" ca="1" si="17"/>
        <v>-1</v>
      </c>
      <c r="M63" s="18" cm="1">
        <f t="array" aca="1" ref="M63" ca="1">SUMPRODUCT(Inactives[Days Inactive]*(Inactives[Student]=A63))/365</f>
        <v>0</v>
      </c>
      <c r="N63" s="18" t="str" cm="1">
        <f t="array" ref="N63">IF(LEN($A63)&gt;0,SUMPRODUCT(($A63=merged_names)*(_xlfn.TEXTAFTER(N$2, "At ")=merged_belt_colours)*merged_months_at_rank),"")</f>
        <v/>
      </c>
      <c r="O63" s="18" t="str" cm="1">
        <f t="array" ref="O63">IF(LEN($A63)&gt;0,SUMPRODUCT(($A63=merged_names)*(_xlfn.TEXTAFTER(O$2, "At ")=merged_belt_colours)*merged_months_at_rank),"")</f>
        <v/>
      </c>
      <c r="P63" s="18" t="str" cm="1">
        <f t="array" ref="P63">IF(LEN($A63)&gt;0,SUMPRODUCT(($A63=merged_names)*(_xlfn.TEXTAFTER(P$2, "At ")=merged_belt_colours)*merged_months_at_rank),"")</f>
        <v/>
      </c>
      <c r="Q63" s="18" t="str" cm="1">
        <f t="array" ref="Q63">IF(LEN($A63)&gt;0,SUMPRODUCT(($A63=merged_names)*(_xlfn.TEXTAFTER(Q$2, "At ")=merged_belt_colours)*merged_months_at_rank),"")</f>
        <v/>
      </c>
      <c r="R63" s="18" t="str" cm="1">
        <f t="array" ref="R63">IF(LEN($A63)&gt;0,SUMPRODUCT(($A63=merged_names)*(_xlfn.TEXTAFTER(R$2, "At ")=merged_belt_colours)*merged_months_at_rank),"")</f>
        <v/>
      </c>
    </row>
    <row r="64" spans="1:18" x14ac:dyDescent="0.25">
      <c r="A64"/>
      <c r="B64" s="15" t="str" cm="1">
        <f t="array" ref="B64">IFERROR(IF(LEN(A64)&gt;0, IF(SUMPRODUCT((Inactives[Key]=J64)*(Inactives[Currently Inactive]))=1,"Inactive","Active"),""),"Active")</f>
        <v/>
      </c>
      <c r="C64" s="16" t="str" cm="1">
        <f t="array" aca="1" ref="C64" ca="1">IFERROR(_xlfn._xlws.FILTER(Inactives[Inactive On],(Inactives[Key]=J64)*(Inactives[Currently Inactive]),""),"")</f>
        <v/>
      </c>
      <c r="D64" s="16" t="str" cm="1">
        <f t="array" aca="1" ref="D64" ca="1">IFERROR(INDEX(_xlfn.TEXTSPLIT(E64," "),1),"")</f>
        <v/>
      </c>
      <c r="E64" s="15" t="str" cm="1">
        <f t="array" aca="1" ref="E64" ca="1">IFERROR(_xlfn._xlws.FILTER(merged_ranks,(merged_end_dates=DATE(9999,12,31))*(merged_names=A64)),"")</f>
        <v/>
      </c>
      <c r="F64" s="17" t="str">
        <f ca="1">_xlfn.XLOOKUP(J64,Promotions[Promo Key],Promotions[Promo Date],"")</f>
        <v/>
      </c>
      <c r="G64" s="18" t="str">
        <f t="shared" ca="1" si="15"/>
        <v/>
      </c>
      <c r="H64" s="18" t="str">
        <f t="shared" ca="1" si="14"/>
        <v/>
      </c>
      <c r="I64" s="17" t="str">
        <f>_xlfn.XLOOKUP(A64,Students[Full Name],Students[Starting Rank],"")</f>
        <v/>
      </c>
      <c r="J64" s="15" t="str">
        <f t="shared" ca="1" si="16"/>
        <v xml:space="preserve">: </v>
      </c>
      <c r="K64" s="16" t="str">
        <f>_xlfn.XLOOKUP(A64,Students[Full Name],Students[Start Date],"")</f>
        <v/>
      </c>
      <c r="L64" s="18">
        <f t="shared" ca="1" si="17"/>
        <v>-1</v>
      </c>
      <c r="M64" s="18" cm="1">
        <f t="array" aca="1" ref="M64" ca="1">SUMPRODUCT(Inactives[Days Inactive]*(Inactives[Student]=A64))/365</f>
        <v>0</v>
      </c>
      <c r="N64" s="18" t="str" cm="1">
        <f t="array" ref="N64">IF(LEN($A64)&gt;0,SUMPRODUCT(($A64=merged_names)*(_xlfn.TEXTAFTER(N$2, "At ")=merged_belt_colours)*merged_months_at_rank),"")</f>
        <v/>
      </c>
      <c r="O64" s="18" t="str" cm="1">
        <f t="array" ref="O64">IF(LEN($A64)&gt;0,SUMPRODUCT(($A64=merged_names)*(_xlfn.TEXTAFTER(O$2, "At ")=merged_belt_colours)*merged_months_at_rank),"")</f>
        <v/>
      </c>
      <c r="P64" s="18" t="str" cm="1">
        <f t="array" ref="P64">IF(LEN($A64)&gt;0,SUMPRODUCT(($A64=merged_names)*(_xlfn.TEXTAFTER(P$2, "At ")=merged_belt_colours)*merged_months_at_rank),"")</f>
        <v/>
      </c>
      <c r="Q64" s="18" t="str" cm="1">
        <f t="array" ref="Q64">IF(LEN($A64)&gt;0,SUMPRODUCT(($A64=merged_names)*(_xlfn.TEXTAFTER(Q$2, "At ")=merged_belt_colours)*merged_months_at_rank),"")</f>
        <v/>
      </c>
      <c r="R64" s="18" t="str" cm="1">
        <f t="array" ref="R64">IF(LEN($A64)&gt;0,SUMPRODUCT(($A64=merged_names)*(_xlfn.TEXTAFTER(R$2, "At ")=merged_belt_colours)*merged_months_at_rank),"")</f>
        <v/>
      </c>
    </row>
    <row r="65" spans="1:18" x14ac:dyDescent="0.25">
      <c r="A65"/>
      <c r="B65" s="15" t="str" cm="1">
        <f t="array" ref="B65">IFERROR(IF(LEN(A65)&gt;0, IF(SUMPRODUCT((Inactives[Key]=J65)*(Inactives[Currently Inactive]))=1,"Inactive","Active"),""),"Active")</f>
        <v/>
      </c>
      <c r="C65" s="16" t="str" cm="1">
        <f t="array" aca="1" ref="C65" ca="1">IFERROR(_xlfn._xlws.FILTER(Inactives[Inactive On],(Inactives[Key]=J65)*(Inactives[Currently Inactive]),""),"")</f>
        <v/>
      </c>
      <c r="D65" s="16" t="str" cm="1">
        <f t="array" aca="1" ref="D65" ca="1">IFERROR(INDEX(_xlfn.TEXTSPLIT(E65," "),1),"")</f>
        <v/>
      </c>
      <c r="E65" s="15" t="str" cm="1">
        <f t="array" aca="1" ref="E65" ca="1">IFERROR(_xlfn._xlws.FILTER(merged_ranks,(merged_end_dates=DATE(9999,12,31))*(merged_names=A65)),"")</f>
        <v/>
      </c>
      <c r="F65" s="17" t="str">
        <f ca="1">_xlfn.XLOOKUP(J65,Promotions[Promo Key],Promotions[Promo Date],"")</f>
        <v/>
      </c>
      <c r="G65" s="18" t="str">
        <f t="shared" ca="1" si="15"/>
        <v/>
      </c>
      <c r="H65" s="18" t="str">
        <f t="shared" ca="1" si="14"/>
        <v/>
      </c>
      <c r="I65" s="17" t="str">
        <f>_xlfn.XLOOKUP(A65,Students[Full Name],Students[Starting Rank],"")</f>
        <v/>
      </c>
      <c r="J65" s="15" t="str">
        <f t="shared" ca="1" si="16"/>
        <v xml:space="preserve">: </v>
      </c>
      <c r="K65" s="16" t="str">
        <f>_xlfn.XLOOKUP(A65,Students[Full Name],Students[Start Date],"")</f>
        <v/>
      </c>
      <c r="L65" s="18">
        <f t="shared" ca="1" si="17"/>
        <v>-1</v>
      </c>
      <c r="M65" s="18" cm="1">
        <f t="array" aca="1" ref="M65" ca="1">SUMPRODUCT(Inactives[Days Inactive]*(Inactives[Student]=A65))/365</f>
        <v>0</v>
      </c>
      <c r="N65" s="18" t="str" cm="1">
        <f t="array" ref="N65">IF(LEN($A65)&gt;0,SUMPRODUCT(($A65=merged_names)*(_xlfn.TEXTAFTER(N$2, "At ")=merged_belt_colours)*merged_months_at_rank),"")</f>
        <v/>
      </c>
      <c r="O65" s="18" t="str" cm="1">
        <f t="array" ref="O65">IF(LEN($A65)&gt;0,SUMPRODUCT(($A65=merged_names)*(_xlfn.TEXTAFTER(O$2, "At ")=merged_belt_colours)*merged_months_at_rank),"")</f>
        <v/>
      </c>
      <c r="P65" s="18" t="str" cm="1">
        <f t="array" ref="P65">IF(LEN($A65)&gt;0,SUMPRODUCT(($A65=merged_names)*(_xlfn.TEXTAFTER(P$2, "At ")=merged_belt_colours)*merged_months_at_rank),"")</f>
        <v/>
      </c>
      <c r="Q65" s="18" t="str" cm="1">
        <f t="array" ref="Q65">IF(LEN($A65)&gt;0,SUMPRODUCT(($A65=merged_names)*(_xlfn.TEXTAFTER(Q$2, "At ")=merged_belt_colours)*merged_months_at_rank),"")</f>
        <v/>
      </c>
      <c r="R65" s="18" t="str" cm="1">
        <f t="array" ref="R65">IF(LEN($A65)&gt;0,SUMPRODUCT(($A65=merged_names)*(_xlfn.TEXTAFTER(R$2, "At ")=merged_belt_colours)*merged_months_at_rank),"")</f>
        <v/>
      </c>
    </row>
    <row r="66" spans="1:18" x14ac:dyDescent="0.25">
      <c r="A66"/>
      <c r="B66" s="15" t="str" cm="1">
        <f t="array" ref="B66">IFERROR(IF(LEN(A66)&gt;0, IF(SUMPRODUCT((Inactives[Key]=J66)*(Inactives[Currently Inactive]))=1,"Inactive","Active"),""),"Active")</f>
        <v/>
      </c>
      <c r="C66" s="16" t="str" cm="1">
        <f t="array" aca="1" ref="C66" ca="1">IFERROR(_xlfn._xlws.FILTER(Inactives[Inactive On],(Inactives[Key]=J66)*(Inactives[Currently Inactive]),""),"")</f>
        <v/>
      </c>
      <c r="D66" s="16" t="str" cm="1">
        <f t="array" aca="1" ref="D66" ca="1">IFERROR(INDEX(_xlfn.TEXTSPLIT(E66," "),1),"")</f>
        <v/>
      </c>
      <c r="E66" s="15" t="str" cm="1">
        <f t="array" aca="1" ref="E66" ca="1">IFERROR(_xlfn._xlws.FILTER(merged_ranks,(merged_end_dates=DATE(9999,12,31))*(merged_names=A66)),"")</f>
        <v/>
      </c>
      <c r="F66" s="17" t="str">
        <f ca="1">_xlfn.XLOOKUP(J66,Promotions[Promo Key],Promotions[Promo Date],"")</f>
        <v/>
      </c>
      <c r="G66" s="18" t="str">
        <f t="shared" ca="1" si="15"/>
        <v/>
      </c>
      <c r="H66" s="18" t="str">
        <f t="shared" ca="1" si="14"/>
        <v/>
      </c>
      <c r="I66" s="17" t="str">
        <f>_xlfn.XLOOKUP(A66,Students[Full Name],Students[Starting Rank],"")</f>
        <v/>
      </c>
      <c r="J66" s="15" t="str">
        <f t="shared" ca="1" si="16"/>
        <v xml:space="preserve">: </v>
      </c>
      <c r="K66" s="16" t="str">
        <f>_xlfn.XLOOKUP(A66,Students[Full Name],Students[Start Date],"")</f>
        <v/>
      </c>
      <c r="L66" s="18">
        <f t="shared" ca="1" si="17"/>
        <v>-1</v>
      </c>
      <c r="M66" s="18" cm="1">
        <f t="array" aca="1" ref="M66" ca="1">SUMPRODUCT(Inactives[Days Inactive]*(Inactives[Student]=A66))/365</f>
        <v>0</v>
      </c>
      <c r="N66" s="18" t="str" cm="1">
        <f t="array" ref="N66">IF(LEN($A66)&gt;0,SUMPRODUCT(($A66=merged_names)*(_xlfn.TEXTAFTER(N$2, "At ")=merged_belt_colours)*merged_months_at_rank),"")</f>
        <v/>
      </c>
      <c r="O66" s="18" t="str" cm="1">
        <f t="array" ref="O66">IF(LEN($A66)&gt;0,SUMPRODUCT(($A66=merged_names)*(_xlfn.TEXTAFTER(O$2, "At ")=merged_belt_colours)*merged_months_at_rank),"")</f>
        <v/>
      </c>
      <c r="P66" s="18" t="str" cm="1">
        <f t="array" ref="P66">IF(LEN($A66)&gt;0,SUMPRODUCT(($A66=merged_names)*(_xlfn.TEXTAFTER(P$2, "At ")=merged_belt_colours)*merged_months_at_rank),"")</f>
        <v/>
      </c>
      <c r="Q66" s="18" t="str" cm="1">
        <f t="array" ref="Q66">IF(LEN($A66)&gt;0,SUMPRODUCT(($A66=merged_names)*(_xlfn.TEXTAFTER(Q$2, "At ")=merged_belt_colours)*merged_months_at_rank),"")</f>
        <v/>
      </c>
      <c r="R66" s="18" t="str" cm="1">
        <f t="array" ref="R66">IF(LEN($A66)&gt;0,SUMPRODUCT(($A66=merged_names)*(_xlfn.TEXTAFTER(R$2, "At ")=merged_belt_colours)*merged_months_at_rank),"")</f>
        <v/>
      </c>
    </row>
    <row r="67" spans="1:18" x14ac:dyDescent="0.25">
      <c r="A67"/>
      <c r="B67" s="15" t="str" cm="1">
        <f t="array" ref="B67">IFERROR(IF(LEN(A67)&gt;0, IF(SUMPRODUCT((Inactives[Key]=J67)*(Inactives[Currently Inactive]))=1,"Inactive","Active"),""),"Active")</f>
        <v/>
      </c>
      <c r="C67" s="16" t="str" cm="1">
        <f t="array" aca="1" ref="C67" ca="1">IFERROR(_xlfn._xlws.FILTER(Inactives[Inactive On],(Inactives[Key]=J67)*(Inactives[Currently Inactive]),""),"")</f>
        <v/>
      </c>
      <c r="D67" s="16" t="str" cm="1">
        <f t="array" aca="1" ref="D67" ca="1">IFERROR(INDEX(_xlfn.TEXTSPLIT(E67," "),1),"")</f>
        <v/>
      </c>
      <c r="E67" s="15" t="str" cm="1">
        <f t="array" aca="1" ref="E67" ca="1">IFERROR(_xlfn._xlws.FILTER(merged_ranks,(merged_end_dates=DATE(9999,12,31))*(merged_names=A67)),"")</f>
        <v/>
      </c>
      <c r="F67" s="17" t="str">
        <f ca="1">_xlfn.XLOOKUP(J67,Promotions[Promo Key],Promotions[Promo Date],"")</f>
        <v/>
      </c>
      <c r="G67" s="18" t="str">
        <f t="shared" ca="1" si="15"/>
        <v/>
      </c>
      <c r="H67" s="18" t="str">
        <f t="shared" ca="1" si="14"/>
        <v/>
      </c>
      <c r="I67" s="17" t="str">
        <f>_xlfn.XLOOKUP(A67,Students[Full Name],Students[Starting Rank],"")</f>
        <v/>
      </c>
      <c r="J67" s="15" t="str">
        <f t="shared" ca="1" si="16"/>
        <v xml:space="preserve">: </v>
      </c>
      <c r="K67" s="16" t="str">
        <f>_xlfn.XLOOKUP(A67,Students[Full Name],Students[Start Date],"")</f>
        <v/>
      </c>
      <c r="L67" s="18">
        <f t="shared" ca="1" si="17"/>
        <v>-1</v>
      </c>
      <c r="M67" s="18" cm="1">
        <f t="array" aca="1" ref="M67" ca="1">SUMPRODUCT(Inactives[Days Inactive]*(Inactives[Student]=A67))/365</f>
        <v>0</v>
      </c>
      <c r="N67" s="18" t="str" cm="1">
        <f t="array" ref="N67">IF(LEN($A67)&gt;0,SUMPRODUCT(($A67=merged_names)*(_xlfn.TEXTAFTER(N$2, "At ")=merged_belt_colours)*merged_months_at_rank),"")</f>
        <v/>
      </c>
      <c r="O67" s="18" t="str" cm="1">
        <f t="array" ref="O67">IF(LEN($A67)&gt;0,SUMPRODUCT(($A67=merged_names)*(_xlfn.TEXTAFTER(O$2, "At ")=merged_belt_colours)*merged_months_at_rank),"")</f>
        <v/>
      </c>
      <c r="P67" s="18" t="str" cm="1">
        <f t="array" ref="P67">IF(LEN($A67)&gt;0,SUMPRODUCT(($A67=merged_names)*(_xlfn.TEXTAFTER(P$2, "At ")=merged_belt_colours)*merged_months_at_rank),"")</f>
        <v/>
      </c>
      <c r="Q67" s="18" t="str" cm="1">
        <f t="array" ref="Q67">IF(LEN($A67)&gt;0,SUMPRODUCT(($A67=merged_names)*(_xlfn.TEXTAFTER(Q$2, "At ")=merged_belt_colours)*merged_months_at_rank),"")</f>
        <v/>
      </c>
      <c r="R67" s="18" t="str" cm="1">
        <f t="array" ref="R67">IF(LEN($A67)&gt;0,SUMPRODUCT(($A67=merged_names)*(_xlfn.TEXTAFTER(R$2, "At ")=merged_belt_colours)*merged_months_at_rank),"")</f>
        <v/>
      </c>
    </row>
    <row r="68" spans="1:18" x14ac:dyDescent="0.25">
      <c r="A68"/>
      <c r="B68" s="15" t="str" cm="1">
        <f t="array" ref="B68">IFERROR(IF(LEN(A68)&gt;0, IF(SUMPRODUCT((Inactives[Key]=J68)*(Inactives[Currently Inactive]))=1,"Inactive","Active"),""),"Active")</f>
        <v/>
      </c>
      <c r="C68" s="16" t="str" cm="1">
        <f t="array" aca="1" ref="C68" ca="1">IFERROR(_xlfn._xlws.FILTER(Inactives[Inactive On],(Inactives[Key]=J68)*(Inactives[Currently Inactive]),""),"")</f>
        <v/>
      </c>
      <c r="D68" s="16" t="str" cm="1">
        <f t="array" aca="1" ref="D68" ca="1">IFERROR(INDEX(_xlfn.TEXTSPLIT(E68," "),1),"")</f>
        <v/>
      </c>
      <c r="E68" s="15" t="str" cm="1">
        <f t="array" aca="1" ref="E68" ca="1">IFERROR(_xlfn._xlws.FILTER(merged_ranks,(merged_end_dates=DATE(9999,12,31))*(merged_names=A68)),"")</f>
        <v/>
      </c>
      <c r="F68" s="17" t="str">
        <f ca="1">_xlfn.XLOOKUP(J68,Promotions[Promo Key],Promotions[Promo Date],"")</f>
        <v/>
      </c>
      <c r="G68" s="18" t="str">
        <f t="shared" ca="1" si="15"/>
        <v/>
      </c>
      <c r="H68" s="18" t="str">
        <f t="shared" ca="1" si="14"/>
        <v/>
      </c>
      <c r="I68" s="17" t="str">
        <f>_xlfn.XLOOKUP(A68,Students[Full Name],Students[Starting Rank],"")</f>
        <v/>
      </c>
      <c r="J68" s="15" t="str">
        <f t="shared" ca="1" si="16"/>
        <v xml:space="preserve">: </v>
      </c>
      <c r="K68" s="16" t="str">
        <f>_xlfn.XLOOKUP(A68,Students[Full Name],Students[Start Date],"")</f>
        <v/>
      </c>
      <c r="L68" s="18">
        <f t="shared" ca="1" si="17"/>
        <v>-1</v>
      </c>
      <c r="M68" s="18" cm="1">
        <f t="array" aca="1" ref="M68" ca="1">SUMPRODUCT(Inactives[Days Inactive]*(Inactives[Student]=A68))/365</f>
        <v>0</v>
      </c>
      <c r="N68" s="18" t="str" cm="1">
        <f t="array" ref="N68">IF(LEN($A68)&gt;0,SUMPRODUCT(($A68=merged_names)*(_xlfn.TEXTAFTER(N$2, "At ")=merged_belt_colours)*merged_months_at_rank),"")</f>
        <v/>
      </c>
      <c r="O68" s="18" t="str" cm="1">
        <f t="array" ref="O68">IF(LEN($A68)&gt;0,SUMPRODUCT(($A68=merged_names)*(_xlfn.TEXTAFTER(O$2, "At ")=merged_belt_colours)*merged_months_at_rank),"")</f>
        <v/>
      </c>
      <c r="P68" s="18" t="str" cm="1">
        <f t="array" ref="P68">IF(LEN($A68)&gt;0,SUMPRODUCT(($A68=merged_names)*(_xlfn.TEXTAFTER(P$2, "At ")=merged_belt_colours)*merged_months_at_rank),"")</f>
        <v/>
      </c>
      <c r="Q68" s="18" t="str" cm="1">
        <f t="array" ref="Q68">IF(LEN($A68)&gt;0,SUMPRODUCT(($A68=merged_names)*(_xlfn.TEXTAFTER(Q$2, "At ")=merged_belt_colours)*merged_months_at_rank),"")</f>
        <v/>
      </c>
      <c r="R68" s="18" t="str" cm="1">
        <f t="array" ref="R68">IF(LEN($A68)&gt;0,SUMPRODUCT(($A68=merged_names)*(_xlfn.TEXTAFTER(R$2, "At ")=merged_belt_colours)*merged_months_at_rank),"")</f>
        <v/>
      </c>
    </row>
    <row r="69" spans="1:18" x14ac:dyDescent="0.25">
      <c r="A69"/>
      <c r="B69" s="15" t="str" cm="1">
        <f t="array" ref="B69">IFERROR(IF(LEN(A69)&gt;0, IF(SUMPRODUCT((Inactives[Key]=J69)*(Inactives[Currently Inactive]))=1,"Inactive","Active"),""),"Active")</f>
        <v/>
      </c>
      <c r="C69" s="16" t="str" cm="1">
        <f t="array" aca="1" ref="C69" ca="1">IFERROR(_xlfn._xlws.FILTER(Inactives[Inactive On],(Inactives[Key]=J69)*(Inactives[Currently Inactive]),""),"")</f>
        <v/>
      </c>
      <c r="D69" s="16" t="str" cm="1">
        <f t="array" aca="1" ref="D69" ca="1">IFERROR(INDEX(_xlfn.TEXTSPLIT(E69," "),1),"")</f>
        <v/>
      </c>
      <c r="E69" s="15" t="str" cm="1">
        <f t="array" aca="1" ref="E69" ca="1">IFERROR(_xlfn._xlws.FILTER(merged_ranks,(merged_end_dates=DATE(9999,12,31))*(merged_names=A69)),"")</f>
        <v/>
      </c>
      <c r="F69" s="17" t="str">
        <f ca="1">_xlfn.XLOOKUP(J69,Promotions[Promo Key],Promotions[Promo Date],"")</f>
        <v/>
      </c>
      <c r="G69" s="18" t="str">
        <f t="shared" ca="1" si="15"/>
        <v/>
      </c>
      <c r="H69" s="18" t="str">
        <f t="shared" ca="1" si="14"/>
        <v/>
      </c>
      <c r="I69" s="17" t="str">
        <f>_xlfn.XLOOKUP(A69,Students[Full Name],Students[Starting Rank],"")</f>
        <v/>
      </c>
      <c r="J69" s="15" t="str">
        <f t="shared" ca="1" si="16"/>
        <v xml:space="preserve">: </v>
      </c>
      <c r="K69" s="16" t="str">
        <f>_xlfn.XLOOKUP(A69,Students[Full Name],Students[Start Date],"")</f>
        <v/>
      </c>
      <c r="L69" s="18">
        <f t="shared" ca="1" si="17"/>
        <v>-1</v>
      </c>
      <c r="M69" s="18" cm="1">
        <f t="array" aca="1" ref="M69" ca="1">SUMPRODUCT(Inactives[Days Inactive]*(Inactives[Student]=A69))/365</f>
        <v>0</v>
      </c>
      <c r="N69" s="18" t="str" cm="1">
        <f t="array" ref="N69">IF(LEN($A69)&gt;0,SUMPRODUCT(($A69=merged_names)*(_xlfn.TEXTAFTER(N$2, "At ")=merged_belt_colours)*merged_months_at_rank),"")</f>
        <v/>
      </c>
      <c r="O69" s="18" t="str" cm="1">
        <f t="array" ref="O69">IF(LEN($A69)&gt;0,SUMPRODUCT(($A69=merged_names)*(_xlfn.TEXTAFTER(O$2, "At ")=merged_belt_colours)*merged_months_at_rank),"")</f>
        <v/>
      </c>
      <c r="P69" s="18" t="str" cm="1">
        <f t="array" ref="P69">IF(LEN($A69)&gt;0,SUMPRODUCT(($A69=merged_names)*(_xlfn.TEXTAFTER(P$2, "At ")=merged_belt_colours)*merged_months_at_rank),"")</f>
        <v/>
      </c>
      <c r="Q69" s="18" t="str" cm="1">
        <f t="array" ref="Q69">IF(LEN($A69)&gt;0,SUMPRODUCT(($A69=merged_names)*(_xlfn.TEXTAFTER(Q$2, "At ")=merged_belt_colours)*merged_months_at_rank),"")</f>
        <v/>
      </c>
      <c r="R69" s="18" t="str" cm="1">
        <f t="array" ref="R69">IF(LEN($A69)&gt;0,SUMPRODUCT(($A69=merged_names)*(_xlfn.TEXTAFTER(R$2, "At ")=merged_belt_colours)*merged_months_at_rank),"")</f>
        <v/>
      </c>
    </row>
    <row r="70" spans="1:18" x14ac:dyDescent="0.25">
      <c r="A70"/>
      <c r="B70" s="15" t="str" cm="1">
        <f t="array" ref="B70">IFERROR(IF(LEN(A70)&gt;0, IF(SUMPRODUCT((Inactives[Key]=J70)*(Inactives[Currently Inactive]))=1,"Inactive","Active"),""),"Active")</f>
        <v/>
      </c>
      <c r="C70" s="16" t="str" cm="1">
        <f t="array" aca="1" ref="C70" ca="1">IFERROR(_xlfn._xlws.FILTER(Inactives[Inactive On],(Inactives[Key]=J70)*(Inactives[Currently Inactive]),""),"")</f>
        <v/>
      </c>
      <c r="D70" s="16" t="str" cm="1">
        <f t="array" aca="1" ref="D70" ca="1">IFERROR(INDEX(_xlfn.TEXTSPLIT(E70," "),1),"")</f>
        <v/>
      </c>
      <c r="E70" s="15" t="str" cm="1">
        <f t="array" aca="1" ref="E70" ca="1">IFERROR(_xlfn._xlws.FILTER(merged_ranks,(merged_end_dates=DATE(9999,12,31))*(merged_names=A70)),"")</f>
        <v/>
      </c>
      <c r="F70" s="17" t="str">
        <f ca="1">_xlfn.XLOOKUP(J70,Promotions[Promo Key],Promotions[Promo Date],"")</f>
        <v/>
      </c>
      <c r="G70" s="18" t="str">
        <f t="shared" ca="1" si="15"/>
        <v/>
      </c>
      <c r="H70" s="18" t="str">
        <f t="shared" ca="1" si="14"/>
        <v/>
      </c>
      <c r="I70" s="17" t="str">
        <f>_xlfn.XLOOKUP(A70,Students[Full Name],Students[Starting Rank],"")</f>
        <v/>
      </c>
      <c r="J70" s="15" t="str">
        <f t="shared" ca="1" si="16"/>
        <v xml:space="preserve">: </v>
      </c>
      <c r="K70" s="16" t="str">
        <f>_xlfn.XLOOKUP(A70,Students[Full Name],Students[Start Date],"")</f>
        <v/>
      </c>
      <c r="L70" s="18">
        <f t="shared" ca="1" si="17"/>
        <v>-1</v>
      </c>
      <c r="M70" s="18" cm="1">
        <f t="array" aca="1" ref="M70" ca="1">SUMPRODUCT(Inactives[Days Inactive]*(Inactives[Student]=A70))/365</f>
        <v>0</v>
      </c>
      <c r="N70" s="18" t="str" cm="1">
        <f t="array" ref="N70">IF(LEN($A70)&gt;0,SUMPRODUCT(($A70=merged_names)*(_xlfn.TEXTAFTER(N$2, "At ")=merged_belt_colours)*merged_months_at_rank),"")</f>
        <v/>
      </c>
      <c r="O70" s="18" t="str" cm="1">
        <f t="array" ref="O70">IF(LEN($A70)&gt;0,SUMPRODUCT(($A70=merged_names)*(_xlfn.TEXTAFTER(O$2, "At ")=merged_belt_colours)*merged_months_at_rank),"")</f>
        <v/>
      </c>
      <c r="P70" s="18" t="str" cm="1">
        <f t="array" ref="P70">IF(LEN($A70)&gt;0,SUMPRODUCT(($A70=merged_names)*(_xlfn.TEXTAFTER(P$2, "At ")=merged_belt_colours)*merged_months_at_rank),"")</f>
        <v/>
      </c>
      <c r="Q70" s="18" t="str" cm="1">
        <f t="array" ref="Q70">IF(LEN($A70)&gt;0,SUMPRODUCT(($A70=merged_names)*(_xlfn.TEXTAFTER(Q$2, "At ")=merged_belt_colours)*merged_months_at_rank),"")</f>
        <v/>
      </c>
      <c r="R70" s="18" t="str" cm="1">
        <f t="array" ref="R70">IF(LEN($A70)&gt;0,SUMPRODUCT(($A70=merged_names)*(_xlfn.TEXTAFTER(R$2, "At ")=merged_belt_colours)*merged_months_at_rank),"")</f>
        <v/>
      </c>
    </row>
    <row r="71" spans="1:18" x14ac:dyDescent="0.25">
      <c r="A71"/>
      <c r="B71" s="15" t="str" cm="1">
        <f t="array" ref="B71">IFERROR(IF(LEN(A71)&gt;0, IF(SUMPRODUCT((Inactives[Key]=J71)*(Inactives[Currently Inactive]))=1,"Inactive","Active"),""),"Active")</f>
        <v/>
      </c>
      <c r="C71" s="16" t="str" cm="1">
        <f t="array" aca="1" ref="C71" ca="1">IFERROR(_xlfn._xlws.FILTER(Inactives[Inactive On],(Inactives[Key]=J71)*(Inactives[Currently Inactive]),""),"")</f>
        <v/>
      </c>
      <c r="D71" s="16" t="str" cm="1">
        <f t="array" aca="1" ref="D71" ca="1">IFERROR(INDEX(_xlfn.TEXTSPLIT(E71," "),1),"")</f>
        <v/>
      </c>
      <c r="E71" s="15" t="str" cm="1">
        <f t="array" aca="1" ref="E71" ca="1">IFERROR(_xlfn._xlws.FILTER(merged_ranks,(merged_end_dates=DATE(9999,12,31))*(merged_names=A71)),"")</f>
        <v/>
      </c>
      <c r="F71" s="17" t="str">
        <f ca="1">_xlfn.XLOOKUP(J71,Promotions[Promo Key],Promotions[Promo Date],"")</f>
        <v/>
      </c>
      <c r="G71" s="18" t="str">
        <f t="shared" ca="1" si="15"/>
        <v/>
      </c>
      <c r="H71" s="18" t="str">
        <f t="shared" ca="1" si="14"/>
        <v/>
      </c>
      <c r="I71" s="17" t="str">
        <f>_xlfn.XLOOKUP(A71,Students[Full Name],Students[Starting Rank],"")</f>
        <v/>
      </c>
      <c r="J71" s="15" t="str">
        <f t="shared" ca="1" si="16"/>
        <v xml:space="preserve">: </v>
      </c>
      <c r="K71" s="16" t="str">
        <f>_xlfn.XLOOKUP(A71,Students[Full Name],Students[Start Date],"")</f>
        <v/>
      </c>
      <c r="L71" s="18">
        <f t="shared" ca="1" si="17"/>
        <v>-1</v>
      </c>
      <c r="M71" s="18" cm="1">
        <f t="array" aca="1" ref="M71" ca="1">SUMPRODUCT(Inactives[Days Inactive]*(Inactives[Student]=A71))/365</f>
        <v>0</v>
      </c>
      <c r="N71" s="18" t="str" cm="1">
        <f t="array" ref="N71">IF(LEN($A71)&gt;0,SUMPRODUCT(($A71=merged_names)*(_xlfn.TEXTAFTER(N$2, "At ")=merged_belt_colours)*merged_months_at_rank),"")</f>
        <v/>
      </c>
      <c r="O71" s="18" t="str" cm="1">
        <f t="array" ref="O71">IF(LEN($A71)&gt;0,SUMPRODUCT(($A71=merged_names)*(_xlfn.TEXTAFTER(O$2, "At ")=merged_belt_colours)*merged_months_at_rank),"")</f>
        <v/>
      </c>
      <c r="P71" s="18" t="str" cm="1">
        <f t="array" ref="P71">IF(LEN($A71)&gt;0,SUMPRODUCT(($A71=merged_names)*(_xlfn.TEXTAFTER(P$2, "At ")=merged_belt_colours)*merged_months_at_rank),"")</f>
        <v/>
      </c>
      <c r="Q71" s="18" t="str" cm="1">
        <f t="array" ref="Q71">IF(LEN($A71)&gt;0,SUMPRODUCT(($A71=merged_names)*(_xlfn.TEXTAFTER(Q$2, "At ")=merged_belt_colours)*merged_months_at_rank),"")</f>
        <v/>
      </c>
      <c r="R71" s="18" t="str" cm="1">
        <f t="array" ref="R71">IF(LEN($A71)&gt;0,SUMPRODUCT(($A71=merged_names)*(_xlfn.TEXTAFTER(R$2, "At ")=merged_belt_colours)*merged_months_at_rank),"")</f>
        <v/>
      </c>
    </row>
    <row r="72" spans="1:18" x14ac:dyDescent="0.25">
      <c r="A72"/>
      <c r="B72" s="15" t="str" cm="1">
        <f t="array" ref="B72">IFERROR(IF(LEN(A72)&gt;0, IF(SUMPRODUCT((Inactives[Key]=J72)*(Inactives[Currently Inactive]))=1,"Inactive","Active"),""),"Active")</f>
        <v/>
      </c>
      <c r="C72" s="16" t="str" cm="1">
        <f t="array" aca="1" ref="C72" ca="1">IFERROR(_xlfn._xlws.FILTER(Inactives[Inactive On],(Inactives[Key]=J72)*(Inactives[Currently Inactive]),""),"")</f>
        <v/>
      </c>
      <c r="D72" s="16" t="str" cm="1">
        <f t="array" aca="1" ref="D72" ca="1">IFERROR(INDEX(_xlfn.TEXTSPLIT(E72," "),1),"")</f>
        <v/>
      </c>
      <c r="E72" s="15" t="str" cm="1">
        <f t="array" aca="1" ref="E72" ca="1">IFERROR(_xlfn._xlws.FILTER(merged_ranks,(merged_end_dates=DATE(9999,12,31))*(merged_names=A72)),"")</f>
        <v/>
      </c>
      <c r="F72" s="17" t="str">
        <f ca="1">_xlfn.XLOOKUP(J72,Promotions[Promo Key],Promotions[Promo Date],"")</f>
        <v/>
      </c>
      <c r="G72" s="18" t="str">
        <f t="shared" ca="1" si="15"/>
        <v/>
      </c>
      <c r="H72" s="18" t="str">
        <f t="shared" ca="1" si="14"/>
        <v/>
      </c>
      <c r="I72" s="17" t="str">
        <f>_xlfn.XLOOKUP(A72,Students[Full Name],Students[Starting Rank],"")</f>
        <v/>
      </c>
      <c r="J72" s="15" t="str">
        <f t="shared" ca="1" si="16"/>
        <v xml:space="preserve">: </v>
      </c>
      <c r="K72" s="16" t="str">
        <f>_xlfn.XLOOKUP(A72,Students[Full Name],Students[Start Date],"")</f>
        <v/>
      </c>
      <c r="L72" s="18">
        <f t="shared" ca="1" si="17"/>
        <v>-1</v>
      </c>
      <c r="M72" s="18" cm="1">
        <f t="array" aca="1" ref="M72" ca="1">SUMPRODUCT(Inactives[Days Inactive]*(Inactives[Student]=A72))/365</f>
        <v>0</v>
      </c>
      <c r="N72" s="18" t="str" cm="1">
        <f t="array" ref="N72">IF(LEN($A72)&gt;0,SUMPRODUCT(($A72=merged_names)*(_xlfn.TEXTAFTER(N$2, "At ")=merged_belt_colours)*merged_months_at_rank),"")</f>
        <v/>
      </c>
      <c r="O72" s="18" t="str" cm="1">
        <f t="array" ref="O72">IF(LEN($A72)&gt;0,SUMPRODUCT(($A72=merged_names)*(_xlfn.TEXTAFTER(O$2, "At ")=merged_belt_colours)*merged_months_at_rank),"")</f>
        <v/>
      </c>
      <c r="P72" s="18" t="str" cm="1">
        <f t="array" ref="P72">IF(LEN($A72)&gt;0,SUMPRODUCT(($A72=merged_names)*(_xlfn.TEXTAFTER(P$2, "At ")=merged_belt_colours)*merged_months_at_rank),"")</f>
        <v/>
      </c>
      <c r="Q72" s="18" t="str" cm="1">
        <f t="array" ref="Q72">IF(LEN($A72)&gt;0,SUMPRODUCT(($A72=merged_names)*(_xlfn.TEXTAFTER(Q$2, "At ")=merged_belt_colours)*merged_months_at_rank),"")</f>
        <v/>
      </c>
      <c r="R72" s="18" t="str" cm="1">
        <f t="array" ref="R72">IF(LEN($A72)&gt;0,SUMPRODUCT(($A72=merged_names)*(_xlfn.TEXTAFTER(R$2, "At ")=merged_belt_colours)*merged_months_at_rank),"")</f>
        <v/>
      </c>
    </row>
    <row r="73" spans="1:18" x14ac:dyDescent="0.25">
      <c r="A73"/>
      <c r="B73" s="15" t="str" cm="1">
        <f t="array" ref="B73">IFERROR(IF(LEN(A73)&gt;0, IF(SUMPRODUCT((Inactives[Key]=J73)*(Inactives[Currently Inactive]))=1,"Inactive","Active"),""),"Active")</f>
        <v/>
      </c>
      <c r="C73" s="16" t="str" cm="1">
        <f t="array" aca="1" ref="C73" ca="1">IFERROR(_xlfn._xlws.FILTER(Inactives[Inactive On],(Inactives[Key]=J73)*(Inactives[Currently Inactive]),""),"")</f>
        <v/>
      </c>
      <c r="D73" s="16" t="str" cm="1">
        <f t="array" aca="1" ref="D73" ca="1">IFERROR(INDEX(_xlfn.TEXTSPLIT(E73," "),1),"")</f>
        <v/>
      </c>
      <c r="E73" s="15" t="str" cm="1">
        <f t="array" aca="1" ref="E73" ca="1">IFERROR(_xlfn._xlws.FILTER(merged_ranks,(merged_end_dates=DATE(9999,12,31))*(merged_names=A73)),"")</f>
        <v/>
      </c>
      <c r="F73" s="17" t="str">
        <f ca="1">_xlfn.XLOOKUP(J73,Promotions[Promo Key],Promotions[Promo Date],"")</f>
        <v/>
      </c>
      <c r="G73" s="18" t="str">
        <f t="shared" ca="1" si="15"/>
        <v/>
      </c>
      <c r="H73" s="18" t="str">
        <f t="shared" ca="1" si="14"/>
        <v/>
      </c>
      <c r="I73" s="17" t="str">
        <f>_xlfn.XLOOKUP(A73,Students[Full Name],Students[Starting Rank],"")</f>
        <v/>
      </c>
      <c r="J73" s="15" t="str">
        <f t="shared" ca="1" si="16"/>
        <v xml:space="preserve">: </v>
      </c>
      <c r="K73" s="16" t="str">
        <f>_xlfn.XLOOKUP(A73,Students[Full Name],Students[Start Date],"")</f>
        <v/>
      </c>
      <c r="L73" s="18">
        <f t="shared" ca="1" si="17"/>
        <v>-1</v>
      </c>
      <c r="M73" s="18" cm="1">
        <f t="array" aca="1" ref="M73" ca="1">SUMPRODUCT(Inactives[Days Inactive]*(Inactives[Student]=A73))/365</f>
        <v>0</v>
      </c>
      <c r="N73" s="18" t="str" cm="1">
        <f t="array" ref="N73">IF(LEN($A73)&gt;0,SUMPRODUCT(($A73=merged_names)*(_xlfn.TEXTAFTER(N$2, "At ")=merged_belt_colours)*merged_months_at_rank),"")</f>
        <v/>
      </c>
      <c r="O73" s="18" t="str" cm="1">
        <f t="array" ref="O73">IF(LEN($A73)&gt;0,SUMPRODUCT(($A73=merged_names)*(_xlfn.TEXTAFTER(O$2, "At ")=merged_belt_colours)*merged_months_at_rank),"")</f>
        <v/>
      </c>
      <c r="P73" s="18" t="str" cm="1">
        <f t="array" ref="P73">IF(LEN($A73)&gt;0,SUMPRODUCT(($A73=merged_names)*(_xlfn.TEXTAFTER(P$2, "At ")=merged_belt_colours)*merged_months_at_rank),"")</f>
        <v/>
      </c>
      <c r="Q73" s="18" t="str" cm="1">
        <f t="array" ref="Q73">IF(LEN($A73)&gt;0,SUMPRODUCT(($A73=merged_names)*(_xlfn.TEXTAFTER(Q$2, "At ")=merged_belt_colours)*merged_months_at_rank),"")</f>
        <v/>
      </c>
      <c r="R73" s="18" t="str" cm="1">
        <f t="array" ref="R73">IF(LEN($A73)&gt;0,SUMPRODUCT(($A73=merged_names)*(_xlfn.TEXTAFTER(R$2, "At ")=merged_belt_colours)*merged_months_at_rank),"")</f>
        <v/>
      </c>
    </row>
    <row r="74" spans="1:18" x14ac:dyDescent="0.25">
      <c r="A74"/>
      <c r="B74" s="15" t="str" cm="1">
        <f t="array" ref="B74">IFERROR(IF(LEN(A74)&gt;0, IF(SUMPRODUCT((Inactives[Key]=J74)*(Inactives[Currently Inactive]))=1,"Inactive","Active"),""),"Active")</f>
        <v/>
      </c>
      <c r="C74" s="16" t="str" cm="1">
        <f t="array" aca="1" ref="C74" ca="1">IFERROR(_xlfn._xlws.FILTER(Inactives[Inactive On],(Inactives[Key]=J74)*(Inactives[Currently Inactive]),""),"")</f>
        <v/>
      </c>
      <c r="D74" s="16" t="str" cm="1">
        <f t="array" aca="1" ref="D74" ca="1">IFERROR(INDEX(_xlfn.TEXTSPLIT(E74," "),1),"")</f>
        <v/>
      </c>
      <c r="E74" s="15" t="str" cm="1">
        <f t="array" aca="1" ref="E74" ca="1">IFERROR(_xlfn._xlws.FILTER(merged_ranks,(merged_end_dates=DATE(9999,12,31))*(merged_names=A74)),"")</f>
        <v/>
      </c>
      <c r="F74" s="17" t="str">
        <f ca="1">_xlfn.XLOOKUP(J74,Promotions[Promo Key],Promotions[Promo Date],"")</f>
        <v/>
      </c>
      <c r="G74" s="18" t="str">
        <f t="shared" ca="1" si="15"/>
        <v/>
      </c>
      <c r="H74" s="18" t="str">
        <f t="shared" ca="1" si="14"/>
        <v/>
      </c>
      <c r="I74" s="17" t="str">
        <f>_xlfn.XLOOKUP(A74,Students[Full Name],Students[Starting Rank],"")</f>
        <v/>
      </c>
      <c r="J74" s="15" t="str">
        <f t="shared" ca="1" si="16"/>
        <v xml:space="preserve">: </v>
      </c>
      <c r="K74" s="16" t="str">
        <f>_xlfn.XLOOKUP(A74,Students[Full Name],Students[Start Date],"")</f>
        <v/>
      </c>
      <c r="L74" s="18">
        <f t="shared" ca="1" si="17"/>
        <v>-1</v>
      </c>
      <c r="M74" s="18" cm="1">
        <f t="array" aca="1" ref="M74" ca="1">SUMPRODUCT(Inactives[Days Inactive]*(Inactives[Student]=A74))/365</f>
        <v>0</v>
      </c>
      <c r="N74" s="18" t="str" cm="1">
        <f t="array" ref="N74">IF(LEN($A74)&gt;0,SUMPRODUCT(($A74=merged_names)*(_xlfn.TEXTAFTER(N$2, "At ")=merged_belt_colours)*merged_months_at_rank),"")</f>
        <v/>
      </c>
      <c r="O74" s="18" t="str" cm="1">
        <f t="array" ref="O74">IF(LEN($A74)&gt;0,SUMPRODUCT(($A74=merged_names)*(_xlfn.TEXTAFTER(O$2, "At ")=merged_belt_colours)*merged_months_at_rank),"")</f>
        <v/>
      </c>
      <c r="P74" s="18" t="str" cm="1">
        <f t="array" ref="P74">IF(LEN($A74)&gt;0,SUMPRODUCT(($A74=merged_names)*(_xlfn.TEXTAFTER(P$2, "At ")=merged_belt_colours)*merged_months_at_rank),"")</f>
        <v/>
      </c>
      <c r="Q74" s="18" t="str" cm="1">
        <f t="array" ref="Q74">IF(LEN($A74)&gt;0,SUMPRODUCT(($A74=merged_names)*(_xlfn.TEXTAFTER(Q$2, "At ")=merged_belt_colours)*merged_months_at_rank),"")</f>
        <v/>
      </c>
      <c r="R74" s="18" t="str" cm="1">
        <f t="array" ref="R74">IF(LEN($A74)&gt;0,SUMPRODUCT(($A74=merged_names)*(_xlfn.TEXTAFTER(R$2, "At ")=merged_belt_colours)*merged_months_at_rank),"")</f>
        <v/>
      </c>
    </row>
    <row r="75" spans="1:18" x14ac:dyDescent="0.25">
      <c r="A75"/>
      <c r="B75" s="15" t="str" cm="1">
        <f t="array" ref="B75">IFERROR(IF(LEN(A75)&gt;0, IF(SUMPRODUCT((Inactives[Key]=J75)*(Inactives[Currently Inactive]))=1,"Inactive","Active"),""),"Active")</f>
        <v/>
      </c>
      <c r="C75" s="16" t="str" cm="1">
        <f t="array" aca="1" ref="C75" ca="1">IFERROR(_xlfn._xlws.FILTER(Inactives[Inactive On],(Inactives[Key]=J75)*(Inactives[Currently Inactive]),""),"")</f>
        <v/>
      </c>
      <c r="D75" s="16" t="str" cm="1">
        <f t="array" aca="1" ref="D75" ca="1">IFERROR(INDEX(_xlfn.TEXTSPLIT(E75," "),1),"")</f>
        <v/>
      </c>
      <c r="E75" s="15" t="str" cm="1">
        <f t="array" aca="1" ref="E75" ca="1">IFERROR(_xlfn._xlws.FILTER(merged_ranks,(merged_end_dates=DATE(9999,12,31))*(merged_names=A75)),"")</f>
        <v/>
      </c>
      <c r="F75" s="17" t="str">
        <f ca="1">_xlfn.XLOOKUP(J75,Promotions[Promo Key],Promotions[Promo Date],"")</f>
        <v/>
      </c>
      <c r="G75" s="18" t="str">
        <f t="shared" ca="1" si="15"/>
        <v/>
      </c>
      <c r="H75" s="18" t="str">
        <f t="shared" ca="1" si="14"/>
        <v/>
      </c>
      <c r="I75" s="17" t="str">
        <f>_xlfn.XLOOKUP(A75,Students[Full Name],Students[Starting Rank],"")</f>
        <v/>
      </c>
      <c r="J75" s="15" t="str">
        <f t="shared" ca="1" si="16"/>
        <v xml:space="preserve">: </v>
      </c>
      <c r="K75" s="16" t="str">
        <f>_xlfn.XLOOKUP(A75,Students[Full Name],Students[Start Date],"")</f>
        <v/>
      </c>
      <c r="L75" s="18">
        <f t="shared" ca="1" si="17"/>
        <v>-1</v>
      </c>
      <c r="M75" s="18" cm="1">
        <f t="array" aca="1" ref="M75" ca="1">SUMPRODUCT(Inactives[Days Inactive]*(Inactives[Student]=A75))/365</f>
        <v>0</v>
      </c>
      <c r="N75" s="18" t="str" cm="1">
        <f t="array" ref="N75">IF(LEN($A75)&gt;0,SUMPRODUCT(($A75=merged_names)*(_xlfn.TEXTAFTER(N$2, "At ")=merged_belt_colours)*merged_months_at_rank),"")</f>
        <v/>
      </c>
      <c r="O75" s="18" t="str" cm="1">
        <f t="array" ref="O75">IF(LEN($A75)&gt;0,SUMPRODUCT(($A75=merged_names)*(_xlfn.TEXTAFTER(O$2, "At ")=merged_belt_colours)*merged_months_at_rank),"")</f>
        <v/>
      </c>
      <c r="P75" s="18" t="str" cm="1">
        <f t="array" ref="P75">IF(LEN($A75)&gt;0,SUMPRODUCT(($A75=merged_names)*(_xlfn.TEXTAFTER(P$2, "At ")=merged_belt_colours)*merged_months_at_rank),"")</f>
        <v/>
      </c>
      <c r="Q75" s="18" t="str" cm="1">
        <f t="array" ref="Q75">IF(LEN($A75)&gt;0,SUMPRODUCT(($A75=merged_names)*(_xlfn.TEXTAFTER(Q$2, "At ")=merged_belt_colours)*merged_months_at_rank),"")</f>
        <v/>
      </c>
      <c r="R75" s="18" t="str" cm="1">
        <f t="array" ref="R75">IF(LEN($A75)&gt;0,SUMPRODUCT(($A75=merged_names)*(_xlfn.TEXTAFTER(R$2, "At ")=merged_belt_colours)*merged_months_at_rank),"")</f>
        <v/>
      </c>
    </row>
    <row r="76" spans="1:18" x14ac:dyDescent="0.25">
      <c r="A76"/>
      <c r="B76" s="15" t="str" cm="1">
        <f t="array" ref="B76">IFERROR(IF(LEN(A76)&gt;0, IF(SUMPRODUCT((Inactives[Key]=J76)*(Inactives[Currently Inactive]))=1,"Inactive","Active"),""),"Active")</f>
        <v/>
      </c>
      <c r="C76" s="16" t="str" cm="1">
        <f t="array" aca="1" ref="C76" ca="1">IFERROR(_xlfn._xlws.FILTER(Inactives[Inactive On],(Inactives[Key]=J76)*(Inactives[Currently Inactive]),""),"")</f>
        <v/>
      </c>
      <c r="D76" s="16" t="str" cm="1">
        <f t="array" aca="1" ref="D76" ca="1">IFERROR(INDEX(_xlfn.TEXTSPLIT(E76," "),1),"")</f>
        <v/>
      </c>
      <c r="E76" s="15" t="str" cm="1">
        <f t="array" aca="1" ref="E76" ca="1">IFERROR(_xlfn._xlws.FILTER(merged_ranks,(merged_end_dates=DATE(9999,12,31))*(merged_names=A76)),"")</f>
        <v/>
      </c>
      <c r="F76" s="17" t="str">
        <f ca="1">_xlfn.XLOOKUP(J76,Promotions[Promo Key],Promotions[Promo Date],"")</f>
        <v/>
      </c>
      <c r="G76" s="18" t="str">
        <f t="shared" ca="1" si="15"/>
        <v/>
      </c>
      <c r="H76" s="18" t="str">
        <f t="shared" ca="1" si="14"/>
        <v/>
      </c>
      <c r="I76" s="17" t="str">
        <f>_xlfn.XLOOKUP(A76,Students[Full Name],Students[Starting Rank],"")</f>
        <v/>
      </c>
      <c r="J76" s="15" t="str">
        <f t="shared" ca="1" si="16"/>
        <v xml:space="preserve">: </v>
      </c>
      <c r="K76" s="16" t="str">
        <f>_xlfn.XLOOKUP(A76,Students[Full Name],Students[Start Date],"")</f>
        <v/>
      </c>
      <c r="L76" s="18">
        <f t="shared" ca="1" si="17"/>
        <v>-1</v>
      </c>
      <c r="M76" s="18" cm="1">
        <f t="array" aca="1" ref="M76" ca="1">SUMPRODUCT(Inactives[Days Inactive]*(Inactives[Student]=A76))/365</f>
        <v>0</v>
      </c>
      <c r="N76" s="18" t="str" cm="1">
        <f t="array" ref="N76">IF(LEN($A76)&gt;0,SUMPRODUCT(($A76=merged_names)*(_xlfn.TEXTAFTER(N$2, "At ")=merged_belt_colours)*merged_months_at_rank),"")</f>
        <v/>
      </c>
      <c r="O76" s="18" t="str" cm="1">
        <f t="array" ref="O76">IF(LEN($A76)&gt;0,SUMPRODUCT(($A76=merged_names)*(_xlfn.TEXTAFTER(O$2, "At ")=merged_belt_colours)*merged_months_at_rank),"")</f>
        <v/>
      </c>
      <c r="P76" s="18" t="str" cm="1">
        <f t="array" ref="P76">IF(LEN($A76)&gt;0,SUMPRODUCT(($A76=merged_names)*(_xlfn.TEXTAFTER(P$2, "At ")=merged_belt_colours)*merged_months_at_rank),"")</f>
        <v/>
      </c>
      <c r="Q76" s="18" t="str" cm="1">
        <f t="array" ref="Q76">IF(LEN($A76)&gt;0,SUMPRODUCT(($A76=merged_names)*(_xlfn.TEXTAFTER(Q$2, "At ")=merged_belt_colours)*merged_months_at_rank),"")</f>
        <v/>
      </c>
      <c r="R76" s="18" t="str" cm="1">
        <f t="array" ref="R76">IF(LEN($A76)&gt;0,SUMPRODUCT(($A76=merged_names)*(_xlfn.TEXTAFTER(R$2, "At ")=merged_belt_colours)*merged_months_at_rank),"")</f>
        <v/>
      </c>
    </row>
    <row r="77" spans="1:18" x14ac:dyDescent="0.25">
      <c r="A77"/>
      <c r="B77" s="15" t="str" cm="1">
        <f t="array" ref="B77">IFERROR(IF(LEN(A77)&gt;0, IF(SUMPRODUCT((Inactives[Key]=J77)*(Inactives[Currently Inactive]))=1,"Inactive","Active"),""),"Active")</f>
        <v/>
      </c>
      <c r="C77" s="16" t="str" cm="1">
        <f t="array" aca="1" ref="C77" ca="1">IFERROR(_xlfn._xlws.FILTER(Inactives[Inactive On],(Inactives[Key]=J77)*(Inactives[Currently Inactive]),""),"")</f>
        <v/>
      </c>
      <c r="D77" s="16" t="str" cm="1">
        <f t="array" aca="1" ref="D77" ca="1">IFERROR(INDEX(_xlfn.TEXTSPLIT(E77," "),1),"")</f>
        <v/>
      </c>
      <c r="E77" s="15" t="str" cm="1">
        <f t="array" aca="1" ref="E77" ca="1">IFERROR(_xlfn._xlws.FILTER(merged_ranks,(merged_end_dates=DATE(9999,12,31))*(merged_names=A77)),"")</f>
        <v/>
      </c>
      <c r="F77" s="17" t="str">
        <f ca="1">_xlfn.XLOOKUP(J77,Promotions[Promo Key],Promotions[Promo Date],"")</f>
        <v/>
      </c>
      <c r="G77" s="18" t="str">
        <f t="shared" ca="1" si="15"/>
        <v/>
      </c>
      <c r="H77" s="18" t="str">
        <f t="shared" ca="1" si="14"/>
        <v/>
      </c>
      <c r="I77" s="17" t="str">
        <f>_xlfn.XLOOKUP(A77,Students[Full Name],Students[Starting Rank],"")</f>
        <v/>
      </c>
      <c r="J77" s="15" t="str">
        <f t="shared" ca="1" si="16"/>
        <v xml:space="preserve">: </v>
      </c>
      <c r="K77" s="16" t="str">
        <f>_xlfn.XLOOKUP(A77,Students[Full Name],Students[Start Date],"")</f>
        <v/>
      </c>
      <c r="L77" s="18">
        <f t="shared" ca="1" si="17"/>
        <v>-1</v>
      </c>
      <c r="M77" s="18" cm="1">
        <f t="array" aca="1" ref="M77" ca="1">SUMPRODUCT(Inactives[Days Inactive]*(Inactives[Student]=A77))/365</f>
        <v>0</v>
      </c>
      <c r="N77" s="18" t="str" cm="1">
        <f t="array" ref="N77">IF(LEN($A77)&gt;0,SUMPRODUCT(($A77=merged_names)*(_xlfn.TEXTAFTER(N$2, "At ")=merged_belt_colours)*merged_months_at_rank),"")</f>
        <v/>
      </c>
      <c r="O77" s="18" t="str" cm="1">
        <f t="array" ref="O77">IF(LEN($A77)&gt;0,SUMPRODUCT(($A77=merged_names)*(_xlfn.TEXTAFTER(O$2, "At ")=merged_belt_colours)*merged_months_at_rank),"")</f>
        <v/>
      </c>
      <c r="P77" s="18" t="str" cm="1">
        <f t="array" ref="P77">IF(LEN($A77)&gt;0,SUMPRODUCT(($A77=merged_names)*(_xlfn.TEXTAFTER(P$2, "At ")=merged_belt_colours)*merged_months_at_rank),"")</f>
        <v/>
      </c>
      <c r="Q77" s="18" t="str" cm="1">
        <f t="array" ref="Q77">IF(LEN($A77)&gt;0,SUMPRODUCT(($A77=merged_names)*(_xlfn.TEXTAFTER(Q$2, "At ")=merged_belt_colours)*merged_months_at_rank),"")</f>
        <v/>
      </c>
      <c r="R77" s="18" t="str" cm="1">
        <f t="array" ref="R77">IF(LEN($A77)&gt;0,SUMPRODUCT(($A77=merged_names)*(_xlfn.TEXTAFTER(R$2, "At ")=merged_belt_colours)*merged_months_at_rank),"")</f>
        <v/>
      </c>
    </row>
    <row r="78" spans="1:18" x14ac:dyDescent="0.25">
      <c r="A78"/>
      <c r="B78" s="15" t="str" cm="1">
        <f t="array" ref="B78">IFERROR(IF(LEN(A78)&gt;0, IF(SUMPRODUCT((Inactives[Key]=J78)*(Inactives[Currently Inactive]))=1,"Inactive","Active"),""),"Active")</f>
        <v/>
      </c>
      <c r="C78" s="16" t="str" cm="1">
        <f t="array" aca="1" ref="C78" ca="1">IFERROR(_xlfn._xlws.FILTER(Inactives[Inactive On],(Inactives[Key]=J78)*(Inactives[Currently Inactive]),""),"")</f>
        <v/>
      </c>
      <c r="D78" s="16" t="str" cm="1">
        <f t="array" aca="1" ref="D78" ca="1">IFERROR(INDEX(_xlfn.TEXTSPLIT(E78," "),1),"")</f>
        <v/>
      </c>
      <c r="E78" s="15" t="str" cm="1">
        <f t="array" aca="1" ref="E78" ca="1">IFERROR(_xlfn._xlws.FILTER(merged_ranks,(merged_end_dates=DATE(9999,12,31))*(merged_names=A78)),"")</f>
        <v/>
      </c>
      <c r="F78" s="17" t="str">
        <f ca="1">_xlfn.XLOOKUP(J78,Promotions[Promo Key],Promotions[Promo Date],"")</f>
        <v/>
      </c>
      <c r="G78" s="18" t="str">
        <f t="shared" ca="1" si="15"/>
        <v/>
      </c>
      <c r="H78" s="18" t="str">
        <f t="shared" ca="1" si="14"/>
        <v/>
      </c>
      <c r="I78" s="17" t="str">
        <f>_xlfn.XLOOKUP(A78,Students[Full Name],Students[Starting Rank],"")</f>
        <v/>
      </c>
      <c r="J78" s="15" t="str">
        <f t="shared" ca="1" si="16"/>
        <v xml:space="preserve">: </v>
      </c>
      <c r="K78" s="16" t="str">
        <f>_xlfn.XLOOKUP(A78,Students[Full Name],Students[Start Date],"")</f>
        <v/>
      </c>
      <c r="L78" s="18">
        <f t="shared" ca="1" si="17"/>
        <v>-1</v>
      </c>
      <c r="M78" s="18" cm="1">
        <f t="array" aca="1" ref="M78" ca="1">SUMPRODUCT(Inactives[Days Inactive]*(Inactives[Student]=A78))/365</f>
        <v>0</v>
      </c>
      <c r="N78" s="18" t="str" cm="1">
        <f t="array" ref="N78">IF(LEN($A78)&gt;0,SUMPRODUCT(($A78=merged_names)*(_xlfn.TEXTAFTER(N$2, "At ")=merged_belt_colours)*merged_months_at_rank),"")</f>
        <v/>
      </c>
      <c r="O78" s="18" t="str" cm="1">
        <f t="array" ref="O78">IF(LEN($A78)&gt;0,SUMPRODUCT(($A78=merged_names)*(_xlfn.TEXTAFTER(O$2, "At ")=merged_belt_colours)*merged_months_at_rank),"")</f>
        <v/>
      </c>
      <c r="P78" s="18" t="str" cm="1">
        <f t="array" ref="P78">IF(LEN($A78)&gt;0,SUMPRODUCT(($A78=merged_names)*(_xlfn.TEXTAFTER(P$2, "At ")=merged_belt_colours)*merged_months_at_rank),"")</f>
        <v/>
      </c>
      <c r="Q78" s="18" t="str" cm="1">
        <f t="array" ref="Q78">IF(LEN($A78)&gt;0,SUMPRODUCT(($A78=merged_names)*(_xlfn.TEXTAFTER(Q$2, "At ")=merged_belt_colours)*merged_months_at_rank),"")</f>
        <v/>
      </c>
      <c r="R78" s="18" t="str" cm="1">
        <f t="array" ref="R78">IF(LEN($A78)&gt;0,SUMPRODUCT(($A78=merged_names)*(_xlfn.TEXTAFTER(R$2, "At ")=merged_belt_colours)*merged_months_at_rank),"")</f>
        <v/>
      </c>
    </row>
    <row r="79" spans="1:18" x14ac:dyDescent="0.25">
      <c r="A79"/>
      <c r="B79" s="15" t="str" cm="1">
        <f t="array" ref="B79">IFERROR(IF(LEN(A79)&gt;0, IF(SUMPRODUCT((Inactives[Key]=J79)*(Inactives[Currently Inactive]))=1,"Inactive","Active"),""),"Active")</f>
        <v/>
      </c>
      <c r="C79" s="16" t="str" cm="1">
        <f t="array" aca="1" ref="C79" ca="1">IFERROR(_xlfn._xlws.FILTER(Inactives[Inactive On],(Inactives[Key]=J79)*(Inactives[Currently Inactive]),""),"")</f>
        <v/>
      </c>
      <c r="D79" s="16" t="str" cm="1">
        <f t="array" aca="1" ref="D79" ca="1">IFERROR(INDEX(_xlfn.TEXTSPLIT(E79," "),1),"")</f>
        <v/>
      </c>
      <c r="E79" s="15" t="str" cm="1">
        <f t="array" aca="1" ref="E79" ca="1">IFERROR(_xlfn._xlws.FILTER(merged_ranks,(merged_end_dates=DATE(9999,12,31))*(merged_names=A79)),"")</f>
        <v/>
      </c>
      <c r="F79" s="17" t="str">
        <f ca="1">_xlfn.XLOOKUP(J79,Promotions[Promo Key],Promotions[Promo Date],"")</f>
        <v/>
      </c>
      <c r="G79" s="18" t="str">
        <f t="shared" ca="1" si="15"/>
        <v/>
      </c>
      <c r="H79" s="18" t="str">
        <f t="shared" ca="1" si="14"/>
        <v/>
      </c>
      <c r="I79" s="17" t="str">
        <f>_xlfn.XLOOKUP(A79,Students[Full Name],Students[Starting Rank],"")</f>
        <v/>
      </c>
      <c r="J79" s="15" t="str">
        <f t="shared" ca="1" si="16"/>
        <v xml:space="preserve">: </v>
      </c>
      <c r="K79" s="16" t="str">
        <f>_xlfn.XLOOKUP(A79,Students[Full Name],Students[Start Date],"")</f>
        <v/>
      </c>
      <c r="L79" s="18">
        <f t="shared" ca="1" si="17"/>
        <v>-1</v>
      </c>
      <c r="M79" s="18" cm="1">
        <f t="array" aca="1" ref="M79" ca="1">SUMPRODUCT(Inactives[Days Inactive]*(Inactives[Student]=A79))/365</f>
        <v>0</v>
      </c>
      <c r="N79" s="18" t="str" cm="1">
        <f t="array" ref="N79">IF(LEN($A79)&gt;0,SUMPRODUCT(($A79=merged_names)*(_xlfn.TEXTAFTER(N$2, "At ")=merged_belt_colours)*merged_months_at_rank),"")</f>
        <v/>
      </c>
      <c r="O79" s="18" t="str" cm="1">
        <f t="array" ref="O79">IF(LEN($A79)&gt;0,SUMPRODUCT(($A79=merged_names)*(_xlfn.TEXTAFTER(O$2, "At ")=merged_belt_colours)*merged_months_at_rank),"")</f>
        <v/>
      </c>
      <c r="P79" s="18" t="str" cm="1">
        <f t="array" ref="P79">IF(LEN($A79)&gt;0,SUMPRODUCT(($A79=merged_names)*(_xlfn.TEXTAFTER(P$2, "At ")=merged_belt_colours)*merged_months_at_rank),"")</f>
        <v/>
      </c>
      <c r="Q79" s="18" t="str" cm="1">
        <f t="array" ref="Q79">IF(LEN($A79)&gt;0,SUMPRODUCT(($A79=merged_names)*(_xlfn.TEXTAFTER(Q$2, "At ")=merged_belt_colours)*merged_months_at_rank),"")</f>
        <v/>
      </c>
      <c r="R79" s="18" t="str" cm="1">
        <f t="array" ref="R79">IF(LEN($A79)&gt;0,SUMPRODUCT(($A79=merged_names)*(_xlfn.TEXTAFTER(R$2, "At ")=merged_belt_colours)*merged_months_at_rank),"")</f>
        <v/>
      </c>
    </row>
    <row r="80" spans="1:18" x14ac:dyDescent="0.25">
      <c r="A80"/>
      <c r="B80" s="15" t="str" cm="1">
        <f t="array" ref="B80">IFERROR(IF(LEN(A80)&gt;0, IF(SUMPRODUCT((Inactives[Key]=J80)*(Inactives[Currently Inactive]))=1,"Inactive","Active"),""),"Active")</f>
        <v/>
      </c>
      <c r="C80" s="16" t="str" cm="1">
        <f t="array" aca="1" ref="C80" ca="1">IFERROR(_xlfn._xlws.FILTER(Inactives[Inactive On],(Inactives[Key]=J80)*(Inactives[Currently Inactive]),""),"")</f>
        <v/>
      </c>
      <c r="D80" s="16" t="str" cm="1">
        <f t="array" aca="1" ref="D80" ca="1">IFERROR(INDEX(_xlfn.TEXTSPLIT(E80," "),1),"")</f>
        <v/>
      </c>
      <c r="E80" s="15" t="str" cm="1">
        <f t="array" aca="1" ref="E80" ca="1">IFERROR(_xlfn._xlws.FILTER(merged_ranks,(merged_end_dates=DATE(9999,12,31))*(merged_names=A80)),"")</f>
        <v/>
      </c>
      <c r="F80" s="17" t="str">
        <f ca="1">_xlfn.XLOOKUP(J80,Promotions[Promo Key],Promotions[Promo Date],"")</f>
        <v/>
      </c>
      <c r="G80" s="18" t="str">
        <f t="shared" ca="1" si="15"/>
        <v/>
      </c>
      <c r="H80" s="18" t="str">
        <f t="shared" ca="1" si="14"/>
        <v/>
      </c>
      <c r="I80" s="17" t="str">
        <f>_xlfn.XLOOKUP(A80,Students[Full Name],Students[Starting Rank],"")</f>
        <v/>
      </c>
      <c r="J80" s="15" t="str">
        <f t="shared" ca="1" si="16"/>
        <v xml:space="preserve">: </v>
      </c>
      <c r="K80" s="16" t="str">
        <f>_xlfn.XLOOKUP(A80,Students[Full Name],Students[Start Date],"")</f>
        <v/>
      </c>
      <c r="L80" s="18">
        <f t="shared" ca="1" si="17"/>
        <v>-1</v>
      </c>
      <c r="M80" s="18" cm="1">
        <f t="array" aca="1" ref="M80" ca="1">SUMPRODUCT(Inactives[Days Inactive]*(Inactives[Student]=A80))/365</f>
        <v>0</v>
      </c>
      <c r="N80" s="18" t="str" cm="1">
        <f t="array" ref="N80">IF(LEN($A80)&gt;0,SUMPRODUCT(($A80=merged_names)*(_xlfn.TEXTAFTER(N$2, "At ")=merged_belt_colours)*merged_months_at_rank),"")</f>
        <v/>
      </c>
      <c r="O80" s="18" t="str" cm="1">
        <f t="array" ref="O80">IF(LEN($A80)&gt;0,SUMPRODUCT(($A80=merged_names)*(_xlfn.TEXTAFTER(O$2, "At ")=merged_belt_colours)*merged_months_at_rank),"")</f>
        <v/>
      </c>
      <c r="P80" s="18" t="str" cm="1">
        <f t="array" ref="P80">IF(LEN($A80)&gt;0,SUMPRODUCT(($A80=merged_names)*(_xlfn.TEXTAFTER(P$2, "At ")=merged_belt_colours)*merged_months_at_rank),"")</f>
        <v/>
      </c>
      <c r="Q80" s="18" t="str" cm="1">
        <f t="array" ref="Q80">IF(LEN($A80)&gt;0,SUMPRODUCT(($A80=merged_names)*(_xlfn.TEXTAFTER(Q$2, "At ")=merged_belt_colours)*merged_months_at_rank),"")</f>
        <v/>
      </c>
      <c r="R80" s="18" t="str" cm="1">
        <f t="array" ref="R80">IF(LEN($A80)&gt;0,SUMPRODUCT(($A80=merged_names)*(_xlfn.TEXTAFTER(R$2, "At ")=merged_belt_colours)*merged_months_at_rank),"")</f>
        <v/>
      </c>
    </row>
    <row r="81" spans="1:18" x14ac:dyDescent="0.25">
      <c r="A81"/>
      <c r="B81" s="15" t="str" cm="1">
        <f t="array" ref="B81">IFERROR(IF(LEN(A81)&gt;0, IF(SUMPRODUCT((Inactives[Key]=J81)*(Inactives[Currently Inactive]))=1,"Inactive","Active"),""),"Active")</f>
        <v/>
      </c>
      <c r="C81" s="16" t="str" cm="1">
        <f t="array" aca="1" ref="C81" ca="1">IFERROR(_xlfn._xlws.FILTER(Inactives[Inactive On],(Inactives[Key]=J81)*(Inactives[Currently Inactive]),""),"")</f>
        <v/>
      </c>
      <c r="D81" s="16" t="str" cm="1">
        <f t="array" aca="1" ref="D81" ca="1">IFERROR(INDEX(_xlfn.TEXTSPLIT(E81," "),1),"")</f>
        <v/>
      </c>
      <c r="E81" s="15" t="str" cm="1">
        <f t="array" aca="1" ref="E81" ca="1">IFERROR(_xlfn._xlws.FILTER(merged_ranks,(merged_end_dates=DATE(9999,12,31))*(merged_names=A81)),"")</f>
        <v/>
      </c>
      <c r="F81" s="17" t="str">
        <f ca="1">_xlfn.XLOOKUP(J81,Promotions[Promo Key],Promotions[Promo Date],"")</f>
        <v/>
      </c>
      <c r="G81" s="18" t="str">
        <f t="shared" ca="1" si="15"/>
        <v/>
      </c>
      <c r="H81" s="18" t="str">
        <f t="shared" ca="1" si="14"/>
        <v/>
      </c>
      <c r="I81" s="17" t="str">
        <f>_xlfn.XLOOKUP(A81,Students[Full Name],Students[Starting Rank],"")</f>
        <v/>
      </c>
      <c r="J81" s="15" t="str">
        <f t="shared" ca="1" si="16"/>
        <v xml:space="preserve">: </v>
      </c>
      <c r="K81" s="16" t="str">
        <f>_xlfn.XLOOKUP(A81,Students[Full Name],Students[Start Date],"")</f>
        <v/>
      </c>
      <c r="L81" s="18">
        <f t="shared" ca="1" si="17"/>
        <v>-1</v>
      </c>
      <c r="M81" s="18" cm="1">
        <f t="array" aca="1" ref="M81" ca="1">SUMPRODUCT(Inactives[Days Inactive]*(Inactives[Student]=A81))/365</f>
        <v>0</v>
      </c>
      <c r="N81" s="18" t="str" cm="1">
        <f t="array" ref="N81">IF(LEN($A81)&gt;0,SUMPRODUCT(($A81=merged_names)*(_xlfn.TEXTAFTER(N$2, "At ")=merged_belt_colours)*merged_months_at_rank),"")</f>
        <v/>
      </c>
      <c r="O81" s="18" t="str" cm="1">
        <f t="array" ref="O81">IF(LEN($A81)&gt;0,SUMPRODUCT(($A81=merged_names)*(_xlfn.TEXTAFTER(O$2, "At ")=merged_belt_colours)*merged_months_at_rank),"")</f>
        <v/>
      </c>
      <c r="P81" s="18" t="str" cm="1">
        <f t="array" ref="P81">IF(LEN($A81)&gt;0,SUMPRODUCT(($A81=merged_names)*(_xlfn.TEXTAFTER(P$2, "At ")=merged_belt_colours)*merged_months_at_rank),"")</f>
        <v/>
      </c>
      <c r="Q81" s="18" t="str" cm="1">
        <f t="array" ref="Q81">IF(LEN($A81)&gt;0,SUMPRODUCT(($A81=merged_names)*(_xlfn.TEXTAFTER(Q$2, "At ")=merged_belt_colours)*merged_months_at_rank),"")</f>
        <v/>
      </c>
      <c r="R81" s="18" t="str" cm="1">
        <f t="array" ref="R81">IF(LEN($A81)&gt;0,SUMPRODUCT(($A81=merged_names)*(_xlfn.TEXTAFTER(R$2, "At ")=merged_belt_colours)*merged_months_at_rank),"")</f>
        <v/>
      </c>
    </row>
    <row r="82" spans="1:18" x14ac:dyDescent="0.25">
      <c r="A82"/>
      <c r="B82" s="15" t="str" cm="1">
        <f t="array" ref="B82">IFERROR(IF(LEN(A82)&gt;0, IF(SUMPRODUCT((Inactives[Key]=J82)*(Inactives[Currently Inactive]))=1,"Inactive","Active"),""),"Active")</f>
        <v/>
      </c>
      <c r="C82" s="16" t="str" cm="1">
        <f t="array" aca="1" ref="C82" ca="1">IFERROR(_xlfn._xlws.FILTER(Inactives[Inactive On],(Inactives[Key]=J82)*(Inactives[Currently Inactive]),""),"")</f>
        <v/>
      </c>
      <c r="D82" s="16" t="str" cm="1">
        <f t="array" aca="1" ref="D82" ca="1">IFERROR(INDEX(_xlfn.TEXTSPLIT(E82," "),1),"")</f>
        <v/>
      </c>
      <c r="E82" s="15" t="str" cm="1">
        <f t="array" aca="1" ref="E82" ca="1">IFERROR(_xlfn._xlws.FILTER(merged_ranks,(merged_end_dates=DATE(9999,12,31))*(merged_names=A82)),"")</f>
        <v/>
      </c>
      <c r="F82" s="17" t="str">
        <f ca="1">_xlfn.XLOOKUP(J82,Promotions[Promo Key],Promotions[Promo Date],"")</f>
        <v/>
      </c>
      <c r="G82" s="18" t="str">
        <f t="shared" ca="1" si="15"/>
        <v/>
      </c>
      <c r="H82" s="18" t="str">
        <f t="shared" ca="1" si="14"/>
        <v/>
      </c>
      <c r="I82" s="17" t="str">
        <f>_xlfn.XLOOKUP(A82,Students[Full Name],Students[Starting Rank],"")</f>
        <v/>
      </c>
      <c r="J82" s="15" t="str">
        <f t="shared" ca="1" si="16"/>
        <v xml:space="preserve">: </v>
      </c>
      <c r="K82" s="16" t="str">
        <f>_xlfn.XLOOKUP(A82,Students[Full Name],Students[Start Date],"")</f>
        <v/>
      </c>
      <c r="L82" s="18">
        <f t="shared" ca="1" si="17"/>
        <v>-1</v>
      </c>
      <c r="M82" s="18" cm="1">
        <f t="array" aca="1" ref="M82" ca="1">SUMPRODUCT(Inactives[Days Inactive]*(Inactives[Student]=A82))/365</f>
        <v>0</v>
      </c>
      <c r="N82" s="18" t="str" cm="1">
        <f t="array" ref="N82">IF(LEN($A82)&gt;0,SUMPRODUCT(($A82=merged_names)*(_xlfn.TEXTAFTER(N$2, "At ")=merged_belt_colours)*merged_months_at_rank),"")</f>
        <v/>
      </c>
      <c r="O82" s="18" t="str" cm="1">
        <f t="array" ref="O82">IF(LEN($A82)&gt;0,SUMPRODUCT(($A82=merged_names)*(_xlfn.TEXTAFTER(O$2, "At ")=merged_belt_colours)*merged_months_at_rank),"")</f>
        <v/>
      </c>
      <c r="P82" s="18" t="str" cm="1">
        <f t="array" ref="P82">IF(LEN($A82)&gt;0,SUMPRODUCT(($A82=merged_names)*(_xlfn.TEXTAFTER(P$2, "At ")=merged_belt_colours)*merged_months_at_rank),"")</f>
        <v/>
      </c>
      <c r="Q82" s="18" t="str" cm="1">
        <f t="array" ref="Q82">IF(LEN($A82)&gt;0,SUMPRODUCT(($A82=merged_names)*(_xlfn.TEXTAFTER(Q$2, "At ")=merged_belt_colours)*merged_months_at_rank),"")</f>
        <v/>
      </c>
      <c r="R82" s="18" t="str" cm="1">
        <f t="array" ref="R82">IF(LEN($A82)&gt;0,SUMPRODUCT(($A82=merged_names)*(_xlfn.TEXTAFTER(R$2, "At ")=merged_belt_colours)*merged_months_at_rank),"")</f>
        <v/>
      </c>
    </row>
    <row r="83" spans="1:18" x14ac:dyDescent="0.25">
      <c r="A83"/>
      <c r="B83" s="15" t="str" cm="1">
        <f t="array" ref="B83">IFERROR(IF(LEN(A83)&gt;0, IF(SUMPRODUCT((Inactives[Key]=J83)*(Inactives[Currently Inactive]))=1,"Inactive","Active"),""),"Active")</f>
        <v/>
      </c>
      <c r="C83" s="16" t="str" cm="1">
        <f t="array" aca="1" ref="C83" ca="1">IFERROR(_xlfn._xlws.FILTER(Inactives[Inactive On],(Inactives[Key]=J83)*(Inactives[Currently Inactive]),""),"")</f>
        <v/>
      </c>
      <c r="D83" s="16" t="str" cm="1">
        <f t="array" aca="1" ref="D83" ca="1">IFERROR(INDEX(_xlfn.TEXTSPLIT(E83," "),1),"")</f>
        <v/>
      </c>
      <c r="E83" s="15" t="str" cm="1">
        <f t="array" aca="1" ref="E83" ca="1">IFERROR(_xlfn._xlws.FILTER(merged_ranks,(merged_end_dates=DATE(9999,12,31))*(merged_names=A83)),"")</f>
        <v/>
      </c>
      <c r="F83" s="17" t="str">
        <f ca="1">_xlfn.XLOOKUP(J83,Promotions[Promo Key],Promotions[Promo Date],"")</f>
        <v/>
      </c>
      <c r="G83" s="18" t="str">
        <f t="shared" ca="1" si="15"/>
        <v/>
      </c>
      <c r="H83" s="18" t="str">
        <f t="shared" ca="1" si="14"/>
        <v/>
      </c>
      <c r="I83" s="17" t="str">
        <f>_xlfn.XLOOKUP(A83,Students[Full Name],Students[Starting Rank],"")</f>
        <v/>
      </c>
      <c r="J83" s="15" t="str">
        <f t="shared" ca="1" si="16"/>
        <v xml:space="preserve">: </v>
      </c>
      <c r="K83" s="16" t="str">
        <f>_xlfn.XLOOKUP(A83,Students[Full Name],Students[Start Date],"")</f>
        <v/>
      </c>
      <c r="L83" s="18">
        <f t="shared" ca="1" si="17"/>
        <v>-1</v>
      </c>
      <c r="M83" s="18" cm="1">
        <f t="array" aca="1" ref="M83" ca="1">SUMPRODUCT(Inactives[Days Inactive]*(Inactives[Student]=A83))/365</f>
        <v>0</v>
      </c>
      <c r="N83" s="18" t="str" cm="1">
        <f t="array" ref="N83">IF(LEN($A83)&gt;0,SUMPRODUCT(($A83=merged_names)*(_xlfn.TEXTAFTER(N$2, "At ")=merged_belt_colours)*merged_months_at_rank),"")</f>
        <v/>
      </c>
      <c r="O83" s="18" t="str" cm="1">
        <f t="array" ref="O83">IF(LEN($A83)&gt;0,SUMPRODUCT(($A83=merged_names)*(_xlfn.TEXTAFTER(O$2, "At ")=merged_belt_colours)*merged_months_at_rank),"")</f>
        <v/>
      </c>
      <c r="P83" s="18" t="str" cm="1">
        <f t="array" ref="P83">IF(LEN($A83)&gt;0,SUMPRODUCT(($A83=merged_names)*(_xlfn.TEXTAFTER(P$2, "At ")=merged_belt_colours)*merged_months_at_rank),"")</f>
        <v/>
      </c>
      <c r="Q83" s="18" t="str" cm="1">
        <f t="array" ref="Q83">IF(LEN($A83)&gt;0,SUMPRODUCT(($A83=merged_names)*(_xlfn.TEXTAFTER(Q$2, "At ")=merged_belt_colours)*merged_months_at_rank),"")</f>
        <v/>
      </c>
      <c r="R83" s="18" t="str" cm="1">
        <f t="array" ref="R83">IF(LEN($A83)&gt;0,SUMPRODUCT(($A83=merged_names)*(_xlfn.TEXTAFTER(R$2, "At ")=merged_belt_colours)*merged_months_at_rank),"")</f>
        <v/>
      </c>
    </row>
    <row r="84" spans="1:18" x14ac:dyDescent="0.25">
      <c r="A84"/>
      <c r="B84" s="15" t="str" cm="1">
        <f t="array" ref="B84">IFERROR(IF(LEN(A84)&gt;0, IF(SUMPRODUCT((Inactives[Key]=J84)*(Inactives[Currently Inactive]))=1,"Inactive","Active"),""),"Active")</f>
        <v/>
      </c>
      <c r="C84" s="16" t="str" cm="1">
        <f t="array" aca="1" ref="C84" ca="1">IFERROR(_xlfn._xlws.FILTER(Inactives[Inactive On],(Inactives[Key]=J84)*(Inactives[Currently Inactive]),""),"")</f>
        <v/>
      </c>
      <c r="D84" s="16" t="str" cm="1">
        <f t="array" aca="1" ref="D84" ca="1">IFERROR(INDEX(_xlfn.TEXTSPLIT(E84," "),1),"")</f>
        <v/>
      </c>
      <c r="E84" s="15" t="str" cm="1">
        <f t="array" aca="1" ref="E84" ca="1">IFERROR(_xlfn._xlws.FILTER(merged_ranks,(merged_end_dates=DATE(9999,12,31))*(merged_names=A84)),"")</f>
        <v/>
      </c>
      <c r="F84" s="17" t="str">
        <f ca="1">_xlfn.XLOOKUP(J84,Promotions[Promo Key],Promotions[Promo Date],"")</f>
        <v/>
      </c>
      <c r="G84" s="18" t="str">
        <f t="shared" ca="1" si="15"/>
        <v/>
      </c>
      <c r="H84" s="18" t="str">
        <f t="shared" ca="1" si="14"/>
        <v/>
      </c>
      <c r="I84" s="17" t="str">
        <f>_xlfn.XLOOKUP(A84,Students[Full Name],Students[Starting Rank],"")</f>
        <v/>
      </c>
      <c r="J84" s="15" t="str">
        <f t="shared" ca="1" si="16"/>
        <v xml:space="preserve">: </v>
      </c>
      <c r="K84" s="16" t="str">
        <f>_xlfn.XLOOKUP(A84,Students[Full Name],Students[Start Date],"")</f>
        <v/>
      </c>
      <c r="L84" s="18">
        <f t="shared" ca="1" si="17"/>
        <v>-1</v>
      </c>
      <c r="M84" s="18" cm="1">
        <f t="array" aca="1" ref="M84" ca="1">SUMPRODUCT(Inactives[Days Inactive]*(Inactives[Student]=A84))/365</f>
        <v>0</v>
      </c>
      <c r="N84" s="18" t="str" cm="1">
        <f t="array" ref="N84">IF(LEN($A84)&gt;0,SUMPRODUCT(($A84=merged_names)*(_xlfn.TEXTAFTER(N$2, "At ")=merged_belt_colours)*merged_months_at_rank),"")</f>
        <v/>
      </c>
      <c r="O84" s="18" t="str" cm="1">
        <f t="array" ref="O84">IF(LEN($A84)&gt;0,SUMPRODUCT(($A84=merged_names)*(_xlfn.TEXTAFTER(O$2, "At ")=merged_belt_colours)*merged_months_at_rank),"")</f>
        <v/>
      </c>
      <c r="P84" s="18" t="str" cm="1">
        <f t="array" ref="P84">IF(LEN($A84)&gt;0,SUMPRODUCT(($A84=merged_names)*(_xlfn.TEXTAFTER(P$2, "At ")=merged_belt_colours)*merged_months_at_rank),"")</f>
        <v/>
      </c>
      <c r="Q84" s="18" t="str" cm="1">
        <f t="array" ref="Q84">IF(LEN($A84)&gt;0,SUMPRODUCT(($A84=merged_names)*(_xlfn.TEXTAFTER(Q$2, "At ")=merged_belt_colours)*merged_months_at_rank),"")</f>
        <v/>
      </c>
      <c r="R84" s="18" t="str" cm="1">
        <f t="array" ref="R84">IF(LEN($A84)&gt;0,SUMPRODUCT(($A84=merged_names)*(_xlfn.TEXTAFTER(R$2, "At ")=merged_belt_colours)*merged_months_at_rank),"")</f>
        <v/>
      </c>
    </row>
    <row r="85" spans="1:18" x14ac:dyDescent="0.25">
      <c r="A85"/>
      <c r="B85" s="15" t="str" cm="1">
        <f t="array" ref="B85">IFERROR(IF(LEN(A85)&gt;0, IF(SUMPRODUCT((Inactives[Key]=J85)*(Inactives[Currently Inactive]))=1,"Inactive","Active"),""),"Active")</f>
        <v/>
      </c>
      <c r="C85" s="16" t="str" cm="1">
        <f t="array" aca="1" ref="C85" ca="1">IFERROR(_xlfn._xlws.FILTER(Inactives[Inactive On],(Inactives[Key]=J85)*(Inactives[Currently Inactive]),""),"")</f>
        <v/>
      </c>
      <c r="D85" s="16" t="str" cm="1">
        <f t="array" aca="1" ref="D85" ca="1">IFERROR(INDEX(_xlfn.TEXTSPLIT(E85," "),1),"")</f>
        <v/>
      </c>
      <c r="E85" s="15" t="str" cm="1">
        <f t="array" aca="1" ref="E85" ca="1">IFERROR(_xlfn._xlws.FILTER(merged_ranks,(merged_end_dates=DATE(9999,12,31))*(merged_names=A85)),"")</f>
        <v/>
      </c>
      <c r="F85" s="17" t="str">
        <f ca="1">_xlfn.XLOOKUP(J85,Promotions[Promo Key],Promotions[Promo Date],"")</f>
        <v/>
      </c>
      <c r="G85" s="18" t="str">
        <f t="shared" ca="1" si="15"/>
        <v/>
      </c>
      <c r="H85" s="18" t="str">
        <f t="shared" ca="1" si="14"/>
        <v/>
      </c>
      <c r="I85" s="17" t="str">
        <f>_xlfn.XLOOKUP(A85,Students[Full Name],Students[Starting Rank],"")</f>
        <v/>
      </c>
      <c r="J85" s="15" t="str">
        <f t="shared" ca="1" si="16"/>
        <v xml:space="preserve">: </v>
      </c>
      <c r="K85" s="16" t="str">
        <f>_xlfn.XLOOKUP(A85,Students[Full Name],Students[Start Date],"")</f>
        <v/>
      </c>
      <c r="L85" s="18">
        <f t="shared" ca="1" si="17"/>
        <v>-1</v>
      </c>
      <c r="M85" s="18" cm="1">
        <f t="array" aca="1" ref="M85" ca="1">SUMPRODUCT(Inactives[Days Inactive]*(Inactives[Student]=A85))/365</f>
        <v>0</v>
      </c>
      <c r="N85" s="18" t="str" cm="1">
        <f t="array" ref="N85">IF(LEN($A85)&gt;0,SUMPRODUCT(($A85=merged_names)*(_xlfn.TEXTAFTER(N$2, "At ")=merged_belt_colours)*merged_months_at_rank),"")</f>
        <v/>
      </c>
      <c r="O85" s="18" t="str" cm="1">
        <f t="array" ref="O85">IF(LEN($A85)&gt;0,SUMPRODUCT(($A85=merged_names)*(_xlfn.TEXTAFTER(O$2, "At ")=merged_belt_colours)*merged_months_at_rank),"")</f>
        <v/>
      </c>
      <c r="P85" s="18" t="str" cm="1">
        <f t="array" ref="P85">IF(LEN($A85)&gt;0,SUMPRODUCT(($A85=merged_names)*(_xlfn.TEXTAFTER(P$2, "At ")=merged_belt_colours)*merged_months_at_rank),"")</f>
        <v/>
      </c>
      <c r="Q85" s="18" t="str" cm="1">
        <f t="array" ref="Q85">IF(LEN($A85)&gt;0,SUMPRODUCT(($A85=merged_names)*(_xlfn.TEXTAFTER(Q$2, "At ")=merged_belt_colours)*merged_months_at_rank),"")</f>
        <v/>
      </c>
      <c r="R85" s="18" t="str" cm="1">
        <f t="array" ref="R85">IF(LEN($A85)&gt;0,SUMPRODUCT(($A85=merged_names)*(_xlfn.TEXTAFTER(R$2, "At ")=merged_belt_colours)*merged_months_at_rank),"")</f>
        <v/>
      </c>
    </row>
    <row r="86" spans="1:18" x14ac:dyDescent="0.25">
      <c r="A86"/>
      <c r="B86" s="15" t="str" cm="1">
        <f t="array" ref="B86">IFERROR(IF(LEN(A86)&gt;0, IF(SUMPRODUCT((Inactives[Key]=J86)*(Inactives[Currently Inactive]))=1,"Inactive","Active"),""),"Active")</f>
        <v/>
      </c>
      <c r="C86" s="16" t="str" cm="1">
        <f t="array" aca="1" ref="C86" ca="1">IFERROR(_xlfn._xlws.FILTER(Inactives[Inactive On],(Inactives[Key]=J86)*(Inactives[Currently Inactive]),""),"")</f>
        <v/>
      </c>
      <c r="D86" s="16" t="str" cm="1">
        <f t="array" aca="1" ref="D86" ca="1">IFERROR(INDEX(_xlfn.TEXTSPLIT(E86," "),1),"")</f>
        <v/>
      </c>
      <c r="E86" s="15" t="str" cm="1">
        <f t="array" aca="1" ref="E86" ca="1">IFERROR(_xlfn._xlws.FILTER(merged_ranks,(merged_end_dates=DATE(9999,12,31))*(merged_names=A86)),"")</f>
        <v/>
      </c>
      <c r="F86" s="17" t="str">
        <f ca="1">_xlfn.XLOOKUP(J86,Promotions[Promo Key],Promotions[Promo Date],"")</f>
        <v/>
      </c>
      <c r="G86" s="18" t="str">
        <f t="shared" ca="1" si="15"/>
        <v/>
      </c>
      <c r="H86" s="18" t="str">
        <f t="shared" ca="1" si="14"/>
        <v/>
      </c>
      <c r="I86" s="17" t="str">
        <f>_xlfn.XLOOKUP(A86,Students[Full Name],Students[Starting Rank],"")</f>
        <v/>
      </c>
      <c r="J86" s="15" t="str">
        <f t="shared" ca="1" si="16"/>
        <v xml:space="preserve">: </v>
      </c>
      <c r="K86" s="16" t="str">
        <f>_xlfn.XLOOKUP(A86,Students[Full Name],Students[Start Date],"")</f>
        <v/>
      </c>
      <c r="L86" s="18">
        <f t="shared" ca="1" si="17"/>
        <v>-1</v>
      </c>
      <c r="M86" s="18" cm="1">
        <f t="array" aca="1" ref="M86" ca="1">SUMPRODUCT(Inactives[Days Inactive]*(Inactives[Student]=A86))/365</f>
        <v>0</v>
      </c>
      <c r="N86" s="18" t="str" cm="1">
        <f t="array" ref="N86">IF(LEN($A86)&gt;0,SUMPRODUCT(($A86=merged_names)*(_xlfn.TEXTAFTER(N$2, "At ")=merged_belt_colours)*merged_months_at_rank),"")</f>
        <v/>
      </c>
      <c r="O86" s="18" t="str" cm="1">
        <f t="array" ref="O86">IF(LEN($A86)&gt;0,SUMPRODUCT(($A86=merged_names)*(_xlfn.TEXTAFTER(O$2, "At ")=merged_belt_colours)*merged_months_at_rank),"")</f>
        <v/>
      </c>
      <c r="P86" s="18" t="str" cm="1">
        <f t="array" ref="P86">IF(LEN($A86)&gt;0,SUMPRODUCT(($A86=merged_names)*(_xlfn.TEXTAFTER(P$2, "At ")=merged_belt_colours)*merged_months_at_rank),"")</f>
        <v/>
      </c>
      <c r="Q86" s="18" t="str" cm="1">
        <f t="array" ref="Q86">IF(LEN($A86)&gt;0,SUMPRODUCT(($A86=merged_names)*(_xlfn.TEXTAFTER(Q$2, "At ")=merged_belt_colours)*merged_months_at_rank),"")</f>
        <v/>
      </c>
      <c r="R86" s="18" t="str" cm="1">
        <f t="array" ref="R86">IF(LEN($A86)&gt;0,SUMPRODUCT(($A86=merged_names)*(_xlfn.TEXTAFTER(R$2, "At ")=merged_belt_colours)*merged_months_at_rank),"")</f>
        <v/>
      </c>
    </row>
    <row r="87" spans="1:18" x14ac:dyDescent="0.25">
      <c r="A87"/>
      <c r="B87" s="15" t="str" cm="1">
        <f t="array" ref="B87">IFERROR(IF(LEN(A87)&gt;0, IF(SUMPRODUCT((Inactives[Key]=J87)*(Inactives[Currently Inactive]))=1,"Inactive","Active"),""),"Active")</f>
        <v/>
      </c>
      <c r="C87" s="16" t="str" cm="1">
        <f t="array" aca="1" ref="C87" ca="1">IFERROR(_xlfn._xlws.FILTER(Inactives[Inactive On],(Inactives[Key]=J87)*(Inactives[Currently Inactive]),""),"")</f>
        <v/>
      </c>
      <c r="D87" s="16" t="str" cm="1">
        <f t="array" aca="1" ref="D87" ca="1">IFERROR(INDEX(_xlfn.TEXTSPLIT(E87," "),1),"")</f>
        <v/>
      </c>
      <c r="E87" s="15" t="str" cm="1">
        <f t="array" aca="1" ref="E87" ca="1">IFERROR(_xlfn._xlws.FILTER(merged_ranks,(merged_end_dates=DATE(9999,12,31))*(merged_names=A87)),"")</f>
        <v/>
      </c>
      <c r="F87" s="17" t="str">
        <f ca="1">_xlfn.XLOOKUP(J87,Promotions[Promo Key],Promotions[Promo Date],"")</f>
        <v/>
      </c>
      <c r="G87" s="18" t="str">
        <f t="shared" ca="1" si="15"/>
        <v/>
      </c>
      <c r="H87" s="18" t="str">
        <f t="shared" ca="1" si="14"/>
        <v/>
      </c>
      <c r="I87" s="17" t="str">
        <f>_xlfn.XLOOKUP(A87,Students[Full Name],Students[Starting Rank],"")</f>
        <v/>
      </c>
      <c r="J87" s="15" t="str">
        <f t="shared" ca="1" si="16"/>
        <v xml:space="preserve">: </v>
      </c>
      <c r="K87" s="16" t="str">
        <f>_xlfn.XLOOKUP(A87,Students[Full Name],Students[Start Date],"")</f>
        <v/>
      </c>
      <c r="L87" s="18">
        <f t="shared" ca="1" si="17"/>
        <v>-1</v>
      </c>
      <c r="M87" s="18" cm="1">
        <f t="array" aca="1" ref="M87" ca="1">SUMPRODUCT(Inactives[Days Inactive]*(Inactives[Student]=A87))/365</f>
        <v>0</v>
      </c>
      <c r="N87" s="18" t="str" cm="1">
        <f t="array" ref="N87">IF(LEN($A87)&gt;0,SUMPRODUCT(($A87=merged_names)*(_xlfn.TEXTAFTER(N$2, "At ")=merged_belt_colours)*merged_months_at_rank),"")</f>
        <v/>
      </c>
      <c r="O87" s="18" t="str" cm="1">
        <f t="array" ref="O87">IF(LEN($A87)&gt;0,SUMPRODUCT(($A87=merged_names)*(_xlfn.TEXTAFTER(O$2, "At ")=merged_belt_colours)*merged_months_at_rank),"")</f>
        <v/>
      </c>
      <c r="P87" s="18" t="str" cm="1">
        <f t="array" ref="P87">IF(LEN($A87)&gt;0,SUMPRODUCT(($A87=merged_names)*(_xlfn.TEXTAFTER(P$2, "At ")=merged_belt_colours)*merged_months_at_rank),"")</f>
        <v/>
      </c>
      <c r="Q87" s="18" t="str" cm="1">
        <f t="array" ref="Q87">IF(LEN($A87)&gt;0,SUMPRODUCT(($A87=merged_names)*(_xlfn.TEXTAFTER(Q$2, "At ")=merged_belt_colours)*merged_months_at_rank),"")</f>
        <v/>
      </c>
      <c r="R87" s="18" t="str" cm="1">
        <f t="array" ref="R87">IF(LEN($A87)&gt;0,SUMPRODUCT(($A87=merged_names)*(_xlfn.TEXTAFTER(R$2, "At ")=merged_belt_colours)*merged_months_at_rank),"")</f>
        <v/>
      </c>
    </row>
    <row r="88" spans="1:18" x14ac:dyDescent="0.25">
      <c r="A88"/>
      <c r="B88" s="15" t="str" cm="1">
        <f t="array" ref="B88">IFERROR(IF(LEN(A88)&gt;0, IF(SUMPRODUCT((Inactives[Key]=J88)*(Inactives[Currently Inactive]))=1,"Inactive","Active"),""),"Active")</f>
        <v/>
      </c>
      <c r="C88" s="16" t="str" cm="1">
        <f t="array" aca="1" ref="C88" ca="1">IFERROR(_xlfn._xlws.FILTER(Inactives[Inactive On],(Inactives[Key]=J88)*(Inactives[Currently Inactive]),""),"")</f>
        <v/>
      </c>
      <c r="D88" s="16" t="str" cm="1">
        <f t="array" aca="1" ref="D88" ca="1">IFERROR(INDEX(_xlfn.TEXTSPLIT(E88," "),1),"")</f>
        <v/>
      </c>
      <c r="E88" s="15" t="str" cm="1">
        <f t="array" aca="1" ref="E88" ca="1">IFERROR(_xlfn._xlws.FILTER(merged_ranks,(merged_end_dates=DATE(9999,12,31))*(merged_names=A88)),"")</f>
        <v/>
      </c>
      <c r="F88" s="17" t="str">
        <f ca="1">_xlfn.XLOOKUP(J88,Promotions[Promo Key],Promotions[Promo Date],"")</f>
        <v/>
      </c>
      <c r="G88" s="18" t="str">
        <f t="shared" ca="1" si="15"/>
        <v/>
      </c>
      <c r="H88" s="18" t="str">
        <f t="shared" ref="H88:H151" ca="1" si="18">IFERROR((TODAY()-K88)/365-M88,"")</f>
        <v/>
      </c>
      <c r="I88" s="17" t="str">
        <f>_xlfn.XLOOKUP(A88,Students[Full Name],Students[Starting Rank],"")</f>
        <v/>
      </c>
      <c r="J88" s="15" t="str">
        <f t="shared" ca="1" si="16"/>
        <v xml:space="preserve">: </v>
      </c>
      <c r="K88" s="16" t="str">
        <f>_xlfn.XLOOKUP(A88,Students[Full Name],Students[Start Date],"")</f>
        <v/>
      </c>
      <c r="L88" s="18">
        <f t="shared" ca="1" si="17"/>
        <v>-1</v>
      </c>
      <c r="M88" s="18" cm="1">
        <f t="array" aca="1" ref="M88" ca="1">SUMPRODUCT(Inactives[Days Inactive]*(Inactives[Student]=A88))/365</f>
        <v>0</v>
      </c>
      <c r="N88" s="18" t="str" cm="1">
        <f t="array" ref="N88">IF(LEN($A88)&gt;0,SUMPRODUCT(($A88=merged_names)*(_xlfn.TEXTAFTER(N$2, "At ")=merged_belt_colours)*merged_months_at_rank),"")</f>
        <v/>
      </c>
      <c r="O88" s="18" t="str" cm="1">
        <f t="array" ref="O88">IF(LEN($A88)&gt;0,SUMPRODUCT(($A88=merged_names)*(_xlfn.TEXTAFTER(O$2, "At ")=merged_belt_colours)*merged_months_at_rank),"")</f>
        <v/>
      </c>
      <c r="P88" s="18" t="str" cm="1">
        <f t="array" ref="P88">IF(LEN($A88)&gt;0,SUMPRODUCT(($A88=merged_names)*(_xlfn.TEXTAFTER(P$2, "At ")=merged_belt_colours)*merged_months_at_rank),"")</f>
        <v/>
      </c>
      <c r="Q88" s="18" t="str" cm="1">
        <f t="array" ref="Q88">IF(LEN($A88)&gt;0,SUMPRODUCT(($A88=merged_names)*(_xlfn.TEXTAFTER(Q$2, "At ")=merged_belt_colours)*merged_months_at_rank),"")</f>
        <v/>
      </c>
      <c r="R88" s="18" t="str" cm="1">
        <f t="array" ref="R88">IF(LEN($A88)&gt;0,SUMPRODUCT(($A88=merged_names)*(_xlfn.TEXTAFTER(R$2, "At ")=merged_belt_colours)*merged_months_at_rank),"")</f>
        <v/>
      </c>
    </row>
    <row r="89" spans="1:18" x14ac:dyDescent="0.25">
      <c r="A89"/>
      <c r="B89" s="15" t="str" cm="1">
        <f t="array" ref="B89">IFERROR(IF(LEN(A89)&gt;0, IF(SUMPRODUCT((Inactives[Key]=J89)*(Inactives[Currently Inactive]))=1,"Inactive","Active"),""),"Active")</f>
        <v/>
      </c>
      <c r="C89" s="16" t="str" cm="1">
        <f t="array" aca="1" ref="C89" ca="1">IFERROR(_xlfn._xlws.FILTER(Inactives[Inactive On],(Inactives[Key]=J89)*(Inactives[Currently Inactive]),""),"")</f>
        <v/>
      </c>
      <c r="D89" s="16" t="str" cm="1">
        <f t="array" aca="1" ref="D89" ca="1">IFERROR(INDEX(_xlfn.TEXTSPLIT(E89," "),1),"")</f>
        <v/>
      </c>
      <c r="E89" s="15" t="str" cm="1">
        <f t="array" aca="1" ref="E89" ca="1">IFERROR(_xlfn._xlws.FILTER(merged_ranks,(merged_end_dates=DATE(9999,12,31))*(merged_names=A89)),"")</f>
        <v/>
      </c>
      <c r="F89" s="17" t="str">
        <f ca="1">_xlfn.XLOOKUP(J89,Promotions[Promo Key],Promotions[Promo Date],"")</f>
        <v/>
      </c>
      <c r="G89" s="18" t="str">
        <f t="shared" ca="1" si="15"/>
        <v/>
      </c>
      <c r="H89" s="18" t="str">
        <f t="shared" ca="1" si="18"/>
        <v/>
      </c>
      <c r="I89" s="17" t="str">
        <f>_xlfn.XLOOKUP(A89,Students[Full Name],Students[Starting Rank],"")</f>
        <v/>
      </c>
      <c r="J89" s="15" t="str">
        <f t="shared" ca="1" si="16"/>
        <v xml:space="preserve">: </v>
      </c>
      <c r="K89" s="16" t="str">
        <f>_xlfn.XLOOKUP(A89,Students[Full Name],Students[Start Date],"")</f>
        <v/>
      </c>
      <c r="L89" s="18">
        <f t="shared" ca="1" si="17"/>
        <v>-1</v>
      </c>
      <c r="M89" s="18" cm="1">
        <f t="array" aca="1" ref="M89" ca="1">SUMPRODUCT(Inactives[Days Inactive]*(Inactives[Student]=A89))/365</f>
        <v>0</v>
      </c>
      <c r="N89" s="18" t="str" cm="1">
        <f t="array" ref="N89">IF(LEN($A89)&gt;0,SUMPRODUCT(($A89=merged_names)*(_xlfn.TEXTAFTER(N$2, "At ")=merged_belt_colours)*merged_months_at_rank),"")</f>
        <v/>
      </c>
      <c r="O89" s="18" t="str" cm="1">
        <f t="array" ref="O89">IF(LEN($A89)&gt;0,SUMPRODUCT(($A89=merged_names)*(_xlfn.TEXTAFTER(O$2, "At ")=merged_belt_colours)*merged_months_at_rank),"")</f>
        <v/>
      </c>
      <c r="P89" s="18" t="str" cm="1">
        <f t="array" ref="P89">IF(LEN($A89)&gt;0,SUMPRODUCT(($A89=merged_names)*(_xlfn.TEXTAFTER(P$2, "At ")=merged_belt_colours)*merged_months_at_rank),"")</f>
        <v/>
      </c>
      <c r="Q89" s="18" t="str" cm="1">
        <f t="array" ref="Q89">IF(LEN($A89)&gt;0,SUMPRODUCT(($A89=merged_names)*(_xlfn.TEXTAFTER(Q$2, "At ")=merged_belt_colours)*merged_months_at_rank),"")</f>
        <v/>
      </c>
      <c r="R89" s="18" t="str" cm="1">
        <f t="array" ref="R89">IF(LEN($A89)&gt;0,SUMPRODUCT(($A89=merged_names)*(_xlfn.TEXTAFTER(R$2, "At ")=merged_belt_colours)*merged_months_at_rank),"")</f>
        <v/>
      </c>
    </row>
    <row r="90" spans="1:18" x14ac:dyDescent="0.25">
      <c r="A90"/>
      <c r="B90" s="15" t="str" cm="1">
        <f t="array" ref="B90">IFERROR(IF(LEN(A90)&gt;0, IF(SUMPRODUCT((Inactives[Key]=J90)*(Inactives[Currently Inactive]))=1,"Inactive","Active"),""),"Active")</f>
        <v/>
      </c>
      <c r="C90" s="16" t="str" cm="1">
        <f t="array" aca="1" ref="C90" ca="1">IFERROR(_xlfn._xlws.FILTER(Inactives[Inactive On],(Inactives[Key]=J90)*(Inactives[Currently Inactive]),""),"")</f>
        <v/>
      </c>
      <c r="D90" s="16" t="str" cm="1">
        <f t="array" aca="1" ref="D90" ca="1">IFERROR(INDEX(_xlfn.TEXTSPLIT(E90," "),1),"")</f>
        <v/>
      </c>
      <c r="E90" s="15" t="str" cm="1">
        <f t="array" aca="1" ref="E90" ca="1">IFERROR(_xlfn._xlws.FILTER(merged_ranks,(merged_end_dates=DATE(9999,12,31))*(merged_names=A90)),"")</f>
        <v/>
      </c>
      <c r="F90" s="17" t="str">
        <f ca="1">_xlfn.XLOOKUP(J90,Promotions[Promo Key],Promotions[Promo Date],"")</f>
        <v/>
      </c>
      <c r="G90" s="18" t="str">
        <f t="shared" ca="1" si="15"/>
        <v/>
      </c>
      <c r="H90" s="18" t="str">
        <f t="shared" ca="1" si="18"/>
        <v/>
      </c>
      <c r="I90" s="17" t="str">
        <f>_xlfn.XLOOKUP(A90,Students[Full Name],Students[Starting Rank],"")</f>
        <v/>
      </c>
      <c r="J90" s="15" t="str">
        <f t="shared" ca="1" si="16"/>
        <v xml:space="preserve">: </v>
      </c>
      <c r="K90" s="16" t="str">
        <f>_xlfn.XLOOKUP(A90,Students[Full Name],Students[Start Date],"")</f>
        <v/>
      </c>
      <c r="L90" s="18">
        <f t="shared" ca="1" si="17"/>
        <v>-1</v>
      </c>
      <c r="M90" s="18" cm="1">
        <f t="array" aca="1" ref="M90" ca="1">SUMPRODUCT(Inactives[Days Inactive]*(Inactives[Student]=A90))/365</f>
        <v>0</v>
      </c>
      <c r="N90" s="18" t="str" cm="1">
        <f t="array" ref="N90">IF(LEN($A90)&gt;0,SUMPRODUCT(($A90=merged_names)*(_xlfn.TEXTAFTER(N$2, "At ")=merged_belt_colours)*merged_months_at_rank),"")</f>
        <v/>
      </c>
      <c r="O90" s="18" t="str" cm="1">
        <f t="array" ref="O90">IF(LEN($A90)&gt;0,SUMPRODUCT(($A90=merged_names)*(_xlfn.TEXTAFTER(O$2, "At ")=merged_belt_colours)*merged_months_at_rank),"")</f>
        <v/>
      </c>
      <c r="P90" s="18" t="str" cm="1">
        <f t="array" ref="P90">IF(LEN($A90)&gt;0,SUMPRODUCT(($A90=merged_names)*(_xlfn.TEXTAFTER(P$2, "At ")=merged_belt_colours)*merged_months_at_rank),"")</f>
        <v/>
      </c>
      <c r="Q90" s="18" t="str" cm="1">
        <f t="array" ref="Q90">IF(LEN($A90)&gt;0,SUMPRODUCT(($A90=merged_names)*(_xlfn.TEXTAFTER(Q$2, "At ")=merged_belt_colours)*merged_months_at_rank),"")</f>
        <v/>
      </c>
      <c r="R90" s="18" t="str" cm="1">
        <f t="array" ref="R90">IF(LEN($A90)&gt;0,SUMPRODUCT(($A90=merged_names)*(_xlfn.TEXTAFTER(R$2, "At ")=merged_belt_colours)*merged_months_at_rank),"")</f>
        <v/>
      </c>
    </row>
    <row r="91" spans="1:18" x14ac:dyDescent="0.25">
      <c r="A91"/>
      <c r="B91" s="15" t="str" cm="1">
        <f t="array" ref="B91">IFERROR(IF(LEN(A91)&gt;0, IF(SUMPRODUCT((Inactives[Key]=J91)*(Inactives[Currently Inactive]))=1,"Inactive","Active"),""),"Active")</f>
        <v/>
      </c>
      <c r="C91" s="16" t="str" cm="1">
        <f t="array" aca="1" ref="C91" ca="1">IFERROR(_xlfn._xlws.FILTER(Inactives[Inactive On],(Inactives[Key]=J91)*(Inactives[Currently Inactive]),""),"")</f>
        <v/>
      </c>
      <c r="D91" s="16" t="str" cm="1">
        <f t="array" aca="1" ref="D91" ca="1">IFERROR(INDEX(_xlfn.TEXTSPLIT(E91," "),1),"")</f>
        <v/>
      </c>
      <c r="E91" s="15" t="str" cm="1">
        <f t="array" aca="1" ref="E91" ca="1">IFERROR(_xlfn._xlws.FILTER(merged_ranks,(merged_end_dates=DATE(9999,12,31))*(merged_names=A91)),"")</f>
        <v/>
      </c>
      <c r="F91" s="17" t="str">
        <f ca="1">_xlfn.XLOOKUP(J91,Promotions[Promo Key],Promotions[Promo Date],"")</f>
        <v/>
      </c>
      <c r="G91" s="18" t="str">
        <f t="shared" ca="1" si="15"/>
        <v/>
      </c>
      <c r="H91" s="18" t="str">
        <f t="shared" ca="1" si="18"/>
        <v/>
      </c>
      <c r="I91" s="17" t="str">
        <f>_xlfn.XLOOKUP(A91,Students[Full Name],Students[Starting Rank],"")</f>
        <v/>
      </c>
      <c r="J91" s="15" t="str">
        <f t="shared" ca="1" si="16"/>
        <v xml:space="preserve">: </v>
      </c>
      <c r="K91" s="16" t="str">
        <f>_xlfn.XLOOKUP(A91,Students[Full Name],Students[Start Date],"")</f>
        <v/>
      </c>
      <c r="L91" s="18">
        <f t="shared" ca="1" si="17"/>
        <v>-1</v>
      </c>
      <c r="M91" s="18" cm="1">
        <f t="array" aca="1" ref="M91" ca="1">SUMPRODUCT(Inactives[Days Inactive]*(Inactives[Student]=A91))/365</f>
        <v>0</v>
      </c>
      <c r="N91" s="18" t="str" cm="1">
        <f t="array" ref="N91">IF(LEN($A91)&gt;0,SUMPRODUCT(($A91=merged_names)*(_xlfn.TEXTAFTER(N$2, "At ")=merged_belt_colours)*merged_months_at_rank),"")</f>
        <v/>
      </c>
      <c r="O91" s="18" t="str" cm="1">
        <f t="array" ref="O91">IF(LEN($A91)&gt;0,SUMPRODUCT(($A91=merged_names)*(_xlfn.TEXTAFTER(O$2, "At ")=merged_belt_colours)*merged_months_at_rank),"")</f>
        <v/>
      </c>
      <c r="P91" s="18" t="str" cm="1">
        <f t="array" ref="P91">IF(LEN($A91)&gt;0,SUMPRODUCT(($A91=merged_names)*(_xlfn.TEXTAFTER(P$2, "At ")=merged_belt_colours)*merged_months_at_rank),"")</f>
        <v/>
      </c>
      <c r="Q91" s="18" t="str" cm="1">
        <f t="array" ref="Q91">IF(LEN($A91)&gt;0,SUMPRODUCT(($A91=merged_names)*(_xlfn.TEXTAFTER(Q$2, "At ")=merged_belt_colours)*merged_months_at_rank),"")</f>
        <v/>
      </c>
      <c r="R91" s="18" t="str" cm="1">
        <f t="array" ref="R91">IF(LEN($A91)&gt;0,SUMPRODUCT(($A91=merged_names)*(_xlfn.TEXTAFTER(R$2, "At ")=merged_belt_colours)*merged_months_at_rank),"")</f>
        <v/>
      </c>
    </row>
    <row r="92" spans="1:18" x14ac:dyDescent="0.25">
      <c r="A92"/>
      <c r="B92" s="15" t="str" cm="1">
        <f t="array" ref="B92">IFERROR(IF(LEN(A92)&gt;0, IF(SUMPRODUCT((Inactives[Key]=J92)*(Inactives[Currently Inactive]))=1,"Inactive","Active"),""),"Active")</f>
        <v/>
      </c>
      <c r="C92" s="16" t="str" cm="1">
        <f t="array" aca="1" ref="C92" ca="1">IFERROR(_xlfn._xlws.FILTER(Inactives[Inactive On],(Inactives[Key]=J92)*(Inactives[Currently Inactive]),""),"")</f>
        <v/>
      </c>
      <c r="D92" s="16" t="str" cm="1">
        <f t="array" aca="1" ref="D92" ca="1">IFERROR(INDEX(_xlfn.TEXTSPLIT(E92," "),1),"")</f>
        <v/>
      </c>
      <c r="E92" s="15" t="str" cm="1">
        <f t="array" aca="1" ref="E92" ca="1">IFERROR(_xlfn._xlws.FILTER(merged_ranks,(merged_end_dates=DATE(9999,12,31))*(merged_names=A92)),"")</f>
        <v/>
      </c>
      <c r="F92" s="17" t="str">
        <f ca="1">_xlfn.XLOOKUP(J92,Promotions[Promo Key],Promotions[Promo Date],"")</f>
        <v/>
      </c>
      <c r="G92" s="18" t="str">
        <f t="shared" ref="G92:G155" ca="1" si="19">IFERROR((TODAY()-F92)/30.5, "")</f>
        <v/>
      </c>
      <c r="H92" s="18" t="str">
        <f t="shared" ca="1" si="18"/>
        <v/>
      </c>
      <c r="I92" s="17" t="str">
        <f>_xlfn.XLOOKUP(A92,Students[Full Name],Students[Starting Rank],"")</f>
        <v/>
      </c>
      <c r="J92" s="15" t="str">
        <f t="shared" ref="J92:J155" ca="1" si="20">A92&amp;": "&amp;E92</f>
        <v xml:space="preserve">: </v>
      </c>
      <c r="K92" s="16" t="str">
        <f>_xlfn.XLOOKUP(A92,Students[Full Name],Students[Start Date],"")</f>
        <v/>
      </c>
      <c r="L92" s="18">
        <f t="shared" ref="L92:L155" ca="1" si="21">IF(LEN(C92)&gt;0,(TODAY()-C92)/30.5,-1)</f>
        <v>-1</v>
      </c>
      <c r="M92" s="18" cm="1">
        <f t="array" aca="1" ref="M92" ca="1">SUMPRODUCT(Inactives[Days Inactive]*(Inactives[Student]=A92))/365</f>
        <v>0</v>
      </c>
      <c r="N92" s="18" t="str" cm="1">
        <f t="array" ref="N92">IF(LEN($A92)&gt;0,SUMPRODUCT(($A92=merged_names)*(_xlfn.TEXTAFTER(N$2, "At ")=merged_belt_colours)*merged_months_at_rank),"")</f>
        <v/>
      </c>
      <c r="O92" s="18" t="str" cm="1">
        <f t="array" ref="O92">IF(LEN($A92)&gt;0,SUMPRODUCT(($A92=merged_names)*(_xlfn.TEXTAFTER(O$2, "At ")=merged_belt_colours)*merged_months_at_rank),"")</f>
        <v/>
      </c>
      <c r="P92" s="18" t="str" cm="1">
        <f t="array" ref="P92">IF(LEN($A92)&gt;0,SUMPRODUCT(($A92=merged_names)*(_xlfn.TEXTAFTER(P$2, "At ")=merged_belt_colours)*merged_months_at_rank),"")</f>
        <v/>
      </c>
      <c r="Q92" s="18" t="str" cm="1">
        <f t="array" ref="Q92">IF(LEN($A92)&gt;0,SUMPRODUCT(($A92=merged_names)*(_xlfn.TEXTAFTER(Q$2, "At ")=merged_belt_colours)*merged_months_at_rank),"")</f>
        <v/>
      </c>
      <c r="R92" s="18" t="str" cm="1">
        <f t="array" ref="R92">IF(LEN($A92)&gt;0,SUMPRODUCT(($A92=merged_names)*(_xlfn.TEXTAFTER(R$2, "At ")=merged_belt_colours)*merged_months_at_rank),"")</f>
        <v/>
      </c>
    </row>
    <row r="93" spans="1:18" x14ac:dyDescent="0.25">
      <c r="A93"/>
      <c r="B93" s="15" t="str" cm="1">
        <f t="array" ref="B93">IFERROR(IF(LEN(A93)&gt;0, IF(SUMPRODUCT((Inactives[Key]=J93)*(Inactives[Currently Inactive]))=1,"Inactive","Active"),""),"Active")</f>
        <v/>
      </c>
      <c r="C93" s="16" t="str" cm="1">
        <f t="array" aca="1" ref="C93" ca="1">IFERROR(_xlfn._xlws.FILTER(Inactives[Inactive On],(Inactives[Key]=J93)*(Inactives[Currently Inactive]),""),"")</f>
        <v/>
      </c>
      <c r="D93" s="16" t="str" cm="1">
        <f t="array" aca="1" ref="D93" ca="1">IFERROR(INDEX(_xlfn.TEXTSPLIT(E93," "),1),"")</f>
        <v/>
      </c>
      <c r="E93" s="15" t="str" cm="1">
        <f t="array" aca="1" ref="E93" ca="1">IFERROR(_xlfn._xlws.FILTER(merged_ranks,(merged_end_dates=DATE(9999,12,31))*(merged_names=A93)),"")</f>
        <v/>
      </c>
      <c r="F93" s="17" t="str">
        <f ca="1">_xlfn.XLOOKUP(J93,Promotions[Promo Key],Promotions[Promo Date],"")</f>
        <v/>
      </c>
      <c r="G93" s="18" t="str">
        <f t="shared" ca="1" si="19"/>
        <v/>
      </c>
      <c r="H93" s="18" t="str">
        <f t="shared" ca="1" si="18"/>
        <v/>
      </c>
      <c r="I93" s="17" t="str">
        <f>_xlfn.XLOOKUP(A93,Students[Full Name],Students[Starting Rank],"")</f>
        <v/>
      </c>
      <c r="J93" s="15" t="str">
        <f t="shared" ca="1" si="20"/>
        <v xml:space="preserve">: </v>
      </c>
      <c r="K93" s="16" t="str">
        <f>_xlfn.XLOOKUP(A93,Students[Full Name],Students[Start Date],"")</f>
        <v/>
      </c>
      <c r="L93" s="18">
        <f t="shared" ca="1" si="21"/>
        <v>-1</v>
      </c>
      <c r="M93" s="18" cm="1">
        <f t="array" aca="1" ref="M93" ca="1">SUMPRODUCT(Inactives[Days Inactive]*(Inactives[Student]=A93))/365</f>
        <v>0</v>
      </c>
      <c r="N93" s="18" t="str" cm="1">
        <f t="array" ref="N93">IF(LEN($A93)&gt;0,SUMPRODUCT(($A93=merged_names)*(_xlfn.TEXTAFTER(N$2, "At ")=merged_belt_colours)*merged_months_at_rank),"")</f>
        <v/>
      </c>
      <c r="O93" s="18" t="str" cm="1">
        <f t="array" ref="O93">IF(LEN($A93)&gt;0,SUMPRODUCT(($A93=merged_names)*(_xlfn.TEXTAFTER(O$2, "At ")=merged_belt_colours)*merged_months_at_rank),"")</f>
        <v/>
      </c>
      <c r="P93" s="18" t="str" cm="1">
        <f t="array" ref="P93">IF(LEN($A93)&gt;0,SUMPRODUCT(($A93=merged_names)*(_xlfn.TEXTAFTER(P$2, "At ")=merged_belt_colours)*merged_months_at_rank),"")</f>
        <v/>
      </c>
      <c r="Q93" s="18" t="str" cm="1">
        <f t="array" ref="Q93">IF(LEN($A93)&gt;0,SUMPRODUCT(($A93=merged_names)*(_xlfn.TEXTAFTER(Q$2, "At ")=merged_belt_colours)*merged_months_at_rank),"")</f>
        <v/>
      </c>
      <c r="R93" s="18" t="str" cm="1">
        <f t="array" ref="R93">IF(LEN($A93)&gt;0,SUMPRODUCT(($A93=merged_names)*(_xlfn.TEXTAFTER(R$2, "At ")=merged_belt_colours)*merged_months_at_rank),"")</f>
        <v/>
      </c>
    </row>
    <row r="94" spans="1:18" x14ac:dyDescent="0.25">
      <c r="A94"/>
      <c r="B94" s="15" t="str" cm="1">
        <f t="array" ref="B94">IFERROR(IF(LEN(A94)&gt;0, IF(SUMPRODUCT((Inactives[Key]=J94)*(Inactives[Currently Inactive]))=1,"Inactive","Active"),""),"Active")</f>
        <v/>
      </c>
      <c r="C94" s="16" t="str" cm="1">
        <f t="array" aca="1" ref="C94" ca="1">IFERROR(_xlfn._xlws.FILTER(Inactives[Inactive On],(Inactives[Key]=J94)*(Inactives[Currently Inactive]),""),"")</f>
        <v/>
      </c>
      <c r="D94" s="16" t="str" cm="1">
        <f t="array" aca="1" ref="D94" ca="1">IFERROR(INDEX(_xlfn.TEXTSPLIT(E94," "),1),"")</f>
        <v/>
      </c>
      <c r="E94" s="15" t="str" cm="1">
        <f t="array" aca="1" ref="E94" ca="1">IFERROR(_xlfn._xlws.FILTER(merged_ranks,(merged_end_dates=DATE(9999,12,31))*(merged_names=A94)),"")</f>
        <v/>
      </c>
      <c r="F94" s="17" t="str">
        <f ca="1">_xlfn.XLOOKUP(J94,Promotions[Promo Key],Promotions[Promo Date],"")</f>
        <v/>
      </c>
      <c r="G94" s="18" t="str">
        <f t="shared" ca="1" si="19"/>
        <v/>
      </c>
      <c r="H94" s="18" t="str">
        <f t="shared" ca="1" si="18"/>
        <v/>
      </c>
      <c r="I94" s="17" t="str">
        <f>_xlfn.XLOOKUP(A94,Students[Full Name],Students[Starting Rank],"")</f>
        <v/>
      </c>
      <c r="J94" s="15" t="str">
        <f t="shared" ca="1" si="20"/>
        <v xml:space="preserve">: </v>
      </c>
      <c r="K94" s="16" t="str">
        <f>_xlfn.XLOOKUP(A94,Students[Full Name],Students[Start Date],"")</f>
        <v/>
      </c>
      <c r="L94" s="18">
        <f t="shared" ca="1" si="21"/>
        <v>-1</v>
      </c>
      <c r="M94" s="18" cm="1">
        <f t="array" aca="1" ref="M94" ca="1">SUMPRODUCT(Inactives[Days Inactive]*(Inactives[Student]=A94))/365</f>
        <v>0</v>
      </c>
      <c r="N94" s="18" t="str" cm="1">
        <f t="array" ref="N94">IF(LEN($A94)&gt;0,SUMPRODUCT(($A94=merged_names)*(_xlfn.TEXTAFTER(N$2, "At ")=merged_belt_colours)*merged_months_at_rank),"")</f>
        <v/>
      </c>
      <c r="O94" s="18" t="str" cm="1">
        <f t="array" ref="O94">IF(LEN($A94)&gt;0,SUMPRODUCT(($A94=merged_names)*(_xlfn.TEXTAFTER(O$2, "At ")=merged_belt_colours)*merged_months_at_rank),"")</f>
        <v/>
      </c>
      <c r="P94" s="18" t="str" cm="1">
        <f t="array" ref="P94">IF(LEN($A94)&gt;0,SUMPRODUCT(($A94=merged_names)*(_xlfn.TEXTAFTER(P$2, "At ")=merged_belt_colours)*merged_months_at_rank),"")</f>
        <v/>
      </c>
      <c r="Q94" s="18" t="str" cm="1">
        <f t="array" ref="Q94">IF(LEN($A94)&gt;0,SUMPRODUCT(($A94=merged_names)*(_xlfn.TEXTAFTER(Q$2, "At ")=merged_belt_colours)*merged_months_at_rank),"")</f>
        <v/>
      </c>
      <c r="R94" s="18" t="str" cm="1">
        <f t="array" ref="R94">IF(LEN($A94)&gt;0,SUMPRODUCT(($A94=merged_names)*(_xlfn.TEXTAFTER(R$2, "At ")=merged_belt_colours)*merged_months_at_rank),"")</f>
        <v/>
      </c>
    </row>
    <row r="95" spans="1:18" x14ac:dyDescent="0.25">
      <c r="A95"/>
      <c r="B95" s="15" t="str" cm="1">
        <f t="array" ref="B95">IFERROR(IF(LEN(A95)&gt;0, IF(SUMPRODUCT((Inactives[Key]=J95)*(Inactives[Currently Inactive]))=1,"Inactive","Active"),""),"Active")</f>
        <v/>
      </c>
      <c r="C95" s="16" t="str" cm="1">
        <f t="array" aca="1" ref="C95" ca="1">IFERROR(_xlfn._xlws.FILTER(Inactives[Inactive On],(Inactives[Key]=J95)*(Inactives[Currently Inactive]),""),"")</f>
        <v/>
      </c>
      <c r="D95" s="16" t="str" cm="1">
        <f t="array" aca="1" ref="D95" ca="1">IFERROR(INDEX(_xlfn.TEXTSPLIT(E95," "),1),"")</f>
        <v/>
      </c>
      <c r="E95" s="15" t="str" cm="1">
        <f t="array" aca="1" ref="E95" ca="1">IFERROR(_xlfn._xlws.FILTER(merged_ranks,(merged_end_dates=DATE(9999,12,31))*(merged_names=A95)),"")</f>
        <v/>
      </c>
      <c r="F95" s="17" t="str">
        <f ca="1">_xlfn.XLOOKUP(J95,Promotions[Promo Key],Promotions[Promo Date],"")</f>
        <v/>
      </c>
      <c r="G95" s="18" t="str">
        <f t="shared" ca="1" si="19"/>
        <v/>
      </c>
      <c r="H95" s="18" t="str">
        <f t="shared" ca="1" si="18"/>
        <v/>
      </c>
      <c r="I95" s="17" t="str">
        <f>_xlfn.XLOOKUP(A95,Students[Full Name],Students[Starting Rank],"")</f>
        <v/>
      </c>
      <c r="J95" s="15" t="str">
        <f t="shared" ca="1" si="20"/>
        <v xml:space="preserve">: </v>
      </c>
      <c r="K95" s="16" t="str">
        <f>_xlfn.XLOOKUP(A95,Students[Full Name],Students[Start Date],"")</f>
        <v/>
      </c>
      <c r="L95" s="18">
        <f t="shared" ca="1" si="21"/>
        <v>-1</v>
      </c>
      <c r="M95" s="18" cm="1">
        <f t="array" aca="1" ref="M95" ca="1">SUMPRODUCT(Inactives[Days Inactive]*(Inactives[Student]=A95))/365</f>
        <v>0</v>
      </c>
      <c r="N95" s="18" t="str" cm="1">
        <f t="array" ref="N95">IF(LEN($A95)&gt;0,SUMPRODUCT(($A95=merged_names)*(_xlfn.TEXTAFTER(N$2, "At ")=merged_belt_colours)*merged_months_at_rank),"")</f>
        <v/>
      </c>
      <c r="O95" s="18" t="str" cm="1">
        <f t="array" ref="O95">IF(LEN($A95)&gt;0,SUMPRODUCT(($A95=merged_names)*(_xlfn.TEXTAFTER(O$2, "At ")=merged_belt_colours)*merged_months_at_rank),"")</f>
        <v/>
      </c>
      <c r="P95" s="18" t="str" cm="1">
        <f t="array" ref="P95">IF(LEN($A95)&gt;0,SUMPRODUCT(($A95=merged_names)*(_xlfn.TEXTAFTER(P$2, "At ")=merged_belt_colours)*merged_months_at_rank),"")</f>
        <v/>
      </c>
      <c r="Q95" s="18" t="str" cm="1">
        <f t="array" ref="Q95">IF(LEN($A95)&gt;0,SUMPRODUCT(($A95=merged_names)*(_xlfn.TEXTAFTER(Q$2, "At ")=merged_belt_colours)*merged_months_at_rank),"")</f>
        <v/>
      </c>
      <c r="R95" s="18" t="str" cm="1">
        <f t="array" ref="R95">IF(LEN($A95)&gt;0,SUMPRODUCT(($A95=merged_names)*(_xlfn.TEXTAFTER(R$2, "At ")=merged_belt_colours)*merged_months_at_rank),"")</f>
        <v/>
      </c>
    </row>
    <row r="96" spans="1:18" x14ac:dyDescent="0.25">
      <c r="A96"/>
      <c r="B96" s="15" t="str" cm="1">
        <f t="array" ref="B96">IFERROR(IF(LEN(A96)&gt;0, IF(SUMPRODUCT((Inactives[Key]=J96)*(Inactives[Currently Inactive]))=1,"Inactive","Active"),""),"Active")</f>
        <v/>
      </c>
      <c r="C96" s="16" t="str" cm="1">
        <f t="array" aca="1" ref="C96" ca="1">IFERROR(_xlfn._xlws.FILTER(Inactives[Inactive On],(Inactives[Key]=J96)*(Inactives[Currently Inactive]),""),"")</f>
        <v/>
      </c>
      <c r="D96" s="16" t="str" cm="1">
        <f t="array" aca="1" ref="D96" ca="1">IFERROR(INDEX(_xlfn.TEXTSPLIT(E96," "),1),"")</f>
        <v/>
      </c>
      <c r="E96" s="15" t="str" cm="1">
        <f t="array" aca="1" ref="E96" ca="1">IFERROR(_xlfn._xlws.FILTER(merged_ranks,(merged_end_dates=DATE(9999,12,31))*(merged_names=A96)),"")</f>
        <v/>
      </c>
      <c r="F96" s="17" t="str">
        <f ca="1">_xlfn.XLOOKUP(J96,Promotions[Promo Key],Promotions[Promo Date],"")</f>
        <v/>
      </c>
      <c r="G96" s="18" t="str">
        <f t="shared" ca="1" si="19"/>
        <v/>
      </c>
      <c r="H96" s="18" t="str">
        <f t="shared" ca="1" si="18"/>
        <v/>
      </c>
      <c r="I96" s="17" t="str">
        <f>_xlfn.XLOOKUP(A96,Students[Full Name],Students[Starting Rank],"")</f>
        <v/>
      </c>
      <c r="J96" s="15" t="str">
        <f t="shared" ca="1" si="20"/>
        <v xml:space="preserve">: </v>
      </c>
      <c r="K96" s="16" t="str">
        <f>_xlfn.XLOOKUP(A96,Students[Full Name],Students[Start Date],"")</f>
        <v/>
      </c>
      <c r="L96" s="18">
        <f t="shared" ca="1" si="21"/>
        <v>-1</v>
      </c>
      <c r="M96" s="18" cm="1">
        <f t="array" aca="1" ref="M96" ca="1">SUMPRODUCT(Inactives[Days Inactive]*(Inactives[Student]=A96))/365</f>
        <v>0</v>
      </c>
      <c r="N96" s="18" t="str" cm="1">
        <f t="array" ref="N96">IF(LEN($A96)&gt;0,SUMPRODUCT(($A96=merged_names)*(_xlfn.TEXTAFTER(N$2, "At ")=merged_belt_colours)*merged_months_at_rank),"")</f>
        <v/>
      </c>
      <c r="O96" s="18" t="str" cm="1">
        <f t="array" ref="O96">IF(LEN($A96)&gt;0,SUMPRODUCT(($A96=merged_names)*(_xlfn.TEXTAFTER(O$2, "At ")=merged_belt_colours)*merged_months_at_rank),"")</f>
        <v/>
      </c>
      <c r="P96" s="18" t="str" cm="1">
        <f t="array" ref="P96">IF(LEN($A96)&gt;0,SUMPRODUCT(($A96=merged_names)*(_xlfn.TEXTAFTER(P$2, "At ")=merged_belt_colours)*merged_months_at_rank),"")</f>
        <v/>
      </c>
      <c r="Q96" s="18" t="str" cm="1">
        <f t="array" ref="Q96">IF(LEN($A96)&gt;0,SUMPRODUCT(($A96=merged_names)*(_xlfn.TEXTAFTER(Q$2, "At ")=merged_belt_colours)*merged_months_at_rank),"")</f>
        <v/>
      </c>
      <c r="R96" s="18" t="str" cm="1">
        <f t="array" ref="R96">IF(LEN($A96)&gt;0,SUMPRODUCT(($A96=merged_names)*(_xlfn.TEXTAFTER(R$2, "At ")=merged_belt_colours)*merged_months_at_rank),"")</f>
        <v/>
      </c>
    </row>
    <row r="97" spans="1:18" x14ac:dyDescent="0.25">
      <c r="A97"/>
      <c r="B97" s="15" t="str" cm="1">
        <f t="array" ref="B97">IFERROR(IF(LEN(A97)&gt;0, IF(SUMPRODUCT((Inactives[Key]=J97)*(Inactives[Currently Inactive]))=1,"Inactive","Active"),""),"Active")</f>
        <v/>
      </c>
      <c r="C97" s="16" t="str" cm="1">
        <f t="array" aca="1" ref="C97" ca="1">IFERROR(_xlfn._xlws.FILTER(Inactives[Inactive On],(Inactives[Key]=J97)*(Inactives[Currently Inactive]),""),"")</f>
        <v/>
      </c>
      <c r="D97" s="16" t="str" cm="1">
        <f t="array" aca="1" ref="D97" ca="1">IFERROR(INDEX(_xlfn.TEXTSPLIT(E97," "),1),"")</f>
        <v/>
      </c>
      <c r="E97" s="15" t="str" cm="1">
        <f t="array" aca="1" ref="E97" ca="1">IFERROR(_xlfn._xlws.FILTER(merged_ranks,(merged_end_dates=DATE(9999,12,31))*(merged_names=A97)),"")</f>
        <v/>
      </c>
      <c r="F97" s="17" t="str">
        <f ca="1">_xlfn.XLOOKUP(J97,Promotions[Promo Key],Promotions[Promo Date],"")</f>
        <v/>
      </c>
      <c r="G97" s="18" t="str">
        <f t="shared" ca="1" si="19"/>
        <v/>
      </c>
      <c r="H97" s="18" t="str">
        <f t="shared" ca="1" si="18"/>
        <v/>
      </c>
      <c r="I97" s="17" t="str">
        <f>_xlfn.XLOOKUP(A97,Students[Full Name],Students[Starting Rank],"")</f>
        <v/>
      </c>
      <c r="J97" s="15" t="str">
        <f t="shared" ca="1" si="20"/>
        <v xml:space="preserve">: </v>
      </c>
      <c r="K97" s="16" t="str">
        <f>_xlfn.XLOOKUP(A97,Students[Full Name],Students[Start Date],"")</f>
        <v/>
      </c>
      <c r="L97" s="18">
        <f t="shared" ca="1" si="21"/>
        <v>-1</v>
      </c>
      <c r="M97" s="18" cm="1">
        <f t="array" aca="1" ref="M97" ca="1">SUMPRODUCT(Inactives[Days Inactive]*(Inactives[Student]=A97))/365</f>
        <v>0</v>
      </c>
      <c r="N97" s="18" t="str" cm="1">
        <f t="array" ref="N97">IF(LEN($A97)&gt;0,SUMPRODUCT(($A97=merged_names)*(_xlfn.TEXTAFTER(N$2, "At ")=merged_belt_colours)*merged_months_at_rank),"")</f>
        <v/>
      </c>
      <c r="O97" s="18" t="str" cm="1">
        <f t="array" ref="O97">IF(LEN($A97)&gt;0,SUMPRODUCT(($A97=merged_names)*(_xlfn.TEXTAFTER(O$2, "At ")=merged_belt_colours)*merged_months_at_rank),"")</f>
        <v/>
      </c>
      <c r="P97" s="18" t="str" cm="1">
        <f t="array" ref="P97">IF(LEN($A97)&gt;0,SUMPRODUCT(($A97=merged_names)*(_xlfn.TEXTAFTER(P$2, "At ")=merged_belt_colours)*merged_months_at_rank),"")</f>
        <v/>
      </c>
      <c r="Q97" s="18" t="str" cm="1">
        <f t="array" ref="Q97">IF(LEN($A97)&gt;0,SUMPRODUCT(($A97=merged_names)*(_xlfn.TEXTAFTER(Q$2, "At ")=merged_belt_colours)*merged_months_at_rank),"")</f>
        <v/>
      </c>
      <c r="R97" s="18" t="str" cm="1">
        <f t="array" ref="R97">IF(LEN($A97)&gt;0,SUMPRODUCT(($A97=merged_names)*(_xlfn.TEXTAFTER(R$2, "At ")=merged_belt_colours)*merged_months_at_rank),"")</f>
        <v/>
      </c>
    </row>
    <row r="98" spans="1:18" x14ac:dyDescent="0.25">
      <c r="A98"/>
      <c r="B98" s="15" t="str" cm="1">
        <f t="array" ref="B98">IFERROR(IF(LEN(A98)&gt;0, IF(SUMPRODUCT((Inactives[Key]=J98)*(Inactives[Currently Inactive]))=1,"Inactive","Active"),""),"Active")</f>
        <v/>
      </c>
      <c r="C98" s="16" t="str" cm="1">
        <f t="array" aca="1" ref="C98" ca="1">IFERROR(_xlfn._xlws.FILTER(Inactives[Inactive On],(Inactives[Key]=J98)*(Inactives[Currently Inactive]),""),"")</f>
        <v/>
      </c>
      <c r="D98" s="16" t="str" cm="1">
        <f t="array" aca="1" ref="D98" ca="1">IFERROR(INDEX(_xlfn.TEXTSPLIT(E98," "),1),"")</f>
        <v/>
      </c>
      <c r="E98" s="15" t="str" cm="1">
        <f t="array" aca="1" ref="E98" ca="1">IFERROR(_xlfn._xlws.FILTER(merged_ranks,(merged_end_dates=DATE(9999,12,31))*(merged_names=A98)),"")</f>
        <v/>
      </c>
      <c r="F98" s="17" t="str">
        <f ca="1">_xlfn.XLOOKUP(J98,Promotions[Promo Key],Promotions[Promo Date],"")</f>
        <v/>
      </c>
      <c r="G98" s="18" t="str">
        <f t="shared" ca="1" si="19"/>
        <v/>
      </c>
      <c r="H98" s="18" t="str">
        <f t="shared" ca="1" si="18"/>
        <v/>
      </c>
      <c r="I98" s="17" t="str">
        <f>_xlfn.XLOOKUP(A98,Students[Full Name],Students[Starting Rank],"")</f>
        <v/>
      </c>
      <c r="J98" s="15" t="str">
        <f t="shared" ca="1" si="20"/>
        <v xml:space="preserve">: </v>
      </c>
      <c r="K98" s="16" t="str">
        <f>_xlfn.XLOOKUP(A98,Students[Full Name],Students[Start Date],"")</f>
        <v/>
      </c>
      <c r="L98" s="18">
        <f t="shared" ca="1" si="21"/>
        <v>-1</v>
      </c>
      <c r="M98" s="18" cm="1">
        <f t="array" aca="1" ref="M98" ca="1">SUMPRODUCT(Inactives[Days Inactive]*(Inactives[Student]=A98))/365</f>
        <v>0</v>
      </c>
      <c r="N98" s="18" t="str" cm="1">
        <f t="array" ref="N98">IF(LEN($A98)&gt;0,SUMPRODUCT(($A98=merged_names)*(_xlfn.TEXTAFTER(N$2, "At ")=merged_belt_colours)*merged_months_at_rank),"")</f>
        <v/>
      </c>
      <c r="O98" s="18" t="str" cm="1">
        <f t="array" ref="O98">IF(LEN($A98)&gt;0,SUMPRODUCT(($A98=merged_names)*(_xlfn.TEXTAFTER(O$2, "At ")=merged_belt_colours)*merged_months_at_rank),"")</f>
        <v/>
      </c>
      <c r="P98" s="18" t="str" cm="1">
        <f t="array" ref="P98">IF(LEN($A98)&gt;0,SUMPRODUCT(($A98=merged_names)*(_xlfn.TEXTAFTER(P$2, "At ")=merged_belt_colours)*merged_months_at_rank),"")</f>
        <v/>
      </c>
      <c r="Q98" s="18" t="str" cm="1">
        <f t="array" ref="Q98">IF(LEN($A98)&gt;0,SUMPRODUCT(($A98=merged_names)*(_xlfn.TEXTAFTER(Q$2, "At ")=merged_belt_colours)*merged_months_at_rank),"")</f>
        <v/>
      </c>
      <c r="R98" s="18" t="str" cm="1">
        <f t="array" ref="R98">IF(LEN($A98)&gt;0,SUMPRODUCT(($A98=merged_names)*(_xlfn.TEXTAFTER(R$2, "At ")=merged_belt_colours)*merged_months_at_rank),"")</f>
        <v/>
      </c>
    </row>
    <row r="99" spans="1:18" x14ac:dyDescent="0.25">
      <c r="A99"/>
      <c r="B99" s="15" t="str" cm="1">
        <f t="array" ref="B99">IFERROR(IF(LEN(A99)&gt;0, IF(SUMPRODUCT((Inactives[Key]=J99)*(Inactives[Currently Inactive]))=1,"Inactive","Active"),""),"Active")</f>
        <v/>
      </c>
      <c r="C99" s="16" t="str" cm="1">
        <f t="array" aca="1" ref="C99" ca="1">IFERROR(_xlfn._xlws.FILTER(Inactives[Inactive On],(Inactives[Key]=J99)*(Inactives[Currently Inactive]),""),"")</f>
        <v/>
      </c>
      <c r="D99" s="16" t="str" cm="1">
        <f t="array" aca="1" ref="D99" ca="1">IFERROR(INDEX(_xlfn.TEXTSPLIT(E99," "),1),"")</f>
        <v/>
      </c>
      <c r="E99" s="15" t="str" cm="1">
        <f t="array" aca="1" ref="E99" ca="1">IFERROR(_xlfn._xlws.FILTER(merged_ranks,(merged_end_dates=DATE(9999,12,31))*(merged_names=A99)),"")</f>
        <v/>
      </c>
      <c r="F99" s="17" t="str">
        <f ca="1">_xlfn.XLOOKUP(J99,Promotions[Promo Key],Promotions[Promo Date],"")</f>
        <v/>
      </c>
      <c r="G99" s="18" t="str">
        <f t="shared" ca="1" si="19"/>
        <v/>
      </c>
      <c r="H99" s="18" t="str">
        <f t="shared" ca="1" si="18"/>
        <v/>
      </c>
      <c r="I99" s="17" t="str">
        <f>_xlfn.XLOOKUP(A99,Students[Full Name],Students[Starting Rank],"")</f>
        <v/>
      </c>
      <c r="J99" s="15" t="str">
        <f t="shared" ca="1" si="20"/>
        <v xml:space="preserve">: </v>
      </c>
      <c r="K99" s="16" t="str">
        <f>_xlfn.XLOOKUP(A99,Students[Full Name],Students[Start Date],"")</f>
        <v/>
      </c>
      <c r="L99" s="18">
        <f t="shared" ca="1" si="21"/>
        <v>-1</v>
      </c>
      <c r="M99" s="18" cm="1">
        <f t="array" aca="1" ref="M99" ca="1">SUMPRODUCT(Inactives[Days Inactive]*(Inactives[Student]=A99))/365</f>
        <v>0</v>
      </c>
      <c r="N99" s="18" t="str" cm="1">
        <f t="array" ref="N99">IF(LEN($A99)&gt;0,SUMPRODUCT(($A99=merged_names)*(_xlfn.TEXTAFTER(N$2, "At ")=merged_belt_colours)*merged_months_at_rank),"")</f>
        <v/>
      </c>
      <c r="O99" s="18" t="str" cm="1">
        <f t="array" ref="O99">IF(LEN($A99)&gt;0,SUMPRODUCT(($A99=merged_names)*(_xlfn.TEXTAFTER(O$2, "At ")=merged_belt_colours)*merged_months_at_rank),"")</f>
        <v/>
      </c>
      <c r="P99" s="18" t="str" cm="1">
        <f t="array" ref="P99">IF(LEN($A99)&gt;0,SUMPRODUCT(($A99=merged_names)*(_xlfn.TEXTAFTER(P$2, "At ")=merged_belt_colours)*merged_months_at_rank),"")</f>
        <v/>
      </c>
      <c r="Q99" s="18" t="str" cm="1">
        <f t="array" ref="Q99">IF(LEN($A99)&gt;0,SUMPRODUCT(($A99=merged_names)*(_xlfn.TEXTAFTER(Q$2, "At ")=merged_belt_colours)*merged_months_at_rank),"")</f>
        <v/>
      </c>
      <c r="R99" s="18" t="str" cm="1">
        <f t="array" ref="R99">IF(LEN($A99)&gt;0,SUMPRODUCT(($A99=merged_names)*(_xlfn.TEXTAFTER(R$2, "At ")=merged_belt_colours)*merged_months_at_rank),"")</f>
        <v/>
      </c>
    </row>
    <row r="100" spans="1:18" x14ac:dyDescent="0.25">
      <c r="A100"/>
      <c r="B100" s="15" t="str" cm="1">
        <f t="array" ref="B100">IFERROR(IF(LEN(A100)&gt;0, IF(SUMPRODUCT((Inactives[Key]=J100)*(Inactives[Currently Inactive]))=1,"Inactive","Active"),""),"Active")</f>
        <v/>
      </c>
      <c r="C100" s="16" t="str" cm="1">
        <f t="array" aca="1" ref="C100" ca="1">IFERROR(_xlfn._xlws.FILTER(Inactives[Inactive On],(Inactives[Key]=J100)*(Inactives[Currently Inactive]),""),"")</f>
        <v/>
      </c>
      <c r="D100" s="16" t="str" cm="1">
        <f t="array" aca="1" ref="D100" ca="1">IFERROR(INDEX(_xlfn.TEXTSPLIT(E100," "),1),"")</f>
        <v/>
      </c>
      <c r="E100" s="15" t="str" cm="1">
        <f t="array" aca="1" ref="E100" ca="1">IFERROR(_xlfn._xlws.FILTER(merged_ranks,(merged_end_dates=DATE(9999,12,31))*(merged_names=A100)),"")</f>
        <v/>
      </c>
      <c r="F100" s="17" t="str">
        <f ca="1">_xlfn.XLOOKUP(J100,Promotions[Promo Key],Promotions[Promo Date],"")</f>
        <v/>
      </c>
      <c r="G100" s="18" t="str">
        <f t="shared" ca="1" si="19"/>
        <v/>
      </c>
      <c r="H100" s="18" t="str">
        <f t="shared" ca="1" si="18"/>
        <v/>
      </c>
      <c r="I100" s="17" t="str">
        <f>_xlfn.XLOOKUP(A100,Students[Full Name],Students[Starting Rank],"")</f>
        <v/>
      </c>
      <c r="J100" s="15" t="str">
        <f t="shared" ca="1" si="20"/>
        <v xml:space="preserve">: </v>
      </c>
      <c r="K100" s="16" t="str">
        <f>_xlfn.XLOOKUP(A100,Students[Full Name],Students[Start Date],"")</f>
        <v/>
      </c>
      <c r="L100" s="18">
        <f t="shared" ca="1" si="21"/>
        <v>-1</v>
      </c>
      <c r="M100" s="18" cm="1">
        <f t="array" aca="1" ref="M100" ca="1">SUMPRODUCT(Inactives[Days Inactive]*(Inactives[Student]=A100))/365</f>
        <v>0</v>
      </c>
      <c r="N100" s="18" t="str" cm="1">
        <f t="array" ref="N100">IF(LEN($A100)&gt;0,SUMPRODUCT(($A100=merged_names)*(_xlfn.TEXTAFTER(N$2, "At ")=merged_belt_colours)*merged_months_at_rank),"")</f>
        <v/>
      </c>
      <c r="O100" s="18" t="str" cm="1">
        <f t="array" ref="O100">IF(LEN($A100)&gt;0,SUMPRODUCT(($A100=merged_names)*(_xlfn.TEXTAFTER(O$2, "At ")=merged_belt_colours)*merged_months_at_rank),"")</f>
        <v/>
      </c>
      <c r="P100" s="18" t="str" cm="1">
        <f t="array" ref="P100">IF(LEN($A100)&gt;0,SUMPRODUCT(($A100=merged_names)*(_xlfn.TEXTAFTER(P$2, "At ")=merged_belt_colours)*merged_months_at_rank),"")</f>
        <v/>
      </c>
      <c r="Q100" s="18" t="str" cm="1">
        <f t="array" ref="Q100">IF(LEN($A100)&gt;0,SUMPRODUCT(($A100=merged_names)*(_xlfn.TEXTAFTER(Q$2, "At ")=merged_belt_colours)*merged_months_at_rank),"")</f>
        <v/>
      </c>
      <c r="R100" s="18" t="str" cm="1">
        <f t="array" ref="R100">IF(LEN($A100)&gt;0,SUMPRODUCT(($A100=merged_names)*(_xlfn.TEXTAFTER(R$2, "At ")=merged_belt_colours)*merged_months_at_rank),"")</f>
        <v/>
      </c>
    </row>
    <row r="101" spans="1:18" x14ac:dyDescent="0.25">
      <c r="A101"/>
      <c r="B101" s="15" t="str" cm="1">
        <f t="array" ref="B101">IFERROR(IF(LEN(A101)&gt;0, IF(SUMPRODUCT((Inactives[Key]=J101)*(Inactives[Currently Inactive]))=1,"Inactive","Active"),""),"Active")</f>
        <v/>
      </c>
      <c r="C101" s="16" t="str" cm="1">
        <f t="array" aca="1" ref="C101" ca="1">IFERROR(_xlfn._xlws.FILTER(Inactives[Inactive On],(Inactives[Key]=J101)*(Inactives[Currently Inactive]),""),"")</f>
        <v/>
      </c>
      <c r="D101" s="16" t="str" cm="1">
        <f t="array" aca="1" ref="D101" ca="1">IFERROR(INDEX(_xlfn.TEXTSPLIT(E101," "),1),"")</f>
        <v/>
      </c>
      <c r="E101" s="15" t="str" cm="1">
        <f t="array" aca="1" ref="E101" ca="1">IFERROR(_xlfn._xlws.FILTER(merged_ranks,(merged_end_dates=DATE(9999,12,31))*(merged_names=A101)),"")</f>
        <v/>
      </c>
      <c r="F101" s="17" t="str">
        <f ca="1">_xlfn.XLOOKUP(J101,Promotions[Promo Key],Promotions[Promo Date],"")</f>
        <v/>
      </c>
      <c r="G101" s="18" t="str">
        <f t="shared" ca="1" si="19"/>
        <v/>
      </c>
      <c r="H101" s="18" t="str">
        <f t="shared" ca="1" si="18"/>
        <v/>
      </c>
      <c r="I101" s="17" t="str">
        <f>_xlfn.XLOOKUP(A101,Students[Full Name],Students[Starting Rank],"")</f>
        <v/>
      </c>
      <c r="J101" s="15" t="str">
        <f t="shared" ca="1" si="20"/>
        <v xml:space="preserve">: </v>
      </c>
      <c r="K101" s="16" t="str">
        <f>_xlfn.XLOOKUP(A101,Students[Full Name],Students[Start Date],"")</f>
        <v/>
      </c>
      <c r="L101" s="18">
        <f t="shared" ca="1" si="21"/>
        <v>-1</v>
      </c>
      <c r="M101" s="18" cm="1">
        <f t="array" aca="1" ref="M101" ca="1">SUMPRODUCT(Inactives[Days Inactive]*(Inactives[Student]=A101))/365</f>
        <v>0</v>
      </c>
      <c r="N101" s="18" t="str" cm="1">
        <f t="array" ref="N101">IF(LEN($A101)&gt;0,SUMPRODUCT(($A101=merged_names)*(_xlfn.TEXTAFTER(N$2, "At ")=merged_belt_colours)*merged_months_at_rank),"")</f>
        <v/>
      </c>
      <c r="O101" s="18" t="str" cm="1">
        <f t="array" ref="O101">IF(LEN($A101)&gt;0,SUMPRODUCT(($A101=merged_names)*(_xlfn.TEXTAFTER(O$2, "At ")=merged_belt_colours)*merged_months_at_rank),"")</f>
        <v/>
      </c>
      <c r="P101" s="18" t="str" cm="1">
        <f t="array" ref="P101">IF(LEN($A101)&gt;0,SUMPRODUCT(($A101=merged_names)*(_xlfn.TEXTAFTER(P$2, "At ")=merged_belt_colours)*merged_months_at_rank),"")</f>
        <v/>
      </c>
      <c r="Q101" s="18" t="str" cm="1">
        <f t="array" ref="Q101">IF(LEN($A101)&gt;0,SUMPRODUCT(($A101=merged_names)*(_xlfn.TEXTAFTER(Q$2, "At ")=merged_belt_colours)*merged_months_at_rank),"")</f>
        <v/>
      </c>
      <c r="R101" s="18" t="str" cm="1">
        <f t="array" ref="R101">IF(LEN($A101)&gt;0,SUMPRODUCT(($A101=merged_names)*(_xlfn.TEXTAFTER(R$2, "At ")=merged_belt_colours)*merged_months_at_rank),"")</f>
        <v/>
      </c>
    </row>
    <row r="102" spans="1:18" x14ac:dyDescent="0.25">
      <c r="A102"/>
      <c r="B102" s="15" t="str" cm="1">
        <f t="array" ref="B102">IFERROR(IF(LEN(A102)&gt;0, IF(SUMPRODUCT((Inactives[Key]=J102)*(Inactives[Currently Inactive]))=1,"Inactive","Active"),""),"Active")</f>
        <v/>
      </c>
      <c r="C102" s="16" t="str" cm="1">
        <f t="array" aca="1" ref="C102" ca="1">IFERROR(_xlfn._xlws.FILTER(Inactives[Inactive On],(Inactives[Key]=J102)*(Inactives[Currently Inactive]),""),"")</f>
        <v/>
      </c>
      <c r="D102" s="16" t="str" cm="1">
        <f t="array" aca="1" ref="D102" ca="1">IFERROR(INDEX(_xlfn.TEXTSPLIT(E102," "),1),"")</f>
        <v/>
      </c>
      <c r="E102" s="15" t="str" cm="1">
        <f t="array" aca="1" ref="E102" ca="1">IFERROR(_xlfn._xlws.FILTER(merged_ranks,(merged_end_dates=DATE(9999,12,31))*(merged_names=A102)),"")</f>
        <v/>
      </c>
      <c r="F102" s="17" t="str">
        <f ca="1">_xlfn.XLOOKUP(J102,Promotions[Promo Key],Promotions[Promo Date],"")</f>
        <v/>
      </c>
      <c r="G102" s="18" t="str">
        <f t="shared" ca="1" si="19"/>
        <v/>
      </c>
      <c r="H102" s="18" t="str">
        <f t="shared" ca="1" si="18"/>
        <v/>
      </c>
      <c r="I102" s="17" t="str">
        <f>_xlfn.XLOOKUP(A102,Students[Full Name],Students[Starting Rank],"")</f>
        <v/>
      </c>
      <c r="J102" s="15" t="str">
        <f t="shared" ca="1" si="20"/>
        <v xml:space="preserve">: </v>
      </c>
      <c r="K102" s="16" t="str">
        <f>_xlfn.XLOOKUP(A102,Students[Full Name],Students[Start Date],"")</f>
        <v/>
      </c>
      <c r="L102" s="18">
        <f t="shared" ca="1" si="21"/>
        <v>-1</v>
      </c>
      <c r="M102" s="18" cm="1">
        <f t="array" aca="1" ref="M102" ca="1">SUMPRODUCT(Inactives[Days Inactive]*(Inactives[Student]=A102))/365</f>
        <v>0</v>
      </c>
      <c r="N102" s="18" t="str" cm="1">
        <f t="array" ref="N102">IF(LEN($A102)&gt;0,SUMPRODUCT(($A102=merged_names)*(_xlfn.TEXTAFTER(N$2, "At ")=merged_belt_colours)*merged_months_at_rank),"")</f>
        <v/>
      </c>
      <c r="O102" s="18" t="str" cm="1">
        <f t="array" ref="O102">IF(LEN($A102)&gt;0,SUMPRODUCT(($A102=merged_names)*(_xlfn.TEXTAFTER(O$2, "At ")=merged_belt_colours)*merged_months_at_rank),"")</f>
        <v/>
      </c>
      <c r="P102" s="18" t="str" cm="1">
        <f t="array" ref="P102">IF(LEN($A102)&gt;0,SUMPRODUCT(($A102=merged_names)*(_xlfn.TEXTAFTER(P$2, "At ")=merged_belt_colours)*merged_months_at_rank),"")</f>
        <v/>
      </c>
      <c r="Q102" s="18" t="str" cm="1">
        <f t="array" ref="Q102">IF(LEN($A102)&gt;0,SUMPRODUCT(($A102=merged_names)*(_xlfn.TEXTAFTER(Q$2, "At ")=merged_belt_colours)*merged_months_at_rank),"")</f>
        <v/>
      </c>
      <c r="R102" s="18" t="str" cm="1">
        <f t="array" ref="R102">IF(LEN($A102)&gt;0,SUMPRODUCT(($A102=merged_names)*(_xlfn.TEXTAFTER(R$2, "At ")=merged_belt_colours)*merged_months_at_rank),"")</f>
        <v/>
      </c>
    </row>
    <row r="103" spans="1:18" x14ac:dyDescent="0.25">
      <c r="A103"/>
      <c r="B103" s="15" t="str" cm="1">
        <f t="array" ref="B103">IFERROR(IF(LEN(A103)&gt;0, IF(SUMPRODUCT((Inactives[Key]=J103)*(Inactives[Currently Inactive]))=1,"Inactive","Active"),""),"Active")</f>
        <v/>
      </c>
      <c r="C103" s="16" t="str" cm="1">
        <f t="array" aca="1" ref="C103" ca="1">IFERROR(_xlfn._xlws.FILTER(Inactives[Inactive On],(Inactives[Key]=J103)*(Inactives[Currently Inactive]),""),"")</f>
        <v/>
      </c>
      <c r="D103" s="16" t="str" cm="1">
        <f t="array" aca="1" ref="D103" ca="1">IFERROR(INDEX(_xlfn.TEXTSPLIT(E103," "),1),"")</f>
        <v/>
      </c>
      <c r="E103" s="15" t="str" cm="1">
        <f t="array" aca="1" ref="E103" ca="1">IFERROR(_xlfn._xlws.FILTER(merged_ranks,(merged_end_dates=DATE(9999,12,31))*(merged_names=A103)),"")</f>
        <v/>
      </c>
      <c r="F103" s="17" t="str">
        <f ca="1">_xlfn.XLOOKUP(J103,Promotions[Promo Key],Promotions[Promo Date],"")</f>
        <v/>
      </c>
      <c r="G103" s="18" t="str">
        <f t="shared" ca="1" si="19"/>
        <v/>
      </c>
      <c r="H103" s="18" t="str">
        <f t="shared" ca="1" si="18"/>
        <v/>
      </c>
      <c r="I103" s="17" t="str">
        <f>_xlfn.XLOOKUP(A103,Students[Full Name],Students[Starting Rank],"")</f>
        <v/>
      </c>
      <c r="J103" s="15" t="str">
        <f t="shared" ca="1" si="20"/>
        <v xml:space="preserve">: </v>
      </c>
      <c r="K103" s="16" t="str">
        <f>_xlfn.XLOOKUP(A103,Students[Full Name],Students[Start Date],"")</f>
        <v/>
      </c>
      <c r="L103" s="18">
        <f t="shared" ca="1" si="21"/>
        <v>-1</v>
      </c>
      <c r="M103" s="18" cm="1">
        <f t="array" aca="1" ref="M103" ca="1">SUMPRODUCT(Inactives[Days Inactive]*(Inactives[Student]=A103))/365</f>
        <v>0</v>
      </c>
      <c r="N103" s="18" t="str" cm="1">
        <f t="array" ref="N103">IF(LEN($A103)&gt;0,SUMPRODUCT(($A103=merged_names)*(_xlfn.TEXTAFTER(N$2, "At ")=merged_belt_colours)*merged_months_at_rank),"")</f>
        <v/>
      </c>
      <c r="O103" s="18" t="str" cm="1">
        <f t="array" ref="O103">IF(LEN($A103)&gt;0,SUMPRODUCT(($A103=merged_names)*(_xlfn.TEXTAFTER(O$2, "At ")=merged_belt_colours)*merged_months_at_rank),"")</f>
        <v/>
      </c>
      <c r="P103" s="18" t="str" cm="1">
        <f t="array" ref="P103">IF(LEN($A103)&gt;0,SUMPRODUCT(($A103=merged_names)*(_xlfn.TEXTAFTER(P$2, "At ")=merged_belt_colours)*merged_months_at_rank),"")</f>
        <v/>
      </c>
      <c r="Q103" s="18" t="str" cm="1">
        <f t="array" ref="Q103">IF(LEN($A103)&gt;0,SUMPRODUCT(($A103=merged_names)*(_xlfn.TEXTAFTER(Q$2, "At ")=merged_belt_colours)*merged_months_at_rank),"")</f>
        <v/>
      </c>
      <c r="R103" s="18" t="str" cm="1">
        <f t="array" ref="R103">IF(LEN($A103)&gt;0,SUMPRODUCT(($A103=merged_names)*(_xlfn.TEXTAFTER(R$2, "At ")=merged_belt_colours)*merged_months_at_rank),"")</f>
        <v/>
      </c>
    </row>
    <row r="104" spans="1:18" x14ac:dyDescent="0.25">
      <c r="A104"/>
      <c r="B104" s="15" t="str" cm="1">
        <f t="array" ref="B104">IFERROR(IF(LEN(A104)&gt;0, IF(SUMPRODUCT((Inactives[Key]=J104)*(Inactives[Currently Inactive]))=1,"Inactive","Active"),""),"Active")</f>
        <v/>
      </c>
      <c r="C104" s="16" t="str" cm="1">
        <f t="array" aca="1" ref="C104" ca="1">IFERROR(_xlfn._xlws.FILTER(Inactives[Inactive On],(Inactives[Key]=J104)*(Inactives[Currently Inactive]),""),"")</f>
        <v/>
      </c>
      <c r="D104" s="16" t="str" cm="1">
        <f t="array" aca="1" ref="D104" ca="1">IFERROR(INDEX(_xlfn.TEXTSPLIT(E104," "),1),"")</f>
        <v/>
      </c>
      <c r="E104" s="15" t="str" cm="1">
        <f t="array" aca="1" ref="E104" ca="1">IFERROR(_xlfn._xlws.FILTER(merged_ranks,(merged_end_dates=DATE(9999,12,31))*(merged_names=A104)),"")</f>
        <v/>
      </c>
      <c r="F104" s="17" t="str">
        <f ca="1">_xlfn.XLOOKUP(J104,Promotions[Promo Key],Promotions[Promo Date],"")</f>
        <v/>
      </c>
      <c r="G104" s="18" t="str">
        <f t="shared" ca="1" si="19"/>
        <v/>
      </c>
      <c r="H104" s="18" t="str">
        <f t="shared" ca="1" si="18"/>
        <v/>
      </c>
      <c r="I104" s="17" t="str">
        <f>_xlfn.XLOOKUP(A104,Students[Full Name],Students[Starting Rank],"")</f>
        <v/>
      </c>
      <c r="J104" s="15" t="str">
        <f t="shared" ca="1" si="20"/>
        <v xml:space="preserve">: </v>
      </c>
      <c r="K104" s="16" t="str">
        <f>_xlfn.XLOOKUP(A104,Students[Full Name],Students[Start Date],"")</f>
        <v/>
      </c>
      <c r="L104" s="18">
        <f t="shared" ca="1" si="21"/>
        <v>-1</v>
      </c>
      <c r="M104" s="18" cm="1">
        <f t="array" aca="1" ref="M104" ca="1">SUMPRODUCT(Inactives[Days Inactive]*(Inactives[Student]=A104))/365</f>
        <v>0</v>
      </c>
      <c r="N104" s="18" t="str" cm="1">
        <f t="array" ref="N104">IF(LEN($A104)&gt;0,SUMPRODUCT(($A104=merged_names)*(_xlfn.TEXTAFTER(N$2, "At ")=merged_belt_colours)*merged_months_at_rank),"")</f>
        <v/>
      </c>
      <c r="O104" s="18" t="str" cm="1">
        <f t="array" ref="O104">IF(LEN($A104)&gt;0,SUMPRODUCT(($A104=merged_names)*(_xlfn.TEXTAFTER(O$2, "At ")=merged_belt_colours)*merged_months_at_rank),"")</f>
        <v/>
      </c>
      <c r="P104" s="18" t="str" cm="1">
        <f t="array" ref="P104">IF(LEN($A104)&gt;0,SUMPRODUCT(($A104=merged_names)*(_xlfn.TEXTAFTER(P$2, "At ")=merged_belt_colours)*merged_months_at_rank),"")</f>
        <v/>
      </c>
      <c r="Q104" s="18" t="str" cm="1">
        <f t="array" ref="Q104">IF(LEN($A104)&gt;0,SUMPRODUCT(($A104=merged_names)*(_xlfn.TEXTAFTER(Q$2, "At ")=merged_belt_colours)*merged_months_at_rank),"")</f>
        <v/>
      </c>
      <c r="R104" s="18" t="str" cm="1">
        <f t="array" ref="R104">IF(LEN($A104)&gt;0,SUMPRODUCT(($A104=merged_names)*(_xlfn.TEXTAFTER(R$2, "At ")=merged_belt_colours)*merged_months_at_rank),"")</f>
        <v/>
      </c>
    </row>
    <row r="105" spans="1:18" x14ac:dyDescent="0.25">
      <c r="A105"/>
      <c r="B105" s="15" t="str" cm="1">
        <f t="array" ref="B105">IFERROR(IF(LEN(A105)&gt;0, IF(SUMPRODUCT((Inactives[Key]=J105)*(Inactives[Currently Inactive]))=1,"Inactive","Active"),""),"Active")</f>
        <v/>
      </c>
      <c r="C105" s="16" t="str" cm="1">
        <f t="array" aca="1" ref="C105" ca="1">IFERROR(_xlfn._xlws.FILTER(Inactives[Inactive On],(Inactives[Key]=J105)*(Inactives[Currently Inactive]),""),"")</f>
        <v/>
      </c>
      <c r="D105" s="16" t="str" cm="1">
        <f t="array" aca="1" ref="D105" ca="1">IFERROR(INDEX(_xlfn.TEXTSPLIT(E105," "),1),"")</f>
        <v/>
      </c>
      <c r="E105" s="15" t="str" cm="1">
        <f t="array" aca="1" ref="E105" ca="1">IFERROR(_xlfn._xlws.FILTER(merged_ranks,(merged_end_dates=DATE(9999,12,31))*(merged_names=A105)),"")</f>
        <v/>
      </c>
      <c r="F105" s="17" t="str">
        <f ca="1">_xlfn.XLOOKUP(J105,Promotions[Promo Key],Promotions[Promo Date],"")</f>
        <v/>
      </c>
      <c r="G105" s="18" t="str">
        <f t="shared" ca="1" si="19"/>
        <v/>
      </c>
      <c r="H105" s="18" t="str">
        <f t="shared" ca="1" si="18"/>
        <v/>
      </c>
      <c r="I105" s="17" t="str">
        <f>_xlfn.XLOOKUP(A105,Students[Full Name],Students[Starting Rank],"")</f>
        <v/>
      </c>
      <c r="J105" s="15" t="str">
        <f t="shared" ca="1" si="20"/>
        <v xml:space="preserve">: </v>
      </c>
      <c r="K105" s="16" t="str">
        <f>_xlfn.XLOOKUP(A105,Students[Full Name],Students[Start Date],"")</f>
        <v/>
      </c>
      <c r="L105" s="18">
        <f t="shared" ca="1" si="21"/>
        <v>-1</v>
      </c>
      <c r="M105" s="18" cm="1">
        <f t="array" aca="1" ref="M105" ca="1">SUMPRODUCT(Inactives[Days Inactive]*(Inactives[Student]=A105))/365</f>
        <v>0</v>
      </c>
      <c r="N105" s="18" t="str" cm="1">
        <f t="array" ref="N105">IF(LEN($A105)&gt;0,SUMPRODUCT(($A105=merged_names)*(_xlfn.TEXTAFTER(N$2, "At ")=merged_belt_colours)*merged_months_at_rank),"")</f>
        <v/>
      </c>
      <c r="O105" s="18" t="str" cm="1">
        <f t="array" ref="O105">IF(LEN($A105)&gt;0,SUMPRODUCT(($A105=merged_names)*(_xlfn.TEXTAFTER(O$2, "At ")=merged_belt_colours)*merged_months_at_rank),"")</f>
        <v/>
      </c>
      <c r="P105" s="18" t="str" cm="1">
        <f t="array" ref="P105">IF(LEN($A105)&gt;0,SUMPRODUCT(($A105=merged_names)*(_xlfn.TEXTAFTER(P$2, "At ")=merged_belt_colours)*merged_months_at_rank),"")</f>
        <v/>
      </c>
      <c r="Q105" s="18" t="str" cm="1">
        <f t="array" ref="Q105">IF(LEN($A105)&gt;0,SUMPRODUCT(($A105=merged_names)*(_xlfn.TEXTAFTER(Q$2, "At ")=merged_belt_colours)*merged_months_at_rank),"")</f>
        <v/>
      </c>
      <c r="R105" s="18" t="str" cm="1">
        <f t="array" ref="R105">IF(LEN($A105)&gt;0,SUMPRODUCT(($A105=merged_names)*(_xlfn.TEXTAFTER(R$2, "At ")=merged_belt_colours)*merged_months_at_rank),"")</f>
        <v/>
      </c>
    </row>
    <row r="106" spans="1:18" x14ac:dyDescent="0.25">
      <c r="A106"/>
      <c r="B106" s="15" t="str" cm="1">
        <f t="array" ref="B106">IFERROR(IF(LEN(A106)&gt;0, IF(SUMPRODUCT((Inactives[Key]=J106)*(Inactives[Currently Inactive]))=1,"Inactive","Active"),""),"Active")</f>
        <v/>
      </c>
      <c r="C106" s="16" t="str" cm="1">
        <f t="array" aca="1" ref="C106" ca="1">IFERROR(_xlfn._xlws.FILTER(Inactives[Inactive On],(Inactives[Key]=J106)*(Inactives[Currently Inactive]),""),"")</f>
        <v/>
      </c>
      <c r="D106" s="16" t="str" cm="1">
        <f t="array" aca="1" ref="D106" ca="1">IFERROR(INDEX(_xlfn.TEXTSPLIT(E106," "),1),"")</f>
        <v/>
      </c>
      <c r="E106" s="15" t="str" cm="1">
        <f t="array" aca="1" ref="E106" ca="1">IFERROR(_xlfn._xlws.FILTER(merged_ranks,(merged_end_dates=DATE(9999,12,31))*(merged_names=A106)),"")</f>
        <v/>
      </c>
      <c r="F106" s="17" t="str">
        <f ca="1">_xlfn.XLOOKUP(J106,Promotions[Promo Key],Promotions[Promo Date],"")</f>
        <v/>
      </c>
      <c r="G106" s="18" t="str">
        <f t="shared" ca="1" si="19"/>
        <v/>
      </c>
      <c r="H106" s="18" t="str">
        <f t="shared" ca="1" si="18"/>
        <v/>
      </c>
      <c r="I106" s="17" t="str">
        <f>_xlfn.XLOOKUP(A106,Students[Full Name],Students[Starting Rank],"")</f>
        <v/>
      </c>
      <c r="J106" s="15" t="str">
        <f t="shared" ca="1" si="20"/>
        <v xml:space="preserve">: </v>
      </c>
      <c r="K106" s="16" t="str">
        <f>_xlfn.XLOOKUP(A106,Students[Full Name],Students[Start Date],"")</f>
        <v/>
      </c>
      <c r="L106" s="18">
        <f t="shared" ca="1" si="21"/>
        <v>-1</v>
      </c>
      <c r="M106" s="18" cm="1">
        <f t="array" aca="1" ref="M106" ca="1">SUMPRODUCT(Inactives[Days Inactive]*(Inactives[Student]=A106))/365</f>
        <v>0</v>
      </c>
      <c r="N106" s="18" t="str" cm="1">
        <f t="array" ref="N106">IF(LEN($A106)&gt;0,SUMPRODUCT(($A106=merged_names)*(_xlfn.TEXTAFTER(N$2, "At ")=merged_belt_colours)*merged_months_at_rank),"")</f>
        <v/>
      </c>
      <c r="O106" s="18" t="str" cm="1">
        <f t="array" ref="O106">IF(LEN($A106)&gt;0,SUMPRODUCT(($A106=merged_names)*(_xlfn.TEXTAFTER(O$2, "At ")=merged_belt_colours)*merged_months_at_rank),"")</f>
        <v/>
      </c>
      <c r="P106" s="18" t="str" cm="1">
        <f t="array" ref="P106">IF(LEN($A106)&gt;0,SUMPRODUCT(($A106=merged_names)*(_xlfn.TEXTAFTER(P$2, "At ")=merged_belt_colours)*merged_months_at_rank),"")</f>
        <v/>
      </c>
      <c r="Q106" s="18" t="str" cm="1">
        <f t="array" ref="Q106">IF(LEN($A106)&gt;0,SUMPRODUCT(($A106=merged_names)*(_xlfn.TEXTAFTER(Q$2, "At ")=merged_belt_colours)*merged_months_at_rank),"")</f>
        <v/>
      </c>
      <c r="R106" s="18" t="str" cm="1">
        <f t="array" ref="R106">IF(LEN($A106)&gt;0,SUMPRODUCT(($A106=merged_names)*(_xlfn.TEXTAFTER(R$2, "At ")=merged_belt_colours)*merged_months_at_rank),"")</f>
        <v/>
      </c>
    </row>
    <row r="107" spans="1:18" x14ac:dyDescent="0.25">
      <c r="A107"/>
      <c r="B107" s="15" t="str" cm="1">
        <f t="array" ref="B107">IFERROR(IF(LEN(A107)&gt;0, IF(SUMPRODUCT((Inactives[Key]=J107)*(Inactives[Currently Inactive]))=1,"Inactive","Active"),""),"Active")</f>
        <v/>
      </c>
      <c r="C107" s="16" t="str" cm="1">
        <f t="array" aca="1" ref="C107" ca="1">IFERROR(_xlfn._xlws.FILTER(Inactives[Inactive On],(Inactives[Key]=J107)*(Inactives[Currently Inactive]),""),"")</f>
        <v/>
      </c>
      <c r="D107" s="16" t="str" cm="1">
        <f t="array" aca="1" ref="D107" ca="1">IFERROR(INDEX(_xlfn.TEXTSPLIT(E107," "),1),"")</f>
        <v/>
      </c>
      <c r="E107" s="15" t="str" cm="1">
        <f t="array" aca="1" ref="E107" ca="1">IFERROR(_xlfn._xlws.FILTER(merged_ranks,(merged_end_dates=DATE(9999,12,31))*(merged_names=A107)),"")</f>
        <v/>
      </c>
      <c r="F107" s="17" t="str">
        <f ca="1">_xlfn.XLOOKUP(J107,Promotions[Promo Key],Promotions[Promo Date],"")</f>
        <v/>
      </c>
      <c r="G107" s="18" t="str">
        <f t="shared" ca="1" si="19"/>
        <v/>
      </c>
      <c r="H107" s="18" t="str">
        <f t="shared" ca="1" si="18"/>
        <v/>
      </c>
      <c r="I107" s="17" t="str">
        <f>_xlfn.XLOOKUP(A107,Students[Full Name],Students[Starting Rank],"")</f>
        <v/>
      </c>
      <c r="J107" s="15" t="str">
        <f t="shared" ca="1" si="20"/>
        <v xml:space="preserve">: </v>
      </c>
      <c r="K107" s="16" t="str">
        <f>_xlfn.XLOOKUP(A107,Students[Full Name],Students[Start Date],"")</f>
        <v/>
      </c>
      <c r="L107" s="18">
        <f t="shared" ca="1" si="21"/>
        <v>-1</v>
      </c>
      <c r="M107" s="18" cm="1">
        <f t="array" aca="1" ref="M107" ca="1">SUMPRODUCT(Inactives[Days Inactive]*(Inactives[Student]=A107))/365</f>
        <v>0</v>
      </c>
      <c r="N107" s="18" t="str" cm="1">
        <f t="array" ref="N107">IF(LEN($A107)&gt;0,SUMPRODUCT(($A107=merged_names)*(_xlfn.TEXTAFTER(N$2, "At ")=merged_belt_colours)*merged_months_at_rank),"")</f>
        <v/>
      </c>
      <c r="O107" s="18" t="str" cm="1">
        <f t="array" ref="O107">IF(LEN($A107)&gt;0,SUMPRODUCT(($A107=merged_names)*(_xlfn.TEXTAFTER(O$2, "At ")=merged_belt_colours)*merged_months_at_rank),"")</f>
        <v/>
      </c>
      <c r="P107" s="18" t="str" cm="1">
        <f t="array" ref="P107">IF(LEN($A107)&gt;0,SUMPRODUCT(($A107=merged_names)*(_xlfn.TEXTAFTER(P$2, "At ")=merged_belt_colours)*merged_months_at_rank),"")</f>
        <v/>
      </c>
      <c r="Q107" s="18" t="str" cm="1">
        <f t="array" ref="Q107">IF(LEN($A107)&gt;0,SUMPRODUCT(($A107=merged_names)*(_xlfn.TEXTAFTER(Q$2, "At ")=merged_belt_colours)*merged_months_at_rank),"")</f>
        <v/>
      </c>
      <c r="R107" s="18" t="str" cm="1">
        <f t="array" ref="R107">IF(LEN($A107)&gt;0,SUMPRODUCT(($A107=merged_names)*(_xlfn.TEXTAFTER(R$2, "At ")=merged_belt_colours)*merged_months_at_rank),"")</f>
        <v/>
      </c>
    </row>
    <row r="108" spans="1:18" x14ac:dyDescent="0.25">
      <c r="A108"/>
      <c r="B108" s="15" t="str" cm="1">
        <f t="array" ref="B108">IFERROR(IF(LEN(A108)&gt;0, IF(SUMPRODUCT((Inactives[Key]=J108)*(Inactives[Currently Inactive]))=1,"Inactive","Active"),""),"Active")</f>
        <v/>
      </c>
      <c r="C108" s="16" t="str" cm="1">
        <f t="array" aca="1" ref="C108" ca="1">IFERROR(_xlfn._xlws.FILTER(Inactives[Inactive On],(Inactives[Key]=J108)*(Inactives[Currently Inactive]),""),"")</f>
        <v/>
      </c>
      <c r="D108" s="16" t="str" cm="1">
        <f t="array" aca="1" ref="D108" ca="1">IFERROR(INDEX(_xlfn.TEXTSPLIT(E108," "),1),"")</f>
        <v/>
      </c>
      <c r="E108" s="15" t="str" cm="1">
        <f t="array" aca="1" ref="E108" ca="1">IFERROR(_xlfn._xlws.FILTER(merged_ranks,(merged_end_dates=DATE(9999,12,31))*(merged_names=A108)),"")</f>
        <v/>
      </c>
      <c r="F108" s="17" t="str">
        <f ca="1">_xlfn.XLOOKUP(J108,Promotions[Promo Key],Promotions[Promo Date],"")</f>
        <v/>
      </c>
      <c r="G108" s="18" t="str">
        <f t="shared" ca="1" si="19"/>
        <v/>
      </c>
      <c r="H108" s="18" t="str">
        <f t="shared" ca="1" si="18"/>
        <v/>
      </c>
      <c r="I108" s="17" t="str">
        <f>_xlfn.XLOOKUP(A108,Students[Full Name],Students[Starting Rank],"")</f>
        <v/>
      </c>
      <c r="J108" s="15" t="str">
        <f t="shared" ca="1" si="20"/>
        <v xml:space="preserve">: </v>
      </c>
      <c r="K108" s="16" t="str">
        <f>_xlfn.XLOOKUP(A108,Students[Full Name],Students[Start Date],"")</f>
        <v/>
      </c>
      <c r="L108" s="18">
        <f t="shared" ca="1" si="21"/>
        <v>-1</v>
      </c>
      <c r="M108" s="18" cm="1">
        <f t="array" aca="1" ref="M108" ca="1">SUMPRODUCT(Inactives[Days Inactive]*(Inactives[Student]=A108))/365</f>
        <v>0</v>
      </c>
      <c r="N108" s="18" t="str" cm="1">
        <f t="array" ref="N108">IF(LEN($A108)&gt;0,SUMPRODUCT(($A108=merged_names)*(_xlfn.TEXTAFTER(N$2, "At ")=merged_belt_colours)*merged_months_at_rank),"")</f>
        <v/>
      </c>
      <c r="O108" s="18" t="str" cm="1">
        <f t="array" ref="O108">IF(LEN($A108)&gt;0,SUMPRODUCT(($A108=merged_names)*(_xlfn.TEXTAFTER(O$2, "At ")=merged_belt_colours)*merged_months_at_rank),"")</f>
        <v/>
      </c>
      <c r="P108" s="18" t="str" cm="1">
        <f t="array" ref="P108">IF(LEN($A108)&gt;0,SUMPRODUCT(($A108=merged_names)*(_xlfn.TEXTAFTER(P$2, "At ")=merged_belt_colours)*merged_months_at_rank),"")</f>
        <v/>
      </c>
      <c r="Q108" s="18" t="str" cm="1">
        <f t="array" ref="Q108">IF(LEN($A108)&gt;0,SUMPRODUCT(($A108=merged_names)*(_xlfn.TEXTAFTER(Q$2, "At ")=merged_belt_colours)*merged_months_at_rank),"")</f>
        <v/>
      </c>
      <c r="R108" s="18" t="str" cm="1">
        <f t="array" ref="R108">IF(LEN($A108)&gt;0,SUMPRODUCT(($A108=merged_names)*(_xlfn.TEXTAFTER(R$2, "At ")=merged_belt_colours)*merged_months_at_rank),"")</f>
        <v/>
      </c>
    </row>
    <row r="109" spans="1:18" x14ac:dyDescent="0.25">
      <c r="A109"/>
      <c r="B109" s="15" t="str" cm="1">
        <f t="array" ref="B109">IFERROR(IF(LEN(A109)&gt;0, IF(SUMPRODUCT((Inactives[Key]=J109)*(Inactives[Currently Inactive]))=1,"Inactive","Active"),""),"Active")</f>
        <v/>
      </c>
      <c r="C109" s="16" t="str" cm="1">
        <f t="array" aca="1" ref="C109" ca="1">IFERROR(_xlfn._xlws.FILTER(Inactives[Inactive On],(Inactives[Key]=J109)*(Inactives[Currently Inactive]),""),"")</f>
        <v/>
      </c>
      <c r="D109" s="16" t="str" cm="1">
        <f t="array" aca="1" ref="D109" ca="1">IFERROR(INDEX(_xlfn.TEXTSPLIT(E109," "),1),"")</f>
        <v/>
      </c>
      <c r="E109" s="15" t="str" cm="1">
        <f t="array" aca="1" ref="E109" ca="1">IFERROR(_xlfn._xlws.FILTER(merged_ranks,(merged_end_dates=DATE(9999,12,31))*(merged_names=A109)),"")</f>
        <v/>
      </c>
      <c r="F109" s="17" t="str">
        <f ca="1">_xlfn.XLOOKUP(J109,Promotions[Promo Key],Promotions[Promo Date],"")</f>
        <v/>
      </c>
      <c r="G109" s="18" t="str">
        <f t="shared" ca="1" si="19"/>
        <v/>
      </c>
      <c r="H109" s="18" t="str">
        <f t="shared" ca="1" si="18"/>
        <v/>
      </c>
      <c r="I109" s="17" t="str">
        <f>_xlfn.XLOOKUP(A109,Students[Full Name],Students[Starting Rank],"")</f>
        <v/>
      </c>
      <c r="J109" s="15" t="str">
        <f t="shared" ca="1" si="20"/>
        <v xml:space="preserve">: </v>
      </c>
      <c r="K109" s="16" t="str">
        <f>_xlfn.XLOOKUP(A109,Students[Full Name],Students[Start Date],"")</f>
        <v/>
      </c>
      <c r="L109" s="18">
        <f t="shared" ca="1" si="21"/>
        <v>-1</v>
      </c>
      <c r="M109" s="18" cm="1">
        <f t="array" aca="1" ref="M109" ca="1">SUMPRODUCT(Inactives[Days Inactive]*(Inactives[Student]=A109))/365</f>
        <v>0</v>
      </c>
      <c r="N109" s="18" t="str" cm="1">
        <f t="array" ref="N109">IF(LEN($A109)&gt;0,SUMPRODUCT(($A109=merged_names)*(_xlfn.TEXTAFTER(N$2, "At ")=merged_belt_colours)*merged_months_at_rank),"")</f>
        <v/>
      </c>
      <c r="O109" s="18" t="str" cm="1">
        <f t="array" ref="O109">IF(LEN($A109)&gt;0,SUMPRODUCT(($A109=merged_names)*(_xlfn.TEXTAFTER(O$2, "At ")=merged_belt_colours)*merged_months_at_rank),"")</f>
        <v/>
      </c>
      <c r="P109" s="18" t="str" cm="1">
        <f t="array" ref="P109">IF(LEN($A109)&gt;0,SUMPRODUCT(($A109=merged_names)*(_xlfn.TEXTAFTER(P$2, "At ")=merged_belt_colours)*merged_months_at_rank),"")</f>
        <v/>
      </c>
      <c r="Q109" s="18" t="str" cm="1">
        <f t="array" ref="Q109">IF(LEN($A109)&gt;0,SUMPRODUCT(($A109=merged_names)*(_xlfn.TEXTAFTER(Q$2, "At ")=merged_belt_colours)*merged_months_at_rank),"")</f>
        <v/>
      </c>
      <c r="R109" s="18" t="str" cm="1">
        <f t="array" ref="R109">IF(LEN($A109)&gt;0,SUMPRODUCT(($A109=merged_names)*(_xlfn.TEXTAFTER(R$2, "At ")=merged_belt_colours)*merged_months_at_rank),"")</f>
        <v/>
      </c>
    </row>
    <row r="110" spans="1:18" x14ac:dyDescent="0.25">
      <c r="A110"/>
      <c r="B110" s="15" t="str" cm="1">
        <f t="array" ref="B110">IFERROR(IF(LEN(A110)&gt;0, IF(SUMPRODUCT((Inactives[Key]=J110)*(Inactives[Currently Inactive]))=1,"Inactive","Active"),""),"Active")</f>
        <v/>
      </c>
      <c r="C110" s="16" t="str" cm="1">
        <f t="array" aca="1" ref="C110" ca="1">IFERROR(_xlfn._xlws.FILTER(Inactives[Inactive On],(Inactives[Key]=J110)*(Inactives[Currently Inactive]),""),"")</f>
        <v/>
      </c>
      <c r="D110" s="16" t="str" cm="1">
        <f t="array" aca="1" ref="D110" ca="1">IFERROR(INDEX(_xlfn.TEXTSPLIT(E110," "),1),"")</f>
        <v/>
      </c>
      <c r="E110" s="15" t="str" cm="1">
        <f t="array" aca="1" ref="E110" ca="1">IFERROR(_xlfn._xlws.FILTER(merged_ranks,(merged_end_dates=DATE(9999,12,31))*(merged_names=A110)),"")</f>
        <v/>
      </c>
      <c r="F110" s="17" t="str">
        <f ca="1">_xlfn.XLOOKUP(J110,Promotions[Promo Key],Promotions[Promo Date],"")</f>
        <v/>
      </c>
      <c r="G110" s="18" t="str">
        <f t="shared" ca="1" si="19"/>
        <v/>
      </c>
      <c r="H110" s="18" t="str">
        <f t="shared" ca="1" si="18"/>
        <v/>
      </c>
      <c r="I110" s="17" t="str">
        <f>_xlfn.XLOOKUP(A110,Students[Full Name],Students[Starting Rank],"")</f>
        <v/>
      </c>
      <c r="J110" s="15" t="str">
        <f t="shared" ca="1" si="20"/>
        <v xml:space="preserve">: </v>
      </c>
      <c r="K110" s="16" t="str">
        <f>_xlfn.XLOOKUP(A110,Students[Full Name],Students[Start Date],"")</f>
        <v/>
      </c>
      <c r="L110" s="18">
        <f t="shared" ca="1" si="21"/>
        <v>-1</v>
      </c>
      <c r="M110" s="18" cm="1">
        <f t="array" aca="1" ref="M110" ca="1">SUMPRODUCT(Inactives[Days Inactive]*(Inactives[Student]=A110))/365</f>
        <v>0</v>
      </c>
      <c r="N110" s="18" t="str" cm="1">
        <f t="array" ref="N110">IF(LEN($A110)&gt;0,SUMPRODUCT(($A110=merged_names)*(_xlfn.TEXTAFTER(N$2, "At ")=merged_belt_colours)*merged_months_at_rank),"")</f>
        <v/>
      </c>
      <c r="O110" s="18" t="str" cm="1">
        <f t="array" ref="O110">IF(LEN($A110)&gt;0,SUMPRODUCT(($A110=merged_names)*(_xlfn.TEXTAFTER(O$2, "At ")=merged_belt_colours)*merged_months_at_rank),"")</f>
        <v/>
      </c>
      <c r="P110" s="18" t="str" cm="1">
        <f t="array" ref="P110">IF(LEN($A110)&gt;0,SUMPRODUCT(($A110=merged_names)*(_xlfn.TEXTAFTER(P$2, "At ")=merged_belt_colours)*merged_months_at_rank),"")</f>
        <v/>
      </c>
      <c r="Q110" s="18" t="str" cm="1">
        <f t="array" ref="Q110">IF(LEN($A110)&gt;0,SUMPRODUCT(($A110=merged_names)*(_xlfn.TEXTAFTER(Q$2, "At ")=merged_belt_colours)*merged_months_at_rank),"")</f>
        <v/>
      </c>
      <c r="R110" s="18" t="str" cm="1">
        <f t="array" ref="R110">IF(LEN($A110)&gt;0,SUMPRODUCT(($A110=merged_names)*(_xlfn.TEXTAFTER(R$2, "At ")=merged_belt_colours)*merged_months_at_rank),"")</f>
        <v/>
      </c>
    </row>
    <row r="111" spans="1:18" x14ac:dyDescent="0.25">
      <c r="A111"/>
      <c r="B111" s="15" t="str" cm="1">
        <f t="array" ref="B111">IFERROR(IF(LEN(A111)&gt;0, IF(SUMPRODUCT((Inactives[Key]=J111)*(Inactives[Currently Inactive]))=1,"Inactive","Active"),""),"Active")</f>
        <v/>
      </c>
      <c r="C111" s="16" t="str" cm="1">
        <f t="array" aca="1" ref="C111" ca="1">IFERROR(_xlfn._xlws.FILTER(Inactives[Inactive On],(Inactives[Key]=J111)*(Inactives[Currently Inactive]),""),"")</f>
        <v/>
      </c>
      <c r="D111" s="16" t="str" cm="1">
        <f t="array" aca="1" ref="D111" ca="1">IFERROR(INDEX(_xlfn.TEXTSPLIT(E111," "),1),"")</f>
        <v/>
      </c>
      <c r="E111" s="15" t="str" cm="1">
        <f t="array" aca="1" ref="E111" ca="1">IFERROR(_xlfn._xlws.FILTER(merged_ranks,(merged_end_dates=DATE(9999,12,31))*(merged_names=A111)),"")</f>
        <v/>
      </c>
      <c r="F111" s="17" t="str">
        <f ca="1">_xlfn.XLOOKUP(J111,Promotions[Promo Key],Promotions[Promo Date],"")</f>
        <v/>
      </c>
      <c r="G111" s="18" t="str">
        <f t="shared" ca="1" si="19"/>
        <v/>
      </c>
      <c r="H111" s="18" t="str">
        <f t="shared" ca="1" si="18"/>
        <v/>
      </c>
      <c r="I111" s="17" t="str">
        <f>_xlfn.XLOOKUP(A111,Students[Full Name],Students[Starting Rank],"")</f>
        <v/>
      </c>
      <c r="J111" s="15" t="str">
        <f t="shared" ca="1" si="20"/>
        <v xml:space="preserve">: </v>
      </c>
      <c r="K111" s="16" t="str">
        <f>_xlfn.XLOOKUP(A111,Students[Full Name],Students[Start Date],"")</f>
        <v/>
      </c>
      <c r="L111" s="18">
        <f t="shared" ca="1" si="21"/>
        <v>-1</v>
      </c>
      <c r="M111" s="18" cm="1">
        <f t="array" aca="1" ref="M111" ca="1">SUMPRODUCT(Inactives[Days Inactive]*(Inactives[Student]=A111))/365</f>
        <v>0</v>
      </c>
      <c r="N111" s="18" t="str" cm="1">
        <f t="array" ref="N111">IF(LEN($A111)&gt;0,SUMPRODUCT(($A111=merged_names)*(_xlfn.TEXTAFTER(N$2, "At ")=merged_belt_colours)*merged_months_at_rank),"")</f>
        <v/>
      </c>
      <c r="O111" s="18" t="str" cm="1">
        <f t="array" ref="O111">IF(LEN($A111)&gt;0,SUMPRODUCT(($A111=merged_names)*(_xlfn.TEXTAFTER(O$2, "At ")=merged_belt_colours)*merged_months_at_rank),"")</f>
        <v/>
      </c>
      <c r="P111" s="18" t="str" cm="1">
        <f t="array" ref="P111">IF(LEN($A111)&gt;0,SUMPRODUCT(($A111=merged_names)*(_xlfn.TEXTAFTER(P$2, "At ")=merged_belt_colours)*merged_months_at_rank),"")</f>
        <v/>
      </c>
      <c r="Q111" s="18" t="str" cm="1">
        <f t="array" ref="Q111">IF(LEN($A111)&gt;0,SUMPRODUCT(($A111=merged_names)*(_xlfn.TEXTAFTER(Q$2, "At ")=merged_belt_colours)*merged_months_at_rank),"")</f>
        <v/>
      </c>
      <c r="R111" s="18" t="str" cm="1">
        <f t="array" ref="R111">IF(LEN($A111)&gt;0,SUMPRODUCT(($A111=merged_names)*(_xlfn.TEXTAFTER(R$2, "At ")=merged_belt_colours)*merged_months_at_rank),"")</f>
        <v/>
      </c>
    </row>
    <row r="112" spans="1:18" x14ac:dyDescent="0.25">
      <c r="A112"/>
      <c r="B112" s="15" t="str" cm="1">
        <f t="array" ref="B112">IFERROR(IF(LEN(A112)&gt;0, IF(SUMPRODUCT((Inactives[Key]=J112)*(Inactives[Currently Inactive]))=1,"Inactive","Active"),""),"Active")</f>
        <v/>
      </c>
      <c r="C112" s="16" t="str" cm="1">
        <f t="array" aca="1" ref="C112" ca="1">IFERROR(_xlfn._xlws.FILTER(Inactives[Inactive On],(Inactives[Key]=J112)*(Inactives[Currently Inactive]),""),"")</f>
        <v/>
      </c>
      <c r="D112" s="16" t="str" cm="1">
        <f t="array" aca="1" ref="D112" ca="1">IFERROR(INDEX(_xlfn.TEXTSPLIT(E112," "),1),"")</f>
        <v/>
      </c>
      <c r="E112" s="15" t="str" cm="1">
        <f t="array" aca="1" ref="E112" ca="1">IFERROR(_xlfn._xlws.FILTER(merged_ranks,(merged_end_dates=DATE(9999,12,31))*(merged_names=A112)),"")</f>
        <v/>
      </c>
      <c r="F112" s="17" t="str">
        <f ca="1">_xlfn.XLOOKUP(J112,Promotions[Promo Key],Promotions[Promo Date],"")</f>
        <v/>
      </c>
      <c r="G112" s="18" t="str">
        <f t="shared" ca="1" si="19"/>
        <v/>
      </c>
      <c r="H112" s="18" t="str">
        <f t="shared" ca="1" si="18"/>
        <v/>
      </c>
      <c r="I112" s="17" t="str">
        <f>_xlfn.XLOOKUP(A112,Students[Full Name],Students[Starting Rank],"")</f>
        <v/>
      </c>
      <c r="J112" s="15" t="str">
        <f t="shared" ca="1" si="20"/>
        <v xml:space="preserve">: </v>
      </c>
      <c r="K112" s="16" t="str">
        <f>_xlfn.XLOOKUP(A112,Students[Full Name],Students[Start Date],"")</f>
        <v/>
      </c>
      <c r="L112" s="18">
        <f t="shared" ca="1" si="21"/>
        <v>-1</v>
      </c>
      <c r="M112" s="18" cm="1">
        <f t="array" aca="1" ref="M112" ca="1">SUMPRODUCT(Inactives[Days Inactive]*(Inactives[Student]=A112))/365</f>
        <v>0</v>
      </c>
      <c r="N112" s="18" t="str" cm="1">
        <f t="array" ref="N112">IF(LEN($A112)&gt;0,SUMPRODUCT(($A112=merged_names)*(_xlfn.TEXTAFTER(N$2, "At ")=merged_belt_colours)*merged_months_at_rank),"")</f>
        <v/>
      </c>
      <c r="O112" s="18" t="str" cm="1">
        <f t="array" ref="O112">IF(LEN($A112)&gt;0,SUMPRODUCT(($A112=merged_names)*(_xlfn.TEXTAFTER(O$2, "At ")=merged_belt_colours)*merged_months_at_rank),"")</f>
        <v/>
      </c>
      <c r="P112" s="18" t="str" cm="1">
        <f t="array" ref="P112">IF(LEN($A112)&gt;0,SUMPRODUCT(($A112=merged_names)*(_xlfn.TEXTAFTER(P$2, "At ")=merged_belt_colours)*merged_months_at_rank),"")</f>
        <v/>
      </c>
      <c r="Q112" s="18" t="str" cm="1">
        <f t="array" ref="Q112">IF(LEN($A112)&gt;0,SUMPRODUCT(($A112=merged_names)*(_xlfn.TEXTAFTER(Q$2, "At ")=merged_belt_colours)*merged_months_at_rank),"")</f>
        <v/>
      </c>
      <c r="R112" s="18" t="str" cm="1">
        <f t="array" ref="R112">IF(LEN($A112)&gt;0,SUMPRODUCT(($A112=merged_names)*(_xlfn.TEXTAFTER(R$2, "At ")=merged_belt_colours)*merged_months_at_rank),"")</f>
        <v/>
      </c>
    </row>
    <row r="113" spans="1:18" x14ac:dyDescent="0.25">
      <c r="A113"/>
      <c r="B113" s="15" t="str" cm="1">
        <f t="array" ref="B113">IFERROR(IF(LEN(A113)&gt;0, IF(SUMPRODUCT((Inactives[Key]=J113)*(Inactives[Currently Inactive]))=1,"Inactive","Active"),""),"Active")</f>
        <v/>
      </c>
      <c r="C113" s="16" t="str" cm="1">
        <f t="array" aca="1" ref="C113" ca="1">IFERROR(_xlfn._xlws.FILTER(Inactives[Inactive On],(Inactives[Key]=J113)*(Inactives[Currently Inactive]),""),"")</f>
        <v/>
      </c>
      <c r="D113" s="16" t="str" cm="1">
        <f t="array" aca="1" ref="D113" ca="1">IFERROR(INDEX(_xlfn.TEXTSPLIT(E113," "),1),"")</f>
        <v/>
      </c>
      <c r="E113" s="15" t="str" cm="1">
        <f t="array" aca="1" ref="E113" ca="1">IFERROR(_xlfn._xlws.FILTER(merged_ranks,(merged_end_dates=DATE(9999,12,31))*(merged_names=A113)),"")</f>
        <v/>
      </c>
      <c r="F113" s="17" t="str">
        <f ca="1">_xlfn.XLOOKUP(J113,Promotions[Promo Key],Promotions[Promo Date],"")</f>
        <v/>
      </c>
      <c r="G113" s="18" t="str">
        <f t="shared" ca="1" si="19"/>
        <v/>
      </c>
      <c r="H113" s="18" t="str">
        <f t="shared" ca="1" si="18"/>
        <v/>
      </c>
      <c r="I113" s="17" t="str">
        <f>_xlfn.XLOOKUP(A113,Students[Full Name],Students[Starting Rank],"")</f>
        <v/>
      </c>
      <c r="J113" s="15" t="str">
        <f t="shared" ca="1" si="20"/>
        <v xml:space="preserve">: </v>
      </c>
      <c r="K113" s="16" t="str">
        <f>_xlfn.XLOOKUP(A113,Students[Full Name],Students[Start Date],"")</f>
        <v/>
      </c>
      <c r="L113" s="18">
        <f t="shared" ca="1" si="21"/>
        <v>-1</v>
      </c>
      <c r="M113" s="18" cm="1">
        <f t="array" aca="1" ref="M113" ca="1">SUMPRODUCT(Inactives[Days Inactive]*(Inactives[Student]=A113))/365</f>
        <v>0</v>
      </c>
      <c r="N113" s="18" t="str" cm="1">
        <f t="array" ref="N113">IF(LEN($A113)&gt;0,SUMPRODUCT(($A113=merged_names)*(_xlfn.TEXTAFTER(N$2, "At ")=merged_belt_colours)*merged_months_at_rank),"")</f>
        <v/>
      </c>
      <c r="O113" s="18" t="str" cm="1">
        <f t="array" ref="O113">IF(LEN($A113)&gt;0,SUMPRODUCT(($A113=merged_names)*(_xlfn.TEXTAFTER(O$2, "At ")=merged_belt_colours)*merged_months_at_rank),"")</f>
        <v/>
      </c>
      <c r="P113" s="18" t="str" cm="1">
        <f t="array" ref="P113">IF(LEN($A113)&gt;0,SUMPRODUCT(($A113=merged_names)*(_xlfn.TEXTAFTER(P$2, "At ")=merged_belt_colours)*merged_months_at_rank),"")</f>
        <v/>
      </c>
      <c r="Q113" s="18" t="str" cm="1">
        <f t="array" ref="Q113">IF(LEN($A113)&gt;0,SUMPRODUCT(($A113=merged_names)*(_xlfn.TEXTAFTER(Q$2, "At ")=merged_belt_colours)*merged_months_at_rank),"")</f>
        <v/>
      </c>
      <c r="R113" s="18" t="str" cm="1">
        <f t="array" ref="R113">IF(LEN($A113)&gt;0,SUMPRODUCT(($A113=merged_names)*(_xlfn.TEXTAFTER(R$2, "At ")=merged_belt_colours)*merged_months_at_rank),"")</f>
        <v/>
      </c>
    </row>
    <row r="114" spans="1:18" x14ac:dyDescent="0.25">
      <c r="A114"/>
      <c r="B114" s="15" t="str" cm="1">
        <f t="array" ref="B114">IFERROR(IF(LEN(A114)&gt;0, IF(SUMPRODUCT((Inactives[Key]=J114)*(Inactives[Currently Inactive]))=1,"Inactive","Active"),""),"Active")</f>
        <v/>
      </c>
      <c r="C114" s="16" t="str" cm="1">
        <f t="array" aca="1" ref="C114" ca="1">IFERROR(_xlfn._xlws.FILTER(Inactives[Inactive On],(Inactives[Key]=J114)*(Inactives[Currently Inactive]),""),"")</f>
        <v/>
      </c>
      <c r="D114" s="16" t="str" cm="1">
        <f t="array" aca="1" ref="D114" ca="1">IFERROR(INDEX(_xlfn.TEXTSPLIT(E114," "),1),"")</f>
        <v/>
      </c>
      <c r="E114" s="15" t="str" cm="1">
        <f t="array" aca="1" ref="E114" ca="1">IFERROR(_xlfn._xlws.FILTER(merged_ranks,(merged_end_dates=DATE(9999,12,31))*(merged_names=A114)),"")</f>
        <v/>
      </c>
      <c r="F114" s="17" t="str">
        <f ca="1">_xlfn.XLOOKUP(J114,Promotions[Promo Key],Promotions[Promo Date],"")</f>
        <v/>
      </c>
      <c r="G114" s="18" t="str">
        <f t="shared" ca="1" si="19"/>
        <v/>
      </c>
      <c r="H114" s="18" t="str">
        <f t="shared" ca="1" si="18"/>
        <v/>
      </c>
      <c r="I114" s="17" t="str">
        <f>_xlfn.XLOOKUP(A114,Students[Full Name],Students[Starting Rank],"")</f>
        <v/>
      </c>
      <c r="J114" s="15" t="str">
        <f t="shared" ca="1" si="20"/>
        <v xml:space="preserve">: </v>
      </c>
      <c r="K114" s="16" t="str">
        <f>_xlfn.XLOOKUP(A114,Students[Full Name],Students[Start Date],"")</f>
        <v/>
      </c>
      <c r="L114" s="18">
        <f t="shared" ca="1" si="21"/>
        <v>-1</v>
      </c>
      <c r="M114" s="18" cm="1">
        <f t="array" aca="1" ref="M114" ca="1">SUMPRODUCT(Inactives[Days Inactive]*(Inactives[Student]=A114))/365</f>
        <v>0</v>
      </c>
      <c r="N114" s="18" t="str" cm="1">
        <f t="array" ref="N114">IF(LEN($A114)&gt;0,SUMPRODUCT(($A114=merged_names)*(_xlfn.TEXTAFTER(N$2, "At ")=merged_belt_colours)*merged_months_at_rank),"")</f>
        <v/>
      </c>
      <c r="O114" s="18" t="str" cm="1">
        <f t="array" ref="O114">IF(LEN($A114)&gt;0,SUMPRODUCT(($A114=merged_names)*(_xlfn.TEXTAFTER(O$2, "At ")=merged_belt_colours)*merged_months_at_rank),"")</f>
        <v/>
      </c>
      <c r="P114" s="18" t="str" cm="1">
        <f t="array" ref="P114">IF(LEN($A114)&gt;0,SUMPRODUCT(($A114=merged_names)*(_xlfn.TEXTAFTER(P$2, "At ")=merged_belt_colours)*merged_months_at_rank),"")</f>
        <v/>
      </c>
      <c r="Q114" s="18" t="str" cm="1">
        <f t="array" ref="Q114">IF(LEN($A114)&gt;0,SUMPRODUCT(($A114=merged_names)*(_xlfn.TEXTAFTER(Q$2, "At ")=merged_belt_colours)*merged_months_at_rank),"")</f>
        <v/>
      </c>
      <c r="R114" s="18" t="str" cm="1">
        <f t="array" ref="R114">IF(LEN($A114)&gt;0,SUMPRODUCT(($A114=merged_names)*(_xlfn.TEXTAFTER(R$2, "At ")=merged_belt_colours)*merged_months_at_rank),"")</f>
        <v/>
      </c>
    </row>
    <row r="115" spans="1:18" x14ac:dyDescent="0.25">
      <c r="A115"/>
      <c r="B115" s="15" t="str" cm="1">
        <f t="array" ref="B115">IFERROR(IF(LEN(A115)&gt;0, IF(SUMPRODUCT((Inactives[Key]=J115)*(Inactives[Currently Inactive]))=1,"Inactive","Active"),""),"Active")</f>
        <v/>
      </c>
      <c r="C115" s="16" t="str" cm="1">
        <f t="array" aca="1" ref="C115" ca="1">IFERROR(_xlfn._xlws.FILTER(Inactives[Inactive On],(Inactives[Key]=J115)*(Inactives[Currently Inactive]),""),"")</f>
        <v/>
      </c>
      <c r="D115" s="16" t="str" cm="1">
        <f t="array" aca="1" ref="D115" ca="1">IFERROR(INDEX(_xlfn.TEXTSPLIT(E115," "),1),"")</f>
        <v/>
      </c>
      <c r="E115" s="15" t="str" cm="1">
        <f t="array" aca="1" ref="E115" ca="1">IFERROR(_xlfn._xlws.FILTER(merged_ranks,(merged_end_dates=DATE(9999,12,31))*(merged_names=A115)),"")</f>
        <v/>
      </c>
      <c r="F115" s="17" t="str">
        <f ca="1">_xlfn.XLOOKUP(J115,Promotions[Promo Key],Promotions[Promo Date],"")</f>
        <v/>
      </c>
      <c r="G115" s="18" t="str">
        <f t="shared" ca="1" si="19"/>
        <v/>
      </c>
      <c r="H115" s="18" t="str">
        <f t="shared" ca="1" si="18"/>
        <v/>
      </c>
      <c r="I115" s="17" t="str">
        <f>_xlfn.XLOOKUP(A115,Students[Full Name],Students[Starting Rank],"")</f>
        <v/>
      </c>
      <c r="J115" s="15" t="str">
        <f t="shared" ca="1" si="20"/>
        <v xml:space="preserve">: </v>
      </c>
      <c r="K115" s="16" t="str">
        <f>_xlfn.XLOOKUP(A115,Students[Full Name],Students[Start Date],"")</f>
        <v/>
      </c>
      <c r="L115" s="18">
        <f t="shared" ca="1" si="21"/>
        <v>-1</v>
      </c>
      <c r="M115" s="18" cm="1">
        <f t="array" aca="1" ref="M115" ca="1">SUMPRODUCT(Inactives[Days Inactive]*(Inactives[Student]=A115))/365</f>
        <v>0</v>
      </c>
      <c r="N115" s="18" t="str" cm="1">
        <f t="array" ref="N115">IF(LEN($A115)&gt;0,SUMPRODUCT(($A115=merged_names)*(_xlfn.TEXTAFTER(N$2, "At ")=merged_belt_colours)*merged_months_at_rank),"")</f>
        <v/>
      </c>
      <c r="O115" s="18" t="str" cm="1">
        <f t="array" ref="O115">IF(LEN($A115)&gt;0,SUMPRODUCT(($A115=merged_names)*(_xlfn.TEXTAFTER(O$2, "At ")=merged_belt_colours)*merged_months_at_rank),"")</f>
        <v/>
      </c>
      <c r="P115" s="18" t="str" cm="1">
        <f t="array" ref="P115">IF(LEN($A115)&gt;0,SUMPRODUCT(($A115=merged_names)*(_xlfn.TEXTAFTER(P$2, "At ")=merged_belt_colours)*merged_months_at_rank),"")</f>
        <v/>
      </c>
      <c r="Q115" s="18" t="str" cm="1">
        <f t="array" ref="Q115">IF(LEN($A115)&gt;0,SUMPRODUCT(($A115=merged_names)*(_xlfn.TEXTAFTER(Q$2, "At ")=merged_belt_colours)*merged_months_at_rank),"")</f>
        <v/>
      </c>
      <c r="R115" s="18" t="str" cm="1">
        <f t="array" ref="R115">IF(LEN($A115)&gt;0,SUMPRODUCT(($A115=merged_names)*(_xlfn.TEXTAFTER(R$2, "At ")=merged_belt_colours)*merged_months_at_rank),"")</f>
        <v/>
      </c>
    </row>
    <row r="116" spans="1:18" x14ac:dyDescent="0.25">
      <c r="A116"/>
      <c r="B116" s="15" t="str" cm="1">
        <f t="array" ref="B116">IFERROR(IF(LEN(A116)&gt;0, IF(SUMPRODUCT((Inactives[Key]=J116)*(Inactives[Currently Inactive]))=1,"Inactive","Active"),""),"Active")</f>
        <v/>
      </c>
      <c r="C116" s="16" t="str" cm="1">
        <f t="array" aca="1" ref="C116" ca="1">IFERROR(_xlfn._xlws.FILTER(Inactives[Inactive On],(Inactives[Key]=J116)*(Inactives[Currently Inactive]),""),"")</f>
        <v/>
      </c>
      <c r="D116" s="16" t="str" cm="1">
        <f t="array" aca="1" ref="D116" ca="1">IFERROR(INDEX(_xlfn.TEXTSPLIT(E116," "),1),"")</f>
        <v/>
      </c>
      <c r="E116" s="15" t="str" cm="1">
        <f t="array" aca="1" ref="E116" ca="1">IFERROR(_xlfn._xlws.FILTER(merged_ranks,(merged_end_dates=DATE(9999,12,31))*(merged_names=A116)),"")</f>
        <v/>
      </c>
      <c r="F116" s="17" t="str">
        <f ca="1">_xlfn.XLOOKUP(J116,Promotions[Promo Key],Promotions[Promo Date],"")</f>
        <v/>
      </c>
      <c r="G116" s="18" t="str">
        <f t="shared" ca="1" si="19"/>
        <v/>
      </c>
      <c r="H116" s="18" t="str">
        <f t="shared" ca="1" si="18"/>
        <v/>
      </c>
      <c r="I116" s="17" t="str">
        <f>_xlfn.XLOOKUP(A116,Students[Full Name],Students[Starting Rank],"")</f>
        <v/>
      </c>
      <c r="J116" s="15" t="str">
        <f t="shared" ca="1" si="20"/>
        <v xml:space="preserve">: </v>
      </c>
      <c r="K116" s="16" t="str">
        <f>_xlfn.XLOOKUP(A116,Students[Full Name],Students[Start Date],"")</f>
        <v/>
      </c>
      <c r="L116" s="18">
        <f t="shared" ca="1" si="21"/>
        <v>-1</v>
      </c>
      <c r="M116" s="18" cm="1">
        <f t="array" aca="1" ref="M116" ca="1">SUMPRODUCT(Inactives[Days Inactive]*(Inactives[Student]=A116))/365</f>
        <v>0</v>
      </c>
      <c r="N116" s="18" t="str" cm="1">
        <f t="array" ref="N116">IF(LEN($A116)&gt;0,SUMPRODUCT(($A116=merged_names)*(_xlfn.TEXTAFTER(N$2, "At ")=merged_belt_colours)*merged_months_at_rank),"")</f>
        <v/>
      </c>
      <c r="O116" s="18" t="str" cm="1">
        <f t="array" ref="O116">IF(LEN($A116)&gt;0,SUMPRODUCT(($A116=merged_names)*(_xlfn.TEXTAFTER(O$2, "At ")=merged_belt_colours)*merged_months_at_rank),"")</f>
        <v/>
      </c>
      <c r="P116" s="18" t="str" cm="1">
        <f t="array" ref="P116">IF(LEN($A116)&gt;0,SUMPRODUCT(($A116=merged_names)*(_xlfn.TEXTAFTER(P$2, "At ")=merged_belt_colours)*merged_months_at_rank),"")</f>
        <v/>
      </c>
      <c r="Q116" s="18" t="str" cm="1">
        <f t="array" ref="Q116">IF(LEN($A116)&gt;0,SUMPRODUCT(($A116=merged_names)*(_xlfn.TEXTAFTER(Q$2, "At ")=merged_belt_colours)*merged_months_at_rank),"")</f>
        <v/>
      </c>
      <c r="R116" s="18" t="str" cm="1">
        <f t="array" ref="R116">IF(LEN($A116)&gt;0,SUMPRODUCT(($A116=merged_names)*(_xlfn.TEXTAFTER(R$2, "At ")=merged_belt_colours)*merged_months_at_rank),"")</f>
        <v/>
      </c>
    </row>
    <row r="117" spans="1:18" x14ac:dyDescent="0.25">
      <c r="A117"/>
      <c r="B117" s="15" t="str" cm="1">
        <f t="array" ref="B117">IFERROR(IF(LEN(A117)&gt;0, IF(SUMPRODUCT((Inactives[Key]=J117)*(Inactives[Currently Inactive]))=1,"Inactive","Active"),""),"Active")</f>
        <v/>
      </c>
      <c r="C117" s="16" t="str" cm="1">
        <f t="array" aca="1" ref="C117" ca="1">IFERROR(_xlfn._xlws.FILTER(Inactives[Inactive On],(Inactives[Key]=J117)*(Inactives[Currently Inactive]),""),"")</f>
        <v/>
      </c>
      <c r="D117" s="16" t="str" cm="1">
        <f t="array" aca="1" ref="D117" ca="1">IFERROR(INDEX(_xlfn.TEXTSPLIT(E117," "),1),"")</f>
        <v/>
      </c>
      <c r="E117" s="15" t="str" cm="1">
        <f t="array" aca="1" ref="E117" ca="1">IFERROR(_xlfn._xlws.FILTER(merged_ranks,(merged_end_dates=DATE(9999,12,31))*(merged_names=A117)),"")</f>
        <v/>
      </c>
      <c r="F117" s="17" t="str">
        <f ca="1">_xlfn.XLOOKUP(J117,Promotions[Promo Key],Promotions[Promo Date],"")</f>
        <v/>
      </c>
      <c r="G117" s="18" t="str">
        <f t="shared" ca="1" si="19"/>
        <v/>
      </c>
      <c r="H117" s="18" t="str">
        <f t="shared" ca="1" si="18"/>
        <v/>
      </c>
      <c r="I117" s="17" t="str">
        <f>_xlfn.XLOOKUP(A117,Students[Full Name],Students[Starting Rank],"")</f>
        <v/>
      </c>
      <c r="J117" s="15" t="str">
        <f t="shared" ca="1" si="20"/>
        <v xml:space="preserve">: </v>
      </c>
      <c r="K117" s="16" t="str">
        <f>_xlfn.XLOOKUP(A117,Students[Full Name],Students[Start Date],"")</f>
        <v/>
      </c>
      <c r="L117" s="18">
        <f t="shared" ca="1" si="21"/>
        <v>-1</v>
      </c>
      <c r="M117" s="18" cm="1">
        <f t="array" aca="1" ref="M117" ca="1">SUMPRODUCT(Inactives[Days Inactive]*(Inactives[Student]=A117))/365</f>
        <v>0</v>
      </c>
      <c r="N117" s="18" t="str" cm="1">
        <f t="array" ref="N117">IF(LEN($A117)&gt;0,SUMPRODUCT(($A117=merged_names)*(_xlfn.TEXTAFTER(N$2, "At ")=merged_belt_colours)*merged_months_at_rank),"")</f>
        <v/>
      </c>
      <c r="O117" s="18" t="str" cm="1">
        <f t="array" ref="O117">IF(LEN($A117)&gt;0,SUMPRODUCT(($A117=merged_names)*(_xlfn.TEXTAFTER(O$2, "At ")=merged_belt_colours)*merged_months_at_rank),"")</f>
        <v/>
      </c>
      <c r="P117" s="18" t="str" cm="1">
        <f t="array" ref="P117">IF(LEN($A117)&gt;0,SUMPRODUCT(($A117=merged_names)*(_xlfn.TEXTAFTER(P$2, "At ")=merged_belt_colours)*merged_months_at_rank),"")</f>
        <v/>
      </c>
      <c r="Q117" s="18" t="str" cm="1">
        <f t="array" ref="Q117">IF(LEN($A117)&gt;0,SUMPRODUCT(($A117=merged_names)*(_xlfn.TEXTAFTER(Q$2, "At ")=merged_belt_colours)*merged_months_at_rank),"")</f>
        <v/>
      </c>
      <c r="R117" s="18" t="str" cm="1">
        <f t="array" ref="R117">IF(LEN($A117)&gt;0,SUMPRODUCT(($A117=merged_names)*(_xlfn.TEXTAFTER(R$2, "At ")=merged_belt_colours)*merged_months_at_rank),"")</f>
        <v/>
      </c>
    </row>
    <row r="118" spans="1:18" x14ac:dyDescent="0.25">
      <c r="A118"/>
      <c r="B118" s="15" t="str" cm="1">
        <f t="array" ref="B118">IFERROR(IF(LEN(A118)&gt;0, IF(SUMPRODUCT((Inactives[Key]=J118)*(Inactives[Currently Inactive]))=1,"Inactive","Active"),""),"Active")</f>
        <v/>
      </c>
      <c r="C118" s="16" t="str" cm="1">
        <f t="array" aca="1" ref="C118" ca="1">IFERROR(_xlfn._xlws.FILTER(Inactives[Inactive On],(Inactives[Key]=J118)*(Inactives[Currently Inactive]),""),"")</f>
        <v/>
      </c>
      <c r="D118" s="16" t="str" cm="1">
        <f t="array" aca="1" ref="D118" ca="1">IFERROR(INDEX(_xlfn.TEXTSPLIT(E118," "),1),"")</f>
        <v/>
      </c>
      <c r="E118" s="15" t="str" cm="1">
        <f t="array" aca="1" ref="E118" ca="1">IFERROR(_xlfn._xlws.FILTER(merged_ranks,(merged_end_dates=DATE(9999,12,31))*(merged_names=A118)),"")</f>
        <v/>
      </c>
      <c r="F118" s="17" t="str">
        <f ca="1">_xlfn.XLOOKUP(J118,Promotions[Promo Key],Promotions[Promo Date],"")</f>
        <v/>
      </c>
      <c r="G118" s="18" t="str">
        <f t="shared" ca="1" si="19"/>
        <v/>
      </c>
      <c r="H118" s="18" t="str">
        <f t="shared" ca="1" si="18"/>
        <v/>
      </c>
      <c r="I118" s="17" t="str">
        <f>_xlfn.XLOOKUP(A118,Students[Full Name],Students[Starting Rank],"")</f>
        <v/>
      </c>
      <c r="J118" s="15" t="str">
        <f t="shared" ca="1" si="20"/>
        <v xml:space="preserve">: </v>
      </c>
      <c r="K118" s="16" t="str">
        <f>_xlfn.XLOOKUP(A118,Students[Full Name],Students[Start Date],"")</f>
        <v/>
      </c>
      <c r="L118" s="18">
        <f t="shared" ca="1" si="21"/>
        <v>-1</v>
      </c>
      <c r="M118" s="18" cm="1">
        <f t="array" aca="1" ref="M118" ca="1">SUMPRODUCT(Inactives[Days Inactive]*(Inactives[Student]=A118))/365</f>
        <v>0</v>
      </c>
      <c r="N118" s="18" t="str" cm="1">
        <f t="array" ref="N118">IF(LEN($A118)&gt;0,SUMPRODUCT(($A118=merged_names)*(_xlfn.TEXTAFTER(N$2, "At ")=merged_belt_colours)*merged_months_at_rank),"")</f>
        <v/>
      </c>
      <c r="O118" s="18" t="str" cm="1">
        <f t="array" ref="O118">IF(LEN($A118)&gt;0,SUMPRODUCT(($A118=merged_names)*(_xlfn.TEXTAFTER(O$2, "At ")=merged_belt_colours)*merged_months_at_rank),"")</f>
        <v/>
      </c>
      <c r="P118" s="18" t="str" cm="1">
        <f t="array" ref="P118">IF(LEN($A118)&gt;0,SUMPRODUCT(($A118=merged_names)*(_xlfn.TEXTAFTER(P$2, "At ")=merged_belt_colours)*merged_months_at_rank),"")</f>
        <v/>
      </c>
      <c r="Q118" s="18" t="str" cm="1">
        <f t="array" ref="Q118">IF(LEN($A118)&gt;0,SUMPRODUCT(($A118=merged_names)*(_xlfn.TEXTAFTER(Q$2, "At ")=merged_belt_colours)*merged_months_at_rank),"")</f>
        <v/>
      </c>
      <c r="R118" s="18" t="str" cm="1">
        <f t="array" ref="R118">IF(LEN($A118)&gt;0,SUMPRODUCT(($A118=merged_names)*(_xlfn.TEXTAFTER(R$2, "At ")=merged_belt_colours)*merged_months_at_rank),"")</f>
        <v/>
      </c>
    </row>
    <row r="119" spans="1:18" x14ac:dyDescent="0.25">
      <c r="A119"/>
      <c r="B119" s="15" t="str" cm="1">
        <f t="array" ref="B119">IFERROR(IF(LEN(A119)&gt;0, IF(SUMPRODUCT((Inactives[Key]=J119)*(Inactives[Currently Inactive]))=1,"Inactive","Active"),""),"Active")</f>
        <v/>
      </c>
      <c r="C119" s="16" t="str" cm="1">
        <f t="array" aca="1" ref="C119" ca="1">IFERROR(_xlfn._xlws.FILTER(Inactives[Inactive On],(Inactives[Key]=J119)*(Inactives[Currently Inactive]),""),"")</f>
        <v/>
      </c>
      <c r="D119" s="16" t="str" cm="1">
        <f t="array" aca="1" ref="D119" ca="1">IFERROR(INDEX(_xlfn.TEXTSPLIT(E119," "),1),"")</f>
        <v/>
      </c>
      <c r="E119" s="15" t="str" cm="1">
        <f t="array" aca="1" ref="E119" ca="1">IFERROR(_xlfn._xlws.FILTER(merged_ranks,(merged_end_dates=DATE(9999,12,31))*(merged_names=A119)),"")</f>
        <v/>
      </c>
      <c r="F119" s="17" t="str">
        <f ca="1">_xlfn.XLOOKUP(J119,Promotions[Promo Key],Promotions[Promo Date],"")</f>
        <v/>
      </c>
      <c r="G119" s="18" t="str">
        <f t="shared" ca="1" si="19"/>
        <v/>
      </c>
      <c r="H119" s="18" t="str">
        <f t="shared" ca="1" si="18"/>
        <v/>
      </c>
      <c r="I119" s="17" t="str">
        <f>_xlfn.XLOOKUP(A119,Students[Full Name],Students[Starting Rank],"")</f>
        <v/>
      </c>
      <c r="J119" s="15" t="str">
        <f t="shared" ca="1" si="20"/>
        <v xml:space="preserve">: </v>
      </c>
      <c r="K119" s="16" t="str">
        <f>_xlfn.XLOOKUP(A119,Students[Full Name],Students[Start Date],"")</f>
        <v/>
      </c>
      <c r="L119" s="18">
        <f t="shared" ca="1" si="21"/>
        <v>-1</v>
      </c>
      <c r="M119" s="18" cm="1">
        <f t="array" aca="1" ref="M119" ca="1">SUMPRODUCT(Inactives[Days Inactive]*(Inactives[Student]=A119))/365</f>
        <v>0</v>
      </c>
      <c r="N119" s="18" t="str" cm="1">
        <f t="array" ref="N119">IF(LEN($A119)&gt;0,SUMPRODUCT(($A119=merged_names)*(_xlfn.TEXTAFTER(N$2, "At ")=merged_belt_colours)*merged_months_at_rank),"")</f>
        <v/>
      </c>
      <c r="O119" s="18" t="str" cm="1">
        <f t="array" ref="O119">IF(LEN($A119)&gt;0,SUMPRODUCT(($A119=merged_names)*(_xlfn.TEXTAFTER(O$2, "At ")=merged_belt_colours)*merged_months_at_rank),"")</f>
        <v/>
      </c>
      <c r="P119" s="18" t="str" cm="1">
        <f t="array" ref="P119">IF(LEN($A119)&gt;0,SUMPRODUCT(($A119=merged_names)*(_xlfn.TEXTAFTER(P$2, "At ")=merged_belt_colours)*merged_months_at_rank),"")</f>
        <v/>
      </c>
      <c r="Q119" s="18" t="str" cm="1">
        <f t="array" ref="Q119">IF(LEN($A119)&gt;0,SUMPRODUCT(($A119=merged_names)*(_xlfn.TEXTAFTER(Q$2, "At ")=merged_belt_colours)*merged_months_at_rank),"")</f>
        <v/>
      </c>
      <c r="R119" s="18" t="str" cm="1">
        <f t="array" ref="R119">IF(LEN($A119)&gt;0,SUMPRODUCT(($A119=merged_names)*(_xlfn.TEXTAFTER(R$2, "At ")=merged_belt_colours)*merged_months_at_rank),"")</f>
        <v/>
      </c>
    </row>
    <row r="120" spans="1:18" x14ac:dyDescent="0.25">
      <c r="A120"/>
      <c r="B120" s="15" t="str" cm="1">
        <f t="array" ref="B120">IFERROR(IF(LEN(A120)&gt;0, IF(SUMPRODUCT((Inactives[Key]=J120)*(Inactives[Currently Inactive]))=1,"Inactive","Active"),""),"Active")</f>
        <v/>
      </c>
      <c r="C120" s="16" t="str" cm="1">
        <f t="array" aca="1" ref="C120" ca="1">IFERROR(_xlfn._xlws.FILTER(Inactives[Inactive On],(Inactives[Key]=J120)*(Inactives[Currently Inactive]),""),"")</f>
        <v/>
      </c>
      <c r="D120" s="16" t="str" cm="1">
        <f t="array" aca="1" ref="D120" ca="1">IFERROR(INDEX(_xlfn.TEXTSPLIT(E120," "),1),"")</f>
        <v/>
      </c>
      <c r="E120" s="15" t="str" cm="1">
        <f t="array" aca="1" ref="E120" ca="1">IFERROR(_xlfn._xlws.FILTER(merged_ranks,(merged_end_dates=DATE(9999,12,31))*(merged_names=A120)),"")</f>
        <v/>
      </c>
      <c r="F120" s="17" t="str">
        <f ca="1">_xlfn.XLOOKUP(J120,Promotions[Promo Key],Promotions[Promo Date],"")</f>
        <v/>
      </c>
      <c r="G120" s="18" t="str">
        <f t="shared" ca="1" si="19"/>
        <v/>
      </c>
      <c r="H120" s="18" t="str">
        <f t="shared" ca="1" si="18"/>
        <v/>
      </c>
      <c r="I120" s="17" t="str">
        <f>_xlfn.XLOOKUP(A120,Students[Full Name],Students[Starting Rank],"")</f>
        <v/>
      </c>
      <c r="J120" s="15" t="str">
        <f t="shared" ca="1" si="20"/>
        <v xml:space="preserve">: </v>
      </c>
      <c r="K120" s="16" t="str">
        <f>_xlfn.XLOOKUP(A120,Students[Full Name],Students[Start Date],"")</f>
        <v/>
      </c>
      <c r="L120" s="18">
        <f t="shared" ca="1" si="21"/>
        <v>-1</v>
      </c>
      <c r="M120" s="18" cm="1">
        <f t="array" aca="1" ref="M120" ca="1">SUMPRODUCT(Inactives[Days Inactive]*(Inactives[Student]=A120))/365</f>
        <v>0</v>
      </c>
      <c r="N120" s="18" t="str" cm="1">
        <f t="array" ref="N120">IF(LEN($A120)&gt;0,SUMPRODUCT(($A120=merged_names)*(_xlfn.TEXTAFTER(N$2, "At ")=merged_belt_colours)*merged_months_at_rank),"")</f>
        <v/>
      </c>
      <c r="O120" s="18" t="str" cm="1">
        <f t="array" ref="O120">IF(LEN($A120)&gt;0,SUMPRODUCT(($A120=merged_names)*(_xlfn.TEXTAFTER(O$2, "At ")=merged_belt_colours)*merged_months_at_rank),"")</f>
        <v/>
      </c>
      <c r="P120" s="18" t="str" cm="1">
        <f t="array" ref="P120">IF(LEN($A120)&gt;0,SUMPRODUCT(($A120=merged_names)*(_xlfn.TEXTAFTER(P$2, "At ")=merged_belt_colours)*merged_months_at_rank),"")</f>
        <v/>
      </c>
      <c r="Q120" s="18" t="str" cm="1">
        <f t="array" ref="Q120">IF(LEN($A120)&gt;0,SUMPRODUCT(($A120=merged_names)*(_xlfn.TEXTAFTER(Q$2, "At ")=merged_belt_colours)*merged_months_at_rank),"")</f>
        <v/>
      </c>
      <c r="R120" s="18" t="str" cm="1">
        <f t="array" ref="R120">IF(LEN($A120)&gt;0,SUMPRODUCT(($A120=merged_names)*(_xlfn.TEXTAFTER(R$2, "At ")=merged_belt_colours)*merged_months_at_rank),"")</f>
        <v/>
      </c>
    </row>
    <row r="121" spans="1:18" x14ac:dyDescent="0.25">
      <c r="A121"/>
      <c r="B121" s="15" t="str" cm="1">
        <f t="array" ref="B121">IFERROR(IF(LEN(A121)&gt;0, IF(SUMPRODUCT((Inactives[Key]=J121)*(Inactives[Currently Inactive]))=1,"Inactive","Active"),""),"Active")</f>
        <v/>
      </c>
      <c r="C121" s="16" t="str" cm="1">
        <f t="array" aca="1" ref="C121" ca="1">IFERROR(_xlfn._xlws.FILTER(Inactives[Inactive On],(Inactives[Key]=J121)*(Inactives[Currently Inactive]),""),"")</f>
        <v/>
      </c>
      <c r="D121" s="16" t="str" cm="1">
        <f t="array" aca="1" ref="D121" ca="1">IFERROR(INDEX(_xlfn.TEXTSPLIT(E121," "),1),"")</f>
        <v/>
      </c>
      <c r="E121" s="15" t="str" cm="1">
        <f t="array" aca="1" ref="E121" ca="1">IFERROR(_xlfn._xlws.FILTER(merged_ranks,(merged_end_dates=DATE(9999,12,31))*(merged_names=A121)),"")</f>
        <v/>
      </c>
      <c r="F121" s="17" t="str">
        <f ca="1">_xlfn.XLOOKUP(J121,Promotions[Promo Key],Promotions[Promo Date],"")</f>
        <v/>
      </c>
      <c r="G121" s="18" t="str">
        <f t="shared" ca="1" si="19"/>
        <v/>
      </c>
      <c r="H121" s="18" t="str">
        <f t="shared" ca="1" si="18"/>
        <v/>
      </c>
      <c r="I121" s="17" t="str">
        <f>_xlfn.XLOOKUP(A121,Students[Full Name],Students[Starting Rank],"")</f>
        <v/>
      </c>
      <c r="J121" s="15" t="str">
        <f t="shared" ca="1" si="20"/>
        <v xml:space="preserve">: </v>
      </c>
      <c r="K121" s="16" t="str">
        <f>_xlfn.XLOOKUP(A121,Students[Full Name],Students[Start Date],"")</f>
        <v/>
      </c>
      <c r="L121" s="18">
        <f t="shared" ca="1" si="21"/>
        <v>-1</v>
      </c>
      <c r="M121" s="18" cm="1">
        <f t="array" aca="1" ref="M121" ca="1">SUMPRODUCT(Inactives[Days Inactive]*(Inactives[Student]=A121))/365</f>
        <v>0</v>
      </c>
      <c r="N121" s="18" t="str" cm="1">
        <f t="array" ref="N121">IF(LEN($A121)&gt;0,SUMPRODUCT(($A121=merged_names)*(_xlfn.TEXTAFTER(N$2, "At ")=merged_belt_colours)*merged_months_at_rank),"")</f>
        <v/>
      </c>
      <c r="O121" s="18" t="str" cm="1">
        <f t="array" ref="O121">IF(LEN($A121)&gt;0,SUMPRODUCT(($A121=merged_names)*(_xlfn.TEXTAFTER(O$2, "At ")=merged_belt_colours)*merged_months_at_rank),"")</f>
        <v/>
      </c>
      <c r="P121" s="18" t="str" cm="1">
        <f t="array" ref="P121">IF(LEN($A121)&gt;0,SUMPRODUCT(($A121=merged_names)*(_xlfn.TEXTAFTER(P$2, "At ")=merged_belt_colours)*merged_months_at_rank),"")</f>
        <v/>
      </c>
      <c r="Q121" s="18" t="str" cm="1">
        <f t="array" ref="Q121">IF(LEN($A121)&gt;0,SUMPRODUCT(($A121=merged_names)*(_xlfn.TEXTAFTER(Q$2, "At ")=merged_belt_colours)*merged_months_at_rank),"")</f>
        <v/>
      </c>
      <c r="R121" s="18" t="str" cm="1">
        <f t="array" ref="R121">IF(LEN($A121)&gt;0,SUMPRODUCT(($A121=merged_names)*(_xlfn.TEXTAFTER(R$2, "At ")=merged_belt_colours)*merged_months_at_rank),"")</f>
        <v/>
      </c>
    </row>
    <row r="122" spans="1:18" x14ac:dyDescent="0.25">
      <c r="A122"/>
      <c r="B122" s="15" t="str" cm="1">
        <f t="array" ref="B122">IFERROR(IF(LEN(A122)&gt;0, IF(SUMPRODUCT((Inactives[Key]=J122)*(Inactives[Currently Inactive]))=1,"Inactive","Active"),""),"Active")</f>
        <v/>
      </c>
      <c r="C122" s="16" t="str" cm="1">
        <f t="array" aca="1" ref="C122" ca="1">IFERROR(_xlfn._xlws.FILTER(Inactives[Inactive On],(Inactives[Key]=J122)*(Inactives[Currently Inactive]),""),"")</f>
        <v/>
      </c>
      <c r="D122" s="16" t="str" cm="1">
        <f t="array" aca="1" ref="D122" ca="1">IFERROR(INDEX(_xlfn.TEXTSPLIT(E122," "),1),"")</f>
        <v/>
      </c>
      <c r="E122" s="15" t="str" cm="1">
        <f t="array" aca="1" ref="E122" ca="1">IFERROR(_xlfn._xlws.FILTER(merged_ranks,(merged_end_dates=DATE(9999,12,31))*(merged_names=A122)),"")</f>
        <v/>
      </c>
      <c r="F122" s="17" t="str">
        <f ca="1">_xlfn.XLOOKUP(J122,Promotions[Promo Key],Promotions[Promo Date],"")</f>
        <v/>
      </c>
      <c r="G122" s="18" t="str">
        <f t="shared" ca="1" si="19"/>
        <v/>
      </c>
      <c r="H122" s="18" t="str">
        <f t="shared" ca="1" si="18"/>
        <v/>
      </c>
      <c r="I122" s="17" t="str">
        <f>_xlfn.XLOOKUP(A122,Students[Full Name],Students[Starting Rank],"")</f>
        <v/>
      </c>
      <c r="J122" s="15" t="str">
        <f t="shared" ca="1" si="20"/>
        <v xml:space="preserve">: </v>
      </c>
      <c r="K122" s="16" t="str">
        <f>_xlfn.XLOOKUP(A122,Students[Full Name],Students[Start Date],"")</f>
        <v/>
      </c>
      <c r="L122" s="18">
        <f t="shared" ca="1" si="21"/>
        <v>-1</v>
      </c>
      <c r="M122" s="18" cm="1">
        <f t="array" aca="1" ref="M122" ca="1">SUMPRODUCT(Inactives[Days Inactive]*(Inactives[Student]=A122))/365</f>
        <v>0</v>
      </c>
      <c r="N122" s="18" t="str" cm="1">
        <f t="array" ref="N122">IF(LEN($A122)&gt;0,SUMPRODUCT(($A122=merged_names)*(_xlfn.TEXTAFTER(N$2, "At ")=merged_belt_colours)*merged_months_at_rank),"")</f>
        <v/>
      </c>
      <c r="O122" s="18" t="str" cm="1">
        <f t="array" ref="O122">IF(LEN($A122)&gt;0,SUMPRODUCT(($A122=merged_names)*(_xlfn.TEXTAFTER(O$2, "At ")=merged_belt_colours)*merged_months_at_rank),"")</f>
        <v/>
      </c>
      <c r="P122" s="18" t="str" cm="1">
        <f t="array" ref="P122">IF(LEN($A122)&gt;0,SUMPRODUCT(($A122=merged_names)*(_xlfn.TEXTAFTER(P$2, "At ")=merged_belt_colours)*merged_months_at_rank),"")</f>
        <v/>
      </c>
      <c r="Q122" s="18" t="str" cm="1">
        <f t="array" ref="Q122">IF(LEN($A122)&gt;0,SUMPRODUCT(($A122=merged_names)*(_xlfn.TEXTAFTER(Q$2, "At ")=merged_belt_colours)*merged_months_at_rank),"")</f>
        <v/>
      </c>
      <c r="R122" s="18" t="str" cm="1">
        <f t="array" ref="R122">IF(LEN($A122)&gt;0,SUMPRODUCT(($A122=merged_names)*(_xlfn.TEXTAFTER(R$2, "At ")=merged_belt_colours)*merged_months_at_rank),"")</f>
        <v/>
      </c>
    </row>
    <row r="123" spans="1:18" x14ac:dyDescent="0.25">
      <c r="A123"/>
      <c r="B123" s="15" t="str" cm="1">
        <f t="array" ref="B123">IFERROR(IF(LEN(A123)&gt;0, IF(SUMPRODUCT((Inactives[Key]=J123)*(Inactives[Currently Inactive]))=1,"Inactive","Active"),""),"Active")</f>
        <v/>
      </c>
      <c r="C123" s="16" t="str" cm="1">
        <f t="array" aca="1" ref="C123" ca="1">IFERROR(_xlfn._xlws.FILTER(Inactives[Inactive On],(Inactives[Key]=J123)*(Inactives[Currently Inactive]),""),"")</f>
        <v/>
      </c>
      <c r="D123" s="16" t="str" cm="1">
        <f t="array" aca="1" ref="D123" ca="1">IFERROR(INDEX(_xlfn.TEXTSPLIT(E123," "),1),"")</f>
        <v/>
      </c>
      <c r="E123" s="15" t="str" cm="1">
        <f t="array" aca="1" ref="E123" ca="1">IFERROR(_xlfn._xlws.FILTER(merged_ranks,(merged_end_dates=DATE(9999,12,31))*(merged_names=A123)),"")</f>
        <v/>
      </c>
      <c r="F123" s="17" t="str">
        <f ca="1">_xlfn.XLOOKUP(J123,Promotions[Promo Key],Promotions[Promo Date],"")</f>
        <v/>
      </c>
      <c r="G123" s="18" t="str">
        <f t="shared" ca="1" si="19"/>
        <v/>
      </c>
      <c r="H123" s="18" t="str">
        <f t="shared" ca="1" si="18"/>
        <v/>
      </c>
      <c r="I123" s="17" t="str">
        <f>_xlfn.XLOOKUP(A123,Students[Full Name],Students[Starting Rank],"")</f>
        <v/>
      </c>
      <c r="J123" s="15" t="str">
        <f t="shared" ca="1" si="20"/>
        <v xml:space="preserve">: </v>
      </c>
      <c r="K123" s="16" t="str">
        <f>_xlfn.XLOOKUP(A123,Students[Full Name],Students[Start Date],"")</f>
        <v/>
      </c>
      <c r="L123" s="18">
        <f t="shared" ca="1" si="21"/>
        <v>-1</v>
      </c>
      <c r="M123" s="18" cm="1">
        <f t="array" aca="1" ref="M123" ca="1">SUMPRODUCT(Inactives[Days Inactive]*(Inactives[Student]=A123))/365</f>
        <v>0</v>
      </c>
      <c r="N123" s="18" t="str" cm="1">
        <f t="array" ref="N123">IF(LEN($A123)&gt;0,SUMPRODUCT(($A123=merged_names)*(_xlfn.TEXTAFTER(N$2, "At ")=merged_belt_colours)*merged_months_at_rank),"")</f>
        <v/>
      </c>
      <c r="O123" s="18" t="str" cm="1">
        <f t="array" ref="O123">IF(LEN($A123)&gt;0,SUMPRODUCT(($A123=merged_names)*(_xlfn.TEXTAFTER(O$2, "At ")=merged_belt_colours)*merged_months_at_rank),"")</f>
        <v/>
      </c>
      <c r="P123" s="18" t="str" cm="1">
        <f t="array" ref="P123">IF(LEN($A123)&gt;0,SUMPRODUCT(($A123=merged_names)*(_xlfn.TEXTAFTER(P$2, "At ")=merged_belt_colours)*merged_months_at_rank),"")</f>
        <v/>
      </c>
      <c r="Q123" s="18" t="str" cm="1">
        <f t="array" ref="Q123">IF(LEN($A123)&gt;0,SUMPRODUCT(($A123=merged_names)*(_xlfn.TEXTAFTER(Q$2, "At ")=merged_belt_colours)*merged_months_at_rank),"")</f>
        <v/>
      </c>
      <c r="R123" s="18" t="str" cm="1">
        <f t="array" ref="R123">IF(LEN($A123)&gt;0,SUMPRODUCT(($A123=merged_names)*(_xlfn.TEXTAFTER(R$2, "At ")=merged_belt_colours)*merged_months_at_rank),"")</f>
        <v/>
      </c>
    </row>
    <row r="124" spans="1:18" x14ac:dyDescent="0.25">
      <c r="A124"/>
      <c r="B124" s="15" t="str" cm="1">
        <f t="array" ref="B124">IFERROR(IF(LEN(A124)&gt;0, IF(SUMPRODUCT((Inactives[Key]=J124)*(Inactives[Currently Inactive]))=1,"Inactive","Active"),""),"Active")</f>
        <v/>
      </c>
      <c r="C124" s="16" t="str" cm="1">
        <f t="array" aca="1" ref="C124" ca="1">IFERROR(_xlfn._xlws.FILTER(Inactives[Inactive On],(Inactives[Key]=J124)*(Inactives[Currently Inactive]),""),"")</f>
        <v/>
      </c>
      <c r="D124" s="16" t="str" cm="1">
        <f t="array" aca="1" ref="D124" ca="1">IFERROR(INDEX(_xlfn.TEXTSPLIT(E124," "),1),"")</f>
        <v/>
      </c>
      <c r="E124" s="15" t="str" cm="1">
        <f t="array" aca="1" ref="E124" ca="1">IFERROR(_xlfn._xlws.FILTER(merged_ranks,(merged_end_dates=DATE(9999,12,31))*(merged_names=A124)),"")</f>
        <v/>
      </c>
      <c r="F124" s="17" t="str">
        <f ca="1">_xlfn.XLOOKUP(J124,Promotions[Promo Key],Promotions[Promo Date],"")</f>
        <v/>
      </c>
      <c r="G124" s="18" t="str">
        <f t="shared" ca="1" si="19"/>
        <v/>
      </c>
      <c r="H124" s="18" t="str">
        <f t="shared" ca="1" si="18"/>
        <v/>
      </c>
      <c r="I124" s="17" t="str">
        <f>_xlfn.XLOOKUP(A124,Students[Full Name],Students[Starting Rank],"")</f>
        <v/>
      </c>
      <c r="J124" s="15" t="str">
        <f t="shared" ca="1" si="20"/>
        <v xml:space="preserve">: </v>
      </c>
      <c r="K124" s="16" t="str">
        <f>_xlfn.XLOOKUP(A124,Students[Full Name],Students[Start Date],"")</f>
        <v/>
      </c>
      <c r="L124" s="18">
        <f t="shared" ca="1" si="21"/>
        <v>-1</v>
      </c>
      <c r="M124" s="18" cm="1">
        <f t="array" aca="1" ref="M124" ca="1">SUMPRODUCT(Inactives[Days Inactive]*(Inactives[Student]=A124))/365</f>
        <v>0</v>
      </c>
      <c r="N124" s="18" t="str" cm="1">
        <f t="array" ref="N124">IF(LEN($A124)&gt;0,SUMPRODUCT(($A124=merged_names)*(_xlfn.TEXTAFTER(N$2, "At ")=merged_belt_colours)*merged_months_at_rank),"")</f>
        <v/>
      </c>
      <c r="O124" s="18" t="str" cm="1">
        <f t="array" ref="O124">IF(LEN($A124)&gt;0,SUMPRODUCT(($A124=merged_names)*(_xlfn.TEXTAFTER(O$2, "At ")=merged_belt_colours)*merged_months_at_rank),"")</f>
        <v/>
      </c>
      <c r="P124" s="18" t="str" cm="1">
        <f t="array" ref="P124">IF(LEN($A124)&gt;0,SUMPRODUCT(($A124=merged_names)*(_xlfn.TEXTAFTER(P$2, "At ")=merged_belt_colours)*merged_months_at_rank),"")</f>
        <v/>
      </c>
      <c r="Q124" s="18" t="str" cm="1">
        <f t="array" ref="Q124">IF(LEN($A124)&gt;0,SUMPRODUCT(($A124=merged_names)*(_xlfn.TEXTAFTER(Q$2, "At ")=merged_belt_colours)*merged_months_at_rank),"")</f>
        <v/>
      </c>
      <c r="R124" s="18" t="str" cm="1">
        <f t="array" ref="R124">IF(LEN($A124)&gt;0,SUMPRODUCT(($A124=merged_names)*(_xlfn.TEXTAFTER(R$2, "At ")=merged_belt_colours)*merged_months_at_rank),"")</f>
        <v/>
      </c>
    </row>
    <row r="125" spans="1:18" x14ac:dyDescent="0.25">
      <c r="A125"/>
      <c r="B125" s="15" t="str" cm="1">
        <f t="array" ref="B125">IFERROR(IF(LEN(A125)&gt;0, IF(SUMPRODUCT((Inactives[Key]=J125)*(Inactives[Currently Inactive]))=1,"Inactive","Active"),""),"Active")</f>
        <v/>
      </c>
      <c r="C125" s="16" t="str" cm="1">
        <f t="array" aca="1" ref="C125" ca="1">IFERROR(_xlfn._xlws.FILTER(Inactives[Inactive On],(Inactives[Key]=J125)*(Inactives[Currently Inactive]),""),"")</f>
        <v/>
      </c>
      <c r="D125" s="16" t="str" cm="1">
        <f t="array" aca="1" ref="D125" ca="1">IFERROR(INDEX(_xlfn.TEXTSPLIT(E125," "),1),"")</f>
        <v/>
      </c>
      <c r="E125" s="15" t="str" cm="1">
        <f t="array" aca="1" ref="E125" ca="1">IFERROR(_xlfn._xlws.FILTER(merged_ranks,(merged_end_dates=DATE(9999,12,31))*(merged_names=A125)),"")</f>
        <v/>
      </c>
      <c r="F125" s="17" t="str">
        <f ca="1">_xlfn.XLOOKUP(J125,Promotions[Promo Key],Promotions[Promo Date],"")</f>
        <v/>
      </c>
      <c r="G125" s="18" t="str">
        <f t="shared" ca="1" si="19"/>
        <v/>
      </c>
      <c r="H125" s="18" t="str">
        <f t="shared" ca="1" si="18"/>
        <v/>
      </c>
      <c r="I125" s="17" t="str">
        <f>_xlfn.XLOOKUP(A125,Students[Full Name],Students[Starting Rank],"")</f>
        <v/>
      </c>
      <c r="J125" s="15" t="str">
        <f t="shared" ca="1" si="20"/>
        <v xml:space="preserve">: </v>
      </c>
      <c r="K125" s="16" t="str">
        <f>_xlfn.XLOOKUP(A125,Students[Full Name],Students[Start Date],"")</f>
        <v/>
      </c>
      <c r="L125" s="18">
        <f t="shared" ca="1" si="21"/>
        <v>-1</v>
      </c>
      <c r="M125" s="18" cm="1">
        <f t="array" aca="1" ref="M125" ca="1">SUMPRODUCT(Inactives[Days Inactive]*(Inactives[Student]=A125))/365</f>
        <v>0</v>
      </c>
      <c r="N125" s="18" t="str" cm="1">
        <f t="array" ref="N125">IF(LEN($A125)&gt;0,SUMPRODUCT(($A125=merged_names)*(_xlfn.TEXTAFTER(N$2, "At ")=merged_belt_colours)*merged_months_at_rank),"")</f>
        <v/>
      </c>
      <c r="O125" s="18" t="str" cm="1">
        <f t="array" ref="O125">IF(LEN($A125)&gt;0,SUMPRODUCT(($A125=merged_names)*(_xlfn.TEXTAFTER(O$2, "At ")=merged_belt_colours)*merged_months_at_rank),"")</f>
        <v/>
      </c>
      <c r="P125" s="18" t="str" cm="1">
        <f t="array" ref="P125">IF(LEN($A125)&gt;0,SUMPRODUCT(($A125=merged_names)*(_xlfn.TEXTAFTER(P$2, "At ")=merged_belt_colours)*merged_months_at_rank),"")</f>
        <v/>
      </c>
      <c r="Q125" s="18" t="str" cm="1">
        <f t="array" ref="Q125">IF(LEN($A125)&gt;0,SUMPRODUCT(($A125=merged_names)*(_xlfn.TEXTAFTER(Q$2, "At ")=merged_belt_colours)*merged_months_at_rank),"")</f>
        <v/>
      </c>
      <c r="R125" s="18" t="str" cm="1">
        <f t="array" ref="R125">IF(LEN($A125)&gt;0,SUMPRODUCT(($A125=merged_names)*(_xlfn.TEXTAFTER(R$2, "At ")=merged_belt_colours)*merged_months_at_rank),"")</f>
        <v/>
      </c>
    </row>
    <row r="126" spans="1:18" x14ac:dyDescent="0.25">
      <c r="A126"/>
      <c r="B126" s="15" t="str" cm="1">
        <f t="array" ref="B126">IFERROR(IF(LEN(A126)&gt;0, IF(SUMPRODUCT((Inactives[Key]=J126)*(Inactives[Currently Inactive]))=1,"Inactive","Active"),""),"Active")</f>
        <v/>
      </c>
      <c r="C126" s="16" t="str" cm="1">
        <f t="array" aca="1" ref="C126" ca="1">IFERROR(_xlfn._xlws.FILTER(Inactives[Inactive On],(Inactives[Key]=J126)*(Inactives[Currently Inactive]),""),"")</f>
        <v/>
      </c>
      <c r="D126" s="16" t="str" cm="1">
        <f t="array" aca="1" ref="D126" ca="1">IFERROR(INDEX(_xlfn.TEXTSPLIT(E126," "),1),"")</f>
        <v/>
      </c>
      <c r="E126" s="15" t="str" cm="1">
        <f t="array" aca="1" ref="E126" ca="1">IFERROR(_xlfn._xlws.FILTER(merged_ranks,(merged_end_dates=DATE(9999,12,31))*(merged_names=A126)),"")</f>
        <v/>
      </c>
      <c r="F126" s="17" t="str">
        <f ca="1">_xlfn.XLOOKUP(J126,Promotions[Promo Key],Promotions[Promo Date],"")</f>
        <v/>
      </c>
      <c r="G126" s="18" t="str">
        <f t="shared" ca="1" si="19"/>
        <v/>
      </c>
      <c r="H126" s="18" t="str">
        <f t="shared" ca="1" si="18"/>
        <v/>
      </c>
      <c r="I126" s="17" t="str">
        <f>_xlfn.XLOOKUP(A126,Students[Full Name],Students[Starting Rank],"")</f>
        <v/>
      </c>
      <c r="J126" s="15" t="str">
        <f t="shared" ca="1" si="20"/>
        <v xml:space="preserve">: </v>
      </c>
      <c r="K126" s="16" t="str">
        <f>_xlfn.XLOOKUP(A126,Students[Full Name],Students[Start Date],"")</f>
        <v/>
      </c>
      <c r="L126" s="18">
        <f t="shared" ca="1" si="21"/>
        <v>-1</v>
      </c>
      <c r="M126" s="18" cm="1">
        <f t="array" aca="1" ref="M126" ca="1">SUMPRODUCT(Inactives[Days Inactive]*(Inactives[Student]=A126))/365</f>
        <v>0</v>
      </c>
      <c r="N126" s="18" t="str" cm="1">
        <f t="array" ref="N126">IF(LEN($A126)&gt;0,SUMPRODUCT(($A126=merged_names)*(_xlfn.TEXTAFTER(N$2, "At ")=merged_belt_colours)*merged_months_at_rank),"")</f>
        <v/>
      </c>
      <c r="O126" s="18" t="str" cm="1">
        <f t="array" ref="O126">IF(LEN($A126)&gt;0,SUMPRODUCT(($A126=merged_names)*(_xlfn.TEXTAFTER(O$2, "At ")=merged_belt_colours)*merged_months_at_rank),"")</f>
        <v/>
      </c>
      <c r="P126" s="18" t="str" cm="1">
        <f t="array" ref="P126">IF(LEN($A126)&gt;0,SUMPRODUCT(($A126=merged_names)*(_xlfn.TEXTAFTER(P$2, "At ")=merged_belt_colours)*merged_months_at_rank),"")</f>
        <v/>
      </c>
      <c r="Q126" s="18" t="str" cm="1">
        <f t="array" ref="Q126">IF(LEN($A126)&gt;0,SUMPRODUCT(($A126=merged_names)*(_xlfn.TEXTAFTER(Q$2, "At ")=merged_belt_colours)*merged_months_at_rank),"")</f>
        <v/>
      </c>
      <c r="R126" s="18" t="str" cm="1">
        <f t="array" ref="R126">IF(LEN($A126)&gt;0,SUMPRODUCT(($A126=merged_names)*(_xlfn.TEXTAFTER(R$2, "At ")=merged_belt_colours)*merged_months_at_rank),"")</f>
        <v/>
      </c>
    </row>
    <row r="127" spans="1:18" x14ac:dyDescent="0.25">
      <c r="A127"/>
      <c r="B127" s="15" t="str" cm="1">
        <f t="array" ref="B127">IFERROR(IF(LEN(A127)&gt;0, IF(SUMPRODUCT((Inactives[Key]=J127)*(Inactives[Currently Inactive]))=1,"Inactive","Active"),""),"Active")</f>
        <v/>
      </c>
      <c r="C127" s="16" t="str" cm="1">
        <f t="array" aca="1" ref="C127" ca="1">IFERROR(_xlfn._xlws.FILTER(Inactives[Inactive On],(Inactives[Key]=J127)*(Inactives[Currently Inactive]),""),"")</f>
        <v/>
      </c>
      <c r="D127" s="16" t="str" cm="1">
        <f t="array" aca="1" ref="D127" ca="1">IFERROR(INDEX(_xlfn.TEXTSPLIT(E127," "),1),"")</f>
        <v/>
      </c>
      <c r="E127" s="15" t="str" cm="1">
        <f t="array" aca="1" ref="E127" ca="1">IFERROR(_xlfn._xlws.FILTER(merged_ranks,(merged_end_dates=DATE(9999,12,31))*(merged_names=A127)),"")</f>
        <v/>
      </c>
      <c r="F127" s="17" t="str">
        <f ca="1">_xlfn.XLOOKUP(J127,Promotions[Promo Key],Promotions[Promo Date],"")</f>
        <v/>
      </c>
      <c r="G127" s="18" t="str">
        <f t="shared" ca="1" si="19"/>
        <v/>
      </c>
      <c r="H127" s="18" t="str">
        <f t="shared" ca="1" si="18"/>
        <v/>
      </c>
      <c r="I127" s="17" t="str">
        <f>_xlfn.XLOOKUP(A127,Students[Full Name],Students[Starting Rank],"")</f>
        <v/>
      </c>
      <c r="J127" s="15" t="str">
        <f t="shared" ca="1" si="20"/>
        <v xml:space="preserve">: </v>
      </c>
      <c r="K127" s="16" t="str">
        <f>_xlfn.XLOOKUP(A127,Students[Full Name],Students[Start Date],"")</f>
        <v/>
      </c>
      <c r="L127" s="18">
        <f t="shared" ca="1" si="21"/>
        <v>-1</v>
      </c>
      <c r="M127" s="18" cm="1">
        <f t="array" aca="1" ref="M127" ca="1">SUMPRODUCT(Inactives[Days Inactive]*(Inactives[Student]=A127))/365</f>
        <v>0</v>
      </c>
      <c r="N127" s="18" t="str" cm="1">
        <f t="array" ref="N127">IF(LEN($A127)&gt;0,SUMPRODUCT(($A127=merged_names)*(_xlfn.TEXTAFTER(N$2, "At ")=merged_belt_colours)*merged_months_at_rank),"")</f>
        <v/>
      </c>
      <c r="O127" s="18" t="str" cm="1">
        <f t="array" ref="O127">IF(LEN($A127)&gt;0,SUMPRODUCT(($A127=merged_names)*(_xlfn.TEXTAFTER(O$2, "At ")=merged_belt_colours)*merged_months_at_rank),"")</f>
        <v/>
      </c>
      <c r="P127" s="18" t="str" cm="1">
        <f t="array" ref="P127">IF(LEN($A127)&gt;0,SUMPRODUCT(($A127=merged_names)*(_xlfn.TEXTAFTER(P$2, "At ")=merged_belt_colours)*merged_months_at_rank),"")</f>
        <v/>
      </c>
      <c r="Q127" s="18" t="str" cm="1">
        <f t="array" ref="Q127">IF(LEN($A127)&gt;0,SUMPRODUCT(($A127=merged_names)*(_xlfn.TEXTAFTER(Q$2, "At ")=merged_belt_colours)*merged_months_at_rank),"")</f>
        <v/>
      </c>
      <c r="R127" s="18" t="str" cm="1">
        <f t="array" ref="R127">IF(LEN($A127)&gt;0,SUMPRODUCT(($A127=merged_names)*(_xlfn.TEXTAFTER(R$2, "At ")=merged_belt_colours)*merged_months_at_rank),"")</f>
        <v/>
      </c>
    </row>
    <row r="128" spans="1:18" x14ac:dyDescent="0.25">
      <c r="A128"/>
      <c r="B128" s="15" t="str" cm="1">
        <f t="array" ref="B128">IFERROR(IF(LEN(A128)&gt;0, IF(SUMPRODUCT((Inactives[Key]=J128)*(Inactives[Currently Inactive]))=1,"Inactive","Active"),""),"Active")</f>
        <v/>
      </c>
      <c r="C128" s="16" t="str" cm="1">
        <f t="array" aca="1" ref="C128" ca="1">IFERROR(_xlfn._xlws.FILTER(Inactives[Inactive On],(Inactives[Key]=J128)*(Inactives[Currently Inactive]),""),"")</f>
        <v/>
      </c>
      <c r="D128" s="16" t="str" cm="1">
        <f t="array" aca="1" ref="D128" ca="1">IFERROR(INDEX(_xlfn.TEXTSPLIT(E128," "),1),"")</f>
        <v/>
      </c>
      <c r="E128" s="15" t="str" cm="1">
        <f t="array" aca="1" ref="E128" ca="1">IFERROR(_xlfn._xlws.FILTER(merged_ranks,(merged_end_dates=DATE(9999,12,31))*(merged_names=A128)),"")</f>
        <v/>
      </c>
      <c r="F128" s="17" t="str">
        <f ca="1">_xlfn.XLOOKUP(J128,Promotions[Promo Key],Promotions[Promo Date],"")</f>
        <v/>
      </c>
      <c r="G128" s="18" t="str">
        <f t="shared" ca="1" si="19"/>
        <v/>
      </c>
      <c r="H128" s="18" t="str">
        <f t="shared" ca="1" si="18"/>
        <v/>
      </c>
      <c r="I128" s="17" t="str">
        <f>_xlfn.XLOOKUP(A128,Students[Full Name],Students[Starting Rank],"")</f>
        <v/>
      </c>
      <c r="J128" s="15" t="str">
        <f t="shared" ca="1" si="20"/>
        <v xml:space="preserve">: </v>
      </c>
      <c r="K128" s="16" t="str">
        <f>_xlfn.XLOOKUP(A128,Students[Full Name],Students[Start Date],"")</f>
        <v/>
      </c>
      <c r="L128" s="18">
        <f t="shared" ca="1" si="21"/>
        <v>-1</v>
      </c>
      <c r="M128" s="18" cm="1">
        <f t="array" aca="1" ref="M128" ca="1">SUMPRODUCT(Inactives[Days Inactive]*(Inactives[Student]=A128))/365</f>
        <v>0</v>
      </c>
      <c r="N128" s="18" t="str" cm="1">
        <f t="array" ref="N128">IF(LEN($A128)&gt;0,SUMPRODUCT(($A128=merged_names)*(_xlfn.TEXTAFTER(N$2, "At ")=merged_belt_colours)*merged_months_at_rank),"")</f>
        <v/>
      </c>
      <c r="O128" s="18" t="str" cm="1">
        <f t="array" ref="O128">IF(LEN($A128)&gt;0,SUMPRODUCT(($A128=merged_names)*(_xlfn.TEXTAFTER(O$2, "At ")=merged_belt_colours)*merged_months_at_rank),"")</f>
        <v/>
      </c>
      <c r="P128" s="18" t="str" cm="1">
        <f t="array" ref="P128">IF(LEN($A128)&gt;0,SUMPRODUCT(($A128=merged_names)*(_xlfn.TEXTAFTER(P$2, "At ")=merged_belt_colours)*merged_months_at_rank),"")</f>
        <v/>
      </c>
      <c r="Q128" s="18" t="str" cm="1">
        <f t="array" ref="Q128">IF(LEN($A128)&gt;0,SUMPRODUCT(($A128=merged_names)*(_xlfn.TEXTAFTER(Q$2, "At ")=merged_belt_colours)*merged_months_at_rank),"")</f>
        <v/>
      </c>
      <c r="R128" s="18" t="str" cm="1">
        <f t="array" ref="R128">IF(LEN($A128)&gt;0,SUMPRODUCT(($A128=merged_names)*(_xlfn.TEXTAFTER(R$2, "At ")=merged_belt_colours)*merged_months_at_rank),"")</f>
        <v/>
      </c>
    </row>
    <row r="129" spans="1:18" x14ac:dyDescent="0.25">
      <c r="A129"/>
      <c r="B129" s="15" t="str" cm="1">
        <f t="array" ref="B129">IFERROR(IF(LEN(A129)&gt;0, IF(SUMPRODUCT((Inactives[Key]=J129)*(Inactives[Currently Inactive]))=1,"Inactive","Active"),""),"Active")</f>
        <v/>
      </c>
      <c r="C129" s="16" t="str" cm="1">
        <f t="array" aca="1" ref="C129" ca="1">IFERROR(_xlfn._xlws.FILTER(Inactives[Inactive On],(Inactives[Key]=J129)*(Inactives[Currently Inactive]),""),"")</f>
        <v/>
      </c>
      <c r="D129" s="16" t="str" cm="1">
        <f t="array" aca="1" ref="D129" ca="1">IFERROR(INDEX(_xlfn.TEXTSPLIT(E129," "),1),"")</f>
        <v/>
      </c>
      <c r="E129" s="15" t="str" cm="1">
        <f t="array" aca="1" ref="E129" ca="1">IFERROR(_xlfn._xlws.FILTER(merged_ranks,(merged_end_dates=DATE(9999,12,31))*(merged_names=A129)),"")</f>
        <v/>
      </c>
      <c r="F129" s="17" t="str">
        <f ca="1">_xlfn.XLOOKUP(J129,Promotions[Promo Key],Promotions[Promo Date],"")</f>
        <v/>
      </c>
      <c r="G129" s="18" t="str">
        <f t="shared" ca="1" si="19"/>
        <v/>
      </c>
      <c r="H129" s="18" t="str">
        <f t="shared" ca="1" si="18"/>
        <v/>
      </c>
      <c r="I129" s="17" t="str">
        <f>_xlfn.XLOOKUP(A129,Students[Full Name],Students[Starting Rank],"")</f>
        <v/>
      </c>
      <c r="J129" s="15" t="str">
        <f t="shared" ca="1" si="20"/>
        <v xml:space="preserve">: </v>
      </c>
      <c r="K129" s="16" t="str">
        <f>_xlfn.XLOOKUP(A129,Students[Full Name],Students[Start Date],"")</f>
        <v/>
      </c>
      <c r="L129" s="18">
        <f t="shared" ca="1" si="21"/>
        <v>-1</v>
      </c>
      <c r="M129" s="18" cm="1">
        <f t="array" aca="1" ref="M129" ca="1">SUMPRODUCT(Inactives[Days Inactive]*(Inactives[Student]=A129))/365</f>
        <v>0</v>
      </c>
      <c r="N129" s="18" t="str" cm="1">
        <f t="array" ref="N129">IF(LEN($A129)&gt;0,SUMPRODUCT(($A129=merged_names)*(_xlfn.TEXTAFTER(N$2, "At ")=merged_belt_colours)*merged_months_at_rank),"")</f>
        <v/>
      </c>
      <c r="O129" s="18" t="str" cm="1">
        <f t="array" ref="O129">IF(LEN($A129)&gt;0,SUMPRODUCT(($A129=merged_names)*(_xlfn.TEXTAFTER(O$2, "At ")=merged_belt_colours)*merged_months_at_rank),"")</f>
        <v/>
      </c>
      <c r="P129" s="18" t="str" cm="1">
        <f t="array" ref="P129">IF(LEN($A129)&gt;0,SUMPRODUCT(($A129=merged_names)*(_xlfn.TEXTAFTER(P$2, "At ")=merged_belt_colours)*merged_months_at_rank),"")</f>
        <v/>
      </c>
      <c r="Q129" s="18" t="str" cm="1">
        <f t="array" ref="Q129">IF(LEN($A129)&gt;0,SUMPRODUCT(($A129=merged_names)*(_xlfn.TEXTAFTER(Q$2, "At ")=merged_belt_colours)*merged_months_at_rank),"")</f>
        <v/>
      </c>
      <c r="R129" s="18" t="str" cm="1">
        <f t="array" ref="R129">IF(LEN($A129)&gt;0,SUMPRODUCT(($A129=merged_names)*(_xlfn.TEXTAFTER(R$2, "At ")=merged_belt_colours)*merged_months_at_rank),"")</f>
        <v/>
      </c>
    </row>
    <row r="130" spans="1:18" x14ac:dyDescent="0.25">
      <c r="A130"/>
      <c r="B130" s="15" t="str" cm="1">
        <f t="array" ref="B130">IFERROR(IF(LEN(A130)&gt;0, IF(SUMPRODUCT((Inactives[Key]=J130)*(Inactives[Currently Inactive]))=1,"Inactive","Active"),""),"Active")</f>
        <v/>
      </c>
      <c r="C130" s="16" t="str" cm="1">
        <f t="array" aca="1" ref="C130" ca="1">IFERROR(_xlfn._xlws.FILTER(Inactives[Inactive On],(Inactives[Key]=J130)*(Inactives[Currently Inactive]),""),"")</f>
        <v/>
      </c>
      <c r="D130" s="16" t="str" cm="1">
        <f t="array" aca="1" ref="D130" ca="1">IFERROR(INDEX(_xlfn.TEXTSPLIT(E130," "),1),"")</f>
        <v/>
      </c>
      <c r="E130" s="15" t="str" cm="1">
        <f t="array" aca="1" ref="E130" ca="1">IFERROR(_xlfn._xlws.FILTER(merged_ranks,(merged_end_dates=DATE(9999,12,31))*(merged_names=A130)),"")</f>
        <v/>
      </c>
      <c r="F130" s="17" t="str">
        <f ca="1">_xlfn.XLOOKUP(J130,Promotions[Promo Key],Promotions[Promo Date],"")</f>
        <v/>
      </c>
      <c r="G130" s="18" t="str">
        <f t="shared" ca="1" si="19"/>
        <v/>
      </c>
      <c r="H130" s="18" t="str">
        <f t="shared" ca="1" si="18"/>
        <v/>
      </c>
      <c r="I130" s="17" t="str">
        <f>_xlfn.XLOOKUP(A130,Students[Full Name],Students[Starting Rank],"")</f>
        <v/>
      </c>
      <c r="J130" s="15" t="str">
        <f t="shared" ca="1" si="20"/>
        <v xml:space="preserve">: </v>
      </c>
      <c r="K130" s="16" t="str">
        <f>_xlfn.XLOOKUP(A130,Students[Full Name],Students[Start Date],"")</f>
        <v/>
      </c>
      <c r="L130" s="18">
        <f t="shared" ca="1" si="21"/>
        <v>-1</v>
      </c>
      <c r="M130" s="18" cm="1">
        <f t="array" aca="1" ref="M130" ca="1">SUMPRODUCT(Inactives[Days Inactive]*(Inactives[Student]=A130))/365</f>
        <v>0</v>
      </c>
      <c r="N130" s="18" t="str" cm="1">
        <f t="array" ref="N130">IF(LEN($A130)&gt;0,SUMPRODUCT(($A130=merged_names)*(_xlfn.TEXTAFTER(N$2, "At ")=merged_belt_colours)*merged_months_at_rank),"")</f>
        <v/>
      </c>
      <c r="O130" s="18" t="str" cm="1">
        <f t="array" ref="O130">IF(LEN($A130)&gt;0,SUMPRODUCT(($A130=merged_names)*(_xlfn.TEXTAFTER(O$2, "At ")=merged_belt_colours)*merged_months_at_rank),"")</f>
        <v/>
      </c>
      <c r="P130" s="18" t="str" cm="1">
        <f t="array" ref="P130">IF(LEN($A130)&gt;0,SUMPRODUCT(($A130=merged_names)*(_xlfn.TEXTAFTER(P$2, "At ")=merged_belt_colours)*merged_months_at_rank),"")</f>
        <v/>
      </c>
      <c r="Q130" s="18" t="str" cm="1">
        <f t="array" ref="Q130">IF(LEN($A130)&gt;0,SUMPRODUCT(($A130=merged_names)*(_xlfn.TEXTAFTER(Q$2, "At ")=merged_belt_colours)*merged_months_at_rank),"")</f>
        <v/>
      </c>
      <c r="R130" s="18" t="str" cm="1">
        <f t="array" ref="R130">IF(LEN($A130)&gt;0,SUMPRODUCT(($A130=merged_names)*(_xlfn.TEXTAFTER(R$2, "At ")=merged_belt_colours)*merged_months_at_rank),"")</f>
        <v/>
      </c>
    </row>
    <row r="131" spans="1:18" x14ac:dyDescent="0.25">
      <c r="A131"/>
      <c r="B131" s="15" t="str" cm="1">
        <f t="array" ref="B131">IFERROR(IF(LEN(A131)&gt;0, IF(SUMPRODUCT((Inactives[Key]=J131)*(Inactives[Currently Inactive]))=1,"Inactive","Active"),""),"Active")</f>
        <v/>
      </c>
      <c r="C131" s="16" t="str" cm="1">
        <f t="array" aca="1" ref="C131" ca="1">IFERROR(_xlfn._xlws.FILTER(Inactives[Inactive On],(Inactives[Key]=J131)*(Inactives[Currently Inactive]),""),"")</f>
        <v/>
      </c>
      <c r="D131" s="16" t="str" cm="1">
        <f t="array" aca="1" ref="D131" ca="1">IFERROR(INDEX(_xlfn.TEXTSPLIT(E131," "),1),"")</f>
        <v/>
      </c>
      <c r="E131" s="15" t="str" cm="1">
        <f t="array" aca="1" ref="E131" ca="1">IFERROR(_xlfn._xlws.FILTER(merged_ranks,(merged_end_dates=DATE(9999,12,31))*(merged_names=A131)),"")</f>
        <v/>
      </c>
      <c r="F131" s="17" t="str">
        <f ca="1">_xlfn.XLOOKUP(J131,Promotions[Promo Key],Promotions[Promo Date],"")</f>
        <v/>
      </c>
      <c r="G131" s="18" t="str">
        <f t="shared" ca="1" si="19"/>
        <v/>
      </c>
      <c r="H131" s="18" t="str">
        <f t="shared" ca="1" si="18"/>
        <v/>
      </c>
      <c r="I131" s="17" t="str">
        <f>_xlfn.XLOOKUP(A131,Students[Full Name],Students[Starting Rank],"")</f>
        <v/>
      </c>
      <c r="J131" s="15" t="str">
        <f t="shared" ca="1" si="20"/>
        <v xml:space="preserve">: </v>
      </c>
      <c r="K131" s="16" t="str">
        <f>_xlfn.XLOOKUP(A131,Students[Full Name],Students[Start Date],"")</f>
        <v/>
      </c>
      <c r="L131" s="18">
        <f t="shared" ca="1" si="21"/>
        <v>-1</v>
      </c>
      <c r="M131" s="18" cm="1">
        <f t="array" aca="1" ref="M131" ca="1">SUMPRODUCT(Inactives[Days Inactive]*(Inactives[Student]=A131))/365</f>
        <v>0</v>
      </c>
      <c r="N131" s="18" t="str" cm="1">
        <f t="array" ref="N131">IF(LEN($A131)&gt;0,SUMPRODUCT(($A131=merged_names)*(_xlfn.TEXTAFTER(N$2, "At ")=merged_belt_colours)*merged_months_at_rank),"")</f>
        <v/>
      </c>
      <c r="O131" s="18" t="str" cm="1">
        <f t="array" ref="O131">IF(LEN($A131)&gt;0,SUMPRODUCT(($A131=merged_names)*(_xlfn.TEXTAFTER(O$2, "At ")=merged_belt_colours)*merged_months_at_rank),"")</f>
        <v/>
      </c>
      <c r="P131" s="18" t="str" cm="1">
        <f t="array" ref="P131">IF(LEN($A131)&gt;0,SUMPRODUCT(($A131=merged_names)*(_xlfn.TEXTAFTER(P$2, "At ")=merged_belt_colours)*merged_months_at_rank),"")</f>
        <v/>
      </c>
      <c r="Q131" s="18" t="str" cm="1">
        <f t="array" ref="Q131">IF(LEN($A131)&gt;0,SUMPRODUCT(($A131=merged_names)*(_xlfn.TEXTAFTER(Q$2, "At ")=merged_belt_colours)*merged_months_at_rank),"")</f>
        <v/>
      </c>
      <c r="R131" s="18" t="str" cm="1">
        <f t="array" ref="R131">IF(LEN($A131)&gt;0,SUMPRODUCT(($A131=merged_names)*(_xlfn.TEXTAFTER(R$2, "At ")=merged_belt_colours)*merged_months_at_rank),"")</f>
        <v/>
      </c>
    </row>
    <row r="132" spans="1:18" x14ac:dyDescent="0.25">
      <c r="A132"/>
      <c r="B132" s="15" t="str" cm="1">
        <f t="array" ref="B132">IFERROR(IF(LEN(A132)&gt;0, IF(SUMPRODUCT((Inactives[Key]=J132)*(Inactives[Currently Inactive]))=1,"Inactive","Active"),""),"Active")</f>
        <v/>
      </c>
      <c r="C132" s="16" t="str" cm="1">
        <f t="array" aca="1" ref="C132" ca="1">IFERROR(_xlfn._xlws.FILTER(Inactives[Inactive On],(Inactives[Key]=J132)*(Inactives[Currently Inactive]),""),"")</f>
        <v/>
      </c>
      <c r="D132" s="16" t="str" cm="1">
        <f t="array" aca="1" ref="D132" ca="1">IFERROR(INDEX(_xlfn.TEXTSPLIT(E132," "),1),"")</f>
        <v/>
      </c>
      <c r="E132" s="15" t="str" cm="1">
        <f t="array" aca="1" ref="E132" ca="1">IFERROR(_xlfn._xlws.FILTER(merged_ranks,(merged_end_dates=DATE(9999,12,31))*(merged_names=A132)),"")</f>
        <v/>
      </c>
      <c r="F132" s="17" t="str">
        <f ca="1">_xlfn.XLOOKUP(J132,Promotions[Promo Key],Promotions[Promo Date],"")</f>
        <v/>
      </c>
      <c r="G132" s="18" t="str">
        <f t="shared" ca="1" si="19"/>
        <v/>
      </c>
      <c r="H132" s="18" t="str">
        <f t="shared" ca="1" si="18"/>
        <v/>
      </c>
      <c r="I132" s="17" t="str">
        <f>_xlfn.XLOOKUP(A132,Students[Full Name],Students[Starting Rank],"")</f>
        <v/>
      </c>
      <c r="J132" s="15" t="str">
        <f t="shared" ca="1" si="20"/>
        <v xml:space="preserve">: </v>
      </c>
      <c r="K132" s="16" t="str">
        <f>_xlfn.XLOOKUP(A132,Students[Full Name],Students[Start Date],"")</f>
        <v/>
      </c>
      <c r="L132" s="18">
        <f t="shared" ca="1" si="21"/>
        <v>-1</v>
      </c>
      <c r="M132" s="18" cm="1">
        <f t="array" aca="1" ref="M132" ca="1">SUMPRODUCT(Inactives[Days Inactive]*(Inactives[Student]=A132))/365</f>
        <v>0</v>
      </c>
      <c r="N132" s="18" t="str" cm="1">
        <f t="array" ref="N132">IF(LEN($A132)&gt;0,SUMPRODUCT(($A132=merged_names)*(_xlfn.TEXTAFTER(N$2, "At ")=merged_belt_colours)*merged_months_at_rank),"")</f>
        <v/>
      </c>
      <c r="O132" s="18" t="str" cm="1">
        <f t="array" ref="O132">IF(LEN($A132)&gt;0,SUMPRODUCT(($A132=merged_names)*(_xlfn.TEXTAFTER(O$2, "At ")=merged_belt_colours)*merged_months_at_rank),"")</f>
        <v/>
      </c>
      <c r="P132" s="18" t="str" cm="1">
        <f t="array" ref="P132">IF(LEN($A132)&gt;0,SUMPRODUCT(($A132=merged_names)*(_xlfn.TEXTAFTER(P$2, "At ")=merged_belt_colours)*merged_months_at_rank),"")</f>
        <v/>
      </c>
      <c r="Q132" s="18" t="str" cm="1">
        <f t="array" ref="Q132">IF(LEN($A132)&gt;0,SUMPRODUCT(($A132=merged_names)*(_xlfn.TEXTAFTER(Q$2, "At ")=merged_belt_colours)*merged_months_at_rank),"")</f>
        <v/>
      </c>
      <c r="R132" s="18" t="str" cm="1">
        <f t="array" ref="R132">IF(LEN($A132)&gt;0,SUMPRODUCT(($A132=merged_names)*(_xlfn.TEXTAFTER(R$2, "At ")=merged_belt_colours)*merged_months_at_rank),"")</f>
        <v/>
      </c>
    </row>
    <row r="133" spans="1:18" x14ac:dyDescent="0.25">
      <c r="A133"/>
      <c r="B133" s="15" t="str" cm="1">
        <f t="array" ref="B133">IFERROR(IF(LEN(A133)&gt;0, IF(SUMPRODUCT((Inactives[Key]=J133)*(Inactives[Currently Inactive]))=1,"Inactive","Active"),""),"Active")</f>
        <v/>
      </c>
      <c r="C133" s="16" t="str" cm="1">
        <f t="array" aca="1" ref="C133" ca="1">IFERROR(_xlfn._xlws.FILTER(Inactives[Inactive On],(Inactives[Key]=J133)*(Inactives[Currently Inactive]),""),"")</f>
        <v/>
      </c>
      <c r="D133" s="16" t="str" cm="1">
        <f t="array" aca="1" ref="D133" ca="1">IFERROR(INDEX(_xlfn.TEXTSPLIT(E133," "),1),"")</f>
        <v/>
      </c>
      <c r="E133" s="15" t="str" cm="1">
        <f t="array" aca="1" ref="E133" ca="1">IFERROR(_xlfn._xlws.FILTER(merged_ranks,(merged_end_dates=DATE(9999,12,31))*(merged_names=A133)),"")</f>
        <v/>
      </c>
      <c r="F133" s="17" t="str">
        <f ca="1">_xlfn.XLOOKUP(J133,Promotions[Promo Key],Promotions[Promo Date],"")</f>
        <v/>
      </c>
      <c r="G133" s="18" t="str">
        <f t="shared" ca="1" si="19"/>
        <v/>
      </c>
      <c r="H133" s="18" t="str">
        <f t="shared" ca="1" si="18"/>
        <v/>
      </c>
      <c r="I133" s="17" t="str">
        <f>_xlfn.XLOOKUP(A133,Students[Full Name],Students[Starting Rank],"")</f>
        <v/>
      </c>
      <c r="J133" s="15" t="str">
        <f t="shared" ca="1" si="20"/>
        <v xml:space="preserve">: </v>
      </c>
      <c r="K133" s="16" t="str">
        <f>_xlfn.XLOOKUP(A133,Students[Full Name],Students[Start Date],"")</f>
        <v/>
      </c>
      <c r="L133" s="18">
        <f t="shared" ca="1" si="21"/>
        <v>-1</v>
      </c>
      <c r="M133" s="18" cm="1">
        <f t="array" aca="1" ref="M133" ca="1">SUMPRODUCT(Inactives[Days Inactive]*(Inactives[Student]=A133))/365</f>
        <v>0</v>
      </c>
      <c r="N133" s="18" t="str" cm="1">
        <f t="array" ref="N133">IF(LEN($A133)&gt;0,SUMPRODUCT(($A133=merged_names)*(_xlfn.TEXTAFTER(N$2, "At ")=merged_belt_colours)*merged_months_at_rank),"")</f>
        <v/>
      </c>
      <c r="O133" s="18" t="str" cm="1">
        <f t="array" ref="O133">IF(LEN($A133)&gt;0,SUMPRODUCT(($A133=merged_names)*(_xlfn.TEXTAFTER(O$2, "At ")=merged_belt_colours)*merged_months_at_rank),"")</f>
        <v/>
      </c>
      <c r="P133" s="18" t="str" cm="1">
        <f t="array" ref="P133">IF(LEN($A133)&gt;0,SUMPRODUCT(($A133=merged_names)*(_xlfn.TEXTAFTER(P$2, "At ")=merged_belt_colours)*merged_months_at_rank),"")</f>
        <v/>
      </c>
      <c r="Q133" s="18" t="str" cm="1">
        <f t="array" ref="Q133">IF(LEN($A133)&gt;0,SUMPRODUCT(($A133=merged_names)*(_xlfn.TEXTAFTER(Q$2, "At ")=merged_belt_colours)*merged_months_at_rank),"")</f>
        <v/>
      </c>
      <c r="R133" s="18" t="str" cm="1">
        <f t="array" ref="R133">IF(LEN($A133)&gt;0,SUMPRODUCT(($A133=merged_names)*(_xlfn.TEXTAFTER(R$2, "At ")=merged_belt_colours)*merged_months_at_rank),"")</f>
        <v/>
      </c>
    </row>
    <row r="134" spans="1:18" x14ac:dyDescent="0.25">
      <c r="A134"/>
      <c r="B134" s="15" t="str" cm="1">
        <f t="array" ref="B134">IFERROR(IF(LEN(A134)&gt;0, IF(SUMPRODUCT((Inactives[Key]=J134)*(Inactives[Currently Inactive]))=1,"Inactive","Active"),""),"Active")</f>
        <v/>
      </c>
      <c r="C134" s="16" t="str" cm="1">
        <f t="array" aca="1" ref="C134" ca="1">IFERROR(_xlfn._xlws.FILTER(Inactives[Inactive On],(Inactives[Key]=J134)*(Inactives[Currently Inactive]),""),"")</f>
        <v/>
      </c>
      <c r="D134" s="16" t="str" cm="1">
        <f t="array" aca="1" ref="D134" ca="1">IFERROR(INDEX(_xlfn.TEXTSPLIT(E134," "),1),"")</f>
        <v/>
      </c>
      <c r="E134" s="15" t="str" cm="1">
        <f t="array" aca="1" ref="E134" ca="1">IFERROR(_xlfn._xlws.FILTER(merged_ranks,(merged_end_dates=DATE(9999,12,31))*(merged_names=A134)),"")</f>
        <v/>
      </c>
      <c r="F134" s="17" t="str">
        <f ca="1">_xlfn.XLOOKUP(J134,Promotions[Promo Key],Promotions[Promo Date],"")</f>
        <v/>
      </c>
      <c r="G134" s="18" t="str">
        <f t="shared" ca="1" si="19"/>
        <v/>
      </c>
      <c r="H134" s="18" t="str">
        <f t="shared" ca="1" si="18"/>
        <v/>
      </c>
      <c r="I134" s="17" t="str">
        <f>_xlfn.XLOOKUP(A134,Students[Full Name],Students[Starting Rank],"")</f>
        <v/>
      </c>
      <c r="J134" s="15" t="str">
        <f t="shared" ca="1" si="20"/>
        <v xml:space="preserve">: </v>
      </c>
      <c r="K134" s="16" t="str">
        <f>_xlfn.XLOOKUP(A134,Students[Full Name],Students[Start Date],"")</f>
        <v/>
      </c>
      <c r="L134" s="18">
        <f t="shared" ca="1" si="21"/>
        <v>-1</v>
      </c>
      <c r="M134" s="18" cm="1">
        <f t="array" aca="1" ref="M134" ca="1">SUMPRODUCT(Inactives[Days Inactive]*(Inactives[Student]=A134))/365</f>
        <v>0</v>
      </c>
      <c r="N134" s="18" t="str" cm="1">
        <f t="array" ref="N134">IF(LEN($A134)&gt;0,SUMPRODUCT(($A134=merged_names)*(_xlfn.TEXTAFTER(N$2, "At ")=merged_belt_colours)*merged_months_at_rank),"")</f>
        <v/>
      </c>
      <c r="O134" s="18" t="str" cm="1">
        <f t="array" ref="O134">IF(LEN($A134)&gt;0,SUMPRODUCT(($A134=merged_names)*(_xlfn.TEXTAFTER(O$2, "At ")=merged_belt_colours)*merged_months_at_rank),"")</f>
        <v/>
      </c>
      <c r="P134" s="18" t="str" cm="1">
        <f t="array" ref="P134">IF(LEN($A134)&gt;0,SUMPRODUCT(($A134=merged_names)*(_xlfn.TEXTAFTER(P$2, "At ")=merged_belt_colours)*merged_months_at_rank),"")</f>
        <v/>
      </c>
      <c r="Q134" s="18" t="str" cm="1">
        <f t="array" ref="Q134">IF(LEN($A134)&gt;0,SUMPRODUCT(($A134=merged_names)*(_xlfn.TEXTAFTER(Q$2, "At ")=merged_belt_colours)*merged_months_at_rank),"")</f>
        <v/>
      </c>
      <c r="R134" s="18" t="str" cm="1">
        <f t="array" ref="R134">IF(LEN($A134)&gt;0,SUMPRODUCT(($A134=merged_names)*(_xlfn.TEXTAFTER(R$2, "At ")=merged_belt_colours)*merged_months_at_rank),"")</f>
        <v/>
      </c>
    </row>
    <row r="135" spans="1:18" x14ac:dyDescent="0.25">
      <c r="A135"/>
      <c r="B135" s="15" t="str" cm="1">
        <f t="array" ref="B135">IFERROR(IF(LEN(A135)&gt;0, IF(SUMPRODUCT((Inactives[Key]=J135)*(Inactives[Currently Inactive]))=1,"Inactive","Active"),""),"Active")</f>
        <v/>
      </c>
      <c r="C135" s="16" t="str" cm="1">
        <f t="array" aca="1" ref="C135" ca="1">IFERROR(_xlfn._xlws.FILTER(Inactives[Inactive On],(Inactives[Key]=J135)*(Inactives[Currently Inactive]),""),"")</f>
        <v/>
      </c>
      <c r="D135" s="16" t="str" cm="1">
        <f t="array" aca="1" ref="D135" ca="1">IFERROR(INDEX(_xlfn.TEXTSPLIT(E135," "),1),"")</f>
        <v/>
      </c>
      <c r="E135" s="15" t="str" cm="1">
        <f t="array" aca="1" ref="E135" ca="1">IFERROR(_xlfn._xlws.FILTER(merged_ranks,(merged_end_dates=DATE(9999,12,31))*(merged_names=A135)),"")</f>
        <v/>
      </c>
      <c r="F135" s="17" t="str">
        <f ca="1">_xlfn.XLOOKUP(J135,Promotions[Promo Key],Promotions[Promo Date],"")</f>
        <v/>
      </c>
      <c r="G135" s="18" t="str">
        <f t="shared" ca="1" si="19"/>
        <v/>
      </c>
      <c r="H135" s="18" t="str">
        <f t="shared" ca="1" si="18"/>
        <v/>
      </c>
      <c r="I135" s="17" t="str">
        <f>_xlfn.XLOOKUP(A135,Students[Full Name],Students[Starting Rank],"")</f>
        <v/>
      </c>
      <c r="J135" s="15" t="str">
        <f t="shared" ca="1" si="20"/>
        <v xml:space="preserve">: </v>
      </c>
      <c r="K135" s="16" t="str">
        <f>_xlfn.XLOOKUP(A135,Students[Full Name],Students[Start Date],"")</f>
        <v/>
      </c>
      <c r="L135" s="18">
        <f t="shared" ca="1" si="21"/>
        <v>-1</v>
      </c>
      <c r="M135" s="18" cm="1">
        <f t="array" aca="1" ref="M135" ca="1">SUMPRODUCT(Inactives[Days Inactive]*(Inactives[Student]=A135))/365</f>
        <v>0</v>
      </c>
      <c r="N135" s="18" t="str" cm="1">
        <f t="array" ref="N135">IF(LEN($A135)&gt;0,SUMPRODUCT(($A135=merged_names)*(_xlfn.TEXTAFTER(N$2, "At ")=merged_belt_colours)*merged_months_at_rank),"")</f>
        <v/>
      </c>
      <c r="O135" s="18" t="str" cm="1">
        <f t="array" ref="O135">IF(LEN($A135)&gt;0,SUMPRODUCT(($A135=merged_names)*(_xlfn.TEXTAFTER(O$2, "At ")=merged_belt_colours)*merged_months_at_rank),"")</f>
        <v/>
      </c>
      <c r="P135" s="18" t="str" cm="1">
        <f t="array" ref="P135">IF(LEN($A135)&gt;0,SUMPRODUCT(($A135=merged_names)*(_xlfn.TEXTAFTER(P$2, "At ")=merged_belt_colours)*merged_months_at_rank),"")</f>
        <v/>
      </c>
      <c r="Q135" s="18" t="str" cm="1">
        <f t="array" ref="Q135">IF(LEN($A135)&gt;0,SUMPRODUCT(($A135=merged_names)*(_xlfn.TEXTAFTER(Q$2, "At ")=merged_belt_colours)*merged_months_at_rank),"")</f>
        <v/>
      </c>
      <c r="R135" s="18" t="str" cm="1">
        <f t="array" ref="R135">IF(LEN($A135)&gt;0,SUMPRODUCT(($A135=merged_names)*(_xlfn.TEXTAFTER(R$2, "At ")=merged_belt_colours)*merged_months_at_rank),"")</f>
        <v/>
      </c>
    </row>
    <row r="136" spans="1:18" x14ac:dyDescent="0.25">
      <c r="A136"/>
      <c r="B136" s="15" t="str" cm="1">
        <f t="array" ref="B136">IFERROR(IF(LEN(A136)&gt;0, IF(SUMPRODUCT((Inactives[Key]=J136)*(Inactives[Currently Inactive]))=1,"Inactive","Active"),""),"Active")</f>
        <v/>
      </c>
      <c r="C136" s="16" t="str" cm="1">
        <f t="array" aca="1" ref="C136" ca="1">IFERROR(_xlfn._xlws.FILTER(Inactives[Inactive On],(Inactives[Key]=J136)*(Inactives[Currently Inactive]),""),"")</f>
        <v/>
      </c>
      <c r="D136" s="16" t="str" cm="1">
        <f t="array" aca="1" ref="D136" ca="1">IFERROR(INDEX(_xlfn.TEXTSPLIT(E136," "),1),"")</f>
        <v/>
      </c>
      <c r="E136" s="15" t="str" cm="1">
        <f t="array" aca="1" ref="E136" ca="1">IFERROR(_xlfn._xlws.FILTER(merged_ranks,(merged_end_dates=DATE(9999,12,31))*(merged_names=A136)),"")</f>
        <v/>
      </c>
      <c r="F136" s="17" t="str">
        <f ca="1">_xlfn.XLOOKUP(J136,Promotions[Promo Key],Promotions[Promo Date],"")</f>
        <v/>
      </c>
      <c r="G136" s="18" t="str">
        <f t="shared" ca="1" si="19"/>
        <v/>
      </c>
      <c r="H136" s="18" t="str">
        <f t="shared" ca="1" si="18"/>
        <v/>
      </c>
      <c r="I136" s="17" t="str">
        <f>_xlfn.XLOOKUP(A136,Students[Full Name],Students[Starting Rank],"")</f>
        <v/>
      </c>
      <c r="J136" s="15" t="str">
        <f t="shared" ca="1" si="20"/>
        <v xml:space="preserve">: </v>
      </c>
      <c r="K136" s="16" t="str">
        <f>_xlfn.XLOOKUP(A136,Students[Full Name],Students[Start Date],"")</f>
        <v/>
      </c>
      <c r="L136" s="18">
        <f t="shared" ca="1" si="21"/>
        <v>-1</v>
      </c>
      <c r="M136" s="18" cm="1">
        <f t="array" aca="1" ref="M136" ca="1">SUMPRODUCT(Inactives[Days Inactive]*(Inactives[Student]=A136))/365</f>
        <v>0</v>
      </c>
      <c r="N136" s="18" t="str" cm="1">
        <f t="array" ref="N136">IF(LEN($A136)&gt;0,SUMPRODUCT(($A136=merged_names)*(_xlfn.TEXTAFTER(N$2, "At ")=merged_belt_colours)*merged_months_at_rank),"")</f>
        <v/>
      </c>
      <c r="O136" s="18" t="str" cm="1">
        <f t="array" ref="O136">IF(LEN($A136)&gt;0,SUMPRODUCT(($A136=merged_names)*(_xlfn.TEXTAFTER(O$2, "At ")=merged_belt_colours)*merged_months_at_rank),"")</f>
        <v/>
      </c>
      <c r="P136" s="18" t="str" cm="1">
        <f t="array" ref="P136">IF(LEN($A136)&gt;0,SUMPRODUCT(($A136=merged_names)*(_xlfn.TEXTAFTER(P$2, "At ")=merged_belt_colours)*merged_months_at_rank),"")</f>
        <v/>
      </c>
      <c r="Q136" s="18" t="str" cm="1">
        <f t="array" ref="Q136">IF(LEN($A136)&gt;0,SUMPRODUCT(($A136=merged_names)*(_xlfn.TEXTAFTER(Q$2, "At ")=merged_belt_colours)*merged_months_at_rank),"")</f>
        <v/>
      </c>
      <c r="R136" s="18" t="str" cm="1">
        <f t="array" ref="R136">IF(LEN($A136)&gt;0,SUMPRODUCT(($A136=merged_names)*(_xlfn.TEXTAFTER(R$2, "At ")=merged_belt_colours)*merged_months_at_rank),"")</f>
        <v/>
      </c>
    </row>
    <row r="137" spans="1:18" x14ac:dyDescent="0.25">
      <c r="A137"/>
      <c r="B137" s="15" t="str" cm="1">
        <f t="array" ref="B137">IFERROR(IF(LEN(A137)&gt;0, IF(SUMPRODUCT((Inactives[Key]=J137)*(Inactives[Currently Inactive]))=1,"Inactive","Active"),""),"Active")</f>
        <v/>
      </c>
      <c r="C137" s="16" t="str" cm="1">
        <f t="array" aca="1" ref="C137" ca="1">IFERROR(_xlfn._xlws.FILTER(Inactives[Inactive On],(Inactives[Key]=J137)*(Inactives[Currently Inactive]),""),"")</f>
        <v/>
      </c>
      <c r="D137" s="16" t="str" cm="1">
        <f t="array" aca="1" ref="D137" ca="1">IFERROR(INDEX(_xlfn.TEXTSPLIT(E137," "),1),"")</f>
        <v/>
      </c>
      <c r="E137" s="15" t="str" cm="1">
        <f t="array" aca="1" ref="E137" ca="1">IFERROR(_xlfn._xlws.FILTER(merged_ranks,(merged_end_dates=DATE(9999,12,31))*(merged_names=A137)),"")</f>
        <v/>
      </c>
      <c r="F137" s="17" t="str">
        <f ca="1">_xlfn.XLOOKUP(J137,Promotions[Promo Key],Promotions[Promo Date],"")</f>
        <v/>
      </c>
      <c r="G137" s="18" t="str">
        <f t="shared" ca="1" si="19"/>
        <v/>
      </c>
      <c r="H137" s="18" t="str">
        <f t="shared" ca="1" si="18"/>
        <v/>
      </c>
      <c r="I137" s="17" t="str">
        <f>_xlfn.XLOOKUP(A137,Students[Full Name],Students[Starting Rank],"")</f>
        <v/>
      </c>
      <c r="J137" s="15" t="str">
        <f t="shared" ca="1" si="20"/>
        <v xml:space="preserve">: </v>
      </c>
      <c r="K137" s="16" t="str">
        <f>_xlfn.XLOOKUP(A137,Students[Full Name],Students[Start Date],"")</f>
        <v/>
      </c>
      <c r="L137" s="18">
        <f t="shared" ca="1" si="21"/>
        <v>-1</v>
      </c>
      <c r="M137" s="18" cm="1">
        <f t="array" aca="1" ref="M137" ca="1">SUMPRODUCT(Inactives[Days Inactive]*(Inactives[Student]=A137))/365</f>
        <v>0</v>
      </c>
      <c r="N137" s="18" t="str" cm="1">
        <f t="array" ref="N137">IF(LEN($A137)&gt;0,SUMPRODUCT(($A137=merged_names)*(_xlfn.TEXTAFTER(N$2, "At ")=merged_belt_colours)*merged_months_at_rank),"")</f>
        <v/>
      </c>
      <c r="O137" s="18" t="str" cm="1">
        <f t="array" ref="O137">IF(LEN($A137)&gt;0,SUMPRODUCT(($A137=merged_names)*(_xlfn.TEXTAFTER(O$2, "At ")=merged_belt_colours)*merged_months_at_rank),"")</f>
        <v/>
      </c>
      <c r="P137" s="18" t="str" cm="1">
        <f t="array" ref="P137">IF(LEN($A137)&gt;0,SUMPRODUCT(($A137=merged_names)*(_xlfn.TEXTAFTER(P$2, "At ")=merged_belt_colours)*merged_months_at_rank),"")</f>
        <v/>
      </c>
      <c r="Q137" s="18" t="str" cm="1">
        <f t="array" ref="Q137">IF(LEN($A137)&gt;0,SUMPRODUCT(($A137=merged_names)*(_xlfn.TEXTAFTER(Q$2, "At ")=merged_belt_colours)*merged_months_at_rank),"")</f>
        <v/>
      </c>
      <c r="R137" s="18" t="str" cm="1">
        <f t="array" ref="R137">IF(LEN($A137)&gt;0,SUMPRODUCT(($A137=merged_names)*(_xlfn.TEXTAFTER(R$2, "At ")=merged_belt_colours)*merged_months_at_rank),"")</f>
        <v/>
      </c>
    </row>
    <row r="138" spans="1:18" x14ac:dyDescent="0.25">
      <c r="A138"/>
      <c r="B138" s="15" t="str" cm="1">
        <f t="array" ref="B138">IFERROR(IF(LEN(A138)&gt;0, IF(SUMPRODUCT((Inactives[Key]=J138)*(Inactives[Currently Inactive]))=1,"Inactive","Active"),""),"Active")</f>
        <v/>
      </c>
      <c r="C138" s="16" t="str" cm="1">
        <f t="array" aca="1" ref="C138" ca="1">IFERROR(_xlfn._xlws.FILTER(Inactives[Inactive On],(Inactives[Key]=J138)*(Inactives[Currently Inactive]),""),"")</f>
        <v/>
      </c>
      <c r="D138" s="16" t="str" cm="1">
        <f t="array" aca="1" ref="D138" ca="1">IFERROR(INDEX(_xlfn.TEXTSPLIT(E138," "),1),"")</f>
        <v/>
      </c>
      <c r="E138" s="15" t="str" cm="1">
        <f t="array" aca="1" ref="E138" ca="1">IFERROR(_xlfn._xlws.FILTER(merged_ranks,(merged_end_dates=DATE(9999,12,31))*(merged_names=A138)),"")</f>
        <v/>
      </c>
      <c r="F138" s="17" t="str">
        <f ca="1">_xlfn.XLOOKUP(J138,Promotions[Promo Key],Promotions[Promo Date],"")</f>
        <v/>
      </c>
      <c r="G138" s="18" t="str">
        <f t="shared" ca="1" si="19"/>
        <v/>
      </c>
      <c r="H138" s="18" t="str">
        <f t="shared" ca="1" si="18"/>
        <v/>
      </c>
      <c r="I138" s="17" t="str">
        <f>_xlfn.XLOOKUP(A138,Students[Full Name],Students[Starting Rank],"")</f>
        <v/>
      </c>
      <c r="J138" s="15" t="str">
        <f t="shared" ca="1" si="20"/>
        <v xml:space="preserve">: </v>
      </c>
      <c r="K138" s="16" t="str">
        <f>_xlfn.XLOOKUP(A138,Students[Full Name],Students[Start Date],"")</f>
        <v/>
      </c>
      <c r="L138" s="18">
        <f t="shared" ca="1" si="21"/>
        <v>-1</v>
      </c>
      <c r="M138" s="18" cm="1">
        <f t="array" aca="1" ref="M138" ca="1">SUMPRODUCT(Inactives[Days Inactive]*(Inactives[Student]=A138))/365</f>
        <v>0</v>
      </c>
      <c r="N138" s="18" t="str" cm="1">
        <f t="array" ref="N138">IF(LEN($A138)&gt;0,SUMPRODUCT(($A138=merged_names)*(_xlfn.TEXTAFTER(N$2, "At ")=merged_belt_colours)*merged_months_at_rank),"")</f>
        <v/>
      </c>
      <c r="O138" s="18" t="str" cm="1">
        <f t="array" ref="O138">IF(LEN($A138)&gt;0,SUMPRODUCT(($A138=merged_names)*(_xlfn.TEXTAFTER(O$2, "At ")=merged_belt_colours)*merged_months_at_rank),"")</f>
        <v/>
      </c>
      <c r="P138" s="18" t="str" cm="1">
        <f t="array" ref="P138">IF(LEN($A138)&gt;0,SUMPRODUCT(($A138=merged_names)*(_xlfn.TEXTAFTER(P$2, "At ")=merged_belt_colours)*merged_months_at_rank),"")</f>
        <v/>
      </c>
      <c r="Q138" s="18" t="str" cm="1">
        <f t="array" ref="Q138">IF(LEN($A138)&gt;0,SUMPRODUCT(($A138=merged_names)*(_xlfn.TEXTAFTER(Q$2, "At ")=merged_belt_colours)*merged_months_at_rank),"")</f>
        <v/>
      </c>
      <c r="R138" s="18" t="str" cm="1">
        <f t="array" ref="R138">IF(LEN($A138)&gt;0,SUMPRODUCT(($A138=merged_names)*(_xlfn.TEXTAFTER(R$2, "At ")=merged_belt_colours)*merged_months_at_rank),"")</f>
        <v/>
      </c>
    </row>
    <row r="139" spans="1:18" x14ac:dyDescent="0.25">
      <c r="A139"/>
      <c r="B139" s="15" t="str" cm="1">
        <f t="array" ref="B139">IFERROR(IF(LEN(A139)&gt;0, IF(SUMPRODUCT((Inactives[Key]=J139)*(Inactives[Currently Inactive]))=1,"Inactive","Active"),""),"Active")</f>
        <v/>
      </c>
      <c r="C139" s="16" t="str" cm="1">
        <f t="array" aca="1" ref="C139" ca="1">IFERROR(_xlfn._xlws.FILTER(Inactives[Inactive On],(Inactives[Key]=J139)*(Inactives[Currently Inactive]),""),"")</f>
        <v/>
      </c>
      <c r="D139" s="16" t="str" cm="1">
        <f t="array" aca="1" ref="D139" ca="1">IFERROR(INDEX(_xlfn.TEXTSPLIT(E139," "),1),"")</f>
        <v/>
      </c>
      <c r="E139" s="15" t="str" cm="1">
        <f t="array" aca="1" ref="E139" ca="1">IFERROR(_xlfn._xlws.FILTER(merged_ranks,(merged_end_dates=DATE(9999,12,31))*(merged_names=A139)),"")</f>
        <v/>
      </c>
      <c r="F139" s="17" t="str">
        <f ca="1">_xlfn.XLOOKUP(J139,Promotions[Promo Key],Promotions[Promo Date],"")</f>
        <v/>
      </c>
      <c r="G139" s="18" t="str">
        <f t="shared" ca="1" si="19"/>
        <v/>
      </c>
      <c r="H139" s="18" t="str">
        <f t="shared" ca="1" si="18"/>
        <v/>
      </c>
      <c r="I139" s="17" t="str">
        <f>_xlfn.XLOOKUP(A139,Students[Full Name],Students[Starting Rank],"")</f>
        <v/>
      </c>
      <c r="J139" s="15" t="str">
        <f t="shared" ca="1" si="20"/>
        <v xml:space="preserve">: </v>
      </c>
      <c r="K139" s="16" t="str">
        <f>_xlfn.XLOOKUP(A139,Students[Full Name],Students[Start Date],"")</f>
        <v/>
      </c>
      <c r="L139" s="18">
        <f t="shared" ca="1" si="21"/>
        <v>-1</v>
      </c>
      <c r="M139" s="18" cm="1">
        <f t="array" aca="1" ref="M139" ca="1">SUMPRODUCT(Inactives[Days Inactive]*(Inactives[Student]=A139))/365</f>
        <v>0</v>
      </c>
      <c r="N139" s="18" t="str" cm="1">
        <f t="array" ref="N139">IF(LEN($A139)&gt;0,SUMPRODUCT(($A139=merged_names)*(_xlfn.TEXTAFTER(N$2, "At ")=merged_belt_colours)*merged_months_at_rank),"")</f>
        <v/>
      </c>
      <c r="O139" s="18" t="str" cm="1">
        <f t="array" ref="O139">IF(LEN($A139)&gt;0,SUMPRODUCT(($A139=merged_names)*(_xlfn.TEXTAFTER(O$2, "At ")=merged_belt_colours)*merged_months_at_rank),"")</f>
        <v/>
      </c>
      <c r="P139" s="18" t="str" cm="1">
        <f t="array" ref="P139">IF(LEN($A139)&gt;0,SUMPRODUCT(($A139=merged_names)*(_xlfn.TEXTAFTER(P$2, "At ")=merged_belt_colours)*merged_months_at_rank),"")</f>
        <v/>
      </c>
      <c r="Q139" s="18" t="str" cm="1">
        <f t="array" ref="Q139">IF(LEN($A139)&gt;0,SUMPRODUCT(($A139=merged_names)*(_xlfn.TEXTAFTER(Q$2, "At ")=merged_belt_colours)*merged_months_at_rank),"")</f>
        <v/>
      </c>
      <c r="R139" s="18" t="str" cm="1">
        <f t="array" ref="R139">IF(LEN($A139)&gt;0,SUMPRODUCT(($A139=merged_names)*(_xlfn.TEXTAFTER(R$2, "At ")=merged_belt_colours)*merged_months_at_rank),"")</f>
        <v/>
      </c>
    </row>
    <row r="140" spans="1:18" x14ac:dyDescent="0.25">
      <c r="A140"/>
      <c r="B140" s="15" t="str" cm="1">
        <f t="array" ref="B140">IFERROR(IF(LEN(A140)&gt;0, IF(SUMPRODUCT((Inactives[Key]=J140)*(Inactives[Currently Inactive]))=1,"Inactive","Active"),""),"Active")</f>
        <v/>
      </c>
      <c r="C140" s="16" t="str" cm="1">
        <f t="array" aca="1" ref="C140" ca="1">IFERROR(_xlfn._xlws.FILTER(Inactives[Inactive On],(Inactives[Key]=J140)*(Inactives[Currently Inactive]),""),"")</f>
        <v/>
      </c>
      <c r="D140" s="16" t="str" cm="1">
        <f t="array" aca="1" ref="D140" ca="1">IFERROR(INDEX(_xlfn.TEXTSPLIT(E140," "),1),"")</f>
        <v/>
      </c>
      <c r="E140" s="15" t="str" cm="1">
        <f t="array" aca="1" ref="E140" ca="1">IFERROR(_xlfn._xlws.FILTER(merged_ranks,(merged_end_dates=DATE(9999,12,31))*(merged_names=A140)),"")</f>
        <v/>
      </c>
      <c r="F140" s="17" t="str">
        <f ca="1">_xlfn.XLOOKUP(J140,Promotions[Promo Key],Promotions[Promo Date],"")</f>
        <v/>
      </c>
      <c r="G140" s="18" t="str">
        <f t="shared" ca="1" si="19"/>
        <v/>
      </c>
      <c r="H140" s="18" t="str">
        <f t="shared" ca="1" si="18"/>
        <v/>
      </c>
      <c r="I140" s="17" t="str">
        <f>_xlfn.XLOOKUP(A140,Students[Full Name],Students[Starting Rank],"")</f>
        <v/>
      </c>
      <c r="J140" s="15" t="str">
        <f t="shared" ca="1" si="20"/>
        <v xml:space="preserve">: </v>
      </c>
      <c r="K140" s="16" t="str">
        <f>_xlfn.XLOOKUP(A140,Students[Full Name],Students[Start Date],"")</f>
        <v/>
      </c>
      <c r="L140" s="18">
        <f t="shared" ca="1" si="21"/>
        <v>-1</v>
      </c>
      <c r="M140" s="18" cm="1">
        <f t="array" aca="1" ref="M140" ca="1">SUMPRODUCT(Inactives[Days Inactive]*(Inactives[Student]=A140))/365</f>
        <v>0</v>
      </c>
      <c r="N140" s="18" t="str" cm="1">
        <f t="array" ref="N140">IF(LEN($A140)&gt;0,SUMPRODUCT(($A140=merged_names)*(_xlfn.TEXTAFTER(N$2, "At ")=merged_belt_colours)*merged_months_at_rank),"")</f>
        <v/>
      </c>
      <c r="O140" s="18" t="str" cm="1">
        <f t="array" ref="O140">IF(LEN($A140)&gt;0,SUMPRODUCT(($A140=merged_names)*(_xlfn.TEXTAFTER(O$2, "At ")=merged_belt_colours)*merged_months_at_rank),"")</f>
        <v/>
      </c>
      <c r="P140" s="18" t="str" cm="1">
        <f t="array" ref="P140">IF(LEN($A140)&gt;0,SUMPRODUCT(($A140=merged_names)*(_xlfn.TEXTAFTER(P$2, "At ")=merged_belt_colours)*merged_months_at_rank),"")</f>
        <v/>
      </c>
      <c r="Q140" s="18" t="str" cm="1">
        <f t="array" ref="Q140">IF(LEN($A140)&gt;0,SUMPRODUCT(($A140=merged_names)*(_xlfn.TEXTAFTER(Q$2, "At ")=merged_belt_colours)*merged_months_at_rank),"")</f>
        <v/>
      </c>
      <c r="R140" s="18" t="str" cm="1">
        <f t="array" ref="R140">IF(LEN($A140)&gt;0,SUMPRODUCT(($A140=merged_names)*(_xlfn.TEXTAFTER(R$2, "At ")=merged_belt_colours)*merged_months_at_rank),"")</f>
        <v/>
      </c>
    </row>
    <row r="141" spans="1:18" x14ac:dyDescent="0.25">
      <c r="A141"/>
      <c r="B141" s="15" t="str" cm="1">
        <f t="array" ref="B141">IFERROR(IF(LEN(A141)&gt;0, IF(SUMPRODUCT((Inactives[Key]=J141)*(Inactives[Currently Inactive]))=1,"Inactive","Active"),""),"Active")</f>
        <v/>
      </c>
      <c r="C141" s="16" t="str" cm="1">
        <f t="array" aca="1" ref="C141" ca="1">IFERROR(_xlfn._xlws.FILTER(Inactives[Inactive On],(Inactives[Key]=J141)*(Inactives[Currently Inactive]),""),"")</f>
        <v/>
      </c>
      <c r="D141" s="16" t="str" cm="1">
        <f t="array" aca="1" ref="D141" ca="1">IFERROR(INDEX(_xlfn.TEXTSPLIT(E141," "),1),"")</f>
        <v/>
      </c>
      <c r="E141" s="15" t="str" cm="1">
        <f t="array" aca="1" ref="E141" ca="1">IFERROR(_xlfn._xlws.FILTER(merged_ranks,(merged_end_dates=DATE(9999,12,31))*(merged_names=A141)),"")</f>
        <v/>
      </c>
      <c r="F141" s="17" t="str">
        <f ca="1">_xlfn.XLOOKUP(J141,Promotions[Promo Key],Promotions[Promo Date],"")</f>
        <v/>
      </c>
      <c r="G141" s="18" t="str">
        <f t="shared" ca="1" si="19"/>
        <v/>
      </c>
      <c r="H141" s="18" t="str">
        <f t="shared" ca="1" si="18"/>
        <v/>
      </c>
      <c r="I141" s="17" t="str">
        <f>_xlfn.XLOOKUP(A141,Students[Full Name],Students[Starting Rank],"")</f>
        <v/>
      </c>
      <c r="J141" s="15" t="str">
        <f t="shared" ca="1" si="20"/>
        <v xml:space="preserve">: </v>
      </c>
      <c r="K141" s="16" t="str">
        <f>_xlfn.XLOOKUP(A141,Students[Full Name],Students[Start Date],"")</f>
        <v/>
      </c>
      <c r="L141" s="18">
        <f t="shared" ca="1" si="21"/>
        <v>-1</v>
      </c>
      <c r="M141" s="18" cm="1">
        <f t="array" aca="1" ref="M141" ca="1">SUMPRODUCT(Inactives[Days Inactive]*(Inactives[Student]=A141))/365</f>
        <v>0</v>
      </c>
      <c r="N141" s="18" t="str" cm="1">
        <f t="array" ref="N141">IF(LEN($A141)&gt;0,SUMPRODUCT(($A141=merged_names)*(_xlfn.TEXTAFTER(N$2, "At ")=merged_belt_colours)*merged_months_at_rank),"")</f>
        <v/>
      </c>
      <c r="O141" s="18" t="str" cm="1">
        <f t="array" ref="O141">IF(LEN($A141)&gt;0,SUMPRODUCT(($A141=merged_names)*(_xlfn.TEXTAFTER(O$2, "At ")=merged_belt_colours)*merged_months_at_rank),"")</f>
        <v/>
      </c>
      <c r="P141" s="18" t="str" cm="1">
        <f t="array" ref="P141">IF(LEN($A141)&gt;0,SUMPRODUCT(($A141=merged_names)*(_xlfn.TEXTAFTER(P$2, "At ")=merged_belt_colours)*merged_months_at_rank),"")</f>
        <v/>
      </c>
      <c r="Q141" s="18" t="str" cm="1">
        <f t="array" ref="Q141">IF(LEN($A141)&gt;0,SUMPRODUCT(($A141=merged_names)*(_xlfn.TEXTAFTER(Q$2, "At ")=merged_belt_colours)*merged_months_at_rank),"")</f>
        <v/>
      </c>
      <c r="R141" s="18" t="str" cm="1">
        <f t="array" ref="R141">IF(LEN($A141)&gt;0,SUMPRODUCT(($A141=merged_names)*(_xlfn.TEXTAFTER(R$2, "At ")=merged_belt_colours)*merged_months_at_rank),"")</f>
        <v/>
      </c>
    </row>
    <row r="142" spans="1:18" x14ac:dyDescent="0.25">
      <c r="A142"/>
      <c r="B142" s="15" t="str" cm="1">
        <f t="array" ref="B142">IFERROR(IF(LEN(A142)&gt;0, IF(SUMPRODUCT((Inactives[Key]=J142)*(Inactives[Currently Inactive]))=1,"Inactive","Active"),""),"Active")</f>
        <v/>
      </c>
      <c r="C142" s="16" t="str" cm="1">
        <f t="array" aca="1" ref="C142" ca="1">IFERROR(_xlfn._xlws.FILTER(Inactives[Inactive On],(Inactives[Key]=J142)*(Inactives[Currently Inactive]),""),"")</f>
        <v/>
      </c>
      <c r="D142" s="16" t="str" cm="1">
        <f t="array" aca="1" ref="D142" ca="1">IFERROR(INDEX(_xlfn.TEXTSPLIT(E142," "),1),"")</f>
        <v/>
      </c>
      <c r="E142" s="15" t="str" cm="1">
        <f t="array" aca="1" ref="E142" ca="1">IFERROR(_xlfn._xlws.FILTER(merged_ranks,(merged_end_dates=DATE(9999,12,31))*(merged_names=A142)),"")</f>
        <v/>
      </c>
      <c r="F142" s="17" t="str">
        <f ca="1">_xlfn.XLOOKUP(J142,Promotions[Promo Key],Promotions[Promo Date],"")</f>
        <v/>
      </c>
      <c r="G142" s="18" t="str">
        <f t="shared" ca="1" si="19"/>
        <v/>
      </c>
      <c r="H142" s="18" t="str">
        <f t="shared" ca="1" si="18"/>
        <v/>
      </c>
      <c r="I142" s="17" t="str">
        <f>_xlfn.XLOOKUP(A142,Students[Full Name],Students[Starting Rank],"")</f>
        <v/>
      </c>
      <c r="J142" s="15" t="str">
        <f t="shared" ca="1" si="20"/>
        <v xml:space="preserve">: </v>
      </c>
      <c r="K142" s="16" t="str">
        <f>_xlfn.XLOOKUP(A142,Students[Full Name],Students[Start Date],"")</f>
        <v/>
      </c>
      <c r="L142" s="18">
        <f t="shared" ca="1" si="21"/>
        <v>-1</v>
      </c>
      <c r="M142" s="18" cm="1">
        <f t="array" aca="1" ref="M142" ca="1">SUMPRODUCT(Inactives[Days Inactive]*(Inactives[Student]=A142))/365</f>
        <v>0</v>
      </c>
      <c r="N142" s="18" t="str" cm="1">
        <f t="array" ref="N142">IF(LEN($A142)&gt;0,SUMPRODUCT(($A142=merged_names)*(_xlfn.TEXTAFTER(N$2, "At ")=merged_belt_colours)*merged_months_at_rank),"")</f>
        <v/>
      </c>
      <c r="O142" s="18" t="str" cm="1">
        <f t="array" ref="O142">IF(LEN($A142)&gt;0,SUMPRODUCT(($A142=merged_names)*(_xlfn.TEXTAFTER(O$2, "At ")=merged_belt_colours)*merged_months_at_rank),"")</f>
        <v/>
      </c>
      <c r="P142" s="18" t="str" cm="1">
        <f t="array" ref="P142">IF(LEN($A142)&gt;0,SUMPRODUCT(($A142=merged_names)*(_xlfn.TEXTAFTER(P$2, "At ")=merged_belt_colours)*merged_months_at_rank),"")</f>
        <v/>
      </c>
      <c r="Q142" s="18" t="str" cm="1">
        <f t="array" ref="Q142">IF(LEN($A142)&gt;0,SUMPRODUCT(($A142=merged_names)*(_xlfn.TEXTAFTER(Q$2, "At ")=merged_belt_colours)*merged_months_at_rank),"")</f>
        <v/>
      </c>
      <c r="R142" s="18" t="str" cm="1">
        <f t="array" ref="R142">IF(LEN($A142)&gt;0,SUMPRODUCT(($A142=merged_names)*(_xlfn.TEXTAFTER(R$2, "At ")=merged_belt_colours)*merged_months_at_rank),"")</f>
        <v/>
      </c>
    </row>
    <row r="143" spans="1:18" x14ac:dyDescent="0.25">
      <c r="A143"/>
      <c r="B143" s="15" t="str" cm="1">
        <f t="array" ref="B143">IFERROR(IF(LEN(A143)&gt;0, IF(SUMPRODUCT((Inactives[Key]=J143)*(Inactives[Currently Inactive]))=1,"Inactive","Active"),""),"Active")</f>
        <v/>
      </c>
      <c r="C143" s="16" t="str" cm="1">
        <f t="array" aca="1" ref="C143" ca="1">IFERROR(_xlfn._xlws.FILTER(Inactives[Inactive On],(Inactives[Key]=J143)*(Inactives[Currently Inactive]),""),"")</f>
        <v/>
      </c>
      <c r="D143" s="16" t="str" cm="1">
        <f t="array" aca="1" ref="D143" ca="1">IFERROR(INDEX(_xlfn.TEXTSPLIT(E143," "),1),"")</f>
        <v/>
      </c>
      <c r="E143" s="15" t="str" cm="1">
        <f t="array" aca="1" ref="E143" ca="1">IFERROR(_xlfn._xlws.FILTER(merged_ranks,(merged_end_dates=DATE(9999,12,31))*(merged_names=A143)),"")</f>
        <v/>
      </c>
      <c r="F143" s="17" t="str">
        <f ca="1">_xlfn.XLOOKUP(J143,Promotions[Promo Key],Promotions[Promo Date],"")</f>
        <v/>
      </c>
      <c r="G143" s="18" t="str">
        <f t="shared" ca="1" si="19"/>
        <v/>
      </c>
      <c r="H143" s="18" t="str">
        <f t="shared" ca="1" si="18"/>
        <v/>
      </c>
      <c r="I143" s="17" t="str">
        <f>_xlfn.XLOOKUP(A143,Students[Full Name],Students[Starting Rank],"")</f>
        <v/>
      </c>
      <c r="J143" s="15" t="str">
        <f t="shared" ca="1" si="20"/>
        <v xml:space="preserve">: </v>
      </c>
      <c r="K143" s="16" t="str">
        <f>_xlfn.XLOOKUP(A143,Students[Full Name],Students[Start Date],"")</f>
        <v/>
      </c>
      <c r="L143" s="18">
        <f t="shared" ca="1" si="21"/>
        <v>-1</v>
      </c>
      <c r="M143" s="18" cm="1">
        <f t="array" aca="1" ref="M143" ca="1">SUMPRODUCT(Inactives[Days Inactive]*(Inactives[Student]=A143))/365</f>
        <v>0</v>
      </c>
      <c r="N143" s="18" t="str" cm="1">
        <f t="array" ref="N143">IF(LEN($A143)&gt;0,SUMPRODUCT(($A143=merged_names)*(_xlfn.TEXTAFTER(N$2, "At ")=merged_belt_colours)*merged_months_at_rank),"")</f>
        <v/>
      </c>
      <c r="O143" s="18" t="str" cm="1">
        <f t="array" ref="O143">IF(LEN($A143)&gt;0,SUMPRODUCT(($A143=merged_names)*(_xlfn.TEXTAFTER(O$2, "At ")=merged_belt_colours)*merged_months_at_rank),"")</f>
        <v/>
      </c>
      <c r="P143" s="18" t="str" cm="1">
        <f t="array" ref="P143">IF(LEN($A143)&gt;0,SUMPRODUCT(($A143=merged_names)*(_xlfn.TEXTAFTER(P$2, "At ")=merged_belt_colours)*merged_months_at_rank),"")</f>
        <v/>
      </c>
      <c r="Q143" s="18" t="str" cm="1">
        <f t="array" ref="Q143">IF(LEN($A143)&gt;0,SUMPRODUCT(($A143=merged_names)*(_xlfn.TEXTAFTER(Q$2, "At ")=merged_belt_colours)*merged_months_at_rank),"")</f>
        <v/>
      </c>
      <c r="R143" s="18" t="str" cm="1">
        <f t="array" ref="R143">IF(LEN($A143)&gt;0,SUMPRODUCT(($A143=merged_names)*(_xlfn.TEXTAFTER(R$2, "At ")=merged_belt_colours)*merged_months_at_rank),"")</f>
        <v/>
      </c>
    </row>
    <row r="144" spans="1:18" x14ac:dyDescent="0.25">
      <c r="A144"/>
      <c r="B144" s="15" t="str" cm="1">
        <f t="array" ref="B144">IFERROR(IF(LEN(A144)&gt;0, IF(SUMPRODUCT((Inactives[Key]=J144)*(Inactives[Currently Inactive]))=1,"Inactive","Active"),""),"Active")</f>
        <v/>
      </c>
      <c r="C144" s="16" t="str" cm="1">
        <f t="array" aca="1" ref="C144" ca="1">IFERROR(_xlfn._xlws.FILTER(Inactives[Inactive On],(Inactives[Key]=J144)*(Inactives[Currently Inactive]),""),"")</f>
        <v/>
      </c>
      <c r="D144" s="16" t="str" cm="1">
        <f t="array" aca="1" ref="D144" ca="1">IFERROR(INDEX(_xlfn.TEXTSPLIT(E144," "),1),"")</f>
        <v/>
      </c>
      <c r="E144" s="15" t="str" cm="1">
        <f t="array" aca="1" ref="E144" ca="1">IFERROR(_xlfn._xlws.FILTER(merged_ranks,(merged_end_dates=DATE(9999,12,31))*(merged_names=A144)),"")</f>
        <v/>
      </c>
      <c r="F144" s="17" t="str">
        <f ca="1">_xlfn.XLOOKUP(J144,Promotions[Promo Key],Promotions[Promo Date],"")</f>
        <v/>
      </c>
      <c r="G144" s="18" t="str">
        <f t="shared" ca="1" si="19"/>
        <v/>
      </c>
      <c r="H144" s="18" t="str">
        <f t="shared" ca="1" si="18"/>
        <v/>
      </c>
      <c r="I144" s="17" t="str">
        <f>_xlfn.XLOOKUP(A144,Students[Full Name],Students[Starting Rank],"")</f>
        <v/>
      </c>
      <c r="J144" s="15" t="str">
        <f t="shared" ca="1" si="20"/>
        <v xml:space="preserve">: </v>
      </c>
      <c r="K144" s="16" t="str">
        <f>_xlfn.XLOOKUP(A144,Students[Full Name],Students[Start Date],"")</f>
        <v/>
      </c>
      <c r="L144" s="18">
        <f t="shared" ca="1" si="21"/>
        <v>-1</v>
      </c>
      <c r="M144" s="18" cm="1">
        <f t="array" aca="1" ref="M144" ca="1">SUMPRODUCT(Inactives[Days Inactive]*(Inactives[Student]=A144))/365</f>
        <v>0</v>
      </c>
      <c r="N144" s="18" t="str" cm="1">
        <f t="array" ref="N144">IF(LEN($A144)&gt;0,SUMPRODUCT(($A144=merged_names)*(_xlfn.TEXTAFTER(N$2, "At ")=merged_belt_colours)*merged_months_at_rank),"")</f>
        <v/>
      </c>
      <c r="O144" s="18" t="str" cm="1">
        <f t="array" ref="O144">IF(LEN($A144)&gt;0,SUMPRODUCT(($A144=merged_names)*(_xlfn.TEXTAFTER(O$2, "At ")=merged_belt_colours)*merged_months_at_rank),"")</f>
        <v/>
      </c>
      <c r="P144" s="18" t="str" cm="1">
        <f t="array" ref="P144">IF(LEN($A144)&gt;0,SUMPRODUCT(($A144=merged_names)*(_xlfn.TEXTAFTER(P$2, "At ")=merged_belt_colours)*merged_months_at_rank),"")</f>
        <v/>
      </c>
      <c r="Q144" s="18" t="str" cm="1">
        <f t="array" ref="Q144">IF(LEN($A144)&gt;0,SUMPRODUCT(($A144=merged_names)*(_xlfn.TEXTAFTER(Q$2, "At ")=merged_belt_colours)*merged_months_at_rank),"")</f>
        <v/>
      </c>
      <c r="R144" s="18" t="str" cm="1">
        <f t="array" ref="R144">IF(LEN($A144)&gt;0,SUMPRODUCT(($A144=merged_names)*(_xlfn.TEXTAFTER(R$2, "At ")=merged_belt_colours)*merged_months_at_rank),"")</f>
        <v/>
      </c>
    </row>
    <row r="145" spans="1:18" x14ac:dyDescent="0.25">
      <c r="A145"/>
      <c r="B145" s="15" t="str" cm="1">
        <f t="array" ref="B145">IFERROR(IF(LEN(A145)&gt;0, IF(SUMPRODUCT((Inactives[Key]=J145)*(Inactives[Currently Inactive]))=1,"Inactive","Active"),""),"Active")</f>
        <v/>
      </c>
      <c r="C145" s="16" t="str" cm="1">
        <f t="array" aca="1" ref="C145" ca="1">IFERROR(_xlfn._xlws.FILTER(Inactives[Inactive On],(Inactives[Key]=J145)*(Inactives[Currently Inactive]),""),"")</f>
        <v/>
      </c>
      <c r="D145" s="16" t="str" cm="1">
        <f t="array" aca="1" ref="D145" ca="1">IFERROR(INDEX(_xlfn.TEXTSPLIT(E145," "),1),"")</f>
        <v/>
      </c>
      <c r="E145" s="15" t="str" cm="1">
        <f t="array" aca="1" ref="E145" ca="1">IFERROR(_xlfn._xlws.FILTER(merged_ranks,(merged_end_dates=DATE(9999,12,31))*(merged_names=A145)),"")</f>
        <v/>
      </c>
      <c r="F145" s="17" t="str">
        <f ca="1">_xlfn.XLOOKUP(J145,Promotions[Promo Key],Promotions[Promo Date],"")</f>
        <v/>
      </c>
      <c r="G145" s="18" t="str">
        <f t="shared" ca="1" si="19"/>
        <v/>
      </c>
      <c r="H145" s="18" t="str">
        <f t="shared" ca="1" si="18"/>
        <v/>
      </c>
      <c r="I145" s="17" t="str">
        <f>_xlfn.XLOOKUP(A145,Students[Full Name],Students[Starting Rank],"")</f>
        <v/>
      </c>
      <c r="J145" s="15" t="str">
        <f t="shared" ca="1" si="20"/>
        <v xml:space="preserve">: </v>
      </c>
      <c r="K145" s="16" t="str">
        <f>_xlfn.XLOOKUP(A145,Students[Full Name],Students[Start Date],"")</f>
        <v/>
      </c>
      <c r="L145" s="18">
        <f t="shared" ca="1" si="21"/>
        <v>-1</v>
      </c>
      <c r="M145" s="18" cm="1">
        <f t="array" aca="1" ref="M145" ca="1">SUMPRODUCT(Inactives[Days Inactive]*(Inactives[Student]=A145))/365</f>
        <v>0</v>
      </c>
      <c r="N145" s="18" t="str" cm="1">
        <f t="array" ref="N145">IF(LEN($A145)&gt;0,SUMPRODUCT(($A145=merged_names)*(_xlfn.TEXTAFTER(N$2, "At ")=merged_belt_colours)*merged_months_at_rank),"")</f>
        <v/>
      </c>
      <c r="O145" s="18" t="str" cm="1">
        <f t="array" ref="O145">IF(LEN($A145)&gt;0,SUMPRODUCT(($A145=merged_names)*(_xlfn.TEXTAFTER(O$2, "At ")=merged_belt_colours)*merged_months_at_rank),"")</f>
        <v/>
      </c>
      <c r="P145" s="18" t="str" cm="1">
        <f t="array" ref="P145">IF(LEN($A145)&gt;0,SUMPRODUCT(($A145=merged_names)*(_xlfn.TEXTAFTER(P$2, "At ")=merged_belt_colours)*merged_months_at_rank),"")</f>
        <v/>
      </c>
      <c r="Q145" s="18" t="str" cm="1">
        <f t="array" ref="Q145">IF(LEN($A145)&gt;0,SUMPRODUCT(($A145=merged_names)*(_xlfn.TEXTAFTER(Q$2, "At ")=merged_belt_colours)*merged_months_at_rank),"")</f>
        <v/>
      </c>
      <c r="R145" s="18" t="str" cm="1">
        <f t="array" ref="R145">IF(LEN($A145)&gt;0,SUMPRODUCT(($A145=merged_names)*(_xlfn.TEXTAFTER(R$2, "At ")=merged_belt_colours)*merged_months_at_rank),"")</f>
        <v/>
      </c>
    </row>
    <row r="146" spans="1:18" x14ac:dyDescent="0.25">
      <c r="A146"/>
      <c r="B146" s="15" t="str" cm="1">
        <f t="array" ref="B146">IFERROR(IF(LEN(A146)&gt;0, IF(SUMPRODUCT((Inactives[Key]=J146)*(Inactives[Currently Inactive]))=1,"Inactive","Active"),""),"Active")</f>
        <v/>
      </c>
      <c r="C146" s="16" t="str" cm="1">
        <f t="array" aca="1" ref="C146" ca="1">IFERROR(_xlfn._xlws.FILTER(Inactives[Inactive On],(Inactives[Key]=J146)*(Inactives[Currently Inactive]),""),"")</f>
        <v/>
      </c>
      <c r="D146" s="16" t="str" cm="1">
        <f t="array" aca="1" ref="D146" ca="1">IFERROR(INDEX(_xlfn.TEXTSPLIT(E146," "),1),"")</f>
        <v/>
      </c>
      <c r="E146" s="15" t="str" cm="1">
        <f t="array" aca="1" ref="E146" ca="1">IFERROR(_xlfn._xlws.FILTER(merged_ranks,(merged_end_dates=DATE(9999,12,31))*(merged_names=A146)),"")</f>
        <v/>
      </c>
      <c r="F146" s="17" t="str">
        <f ca="1">_xlfn.XLOOKUP(J146,Promotions[Promo Key],Promotions[Promo Date],"")</f>
        <v/>
      </c>
      <c r="G146" s="18" t="str">
        <f t="shared" ca="1" si="19"/>
        <v/>
      </c>
      <c r="H146" s="18" t="str">
        <f t="shared" ca="1" si="18"/>
        <v/>
      </c>
      <c r="I146" s="17" t="str">
        <f>_xlfn.XLOOKUP(A146,Students[Full Name],Students[Starting Rank],"")</f>
        <v/>
      </c>
      <c r="J146" s="15" t="str">
        <f t="shared" ca="1" si="20"/>
        <v xml:space="preserve">: </v>
      </c>
      <c r="K146" s="16" t="str">
        <f>_xlfn.XLOOKUP(A146,Students[Full Name],Students[Start Date],"")</f>
        <v/>
      </c>
      <c r="L146" s="18">
        <f t="shared" ca="1" si="21"/>
        <v>-1</v>
      </c>
      <c r="M146" s="18" cm="1">
        <f t="array" aca="1" ref="M146" ca="1">SUMPRODUCT(Inactives[Days Inactive]*(Inactives[Student]=A146))/365</f>
        <v>0</v>
      </c>
      <c r="N146" s="18" t="str" cm="1">
        <f t="array" ref="N146">IF(LEN($A146)&gt;0,SUMPRODUCT(($A146=merged_names)*(_xlfn.TEXTAFTER(N$2, "At ")=merged_belt_colours)*merged_months_at_rank),"")</f>
        <v/>
      </c>
      <c r="O146" s="18" t="str" cm="1">
        <f t="array" ref="O146">IF(LEN($A146)&gt;0,SUMPRODUCT(($A146=merged_names)*(_xlfn.TEXTAFTER(O$2, "At ")=merged_belt_colours)*merged_months_at_rank),"")</f>
        <v/>
      </c>
      <c r="P146" s="18" t="str" cm="1">
        <f t="array" ref="P146">IF(LEN($A146)&gt;0,SUMPRODUCT(($A146=merged_names)*(_xlfn.TEXTAFTER(P$2, "At ")=merged_belt_colours)*merged_months_at_rank),"")</f>
        <v/>
      </c>
      <c r="Q146" s="18" t="str" cm="1">
        <f t="array" ref="Q146">IF(LEN($A146)&gt;0,SUMPRODUCT(($A146=merged_names)*(_xlfn.TEXTAFTER(Q$2, "At ")=merged_belt_colours)*merged_months_at_rank),"")</f>
        <v/>
      </c>
      <c r="R146" s="18" t="str" cm="1">
        <f t="array" ref="R146">IF(LEN($A146)&gt;0,SUMPRODUCT(($A146=merged_names)*(_xlfn.TEXTAFTER(R$2, "At ")=merged_belt_colours)*merged_months_at_rank),"")</f>
        <v/>
      </c>
    </row>
    <row r="147" spans="1:18" x14ac:dyDescent="0.25">
      <c r="A147"/>
      <c r="B147" s="15" t="str" cm="1">
        <f t="array" ref="B147">IFERROR(IF(LEN(A147)&gt;0, IF(SUMPRODUCT((Inactives[Key]=J147)*(Inactives[Currently Inactive]))=1,"Inactive","Active"),""),"Active")</f>
        <v/>
      </c>
      <c r="C147" s="16" t="str" cm="1">
        <f t="array" aca="1" ref="C147" ca="1">IFERROR(_xlfn._xlws.FILTER(Inactives[Inactive On],(Inactives[Key]=J147)*(Inactives[Currently Inactive]),""),"")</f>
        <v/>
      </c>
      <c r="D147" s="16" t="str" cm="1">
        <f t="array" aca="1" ref="D147" ca="1">IFERROR(INDEX(_xlfn.TEXTSPLIT(E147," "),1),"")</f>
        <v/>
      </c>
      <c r="E147" s="15" t="str" cm="1">
        <f t="array" aca="1" ref="E147" ca="1">IFERROR(_xlfn._xlws.FILTER(merged_ranks,(merged_end_dates=DATE(9999,12,31))*(merged_names=A147)),"")</f>
        <v/>
      </c>
      <c r="F147" s="17" t="str">
        <f ca="1">_xlfn.XLOOKUP(J147,Promotions[Promo Key],Promotions[Promo Date],"")</f>
        <v/>
      </c>
      <c r="G147" s="18" t="str">
        <f t="shared" ca="1" si="19"/>
        <v/>
      </c>
      <c r="H147" s="18" t="str">
        <f t="shared" ca="1" si="18"/>
        <v/>
      </c>
      <c r="I147" s="17" t="str">
        <f>_xlfn.XLOOKUP(A147,Students[Full Name],Students[Starting Rank],"")</f>
        <v/>
      </c>
      <c r="J147" s="15" t="str">
        <f t="shared" ca="1" si="20"/>
        <v xml:space="preserve">: </v>
      </c>
      <c r="K147" s="16" t="str">
        <f>_xlfn.XLOOKUP(A147,Students[Full Name],Students[Start Date],"")</f>
        <v/>
      </c>
      <c r="L147" s="18">
        <f t="shared" ca="1" si="21"/>
        <v>-1</v>
      </c>
      <c r="M147" s="18" cm="1">
        <f t="array" aca="1" ref="M147" ca="1">SUMPRODUCT(Inactives[Days Inactive]*(Inactives[Student]=A147))/365</f>
        <v>0</v>
      </c>
      <c r="N147" s="18" t="str" cm="1">
        <f t="array" ref="N147">IF(LEN($A147)&gt;0,SUMPRODUCT(($A147=merged_names)*(_xlfn.TEXTAFTER(N$2, "At ")=merged_belt_colours)*merged_months_at_rank),"")</f>
        <v/>
      </c>
      <c r="O147" s="18" t="str" cm="1">
        <f t="array" ref="O147">IF(LEN($A147)&gt;0,SUMPRODUCT(($A147=merged_names)*(_xlfn.TEXTAFTER(O$2, "At ")=merged_belt_colours)*merged_months_at_rank),"")</f>
        <v/>
      </c>
      <c r="P147" s="18" t="str" cm="1">
        <f t="array" ref="P147">IF(LEN($A147)&gt;0,SUMPRODUCT(($A147=merged_names)*(_xlfn.TEXTAFTER(P$2, "At ")=merged_belt_colours)*merged_months_at_rank),"")</f>
        <v/>
      </c>
      <c r="Q147" s="18" t="str" cm="1">
        <f t="array" ref="Q147">IF(LEN($A147)&gt;0,SUMPRODUCT(($A147=merged_names)*(_xlfn.TEXTAFTER(Q$2, "At ")=merged_belt_colours)*merged_months_at_rank),"")</f>
        <v/>
      </c>
      <c r="R147" s="18" t="str" cm="1">
        <f t="array" ref="R147">IF(LEN($A147)&gt;0,SUMPRODUCT(($A147=merged_names)*(_xlfn.TEXTAFTER(R$2, "At ")=merged_belt_colours)*merged_months_at_rank),"")</f>
        <v/>
      </c>
    </row>
    <row r="148" spans="1:18" x14ac:dyDescent="0.25">
      <c r="A148"/>
      <c r="B148" s="15" t="str" cm="1">
        <f t="array" ref="B148">IFERROR(IF(LEN(A148)&gt;0, IF(SUMPRODUCT((Inactives[Key]=J148)*(Inactives[Currently Inactive]))=1,"Inactive","Active"),""),"Active")</f>
        <v/>
      </c>
      <c r="C148" s="16" t="str" cm="1">
        <f t="array" aca="1" ref="C148" ca="1">IFERROR(_xlfn._xlws.FILTER(Inactives[Inactive On],(Inactives[Key]=J148)*(Inactives[Currently Inactive]),""),"")</f>
        <v/>
      </c>
      <c r="D148" s="16" t="str" cm="1">
        <f t="array" aca="1" ref="D148" ca="1">IFERROR(INDEX(_xlfn.TEXTSPLIT(E148," "),1),"")</f>
        <v/>
      </c>
      <c r="E148" s="15" t="str" cm="1">
        <f t="array" aca="1" ref="E148" ca="1">IFERROR(_xlfn._xlws.FILTER(merged_ranks,(merged_end_dates=DATE(9999,12,31))*(merged_names=A148)),"")</f>
        <v/>
      </c>
      <c r="F148" s="17" t="str">
        <f ca="1">_xlfn.XLOOKUP(J148,Promotions[Promo Key],Promotions[Promo Date],"")</f>
        <v/>
      </c>
      <c r="G148" s="18" t="str">
        <f t="shared" ca="1" si="19"/>
        <v/>
      </c>
      <c r="H148" s="18" t="str">
        <f t="shared" ca="1" si="18"/>
        <v/>
      </c>
      <c r="I148" s="17" t="str">
        <f>_xlfn.XLOOKUP(A148,Students[Full Name],Students[Starting Rank],"")</f>
        <v/>
      </c>
      <c r="J148" s="15" t="str">
        <f t="shared" ca="1" si="20"/>
        <v xml:space="preserve">: </v>
      </c>
      <c r="K148" s="16" t="str">
        <f>_xlfn.XLOOKUP(A148,Students[Full Name],Students[Start Date],"")</f>
        <v/>
      </c>
      <c r="L148" s="18">
        <f t="shared" ca="1" si="21"/>
        <v>-1</v>
      </c>
      <c r="M148" s="18" cm="1">
        <f t="array" aca="1" ref="M148" ca="1">SUMPRODUCT(Inactives[Days Inactive]*(Inactives[Student]=A148))/365</f>
        <v>0</v>
      </c>
      <c r="N148" s="18" t="str" cm="1">
        <f t="array" ref="N148">IF(LEN($A148)&gt;0,SUMPRODUCT(($A148=merged_names)*(_xlfn.TEXTAFTER(N$2, "At ")=merged_belt_colours)*merged_months_at_rank),"")</f>
        <v/>
      </c>
      <c r="O148" s="18" t="str" cm="1">
        <f t="array" ref="O148">IF(LEN($A148)&gt;0,SUMPRODUCT(($A148=merged_names)*(_xlfn.TEXTAFTER(O$2, "At ")=merged_belt_colours)*merged_months_at_rank),"")</f>
        <v/>
      </c>
      <c r="P148" s="18" t="str" cm="1">
        <f t="array" ref="P148">IF(LEN($A148)&gt;0,SUMPRODUCT(($A148=merged_names)*(_xlfn.TEXTAFTER(P$2, "At ")=merged_belt_colours)*merged_months_at_rank),"")</f>
        <v/>
      </c>
      <c r="Q148" s="18" t="str" cm="1">
        <f t="array" ref="Q148">IF(LEN($A148)&gt;0,SUMPRODUCT(($A148=merged_names)*(_xlfn.TEXTAFTER(Q$2, "At ")=merged_belt_colours)*merged_months_at_rank),"")</f>
        <v/>
      </c>
      <c r="R148" s="18" t="str" cm="1">
        <f t="array" ref="R148">IF(LEN($A148)&gt;0,SUMPRODUCT(($A148=merged_names)*(_xlfn.TEXTAFTER(R$2, "At ")=merged_belt_colours)*merged_months_at_rank),"")</f>
        <v/>
      </c>
    </row>
    <row r="149" spans="1:18" x14ac:dyDescent="0.25">
      <c r="A149"/>
      <c r="B149" s="15" t="str" cm="1">
        <f t="array" ref="B149">IFERROR(IF(LEN(A149)&gt;0, IF(SUMPRODUCT((Inactives[Key]=J149)*(Inactives[Currently Inactive]))=1,"Inactive","Active"),""),"Active")</f>
        <v/>
      </c>
      <c r="C149" s="16" t="str" cm="1">
        <f t="array" aca="1" ref="C149" ca="1">IFERROR(_xlfn._xlws.FILTER(Inactives[Inactive On],(Inactives[Key]=J149)*(Inactives[Currently Inactive]),""),"")</f>
        <v/>
      </c>
      <c r="D149" s="16" t="str" cm="1">
        <f t="array" aca="1" ref="D149" ca="1">IFERROR(INDEX(_xlfn.TEXTSPLIT(E149," "),1),"")</f>
        <v/>
      </c>
      <c r="E149" s="15" t="str" cm="1">
        <f t="array" aca="1" ref="E149" ca="1">IFERROR(_xlfn._xlws.FILTER(merged_ranks,(merged_end_dates=DATE(9999,12,31))*(merged_names=A149)),"")</f>
        <v/>
      </c>
      <c r="F149" s="17" t="str">
        <f ca="1">_xlfn.XLOOKUP(J149,Promotions[Promo Key],Promotions[Promo Date],"")</f>
        <v/>
      </c>
      <c r="G149" s="18" t="str">
        <f t="shared" ca="1" si="19"/>
        <v/>
      </c>
      <c r="H149" s="18" t="str">
        <f t="shared" ca="1" si="18"/>
        <v/>
      </c>
      <c r="I149" s="17" t="str">
        <f>_xlfn.XLOOKUP(A149,Students[Full Name],Students[Starting Rank],"")</f>
        <v/>
      </c>
      <c r="J149" s="15" t="str">
        <f t="shared" ca="1" si="20"/>
        <v xml:space="preserve">: </v>
      </c>
      <c r="K149" s="16" t="str">
        <f>_xlfn.XLOOKUP(A149,Students[Full Name],Students[Start Date],"")</f>
        <v/>
      </c>
      <c r="L149" s="18">
        <f t="shared" ca="1" si="21"/>
        <v>-1</v>
      </c>
      <c r="M149" s="18" cm="1">
        <f t="array" aca="1" ref="M149" ca="1">SUMPRODUCT(Inactives[Days Inactive]*(Inactives[Student]=A149))/365</f>
        <v>0</v>
      </c>
      <c r="N149" s="18" t="str" cm="1">
        <f t="array" ref="N149">IF(LEN($A149)&gt;0,SUMPRODUCT(($A149=merged_names)*(_xlfn.TEXTAFTER(N$2, "At ")=merged_belt_colours)*merged_months_at_rank),"")</f>
        <v/>
      </c>
      <c r="O149" s="18" t="str" cm="1">
        <f t="array" ref="O149">IF(LEN($A149)&gt;0,SUMPRODUCT(($A149=merged_names)*(_xlfn.TEXTAFTER(O$2, "At ")=merged_belt_colours)*merged_months_at_rank),"")</f>
        <v/>
      </c>
      <c r="P149" s="18" t="str" cm="1">
        <f t="array" ref="P149">IF(LEN($A149)&gt;0,SUMPRODUCT(($A149=merged_names)*(_xlfn.TEXTAFTER(P$2, "At ")=merged_belt_colours)*merged_months_at_rank),"")</f>
        <v/>
      </c>
      <c r="Q149" s="18" t="str" cm="1">
        <f t="array" ref="Q149">IF(LEN($A149)&gt;0,SUMPRODUCT(($A149=merged_names)*(_xlfn.TEXTAFTER(Q$2, "At ")=merged_belt_colours)*merged_months_at_rank),"")</f>
        <v/>
      </c>
      <c r="R149" s="18" t="str" cm="1">
        <f t="array" ref="R149">IF(LEN($A149)&gt;0,SUMPRODUCT(($A149=merged_names)*(_xlfn.TEXTAFTER(R$2, "At ")=merged_belt_colours)*merged_months_at_rank),"")</f>
        <v/>
      </c>
    </row>
    <row r="150" spans="1:18" x14ac:dyDescent="0.25">
      <c r="A150"/>
      <c r="B150" s="15" t="str" cm="1">
        <f t="array" ref="B150">IFERROR(IF(LEN(A150)&gt;0, IF(SUMPRODUCT((Inactives[Key]=J150)*(Inactives[Currently Inactive]))=1,"Inactive","Active"),""),"Active")</f>
        <v/>
      </c>
      <c r="C150" s="16" t="str" cm="1">
        <f t="array" aca="1" ref="C150" ca="1">IFERROR(_xlfn._xlws.FILTER(Inactives[Inactive On],(Inactives[Key]=J150)*(Inactives[Currently Inactive]),""),"")</f>
        <v/>
      </c>
      <c r="D150" s="16" t="str" cm="1">
        <f t="array" aca="1" ref="D150" ca="1">IFERROR(INDEX(_xlfn.TEXTSPLIT(E150," "),1),"")</f>
        <v/>
      </c>
      <c r="E150" s="15" t="str" cm="1">
        <f t="array" aca="1" ref="E150" ca="1">IFERROR(_xlfn._xlws.FILTER(merged_ranks,(merged_end_dates=DATE(9999,12,31))*(merged_names=A150)),"")</f>
        <v/>
      </c>
      <c r="F150" s="17" t="str">
        <f ca="1">_xlfn.XLOOKUP(J150,Promotions[Promo Key],Promotions[Promo Date],"")</f>
        <v/>
      </c>
      <c r="G150" s="18" t="str">
        <f t="shared" ca="1" si="19"/>
        <v/>
      </c>
      <c r="H150" s="18" t="str">
        <f t="shared" ca="1" si="18"/>
        <v/>
      </c>
      <c r="I150" s="17" t="str">
        <f>_xlfn.XLOOKUP(A150,Students[Full Name],Students[Starting Rank],"")</f>
        <v/>
      </c>
      <c r="J150" s="15" t="str">
        <f t="shared" ca="1" si="20"/>
        <v xml:space="preserve">: </v>
      </c>
      <c r="K150" s="16" t="str">
        <f>_xlfn.XLOOKUP(A150,Students[Full Name],Students[Start Date],"")</f>
        <v/>
      </c>
      <c r="L150" s="18">
        <f t="shared" ca="1" si="21"/>
        <v>-1</v>
      </c>
      <c r="M150" s="18" cm="1">
        <f t="array" aca="1" ref="M150" ca="1">SUMPRODUCT(Inactives[Days Inactive]*(Inactives[Student]=A150))/365</f>
        <v>0</v>
      </c>
      <c r="N150" s="18" t="str" cm="1">
        <f t="array" ref="N150">IF(LEN($A150)&gt;0,SUMPRODUCT(($A150=merged_names)*(_xlfn.TEXTAFTER(N$2, "At ")=merged_belt_colours)*merged_months_at_rank),"")</f>
        <v/>
      </c>
      <c r="O150" s="18" t="str" cm="1">
        <f t="array" ref="O150">IF(LEN($A150)&gt;0,SUMPRODUCT(($A150=merged_names)*(_xlfn.TEXTAFTER(O$2, "At ")=merged_belt_colours)*merged_months_at_rank),"")</f>
        <v/>
      </c>
      <c r="P150" s="18" t="str" cm="1">
        <f t="array" ref="P150">IF(LEN($A150)&gt;0,SUMPRODUCT(($A150=merged_names)*(_xlfn.TEXTAFTER(P$2, "At ")=merged_belt_colours)*merged_months_at_rank),"")</f>
        <v/>
      </c>
      <c r="Q150" s="18" t="str" cm="1">
        <f t="array" ref="Q150">IF(LEN($A150)&gt;0,SUMPRODUCT(($A150=merged_names)*(_xlfn.TEXTAFTER(Q$2, "At ")=merged_belt_colours)*merged_months_at_rank),"")</f>
        <v/>
      </c>
      <c r="R150" s="18" t="str" cm="1">
        <f t="array" ref="R150">IF(LEN($A150)&gt;0,SUMPRODUCT(($A150=merged_names)*(_xlfn.TEXTAFTER(R$2, "At ")=merged_belt_colours)*merged_months_at_rank),"")</f>
        <v/>
      </c>
    </row>
    <row r="151" spans="1:18" x14ac:dyDescent="0.25">
      <c r="A151"/>
      <c r="B151" s="15" t="str" cm="1">
        <f t="array" ref="B151">IFERROR(IF(LEN(A151)&gt;0, IF(SUMPRODUCT((Inactives[Key]=J151)*(Inactives[Currently Inactive]))=1,"Inactive","Active"),""),"Active")</f>
        <v/>
      </c>
      <c r="C151" s="16" t="str" cm="1">
        <f t="array" aca="1" ref="C151" ca="1">IFERROR(_xlfn._xlws.FILTER(Inactives[Inactive On],(Inactives[Key]=J151)*(Inactives[Currently Inactive]),""),"")</f>
        <v/>
      </c>
      <c r="D151" s="16" t="str" cm="1">
        <f t="array" aca="1" ref="D151" ca="1">IFERROR(INDEX(_xlfn.TEXTSPLIT(E151," "),1),"")</f>
        <v/>
      </c>
      <c r="E151" s="15" t="str" cm="1">
        <f t="array" aca="1" ref="E151" ca="1">IFERROR(_xlfn._xlws.FILTER(merged_ranks,(merged_end_dates=DATE(9999,12,31))*(merged_names=A151)),"")</f>
        <v/>
      </c>
      <c r="F151" s="17" t="str">
        <f ca="1">_xlfn.XLOOKUP(J151,Promotions[Promo Key],Promotions[Promo Date],"")</f>
        <v/>
      </c>
      <c r="G151" s="18" t="str">
        <f t="shared" ca="1" si="19"/>
        <v/>
      </c>
      <c r="H151" s="18" t="str">
        <f t="shared" ca="1" si="18"/>
        <v/>
      </c>
      <c r="I151" s="17" t="str">
        <f>_xlfn.XLOOKUP(A151,Students[Full Name],Students[Starting Rank],"")</f>
        <v/>
      </c>
      <c r="J151" s="15" t="str">
        <f t="shared" ca="1" si="20"/>
        <v xml:space="preserve">: </v>
      </c>
      <c r="K151" s="16" t="str">
        <f>_xlfn.XLOOKUP(A151,Students[Full Name],Students[Start Date],"")</f>
        <v/>
      </c>
      <c r="L151" s="18">
        <f t="shared" ca="1" si="21"/>
        <v>-1</v>
      </c>
      <c r="M151" s="18" cm="1">
        <f t="array" aca="1" ref="M151" ca="1">SUMPRODUCT(Inactives[Days Inactive]*(Inactives[Student]=A151))/365</f>
        <v>0</v>
      </c>
      <c r="N151" s="18" t="str" cm="1">
        <f t="array" ref="N151">IF(LEN($A151)&gt;0,SUMPRODUCT(($A151=merged_names)*(_xlfn.TEXTAFTER(N$2, "At ")=merged_belt_colours)*merged_months_at_rank),"")</f>
        <v/>
      </c>
      <c r="O151" s="18" t="str" cm="1">
        <f t="array" ref="O151">IF(LEN($A151)&gt;0,SUMPRODUCT(($A151=merged_names)*(_xlfn.TEXTAFTER(O$2, "At ")=merged_belt_colours)*merged_months_at_rank),"")</f>
        <v/>
      </c>
      <c r="P151" s="18" t="str" cm="1">
        <f t="array" ref="P151">IF(LEN($A151)&gt;0,SUMPRODUCT(($A151=merged_names)*(_xlfn.TEXTAFTER(P$2, "At ")=merged_belt_colours)*merged_months_at_rank),"")</f>
        <v/>
      </c>
      <c r="Q151" s="18" t="str" cm="1">
        <f t="array" ref="Q151">IF(LEN($A151)&gt;0,SUMPRODUCT(($A151=merged_names)*(_xlfn.TEXTAFTER(Q$2, "At ")=merged_belt_colours)*merged_months_at_rank),"")</f>
        <v/>
      </c>
      <c r="R151" s="18" t="str" cm="1">
        <f t="array" ref="R151">IF(LEN($A151)&gt;0,SUMPRODUCT(($A151=merged_names)*(_xlfn.TEXTAFTER(R$2, "At ")=merged_belt_colours)*merged_months_at_rank),"")</f>
        <v/>
      </c>
    </row>
    <row r="152" spans="1:18" x14ac:dyDescent="0.25">
      <c r="A152"/>
      <c r="B152" s="15" t="str" cm="1">
        <f t="array" ref="B152">IFERROR(IF(LEN(A152)&gt;0, IF(SUMPRODUCT((Inactives[Key]=J152)*(Inactives[Currently Inactive]))=1,"Inactive","Active"),""),"Active")</f>
        <v/>
      </c>
      <c r="C152" s="16" t="str" cm="1">
        <f t="array" aca="1" ref="C152" ca="1">IFERROR(_xlfn._xlws.FILTER(Inactives[Inactive On],(Inactives[Key]=J152)*(Inactives[Currently Inactive]),""),"")</f>
        <v/>
      </c>
      <c r="D152" s="16" t="str" cm="1">
        <f t="array" aca="1" ref="D152" ca="1">IFERROR(INDEX(_xlfn.TEXTSPLIT(E152," "),1),"")</f>
        <v/>
      </c>
      <c r="E152" s="15" t="str" cm="1">
        <f t="array" aca="1" ref="E152" ca="1">IFERROR(_xlfn._xlws.FILTER(merged_ranks,(merged_end_dates=DATE(9999,12,31))*(merged_names=A152)),"")</f>
        <v/>
      </c>
      <c r="F152" s="17" t="str">
        <f ca="1">_xlfn.XLOOKUP(J152,Promotions[Promo Key],Promotions[Promo Date],"")</f>
        <v/>
      </c>
      <c r="G152" s="18" t="str">
        <f t="shared" ca="1" si="19"/>
        <v/>
      </c>
      <c r="H152" s="18" t="str">
        <f t="shared" ref="H152:H215" ca="1" si="22">IFERROR((TODAY()-K152)/365-M152,"")</f>
        <v/>
      </c>
      <c r="I152" s="17" t="str">
        <f>_xlfn.XLOOKUP(A152,Students[Full Name],Students[Starting Rank],"")</f>
        <v/>
      </c>
      <c r="J152" s="15" t="str">
        <f t="shared" ca="1" si="20"/>
        <v xml:space="preserve">: </v>
      </c>
      <c r="K152" s="16" t="str">
        <f>_xlfn.XLOOKUP(A152,Students[Full Name],Students[Start Date],"")</f>
        <v/>
      </c>
      <c r="L152" s="18">
        <f t="shared" ca="1" si="21"/>
        <v>-1</v>
      </c>
      <c r="M152" s="18" cm="1">
        <f t="array" aca="1" ref="M152" ca="1">SUMPRODUCT(Inactives[Days Inactive]*(Inactives[Student]=A152))/365</f>
        <v>0</v>
      </c>
      <c r="N152" s="18" t="str" cm="1">
        <f t="array" ref="N152">IF(LEN($A152)&gt;0,SUMPRODUCT(($A152=merged_names)*(_xlfn.TEXTAFTER(N$2, "At ")=merged_belt_colours)*merged_months_at_rank),"")</f>
        <v/>
      </c>
      <c r="O152" s="18" t="str" cm="1">
        <f t="array" ref="O152">IF(LEN($A152)&gt;0,SUMPRODUCT(($A152=merged_names)*(_xlfn.TEXTAFTER(O$2, "At ")=merged_belt_colours)*merged_months_at_rank),"")</f>
        <v/>
      </c>
      <c r="P152" s="18" t="str" cm="1">
        <f t="array" ref="P152">IF(LEN($A152)&gt;0,SUMPRODUCT(($A152=merged_names)*(_xlfn.TEXTAFTER(P$2, "At ")=merged_belt_colours)*merged_months_at_rank),"")</f>
        <v/>
      </c>
      <c r="Q152" s="18" t="str" cm="1">
        <f t="array" ref="Q152">IF(LEN($A152)&gt;0,SUMPRODUCT(($A152=merged_names)*(_xlfn.TEXTAFTER(Q$2, "At ")=merged_belt_colours)*merged_months_at_rank),"")</f>
        <v/>
      </c>
      <c r="R152" s="18" t="str" cm="1">
        <f t="array" ref="R152">IF(LEN($A152)&gt;0,SUMPRODUCT(($A152=merged_names)*(_xlfn.TEXTAFTER(R$2, "At ")=merged_belt_colours)*merged_months_at_rank),"")</f>
        <v/>
      </c>
    </row>
    <row r="153" spans="1:18" x14ac:dyDescent="0.25">
      <c r="A153"/>
      <c r="B153" s="15" t="str" cm="1">
        <f t="array" ref="B153">IFERROR(IF(LEN(A153)&gt;0, IF(SUMPRODUCT((Inactives[Key]=J153)*(Inactives[Currently Inactive]))=1,"Inactive","Active"),""),"Active")</f>
        <v/>
      </c>
      <c r="C153" s="16" t="str" cm="1">
        <f t="array" aca="1" ref="C153" ca="1">IFERROR(_xlfn._xlws.FILTER(Inactives[Inactive On],(Inactives[Key]=J153)*(Inactives[Currently Inactive]),""),"")</f>
        <v/>
      </c>
      <c r="D153" s="16" t="str" cm="1">
        <f t="array" aca="1" ref="D153" ca="1">IFERROR(INDEX(_xlfn.TEXTSPLIT(E153," "),1),"")</f>
        <v/>
      </c>
      <c r="E153" s="15" t="str" cm="1">
        <f t="array" aca="1" ref="E153" ca="1">IFERROR(_xlfn._xlws.FILTER(merged_ranks,(merged_end_dates=DATE(9999,12,31))*(merged_names=A153)),"")</f>
        <v/>
      </c>
      <c r="F153" s="17" t="str">
        <f ca="1">_xlfn.XLOOKUP(J153,Promotions[Promo Key],Promotions[Promo Date],"")</f>
        <v/>
      </c>
      <c r="G153" s="18" t="str">
        <f t="shared" ca="1" si="19"/>
        <v/>
      </c>
      <c r="H153" s="18" t="str">
        <f t="shared" ca="1" si="22"/>
        <v/>
      </c>
      <c r="I153" s="17" t="str">
        <f>_xlfn.XLOOKUP(A153,Students[Full Name],Students[Starting Rank],"")</f>
        <v/>
      </c>
      <c r="J153" s="15" t="str">
        <f t="shared" ca="1" si="20"/>
        <v xml:space="preserve">: </v>
      </c>
      <c r="K153" s="16" t="str">
        <f>_xlfn.XLOOKUP(A153,Students[Full Name],Students[Start Date],"")</f>
        <v/>
      </c>
      <c r="L153" s="18">
        <f t="shared" ca="1" si="21"/>
        <v>-1</v>
      </c>
      <c r="M153" s="18" cm="1">
        <f t="array" aca="1" ref="M153" ca="1">SUMPRODUCT(Inactives[Days Inactive]*(Inactives[Student]=A153))/365</f>
        <v>0</v>
      </c>
      <c r="N153" s="18" t="str" cm="1">
        <f t="array" ref="N153">IF(LEN($A153)&gt;0,SUMPRODUCT(($A153=merged_names)*(_xlfn.TEXTAFTER(N$2, "At ")=merged_belt_colours)*merged_months_at_rank),"")</f>
        <v/>
      </c>
      <c r="O153" s="18" t="str" cm="1">
        <f t="array" ref="O153">IF(LEN($A153)&gt;0,SUMPRODUCT(($A153=merged_names)*(_xlfn.TEXTAFTER(O$2, "At ")=merged_belt_colours)*merged_months_at_rank),"")</f>
        <v/>
      </c>
      <c r="P153" s="18" t="str" cm="1">
        <f t="array" ref="P153">IF(LEN($A153)&gt;0,SUMPRODUCT(($A153=merged_names)*(_xlfn.TEXTAFTER(P$2, "At ")=merged_belt_colours)*merged_months_at_rank),"")</f>
        <v/>
      </c>
      <c r="Q153" s="18" t="str" cm="1">
        <f t="array" ref="Q153">IF(LEN($A153)&gt;0,SUMPRODUCT(($A153=merged_names)*(_xlfn.TEXTAFTER(Q$2, "At ")=merged_belt_colours)*merged_months_at_rank),"")</f>
        <v/>
      </c>
      <c r="R153" s="18" t="str" cm="1">
        <f t="array" ref="R153">IF(LEN($A153)&gt;0,SUMPRODUCT(($A153=merged_names)*(_xlfn.TEXTAFTER(R$2, "At ")=merged_belt_colours)*merged_months_at_rank),"")</f>
        <v/>
      </c>
    </row>
    <row r="154" spans="1:18" x14ac:dyDescent="0.25">
      <c r="A154"/>
      <c r="B154" s="15" t="str" cm="1">
        <f t="array" ref="B154">IFERROR(IF(LEN(A154)&gt;0, IF(SUMPRODUCT((Inactives[Key]=J154)*(Inactives[Currently Inactive]))=1,"Inactive","Active"),""),"Active")</f>
        <v/>
      </c>
      <c r="C154" s="16" t="str" cm="1">
        <f t="array" aca="1" ref="C154" ca="1">IFERROR(_xlfn._xlws.FILTER(Inactives[Inactive On],(Inactives[Key]=J154)*(Inactives[Currently Inactive]),""),"")</f>
        <v/>
      </c>
      <c r="D154" s="16" t="str" cm="1">
        <f t="array" aca="1" ref="D154" ca="1">IFERROR(INDEX(_xlfn.TEXTSPLIT(E154," "),1),"")</f>
        <v/>
      </c>
      <c r="E154" s="15" t="str" cm="1">
        <f t="array" aca="1" ref="E154" ca="1">IFERROR(_xlfn._xlws.FILTER(merged_ranks,(merged_end_dates=DATE(9999,12,31))*(merged_names=A154)),"")</f>
        <v/>
      </c>
      <c r="F154" s="17" t="str">
        <f ca="1">_xlfn.XLOOKUP(J154,Promotions[Promo Key],Promotions[Promo Date],"")</f>
        <v/>
      </c>
      <c r="G154" s="18" t="str">
        <f t="shared" ca="1" si="19"/>
        <v/>
      </c>
      <c r="H154" s="18" t="str">
        <f t="shared" ca="1" si="22"/>
        <v/>
      </c>
      <c r="I154" s="17" t="str">
        <f>_xlfn.XLOOKUP(A154,Students[Full Name],Students[Starting Rank],"")</f>
        <v/>
      </c>
      <c r="J154" s="15" t="str">
        <f t="shared" ca="1" si="20"/>
        <v xml:space="preserve">: </v>
      </c>
      <c r="K154" s="16" t="str">
        <f>_xlfn.XLOOKUP(A154,Students[Full Name],Students[Start Date],"")</f>
        <v/>
      </c>
      <c r="L154" s="18">
        <f t="shared" ca="1" si="21"/>
        <v>-1</v>
      </c>
      <c r="M154" s="18" cm="1">
        <f t="array" aca="1" ref="M154" ca="1">SUMPRODUCT(Inactives[Days Inactive]*(Inactives[Student]=A154))/365</f>
        <v>0</v>
      </c>
      <c r="N154" s="18" t="str" cm="1">
        <f t="array" ref="N154">IF(LEN($A154)&gt;0,SUMPRODUCT(($A154=merged_names)*(_xlfn.TEXTAFTER(N$2, "At ")=merged_belt_colours)*merged_months_at_rank),"")</f>
        <v/>
      </c>
      <c r="O154" s="18" t="str" cm="1">
        <f t="array" ref="O154">IF(LEN($A154)&gt;0,SUMPRODUCT(($A154=merged_names)*(_xlfn.TEXTAFTER(O$2, "At ")=merged_belt_colours)*merged_months_at_rank),"")</f>
        <v/>
      </c>
      <c r="P154" s="18" t="str" cm="1">
        <f t="array" ref="P154">IF(LEN($A154)&gt;0,SUMPRODUCT(($A154=merged_names)*(_xlfn.TEXTAFTER(P$2, "At ")=merged_belt_colours)*merged_months_at_rank),"")</f>
        <v/>
      </c>
      <c r="Q154" s="18" t="str" cm="1">
        <f t="array" ref="Q154">IF(LEN($A154)&gt;0,SUMPRODUCT(($A154=merged_names)*(_xlfn.TEXTAFTER(Q$2, "At ")=merged_belt_colours)*merged_months_at_rank),"")</f>
        <v/>
      </c>
      <c r="R154" s="18" t="str" cm="1">
        <f t="array" ref="R154">IF(LEN($A154)&gt;0,SUMPRODUCT(($A154=merged_names)*(_xlfn.TEXTAFTER(R$2, "At ")=merged_belt_colours)*merged_months_at_rank),"")</f>
        <v/>
      </c>
    </row>
    <row r="155" spans="1:18" x14ac:dyDescent="0.25">
      <c r="A155"/>
      <c r="B155" s="15" t="str" cm="1">
        <f t="array" ref="B155">IFERROR(IF(LEN(A155)&gt;0, IF(SUMPRODUCT((Inactives[Key]=J155)*(Inactives[Currently Inactive]))=1,"Inactive","Active"),""),"Active")</f>
        <v/>
      </c>
      <c r="C155" s="16" t="str" cm="1">
        <f t="array" aca="1" ref="C155" ca="1">IFERROR(_xlfn._xlws.FILTER(Inactives[Inactive On],(Inactives[Key]=J155)*(Inactives[Currently Inactive]),""),"")</f>
        <v/>
      </c>
      <c r="D155" s="16" t="str" cm="1">
        <f t="array" aca="1" ref="D155" ca="1">IFERROR(INDEX(_xlfn.TEXTSPLIT(E155," "),1),"")</f>
        <v/>
      </c>
      <c r="E155" s="15" t="str" cm="1">
        <f t="array" aca="1" ref="E155" ca="1">IFERROR(_xlfn._xlws.FILTER(merged_ranks,(merged_end_dates=DATE(9999,12,31))*(merged_names=A155)),"")</f>
        <v/>
      </c>
      <c r="F155" s="17" t="str">
        <f ca="1">_xlfn.XLOOKUP(J155,Promotions[Promo Key],Promotions[Promo Date],"")</f>
        <v/>
      </c>
      <c r="G155" s="18" t="str">
        <f t="shared" ca="1" si="19"/>
        <v/>
      </c>
      <c r="H155" s="18" t="str">
        <f t="shared" ca="1" si="22"/>
        <v/>
      </c>
      <c r="I155" s="17" t="str">
        <f>_xlfn.XLOOKUP(A155,Students[Full Name],Students[Starting Rank],"")</f>
        <v/>
      </c>
      <c r="J155" s="15" t="str">
        <f t="shared" ca="1" si="20"/>
        <v xml:space="preserve">: </v>
      </c>
      <c r="K155" s="16" t="str">
        <f>_xlfn.XLOOKUP(A155,Students[Full Name],Students[Start Date],"")</f>
        <v/>
      </c>
      <c r="L155" s="18">
        <f t="shared" ca="1" si="21"/>
        <v>-1</v>
      </c>
      <c r="M155" s="18" cm="1">
        <f t="array" aca="1" ref="M155" ca="1">SUMPRODUCT(Inactives[Days Inactive]*(Inactives[Student]=A155))/365</f>
        <v>0</v>
      </c>
      <c r="N155" s="18" t="str" cm="1">
        <f t="array" ref="N155">IF(LEN($A155)&gt;0,SUMPRODUCT(($A155=merged_names)*(_xlfn.TEXTAFTER(N$2, "At ")=merged_belt_colours)*merged_months_at_rank),"")</f>
        <v/>
      </c>
      <c r="O155" s="18" t="str" cm="1">
        <f t="array" ref="O155">IF(LEN($A155)&gt;0,SUMPRODUCT(($A155=merged_names)*(_xlfn.TEXTAFTER(O$2, "At ")=merged_belt_colours)*merged_months_at_rank),"")</f>
        <v/>
      </c>
      <c r="P155" s="18" t="str" cm="1">
        <f t="array" ref="P155">IF(LEN($A155)&gt;0,SUMPRODUCT(($A155=merged_names)*(_xlfn.TEXTAFTER(P$2, "At ")=merged_belt_colours)*merged_months_at_rank),"")</f>
        <v/>
      </c>
      <c r="Q155" s="18" t="str" cm="1">
        <f t="array" ref="Q155">IF(LEN($A155)&gt;0,SUMPRODUCT(($A155=merged_names)*(_xlfn.TEXTAFTER(Q$2, "At ")=merged_belt_colours)*merged_months_at_rank),"")</f>
        <v/>
      </c>
      <c r="R155" s="18" t="str" cm="1">
        <f t="array" ref="R155">IF(LEN($A155)&gt;0,SUMPRODUCT(($A155=merged_names)*(_xlfn.TEXTAFTER(R$2, "At ")=merged_belt_colours)*merged_months_at_rank),"")</f>
        <v/>
      </c>
    </row>
    <row r="156" spans="1:18" x14ac:dyDescent="0.25">
      <c r="A156"/>
      <c r="B156" s="15" t="str" cm="1">
        <f t="array" ref="B156">IFERROR(IF(LEN(A156)&gt;0, IF(SUMPRODUCT((Inactives[Key]=J156)*(Inactives[Currently Inactive]))=1,"Inactive","Active"),""),"Active")</f>
        <v/>
      </c>
      <c r="C156" s="16" t="str" cm="1">
        <f t="array" aca="1" ref="C156" ca="1">IFERROR(_xlfn._xlws.FILTER(Inactives[Inactive On],(Inactives[Key]=J156)*(Inactives[Currently Inactive]),""),"")</f>
        <v/>
      </c>
      <c r="D156" s="16" t="str" cm="1">
        <f t="array" aca="1" ref="D156" ca="1">IFERROR(INDEX(_xlfn.TEXTSPLIT(E156," "),1),"")</f>
        <v/>
      </c>
      <c r="E156" s="15" t="str" cm="1">
        <f t="array" aca="1" ref="E156" ca="1">IFERROR(_xlfn._xlws.FILTER(merged_ranks,(merged_end_dates=DATE(9999,12,31))*(merged_names=A156)),"")</f>
        <v/>
      </c>
      <c r="F156" s="17" t="str">
        <f ca="1">_xlfn.XLOOKUP(J156,Promotions[Promo Key],Promotions[Promo Date],"")</f>
        <v/>
      </c>
      <c r="G156" s="18" t="str">
        <f t="shared" ref="G156:G219" ca="1" si="23">IFERROR((TODAY()-F156)/30.5, "")</f>
        <v/>
      </c>
      <c r="H156" s="18" t="str">
        <f t="shared" ca="1" si="22"/>
        <v/>
      </c>
      <c r="I156" s="17" t="str">
        <f>_xlfn.XLOOKUP(A156,Students[Full Name],Students[Starting Rank],"")</f>
        <v/>
      </c>
      <c r="J156" s="15" t="str">
        <f t="shared" ref="J156:J219" ca="1" si="24">A156&amp;": "&amp;E156</f>
        <v xml:space="preserve">: </v>
      </c>
      <c r="K156" s="16" t="str">
        <f>_xlfn.XLOOKUP(A156,Students[Full Name],Students[Start Date],"")</f>
        <v/>
      </c>
      <c r="L156" s="18">
        <f t="shared" ref="L156:L219" ca="1" si="25">IF(LEN(C156)&gt;0,(TODAY()-C156)/30.5,-1)</f>
        <v>-1</v>
      </c>
      <c r="M156" s="18" cm="1">
        <f t="array" aca="1" ref="M156" ca="1">SUMPRODUCT(Inactives[Days Inactive]*(Inactives[Student]=A156))/365</f>
        <v>0</v>
      </c>
      <c r="N156" s="18" t="str" cm="1">
        <f t="array" ref="N156">IF(LEN($A156)&gt;0,SUMPRODUCT(($A156=merged_names)*(_xlfn.TEXTAFTER(N$2, "At ")=merged_belt_colours)*merged_months_at_rank),"")</f>
        <v/>
      </c>
      <c r="O156" s="18" t="str" cm="1">
        <f t="array" ref="O156">IF(LEN($A156)&gt;0,SUMPRODUCT(($A156=merged_names)*(_xlfn.TEXTAFTER(O$2, "At ")=merged_belt_colours)*merged_months_at_rank),"")</f>
        <v/>
      </c>
      <c r="P156" s="18" t="str" cm="1">
        <f t="array" ref="P156">IF(LEN($A156)&gt;0,SUMPRODUCT(($A156=merged_names)*(_xlfn.TEXTAFTER(P$2, "At ")=merged_belt_colours)*merged_months_at_rank),"")</f>
        <v/>
      </c>
      <c r="Q156" s="18" t="str" cm="1">
        <f t="array" ref="Q156">IF(LEN($A156)&gt;0,SUMPRODUCT(($A156=merged_names)*(_xlfn.TEXTAFTER(Q$2, "At ")=merged_belt_colours)*merged_months_at_rank),"")</f>
        <v/>
      </c>
      <c r="R156" s="18" t="str" cm="1">
        <f t="array" ref="R156">IF(LEN($A156)&gt;0,SUMPRODUCT(($A156=merged_names)*(_xlfn.TEXTAFTER(R$2, "At ")=merged_belt_colours)*merged_months_at_rank),"")</f>
        <v/>
      </c>
    </row>
    <row r="157" spans="1:18" x14ac:dyDescent="0.25">
      <c r="A157"/>
      <c r="B157" s="15" t="str" cm="1">
        <f t="array" ref="B157">IFERROR(IF(LEN(A157)&gt;0, IF(SUMPRODUCT((Inactives[Key]=J157)*(Inactives[Currently Inactive]))=1,"Inactive","Active"),""),"Active")</f>
        <v/>
      </c>
      <c r="C157" s="16" t="str" cm="1">
        <f t="array" aca="1" ref="C157" ca="1">IFERROR(_xlfn._xlws.FILTER(Inactives[Inactive On],(Inactives[Key]=J157)*(Inactives[Currently Inactive]),""),"")</f>
        <v/>
      </c>
      <c r="D157" s="16" t="str" cm="1">
        <f t="array" aca="1" ref="D157" ca="1">IFERROR(INDEX(_xlfn.TEXTSPLIT(E157," "),1),"")</f>
        <v/>
      </c>
      <c r="E157" s="15" t="str" cm="1">
        <f t="array" aca="1" ref="E157" ca="1">IFERROR(_xlfn._xlws.FILTER(merged_ranks,(merged_end_dates=DATE(9999,12,31))*(merged_names=A157)),"")</f>
        <v/>
      </c>
      <c r="F157" s="17" t="str">
        <f ca="1">_xlfn.XLOOKUP(J157,Promotions[Promo Key],Promotions[Promo Date],"")</f>
        <v/>
      </c>
      <c r="G157" s="18" t="str">
        <f t="shared" ca="1" si="23"/>
        <v/>
      </c>
      <c r="H157" s="18" t="str">
        <f t="shared" ca="1" si="22"/>
        <v/>
      </c>
      <c r="I157" s="17" t="str">
        <f>_xlfn.XLOOKUP(A157,Students[Full Name],Students[Starting Rank],"")</f>
        <v/>
      </c>
      <c r="J157" s="15" t="str">
        <f t="shared" ca="1" si="24"/>
        <v xml:space="preserve">: </v>
      </c>
      <c r="K157" s="16" t="str">
        <f>_xlfn.XLOOKUP(A157,Students[Full Name],Students[Start Date],"")</f>
        <v/>
      </c>
      <c r="L157" s="18">
        <f t="shared" ca="1" si="25"/>
        <v>-1</v>
      </c>
      <c r="M157" s="18" cm="1">
        <f t="array" aca="1" ref="M157" ca="1">SUMPRODUCT(Inactives[Days Inactive]*(Inactives[Student]=A157))/365</f>
        <v>0</v>
      </c>
      <c r="N157" s="18" t="str" cm="1">
        <f t="array" ref="N157">IF(LEN($A157)&gt;0,SUMPRODUCT(($A157=merged_names)*(_xlfn.TEXTAFTER(N$2, "At ")=merged_belt_colours)*merged_months_at_rank),"")</f>
        <v/>
      </c>
      <c r="O157" s="18" t="str" cm="1">
        <f t="array" ref="O157">IF(LEN($A157)&gt;0,SUMPRODUCT(($A157=merged_names)*(_xlfn.TEXTAFTER(O$2, "At ")=merged_belt_colours)*merged_months_at_rank),"")</f>
        <v/>
      </c>
      <c r="P157" s="18" t="str" cm="1">
        <f t="array" ref="P157">IF(LEN($A157)&gt;0,SUMPRODUCT(($A157=merged_names)*(_xlfn.TEXTAFTER(P$2, "At ")=merged_belt_colours)*merged_months_at_rank),"")</f>
        <v/>
      </c>
      <c r="Q157" s="18" t="str" cm="1">
        <f t="array" ref="Q157">IF(LEN($A157)&gt;0,SUMPRODUCT(($A157=merged_names)*(_xlfn.TEXTAFTER(Q$2, "At ")=merged_belt_colours)*merged_months_at_rank),"")</f>
        <v/>
      </c>
      <c r="R157" s="18" t="str" cm="1">
        <f t="array" ref="R157">IF(LEN($A157)&gt;0,SUMPRODUCT(($A157=merged_names)*(_xlfn.TEXTAFTER(R$2, "At ")=merged_belt_colours)*merged_months_at_rank),"")</f>
        <v/>
      </c>
    </row>
    <row r="158" spans="1:18" x14ac:dyDescent="0.25">
      <c r="A158"/>
      <c r="B158" s="15" t="str" cm="1">
        <f t="array" ref="B158">IFERROR(IF(LEN(A158)&gt;0, IF(SUMPRODUCT((Inactives[Key]=J158)*(Inactives[Currently Inactive]))=1,"Inactive","Active"),""),"Active")</f>
        <v/>
      </c>
      <c r="C158" s="16" t="str" cm="1">
        <f t="array" aca="1" ref="C158" ca="1">IFERROR(_xlfn._xlws.FILTER(Inactives[Inactive On],(Inactives[Key]=J158)*(Inactives[Currently Inactive]),""),"")</f>
        <v/>
      </c>
      <c r="D158" s="16" t="str" cm="1">
        <f t="array" aca="1" ref="D158" ca="1">IFERROR(INDEX(_xlfn.TEXTSPLIT(E158," "),1),"")</f>
        <v/>
      </c>
      <c r="E158" s="15" t="str" cm="1">
        <f t="array" aca="1" ref="E158" ca="1">IFERROR(_xlfn._xlws.FILTER(merged_ranks,(merged_end_dates=DATE(9999,12,31))*(merged_names=A158)),"")</f>
        <v/>
      </c>
      <c r="F158" s="17" t="str">
        <f ca="1">_xlfn.XLOOKUP(J158,Promotions[Promo Key],Promotions[Promo Date],"")</f>
        <v/>
      </c>
      <c r="G158" s="18" t="str">
        <f t="shared" ca="1" si="23"/>
        <v/>
      </c>
      <c r="H158" s="18" t="str">
        <f t="shared" ca="1" si="22"/>
        <v/>
      </c>
      <c r="I158" s="17" t="str">
        <f>_xlfn.XLOOKUP(A158,Students[Full Name],Students[Starting Rank],"")</f>
        <v/>
      </c>
      <c r="J158" s="15" t="str">
        <f t="shared" ca="1" si="24"/>
        <v xml:space="preserve">: </v>
      </c>
      <c r="K158" s="16" t="str">
        <f>_xlfn.XLOOKUP(A158,Students[Full Name],Students[Start Date],"")</f>
        <v/>
      </c>
      <c r="L158" s="18">
        <f t="shared" ca="1" si="25"/>
        <v>-1</v>
      </c>
      <c r="M158" s="18" cm="1">
        <f t="array" aca="1" ref="M158" ca="1">SUMPRODUCT(Inactives[Days Inactive]*(Inactives[Student]=A158))/365</f>
        <v>0</v>
      </c>
      <c r="N158" s="18" t="str" cm="1">
        <f t="array" ref="N158">IF(LEN($A158)&gt;0,SUMPRODUCT(($A158=merged_names)*(_xlfn.TEXTAFTER(N$2, "At ")=merged_belt_colours)*merged_months_at_rank),"")</f>
        <v/>
      </c>
      <c r="O158" s="18" t="str" cm="1">
        <f t="array" ref="O158">IF(LEN($A158)&gt;0,SUMPRODUCT(($A158=merged_names)*(_xlfn.TEXTAFTER(O$2, "At ")=merged_belt_colours)*merged_months_at_rank),"")</f>
        <v/>
      </c>
      <c r="P158" s="18" t="str" cm="1">
        <f t="array" ref="P158">IF(LEN($A158)&gt;0,SUMPRODUCT(($A158=merged_names)*(_xlfn.TEXTAFTER(P$2, "At ")=merged_belt_colours)*merged_months_at_rank),"")</f>
        <v/>
      </c>
      <c r="Q158" s="18" t="str" cm="1">
        <f t="array" ref="Q158">IF(LEN($A158)&gt;0,SUMPRODUCT(($A158=merged_names)*(_xlfn.TEXTAFTER(Q$2, "At ")=merged_belt_colours)*merged_months_at_rank),"")</f>
        <v/>
      </c>
      <c r="R158" s="18" t="str" cm="1">
        <f t="array" ref="R158">IF(LEN($A158)&gt;0,SUMPRODUCT(($A158=merged_names)*(_xlfn.TEXTAFTER(R$2, "At ")=merged_belt_colours)*merged_months_at_rank),"")</f>
        <v/>
      </c>
    </row>
    <row r="159" spans="1:18" x14ac:dyDescent="0.25">
      <c r="A159"/>
      <c r="B159" s="15" t="str" cm="1">
        <f t="array" ref="B159">IFERROR(IF(LEN(A159)&gt;0, IF(SUMPRODUCT((Inactives[Key]=J159)*(Inactives[Currently Inactive]))=1,"Inactive","Active"),""),"Active")</f>
        <v/>
      </c>
      <c r="C159" s="16" t="str" cm="1">
        <f t="array" aca="1" ref="C159" ca="1">IFERROR(_xlfn._xlws.FILTER(Inactives[Inactive On],(Inactives[Key]=J159)*(Inactives[Currently Inactive]),""),"")</f>
        <v/>
      </c>
      <c r="D159" s="16" t="str" cm="1">
        <f t="array" aca="1" ref="D159" ca="1">IFERROR(INDEX(_xlfn.TEXTSPLIT(E159," "),1),"")</f>
        <v/>
      </c>
      <c r="E159" s="15" t="str" cm="1">
        <f t="array" aca="1" ref="E159" ca="1">IFERROR(_xlfn._xlws.FILTER(merged_ranks,(merged_end_dates=DATE(9999,12,31))*(merged_names=A159)),"")</f>
        <v/>
      </c>
      <c r="F159" s="17" t="str">
        <f ca="1">_xlfn.XLOOKUP(J159,Promotions[Promo Key],Promotions[Promo Date],"")</f>
        <v/>
      </c>
      <c r="G159" s="18" t="str">
        <f t="shared" ca="1" si="23"/>
        <v/>
      </c>
      <c r="H159" s="18" t="str">
        <f t="shared" ca="1" si="22"/>
        <v/>
      </c>
      <c r="I159" s="17" t="str">
        <f>_xlfn.XLOOKUP(A159,Students[Full Name],Students[Starting Rank],"")</f>
        <v/>
      </c>
      <c r="J159" s="15" t="str">
        <f t="shared" ca="1" si="24"/>
        <v xml:space="preserve">: </v>
      </c>
      <c r="K159" s="16" t="str">
        <f>_xlfn.XLOOKUP(A159,Students[Full Name],Students[Start Date],"")</f>
        <v/>
      </c>
      <c r="L159" s="18">
        <f t="shared" ca="1" si="25"/>
        <v>-1</v>
      </c>
      <c r="M159" s="18" cm="1">
        <f t="array" aca="1" ref="M159" ca="1">SUMPRODUCT(Inactives[Days Inactive]*(Inactives[Student]=A159))/365</f>
        <v>0</v>
      </c>
      <c r="N159" s="18" t="str" cm="1">
        <f t="array" ref="N159">IF(LEN($A159)&gt;0,SUMPRODUCT(($A159=merged_names)*(_xlfn.TEXTAFTER(N$2, "At ")=merged_belt_colours)*merged_months_at_rank),"")</f>
        <v/>
      </c>
      <c r="O159" s="18" t="str" cm="1">
        <f t="array" ref="O159">IF(LEN($A159)&gt;0,SUMPRODUCT(($A159=merged_names)*(_xlfn.TEXTAFTER(O$2, "At ")=merged_belt_colours)*merged_months_at_rank),"")</f>
        <v/>
      </c>
      <c r="P159" s="18" t="str" cm="1">
        <f t="array" ref="P159">IF(LEN($A159)&gt;0,SUMPRODUCT(($A159=merged_names)*(_xlfn.TEXTAFTER(P$2, "At ")=merged_belt_colours)*merged_months_at_rank),"")</f>
        <v/>
      </c>
      <c r="Q159" s="18" t="str" cm="1">
        <f t="array" ref="Q159">IF(LEN($A159)&gt;0,SUMPRODUCT(($A159=merged_names)*(_xlfn.TEXTAFTER(Q$2, "At ")=merged_belt_colours)*merged_months_at_rank),"")</f>
        <v/>
      </c>
      <c r="R159" s="18" t="str" cm="1">
        <f t="array" ref="R159">IF(LEN($A159)&gt;0,SUMPRODUCT(($A159=merged_names)*(_xlfn.TEXTAFTER(R$2, "At ")=merged_belt_colours)*merged_months_at_rank),"")</f>
        <v/>
      </c>
    </row>
    <row r="160" spans="1:18" x14ac:dyDescent="0.25">
      <c r="A160"/>
      <c r="B160" s="15" t="str" cm="1">
        <f t="array" ref="B160">IFERROR(IF(LEN(A160)&gt;0, IF(SUMPRODUCT((Inactives[Key]=J160)*(Inactives[Currently Inactive]))=1,"Inactive","Active"),""),"Active")</f>
        <v/>
      </c>
      <c r="C160" s="16" t="str" cm="1">
        <f t="array" aca="1" ref="C160" ca="1">IFERROR(_xlfn._xlws.FILTER(Inactives[Inactive On],(Inactives[Key]=J160)*(Inactives[Currently Inactive]),""),"")</f>
        <v/>
      </c>
      <c r="D160" s="16" t="str" cm="1">
        <f t="array" aca="1" ref="D160" ca="1">IFERROR(INDEX(_xlfn.TEXTSPLIT(E160," "),1),"")</f>
        <v/>
      </c>
      <c r="E160" s="15" t="str" cm="1">
        <f t="array" aca="1" ref="E160" ca="1">IFERROR(_xlfn._xlws.FILTER(merged_ranks,(merged_end_dates=DATE(9999,12,31))*(merged_names=A160)),"")</f>
        <v/>
      </c>
      <c r="F160" s="17" t="str">
        <f ca="1">_xlfn.XLOOKUP(J160,Promotions[Promo Key],Promotions[Promo Date],"")</f>
        <v/>
      </c>
      <c r="G160" s="18" t="str">
        <f t="shared" ca="1" si="23"/>
        <v/>
      </c>
      <c r="H160" s="18" t="str">
        <f t="shared" ca="1" si="22"/>
        <v/>
      </c>
      <c r="I160" s="17" t="str">
        <f>_xlfn.XLOOKUP(A160,Students[Full Name],Students[Starting Rank],"")</f>
        <v/>
      </c>
      <c r="J160" s="15" t="str">
        <f t="shared" ca="1" si="24"/>
        <v xml:space="preserve">: </v>
      </c>
      <c r="K160" s="16" t="str">
        <f>_xlfn.XLOOKUP(A160,Students[Full Name],Students[Start Date],"")</f>
        <v/>
      </c>
      <c r="L160" s="18">
        <f t="shared" ca="1" si="25"/>
        <v>-1</v>
      </c>
      <c r="M160" s="18" cm="1">
        <f t="array" aca="1" ref="M160" ca="1">SUMPRODUCT(Inactives[Days Inactive]*(Inactives[Student]=A160))/365</f>
        <v>0</v>
      </c>
      <c r="N160" s="18" t="str" cm="1">
        <f t="array" ref="N160">IF(LEN($A160)&gt;0,SUMPRODUCT(($A160=merged_names)*(_xlfn.TEXTAFTER(N$2, "At ")=merged_belt_colours)*merged_months_at_rank),"")</f>
        <v/>
      </c>
      <c r="O160" s="18" t="str" cm="1">
        <f t="array" ref="O160">IF(LEN($A160)&gt;0,SUMPRODUCT(($A160=merged_names)*(_xlfn.TEXTAFTER(O$2, "At ")=merged_belt_colours)*merged_months_at_rank),"")</f>
        <v/>
      </c>
      <c r="P160" s="18" t="str" cm="1">
        <f t="array" ref="P160">IF(LEN($A160)&gt;0,SUMPRODUCT(($A160=merged_names)*(_xlfn.TEXTAFTER(P$2, "At ")=merged_belt_colours)*merged_months_at_rank),"")</f>
        <v/>
      </c>
      <c r="Q160" s="18" t="str" cm="1">
        <f t="array" ref="Q160">IF(LEN($A160)&gt;0,SUMPRODUCT(($A160=merged_names)*(_xlfn.TEXTAFTER(Q$2, "At ")=merged_belt_colours)*merged_months_at_rank),"")</f>
        <v/>
      </c>
      <c r="R160" s="18" t="str" cm="1">
        <f t="array" ref="R160">IF(LEN($A160)&gt;0,SUMPRODUCT(($A160=merged_names)*(_xlfn.TEXTAFTER(R$2, "At ")=merged_belt_colours)*merged_months_at_rank),"")</f>
        <v/>
      </c>
    </row>
    <row r="161" spans="1:18" x14ac:dyDescent="0.25">
      <c r="A161"/>
      <c r="B161" s="15" t="str" cm="1">
        <f t="array" ref="B161">IFERROR(IF(LEN(A161)&gt;0, IF(SUMPRODUCT((Inactives[Key]=J161)*(Inactives[Currently Inactive]))=1,"Inactive","Active"),""),"Active")</f>
        <v/>
      </c>
      <c r="C161" s="16" t="str" cm="1">
        <f t="array" aca="1" ref="C161" ca="1">IFERROR(_xlfn._xlws.FILTER(Inactives[Inactive On],(Inactives[Key]=J161)*(Inactives[Currently Inactive]),""),"")</f>
        <v/>
      </c>
      <c r="D161" s="16" t="str" cm="1">
        <f t="array" aca="1" ref="D161" ca="1">IFERROR(INDEX(_xlfn.TEXTSPLIT(E161," "),1),"")</f>
        <v/>
      </c>
      <c r="E161" s="15" t="str" cm="1">
        <f t="array" aca="1" ref="E161" ca="1">IFERROR(_xlfn._xlws.FILTER(merged_ranks,(merged_end_dates=DATE(9999,12,31))*(merged_names=A161)),"")</f>
        <v/>
      </c>
      <c r="F161" s="17" t="str">
        <f ca="1">_xlfn.XLOOKUP(J161,Promotions[Promo Key],Promotions[Promo Date],"")</f>
        <v/>
      </c>
      <c r="G161" s="18" t="str">
        <f t="shared" ca="1" si="23"/>
        <v/>
      </c>
      <c r="H161" s="18" t="str">
        <f t="shared" ca="1" si="22"/>
        <v/>
      </c>
      <c r="I161" s="17" t="str">
        <f>_xlfn.XLOOKUP(A161,Students[Full Name],Students[Starting Rank],"")</f>
        <v/>
      </c>
      <c r="J161" s="15" t="str">
        <f t="shared" ca="1" si="24"/>
        <v xml:space="preserve">: </v>
      </c>
      <c r="K161" s="16" t="str">
        <f>_xlfn.XLOOKUP(A161,Students[Full Name],Students[Start Date],"")</f>
        <v/>
      </c>
      <c r="L161" s="18">
        <f t="shared" ca="1" si="25"/>
        <v>-1</v>
      </c>
      <c r="M161" s="18" cm="1">
        <f t="array" aca="1" ref="M161" ca="1">SUMPRODUCT(Inactives[Days Inactive]*(Inactives[Student]=A161))/365</f>
        <v>0</v>
      </c>
      <c r="N161" s="18" t="str" cm="1">
        <f t="array" ref="N161">IF(LEN($A161)&gt;0,SUMPRODUCT(($A161=merged_names)*(_xlfn.TEXTAFTER(N$2, "At ")=merged_belt_colours)*merged_months_at_rank),"")</f>
        <v/>
      </c>
      <c r="O161" s="18" t="str" cm="1">
        <f t="array" ref="O161">IF(LEN($A161)&gt;0,SUMPRODUCT(($A161=merged_names)*(_xlfn.TEXTAFTER(O$2, "At ")=merged_belt_colours)*merged_months_at_rank),"")</f>
        <v/>
      </c>
      <c r="P161" s="18" t="str" cm="1">
        <f t="array" ref="P161">IF(LEN($A161)&gt;0,SUMPRODUCT(($A161=merged_names)*(_xlfn.TEXTAFTER(P$2, "At ")=merged_belt_colours)*merged_months_at_rank),"")</f>
        <v/>
      </c>
      <c r="Q161" s="18" t="str" cm="1">
        <f t="array" ref="Q161">IF(LEN($A161)&gt;0,SUMPRODUCT(($A161=merged_names)*(_xlfn.TEXTAFTER(Q$2, "At ")=merged_belt_colours)*merged_months_at_rank),"")</f>
        <v/>
      </c>
      <c r="R161" s="18" t="str" cm="1">
        <f t="array" ref="R161">IF(LEN($A161)&gt;0,SUMPRODUCT(($A161=merged_names)*(_xlfn.TEXTAFTER(R$2, "At ")=merged_belt_colours)*merged_months_at_rank),"")</f>
        <v/>
      </c>
    </row>
    <row r="162" spans="1:18" x14ac:dyDescent="0.25">
      <c r="A162"/>
      <c r="B162" s="15" t="str" cm="1">
        <f t="array" ref="B162">IFERROR(IF(LEN(A162)&gt;0, IF(SUMPRODUCT((Inactives[Key]=J162)*(Inactives[Currently Inactive]))=1,"Inactive","Active"),""),"Active")</f>
        <v/>
      </c>
      <c r="C162" s="16" t="str" cm="1">
        <f t="array" aca="1" ref="C162" ca="1">IFERROR(_xlfn._xlws.FILTER(Inactives[Inactive On],(Inactives[Key]=J162)*(Inactives[Currently Inactive]),""),"")</f>
        <v/>
      </c>
      <c r="D162" s="16" t="str" cm="1">
        <f t="array" aca="1" ref="D162" ca="1">IFERROR(INDEX(_xlfn.TEXTSPLIT(E162," "),1),"")</f>
        <v/>
      </c>
      <c r="E162" s="15" t="str" cm="1">
        <f t="array" aca="1" ref="E162" ca="1">IFERROR(_xlfn._xlws.FILTER(merged_ranks,(merged_end_dates=DATE(9999,12,31))*(merged_names=A162)),"")</f>
        <v/>
      </c>
      <c r="F162" s="17" t="str">
        <f ca="1">_xlfn.XLOOKUP(J162,Promotions[Promo Key],Promotions[Promo Date],"")</f>
        <v/>
      </c>
      <c r="G162" s="18" t="str">
        <f t="shared" ca="1" si="23"/>
        <v/>
      </c>
      <c r="H162" s="18" t="str">
        <f t="shared" ca="1" si="22"/>
        <v/>
      </c>
      <c r="I162" s="17" t="str">
        <f>_xlfn.XLOOKUP(A162,Students[Full Name],Students[Starting Rank],"")</f>
        <v/>
      </c>
      <c r="J162" s="15" t="str">
        <f t="shared" ca="1" si="24"/>
        <v xml:space="preserve">: </v>
      </c>
      <c r="K162" s="16" t="str">
        <f>_xlfn.XLOOKUP(A162,Students[Full Name],Students[Start Date],"")</f>
        <v/>
      </c>
      <c r="L162" s="18">
        <f t="shared" ca="1" si="25"/>
        <v>-1</v>
      </c>
      <c r="M162" s="18" cm="1">
        <f t="array" aca="1" ref="M162" ca="1">SUMPRODUCT(Inactives[Days Inactive]*(Inactives[Student]=A162))/365</f>
        <v>0</v>
      </c>
      <c r="N162" s="18" t="str" cm="1">
        <f t="array" ref="N162">IF(LEN($A162)&gt;0,SUMPRODUCT(($A162=merged_names)*(_xlfn.TEXTAFTER(N$2, "At ")=merged_belt_colours)*merged_months_at_rank),"")</f>
        <v/>
      </c>
      <c r="O162" s="18" t="str" cm="1">
        <f t="array" ref="O162">IF(LEN($A162)&gt;0,SUMPRODUCT(($A162=merged_names)*(_xlfn.TEXTAFTER(O$2, "At ")=merged_belt_colours)*merged_months_at_rank),"")</f>
        <v/>
      </c>
      <c r="P162" s="18" t="str" cm="1">
        <f t="array" ref="P162">IF(LEN($A162)&gt;0,SUMPRODUCT(($A162=merged_names)*(_xlfn.TEXTAFTER(P$2, "At ")=merged_belt_colours)*merged_months_at_rank),"")</f>
        <v/>
      </c>
      <c r="Q162" s="18" t="str" cm="1">
        <f t="array" ref="Q162">IF(LEN($A162)&gt;0,SUMPRODUCT(($A162=merged_names)*(_xlfn.TEXTAFTER(Q$2, "At ")=merged_belt_colours)*merged_months_at_rank),"")</f>
        <v/>
      </c>
      <c r="R162" s="18" t="str" cm="1">
        <f t="array" ref="R162">IF(LEN($A162)&gt;0,SUMPRODUCT(($A162=merged_names)*(_xlfn.TEXTAFTER(R$2, "At ")=merged_belt_colours)*merged_months_at_rank),"")</f>
        <v/>
      </c>
    </row>
    <row r="163" spans="1:18" x14ac:dyDescent="0.25">
      <c r="A163"/>
      <c r="B163" s="15" t="str" cm="1">
        <f t="array" ref="B163">IFERROR(IF(LEN(A163)&gt;0, IF(SUMPRODUCT((Inactives[Key]=J163)*(Inactives[Currently Inactive]))=1,"Inactive","Active"),""),"Active")</f>
        <v/>
      </c>
      <c r="C163" s="16" t="str" cm="1">
        <f t="array" aca="1" ref="C163" ca="1">IFERROR(_xlfn._xlws.FILTER(Inactives[Inactive On],(Inactives[Key]=J163)*(Inactives[Currently Inactive]),""),"")</f>
        <v/>
      </c>
      <c r="D163" s="16" t="str" cm="1">
        <f t="array" aca="1" ref="D163" ca="1">IFERROR(INDEX(_xlfn.TEXTSPLIT(E163," "),1),"")</f>
        <v/>
      </c>
      <c r="E163" s="15" t="str" cm="1">
        <f t="array" aca="1" ref="E163" ca="1">IFERROR(_xlfn._xlws.FILTER(merged_ranks,(merged_end_dates=DATE(9999,12,31))*(merged_names=A163)),"")</f>
        <v/>
      </c>
      <c r="F163" s="17" t="str">
        <f ca="1">_xlfn.XLOOKUP(J163,Promotions[Promo Key],Promotions[Promo Date],"")</f>
        <v/>
      </c>
      <c r="G163" s="18" t="str">
        <f t="shared" ca="1" si="23"/>
        <v/>
      </c>
      <c r="H163" s="18" t="str">
        <f t="shared" ca="1" si="22"/>
        <v/>
      </c>
      <c r="I163" s="17" t="str">
        <f>_xlfn.XLOOKUP(A163,Students[Full Name],Students[Starting Rank],"")</f>
        <v/>
      </c>
      <c r="J163" s="15" t="str">
        <f t="shared" ca="1" si="24"/>
        <v xml:space="preserve">: </v>
      </c>
      <c r="K163" s="16" t="str">
        <f>_xlfn.XLOOKUP(A163,Students[Full Name],Students[Start Date],"")</f>
        <v/>
      </c>
      <c r="L163" s="18">
        <f t="shared" ca="1" si="25"/>
        <v>-1</v>
      </c>
      <c r="M163" s="18" cm="1">
        <f t="array" aca="1" ref="M163" ca="1">SUMPRODUCT(Inactives[Days Inactive]*(Inactives[Student]=A163))/365</f>
        <v>0</v>
      </c>
      <c r="N163" s="18" t="str" cm="1">
        <f t="array" ref="N163">IF(LEN($A163)&gt;0,SUMPRODUCT(($A163=merged_names)*(_xlfn.TEXTAFTER(N$2, "At ")=merged_belt_colours)*merged_months_at_rank),"")</f>
        <v/>
      </c>
      <c r="O163" s="18" t="str" cm="1">
        <f t="array" ref="O163">IF(LEN($A163)&gt;0,SUMPRODUCT(($A163=merged_names)*(_xlfn.TEXTAFTER(O$2, "At ")=merged_belt_colours)*merged_months_at_rank),"")</f>
        <v/>
      </c>
      <c r="P163" s="18" t="str" cm="1">
        <f t="array" ref="P163">IF(LEN($A163)&gt;0,SUMPRODUCT(($A163=merged_names)*(_xlfn.TEXTAFTER(P$2, "At ")=merged_belt_colours)*merged_months_at_rank),"")</f>
        <v/>
      </c>
      <c r="Q163" s="18" t="str" cm="1">
        <f t="array" ref="Q163">IF(LEN($A163)&gt;0,SUMPRODUCT(($A163=merged_names)*(_xlfn.TEXTAFTER(Q$2, "At ")=merged_belt_colours)*merged_months_at_rank),"")</f>
        <v/>
      </c>
      <c r="R163" s="18" t="str" cm="1">
        <f t="array" ref="R163">IF(LEN($A163)&gt;0,SUMPRODUCT(($A163=merged_names)*(_xlfn.TEXTAFTER(R$2, "At ")=merged_belt_colours)*merged_months_at_rank),"")</f>
        <v/>
      </c>
    </row>
    <row r="164" spans="1:18" x14ac:dyDescent="0.25">
      <c r="A164"/>
      <c r="B164" s="15" t="str" cm="1">
        <f t="array" ref="B164">IFERROR(IF(LEN(A164)&gt;0, IF(SUMPRODUCT((Inactives[Key]=J164)*(Inactives[Currently Inactive]))=1,"Inactive","Active"),""),"Active")</f>
        <v/>
      </c>
      <c r="C164" s="16" t="str" cm="1">
        <f t="array" aca="1" ref="C164" ca="1">IFERROR(_xlfn._xlws.FILTER(Inactives[Inactive On],(Inactives[Key]=J164)*(Inactives[Currently Inactive]),""),"")</f>
        <v/>
      </c>
      <c r="D164" s="16" t="str" cm="1">
        <f t="array" aca="1" ref="D164" ca="1">IFERROR(INDEX(_xlfn.TEXTSPLIT(E164," "),1),"")</f>
        <v/>
      </c>
      <c r="E164" s="15" t="str" cm="1">
        <f t="array" aca="1" ref="E164" ca="1">IFERROR(_xlfn._xlws.FILTER(merged_ranks,(merged_end_dates=DATE(9999,12,31))*(merged_names=A164)),"")</f>
        <v/>
      </c>
      <c r="F164" s="17" t="str">
        <f ca="1">_xlfn.XLOOKUP(J164,Promotions[Promo Key],Promotions[Promo Date],"")</f>
        <v/>
      </c>
      <c r="G164" s="18" t="str">
        <f t="shared" ca="1" si="23"/>
        <v/>
      </c>
      <c r="H164" s="18" t="str">
        <f t="shared" ca="1" si="22"/>
        <v/>
      </c>
      <c r="I164" s="17" t="str">
        <f>_xlfn.XLOOKUP(A164,Students[Full Name],Students[Starting Rank],"")</f>
        <v/>
      </c>
      <c r="J164" s="15" t="str">
        <f t="shared" ca="1" si="24"/>
        <v xml:space="preserve">: </v>
      </c>
      <c r="K164" s="16" t="str">
        <f>_xlfn.XLOOKUP(A164,Students[Full Name],Students[Start Date],"")</f>
        <v/>
      </c>
      <c r="L164" s="18">
        <f t="shared" ca="1" si="25"/>
        <v>-1</v>
      </c>
      <c r="M164" s="18" cm="1">
        <f t="array" aca="1" ref="M164" ca="1">SUMPRODUCT(Inactives[Days Inactive]*(Inactives[Student]=A164))/365</f>
        <v>0</v>
      </c>
      <c r="N164" s="18" t="str" cm="1">
        <f t="array" ref="N164">IF(LEN($A164)&gt;0,SUMPRODUCT(($A164=merged_names)*(_xlfn.TEXTAFTER(N$2, "At ")=merged_belt_colours)*merged_months_at_rank),"")</f>
        <v/>
      </c>
      <c r="O164" s="18" t="str" cm="1">
        <f t="array" ref="O164">IF(LEN($A164)&gt;0,SUMPRODUCT(($A164=merged_names)*(_xlfn.TEXTAFTER(O$2, "At ")=merged_belt_colours)*merged_months_at_rank),"")</f>
        <v/>
      </c>
      <c r="P164" s="18" t="str" cm="1">
        <f t="array" ref="P164">IF(LEN($A164)&gt;0,SUMPRODUCT(($A164=merged_names)*(_xlfn.TEXTAFTER(P$2, "At ")=merged_belt_colours)*merged_months_at_rank),"")</f>
        <v/>
      </c>
      <c r="Q164" s="18" t="str" cm="1">
        <f t="array" ref="Q164">IF(LEN($A164)&gt;0,SUMPRODUCT(($A164=merged_names)*(_xlfn.TEXTAFTER(Q$2, "At ")=merged_belt_colours)*merged_months_at_rank),"")</f>
        <v/>
      </c>
      <c r="R164" s="18" t="str" cm="1">
        <f t="array" ref="R164">IF(LEN($A164)&gt;0,SUMPRODUCT(($A164=merged_names)*(_xlfn.TEXTAFTER(R$2, "At ")=merged_belt_colours)*merged_months_at_rank),"")</f>
        <v/>
      </c>
    </row>
    <row r="165" spans="1:18" x14ac:dyDescent="0.25">
      <c r="A165"/>
      <c r="B165" s="15" t="str" cm="1">
        <f t="array" ref="B165">IFERROR(IF(LEN(A165)&gt;0, IF(SUMPRODUCT((Inactives[Key]=J165)*(Inactives[Currently Inactive]))=1,"Inactive","Active"),""),"Active")</f>
        <v/>
      </c>
      <c r="C165" s="16" t="str" cm="1">
        <f t="array" aca="1" ref="C165" ca="1">IFERROR(_xlfn._xlws.FILTER(Inactives[Inactive On],(Inactives[Key]=J165)*(Inactives[Currently Inactive]),""),"")</f>
        <v/>
      </c>
      <c r="D165" s="16" t="str" cm="1">
        <f t="array" aca="1" ref="D165" ca="1">IFERROR(INDEX(_xlfn.TEXTSPLIT(E165," "),1),"")</f>
        <v/>
      </c>
      <c r="E165" s="15" t="str" cm="1">
        <f t="array" aca="1" ref="E165" ca="1">IFERROR(_xlfn._xlws.FILTER(merged_ranks,(merged_end_dates=DATE(9999,12,31))*(merged_names=A165)),"")</f>
        <v/>
      </c>
      <c r="F165" s="17" t="str">
        <f ca="1">_xlfn.XLOOKUP(J165,Promotions[Promo Key],Promotions[Promo Date],"")</f>
        <v/>
      </c>
      <c r="G165" s="18" t="str">
        <f t="shared" ca="1" si="23"/>
        <v/>
      </c>
      <c r="H165" s="18" t="str">
        <f t="shared" ca="1" si="22"/>
        <v/>
      </c>
      <c r="I165" s="17" t="str">
        <f>_xlfn.XLOOKUP(A165,Students[Full Name],Students[Starting Rank],"")</f>
        <v/>
      </c>
      <c r="J165" s="15" t="str">
        <f t="shared" ca="1" si="24"/>
        <v xml:space="preserve">: </v>
      </c>
      <c r="K165" s="16" t="str">
        <f>_xlfn.XLOOKUP(A165,Students[Full Name],Students[Start Date],"")</f>
        <v/>
      </c>
      <c r="L165" s="18">
        <f t="shared" ca="1" si="25"/>
        <v>-1</v>
      </c>
      <c r="M165" s="18" cm="1">
        <f t="array" aca="1" ref="M165" ca="1">SUMPRODUCT(Inactives[Days Inactive]*(Inactives[Student]=A165))/365</f>
        <v>0</v>
      </c>
      <c r="N165" s="18" t="str" cm="1">
        <f t="array" ref="N165">IF(LEN($A165)&gt;0,SUMPRODUCT(($A165=merged_names)*(_xlfn.TEXTAFTER(N$2, "At ")=merged_belt_colours)*merged_months_at_rank),"")</f>
        <v/>
      </c>
      <c r="O165" s="18" t="str" cm="1">
        <f t="array" ref="O165">IF(LEN($A165)&gt;0,SUMPRODUCT(($A165=merged_names)*(_xlfn.TEXTAFTER(O$2, "At ")=merged_belt_colours)*merged_months_at_rank),"")</f>
        <v/>
      </c>
      <c r="P165" s="18" t="str" cm="1">
        <f t="array" ref="P165">IF(LEN($A165)&gt;0,SUMPRODUCT(($A165=merged_names)*(_xlfn.TEXTAFTER(P$2, "At ")=merged_belt_colours)*merged_months_at_rank),"")</f>
        <v/>
      </c>
      <c r="Q165" s="18" t="str" cm="1">
        <f t="array" ref="Q165">IF(LEN($A165)&gt;0,SUMPRODUCT(($A165=merged_names)*(_xlfn.TEXTAFTER(Q$2, "At ")=merged_belt_colours)*merged_months_at_rank),"")</f>
        <v/>
      </c>
      <c r="R165" s="18" t="str" cm="1">
        <f t="array" ref="R165">IF(LEN($A165)&gt;0,SUMPRODUCT(($A165=merged_names)*(_xlfn.TEXTAFTER(R$2, "At ")=merged_belt_colours)*merged_months_at_rank),"")</f>
        <v/>
      </c>
    </row>
    <row r="166" spans="1:18" x14ac:dyDescent="0.25">
      <c r="A166"/>
      <c r="B166" s="15" t="str" cm="1">
        <f t="array" ref="B166">IFERROR(IF(LEN(A166)&gt;0, IF(SUMPRODUCT((Inactives[Key]=J166)*(Inactives[Currently Inactive]))=1,"Inactive","Active"),""),"Active")</f>
        <v/>
      </c>
      <c r="C166" s="16" t="str" cm="1">
        <f t="array" aca="1" ref="C166" ca="1">IFERROR(_xlfn._xlws.FILTER(Inactives[Inactive On],(Inactives[Key]=J166)*(Inactives[Currently Inactive]),""),"")</f>
        <v/>
      </c>
      <c r="D166" s="16" t="str" cm="1">
        <f t="array" aca="1" ref="D166" ca="1">IFERROR(INDEX(_xlfn.TEXTSPLIT(E166," "),1),"")</f>
        <v/>
      </c>
      <c r="E166" s="15" t="str" cm="1">
        <f t="array" aca="1" ref="E166" ca="1">IFERROR(_xlfn._xlws.FILTER(merged_ranks,(merged_end_dates=DATE(9999,12,31))*(merged_names=A166)),"")</f>
        <v/>
      </c>
      <c r="F166" s="17" t="str">
        <f ca="1">_xlfn.XLOOKUP(J166,Promotions[Promo Key],Promotions[Promo Date],"")</f>
        <v/>
      </c>
      <c r="G166" s="18" t="str">
        <f t="shared" ca="1" si="23"/>
        <v/>
      </c>
      <c r="H166" s="18" t="str">
        <f t="shared" ca="1" si="22"/>
        <v/>
      </c>
      <c r="I166" s="17" t="str">
        <f>_xlfn.XLOOKUP(A166,Students[Full Name],Students[Starting Rank],"")</f>
        <v/>
      </c>
      <c r="J166" s="15" t="str">
        <f t="shared" ca="1" si="24"/>
        <v xml:space="preserve">: </v>
      </c>
      <c r="K166" s="16" t="str">
        <f>_xlfn.XLOOKUP(A166,Students[Full Name],Students[Start Date],"")</f>
        <v/>
      </c>
      <c r="L166" s="18">
        <f t="shared" ca="1" si="25"/>
        <v>-1</v>
      </c>
      <c r="M166" s="18" cm="1">
        <f t="array" aca="1" ref="M166" ca="1">SUMPRODUCT(Inactives[Days Inactive]*(Inactives[Student]=A166))/365</f>
        <v>0</v>
      </c>
      <c r="N166" s="18" t="str" cm="1">
        <f t="array" ref="N166">IF(LEN($A166)&gt;0,SUMPRODUCT(($A166=merged_names)*(_xlfn.TEXTAFTER(N$2, "At ")=merged_belt_colours)*merged_months_at_rank),"")</f>
        <v/>
      </c>
      <c r="O166" s="18" t="str" cm="1">
        <f t="array" ref="O166">IF(LEN($A166)&gt;0,SUMPRODUCT(($A166=merged_names)*(_xlfn.TEXTAFTER(O$2, "At ")=merged_belt_colours)*merged_months_at_rank),"")</f>
        <v/>
      </c>
      <c r="P166" s="18" t="str" cm="1">
        <f t="array" ref="P166">IF(LEN($A166)&gt;0,SUMPRODUCT(($A166=merged_names)*(_xlfn.TEXTAFTER(P$2, "At ")=merged_belt_colours)*merged_months_at_rank),"")</f>
        <v/>
      </c>
      <c r="Q166" s="18" t="str" cm="1">
        <f t="array" ref="Q166">IF(LEN($A166)&gt;0,SUMPRODUCT(($A166=merged_names)*(_xlfn.TEXTAFTER(Q$2, "At ")=merged_belt_colours)*merged_months_at_rank),"")</f>
        <v/>
      </c>
      <c r="R166" s="18" t="str" cm="1">
        <f t="array" ref="R166">IF(LEN($A166)&gt;0,SUMPRODUCT(($A166=merged_names)*(_xlfn.TEXTAFTER(R$2, "At ")=merged_belt_colours)*merged_months_at_rank),"")</f>
        <v/>
      </c>
    </row>
    <row r="167" spans="1:18" x14ac:dyDescent="0.25">
      <c r="A167"/>
      <c r="B167" s="15" t="str" cm="1">
        <f t="array" ref="B167">IFERROR(IF(LEN(A167)&gt;0, IF(SUMPRODUCT((Inactives[Key]=J167)*(Inactives[Currently Inactive]))=1,"Inactive","Active"),""),"Active")</f>
        <v/>
      </c>
      <c r="C167" s="16" t="str" cm="1">
        <f t="array" aca="1" ref="C167" ca="1">IFERROR(_xlfn._xlws.FILTER(Inactives[Inactive On],(Inactives[Key]=J167)*(Inactives[Currently Inactive]),""),"")</f>
        <v/>
      </c>
      <c r="D167" s="16" t="str" cm="1">
        <f t="array" aca="1" ref="D167" ca="1">IFERROR(INDEX(_xlfn.TEXTSPLIT(E167," "),1),"")</f>
        <v/>
      </c>
      <c r="E167" s="15" t="str" cm="1">
        <f t="array" aca="1" ref="E167" ca="1">IFERROR(_xlfn._xlws.FILTER(merged_ranks,(merged_end_dates=DATE(9999,12,31))*(merged_names=A167)),"")</f>
        <v/>
      </c>
      <c r="F167" s="17" t="str">
        <f ca="1">_xlfn.XLOOKUP(J167,Promotions[Promo Key],Promotions[Promo Date],"")</f>
        <v/>
      </c>
      <c r="G167" s="18" t="str">
        <f t="shared" ca="1" si="23"/>
        <v/>
      </c>
      <c r="H167" s="18" t="str">
        <f t="shared" ca="1" si="22"/>
        <v/>
      </c>
      <c r="I167" s="17" t="str">
        <f>_xlfn.XLOOKUP(A167,Students[Full Name],Students[Starting Rank],"")</f>
        <v/>
      </c>
      <c r="J167" s="15" t="str">
        <f t="shared" ca="1" si="24"/>
        <v xml:space="preserve">: </v>
      </c>
      <c r="K167" s="16" t="str">
        <f>_xlfn.XLOOKUP(A167,Students[Full Name],Students[Start Date],"")</f>
        <v/>
      </c>
      <c r="L167" s="18">
        <f t="shared" ca="1" si="25"/>
        <v>-1</v>
      </c>
      <c r="M167" s="18" cm="1">
        <f t="array" aca="1" ref="M167" ca="1">SUMPRODUCT(Inactives[Days Inactive]*(Inactives[Student]=A167))/365</f>
        <v>0</v>
      </c>
      <c r="N167" s="18" t="str" cm="1">
        <f t="array" ref="N167">IF(LEN($A167)&gt;0,SUMPRODUCT(($A167=merged_names)*(_xlfn.TEXTAFTER(N$2, "At ")=merged_belt_colours)*merged_months_at_rank),"")</f>
        <v/>
      </c>
      <c r="O167" s="18" t="str" cm="1">
        <f t="array" ref="O167">IF(LEN($A167)&gt;0,SUMPRODUCT(($A167=merged_names)*(_xlfn.TEXTAFTER(O$2, "At ")=merged_belt_colours)*merged_months_at_rank),"")</f>
        <v/>
      </c>
      <c r="P167" s="18" t="str" cm="1">
        <f t="array" ref="P167">IF(LEN($A167)&gt;0,SUMPRODUCT(($A167=merged_names)*(_xlfn.TEXTAFTER(P$2, "At ")=merged_belt_colours)*merged_months_at_rank),"")</f>
        <v/>
      </c>
      <c r="Q167" s="18" t="str" cm="1">
        <f t="array" ref="Q167">IF(LEN($A167)&gt;0,SUMPRODUCT(($A167=merged_names)*(_xlfn.TEXTAFTER(Q$2, "At ")=merged_belt_colours)*merged_months_at_rank),"")</f>
        <v/>
      </c>
      <c r="R167" s="18" t="str" cm="1">
        <f t="array" ref="R167">IF(LEN($A167)&gt;0,SUMPRODUCT(($A167=merged_names)*(_xlfn.TEXTAFTER(R$2, "At ")=merged_belt_colours)*merged_months_at_rank),"")</f>
        <v/>
      </c>
    </row>
    <row r="168" spans="1:18" x14ac:dyDescent="0.25">
      <c r="A168"/>
      <c r="B168" s="15" t="str" cm="1">
        <f t="array" ref="B168">IFERROR(IF(LEN(A168)&gt;0, IF(SUMPRODUCT((Inactives[Key]=J168)*(Inactives[Currently Inactive]))=1,"Inactive","Active"),""),"Active")</f>
        <v/>
      </c>
      <c r="C168" s="16" t="str" cm="1">
        <f t="array" aca="1" ref="C168" ca="1">IFERROR(_xlfn._xlws.FILTER(Inactives[Inactive On],(Inactives[Key]=J168)*(Inactives[Currently Inactive]),""),"")</f>
        <v/>
      </c>
      <c r="D168" s="16" t="str" cm="1">
        <f t="array" aca="1" ref="D168" ca="1">IFERROR(INDEX(_xlfn.TEXTSPLIT(E168," "),1),"")</f>
        <v/>
      </c>
      <c r="E168" s="15" t="str" cm="1">
        <f t="array" aca="1" ref="E168" ca="1">IFERROR(_xlfn._xlws.FILTER(merged_ranks,(merged_end_dates=DATE(9999,12,31))*(merged_names=A168)),"")</f>
        <v/>
      </c>
      <c r="F168" s="17" t="str">
        <f ca="1">_xlfn.XLOOKUP(J168,Promotions[Promo Key],Promotions[Promo Date],"")</f>
        <v/>
      </c>
      <c r="G168" s="18" t="str">
        <f t="shared" ca="1" si="23"/>
        <v/>
      </c>
      <c r="H168" s="18" t="str">
        <f t="shared" ca="1" si="22"/>
        <v/>
      </c>
      <c r="I168" s="17" t="str">
        <f>_xlfn.XLOOKUP(A168,Students[Full Name],Students[Starting Rank],"")</f>
        <v/>
      </c>
      <c r="J168" s="15" t="str">
        <f t="shared" ca="1" si="24"/>
        <v xml:space="preserve">: </v>
      </c>
      <c r="K168" s="16" t="str">
        <f>_xlfn.XLOOKUP(A168,Students[Full Name],Students[Start Date],"")</f>
        <v/>
      </c>
      <c r="L168" s="18">
        <f t="shared" ca="1" si="25"/>
        <v>-1</v>
      </c>
      <c r="M168" s="18" cm="1">
        <f t="array" aca="1" ref="M168" ca="1">SUMPRODUCT(Inactives[Days Inactive]*(Inactives[Student]=A168))/365</f>
        <v>0</v>
      </c>
      <c r="N168" s="18" t="str" cm="1">
        <f t="array" ref="N168">IF(LEN($A168)&gt;0,SUMPRODUCT(($A168=merged_names)*(_xlfn.TEXTAFTER(N$2, "At ")=merged_belt_colours)*merged_months_at_rank),"")</f>
        <v/>
      </c>
      <c r="O168" s="18" t="str" cm="1">
        <f t="array" ref="O168">IF(LEN($A168)&gt;0,SUMPRODUCT(($A168=merged_names)*(_xlfn.TEXTAFTER(O$2, "At ")=merged_belt_colours)*merged_months_at_rank),"")</f>
        <v/>
      </c>
      <c r="P168" s="18" t="str" cm="1">
        <f t="array" ref="P168">IF(LEN($A168)&gt;0,SUMPRODUCT(($A168=merged_names)*(_xlfn.TEXTAFTER(P$2, "At ")=merged_belt_colours)*merged_months_at_rank),"")</f>
        <v/>
      </c>
      <c r="Q168" s="18" t="str" cm="1">
        <f t="array" ref="Q168">IF(LEN($A168)&gt;0,SUMPRODUCT(($A168=merged_names)*(_xlfn.TEXTAFTER(Q$2, "At ")=merged_belt_colours)*merged_months_at_rank),"")</f>
        <v/>
      </c>
      <c r="R168" s="18" t="str" cm="1">
        <f t="array" ref="R168">IF(LEN($A168)&gt;0,SUMPRODUCT(($A168=merged_names)*(_xlfn.TEXTAFTER(R$2, "At ")=merged_belt_colours)*merged_months_at_rank),"")</f>
        <v/>
      </c>
    </row>
    <row r="169" spans="1:18" x14ac:dyDescent="0.25">
      <c r="A169"/>
      <c r="B169" s="15" t="str" cm="1">
        <f t="array" ref="B169">IFERROR(IF(LEN(A169)&gt;0, IF(SUMPRODUCT((Inactives[Key]=J169)*(Inactives[Currently Inactive]))=1,"Inactive","Active"),""),"Active")</f>
        <v/>
      </c>
      <c r="C169" s="16" t="str" cm="1">
        <f t="array" aca="1" ref="C169" ca="1">IFERROR(_xlfn._xlws.FILTER(Inactives[Inactive On],(Inactives[Key]=J169)*(Inactives[Currently Inactive]),""),"")</f>
        <v/>
      </c>
      <c r="D169" s="16" t="str" cm="1">
        <f t="array" aca="1" ref="D169" ca="1">IFERROR(INDEX(_xlfn.TEXTSPLIT(E169," "),1),"")</f>
        <v/>
      </c>
      <c r="E169" s="15" t="str" cm="1">
        <f t="array" aca="1" ref="E169" ca="1">IFERROR(_xlfn._xlws.FILTER(merged_ranks,(merged_end_dates=DATE(9999,12,31))*(merged_names=A169)),"")</f>
        <v/>
      </c>
      <c r="F169" s="17" t="str">
        <f ca="1">_xlfn.XLOOKUP(J169,Promotions[Promo Key],Promotions[Promo Date],"")</f>
        <v/>
      </c>
      <c r="G169" s="18" t="str">
        <f t="shared" ca="1" si="23"/>
        <v/>
      </c>
      <c r="H169" s="18" t="str">
        <f t="shared" ca="1" si="22"/>
        <v/>
      </c>
      <c r="I169" s="17" t="str">
        <f>_xlfn.XLOOKUP(A169,Students[Full Name],Students[Starting Rank],"")</f>
        <v/>
      </c>
      <c r="J169" s="15" t="str">
        <f t="shared" ca="1" si="24"/>
        <v xml:space="preserve">: </v>
      </c>
      <c r="K169" s="16" t="str">
        <f>_xlfn.XLOOKUP(A169,Students[Full Name],Students[Start Date],"")</f>
        <v/>
      </c>
      <c r="L169" s="18">
        <f t="shared" ca="1" si="25"/>
        <v>-1</v>
      </c>
      <c r="M169" s="18" cm="1">
        <f t="array" aca="1" ref="M169" ca="1">SUMPRODUCT(Inactives[Days Inactive]*(Inactives[Student]=A169))/365</f>
        <v>0</v>
      </c>
      <c r="N169" s="18" t="str" cm="1">
        <f t="array" ref="N169">IF(LEN($A169)&gt;0,SUMPRODUCT(($A169=merged_names)*(_xlfn.TEXTAFTER(N$2, "At ")=merged_belt_colours)*merged_months_at_rank),"")</f>
        <v/>
      </c>
      <c r="O169" s="18" t="str" cm="1">
        <f t="array" ref="O169">IF(LEN($A169)&gt;0,SUMPRODUCT(($A169=merged_names)*(_xlfn.TEXTAFTER(O$2, "At ")=merged_belt_colours)*merged_months_at_rank),"")</f>
        <v/>
      </c>
      <c r="P169" s="18" t="str" cm="1">
        <f t="array" ref="P169">IF(LEN($A169)&gt;0,SUMPRODUCT(($A169=merged_names)*(_xlfn.TEXTAFTER(P$2, "At ")=merged_belt_colours)*merged_months_at_rank),"")</f>
        <v/>
      </c>
      <c r="Q169" s="18" t="str" cm="1">
        <f t="array" ref="Q169">IF(LEN($A169)&gt;0,SUMPRODUCT(($A169=merged_names)*(_xlfn.TEXTAFTER(Q$2, "At ")=merged_belt_colours)*merged_months_at_rank),"")</f>
        <v/>
      </c>
      <c r="R169" s="18" t="str" cm="1">
        <f t="array" ref="R169">IF(LEN($A169)&gt;0,SUMPRODUCT(($A169=merged_names)*(_xlfn.TEXTAFTER(R$2, "At ")=merged_belt_colours)*merged_months_at_rank),"")</f>
        <v/>
      </c>
    </row>
    <row r="170" spans="1:18" x14ac:dyDescent="0.25">
      <c r="A170"/>
      <c r="B170" s="15" t="str" cm="1">
        <f t="array" ref="B170">IFERROR(IF(LEN(A170)&gt;0, IF(SUMPRODUCT((Inactives[Key]=J170)*(Inactives[Currently Inactive]))=1,"Inactive","Active"),""),"Active")</f>
        <v/>
      </c>
      <c r="C170" s="16" t="str" cm="1">
        <f t="array" aca="1" ref="C170" ca="1">IFERROR(_xlfn._xlws.FILTER(Inactives[Inactive On],(Inactives[Key]=J170)*(Inactives[Currently Inactive]),""),"")</f>
        <v/>
      </c>
      <c r="D170" s="16" t="str" cm="1">
        <f t="array" aca="1" ref="D170" ca="1">IFERROR(INDEX(_xlfn.TEXTSPLIT(E170," "),1),"")</f>
        <v/>
      </c>
      <c r="E170" s="15" t="str" cm="1">
        <f t="array" aca="1" ref="E170" ca="1">IFERROR(_xlfn._xlws.FILTER(merged_ranks,(merged_end_dates=DATE(9999,12,31))*(merged_names=A170)),"")</f>
        <v/>
      </c>
      <c r="F170" s="17" t="str">
        <f ca="1">_xlfn.XLOOKUP(J170,Promotions[Promo Key],Promotions[Promo Date],"")</f>
        <v/>
      </c>
      <c r="G170" s="18" t="str">
        <f t="shared" ca="1" si="23"/>
        <v/>
      </c>
      <c r="H170" s="18" t="str">
        <f t="shared" ca="1" si="22"/>
        <v/>
      </c>
      <c r="I170" s="17" t="str">
        <f>_xlfn.XLOOKUP(A170,Students[Full Name],Students[Starting Rank],"")</f>
        <v/>
      </c>
      <c r="J170" s="15" t="str">
        <f t="shared" ca="1" si="24"/>
        <v xml:space="preserve">: </v>
      </c>
      <c r="K170" s="16" t="str">
        <f>_xlfn.XLOOKUP(A170,Students[Full Name],Students[Start Date],"")</f>
        <v/>
      </c>
      <c r="L170" s="18">
        <f t="shared" ca="1" si="25"/>
        <v>-1</v>
      </c>
      <c r="M170" s="18" cm="1">
        <f t="array" aca="1" ref="M170" ca="1">SUMPRODUCT(Inactives[Days Inactive]*(Inactives[Student]=A170))/365</f>
        <v>0</v>
      </c>
      <c r="N170" s="18" t="str" cm="1">
        <f t="array" ref="N170">IF(LEN($A170)&gt;0,SUMPRODUCT(($A170=merged_names)*(_xlfn.TEXTAFTER(N$2, "At ")=merged_belt_colours)*merged_months_at_rank),"")</f>
        <v/>
      </c>
      <c r="O170" s="18" t="str" cm="1">
        <f t="array" ref="O170">IF(LEN($A170)&gt;0,SUMPRODUCT(($A170=merged_names)*(_xlfn.TEXTAFTER(O$2, "At ")=merged_belt_colours)*merged_months_at_rank),"")</f>
        <v/>
      </c>
      <c r="P170" s="18" t="str" cm="1">
        <f t="array" ref="P170">IF(LEN($A170)&gt;0,SUMPRODUCT(($A170=merged_names)*(_xlfn.TEXTAFTER(P$2, "At ")=merged_belt_colours)*merged_months_at_rank),"")</f>
        <v/>
      </c>
      <c r="Q170" s="18" t="str" cm="1">
        <f t="array" ref="Q170">IF(LEN($A170)&gt;0,SUMPRODUCT(($A170=merged_names)*(_xlfn.TEXTAFTER(Q$2, "At ")=merged_belt_colours)*merged_months_at_rank),"")</f>
        <v/>
      </c>
      <c r="R170" s="18" t="str" cm="1">
        <f t="array" ref="R170">IF(LEN($A170)&gt;0,SUMPRODUCT(($A170=merged_names)*(_xlfn.TEXTAFTER(R$2, "At ")=merged_belt_colours)*merged_months_at_rank),"")</f>
        <v/>
      </c>
    </row>
    <row r="171" spans="1:18" x14ac:dyDescent="0.25">
      <c r="A171"/>
      <c r="B171" s="15" t="str" cm="1">
        <f t="array" ref="B171">IFERROR(IF(LEN(A171)&gt;0, IF(SUMPRODUCT((Inactives[Key]=J171)*(Inactives[Currently Inactive]))=1,"Inactive","Active"),""),"Active")</f>
        <v/>
      </c>
      <c r="C171" s="16" t="str" cm="1">
        <f t="array" aca="1" ref="C171" ca="1">IFERROR(_xlfn._xlws.FILTER(Inactives[Inactive On],(Inactives[Key]=J171)*(Inactives[Currently Inactive]),""),"")</f>
        <v/>
      </c>
      <c r="D171" s="16" t="str" cm="1">
        <f t="array" aca="1" ref="D171" ca="1">IFERROR(INDEX(_xlfn.TEXTSPLIT(E171," "),1),"")</f>
        <v/>
      </c>
      <c r="E171" s="15" t="str" cm="1">
        <f t="array" aca="1" ref="E171" ca="1">IFERROR(_xlfn._xlws.FILTER(merged_ranks,(merged_end_dates=DATE(9999,12,31))*(merged_names=A171)),"")</f>
        <v/>
      </c>
      <c r="F171" s="17" t="str">
        <f ca="1">_xlfn.XLOOKUP(J171,Promotions[Promo Key],Promotions[Promo Date],"")</f>
        <v/>
      </c>
      <c r="G171" s="18" t="str">
        <f t="shared" ca="1" si="23"/>
        <v/>
      </c>
      <c r="H171" s="18" t="str">
        <f t="shared" ca="1" si="22"/>
        <v/>
      </c>
      <c r="I171" s="17" t="str">
        <f>_xlfn.XLOOKUP(A171,Students[Full Name],Students[Starting Rank],"")</f>
        <v/>
      </c>
      <c r="J171" s="15" t="str">
        <f t="shared" ca="1" si="24"/>
        <v xml:space="preserve">: </v>
      </c>
      <c r="K171" s="16" t="str">
        <f>_xlfn.XLOOKUP(A171,Students[Full Name],Students[Start Date],"")</f>
        <v/>
      </c>
      <c r="L171" s="18">
        <f t="shared" ca="1" si="25"/>
        <v>-1</v>
      </c>
      <c r="M171" s="18" cm="1">
        <f t="array" aca="1" ref="M171" ca="1">SUMPRODUCT(Inactives[Days Inactive]*(Inactives[Student]=A171))/365</f>
        <v>0</v>
      </c>
      <c r="N171" s="18" t="str" cm="1">
        <f t="array" ref="N171">IF(LEN($A171)&gt;0,SUMPRODUCT(($A171=merged_names)*(_xlfn.TEXTAFTER(N$2, "At ")=merged_belt_colours)*merged_months_at_rank),"")</f>
        <v/>
      </c>
      <c r="O171" s="18" t="str" cm="1">
        <f t="array" ref="O171">IF(LEN($A171)&gt;0,SUMPRODUCT(($A171=merged_names)*(_xlfn.TEXTAFTER(O$2, "At ")=merged_belt_colours)*merged_months_at_rank),"")</f>
        <v/>
      </c>
      <c r="P171" s="18" t="str" cm="1">
        <f t="array" ref="P171">IF(LEN($A171)&gt;0,SUMPRODUCT(($A171=merged_names)*(_xlfn.TEXTAFTER(P$2, "At ")=merged_belt_colours)*merged_months_at_rank),"")</f>
        <v/>
      </c>
      <c r="Q171" s="18" t="str" cm="1">
        <f t="array" ref="Q171">IF(LEN($A171)&gt;0,SUMPRODUCT(($A171=merged_names)*(_xlfn.TEXTAFTER(Q$2, "At ")=merged_belt_colours)*merged_months_at_rank),"")</f>
        <v/>
      </c>
      <c r="R171" s="18" t="str" cm="1">
        <f t="array" ref="R171">IF(LEN($A171)&gt;0,SUMPRODUCT(($A171=merged_names)*(_xlfn.TEXTAFTER(R$2, "At ")=merged_belt_colours)*merged_months_at_rank),"")</f>
        <v/>
      </c>
    </row>
    <row r="172" spans="1:18" x14ac:dyDescent="0.25">
      <c r="A172"/>
      <c r="B172" s="15" t="str" cm="1">
        <f t="array" ref="B172">IFERROR(IF(LEN(A172)&gt;0, IF(SUMPRODUCT((Inactives[Key]=J172)*(Inactives[Currently Inactive]))=1,"Inactive","Active"),""),"Active")</f>
        <v/>
      </c>
      <c r="C172" s="16" t="str" cm="1">
        <f t="array" aca="1" ref="C172" ca="1">IFERROR(_xlfn._xlws.FILTER(Inactives[Inactive On],(Inactives[Key]=J172)*(Inactives[Currently Inactive]),""),"")</f>
        <v/>
      </c>
      <c r="D172" s="16" t="str" cm="1">
        <f t="array" aca="1" ref="D172" ca="1">IFERROR(INDEX(_xlfn.TEXTSPLIT(E172," "),1),"")</f>
        <v/>
      </c>
      <c r="E172" s="15" t="str" cm="1">
        <f t="array" aca="1" ref="E172" ca="1">IFERROR(_xlfn._xlws.FILTER(merged_ranks,(merged_end_dates=DATE(9999,12,31))*(merged_names=A172)),"")</f>
        <v/>
      </c>
      <c r="F172" s="17" t="str">
        <f ca="1">_xlfn.XLOOKUP(J172,Promotions[Promo Key],Promotions[Promo Date],"")</f>
        <v/>
      </c>
      <c r="G172" s="18" t="str">
        <f t="shared" ca="1" si="23"/>
        <v/>
      </c>
      <c r="H172" s="18" t="str">
        <f t="shared" ca="1" si="22"/>
        <v/>
      </c>
      <c r="I172" s="17" t="str">
        <f>_xlfn.XLOOKUP(A172,Students[Full Name],Students[Starting Rank],"")</f>
        <v/>
      </c>
      <c r="J172" s="15" t="str">
        <f t="shared" ca="1" si="24"/>
        <v xml:space="preserve">: </v>
      </c>
      <c r="K172" s="16" t="str">
        <f>_xlfn.XLOOKUP(A172,Students[Full Name],Students[Start Date],"")</f>
        <v/>
      </c>
      <c r="L172" s="18">
        <f t="shared" ca="1" si="25"/>
        <v>-1</v>
      </c>
      <c r="M172" s="18" cm="1">
        <f t="array" aca="1" ref="M172" ca="1">SUMPRODUCT(Inactives[Days Inactive]*(Inactives[Student]=A172))/365</f>
        <v>0</v>
      </c>
      <c r="N172" s="18" t="str" cm="1">
        <f t="array" ref="N172">IF(LEN($A172)&gt;0,SUMPRODUCT(($A172=merged_names)*(_xlfn.TEXTAFTER(N$2, "At ")=merged_belt_colours)*merged_months_at_rank),"")</f>
        <v/>
      </c>
      <c r="O172" s="18" t="str" cm="1">
        <f t="array" ref="O172">IF(LEN($A172)&gt;0,SUMPRODUCT(($A172=merged_names)*(_xlfn.TEXTAFTER(O$2, "At ")=merged_belt_colours)*merged_months_at_rank),"")</f>
        <v/>
      </c>
      <c r="P172" s="18" t="str" cm="1">
        <f t="array" ref="P172">IF(LEN($A172)&gt;0,SUMPRODUCT(($A172=merged_names)*(_xlfn.TEXTAFTER(P$2, "At ")=merged_belt_colours)*merged_months_at_rank),"")</f>
        <v/>
      </c>
      <c r="Q172" s="18" t="str" cm="1">
        <f t="array" ref="Q172">IF(LEN($A172)&gt;0,SUMPRODUCT(($A172=merged_names)*(_xlfn.TEXTAFTER(Q$2, "At ")=merged_belt_colours)*merged_months_at_rank),"")</f>
        <v/>
      </c>
      <c r="R172" s="18" t="str" cm="1">
        <f t="array" ref="R172">IF(LEN($A172)&gt;0,SUMPRODUCT(($A172=merged_names)*(_xlfn.TEXTAFTER(R$2, "At ")=merged_belt_colours)*merged_months_at_rank),"")</f>
        <v/>
      </c>
    </row>
    <row r="173" spans="1:18" x14ac:dyDescent="0.25">
      <c r="A173"/>
      <c r="B173" s="15" t="str" cm="1">
        <f t="array" ref="B173">IFERROR(IF(LEN(A173)&gt;0, IF(SUMPRODUCT((Inactives[Key]=J173)*(Inactives[Currently Inactive]))=1,"Inactive","Active"),""),"Active")</f>
        <v/>
      </c>
      <c r="C173" s="16" t="str" cm="1">
        <f t="array" aca="1" ref="C173" ca="1">IFERROR(_xlfn._xlws.FILTER(Inactives[Inactive On],(Inactives[Key]=J173)*(Inactives[Currently Inactive]),""),"")</f>
        <v/>
      </c>
      <c r="D173" s="16" t="str" cm="1">
        <f t="array" aca="1" ref="D173" ca="1">IFERROR(INDEX(_xlfn.TEXTSPLIT(E173," "),1),"")</f>
        <v/>
      </c>
      <c r="E173" s="15" t="str" cm="1">
        <f t="array" aca="1" ref="E173" ca="1">IFERROR(_xlfn._xlws.FILTER(merged_ranks,(merged_end_dates=DATE(9999,12,31))*(merged_names=A173)),"")</f>
        <v/>
      </c>
      <c r="F173" s="17" t="str">
        <f ca="1">_xlfn.XLOOKUP(J173,Promotions[Promo Key],Promotions[Promo Date],"")</f>
        <v/>
      </c>
      <c r="G173" s="18" t="str">
        <f t="shared" ca="1" si="23"/>
        <v/>
      </c>
      <c r="H173" s="18" t="str">
        <f t="shared" ca="1" si="22"/>
        <v/>
      </c>
      <c r="I173" s="17" t="str">
        <f>_xlfn.XLOOKUP(A173,Students[Full Name],Students[Starting Rank],"")</f>
        <v/>
      </c>
      <c r="J173" s="15" t="str">
        <f t="shared" ca="1" si="24"/>
        <v xml:space="preserve">: </v>
      </c>
      <c r="K173" s="16" t="str">
        <f>_xlfn.XLOOKUP(A173,Students[Full Name],Students[Start Date],"")</f>
        <v/>
      </c>
      <c r="L173" s="18">
        <f t="shared" ca="1" si="25"/>
        <v>-1</v>
      </c>
      <c r="M173" s="18" cm="1">
        <f t="array" aca="1" ref="M173" ca="1">SUMPRODUCT(Inactives[Days Inactive]*(Inactives[Student]=A173))/365</f>
        <v>0</v>
      </c>
      <c r="N173" s="18" t="str" cm="1">
        <f t="array" ref="N173">IF(LEN($A173)&gt;0,SUMPRODUCT(($A173=merged_names)*(_xlfn.TEXTAFTER(N$2, "At ")=merged_belt_colours)*merged_months_at_rank),"")</f>
        <v/>
      </c>
      <c r="O173" s="18" t="str" cm="1">
        <f t="array" ref="O173">IF(LEN($A173)&gt;0,SUMPRODUCT(($A173=merged_names)*(_xlfn.TEXTAFTER(O$2, "At ")=merged_belt_colours)*merged_months_at_rank),"")</f>
        <v/>
      </c>
      <c r="P173" s="18" t="str" cm="1">
        <f t="array" ref="P173">IF(LEN($A173)&gt;0,SUMPRODUCT(($A173=merged_names)*(_xlfn.TEXTAFTER(P$2, "At ")=merged_belt_colours)*merged_months_at_rank),"")</f>
        <v/>
      </c>
      <c r="Q173" s="18" t="str" cm="1">
        <f t="array" ref="Q173">IF(LEN($A173)&gt;0,SUMPRODUCT(($A173=merged_names)*(_xlfn.TEXTAFTER(Q$2, "At ")=merged_belt_colours)*merged_months_at_rank),"")</f>
        <v/>
      </c>
      <c r="R173" s="18" t="str" cm="1">
        <f t="array" ref="R173">IF(LEN($A173)&gt;0,SUMPRODUCT(($A173=merged_names)*(_xlfn.TEXTAFTER(R$2, "At ")=merged_belt_colours)*merged_months_at_rank),"")</f>
        <v/>
      </c>
    </row>
    <row r="174" spans="1:18" x14ac:dyDescent="0.25">
      <c r="A174"/>
      <c r="B174" s="15" t="str" cm="1">
        <f t="array" ref="B174">IFERROR(IF(LEN(A174)&gt;0, IF(SUMPRODUCT((Inactives[Key]=J174)*(Inactives[Currently Inactive]))=1,"Inactive","Active"),""),"Active")</f>
        <v/>
      </c>
      <c r="C174" s="16" t="str" cm="1">
        <f t="array" aca="1" ref="C174" ca="1">IFERROR(_xlfn._xlws.FILTER(Inactives[Inactive On],(Inactives[Key]=J174)*(Inactives[Currently Inactive]),""),"")</f>
        <v/>
      </c>
      <c r="D174" s="16" t="str" cm="1">
        <f t="array" aca="1" ref="D174" ca="1">IFERROR(INDEX(_xlfn.TEXTSPLIT(E174," "),1),"")</f>
        <v/>
      </c>
      <c r="E174" s="15" t="str" cm="1">
        <f t="array" aca="1" ref="E174" ca="1">IFERROR(_xlfn._xlws.FILTER(merged_ranks,(merged_end_dates=DATE(9999,12,31))*(merged_names=A174)),"")</f>
        <v/>
      </c>
      <c r="F174" s="17" t="str">
        <f ca="1">_xlfn.XLOOKUP(J174,Promotions[Promo Key],Promotions[Promo Date],"")</f>
        <v/>
      </c>
      <c r="G174" s="18" t="str">
        <f t="shared" ca="1" si="23"/>
        <v/>
      </c>
      <c r="H174" s="18" t="str">
        <f t="shared" ca="1" si="22"/>
        <v/>
      </c>
      <c r="I174" s="17" t="str">
        <f>_xlfn.XLOOKUP(A174,Students[Full Name],Students[Starting Rank],"")</f>
        <v/>
      </c>
      <c r="J174" s="15" t="str">
        <f t="shared" ca="1" si="24"/>
        <v xml:space="preserve">: </v>
      </c>
      <c r="K174" s="16" t="str">
        <f>_xlfn.XLOOKUP(A174,Students[Full Name],Students[Start Date],"")</f>
        <v/>
      </c>
      <c r="L174" s="18">
        <f t="shared" ca="1" si="25"/>
        <v>-1</v>
      </c>
      <c r="M174" s="18" cm="1">
        <f t="array" aca="1" ref="M174" ca="1">SUMPRODUCT(Inactives[Days Inactive]*(Inactives[Student]=A174))/365</f>
        <v>0</v>
      </c>
      <c r="N174" s="18" t="str" cm="1">
        <f t="array" ref="N174">IF(LEN($A174)&gt;0,SUMPRODUCT(($A174=merged_names)*(_xlfn.TEXTAFTER(N$2, "At ")=merged_belt_colours)*merged_months_at_rank),"")</f>
        <v/>
      </c>
      <c r="O174" s="18" t="str" cm="1">
        <f t="array" ref="O174">IF(LEN($A174)&gt;0,SUMPRODUCT(($A174=merged_names)*(_xlfn.TEXTAFTER(O$2, "At ")=merged_belt_colours)*merged_months_at_rank),"")</f>
        <v/>
      </c>
      <c r="P174" s="18" t="str" cm="1">
        <f t="array" ref="P174">IF(LEN($A174)&gt;0,SUMPRODUCT(($A174=merged_names)*(_xlfn.TEXTAFTER(P$2, "At ")=merged_belt_colours)*merged_months_at_rank),"")</f>
        <v/>
      </c>
      <c r="Q174" s="18" t="str" cm="1">
        <f t="array" ref="Q174">IF(LEN($A174)&gt;0,SUMPRODUCT(($A174=merged_names)*(_xlfn.TEXTAFTER(Q$2, "At ")=merged_belt_colours)*merged_months_at_rank),"")</f>
        <v/>
      </c>
      <c r="R174" s="18" t="str" cm="1">
        <f t="array" ref="R174">IF(LEN($A174)&gt;0,SUMPRODUCT(($A174=merged_names)*(_xlfn.TEXTAFTER(R$2, "At ")=merged_belt_colours)*merged_months_at_rank),"")</f>
        <v/>
      </c>
    </row>
    <row r="175" spans="1:18" x14ac:dyDescent="0.25">
      <c r="A175"/>
      <c r="B175" s="15" t="str" cm="1">
        <f t="array" ref="B175">IFERROR(IF(LEN(A175)&gt;0, IF(SUMPRODUCT((Inactives[Key]=J175)*(Inactives[Currently Inactive]))=1,"Inactive","Active"),""),"Active")</f>
        <v/>
      </c>
      <c r="C175" s="16" t="str" cm="1">
        <f t="array" aca="1" ref="C175" ca="1">IFERROR(_xlfn._xlws.FILTER(Inactives[Inactive On],(Inactives[Key]=J175)*(Inactives[Currently Inactive]),""),"")</f>
        <v/>
      </c>
      <c r="D175" s="16" t="str" cm="1">
        <f t="array" aca="1" ref="D175" ca="1">IFERROR(INDEX(_xlfn.TEXTSPLIT(E175," "),1),"")</f>
        <v/>
      </c>
      <c r="E175" s="15" t="str" cm="1">
        <f t="array" aca="1" ref="E175" ca="1">IFERROR(_xlfn._xlws.FILTER(merged_ranks,(merged_end_dates=DATE(9999,12,31))*(merged_names=A175)),"")</f>
        <v/>
      </c>
      <c r="F175" s="17" t="str">
        <f ca="1">_xlfn.XLOOKUP(J175,Promotions[Promo Key],Promotions[Promo Date],"")</f>
        <v/>
      </c>
      <c r="G175" s="18" t="str">
        <f t="shared" ca="1" si="23"/>
        <v/>
      </c>
      <c r="H175" s="18" t="str">
        <f t="shared" ca="1" si="22"/>
        <v/>
      </c>
      <c r="I175" s="17" t="str">
        <f>_xlfn.XLOOKUP(A175,Students[Full Name],Students[Starting Rank],"")</f>
        <v/>
      </c>
      <c r="J175" s="15" t="str">
        <f t="shared" ca="1" si="24"/>
        <v xml:space="preserve">: </v>
      </c>
      <c r="K175" s="16" t="str">
        <f>_xlfn.XLOOKUP(A175,Students[Full Name],Students[Start Date],"")</f>
        <v/>
      </c>
      <c r="L175" s="18">
        <f t="shared" ca="1" si="25"/>
        <v>-1</v>
      </c>
      <c r="M175" s="18" cm="1">
        <f t="array" aca="1" ref="M175" ca="1">SUMPRODUCT(Inactives[Days Inactive]*(Inactives[Student]=A175))/365</f>
        <v>0</v>
      </c>
      <c r="N175" s="18" t="str" cm="1">
        <f t="array" ref="N175">IF(LEN($A175)&gt;0,SUMPRODUCT(($A175=merged_names)*(_xlfn.TEXTAFTER(N$2, "At ")=merged_belt_colours)*merged_months_at_rank),"")</f>
        <v/>
      </c>
      <c r="O175" s="18" t="str" cm="1">
        <f t="array" ref="O175">IF(LEN($A175)&gt;0,SUMPRODUCT(($A175=merged_names)*(_xlfn.TEXTAFTER(O$2, "At ")=merged_belt_colours)*merged_months_at_rank),"")</f>
        <v/>
      </c>
      <c r="P175" s="18" t="str" cm="1">
        <f t="array" ref="P175">IF(LEN($A175)&gt;0,SUMPRODUCT(($A175=merged_names)*(_xlfn.TEXTAFTER(P$2, "At ")=merged_belt_colours)*merged_months_at_rank),"")</f>
        <v/>
      </c>
      <c r="Q175" s="18" t="str" cm="1">
        <f t="array" ref="Q175">IF(LEN($A175)&gt;0,SUMPRODUCT(($A175=merged_names)*(_xlfn.TEXTAFTER(Q$2, "At ")=merged_belt_colours)*merged_months_at_rank),"")</f>
        <v/>
      </c>
      <c r="R175" s="18" t="str" cm="1">
        <f t="array" ref="R175">IF(LEN($A175)&gt;0,SUMPRODUCT(($A175=merged_names)*(_xlfn.TEXTAFTER(R$2, "At ")=merged_belt_colours)*merged_months_at_rank),"")</f>
        <v/>
      </c>
    </row>
    <row r="176" spans="1:18" x14ac:dyDescent="0.25">
      <c r="A176"/>
      <c r="B176" s="15" t="str" cm="1">
        <f t="array" ref="B176">IFERROR(IF(LEN(A176)&gt;0, IF(SUMPRODUCT((Inactives[Key]=J176)*(Inactives[Currently Inactive]))=1,"Inactive","Active"),""),"Active")</f>
        <v/>
      </c>
      <c r="C176" s="16" t="str" cm="1">
        <f t="array" aca="1" ref="C176" ca="1">IFERROR(_xlfn._xlws.FILTER(Inactives[Inactive On],(Inactives[Key]=J176)*(Inactives[Currently Inactive]),""),"")</f>
        <v/>
      </c>
      <c r="D176" s="16" t="str" cm="1">
        <f t="array" aca="1" ref="D176" ca="1">IFERROR(INDEX(_xlfn.TEXTSPLIT(E176," "),1),"")</f>
        <v/>
      </c>
      <c r="E176" s="15" t="str" cm="1">
        <f t="array" aca="1" ref="E176" ca="1">IFERROR(_xlfn._xlws.FILTER(merged_ranks,(merged_end_dates=DATE(9999,12,31))*(merged_names=A176)),"")</f>
        <v/>
      </c>
      <c r="F176" s="17" t="str">
        <f ca="1">_xlfn.XLOOKUP(J176,Promotions[Promo Key],Promotions[Promo Date],"")</f>
        <v/>
      </c>
      <c r="G176" s="18" t="str">
        <f t="shared" ca="1" si="23"/>
        <v/>
      </c>
      <c r="H176" s="18" t="str">
        <f t="shared" ca="1" si="22"/>
        <v/>
      </c>
      <c r="I176" s="17" t="str">
        <f>_xlfn.XLOOKUP(A176,Students[Full Name],Students[Starting Rank],"")</f>
        <v/>
      </c>
      <c r="J176" s="15" t="str">
        <f t="shared" ca="1" si="24"/>
        <v xml:space="preserve">: </v>
      </c>
      <c r="K176" s="16" t="str">
        <f>_xlfn.XLOOKUP(A176,Students[Full Name],Students[Start Date],"")</f>
        <v/>
      </c>
      <c r="L176" s="18">
        <f t="shared" ca="1" si="25"/>
        <v>-1</v>
      </c>
      <c r="M176" s="18" cm="1">
        <f t="array" aca="1" ref="M176" ca="1">SUMPRODUCT(Inactives[Days Inactive]*(Inactives[Student]=A176))/365</f>
        <v>0</v>
      </c>
      <c r="N176" s="18" t="str" cm="1">
        <f t="array" ref="N176">IF(LEN($A176)&gt;0,SUMPRODUCT(($A176=merged_names)*(_xlfn.TEXTAFTER(N$2, "At ")=merged_belt_colours)*merged_months_at_rank),"")</f>
        <v/>
      </c>
      <c r="O176" s="18" t="str" cm="1">
        <f t="array" ref="O176">IF(LEN($A176)&gt;0,SUMPRODUCT(($A176=merged_names)*(_xlfn.TEXTAFTER(O$2, "At ")=merged_belt_colours)*merged_months_at_rank),"")</f>
        <v/>
      </c>
      <c r="P176" s="18" t="str" cm="1">
        <f t="array" ref="P176">IF(LEN($A176)&gt;0,SUMPRODUCT(($A176=merged_names)*(_xlfn.TEXTAFTER(P$2, "At ")=merged_belt_colours)*merged_months_at_rank),"")</f>
        <v/>
      </c>
      <c r="Q176" s="18" t="str" cm="1">
        <f t="array" ref="Q176">IF(LEN($A176)&gt;0,SUMPRODUCT(($A176=merged_names)*(_xlfn.TEXTAFTER(Q$2, "At ")=merged_belt_colours)*merged_months_at_rank),"")</f>
        <v/>
      </c>
      <c r="R176" s="18" t="str" cm="1">
        <f t="array" ref="R176">IF(LEN($A176)&gt;0,SUMPRODUCT(($A176=merged_names)*(_xlfn.TEXTAFTER(R$2, "At ")=merged_belt_colours)*merged_months_at_rank),"")</f>
        <v/>
      </c>
    </row>
    <row r="177" spans="1:18" x14ac:dyDescent="0.25">
      <c r="A177"/>
      <c r="B177" s="15" t="str" cm="1">
        <f t="array" ref="B177">IFERROR(IF(LEN(A177)&gt;0, IF(SUMPRODUCT((Inactives[Key]=J177)*(Inactives[Currently Inactive]))=1,"Inactive","Active"),""),"Active")</f>
        <v/>
      </c>
      <c r="C177" s="16" t="str" cm="1">
        <f t="array" aca="1" ref="C177" ca="1">IFERROR(_xlfn._xlws.FILTER(Inactives[Inactive On],(Inactives[Key]=J177)*(Inactives[Currently Inactive]),""),"")</f>
        <v/>
      </c>
      <c r="D177" s="16" t="str" cm="1">
        <f t="array" aca="1" ref="D177" ca="1">IFERROR(INDEX(_xlfn.TEXTSPLIT(E177," "),1),"")</f>
        <v/>
      </c>
      <c r="E177" s="15" t="str" cm="1">
        <f t="array" aca="1" ref="E177" ca="1">IFERROR(_xlfn._xlws.FILTER(merged_ranks,(merged_end_dates=DATE(9999,12,31))*(merged_names=A177)),"")</f>
        <v/>
      </c>
      <c r="F177" s="17" t="str">
        <f ca="1">_xlfn.XLOOKUP(J177,Promotions[Promo Key],Promotions[Promo Date],"")</f>
        <v/>
      </c>
      <c r="G177" s="18" t="str">
        <f t="shared" ca="1" si="23"/>
        <v/>
      </c>
      <c r="H177" s="18" t="str">
        <f t="shared" ca="1" si="22"/>
        <v/>
      </c>
      <c r="I177" s="17" t="str">
        <f>_xlfn.XLOOKUP(A177,Students[Full Name],Students[Starting Rank],"")</f>
        <v/>
      </c>
      <c r="J177" s="15" t="str">
        <f t="shared" ca="1" si="24"/>
        <v xml:space="preserve">: </v>
      </c>
      <c r="K177" s="16" t="str">
        <f>_xlfn.XLOOKUP(A177,Students[Full Name],Students[Start Date],"")</f>
        <v/>
      </c>
      <c r="L177" s="18">
        <f t="shared" ca="1" si="25"/>
        <v>-1</v>
      </c>
      <c r="M177" s="18" cm="1">
        <f t="array" aca="1" ref="M177" ca="1">SUMPRODUCT(Inactives[Days Inactive]*(Inactives[Student]=A177))/365</f>
        <v>0</v>
      </c>
      <c r="N177" s="18" t="str" cm="1">
        <f t="array" ref="N177">IF(LEN($A177)&gt;0,SUMPRODUCT(($A177=merged_names)*(_xlfn.TEXTAFTER(N$2, "At ")=merged_belt_colours)*merged_months_at_rank),"")</f>
        <v/>
      </c>
      <c r="O177" s="18" t="str" cm="1">
        <f t="array" ref="O177">IF(LEN($A177)&gt;0,SUMPRODUCT(($A177=merged_names)*(_xlfn.TEXTAFTER(O$2, "At ")=merged_belt_colours)*merged_months_at_rank),"")</f>
        <v/>
      </c>
      <c r="P177" s="18" t="str" cm="1">
        <f t="array" ref="P177">IF(LEN($A177)&gt;0,SUMPRODUCT(($A177=merged_names)*(_xlfn.TEXTAFTER(P$2, "At ")=merged_belt_colours)*merged_months_at_rank),"")</f>
        <v/>
      </c>
      <c r="Q177" s="18" t="str" cm="1">
        <f t="array" ref="Q177">IF(LEN($A177)&gt;0,SUMPRODUCT(($A177=merged_names)*(_xlfn.TEXTAFTER(Q$2, "At ")=merged_belt_colours)*merged_months_at_rank),"")</f>
        <v/>
      </c>
      <c r="R177" s="18" t="str" cm="1">
        <f t="array" ref="R177">IF(LEN($A177)&gt;0,SUMPRODUCT(($A177=merged_names)*(_xlfn.TEXTAFTER(R$2, "At ")=merged_belt_colours)*merged_months_at_rank),"")</f>
        <v/>
      </c>
    </row>
    <row r="178" spans="1:18" x14ac:dyDescent="0.25">
      <c r="A178"/>
      <c r="B178" s="15" t="str" cm="1">
        <f t="array" ref="B178">IFERROR(IF(LEN(A178)&gt;0, IF(SUMPRODUCT((Inactives[Key]=J178)*(Inactives[Currently Inactive]))=1,"Inactive","Active"),""),"Active")</f>
        <v/>
      </c>
      <c r="C178" s="16" t="str" cm="1">
        <f t="array" aca="1" ref="C178" ca="1">IFERROR(_xlfn._xlws.FILTER(Inactives[Inactive On],(Inactives[Key]=J178)*(Inactives[Currently Inactive]),""),"")</f>
        <v/>
      </c>
      <c r="D178" s="16" t="str" cm="1">
        <f t="array" aca="1" ref="D178" ca="1">IFERROR(INDEX(_xlfn.TEXTSPLIT(E178," "),1),"")</f>
        <v/>
      </c>
      <c r="E178" s="15" t="str" cm="1">
        <f t="array" aca="1" ref="E178" ca="1">IFERROR(_xlfn._xlws.FILTER(merged_ranks,(merged_end_dates=DATE(9999,12,31))*(merged_names=A178)),"")</f>
        <v/>
      </c>
      <c r="F178" s="17" t="str">
        <f ca="1">_xlfn.XLOOKUP(J178,Promotions[Promo Key],Promotions[Promo Date],"")</f>
        <v/>
      </c>
      <c r="G178" s="18" t="str">
        <f t="shared" ca="1" si="23"/>
        <v/>
      </c>
      <c r="H178" s="18" t="str">
        <f t="shared" ca="1" si="22"/>
        <v/>
      </c>
      <c r="I178" s="17" t="str">
        <f>_xlfn.XLOOKUP(A178,Students[Full Name],Students[Starting Rank],"")</f>
        <v/>
      </c>
      <c r="J178" s="15" t="str">
        <f t="shared" ca="1" si="24"/>
        <v xml:space="preserve">: </v>
      </c>
      <c r="K178" s="16" t="str">
        <f>_xlfn.XLOOKUP(A178,Students[Full Name],Students[Start Date],"")</f>
        <v/>
      </c>
      <c r="L178" s="18">
        <f t="shared" ca="1" si="25"/>
        <v>-1</v>
      </c>
      <c r="M178" s="18" cm="1">
        <f t="array" aca="1" ref="M178" ca="1">SUMPRODUCT(Inactives[Days Inactive]*(Inactives[Student]=A178))/365</f>
        <v>0</v>
      </c>
      <c r="N178" s="18" t="str" cm="1">
        <f t="array" ref="N178">IF(LEN($A178)&gt;0,SUMPRODUCT(($A178=merged_names)*(_xlfn.TEXTAFTER(N$2, "At ")=merged_belt_colours)*merged_months_at_rank),"")</f>
        <v/>
      </c>
      <c r="O178" s="18" t="str" cm="1">
        <f t="array" ref="O178">IF(LEN($A178)&gt;0,SUMPRODUCT(($A178=merged_names)*(_xlfn.TEXTAFTER(O$2, "At ")=merged_belt_colours)*merged_months_at_rank),"")</f>
        <v/>
      </c>
      <c r="P178" s="18" t="str" cm="1">
        <f t="array" ref="P178">IF(LEN($A178)&gt;0,SUMPRODUCT(($A178=merged_names)*(_xlfn.TEXTAFTER(P$2, "At ")=merged_belt_colours)*merged_months_at_rank),"")</f>
        <v/>
      </c>
      <c r="Q178" s="18" t="str" cm="1">
        <f t="array" ref="Q178">IF(LEN($A178)&gt;0,SUMPRODUCT(($A178=merged_names)*(_xlfn.TEXTAFTER(Q$2, "At ")=merged_belt_colours)*merged_months_at_rank),"")</f>
        <v/>
      </c>
      <c r="R178" s="18" t="str" cm="1">
        <f t="array" ref="R178">IF(LEN($A178)&gt;0,SUMPRODUCT(($A178=merged_names)*(_xlfn.TEXTAFTER(R$2, "At ")=merged_belt_colours)*merged_months_at_rank),"")</f>
        <v/>
      </c>
    </row>
    <row r="179" spans="1:18" x14ac:dyDescent="0.25">
      <c r="A179"/>
      <c r="B179" s="15" t="str" cm="1">
        <f t="array" ref="B179">IFERROR(IF(LEN(A179)&gt;0, IF(SUMPRODUCT((Inactives[Key]=J179)*(Inactives[Currently Inactive]))=1,"Inactive","Active"),""),"Active")</f>
        <v/>
      </c>
      <c r="C179" s="16" t="str" cm="1">
        <f t="array" aca="1" ref="C179" ca="1">IFERROR(_xlfn._xlws.FILTER(Inactives[Inactive On],(Inactives[Key]=J179)*(Inactives[Currently Inactive]),""),"")</f>
        <v/>
      </c>
      <c r="D179" s="16" t="str" cm="1">
        <f t="array" aca="1" ref="D179" ca="1">IFERROR(INDEX(_xlfn.TEXTSPLIT(E179," "),1),"")</f>
        <v/>
      </c>
      <c r="E179" s="15" t="str" cm="1">
        <f t="array" aca="1" ref="E179" ca="1">IFERROR(_xlfn._xlws.FILTER(merged_ranks,(merged_end_dates=DATE(9999,12,31))*(merged_names=A179)),"")</f>
        <v/>
      </c>
      <c r="F179" s="17" t="str">
        <f ca="1">_xlfn.XLOOKUP(J179,Promotions[Promo Key],Promotions[Promo Date],"")</f>
        <v/>
      </c>
      <c r="G179" s="18" t="str">
        <f t="shared" ca="1" si="23"/>
        <v/>
      </c>
      <c r="H179" s="18" t="str">
        <f t="shared" ca="1" si="22"/>
        <v/>
      </c>
      <c r="I179" s="17" t="str">
        <f>_xlfn.XLOOKUP(A179,Students[Full Name],Students[Starting Rank],"")</f>
        <v/>
      </c>
      <c r="J179" s="15" t="str">
        <f t="shared" ca="1" si="24"/>
        <v xml:space="preserve">: </v>
      </c>
      <c r="K179" s="16" t="str">
        <f>_xlfn.XLOOKUP(A179,Students[Full Name],Students[Start Date],"")</f>
        <v/>
      </c>
      <c r="L179" s="18">
        <f t="shared" ca="1" si="25"/>
        <v>-1</v>
      </c>
      <c r="M179" s="18" cm="1">
        <f t="array" aca="1" ref="M179" ca="1">SUMPRODUCT(Inactives[Days Inactive]*(Inactives[Student]=A179))/365</f>
        <v>0</v>
      </c>
      <c r="N179" s="18" t="str" cm="1">
        <f t="array" ref="N179">IF(LEN($A179)&gt;0,SUMPRODUCT(($A179=merged_names)*(_xlfn.TEXTAFTER(N$2, "At ")=merged_belt_colours)*merged_months_at_rank),"")</f>
        <v/>
      </c>
      <c r="O179" s="18" t="str" cm="1">
        <f t="array" ref="O179">IF(LEN($A179)&gt;0,SUMPRODUCT(($A179=merged_names)*(_xlfn.TEXTAFTER(O$2, "At ")=merged_belt_colours)*merged_months_at_rank),"")</f>
        <v/>
      </c>
      <c r="P179" s="18" t="str" cm="1">
        <f t="array" ref="P179">IF(LEN($A179)&gt;0,SUMPRODUCT(($A179=merged_names)*(_xlfn.TEXTAFTER(P$2, "At ")=merged_belt_colours)*merged_months_at_rank),"")</f>
        <v/>
      </c>
      <c r="Q179" s="18" t="str" cm="1">
        <f t="array" ref="Q179">IF(LEN($A179)&gt;0,SUMPRODUCT(($A179=merged_names)*(_xlfn.TEXTAFTER(Q$2, "At ")=merged_belt_colours)*merged_months_at_rank),"")</f>
        <v/>
      </c>
      <c r="R179" s="18" t="str" cm="1">
        <f t="array" ref="R179">IF(LEN($A179)&gt;0,SUMPRODUCT(($A179=merged_names)*(_xlfn.TEXTAFTER(R$2, "At ")=merged_belt_colours)*merged_months_at_rank),"")</f>
        <v/>
      </c>
    </row>
    <row r="180" spans="1:18" x14ac:dyDescent="0.25">
      <c r="A180"/>
      <c r="B180" s="15" t="str" cm="1">
        <f t="array" ref="B180">IFERROR(IF(LEN(A180)&gt;0, IF(SUMPRODUCT((Inactives[Key]=J180)*(Inactives[Currently Inactive]))=1,"Inactive","Active"),""),"Active")</f>
        <v/>
      </c>
      <c r="C180" s="16" t="str" cm="1">
        <f t="array" aca="1" ref="C180" ca="1">IFERROR(_xlfn._xlws.FILTER(Inactives[Inactive On],(Inactives[Key]=J180)*(Inactives[Currently Inactive]),""),"")</f>
        <v/>
      </c>
      <c r="D180" s="16" t="str" cm="1">
        <f t="array" aca="1" ref="D180" ca="1">IFERROR(INDEX(_xlfn.TEXTSPLIT(E180," "),1),"")</f>
        <v/>
      </c>
      <c r="E180" s="15" t="str" cm="1">
        <f t="array" aca="1" ref="E180" ca="1">IFERROR(_xlfn._xlws.FILTER(merged_ranks,(merged_end_dates=DATE(9999,12,31))*(merged_names=A180)),"")</f>
        <v/>
      </c>
      <c r="F180" s="17" t="str">
        <f ca="1">_xlfn.XLOOKUP(J180,Promotions[Promo Key],Promotions[Promo Date],"")</f>
        <v/>
      </c>
      <c r="G180" s="18" t="str">
        <f t="shared" ca="1" si="23"/>
        <v/>
      </c>
      <c r="H180" s="18" t="str">
        <f t="shared" ca="1" si="22"/>
        <v/>
      </c>
      <c r="I180" s="17" t="str">
        <f>_xlfn.XLOOKUP(A180,Students[Full Name],Students[Starting Rank],"")</f>
        <v/>
      </c>
      <c r="J180" s="15" t="str">
        <f t="shared" ca="1" si="24"/>
        <v xml:space="preserve">: </v>
      </c>
      <c r="K180" s="16" t="str">
        <f>_xlfn.XLOOKUP(A180,Students[Full Name],Students[Start Date],"")</f>
        <v/>
      </c>
      <c r="L180" s="18">
        <f t="shared" ca="1" si="25"/>
        <v>-1</v>
      </c>
      <c r="M180" s="18" cm="1">
        <f t="array" aca="1" ref="M180" ca="1">SUMPRODUCT(Inactives[Days Inactive]*(Inactives[Student]=A180))/365</f>
        <v>0</v>
      </c>
      <c r="N180" s="18" t="str" cm="1">
        <f t="array" ref="N180">IF(LEN($A180)&gt;0,SUMPRODUCT(($A180=merged_names)*(_xlfn.TEXTAFTER(N$2, "At ")=merged_belt_colours)*merged_months_at_rank),"")</f>
        <v/>
      </c>
      <c r="O180" s="18" t="str" cm="1">
        <f t="array" ref="O180">IF(LEN($A180)&gt;0,SUMPRODUCT(($A180=merged_names)*(_xlfn.TEXTAFTER(O$2, "At ")=merged_belt_colours)*merged_months_at_rank),"")</f>
        <v/>
      </c>
      <c r="P180" s="18" t="str" cm="1">
        <f t="array" ref="P180">IF(LEN($A180)&gt;0,SUMPRODUCT(($A180=merged_names)*(_xlfn.TEXTAFTER(P$2, "At ")=merged_belt_colours)*merged_months_at_rank),"")</f>
        <v/>
      </c>
      <c r="Q180" s="18" t="str" cm="1">
        <f t="array" ref="Q180">IF(LEN($A180)&gt;0,SUMPRODUCT(($A180=merged_names)*(_xlfn.TEXTAFTER(Q$2, "At ")=merged_belt_colours)*merged_months_at_rank),"")</f>
        <v/>
      </c>
      <c r="R180" s="18" t="str" cm="1">
        <f t="array" ref="R180">IF(LEN($A180)&gt;0,SUMPRODUCT(($A180=merged_names)*(_xlfn.TEXTAFTER(R$2, "At ")=merged_belt_colours)*merged_months_at_rank),"")</f>
        <v/>
      </c>
    </row>
    <row r="181" spans="1:18" x14ac:dyDescent="0.25">
      <c r="A181"/>
      <c r="B181" s="15" t="str" cm="1">
        <f t="array" ref="B181">IFERROR(IF(LEN(A181)&gt;0, IF(SUMPRODUCT((Inactives[Key]=J181)*(Inactives[Currently Inactive]))=1,"Inactive","Active"),""),"Active")</f>
        <v/>
      </c>
      <c r="C181" s="16" t="str" cm="1">
        <f t="array" aca="1" ref="C181" ca="1">IFERROR(_xlfn._xlws.FILTER(Inactives[Inactive On],(Inactives[Key]=J181)*(Inactives[Currently Inactive]),""),"")</f>
        <v/>
      </c>
      <c r="D181" s="16" t="str" cm="1">
        <f t="array" aca="1" ref="D181" ca="1">IFERROR(INDEX(_xlfn.TEXTSPLIT(E181," "),1),"")</f>
        <v/>
      </c>
      <c r="E181" s="15" t="str" cm="1">
        <f t="array" aca="1" ref="E181" ca="1">IFERROR(_xlfn._xlws.FILTER(merged_ranks,(merged_end_dates=DATE(9999,12,31))*(merged_names=A181)),"")</f>
        <v/>
      </c>
      <c r="F181" s="17" t="str">
        <f ca="1">_xlfn.XLOOKUP(J181,Promotions[Promo Key],Promotions[Promo Date],"")</f>
        <v/>
      </c>
      <c r="G181" s="18" t="str">
        <f t="shared" ca="1" si="23"/>
        <v/>
      </c>
      <c r="H181" s="18" t="str">
        <f t="shared" ca="1" si="22"/>
        <v/>
      </c>
      <c r="I181" s="17" t="str">
        <f>_xlfn.XLOOKUP(A181,Students[Full Name],Students[Starting Rank],"")</f>
        <v/>
      </c>
      <c r="J181" s="15" t="str">
        <f t="shared" ca="1" si="24"/>
        <v xml:space="preserve">: </v>
      </c>
      <c r="K181" s="16" t="str">
        <f>_xlfn.XLOOKUP(A181,Students[Full Name],Students[Start Date],"")</f>
        <v/>
      </c>
      <c r="L181" s="18">
        <f t="shared" ca="1" si="25"/>
        <v>-1</v>
      </c>
      <c r="M181" s="18" cm="1">
        <f t="array" aca="1" ref="M181" ca="1">SUMPRODUCT(Inactives[Days Inactive]*(Inactives[Student]=A181))/365</f>
        <v>0</v>
      </c>
      <c r="N181" s="18" t="str" cm="1">
        <f t="array" ref="N181">IF(LEN($A181)&gt;0,SUMPRODUCT(($A181=merged_names)*(_xlfn.TEXTAFTER(N$2, "At ")=merged_belt_colours)*merged_months_at_rank),"")</f>
        <v/>
      </c>
      <c r="O181" s="18" t="str" cm="1">
        <f t="array" ref="O181">IF(LEN($A181)&gt;0,SUMPRODUCT(($A181=merged_names)*(_xlfn.TEXTAFTER(O$2, "At ")=merged_belt_colours)*merged_months_at_rank),"")</f>
        <v/>
      </c>
      <c r="P181" s="18" t="str" cm="1">
        <f t="array" ref="P181">IF(LEN($A181)&gt;0,SUMPRODUCT(($A181=merged_names)*(_xlfn.TEXTAFTER(P$2, "At ")=merged_belt_colours)*merged_months_at_rank),"")</f>
        <v/>
      </c>
      <c r="Q181" s="18" t="str" cm="1">
        <f t="array" ref="Q181">IF(LEN($A181)&gt;0,SUMPRODUCT(($A181=merged_names)*(_xlfn.TEXTAFTER(Q$2, "At ")=merged_belt_colours)*merged_months_at_rank),"")</f>
        <v/>
      </c>
      <c r="R181" s="18" t="str" cm="1">
        <f t="array" ref="R181">IF(LEN($A181)&gt;0,SUMPRODUCT(($A181=merged_names)*(_xlfn.TEXTAFTER(R$2, "At ")=merged_belt_colours)*merged_months_at_rank),"")</f>
        <v/>
      </c>
    </row>
    <row r="182" spans="1:18" x14ac:dyDescent="0.25">
      <c r="A182"/>
      <c r="B182" s="15" t="str" cm="1">
        <f t="array" ref="B182">IFERROR(IF(LEN(A182)&gt;0, IF(SUMPRODUCT((Inactives[Key]=J182)*(Inactives[Currently Inactive]))=1,"Inactive","Active"),""),"Active")</f>
        <v/>
      </c>
      <c r="C182" s="16" t="str" cm="1">
        <f t="array" aca="1" ref="C182" ca="1">IFERROR(_xlfn._xlws.FILTER(Inactives[Inactive On],(Inactives[Key]=J182)*(Inactives[Currently Inactive]),""),"")</f>
        <v/>
      </c>
      <c r="D182" s="16" t="str" cm="1">
        <f t="array" aca="1" ref="D182" ca="1">IFERROR(INDEX(_xlfn.TEXTSPLIT(E182," "),1),"")</f>
        <v/>
      </c>
      <c r="E182" s="15" t="str" cm="1">
        <f t="array" aca="1" ref="E182" ca="1">IFERROR(_xlfn._xlws.FILTER(merged_ranks,(merged_end_dates=DATE(9999,12,31))*(merged_names=A182)),"")</f>
        <v/>
      </c>
      <c r="F182" s="17" t="str">
        <f ca="1">_xlfn.XLOOKUP(J182,Promotions[Promo Key],Promotions[Promo Date],"")</f>
        <v/>
      </c>
      <c r="G182" s="18" t="str">
        <f t="shared" ca="1" si="23"/>
        <v/>
      </c>
      <c r="H182" s="18" t="str">
        <f t="shared" ca="1" si="22"/>
        <v/>
      </c>
      <c r="I182" s="17" t="str">
        <f>_xlfn.XLOOKUP(A182,Students[Full Name],Students[Starting Rank],"")</f>
        <v/>
      </c>
      <c r="J182" s="15" t="str">
        <f t="shared" ca="1" si="24"/>
        <v xml:space="preserve">: </v>
      </c>
      <c r="K182" s="16" t="str">
        <f>_xlfn.XLOOKUP(A182,Students[Full Name],Students[Start Date],"")</f>
        <v/>
      </c>
      <c r="L182" s="18">
        <f t="shared" ca="1" si="25"/>
        <v>-1</v>
      </c>
      <c r="M182" s="18" cm="1">
        <f t="array" aca="1" ref="M182" ca="1">SUMPRODUCT(Inactives[Days Inactive]*(Inactives[Student]=A182))/365</f>
        <v>0</v>
      </c>
      <c r="N182" s="18" t="str" cm="1">
        <f t="array" ref="N182">IF(LEN($A182)&gt;0,SUMPRODUCT(($A182=merged_names)*(_xlfn.TEXTAFTER(N$2, "At ")=merged_belt_colours)*merged_months_at_rank),"")</f>
        <v/>
      </c>
      <c r="O182" s="18" t="str" cm="1">
        <f t="array" ref="O182">IF(LEN($A182)&gt;0,SUMPRODUCT(($A182=merged_names)*(_xlfn.TEXTAFTER(O$2, "At ")=merged_belt_colours)*merged_months_at_rank),"")</f>
        <v/>
      </c>
      <c r="P182" s="18" t="str" cm="1">
        <f t="array" ref="P182">IF(LEN($A182)&gt;0,SUMPRODUCT(($A182=merged_names)*(_xlfn.TEXTAFTER(P$2, "At ")=merged_belt_colours)*merged_months_at_rank),"")</f>
        <v/>
      </c>
      <c r="Q182" s="18" t="str" cm="1">
        <f t="array" ref="Q182">IF(LEN($A182)&gt;0,SUMPRODUCT(($A182=merged_names)*(_xlfn.TEXTAFTER(Q$2, "At ")=merged_belt_colours)*merged_months_at_rank),"")</f>
        <v/>
      </c>
      <c r="R182" s="18" t="str" cm="1">
        <f t="array" ref="R182">IF(LEN($A182)&gt;0,SUMPRODUCT(($A182=merged_names)*(_xlfn.TEXTAFTER(R$2, "At ")=merged_belt_colours)*merged_months_at_rank),"")</f>
        <v/>
      </c>
    </row>
    <row r="183" spans="1:18" x14ac:dyDescent="0.25">
      <c r="A183"/>
      <c r="B183" s="15" t="str" cm="1">
        <f t="array" ref="B183">IFERROR(IF(LEN(A183)&gt;0, IF(SUMPRODUCT((Inactives[Key]=J183)*(Inactives[Currently Inactive]))=1,"Inactive","Active"),""),"Active")</f>
        <v/>
      </c>
      <c r="C183" s="16" t="str" cm="1">
        <f t="array" aca="1" ref="C183" ca="1">IFERROR(_xlfn._xlws.FILTER(Inactives[Inactive On],(Inactives[Key]=J183)*(Inactives[Currently Inactive]),""),"")</f>
        <v/>
      </c>
      <c r="D183" s="16" t="str" cm="1">
        <f t="array" aca="1" ref="D183" ca="1">IFERROR(INDEX(_xlfn.TEXTSPLIT(E183," "),1),"")</f>
        <v/>
      </c>
      <c r="E183" s="15" t="str" cm="1">
        <f t="array" aca="1" ref="E183" ca="1">IFERROR(_xlfn._xlws.FILTER(merged_ranks,(merged_end_dates=DATE(9999,12,31))*(merged_names=A183)),"")</f>
        <v/>
      </c>
      <c r="F183" s="17" t="str">
        <f ca="1">_xlfn.XLOOKUP(J183,Promotions[Promo Key],Promotions[Promo Date],"")</f>
        <v/>
      </c>
      <c r="G183" s="18" t="str">
        <f t="shared" ca="1" si="23"/>
        <v/>
      </c>
      <c r="H183" s="18" t="str">
        <f t="shared" ca="1" si="22"/>
        <v/>
      </c>
      <c r="I183" s="17" t="str">
        <f>_xlfn.XLOOKUP(A183,Students[Full Name],Students[Starting Rank],"")</f>
        <v/>
      </c>
      <c r="J183" s="15" t="str">
        <f t="shared" ca="1" si="24"/>
        <v xml:space="preserve">: </v>
      </c>
      <c r="K183" s="16" t="str">
        <f>_xlfn.XLOOKUP(A183,Students[Full Name],Students[Start Date],"")</f>
        <v/>
      </c>
      <c r="L183" s="18">
        <f t="shared" ca="1" si="25"/>
        <v>-1</v>
      </c>
      <c r="M183" s="18" cm="1">
        <f t="array" aca="1" ref="M183" ca="1">SUMPRODUCT(Inactives[Days Inactive]*(Inactives[Student]=A183))/365</f>
        <v>0</v>
      </c>
      <c r="N183" s="18" t="str" cm="1">
        <f t="array" ref="N183">IF(LEN($A183)&gt;0,SUMPRODUCT(($A183=merged_names)*(_xlfn.TEXTAFTER(N$2, "At ")=merged_belt_colours)*merged_months_at_rank),"")</f>
        <v/>
      </c>
      <c r="O183" s="18" t="str" cm="1">
        <f t="array" ref="O183">IF(LEN($A183)&gt;0,SUMPRODUCT(($A183=merged_names)*(_xlfn.TEXTAFTER(O$2, "At ")=merged_belt_colours)*merged_months_at_rank),"")</f>
        <v/>
      </c>
      <c r="P183" s="18" t="str" cm="1">
        <f t="array" ref="P183">IF(LEN($A183)&gt;0,SUMPRODUCT(($A183=merged_names)*(_xlfn.TEXTAFTER(P$2, "At ")=merged_belt_colours)*merged_months_at_rank),"")</f>
        <v/>
      </c>
      <c r="Q183" s="18" t="str" cm="1">
        <f t="array" ref="Q183">IF(LEN($A183)&gt;0,SUMPRODUCT(($A183=merged_names)*(_xlfn.TEXTAFTER(Q$2, "At ")=merged_belt_colours)*merged_months_at_rank),"")</f>
        <v/>
      </c>
      <c r="R183" s="18" t="str" cm="1">
        <f t="array" ref="R183">IF(LEN($A183)&gt;0,SUMPRODUCT(($A183=merged_names)*(_xlfn.TEXTAFTER(R$2, "At ")=merged_belt_colours)*merged_months_at_rank),"")</f>
        <v/>
      </c>
    </row>
    <row r="184" spans="1:18" x14ac:dyDescent="0.25">
      <c r="A184"/>
      <c r="B184" s="15" t="str" cm="1">
        <f t="array" ref="B184">IFERROR(IF(LEN(A184)&gt;0, IF(SUMPRODUCT((Inactives[Key]=J184)*(Inactives[Currently Inactive]))=1,"Inactive","Active"),""),"Active")</f>
        <v/>
      </c>
      <c r="C184" s="16" t="str" cm="1">
        <f t="array" aca="1" ref="C184" ca="1">IFERROR(_xlfn._xlws.FILTER(Inactives[Inactive On],(Inactives[Key]=J184)*(Inactives[Currently Inactive]),""),"")</f>
        <v/>
      </c>
      <c r="D184" s="16" t="str" cm="1">
        <f t="array" aca="1" ref="D184" ca="1">IFERROR(INDEX(_xlfn.TEXTSPLIT(E184," "),1),"")</f>
        <v/>
      </c>
      <c r="E184" s="15" t="str" cm="1">
        <f t="array" aca="1" ref="E184" ca="1">IFERROR(_xlfn._xlws.FILTER(merged_ranks,(merged_end_dates=DATE(9999,12,31))*(merged_names=A184)),"")</f>
        <v/>
      </c>
      <c r="F184" s="17" t="str">
        <f ca="1">_xlfn.XLOOKUP(J184,Promotions[Promo Key],Promotions[Promo Date],"")</f>
        <v/>
      </c>
      <c r="G184" s="18" t="str">
        <f t="shared" ca="1" si="23"/>
        <v/>
      </c>
      <c r="H184" s="18" t="str">
        <f t="shared" ca="1" si="22"/>
        <v/>
      </c>
      <c r="I184" s="17" t="str">
        <f>_xlfn.XLOOKUP(A184,Students[Full Name],Students[Starting Rank],"")</f>
        <v/>
      </c>
      <c r="J184" s="15" t="str">
        <f t="shared" ca="1" si="24"/>
        <v xml:space="preserve">: </v>
      </c>
      <c r="K184" s="16" t="str">
        <f>_xlfn.XLOOKUP(A184,Students[Full Name],Students[Start Date],"")</f>
        <v/>
      </c>
      <c r="L184" s="18">
        <f t="shared" ca="1" si="25"/>
        <v>-1</v>
      </c>
      <c r="M184" s="18" cm="1">
        <f t="array" aca="1" ref="M184" ca="1">SUMPRODUCT(Inactives[Days Inactive]*(Inactives[Student]=A184))/365</f>
        <v>0</v>
      </c>
      <c r="N184" s="18" t="str" cm="1">
        <f t="array" ref="N184">IF(LEN($A184)&gt;0,SUMPRODUCT(($A184=merged_names)*(_xlfn.TEXTAFTER(N$2, "At ")=merged_belt_colours)*merged_months_at_rank),"")</f>
        <v/>
      </c>
      <c r="O184" s="18" t="str" cm="1">
        <f t="array" ref="O184">IF(LEN($A184)&gt;0,SUMPRODUCT(($A184=merged_names)*(_xlfn.TEXTAFTER(O$2, "At ")=merged_belt_colours)*merged_months_at_rank),"")</f>
        <v/>
      </c>
      <c r="P184" s="18" t="str" cm="1">
        <f t="array" ref="P184">IF(LEN($A184)&gt;0,SUMPRODUCT(($A184=merged_names)*(_xlfn.TEXTAFTER(P$2, "At ")=merged_belt_colours)*merged_months_at_rank),"")</f>
        <v/>
      </c>
      <c r="Q184" s="18" t="str" cm="1">
        <f t="array" ref="Q184">IF(LEN($A184)&gt;0,SUMPRODUCT(($A184=merged_names)*(_xlfn.TEXTAFTER(Q$2, "At ")=merged_belt_colours)*merged_months_at_rank),"")</f>
        <v/>
      </c>
      <c r="R184" s="18" t="str" cm="1">
        <f t="array" ref="R184">IF(LEN($A184)&gt;0,SUMPRODUCT(($A184=merged_names)*(_xlfn.TEXTAFTER(R$2, "At ")=merged_belt_colours)*merged_months_at_rank),"")</f>
        <v/>
      </c>
    </row>
    <row r="185" spans="1:18" x14ac:dyDescent="0.25">
      <c r="A185"/>
      <c r="B185" s="15" t="str" cm="1">
        <f t="array" ref="B185">IFERROR(IF(LEN(A185)&gt;0, IF(SUMPRODUCT((Inactives[Key]=J185)*(Inactives[Currently Inactive]))=1,"Inactive","Active"),""),"Active")</f>
        <v/>
      </c>
      <c r="C185" s="16" t="str" cm="1">
        <f t="array" aca="1" ref="C185" ca="1">IFERROR(_xlfn._xlws.FILTER(Inactives[Inactive On],(Inactives[Key]=J185)*(Inactives[Currently Inactive]),""),"")</f>
        <v/>
      </c>
      <c r="D185" s="16" t="str" cm="1">
        <f t="array" aca="1" ref="D185" ca="1">IFERROR(INDEX(_xlfn.TEXTSPLIT(E185," "),1),"")</f>
        <v/>
      </c>
      <c r="E185" s="15" t="str" cm="1">
        <f t="array" aca="1" ref="E185" ca="1">IFERROR(_xlfn._xlws.FILTER(merged_ranks,(merged_end_dates=DATE(9999,12,31))*(merged_names=A185)),"")</f>
        <v/>
      </c>
      <c r="F185" s="17" t="str">
        <f ca="1">_xlfn.XLOOKUP(J185,Promotions[Promo Key],Promotions[Promo Date],"")</f>
        <v/>
      </c>
      <c r="G185" s="18" t="str">
        <f t="shared" ca="1" si="23"/>
        <v/>
      </c>
      <c r="H185" s="18" t="str">
        <f t="shared" ca="1" si="22"/>
        <v/>
      </c>
      <c r="I185" s="17" t="str">
        <f>_xlfn.XLOOKUP(A185,Students[Full Name],Students[Starting Rank],"")</f>
        <v/>
      </c>
      <c r="J185" s="15" t="str">
        <f t="shared" ca="1" si="24"/>
        <v xml:space="preserve">: </v>
      </c>
      <c r="K185" s="16" t="str">
        <f>_xlfn.XLOOKUP(A185,Students[Full Name],Students[Start Date],"")</f>
        <v/>
      </c>
      <c r="L185" s="18">
        <f t="shared" ca="1" si="25"/>
        <v>-1</v>
      </c>
      <c r="M185" s="18" cm="1">
        <f t="array" aca="1" ref="M185" ca="1">SUMPRODUCT(Inactives[Days Inactive]*(Inactives[Student]=A185))/365</f>
        <v>0</v>
      </c>
      <c r="N185" s="18" t="str" cm="1">
        <f t="array" ref="N185">IF(LEN($A185)&gt;0,SUMPRODUCT(($A185=merged_names)*(_xlfn.TEXTAFTER(N$2, "At ")=merged_belt_colours)*merged_months_at_rank),"")</f>
        <v/>
      </c>
      <c r="O185" s="18" t="str" cm="1">
        <f t="array" ref="O185">IF(LEN($A185)&gt;0,SUMPRODUCT(($A185=merged_names)*(_xlfn.TEXTAFTER(O$2, "At ")=merged_belt_colours)*merged_months_at_rank),"")</f>
        <v/>
      </c>
      <c r="P185" s="18" t="str" cm="1">
        <f t="array" ref="P185">IF(LEN($A185)&gt;0,SUMPRODUCT(($A185=merged_names)*(_xlfn.TEXTAFTER(P$2, "At ")=merged_belt_colours)*merged_months_at_rank),"")</f>
        <v/>
      </c>
      <c r="Q185" s="18" t="str" cm="1">
        <f t="array" ref="Q185">IF(LEN($A185)&gt;0,SUMPRODUCT(($A185=merged_names)*(_xlfn.TEXTAFTER(Q$2, "At ")=merged_belt_colours)*merged_months_at_rank),"")</f>
        <v/>
      </c>
      <c r="R185" s="18" t="str" cm="1">
        <f t="array" ref="R185">IF(LEN($A185)&gt;0,SUMPRODUCT(($A185=merged_names)*(_xlfn.TEXTAFTER(R$2, "At ")=merged_belt_colours)*merged_months_at_rank),"")</f>
        <v/>
      </c>
    </row>
    <row r="186" spans="1:18" x14ac:dyDescent="0.25">
      <c r="A186"/>
      <c r="B186" s="15" t="str" cm="1">
        <f t="array" ref="B186">IFERROR(IF(LEN(A186)&gt;0, IF(SUMPRODUCT((Inactives[Key]=J186)*(Inactives[Currently Inactive]))=1,"Inactive","Active"),""),"Active")</f>
        <v/>
      </c>
      <c r="C186" s="16" t="str" cm="1">
        <f t="array" aca="1" ref="C186" ca="1">IFERROR(_xlfn._xlws.FILTER(Inactives[Inactive On],(Inactives[Key]=J186)*(Inactives[Currently Inactive]),""),"")</f>
        <v/>
      </c>
      <c r="D186" s="16" t="str" cm="1">
        <f t="array" aca="1" ref="D186" ca="1">IFERROR(INDEX(_xlfn.TEXTSPLIT(E186," "),1),"")</f>
        <v/>
      </c>
      <c r="E186" s="15" t="str" cm="1">
        <f t="array" aca="1" ref="E186" ca="1">IFERROR(_xlfn._xlws.FILTER(merged_ranks,(merged_end_dates=DATE(9999,12,31))*(merged_names=A186)),"")</f>
        <v/>
      </c>
      <c r="F186" s="17" t="str">
        <f ca="1">_xlfn.XLOOKUP(J186,Promotions[Promo Key],Promotions[Promo Date],"")</f>
        <v/>
      </c>
      <c r="G186" s="18" t="str">
        <f t="shared" ca="1" si="23"/>
        <v/>
      </c>
      <c r="H186" s="18" t="str">
        <f t="shared" ca="1" si="22"/>
        <v/>
      </c>
      <c r="I186" s="17" t="str">
        <f>_xlfn.XLOOKUP(A186,Students[Full Name],Students[Starting Rank],"")</f>
        <v/>
      </c>
      <c r="J186" s="15" t="str">
        <f t="shared" ca="1" si="24"/>
        <v xml:space="preserve">: </v>
      </c>
      <c r="K186" s="16" t="str">
        <f>_xlfn.XLOOKUP(A186,Students[Full Name],Students[Start Date],"")</f>
        <v/>
      </c>
      <c r="L186" s="18">
        <f t="shared" ca="1" si="25"/>
        <v>-1</v>
      </c>
      <c r="M186" s="18" cm="1">
        <f t="array" aca="1" ref="M186" ca="1">SUMPRODUCT(Inactives[Days Inactive]*(Inactives[Student]=A186))/365</f>
        <v>0</v>
      </c>
      <c r="N186" s="18" t="str" cm="1">
        <f t="array" ref="N186">IF(LEN($A186)&gt;0,SUMPRODUCT(($A186=merged_names)*(_xlfn.TEXTAFTER(N$2, "At ")=merged_belt_colours)*merged_months_at_rank),"")</f>
        <v/>
      </c>
      <c r="O186" s="18" t="str" cm="1">
        <f t="array" ref="O186">IF(LEN($A186)&gt;0,SUMPRODUCT(($A186=merged_names)*(_xlfn.TEXTAFTER(O$2, "At ")=merged_belt_colours)*merged_months_at_rank),"")</f>
        <v/>
      </c>
      <c r="P186" s="18" t="str" cm="1">
        <f t="array" ref="P186">IF(LEN($A186)&gt;0,SUMPRODUCT(($A186=merged_names)*(_xlfn.TEXTAFTER(P$2, "At ")=merged_belt_colours)*merged_months_at_rank),"")</f>
        <v/>
      </c>
      <c r="Q186" s="18" t="str" cm="1">
        <f t="array" ref="Q186">IF(LEN($A186)&gt;0,SUMPRODUCT(($A186=merged_names)*(_xlfn.TEXTAFTER(Q$2, "At ")=merged_belt_colours)*merged_months_at_rank),"")</f>
        <v/>
      </c>
      <c r="R186" s="18" t="str" cm="1">
        <f t="array" ref="R186">IF(LEN($A186)&gt;0,SUMPRODUCT(($A186=merged_names)*(_xlfn.TEXTAFTER(R$2, "At ")=merged_belt_colours)*merged_months_at_rank),"")</f>
        <v/>
      </c>
    </row>
    <row r="187" spans="1:18" x14ac:dyDescent="0.25">
      <c r="A187"/>
      <c r="B187" s="15" t="str" cm="1">
        <f t="array" ref="B187">IFERROR(IF(LEN(A187)&gt;0, IF(SUMPRODUCT((Inactives[Key]=J187)*(Inactives[Currently Inactive]))=1,"Inactive","Active"),""),"Active")</f>
        <v/>
      </c>
      <c r="C187" s="16" t="str" cm="1">
        <f t="array" aca="1" ref="C187" ca="1">IFERROR(_xlfn._xlws.FILTER(Inactives[Inactive On],(Inactives[Key]=J187)*(Inactives[Currently Inactive]),""),"")</f>
        <v/>
      </c>
      <c r="D187" s="16" t="str" cm="1">
        <f t="array" aca="1" ref="D187" ca="1">IFERROR(INDEX(_xlfn.TEXTSPLIT(E187," "),1),"")</f>
        <v/>
      </c>
      <c r="E187" s="15" t="str" cm="1">
        <f t="array" aca="1" ref="E187" ca="1">IFERROR(_xlfn._xlws.FILTER(merged_ranks,(merged_end_dates=DATE(9999,12,31))*(merged_names=A187)),"")</f>
        <v/>
      </c>
      <c r="F187" s="17" t="str">
        <f ca="1">_xlfn.XLOOKUP(J187,Promotions[Promo Key],Promotions[Promo Date],"")</f>
        <v/>
      </c>
      <c r="G187" s="18" t="str">
        <f t="shared" ca="1" si="23"/>
        <v/>
      </c>
      <c r="H187" s="18" t="str">
        <f t="shared" ca="1" si="22"/>
        <v/>
      </c>
      <c r="I187" s="17" t="str">
        <f>_xlfn.XLOOKUP(A187,Students[Full Name],Students[Starting Rank],"")</f>
        <v/>
      </c>
      <c r="J187" s="15" t="str">
        <f t="shared" ca="1" si="24"/>
        <v xml:space="preserve">: </v>
      </c>
      <c r="K187" s="16" t="str">
        <f>_xlfn.XLOOKUP(A187,Students[Full Name],Students[Start Date],"")</f>
        <v/>
      </c>
      <c r="L187" s="18">
        <f t="shared" ca="1" si="25"/>
        <v>-1</v>
      </c>
      <c r="M187" s="18" cm="1">
        <f t="array" aca="1" ref="M187" ca="1">SUMPRODUCT(Inactives[Days Inactive]*(Inactives[Student]=A187))/365</f>
        <v>0</v>
      </c>
      <c r="N187" s="18" t="str" cm="1">
        <f t="array" ref="N187">IF(LEN($A187)&gt;0,SUMPRODUCT(($A187=merged_names)*(_xlfn.TEXTAFTER(N$2, "At ")=merged_belt_colours)*merged_months_at_rank),"")</f>
        <v/>
      </c>
      <c r="O187" s="18" t="str" cm="1">
        <f t="array" ref="O187">IF(LEN($A187)&gt;0,SUMPRODUCT(($A187=merged_names)*(_xlfn.TEXTAFTER(O$2, "At ")=merged_belt_colours)*merged_months_at_rank),"")</f>
        <v/>
      </c>
      <c r="P187" s="18" t="str" cm="1">
        <f t="array" ref="P187">IF(LEN($A187)&gt;0,SUMPRODUCT(($A187=merged_names)*(_xlfn.TEXTAFTER(P$2, "At ")=merged_belt_colours)*merged_months_at_rank),"")</f>
        <v/>
      </c>
      <c r="Q187" s="18" t="str" cm="1">
        <f t="array" ref="Q187">IF(LEN($A187)&gt;0,SUMPRODUCT(($A187=merged_names)*(_xlfn.TEXTAFTER(Q$2, "At ")=merged_belt_colours)*merged_months_at_rank),"")</f>
        <v/>
      </c>
      <c r="R187" s="18" t="str" cm="1">
        <f t="array" ref="R187">IF(LEN($A187)&gt;0,SUMPRODUCT(($A187=merged_names)*(_xlfn.TEXTAFTER(R$2, "At ")=merged_belt_colours)*merged_months_at_rank),"")</f>
        <v/>
      </c>
    </row>
    <row r="188" spans="1:18" x14ac:dyDescent="0.25">
      <c r="A188"/>
      <c r="B188" s="15" t="str" cm="1">
        <f t="array" ref="B188">IFERROR(IF(LEN(A188)&gt;0, IF(SUMPRODUCT((Inactives[Key]=J188)*(Inactives[Currently Inactive]))=1,"Inactive","Active"),""),"Active")</f>
        <v/>
      </c>
      <c r="C188" s="16" t="str" cm="1">
        <f t="array" aca="1" ref="C188" ca="1">IFERROR(_xlfn._xlws.FILTER(Inactives[Inactive On],(Inactives[Key]=J188)*(Inactives[Currently Inactive]),""),"")</f>
        <v/>
      </c>
      <c r="D188" s="16" t="str" cm="1">
        <f t="array" aca="1" ref="D188" ca="1">IFERROR(INDEX(_xlfn.TEXTSPLIT(E188," "),1),"")</f>
        <v/>
      </c>
      <c r="E188" s="15" t="str" cm="1">
        <f t="array" aca="1" ref="E188" ca="1">IFERROR(_xlfn._xlws.FILTER(merged_ranks,(merged_end_dates=DATE(9999,12,31))*(merged_names=A188)),"")</f>
        <v/>
      </c>
      <c r="F188" s="17" t="str">
        <f ca="1">_xlfn.XLOOKUP(J188,Promotions[Promo Key],Promotions[Promo Date],"")</f>
        <v/>
      </c>
      <c r="G188" s="18" t="str">
        <f t="shared" ca="1" si="23"/>
        <v/>
      </c>
      <c r="H188" s="18" t="str">
        <f t="shared" ca="1" si="22"/>
        <v/>
      </c>
      <c r="I188" s="17" t="str">
        <f>_xlfn.XLOOKUP(A188,Students[Full Name],Students[Starting Rank],"")</f>
        <v/>
      </c>
      <c r="J188" s="15" t="str">
        <f t="shared" ca="1" si="24"/>
        <v xml:space="preserve">: </v>
      </c>
      <c r="K188" s="16" t="str">
        <f>_xlfn.XLOOKUP(A188,Students[Full Name],Students[Start Date],"")</f>
        <v/>
      </c>
      <c r="L188" s="18">
        <f t="shared" ca="1" si="25"/>
        <v>-1</v>
      </c>
      <c r="M188" s="18" cm="1">
        <f t="array" aca="1" ref="M188" ca="1">SUMPRODUCT(Inactives[Days Inactive]*(Inactives[Student]=A188))/365</f>
        <v>0</v>
      </c>
      <c r="N188" s="18" t="str" cm="1">
        <f t="array" ref="N188">IF(LEN($A188)&gt;0,SUMPRODUCT(($A188=merged_names)*(_xlfn.TEXTAFTER(N$2, "At ")=merged_belt_colours)*merged_months_at_rank),"")</f>
        <v/>
      </c>
      <c r="O188" s="18" t="str" cm="1">
        <f t="array" ref="O188">IF(LEN($A188)&gt;0,SUMPRODUCT(($A188=merged_names)*(_xlfn.TEXTAFTER(O$2, "At ")=merged_belt_colours)*merged_months_at_rank),"")</f>
        <v/>
      </c>
      <c r="P188" s="18" t="str" cm="1">
        <f t="array" ref="P188">IF(LEN($A188)&gt;0,SUMPRODUCT(($A188=merged_names)*(_xlfn.TEXTAFTER(P$2, "At ")=merged_belt_colours)*merged_months_at_rank),"")</f>
        <v/>
      </c>
      <c r="Q188" s="18" t="str" cm="1">
        <f t="array" ref="Q188">IF(LEN($A188)&gt;0,SUMPRODUCT(($A188=merged_names)*(_xlfn.TEXTAFTER(Q$2, "At ")=merged_belt_colours)*merged_months_at_rank),"")</f>
        <v/>
      </c>
      <c r="R188" s="18" t="str" cm="1">
        <f t="array" ref="R188">IF(LEN($A188)&gt;0,SUMPRODUCT(($A188=merged_names)*(_xlfn.TEXTAFTER(R$2, "At ")=merged_belt_colours)*merged_months_at_rank),"")</f>
        <v/>
      </c>
    </row>
    <row r="189" spans="1:18" x14ac:dyDescent="0.25">
      <c r="A189"/>
      <c r="B189" s="15" t="str" cm="1">
        <f t="array" ref="B189">IFERROR(IF(LEN(A189)&gt;0, IF(SUMPRODUCT((Inactives[Key]=J189)*(Inactives[Currently Inactive]))=1,"Inactive","Active"),""),"Active")</f>
        <v/>
      </c>
      <c r="C189" s="16" t="str" cm="1">
        <f t="array" aca="1" ref="C189" ca="1">IFERROR(_xlfn._xlws.FILTER(Inactives[Inactive On],(Inactives[Key]=J189)*(Inactives[Currently Inactive]),""),"")</f>
        <v/>
      </c>
      <c r="D189" s="16" t="str" cm="1">
        <f t="array" aca="1" ref="D189" ca="1">IFERROR(INDEX(_xlfn.TEXTSPLIT(E189," "),1),"")</f>
        <v/>
      </c>
      <c r="E189" s="15" t="str" cm="1">
        <f t="array" aca="1" ref="E189" ca="1">IFERROR(_xlfn._xlws.FILTER(merged_ranks,(merged_end_dates=DATE(9999,12,31))*(merged_names=A189)),"")</f>
        <v/>
      </c>
      <c r="F189" s="17" t="str">
        <f ca="1">_xlfn.XLOOKUP(J189,Promotions[Promo Key],Promotions[Promo Date],"")</f>
        <v/>
      </c>
      <c r="G189" s="18" t="str">
        <f t="shared" ca="1" si="23"/>
        <v/>
      </c>
      <c r="H189" s="18" t="str">
        <f t="shared" ca="1" si="22"/>
        <v/>
      </c>
      <c r="I189" s="17" t="str">
        <f>_xlfn.XLOOKUP(A189,Students[Full Name],Students[Starting Rank],"")</f>
        <v/>
      </c>
      <c r="J189" s="15" t="str">
        <f t="shared" ca="1" si="24"/>
        <v xml:space="preserve">: </v>
      </c>
      <c r="K189" s="16" t="str">
        <f>_xlfn.XLOOKUP(A189,Students[Full Name],Students[Start Date],"")</f>
        <v/>
      </c>
      <c r="L189" s="18">
        <f t="shared" ca="1" si="25"/>
        <v>-1</v>
      </c>
      <c r="M189" s="18" cm="1">
        <f t="array" aca="1" ref="M189" ca="1">SUMPRODUCT(Inactives[Days Inactive]*(Inactives[Student]=A189))/365</f>
        <v>0</v>
      </c>
      <c r="N189" s="18" t="str" cm="1">
        <f t="array" ref="N189">IF(LEN($A189)&gt;0,SUMPRODUCT(($A189=merged_names)*(_xlfn.TEXTAFTER(N$2, "At ")=merged_belt_colours)*merged_months_at_rank),"")</f>
        <v/>
      </c>
      <c r="O189" s="18" t="str" cm="1">
        <f t="array" ref="O189">IF(LEN($A189)&gt;0,SUMPRODUCT(($A189=merged_names)*(_xlfn.TEXTAFTER(O$2, "At ")=merged_belt_colours)*merged_months_at_rank),"")</f>
        <v/>
      </c>
      <c r="P189" s="18" t="str" cm="1">
        <f t="array" ref="P189">IF(LEN($A189)&gt;0,SUMPRODUCT(($A189=merged_names)*(_xlfn.TEXTAFTER(P$2, "At ")=merged_belt_colours)*merged_months_at_rank),"")</f>
        <v/>
      </c>
      <c r="Q189" s="18" t="str" cm="1">
        <f t="array" ref="Q189">IF(LEN($A189)&gt;0,SUMPRODUCT(($A189=merged_names)*(_xlfn.TEXTAFTER(Q$2, "At ")=merged_belt_colours)*merged_months_at_rank),"")</f>
        <v/>
      </c>
      <c r="R189" s="18" t="str" cm="1">
        <f t="array" ref="R189">IF(LEN($A189)&gt;0,SUMPRODUCT(($A189=merged_names)*(_xlfn.TEXTAFTER(R$2, "At ")=merged_belt_colours)*merged_months_at_rank),"")</f>
        <v/>
      </c>
    </row>
    <row r="190" spans="1:18" x14ac:dyDescent="0.25">
      <c r="A190"/>
      <c r="B190" s="15" t="str" cm="1">
        <f t="array" ref="B190">IFERROR(IF(LEN(A190)&gt;0, IF(SUMPRODUCT((Inactives[Key]=J190)*(Inactives[Currently Inactive]))=1,"Inactive","Active"),""),"Active")</f>
        <v/>
      </c>
      <c r="C190" s="16" t="str" cm="1">
        <f t="array" aca="1" ref="C190" ca="1">IFERROR(_xlfn._xlws.FILTER(Inactives[Inactive On],(Inactives[Key]=J190)*(Inactives[Currently Inactive]),""),"")</f>
        <v/>
      </c>
      <c r="D190" s="16" t="str" cm="1">
        <f t="array" aca="1" ref="D190" ca="1">IFERROR(INDEX(_xlfn.TEXTSPLIT(E190," "),1),"")</f>
        <v/>
      </c>
      <c r="E190" s="15" t="str" cm="1">
        <f t="array" aca="1" ref="E190" ca="1">IFERROR(_xlfn._xlws.FILTER(merged_ranks,(merged_end_dates=DATE(9999,12,31))*(merged_names=A190)),"")</f>
        <v/>
      </c>
      <c r="F190" s="17" t="str">
        <f ca="1">_xlfn.XLOOKUP(J190,Promotions[Promo Key],Promotions[Promo Date],"")</f>
        <v/>
      </c>
      <c r="G190" s="18" t="str">
        <f t="shared" ca="1" si="23"/>
        <v/>
      </c>
      <c r="H190" s="18" t="str">
        <f t="shared" ca="1" si="22"/>
        <v/>
      </c>
      <c r="I190" s="17" t="str">
        <f>_xlfn.XLOOKUP(A190,Students[Full Name],Students[Starting Rank],"")</f>
        <v/>
      </c>
      <c r="J190" s="15" t="str">
        <f t="shared" ca="1" si="24"/>
        <v xml:space="preserve">: </v>
      </c>
      <c r="K190" s="16" t="str">
        <f>_xlfn.XLOOKUP(A190,Students[Full Name],Students[Start Date],"")</f>
        <v/>
      </c>
      <c r="L190" s="18">
        <f t="shared" ca="1" si="25"/>
        <v>-1</v>
      </c>
      <c r="M190" s="18" cm="1">
        <f t="array" aca="1" ref="M190" ca="1">SUMPRODUCT(Inactives[Days Inactive]*(Inactives[Student]=A190))/365</f>
        <v>0</v>
      </c>
      <c r="N190" s="18" t="str" cm="1">
        <f t="array" ref="N190">IF(LEN($A190)&gt;0,SUMPRODUCT(($A190=merged_names)*(_xlfn.TEXTAFTER(N$2, "At ")=merged_belt_colours)*merged_months_at_rank),"")</f>
        <v/>
      </c>
      <c r="O190" s="18" t="str" cm="1">
        <f t="array" ref="O190">IF(LEN($A190)&gt;0,SUMPRODUCT(($A190=merged_names)*(_xlfn.TEXTAFTER(O$2, "At ")=merged_belt_colours)*merged_months_at_rank),"")</f>
        <v/>
      </c>
      <c r="P190" s="18" t="str" cm="1">
        <f t="array" ref="P190">IF(LEN($A190)&gt;0,SUMPRODUCT(($A190=merged_names)*(_xlfn.TEXTAFTER(P$2, "At ")=merged_belt_colours)*merged_months_at_rank),"")</f>
        <v/>
      </c>
      <c r="Q190" s="18" t="str" cm="1">
        <f t="array" ref="Q190">IF(LEN($A190)&gt;0,SUMPRODUCT(($A190=merged_names)*(_xlfn.TEXTAFTER(Q$2, "At ")=merged_belt_colours)*merged_months_at_rank),"")</f>
        <v/>
      </c>
      <c r="R190" s="18" t="str" cm="1">
        <f t="array" ref="R190">IF(LEN($A190)&gt;0,SUMPRODUCT(($A190=merged_names)*(_xlfn.TEXTAFTER(R$2, "At ")=merged_belt_colours)*merged_months_at_rank),"")</f>
        <v/>
      </c>
    </row>
    <row r="191" spans="1:18" x14ac:dyDescent="0.25">
      <c r="A191"/>
      <c r="B191" s="15" t="str" cm="1">
        <f t="array" ref="B191">IFERROR(IF(LEN(A191)&gt;0, IF(SUMPRODUCT((Inactives[Key]=J191)*(Inactives[Currently Inactive]))=1,"Inactive","Active"),""),"Active")</f>
        <v/>
      </c>
      <c r="C191" s="16" t="str" cm="1">
        <f t="array" aca="1" ref="C191" ca="1">IFERROR(_xlfn._xlws.FILTER(Inactives[Inactive On],(Inactives[Key]=J191)*(Inactives[Currently Inactive]),""),"")</f>
        <v/>
      </c>
      <c r="D191" s="16" t="str" cm="1">
        <f t="array" aca="1" ref="D191" ca="1">IFERROR(INDEX(_xlfn.TEXTSPLIT(E191," "),1),"")</f>
        <v/>
      </c>
      <c r="E191" s="15" t="str" cm="1">
        <f t="array" aca="1" ref="E191" ca="1">IFERROR(_xlfn._xlws.FILTER(merged_ranks,(merged_end_dates=DATE(9999,12,31))*(merged_names=A191)),"")</f>
        <v/>
      </c>
      <c r="F191" s="17" t="str">
        <f ca="1">_xlfn.XLOOKUP(J191,Promotions[Promo Key],Promotions[Promo Date],"")</f>
        <v/>
      </c>
      <c r="G191" s="18" t="str">
        <f t="shared" ca="1" si="23"/>
        <v/>
      </c>
      <c r="H191" s="18" t="str">
        <f t="shared" ca="1" si="22"/>
        <v/>
      </c>
      <c r="I191" s="17" t="str">
        <f>_xlfn.XLOOKUP(A191,Students[Full Name],Students[Starting Rank],"")</f>
        <v/>
      </c>
      <c r="J191" s="15" t="str">
        <f t="shared" ca="1" si="24"/>
        <v xml:space="preserve">: </v>
      </c>
      <c r="K191" s="16" t="str">
        <f>_xlfn.XLOOKUP(A191,Students[Full Name],Students[Start Date],"")</f>
        <v/>
      </c>
      <c r="L191" s="18">
        <f t="shared" ca="1" si="25"/>
        <v>-1</v>
      </c>
      <c r="M191" s="18" cm="1">
        <f t="array" aca="1" ref="M191" ca="1">SUMPRODUCT(Inactives[Days Inactive]*(Inactives[Student]=A191))/365</f>
        <v>0</v>
      </c>
      <c r="N191" s="18" t="str" cm="1">
        <f t="array" ref="N191">IF(LEN($A191)&gt;0,SUMPRODUCT(($A191=merged_names)*(_xlfn.TEXTAFTER(N$2, "At ")=merged_belt_colours)*merged_months_at_rank),"")</f>
        <v/>
      </c>
      <c r="O191" s="18" t="str" cm="1">
        <f t="array" ref="O191">IF(LEN($A191)&gt;0,SUMPRODUCT(($A191=merged_names)*(_xlfn.TEXTAFTER(O$2, "At ")=merged_belt_colours)*merged_months_at_rank),"")</f>
        <v/>
      </c>
      <c r="P191" s="18" t="str" cm="1">
        <f t="array" ref="P191">IF(LEN($A191)&gt;0,SUMPRODUCT(($A191=merged_names)*(_xlfn.TEXTAFTER(P$2, "At ")=merged_belt_colours)*merged_months_at_rank),"")</f>
        <v/>
      </c>
      <c r="Q191" s="18" t="str" cm="1">
        <f t="array" ref="Q191">IF(LEN($A191)&gt;0,SUMPRODUCT(($A191=merged_names)*(_xlfn.TEXTAFTER(Q$2, "At ")=merged_belt_colours)*merged_months_at_rank),"")</f>
        <v/>
      </c>
      <c r="R191" s="18" t="str" cm="1">
        <f t="array" ref="R191">IF(LEN($A191)&gt;0,SUMPRODUCT(($A191=merged_names)*(_xlfn.TEXTAFTER(R$2, "At ")=merged_belt_colours)*merged_months_at_rank),"")</f>
        <v/>
      </c>
    </row>
    <row r="192" spans="1:18" x14ac:dyDescent="0.25">
      <c r="A192"/>
      <c r="B192" s="15" t="str" cm="1">
        <f t="array" ref="B192">IFERROR(IF(LEN(A192)&gt;0, IF(SUMPRODUCT((Inactives[Key]=J192)*(Inactives[Currently Inactive]))=1,"Inactive","Active"),""),"Active")</f>
        <v/>
      </c>
      <c r="C192" s="16" t="str" cm="1">
        <f t="array" aca="1" ref="C192" ca="1">IFERROR(_xlfn._xlws.FILTER(Inactives[Inactive On],(Inactives[Key]=J192)*(Inactives[Currently Inactive]),""),"")</f>
        <v/>
      </c>
      <c r="D192" s="16" t="str" cm="1">
        <f t="array" aca="1" ref="D192" ca="1">IFERROR(INDEX(_xlfn.TEXTSPLIT(E192," "),1),"")</f>
        <v/>
      </c>
      <c r="E192" s="15" t="str" cm="1">
        <f t="array" aca="1" ref="E192" ca="1">IFERROR(_xlfn._xlws.FILTER(merged_ranks,(merged_end_dates=DATE(9999,12,31))*(merged_names=A192)),"")</f>
        <v/>
      </c>
      <c r="F192" s="17" t="str">
        <f ca="1">_xlfn.XLOOKUP(J192,Promotions[Promo Key],Promotions[Promo Date],"")</f>
        <v/>
      </c>
      <c r="G192" s="18" t="str">
        <f t="shared" ca="1" si="23"/>
        <v/>
      </c>
      <c r="H192" s="18" t="str">
        <f t="shared" ca="1" si="22"/>
        <v/>
      </c>
      <c r="I192" s="17" t="str">
        <f>_xlfn.XLOOKUP(A192,Students[Full Name],Students[Starting Rank],"")</f>
        <v/>
      </c>
      <c r="J192" s="15" t="str">
        <f t="shared" ca="1" si="24"/>
        <v xml:space="preserve">: </v>
      </c>
      <c r="K192" s="16" t="str">
        <f>_xlfn.XLOOKUP(A192,Students[Full Name],Students[Start Date],"")</f>
        <v/>
      </c>
      <c r="L192" s="18">
        <f t="shared" ca="1" si="25"/>
        <v>-1</v>
      </c>
      <c r="M192" s="18" cm="1">
        <f t="array" aca="1" ref="M192" ca="1">SUMPRODUCT(Inactives[Days Inactive]*(Inactives[Student]=A192))/365</f>
        <v>0</v>
      </c>
      <c r="N192" s="18" t="str" cm="1">
        <f t="array" ref="N192">IF(LEN($A192)&gt;0,SUMPRODUCT(($A192=merged_names)*(_xlfn.TEXTAFTER(N$2, "At ")=merged_belt_colours)*merged_months_at_rank),"")</f>
        <v/>
      </c>
      <c r="O192" s="18" t="str" cm="1">
        <f t="array" ref="O192">IF(LEN($A192)&gt;0,SUMPRODUCT(($A192=merged_names)*(_xlfn.TEXTAFTER(O$2, "At ")=merged_belt_colours)*merged_months_at_rank),"")</f>
        <v/>
      </c>
      <c r="P192" s="18" t="str" cm="1">
        <f t="array" ref="P192">IF(LEN($A192)&gt;0,SUMPRODUCT(($A192=merged_names)*(_xlfn.TEXTAFTER(P$2, "At ")=merged_belt_colours)*merged_months_at_rank),"")</f>
        <v/>
      </c>
      <c r="Q192" s="18" t="str" cm="1">
        <f t="array" ref="Q192">IF(LEN($A192)&gt;0,SUMPRODUCT(($A192=merged_names)*(_xlfn.TEXTAFTER(Q$2, "At ")=merged_belt_colours)*merged_months_at_rank),"")</f>
        <v/>
      </c>
      <c r="R192" s="18" t="str" cm="1">
        <f t="array" ref="R192">IF(LEN($A192)&gt;0,SUMPRODUCT(($A192=merged_names)*(_xlfn.TEXTAFTER(R$2, "At ")=merged_belt_colours)*merged_months_at_rank),"")</f>
        <v/>
      </c>
    </row>
    <row r="193" spans="1:18" x14ac:dyDescent="0.25">
      <c r="A193"/>
      <c r="B193" s="15" t="str" cm="1">
        <f t="array" ref="B193">IFERROR(IF(LEN(A193)&gt;0, IF(SUMPRODUCT((Inactives[Key]=J193)*(Inactives[Currently Inactive]))=1,"Inactive","Active"),""),"Active")</f>
        <v/>
      </c>
      <c r="C193" s="16" t="str" cm="1">
        <f t="array" aca="1" ref="C193" ca="1">IFERROR(_xlfn._xlws.FILTER(Inactives[Inactive On],(Inactives[Key]=J193)*(Inactives[Currently Inactive]),""),"")</f>
        <v/>
      </c>
      <c r="D193" s="16" t="str" cm="1">
        <f t="array" aca="1" ref="D193" ca="1">IFERROR(INDEX(_xlfn.TEXTSPLIT(E193," "),1),"")</f>
        <v/>
      </c>
      <c r="E193" s="15" t="str" cm="1">
        <f t="array" aca="1" ref="E193" ca="1">IFERROR(_xlfn._xlws.FILTER(merged_ranks,(merged_end_dates=DATE(9999,12,31))*(merged_names=A193)),"")</f>
        <v/>
      </c>
      <c r="F193" s="17" t="str">
        <f ca="1">_xlfn.XLOOKUP(J193,Promotions[Promo Key],Promotions[Promo Date],"")</f>
        <v/>
      </c>
      <c r="G193" s="18" t="str">
        <f t="shared" ca="1" si="23"/>
        <v/>
      </c>
      <c r="H193" s="18" t="str">
        <f t="shared" ca="1" si="22"/>
        <v/>
      </c>
      <c r="I193" s="17" t="str">
        <f>_xlfn.XLOOKUP(A193,Students[Full Name],Students[Starting Rank],"")</f>
        <v/>
      </c>
      <c r="J193" s="15" t="str">
        <f t="shared" ca="1" si="24"/>
        <v xml:space="preserve">: </v>
      </c>
      <c r="K193" s="16" t="str">
        <f>_xlfn.XLOOKUP(A193,Students[Full Name],Students[Start Date],"")</f>
        <v/>
      </c>
      <c r="L193" s="18">
        <f t="shared" ca="1" si="25"/>
        <v>-1</v>
      </c>
      <c r="M193" s="18" cm="1">
        <f t="array" aca="1" ref="M193" ca="1">SUMPRODUCT(Inactives[Days Inactive]*(Inactives[Student]=A193))/365</f>
        <v>0</v>
      </c>
      <c r="N193" s="18" t="str" cm="1">
        <f t="array" ref="N193">IF(LEN($A193)&gt;0,SUMPRODUCT(($A193=merged_names)*(_xlfn.TEXTAFTER(N$2, "At ")=merged_belt_colours)*merged_months_at_rank),"")</f>
        <v/>
      </c>
      <c r="O193" s="18" t="str" cm="1">
        <f t="array" ref="O193">IF(LEN($A193)&gt;0,SUMPRODUCT(($A193=merged_names)*(_xlfn.TEXTAFTER(O$2, "At ")=merged_belt_colours)*merged_months_at_rank),"")</f>
        <v/>
      </c>
      <c r="P193" s="18" t="str" cm="1">
        <f t="array" ref="P193">IF(LEN($A193)&gt;0,SUMPRODUCT(($A193=merged_names)*(_xlfn.TEXTAFTER(P$2, "At ")=merged_belt_colours)*merged_months_at_rank),"")</f>
        <v/>
      </c>
      <c r="Q193" s="18" t="str" cm="1">
        <f t="array" ref="Q193">IF(LEN($A193)&gt;0,SUMPRODUCT(($A193=merged_names)*(_xlfn.TEXTAFTER(Q$2, "At ")=merged_belt_colours)*merged_months_at_rank),"")</f>
        <v/>
      </c>
      <c r="R193" s="18" t="str" cm="1">
        <f t="array" ref="R193">IF(LEN($A193)&gt;0,SUMPRODUCT(($A193=merged_names)*(_xlfn.TEXTAFTER(R$2, "At ")=merged_belt_colours)*merged_months_at_rank),"")</f>
        <v/>
      </c>
    </row>
    <row r="194" spans="1:18" x14ac:dyDescent="0.25">
      <c r="A194"/>
      <c r="B194" s="15" t="str" cm="1">
        <f t="array" ref="B194">IFERROR(IF(LEN(A194)&gt;0, IF(SUMPRODUCT((Inactives[Key]=J194)*(Inactives[Currently Inactive]))=1,"Inactive","Active"),""),"Active")</f>
        <v/>
      </c>
      <c r="C194" s="16" t="str" cm="1">
        <f t="array" aca="1" ref="C194" ca="1">IFERROR(_xlfn._xlws.FILTER(Inactives[Inactive On],(Inactives[Key]=J194)*(Inactives[Currently Inactive]),""),"")</f>
        <v/>
      </c>
      <c r="D194" s="16" t="str" cm="1">
        <f t="array" aca="1" ref="D194" ca="1">IFERROR(INDEX(_xlfn.TEXTSPLIT(E194," "),1),"")</f>
        <v/>
      </c>
      <c r="E194" s="15" t="str" cm="1">
        <f t="array" aca="1" ref="E194" ca="1">IFERROR(_xlfn._xlws.FILTER(merged_ranks,(merged_end_dates=DATE(9999,12,31))*(merged_names=A194)),"")</f>
        <v/>
      </c>
      <c r="F194" s="17" t="str">
        <f ca="1">_xlfn.XLOOKUP(J194,Promotions[Promo Key],Promotions[Promo Date],"")</f>
        <v/>
      </c>
      <c r="G194" s="18" t="str">
        <f t="shared" ca="1" si="23"/>
        <v/>
      </c>
      <c r="H194" s="18" t="str">
        <f t="shared" ca="1" si="22"/>
        <v/>
      </c>
      <c r="I194" s="17" t="str">
        <f>_xlfn.XLOOKUP(A194,Students[Full Name],Students[Starting Rank],"")</f>
        <v/>
      </c>
      <c r="J194" s="15" t="str">
        <f t="shared" ca="1" si="24"/>
        <v xml:space="preserve">: </v>
      </c>
      <c r="K194" s="16" t="str">
        <f>_xlfn.XLOOKUP(A194,Students[Full Name],Students[Start Date],"")</f>
        <v/>
      </c>
      <c r="L194" s="18">
        <f t="shared" ca="1" si="25"/>
        <v>-1</v>
      </c>
      <c r="M194" s="18" cm="1">
        <f t="array" aca="1" ref="M194" ca="1">SUMPRODUCT(Inactives[Days Inactive]*(Inactives[Student]=A194))/365</f>
        <v>0</v>
      </c>
      <c r="N194" s="18" t="str" cm="1">
        <f t="array" ref="N194">IF(LEN($A194)&gt;0,SUMPRODUCT(($A194=merged_names)*(_xlfn.TEXTAFTER(N$2, "At ")=merged_belt_colours)*merged_months_at_rank),"")</f>
        <v/>
      </c>
      <c r="O194" s="18" t="str" cm="1">
        <f t="array" ref="O194">IF(LEN($A194)&gt;0,SUMPRODUCT(($A194=merged_names)*(_xlfn.TEXTAFTER(O$2, "At ")=merged_belt_colours)*merged_months_at_rank),"")</f>
        <v/>
      </c>
      <c r="P194" s="18" t="str" cm="1">
        <f t="array" ref="P194">IF(LEN($A194)&gt;0,SUMPRODUCT(($A194=merged_names)*(_xlfn.TEXTAFTER(P$2, "At ")=merged_belt_colours)*merged_months_at_rank),"")</f>
        <v/>
      </c>
      <c r="Q194" s="18" t="str" cm="1">
        <f t="array" ref="Q194">IF(LEN($A194)&gt;0,SUMPRODUCT(($A194=merged_names)*(_xlfn.TEXTAFTER(Q$2, "At ")=merged_belt_colours)*merged_months_at_rank),"")</f>
        <v/>
      </c>
      <c r="R194" s="18" t="str" cm="1">
        <f t="array" ref="R194">IF(LEN($A194)&gt;0,SUMPRODUCT(($A194=merged_names)*(_xlfn.TEXTAFTER(R$2, "At ")=merged_belt_colours)*merged_months_at_rank),"")</f>
        <v/>
      </c>
    </row>
    <row r="195" spans="1:18" x14ac:dyDescent="0.25">
      <c r="A195"/>
      <c r="B195" s="15" t="str" cm="1">
        <f t="array" ref="B195">IFERROR(IF(LEN(A195)&gt;0, IF(SUMPRODUCT((Inactives[Key]=J195)*(Inactives[Currently Inactive]))=1,"Inactive","Active"),""),"Active")</f>
        <v/>
      </c>
      <c r="C195" s="16" t="str" cm="1">
        <f t="array" aca="1" ref="C195" ca="1">IFERROR(_xlfn._xlws.FILTER(Inactives[Inactive On],(Inactives[Key]=J195)*(Inactives[Currently Inactive]),""),"")</f>
        <v/>
      </c>
      <c r="D195" s="16" t="str" cm="1">
        <f t="array" aca="1" ref="D195" ca="1">IFERROR(INDEX(_xlfn.TEXTSPLIT(E195," "),1),"")</f>
        <v/>
      </c>
      <c r="E195" s="15" t="str" cm="1">
        <f t="array" aca="1" ref="E195" ca="1">IFERROR(_xlfn._xlws.FILTER(merged_ranks,(merged_end_dates=DATE(9999,12,31))*(merged_names=A195)),"")</f>
        <v/>
      </c>
      <c r="F195" s="17" t="str">
        <f ca="1">_xlfn.XLOOKUP(J195,Promotions[Promo Key],Promotions[Promo Date],"")</f>
        <v/>
      </c>
      <c r="G195" s="18" t="str">
        <f t="shared" ca="1" si="23"/>
        <v/>
      </c>
      <c r="H195" s="18" t="str">
        <f t="shared" ca="1" si="22"/>
        <v/>
      </c>
      <c r="I195" s="17" t="str">
        <f>_xlfn.XLOOKUP(A195,Students[Full Name],Students[Starting Rank],"")</f>
        <v/>
      </c>
      <c r="J195" s="15" t="str">
        <f t="shared" ca="1" si="24"/>
        <v xml:space="preserve">: </v>
      </c>
      <c r="K195" s="16" t="str">
        <f>_xlfn.XLOOKUP(A195,Students[Full Name],Students[Start Date],"")</f>
        <v/>
      </c>
      <c r="L195" s="18">
        <f t="shared" ca="1" si="25"/>
        <v>-1</v>
      </c>
      <c r="M195" s="18" cm="1">
        <f t="array" aca="1" ref="M195" ca="1">SUMPRODUCT(Inactives[Days Inactive]*(Inactives[Student]=A195))/365</f>
        <v>0</v>
      </c>
      <c r="N195" s="18" t="str" cm="1">
        <f t="array" ref="N195">IF(LEN($A195)&gt;0,SUMPRODUCT(($A195=merged_names)*(_xlfn.TEXTAFTER(N$2, "At ")=merged_belt_colours)*merged_months_at_rank),"")</f>
        <v/>
      </c>
      <c r="O195" s="18" t="str" cm="1">
        <f t="array" ref="O195">IF(LEN($A195)&gt;0,SUMPRODUCT(($A195=merged_names)*(_xlfn.TEXTAFTER(O$2, "At ")=merged_belt_colours)*merged_months_at_rank),"")</f>
        <v/>
      </c>
      <c r="P195" s="18" t="str" cm="1">
        <f t="array" ref="P195">IF(LEN($A195)&gt;0,SUMPRODUCT(($A195=merged_names)*(_xlfn.TEXTAFTER(P$2, "At ")=merged_belt_colours)*merged_months_at_rank),"")</f>
        <v/>
      </c>
      <c r="Q195" s="18" t="str" cm="1">
        <f t="array" ref="Q195">IF(LEN($A195)&gt;0,SUMPRODUCT(($A195=merged_names)*(_xlfn.TEXTAFTER(Q$2, "At ")=merged_belt_colours)*merged_months_at_rank),"")</f>
        <v/>
      </c>
      <c r="R195" s="18" t="str" cm="1">
        <f t="array" ref="R195">IF(LEN($A195)&gt;0,SUMPRODUCT(($A195=merged_names)*(_xlfn.TEXTAFTER(R$2, "At ")=merged_belt_colours)*merged_months_at_rank),"")</f>
        <v/>
      </c>
    </row>
    <row r="196" spans="1:18" x14ac:dyDescent="0.25">
      <c r="A196"/>
      <c r="B196" s="15" t="str" cm="1">
        <f t="array" ref="B196">IFERROR(IF(LEN(A196)&gt;0, IF(SUMPRODUCT((Inactives[Key]=J196)*(Inactives[Currently Inactive]))=1,"Inactive","Active"),""),"Active")</f>
        <v/>
      </c>
      <c r="C196" s="16" t="str" cm="1">
        <f t="array" aca="1" ref="C196" ca="1">IFERROR(_xlfn._xlws.FILTER(Inactives[Inactive On],(Inactives[Key]=J196)*(Inactives[Currently Inactive]),""),"")</f>
        <v/>
      </c>
      <c r="D196" s="16" t="str" cm="1">
        <f t="array" aca="1" ref="D196" ca="1">IFERROR(INDEX(_xlfn.TEXTSPLIT(E196," "),1),"")</f>
        <v/>
      </c>
      <c r="E196" s="15" t="str" cm="1">
        <f t="array" aca="1" ref="E196" ca="1">IFERROR(_xlfn._xlws.FILTER(merged_ranks,(merged_end_dates=DATE(9999,12,31))*(merged_names=A196)),"")</f>
        <v/>
      </c>
      <c r="F196" s="17" t="str">
        <f ca="1">_xlfn.XLOOKUP(J196,Promotions[Promo Key],Promotions[Promo Date],"")</f>
        <v/>
      </c>
      <c r="G196" s="18" t="str">
        <f t="shared" ca="1" si="23"/>
        <v/>
      </c>
      <c r="H196" s="18" t="str">
        <f t="shared" ca="1" si="22"/>
        <v/>
      </c>
      <c r="I196" s="17" t="str">
        <f>_xlfn.XLOOKUP(A196,Students[Full Name],Students[Starting Rank],"")</f>
        <v/>
      </c>
      <c r="J196" s="15" t="str">
        <f t="shared" ca="1" si="24"/>
        <v xml:space="preserve">: </v>
      </c>
      <c r="K196" s="16" t="str">
        <f>_xlfn.XLOOKUP(A196,Students[Full Name],Students[Start Date],"")</f>
        <v/>
      </c>
      <c r="L196" s="18">
        <f t="shared" ca="1" si="25"/>
        <v>-1</v>
      </c>
      <c r="M196" s="18" cm="1">
        <f t="array" aca="1" ref="M196" ca="1">SUMPRODUCT(Inactives[Days Inactive]*(Inactives[Student]=A196))/365</f>
        <v>0</v>
      </c>
      <c r="N196" s="18" t="str" cm="1">
        <f t="array" ref="N196">IF(LEN($A196)&gt;0,SUMPRODUCT(($A196=merged_names)*(_xlfn.TEXTAFTER(N$2, "At ")=merged_belt_colours)*merged_months_at_rank),"")</f>
        <v/>
      </c>
      <c r="O196" s="18" t="str" cm="1">
        <f t="array" ref="O196">IF(LEN($A196)&gt;0,SUMPRODUCT(($A196=merged_names)*(_xlfn.TEXTAFTER(O$2, "At ")=merged_belt_colours)*merged_months_at_rank),"")</f>
        <v/>
      </c>
      <c r="P196" s="18" t="str" cm="1">
        <f t="array" ref="P196">IF(LEN($A196)&gt;0,SUMPRODUCT(($A196=merged_names)*(_xlfn.TEXTAFTER(P$2, "At ")=merged_belt_colours)*merged_months_at_rank),"")</f>
        <v/>
      </c>
      <c r="Q196" s="18" t="str" cm="1">
        <f t="array" ref="Q196">IF(LEN($A196)&gt;0,SUMPRODUCT(($A196=merged_names)*(_xlfn.TEXTAFTER(Q$2, "At ")=merged_belt_colours)*merged_months_at_rank),"")</f>
        <v/>
      </c>
      <c r="R196" s="18" t="str" cm="1">
        <f t="array" ref="R196">IF(LEN($A196)&gt;0,SUMPRODUCT(($A196=merged_names)*(_xlfn.TEXTAFTER(R$2, "At ")=merged_belt_colours)*merged_months_at_rank),"")</f>
        <v/>
      </c>
    </row>
    <row r="197" spans="1:18" x14ac:dyDescent="0.25">
      <c r="A197"/>
      <c r="B197" s="15" t="str" cm="1">
        <f t="array" ref="B197">IFERROR(IF(LEN(A197)&gt;0, IF(SUMPRODUCT((Inactives[Key]=J197)*(Inactives[Currently Inactive]))=1,"Inactive","Active"),""),"Active")</f>
        <v/>
      </c>
      <c r="C197" s="16" t="str" cm="1">
        <f t="array" aca="1" ref="C197" ca="1">IFERROR(_xlfn._xlws.FILTER(Inactives[Inactive On],(Inactives[Key]=J197)*(Inactives[Currently Inactive]),""),"")</f>
        <v/>
      </c>
      <c r="D197" s="16" t="str" cm="1">
        <f t="array" aca="1" ref="D197" ca="1">IFERROR(INDEX(_xlfn.TEXTSPLIT(E197," "),1),"")</f>
        <v/>
      </c>
      <c r="E197" s="15" t="str" cm="1">
        <f t="array" aca="1" ref="E197" ca="1">IFERROR(_xlfn._xlws.FILTER(merged_ranks,(merged_end_dates=DATE(9999,12,31))*(merged_names=A197)),"")</f>
        <v/>
      </c>
      <c r="F197" s="17" t="str">
        <f ca="1">_xlfn.XLOOKUP(J197,Promotions[Promo Key],Promotions[Promo Date],"")</f>
        <v/>
      </c>
      <c r="G197" s="18" t="str">
        <f t="shared" ca="1" si="23"/>
        <v/>
      </c>
      <c r="H197" s="18" t="str">
        <f t="shared" ca="1" si="22"/>
        <v/>
      </c>
      <c r="I197" s="17" t="str">
        <f>_xlfn.XLOOKUP(A197,Students[Full Name],Students[Starting Rank],"")</f>
        <v/>
      </c>
      <c r="J197" s="15" t="str">
        <f t="shared" ca="1" si="24"/>
        <v xml:space="preserve">: </v>
      </c>
      <c r="K197" s="16" t="str">
        <f>_xlfn.XLOOKUP(A197,Students[Full Name],Students[Start Date],"")</f>
        <v/>
      </c>
      <c r="L197" s="18">
        <f t="shared" ca="1" si="25"/>
        <v>-1</v>
      </c>
      <c r="M197" s="18" cm="1">
        <f t="array" aca="1" ref="M197" ca="1">SUMPRODUCT(Inactives[Days Inactive]*(Inactives[Student]=A197))/365</f>
        <v>0</v>
      </c>
      <c r="N197" s="18" t="str" cm="1">
        <f t="array" ref="N197">IF(LEN($A197)&gt;0,SUMPRODUCT(($A197=merged_names)*(_xlfn.TEXTAFTER(N$2, "At ")=merged_belt_colours)*merged_months_at_rank),"")</f>
        <v/>
      </c>
      <c r="O197" s="18" t="str" cm="1">
        <f t="array" ref="O197">IF(LEN($A197)&gt;0,SUMPRODUCT(($A197=merged_names)*(_xlfn.TEXTAFTER(O$2, "At ")=merged_belt_colours)*merged_months_at_rank),"")</f>
        <v/>
      </c>
      <c r="P197" s="18" t="str" cm="1">
        <f t="array" ref="P197">IF(LEN($A197)&gt;0,SUMPRODUCT(($A197=merged_names)*(_xlfn.TEXTAFTER(P$2, "At ")=merged_belt_colours)*merged_months_at_rank),"")</f>
        <v/>
      </c>
      <c r="Q197" s="18" t="str" cm="1">
        <f t="array" ref="Q197">IF(LEN($A197)&gt;0,SUMPRODUCT(($A197=merged_names)*(_xlfn.TEXTAFTER(Q$2, "At ")=merged_belt_colours)*merged_months_at_rank),"")</f>
        <v/>
      </c>
      <c r="R197" s="18" t="str" cm="1">
        <f t="array" ref="R197">IF(LEN($A197)&gt;0,SUMPRODUCT(($A197=merged_names)*(_xlfn.TEXTAFTER(R$2, "At ")=merged_belt_colours)*merged_months_at_rank),"")</f>
        <v/>
      </c>
    </row>
    <row r="198" spans="1:18" x14ac:dyDescent="0.25">
      <c r="A198"/>
      <c r="B198" s="15" t="str" cm="1">
        <f t="array" ref="B198">IFERROR(IF(LEN(A198)&gt;0, IF(SUMPRODUCT((Inactives[Key]=J198)*(Inactives[Currently Inactive]))=1,"Inactive","Active"),""),"Active")</f>
        <v/>
      </c>
      <c r="C198" s="16" t="str" cm="1">
        <f t="array" aca="1" ref="C198" ca="1">IFERROR(_xlfn._xlws.FILTER(Inactives[Inactive On],(Inactives[Key]=J198)*(Inactives[Currently Inactive]),""),"")</f>
        <v/>
      </c>
      <c r="D198" s="16" t="str" cm="1">
        <f t="array" aca="1" ref="D198" ca="1">IFERROR(INDEX(_xlfn.TEXTSPLIT(E198," "),1),"")</f>
        <v/>
      </c>
      <c r="E198" s="15" t="str" cm="1">
        <f t="array" aca="1" ref="E198" ca="1">IFERROR(_xlfn._xlws.FILTER(merged_ranks,(merged_end_dates=DATE(9999,12,31))*(merged_names=A198)),"")</f>
        <v/>
      </c>
      <c r="F198" s="17" t="str">
        <f ca="1">_xlfn.XLOOKUP(J198,Promotions[Promo Key],Promotions[Promo Date],"")</f>
        <v/>
      </c>
      <c r="G198" s="18" t="str">
        <f t="shared" ca="1" si="23"/>
        <v/>
      </c>
      <c r="H198" s="18" t="str">
        <f t="shared" ca="1" si="22"/>
        <v/>
      </c>
      <c r="I198" s="17" t="str">
        <f>_xlfn.XLOOKUP(A198,Students[Full Name],Students[Starting Rank],"")</f>
        <v/>
      </c>
      <c r="J198" s="15" t="str">
        <f t="shared" ca="1" si="24"/>
        <v xml:space="preserve">: </v>
      </c>
      <c r="K198" s="16" t="str">
        <f>_xlfn.XLOOKUP(A198,Students[Full Name],Students[Start Date],"")</f>
        <v/>
      </c>
      <c r="L198" s="18">
        <f t="shared" ca="1" si="25"/>
        <v>-1</v>
      </c>
      <c r="M198" s="18" cm="1">
        <f t="array" aca="1" ref="M198" ca="1">SUMPRODUCT(Inactives[Days Inactive]*(Inactives[Student]=A198))/365</f>
        <v>0</v>
      </c>
      <c r="N198" s="18" t="str" cm="1">
        <f t="array" ref="N198">IF(LEN($A198)&gt;0,SUMPRODUCT(($A198=merged_names)*(_xlfn.TEXTAFTER(N$2, "At ")=merged_belt_colours)*merged_months_at_rank),"")</f>
        <v/>
      </c>
      <c r="O198" s="18" t="str" cm="1">
        <f t="array" ref="O198">IF(LEN($A198)&gt;0,SUMPRODUCT(($A198=merged_names)*(_xlfn.TEXTAFTER(O$2, "At ")=merged_belt_colours)*merged_months_at_rank),"")</f>
        <v/>
      </c>
      <c r="P198" s="18" t="str" cm="1">
        <f t="array" ref="P198">IF(LEN($A198)&gt;0,SUMPRODUCT(($A198=merged_names)*(_xlfn.TEXTAFTER(P$2, "At ")=merged_belt_colours)*merged_months_at_rank),"")</f>
        <v/>
      </c>
      <c r="Q198" s="18" t="str" cm="1">
        <f t="array" ref="Q198">IF(LEN($A198)&gt;0,SUMPRODUCT(($A198=merged_names)*(_xlfn.TEXTAFTER(Q$2, "At ")=merged_belt_colours)*merged_months_at_rank),"")</f>
        <v/>
      </c>
      <c r="R198" s="18" t="str" cm="1">
        <f t="array" ref="R198">IF(LEN($A198)&gt;0,SUMPRODUCT(($A198=merged_names)*(_xlfn.TEXTAFTER(R$2, "At ")=merged_belt_colours)*merged_months_at_rank),"")</f>
        <v/>
      </c>
    </row>
    <row r="199" spans="1:18" x14ac:dyDescent="0.25">
      <c r="A199"/>
      <c r="B199" s="15" t="str" cm="1">
        <f t="array" ref="B199">IFERROR(IF(LEN(A199)&gt;0, IF(SUMPRODUCT((Inactives[Key]=J199)*(Inactives[Currently Inactive]))=1,"Inactive","Active"),""),"Active")</f>
        <v/>
      </c>
      <c r="C199" s="16" t="str" cm="1">
        <f t="array" aca="1" ref="C199" ca="1">IFERROR(_xlfn._xlws.FILTER(Inactives[Inactive On],(Inactives[Key]=J199)*(Inactives[Currently Inactive]),""),"")</f>
        <v/>
      </c>
      <c r="D199" s="16" t="str" cm="1">
        <f t="array" aca="1" ref="D199" ca="1">IFERROR(INDEX(_xlfn.TEXTSPLIT(E199," "),1),"")</f>
        <v/>
      </c>
      <c r="E199" s="15" t="str" cm="1">
        <f t="array" aca="1" ref="E199" ca="1">IFERROR(_xlfn._xlws.FILTER(merged_ranks,(merged_end_dates=DATE(9999,12,31))*(merged_names=A199)),"")</f>
        <v/>
      </c>
      <c r="F199" s="17" t="str">
        <f ca="1">_xlfn.XLOOKUP(J199,Promotions[Promo Key],Promotions[Promo Date],"")</f>
        <v/>
      </c>
      <c r="G199" s="18" t="str">
        <f t="shared" ca="1" si="23"/>
        <v/>
      </c>
      <c r="H199" s="18" t="str">
        <f t="shared" ca="1" si="22"/>
        <v/>
      </c>
      <c r="I199" s="17" t="str">
        <f>_xlfn.XLOOKUP(A199,Students[Full Name],Students[Starting Rank],"")</f>
        <v/>
      </c>
      <c r="J199" s="15" t="str">
        <f t="shared" ca="1" si="24"/>
        <v xml:space="preserve">: </v>
      </c>
      <c r="K199" s="16" t="str">
        <f>_xlfn.XLOOKUP(A199,Students[Full Name],Students[Start Date],"")</f>
        <v/>
      </c>
      <c r="L199" s="18">
        <f t="shared" ca="1" si="25"/>
        <v>-1</v>
      </c>
      <c r="M199" s="18" cm="1">
        <f t="array" aca="1" ref="M199" ca="1">SUMPRODUCT(Inactives[Days Inactive]*(Inactives[Student]=A199))/365</f>
        <v>0</v>
      </c>
      <c r="N199" s="18" t="str" cm="1">
        <f t="array" ref="N199">IF(LEN($A199)&gt;0,SUMPRODUCT(($A199=merged_names)*(_xlfn.TEXTAFTER(N$2, "At ")=merged_belt_colours)*merged_months_at_rank),"")</f>
        <v/>
      </c>
      <c r="O199" s="18" t="str" cm="1">
        <f t="array" ref="O199">IF(LEN($A199)&gt;0,SUMPRODUCT(($A199=merged_names)*(_xlfn.TEXTAFTER(O$2, "At ")=merged_belt_colours)*merged_months_at_rank),"")</f>
        <v/>
      </c>
      <c r="P199" s="18" t="str" cm="1">
        <f t="array" ref="P199">IF(LEN($A199)&gt;0,SUMPRODUCT(($A199=merged_names)*(_xlfn.TEXTAFTER(P$2, "At ")=merged_belt_colours)*merged_months_at_rank),"")</f>
        <v/>
      </c>
      <c r="Q199" s="18" t="str" cm="1">
        <f t="array" ref="Q199">IF(LEN($A199)&gt;0,SUMPRODUCT(($A199=merged_names)*(_xlfn.TEXTAFTER(Q$2, "At ")=merged_belt_colours)*merged_months_at_rank),"")</f>
        <v/>
      </c>
      <c r="R199" s="18" t="str" cm="1">
        <f t="array" ref="R199">IF(LEN($A199)&gt;0,SUMPRODUCT(($A199=merged_names)*(_xlfn.TEXTAFTER(R$2, "At ")=merged_belt_colours)*merged_months_at_rank),"")</f>
        <v/>
      </c>
    </row>
    <row r="200" spans="1:18" x14ac:dyDescent="0.25">
      <c r="A200"/>
      <c r="B200" s="15" t="str" cm="1">
        <f t="array" ref="B200">IFERROR(IF(LEN(A200)&gt;0, IF(SUMPRODUCT((Inactives[Key]=J200)*(Inactives[Currently Inactive]))=1,"Inactive","Active"),""),"Active")</f>
        <v/>
      </c>
      <c r="C200" s="16" t="str" cm="1">
        <f t="array" aca="1" ref="C200" ca="1">IFERROR(_xlfn._xlws.FILTER(Inactives[Inactive On],(Inactives[Key]=J200)*(Inactives[Currently Inactive]),""),"")</f>
        <v/>
      </c>
      <c r="D200" s="16" t="str" cm="1">
        <f t="array" aca="1" ref="D200" ca="1">IFERROR(INDEX(_xlfn.TEXTSPLIT(E200," "),1),"")</f>
        <v/>
      </c>
      <c r="E200" s="15" t="str" cm="1">
        <f t="array" aca="1" ref="E200" ca="1">IFERROR(_xlfn._xlws.FILTER(merged_ranks,(merged_end_dates=DATE(9999,12,31))*(merged_names=A200)),"")</f>
        <v/>
      </c>
      <c r="F200" s="17" t="str">
        <f ca="1">_xlfn.XLOOKUP(J200,Promotions[Promo Key],Promotions[Promo Date],"")</f>
        <v/>
      </c>
      <c r="G200" s="18" t="str">
        <f t="shared" ca="1" si="23"/>
        <v/>
      </c>
      <c r="H200" s="18" t="str">
        <f t="shared" ca="1" si="22"/>
        <v/>
      </c>
      <c r="I200" s="17" t="str">
        <f>_xlfn.XLOOKUP(A200,Students[Full Name],Students[Starting Rank],"")</f>
        <v/>
      </c>
      <c r="J200" s="15" t="str">
        <f t="shared" ca="1" si="24"/>
        <v xml:space="preserve">: </v>
      </c>
      <c r="K200" s="16" t="str">
        <f>_xlfn.XLOOKUP(A200,Students[Full Name],Students[Start Date],"")</f>
        <v/>
      </c>
      <c r="L200" s="18">
        <f t="shared" ca="1" si="25"/>
        <v>-1</v>
      </c>
      <c r="M200" s="18" cm="1">
        <f t="array" aca="1" ref="M200" ca="1">SUMPRODUCT(Inactives[Days Inactive]*(Inactives[Student]=A200))/365</f>
        <v>0</v>
      </c>
      <c r="N200" s="18" t="str" cm="1">
        <f t="array" ref="N200">IF(LEN($A200)&gt;0,SUMPRODUCT(($A200=merged_names)*(_xlfn.TEXTAFTER(N$2, "At ")=merged_belt_colours)*merged_months_at_rank),"")</f>
        <v/>
      </c>
      <c r="O200" s="18" t="str" cm="1">
        <f t="array" ref="O200">IF(LEN($A200)&gt;0,SUMPRODUCT(($A200=merged_names)*(_xlfn.TEXTAFTER(O$2, "At ")=merged_belt_colours)*merged_months_at_rank),"")</f>
        <v/>
      </c>
      <c r="P200" s="18" t="str" cm="1">
        <f t="array" ref="P200">IF(LEN($A200)&gt;0,SUMPRODUCT(($A200=merged_names)*(_xlfn.TEXTAFTER(P$2, "At ")=merged_belt_colours)*merged_months_at_rank),"")</f>
        <v/>
      </c>
      <c r="Q200" s="18" t="str" cm="1">
        <f t="array" ref="Q200">IF(LEN($A200)&gt;0,SUMPRODUCT(($A200=merged_names)*(_xlfn.TEXTAFTER(Q$2, "At ")=merged_belt_colours)*merged_months_at_rank),"")</f>
        <v/>
      </c>
      <c r="R200" s="18" t="str" cm="1">
        <f t="array" ref="R200">IF(LEN($A200)&gt;0,SUMPRODUCT(($A200=merged_names)*(_xlfn.TEXTAFTER(R$2, "At ")=merged_belt_colours)*merged_months_at_rank),"")</f>
        <v/>
      </c>
    </row>
    <row r="201" spans="1:18" x14ac:dyDescent="0.25">
      <c r="A201"/>
      <c r="B201" s="15" t="str" cm="1">
        <f t="array" ref="B201">IFERROR(IF(LEN(A201)&gt;0, IF(SUMPRODUCT((Inactives[Key]=J201)*(Inactives[Currently Inactive]))=1,"Inactive","Active"),""),"Active")</f>
        <v/>
      </c>
      <c r="C201" s="16" t="str" cm="1">
        <f t="array" aca="1" ref="C201" ca="1">IFERROR(_xlfn._xlws.FILTER(Inactives[Inactive On],(Inactives[Key]=J201)*(Inactives[Currently Inactive]),""),"")</f>
        <v/>
      </c>
      <c r="D201" s="16" t="str" cm="1">
        <f t="array" aca="1" ref="D201" ca="1">IFERROR(INDEX(_xlfn.TEXTSPLIT(E201," "),1),"")</f>
        <v/>
      </c>
      <c r="E201" s="15" t="str" cm="1">
        <f t="array" aca="1" ref="E201" ca="1">IFERROR(_xlfn._xlws.FILTER(merged_ranks,(merged_end_dates=DATE(9999,12,31))*(merged_names=A201)),"")</f>
        <v/>
      </c>
      <c r="F201" s="17" t="str">
        <f ca="1">_xlfn.XLOOKUP(J201,Promotions[Promo Key],Promotions[Promo Date],"")</f>
        <v/>
      </c>
      <c r="G201" s="18" t="str">
        <f t="shared" ca="1" si="23"/>
        <v/>
      </c>
      <c r="H201" s="18" t="str">
        <f t="shared" ca="1" si="22"/>
        <v/>
      </c>
      <c r="I201" s="17" t="str">
        <f>_xlfn.XLOOKUP(A201,Students[Full Name],Students[Starting Rank],"")</f>
        <v/>
      </c>
      <c r="J201" s="15" t="str">
        <f t="shared" ca="1" si="24"/>
        <v xml:space="preserve">: </v>
      </c>
      <c r="K201" s="16" t="str">
        <f>_xlfn.XLOOKUP(A201,Students[Full Name],Students[Start Date],"")</f>
        <v/>
      </c>
      <c r="L201" s="18">
        <f t="shared" ca="1" si="25"/>
        <v>-1</v>
      </c>
      <c r="M201" s="18" cm="1">
        <f t="array" aca="1" ref="M201" ca="1">SUMPRODUCT(Inactives[Days Inactive]*(Inactives[Student]=A201))/365</f>
        <v>0</v>
      </c>
      <c r="N201" s="18" t="str" cm="1">
        <f t="array" ref="N201">IF(LEN($A201)&gt;0,SUMPRODUCT(($A201=merged_names)*(_xlfn.TEXTAFTER(N$2, "At ")=merged_belt_colours)*merged_months_at_rank),"")</f>
        <v/>
      </c>
      <c r="O201" s="18" t="str" cm="1">
        <f t="array" ref="O201">IF(LEN($A201)&gt;0,SUMPRODUCT(($A201=merged_names)*(_xlfn.TEXTAFTER(O$2, "At ")=merged_belt_colours)*merged_months_at_rank),"")</f>
        <v/>
      </c>
      <c r="P201" s="18" t="str" cm="1">
        <f t="array" ref="P201">IF(LEN($A201)&gt;0,SUMPRODUCT(($A201=merged_names)*(_xlfn.TEXTAFTER(P$2, "At ")=merged_belt_colours)*merged_months_at_rank),"")</f>
        <v/>
      </c>
      <c r="Q201" s="18" t="str" cm="1">
        <f t="array" ref="Q201">IF(LEN($A201)&gt;0,SUMPRODUCT(($A201=merged_names)*(_xlfn.TEXTAFTER(Q$2, "At ")=merged_belt_colours)*merged_months_at_rank),"")</f>
        <v/>
      </c>
      <c r="R201" s="18" t="str" cm="1">
        <f t="array" ref="R201">IF(LEN($A201)&gt;0,SUMPRODUCT(($A201=merged_names)*(_xlfn.TEXTAFTER(R$2, "At ")=merged_belt_colours)*merged_months_at_rank),"")</f>
        <v/>
      </c>
    </row>
    <row r="202" spans="1:18" x14ac:dyDescent="0.25">
      <c r="A202"/>
      <c r="B202" s="15" t="str" cm="1">
        <f t="array" ref="B202">IFERROR(IF(LEN(A202)&gt;0, IF(SUMPRODUCT((Inactives[Key]=J202)*(Inactives[Currently Inactive]))=1,"Inactive","Active"),""),"Active")</f>
        <v/>
      </c>
      <c r="C202" s="16" t="str" cm="1">
        <f t="array" aca="1" ref="C202" ca="1">IFERROR(_xlfn._xlws.FILTER(Inactives[Inactive On],(Inactives[Key]=J202)*(Inactives[Currently Inactive]),""),"")</f>
        <v/>
      </c>
      <c r="D202" s="16" t="str" cm="1">
        <f t="array" aca="1" ref="D202" ca="1">IFERROR(INDEX(_xlfn.TEXTSPLIT(E202," "),1),"")</f>
        <v/>
      </c>
      <c r="E202" s="15" t="str" cm="1">
        <f t="array" aca="1" ref="E202" ca="1">IFERROR(_xlfn._xlws.FILTER(merged_ranks,(merged_end_dates=DATE(9999,12,31))*(merged_names=A202)),"")</f>
        <v/>
      </c>
      <c r="F202" s="17" t="str">
        <f ca="1">_xlfn.XLOOKUP(J202,Promotions[Promo Key],Promotions[Promo Date],"")</f>
        <v/>
      </c>
      <c r="G202" s="18" t="str">
        <f t="shared" ca="1" si="23"/>
        <v/>
      </c>
      <c r="H202" s="18" t="str">
        <f t="shared" ca="1" si="22"/>
        <v/>
      </c>
      <c r="I202" s="17" t="str">
        <f>_xlfn.XLOOKUP(A202,Students[Full Name],Students[Starting Rank],"")</f>
        <v/>
      </c>
      <c r="J202" s="15" t="str">
        <f t="shared" ca="1" si="24"/>
        <v xml:space="preserve">: </v>
      </c>
      <c r="K202" s="16" t="str">
        <f>_xlfn.XLOOKUP(A202,Students[Full Name],Students[Start Date],"")</f>
        <v/>
      </c>
      <c r="L202" s="18">
        <f t="shared" ca="1" si="25"/>
        <v>-1</v>
      </c>
      <c r="M202" s="18" cm="1">
        <f t="array" aca="1" ref="M202" ca="1">SUMPRODUCT(Inactives[Days Inactive]*(Inactives[Student]=A202))/365</f>
        <v>0</v>
      </c>
      <c r="N202" s="18" t="str" cm="1">
        <f t="array" ref="N202">IF(LEN($A202)&gt;0,SUMPRODUCT(($A202=merged_names)*(_xlfn.TEXTAFTER(N$2, "At ")=merged_belt_colours)*merged_months_at_rank),"")</f>
        <v/>
      </c>
      <c r="O202" s="18" t="str" cm="1">
        <f t="array" ref="O202">IF(LEN($A202)&gt;0,SUMPRODUCT(($A202=merged_names)*(_xlfn.TEXTAFTER(O$2, "At ")=merged_belt_colours)*merged_months_at_rank),"")</f>
        <v/>
      </c>
      <c r="P202" s="18" t="str" cm="1">
        <f t="array" ref="P202">IF(LEN($A202)&gt;0,SUMPRODUCT(($A202=merged_names)*(_xlfn.TEXTAFTER(P$2, "At ")=merged_belt_colours)*merged_months_at_rank),"")</f>
        <v/>
      </c>
      <c r="Q202" s="18" t="str" cm="1">
        <f t="array" ref="Q202">IF(LEN($A202)&gt;0,SUMPRODUCT(($A202=merged_names)*(_xlfn.TEXTAFTER(Q$2, "At ")=merged_belt_colours)*merged_months_at_rank),"")</f>
        <v/>
      </c>
      <c r="R202" s="18" t="str" cm="1">
        <f t="array" ref="R202">IF(LEN($A202)&gt;0,SUMPRODUCT(($A202=merged_names)*(_xlfn.TEXTAFTER(R$2, "At ")=merged_belt_colours)*merged_months_at_rank),"")</f>
        <v/>
      </c>
    </row>
    <row r="203" spans="1:18" x14ac:dyDescent="0.25">
      <c r="A203"/>
      <c r="B203" s="15" t="str" cm="1">
        <f t="array" ref="B203">IFERROR(IF(LEN(A203)&gt;0, IF(SUMPRODUCT((Inactives[Key]=J203)*(Inactives[Currently Inactive]))=1,"Inactive","Active"),""),"Active")</f>
        <v/>
      </c>
      <c r="C203" s="16" t="str" cm="1">
        <f t="array" aca="1" ref="C203" ca="1">IFERROR(_xlfn._xlws.FILTER(Inactives[Inactive On],(Inactives[Key]=J203)*(Inactives[Currently Inactive]),""),"")</f>
        <v/>
      </c>
      <c r="D203" s="16" t="str" cm="1">
        <f t="array" aca="1" ref="D203" ca="1">IFERROR(INDEX(_xlfn.TEXTSPLIT(E203," "),1),"")</f>
        <v/>
      </c>
      <c r="E203" s="15" t="str" cm="1">
        <f t="array" aca="1" ref="E203" ca="1">IFERROR(_xlfn._xlws.FILTER(merged_ranks,(merged_end_dates=DATE(9999,12,31))*(merged_names=A203)),"")</f>
        <v/>
      </c>
      <c r="F203" s="17" t="str">
        <f ca="1">_xlfn.XLOOKUP(J203,Promotions[Promo Key],Promotions[Promo Date],"")</f>
        <v/>
      </c>
      <c r="G203" s="18" t="str">
        <f t="shared" ca="1" si="23"/>
        <v/>
      </c>
      <c r="H203" s="18" t="str">
        <f t="shared" ca="1" si="22"/>
        <v/>
      </c>
      <c r="I203" s="17" t="str">
        <f>_xlfn.XLOOKUP(A203,Students[Full Name],Students[Starting Rank],"")</f>
        <v/>
      </c>
      <c r="J203" s="15" t="str">
        <f t="shared" ca="1" si="24"/>
        <v xml:space="preserve">: </v>
      </c>
      <c r="K203" s="16" t="str">
        <f>_xlfn.XLOOKUP(A203,Students[Full Name],Students[Start Date],"")</f>
        <v/>
      </c>
      <c r="L203" s="18">
        <f t="shared" ca="1" si="25"/>
        <v>-1</v>
      </c>
      <c r="M203" s="18" cm="1">
        <f t="array" aca="1" ref="M203" ca="1">SUMPRODUCT(Inactives[Days Inactive]*(Inactives[Student]=A203))/365</f>
        <v>0</v>
      </c>
      <c r="N203" s="18" t="str" cm="1">
        <f t="array" ref="N203">IF(LEN($A203)&gt;0,SUMPRODUCT(($A203=merged_names)*(_xlfn.TEXTAFTER(N$2, "At ")=merged_belt_colours)*merged_months_at_rank),"")</f>
        <v/>
      </c>
      <c r="O203" s="18" t="str" cm="1">
        <f t="array" ref="O203">IF(LEN($A203)&gt;0,SUMPRODUCT(($A203=merged_names)*(_xlfn.TEXTAFTER(O$2, "At ")=merged_belt_colours)*merged_months_at_rank),"")</f>
        <v/>
      </c>
      <c r="P203" s="18" t="str" cm="1">
        <f t="array" ref="P203">IF(LEN($A203)&gt;0,SUMPRODUCT(($A203=merged_names)*(_xlfn.TEXTAFTER(P$2, "At ")=merged_belt_colours)*merged_months_at_rank),"")</f>
        <v/>
      </c>
      <c r="Q203" s="18" t="str" cm="1">
        <f t="array" ref="Q203">IF(LEN($A203)&gt;0,SUMPRODUCT(($A203=merged_names)*(_xlfn.TEXTAFTER(Q$2, "At ")=merged_belt_colours)*merged_months_at_rank),"")</f>
        <v/>
      </c>
      <c r="R203" s="18" t="str" cm="1">
        <f t="array" ref="R203">IF(LEN($A203)&gt;0,SUMPRODUCT(($A203=merged_names)*(_xlfn.TEXTAFTER(R$2, "At ")=merged_belt_colours)*merged_months_at_rank),"")</f>
        <v/>
      </c>
    </row>
    <row r="204" spans="1:18" x14ac:dyDescent="0.25">
      <c r="A204"/>
      <c r="B204" s="15" t="str" cm="1">
        <f t="array" ref="B204">IFERROR(IF(LEN(A204)&gt;0, IF(SUMPRODUCT((Inactives[Key]=J204)*(Inactives[Currently Inactive]))=1,"Inactive","Active"),""),"Active")</f>
        <v/>
      </c>
      <c r="C204" s="16" t="str" cm="1">
        <f t="array" aca="1" ref="C204" ca="1">IFERROR(_xlfn._xlws.FILTER(Inactives[Inactive On],(Inactives[Key]=J204)*(Inactives[Currently Inactive]),""),"")</f>
        <v/>
      </c>
      <c r="D204" s="16" t="str" cm="1">
        <f t="array" aca="1" ref="D204" ca="1">IFERROR(INDEX(_xlfn.TEXTSPLIT(E204," "),1),"")</f>
        <v/>
      </c>
      <c r="E204" s="15" t="str" cm="1">
        <f t="array" aca="1" ref="E204" ca="1">IFERROR(_xlfn._xlws.FILTER(merged_ranks,(merged_end_dates=DATE(9999,12,31))*(merged_names=A204)),"")</f>
        <v/>
      </c>
      <c r="F204" s="17" t="str">
        <f ca="1">_xlfn.XLOOKUP(J204,Promotions[Promo Key],Promotions[Promo Date],"")</f>
        <v/>
      </c>
      <c r="G204" s="18" t="str">
        <f t="shared" ca="1" si="23"/>
        <v/>
      </c>
      <c r="H204" s="18" t="str">
        <f t="shared" ca="1" si="22"/>
        <v/>
      </c>
      <c r="I204" s="17" t="str">
        <f>_xlfn.XLOOKUP(A204,Students[Full Name],Students[Starting Rank],"")</f>
        <v/>
      </c>
      <c r="J204" s="15" t="str">
        <f t="shared" ca="1" si="24"/>
        <v xml:space="preserve">: </v>
      </c>
      <c r="K204" s="16" t="str">
        <f>_xlfn.XLOOKUP(A204,Students[Full Name],Students[Start Date],"")</f>
        <v/>
      </c>
      <c r="L204" s="18">
        <f t="shared" ca="1" si="25"/>
        <v>-1</v>
      </c>
      <c r="M204" s="18" cm="1">
        <f t="array" aca="1" ref="M204" ca="1">SUMPRODUCT(Inactives[Days Inactive]*(Inactives[Student]=A204))/365</f>
        <v>0</v>
      </c>
      <c r="N204" s="18" t="str" cm="1">
        <f t="array" ref="N204">IF(LEN($A204)&gt;0,SUMPRODUCT(($A204=merged_names)*(_xlfn.TEXTAFTER(N$2, "At ")=merged_belt_colours)*merged_months_at_rank),"")</f>
        <v/>
      </c>
      <c r="O204" s="18" t="str" cm="1">
        <f t="array" ref="O204">IF(LEN($A204)&gt;0,SUMPRODUCT(($A204=merged_names)*(_xlfn.TEXTAFTER(O$2, "At ")=merged_belt_colours)*merged_months_at_rank),"")</f>
        <v/>
      </c>
      <c r="P204" s="18" t="str" cm="1">
        <f t="array" ref="P204">IF(LEN($A204)&gt;0,SUMPRODUCT(($A204=merged_names)*(_xlfn.TEXTAFTER(P$2, "At ")=merged_belt_colours)*merged_months_at_rank),"")</f>
        <v/>
      </c>
      <c r="Q204" s="18" t="str" cm="1">
        <f t="array" ref="Q204">IF(LEN($A204)&gt;0,SUMPRODUCT(($A204=merged_names)*(_xlfn.TEXTAFTER(Q$2, "At ")=merged_belt_colours)*merged_months_at_rank),"")</f>
        <v/>
      </c>
      <c r="R204" s="18" t="str" cm="1">
        <f t="array" ref="R204">IF(LEN($A204)&gt;0,SUMPRODUCT(($A204=merged_names)*(_xlfn.TEXTAFTER(R$2, "At ")=merged_belt_colours)*merged_months_at_rank),"")</f>
        <v/>
      </c>
    </row>
    <row r="205" spans="1:18" x14ac:dyDescent="0.25">
      <c r="A205"/>
      <c r="B205" s="15" t="str" cm="1">
        <f t="array" ref="B205">IFERROR(IF(LEN(A205)&gt;0, IF(SUMPRODUCT((Inactives[Key]=J205)*(Inactives[Currently Inactive]))=1,"Inactive","Active"),""),"Active")</f>
        <v/>
      </c>
      <c r="C205" s="16" t="str" cm="1">
        <f t="array" aca="1" ref="C205" ca="1">IFERROR(_xlfn._xlws.FILTER(Inactives[Inactive On],(Inactives[Key]=J205)*(Inactives[Currently Inactive]),""),"")</f>
        <v/>
      </c>
      <c r="D205" s="16" t="str" cm="1">
        <f t="array" aca="1" ref="D205" ca="1">IFERROR(INDEX(_xlfn.TEXTSPLIT(E205," "),1),"")</f>
        <v/>
      </c>
      <c r="E205" s="15" t="str" cm="1">
        <f t="array" aca="1" ref="E205" ca="1">IFERROR(_xlfn._xlws.FILTER(merged_ranks,(merged_end_dates=DATE(9999,12,31))*(merged_names=A205)),"")</f>
        <v/>
      </c>
      <c r="F205" s="17" t="str">
        <f ca="1">_xlfn.XLOOKUP(J205,Promotions[Promo Key],Promotions[Promo Date],"")</f>
        <v/>
      </c>
      <c r="G205" s="18" t="str">
        <f t="shared" ca="1" si="23"/>
        <v/>
      </c>
      <c r="H205" s="18" t="str">
        <f t="shared" ca="1" si="22"/>
        <v/>
      </c>
      <c r="I205" s="17" t="str">
        <f>_xlfn.XLOOKUP(A205,Students[Full Name],Students[Starting Rank],"")</f>
        <v/>
      </c>
      <c r="J205" s="15" t="str">
        <f t="shared" ca="1" si="24"/>
        <v xml:space="preserve">: </v>
      </c>
      <c r="K205" s="16" t="str">
        <f>_xlfn.XLOOKUP(A205,Students[Full Name],Students[Start Date],"")</f>
        <v/>
      </c>
      <c r="L205" s="18">
        <f t="shared" ca="1" si="25"/>
        <v>-1</v>
      </c>
      <c r="M205" s="18" cm="1">
        <f t="array" aca="1" ref="M205" ca="1">SUMPRODUCT(Inactives[Days Inactive]*(Inactives[Student]=A205))/365</f>
        <v>0</v>
      </c>
      <c r="N205" s="18" t="str" cm="1">
        <f t="array" ref="N205">IF(LEN($A205)&gt;0,SUMPRODUCT(($A205=merged_names)*(_xlfn.TEXTAFTER(N$2, "At ")=merged_belt_colours)*merged_months_at_rank),"")</f>
        <v/>
      </c>
      <c r="O205" s="18" t="str" cm="1">
        <f t="array" ref="O205">IF(LEN($A205)&gt;0,SUMPRODUCT(($A205=merged_names)*(_xlfn.TEXTAFTER(O$2, "At ")=merged_belt_colours)*merged_months_at_rank),"")</f>
        <v/>
      </c>
      <c r="P205" s="18" t="str" cm="1">
        <f t="array" ref="P205">IF(LEN($A205)&gt;0,SUMPRODUCT(($A205=merged_names)*(_xlfn.TEXTAFTER(P$2, "At ")=merged_belt_colours)*merged_months_at_rank),"")</f>
        <v/>
      </c>
      <c r="Q205" s="18" t="str" cm="1">
        <f t="array" ref="Q205">IF(LEN($A205)&gt;0,SUMPRODUCT(($A205=merged_names)*(_xlfn.TEXTAFTER(Q$2, "At ")=merged_belt_colours)*merged_months_at_rank),"")</f>
        <v/>
      </c>
      <c r="R205" s="18" t="str" cm="1">
        <f t="array" ref="R205">IF(LEN($A205)&gt;0,SUMPRODUCT(($A205=merged_names)*(_xlfn.TEXTAFTER(R$2, "At ")=merged_belt_colours)*merged_months_at_rank),"")</f>
        <v/>
      </c>
    </row>
    <row r="206" spans="1:18" x14ac:dyDescent="0.25">
      <c r="A206"/>
      <c r="B206" s="15" t="str" cm="1">
        <f t="array" ref="B206">IFERROR(IF(LEN(A206)&gt;0, IF(SUMPRODUCT((Inactives[Key]=J206)*(Inactives[Currently Inactive]))=1,"Inactive","Active"),""),"Active")</f>
        <v/>
      </c>
      <c r="C206" s="16" t="str" cm="1">
        <f t="array" aca="1" ref="C206" ca="1">IFERROR(_xlfn._xlws.FILTER(Inactives[Inactive On],(Inactives[Key]=J206)*(Inactives[Currently Inactive]),""),"")</f>
        <v/>
      </c>
      <c r="D206" s="16" t="str" cm="1">
        <f t="array" aca="1" ref="D206" ca="1">IFERROR(INDEX(_xlfn.TEXTSPLIT(E206," "),1),"")</f>
        <v/>
      </c>
      <c r="E206" s="15" t="str" cm="1">
        <f t="array" aca="1" ref="E206" ca="1">IFERROR(_xlfn._xlws.FILTER(merged_ranks,(merged_end_dates=DATE(9999,12,31))*(merged_names=A206)),"")</f>
        <v/>
      </c>
      <c r="F206" s="17" t="str">
        <f ca="1">_xlfn.XLOOKUP(J206,Promotions[Promo Key],Promotions[Promo Date],"")</f>
        <v/>
      </c>
      <c r="G206" s="18" t="str">
        <f t="shared" ca="1" si="23"/>
        <v/>
      </c>
      <c r="H206" s="18" t="str">
        <f t="shared" ca="1" si="22"/>
        <v/>
      </c>
      <c r="I206" s="17" t="str">
        <f>_xlfn.XLOOKUP(A206,Students[Full Name],Students[Starting Rank],"")</f>
        <v/>
      </c>
      <c r="J206" s="15" t="str">
        <f t="shared" ca="1" si="24"/>
        <v xml:space="preserve">: </v>
      </c>
      <c r="K206" s="16" t="str">
        <f>_xlfn.XLOOKUP(A206,Students[Full Name],Students[Start Date],"")</f>
        <v/>
      </c>
      <c r="L206" s="18">
        <f t="shared" ca="1" si="25"/>
        <v>-1</v>
      </c>
      <c r="M206" s="18" cm="1">
        <f t="array" aca="1" ref="M206" ca="1">SUMPRODUCT(Inactives[Days Inactive]*(Inactives[Student]=A206))/365</f>
        <v>0</v>
      </c>
      <c r="N206" s="18" t="str" cm="1">
        <f t="array" ref="N206">IF(LEN($A206)&gt;0,SUMPRODUCT(($A206=merged_names)*(_xlfn.TEXTAFTER(N$2, "At ")=merged_belt_colours)*merged_months_at_rank),"")</f>
        <v/>
      </c>
      <c r="O206" s="18" t="str" cm="1">
        <f t="array" ref="O206">IF(LEN($A206)&gt;0,SUMPRODUCT(($A206=merged_names)*(_xlfn.TEXTAFTER(O$2, "At ")=merged_belt_colours)*merged_months_at_rank),"")</f>
        <v/>
      </c>
      <c r="P206" s="18" t="str" cm="1">
        <f t="array" ref="P206">IF(LEN($A206)&gt;0,SUMPRODUCT(($A206=merged_names)*(_xlfn.TEXTAFTER(P$2, "At ")=merged_belt_colours)*merged_months_at_rank),"")</f>
        <v/>
      </c>
      <c r="Q206" s="18" t="str" cm="1">
        <f t="array" ref="Q206">IF(LEN($A206)&gt;0,SUMPRODUCT(($A206=merged_names)*(_xlfn.TEXTAFTER(Q$2, "At ")=merged_belt_colours)*merged_months_at_rank),"")</f>
        <v/>
      </c>
      <c r="R206" s="18" t="str" cm="1">
        <f t="array" ref="R206">IF(LEN($A206)&gt;0,SUMPRODUCT(($A206=merged_names)*(_xlfn.TEXTAFTER(R$2, "At ")=merged_belt_colours)*merged_months_at_rank),"")</f>
        <v/>
      </c>
    </row>
    <row r="207" spans="1:18" x14ac:dyDescent="0.25">
      <c r="A207"/>
      <c r="B207" s="15" t="str" cm="1">
        <f t="array" ref="B207">IFERROR(IF(LEN(A207)&gt;0, IF(SUMPRODUCT((Inactives[Key]=J207)*(Inactives[Currently Inactive]))=1,"Inactive","Active"),""),"Active")</f>
        <v/>
      </c>
      <c r="C207" s="16" t="str" cm="1">
        <f t="array" aca="1" ref="C207" ca="1">IFERROR(_xlfn._xlws.FILTER(Inactives[Inactive On],(Inactives[Key]=J207)*(Inactives[Currently Inactive]),""),"")</f>
        <v/>
      </c>
      <c r="D207" s="16" t="str" cm="1">
        <f t="array" aca="1" ref="D207" ca="1">IFERROR(INDEX(_xlfn.TEXTSPLIT(E207," "),1),"")</f>
        <v/>
      </c>
      <c r="E207" s="15" t="str" cm="1">
        <f t="array" aca="1" ref="E207" ca="1">IFERROR(_xlfn._xlws.FILTER(merged_ranks,(merged_end_dates=DATE(9999,12,31))*(merged_names=A207)),"")</f>
        <v/>
      </c>
      <c r="F207" s="17" t="str">
        <f ca="1">_xlfn.XLOOKUP(J207,Promotions[Promo Key],Promotions[Promo Date],"")</f>
        <v/>
      </c>
      <c r="G207" s="18" t="str">
        <f t="shared" ca="1" si="23"/>
        <v/>
      </c>
      <c r="H207" s="18" t="str">
        <f t="shared" ca="1" si="22"/>
        <v/>
      </c>
      <c r="I207" s="17" t="str">
        <f>_xlfn.XLOOKUP(A207,Students[Full Name],Students[Starting Rank],"")</f>
        <v/>
      </c>
      <c r="J207" s="15" t="str">
        <f t="shared" ca="1" si="24"/>
        <v xml:space="preserve">: </v>
      </c>
      <c r="K207" s="16" t="str">
        <f>_xlfn.XLOOKUP(A207,Students[Full Name],Students[Start Date],"")</f>
        <v/>
      </c>
      <c r="L207" s="18">
        <f t="shared" ca="1" si="25"/>
        <v>-1</v>
      </c>
      <c r="M207" s="18" cm="1">
        <f t="array" aca="1" ref="M207" ca="1">SUMPRODUCT(Inactives[Days Inactive]*(Inactives[Student]=A207))/365</f>
        <v>0</v>
      </c>
      <c r="N207" s="18" t="str" cm="1">
        <f t="array" ref="N207">IF(LEN($A207)&gt;0,SUMPRODUCT(($A207=merged_names)*(_xlfn.TEXTAFTER(N$2, "At ")=merged_belt_colours)*merged_months_at_rank),"")</f>
        <v/>
      </c>
      <c r="O207" s="18" t="str" cm="1">
        <f t="array" ref="O207">IF(LEN($A207)&gt;0,SUMPRODUCT(($A207=merged_names)*(_xlfn.TEXTAFTER(O$2, "At ")=merged_belt_colours)*merged_months_at_rank),"")</f>
        <v/>
      </c>
      <c r="P207" s="18" t="str" cm="1">
        <f t="array" ref="P207">IF(LEN($A207)&gt;0,SUMPRODUCT(($A207=merged_names)*(_xlfn.TEXTAFTER(P$2, "At ")=merged_belt_colours)*merged_months_at_rank),"")</f>
        <v/>
      </c>
      <c r="Q207" s="18" t="str" cm="1">
        <f t="array" ref="Q207">IF(LEN($A207)&gt;0,SUMPRODUCT(($A207=merged_names)*(_xlfn.TEXTAFTER(Q$2, "At ")=merged_belt_colours)*merged_months_at_rank),"")</f>
        <v/>
      </c>
      <c r="R207" s="18" t="str" cm="1">
        <f t="array" ref="R207">IF(LEN($A207)&gt;0,SUMPRODUCT(($A207=merged_names)*(_xlfn.TEXTAFTER(R$2, "At ")=merged_belt_colours)*merged_months_at_rank),"")</f>
        <v/>
      </c>
    </row>
    <row r="208" spans="1:18" x14ac:dyDescent="0.25">
      <c r="A208"/>
      <c r="B208" s="15" t="str" cm="1">
        <f t="array" ref="B208">IFERROR(IF(LEN(A208)&gt;0, IF(SUMPRODUCT((Inactives[Key]=J208)*(Inactives[Currently Inactive]))=1,"Inactive","Active"),""),"Active")</f>
        <v/>
      </c>
      <c r="C208" s="16" t="str" cm="1">
        <f t="array" aca="1" ref="C208" ca="1">IFERROR(_xlfn._xlws.FILTER(Inactives[Inactive On],(Inactives[Key]=J208)*(Inactives[Currently Inactive]),""),"")</f>
        <v/>
      </c>
      <c r="D208" s="16" t="str" cm="1">
        <f t="array" aca="1" ref="D208" ca="1">IFERROR(INDEX(_xlfn.TEXTSPLIT(E208," "),1),"")</f>
        <v/>
      </c>
      <c r="E208" s="15" t="str" cm="1">
        <f t="array" aca="1" ref="E208" ca="1">IFERROR(_xlfn._xlws.FILTER(merged_ranks,(merged_end_dates=DATE(9999,12,31))*(merged_names=A208)),"")</f>
        <v/>
      </c>
      <c r="F208" s="17" t="str">
        <f ca="1">_xlfn.XLOOKUP(J208,Promotions[Promo Key],Promotions[Promo Date],"")</f>
        <v/>
      </c>
      <c r="G208" s="18" t="str">
        <f t="shared" ca="1" si="23"/>
        <v/>
      </c>
      <c r="H208" s="18" t="str">
        <f t="shared" ca="1" si="22"/>
        <v/>
      </c>
      <c r="I208" s="17" t="str">
        <f>_xlfn.XLOOKUP(A208,Students[Full Name],Students[Starting Rank],"")</f>
        <v/>
      </c>
      <c r="J208" s="15" t="str">
        <f t="shared" ca="1" si="24"/>
        <v xml:space="preserve">: </v>
      </c>
      <c r="K208" s="16" t="str">
        <f>_xlfn.XLOOKUP(A208,Students[Full Name],Students[Start Date],"")</f>
        <v/>
      </c>
      <c r="L208" s="18">
        <f t="shared" ca="1" si="25"/>
        <v>-1</v>
      </c>
      <c r="M208" s="18" cm="1">
        <f t="array" aca="1" ref="M208" ca="1">SUMPRODUCT(Inactives[Days Inactive]*(Inactives[Student]=A208))/365</f>
        <v>0</v>
      </c>
      <c r="N208" s="18" t="str" cm="1">
        <f t="array" ref="N208">IF(LEN($A208)&gt;0,SUMPRODUCT(($A208=merged_names)*(_xlfn.TEXTAFTER(N$2, "At ")=merged_belt_colours)*merged_months_at_rank),"")</f>
        <v/>
      </c>
      <c r="O208" s="18" t="str" cm="1">
        <f t="array" ref="O208">IF(LEN($A208)&gt;0,SUMPRODUCT(($A208=merged_names)*(_xlfn.TEXTAFTER(O$2, "At ")=merged_belt_colours)*merged_months_at_rank),"")</f>
        <v/>
      </c>
      <c r="P208" s="18" t="str" cm="1">
        <f t="array" ref="P208">IF(LEN($A208)&gt;0,SUMPRODUCT(($A208=merged_names)*(_xlfn.TEXTAFTER(P$2, "At ")=merged_belt_colours)*merged_months_at_rank),"")</f>
        <v/>
      </c>
      <c r="Q208" s="18" t="str" cm="1">
        <f t="array" ref="Q208">IF(LEN($A208)&gt;0,SUMPRODUCT(($A208=merged_names)*(_xlfn.TEXTAFTER(Q$2, "At ")=merged_belt_colours)*merged_months_at_rank),"")</f>
        <v/>
      </c>
      <c r="R208" s="18" t="str" cm="1">
        <f t="array" ref="R208">IF(LEN($A208)&gt;0,SUMPRODUCT(($A208=merged_names)*(_xlfn.TEXTAFTER(R$2, "At ")=merged_belt_colours)*merged_months_at_rank),"")</f>
        <v/>
      </c>
    </row>
    <row r="209" spans="1:18" x14ac:dyDescent="0.25">
      <c r="A209"/>
      <c r="B209" s="15" t="str" cm="1">
        <f t="array" ref="B209">IFERROR(IF(LEN(A209)&gt;0, IF(SUMPRODUCT((Inactives[Key]=J209)*(Inactives[Currently Inactive]))=1,"Inactive","Active"),""),"Active")</f>
        <v/>
      </c>
      <c r="C209" s="16" t="str" cm="1">
        <f t="array" aca="1" ref="C209" ca="1">IFERROR(_xlfn._xlws.FILTER(Inactives[Inactive On],(Inactives[Key]=J209)*(Inactives[Currently Inactive]),""),"")</f>
        <v/>
      </c>
      <c r="D209" s="16" t="str" cm="1">
        <f t="array" aca="1" ref="D209" ca="1">IFERROR(INDEX(_xlfn.TEXTSPLIT(E209," "),1),"")</f>
        <v/>
      </c>
      <c r="E209" s="15" t="str" cm="1">
        <f t="array" aca="1" ref="E209" ca="1">IFERROR(_xlfn._xlws.FILTER(merged_ranks,(merged_end_dates=DATE(9999,12,31))*(merged_names=A209)),"")</f>
        <v/>
      </c>
      <c r="F209" s="17" t="str">
        <f ca="1">_xlfn.XLOOKUP(J209,Promotions[Promo Key],Promotions[Promo Date],"")</f>
        <v/>
      </c>
      <c r="G209" s="18" t="str">
        <f t="shared" ca="1" si="23"/>
        <v/>
      </c>
      <c r="H209" s="18" t="str">
        <f t="shared" ca="1" si="22"/>
        <v/>
      </c>
      <c r="I209" s="17" t="str">
        <f>_xlfn.XLOOKUP(A209,Students[Full Name],Students[Starting Rank],"")</f>
        <v/>
      </c>
      <c r="J209" s="15" t="str">
        <f t="shared" ca="1" si="24"/>
        <v xml:space="preserve">: </v>
      </c>
      <c r="K209" s="16" t="str">
        <f>_xlfn.XLOOKUP(A209,Students[Full Name],Students[Start Date],"")</f>
        <v/>
      </c>
      <c r="L209" s="18">
        <f t="shared" ca="1" si="25"/>
        <v>-1</v>
      </c>
      <c r="M209" s="18" cm="1">
        <f t="array" aca="1" ref="M209" ca="1">SUMPRODUCT(Inactives[Days Inactive]*(Inactives[Student]=A209))/365</f>
        <v>0</v>
      </c>
      <c r="N209" s="18" t="str" cm="1">
        <f t="array" ref="N209">IF(LEN($A209)&gt;0,SUMPRODUCT(($A209=merged_names)*(_xlfn.TEXTAFTER(N$2, "At ")=merged_belt_colours)*merged_months_at_rank),"")</f>
        <v/>
      </c>
      <c r="O209" s="18" t="str" cm="1">
        <f t="array" ref="O209">IF(LEN($A209)&gt;0,SUMPRODUCT(($A209=merged_names)*(_xlfn.TEXTAFTER(O$2, "At ")=merged_belt_colours)*merged_months_at_rank),"")</f>
        <v/>
      </c>
      <c r="P209" s="18" t="str" cm="1">
        <f t="array" ref="P209">IF(LEN($A209)&gt;0,SUMPRODUCT(($A209=merged_names)*(_xlfn.TEXTAFTER(P$2, "At ")=merged_belt_colours)*merged_months_at_rank),"")</f>
        <v/>
      </c>
      <c r="Q209" s="18" t="str" cm="1">
        <f t="array" ref="Q209">IF(LEN($A209)&gt;0,SUMPRODUCT(($A209=merged_names)*(_xlfn.TEXTAFTER(Q$2, "At ")=merged_belt_colours)*merged_months_at_rank),"")</f>
        <v/>
      </c>
      <c r="R209" s="18" t="str" cm="1">
        <f t="array" ref="R209">IF(LEN($A209)&gt;0,SUMPRODUCT(($A209=merged_names)*(_xlfn.TEXTAFTER(R$2, "At ")=merged_belt_colours)*merged_months_at_rank),"")</f>
        <v/>
      </c>
    </row>
    <row r="210" spans="1:18" x14ac:dyDescent="0.25">
      <c r="A210"/>
      <c r="B210" s="15" t="str" cm="1">
        <f t="array" ref="B210">IFERROR(IF(LEN(A210)&gt;0, IF(SUMPRODUCT((Inactives[Key]=J210)*(Inactives[Currently Inactive]))=1,"Inactive","Active"),""),"Active")</f>
        <v/>
      </c>
      <c r="C210" s="16" t="str" cm="1">
        <f t="array" aca="1" ref="C210" ca="1">IFERROR(_xlfn._xlws.FILTER(Inactives[Inactive On],(Inactives[Key]=J210)*(Inactives[Currently Inactive]),""),"")</f>
        <v/>
      </c>
      <c r="D210" s="16" t="str" cm="1">
        <f t="array" aca="1" ref="D210" ca="1">IFERROR(INDEX(_xlfn.TEXTSPLIT(E210," "),1),"")</f>
        <v/>
      </c>
      <c r="E210" s="15" t="str" cm="1">
        <f t="array" aca="1" ref="E210" ca="1">IFERROR(_xlfn._xlws.FILTER(merged_ranks,(merged_end_dates=DATE(9999,12,31))*(merged_names=A210)),"")</f>
        <v/>
      </c>
      <c r="F210" s="17" t="str">
        <f ca="1">_xlfn.XLOOKUP(J210,Promotions[Promo Key],Promotions[Promo Date],"")</f>
        <v/>
      </c>
      <c r="G210" s="18" t="str">
        <f t="shared" ca="1" si="23"/>
        <v/>
      </c>
      <c r="H210" s="18" t="str">
        <f t="shared" ca="1" si="22"/>
        <v/>
      </c>
      <c r="I210" s="17" t="str">
        <f>_xlfn.XLOOKUP(A210,Students[Full Name],Students[Starting Rank],"")</f>
        <v/>
      </c>
      <c r="J210" s="15" t="str">
        <f t="shared" ca="1" si="24"/>
        <v xml:space="preserve">: </v>
      </c>
      <c r="K210" s="16" t="str">
        <f>_xlfn.XLOOKUP(A210,Students[Full Name],Students[Start Date],"")</f>
        <v/>
      </c>
      <c r="L210" s="18">
        <f t="shared" ca="1" si="25"/>
        <v>-1</v>
      </c>
      <c r="M210" s="18" cm="1">
        <f t="array" aca="1" ref="M210" ca="1">SUMPRODUCT(Inactives[Days Inactive]*(Inactives[Student]=A210))/365</f>
        <v>0</v>
      </c>
      <c r="N210" s="18" t="str" cm="1">
        <f t="array" ref="N210">IF(LEN($A210)&gt;0,SUMPRODUCT(($A210=merged_names)*(_xlfn.TEXTAFTER(N$2, "At ")=merged_belt_colours)*merged_months_at_rank),"")</f>
        <v/>
      </c>
      <c r="O210" s="18" t="str" cm="1">
        <f t="array" ref="O210">IF(LEN($A210)&gt;0,SUMPRODUCT(($A210=merged_names)*(_xlfn.TEXTAFTER(O$2, "At ")=merged_belt_colours)*merged_months_at_rank),"")</f>
        <v/>
      </c>
      <c r="P210" s="18" t="str" cm="1">
        <f t="array" ref="P210">IF(LEN($A210)&gt;0,SUMPRODUCT(($A210=merged_names)*(_xlfn.TEXTAFTER(P$2, "At ")=merged_belt_colours)*merged_months_at_rank),"")</f>
        <v/>
      </c>
      <c r="Q210" s="18" t="str" cm="1">
        <f t="array" ref="Q210">IF(LEN($A210)&gt;0,SUMPRODUCT(($A210=merged_names)*(_xlfn.TEXTAFTER(Q$2, "At ")=merged_belt_colours)*merged_months_at_rank),"")</f>
        <v/>
      </c>
      <c r="R210" s="18" t="str" cm="1">
        <f t="array" ref="R210">IF(LEN($A210)&gt;0,SUMPRODUCT(($A210=merged_names)*(_xlfn.TEXTAFTER(R$2, "At ")=merged_belt_colours)*merged_months_at_rank),"")</f>
        <v/>
      </c>
    </row>
    <row r="211" spans="1:18" x14ac:dyDescent="0.25">
      <c r="A211"/>
      <c r="B211" s="15" t="str" cm="1">
        <f t="array" ref="B211">IFERROR(IF(LEN(A211)&gt;0, IF(SUMPRODUCT((Inactives[Key]=J211)*(Inactives[Currently Inactive]))=1,"Inactive","Active"),""),"Active")</f>
        <v/>
      </c>
      <c r="C211" s="16" t="str" cm="1">
        <f t="array" aca="1" ref="C211" ca="1">IFERROR(_xlfn._xlws.FILTER(Inactives[Inactive On],(Inactives[Key]=J211)*(Inactives[Currently Inactive]),""),"")</f>
        <v/>
      </c>
      <c r="D211" s="16" t="str" cm="1">
        <f t="array" aca="1" ref="D211" ca="1">IFERROR(INDEX(_xlfn.TEXTSPLIT(E211," "),1),"")</f>
        <v/>
      </c>
      <c r="E211" s="15" t="str" cm="1">
        <f t="array" aca="1" ref="E211" ca="1">IFERROR(_xlfn._xlws.FILTER(merged_ranks,(merged_end_dates=DATE(9999,12,31))*(merged_names=A211)),"")</f>
        <v/>
      </c>
      <c r="F211" s="17" t="str">
        <f ca="1">_xlfn.XLOOKUP(J211,Promotions[Promo Key],Promotions[Promo Date],"")</f>
        <v/>
      </c>
      <c r="G211" s="18" t="str">
        <f t="shared" ca="1" si="23"/>
        <v/>
      </c>
      <c r="H211" s="18" t="str">
        <f t="shared" ca="1" si="22"/>
        <v/>
      </c>
      <c r="I211" s="17" t="str">
        <f>_xlfn.XLOOKUP(A211,Students[Full Name],Students[Starting Rank],"")</f>
        <v/>
      </c>
      <c r="J211" s="15" t="str">
        <f t="shared" ca="1" si="24"/>
        <v xml:space="preserve">: </v>
      </c>
      <c r="K211" s="16" t="str">
        <f>_xlfn.XLOOKUP(A211,Students[Full Name],Students[Start Date],"")</f>
        <v/>
      </c>
      <c r="L211" s="18">
        <f t="shared" ca="1" si="25"/>
        <v>-1</v>
      </c>
      <c r="M211" s="18" cm="1">
        <f t="array" aca="1" ref="M211" ca="1">SUMPRODUCT(Inactives[Days Inactive]*(Inactives[Student]=A211))/365</f>
        <v>0</v>
      </c>
      <c r="N211" s="18" t="str" cm="1">
        <f t="array" ref="N211">IF(LEN($A211)&gt;0,SUMPRODUCT(($A211=merged_names)*(_xlfn.TEXTAFTER(N$2, "At ")=merged_belt_colours)*merged_months_at_rank),"")</f>
        <v/>
      </c>
      <c r="O211" s="18" t="str" cm="1">
        <f t="array" ref="O211">IF(LEN($A211)&gt;0,SUMPRODUCT(($A211=merged_names)*(_xlfn.TEXTAFTER(O$2, "At ")=merged_belt_colours)*merged_months_at_rank),"")</f>
        <v/>
      </c>
      <c r="P211" s="18" t="str" cm="1">
        <f t="array" ref="P211">IF(LEN($A211)&gt;0,SUMPRODUCT(($A211=merged_names)*(_xlfn.TEXTAFTER(P$2, "At ")=merged_belt_colours)*merged_months_at_rank),"")</f>
        <v/>
      </c>
      <c r="Q211" s="18" t="str" cm="1">
        <f t="array" ref="Q211">IF(LEN($A211)&gt;0,SUMPRODUCT(($A211=merged_names)*(_xlfn.TEXTAFTER(Q$2, "At ")=merged_belt_colours)*merged_months_at_rank),"")</f>
        <v/>
      </c>
      <c r="R211" s="18" t="str" cm="1">
        <f t="array" ref="R211">IF(LEN($A211)&gt;0,SUMPRODUCT(($A211=merged_names)*(_xlfn.TEXTAFTER(R$2, "At ")=merged_belt_colours)*merged_months_at_rank),"")</f>
        <v/>
      </c>
    </row>
    <row r="212" spans="1:18" x14ac:dyDescent="0.25">
      <c r="A212"/>
      <c r="B212" s="15" t="str" cm="1">
        <f t="array" ref="B212">IFERROR(IF(LEN(A212)&gt;0, IF(SUMPRODUCT((Inactives[Key]=J212)*(Inactives[Currently Inactive]))=1,"Inactive","Active"),""),"Active")</f>
        <v/>
      </c>
      <c r="C212" s="16" t="str" cm="1">
        <f t="array" aca="1" ref="C212" ca="1">IFERROR(_xlfn._xlws.FILTER(Inactives[Inactive On],(Inactives[Key]=J212)*(Inactives[Currently Inactive]),""),"")</f>
        <v/>
      </c>
      <c r="D212" s="16" t="str" cm="1">
        <f t="array" aca="1" ref="D212" ca="1">IFERROR(INDEX(_xlfn.TEXTSPLIT(E212," "),1),"")</f>
        <v/>
      </c>
      <c r="E212" s="15" t="str" cm="1">
        <f t="array" aca="1" ref="E212" ca="1">IFERROR(_xlfn._xlws.FILTER(merged_ranks,(merged_end_dates=DATE(9999,12,31))*(merged_names=A212)),"")</f>
        <v/>
      </c>
      <c r="F212" s="17" t="str">
        <f ca="1">_xlfn.XLOOKUP(J212,Promotions[Promo Key],Promotions[Promo Date],"")</f>
        <v/>
      </c>
      <c r="G212" s="18" t="str">
        <f t="shared" ca="1" si="23"/>
        <v/>
      </c>
      <c r="H212" s="18" t="str">
        <f t="shared" ca="1" si="22"/>
        <v/>
      </c>
      <c r="I212" s="17" t="str">
        <f>_xlfn.XLOOKUP(A212,Students[Full Name],Students[Starting Rank],"")</f>
        <v/>
      </c>
      <c r="J212" s="15" t="str">
        <f t="shared" ca="1" si="24"/>
        <v xml:space="preserve">: </v>
      </c>
      <c r="K212" s="16" t="str">
        <f>_xlfn.XLOOKUP(A212,Students[Full Name],Students[Start Date],"")</f>
        <v/>
      </c>
      <c r="L212" s="18">
        <f t="shared" ca="1" si="25"/>
        <v>-1</v>
      </c>
      <c r="M212" s="18" cm="1">
        <f t="array" aca="1" ref="M212" ca="1">SUMPRODUCT(Inactives[Days Inactive]*(Inactives[Student]=A212))/365</f>
        <v>0</v>
      </c>
      <c r="N212" s="18" t="str" cm="1">
        <f t="array" ref="N212">IF(LEN($A212)&gt;0,SUMPRODUCT(($A212=merged_names)*(_xlfn.TEXTAFTER(N$2, "At ")=merged_belt_colours)*merged_months_at_rank),"")</f>
        <v/>
      </c>
      <c r="O212" s="18" t="str" cm="1">
        <f t="array" ref="O212">IF(LEN($A212)&gt;0,SUMPRODUCT(($A212=merged_names)*(_xlfn.TEXTAFTER(O$2, "At ")=merged_belt_colours)*merged_months_at_rank),"")</f>
        <v/>
      </c>
      <c r="P212" s="18" t="str" cm="1">
        <f t="array" ref="P212">IF(LEN($A212)&gt;0,SUMPRODUCT(($A212=merged_names)*(_xlfn.TEXTAFTER(P$2, "At ")=merged_belt_colours)*merged_months_at_rank),"")</f>
        <v/>
      </c>
      <c r="Q212" s="18" t="str" cm="1">
        <f t="array" ref="Q212">IF(LEN($A212)&gt;0,SUMPRODUCT(($A212=merged_names)*(_xlfn.TEXTAFTER(Q$2, "At ")=merged_belt_colours)*merged_months_at_rank),"")</f>
        <v/>
      </c>
      <c r="R212" s="18" t="str" cm="1">
        <f t="array" ref="R212">IF(LEN($A212)&gt;0,SUMPRODUCT(($A212=merged_names)*(_xlfn.TEXTAFTER(R$2, "At ")=merged_belt_colours)*merged_months_at_rank),"")</f>
        <v/>
      </c>
    </row>
    <row r="213" spans="1:18" x14ac:dyDescent="0.25">
      <c r="A213"/>
      <c r="B213" s="15" t="str" cm="1">
        <f t="array" ref="B213">IFERROR(IF(LEN(A213)&gt;0, IF(SUMPRODUCT((Inactives[Key]=J213)*(Inactives[Currently Inactive]))=1,"Inactive","Active"),""),"Active")</f>
        <v/>
      </c>
      <c r="C213" s="16" t="str" cm="1">
        <f t="array" aca="1" ref="C213" ca="1">IFERROR(_xlfn._xlws.FILTER(Inactives[Inactive On],(Inactives[Key]=J213)*(Inactives[Currently Inactive]),""),"")</f>
        <v/>
      </c>
      <c r="D213" s="16" t="str" cm="1">
        <f t="array" aca="1" ref="D213" ca="1">IFERROR(INDEX(_xlfn.TEXTSPLIT(E213," "),1),"")</f>
        <v/>
      </c>
      <c r="E213" s="15" t="str" cm="1">
        <f t="array" aca="1" ref="E213" ca="1">IFERROR(_xlfn._xlws.FILTER(merged_ranks,(merged_end_dates=DATE(9999,12,31))*(merged_names=A213)),"")</f>
        <v/>
      </c>
      <c r="F213" s="17" t="str">
        <f ca="1">_xlfn.XLOOKUP(J213,Promotions[Promo Key],Promotions[Promo Date],"")</f>
        <v/>
      </c>
      <c r="G213" s="18" t="str">
        <f t="shared" ca="1" si="23"/>
        <v/>
      </c>
      <c r="H213" s="18" t="str">
        <f t="shared" ca="1" si="22"/>
        <v/>
      </c>
      <c r="I213" s="17" t="str">
        <f>_xlfn.XLOOKUP(A213,Students[Full Name],Students[Starting Rank],"")</f>
        <v/>
      </c>
      <c r="J213" s="15" t="str">
        <f t="shared" ca="1" si="24"/>
        <v xml:space="preserve">: </v>
      </c>
      <c r="K213" s="16" t="str">
        <f>_xlfn.XLOOKUP(A213,Students[Full Name],Students[Start Date],"")</f>
        <v/>
      </c>
      <c r="L213" s="18">
        <f t="shared" ca="1" si="25"/>
        <v>-1</v>
      </c>
      <c r="M213" s="18" cm="1">
        <f t="array" aca="1" ref="M213" ca="1">SUMPRODUCT(Inactives[Days Inactive]*(Inactives[Student]=A213))/365</f>
        <v>0</v>
      </c>
      <c r="N213" s="18" t="str" cm="1">
        <f t="array" ref="N213">IF(LEN($A213)&gt;0,SUMPRODUCT(($A213=merged_names)*(_xlfn.TEXTAFTER(N$2, "At ")=merged_belt_colours)*merged_months_at_rank),"")</f>
        <v/>
      </c>
      <c r="O213" s="18" t="str" cm="1">
        <f t="array" ref="O213">IF(LEN($A213)&gt;0,SUMPRODUCT(($A213=merged_names)*(_xlfn.TEXTAFTER(O$2, "At ")=merged_belt_colours)*merged_months_at_rank),"")</f>
        <v/>
      </c>
      <c r="P213" s="18" t="str" cm="1">
        <f t="array" ref="P213">IF(LEN($A213)&gt;0,SUMPRODUCT(($A213=merged_names)*(_xlfn.TEXTAFTER(P$2, "At ")=merged_belt_colours)*merged_months_at_rank),"")</f>
        <v/>
      </c>
      <c r="Q213" s="18" t="str" cm="1">
        <f t="array" ref="Q213">IF(LEN($A213)&gt;0,SUMPRODUCT(($A213=merged_names)*(_xlfn.TEXTAFTER(Q$2, "At ")=merged_belt_colours)*merged_months_at_rank),"")</f>
        <v/>
      </c>
      <c r="R213" s="18" t="str" cm="1">
        <f t="array" ref="R213">IF(LEN($A213)&gt;0,SUMPRODUCT(($A213=merged_names)*(_xlfn.TEXTAFTER(R$2, "At ")=merged_belt_colours)*merged_months_at_rank),"")</f>
        <v/>
      </c>
    </row>
    <row r="214" spans="1:18" x14ac:dyDescent="0.25">
      <c r="A214"/>
      <c r="B214" s="15" t="str" cm="1">
        <f t="array" ref="B214">IFERROR(IF(LEN(A214)&gt;0, IF(SUMPRODUCT((Inactives[Key]=J214)*(Inactives[Currently Inactive]))=1,"Inactive","Active"),""),"Active")</f>
        <v/>
      </c>
      <c r="C214" s="16" t="str" cm="1">
        <f t="array" aca="1" ref="C214" ca="1">IFERROR(_xlfn._xlws.FILTER(Inactives[Inactive On],(Inactives[Key]=J214)*(Inactives[Currently Inactive]),""),"")</f>
        <v/>
      </c>
      <c r="D214" s="16" t="str" cm="1">
        <f t="array" aca="1" ref="D214" ca="1">IFERROR(INDEX(_xlfn.TEXTSPLIT(E214," "),1),"")</f>
        <v/>
      </c>
      <c r="E214" s="15" t="str" cm="1">
        <f t="array" aca="1" ref="E214" ca="1">IFERROR(_xlfn._xlws.FILTER(merged_ranks,(merged_end_dates=DATE(9999,12,31))*(merged_names=A214)),"")</f>
        <v/>
      </c>
      <c r="F214" s="17" t="str">
        <f ca="1">_xlfn.XLOOKUP(J214,Promotions[Promo Key],Promotions[Promo Date],"")</f>
        <v/>
      </c>
      <c r="G214" s="18" t="str">
        <f t="shared" ca="1" si="23"/>
        <v/>
      </c>
      <c r="H214" s="18" t="str">
        <f t="shared" ca="1" si="22"/>
        <v/>
      </c>
      <c r="I214" s="17" t="str">
        <f>_xlfn.XLOOKUP(A214,Students[Full Name],Students[Starting Rank],"")</f>
        <v/>
      </c>
      <c r="J214" s="15" t="str">
        <f t="shared" ca="1" si="24"/>
        <v xml:space="preserve">: </v>
      </c>
      <c r="K214" s="16" t="str">
        <f>_xlfn.XLOOKUP(A214,Students[Full Name],Students[Start Date],"")</f>
        <v/>
      </c>
      <c r="L214" s="18">
        <f t="shared" ca="1" si="25"/>
        <v>-1</v>
      </c>
      <c r="M214" s="18" cm="1">
        <f t="array" aca="1" ref="M214" ca="1">SUMPRODUCT(Inactives[Days Inactive]*(Inactives[Student]=A214))/365</f>
        <v>0</v>
      </c>
      <c r="N214" s="18" t="str" cm="1">
        <f t="array" ref="N214">IF(LEN($A214)&gt;0,SUMPRODUCT(($A214=merged_names)*(_xlfn.TEXTAFTER(N$2, "At ")=merged_belt_colours)*merged_months_at_rank),"")</f>
        <v/>
      </c>
      <c r="O214" s="18" t="str" cm="1">
        <f t="array" ref="O214">IF(LEN($A214)&gt;0,SUMPRODUCT(($A214=merged_names)*(_xlfn.TEXTAFTER(O$2, "At ")=merged_belt_colours)*merged_months_at_rank),"")</f>
        <v/>
      </c>
      <c r="P214" s="18" t="str" cm="1">
        <f t="array" ref="P214">IF(LEN($A214)&gt;0,SUMPRODUCT(($A214=merged_names)*(_xlfn.TEXTAFTER(P$2, "At ")=merged_belt_colours)*merged_months_at_rank),"")</f>
        <v/>
      </c>
      <c r="Q214" s="18" t="str" cm="1">
        <f t="array" ref="Q214">IF(LEN($A214)&gt;0,SUMPRODUCT(($A214=merged_names)*(_xlfn.TEXTAFTER(Q$2, "At ")=merged_belt_colours)*merged_months_at_rank),"")</f>
        <v/>
      </c>
      <c r="R214" s="18" t="str" cm="1">
        <f t="array" ref="R214">IF(LEN($A214)&gt;0,SUMPRODUCT(($A214=merged_names)*(_xlfn.TEXTAFTER(R$2, "At ")=merged_belt_colours)*merged_months_at_rank),"")</f>
        <v/>
      </c>
    </row>
    <row r="215" spans="1:18" x14ac:dyDescent="0.25">
      <c r="A215"/>
      <c r="B215" s="15" t="str" cm="1">
        <f t="array" ref="B215">IFERROR(IF(LEN(A215)&gt;0, IF(SUMPRODUCT((Inactives[Key]=J215)*(Inactives[Currently Inactive]))=1,"Inactive","Active"),""),"Active")</f>
        <v/>
      </c>
      <c r="C215" s="16" t="str" cm="1">
        <f t="array" aca="1" ref="C215" ca="1">IFERROR(_xlfn._xlws.FILTER(Inactives[Inactive On],(Inactives[Key]=J215)*(Inactives[Currently Inactive]),""),"")</f>
        <v/>
      </c>
      <c r="D215" s="16" t="str" cm="1">
        <f t="array" aca="1" ref="D215" ca="1">IFERROR(INDEX(_xlfn.TEXTSPLIT(E215," "),1),"")</f>
        <v/>
      </c>
      <c r="E215" s="15" t="str" cm="1">
        <f t="array" aca="1" ref="E215" ca="1">IFERROR(_xlfn._xlws.FILTER(merged_ranks,(merged_end_dates=DATE(9999,12,31))*(merged_names=A215)),"")</f>
        <v/>
      </c>
      <c r="F215" s="17" t="str">
        <f ca="1">_xlfn.XLOOKUP(J215,Promotions[Promo Key],Promotions[Promo Date],"")</f>
        <v/>
      </c>
      <c r="G215" s="18" t="str">
        <f t="shared" ca="1" si="23"/>
        <v/>
      </c>
      <c r="H215" s="18" t="str">
        <f t="shared" ca="1" si="22"/>
        <v/>
      </c>
      <c r="I215" s="17" t="str">
        <f>_xlfn.XLOOKUP(A215,Students[Full Name],Students[Starting Rank],"")</f>
        <v/>
      </c>
      <c r="J215" s="15" t="str">
        <f t="shared" ca="1" si="24"/>
        <v xml:space="preserve">: </v>
      </c>
      <c r="K215" s="16" t="str">
        <f>_xlfn.XLOOKUP(A215,Students[Full Name],Students[Start Date],"")</f>
        <v/>
      </c>
      <c r="L215" s="18">
        <f t="shared" ca="1" si="25"/>
        <v>-1</v>
      </c>
      <c r="M215" s="18" cm="1">
        <f t="array" aca="1" ref="M215" ca="1">SUMPRODUCT(Inactives[Days Inactive]*(Inactives[Student]=A215))/365</f>
        <v>0</v>
      </c>
      <c r="N215" s="18" t="str" cm="1">
        <f t="array" ref="N215">IF(LEN($A215)&gt;0,SUMPRODUCT(($A215=merged_names)*(_xlfn.TEXTAFTER(N$2, "At ")=merged_belt_colours)*merged_months_at_rank),"")</f>
        <v/>
      </c>
      <c r="O215" s="18" t="str" cm="1">
        <f t="array" ref="O215">IF(LEN($A215)&gt;0,SUMPRODUCT(($A215=merged_names)*(_xlfn.TEXTAFTER(O$2, "At ")=merged_belt_colours)*merged_months_at_rank),"")</f>
        <v/>
      </c>
      <c r="P215" s="18" t="str" cm="1">
        <f t="array" ref="P215">IF(LEN($A215)&gt;0,SUMPRODUCT(($A215=merged_names)*(_xlfn.TEXTAFTER(P$2, "At ")=merged_belt_colours)*merged_months_at_rank),"")</f>
        <v/>
      </c>
      <c r="Q215" s="18" t="str" cm="1">
        <f t="array" ref="Q215">IF(LEN($A215)&gt;0,SUMPRODUCT(($A215=merged_names)*(_xlfn.TEXTAFTER(Q$2, "At ")=merged_belt_colours)*merged_months_at_rank),"")</f>
        <v/>
      </c>
      <c r="R215" s="18" t="str" cm="1">
        <f t="array" ref="R215">IF(LEN($A215)&gt;0,SUMPRODUCT(($A215=merged_names)*(_xlfn.TEXTAFTER(R$2, "At ")=merged_belt_colours)*merged_months_at_rank),"")</f>
        <v/>
      </c>
    </row>
    <row r="216" spans="1:18" x14ac:dyDescent="0.25">
      <c r="A216"/>
      <c r="B216" s="15" t="str" cm="1">
        <f t="array" ref="B216">IFERROR(IF(LEN(A216)&gt;0, IF(SUMPRODUCT((Inactives[Key]=J216)*(Inactives[Currently Inactive]))=1,"Inactive","Active"),""),"Active")</f>
        <v/>
      </c>
      <c r="C216" s="16" t="str" cm="1">
        <f t="array" aca="1" ref="C216" ca="1">IFERROR(_xlfn._xlws.FILTER(Inactives[Inactive On],(Inactives[Key]=J216)*(Inactives[Currently Inactive]),""),"")</f>
        <v/>
      </c>
      <c r="D216" s="16" t="str" cm="1">
        <f t="array" aca="1" ref="D216" ca="1">IFERROR(INDEX(_xlfn.TEXTSPLIT(E216," "),1),"")</f>
        <v/>
      </c>
      <c r="E216" s="15" t="str" cm="1">
        <f t="array" aca="1" ref="E216" ca="1">IFERROR(_xlfn._xlws.FILTER(merged_ranks,(merged_end_dates=DATE(9999,12,31))*(merged_names=A216)),"")</f>
        <v/>
      </c>
      <c r="F216" s="17" t="str">
        <f ca="1">_xlfn.XLOOKUP(J216,Promotions[Promo Key],Promotions[Promo Date],"")</f>
        <v/>
      </c>
      <c r="G216" s="18" t="str">
        <f t="shared" ca="1" si="23"/>
        <v/>
      </c>
      <c r="H216" s="18" t="str">
        <f t="shared" ref="H216:H279" ca="1" si="26">IFERROR((TODAY()-K216)/365-M216,"")</f>
        <v/>
      </c>
      <c r="I216" s="17" t="str">
        <f>_xlfn.XLOOKUP(A216,Students[Full Name],Students[Starting Rank],"")</f>
        <v/>
      </c>
      <c r="J216" s="15" t="str">
        <f t="shared" ca="1" si="24"/>
        <v xml:space="preserve">: </v>
      </c>
      <c r="K216" s="16" t="str">
        <f>_xlfn.XLOOKUP(A216,Students[Full Name],Students[Start Date],"")</f>
        <v/>
      </c>
      <c r="L216" s="18">
        <f t="shared" ca="1" si="25"/>
        <v>-1</v>
      </c>
      <c r="M216" s="18" cm="1">
        <f t="array" aca="1" ref="M216" ca="1">SUMPRODUCT(Inactives[Days Inactive]*(Inactives[Student]=A216))/365</f>
        <v>0</v>
      </c>
      <c r="N216" s="18" t="str" cm="1">
        <f t="array" ref="N216">IF(LEN($A216)&gt;0,SUMPRODUCT(($A216=merged_names)*(_xlfn.TEXTAFTER(N$2, "At ")=merged_belt_colours)*merged_months_at_rank),"")</f>
        <v/>
      </c>
      <c r="O216" s="18" t="str" cm="1">
        <f t="array" ref="O216">IF(LEN($A216)&gt;0,SUMPRODUCT(($A216=merged_names)*(_xlfn.TEXTAFTER(O$2, "At ")=merged_belt_colours)*merged_months_at_rank),"")</f>
        <v/>
      </c>
      <c r="P216" s="18" t="str" cm="1">
        <f t="array" ref="P216">IF(LEN($A216)&gt;0,SUMPRODUCT(($A216=merged_names)*(_xlfn.TEXTAFTER(P$2, "At ")=merged_belt_colours)*merged_months_at_rank),"")</f>
        <v/>
      </c>
      <c r="Q216" s="18" t="str" cm="1">
        <f t="array" ref="Q216">IF(LEN($A216)&gt;0,SUMPRODUCT(($A216=merged_names)*(_xlfn.TEXTAFTER(Q$2, "At ")=merged_belt_colours)*merged_months_at_rank),"")</f>
        <v/>
      </c>
      <c r="R216" s="18" t="str" cm="1">
        <f t="array" ref="R216">IF(LEN($A216)&gt;0,SUMPRODUCT(($A216=merged_names)*(_xlfn.TEXTAFTER(R$2, "At ")=merged_belt_colours)*merged_months_at_rank),"")</f>
        <v/>
      </c>
    </row>
    <row r="217" spans="1:18" x14ac:dyDescent="0.25">
      <c r="A217"/>
      <c r="B217" s="15" t="str" cm="1">
        <f t="array" ref="B217">IFERROR(IF(LEN(A217)&gt;0, IF(SUMPRODUCT((Inactives[Key]=J217)*(Inactives[Currently Inactive]))=1,"Inactive","Active"),""),"Active")</f>
        <v/>
      </c>
      <c r="C217" s="16" t="str" cm="1">
        <f t="array" aca="1" ref="C217" ca="1">IFERROR(_xlfn._xlws.FILTER(Inactives[Inactive On],(Inactives[Key]=J217)*(Inactives[Currently Inactive]),""),"")</f>
        <v/>
      </c>
      <c r="D217" s="16" t="str" cm="1">
        <f t="array" aca="1" ref="D217" ca="1">IFERROR(INDEX(_xlfn.TEXTSPLIT(E217," "),1),"")</f>
        <v/>
      </c>
      <c r="E217" s="15" t="str" cm="1">
        <f t="array" aca="1" ref="E217" ca="1">IFERROR(_xlfn._xlws.FILTER(merged_ranks,(merged_end_dates=DATE(9999,12,31))*(merged_names=A217)),"")</f>
        <v/>
      </c>
      <c r="F217" s="17" t="str">
        <f ca="1">_xlfn.XLOOKUP(J217,Promotions[Promo Key],Promotions[Promo Date],"")</f>
        <v/>
      </c>
      <c r="G217" s="18" t="str">
        <f t="shared" ca="1" si="23"/>
        <v/>
      </c>
      <c r="H217" s="18" t="str">
        <f t="shared" ca="1" si="26"/>
        <v/>
      </c>
      <c r="I217" s="17" t="str">
        <f>_xlfn.XLOOKUP(A217,Students[Full Name],Students[Starting Rank],"")</f>
        <v/>
      </c>
      <c r="J217" s="15" t="str">
        <f t="shared" ca="1" si="24"/>
        <v xml:space="preserve">: </v>
      </c>
      <c r="K217" s="16" t="str">
        <f>_xlfn.XLOOKUP(A217,Students[Full Name],Students[Start Date],"")</f>
        <v/>
      </c>
      <c r="L217" s="18">
        <f t="shared" ca="1" si="25"/>
        <v>-1</v>
      </c>
      <c r="M217" s="18" cm="1">
        <f t="array" aca="1" ref="M217" ca="1">SUMPRODUCT(Inactives[Days Inactive]*(Inactives[Student]=A217))/365</f>
        <v>0</v>
      </c>
      <c r="N217" s="18" t="str" cm="1">
        <f t="array" ref="N217">IF(LEN($A217)&gt;0,SUMPRODUCT(($A217=merged_names)*(_xlfn.TEXTAFTER(N$2, "At ")=merged_belt_colours)*merged_months_at_rank),"")</f>
        <v/>
      </c>
      <c r="O217" s="18" t="str" cm="1">
        <f t="array" ref="O217">IF(LEN($A217)&gt;0,SUMPRODUCT(($A217=merged_names)*(_xlfn.TEXTAFTER(O$2, "At ")=merged_belt_colours)*merged_months_at_rank),"")</f>
        <v/>
      </c>
      <c r="P217" s="18" t="str" cm="1">
        <f t="array" ref="P217">IF(LEN($A217)&gt;0,SUMPRODUCT(($A217=merged_names)*(_xlfn.TEXTAFTER(P$2, "At ")=merged_belt_colours)*merged_months_at_rank),"")</f>
        <v/>
      </c>
      <c r="Q217" s="18" t="str" cm="1">
        <f t="array" ref="Q217">IF(LEN($A217)&gt;0,SUMPRODUCT(($A217=merged_names)*(_xlfn.TEXTAFTER(Q$2, "At ")=merged_belt_colours)*merged_months_at_rank),"")</f>
        <v/>
      </c>
      <c r="R217" s="18" t="str" cm="1">
        <f t="array" ref="R217">IF(LEN($A217)&gt;0,SUMPRODUCT(($A217=merged_names)*(_xlfn.TEXTAFTER(R$2, "At ")=merged_belt_colours)*merged_months_at_rank),"")</f>
        <v/>
      </c>
    </row>
    <row r="218" spans="1:18" x14ac:dyDescent="0.25">
      <c r="A218"/>
      <c r="B218" s="15" t="str" cm="1">
        <f t="array" ref="B218">IFERROR(IF(LEN(A218)&gt;0, IF(SUMPRODUCT((Inactives[Key]=J218)*(Inactives[Currently Inactive]))=1,"Inactive","Active"),""),"Active")</f>
        <v/>
      </c>
      <c r="C218" s="16" t="str" cm="1">
        <f t="array" aca="1" ref="C218" ca="1">IFERROR(_xlfn._xlws.FILTER(Inactives[Inactive On],(Inactives[Key]=J218)*(Inactives[Currently Inactive]),""),"")</f>
        <v/>
      </c>
      <c r="D218" s="16" t="str" cm="1">
        <f t="array" aca="1" ref="D218" ca="1">IFERROR(INDEX(_xlfn.TEXTSPLIT(E218," "),1),"")</f>
        <v/>
      </c>
      <c r="E218" s="15" t="str" cm="1">
        <f t="array" aca="1" ref="E218" ca="1">IFERROR(_xlfn._xlws.FILTER(merged_ranks,(merged_end_dates=DATE(9999,12,31))*(merged_names=A218)),"")</f>
        <v/>
      </c>
      <c r="F218" s="17" t="str">
        <f ca="1">_xlfn.XLOOKUP(J218,Promotions[Promo Key],Promotions[Promo Date],"")</f>
        <v/>
      </c>
      <c r="G218" s="18" t="str">
        <f t="shared" ca="1" si="23"/>
        <v/>
      </c>
      <c r="H218" s="18" t="str">
        <f t="shared" ca="1" si="26"/>
        <v/>
      </c>
      <c r="I218" s="17" t="str">
        <f>_xlfn.XLOOKUP(A218,Students[Full Name],Students[Starting Rank],"")</f>
        <v/>
      </c>
      <c r="J218" s="15" t="str">
        <f t="shared" ca="1" si="24"/>
        <v xml:space="preserve">: </v>
      </c>
      <c r="K218" s="16" t="str">
        <f>_xlfn.XLOOKUP(A218,Students[Full Name],Students[Start Date],"")</f>
        <v/>
      </c>
      <c r="L218" s="18">
        <f t="shared" ca="1" si="25"/>
        <v>-1</v>
      </c>
      <c r="M218" s="18" cm="1">
        <f t="array" aca="1" ref="M218" ca="1">SUMPRODUCT(Inactives[Days Inactive]*(Inactives[Student]=A218))/365</f>
        <v>0</v>
      </c>
      <c r="N218" s="18" t="str" cm="1">
        <f t="array" ref="N218">IF(LEN($A218)&gt;0,SUMPRODUCT(($A218=merged_names)*(_xlfn.TEXTAFTER(N$2, "At ")=merged_belt_colours)*merged_months_at_rank),"")</f>
        <v/>
      </c>
      <c r="O218" s="18" t="str" cm="1">
        <f t="array" ref="O218">IF(LEN($A218)&gt;0,SUMPRODUCT(($A218=merged_names)*(_xlfn.TEXTAFTER(O$2, "At ")=merged_belt_colours)*merged_months_at_rank),"")</f>
        <v/>
      </c>
      <c r="P218" s="18" t="str" cm="1">
        <f t="array" ref="P218">IF(LEN($A218)&gt;0,SUMPRODUCT(($A218=merged_names)*(_xlfn.TEXTAFTER(P$2, "At ")=merged_belt_colours)*merged_months_at_rank),"")</f>
        <v/>
      </c>
      <c r="Q218" s="18" t="str" cm="1">
        <f t="array" ref="Q218">IF(LEN($A218)&gt;0,SUMPRODUCT(($A218=merged_names)*(_xlfn.TEXTAFTER(Q$2, "At ")=merged_belt_colours)*merged_months_at_rank),"")</f>
        <v/>
      </c>
      <c r="R218" s="18" t="str" cm="1">
        <f t="array" ref="R218">IF(LEN($A218)&gt;0,SUMPRODUCT(($A218=merged_names)*(_xlfn.TEXTAFTER(R$2, "At ")=merged_belt_colours)*merged_months_at_rank),"")</f>
        <v/>
      </c>
    </row>
    <row r="219" spans="1:18" x14ac:dyDescent="0.25">
      <c r="A219"/>
      <c r="B219" s="15" t="str" cm="1">
        <f t="array" ref="B219">IFERROR(IF(LEN(A219)&gt;0, IF(SUMPRODUCT((Inactives[Key]=J219)*(Inactives[Currently Inactive]))=1,"Inactive","Active"),""),"Active")</f>
        <v/>
      </c>
      <c r="C219" s="16" t="str" cm="1">
        <f t="array" aca="1" ref="C219" ca="1">IFERROR(_xlfn._xlws.FILTER(Inactives[Inactive On],(Inactives[Key]=J219)*(Inactives[Currently Inactive]),""),"")</f>
        <v/>
      </c>
      <c r="D219" s="16" t="str" cm="1">
        <f t="array" aca="1" ref="D219" ca="1">IFERROR(INDEX(_xlfn.TEXTSPLIT(E219," "),1),"")</f>
        <v/>
      </c>
      <c r="E219" s="15" t="str" cm="1">
        <f t="array" aca="1" ref="E219" ca="1">IFERROR(_xlfn._xlws.FILTER(merged_ranks,(merged_end_dates=DATE(9999,12,31))*(merged_names=A219)),"")</f>
        <v/>
      </c>
      <c r="F219" s="17" t="str">
        <f ca="1">_xlfn.XLOOKUP(J219,Promotions[Promo Key],Promotions[Promo Date],"")</f>
        <v/>
      </c>
      <c r="G219" s="18" t="str">
        <f t="shared" ca="1" si="23"/>
        <v/>
      </c>
      <c r="H219" s="18" t="str">
        <f t="shared" ca="1" si="26"/>
        <v/>
      </c>
      <c r="I219" s="17" t="str">
        <f>_xlfn.XLOOKUP(A219,Students[Full Name],Students[Starting Rank],"")</f>
        <v/>
      </c>
      <c r="J219" s="15" t="str">
        <f t="shared" ca="1" si="24"/>
        <v xml:space="preserve">: </v>
      </c>
      <c r="K219" s="16" t="str">
        <f>_xlfn.XLOOKUP(A219,Students[Full Name],Students[Start Date],"")</f>
        <v/>
      </c>
      <c r="L219" s="18">
        <f t="shared" ca="1" si="25"/>
        <v>-1</v>
      </c>
      <c r="M219" s="18" cm="1">
        <f t="array" aca="1" ref="M219" ca="1">SUMPRODUCT(Inactives[Days Inactive]*(Inactives[Student]=A219))/365</f>
        <v>0</v>
      </c>
      <c r="N219" s="18" t="str" cm="1">
        <f t="array" ref="N219">IF(LEN($A219)&gt;0,SUMPRODUCT(($A219=merged_names)*(_xlfn.TEXTAFTER(N$2, "At ")=merged_belt_colours)*merged_months_at_rank),"")</f>
        <v/>
      </c>
      <c r="O219" s="18" t="str" cm="1">
        <f t="array" ref="O219">IF(LEN($A219)&gt;0,SUMPRODUCT(($A219=merged_names)*(_xlfn.TEXTAFTER(O$2, "At ")=merged_belt_colours)*merged_months_at_rank),"")</f>
        <v/>
      </c>
      <c r="P219" s="18" t="str" cm="1">
        <f t="array" ref="P219">IF(LEN($A219)&gt;0,SUMPRODUCT(($A219=merged_names)*(_xlfn.TEXTAFTER(P$2, "At ")=merged_belt_colours)*merged_months_at_rank),"")</f>
        <v/>
      </c>
      <c r="Q219" s="18" t="str" cm="1">
        <f t="array" ref="Q219">IF(LEN($A219)&gt;0,SUMPRODUCT(($A219=merged_names)*(_xlfn.TEXTAFTER(Q$2, "At ")=merged_belt_colours)*merged_months_at_rank),"")</f>
        <v/>
      </c>
      <c r="R219" s="18" t="str" cm="1">
        <f t="array" ref="R219">IF(LEN($A219)&gt;0,SUMPRODUCT(($A219=merged_names)*(_xlfn.TEXTAFTER(R$2, "At ")=merged_belt_colours)*merged_months_at_rank),"")</f>
        <v/>
      </c>
    </row>
    <row r="220" spans="1:18" x14ac:dyDescent="0.25">
      <c r="A220"/>
      <c r="B220" s="15" t="str" cm="1">
        <f t="array" ref="B220">IFERROR(IF(LEN(A220)&gt;0, IF(SUMPRODUCT((Inactives[Key]=J220)*(Inactives[Currently Inactive]))=1,"Inactive","Active"),""),"Active")</f>
        <v/>
      </c>
      <c r="C220" s="16" t="str" cm="1">
        <f t="array" aca="1" ref="C220" ca="1">IFERROR(_xlfn._xlws.FILTER(Inactives[Inactive On],(Inactives[Key]=J220)*(Inactives[Currently Inactive]),""),"")</f>
        <v/>
      </c>
      <c r="D220" s="16" t="str" cm="1">
        <f t="array" aca="1" ref="D220" ca="1">IFERROR(INDEX(_xlfn.TEXTSPLIT(E220," "),1),"")</f>
        <v/>
      </c>
      <c r="E220" s="15" t="str" cm="1">
        <f t="array" aca="1" ref="E220" ca="1">IFERROR(_xlfn._xlws.FILTER(merged_ranks,(merged_end_dates=DATE(9999,12,31))*(merged_names=A220)),"")</f>
        <v/>
      </c>
      <c r="F220" s="17" t="str">
        <f ca="1">_xlfn.XLOOKUP(J220,Promotions[Promo Key],Promotions[Promo Date],"")</f>
        <v/>
      </c>
      <c r="G220" s="18" t="str">
        <f t="shared" ref="G220:G283" ca="1" si="27">IFERROR((TODAY()-F220)/30.5, "")</f>
        <v/>
      </c>
      <c r="H220" s="18" t="str">
        <f t="shared" ca="1" si="26"/>
        <v/>
      </c>
      <c r="I220" s="17" t="str">
        <f>_xlfn.XLOOKUP(A220,Students[Full Name],Students[Starting Rank],"")</f>
        <v/>
      </c>
      <c r="J220" s="15" t="str">
        <f t="shared" ref="J220:J283" ca="1" si="28">A220&amp;": "&amp;E220</f>
        <v xml:space="preserve">: </v>
      </c>
      <c r="K220" s="16" t="str">
        <f>_xlfn.XLOOKUP(A220,Students[Full Name],Students[Start Date],"")</f>
        <v/>
      </c>
      <c r="L220" s="18">
        <f t="shared" ref="L220:L283" ca="1" si="29">IF(LEN(C220)&gt;0,(TODAY()-C220)/30.5,-1)</f>
        <v>-1</v>
      </c>
      <c r="M220" s="18" cm="1">
        <f t="array" aca="1" ref="M220" ca="1">SUMPRODUCT(Inactives[Days Inactive]*(Inactives[Student]=A220))/365</f>
        <v>0</v>
      </c>
      <c r="N220" s="18" t="str" cm="1">
        <f t="array" ref="N220">IF(LEN($A220)&gt;0,SUMPRODUCT(($A220=merged_names)*(_xlfn.TEXTAFTER(N$2, "At ")=merged_belt_colours)*merged_months_at_rank),"")</f>
        <v/>
      </c>
      <c r="O220" s="18" t="str" cm="1">
        <f t="array" ref="O220">IF(LEN($A220)&gt;0,SUMPRODUCT(($A220=merged_names)*(_xlfn.TEXTAFTER(O$2, "At ")=merged_belt_colours)*merged_months_at_rank),"")</f>
        <v/>
      </c>
      <c r="P220" s="18" t="str" cm="1">
        <f t="array" ref="P220">IF(LEN($A220)&gt;0,SUMPRODUCT(($A220=merged_names)*(_xlfn.TEXTAFTER(P$2, "At ")=merged_belt_colours)*merged_months_at_rank),"")</f>
        <v/>
      </c>
      <c r="Q220" s="18" t="str" cm="1">
        <f t="array" ref="Q220">IF(LEN($A220)&gt;0,SUMPRODUCT(($A220=merged_names)*(_xlfn.TEXTAFTER(Q$2, "At ")=merged_belt_colours)*merged_months_at_rank),"")</f>
        <v/>
      </c>
      <c r="R220" s="18" t="str" cm="1">
        <f t="array" ref="R220">IF(LEN($A220)&gt;0,SUMPRODUCT(($A220=merged_names)*(_xlfn.TEXTAFTER(R$2, "At ")=merged_belt_colours)*merged_months_at_rank),"")</f>
        <v/>
      </c>
    </row>
    <row r="221" spans="1:18" x14ac:dyDescent="0.25">
      <c r="A221"/>
      <c r="B221" s="15" t="str" cm="1">
        <f t="array" ref="B221">IFERROR(IF(LEN(A221)&gt;0, IF(SUMPRODUCT((Inactives[Key]=J221)*(Inactives[Currently Inactive]))=1,"Inactive","Active"),""),"Active")</f>
        <v/>
      </c>
      <c r="C221" s="16" t="str" cm="1">
        <f t="array" aca="1" ref="C221" ca="1">IFERROR(_xlfn._xlws.FILTER(Inactives[Inactive On],(Inactives[Key]=J221)*(Inactives[Currently Inactive]),""),"")</f>
        <v/>
      </c>
      <c r="D221" s="16" t="str" cm="1">
        <f t="array" aca="1" ref="D221" ca="1">IFERROR(INDEX(_xlfn.TEXTSPLIT(E221," "),1),"")</f>
        <v/>
      </c>
      <c r="E221" s="15" t="str" cm="1">
        <f t="array" aca="1" ref="E221" ca="1">IFERROR(_xlfn._xlws.FILTER(merged_ranks,(merged_end_dates=DATE(9999,12,31))*(merged_names=A221)),"")</f>
        <v/>
      </c>
      <c r="F221" s="17" t="str">
        <f ca="1">_xlfn.XLOOKUP(J221,Promotions[Promo Key],Promotions[Promo Date],"")</f>
        <v/>
      </c>
      <c r="G221" s="18" t="str">
        <f t="shared" ca="1" si="27"/>
        <v/>
      </c>
      <c r="H221" s="18" t="str">
        <f t="shared" ca="1" si="26"/>
        <v/>
      </c>
      <c r="I221" s="17" t="str">
        <f>_xlfn.XLOOKUP(A221,Students[Full Name],Students[Starting Rank],"")</f>
        <v/>
      </c>
      <c r="J221" s="15" t="str">
        <f t="shared" ca="1" si="28"/>
        <v xml:space="preserve">: </v>
      </c>
      <c r="K221" s="16" t="str">
        <f>_xlfn.XLOOKUP(A221,Students[Full Name],Students[Start Date],"")</f>
        <v/>
      </c>
      <c r="L221" s="18">
        <f t="shared" ca="1" si="29"/>
        <v>-1</v>
      </c>
      <c r="M221" s="18" cm="1">
        <f t="array" aca="1" ref="M221" ca="1">SUMPRODUCT(Inactives[Days Inactive]*(Inactives[Student]=A221))/365</f>
        <v>0</v>
      </c>
      <c r="N221" s="18" t="str" cm="1">
        <f t="array" ref="N221">IF(LEN($A221)&gt;0,SUMPRODUCT(($A221=merged_names)*(_xlfn.TEXTAFTER(N$2, "At ")=merged_belt_colours)*merged_months_at_rank),"")</f>
        <v/>
      </c>
      <c r="O221" s="18" t="str" cm="1">
        <f t="array" ref="O221">IF(LEN($A221)&gt;0,SUMPRODUCT(($A221=merged_names)*(_xlfn.TEXTAFTER(O$2, "At ")=merged_belt_colours)*merged_months_at_rank),"")</f>
        <v/>
      </c>
      <c r="P221" s="18" t="str" cm="1">
        <f t="array" ref="P221">IF(LEN($A221)&gt;0,SUMPRODUCT(($A221=merged_names)*(_xlfn.TEXTAFTER(P$2, "At ")=merged_belt_colours)*merged_months_at_rank),"")</f>
        <v/>
      </c>
      <c r="Q221" s="18" t="str" cm="1">
        <f t="array" ref="Q221">IF(LEN($A221)&gt;0,SUMPRODUCT(($A221=merged_names)*(_xlfn.TEXTAFTER(Q$2, "At ")=merged_belt_colours)*merged_months_at_rank),"")</f>
        <v/>
      </c>
      <c r="R221" s="18" t="str" cm="1">
        <f t="array" ref="R221">IF(LEN($A221)&gt;0,SUMPRODUCT(($A221=merged_names)*(_xlfn.TEXTAFTER(R$2, "At ")=merged_belt_colours)*merged_months_at_rank),"")</f>
        <v/>
      </c>
    </row>
    <row r="222" spans="1:18" x14ac:dyDescent="0.25">
      <c r="A222"/>
      <c r="B222" s="15" t="str" cm="1">
        <f t="array" ref="B222">IFERROR(IF(LEN(A222)&gt;0, IF(SUMPRODUCT((Inactives[Key]=J222)*(Inactives[Currently Inactive]))=1,"Inactive","Active"),""),"Active")</f>
        <v/>
      </c>
      <c r="C222" s="16" t="str" cm="1">
        <f t="array" aca="1" ref="C222" ca="1">IFERROR(_xlfn._xlws.FILTER(Inactives[Inactive On],(Inactives[Key]=J222)*(Inactives[Currently Inactive]),""),"")</f>
        <v/>
      </c>
      <c r="D222" s="16" t="str" cm="1">
        <f t="array" aca="1" ref="D222" ca="1">IFERROR(INDEX(_xlfn.TEXTSPLIT(E222," "),1),"")</f>
        <v/>
      </c>
      <c r="E222" s="15" t="str" cm="1">
        <f t="array" aca="1" ref="E222" ca="1">IFERROR(_xlfn._xlws.FILTER(merged_ranks,(merged_end_dates=DATE(9999,12,31))*(merged_names=A222)),"")</f>
        <v/>
      </c>
      <c r="F222" s="17" t="str">
        <f ca="1">_xlfn.XLOOKUP(J222,Promotions[Promo Key],Promotions[Promo Date],"")</f>
        <v/>
      </c>
      <c r="G222" s="18" t="str">
        <f t="shared" ca="1" si="27"/>
        <v/>
      </c>
      <c r="H222" s="18" t="str">
        <f t="shared" ca="1" si="26"/>
        <v/>
      </c>
      <c r="I222" s="17" t="str">
        <f>_xlfn.XLOOKUP(A222,Students[Full Name],Students[Starting Rank],"")</f>
        <v/>
      </c>
      <c r="J222" s="15" t="str">
        <f t="shared" ca="1" si="28"/>
        <v xml:space="preserve">: </v>
      </c>
      <c r="K222" s="16" t="str">
        <f>_xlfn.XLOOKUP(A222,Students[Full Name],Students[Start Date],"")</f>
        <v/>
      </c>
      <c r="L222" s="18">
        <f t="shared" ca="1" si="29"/>
        <v>-1</v>
      </c>
      <c r="M222" s="18" cm="1">
        <f t="array" aca="1" ref="M222" ca="1">SUMPRODUCT(Inactives[Days Inactive]*(Inactives[Student]=A222))/365</f>
        <v>0</v>
      </c>
      <c r="N222" s="18" t="str" cm="1">
        <f t="array" ref="N222">IF(LEN($A222)&gt;0,SUMPRODUCT(($A222=merged_names)*(_xlfn.TEXTAFTER(N$2, "At ")=merged_belt_colours)*merged_months_at_rank),"")</f>
        <v/>
      </c>
      <c r="O222" s="18" t="str" cm="1">
        <f t="array" ref="O222">IF(LEN($A222)&gt;0,SUMPRODUCT(($A222=merged_names)*(_xlfn.TEXTAFTER(O$2, "At ")=merged_belt_colours)*merged_months_at_rank),"")</f>
        <v/>
      </c>
      <c r="P222" s="18" t="str" cm="1">
        <f t="array" ref="P222">IF(LEN($A222)&gt;0,SUMPRODUCT(($A222=merged_names)*(_xlfn.TEXTAFTER(P$2, "At ")=merged_belt_colours)*merged_months_at_rank),"")</f>
        <v/>
      </c>
      <c r="Q222" s="18" t="str" cm="1">
        <f t="array" ref="Q222">IF(LEN($A222)&gt;0,SUMPRODUCT(($A222=merged_names)*(_xlfn.TEXTAFTER(Q$2, "At ")=merged_belt_colours)*merged_months_at_rank),"")</f>
        <v/>
      </c>
      <c r="R222" s="18" t="str" cm="1">
        <f t="array" ref="R222">IF(LEN($A222)&gt;0,SUMPRODUCT(($A222=merged_names)*(_xlfn.TEXTAFTER(R$2, "At ")=merged_belt_colours)*merged_months_at_rank),"")</f>
        <v/>
      </c>
    </row>
    <row r="223" spans="1:18" x14ac:dyDescent="0.25">
      <c r="A223"/>
      <c r="B223" s="15" t="str" cm="1">
        <f t="array" ref="B223">IFERROR(IF(LEN(A223)&gt;0, IF(SUMPRODUCT((Inactives[Key]=J223)*(Inactives[Currently Inactive]))=1,"Inactive","Active"),""),"Active")</f>
        <v/>
      </c>
      <c r="C223" s="16" t="str" cm="1">
        <f t="array" aca="1" ref="C223" ca="1">IFERROR(_xlfn._xlws.FILTER(Inactives[Inactive On],(Inactives[Key]=J223)*(Inactives[Currently Inactive]),""),"")</f>
        <v/>
      </c>
      <c r="D223" s="16" t="str" cm="1">
        <f t="array" aca="1" ref="D223" ca="1">IFERROR(INDEX(_xlfn.TEXTSPLIT(E223," "),1),"")</f>
        <v/>
      </c>
      <c r="E223" s="15" t="str" cm="1">
        <f t="array" aca="1" ref="E223" ca="1">IFERROR(_xlfn._xlws.FILTER(merged_ranks,(merged_end_dates=DATE(9999,12,31))*(merged_names=A223)),"")</f>
        <v/>
      </c>
      <c r="F223" s="17" t="str">
        <f ca="1">_xlfn.XLOOKUP(J223,Promotions[Promo Key],Promotions[Promo Date],"")</f>
        <v/>
      </c>
      <c r="G223" s="18" t="str">
        <f t="shared" ca="1" si="27"/>
        <v/>
      </c>
      <c r="H223" s="18" t="str">
        <f t="shared" ca="1" si="26"/>
        <v/>
      </c>
      <c r="I223" s="17" t="str">
        <f>_xlfn.XLOOKUP(A223,Students[Full Name],Students[Starting Rank],"")</f>
        <v/>
      </c>
      <c r="J223" s="15" t="str">
        <f t="shared" ca="1" si="28"/>
        <v xml:space="preserve">: </v>
      </c>
      <c r="K223" s="16" t="str">
        <f>_xlfn.XLOOKUP(A223,Students[Full Name],Students[Start Date],"")</f>
        <v/>
      </c>
      <c r="L223" s="18">
        <f t="shared" ca="1" si="29"/>
        <v>-1</v>
      </c>
      <c r="M223" s="18" cm="1">
        <f t="array" aca="1" ref="M223" ca="1">SUMPRODUCT(Inactives[Days Inactive]*(Inactives[Student]=A223))/365</f>
        <v>0</v>
      </c>
      <c r="N223" s="18" t="str" cm="1">
        <f t="array" ref="N223">IF(LEN($A223)&gt;0,SUMPRODUCT(($A223=merged_names)*(_xlfn.TEXTAFTER(N$2, "At ")=merged_belt_colours)*merged_months_at_rank),"")</f>
        <v/>
      </c>
      <c r="O223" s="18" t="str" cm="1">
        <f t="array" ref="O223">IF(LEN($A223)&gt;0,SUMPRODUCT(($A223=merged_names)*(_xlfn.TEXTAFTER(O$2, "At ")=merged_belt_colours)*merged_months_at_rank),"")</f>
        <v/>
      </c>
      <c r="P223" s="18" t="str" cm="1">
        <f t="array" ref="P223">IF(LEN($A223)&gt;0,SUMPRODUCT(($A223=merged_names)*(_xlfn.TEXTAFTER(P$2, "At ")=merged_belt_colours)*merged_months_at_rank),"")</f>
        <v/>
      </c>
      <c r="Q223" s="18" t="str" cm="1">
        <f t="array" ref="Q223">IF(LEN($A223)&gt;0,SUMPRODUCT(($A223=merged_names)*(_xlfn.TEXTAFTER(Q$2, "At ")=merged_belt_colours)*merged_months_at_rank),"")</f>
        <v/>
      </c>
      <c r="R223" s="18" t="str" cm="1">
        <f t="array" ref="R223">IF(LEN($A223)&gt;0,SUMPRODUCT(($A223=merged_names)*(_xlfn.TEXTAFTER(R$2, "At ")=merged_belt_colours)*merged_months_at_rank),"")</f>
        <v/>
      </c>
    </row>
    <row r="224" spans="1:18" x14ac:dyDescent="0.25">
      <c r="A224"/>
      <c r="B224" s="15" t="str" cm="1">
        <f t="array" ref="B224">IFERROR(IF(LEN(A224)&gt;0, IF(SUMPRODUCT((Inactives[Key]=J224)*(Inactives[Currently Inactive]))=1,"Inactive","Active"),""),"Active")</f>
        <v/>
      </c>
      <c r="C224" s="16" t="str" cm="1">
        <f t="array" aca="1" ref="C224" ca="1">IFERROR(_xlfn._xlws.FILTER(Inactives[Inactive On],(Inactives[Key]=J224)*(Inactives[Currently Inactive]),""),"")</f>
        <v/>
      </c>
      <c r="D224" s="16" t="str" cm="1">
        <f t="array" aca="1" ref="D224" ca="1">IFERROR(INDEX(_xlfn.TEXTSPLIT(E224," "),1),"")</f>
        <v/>
      </c>
      <c r="E224" s="15" t="str" cm="1">
        <f t="array" aca="1" ref="E224" ca="1">IFERROR(_xlfn._xlws.FILTER(merged_ranks,(merged_end_dates=DATE(9999,12,31))*(merged_names=A224)),"")</f>
        <v/>
      </c>
      <c r="F224" s="17" t="str">
        <f ca="1">_xlfn.XLOOKUP(J224,Promotions[Promo Key],Promotions[Promo Date],"")</f>
        <v/>
      </c>
      <c r="G224" s="18" t="str">
        <f t="shared" ca="1" si="27"/>
        <v/>
      </c>
      <c r="H224" s="18" t="str">
        <f t="shared" ca="1" si="26"/>
        <v/>
      </c>
      <c r="I224" s="17" t="str">
        <f>_xlfn.XLOOKUP(A224,Students[Full Name],Students[Starting Rank],"")</f>
        <v/>
      </c>
      <c r="J224" s="15" t="str">
        <f t="shared" ca="1" si="28"/>
        <v xml:space="preserve">: </v>
      </c>
      <c r="K224" s="16" t="str">
        <f>_xlfn.XLOOKUP(A224,Students[Full Name],Students[Start Date],"")</f>
        <v/>
      </c>
      <c r="L224" s="18">
        <f t="shared" ca="1" si="29"/>
        <v>-1</v>
      </c>
      <c r="M224" s="18" cm="1">
        <f t="array" aca="1" ref="M224" ca="1">SUMPRODUCT(Inactives[Days Inactive]*(Inactives[Student]=A224))/365</f>
        <v>0</v>
      </c>
      <c r="N224" s="18" t="str" cm="1">
        <f t="array" ref="N224">IF(LEN($A224)&gt;0,SUMPRODUCT(($A224=merged_names)*(_xlfn.TEXTAFTER(N$2, "At ")=merged_belt_colours)*merged_months_at_rank),"")</f>
        <v/>
      </c>
      <c r="O224" s="18" t="str" cm="1">
        <f t="array" ref="O224">IF(LEN($A224)&gt;0,SUMPRODUCT(($A224=merged_names)*(_xlfn.TEXTAFTER(O$2, "At ")=merged_belt_colours)*merged_months_at_rank),"")</f>
        <v/>
      </c>
      <c r="P224" s="18" t="str" cm="1">
        <f t="array" ref="P224">IF(LEN($A224)&gt;0,SUMPRODUCT(($A224=merged_names)*(_xlfn.TEXTAFTER(P$2, "At ")=merged_belt_colours)*merged_months_at_rank),"")</f>
        <v/>
      </c>
      <c r="Q224" s="18" t="str" cm="1">
        <f t="array" ref="Q224">IF(LEN($A224)&gt;0,SUMPRODUCT(($A224=merged_names)*(_xlfn.TEXTAFTER(Q$2, "At ")=merged_belt_colours)*merged_months_at_rank),"")</f>
        <v/>
      </c>
      <c r="R224" s="18" t="str" cm="1">
        <f t="array" ref="R224">IF(LEN($A224)&gt;0,SUMPRODUCT(($A224=merged_names)*(_xlfn.TEXTAFTER(R$2, "At ")=merged_belt_colours)*merged_months_at_rank),"")</f>
        <v/>
      </c>
    </row>
    <row r="225" spans="1:18" x14ac:dyDescent="0.25">
      <c r="A225"/>
      <c r="B225" s="15" t="str" cm="1">
        <f t="array" ref="B225">IFERROR(IF(LEN(A225)&gt;0, IF(SUMPRODUCT((Inactives[Key]=J225)*(Inactives[Currently Inactive]))=1,"Inactive","Active"),""),"Active")</f>
        <v/>
      </c>
      <c r="C225" s="16" t="str" cm="1">
        <f t="array" aca="1" ref="C225" ca="1">IFERROR(_xlfn._xlws.FILTER(Inactives[Inactive On],(Inactives[Key]=J225)*(Inactives[Currently Inactive]),""),"")</f>
        <v/>
      </c>
      <c r="D225" s="16" t="str" cm="1">
        <f t="array" aca="1" ref="D225" ca="1">IFERROR(INDEX(_xlfn.TEXTSPLIT(E225," "),1),"")</f>
        <v/>
      </c>
      <c r="E225" s="15" t="str" cm="1">
        <f t="array" aca="1" ref="E225" ca="1">IFERROR(_xlfn._xlws.FILTER(merged_ranks,(merged_end_dates=DATE(9999,12,31))*(merged_names=A225)),"")</f>
        <v/>
      </c>
      <c r="F225" s="17" t="str">
        <f ca="1">_xlfn.XLOOKUP(J225,Promotions[Promo Key],Promotions[Promo Date],"")</f>
        <v/>
      </c>
      <c r="G225" s="18" t="str">
        <f t="shared" ca="1" si="27"/>
        <v/>
      </c>
      <c r="H225" s="18" t="str">
        <f t="shared" ca="1" si="26"/>
        <v/>
      </c>
      <c r="I225" s="17" t="str">
        <f>_xlfn.XLOOKUP(A225,Students[Full Name],Students[Starting Rank],"")</f>
        <v/>
      </c>
      <c r="J225" s="15" t="str">
        <f t="shared" ca="1" si="28"/>
        <v xml:space="preserve">: </v>
      </c>
      <c r="K225" s="16" t="str">
        <f>_xlfn.XLOOKUP(A225,Students[Full Name],Students[Start Date],"")</f>
        <v/>
      </c>
      <c r="L225" s="18">
        <f t="shared" ca="1" si="29"/>
        <v>-1</v>
      </c>
      <c r="M225" s="18" cm="1">
        <f t="array" aca="1" ref="M225" ca="1">SUMPRODUCT(Inactives[Days Inactive]*(Inactives[Student]=A225))/365</f>
        <v>0</v>
      </c>
      <c r="N225" s="18" t="str" cm="1">
        <f t="array" ref="N225">IF(LEN($A225)&gt;0,SUMPRODUCT(($A225=merged_names)*(_xlfn.TEXTAFTER(N$2, "At ")=merged_belt_colours)*merged_months_at_rank),"")</f>
        <v/>
      </c>
      <c r="O225" s="18" t="str" cm="1">
        <f t="array" ref="O225">IF(LEN($A225)&gt;0,SUMPRODUCT(($A225=merged_names)*(_xlfn.TEXTAFTER(O$2, "At ")=merged_belt_colours)*merged_months_at_rank),"")</f>
        <v/>
      </c>
      <c r="P225" s="18" t="str" cm="1">
        <f t="array" ref="P225">IF(LEN($A225)&gt;0,SUMPRODUCT(($A225=merged_names)*(_xlfn.TEXTAFTER(P$2, "At ")=merged_belt_colours)*merged_months_at_rank),"")</f>
        <v/>
      </c>
      <c r="Q225" s="18" t="str" cm="1">
        <f t="array" ref="Q225">IF(LEN($A225)&gt;0,SUMPRODUCT(($A225=merged_names)*(_xlfn.TEXTAFTER(Q$2, "At ")=merged_belt_colours)*merged_months_at_rank),"")</f>
        <v/>
      </c>
      <c r="R225" s="18" t="str" cm="1">
        <f t="array" ref="R225">IF(LEN($A225)&gt;0,SUMPRODUCT(($A225=merged_names)*(_xlfn.TEXTAFTER(R$2, "At ")=merged_belt_colours)*merged_months_at_rank),"")</f>
        <v/>
      </c>
    </row>
    <row r="226" spans="1:18" x14ac:dyDescent="0.25">
      <c r="A226"/>
      <c r="B226" s="15" t="str" cm="1">
        <f t="array" ref="B226">IFERROR(IF(LEN(A226)&gt;0, IF(SUMPRODUCT((Inactives[Key]=J226)*(Inactives[Currently Inactive]))=1,"Inactive","Active"),""),"Active")</f>
        <v/>
      </c>
      <c r="C226" s="16" t="str" cm="1">
        <f t="array" aca="1" ref="C226" ca="1">IFERROR(_xlfn._xlws.FILTER(Inactives[Inactive On],(Inactives[Key]=J226)*(Inactives[Currently Inactive]),""),"")</f>
        <v/>
      </c>
      <c r="D226" s="16" t="str" cm="1">
        <f t="array" aca="1" ref="D226" ca="1">IFERROR(INDEX(_xlfn.TEXTSPLIT(E226," "),1),"")</f>
        <v/>
      </c>
      <c r="E226" s="15" t="str" cm="1">
        <f t="array" aca="1" ref="E226" ca="1">IFERROR(_xlfn._xlws.FILTER(merged_ranks,(merged_end_dates=DATE(9999,12,31))*(merged_names=A226)),"")</f>
        <v/>
      </c>
      <c r="F226" s="17" t="str">
        <f ca="1">_xlfn.XLOOKUP(J226,Promotions[Promo Key],Promotions[Promo Date],"")</f>
        <v/>
      </c>
      <c r="G226" s="18" t="str">
        <f t="shared" ca="1" si="27"/>
        <v/>
      </c>
      <c r="H226" s="18" t="str">
        <f t="shared" ca="1" si="26"/>
        <v/>
      </c>
      <c r="I226" s="17" t="str">
        <f>_xlfn.XLOOKUP(A226,Students[Full Name],Students[Starting Rank],"")</f>
        <v/>
      </c>
      <c r="J226" s="15" t="str">
        <f t="shared" ca="1" si="28"/>
        <v xml:space="preserve">: </v>
      </c>
      <c r="K226" s="16" t="str">
        <f>_xlfn.XLOOKUP(A226,Students[Full Name],Students[Start Date],"")</f>
        <v/>
      </c>
      <c r="L226" s="18">
        <f t="shared" ca="1" si="29"/>
        <v>-1</v>
      </c>
      <c r="M226" s="18" cm="1">
        <f t="array" aca="1" ref="M226" ca="1">SUMPRODUCT(Inactives[Days Inactive]*(Inactives[Student]=A226))/365</f>
        <v>0</v>
      </c>
      <c r="N226" s="18" t="str" cm="1">
        <f t="array" ref="N226">IF(LEN($A226)&gt;0,SUMPRODUCT(($A226=merged_names)*(_xlfn.TEXTAFTER(N$2, "At ")=merged_belt_colours)*merged_months_at_rank),"")</f>
        <v/>
      </c>
      <c r="O226" s="18" t="str" cm="1">
        <f t="array" ref="O226">IF(LEN($A226)&gt;0,SUMPRODUCT(($A226=merged_names)*(_xlfn.TEXTAFTER(O$2, "At ")=merged_belt_colours)*merged_months_at_rank),"")</f>
        <v/>
      </c>
      <c r="P226" s="18" t="str" cm="1">
        <f t="array" ref="P226">IF(LEN($A226)&gt;0,SUMPRODUCT(($A226=merged_names)*(_xlfn.TEXTAFTER(P$2, "At ")=merged_belt_colours)*merged_months_at_rank),"")</f>
        <v/>
      </c>
      <c r="Q226" s="18" t="str" cm="1">
        <f t="array" ref="Q226">IF(LEN($A226)&gt;0,SUMPRODUCT(($A226=merged_names)*(_xlfn.TEXTAFTER(Q$2, "At ")=merged_belt_colours)*merged_months_at_rank),"")</f>
        <v/>
      </c>
      <c r="R226" s="18" t="str" cm="1">
        <f t="array" ref="R226">IF(LEN($A226)&gt;0,SUMPRODUCT(($A226=merged_names)*(_xlfn.TEXTAFTER(R$2, "At ")=merged_belt_colours)*merged_months_at_rank),"")</f>
        <v/>
      </c>
    </row>
    <row r="227" spans="1:18" x14ac:dyDescent="0.25">
      <c r="A227"/>
      <c r="B227" s="15" t="str" cm="1">
        <f t="array" ref="B227">IFERROR(IF(LEN(A227)&gt;0, IF(SUMPRODUCT((Inactives[Key]=J227)*(Inactives[Currently Inactive]))=1,"Inactive","Active"),""),"Active")</f>
        <v/>
      </c>
      <c r="C227" s="16" t="str" cm="1">
        <f t="array" aca="1" ref="C227" ca="1">IFERROR(_xlfn._xlws.FILTER(Inactives[Inactive On],(Inactives[Key]=J227)*(Inactives[Currently Inactive]),""),"")</f>
        <v/>
      </c>
      <c r="D227" s="16" t="str" cm="1">
        <f t="array" aca="1" ref="D227" ca="1">IFERROR(INDEX(_xlfn.TEXTSPLIT(E227," "),1),"")</f>
        <v/>
      </c>
      <c r="E227" s="15" t="str" cm="1">
        <f t="array" aca="1" ref="E227" ca="1">IFERROR(_xlfn._xlws.FILTER(merged_ranks,(merged_end_dates=DATE(9999,12,31))*(merged_names=A227)),"")</f>
        <v/>
      </c>
      <c r="F227" s="17" t="str">
        <f ca="1">_xlfn.XLOOKUP(J227,Promotions[Promo Key],Promotions[Promo Date],"")</f>
        <v/>
      </c>
      <c r="G227" s="18" t="str">
        <f t="shared" ca="1" si="27"/>
        <v/>
      </c>
      <c r="H227" s="18" t="str">
        <f t="shared" ca="1" si="26"/>
        <v/>
      </c>
      <c r="I227" s="17" t="str">
        <f>_xlfn.XLOOKUP(A227,Students[Full Name],Students[Starting Rank],"")</f>
        <v/>
      </c>
      <c r="J227" s="15" t="str">
        <f t="shared" ca="1" si="28"/>
        <v xml:space="preserve">: </v>
      </c>
      <c r="K227" s="16" t="str">
        <f>_xlfn.XLOOKUP(A227,Students[Full Name],Students[Start Date],"")</f>
        <v/>
      </c>
      <c r="L227" s="18">
        <f t="shared" ca="1" si="29"/>
        <v>-1</v>
      </c>
      <c r="M227" s="18" cm="1">
        <f t="array" aca="1" ref="M227" ca="1">SUMPRODUCT(Inactives[Days Inactive]*(Inactives[Student]=A227))/365</f>
        <v>0</v>
      </c>
      <c r="N227" s="18" t="str" cm="1">
        <f t="array" ref="N227">IF(LEN($A227)&gt;0,SUMPRODUCT(($A227=merged_names)*(_xlfn.TEXTAFTER(N$2, "At ")=merged_belt_colours)*merged_months_at_rank),"")</f>
        <v/>
      </c>
      <c r="O227" s="18" t="str" cm="1">
        <f t="array" ref="O227">IF(LEN($A227)&gt;0,SUMPRODUCT(($A227=merged_names)*(_xlfn.TEXTAFTER(O$2, "At ")=merged_belt_colours)*merged_months_at_rank),"")</f>
        <v/>
      </c>
      <c r="P227" s="18" t="str" cm="1">
        <f t="array" ref="P227">IF(LEN($A227)&gt;0,SUMPRODUCT(($A227=merged_names)*(_xlfn.TEXTAFTER(P$2, "At ")=merged_belt_colours)*merged_months_at_rank),"")</f>
        <v/>
      </c>
      <c r="Q227" s="18" t="str" cm="1">
        <f t="array" ref="Q227">IF(LEN($A227)&gt;0,SUMPRODUCT(($A227=merged_names)*(_xlfn.TEXTAFTER(Q$2, "At ")=merged_belt_colours)*merged_months_at_rank),"")</f>
        <v/>
      </c>
      <c r="R227" s="18" t="str" cm="1">
        <f t="array" ref="R227">IF(LEN($A227)&gt;0,SUMPRODUCT(($A227=merged_names)*(_xlfn.TEXTAFTER(R$2, "At ")=merged_belt_colours)*merged_months_at_rank),"")</f>
        <v/>
      </c>
    </row>
    <row r="228" spans="1:18" x14ac:dyDescent="0.25">
      <c r="A228"/>
      <c r="B228" s="15" t="str" cm="1">
        <f t="array" ref="B228">IFERROR(IF(LEN(A228)&gt;0, IF(SUMPRODUCT((Inactives[Key]=J228)*(Inactives[Currently Inactive]))=1,"Inactive","Active"),""),"Active")</f>
        <v/>
      </c>
      <c r="C228" s="16" t="str" cm="1">
        <f t="array" aca="1" ref="C228" ca="1">IFERROR(_xlfn._xlws.FILTER(Inactives[Inactive On],(Inactives[Key]=J228)*(Inactives[Currently Inactive]),""),"")</f>
        <v/>
      </c>
      <c r="D228" s="16" t="str" cm="1">
        <f t="array" aca="1" ref="D228" ca="1">IFERROR(INDEX(_xlfn.TEXTSPLIT(E228," "),1),"")</f>
        <v/>
      </c>
      <c r="E228" s="15" t="str" cm="1">
        <f t="array" aca="1" ref="E228" ca="1">IFERROR(_xlfn._xlws.FILTER(merged_ranks,(merged_end_dates=DATE(9999,12,31))*(merged_names=A228)),"")</f>
        <v/>
      </c>
      <c r="F228" s="17" t="str">
        <f ca="1">_xlfn.XLOOKUP(J228,Promotions[Promo Key],Promotions[Promo Date],"")</f>
        <v/>
      </c>
      <c r="G228" s="18" t="str">
        <f t="shared" ca="1" si="27"/>
        <v/>
      </c>
      <c r="H228" s="18" t="str">
        <f t="shared" ca="1" si="26"/>
        <v/>
      </c>
      <c r="I228" s="17" t="str">
        <f>_xlfn.XLOOKUP(A228,Students[Full Name],Students[Starting Rank],"")</f>
        <v/>
      </c>
      <c r="J228" s="15" t="str">
        <f t="shared" ca="1" si="28"/>
        <v xml:space="preserve">: </v>
      </c>
      <c r="K228" s="16" t="str">
        <f>_xlfn.XLOOKUP(A228,Students[Full Name],Students[Start Date],"")</f>
        <v/>
      </c>
      <c r="L228" s="18">
        <f t="shared" ca="1" si="29"/>
        <v>-1</v>
      </c>
      <c r="M228" s="18" cm="1">
        <f t="array" aca="1" ref="M228" ca="1">SUMPRODUCT(Inactives[Days Inactive]*(Inactives[Student]=A228))/365</f>
        <v>0</v>
      </c>
      <c r="N228" s="18" t="str" cm="1">
        <f t="array" ref="N228">IF(LEN($A228)&gt;0,SUMPRODUCT(($A228=merged_names)*(_xlfn.TEXTAFTER(N$2, "At ")=merged_belt_colours)*merged_months_at_rank),"")</f>
        <v/>
      </c>
      <c r="O228" s="18" t="str" cm="1">
        <f t="array" ref="O228">IF(LEN($A228)&gt;0,SUMPRODUCT(($A228=merged_names)*(_xlfn.TEXTAFTER(O$2, "At ")=merged_belt_colours)*merged_months_at_rank),"")</f>
        <v/>
      </c>
      <c r="P228" s="18" t="str" cm="1">
        <f t="array" ref="P228">IF(LEN($A228)&gt;0,SUMPRODUCT(($A228=merged_names)*(_xlfn.TEXTAFTER(P$2, "At ")=merged_belt_colours)*merged_months_at_rank),"")</f>
        <v/>
      </c>
      <c r="Q228" s="18" t="str" cm="1">
        <f t="array" ref="Q228">IF(LEN($A228)&gt;0,SUMPRODUCT(($A228=merged_names)*(_xlfn.TEXTAFTER(Q$2, "At ")=merged_belt_colours)*merged_months_at_rank),"")</f>
        <v/>
      </c>
      <c r="R228" s="18" t="str" cm="1">
        <f t="array" ref="R228">IF(LEN($A228)&gt;0,SUMPRODUCT(($A228=merged_names)*(_xlfn.TEXTAFTER(R$2, "At ")=merged_belt_colours)*merged_months_at_rank),"")</f>
        <v/>
      </c>
    </row>
    <row r="229" spans="1:18" x14ac:dyDescent="0.25">
      <c r="A229"/>
      <c r="B229" s="15" t="str" cm="1">
        <f t="array" ref="B229">IFERROR(IF(LEN(A229)&gt;0, IF(SUMPRODUCT((Inactives[Key]=J229)*(Inactives[Currently Inactive]))=1,"Inactive","Active"),""),"Active")</f>
        <v/>
      </c>
      <c r="C229" s="16" t="str" cm="1">
        <f t="array" aca="1" ref="C229" ca="1">IFERROR(_xlfn._xlws.FILTER(Inactives[Inactive On],(Inactives[Key]=J229)*(Inactives[Currently Inactive]),""),"")</f>
        <v/>
      </c>
      <c r="D229" s="16" t="str" cm="1">
        <f t="array" aca="1" ref="D229" ca="1">IFERROR(INDEX(_xlfn.TEXTSPLIT(E229," "),1),"")</f>
        <v/>
      </c>
      <c r="E229" s="15" t="str" cm="1">
        <f t="array" aca="1" ref="E229" ca="1">IFERROR(_xlfn._xlws.FILTER(merged_ranks,(merged_end_dates=DATE(9999,12,31))*(merged_names=A229)),"")</f>
        <v/>
      </c>
      <c r="F229" s="17" t="str">
        <f ca="1">_xlfn.XLOOKUP(J229,Promotions[Promo Key],Promotions[Promo Date],"")</f>
        <v/>
      </c>
      <c r="G229" s="18" t="str">
        <f t="shared" ca="1" si="27"/>
        <v/>
      </c>
      <c r="H229" s="18" t="str">
        <f t="shared" ca="1" si="26"/>
        <v/>
      </c>
      <c r="I229" s="17" t="str">
        <f>_xlfn.XLOOKUP(A229,Students[Full Name],Students[Starting Rank],"")</f>
        <v/>
      </c>
      <c r="J229" s="15" t="str">
        <f t="shared" ca="1" si="28"/>
        <v xml:space="preserve">: </v>
      </c>
      <c r="K229" s="16" t="str">
        <f>_xlfn.XLOOKUP(A229,Students[Full Name],Students[Start Date],"")</f>
        <v/>
      </c>
      <c r="L229" s="18">
        <f t="shared" ca="1" si="29"/>
        <v>-1</v>
      </c>
      <c r="M229" s="18" cm="1">
        <f t="array" aca="1" ref="M229" ca="1">SUMPRODUCT(Inactives[Days Inactive]*(Inactives[Student]=A229))/365</f>
        <v>0</v>
      </c>
      <c r="N229" s="18" t="str" cm="1">
        <f t="array" ref="N229">IF(LEN($A229)&gt;0,SUMPRODUCT(($A229=merged_names)*(_xlfn.TEXTAFTER(N$2, "At ")=merged_belt_colours)*merged_months_at_rank),"")</f>
        <v/>
      </c>
      <c r="O229" s="18" t="str" cm="1">
        <f t="array" ref="O229">IF(LEN($A229)&gt;0,SUMPRODUCT(($A229=merged_names)*(_xlfn.TEXTAFTER(O$2, "At ")=merged_belt_colours)*merged_months_at_rank),"")</f>
        <v/>
      </c>
      <c r="P229" s="18" t="str" cm="1">
        <f t="array" ref="P229">IF(LEN($A229)&gt;0,SUMPRODUCT(($A229=merged_names)*(_xlfn.TEXTAFTER(P$2, "At ")=merged_belt_colours)*merged_months_at_rank),"")</f>
        <v/>
      </c>
      <c r="Q229" s="18" t="str" cm="1">
        <f t="array" ref="Q229">IF(LEN($A229)&gt;0,SUMPRODUCT(($A229=merged_names)*(_xlfn.TEXTAFTER(Q$2, "At ")=merged_belt_colours)*merged_months_at_rank),"")</f>
        <v/>
      </c>
      <c r="R229" s="18" t="str" cm="1">
        <f t="array" ref="R229">IF(LEN($A229)&gt;0,SUMPRODUCT(($A229=merged_names)*(_xlfn.TEXTAFTER(R$2, "At ")=merged_belt_colours)*merged_months_at_rank),"")</f>
        <v/>
      </c>
    </row>
    <row r="230" spans="1:18" x14ac:dyDescent="0.25">
      <c r="A230"/>
      <c r="B230" s="15" t="str" cm="1">
        <f t="array" ref="B230">IFERROR(IF(LEN(A230)&gt;0, IF(SUMPRODUCT((Inactives[Key]=J230)*(Inactives[Currently Inactive]))=1,"Inactive","Active"),""),"Active")</f>
        <v/>
      </c>
      <c r="C230" s="16" t="str" cm="1">
        <f t="array" aca="1" ref="C230" ca="1">IFERROR(_xlfn._xlws.FILTER(Inactives[Inactive On],(Inactives[Key]=J230)*(Inactives[Currently Inactive]),""),"")</f>
        <v/>
      </c>
      <c r="D230" s="16" t="str" cm="1">
        <f t="array" aca="1" ref="D230" ca="1">IFERROR(INDEX(_xlfn.TEXTSPLIT(E230," "),1),"")</f>
        <v/>
      </c>
      <c r="E230" s="15" t="str" cm="1">
        <f t="array" aca="1" ref="E230" ca="1">IFERROR(_xlfn._xlws.FILTER(merged_ranks,(merged_end_dates=DATE(9999,12,31))*(merged_names=A230)),"")</f>
        <v/>
      </c>
      <c r="F230" s="17" t="str">
        <f ca="1">_xlfn.XLOOKUP(J230,Promotions[Promo Key],Promotions[Promo Date],"")</f>
        <v/>
      </c>
      <c r="G230" s="18" t="str">
        <f t="shared" ca="1" si="27"/>
        <v/>
      </c>
      <c r="H230" s="18" t="str">
        <f t="shared" ca="1" si="26"/>
        <v/>
      </c>
      <c r="I230" s="17" t="str">
        <f>_xlfn.XLOOKUP(A230,Students[Full Name],Students[Starting Rank],"")</f>
        <v/>
      </c>
      <c r="J230" s="15" t="str">
        <f t="shared" ca="1" si="28"/>
        <v xml:space="preserve">: </v>
      </c>
      <c r="K230" s="16" t="str">
        <f>_xlfn.XLOOKUP(A230,Students[Full Name],Students[Start Date],"")</f>
        <v/>
      </c>
      <c r="L230" s="18">
        <f t="shared" ca="1" si="29"/>
        <v>-1</v>
      </c>
      <c r="M230" s="18" cm="1">
        <f t="array" aca="1" ref="M230" ca="1">SUMPRODUCT(Inactives[Days Inactive]*(Inactives[Student]=A230))/365</f>
        <v>0</v>
      </c>
      <c r="N230" s="18" t="str" cm="1">
        <f t="array" ref="N230">IF(LEN($A230)&gt;0,SUMPRODUCT(($A230=merged_names)*(_xlfn.TEXTAFTER(N$2, "At ")=merged_belt_colours)*merged_months_at_rank),"")</f>
        <v/>
      </c>
      <c r="O230" s="18" t="str" cm="1">
        <f t="array" ref="O230">IF(LEN($A230)&gt;0,SUMPRODUCT(($A230=merged_names)*(_xlfn.TEXTAFTER(O$2, "At ")=merged_belt_colours)*merged_months_at_rank),"")</f>
        <v/>
      </c>
      <c r="P230" s="18" t="str" cm="1">
        <f t="array" ref="P230">IF(LEN($A230)&gt;0,SUMPRODUCT(($A230=merged_names)*(_xlfn.TEXTAFTER(P$2, "At ")=merged_belt_colours)*merged_months_at_rank),"")</f>
        <v/>
      </c>
      <c r="Q230" s="18" t="str" cm="1">
        <f t="array" ref="Q230">IF(LEN($A230)&gt;0,SUMPRODUCT(($A230=merged_names)*(_xlfn.TEXTAFTER(Q$2, "At ")=merged_belt_colours)*merged_months_at_rank),"")</f>
        <v/>
      </c>
      <c r="R230" s="18" t="str" cm="1">
        <f t="array" ref="R230">IF(LEN($A230)&gt;0,SUMPRODUCT(($A230=merged_names)*(_xlfn.TEXTAFTER(R$2, "At ")=merged_belt_colours)*merged_months_at_rank),"")</f>
        <v/>
      </c>
    </row>
    <row r="231" spans="1:18" x14ac:dyDescent="0.25">
      <c r="A231"/>
      <c r="B231" s="15" t="str" cm="1">
        <f t="array" ref="B231">IFERROR(IF(LEN(A231)&gt;0, IF(SUMPRODUCT((Inactives[Key]=J231)*(Inactives[Currently Inactive]))=1,"Inactive","Active"),""),"Active")</f>
        <v/>
      </c>
      <c r="C231" s="16" t="str" cm="1">
        <f t="array" aca="1" ref="C231" ca="1">IFERROR(_xlfn._xlws.FILTER(Inactives[Inactive On],(Inactives[Key]=J231)*(Inactives[Currently Inactive]),""),"")</f>
        <v/>
      </c>
      <c r="D231" s="16" t="str" cm="1">
        <f t="array" aca="1" ref="D231" ca="1">IFERROR(INDEX(_xlfn.TEXTSPLIT(E231," "),1),"")</f>
        <v/>
      </c>
      <c r="E231" s="15" t="str" cm="1">
        <f t="array" aca="1" ref="E231" ca="1">IFERROR(_xlfn._xlws.FILTER(merged_ranks,(merged_end_dates=DATE(9999,12,31))*(merged_names=A231)),"")</f>
        <v/>
      </c>
      <c r="F231" s="17" t="str">
        <f ca="1">_xlfn.XLOOKUP(J231,Promotions[Promo Key],Promotions[Promo Date],"")</f>
        <v/>
      </c>
      <c r="G231" s="18" t="str">
        <f t="shared" ca="1" si="27"/>
        <v/>
      </c>
      <c r="H231" s="18" t="str">
        <f t="shared" ca="1" si="26"/>
        <v/>
      </c>
      <c r="I231" s="17" t="str">
        <f>_xlfn.XLOOKUP(A231,Students[Full Name],Students[Starting Rank],"")</f>
        <v/>
      </c>
      <c r="J231" s="15" t="str">
        <f t="shared" ca="1" si="28"/>
        <v xml:space="preserve">: </v>
      </c>
      <c r="K231" s="16" t="str">
        <f>_xlfn.XLOOKUP(A231,Students[Full Name],Students[Start Date],"")</f>
        <v/>
      </c>
      <c r="L231" s="18">
        <f t="shared" ca="1" si="29"/>
        <v>-1</v>
      </c>
      <c r="M231" s="18" cm="1">
        <f t="array" aca="1" ref="M231" ca="1">SUMPRODUCT(Inactives[Days Inactive]*(Inactives[Student]=A231))/365</f>
        <v>0</v>
      </c>
      <c r="N231" s="18" t="str" cm="1">
        <f t="array" ref="N231">IF(LEN($A231)&gt;0,SUMPRODUCT(($A231=merged_names)*(_xlfn.TEXTAFTER(N$2, "At ")=merged_belt_colours)*merged_months_at_rank),"")</f>
        <v/>
      </c>
      <c r="O231" s="18" t="str" cm="1">
        <f t="array" ref="O231">IF(LEN($A231)&gt;0,SUMPRODUCT(($A231=merged_names)*(_xlfn.TEXTAFTER(O$2, "At ")=merged_belt_colours)*merged_months_at_rank),"")</f>
        <v/>
      </c>
      <c r="P231" s="18" t="str" cm="1">
        <f t="array" ref="P231">IF(LEN($A231)&gt;0,SUMPRODUCT(($A231=merged_names)*(_xlfn.TEXTAFTER(P$2, "At ")=merged_belt_colours)*merged_months_at_rank),"")</f>
        <v/>
      </c>
      <c r="Q231" s="18" t="str" cm="1">
        <f t="array" ref="Q231">IF(LEN($A231)&gt;0,SUMPRODUCT(($A231=merged_names)*(_xlfn.TEXTAFTER(Q$2, "At ")=merged_belt_colours)*merged_months_at_rank),"")</f>
        <v/>
      </c>
      <c r="R231" s="18" t="str" cm="1">
        <f t="array" ref="R231">IF(LEN($A231)&gt;0,SUMPRODUCT(($A231=merged_names)*(_xlfn.TEXTAFTER(R$2, "At ")=merged_belt_colours)*merged_months_at_rank),"")</f>
        <v/>
      </c>
    </row>
    <row r="232" spans="1:18" x14ac:dyDescent="0.25">
      <c r="A232"/>
      <c r="B232" s="15" t="str" cm="1">
        <f t="array" ref="B232">IFERROR(IF(LEN(A232)&gt;0, IF(SUMPRODUCT((Inactives[Key]=J232)*(Inactives[Currently Inactive]))=1,"Inactive","Active"),""),"Active")</f>
        <v/>
      </c>
      <c r="C232" s="16" t="str" cm="1">
        <f t="array" aca="1" ref="C232" ca="1">IFERROR(_xlfn._xlws.FILTER(Inactives[Inactive On],(Inactives[Key]=J232)*(Inactives[Currently Inactive]),""),"")</f>
        <v/>
      </c>
      <c r="D232" s="16" t="str" cm="1">
        <f t="array" aca="1" ref="D232" ca="1">IFERROR(INDEX(_xlfn.TEXTSPLIT(E232," "),1),"")</f>
        <v/>
      </c>
      <c r="E232" s="15" t="str" cm="1">
        <f t="array" aca="1" ref="E232" ca="1">IFERROR(_xlfn._xlws.FILTER(merged_ranks,(merged_end_dates=DATE(9999,12,31))*(merged_names=A232)),"")</f>
        <v/>
      </c>
      <c r="F232" s="17" t="str">
        <f ca="1">_xlfn.XLOOKUP(J232,Promotions[Promo Key],Promotions[Promo Date],"")</f>
        <v/>
      </c>
      <c r="G232" s="18" t="str">
        <f t="shared" ca="1" si="27"/>
        <v/>
      </c>
      <c r="H232" s="18" t="str">
        <f t="shared" ca="1" si="26"/>
        <v/>
      </c>
      <c r="I232" s="17" t="str">
        <f>_xlfn.XLOOKUP(A232,Students[Full Name],Students[Starting Rank],"")</f>
        <v/>
      </c>
      <c r="J232" s="15" t="str">
        <f t="shared" ca="1" si="28"/>
        <v xml:space="preserve">: </v>
      </c>
      <c r="K232" s="16" t="str">
        <f>_xlfn.XLOOKUP(A232,Students[Full Name],Students[Start Date],"")</f>
        <v/>
      </c>
      <c r="L232" s="18">
        <f t="shared" ca="1" si="29"/>
        <v>-1</v>
      </c>
      <c r="M232" s="18" cm="1">
        <f t="array" aca="1" ref="M232" ca="1">SUMPRODUCT(Inactives[Days Inactive]*(Inactives[Student]=A232))/365</f>
        <v>0</v>
      </c>
      <c r="N232" s="18" t="str" cm="1">
        <f t="array" ref="N232">IF(LEN($A232)&gt;0,SUMPRODUCT(($A232=merged_names)*(_xlfn.TEXTAFTER(N$2, "At ")=merged_belt_colours)*merged_months_at_rank),"")</f>
        <v/>
      </c>
      <c r="O232" s="18" t="str" cm="1">
        <f t="array" ref="O232">IF(LEN($A232)&gt;0,SUMPRODUCT(($A232=merged_names)*(_xlfn.TEXTAFTER(O$2, "At ")=merged_belt_colours)*merged_months_at_rank),"")</f>
        <v/>
      </c>
      <c r="P232" s="18" t="str" cm="1">
        <f t="array" ref="P232">IF(LEN($A232)&gt;0,SUMPRODUCT(($A232=merged_names)*(_xlfn.TEXTAFTER(P$2, "At ")=merged_belt_colours)*merged_months_at_rank),"")</f>
        <v/>
      </c>
      <c r="Q232" s="18" t="str" cm="1">
        <f t="array" ref="Q232">IF(LEN($A232)&gt;0,SUMPRODUCT(($A232=merged_names)*(_xlfn.TEXTAFTER(Q$2, "At ")=merged_belt_colours)*merged_months_at_rank),"")</f>
        <v/>
      </c>
      <c r="R232" s="18" t="str" cm="1">
        <f t="array" ref="R232">IF(LEN($A232)&gt;0,SUMPRODUCT(($A232=merged_names)*(_xlfn.TEXTAFTER(R$2, "At ")=merged_belt_colours)*merged_months_at_rank),"")</f>
        <v/>
      </c>
    </row>
    <row r="233" spans="1:18" x14ac:dyDescent="0.25">
      <c r="A233"/>
      <c r="B233" s="15" t="str" cm="1">
        <f t="array" ref="B233">IFERROR(IF(LEN(A233)&gt;0, IF(SUMPRODUCT((Inactives[Key]=J233)*(Inactives[Currently Inactive]))=1,"Inactive","Active"),""),"Active")</f>
        <v/>
      </c>
      <c r="C233" s="16" t="str" cm="1">
        <f t="array" aca="1" ref="C233" ca="1">IFERROR(_xlfn._xlws.FILTER(Inactives[Inactive On],(Inactives[Key]=J233)*(Inactives[Currently Inactive]),""),"")</f>
        <v/>
      </c>
      <c r="D233" s="16" t="str" cm="1">
        <f t="array" aca="1" ref="D233" ca="1">IFERROR(INDEX(_xlfn.TEXTSPLIT(E233," "),1),"")</f>
        <v/>
      </c>
      <c r="E233" s="15" t="str" cm="1">
        <f t="array" aca="1" ref="E233" ca="1">IFERROR(_xlfn._xlws.FILTER(merged_ranks,(merged_end_dates=DATE(9999,12,31))*(merged_names=A233)),"")</f>
        <v/>
      </c>
      <c r="F233" s="17" t="str">
        <f ca="1">_xlfn.XLOOKUP(J233,Promotions[Promo Key],Promotions[Promo Date],"")</f>
        <v/>
      </c>
      <c r="G233" s="18" t="str">
        <f t="shared" ca="1" si="27"/>
        <v/>
      </c>
      <c r="H233" s="18" t="str">
        <f t="shared" ca="1" si="26"/>
        <v/>
      </c>
      <c r="I233" s="17" t="str">
        <f>_xlfn.XLOOKUP(A233,Students[Full Name],Students[Starting Rank],"")</f>
        <v/>
      </c>
      <c r="J233" s="15" t="str">
        <f t="shared" ca="1" si="28"/>
        <v xml:space="preserve">: </v>
      </c>
      <c r="K233" s="16" t="str">
        <f>_xlfn.XLOOKUP(A233,Students[Full Name],Students[Start Date],"")</f>
        <v/>
      </c>
      <c r="L233" s="18">
        <f t="shared" ca="1" si="29"/>
        <v>-1</v>
      </c>
      <c r="M233" s="18" cm="1">
        <f t="array" aca="1" ref="M233" ca="1">SUMPRODUCT(Inactives[Days Inactive]*(Inactives[Student]=A233))/365</f>
        <v>0</v>
      </c>
      <c r="N233" s="18" t="str" cm="1">
        <f t="array" ref="N233">IF(LEN($A233)&gt;0,SUMPRODUCT(($A233=merged_names)*(_xlfn.TEXTAFTER(N$2, "At ")=merged_belt_colours)*merged_months_at_rank),"")</f>
        <v/>
      </c>
      <c r="O233" s="18" t="str" cm="1">
        <f t="array" ref="O233">IF(LEN($A233)&gt;0,SUMPRODUCT(($A233=merged_names)*(_xlfn.TEXTAFTER(O$2, "At ")=merged_belt_colours)*merged_months_at_rank),"")</f>
        <v/>
      </c>
      <c r="P233" s="18" t="str" cm="1">
        <f t="array" ref="P233">IF(LEN($A233)&gt;0,SUMPRODUCT(($A233=merged_names)*(_xlfn.TEXTAFTER(P$2, "At ")=merged_belt_colours)*merged_months_at_rank),"")</f>
        <v/>
      </c>
      <c r="Q233" s="18" t="str" cm="1">
        <f t="array" ref="Q233">IF(LEN($A233)&gt;0,SUMPRODUCT(($A233=merged_names)*(_xlfn.TEXTAFTER(Q$2, "At ")=merged_belt_colours)*merged_months_at_rank),"")</f>
        <v/>
      </c>
      <c r="R233" s="18" t="str" cm="1">
        <f t="array" ref="R233">IF(LEN($A233)&gt;0,SUMPRODUCT(($A233=merged_names)*(_xlfn.TEXTAFTER(R$2, "At ")=merged_belt_colours)*merged_months_at_rank),"")</f>
        <v/>
      </c>
    </row>
    <row r="234" spans="1:18" x14ac:dyDescent="0.25">
      <c r="A234"/>
      <c r="B234" s="15" t="str" cm="1">
        <f t="array" ref="B234">IFERROR(IF(LEN(A234)&gt;0, IF(SUMPRODUCT((Inactives[Key]=J234)*(Inactives[Currently Inactive]))=1,"Inactive","Active"),""),"Active")</f>
        <v/>
      </c>
      <c r="C234" s="16" t="str" cm="1">
        <f t="array" aca="1" ref="C234" ca="1">IFERROR(_xlfn._xlws.FILTER(Inactives[Inactive On],(Inactives[Key]=J234)*(Inactives[Currently Inactive]),""),"")</f>
        <v/>
      </c>
      <c r="D234" s="16" t="str" cm="1">
        <f t="array" aca="1" ref="D234" ca="1">IFERROR(INDEX(_xlfn.TEXTSPLIT(E234," "),1),"")</f>
        <v/>
      </c>
      <c r="E234" s="15" t="str" cm="1">
        <f t="array" aca="1" ref="E234" ca="1">IFERROR(_xlfn._xlws.FILTER(merged_ranks,(merged_end_dates=DATE(9999,12,31))*(merged_names=A234)),"")</f>
        <v/>
      </c>
      <c r="F234" s="17" t="str">
        <f ca="1">_xlfn.XLOOKUP(J234,Promotions[Promo Key],Promotions[Promo Date],"")</f>
        <v/>
      </c>
      <c r="G234" s="18" t="str">
        <f t="shared" ca="1" si="27"/>
        <v/>
      </c>
      <c r="H234" s="18" t="str">
        <f t="shared" ca="1" si="26"/>
        <v/>
      </c>
      <c r="I234" s="17" t="str">
        <f>_xlfn.XLOOKUP(A234,Students[Full Name],Students[Starting Rank],"")</f>
        <v/>
      </c>
      <c r="J234" s="15" t="str">
        <f t="shared" ca="1" si="28"/>
        <v xml:space="preserve">: </v>
      </c>
      <c r="K234" s="16" t="str">
        <f>_xlfn.XLOOKUP(A234,Students[Full Name],Students[Start Date],"")</f>
        <v/>
      </c>
      <c r="L234" s="18">
        <f t="shared" ca="1" si="29"/>
        <v>-1</v>
      </c>
      <c r="M234" s="18" cm="1">
        <f t="array" aca="1" ref="M234" ca="1">SUMPRODUCT(Inactives[Days Inactive]*(Inactives[Student]=A234))/365</f>
        <v>0</v>
      </c>
      <c r="N234" s="18" t="str" cm="1">
        <f t="array" ref="N234">IF(LEN($A234)&gt;0,SUMPRODUCT(($A234=merged_names)*(_xlfn.TEXTAFTER(N$2, "At ")=merged_belt_colours)*merged_months_at_rank),"")</f>
        <v/>
      </c>
      <c r="O234" s="18" t="str" cm="1">
        <f t="array" ref="O234">IF(LEN($A234)&gt;0,SUMPRODUCT(($A234=merged_names)*(_xlfn.TEXTAFTER(O$2, "At ")=merged_belt_colours)*merged_months_at_rank),"")</f>
        <v/>
      </c>
      <c r="P234" s="18" t="str" cm="1">
        <f t="array" ref="P234">IF(LEN($A234)&gt;0,SUMPRODUCT(($A234=merged_names)*(_xlfn.TEXTAFTER(P$2, "At ")=merged_belt_colours)*merged_months_at_rank),"")</f>
        <v/>
      </c>
      <c r="Q234" s="18" t="str" cm="1">
        <f t="array" ref="Q234">IF(LEN($A234)&gt;0,SUMPRODUCT(($A234=merged_names)*(_xlfn.TEXTAFTER(Q$2, "At ")=merged_belt_colours)*merged_months_at_rank),"")</f>
        <v/>
      </c>
      <c r="R234" s="18" t="str" cm="1">
        <f t="array" ref="R234">IF(LEN($A234)&gt;0,SUMPRODUCT(($A234=merged_names)*(_xlfn.TEXTAFTER(R$2, "At ")=merged_belt_colours)*merged_months_at_rank),"")</f>
        <v/>
      </c>
    </row>
    <row r="235" spans="1:18" x14ac:dyDescent="0.25">
      <c r="A235"/>
      <c r="B235" s="15" t="str" cm="1">
        <f t="array" ref="B235">IFERROR(IF(LEN(A235)&gt;0, IF(SUMPRODUCT((Inactives[Key]=J235)*(Inactives[Currently Inactive]))=1,"Inactive","Active"),""),"Active")</f>
        <v/>
      </c>
      <c r="C235" s="16" t="str" cm="1">
        <f t="array" aca="1" ref="C235" ca="1">IFERROR(_xlfn._xlws.FILTER(Inactives[Inactive On],(Inactives[Key]=J235)*(Inactives[Currently Inactive]),""),"")</f>
        <v/>
      </c>
      <c r="D235" s="16" t="str" cm="1">
        <f t="array" aca="1" ref="D235" ca="1">IFERROR(INDEX(_xlfn.TEXTSPLIT(E235," "),1),"")</f>
        <v/>
      </c>
      <c r="E235" s="15" t="str" cm="1">
        <f t="array" aca="1" ref="E235" ca="1">IFERROR(_xlfn._xlws.FILTER(merged_ranks,(merged_end_dates=DATE(9999,12,31))*(merged_names=A235)),"")</f>
        <v/>
      </c>
      <c r="F235" s="17" t="str">
        <f ca="1">_xlfn.XLOOKUP(J235,Promotions[Promo Key],Promotions[Promo Date],"")</f>
        <v/>
      </c>
      <c r="G235" s="18" t="str">
        <f t="shared" ca="1" si="27"/>
        <v/>
      </c>
      <c r="H235" s="18" t="str">
        <f t="shared" ca="1" si="26"/>
        <v/>
      </c>
      <c r="I235" s="17" t="str">
        <f>_xlfn.XLOOKUP(A235,Students[Full Name],Students[Starting Rank],"")</f>
        <v/>
      </c>
      <c r="J235" s="15" t="str">
        <f t="shared" ca="1" si="28"/>
        <v xml:space="preserve">: </v>
      </c>
      <c r="K235" s="16" t="str">
        <f>_xlfn.XLOOKUP(A235,Students[Full Name],Students[Start Date],"")</f>
        <v/>
      </c>
      <c r="L235" s="18">
        <f t="shared" ca="1" si="29"/>
        <v>-1</v>
      </c>
      <c r="M235" s="18" cm="1">
        <f t="array" aca="1" ref="M235" ca="1">SUMPRODUCT(Inactives[Days Inactive]*(Inactives[Student]=A235))/365</f>
        <v>0</v>
      </c>
      <c r="N235" s="18" t="str" cm="1">
        <f t="array" ref="N235">IF(LEN($A235)&gt;0,SUMPRODUCT(($A235=merged_names)*(_xlfn.TEXTAFTER(N$2, "At ")=merged_belt_colours)*merged_months_at_rank),"")</f>
        <v/>
      </c>
      <c r="O235" s="18" t="str" cm="1">
        <f t="array" ref="O235">IF(LEN($A235)&gt;0,SUMPRODUCT(($A235=merged_names)*(_xlfn.TEXTAFTER(O$2, "At ")=merged_belt_colours)*merged_months_at_rank),"")</f>
        <v/>
      </c>
      <c r="P235" s="18" t="str" cm="1">
        <f t="array" ref="P235">IF(LEN($A235)&gt;0,SUMPRODUCT(($A235=merged_names)*(_xlfn.TEXTAFTER(P$2, "At ")=merged_belt_colours)*merged_months_at_rank),"")</f>
        <v/>
      </c>
      <c r="Q235" s="18" t="str" cm="1">
        <f t="array" ref="Q235">IF(LEN($A235)&gt;0,SUMPRODUCT(($A235=merged_names)*(_xlfn.TEXTAFTER(Q$2, "At ")=merged_belt_colours)*merged_months_at_rank),"")</f>
        <v/>
      </c>
      <c r="R235" s="18" t="str" cm="1">
        <f t="array" ref="R235">IF(LEN($A235)&gt;0,SUMPRODUCT(($A235=merged_names)*(_xlfn.TEXTAFTER(R$2, "At ")=merged_belt_colours)*merged_months_at_rank),"")</f>
        <v/>
      </c>
    </row>
    <row r="236" spans="1:18" x14ac:dyDescent="0.25">
      <c r="A236"/>
      <c r="B236" s="15" t="str" cm="1">
        <f t="array" ref="B236">IFERROR(IF(LEN(A236)&gt;0, IF(SUMPRODUCT((Inactives[Key]=J236)*(Inactives[Currently Inactive]))=1,"Inactive","Active"),""),"Active")</f>
        <v/>
      </c>
      <c r="C236" s="16" t="str" cm="1">
        <f t="array" aca="1" ref="C236" ca="1">IFERROR(_xlfn._xlws.FILTER(Inactives[Inactive On],(Inactives[Key]=J236)*(Inactives[Currently Inactive]),""),"")</f>
        <v/>
      </c>
      <c r="D236" s="16" t="str" cm="1">
        <f t="array" aca="1" ref="D236" ca="1">IFERROR(INDEX(_xlfn.TEXTSPLIT(E236," "),1),"")</f>
        <v/>
      </c>
      <c r="E236" s="15" t="str" cm="1">
        <f t="array" aca="1" ref="E236" ca="1">IFERROR(_xlfn._xlws.FILTER(merged_ranks,(merged_end_dates=DATE(9999,12,31))*(merged_names=A236)),"")</f>
        <v/>
      </c>
      <c r="F236" s="17" t="str">
        <f ca="1">_xlfn.XLOOKUP(J236,Promotions[Promo Key],Promotions[Promo Date],"")</f>
        <v/>
      </c>
      <c r="G236" s="18" t="str">
        <f t="shared" ca="1" si="27"/>
        <v/>
      </c>
      <c r="H236" s="18" t="str">
        <f t="shared" ca="1" si="26"/>
        <v/>
      </c>
      <c r="I236" s="17" t="str">
        <f>_xlfn.XLOOKUP(A236,Students[Full Name],Students[Starting Rank],"")</f>
        <v/>
      </c>
      <c r="J236" s="15" t="str">
        <f t="shared" ca="1" si="28"/>
        <v xml:space="preserve">: </v>
      </c>
      <c r="K236" s="16" t="str">
        <f>_xlfn.XLOOKUP(A236,Students[Full Name],Students[Start Date],"")</f>
        <v/>
      </c>
      <c r="L236" s="18">
        <f t="shared" ca="1" si="29"/>
        <v>-1</v>
      </c>
      <c r="M236" s="18" cm="1">
        <f t="array" aca="1" ref="M236" ca="1">SUMPRODUCT(Inactives[Days Inactive]*(Inactives[Student]=A236))/365</f>
        <v>0</v>
      </c>
      <c r="N236" s="18" t="str" cm="1">
        <f t="array" ref="N236">IF(LEN($A236)&gt;0,SUMPRODUCT(($A236=merged_names)*(_xlfn.TEXTAFTER(N$2, "At ")=merged_belt_colours)*merged_months_at_rank),"")</f>
        <v/>
      </c>
      <c r="O236" s="18" t="str" cm="1">
        <f t="array" ref="O236">IF(LEN($A236)&gt;0,SUMPRODUCT(($A236=merged_names)*(_xlfn.TEXTAFTER(O$2, "At ")=merged_belt_colours)*merged_months_at_rank),"")</f>
        <v/>
      </c>
      <c r="P236" s="18" t="str" cm="1">
        <f t="array" ref="P236">IF(LEN($A236)&gt;0,SUMPRODUCT(($A236=merged_names)*(_xlfn.TEXTAFTER(P$2, "At ")=merged_belt_colours)*merged_months_at_rank),"")</f>
        <v/>
      </c>
      <c r="Q236" s="18" t="str" cm="1">
        <f t="array" ref="Q236">IF(LEN($A236)&gt;0,SUMPRODUCT(($A236=merged_names)*(_xlfn.TEXTAFTER(Q$2, "At ")=merged_belt_colours)*merged_months_at_rank),"")</f>
        <v/>
      </c>
      <c r="R236" s="18" t="str" cm="1">
        <f t="array" ref="R236">IF(LEN($A236)&gt;0,SUMPRODUCT(($A236=merged_names)*(_xlfn.TEXTAFTER(R$2, "At ")=merged_belt_colours)*merged_months_at_rank),"")</f>
        <v/>
      </c>
    </row>
    <row r="237" spans="1:18" x14ac:dyDescent="0.25">
      <c r="A237"/>
      <c r="B237" s="15" t="str" cm="1">
        <f t="array" ref="B237">IFERROR(IF(LEN(A237)&gt;0, IF(SUMPRODUCT((Inactives[Key]=J237)*(Inactives[Currently Inactive]))=1,"Inactive","Active"),""),"Active")</f>
        <v/>
      </c>
      <c r="C237" s="16" t="str" cm="1">
        <f t="array" aca="1" ref="C237" ca="1">IFERROR(_xlfn._xlws.FILTER(Inactives[Inactive On],(Inactives[Key]=J237)*(Inactives[Currently Inactive]),""),"")</f>
        <v/>
      </c>
      <c r="D237" s="16" t="str" cm="1">
        <f t="array" aca="1" ref="D237" ca="1">IFERROR(INDEX(_xlfn.TEXTSPLIT(E237," "),1),"")</f>
        <v/>
      </c>
      <c r="E237" s="15" t="str" cm="1">
        <f t="array" aca="1" ref="E237" ca="1">IFERROR(_xlfn._xlws.FILTER(merged_ranks,(merged_end_dates=DATE(9999,12,31))*(merged_names=A237)),"")</f>
        <v/>
      </c>
      <c r="F237" s="17" t="str">
        <f ca="1">_xlfn.XLOOKUP(J237,Promotions[Promo Key],Promotions[Promo Date],"")</f>
        <v/>
      </c>
      <c r="G237" s="18" t="str">
        <f t="shared" ca="1" si="27"/>
        <v/>
      </c>
      <c r="H237" s="18" t="str">
        <f t="shared" ca="1" si="26"/>
        <v/>
      </c>
      <c r="I237" s="17" t="str">
        <f>_xlfn.XLOOKUP(A237,Students[Full Name],Students[Starting Rank],"")</f>
        <v/>
      </c>
      <c r="J237" s="15" t="str">
        <f t="shared" ca="1" si="28"/>
        <v xml:space="preserve">: </v>
      </c>
      <c r="K237" s="16" t="str">
        <f>_xlfn.XLOOKUP(A237,Students[Full Name],Students[Start Date],"")</f>
        <v/>
      </c>
      <c r="L237" s="18">
        <f t="shared" ca="1" si="29"/>
        <v>-1</v>
      </c>
      <c r="M237" s="18" cm="1">
        <f t="array" aca="1" ref="M237" ca="1">SUMPRODUCT(Inactives[Days Inactive]*(Inactives[Student]=A237))/365</f>
        <v>0</v>
      </c>
      <c r="N237" s="18" t="str" cm="1">
        <f t="array" ref="N237">IF(LEN($A237)&gt;0,SUMPRODUCT(($A237=merged_names)*(_xlfn.TEXTAFTER(N$2, "At ")=merged_belt_colours)*merged_months_at_rank),"")</f>
        <v/>
      </c>
      <c r="O237" s="18" t="str" cm="1">
        <f t="array" ref="O237">IF(LEN($A237)&gt;0,SUMPRODUCT(($A237=merged_names)*(_xlfn.TEXTAFTER(O$2, "At ")=merged_belt_colours)*merged_months_at_rank),"")</f>
        <v/>
      </c>
      <c r="P237" s="18" t="str" cm="1">
        <f t="array" ref="P237">IF(LEN($A237)&gt;0,SUMPRODUCT(($A237=merged_names)*(_xlfn.TEXTAFTER(P$2, "At ")=merged_belt_colours)*merged_months_at_rank),"")</f>
        <v/>
      </c>
      <c r="Q237" s="18" t="str" cm="1">
        <f t="array" ref="Q237">IF(LEN($A237)&gt;0,SUMPRODUCT(($A237=merged_names)*(_xlfn.TEXTAFTER(Q$2, "At ")=merged_belt_colours)*merged_months_at_rank),"")</f>
        <v/>
      </c>
      <c r="R237" s="18" t="str" cm="1">
        <f t="array" ref="R237">IF(LEN($A237)&gt;0,SUMPRODUCT(($A237=merged_names)*(_xlfn.TEXTAFTER(R$2, "At ")=merged_belt_colours)*merged_months_at_rank),"")</f>
        <v/>
      </c>
    </row>
    <row r="238" spans="1:18" x14ac:dyDescent="0.25">
      <c r="A238"/>
      <c r="B238" s="15" t="str" cm="1">
        <f t="array" ref="B238">IFERROR(IF(LEN(A238)&gt;0, IF(SUMPRODUCT((Inactives[Key]=J238)*(Inactives[Currently Inactive]))=1,"Inactive","Active"),""),"Active")</f>
        <v/>
      </c>
      <c r="C238" s="16" t="str" cm="1">
        <f t="array" aca="1" ref="C238" ca="1">IFERROR(_xlfn._xlws.FILTER(Inactives[Inactive On],(Inactives[Key]=J238)*(Inactives[Currently Inactive]),""),"")</f>
        <v/>
      </c>
      <c r="D238" s="16" t="str" cm="1">
        <f t="array" aca="1" ref="D238" ca="1">IFERROR(INDEX(_xlfn.TEXTSPLIT(E238," "),1),"")</f>
        <v/>
      </c>
      <c r="E238" s="15" t="str" cm="1">
        <f t="array" aca="1" ref="E238" ca="1">IFERROR(_xlfn._xlws.FILTER(merged_ranks,(merged_end_dates=DATE(9999,12,31))*(merged_names=A238)),"")</f>
        <v/>
      </c>
      <c r="F238" s="17" t="str">
        <f ca="1">_xlfn.XLOOKUP(J238,Promotions[Promo Key],Promotions[Promo Date],"")</f>
        <v/>
      </c>
      <c r="G238" s="18" t="str">
        <f t="shared" ca="1" si="27"/>
        <v/>
      </c>
      <c r="H238" s="18" t="str">
        <f t="shared" ca="1" si="26"/>
        <v/>
      </c>
      <c r="I238" s="17" t="str">
        <f>_xlfn.XLOOKUP(A238,Students[Full Name],Students[Starting Rank],"")</f>
        <v/>
      </c>
      <c r="J238" s="15" t="str">
        <f t="shared" ca="1" si="28"/>
        <v xml:space="preserve">: </v>
      </c>
      <c r="K238" s="16" t="str">
        <f>_xlfn.XLOOKUP(A238,Students[Full Name],Students[Start Date],"")</f>
        <v/>
      </c>
      <c r="L238" s="18">
        <f t="shared" ca="1" si="29"/>
        <v>-1</v>
      </c>
      <c r="M238" s="18" cm="1">
        <f t="array" aca="1" ref="M238" ca="1">SUMPRODUCT(Inactives[Days Inactive]*(Inactives[Student]=A238))/365</f>
        <v>0</v>
      </c>
      <c r="N238" s="18" t="str" cm="1">
        <f t="array" ref="N238">IF(LEN($A238)&gt;0,SUMPRODUCT(($A238=merged_names)*(_xlfn.TEXTAFTER(N$2, "At ")=merged_belt_colours)*merged_months_at_rank),"")</f>
        <v/>
      </c>
      <c r="O238" s="18" t="str" cm="1">
        <f t="array" ref="O238">IF(LEN($A238)&gt;0,SUMPRODUCT(($A238=merged_names)*(_xlfn.TEXTAFTER(O$2, "At ")=merged_belt_colours)*merged_months_at_rank),"")</f>
        <v/>
      </c>
      <c r="P238" s="18" t="str" cm="1">
        <f t="array" ref="P238">IF(LEN($A238)&gt;0,SUMPRODUCT(($A238=merged_names)*(_xlfn.TEXTAFTER(P$2, "At ")=merged_belt_colours)*merged_months_at_rank),"")</f>
        <v/>
      </c>
      <c r="Q238" s="18" t="str" cm="1">
        <f t="array" ref="Q238">IF(LEN($A238)&gt;0,SUMPRODUCT(($A238=merged_names)*(_xlfn.TEXTAFTER(Q$2, "At ")=merged_belt_colours)*merged_months_at_rank),"")</f>
        <v/>
      </c>
      <c r="R238" s="18" t="str" cm="1">
        <f t="array" ref="R238">IF(LEN($A238)&gt;0,SUMPRODUCT(($A238=merged_names)*(_xlfn.TEXTAFTER(R$2, "At ")=merged_belt_colours)*merged_months_at_rank),"")</f>
        <v/>
      </c>
    </row>
    <row r="239" spans="1:18" x14ac:dyDescent="0.25">
      <c r="A239"/>
      <c r="B239" s="15" t="str" cm="1">
        <f t="array" ref="B239">IFERROR(IF(LEN(A239)&gt;0, IF(SUMPRODUCT((Inactives[Key]=J239)*(Inactives[Currently Inactive]))=1,"Inactive","Active"),""),"Active")</f>
        <v/>
      </c>
      <c r="C239" s="16" t="str" cm="1">
        <f t="array" aca="1" ref="C239" ca="1">IFERROR(_xlfn._xlws.FILTER(Inactives[Inactive On],(Inactives[Key]=J239)*(Inactives[Currently Inactive]),""),"")</f>
        <v/>
      </c>
      <c r="D239" s="16" t="str" cm="1">
        <f t="array" aca="1" ref="D239" ca="1">IFERROR(INDEX(_xlfn.TEXTSPLIT(E239," "),1),"")</f>
        <v/>
      </c>
      <c r="E239" s="15" t="str" cm="1">
        <f t="array" aca="1" ref="E239" ca="1">IFERROR(_xlfn._xlws.FILTER(merged_ranks,(merged_end_dates=DATE(9999,12,31))*(merged_names=A239)),"")</f>
        <v/>
      </c>
      <c r="F239" s="17" t="str">
        <f ca="1">_xlfn.XLOOKUP(J239,Promotions[Promo Key],Promotions[Promo Date],"")</f>
        <v/>
      </c>
      <c r="G239" s="18" t="str">
        <f t="shared" ca="1" si="27"/>
        <v/>
      </c>
      <c r="H239" s="18" t="str">
        <f t="shared" ca="1" si="26"/>
        <v/>
      </c>
      <c r="I239" s="17" t="str">
        <f>_xlfn.XLOOKUP(A239,Students[Full Name],Students[Starting Rank],"")</f>
        <v/>
      </c>
      <c r="J239" s="15" t="str">
        <f t="shared" ca="1" si="28"/>
        <v xml:space="preserve">: </v>
      </c>
      <c r="K239" s="16" t="str">
        <f>_xlfn.XLOOKUP(A239,Students[Full Name],Students[Start Date],"")</f>
        <v/>
      </c>
      <c r="L239" s="18">
        <f t="shared" ca="1" si="29"/>
        <v>-1</v>
      </c>
      <c r="M239" s="18" cm="1">
        <f t="array" aca="1" ref="M239" ca="1">SUMPRODUCT(Inactives[Days Inactive]*(Inactives[Student]=A239))/365</f>
        <v>0</v>
      </c>
      <c r="N239" s="18" t="str" cm="1">
        <f t="array" ref="N239">IF(LEN($A239)&gt;0,SUMPRODUCT(($A239=merged_names)*(_xlfn.TEXTAFTER(N$2, "At ")=merged_belt_colours)*merged_months_at_rank),"")</f>
        <v/>
      </c>
      <c r="O239" s="18" t="str" cm="1">
        <f t="array" ref="O239">IF(LEN($A239)&gt;0,SUMPRODUCT(($A239=merged_names)*(_xlfn.TEXTAFTER(O$2, "At ")=merged_belt_colours)*merged_months_at_rank),"")</f>
        <v/>
      </c>
      <c r="P239" s="18" t="str" cm="1">
        <f t="array" ref="P239">IF(LEN($A239)&gt;0,SUMPRODUCT(($A239=merged_names)*(_xlfn.TEXTAFTER(P$2, "At ")=merged_belt_colours)*merged_months_at_rank),"")</f>
        <v/>
      </c>
      <c r="Q239" s="18" t="str" cm="1">
        <f t="array" ref="Q239">IF(LEN($A239)&gt;0,SUMPRODUCT(($A239=merged_names)*(_xlfn.TEXTAFTER(Q$2, "At ")=merged_belt_colours)*merged_months_at_rank),"")</f>
        <v/>
      </c>
      <c r="R239" s="18" t="str" cm="1">
        <f t="array" ref="R239">IF(LEN($A239)&gt;0,SUMPRODUCT(($A239=merged_names)*(_xlfn.TEXTAFTER(R$2, "At ")=merged_belt_colours)*merged_months_at_rank),"")</f>
        <v/>
      </c>
    </row>
    <row r="240" spans="1:18" x14ac:dyDescent="0.25">
      <c r="A240"/>
      <c r="B240" s="15" t="str" cm="1">
        <f t="array" ref="B240">IFERROR(IF(LEN(A240)&gt;0, IF(SUMPRODUCT((Inactives[Key]=J240)*(Inactives[Currently Inactive]))=1,"Inactive","Active"),""),"Active")</f>
        <v/>
      </c>
      <c r="C240" s="16" t="str" cm="1">
        <f t="array" aca="1" ref="C240" ca="1">IFERROR(_xlfn._xlws.FILTER(Inactives[Inactive On],(Inactives[Key]=J240)*(Inactives[Currently Inactive]),""),"")</f>
        <v/>
      </c>
      <c r="D240" s="16" t="str" cm="1">
        <f t="array" aca="1" ref="D240" ca="1">IFERROR(INDEX(_xlfn.TEXTSPLIT(E240," "),1),"")</f>
        <v/>
      </c>
      <c r="E240" s="15" t="str" cm="1">
        <f t="array" aca="1" ref="E240" ca="1">IFERROR(_xlfn._xlws.FILTER(merged_ranks,(merged_end_dates=DATE(9999,12,31))*(merged_names=A240)),"")</f>
        <v/>
      </c>
      <c r="F240" s="17" t="str">
        <f ca="1">_xlfn.XLOOKUP(J240,Promotions[Promo Key],Promotions[Promo Date],"")</f>
        <v/>
      </c>
      <c r="G240" s="18" t="str">
        <f t="shared" ca="1" si="27"/>
        <v/>
      </c>
      <c r="H240" s="18" t="str">
        <f t="shared" ca="1" si="26"/>
        <v/>
      </c>
      <c r="I240" s="17" t="str">
        <f>_xlfn.XLOOKUP(A240,Students[Full Name],Students[Starting Rank],"")</f>
        <v/>
      </c>
      <c r="J240" s="15" t="str">
        <f t="shared" ca="1" si="28"/>
        <v xml:space="preserve">: </v>
      </c>
      <c r="K240" s="16" t="str">
        <f>_xlfn.XLOOKUP(A240,Students[Full Name],Students[Start Date],"")</f>
        <v/>
      </c>
      <c r="L240" s="18">
        <f t="shared" ca="1" si="29"/>
        <v>-1</v>
      </c>
      <c r="M240" s="18" cm="1">
        <f t="array" aca="1" ref="M240" ca="1">SUMPRODUCT(Inactives[Days Inactive]*(Inactives[Student]=A240))/365</f>
        <v>0</v>
      </c>
      <c r="N240" s="18" t="str" cm="1">
        <f t="array" ref="N240">IF(LEN($A240)&gt;0,SUMPRODUCT(($A240=merged_names)*(_xlfn.TEXTAFTER(N$2, "At ")=merged_belt_colours)*merged_months_at_rank),"")</f>
        <v/>
      </c>
      <c r="O240" s="18" t="str" cm="1">
        <f t="array" ref="O240">IF(LEN($A240)&gt;0,SUMPRODUCT(($A240=merged_names)*(_xlfn.TEXTAFTER(O$2, "At ")=merged_belt_colours)*merged_months_at_rank),"")</f>
        <v/>
      </c>
      <c r="P240" s="18" t="str" cm="1">
        <f t="array" ref="P240">IF(LEN($A240)&gt;0,SUMPRODUCT(($A240=merged_names)*(_xlfn.TEXTAFTER(P$2, "At ")=merged_belt_colours)*merged_months_at_rank),"")</f>
        <v/>
      </c>
      <c r="Q240" s="18" t="str" cm="1">
        <f t="array" ref="Q240">IF(LEN($A240)&gt;0,SUMPRODUCT(($A240=merged_names)*(_xlfn.TEXTAFTER(Q$2, "At ")=merged_belt_colours)*merged_months_at_rank),"")</f>
        <v/>
      </c>
      <c r="R240" s="18" t="str" cm="1">
        <f t="array" ref="R240">IF(LEN($A240)&gt;0,SUMPRODUCT(($A240=merged_names)*(_xlfn.TEXTAFTER(R$2, "At ")=merged_belt_colours)*merged_months_at_rank),"")</f>
        <v/>
      </c>
    </row>
    <row r="241" spans="1:18" x14ac:dyDescent="0.25">
      <c r="A241"/>
      <c r="B241" s="15" t="str" cm="1">
        <f t="array" ref="B241">IFERROR(IF(LEN(A241)&gt;0, IF(SUMPRODUCT((Inactives[Key]=J241)*(Inactives[Currently Inactive]))=1,"Inactive","Active"),""),"Active")</f>
        <v/>
      </c>
      <c r="C241" s="16" t="str" cm="1">
        <f t="array" aca="1" ref="C241" ca="1">IFERROR(_xlfn._xlws.FILTER(Inactives[Inactive On],(Inactives[Key]=J241)*(Inactives[Currently Inactive]),""),"")</f>
        <v/>
      </c>
      <c r="D241" s="16" t="str" cm="1">
        <f t="array" aca="1" ref="D241" ca="1">IFERROR(INDEX(_xlfn.TEXTSPLIT(E241," "),1),"")</f>
        <v/>
      </c>
      <c r="E241" s="15" t="str" cm="1">
        <f t="array" aca="1" ref="E241" ca="1">IFERROR(_xlfn._xlws.FILTER(merged_ranks,(merged_end_dates=DATE(9999,12,31))*(merged_names=A241)),"")</f>
        <v/>
      </c>
      <c r="F241" s="17" t="str">
        <f ca="1">_xlfn.XLOOKUP(J241,Promotions[Promo Key],Promotions[Promo Date],"")</f>
        <v/>
      </c>
      <c r="G241" s="18" t="str">
        <f t="shared" ca="1" si="27"/>
        <v/>
      </c>
      <c r="H241" s="18" t="str">
        <f t="shared" ca="1" si="26"/>
        <v/>
      </c>
      <c r="I241" s="17" t="str">
        <f>_xlfn.XLOOKUP(A241,Students[Full Name],Students[Starting Rank],"")</f>
        <v/>
      </c>
      <c r="J241" s="15" t="str">
        <f t="shared" ca="1" si="28"/>
        <v xml:space="preserve">: </v>
      </c>
      <c r="K241" s="16" t="str">
        <f>_xlfn.XLOOKUP(A241,Students[Full Name],Students[Start Date],"")</f>
        <v/>
      </c>
      <c r="L241" s="18">
        <f t="shared" ca="1" si="29"/>
        <v>-1</v>
      </c>
      <c r="M241" s="18" cm="1">
        <f t="array" aca="1" ref="M241" ca="1">SUMPRODUCT(Inactives[Days Inactive]*(Inactives[Student]=A241))/365</f>
        <v>0</v>
      </c>
      <c r="N241" s="18" t="str" cm="1">
        <f t="array" ref="N241">IF(LEN($A241)&gt;0,SUMPRODUCT(($A241=merged_names)*(_xlfn.TEXTAFTER(N$2, "At ")=merged_belt_colours)*merged_months_at_rank),"")</f>
        <v/>
      </c>
      <c r="O241" s="18" t="str" cm="1">
        <f t="array" ref="O241">IF(LEN($A241)&gt;0,SUMPRODUCT(($A241=merged_names)*(_xlfn.TEXTAFTER(O$2, "At ")=merged_belt_colours)*merged_months_at_rank),"")</f>
        <v/>
      </c>
      <c r="P241" s="18" t="str" cm="1">
        <f t="array" ref="P241">IF(LEN($A241)&gt;0,SUMPRODUCT(($A241=merged_names)*(_xlfn.TEXTAFTER(P$2, "At ")=merged_belt_colours)*merged_months_at_rank),"")</f>
        <v/>
      </c>
      <c r="Q241" s="18" t="str" cm="1">
        <f t="array" ref="Q241">IF(LEN($A241)&gt;0,SUMPRODUCT(($A241=merged_names)*(_xlfn.TEXTAFTER(Q$2, "At ")=merged_belt_colours)*merged_months_at_rank),"")</f>
        <v/>
      </c>
      <c r="R241" s="18" t="str" cm="1">
        <f t="array" ref="R241">IF(LEN($A241)&gt;0,SUMPRODUCT(($A241=merged_names)*(_xlfn.TEXTAFTER(R$2, "At ")=merged_belt_colours)*merged_months_at_rank),"")</f>
        <v/>
      </c>
    </row>
    <row r="242" spans="1:18" x14ac:dyDescent="0.25">
      <c r="A242"/>
      <c r="B242" s="15" t="str" cm="1">
        <f t="array" ref="B242">IFERROR(IF(LEN(A242)&gt;0, IF(SUMPRODUCT((Inactives[Key]=J242)*(Inactives[Currently Inactive]))=1,"Inactive","Active"),""),"Active")</f>
        <v/>
      </c>
      <c r="C242" s="16" t="str" cm="1">
        <f t="array" aca="1" ref="C242" ca="1">IFERROR(_xlfn._xlws.FILTER(Inactives[Inactive On],(Inactives[Key]=J242)*(Inactives[Currently Inactive]),""),"")</f>
        <v/>
      </c>
      <c r="D242" s="16" t="str" cm="1">
        <f t="array" aca="1" ref="D242" ca="1">IFERROR(INDEX(_xlfn.TEXTSPLIT(E242," "),1),"")</f>
        <v/>
      </c>
      <c r="E242" s="15" t="str" cm="1">
        <f t="array" aca="1" ref="E242" ca="1">IFERROR(_xlfn._xlws.FILTER(merged_ranks,(merged_end_dates=DATE(9999,12,31))*(merged_names=A242)),"")</f>
        <v/>
      </c>
      <c r="F242" s="17" t="str">
        <f ca="1">_xlfn.XLOOKUP(J242,Promotions[Promo Key],Promotions[Promo Date],"")</f>
        <v/>
      </c>
      <c r="G242" s="18" t="str">
        <f t="shared" ca="1" si="27"/>
        <v/>
      </c>
      <c r="H242" s="18" t="str">
        <f t="shared" ca="1" si="26"/>
        <v/>
      </c>
      <c r="I242" s="17" t="str">
        <f>_xlfn.XLOOKUP(A242,Students[Full Name],Students[Starting Rank],"")</f>
        <v/>
      </c>
      <c r="J242" s="15" t="str">
        <f t="shared" ca="1" si="28"/>
        <v xml:space="preserve">: </v>
      </c>
      <c r="K242" s="16" t="str">
        <f>_xlfn.XLOOKUP(A242,Students[Full Name],Students[Start Date],"")</f>
        <v/>
      </c>
      <c r="L242" s="18">
        <f t="shared" ca="1" si="29"/>
        <v>-1</v>
      </c>
      <c r="M242" s="18" cm="1">
        <f t="array" aca="1" ref="M242" ca="1">SUMPRODUCT(Inactives[Days Inactive]*(Inactives[Student]=A242))/365</f>
        <v>0</v>
      </c>
      <c r="N242" s="18" t="str" cm="1">
        <f t="array" ref="N242">IF(LEN($A242)&gt;0,SUMPRODUCT(($A242=merged_names)*(_xlfn.TEXTAFTER(N$2, "At ")=merged_belt_colours)*merged_months_at_rank),"")</f>
        <v/>
      </c>
      <c r="O242" s="18" t="str" cm="1">
        <f t="array" ref="O242">IF(LEN($A242)&gt;0,SUMPRODUCT(($A242=merged_names)*(_xlfn.TEXTAFTER(O$2, "At ")=merged_belt_colours)*merged_months_at_rank),"")</f>
        <v/>
      </c>
      <c r="P242" s="18" t="str" cm="1">
        <f t="array" ref="P242">IF(LEN($A242)&gt;0,SUMPRODUCT(($A242=merged_names)*(_xlfn.TEXTAFTER(P$2, "At ")=merged_belt_colours)*merged_months_at_rank),"")</f>
        <v/>
      </c>
      <c r="Q242" s="18" t="str" cm="1">
        <f t="array" ref="Q242">IF(LEN($A242)&gt;0,SUMPRODUCT(($A242=merged_names)*(_xlfn.TEXTAFTER(Q$2, "At ")=merged_belt_colours)*merged_months_at_rank),"")</f>
        <v/>
      </c>
      <c r="R242" s="18" t="str" cm="1">
        <f t="array" ref="R242">IF(LEN($A242)&gt;0,SUMPRODUCT(($A242=merged_names)*(_xlfn.TEXTAFTER(R$2, "At ")=merged_belt_colours)*merged_months_at_rank),"")</f>
        <v/>
      </c>
    </row>
    <row r="243" spans="1:18" x14ac:dyDescent="0.25">
      <c r="A243"/>
      <c r="B243" s="15" t="str" cm="1">
        <f t="array" ref="B243">IFERROR(IF(LEN(A243)&gt;0, IF(SUMPRODUCT((Inactives[Key]=J243)*(Inactives[Currently Inactive]))=1,"Inactive","Active"),""),"Active")</f>
        <v/>
      </c>
      <c r="C243" s="16" t="str" cm="1">
        <f t="array" aca="1" ref="C243" ca="1">IFERROR(_xlfn._xlws.FILTER(Inactives[Inactive On],(Inactives[Key]=J243)*(Inactives[Currently Inactive]),""),"")</f>
        <v/>
      </c>
      <c r="D243" s="16" t="str" cm="1">
        <f t="array" aca="1" ref="D243" ca="1">IFERROR(INDEX(_xlfn.TEXTSPLIT(E243," "),1),"")</f>
        <v/>
      </c>
      <c r="E243" s="15" t="str" cm="1">
        <f t="array" aca="1" ref="E243" ca="1">IFERROR(_xlfn._xlws.FILTER(merged_ranks,(merged_end_dates=DATE(9999,12,31))*(merged_names=A243)),"")</f>
        <v/>
      </c>
      <c r="F243" s="17" t="str">
        <f ca="1">_xlfn.XLOOKUP(J243,Promotions[Promo Key],Promotions[Promo Date],"")</f>
        <v/>
      </c>
      <c r="G243" s="18" t="str">
        <f t="shared" ca="1" si="27"/>
        <v/>
      </c>
      <c r="H243" s="18" t="str">
        <f t="shared" ca="1" si="26"/>
        <v/>
      </c>
      <c r="I243" s="17" t="str">
        <f>_xlfn.XLOOKUP(A243,Students[Full Name],Students[Starting Rank],"")</f>
        <v/>
      </c>
      <c r="J243" s="15" t="str">
        <f t="shared" ca="1" si="28"/>
        <v xml:space="preserve">: </v>
      </c>
      <c r="K243" s="16" t="str">
        <f>_xlfn.XLOOKUP(A243,Students[Full Name],Students[Start Date],"")</f>
        <v/>
      </c>
      <c r="L243" s="18">
        <f t="shared" ca="1" si="29"/>
        <v>-1</v>
      </c>
      <c r="M243" s="18" cm="1">
        <f t="array" aca="1" ref="M243" ca="1">SUMPRODUCT(Inactives[Days Inactive]*(Inactives[Student]=A243))/365</f>
        <v>0</v>
      </c>
      <c r="N243" s="18" t="str" cm="1">
        <f t="array" ref="N243">IF(LEN($A243)&gt;0,SUMPRODUCT(($A243=merged_names)*(_xlfn.TEXTAFTER(N$2, "At ")=merged_belt_colours)*merged_months_at_rank),"")</f>
        <v/>
      </c>
      <c r="O243" s="18" t="str" cm="1">
        <f t="array" ref="O243">IF(LEN($A243)&gt;0,SUMPRODUCT(($A243=merged_names)*(_xlfn.TEXTAFTER(O$2, "At ")=merged_belt_colours)*merged_months_at_rank),"")</f>
        <v/>
      </c>
      <c r="P243" s="18" t="str" cm="1">
        <f t="array" ref="P243">IF(LEN($A243)&gt;0,SUMPRODUCT(($A243=merged_names)*(_xlfn.TEXTAFTER(P$2, "At ")=merged_belt_colours)*merged_months_at_rank),"")</f>
        <v/>
      </c>
      <c r="Q243" s="18" t="str" cm="1">
        <f t="array" ref="Q243">IF(LEN($A243)&gt;0,SUMPRODUCT(($A243=merged_names)*(_xlfn.TEXTAFTER(Q$2, "At ")=merged_belt_colours)*merged_months_at_rank),"")</f>
        <v/>
      </c>
      <c r="R243" s="18" t="str" cm="1">
        <f t="array" ref="R243">IF(LEN($A243)&gt;0,SUMPRODUCT(($A243=merged_names)*(_xlfn.TEXTAFTER(R$2, "At ")=merged_belt_colours)*merged_months_at_rank),"")</f>
        <v/>
      </c>
    </row>
    <row r="244" spans="1:18" x14ac:dyDescent="0.25">
      <c r="A244"/>
      <c r="B244" s="15" t="str" cm="1">
        <f t="array" ref="B244">IFERROR(IF(LEN(A244)&gt;0, IF(SUMPRODUCT((Inactives[Key]=J244)*(Inactives[Currently Inactive]))=1,"Inactive","Active"),""),"Active")</f>
        <v/>
      </c>
      <c r="C244" s="16" t="str" cm="1">
        <f t="array" aca="1" ref="C244" ca="1">IFERROR(_xlfn._xlws.FILTER(Inactives[Inactive On],(Inactives[Key]=J244)*(Inactives[Currently Inactive]),""),"")</f>
        <v/>
      </c>
      <c r="D244" s="16" t="str" cm="1">
        <f t="array" aca="1" ref="D244" ca="1">IFERROR(INDEX(_xlfn.TEXTSPLIT(E244," "),1),"")</f>
        <v/>
      </c>
      <c r="E244" s="15" t="str" cm="1">
        <f t="array" aca="1" ref="E244" ca="1">IFERROR(_xlfn._xlws.FILTER(merged_ranks,(merged_end_dates=DATE(9999,12,31))*(merged_names=A244)),"")</f>
        <v/>
      </c>
      <c r="F244" s="17" t="str">
        <f ca="1">_xlfn.XLOOKUP(J244,Promotions[Promo Key],Promotions[Promo Date],"")</f>
        <v/>
      </c>
      <c r="G244" s="18" t="str">
        <f t="shared" ca="1" si="27"/>
        <v/>
      </c>
      <c r="H244" s="18" t="str">
        <f t="shared" ca="1" si="26"/>
        <v/>
      </c>
      <c r="I244" s="17" t="str">
        <f>_xlfn.XLOOKUP(A244,Students[Full Name],Students[Starting Rank],"")</f>
        <v/>
      </c>
      <c r="J244" s="15" t="str">
        <f t="shared" ca="1" si="28"/>
        <v xml:space="preserve">: </v>
      </c>
      <c r="K244" s="16" t="str">
        <f>_xlfn.XLOOKUP(A244,Students[Full Name],Students[Start Date],"")</f>
        <v/>
      </c>
      <c r="L244" s="18">
        <f t="shared" ca="1" si="29"/>
        <v>-1</v>
      </c>
      <c r="M244" s="18" cm="1">
        <f t="array" aca="1" ref="M244" ca="1">SUMPRODUCT(Inactives[Days Inactive]*(Inactives[Student]=A244))/365</f>
        <v>0</v>
      </c>
      <c r="N244" s="18" t="str" cm="1">
        <f t="array" ref="N244">IF(LEN($A244)&gt;0,SUMPRODUCT(($A244=merged_names)*(_xlfn.TEXTAFTER(N$2, "At ")=merged_belt_colours)*merged_months_at_rank),"")</f>
        <v/>
      </c>
      <c r="O244" s="18" t="str" cm="1">
        <f t="array" ref="O244">IF(LEN($A244)&gt;0,SUMPRODUCT(($A244=merged_names)*(_xlfn.TEXTAFTER(O$2, "At ")=merged_belt_colours)*merged_months_at_rank),"")</f>
        <v/>
      </c>
      <c r="P244" s="18" t="str" cm="1">
        <f t="array" ref="P244">IF(LEN($A244)&gt;0,SUMPRODUCT(($A244=merged_names)*(_xlfn.TEXTAFTER(P$2, "At ")=merged_belt_colours)*merged_months_at_rank),"")</f>
        <v/>
      </c>
      <c r="Q244" s="18" t="str" cm="1">
        <f t="array" ref="Q244">IF(LEN($A244)&gt;0,SUMPRODUCT(($A244=merged_names)*(_xlfn.TEXTAFTER(Q$2, "At ")=merged_belt_colours)*merged_months_at_rank),"")</f>
        <v/>
      </c>
      <c r="R244" s="18" t="str" cm="1">
        <f t="array" ref="R244">IF(LEN($A244)&gt;0,SUMPRODUCT(($A244=merged_names)*(_xlfn.TEXTAFTER(R$2, "At ")=merged_belt_colours)*merged_months_at_rank),"")</f>
        <v/>
      </c>
    </row>
    <row r="245" spans="1:18" x14ac:dyDescent="0.25">
      <c r="A245"/>
      <c r="B245" s="15" t="str" cm="1">
        <f t="array" ref="B245">IFERROR(IF(LEN(A245)&gt;0, IF(SUMPRODUCT((Inactives[Key]=J245)*(Inactives[Currently Inactive]))=1,"Inactive","Active"),""),"Active")</f>
        <v/>
      </c>
      <c r="C245" s="16" t="str" cm="1">
        <f t="array" aca="1" ref="C245" ca="1">IFERROR(_xlfn._xlws.FILTER(Inactives[Inactive On],(Inactives[Key]=J245)*(Inactives[Currently Inactive]),""),"")</f>
        <v/>
      </c>
      <c r="D245" s="16" t="str" cm="1">
        <f t="array" aca="1" ref="D245" ca="1">IFERROR(INDEX(_xlfn.TEXTSPLIT(E245," "),1),"")</f>
        <v/>
      </c>
      <c r="E245" s="15" t="str" cm="1">
        <f t="array" aca="1" ref="E245" ca="1">IFERROR(_xlfn._xlws.FILTER(merged_ranks,(merged_end_dates=DATE(9999,12,31))*(merged_names=A245)),"")</f>
        <v/>
      </c>
      <c r="F245" s="17" t="str">
        <f ca="1">_xlfn.XLOOKUP(J245,Promotions[Promo Key],Promotions[Promo Date],"")</f>
        <v/>
      </c>
      <c r="G245" s="18" t="str">
        <f t="shared" ca="1" si="27"/>
        <v/>
      </c>
      <c r="H245" s="18" t="str">
        <f t="shared" ca="1" si="26"/>
        <v/>
      </c>
      <c r="I245" s="17" t="str">
        <f>_xlfn.XLOOKUP(A245,Students[Full Name],Students[Starting Rank],"")</f>
        <v/>
      </c>
      <c r="J245" s="15" t="str">
        <f t="shared" ca="1" si="28"/>
        <v xml:space="preserve">: </v>
      </c>
      <c r="K245" s="16" t="str">
        <f>_xlfn.XLOOKUP(A245,Students[Full Name],Students[Start Date],"")</f>
        <v/>
      </c>
      <c r="L245" s="18">
        <f t="shared" ca="1" si="29"/>
        <v>-1</v>
      </c>
      <c r="M245" s="18" cm="1">
        <f t="array" aca="1" ref="M245" ca="1">SUMPRODUCT(Inactives[Days Inactive]*(Inactives[Student]=A245))/365</f>
        <v>0</v>
      </c>
      <c r="N245" s="18" t="str" cm="1">
        <f t="array" ref="N245">IF(LEN($A245)&gt;0,SUMPRODUCT(($A245=merged_names)*(_xlfn.TEXTAFTER(N$2, "At ")=merged_belt_colours)*merged_months_at_rank),"")</f>
        <v/>
      </c>
      <c r="O245" s="18" t="str" cm="1">
        <f t="array" ref="O245">IF(LEN($A245)&gt;0,SUMPRODUCT(($A245=merged_names)*(_xlfn.TEXTAFTER(O$2, "At ")=merged_belt_colours)*merged_months_at_rank),"")</f>
        <v/>
      </c>
      <c r="P245" s="18" t="str" cm="1">
        <f t="array" ref="P245">IF(LEN($A245)&gt;0,SUMPRODUCT(($A245=merged_names)*(_xlfn.TEXTAFTER(P$2, "At ")=merged_belt_colours)*merged_months_at_rank),"")</f>
        <v/>
      </c>
      <c r="Q245" s="18" t="str" cm="1">
        <f t="array" ref="Q245">IF(LEN($A245)&gt;0,SUMPRODUCT(($A245=merged_names)*(_xlfn.TEXTAFTER(Q$2, "At ")=merged_belt_colours)*merged_months_at_rank),"")</f>
        <v/>
      </c>
      <c r="R245" s="18" t="str" cm="1">
        <f t="array" ref="R245">IF(LEN($A245)&gt;0,SUMPRODUCT(($A245=merged_names)*(_xlfn.TEXTAFTER(R$2, "At ")=merged_belt_colours)*merged_months_at_rank),"")</f>
        <v/>
      </c>
    </row>
    <row r="246" spans="1:18" x14ac:dyDescent="0.25">
      <c r="A246"/>
      <c r="B246" s="15" t="str" cm="1">
        <f t="array" ref="B246">IFERROR(IF(LEN(A246)&gt;0, IF(SUMPRODUCT((Inactives[Key]=J246)*(Inactives[Currently Inactive]))=1,"Inactive","Active"),""),"Active")</f>
        <v/>
      </c>
      <c r="C246" s="16" t="str" cm="1">
        <f t="array" aca="1" ref="C246" ca="1">IFERROR(_xlfn._xlws.FILTER(Inactives[Inactive On],(Inactives[Key]=J246)*(Inactives[Currently Inactive]),""),"")</f>
        <v/>
      </c>
      <c r="D246" s="16" t="str" cm="1">
        <f t="array" aca="1" ref="D246" ca="1">IFERROR(INDEX(_xlfn.TEXTSPLIT(E246," "),1),"")</f>
        <v/>
      </c>
      <c r="E246" s="15" t="str" cm="1">
        <f t="array" aca="1" ref="E246" ca="1">IFERROR(_xlfn._xlws.FILTER(merged_ranks,(merged_end_dates=DATE(9999,12,31))*(merged_names=A246)),"")</f>
        <v/>
      </c>
      <c r="F246" s="17" t="str">
        <f ca="1">_xlfn.XLOOKUP(J246,Promotions[Promo Key],Promotions[Promo Date],"")</f>
        <v/>
      </c>
      <c r="G246" s="18" t="str">
        <f t="shared" ca="1" si="27"/>
        <v/>
      </c>
      <c r="H246" s="18" t="str">
        <f t="shared" ca="1" si="26"/>
        <v/>
      </c>
      <c r="I246" s="17" t="str">
        <f>_xlfn.XLOOKUP(A246,Students[Full Name],Students[Starting Rank],"")</f>
        <v/>
      </c>
      <c r="J246" s="15" t="str">
        <f t="shared" ca="1" si="28"/>
        <v xml:space="preserve">: </v>
      </c>
      <c r="K246" s="16" t="str">
        <f>_xlfn.XLOOKUP(A246,Students[Full Name],Students[Start Date],"")</f>
        <v/>
      </c>
      <c r="L246" s="18">
        <f t="shared" ca="1" si="29"/>
        <v>-1</v>
      </c>
      <c r="M246" s="18" cm="1">
        <f t="array" aca="1" ref="M246" ca="1">SUMPRODUCT(Inactives[Days Inactive]*(Inactives[Student]=A246))/365</f>
        <v>0</v>
      </c>
      <c r="N246" s="18" t="str" cm="1">
        <f t="array" ref="N246">IF(LEN($A246)&gt;0,SUMPRODUCT(($A246=merged_names)*(_xlfn.TEXTAFTER(N$2, "At ")=merged_belt_colours)*merged_months_at_rank),"")</f>
        <v/>
      </c>
      <c r="O246" s="18" t="str" cm="1">
        <f t="array" ref="O246">IF(LEN($A246)&gt;0,SUMPRODUCT(($A246=merged_names)*(_xlfn.TEXTAFTER(O$2, "At ")=merged_belt_colours)*merged_months_at_rank),"")</f>
        <v/>
      </c>
      <c r="P246" s="18" t="str" cm="1">
        <f t="array" ref="P246">IF(LEN($A246)&gt;0,SUMPRODUCT(($A246=merged_names)*(_xlfn.TEXTAFTER(P$2, "At ")=merged_belt_colours)*merged_months_at_rank),"")</f>
        <v/>
      </c>
      <c r="Q246" s="18" t="str" cm="1">
        <f t="array" ref="Q246">IF(LEN($A246)&gt;0,SUMPRODUCT(($A246=merged_names)*(_xlfn.TEXTAFTER(Q$2, "At ")=merged_belt_colours)*merged_months_at_rank),"")</f>
        <v/>
      </c>
      <c r="R246" s="18" t="str" cm="1">
        <f t="array" ref="R246">IF(LEN($A246)&gt;0,SUMPRODUCT(($A246=merged_names)*(_xlfn.TEXTAFTER(R$2, "At ")=merged_belt_colours)*merged_months_at_rank),"")</f>
        <v/>
      </c>
    </row>
    <row r="247" spans="1:18" x14ac:dyDescent="0.25">
      <c r="A247"/>
      <c r="B247" s="15" t="str" cm="1">
        <f t="array" ref="B247">IFERROR(IF(LEN(A247)&gt;0, IF(SUMPRODUCT((Inactives[Key]=J247)*(Inactives[Currently Inactive]))=1,"Inactive","Active"),""),"Active")</f>
        <v/>
      </c>
      <c r="C247" s="16" t="str" cm="1">
        <f t="array" aca="1" ref="C247" ca="1">IFERROR(_xlfn._xlws.FILTER(Inactives[Inactive On],(Inactives[Key]=J247)*(Inactives[Currently Inactive]),""),"")</f>
        <v/>
      </c>
      <c r="D247" s="16" t="str" cm="1">
        <f t="array" aca="1" ref="D247" ca="1">IFERROR(INDEX(_xlfn.TEXTSPLIT(E247," "),1),"")</f>
        <v/>
      </c>
      <c r="E247" s="15" t="str" cm="1">
        <f t="array" aca="1" ref="E247" ca="1">IFERROR(_xlfn._xlws.FILTER(merged_ranks,(merged_end_dates=DATE(9999,12,31))*(merged_names=A247)),"")</f>
        <v/>
      </c>
      <c r="F247" s="17" t="str">
        <f ca="1">_xlfn.XLOOKUP(J247,Promotions[Promo Key],Promotions[Promo Date],"")</f>
        <v/>
      </c>
      <c r="G247" s="18" t="str">
        <f t="shared" ca="1" si="27"/>
        <v/>
      </c>
      <c r="H247" s="18" t="str">
        <f t="shared" ca="1" si="26"/>
        <v/>
      </c>
      <c r="I247" s="17" t="str">
        <f>_xlfn.XLOOKUP(A247,Students[Full Name],Students[Starting Rank],"")</f>
        <v/>
      </c>
      <c r="J247" s="15" t="str">
        <f t="shared" ca="1" si="28"/>
        <v xml:space="preserve">: </v>
      </c>
      <c r="K247" s="16" t="str">
        <f>_xlfn.XLOOKUP(A247,Students[Full Name],Students[Start Date],"")</f>
        <v/>
      </c>
      <c r="L247" s="18">
        <f t="shared" ca="1" si="29"/>
        <v>-1</v>
      </c>
      <c r="M247" s="18" cm="1">
        <f t="array" aca="1" ref="M247" ca="1">SUMPRODUCT(Inactives[Days Inactive]*(Inactives[Student]=A247))/365</f>
        <v>0</v>
      </c>
      <c r="N247" s="18" t="str" cm="1">
        <f t="array" ref="N247">IF(LEN($A247)&gt;0,SUMPRODUCT(($A247=merged_names)*(_xlfn.TEXTAFTER(N$2, "At ")=merged_belt_colours)*merged_months_at_rank),"")</f>
        <v/>
      </c>
      <c r="O247" s="18" t="str" cm="1">
        <f t="array" ref="O247">IF(LEN($A247)&gt;0,SUMPRODUCT(($A247=merged_names)*(_xlfn.TEXTAFTER(O$2, "At ")=merged_belt_colours)*merged_months_at_rank),"")</f>
        <v/>
      </c>
      <c r="P247" s="18" t="str" cm="1">
        <f t="array" ref="P247">IF(LEN($A247)&gt;0,SUMPRODUCT(($A247=merged_names)*(_xlfn.TEXTAFTER(P$2, "At ")=merged_belt_colours)*merged_months_at_rank),"")</f>
        <v/>
      </c>
      <c r="Q247" s="18" t="str" cm="1">
        <f t="array" ref="Q247">IF(LEN($A247)&gt;0,SUMPRODUCT(($A247=merged_names)*(_xlfn.TEXTAFTER(Q$2, "At ")=merged_belt_colours)*merged_months_at_rank),"")</f>
        <v/>
      </c>
      <c r="R247" s="18" t="str" cm="1">
        <f t="array" ref="R247">IF(LEN($A247)&gt;0,SUMPRODUCT(($A247=merged_names)*(_xlfn.TEXTAFTER(R$2, "At ")=merged_belt_colours)*merged_months_at_rank),"")</f>
        <v/>
      </c>
    </row>
    <row r="248" spans="1:18" x14ac:dyDescent="0.25">
      <c r="A248"/>
      <c r="B248" s="15" t="str" cm="1">
        <f t="array" ref="B248">IFERROR(IF(LEN(A248)&gt;0, IF(SUMPRODUCT((Inactives[Key]=J248)*(Inactives[Currently Inactive]))=1,"Inactive","Active"),""),"Active")</f>
        <v/>
      </c>
      <c r="C248" s="16" t="str" cm="1">
        <f t="array" aca="1" ref="C248" ca="1">IFERROR(_xlfn._xlws.FILTER(Inactives[Inactive On],(Inactives[Key]=J248)*(Inactives[Currently Inactive]),""),"")</f>
        <v/>
      </c>
      <c r="D248" s="16" t="str" cm="1">
        <f t="array" aca="1" ref="D248" ca="1">IFERROR(INDEX(_xlfn.TEXTSPLIT(E248," "),1),"")</f>
        <v/>
      </c>
      <c r="E248" s="15" t="str" cm="1">
        <f t="array" aca="1" ref="E248" ca="1">IFERROR(_xlfn._xlws.FILTER(merged_ranks,(merged_end_dates=DATE(9999,12,31))*(merged_names=A248)),"")</f>
        <v/>
      </c>
      <c r="F248" s="17" t="str">
        <f ca="1">_xlfn.XLOOKUP(J248,Promotions[Promo Key],Promotions[Promo Date],"")</f>
        <v/>
      </c>
      <c r="G248" s="18" t="str">
        <f t="shared" ca="1" si="27"/>
        <v/>
      </c>
      <c r="H248" s="18" t="str">
        <f t="shared" ca="1" si="26"/>
        <v/>
      </c>
      <c r="I248" s="17" t="str">
        <f>_xlfn.XLOOKUP(A248,Students[Full Name],Students[Starting Rank],"")</f>
        <v/>
      </c>
      <c r="J248" s="15" t="str">
        <f t="shared" ca="1" si="28"/>
        <v xml:space="preserve">: </v>
      </c>
      <c r="K248" s="16" t="str">
        <f>_xlfn.XLOOKUP(A248,Students[Full Name],Students[Start Date],"")</f>
        <v/>
      </c>
      <c r="L248" s="18">
        <f t="shared" ca="1" si="29"/>
        <v>-1</v>
      </c>
      <c r="M248" s="18" cm="1">
        <f t="array" aca="1" ref="M248" ca="1">SUMPRODUCT(Inactives[Days Inactive]*(Inactives[Student]=A248))/365</f>
        <v>0</v>
      </c>
      <c r="N248" s="18" t="str" cm="1">
        <f t="array" ref="N248">IF(LEN($A248)&gt;0,SUMPRODUCT(($A248=merged_names)*(_xlfn.TEXTAFTER(N$2, "At ")=merged_belt_colours)*merged_months_at_rank),"")</f>
        <v/>
      </c>
      <c r="O248" s="18" t="str" cm="1">
        <f t="array" ref="O248">IF(LEN($A248)&gt;0,SUMPRODUCT(($A248=merged_names)*(_xlfn.TEXTAFTER(O$2, "At ")=merged_belt_colours)*merged_months_at_rank),"")</f>
        <v/>
      </c>
      <c r="P248" s="18" t="str" cm="1">
        <f t="array" ref="P248">IF(LEN($A248)&gt;0,SUMPRODUCT(($A248=merged_names)*(_xlfn.TEXTAFTER(P$2, "At ")=merged_belt_colours)*merged_months_at_rank),"")</f>
        <v/>
      </c>
      <c r="Q248" s="18" t="str" cm="1">
        <f t="array" ref="Q248">IF(LEN($A248)&gt;0,SUMPRODUCT(($A248=merged_names)*(_xlfn.TEXTAFTER(Q$2, "At ")=merged_belt_colours)*merged_months_at_rank),"")</f>
        <v/>
      </c>
      <c r="R248" s="18" t="str" cm="1">
        <f t="array" ref="R248">IF(LEN($A248)&gt;0,SUMPRODUCT(($A248=merged_names)*(_xlfn.TEXTAFTER(R$2, "At ")=merged_belt_colours)*merged_months_at_rank),"")</f>
        <v/>
      </c>
    </row>
    <row r="249" spans="1:18" x14ac:dyDescent="0.25">
      <c r="A249"/>
      <c r="B249" s="15" t="str" cm="1">
        <f t="array" ref="B249">IFERROR(IF(LEN(A249)&gt;0, IF(SUMPRODUCT((Inactives[Key]=J249)*(Inactives[Currently Inactive]))=1,"Inactive","Active"),""),"Active")</f>
        <v/>
      </c>
      <c r="C249" s="16" t="str" cm="1">
        <f t="array" aca="1" ref="C249" ca="1">IFERROR(_xlfn._xlws.FILTER(Inactives[Inactive On],(Inactives[Key]=J249)*(Inactives[Currently Inactive]),""),"")</f>
        <v/>
      </c>
      <c r="D249" s="16" t="str" cm="1">
        <f t="array" aca="1" ref="D249" ca="1">IFERROR(INDEX(_xlfn.TEXTSPLIT(E249," "),1),"")</f>
        <v/>
      </c>
      <c r="E249" s="15" t="str" cm="1">
        <f t="array" aca="1" ref="E249" ca="1">IFERROR(_xlfn._xlws.FILTER(merged_ranks,(merged_end_dates=DATE(9999,12,31))*(merged_names=A249)),"")</f>
        <v/>
      </c>
      <c r="F249" s="17" t="str">
        <f ca="1">_xlfn.XLOOKUP(J249,Promotions[Promo Key],Promotions[Promo Date],"")</f>
        <v/>
      </c>
      <c r="G249" s="18" t="str">
        <f t="shared" ca="1" si="27"/>
        <v/>
      </c>
      <c r="H249" s="18" t="str">
        <f t="shared" ca="1" si="26"/>
        <v/>
      </c>
      <c r="I249" s="17" t="str">
        <f>_xlfn.XLOOKUP(A249,Students[Full Name],Students[Starting Rank],"")</f>
        <v/>
      </c>
      <c r="J249" s="15" t="str">
        <f t="shared" ca="1" si="28"/>
        <v xml:space="preserve">: </v>
      </c>
      <c r="K249" s="16" t="str">
        <f>_xlfn.XLOOKUP(A249,Students[Full Name],Students[Start Date],"")</f>
        <v/>
      </c>
      <c r="L249" s="18">
        <f t="shared" ca="1" si="29"/>
        <v>-1</v>
      </c>
      <c r="M249" s="18" cm="1">
        <f t="array" aca="1" ref="M249" ca="1">SUMPRODUCT(Inactives[Days Inactive]*(Inactives[Student]=A249))/365</f>
        <v>0</v>
      </c>
      <c r="N249" s="18" t="str" cm="1">
        <f t="array" ref="N249">IF(LEN($A249)&gt;0,SUMPRODUCT(($A249=merged_names)*(_xlfn.TEXTAFTER(N$2, "At ")=merged_belt_colours)*merged_months_at_rank),"")</f>
        <v/>
      </c>
      <c r="O249" s="18" t="str" cm="1">
        <f t="array" ref="O249">IF(LEN($A249)&gt;0,SUMPRODUCT(($A249=merged_names)*(_xlfn.TEXTAFTER(O$2, "At ")=merged_belt_colours)*merged_months_at_rank),"")</f>
        <v/>
      </c>
      <c r="P249" s="18" t="str" cm="1">
        <f t="array" ref="P249">IF(LEN($A249)&gt;0,SUMPRODUCT(($A249=merged_names)*(_xlfn.TEXTAFTER(P$2, "At ")=merged_belt_colours)*merged_months_at_rank),"")</f>
        <v/>
      </c>
      <c r="Q249" s="18" t="str" cm="1">
        <f t="array" ref="Q249">IF(LEN($A249)&gt;0,SUMPRODUCT(($A249=merged_names)*(_xlfn.TEXTAFTER(Q$2, "At ")=merged_belt_colours)*merged_months_at_rank),"")</f>
        <v/>
      </c>
      <c r="R249" s="18" t="str" cm="1">
        <f t="array" ref="R249">IF(LEN($A249)&gt;0,SUMPRODUCT(($A249=merged_names)*(_xlfn.TEXTAFTER(R$2, "At ")=merged_belt_colours)*merged_months_at_rank),"")</f>
        <v/>
      </c>
    </row>
    <row r="250" spans="1:18" x14ac:dyDescent="0.25">
      <c r="A250"/>
      <c r="B250" s="15" t="str" cm="1">
        <f t="array" ref="B250">IFERROR(IF(LEN(A250)&gt;0, IF(SUMPRODUCT((Inactives[Key]=J250)*(Inactives[Currently Inactive]))=1,"Inactive","Active"),""),"Active")</f>
        <v/>
      </c>
      <c r="C250" s="16" t="str" cm="1">
        <f t="array" aca="1" ref="C250" ca="1">IFERROR(_xlfn._xlws.FILTER(Inactives[Inactive On],(Inactives[Key]=J250)*(Inactives[Currently Inactive]),""),"")</f>
        <v/>
      </c>
      <c r="D250" s="16" t="str" cm="1">
        <f t="array" aca="1" ref="D250" ca="1">IFERROR(INDEX(_xlfn.TEXTSPLIT(E250," "),1),"")</f>
        <v/>
      </c>
      <c r="E250" s="15" t="str" cm="1">
        <f t="array" aca="1" ref="E250" ca="1">IFERROR(_xlfn._xlws.FILTER(merged_ranks,(merged_end_dates=DATE(9999,12,31))*(merged_names=A250)),"")</f>
        <v/>
      </c>
      <c r="F250" s="17" t="str">
        <f ca="1">_xlfn.XLOOKUP(J250,Promotions[Promo Key],Promotions[Promo Date],"")</f>
        <v/>
      </c>
      <c r="G250" s="18" t="str">
        <f t="shared" ca="1" si="27"/>
        <v/>
      </c>
      <c r="H250" s="18" t="str">
        <f t="shared" ca="1" si="26"/>
        <v/>
      </c>
      <c r="I250" s="17" t="str">
        <f>_xlfn.XLOOKUP(A250,Students[Full Name],Students[Starting Rank],"")</f>
        <v/>
      </c>
      <c r="J250" s="15" t="str">
        <f t="shared" ca="1" si="28"/>
        <v xml:space="preserve">: </v>
      </c>
      <c r="K250" s="16" t="str">
        <f>_xlfn.XLOOKUP(A250,Students[Full Name],Students[Start Date],"")</f>
        <v/>
      </c>
      <c r="L250" s="18">
        <f t="shared" ca="1" si="29"/>
        <v>-1</v>
      </c>
      <c r="M250" s="18" cm="1">
        <f t="array" aca="1" ref="M250" ca="1">SUMPRODUCT(Inactives[Days Inactive]*(Inactives[Student]=A250))/365</f>
        <v>0</v>
      </c>
      <c r="N250" s="18" t="str" cm="1">
        <f t="array" ref="N250">IF(LEN($A250)&gt;0,SUMPRODUCT(($A250=merged_names)*(_xlfn.TEXTAFTER(N$2, "At ")=merged_belt_colours)*merged_months_at_rank),"")</f>
        <v/>
      </c>
      <c r="O250" s="18" t="str" cm="1">
        <f t="array" ref="O250">IF(LEN($A250)&gt;0,SUMPRODUCT(($A250=merged_names)*(_xlfn.TEXTAFTER(O$2, "At ")=merged_belt_colours)*merged_months_at_rank),"")</f>
        <v/>
      </c>
      <c r="P250" s="18" t="str" cm="1">
        <f t="array" ref="P250">IF(LEN($A250)&gt;0,SUMPRODUCT(($A250=merged_names)*(_xlfn.TEXTAFTER(P$2, "At ")=merged_belt_colours)*merged_months_at_rank),"")</f>
        <v/>
      </c>
      <c r="Q250" s="18" t="str" cm="1">
        <f t="array" ref="Q250">IF(LEN($A250)&gt;0,SUMPRODUCT(($A250=merged_names)*(_xlfn.TEXTAFTER(Q$2, "At ")=merged_belt_colours)*merged_months_at_rank),"")</f>
        <v/>
      </c>
      <c r="R250" s="18" t="str" cm="1">
        <f t="array" ref="R250">IF(LEN($A250)&gt;0,SUMPRODUCT(($A250=merged_names)*(_xlfn.TEXTAFTER(R$2, "At ")=merged_belt_colours)*merged_months_at_rank),"")</f>
        <v/>
      </c>
    </row>
    <row r="251" spans="1:18" x14ac:dyDescent="0.25">
      <c r="A251"/>
      <c r="B251" s="15" t="str" cm="1">
        <f t="array" ref="B251">IFERROR(IF(LEN(A251)&gt;0, IF(SUMPRODUCT((Inactives[Key]=J251)*(Inactives[Currently Inactive]))=1,"Inactive","Active"),""),"Active")</f>
        <v/>
      </c>
      <c r="C251" s="16" t="str" cm="1">
        <f t="array" aca="1" ref="C251" ca="1">IFERROR(_xlfn._xlws.FILTER(Inactives[Inactive On],(Inactives[Key]=J251)*(Inactives[Currently Inactive]),""),"")</f>
        <v/>
      </c>
      <c r="D251" s="16" t="str" cm="1">
        <f t="array" aca="1" ref="D251" ca="1">IFERROR(INDEX(_xlfn.TEXTSPLIT(E251," "),1),"")</f>
        <v/>
      </c>
      <c r="E251" s="15" t="str" cm="1">
        <f t="array" aca="1" ref="E251" ca="1">IFERROR(_xlfn._xlws.FILTER(merged_ranks,(merged_end_dates=DATE(9999,12,31))*(merged_names=A251)),"")</f>
        <v/>
      </c>
      <c r="F251" s="17" t="str">
        <f ca="1">_xlfn.XLOOKUP(J251,Promotions[Promo Key],Promotions[Promo Date],"")</f>
        <v/>
      </c>
      <c r="G251" s="18" t="str">
        <f t="shared" ca="1" si="27"/>
        <v/>
      </c>
      <c r="H251" s="18" t="str">
        <f t="shared" ca="1" si="26"/>
        <v/>
      </c>
      <c r="I251" s="17" t="str">
        <f>_xlfn.XLOOKUP(A251,Students[Full Name],Students[Starting Rank],"")</f>
        <v/>
      </c>
      <c r="J251" s="15" t="str">
        <f t="shared" ca="1" si="28"/>
        <v xml:space="preserve">: </v>
      </c>
      <c r="K251" s="16" t="str">
        <f>_xlfn.XLOOKUP(A251,Students[Full Name],Students[Start Date],"")</f>
        <v/>
      </c>
      <c r="L251" s="18">
        <f t="shared" ca="1" si="29"/>
        <v>-1</v>
      </c>
      <c r="M251" s="18" cm="1">
        <f t="array" aca="1" ref="M251" ca="1">SUMPRODUCT(Inactives[Days Inactive]*(Inactives[Student]=A251))/365</f>
        <v>0</v>
      </c>
      <c r="N251" s="18" t="str" cm="1">
        <f t="array" ref="N251">IF(LEN($A251)&gt;0,SUMPRODUCT(($A251=merged_names)*(_xlfn.TEXTAFTER(N$2, "At ")=merged_belt_colours)*merged_months_at_rank),"")</f>
        <v/>
      </c>
      <c r="O251" s="18" t="str" cm="1">
        <f t="array" ref="O251">IF(LEN($A251)&gt;0,SUMPRODUCT(($A251=merged_names)*(_xlfn.TEXTAFTER(O$2, "At ")=merged_belt_colours)*merged_months_at_rank),"")</f>
        <v/>
      </c>
      <c r="P251" s="18" t="str" cm="1">
        <f t="array" ref="P251">IF(LEN($A251)&gt;0,SUMPRODUCT(($A251=merged_names)*(_xlfn.TEXTAFTER(P$2, "At ")=merged_belt_colours)*merged_months_at_rank),"")</f>
        <v/>
      </c>
      <c r="Q251" s="18" t="str" cm="1">
        <f t="array" ref="Q251">IF(LEN($A251)&gt;0,SUMPRODUCT(($A251=merged_names)*(_xlfn.TEXTAFTER(Q$2, "At ")=merged_belt_colours)*merged_months_at_rank),"")</f>
        <v/>
      </c>
      <c r="R251" s="18" t="str" cm="1">
        <f t="array" ref="R251">IF(LEN($A251)&gt;0,SUMPRODUCT(($A251=merged_names)*(_xlfn.TEXTAFTER(R$2, "At ")=merged_belt_colours)*merged_months_at_rank),"")</f>
        <v/>
      </c>
    </row>
    <row r="252" spans="1:18" x14ac:dyDescent="0.25">
      <c r="A252"/>
      <c r="B252" s="15" t="str" cm="1">
        <f t="array" ref="B252">IFERROR(IF(LEN(A252)&gt;0, IF(SUMPRODUCT((Inactives[Key]=J252)*(Inactives[Currently Inactive]))=1,"Inactive","Active"),""),"Active")</f>
        <v/>
      </c>
      <c r="C252" s="16" t="str" cm="1">
        <f t="array" aca="1" ref="C252" ca="1">IFERROR(_xlfn._xlws.FILTER(Inactives[Inactive On],(Inactives[Key]=J252)*(Inactives[Currently Inactive]),""),"")</f>
        <v/>
      </c>
      <c r="D252" s="16" t="str" cm="1">
        <f t="array" aca="1" ref="D252" ca="1">IFERROR(INDEX(_xlfn.TEXTSPLIT(E252," "),1),"")</f>
        <v/>
      </c>
      <c r="E252" s="15" t="str" cm="1">
        <f t="array" aca="1" ref="E252" ca="1">IFERROR(_xlfn._xlws.FILTER(merged_ranks,(merged_end_dates=DATE(9999,12,31))*(merged_names=A252)),"")</f>
        <v/>
      </c>
      <c r="F252" s="17" t="str">
        <f ca="1">_xlfn.XLOOKUP(J252,Promotions[Promo Key],Promotions[Promo Date],"")</f>
        <v/>
      </c>
      <c r="G252" s="18" t="str">
        <f t="shared" ca="1" si="27"/>
        <v/>
      </c>
      <c r="H252" s="18" t="str">
        <f t="shared" ca="1" si="26"/>
        <v/>
      </c>
      <c r="I252" s="17" t="str">
        <f>_xlfn.XLOOKUP(A252,Students[Full Name],Students[Starting Rank],"")</f>
        <v/>
      </c>
      <c r="J252" s="15" t="str">
        <f t="shared" ca="1" si="28"/>
        <v xml:space="preserve">: </v>
      </c>
      <c r="K252" s="16" t="str">
        <f>_xlfn.XLOOKUP(A252,Students[Full Name],Students[Start Date],"")</f>
        <v/>
      </c>
      <c r="L252" s="18">
        <f t="shared" ca="1" si="29"/>
        <v>-1</v>
      </c>
      <c r="M252" s="18" cm="1">
        <f t="array" aca="1" ref="M252" ca="1">SUMPRODUCT(Inactives[Days Inactive]*(Inactives[Student]=A252))/365</f>
        <v>0</v>
      </c>
      <c r="N252" s="18" t="str" cm="1">
        <f t="array" ref="N252">IF(LEN($A252)&gt;0,SUMPRODUCT(($A252=merged_names)*(_xlfn.TEXTAFTER(N$2, "At ")=merged_belt_colours)*merged_months_at_rank),"")</f>
        <v/>
      </c>
      <c r="O252" s="18" t="str" cm="1">
        <f t="array" ref="O252">IF(LEN($A252)&gt;0,SUMPRODUCT(($A252=merged_names)*(_xlfn.TEXTAFTER(O$2, "At ")=merged_belt_colours)*merged_months_at_rank),"")</f>
        <v/>
      </c>
      <c r="P252" s="18" t="str" cm="1">
        <f t="array" ref="P252">IF(LEN($A252)&gt;0,SUMPRODUCT(($A252=merged_names)*(_xlfn.TEXTAFTER(P$2, "At ")=merged_belt_colours)*merged_months_at_rank),"")</f>
        <v/>
      </c>
      <c r="Q252" s="18" t="str" cm="1">
        <f t="array" ref="Q252">IF(LEN($A252)&gt;0,SUMPRODUCT(($A252=merged_names)*(_xlfn.TEXTAFTER(Q$2, "At ")=merged_belt_colours)*merged_months_at_rank),"")</f>
        <v/>
      </c>
      <c r="R252" s="18" t="str" cm="1">
        <f t="array" ref="R252">IF(LEN($A252)&gt;0,SUMPRODUCT(($A252=merged_names)*(_xlfn.TEXTAFTER(R$2, "At ")=merged_belt_colours)*merged_months_at_rank),"")</f>
        <v/>
      </c>
    </row>
    <row r="253" spans="1:18" x14ac:dyDescent="0.25">
      <c r="A253"/>
      <c r="B253" s="15" t="str" cm="1">
        <f t="array" ref="B253">IFERROR(IF(LEN(A253)&gt;0, IF(SUMPRODUCT((Inactives[Key]=J253)*(Inactives[Currently Inactive]))=1,"Inactive","Active"),""),"Active")</f>
        <v/>
      </c>
      <c r="C253" s="16" t="str" cm="1">
        <f t="array" aca="1" ref="C253" ca="1">IFERROR(_xlfn._xlws.FILTER(Inactives[Inactive On],(Inactives[Key]=J253)*(Inactives[Currently Inactive]),""),"")</f>
        <v/>
      </c>
      <c r="D253" s="16" t="str" cm="1">
        <f t="array" aca="1" ref="D253" ca="1">IFERROR(INDEX(_xlfn.TEXTSPLIT(E253," "),1),"")</f>
        <v/>
      </c>
      <c r="E253" s="15" t="str" cm="1">
        <f t="array" aca="1" ref="E253" ca="1">IFERROR(_xlfn._xlws.FILTER(merged_ranks,(merged_end_dates=DATE(9999,12,31))*(merged_names=A253)),"")</f>
        <v/>
      </c>
      <c r="F253" s="17" t="str">
        <f ca="1">_xlfn.XLOOKUP(J253,Promotions[Promo Key],Promotions[Promo Date],"")</f>
        <v/>
      </c>
      <c r="G253" s="18" t="str">
        <f t="shared" ca="1" si="27"/>
        <v/>
      </c>
      <c r="H253" s="18" t="str">
        <f t="shared" ca="1" si="26"/>
        <v/>
      </c>
      <c r="I253" s="17" t="str">
        <f>_xlfn.XLOOKUP(A253,Students[Full Name],Students[Starting Rank],"")</f>
        <v/>
      </c>
      <c r="J253" s="15" t="str">
        <f t="shared" ca="1" si="28"/>
        <v xml:space="preserve">: </v>
      </c>
      <c r="K253" s="16" t="str">
        <f>_xlfn.XLOOKUP(A253,Students[Full Name],Students[Start Date],"")</f>
        <v/>
      </c>
      <c r="L253" s="18">
        <f t="shared" ca="1" si="29"/>
        <v>-1</v>
      </c>
      <c r="M253" s="18" cm="1">
        <f t="array" aca="1" ref="M253" ca="1">SUMPRODUCT(Inactives[Days Inactive]*(Inactives[Student]=A253))/365</f>
        <v>0</v>
      </c>
      <c r="N253" s="18" t="str" cm="1">
        <f t="array" ref="N253">IF(LEN($A253)&gt;0,SUMPRODUCT(($A253=merged_names)*(_xlfn.TEXTAFTER(N$2, "At ")=merged_belt_colours)*merged_months_at_rank),"")</f>
        <v/>
      </c>
      <c r="O253" s="18" t="str" cm="1">
        <f t="array" ref="O253">IF(LEN($A253)&gt;0,SUMPRODUCT(($A253=merged_names)*(_xlfn.TEXTAFTER(O$2, "At ")=merged_belt_colours)*merged_months_at_rank),"")</f>
        <v/>
      </c>
      <c r="P253" s="18" t="str" cm="1">
        <f t="array" ref="P253">IF(LEN($A253)&gt;0,SUMPRODUCT(($A253=merged_names)*(_xlfn.TEXTAFTER(P$2, "At ")=merged_belt_colours)*merged_months_at_rank),"")</f>
        <v/>
      </c>
      <c r="Q253" s="18" t="str" cm="1">
        <f t="array" ref="Q253">IF(LEN($A253)&gt;0,SUMPRODUCT(($A253=merged_names)*(_xlfn.TEXTAFTER(Q$2, "At ")=merged_belt_colours)*merged_months_at_rank),"")</f>
        <v/>
      </c>
      <c r="R253" s="18" t="str" cm="1">
        <f t="array" ref="R253">IF(LEN($A253)&gt;0,SUMPRODUCT(($A253=merged_names)*(_xlfn.TEXTAFTER(R$2, "At ")=merged_belt_colours)*merged_months_at_rank),"")</f>
        <v/>
      </c>
    </row>
    <row r="254" spans="1:18" x14ac:dyDescent="0.25">
      <c r="A254"/>
      <c r="B254" s="15" t="str" cm="1">
        <f t="array" ref="B254">IFERROR(IF(LEN(A254)&gt;0, IF(SUMPRODUCT((Inactives[Key]=J254)*(Inactives[Currently Inactive]))=1,"Inactive","Active"),""),"Active")</f>
        <v/>
      </c>
      <c r="C254" s="16" t="str" cm="1">
        <f t="array" aca="1" ref="C254" ca="1">IFERROR(_xlfn._xlws.FILTER(Inactives[Inactive On],(Inactives[Key]=J254)*(Inactives[Currently Inactive]),""),"")</f>
        <v/>
      </c>
      <c r="D254" s="16" t="str" cm="1">
        <f t="array" aca="1" ref="D254" ca="1">IFERROR(INDEX(_xlfn.TEXTSPLIT(E254," "),1),"")</f>
        <v/>
      </c>
      <c r="E254" s="15" t="str" cm="1">
        <f t="array" aca="1" ref="E254" ca="1">IFERROR(_xlfn._xlws.FILTER(merged_ranks,(merged_end_dates=DATE(9999,12,31))*(merged_names=A254)),"")</f>
        <v/>
      </c>
      <c r="F254" s="17" t="str">
        <f ca="1">_xlfn.XLOOKUP(J254,Promotions[Promo Key],Promotions[Promo Date],"")</f>
        <v/>
      </c>
      <c r="G254" s="18" t="str">
        <f t="shared" ca="1" si="27"/>
        <v/>
      </c>
      <c r="H254" s="18" t="str">
        <f t="shared" ca="1" si="26"/>
        <v/>
      </c>
      <c r="I254" s="17" t="str">
        <f>_xlfn.XLOOKUP(A254,Students[Full Name],Students[Starting Rank],"")</f>
        <v/>
      </c>
      <c r="J254" s="15" t="str">
        <f t="shared" ca="1" si="28"/>
        <v xml:space="preserve">: </v>
      </c>
      <c r="K254" s="16" t="str">
        <f>_xlfn.XLOOKUP(A254,Students[Full Name],Students[Start Date],"")</f>
        <v/>
      </c>
      <c r="L254" s="18">
        <f t="shared" ca="1" si="29"/>
        <v>-1</v>
      </c>
      <c r="M254" s="18" cm="1">
        <f t="array" aca="1" ref="M254" ca="1">SUMPRODUCT(Inactives[Days Inactive]*(Inactives[Student]=A254))/365</f>
        <v>0</v>
      </c>
      <c r="N254" s="18" t="str" cm="1">
        <f t="array" ref="N254">IF(LEN($A254)&gt;0,SUMPRODUCT(($A254=merged_names)*(_xlfn.TEXTAFTER(N$2, "At ")=merged_belt_colours)*merged_months_at_rank),"")</f>
        <v/>
      </c>
      <c r="O254" s="18" t="str" cm="1">
        <f t="array" ref="O254">IF(LEN($A254)&gt;0,SUMPRODUCT(($A254=merged_names)*(_xlfn.TEXTAFTER(O$2, "At ")=merged_belt_colours)*merged_months_at_rank),"")</f>
        <v/>
      </c>
      <c r="P254" s="18" t="str" cm="1">
        <f t="array" ref="P254">IF(LEN($A254)&gt;0,SUMPRODUCT(($A254=merged_names)*(_xlfn.TEXTAFTER(P$2, "At ")=merged_belt_colours)*merged_months_at_rank),"")</f>
        <v/>
      </c>
      <c r="Q254" s="18" t="str" cm="1">
        <f t="array" ref="Q254">IF(LEN($A254)&gt;0,SUMPRODUCT(($A254=merged_names)*(_xlfn.TEXTAFTER(Q$2, "At ")=merged_belt_colours)*merged_months_at_rank),"")</f>
        <v/>
      </c>
      <c r="R254" s="18" t="str" cm="1">
        <f t="array" ref="R254">IF(LEN($A254)&gt;0,SUMPRODUCT(($A254=merged_names)*(_xlfn.TEXTAFTER(R$2, "At ")=merged_belt_colours)*merged_months_at_rank),"")</f>
        <v/>
      </c>
    </row>
    <row r="255" spans="1:18" x14ac:dyDescent="0.25">
      <c r="A255"/>
      <c r="B255" s="15" t="str" cm="1">
        <f t="array" ref="B255">IFERROR(IF(LEN(A255)&gt;0, IF(SUMPRODUCT((Inactives[Key]=J255)*(Inactives[Currently Inactive]))=1,"Inactive","Active"),""),"Active")</f>
        <v/>
      </c>
      <c r="C255" s="16" t="str" cm="1">
        <f t="array" aca="1" ref="C255" ca="1">IFERROR(_xlfn._xlws.FILTER(Inactives[Inactive On],(Inactives[Key]=J255)*(Inactives[Currently Inactive]),""),"")</f>
        <v/>
      </c>
      <c r="D255" s="16" t="str" cm="1">
        <f t="array" aca="1" ref="D255" ca="1">IFERROR(INDEX(_xlfn.TEXTSPLIT(E255," "),1),"")</f>
        <v/>
      </c>
      <c r="E255" s="15" t="str" cm="1">
        <f t="array" aca="1" ref="E255" ca="1">IFERROR(_xlfn._xlws.FILTER(merged_ranks,(merged_end_dates=DATE(9999,12,31))*(merged_names=A255)),"")</f>
        <v/>
      </c>
      <c r="F255" s="17" t="str">
        <f ca="1">_xlfn.XLOOKUP(J255,Promotions[Promo Key],Promotions[Promo Date],"")</f>
        <v/>
      </c>
      <c r="G255" s="18" t="str">
        <f t="shared" ca="1" si="27"/>
        <v/>
      </c>
      <c r="H255" s="18" t="str">
        <f t="shared" ca="1" si="26"/>
        <v/>
      </c>
      <c r="I255" s="17" t="str">
        <f>_xlfn.XLOOKUP(A255,Students[Full Name],Students[Starting Rank],"")</f>
        <v/>
      </c>
      <c r="J255" s="15" t="str">
        <f t="shared" ca="1" si="28"/>
        <v xml:space="preserve">: </v>
      </c>
      <c r="K255" s="16" t="str">
        <f>_xlfn.XLOOKUP(A255,Students[Full Name],Students[Start Date],"")</f>
        <v/>
      </c>
      <c r="L255" s="18">
        <f t="shared" ca="1" si="29"/>
        <v>-1</v>
      </c>
      <c r="M255" s="18" cm="1">
        <f t="array" aca="1" ref="M255" ca="1">SUMPRODUCT(Inactives[Days Inactive]*(Inactives[Student]=A255))/365</f>
        <v>0</v>
      </c>
      <c r="N255" s="18" t="str" cm="1">
        <f t="array" ref="N255">IF(LEN($A255)&gt;0,SUMPRODUCT(($A255=merged_names)*(_xlfn.TEXTAFTER(N$2, "At ")=merged_belt_colours)*merged_months_at_rank),"")</f>
        <v/>
      </c>
      <c r="O255" s="18" t="str" cm="1">
        <f t="array" ref="O255">IF(LEN($A255)&gt;0,SUMPRODUCT(($A255=merged_names)*(_xlfn.TEXTAFTER(O$2, "At ")=merged_belt_colours)*merged_months_at_rank),"")</f>
        <v/>
      </c>
      <c r="P255" s="18" t="str" cm="1">
        <f t="array" ref="P255">IF(LEN($A255)&gt;0,SUMPRODUCT(($A255=merged_names)*(_xlfn.TEXTAFTER(P$2, "At ")=merged_belt_colours)*merged_months_at_rank),"")</f>
        <v/>
      </c>
      <c r="Q255" s="18" t="str" cm="1">
        <f t="array" ref="Q255">IF(LEN($A255)&gt;0,SUMPRODUCT(($A255=merged_names)*(_xlfn.TEXTAFTER(Q$2, "At ")=merged_belt_colours)*merged_months_at_rank),"")</f>
        <v/>
      </c>
      <c r="R255" s="18" t="str" cm="1">
        <f t="array" ref="R255">IF(LEN($A255)&gt;0,SUMPRODUCT(($A255=merged_names)*(_xlfn.TEXTAFTER(R$2, "At ")=merged_belt_colours)*merged_months_at_rank),"")</f>
        <v/>
      </c>
    </row>
    <row r="256" spans="1:18" x14ac:dyDescent="0.25">
      <c r="A256"/>
      <c r="B256" s="15" t="str" cm="1">
        <f t="array" ref="B256">IFERROR(IF(LEN(A256)&gt;0, IF(SUMPRODUCT((Inactives[Key]=J256)*(Inactives[Currently Inactive]))=1,"Inactive","Active"),""),"Active")</f>
        <v/>
      </c>
      <c r="C256" s="16" t="str" cm="1">
        <f t="array" aca="1" ref="C256" ca="1">IFERROR(_xlfn._xlws.FILTER(Inactives[Inactive On],(Inactives[Key]=J256)*(Inactives[Currently Inactive]),""),"")</f>
        <v/>
      </c>
      <c r="D256" s="16" t="str" cm="1">
        <f t="array" aca="1" ref="D256" ca="1">IFERROR(INDEX(_xlfn.TEXTSPLIT(E256," "),1),"")</f>
        <v/>
      </c>
      <c r="E256" s="15" t="str" cm="1">
        <f t="array" aca="1" ref="E256" ca="1">IFERROR(_xlfn._xlws.FILTER(merged_ranks,(merged_end_dates=DATE(9999,12,31))*(merged_names=A256)),"")</f>
        <v/>
      </c>
      <c r="F256" s="17" t="str">
        <f ca="1">_xlfn.XLOOKUP(J256,Promotions[Promo Key],Promotions[Promo Date],"")</f>
        <v/>
      </c>
      <c r="G256" s="18" t="str">
        <f t="shared" ca="1" si="27"/>
        <v/>
      </c>
      <c r="H256" s="18" t="str">
        <f t="shared" ca="1" si="26"/>
        <v/>
      </c>
      <c r="I256" s="17" t="str">
        <f>_xlfn.XLOOKUP(A256,Students[Full Name],Students[Starting Rank],"")</f>
        <v/>
      </c>
      <c r="J256" s="15" t="str">
        <f t="shared" ca="1" si="28"/>
        <v xml:space="preserve">: </v>
      </c>
      <c r="K256" s="16" t="str">
        <f>_xlfn.XLOOKUP(A256,Students[Full Name],Students[Start Date],"")</f>
        <v/>
      </c>
      <c r="L256" s="18">
        <f t="shared" ca="1" si="29"/>
        <v>-1</v>
      </c>
      <c r="M256" s="18" cm="1">
        <f t="array" aca="1" ref="M256" ca="1">SUMPRODUCT(Inactives[Days Inactive]*(Inactives[Student]=A256))/365</f>
        <v>0</v>
      </c>
      <c r="N256" s="18" t="str" cm="1">
        <f t="array" ref="N256">IF(LEN($A256)&gt;0,SUMPRODUCT(($A256=merged_names)*(_xlfn.TEXTAFTER(N$2, "At ")=merged_belt_colours)*merged_months_at_rank),"")</f>
        <v/>
      </c>
      <c r="O256" s="18" t="str" cm="1">
        <f t="array" ref="O256">IF(LEN($A256)&gt;0,SUMPRODUCT(($A256=merged_names)*(_xlfn.TEXTAFTER(O$2, "At ")=merged_belt_colours)*merged_months_at_rank),"")</f>
        <v/>
      </c>
      <c r="P256" s="18" t="str" cm="1">
        <f t="array" ref="P256">IF(LEN($A256)&gt;0,SUMPRODUCT(($A256=merged_names)*(_xlfn.TEXTAFTER(P$2, "At ")=merged_belt_colours)*merged_months_at_rank),"")</f>
        <v/>
      </c>
      <c r="Q256" s="18" t="str" cm="1">
        <f t="array" ref="Q256">IF(LEN($A256)&gt;0,SUMPRODUCT(($A256=merged_names)*(_xlfn.TEXTAFTER(Q$2, "At ")=merged_belt_colours)*merged_months_at_rank),"")</f>
        <v/>
      </c>
      <c r="R256" s="18" t="str" cm="1">
        <f t="array" ref="R256">IF(LEN($A256)&gt;0,SUMPRODUCT(($A256=merged_names)*(_xlfn.TEXTAFTER(R$2, "At ")=merged_belt_colours)*merged_months_at_rank),"")</f>
        <v/>
      </c>
    </row>
    <row r="257" spans="1:18" x14ac:dyDescent="0.25">
      <c r="A257"/>
      <c r="B257" s="15" t="str" cm="1">
        <f t="array" ref="B257">IFERROR(IF(LEN(A257)&gt;0, IF(SUMPRODUCT((Inactives[Key]=J257)*(Inactives[Currently Inactive]))=1,"Inactive","Active"),""),"Active")</f>
        <v/>
      </c>
      <c r="C257" s="16" t="str" cm="1">
        <f t="array" aca="1" ref="C257" ca="1">IFERROR(_xlfn._xlws.FILTER(Inactives[Inactive On],(Inactives[Key]=J257)*(Inactives[Currently Inactive]),""),"")</f>
        <v/>
      </c>
      <c r="D257" s="16" t="str" cm="1">
        <f t="array" aca="1" ref="D257" ca="1">IFERROR(INDEX(_xlfn.TEXTSPLIT(E257," "),1),"")</f>
        <v/>
      </c>
      <c r="E257" s="15" t="str" cm="1">
        <f t="array" aca="1" ref="E257" ca="1">IFERROR(_xlfn._xlws.FILTER(merged_ranks,(merged_end_dates=DATE(9999,12,31))*(merged_names=A257)),"")</f>
        <v/>
      </c>
      <c r="F257" s="17" t="str">
        <f ca="1">_xlfn.XLOOKUP(J257,Promotions[Promo Key],Promotions[Promo Date],"")</f>
        <v/>
      </c>
      <c r="G257" s="18" t="str">
        <f t="shared" ca="1" si="27"/>
        <v/>
      </c>
      <c r="H257" s="18" t="str">
        <f t="shared" ca="1" si="26"/>
        <v/>
      </c>
      <c r="I257" s="17" t="str">
        <f>_xlfn.XLOOKUP(A257,Students[Full Name],Students[Starting Rank],"")</f>
        <v/>
      </c>
      <c r="J257" s="15" t="str">
        <f t="shared" ca="1" si="28"/>
        <v xml:space="preserve">: </v>
      </c>
      <c r="K257" s="16" t="str">
        <f>_xlfn.XLOOKUP(A257,Students[Full Name],Students[Start Date],"")</f>
        <v/>
      </c>
      <c r="L257" s="18">
        <f t="shared" ca="1" si="29"/>
        <v>-1</v>
      </c>
      <c r="M257" s="18" cm="1">
        <f t="array" aca="1" ref="M257" ca="1">SUMPRODUCT(Inactives[Days Inactive]*(Inactives[Student]=A257))/365</f>
        <v>0</v>
      </c>
      <c r="N257" s="18" t="str" cm="1">
        <f t="array" ref="N257">IF(LEN($A257)&gt;0,SUMPRODUCT(($A257=merged_names)*(_xlfn.TEXTAFTER(N$2, "At ")=merged_belt_colours)*merged_months_at_rank),"")</f>
        <v/>
      </c>
      <c r="O257" s="18" t="str" cm="1">
        <f t="array" ref="O257">IF(LEN($A257)&gt;0,SUMPRODUCT(($A257=merged_names)*(_xlfn.TEXTAFTER(O$2, "At ")=merged_belt_colours)*merged_months_at_rank),"")</f>
        <v/>
      </c>
      <c r="P257" s="18" t="str" cm="1">
        <f t="array" ref="P257">IF(LEN($A257)&gt;0,SUMPRODUCT(($A257=merged_names)*(_xlfn.TEXTAFTER(P$2, "At ")=merged_belt_colours)*merged_months_at_rank),"")</f>
        <v/>
      </c>
      <c r="Q257" s="18" t="str" cm="1">
        <f t="array" ref="Q257">IF(LEN($A257)&gt;0,SUMPRODUCT(($A257=merged_names)*(_xlfn.TEXTAFTER(Q$2, "At ")=merged_belt_colours)*merged_months_at_rank),"")</f>
        <v/>
      </c>
      <c r="R257" s="18" t="str" cm="1">
        <f t="array" ref="R257">IF(LEN($A257)&gt;0,SUMPRODUCT(($A257=merged_names)*(_xlfn.TEXTAFTER(R$2, "At ")=merged_belt_colours)*merged_months_at_rank),"")</f>
        <v/>
      </c>
    </row>
    <row r="258" spans="1:18" x14ac:dyDescent="0.25">
      <c r="A258"/>
      <c r="B258" s="15" t="str" cm="1">
        <f t="array" ref="B258">IFERROR(IF(LEN(A258)&gt;0, IF(SUMPRODUCT((Inactives[Key]=J258)*(Inactives[Currently Inactive]))=1,"Inactive","Active"),""),"Active")</f>
        <v/>
      </c>
      <c r="C258" s="16" t="str" cm="1">
        <f t="array" aca="1" ref="C258" ca="1">IFERROR(_xlfn._xlws.FILTER(Inactives[Inactive On],(Inactives[Key]=J258)*(Inactives[Currently Inactive]),""),"")</f>
        <v/>
      </c>
      <c r="D258" s="16" t="str" cm="1">
        <f t="array" aca="1" ref="D258" ca="1">IFERROR(INDEX(_xlfn.TEXTSPLIT(E258," "),1),"")</f>
        <v/>
      </c>
      <c r="E258" s="15" t="str" cm="1">
        <f t="array" aca="1" ref="E258" ca="1">IFERROR(_xlfn._xlws.FILTER(merged_ranks,(merged_end_dates=DATE(9999,12,31))*(merged_names=A258)),"")</f>
        <v/>
      </c>
      <c r="F258" s="17" t="str">
        <f ca="1">_xlfn.XLOOKUP(J258,Promotions[Promo Key],Promotions[Promo Date],"")</f>
        <v/>
      </c>
      <c r="G258" s="18" t="str">
        <f t="shared" ca="1" si="27"/>
        <v/>
      </c>
      <c r="H258" s="18" t="str">
        <f t="shared" ca="1" si="26"/>
        <v/>
      </c>
      <c r="I258" s="17" t="str">
        <f>_xlfn.XLOOKUP(A258,Students[Full Name],Students[Starting Rank],"")</f>
        <v/>
      </c>
      <c r="J258" s="15" t="str">
        <f t="shared" ca="1" si="28"/>
        <v xml:space="preserve">: </v>
      </c>
      <c r="K258" s="16" t="str">
        <f>_xlfn.XLOOKUP(A258,Students[Full Name],Students[Start Date],"")</f>
        <v/>
      </c>
      <c r="L258" s="18">
        <f t="shared" ca="1" si="29"/>
        <v>-1</v>
      </c>
      <c r="M258" s="18" cm="1">
        <f t="array" aca="1" ref="M258" ca="1">SUMPRODUCT(Inactives[Days Inactive]*(Inactives[Student]=A258))/365</f>
        <v>0</v>
      </c>
      <c r="N258" s="18" t="str" cm="1">
        <f t="array" ref="N258">IF(LEN($A258)&gt;0,SUMPRODUCT(($A258=merged_names)*(_xlfn.TEXTAFTER(N$2, "At ")=merged_belt_colours)*merged_months_at_rank),"")</f>
        <v/>
      </c>
      <c r="O258" s="18" t="str" cm="1">
        <f t="array" ref="O258">IF(LEN($A258)&gt;0,SUMPRODUCT(($A258=merged_names)*(_xlfn.TEXTAFTER(O$2, "At ")=merged_belt_colours)*merged_months_at_rank),"")</f>
        <v/>
      </c>
      <c r="P258" s="18" t="str" cm="1">
        <f t="array" ref="P258">IF(LEN($A258)&gt;0,SUMPRODUCT(($A258=merged_names)*(_xlfn.TEXTAFTER(P$2, "At ")=merged_belt_colours)*merged_months_at_rank),"")</f>
        <v/>
      </c>
      <c r="Q258" s="18" t="str" cm="1">
        <f t="array" ref="Q258">IF(LEN($A258)&gt;0,SUMPRODUCT(($A258=merged_names)*(_xlfn.TEXTAFTER(Q$2, "At ")=merged_belt_colours)*merged_months_at_rank),"")</f>
        <v/>
      </c>
      <c r="R258" s="18" t="str" cm="1">
        <f t="array" ref="R258">IF(LEN($A258)&gt;0,SUMPRODUCT(($A258=merged_names)*(_xlfn.TEXTAFTER(R$2, "At ")=merged_belt_colours)*merged_months_at_rank),"")</f>
        <v/>
      </c>
    </row>
    <row r="259" spans="1:18" x14ac:dyDescent="0.25">
      <c r="A259"/>
      <c r="B259" s="15" t="str" cm="1">
        <f t="array" ref="B259">IFERROR(IF(LEN(A259)&gt;0, IF(SUMPRODUCT((Inactives[Key]=J259)*(Inactives[Currently Inactive]))=1,"Inactive","Active"),""),"Active")</f>
        <v/>
      </c>
      <c r="C259" s="16" t="str" cm="1">
        <f t="array" aca="1" ref="C259" ca="1">IFERROR(_xlfn._xlws.FILTER(Inactives[Inactive On],(Inactives[Key]=J259)*(Inactives[Currently Inactive]),""),"")</f>
        <v/>
      </c>
      <c r="D259" s="16" t="str" cm="1">
        <f t="array" aca="1" ref="D259" ca="1">IFERROR(INDEX(_xlfn.TEXTSPLIT(E259," "),1),"")</f>
        <v/>
      </c>
      <c r="E259" s="15" t="str" cm="1">
        <f t="array" aca="1" ref="E259" ca="1">IFERROR(_xlfn._xlws.FILTER(merged_ranks,(merged_end_dates=DATE(9999,12,31))*(merged_names=A259)),"")</f>
        <v/>
      </c>
      <c r="F259" s="17" t="str">
        <f ca="1">_xlfn.XLOOKUP(J259,Promotions[Promo Key],Promotions[Promo Date],"")</f>
        <v/>
      </c>
      <c r="G259" s="18" t="str">
        <f t="shared" ca="1" si="27"/>
        <v/>
      </c>
      <c r="H259" s="18" t="str">
        <f t="shared" ca="1" si="26"/>
        <v/>
      </c>
      <c r="I259" s="17" t="str">
        <f>_xlfn.XLOOKUP(A259,Students[Full Name],Students[Starting Rank],"")</f>
        <v/>
      </c>
      <c r="J259" s="15" t="str">
        <f t="shared" ca="1" si="28"/>
        <v xml:space="preserve">: </v>
      </c>
      <c r="K259" s="16" t="str">
        <f>_xlfn.XLOOKUP(A259,Students[Full Name],Students[Start Date],"")</f>
        <v/>
      </c>
      <c r="L259" s="18">
        <f t="shared" ca="1" si="29"/>
        <v>-1</v>
      </c>
      <c r="M259" s="18" cm="1">
        <f t="array" aca="1" ref="M259" ca="1">SUMPRODUCT(Inactives[Days Inactive]*(Inactives[Student]=A259))/365</f>
        <v>0</v>
      </c>
      <c r="N259" s="18" t="str" cm="1">
        <f t="array" ref="N259">IF(LEN($A259)&gt;0,SUMPRODUCT(($A259=merged_names)*(_xlfn.TEXTAFTER(N$2, "At ")=merged_belt_colours)*merged_months_at_rank),"")</f>
        <v/>
      </c>
      <c r="O259" s="18" t="str" cm="1">
        <f t="array" ref="O259">IF(LEN($A259)&gt;0,SUMPRODUCT(($A259=merged_names)*(_xlfn.TEXTAFTER(O$2, "At ")=merged_belt_colours)*merged_months_at_rank),"")</f>
        <v/>
      </c>
      <c r="P259" s="18" t="str" cm="1">
        <f t="array" ref="P259">IF(LEN($A259)&gt;0,SUMPRODUCT(($A259=merged_names)*(_xlfn.TEXTAFTER(P$2, "At ")=merged_belt_colours)*merged_months_at_rank),"")</f>
        <v/>
      </c>
      <c r="Q259" s="18" t="str" cm="1">
        <f t="array" ref="Q259">IF(LEN($A259)&gt;0,SUMPRODUCT(($A259=merged_names)*(_xlfn.TEXTAFTER(Q$2, "At ")=merged_belt_colours)*merged_months_at_rank),"")</f>
        <v/>
      </c>
      <c r="R259" s="18" t="str" cm="1">
        <f t="array" ref="R259">IF(LEN($A259)&gt;0,SUMPRODUCT(($A259=merged_names)*(_xlfn.TEXTAFTER(R$2, "At ")=merged_belt_colours)*merged_months_at_rank),"")</f>
        <v/>
      </c>
    </row>
    <row r="260" spans="1:18" x14ac:dyDescent="0.25">
      <c r="A260"/>
      <c r="B260" s="15" t="str" cm="1">
        <f t="array" ref="B260">IFERROR(IF(LEN(A260)&gt;0, IF(SUMPRODUCT((Inactives[Key]=J260)*(Inactives[Currently Inactive]))=1,"Inactive","Active"),""),"Active")</f>
        <v/>
      </c>
      <c r="C260" s="16" t="str" cm="1">
        <f t="array" aca="1" ref="C260" ca="1">IFERROR(_xlfn._xlws.FILTER(Inactives[Inactive On],(Inactives[Key]=J260)*(Inactives[Currently Inactive]),""),"")</f>
        <v/>
      </c>
      <c r="D260" s="16" t="str" cm="1">
        <f t="array" aca="1" ref="D260" ca="1">IFERROR(INDEX(_xlfn.TEXTSPLIT(E260," "),1),"")</f>
        <v/>
      </c>
      <c r="E260" s="15" t="str" cm="1">
        <f t="array" aca="1" ref="E260" ca="1">IFERROR(_xlfn._xlws.FILTER(merged_ranks,(merged_end_dates=DATE(9999,12,31))*(merged_names=A260)),"")</f>
        <v/>
      </c>
      <c r="F260" s="17" t="str">
        <f ca="1">_xlfn.XLOOKUP(J260,Promotions[Promo Key],Promotions[Promo Date],"")</f>
        <v/>
      </c>
      <c r="G260" s="18" t="str">
        <f t="shared" ca="1" si="27"/>
        <v/>
      </c>
      <c r="H260" s="18" t="str">
        <f t="shared" ca="1" si="26"/>
        <v/>
      </c>
      <c r="I260" s="17" t="str">
        <f>_xlfn.XLOOKUP(A260,Students[Full Name],Students[Starting Rank],"")</f>
        <v/>
      </c>
      <c r="J260" s="15" t="str">
        <f t="shared" ca="1" si="28"/>
        <v xml:space="preserve">: </v>
      </c>
      <c r="K260" s="16" t="str">
        <f>_xlfn.XLOOKUP(A260,Students[Full Name],Students[Start Date],"")</f>
        <v/>
      </c>
      <c r="L260" s="18">
        <f t="shared" ca="1" si="29"/>
        <v>-1</v>
      </c>
      <c r="M260" s="18" cm="1">
        <f t="array" aca="1" ref="M260" ca="1">SUMPRODUCT(Inactives[Days Inactive]*(Inactives[Student]=A260))/365</f>
        <v>0</v>
      </c>
      <c r="N260" s="18" t="str" cm="1">
        <f t="array" ref="N260">IF(LEN($A260)&gt;0,SUMPRODUCT(($A260=merged_names)*(_xlfn.TEXTAFTER(N$2, "At ")=merged_belt_colours)*merged_months_at_rank),"")</f>
        <v/>
      </c>
      <c r="O260" s="18" t="str" cm="1">
        <f t="array" ref="O260">IF(LEN($A260)&gt;0,SUMPRODUCT(($A260=merged_names)*(_xlfn.TEXTAFTER(O$2, "At ")=merged_belt_colours)*merged_months_at_rank),"")</f>
        <v/>
      </c>
      <c r="P260" s="18" t="str" cm="1">
        <f t="array" ref="P260">IF(LEN($A260)&gt;0,SUMPRODUCT(($A260=merged_names)*(_xlfn.TEXTAFTER(P$2, "At ")=merged_belt_colours)*merged_months_at_rank),"")</f>
        <v/>
      </c>
      <c r="Q260" s="18" t="str" cm="1">
        <f t="array" ref="Q260">IF(LEN($A260)&gt;0,SUMPRODUCT(($A260=merged_names)*(_xlfn.TEXTAFTER(Q$2, "At ")=merged_belt_colours)*merged_months_at_rank),"")</f>
        <v/>
      </c>
      <c r="R260" s="18" t="str" cm="1">
        <f t="array" ref="R260">IF(LEN($A260)&gt;0,SUMPRODUCT(($A260=merged_names)*(_xlfn.TEXTAFTER(R$2, "At ")=merged_belt_colours)*merged_months_at_rank),"")</f>
        <v/>
      </c>
    </row>
    <row r="261" spans="1:18" x14ac:dyDescent="0.25">
      <c r="A261"/>
      <c r="B261" s="15" t="str" cm="1">
        <f t="array" ref="B261">IFERROR(IF(LEN(A261)&gt;0, IF(SUMPRODUCT((Inactives[Key]=J261)*(Inactives[Currently Inactive]))=1,"Inactive","Active"),""),"Active")</f>
        <v/>
      </c>
      <c r="C261" s="16" t="str" cm="1">
        <f t="array" aca="1" ref="C261" ca="1">IFERROR(_xlfn._xlws.FILTER(Inactives[Inactive On],(Inactives[Key]=J261)*(Inactives[Currently Inactive]),""),"")</f>
        <v/>
      </c>
      <c r="D261" s="16" t="str" cm="1">
        <f t="array" aca="1" ref="D261" ca="1">IFERROR(INDEX(_xlfn.TEXTSPLIT(E261," "),1),"")</f>
        <v/>
      </c>
      <c r="E261" s="15" t="str" cm="1">
        <f t="array" aca="1" ref="E261" ca="1">IFERROR(_xlfn._xlws.FILTER(merged_ranks,(merged_end_dates=DATE(9999,12,31))*(merged_names=A261)),"")</f>
        <v/>
      </c>
      <c r="F261" s="17" t="str">
        <f ca="1">_xlfn.XLOOKUP(J261,Promotions[Promo Key],Promotions[Promo Date],"")</f>
        <v/>
      </c>
      <c r="G261" s="18" t="str">
        <f t="shared" ca="1" si="27"/>
        <v/>
      </c>
      <c r="H261" s="18" t="str">
        <f t="shared" ca="1" si="26"/>
        <v/>
      </c>
      <c r="I261" s="17" t="str">
        <f>_xlfn.XLOOKUP(A261,Students[Full Name],Students[Starting Rank],"")</f>
        <v/>
      </c>
      <c r="J261" s="15" t="str">
        <f t="shared" ca="1" si="28"/>
        <v xml:space="preserve">: </v>
      </c>
      <c r="K261" s="16" t="str">
        <f>_xlfn.XLOOKUP(A261,Students[Full Name],Students[Start Date],"")</f>
        <v/>
      </c>
      <c r="L261" s="18">
        <f t="shared" ca="1" si="29"/>
        <v>-1</v>
      </c>
      <c r="M261" s="18" cm="1">
        <f t="array" aca="1" ref="M261" ca="1">SUMPRODUCT(Inactives[Days Inactive]*(Inactives[Student]=A261))/365</f>
        <v>0</v>
      </c>
      <c r="N261" s="18" t="str" cm="1">
        <f t="array" ref="N261">IF(LEN($A261)&gt;0,SUMPRODUCT(($A261=merged_names)*(_xlfn.TEXTAFTER(N$2, "At ")=merged_belt_colours)*merged_months_at_rank),"")</f>
        <v/>
      </c>
      <c r="O261" s="18" t="str" cm="1">
        <f t="array" ref="O261">IF(LEN($A261)&gt;0,SUMPRODUCT(($A261=merged_names)*(_xlfn.TEXTAFTER(O$2, "At ")=merged_belt_colours)*merged_months_at_rank),"")</f>
        <v/>
      </c>
      <c r="P261" s="18" t="str" cm="1">
        <f t="array" ref="P261">IF(LEN($A261)&gt;0,SUMPRODUCT(($A261=merged_names)*(_xlfn.TEXTAFTER(P$2, "At ")=merged_belt_colours)*merged_months_at_rank),"")</f>
        <v/>
      </c>
      <c r="Q261" s="18" t="str" cm="1">
        <f t="array" ref="Q261">IF(LEN($A261)&gt;0,SUMPRODUCT(($A261=merged_names)*(_xlfn.TEXTAFTER(Q$2, "At ")=merged_belt_colours)*merged_months_at_rank),"")</f>
        <v/>
      </c>
      <c r="R261" s="18" t="str" cm="1">
        <f t="array" ref="R261">IF(LEN($A261)&gt;0,SUMPRODUCT(($A261=merged_names)*(_xlfn.TEXTAFTER(R$2, "At ")=merged_belt_colours)*merged_months_at_rank),"")</f>
        <v/>
      </c>
    </row>
    <row r="262" spans="1:18" x14ac:dyDescent="0.25">
      <c r="A262"/>
      <c r="B262" s="15" t="str" cm="1">
        <f t="array" ref="B262">IFERROR(IF(LEN(A262)&gt;0, IF(SUMPRODUCT((Inactives[Key]=J262)*(Inactives[Currently Inactive]))=1,"Inactive","Active"),""),"Active")</f>
        <v/>
      </c>
      <c r="C262" s="16" t="str" cm="1">
        <f t="array" aca="1" ref="C262" ca="1">IFERROR(_xlfn._xlws.FILTER(Inactives[Inactive On],(Inactives[Key]=J262)*(Inactives[Currently Inactive]),""),"")</f>
        <v/>
      </c>
      <c r="D262" s="16" t="str" cm="1">
        <f t="array" aca="1" ref="D262" ca="1">IFERROR(INDEX(_xlfn.TEXTSPLIT(E262," "),1),"")</f>
        <v/>
      </c>
      <c r="E262" s="15" t="str" cm="1">
        <f t="array" aca="1" ref="E262" ca="1">IFERROR(_xlfn._xlws.FILTER(merged_ranks,(merged_end_dates=DATE(9999,12,31))*(merged_names=A262)),"")</f>
        <v/>
      </c>
      <c r="F262" s="17" t="str">
        <f ca="1">_xlfn.XLOOKUP(J262,Promotions[Promo Key],Promotions[Promo Date],"")</f>
        <v/>
      </c>
      <c r="G262" s="18" t="str">
        <f t="shared" ca="1" si="27"/>
        <v/>
      </c>
      <c r="H262" s="18" t="str">
        <f t="shared" ca="1" si="26"/>
        <v/>
      </c>
      <c r="I262" s="17" t="str">
        <f>_xlfn.XLOOKUP(A262,Students[Full Name],Students[Starting Rank],"")</f>
        <v/>
      </c>
      <c r="J262" s="15" t="str">
        <f t="shared" ca="1" si="28"/>
        <v xml:space="preserve">: </v>
      </c>
      <c r="K262" s="16" t="str">
        <f>_xlfn.XLOOKUP(A262,Students[Full Name],Students[Start Date],"")</f>
        <v/>
      </c>
      <c r="L262" s="18">
        <f t="shared" ca="1" si="29"/>
        <v>-1</v>
      </c>
      <c r="M262" s="18" cm="1">
        <f t="array" aca="1" ref="M262" ca="1">SUMPRODUCT(Inactives[Days Inactive]*(Inactives[Student]=A262))/365</f>
        <v>0</v>
      </c>
      <c r="N262" s="18" t="str" cm="1">
        <f t="array" ref="N262">IF(LEN($A262)&gt;0,SUMPRODUCT(($A262=merged_names)*(_xlfn.TEXTAFTER(N$2, "At ")=merged_belt_colours)*merged_months_at_rank),"")</f>
        <v/>
      </c>
      <c r="O262" s="18" t="str" cm="1">
        <f t="array" ref="O262">IF(LEN($A262)&gt;0,SUMPRODUCT(($A262=merged_names)*(_xlfn.TEXTAFTER(O$2, "At ")=merged_belt_colours)*merged_months_at_rank),"")</f>
        <v/>
      </c>
      <c r="P262" s="18" t="str" cm="1">
        <f t="array" ref="P262">IF(LEN($A262)&gt;0,SUMPRODUCT(($A262=merged_names)*(_xlfn.TEXTAFTER(P$2, "At ")=merged_belt_colours)*merged_months_at_rank),"")</f>
        <v/>
      </c>
      <c r="Q262" s="18" t="str" cm="1">
        <f t="array" ref="Q262">IF(LEN($A262)&gt;0,SUMPRODUCT(($A262=merged_names)*(_xlfn.TEXTAFTER(Q$2, "At ")=merged_belt_colours)*merged_months_at_rank),"")</f>
        <v/>
      </c>
      <c r="R262" s="18" t="str" cm="1">
        <f t="array" ref="R262">IF(LEN($A262)&gt;0,SUMPRODUCT(($A262=merged_names)*(_xlfn.TEXTAFTER(R$2, "At ")=merged_belt_colours)*merged_months_at_rank),"")</f>
        <v/>
      </c>
    </row>
    <row r="263" spans="1:18" x14ac:dyDescent="0.25">
      <c r="A263"/>
      <c r="B263" s="15" t="str" cm="1">
        <f t="array" ref="B263">IFERROR(IF(LEN(A263)&gt;0, IF(SUMPRODUCT((Inactives[Key]=J263)*(Inactives[Currently Inactive]))=1,"Inactive","Active"),""),"Active")</f>
        <v/>
      </c>
      <c r="C263" s="16" t="str" cm="1">
        <f t="array" aca="1" ref="C263" ca="1">IFERROR(_xlfn._xlws.FILTER(Inactives[Inactive On],(Inactives[Key]=J263)*(Inactives[Currently Inactive]),""),"")</f>
        <v/>
      </c>
      <c r="D263" s="16" t="str" cm="1">
        <f t="array" aca="1" ref="D263" ca="1">IFERROR(INDEX(_xlfn.TEXTSPLIT(E263," "),1),"")</f>
        <v/>
      </c>
      <c r="E263" s="15" t="str" cm="1">
        <f t="array" aca="1" ref="E263" ca="1">IFERROR(_xlfn._xlws.FILTER(merged_ranks,(merged_end_dates=DATE(9999,12,31))*(merged_names=A263)),"")</f>
        <v/>
      </c>
      <c r="F263" s="17" t="str">
        <f ca="1">_xlfn.XLOOKUP(J263,Promotions[Promo Key],Promotions[Promo Date],"")</f>
        <v/>
      </c>
      <c r="G263" s="18" t="str">
        <f t="shared" ca="1" si="27"/>
        <v/>
      </c>
      <c r="H263" s="18" t="str">
        <f t="shared" ca="1" si="26"/>
        <v/>
      </c>
      <c r="I263" s="17" t="str">
        <f>_xlfn.XLOOKUP(A263,Students[Full Name],Students[Starting Rank],"")</f>
        <v/>
      </c>
      <c r="J263" s="15" t="str">
        <f t="shared" ca="1" si="28"/>
        <v xml:space="preserve">: </v>
      </c>
      <c r="K263" s="16" t="str">
        <f>_xlfn.XLOOKUP(A263,Students[Full Name],Students[Start Date],"")</f>
        <v/>
      </c>
      <c r="L263" s="18">
        <f t="shared" ca="1" si="29"/>
        <v>-1</v>
      </c>
      <c r="M263" s="18" cm="1">
        <f t="array" aca="1" ref="M263" ca="1">SUMPRODUCT(Inactives[Days Inactive]*(Inactives[Student]=A263))/365</f>
        <v>0</v>
      </c>
      <c r="N263" s="18" t="str" cm="1">
        <f t="array" ref="N263">IF(LEN($A263)&gt;0,SUMPRODUCT(($A263=merged_names)*(_xlfn.TEXTAFTER(N$2, "At ")=merged_belt_colours)*merged_months_at_rank),"")</f>
        <v/>
      </c>
      <c r="O263" s="18" t="str" cm="1">
        <f t="array" ref="O263">IF(LEN($A263)&gt;0,SUMPRODUCT(($A263=merged_names)*(_xlfn.TEXTAFTER(O$2, "At ")=merged_belt_colours)*merged_months_at_rank),"")</f>
        <v/>
      </c>
      <c r="P263" s="18" t="str" cm="1">
        <f t="array" ref="P263">IF(LEN($A263)&gt;0,SUMPRODUCT(($A263=merged_names)*(_xlfn.TEXTAFTER(P$2, "At ")=merged_belt_colours)*merged_months_at_rank),"")</f>
        <v/>
      </c>
      <c r="Q263" s="18" t="str" cm="1">
        <f t="array" ref="Q263">IF(LEN($A263)&gt;0,SUMPRODUCT(($A263=merged_names)*(_xlfn.TEXTAFTER(Q$2, "At ")=merged_belt_colours)*merged_months_at_rank),"")</f>
        <v/>
      </c>
      <c r="R263" s="18" t="str" cm="1">
        <f t="array" ref="R263">IF(LEN($A263)&gt;0,SUMPRODUCT(($A263=merged_names)*(_xlfn.TEXTAFTER(R$2, "At ")=merged_belt_colours)*merged_months_at_rank),"")</f>
        <v/>
      </c>
    </row>
    <row r="264" spans="1:18" x14ac:dyDescent="0.25">
      <c r="A264"/>
      <c r="B264" s="15" t="str" cm="1">
        <f t="array" ref="B264">IFERROR(IF(LEN(A264)&gt;0, IF(SUMPRODUCT((Inactives[Key]=J264)*(Inactives[Currently Inactive]))=1,"Inactive","Active"),""),"Active")</f>
        <v/>
      </c>
      <c r="C264" s="16" t="str" cm="1">
        <f t="array" aca="1" ref="C264" ca="1">IFERROR(_xlfn._xlws.FILTER(Inactives[Inactive On],(Inactives[Key]=J264)*(Inactives[Currently Inactive]),""),"")</f>
        <v/>
      </c>
      <c r="D264" s="16" t="str" cm="1">
        <f t="array" aca="1" ref="D264" ca="1">IFERROR(INDEX(_xlfn.TEXTSPLIT(E264," "),1),"")</f>
        <v/>
      </c>
      <c r="E264" s="15" t="str" cm="1">
        <f t="array" aca="1" ref="E264" ca="1">IFERROR(_xlfn._xlws.FILTER(merged_ranks,(merged_end_dates=DATE(9999,12,31))*(merged_names=A264)),"")</f>
        <v/>
      </c>
      <c r="F264" s="17" t="str">
        <f ca="1">_xlfn.XLOOKUP(J264,Promotions[Promo Key],Promotions[Promo Date],"")</f>
        <v/>
      </c>
      <c r="G264" s="18" t="str">
        <f t="shared" ca="1" si="27"/>
        <v/>
      </c>
      <c r="H264" s="18" t="str">
        <f t="shared" ca="1" si="26"/>
        <v/>
      </c>
      <c r="I264" s="17" t="str">
        <f>_xlfn.XLOOKUP(A264,Students[Full Name],Students[Starting Rank],"")</f>
        <v/>
      </c>
      <c r="J264" s="15" t="str">
        <f t="shared" ca="1" si="28"/>
        <v xml:space="preserve">: </v>
      </c>
      <c r="K264" s="16" t="str">
        <f>_xlfn.XLOOKUP(A264,Students[Full Name],Students[Start Date],"")</f>
        <v/>
      </c>
      <c r="L264" s="18">
        <f t="shared" ca="1" si="29"/>
        <v>-1</v>
      </c>
      <c r="M264" s="18" cm="1">
        <f t="array" aca="1" ref="M264" ca="1">SUMPRODUCT(Inactives[Days Inactive]*(Inactives[Student]=A264))/365</f>
        <v>0</v>
      </c>
      <c r="N264" s="18" t="str" cm="1">
        <f t="array" ref="N264">IF(LEN($A264)&gt;0,SUMPRODUCT(($A264=merged_names)*(_xlfn.TEXTAFTER(N$2, "At ")=merged_belt_colours)*merged_months_at_rank),"")</f>
        <v/>
      </c>
      <c r="O264" s="18" t="str" cm="1">
        <f t="array" ref="O264">IF(LEN($A264)&gt;0,SUMPRODUCT(($A264=merged_names)*(_xlfn.TEXTAFTER(O$2, "At ")=merged_belt_colours)*merged_months_at_rank),"")</f>
        <v/>
      </c>
      <c r="P264" s="18" t="str" cm="1">
        <f t="array" ref="P264">IF(LEN($A264)&gt;0,SUMPRODUCT(($A264=merged_names)*(_xlfn.TEXTAFTER(P$2, "At ")=merged_belt_colours)*merged_months_at_rank),"")</f>
        <v/>
      </c>
      <c r="Q264" s="18" t="str" cm="1">
        <f t="array" ref="Q264">IF(LEN($A264)&gt;0,SUMPRODUCT(($A264=merged_names)*(_xlfn.TEXTAFTER(Q$2, "At ")=merged_belt_colours)*merged_months_at_rank),"")</f>
        <v/>
      </c>
      <c r="R264" s="18" t="str" cm="1">
        <f t="array" ref="R264">IF(LEN($A264)&gt;0,SUMPRODUCT(($A264=merged_names)*(_xlfn.TEXTAFTER(R$2, "At ")=merged_belt_colours)*merged_months_at_rank),"")</f>
        <v/>
      </c>
    </row>
    <row r="265" spans="1:18" x14ac:dyDescent="0.25">
      <c r="A265"/>
      <c r="B265" s="15" t="str" cm="1">
        <f t="array" ref="B265">IFERROR(IF(LEN(A265)&gt;0, IF(SUMPRODUCT((Inactives[Key]=J265)*(Inactives[Currently Inactive]))=1,"Inactive","Active"),""),"Active")</f>
        <v/>
      </c>
      <c r="C265" s="16" t="str" cm="1">
        <f t="array" aca="1" ref="C265" ca="1">IFERROR(_xlfn._xlws.FILTER(Inactives[Inactive On],(Inactives[Key]=J265)*(Inactives[Currently Inactive]),""),"")</f>
        <v/>
      </c>
      <c r="D265" s="16" t="str" cm="1">
        <f t="array" aca="1" ref="D265" ca="1">IFERROR(INDEX(_xlfn.TEXTSPLIT(E265," "),1),"")</f>
        <v/>
      </c>
      <c r="E265" s="15" t="str" cm="1">
        <f t="array" aca="1" ref="E265" ca="1">IFERROR(_xlfn._xlws.FILTER(merged_ranks,(merged_end_dates=DATE(9999,12,31))*(merged_names=A265)),"")</f>
        <v/>
      </c>
      <c r="F265" s="17" t="str">
        <f ca="1">_xlfn.XLOOKUP(J265,Promotions[Promo Key],Promotions[Promo Date],"")</f>
        <v/>
      </c>
      <c r="G265" s="18" t="str">
        <f t="shared" ca="1" si="27"/>
        <v/>
      </c>
      <c r="H265" s="18" t="str">
        <f t="shared" ca="1" si="26"/>
        <v/>
      </c>
      <c r="I265" s="17" t="str">
        <f>_xlfn.XLOOKUP(A265,Students[Full Name],Students[Starting Rank],"")</f>
        <v/>
      </c>
      <c r="J265" s="15" t="str">
        <f t="shared" ca="1" si="28"/>
        <v xml:space="preserve">: </v>
      </c>
      <c r="K265" s="16" t="str">
        <f>_xlfn.XLOOKUP(A265,Students[Full Name],Students[Start Date],"")</f>
        <v/>
      </c>
      <c r="L265" s="18">
        <f t="shared" ca="1" si="29"/>
        <v>-1</v>
      </c>
      <c r="M265" s="18" cm="1">
        <f t="array" aca="1" ref="M265" ca="1">SUMPRODUCT(Inactives[Days Inactive]*(Inactives[Student]=A265))/365</f>
        <v>0</v>
      </c>
      <c r="N265" s="18" t="str" cm="1">
        <f t="array" ref="N265">IF(LEN($A265)&gt;0,SUMPRODUCT(($A265=merged_names)*(_xlfn.TEXTAFTER(N$2, "At ")=merged_belt_colours)*merged_months_at_rank),"")</f>
        <v/>
      </c>
      <c r="O265" s="18" t="str" cm="1">
        <f t="array" ref="O265">IF(LEN($A265)&gt;0,SUMPRODUCT(($A265=merged_names)*(_xlfn.TEXTAFTER(O$2, "At ")=merged_belt_colours)*merged_months_at_rank),"")</f>
        <v/>
      </c>
      <c r="P265" s="18" t="str" cm="1">
        <f t="array" ref="P265">IF(LEN($A265)&gt;0,SUMPRODUCT(($A265=merged_names)*(_xlfn.TEXTAFTER(P$2, "At ")=merged_belt_colours)*merged_months_at_rank),"")</f>
        <v/>
      </c>
      <c r="Q265" s="18" t="str" cm="1">
        <f t="array" ref="Q265">IF(LEN($A265)&gt;0,SUMPRODUCT(($A265=merged_names)*(_xlfn.TEXTAFTER(Q$2, "At ")=merged_belt_colours)*merged_months_at_rank),"")</f>
        <v/>
      </c>
      <c r="R265" s="18" t="str" cm="1">
        <f t="array" ref="R265">IF(LEN($A265)&gt;0,SUMPRODUCT(($A265=merged_names)*(_xlfn.TEXTAFTER(R$2, "At ")=merged_belt_colours)*merged_months_at_rank),"")</f>
        <v/>
      </c>
    </row>
    <row r="266" spans="1:18" x14ac:dyDescent="0.25">
      <c r="A266"/>
      <c r="B266" s="15" t="str" cm="1">
        <f t="array" ref="B266">IFERROR(IF(LEN(A266)&gt;0, IF(SUMPRODUCT((Inactives[Key]=J266)*(Inactives[Currently Inactive]))=1,"Inactive","Active"),""),"Active")</f>
        <v/>
      </c>
      <c r="C266" s="16" t="str" cm="1">
        <f t="array" aca="1" ref="C266" ca="1">IFERROR(_xlfn._xlws.FILTER(Inactives[Inactive On],(Inactives[Key]=J266)*(Inactives[Currently Inactive]),""),"")</f>
        <v/>
      </c>
      <c r="D266" s="16" t="str" cm="1">
        <f t="array" aca="1" ref="D266" ca="1">IFERROR(INDEX(_xlfn.TEXTSPLIT(E266," "),1),"")</f>
        <v/>
      </c>
      <c r="E266" s="15" t="str" cm="1">
        <f t="array" aca="1" ref="E266" ca="1">IFERROR(_xlfn._xlws.FILTER(merged_ranks,(merged_end_dates=DATE(9999,12,31))*(merged_names=A266)),"")</f>
        <v/>
      </c>
      <c r="F266" s="17" t="str">
        <f ca="1">_xlfn.XLOOKUP(J266,Promotions[Promo Key],Promotions[Promo Date],"")</f>
        <v/>
      </c>
      <c r="G266" s="18" t="str">
        <f t="shared" ca="1" si="27"/>
        <v/>
      </c>
      <c r="H266" s="18" t="str">
        <f t="shared" ca="1" si="26"/>
        <v/>
      </c>
      <c r="I266" s="17" t="str">
        <f>_xlfn.XLOOKUP(A266,Students[Full Name],Students[Starting Rank],"")</f>
        <v/>
      </c>
      <c r="J266" s="15" t="str">
        <f t="shared" ca="1" si="28"/>
        <v xml:space="preserve">: </v>
      </c>
      <c r="K266" s="16" t="str">
        <f>_xlfn.XLOOKUP(A266,Students[Full Name],Students[Start Date],"")</f>
        <v/>
      </c>
      <c r="L266" s="18">
        <f t="shared" ca="1" si="29"/>
        <v>-1</v>
      </c>
      <c r="M266" s="18" cm="1">
        <f t="array" aca="1" ref="M266" ca="1">SUMPRODUCT(Inactives[Days Inactive]*(Inactives[Student]=A266))/365</f>
        <v>0</v>
      </c>
      <c r="N266" s="18" t="str" cm="1">
        <f t="array" ref="N266">IF(LEN($A266)&gt;0,SUMPRODUCT(($A266=merged_names)*(_xlfn.TEXTAFTER(N$2, "At ")=merged_belt_colours)*merged_months_at_rank),"")</f>
        <v/>
      </c>
      <c r="O266" s="18" t="str" cm="1">
        <f t="array" ref="O266">IF(LEN($A266)&gt;0,SUMPRODUCT(($A266=merged_names)*(_xlfn.TEXTAFTER(O$2, "At ")=merged_belt_colours)*merged_months_at_rank),"")</f>
        <v/>
      </c>
      <c r="P266" s="18" t="str" cm="1">
        <f t="array" ref="P266">IF(LEN($A266)&gt;0,SUMPRODUCT(($A266=merged_names)*(_xlfn.TEXTAFTER(P$2, "At ")=merged_belt_colours)*merged_months_at_rank),"")</f>
        <v/>
      </c>
      <c r="Q266" s="18" t="str" cm="1">
        <f t="array" ref="Q266">IF(LEN($A266)&gt;0,SUMPRODUCT(($A266=merged_names)*(_xlfn.TEXTAFTER(Q$2, "At ")=merged_belt_colours)*merged_months_at_rank),"")</f>
        <v/>
      </c>
      <c r="R266" s="18" t="str" cm="1">
        <f t="array" ref="R266">IF(LEN($A266)&gt;0,SUMPRODUCT(($A266=merged_names)*(_xlfn.TEXTAFTER(R$2, "At ")=merged_belt_colours)*merged_months_at_rank),"")</f>
        <v/>
      </c>
    </row>
    <row r="267" spans="1:18" x14ac:dyDescent="0.25">
      <c r="A267"/>
      <c r="B267" s="15" t="str" cm="1">
        <f t="array" ref="B267">IFERROR(IF(LEN(A267)&gt;0, IF(SUMPRODUCT((Inactives[Key]=J267)*(Inactives[Currently Inactive]))=1,"Inactive","Active"),""),"Active")</f>
        <v/>
      </c>
      <c r="C267" s="16" t="str" cm="1">
        <f t="array" aca="1" ref="C267" ca="1">IFERROR(_xlfn._xlws.FILTER(Inactives[Inactive On],(Inactives[Key]=J267)*(Inactives[Currently Inactive]),""),"")</f>
        <v/>
      </c>
      <c r="D267" s="16" t="str" cm="1">
        <f t="array" aca="1" ref="D267" ca="1">IFERROR(INDEX(_xlfn.TEXTSPLIT(E267," "),1),"")</f>
        <v/>
      </c>
      <c r="E267" s="15" t="str" cm="1">
        <f t="array" aca="1" ref="E267" ca="1">IFERROR(_xlfn._xlws.FILTER(merged_ranks,(merged_end_dates=DATE(9999,12,31))*(merged_names=A267)),"")</f>
        <v/>
      </c>
      <c r="F267" s="17" t="str">
        <f ca="1">_xlfn.XLOOKUP(J267,Promotions[Promo Key],Promotions[Promo Date],"")</f>
        <v/>
      </c>
      <c r="G267" s="18" t="str">
        <f t="shared" ca="1" si="27"/>
        <v/>
      </c>
      <c r="H267" s="18" t="str">
        <f t="shared" ca="1" si="26"/>
        <v/>
      </c>
      <c r="I267" s="17" t="str">
        <f>_xlfn.XLOOKUP(A267,Students[Full Name],Students[Starting Rank],"")</f>
        <v/>
      </c>
      <c r="J267" s="15" t="str">
        <f t="shared" ca="1" si="28"/>
        <v xml:space="preserve">: </v>
      </c>
      <c r="K267" s="16" t="str">
        <f>_xlfn.XLOOKUP(A267,Students[Full Name],Students[Start Date],"")</f>
        <v/>
      </c>
      <c r="L267" s="18">
        <f t="shared" ca="1" si="29"/>
        <v>-1</v>
      </c>
      <c r="M267" s="18" cm="1">
        <f t="array" aca="1" ref="M267" ca="1">SUMPRODUCT(Inactives[Days Inactive]*(Inactives[Student]=A267))/365</f>
        <v>0</v>
      </c>
      <c r="N267" s="18" t="str" cm="1">
        <f t="array" ref="N267">IF(LEN($A267)&gt;0,SUMPRODUCT(($A267=merged_names)*(_xlfn.TEXTAFTER(N$2, "At ")=merged_belt_colours)*merged_months_at_rank),"")</f>
        <v/>
      </c>
      <c r="O267" s="18" t="str" cm="1">
        <f t="array" ref="O267">IF(LEN($A267)&gt;0,SUMPRODUCT(($A267=merged_names)*(_xlfn.TEXTAFTER(O$2, "At ")=merged_belt_colours)*merged_months_at_rank),"")</f>
        <v/>
      </c>
      <c r="P267" s="18" t="str" cm="1">
        <f t="array" ref="P267">IF(LEN($A267)&gt;0,SUMPRODUCT(($A267=merged_names)*(_xlfn.TEXTAFTER(P$2, "At ")=merged_belt_colours)*merged_months_at_rank),"")</f>
        <v/>
      </c>
      <c r="Q267" s="18" t="str" cm="1">
        <f t="array" ref="Q267">IF(LEN($A267)&gt;0,SUMPRODUCT(($A267=merged_names)*(_xlfn.TEXTAFTER(Q$2, "At ")=merged_belt_colours)*merged_months_at_rank),"")</f>
        <v/>
      </c>
      <c r="R267" s="18" t="str" cm="1">
        <f t="array" ref="R267">IF(LEN($A267)&gt;0,SUMPRODUCT(($A267=merged_names)*(_xlfn.TEXTAFTER(R$2, "At ")=merged_belt_colours)*merged_months_at_rank),"")</f>
        <v/>
      </c>
    </row>
    <row r="268" spans="1:18" x14ac:dyDescent="0.25">
      <c r="A268"/>
      <c r="B268" s="15" t="str" cm="1">
        <f t="array" ref="B268">IFERROR(IF(LEN(A268)&gt;0, IF(SUMPRODUCT((Inactives[Key]=J268)*(Inactives[Currently Inactive]))=1,"Inactive","Active"),""),"Active")</f>
        <v/>
      </c>
      <c r="C268" s="16" t="str" cm="1">
        <f t="array" aca="1" ref="C268" ca="1">IFERROR(_xlfn._xlws.FILTER(Inactives[Inactive On],(Inactives[Key]=J268)*(Inactives[Currently Inactive]),""),"")</f>
        <v/>
      </c>
      <c r="D268" s="16" t="str" cm="1">
        <f t="array" aca="1" ref="D268" ca="1">IFERROR(INDEX(_xlfn.TEXTSPLIT(E268," "),1),"")</f>
        <v/>
      </c>
      <c r="E268" s="15" t="str" cm="1">
        <f t="array" aca="1" ref="E268" ca="1">IFERROR(_xlfn._xlws.FILTER(merged_ranks,(merged_end_dates=DATE(9999,12,31))*(merged_names=A268)),"")</f>
        <v/>
      </c>
      <c r="F268" s="17" t="str">
        <f ca="1">_xlfn.XLOOKUP(J268,Promotions[Promo Key],Promotions[Promo Date],"")</f>
        <v/>
      </c>
      <c r="G268" s="18" t="str">
        <f t="shared" ca="1" si="27"/>
        <v/>
      </c>
      <c r="H268" s="18" t="str">
        <f t="shared" ca="1" si="26"/>
        <v/>
      </c>
      <c r="I268" s="17" t="str">
        <f>_xlfn.XLOOKUP(A268,Students[Full Name],Students[Starting Rank],"")</f>
        <v/>
      </c>
      <c r="J268" s="15" t="str">
        <f t="shared" ca="1" si="28"/>
        <v xml:space="preserve">: </v>
      </c>
      <c r="K268" s="16" t="str">
        <f>_xlfn.XLOOKUP(A268,Students[Full Name],Students[Start Date],"")</f>
        <v/>
      </c>
      <c r="L268" s="18">
        <f t="shared" ca="1" si="29"/>
        <v>-1</v>
      </c>
      <c r="M268" s="18" cm="1">
        <f t="array" aca="1" ref="M268" ca="1">SUMPRODUCT(Inactives[Days Inactive]*(Inactives[Student]=A268))/365</f>
        <v>0</v>
      </c>
      <c r="N268" s="18" t="str" cm="1">
        <f t="array" ref="N268">IF(LEN($A268)&gt;0,SUMPRODUCT(($A268=merged_names)*(_xlfn.TEXTAFTER(N$2, "At ")=merged_belt_colours)*merged_months_at_rank),"")</f>
        <v/>
      </c>
      <c r="O268" s="18" t="str" cm="1">
        <f t="array" ref="O268">IF(LEN($A268)&gt;0,SUMPRODUCT(($A268=merged_names)*(_xlfn.TEXTAFTER(O$2, "At ")=merged_belt_colours)*merged_months_at_rank),"")</f>
        <v/>
      </c>
      <c r="P268" s="18" t="str" cm="1">
        <f t="array" ref="P268">IF(LEN($A268)&gt;0,SUMPRODUCT(($A268=merged_names)*(_xlfn.TEXTAFTER(P$2, "At ")=merged_belt_colours)*merged_months_at_rank),"")</f>
        <v/>
      </c>
      <c r="Q268" s="18" t="str" cm="1">
        <f t="array" ref="Q268">IF(LEN($A268)&gt;0,SUMPRODUCT(($A268=merged_names)*(_xlfn.TEXTAFTER(Q$2, "At ")=merged_belt_colours)*merged_months_at_rank),"")</f>
        <v/>
      </c>
      <c r="R268" s="18" t="str" cm="1">
        <f t="array" ref="R268">IF(LEN($A268)&gt;0,SUMPRODUCT(($A268=merged_names)*(_xlfn.TEXTAFTER(R$2, "At ")=merged_belt_colours)*merged_months_at_rank),"")</f>
        <v/>
      </c>
    </row>
    <row r="269" spans="1:18" x14ac:dyDescent="0.25">
      <c r="A269"/>
      <c r="B269" s="15" t="str" cm="1">
        <f t="array" ref="B269">IFERROR(IF(LEN(A269)&gt;0, IF(SUMPRODUCT((Inactives[Key]=J269)*(Inactives[Currently Inactive]))=1,"Inactive","Active"),""),"Active")</f>
        <v/>
      </c>
      <c r="C269" s="16" t="str" cm="1">
        <f t="array" aca="1" ref="C269" ca="1">IFERROR(_xlfn._xlws.FILTER(Inactives[Inactive On],(Inactives[Key]=J269)*(Inactives[Currently Inactive]),""),"")</f>
        <v/>
      </c>
      <c r="D269" s="16" t="str" cm="1">
        <f t="array" aca="1" ref="D269" ca="1">IFERROR(INDEX(_xlfn.TEXTSPLIT(E269," "),1),"")</f>
        <v/>
      </c>
      <c r="E269" s="15" t="str" cm="1">
        <f t="array" aca="1" ref="E269" ca="1">IFERROR(_xlfn._xlws.FILTER(merged_ranks,(merged_end_dates=DATE(9999,12,31))*(merged_names=A269)),"")</f>
        <v/>
      </c>
      <c r="F269" s="17" t="str">
        <f ca="1">_xlfn.XLOOKUP(J269,Promotions[Promo Key],Promotions[Promo Date],"")</f>
        <v/>
      </c>
      <c r="G269" s="18" t="str">
        <f t="shared" ca="1" si="27"/>
        <v/>
      </c>
      <c r="H269" s="18" t="str">
        <f t="shared" ca="1" si="26"/>
        <v/>
      </c>
      <c r="I269" s="17" t="str">
        <f>_xlfn.XLOOKUP(A269,Students[Full Name],Students[Starting Rank],"")</f>
        <v/>
      </c>
      <c r="J269" s="15" t="str">
        <f t="shared" ca="1" si="28"/>
        <v xml:space="preserve">: </v>
      </c>
      <c r="K269" s="16" t="str">
        <f>_xlfn.XLOOKUP(A269,Students[Full Name],Students[Start Date],"")</f>
        <v/>
      </c>
      <c r="L269" s="18">
        <f t="shared" ca="1" si="29"/>
        <v>-1</v>
      </c>
      <c r="M269" s="18" cm="1">
        <f t="array" aca="1" ref="M269" ca="1">SUMPRODUCT(Inactives[Days Inactive]*(Inactives[Student]=A269))/365</f>
        <v>0</v>
      </c>
      <c r="N269" s="18" t="str" cm="1">
        <f t="array" ref="N269">IF(LEN($A269)&gt;0,SUMPRODUCT(($A269=merged_names)*(_xlfn.TEXTAFTER(N$2, "At ")=merged_belt_colours)*merged_months_at_rank),"")</f>
        <v/>
      </c>
      <c r="O269" s="18" t="str" cm="1">
        <f t="array" ref="O269">IF(LEN($A269)&gt;0,SUMPRODUCT(($A269=merged_names)*(_xlfn.TEXTAFTER(O$2, "At ")=merged_belt_colours)*merged_months_at_rank),"")</f>
        <v/>
      </c>
      <c r="P269" s="18" t="str" cm="1">
        <f t="array" ref="P269">IF(LEN($A269)&gt;0,SUMPRODUCT(($A269=merged_names)*(_xlfn.TEXTAFTER(P$2, "At ")=merged_belt_colours)*merged_months_at_rank),"")</f>
        <v/>
      </c>
      <c r="Q269" s="18" t="str" cm="1">
        <f t="array" ref="Q269">IF(LEN($A269)&gt;0,SUMPRODUCT(($A269=merged_names)*(_xlfn.TEXTAFTER(Q$2, "At ")=merged_belt_colours)*merged_months_at_rank),"")</f>
        <v/>
      </c>
      <c r="R269" s="18" t="str" cm="1">
        <f t="array" ref="R269">IF(LEN($A269)&gt;0,SUMPRODUCT(($A269=merged_names)*(_xlfn.TEXTAFTER(R$2, "At ")=merged_belt_colours)*merged_months_at_rank),"")</f>
        <v/>
      </c>
    </row>
    <row r="270" spans="1:18" x14ac:dyDescent="0.25">
      <c r="A270"/>
      <c r="B270" s="15" t="str" cm="1">
        <f t="array" ref="B270">IFERROR(IF(LEN(A270)&gt;0, IF(SUMPRODUCT((Inactives[Key]=J270)*(Inactives[Currently Inactive]))=1,"Inactive","Active"),""),"Active")</f>
        <v/>
      </c>
      <c r="C270" s="16" t="str" cm="1">
        <f t="array" aca="1" ref="C270" ca="1">IFERROR(_xlfn._xlws.FILTER(Inactives[Inactive On],(Inactives[Key]=J270)*(Inactives[Currently Inactive]),""),"")</f>
        <v/>
      </c>
      <c r="D270" s="16" t="str" cm="1">
        <f t="array" aca="1" ref="D270" ca="1">IFERROR(INDEX(_xlfn.TEXTSPLIT(E270," "),1),"")</f>
        <v/>
      </c>
      <c r="E270" s="15" t="str" cm="1">
        <f t="array" aca="1" ref="E270" ca="1">IFERROR(_xlfn._xlws.FILTER(merged_ranks,(merged_end_dates=DATE(9999,12,31))*(merged_names=A270)),"")</f>
        <v/>
      </c>
      <c r="F270" s="17" t="str">
        <f ca="1">_xlfn.XLOOKUP(J270,Promotions[Promo Key],Promotions[Promo Date],"")</f>
        <v/>
      </c>
      <c r="G270" s="18" t="str">
        <f t="shared" ca="1" si="27"/>
        <v/>
      </c>
      <c r="H270" s="18" t="str">
        <f t="shared" ca="1" si="26"/>
        <v/>
      </c>
      <c r="I270" s="17" t="str">
        <f>_xlfn.XLOOKUP(A270,Students[Full Name],Students[Starting Rank],"")</f>
        <v/>
      </c>
      <c r="J270" s="15" t="str">
        <f t="shared" ca="1" si="28"/>
        <v xml:space="preserve">: </v>
      </c>
      <c r="K270" s="16" t="str">
        <f>_xlfn.XLOOKUP(A270,Students[Full Name],Students[Start Date],"")</f>
        <v/>
      </c>
      <c r="L270" s="18">
        <f t="shared" ca="1" si="29"/>
        <v>-1</v>
      </c>
      <c r="M270" s="18" cm="1">
        <f t="array" aca="1" ref="M270" ca="1">SUMPRODUCT(Inactives[Days Inactive]*(Inactives[Student]=A270))/365</f>
        <v>0</v>
      </c>
      <c r="N270" s="18" t="str" cm="1">
        <f t="array" ref="N270">IF(LEN($A270)&gt;0,SUMPRODUCT(($A270=merged_names)*(_xlfn.TEXTAFTER(N$2, "At ")=merged_belt_colours)*merged_months_at_rank),"")</f>
        <v/>
      </c>
      <c r="O270" s="18" t="str" cm="1">
        <f t="array" ref="O270">IF(LEN($A270)&gt;0,SUMPRODUCT(($A270=merged_names)*(_xlfn.TEXTAFTER(O$2, "At ")=merged_belt_colours)*merged_months_at_rank),"")</f>
        <v/>
      </c>
      <c r="P270" s="18" t="str" cm="1">
        <f t="array" ref="P270">IF(LEN($A270)&gt;0,SUMPRODUCT(($A270=merged_names)*(_xlfn.TEXTAFTER(P$2, "At ")=merged_belt_colours)*merged_months_at_rank),"")</f>
        <v/>
      </c>
      <c r="Q270" s="18" t="str" cm="1">
        <f t="array" ref="Q270">IF(LEN($A270)&gt;0,SUMPRODUCT(($A270=merged_names)*(_xlfn.TEXTAFTER(Q$2, "At ")=merged_belt_colours)*merged_months_at_rank),"")</f>
        <v/>
      </c>
      <c r="R270" s="18" t="str" cm="1">
        <f t="array" ref="R270">IF(LEN($A270)&gt;0,SUMPRODUCT(($A270=merged_names)*(_xlfn.TEXTAFTER(R$2, "At ")=merged_belt_colours)*merged_months_at_rank),"")</f>
        <v/>
      </c>
    </row>
    <row r="271" spans="1:18" x14ac:dyDescent="0.25">
      <c r="A271"/>
      <c r="B271" s="15" t="str" cm="1">
        <f t="array" ref="B271">IFERROR(IF(LEN(A271)&gt;0, IF(SUMPRODUCT((Inactives[Key]=J271)*(Inactives[Currently Inactive]))=1,"Inactive","Active"),""),"Active")</f>
        <v/>
      </c>
      <c r="C271" s="16" t="str" cm="1">
        <f t="array" aca="1" ref="C271" ca="1">IFERROR(_xlfn._xlws.FILTER(Inactives[Inactive On],(Inactives[Key]=J271)*(Inactives[Currently Inactive]),""),"")</f>
        <v/>
      </c>
      <c r="D271" s="16" t="str" cm="1">
        <f t="array" aca="1" ref="D271" ca="1">IFERROR(INDEX(_xlfn.TEXTSPLIT(E271," "),1),"")</f>
        <v/>
      </c>
      <c r="E271" s="15" t="str" cm="1">
        <f t="array" aca="1" ref="E271" ca="1">IFERROR(_xlfn._xlws.FILTER(merged_ranks,(merged_end_dates=DATE(9999,12,31))*(merged_names=A271)),"")</f>
        <v/>
      </c>
      <c r="F271" s="17" t="str">
        <f ca="1">_xlfn.XLOOKUP(J271,Promotions[Promo Key],Promotions[Promo Date],"")</f>
        <v/>
      </c>
      <c r="G271" s="18" t="str">
        <f t="shared" ca="1" si="27"/>
        <v/>
      </c>
      <c r="H271" s="18" t="str">
        <f t="shared" ca="1" si="26"/>
        <v/>
      </c>
      <c r="I271" s="17" t="str">
        <f>_xlfn.XLOOKUP(A271,Students[Full Name],Students[Starting Rank],"")</f>
        <v/>
      </c>
      <c r="J271" s="15" t="str">
        <f t="shared" ca="1" si="28"/>
        <v xml:space="preserve">: </v>
      </c>
      <c r="K271" s="16" t="str">
        <f>_xlfn.XLOOKUP(A271,Students[Full Name],Students[Start Date],"")</f>
        <v/>
      </c>
      <c r="L271" s="18">
        <f t="shared" ca="1" si="29"/>
        <v>-1</v>
      </c>
      <c r="M271" s="18" cm="1">
        <f t="array" aca="1" ref="M271" ca="1">SUMPRODUCT(Inactives[Days Inactive]*(Inactives[Student]=A271))/365</f>
        <v>0</v>
      </c>
      <c r="N271" s="18" t="str" cm="1">
        <f t="array" ref="N271">IF(LEN($A271)&gt;0,SUMPRODUCT(($A271=merged_names)*(_xlfn.TEXTAFTER(N$2, "At ")=merged_belt_colours)*merged_months_at_rank),"")</f>
        <v/>
      </c>
      <c r="O271" s="18" t="str" cm="1">
        <f t="array" ref="O271">IF(LEN($A271)&gt;0,SUMPRODUCT(($A271=merged_names)*(_xlfn.TEXTAFTER(O$2, "At ")=merged_belt_colours)*merged_months_at_rank),"")</f>
        <v/>
      </c>
      <c r="P271" s="18" t="str" cm="1">
        <f t="array" ref="P271">IF(LEN($A271)&gt;0,SUMPRODUCT(($A271=merged_names)*(_xlfn.TEXTAFTER(P$2, "At ")=merged_belt_colours)*merged_months_at_rank),"")</f>
        <v/>
      </c>
      <c r="Q271" s="18" t="str" cm="1">
        <f t="array" ref="Q271">IF(LEN($A271)&gt;0,SUMPRODUCT(($A271=merged_names)*(_xlfn.TEXTAFTER(Q$2, "At ")=merged_belt_colours)*merged_months_at_rank),"")</f>
        <v/>
      </c>
      <c r="R271" s="18" t="str" cm="1">
        <f t="array" ref="R271">IF(LEN($A271)&gt;0,SUMPRODUCT(($A271=merged_names)*(_xlfn.TEXTAFTER(R$2, "At ")=merged_belt_colours)*merged_months_at_rank),"")</f>
        <v/>
      </c>
    </row>
    <row r="272" spans="1:18" x14ac:dyDescent="0.25">
      <c r="A272"/>
      <c r="B272" s="15" t="str" cm="1">
        <f t="array" ref="B272">IFERROR(IF(LEN(A272)&gt;0, IF(SUMPRODUCT((Inactives[Key]=J272)*(Inactives[Currently Inactive]))=1,"Inactive","Active"),""),"Active")</f>
        <v/>
      </c>
      <c r="C272" s="16" t="str" cm="1">
        <f t="array" aca="1" ref="C272" ca="1">IFERROR(_xlfn._xlws.FILTER(Inactives[Inactive On],(Inactives[Key]=J272)*(Inactives[Currently Inactive]),""),"")</f>
        <v/>
      </c>
      <c r="D272" s="16" t="str" cm="1">
        <f t="array" aca="1" ref="D272" ca="1">IFERROR(INDEX(_xlfn.TEXTSPLIT(E272," "),1),"")</f>
        <v/>
      </c>
      <c r="E272" s="15" t="str" cm="1">
        <f t="array" aca="1" ref="E272" ca="1">IFERROR(_xlfn._xlws.FILTER(merged_ranks,(merged_end_dates=DATE(9999,12,31))*(merged_names=A272)),"")</f>
        <v/>
      </c>
      <c r="F272" s="17" t="str">
        <f ca="1">_xlfn.XLOOKUP(J272,Promotions[Promo Key],Promotions[Promo Date],"")</f>
        <v/>
      </c>
      <c r="G272" s="18" t="str">
        <f t="shared" ca="1" si="27"/>
        <v/>
      </c>
      <c r="H272" s="18" t="str">
        <f t="shared" ca="1" si="26"/>
        <v/>
      </c>
      <c r="I272" s="17" t="str">
        <f>_xlfn.XLOOKUP(A272,Students[Full Name],Students[Starting Rank],"")</f>
        <v/>
      </c>
      <c r="J272" s="15" t="str">
        <f t="shared" ca="1" si="28"/>
        <v xml:space="preserve">: </v>
      </c>
      <c r="K272" s="16" t="str">
        <f>_xlfn.XLOOKUP(A272,Students[Full Name],Students[Start Date],"")</f>
        <v/>
      </c>
      <c r="L272" s="18">
        <f t="shared" ca="1" si="29"/>
        <v>-1</v>
      </c>
      <c r="M272" s="18" cm="1">
        <f t="array" aca="1" ref="M272" ca="1">SUMPRODUCT(Inactives[Days Inactive]*(Inactives[Student]=A272))/365</f>
        <v>0</v>
      </c>
      <c r="N272" s="18" t="str" cm="1">
        <f t="array" ref="N272">IF(LEN($A272)&gt;0,SUMPRODUCT(($A272=merged_names)*(_xlfn.TEXTAFTER(N$2, "At ")=merged_belt_colours)*merged_months_at_rank),"")</f>
        <v/>
      </c>
      <c r="O272" s="18" t="str" cm="1">
        <f t="array" ref="O272">IF(LEN($A272)&gt;0,SUMPRODUCT(($A272=merged_names)*(_xlfn.TEXTAFTER(O$2, "At ")=merged_belt_colours)*merged_months_at_rank),"")</f>
        <v/>
      </c>
      <c r="P272" s="18" t="str" cm="1">
        <f t="array" ref="P272">IF(LEN($A272)&gt;0,SUMPRODUCT(($A272=merged_names)*(_xlfn.TEXTAFTER(P$2, "At ")=merged_belt_colours)*merged_months_at_rank),"")</f>
        <v/>
      </c>
      <c r="Q272" s="18" t="str" cm="1">
        <f t="array" ref="Q272">IF(LEN($A272)&gt;0,SUMPRODUCT(($A272=merged_names)*(_xlfn.TEXTAFTER(Q$2, "At ")=merged_belt_colours)*merged_months_at_rank),"")</f>
        <v/>
      </c>
      <c r="R272" s="18" t="str" cm="1">
        <f t="array" ref="R272">IF(LEN($A272)&gt;0,SUMPRODUCT(($A272=merged_names)*(_xlfn.TEXTAFTER(R$2, "At ")=merged_belt_colours)*merged_months_at_rank),"")</f>
        <v/>
      </c>
    </row>
    <row r="273" spans="1:18" x14ac:dyDescent="0.25">
      <c r="A273"/>
      <c r="B273" s="15" t="str" cm="1">
        <f t="array" ref="B273">IFERROR(IF(LEN(A273)&gt;0, IF(SUMPRODUCT((Inactives[Key]=J273)*(Inactives[Currently Inactive]))=1,"Inactive","Active"),""),"Active")</f>
        <v/>
      </c>
      <c r="C273" s="16" t="str" cm="1">
        <f t="array" aca="1" ref="C273" ca="1">IFERROR(_xlfn._xlws.FILTER(Inactives[Inactive On],(Inactives[Key]=J273)*(Inactives[Currently Inactive]),""),"")</f>
        <v/>
      </c>
      <c r="D273" s="16" t="str" cm="1">
        <f t="array" aca="1" ref="D273" ca="1">IFERROR(INDEX(_xlfn.TEXTSPLIT(E273," "),1),"")</f>
        <v/>
      </c>
      <c r="E273" s="15" t="str" cm="1">
        <f t="array" aca="1" ref="E273" ca="1">IFERROR(_xlfn._xlws.FILTER(merged_ranks,(merged_end_dates=DATE(9999,12,31))*(merged_names=A273)),"")</f>
        <v/>
      </c>
      <c r="F273" s="17" t="str">
        <f ca="1">_xlfn.XLOOKUP(J273,Promotions[Promo Key],Promotions[Promo Date],"")</f>
        <v/>
      </c>
      <c r="G273" s="18" t="str">
        <f t="shared" ca="1" si="27"/>
        <v/>
      </c>
      <c r="H273" s="18" t="str">
        <f t="shared" ca="1" si="26"/>
        <v/>
      </c>
      <c r="I273" s="17" t="str">
        <f>_xlfn.XLOOKUP(A273,Students[Full Name],Students[Starting Rank],"")</f>
        <v/>
      </c>
      <c r="J273" s="15" t="str">
        <f t="shared" ca="1" si="28"/>
        <v xml:space="preserve">: </v>
      </c>
      <c r="K273" s="16" t="str">
        <f>_xlfn.XLOOKUP(A273,Students[Full Name],Students[Start Date],"")</f>
        <v/>
      </c>
      <c r="L273" s="18">
        <f t="shared" ca="1" si="29"/>
        <v>-1</v>
      </c>
      <c r="M273" s="18" cm="1">
        <f t="array" aca="1" ref="M273" ca="1">SUMPRODUCT(Inactives[Days Inactive]*(Inactives[Student]=A273))/365</f>
        <v>0</v>
      </c>
      <c r="N273" s="18" t="str" cm="1">
        <f t="array" ref="N273">IF(LEN($A273)&gt;0,SUMPRODUCT(($A273=merged_names)*(_xlfn.TEXTAFTER(N$2, "At ")=merged_belt_colours)*merged_months_at_rank),"")</f>
        <v/>
      </c>
      <c r="O273" s="18" t="str" cm="1">
        <f t="array" ref="O273">IF(LEN($A273)&gt;0,SUMPRODUCT(($A273=merged_names)*(_xlfn.TEXTAFTER(O$2, "At ")=merged_belt_colours)*merged_months_at_rank),"")</f>
        <v/>
      </c>
      <c r="P273" s="18" t="str" cm="1">
        <f t="array" ref="P273">IF(LEN($A273)&gt;0,SUMPRODUCT(($A273=merged_names)*(_xlfn.TEXTAFTER(P$2, "At ")=merged_belt_colours)*merged_months_at_rank),"")</f>
        <v/>
      </c>
      <c r="Q273" s="18" t="str" cm="1">
        <f t="array" ref="Q273">IF(LEN($A273)&gt;0,SUMPRODUCT(($A273=merged_names)*(_xlfn.TEXTAFTER(Q$2, "At ")=merged_belt_colours)*merged_months_at_rank),"")</f>
        <v/>
      </c>
      <c r="R273" s="18" t="str" cm="1">
        <f t="array" ref="R273">IF(LEN($A273)&gt;0,SUMPRODUCT(($A273=merged_names)*(_xlfn.TEXTAFTER(R$2, "At ")=merged_belt_colours)*merged_months_at_rank),"")</f>
        <v/>
      </c>
    </row>
    <row r="274" spans="1:18" x14ac:dyDescent="0.25">
      <c r="A274"/>
      <c r="B274" s="15" t="str" cm="1">
        <f t="array" ref="B274">IFERROR(IF(LEN(A274)&gt;0, IF(SUMPRODUCT((Inactives[Key]=J274)*(Inactives[Currently Inactive]))=1,"Inactive","Active"),""),"Active")</f>
        <v/>
      </c>
      <c r="C274" s="16" t="str" cm="1">
        <f t="array" aca="1" ref="C274" ca="1">IFERROR(_xlfn._xlws.FILTER(Inactives[Inactive On],(Inactives[Key]=J274)*(Inactives[Currently Inactive]),""),"")</f>
        <v/>
      </c>
      <c r="D274" s="16" t="str" cm="1">
        <f t="array" aca="1" ref="D274" ca="1">IFERROR(INDEX(_xlfn.TEXTSPLIT(E274," "),1),"")</f>
        <v/>
      </c>
      <c r="E274" s="15" t="str" cm="1">
        <f t="array" aca="1" ref="E274" ca="1">IFERROR(_xlfn._xlws.FILTER(merged_ranks,(merged_end_dates=DATE(9999,12,31))*(merged_names=A274)),"")</f>
        <v/>
      </c>
      <c r="F274" s="17" t="str">
        <f ca="1">_xlfn.XLOOKUP(J274,Promotions[Promo Key],Promotions[Promo Date],"")</f>
        <v/>
      </c>
      <c r="G274" s="18" t="str">
        <f t="shared" ca="1" si="27"/>
        <v/>
      </c>
      <c r="H274" s="18" t="str">
        <f t="shared" ca="1" si="26"/>
        <v/>
      </c>
      <c r="I274" s="17" t="str">
        <f>_xlfn.XLOOKUP(A274,Students[Full Name],Students[Starting Rank],"")</f>
        <v/>
      </c>
      <c r="J274" s="15" t="str">
        <f t="shared" ca="1" si="28"/>
        <v xml:space="preserve">: </v>
      </c>
      <c r="K274" s="16" t="str">
        <f>_xlfn.XLOOKUP(A274,Students[Full Name],Students[Start Date],"")</f>
        <v/>
      </c>
      <c r="L274" s="18">
        <f t="shared" ca="1" si="29"/>
        <v>-1</v>
      </c>
      <c r="M274" s="18" cm="1">
        <f t="array" aca="1" ref="M274" ca="1">SUMPRODUCT(Inactives[Days Inactive]*(Inactives[Student]=A274))/365</f>
        <v>0</v>
      </c>
      <c r="N274" s="18" t="str" cm="1">
        <f t="array" ref="N274">IF(LEN($A274)&gt;0,SUMPRODUCT(($A274=merged_names)*(_xlfn.TEXTAFTER(N$2, "At ")=merged_belt_colours)*merged_months_at_rank),"")</f>
        <v/>
      </c>
      <c r="O274" s="18" t="str" cm="1">
        <f t="array" ref="O274">IF(LEN($A274)&gt;0,SUMPRODUCT(($A274=merged_names)*(_xlfn.TEXTAFTER(O$2, "At ")=merged_belt_colours)*merged_months_at_rank),"")</f>
        <v/>
      </c>
      <c r="P274" s="18" t="str" cm="1">
        <f t="array" ref="P274">IF(LEN($A274)&gt;0,SUMPRODUCT(($A274=merged_names)*(_xlfn.TEXTAFTER(P$2, "At ")=merged_belt_colours)*merged_months_at_rank),"")</f>
        <v/>
      </c>
      <c r="Q274" s="18" t="str" cm="1">
        <f t="array" ref="Q274">IF(LEN($A274)&gt;0,SUMPRODUCT(($A274=merged_names)*(_xlfn.TEXTAFTER(Q$2, "At ")=merged_belt_colours)*merged_months_at_rank),"")</f>
        <v/>
      </c>
      <c r="R274" s="18" t="str" cm="1">
        <f t="array" ref="R274">IF(LEN($A274)&gt;0,SUMPRODUCT(($A274=merged_names)*(_xlfn.TEXTAFTER(R$2, "At ")=merged_belt_colours)*merged_months_at_rank),"")</f>
        <v/>
      </c>
    </row>
    <row r="275" spans="1:18" x14ac:dyDescent="0.25">
      <c r="A275"/>
      <c r="B275" s="15" t="str" cm="1">
        <f t="array" ref="B275">IFERROR(IF(LEN(A275)&gt;0, IF(SUMPRODUCT((Inactives[Key]=J275)*(Inactives[Currently Inactive]))=1,"Inactive","Active"),""),"Active")</f>
        <v/>
      </c>
      <c r="C275" s="16" t="str" cm="1">
        <f t="array" aca="1" ref="C275" ca="1">IFERROR(_xlfn._xlws.FILTER(Inactives[Inactive On],(Inactives[Key]=J275)*(Inactives[Currently Inactive]),""),"")</f>
        <v/>
      </c>
      <c r="D275" s="16" t="str" cm="1">
        <f t="array" aca="1" ref="D275" ca="1">IFERROR(INDEX(_xlfn.TEXTSPLIT(E275," "),1),"")</f>
        <v/>
      </c>
      <c r="E275" s="15" t="str" cm="1">
        <f t="array" aca="1" ref="E275" ca="1">IFERROR(_xlfn._xlws.FILTER(merged_ranks,(merged_end_dates=DATE(9999,12,31))*(merged_names=A275)),"")</f>
        <v/>
      </c>
      <c r="F275" s="17" t="str">
        <f ca="1">_xlfn.XLOOKUP(J275,Promotions[Promo Key],Promotions[Promo Date],"")</f>
        <v/>
      </c>
      <c r="G275" s="18" t="str">
        <f t="shared" ca="1" si="27"/>
        <v/>
      </c>
      <c r="H275" s="18" t="str">
        <f t="shared" ca="1" si="26"/>
        <v/>
      </c>
      <c r="I275" s="17" t="str">
        <f>_xlfn.XLOOKUP(A275,Students[Full Name],Students[Starting Rank],"")</f>
        <v/>
      </c>
      <c r="J275" s="15" t="str">
        <f t="shared" ca="1" si="28"/>
        <v xml:space="preserve">: </v>
      </c>
      <c r="K275" s="16" t="str">
        <f>_xlfn.XLOOKUP(A275,Students[Full Name],Students[Start Date],"")</f>
        <v/>
      </c>
      <c r="L275" s="18">
        <f t="shared" ca="1" si="29"/>
        <v>-1</v>
      </c>
      <c r="M275" s="18" cm="1">
        <f t="array" aca="1" ref="M275" ca="1">SUMPRODUCT(Inactives[Days Inactive]*(Inactives[Student]=A275))/365</f>
        <v>0</v>
      </c>
      <c r="N275" s="18" t="str" cm="1">
        <f t="array" ref="N275">IF(LEN($A275)&gt;0,SUMPRODUCT(($A275=merged_names)*(_xlfn.TEXTAFTER(N$2, "At ")=merged_belt_colours)*merged_months_at_rank),"")</f>
        <v/>
      </c>
      <c r="O275" s="18" t="str" cm="1">
        <f t="array" ref="O275">IF(LEN($A275)&gt;0,SUMPRODUCT(($A275=merged_names)*(_xlfn.TEXTAFTER(O$2, "At ")=merged_belt_colours)*merged_months_at_rank),"")</f>
        <v/>
      </c>
      <c r="P275" s="18" t="str" cm="1">
        <f t="array" ref="P275">IF(LEN($A275)&gt;0,SUMPRODUCT(($A275=merged_names)*(_xlfn.TEXTAFTER(P$2, "At ")=merged_belt_colours)*merged_months_at_rank),"")</f>
        <v/>
      </c>
      <c r="Q275" s="18" t="str" cm="1">
        <f t="array" ref="Q275">IF(LEN($A275)&gt;0,SUMPRODUCT(($A275=merged_names)*(_xlfn.TEXTAFTER(Q$2, "At ")=merged_belt_colours)*merged_months_at_rank),"")</f>
        <v/>
      </c>
      <c r="R275" s="18" t="str" cm="1">
        <f t="array" ref="R275">IF(LEN($A275)&gt;0,SUMPRODUCT(($A275=merged_names)*(_xlfn.TEXTAFTER(R$2, "At ")=merged_belt_colours)*merged_months_at_rank),"")</f>
        <v/>
      </c>
    </row>
    <row r="276" spans="1:18" x14ac:dyDescent="0.25">
      <c r="A276"/>
      <c r="B276" s="15" t="str" cm="1">
        <f t="array" ref="B276">IFERROR(IF(LEN(A276)&gt;0, IF(SUMPRODUCT((Inactives[Key]=J276)*(Inactives[Currently Inactive]))=1,"Inactive","Active"),""),"Active")</f>
        <v/>
      </c>
      <c r="C276" s="16" t="str" cm="1">
        <f t="array" aca="1" ref="C276" ca="1">IFERROR(_xlfn._xlws.FILTER(Inactives[Inactive On],(Inactives[Key]=J276)*(Inactives[Currently Inactive]),""),"")</f>
        <v/>
      </c>
      <c r="D276" s="16" t="str" cm="1">
        <f t="array" aca="1" ref="D276" ca="1">IFERROR(INDEX(_xlfn.TEXTSPLIT(E276," "),1),"")</f>
        <v/>
      </c>
      <c r="E276" s="15" t="str" cm="1">
        <f t="array" aca="1" ref="E276" ca="1">IFERROR(_xlfn._xlws.FILTER(merged_ranks,(merged_end_dates=DATE(9999,12,31))*(merged_names=A276)),"")</f>
        <v/>
      </c>
      <c r="F276" s="17" t="str">
        <f ca="1">_xlfn.XLOOKUP(J276,Promotions[Promo Key],Promotions[Promo Date],"")</f>
        <v/>
      </c>
      <c r="G276" s="18" t="str">
        <f t="shared" ca="1" si="27"/>
        <v/>
      </c>
      <c r="H276" s="18" t="str">
        <f t="shared" ca="1" si="26"/>
        <v/>
      </c>
      <c r="I276" s="17" t="str">
        <f>_xlfn.XLOOKUP(A276,Students[Full Name],Students[Starting Rank],"")</f>
        <v/>
      </c>
      <c r="J276" s="15" t="str">
        <f t="shared" ca="1" si="28"/>
        <v xml:space="preserve">: </v>
      </c>
      <c r="K276" s="16" t="str">
        <f>_xlfn.XLOOKUP(A276,Students[Full Name],Students[Start Date],"")</f>
        <v/>
      </c>
      <c r="L276" s="18">
        <f t="shared" ca="1" si="29"/>
        <v>-1</v>
      </c>
      <c r="M276" s="18" cm="1">
        <f t="array" aca="1" ref="M276" ca="1">SUMPRODUCT(Inactives[Days Inactive]*(Inactives[Student]=A276))/365</f>
        <v>0</v>
      </c>
      <c r="N276" s="18" t="str" cm="1">
        <f t="array" ref="N276">IF(LEN($A276)&gt;0,SUMPRODUCT(($A276=merged_names)*(_xlfn.TEXTAFTER(N$2, "At ")=merged_belt_colours)*merged_months_at_rank),"")</f>
        <v/>
      </c>
      <c r="O276" s="18" t="str" cm="1">
        <f t="array" ref="O276">IF(LEN($A276)&gt;0,SUMPRODUCT(($A276=merged_names)*(_xlfn.TEXTAFTER(O$2, "At ")=merged_belt_colours)*merged_months_at_rank),"")</f>
        <v/>
      </c>
      <c r="P276" s="18" t="str" cm="1">
        <f t="array" ref="P276">IF(LEN($A276)&gt;0,SUMPRODUCT(($A276=merged_names)*(_xlfn.TEXTAFTER(P$2, "At ")=merged_belt_colours)*merged_months_at_rank),"")</f>
        <v/>
      </c>
      <c r="Q276" s="18" t="str" cm="1">
        <f t="array" ref="Q276">IF(LEN($A276)&gt;0,SUMPRODUCT(($A276=merged_names)*(_xlfn.TEXTAFTER(Q$2, "At ")=merged_belt_colours)*merged_months_at_rank),"")</f>
        <v/>
      </c>
      <c r="R276" s="18" t="str" cm="1">
        <f t="array" ref="R276">IF(LEN($A276)&gt;0,SUMPRODUCT(($A276=merged_names)*(_xlfn.TEXTAFTER(R$2, "At ")=merged_belt_colours)*merged_months_at_rank),"")</f>
        <v/>
      </c>
    </row>
    <row r="277" spans="1:18" x14ac:dyDescent="0.25">
      <c r="A277"/>
      <c r="B277" s="15" t="str" cm="1">
        <f t="array" ref="B277">IFERROR(IF(LEN(A277)&gt;0, IF(SUMPRODUCT((Inactives[Key]=J277)*(Inactives[Currently Inactive]))=1,"Inactive","Active"),""),"Active")</f>
        <v/>
      </c>
      <c r="C277" s="16" t="str" cm="1">
        <f t="array" aca="1" ref="C277" ca="1">IFERROR(_xlfn._xlws.FILTER(Inactives[Inactive On],(Inactives[Key]=J277)*(Inactives[Currently Inactive]),""),"")</f>
        <v/>
      </c>
      <c r="D277" s="16" t="str" cm="1">
        <f t="array" aca="1" ref="D277" ca="1">IFERROR(INDEX(_xlfn.TEXTSPLIT(E277," "),1),"")</f>
        <v/>
      </c>
      <c r="E277" s="15" t="str" cm="1">
        <f t="array" aca="1" ref="E277" ca="1">IFERROR(_xlfn._xlws.FILTER(merged_ranks,(merged_end_dates=DATE(9999,12,31))*(merged_names=A277)),"")</f>
        <v/>
      </c>
      <c r="F277" s="17" t="str">
        <f ca="1">_xlfn.XLOOKUP(J277,Promotions[Promo Key],Promotions[Promo Date],"")</f>
        <v/>
      </c>
      <c r="G277" s="18" t="str">
        <f t="shared" ca="1" si="27"/>
        <v/>
      </c>
      <c r="H277" s="18" t="str">
        <f t="shared" ca="1" si="26"/>
        <v/>
      </c>
      <c r="I277" s="17" t="str">
        <f>_xlfn.XLOOKUP(A277,Students[Full Name],Students[Starting Rank],"")</f>
        <v/>
      </c>
      <c r="J277" s="15" t="str">
        <f t="shared" ca="1" si="28"/>
        <v xml:space="preserve">: </v>
      </c>
      <c r="K277" s="16" t="str">
        <f>_xlfn.XLOOKUP(A277,Students[Full Name],Students[Start Date],"")</f>
        <v/>
      </c>
      <c r="L277" s="18">
        <f t="shared" ca="1" si="29"/>
        <v>-1</v>
      </c>
      <c r="M277" s="18" cm="1">
        <f t="array" aca="1" ref="M277" ca="1">SUMPRODUCT(Inactives[Days Inactive]*(Inactives[Student]=A277))/365</f>
        <v>0</v>
      </c>
      <c r="N277" s="18" t="str" cm="1">
        <f t="array" ref="N277">IF(LEN($A277)&gt;0,SUMPRODUCT(($A277=merged_names)*(_xlfn.TEXTAFTER(N$2, "At ")=merged_belt_colours)*merged_months_at_rank),"")</f>
        <v/>
      </c>
      <c r="O277" s="18" t="str" cm="1">
        <f t="array" ref="O277">IF(LEN($A277)&gt;0,SUMPRODUCT(($A277=merged_names)*(_xlfn.TEXTAFTER(O$2, "At ")=merged_belt_colours)*merged_months_at_rank),"")</f>
        <v/>
      </c>
      <c r="P277" s="18" t="str" cm="1">
        <f t="array" ref="P277">IF(LEN($A277)&gt;0,SUMPRODUCT(($A277=merged_names)*(_xlfn.TEXTAFTER(P$2, "At ")=merged_belt_colours)*merged_months_at_rank),"")</f>
        <v/>
      </c>
      <c r="Q277" s="18" t="str" cm="1">
        <f t="array" ref="Q277">IF(LEN($A277)&gt;0,SUMPRODUCT(($A277=merged_names)*(_xlfn.TEXTAFTER(Q$2, "At ")=merged_belt_colours)*merged_months_at_rank),"")</f>
        <v/>
      </c>
      <c r="R277" s="18" t="str" cm="1">
        <f t="array" ref="R277">IF(LEN($A277)&gt;0,SUMPRODUCT(($A277=merged_names)*(_xlfn.TEXTAFTER(R$2, "At ")=merged_belt_colours)*merged_months_at_rank),"")</f>
        <v/>
      </c>
    </row>
    <row r="278" spans="1:18" x14ac:dyDescent="0.25">
      <c r="A278"/>
      <c r="B278" s="15" t="str" cm="1">
        <f t="array" ref="B278">IFERROR(IF(LEN(A278)&gt;0, IF(SUMPRODUCT((Inactives[Key]=J278)*(Inactives[Currently Inactive]))=1,"Inactive","Active"),""),"Active")</f>
        <v/>
      </c>
      <c r="C278" s="16" t="str" cm="1">
        <f t="array" aca="1" ref="C278" ca="1">IFERROR(_xlfn._xlws.FILTER(Inactives[Inactive On],(Inactives[Key]=J278)*(Inactives[Currently Inactive]),""),"")</f>
        <v/>
      </c>
      <c r="D278" s="16" t="str" cm="1">
        <f t="array" aca="1" ref="D278" ca="1">IFERROR(INDEX(_xlfn.TEXTSPLIT(E278," "),1),"")</f>
        <v/>
      </c>
      <c r="E278" s="15" t="str" cm="1">
        <f t="array" aca="1" ref="E278" ca="1">IFERROR(_xlfn._xlws.FILTER(merged_ranks,(merged_end_dates=DATE(9999,12,31))*(merged_names=A278)),"")</f>
        <v/>
      </c>
      <c r="F278" s="17" t="str">
        <f ca="1">_xlfn.XLOOKUP(J278,Promotions[Promo Key],Promotions[Promo Date],"")</f>
        <v/>
      </c>
      <c r="G278" s="18" t="str">
        <f t="shared" ca="1" si="27"/>
        <v/>
      </c>
      <c r="H278" s="18" t="str">
        <f t="shared" ca="1" si="26"/>
        <v/>
      </c>
      <c r="I278" s="17" t="str">
        <f>_xlfn.XLOOKUP(A278,Students[Full Name],Students[Starting Rank],"")</f>
        <v/>
      </c>
      <c r="J278" s="15" t="str">
        <f t="shared" ca="1" si="28"/>
        <v xml:space="preserve">: </v>
      </c>
      <c r="K278" s="16" t="str">
        <f>_xlfn.XLOOKUP(A278,Students[Full Name],Students[Start Date],"")</f>
        <v/>
      </c>
      <c r="L278" s="18">
        <f t="shared" ca="1" si="29"/>
        <v>-1</v>
      </c>
      <c r="M278" s="18" cm="1">
        <f t="array" aca="1" ref="M278" ca="1">SUMPRODUCT(Inactives[Days Inactive]*(Inactives[Student]=A278))/365</f>
        <v>0</v>
      </c>
      <c r="N278" s="18" t="str" cm="1">
        <f t="array" ref="N278">IF(LEN($A278)&gt;0,SUMPRODUCT(($A278=merged_names)*(_xlfn.TEXTAFTER(N$2, "At ")=merged_belt_colours)*merged_months_at_rank),"")</f>
        <v/>
      </c>
      <c r="O278" s="18" t="str" cm="1">
        <f t="array" ref="O278">IF(LEN($A278)&gt;0,SUMPRODUCT(($A278=merged_names)*(_xlfn.TEXTAFTER(O$2, "At ")=merged_belt_colours)*merged_months_at_rank),"")</f>
        <v/>
      </c>
      <c r="P278" s="18" t="str" cm="1">
        <f t="array" ref="P278">IF(LEN($A278)&gt;0,SUMPRODUCT(($A278=merged_names)*(_xlfn.TEXTAFTER(P$2, "At ")=merged_belt_colours)*merged_months_at_rank),"")</f>
        <v/>
      </c>
      <c r="Q278" s="18" t="str" cm="1">
        <f t="array" ref="Q278">IF(LEN($A278)&gt;0,SUMPRODUCT(($A278=merged_names)*(_xlfn.TEXTAFTER(Q$2, "At ")=merged_belt_colours)*merged_months_at_rank),"")</f>
        <v/>
      </c>
      <c r="R278" s="18" t="str" cm="1">
        <f t="array" ref="R278">IF(LEN($A278)&gt;0,SUMPRODUCT(($A278=merged_names)*(_xlfn.TEXTAFTER(R$2, "At ")=merged_belt_colours)*merged_months_at_rank),"")</f>
        <v/>
      </c>
    </row>
    <row r="279" spans="1:18" x14ac:dyDescent="0.25">
      <c r="A279"/>
      <c r="B279" s="15" t="str" cm="1">
        <f t="array" ref="B279">IFERROR(IF(LEN(A279)&gt;0, IF(SUMPRODUCT((Inactives[Key]=J279)*(Inactives[Currently Inactive]))=1,"Inactive","Active"),""),"Active")</f>
        <v/>
      </c>
      <c r="C279" s="16" t="str" cm="1">
        <f t="array" aca="1" ref="C279" ca="1">IFERROR(_xlfn._xlws.FILTER(Inactives[Inactive On],(Inactives[Key]=J279)*(Inactives[Currently Inactive]),""),"")</f>
        <v/>
      </c>
      <c r="D279" s="16" t="str" cm="1">
        <f t="array" aca="1" ref="D279" ca="1">IFERROR(INDEX(_xlfn.TEXTSPLIT(E279," "),1),"")</f>
        <v/>
      </c>
      <c r="E279" s="15" t="str" cm="1">
        <f t="array" aca="1" ref="E279" ca="1">IFERROR(_xlfn._xlws.FILTER(merged_ranks,(merged_end_dates=DATE(9999,12,31))*(merged_names=A279)),"")</f>
        <v/>
      </c>
      <c r="F279" s="17" t="str">
        <f ca="1">_xlfn.XLOOKUP(J279,Promotions[Promo Key],Promotions[Promo Date],"")</f>
        <v/>
      </c>
      <c r="G279" s="18" t="str">
        <f t="shared" ca="1" si="27"/>
        <v/>
      </c>
      <c r="H279" s="18" t="str">
        <f t="shared" ca="1" si="26"/>
        <v/>
      </c>
      <c r="I279" s="17" t="str">
        <f>_xlfn.XLOOKUP(A279,Students[Full Name],Students[Starting Rank],"")</f>
        <v/>
      </c>
      <c r="J279" s="15" t="str">
        <f t="shared" ca="1" si="28"/>
        <v xml:space="preserve">: </v>
      </c>
      <c r="K279" s="16" t="str">
        <f>_xlfn.XLOOKUP(A279,Students[Full Name],Students[Start Date],"")</f>
        <v/>
      </c>
      <c r="L279" s="18">
        <f t="shared" ca="1" si="29"/>
        <v>-1</v>
      </c>
      <c r="M279" s="18" cm="1">
        <f t="array" aca="1" ref="M279" ca="1">SUMPRODUCT(Inactives[Days Inactive]*(Inactives[Student]=A279))/365</f>
        <v>0</v>
      </c>
      <c r="N279" s="18" t="str" cm="1">
        <f t="array" ref="N279">IF(LEN($A279)&gt;0,SUMPRODUCT(($A279=merged_names)*(_xlfn.TEXTAFTER(N$2, "At ")=merged_belt_colours)*merged_months_at_rank),"")</f>
        <v/>
      </c>
      <c r="O279" s="18" t="str" cm="1">
        <f t="array" ref="O279">IF(LEN($A279)&gt;0,SUMPRODUCT(($A279=merged_names)*(_xlfn.TEXTAFTER(O$2, "At ")=merged_belt_colours)*merged_months_at_rank),"")</f>
        <v/>
      </c>
      <c r="P279" s="18" t="str" cm="1">
        <f t="array" ref="P279">IF(LEN($A279)&gt;0,SUMPRODUCT(($A279=merged_names)*(_xlfn.TEXTAFTER(P$2, "At ")=merged_belt_colours)*merged_months_at_rank),"")</f>
        <v/>
      </c>
      <c r="Q279" s="18" t="str" cm="1">
        <f t="array" ref="Q279">IF(LEN($A279)&gt;0,SUMPRODUCT(($A279=merged_names)*(_xlfn.TEXTAFTER(Q$2, "At ")=merged_belt_colours)*merged_months_at_rank),"")</f>
        <v/>
      </c>
      <c r="R279" s="18" t="str" cm="1">
        <f t="array" ref="R279">IF(LEN($A279)&gt;0,SUMPRODUCT(($A279=merged_names)*(_xlfn.TEXTAFTER(R$2, "At ")=merged_belt_colours)*merged_months_at_rank),"")</f>
        <v/>
      </c>
    </row>
    <row r="280" spans="1:18" x14ac:dyDescent="0.25">
      <c r="A280"/>
      <c r="B280" s="15" t="str" cm="1">
        <f t="array" ref="B280">IFERROR(IF(LEN(A280)&gt;0, IF(SUMPRODUCT((Inactives[Key]=J280)*(Inactives[Currently Inactive]))=1,"Inactive","Active"),""),"Active")</f>
        <v/>
      </c>
      <c r="C280" s="16" t="str" cm="1">
        <f t="array" aca="1" ref="C280" ca="1">IFERROR(_xlfn._xlws.FILTER(Inactives[Inactive On],(Inactives[Key]=J280)*(Inactives[Currently Inactive]),""),"")</f>
        <v/>
      </c>
      <c r="D280" s="16" t="str" cm="1">
        <f t="array" aca="1" ref="D280" ca="1">IFERROR(INDEX(_xlfn.TEXTSPLIT(E280," "),1),"")</f>
        <v/>
      </c>
      <c r="E280" s="15" t="str" cm="1">
        <f t="array" aca="1" ref="E280" ca="1">IFERROR(_xlfn._xlws.FILTER(merged_ranks,(merged_end_dates=DATE(9999,12,31))*(merged_names=A280)),"")</f>
        <v/>
      </c>
      <c r="F280" s="17" t="str">
        <f ca="1">_xlfn.XLOOKUP(J280,Promotions[Promo Key],Promotions[Promo Date],"")</f>
        <v/>
      </c>
      <c r="G280" s="18" t="str">
        <f t="shared" ca="1" si="27"/>
        <v/>
      </c>
      <c r="H280" s="18" t="str">
        <f t="shared" ref="H280:H343" ca="1" si="30">IFERROR((TODAY()-K280)/365-M280,"")</f>
        <v/>
      </c>
      <c r="I280" s="17" t="str">
        <f>_xlfn.XLOOKUP(A280,Students[Full Name],Students[Starting Rank],"")</f>
        <v/>
      </c>
      <c r="J280" s="15" t="str">
        <f t="shared" ca="1" si="28"/>
        <v xml:space="preserve">: </v>
      </c>
      <c r="K280" s="16" t="str">
        <f>_xlfn.XLOOKUP(A280,Students[Full Name],Students[Start Date],"")</f>
        <v/>
      </c>
      <c r="L280" s="18">
        <f t="shared" ca="1" si="29"/>
        <v>-1</v>
      </c>
      <c r="M280" s="18" cm="1">
        <f t="array" aca="1" ref="M280" ca="1">SUMPRODUCT(Inactives[Days Inactive]*(Inactives[Student]=A280))/365</f>
        <v>0</v>
      </c>
      <c r="N280" s="18" t="str" cm="1">
        <f t="array" ref="N280">IF(LEN($A280)&gt;0,SUMPRODUCT(($A280=merged_names)*(_xlfn.TEXTAFTER(N$2, "At ")=merged_belt_colours)*merged_months_at_rank),"")</f>
        <v/>
      </c>
      <c r="O280" s="18" t="str" cm="1">
        <f t="array" ref="O280">IF(LEN($A280)&gt;0,SUMPRODUCT(($A280=merged_names)*(_xlfn.TEXTAFTER(O$2, "At ")=merged_belt_colours)*merged_months_at_rank),"")</f>
        <v/>
      </c>
      <c r="P280" s="18" t="str" cm="1">
        <f t="array" ref="P280">IF(LEN($A280)&gt;0,SUMPRODUCT(($A280=merged_names)*(_xlfn.TEXTAFTER(P$2, "At ")=merged_belt_colours)*merged_months_at_rank),"")</f>
        <v/>
      </c>
      <c r="Q280" s="18" t="str" cm="1">
        <f t="array" ref="Q280">IF(LEN($A280)&gt;0,SUMPRODUCT(($A280=merged_names)*(_xlfn.TEXTAFTER(Q$2, "At ")=merged_belt_colours)*merged_months_at_rank),"")</f>
        <v/>
      </c>
      <c r="R280" s="18" t="str" cm="1">
        <f t="array" ref="R280">IF(LEN($A280)&gt;0,SUMPRODUCT(($A280=merged_names)*(_xlfn.TEXTAFTER(R$2, "At ")=merged_belt_colours)*merged_months_at_rank),"")</f>
        <v/>
      </c>
    </row>
    <row r="281" spans="1:18" x14ac:dyDescent="0.25">
      <c r="A281"/>
      <c r="B281" s="15" t="str" cm="1">
        <f t="array" ref="B281">IFERROR(IF(LEN(A281)&gt;0, IF(SUMPRODUCT((Inactives[Key]=J281)*(Inactives[Currently Inactive]))=1,"Inactive","Active"),""),"Active")</f>
        <v/>
      </c>
      <c r="C281" s="16" t="str" cm="1">
        <f t="array" aca="1" ref="C281" ca="1">IFERROR(_xlfn._xlws.FILTER(Inactives[Inactive On],(Inactives[Key]=J281)*(Inactives[Currently Inactive]),""),"")</f>
        <v/>
      </c>
      <c r="D281" s="16" t="str" cm="1">
        <f t="array" aca="1" ref="D281" ca="1">IFERROR(INDEX(_xlfn.TEXTSPLIT(E281," "),1),"")</f>
        <v/>
      </c>
      <c r="E281" s="15" t="str" cm="1">
        <f t="array" aca="1" ref="E281" ca="1">IFERROR(_xlfn._xlws.FILTER(merged_ranks,(merged_end_dates=DATE(9999,12,31))*(merged_names=A281)),"")</f>
        <v/>
      </c>
      <c r="F281" s="17" t="str">
        <f ca="1">_xlfn.XLOOKUP(J281,Promotions[Promo Key],Promotions[Promo Date],"")</f>
        <v/>
      </c>
      <c r="G281" s="18" t="str">
        <f t="shared" ca="1" si="27"/>
        <v/>
      </c>
      <c r="H281" s="18" t="str">
        <f t="shared" ca="1" si="30"/>
        <v/>
      </c>
      <c r="I281" s="17" t="str">
        <f>_xlfn.XLOOKUP(A281,Students[Full Name],Students[Starting Rank],"")</f>
        <v/>
      </c>
      <c r="J281" s="15" t="str">
        <f t="shared" ca="1" si="28"/>
        <v xml:space="preserve">: </v>
      </c>
      <c r="K281" s="16" t="str">
        <f>_xlfn.XLOOKUP(A281,Students[Full Name],Students[Start Date],"")</f>
        <v/>
      </c>
      <c r="L281" s="18">
        <f t="shared" ca="1" si="29"/>
        <v>-1</v>
      </c>
      <c r="M281" s="18" cm="1">
        <f t="array" aca="1" ref="M281" ca="1">SUMPRODUCT(Inactives[Days Inactive]*(Inactives[Student]=A281))/365</f>
        <v>0</v>
      </c>
      <c r="N281" s="18" t="str" cm="1">
        <f t="array" ref="N281">IF(LEN($A281)&gt;0,SUMPRODUCT(($A281=merged_names)*(_xlfn.TEXTAFTER(N$2, "At ")=merged_belt_colours)*merged_months_at_rank),"")</f>
        <v/>
      </c>
      <c r="O281" s="18" t="str" cm="1">
        <f t="array" ref="O281">IF(LEN($A281)&gt;0,SUMPRODUCT(($A281=merged_names)*(_xlfn.TEXTAFTER(O$2, "At ")=merged_belt_colours)*merged_months_at_rank),"")</f>
        <v/>
      </c>
      <c r="P281" s="18" t="str" cm="1">
        <f t="array" ref="P281">IF(LEN($A281)&gt;0,SUMPRODUCT(($A281=merged_names)*(_xlfn.TEXTAFTER(P$2, "At ")=merged_belt_colours)*merged_months_at_rank),"")</f>
        <v/>
      </c>
      <c r="Q281" s="18" t="str" cm="1">
        <f t="array" ref="Q281">IF(LEN($A281)&gt;0,SUMPRODUCT(($A281=merged_names)*(_xlfn.TEXTAFTER(Q$2, "At ")=merged_belt_colours)*merged_months_at_rank),"")</f>
        <v/>
      </c>
      <c r="R281" s="18" t="str" cm="1">
        <f t="array" ref="R281">IF(LEN($A281)&gt;0,SUMPRODUCT(($A281=merged_names)*(_xlfn.TEXTAFTER(R$2, "At ")=merged_belt_colours)*merged_months_at_rank),"")</f>
        <v/>
      </c>
    </row>
    <row r="282" spans="1:18" x14ac:dyDescent="0.25">
      <c r="A282"/>
      <c r="B282" s="15" t="str" cm="1">
        <f t="array" ref="B282">IFERROR(IF(LEN(A282)&gt;0, IF(SUMPRODUCT((Inactives[Key]=J282)*(Inactives[Currently Inactive]))=1,"Inactive","Active"),""),"Active")</f>
        <v/>
      </c>
      <c r="C282" s="16" t="str" cm="1">
        <f t="array" aca="1" ref="C282" ca="1">IFERROR(_xlfn._xlws.FILTER(Inactives[Inactive On],(Inactives[Key]=J282)*(Inactives[Currently Inactive]),""),"")</f>
        <v/>
      </c>
      <c r="D282" s="16" t="str" cm="1">
        <f t="array" aca="1" ref="D282" ca="1">IFERROR(INDEX(_xlfn.TEXTSPLIT(E282," "),1),"")</f>
        <v/>
      </c>
      <c r="E282" s="15" t="str" cm="1">
        <f t="array" aca="1" ref="E282" ca="1">IFERROR(_xlfn._xlws.FILTER(merged_ranks,(merged_end_dates=DATE(9999,12,31))*(merged_names=A282)),"")</f>
        <v/>
      </c>
      <c r="F282" s="17" t="str">
        <f ca="1">_xlfn.XLOOKUP(J282,Promotions[Promo Key],Promotions[Promo Date],"")</f>
        <v/>
      </c>
      <c r="G282" s="18" t="str">
        <f t="shared" ca="1" si="27"/>
        <v/>
      </c>
      <c r="H282" s="18" t="str">
        <f t="shared" ca="1" si="30"/>
        <v/>
      </c>
      <c r="I282" s="17" t="str">
        <f>_xlfn.XLOOKUP(A282,Students[Full Name],Students[Starting Rank],"")</f>
        <v/>
      </c>
      <c r="J282" s="15" t="str">
        <f t="shared" ca="1" si="28"/>
        <v xml:space="preserve">: </v>
      </c>
      <c r="K282" s="16" t="str">
        <f>_xlfn.XLOOKUP(A282,Students[Full Name],Students[Start Date],"")</f>
        <v/>
      </c>
      <c r="L282" s="18">
        <f t="shared" ca="1" si="29"/>
        <v>-1</v>
      </c>
      <c r="M282" s="18" cm="1">
        <f t="array" aca="1" ref="M282" ca="1">SUMPRODUCT(Inactives[Days Inactive]*(Inactives[Student]=A282))/365</f>
        <v>0</v>
      </c>
      <c r="N282" s="18" t="str" cm="1">
        <f t="array" ref="N282">IF(LEN($A282)&gt;0,SUMPRODUCT(($A282=merged_names)*(_xlfn.TEXTAFTER(N$2, "At ")=merged_belt_colours)*merged_months_at_rank),"")</f>
        <v/>
      </c>
      <c r="O282" s="18" t="str" cm="1">
        <f t="array" ref="O282">IF(LEN($A282)&gt;0,SUMPRODUCT(($A282=merged_names)*(_xlfn.TEXTAFTER(O$2, "At ")=merged_belt_colours)*merged_months_at_rank),"")</f>
        <v/>
      </c>
      <c r="P282" s="18" t="str" cm="1">
        <f t="array" ref="P282">IF(LEN($A282)&gt;0,SUMPRODUCT(($A282=merged_names)*(_xlfn.TEXTAFTER(P$2, "At ")=merged_belt_colours)*merged_months_at_rank),"")</f>
        <v/>
      </c>
      <c r="Q282" s="18" t="str" cm="1">
        <f t="array" ref="Q282">IF(LEN($A282)&gt;0,SUMPRODUCT(($A282=merged_names)*(_xlfn.TEXTAFTER(Q$2, "At ")=merged_belt_colours)*merged_months_at_rank),"")</f>
        <v/>
      </c>
      <c r="R282" s="18" t="str" cm="1">
        <f t="array" ref="R282">IF(LEN($A282)&gt;0,SUMPRODUCT(($A282=merged_names)*(_xlfn.TEXTAFTER(R$2, "At ")=merged_belt_colours)*merged_months_at_rank),"")</f>
        <v/>
      </c>
    </row>
    <row r="283" spans="1:18" x14ac:dyDescent="0.25">
      <c r="A283"/>
      <c r="B283" s="15" t="str" cm="1">
        <f t="array" ref="B283">IFERROR(IF(LEN(A283)&gt;0, IF(SUMPRODUCT((Inactives[Key]=J283)*(Inactives[Currently Inactive]))=1,"Inactive","Active"),""),"Active")</f>
        <v/>
      </c>
      <c r="C283" s="16" t="str" cm="1">
        <f t="array" aca="1" ref="C283" ca="1">IFERROR(_xlfn._xlws.FILTER(Inactives[Inactive On],(Inactives[Key]=J283)*(Inactives[Currently Inactive]),""),"")</f>
        <v/>
      </c>
      <c r="D283" s="16" t="str" cm="1">
        <f t="array" aca="1" ref="D283" ca="1">IFERROR(INDEX(_xlfn.TEXTSPLIT(E283," "),1),"")</f>
        <v/>
      </c>
      <c r="E283" s="15" t="str" cm="1">
        <f t="array" aca="1" ref="E283" ca="1">IFERROR(_xlfn._xlws.FILTER(merged_ranks,(merged_end_dates=DATE(9999,12,31))*(merged_names=A283)),"")</f>
        <v/>
      </c>
      <c r="F283" s="17" t="str">
        <f ca="1">_xlfn.XLOOKUP(J283,Promotions[Promo Key],Promotions[Promo Date],"")</f>
        <v/>
      </c>
      <c r="G283" s="18" t="str">
        <f t="shared" ca="1" si="27"/>
        <v/>
      </c>
      <c r="H283" s="18" t="str">
        <f t="shared" ca="1" si="30"/>
        <v/>
      </c>
      <c r="I283" s="17" t="str">
        <f>_xlfn.XLOOKUP(A283,Students[Full Name],Students[Starting Rank],"")</f>
        <v/>
      </c>
      <c r="J283" s="15" t="str">
        <f t="shared" ca="1" si="28"/>
        <v xml:space="preserve">: </v>
      </c>
      <c r="K283" s="16" t="str">
        <f>_xlfn.XLOOKUP(A283,Students[Full Name],Students[Start Date],"")</f>
        <v/>
      </c>
      <c r="L283" s="18">
        <f t="shared" ca="1" si="29"/>
        <v>-1</v>
      </c>
      <c r="M283" s="18" cm="1">
        <f t="array" aca="1" ref="M283" ca="1">SUMPRODUCT(Inactives[Days Inactive]*(Inactives[Student]=A283))/365</f>
        <v>0</v>
      </c>
      <c r="N283" s="18" t="str" cm="1">
        <f t="array" ref="N283">IF(LEN($A283)&gt;0,SUMPRODUCT(($A283=merged_names)*(_xlfn.TEXTAFTER(N$2, "At ")=merged_belt_colours)*merged_months_at_rank),"")</f>
        <v/>
      </c>
      <c r="O283" s="18" t="str" cm="1">
        <f t="array" ref="O283">IF(LEN($A283)&gt;0,SUMPRODUCT(($A283=merged_names)*(_xlfn.TEXTAFTER(O$2, "At ")=merged_belt_colours)*merged_months_at_rank),"")</f>
        <v/>
      </c>
      <c r="P283" s="18" t="str" cm="1">
        <f t="array" ref="P283">IF(LEN($A283)&gt;0,SUMPRODUCT(($A283=merged_names)*(_xlfn.TEXTAFTER(P$2, "At ")=merged_belt_colours)*merged_months_at_rank),"")</f>
        <v/>
      </c>
      <c r="Q283" s="18" t="str" cm="1">
        <f t="array" ref="Q283">IF(LEN($A283)&gt;0,SUMPRODUCT(($A283=merged_names)*(_xlfn.TEXTAFTER(Q$2, "At ")=merged_belt_colours)*merged_months_at_rank),"")</f>
        <v/>
      </c>
      <c r="R283" s="18" t="str" cm="1">
        <f t="array" ref="R283">IF(LEN($A283)&gt;0,SUMPRODUCT(($A283=merged_names)*(_xlfn.TEXTAFTER(R$2, "At ")=merged_belt_colours)*merged_months_at_rank),"")</f>
        <v/>
      </c>
    </row>
    <row r="284" spans="1:18" x14ac:dyDescent="0.25">
      <c r="A284"/>
      <c r="B284" s="15" t="str" cm="1">
        <f t="array" ref="B284">IFERROR(IF(LEN(A284)&gt;0, IF(SUMPRODUCT((Inactives[Key]=J284)*(Inactives[Currently Inactive]))=1,"Inactive","Active"),""),"Active")</f>
        <v/>
      </c>
      <c r="C284" s="16" t="str" cm="1">
        <f t="array" aca="1" ref="C284" ca="1">IFERROR(_xlfn._xlws.FILTER(Inactives[Inactive On],(Inactives[Key]=J284)*(Inactives[Currently Inactive]),""),"")</f>
        <v/>
      </c>
      <c r="D284" s="16" t="str" cm="1">
        <f t="array" aca="1" ref="D284" ca="1">IFERROR(INDEX(_xlfn.TEXTSPLIT(E284," "),1),"")</f>
        <v/>
      </c>
      <c r="E284" s="15" t="str" cm="1">
        <f t="array" aca="1" ref="E284" ca="1">IFERROR(_xlfn._xlws.FILTER(merged_ranks,(merged_end_dates=DATE(9999,12,31))*(merged_names=A284)),"")</f>
        <v/>
      </c>
      <c r="F284" s="17" t="str">
        <f ca="1">_xlfn.XLOOKUP(J284,Promotions[Promo Key],Promotions[Promo Date],"")</f>
        <v/>
      </c>
      <c r="G284" s="18" t="str">
        <f t="shared" ref="G284:G347" ca="1" si="31">IFERROR((TODAY()-F284)/30.5, "")</f>
        <v/>
      </c>
      <c r="H284" s="18" t="str">
        <f t="shared" ca="1" si="30"/>
        <v/>
      </c>
      <c r="I284" s="17" t="str">
        <f>_xlfn.XLOOKUP(A284,Students[Full Name],Students[Starting Rank],"")</f>
        <v/>
      </c>
      <c r="J284" s="15" t="str">
        <f t="shared" ref="J284:J347" ca="1" si="32">A284&amp;": "&amp;E284</f>
        <v xml:space="preserve">: </v>
      </c>
      <c r="K284" s="16" t="str">
        <f>_xlfn.XLOOKUP(A284,Students[Full Name],Students[Start Date],"")</f>
        <v/>
      </c>
      <c r="L284" s="18">
        <f t="shared" ref="L284:L347" ca="1" si="33">IF(LEN(C284)&gt;0,(TODAY()-C284)/30.5,-1)</f>
        <v>-1</v>
      </c>
      <c r="M284" s="18" cm="1">
        <f t="array" aca="1" ref="M284" ca="1">SUMPRODUCT(Inactives[Days Inactive]*(Inactives[Student]=A284))/365</f>
        <v>0</v>
      </c>
      <c r="N284" s="18" t="str" cm="1">
        <f t="array" ref="N284">IF(LEN($A284)&gt;0,SUMPRODUCT(($A284=merged_names)*(_xlfn.TEXTAFTER(N$2, "At ")=merged_belt_colours)*merged_months_at_rank),"")</f>
        <v/>
      </c>
      <c r="O284" s="18" t="str" cm="1">
        <f t="array" ref="O284">IF(LEN($A284)&gt;0,SUMPRODUCT(($A284=merged_names)*(_xlfn.TEXTAFTER(O$2, "At ")=merged_belt_colours)*merged_months_at_rank),"")</f>
        <v/>
      </c>
      <c r="P284" s="18" t="str" cm="1">
        <f t="array" ref="P284">IF(LEN($A284)&gt;0,SUMPRODUCT(($A284=merged_names)*(_xlfn.TEXTAFTER(P$2, "At ")=merged_belt_colours)*merged_months_at_rank),"")</f>
        <v/>
      </c>
      <c r="Q284" s="18" t="str" cm="1">
        <f t="array" ref="Q284">IF(LEN($A284)&gt;0,SUMPRODUCT(($A284=merged_names)*(_xlfn.TEXTAFTER(Q$2, "At ")=merged_belt_colours)*merged_months_at_rank),"")</f>
        <v/>
      </c>
      <c r="R284" s="18" t="str" cm="1">
        <f t="array" ref="R284">IF(LEN($A284)&gt;0,SUMPRODUCT(($A284=merged_names)*(_xlfn.TEXTAFTER(R$2, "At ")=merged_belt_colours)*merged_months_at_rank),"")</f>
        <v/>
      </c>
    </row>
    <row r="285" spans="1:18" x14ac:dyDescent="0.25">
      <c r="A285"/>
      <c r="B285" s="15" t="str" cm="1">
        <f t="array" ref="B285">IFERROR(IF(LEN(A285)&gt;0, IF(SUMPRODUCT((Inactives[Key]=J285)*(Inactives[Currently Inactive]))=1,"Inactive","Active"),""),"Active")</f>
        <v/>
      </c>
      <c r="C285" s="16" t="str" cm="1">
        <f t="array" aca="1" ref="C285" ca="1">IFERROR(_xlfn._xlws.FILTER(Inactives[Inactive On],(Inactives[Key]=J285)*(Inactives[Currently Inactive]),""),"")</f>
        <v/>
      </c>
      <c r="D285" s="16" t="str" cm="1">
        <f t="array" aca="1" ref="D285" ca="1">IFERROR(INDEX(_xlfn.TEXTSPLIT(E285," "),1),"")</f>
        <v/>
      </c>
      <c r="E285" s="15" t="str" cm="1">
        <f t="array" aca="1" ref="E285" ca="1">IFERROR(_xlfn._xlws.FILTER(merged_ranks,(merged_end_dates=DATE(9999,12,31))*(merged_names=A285)),"")</f>
        <v/>
      </c>
      <c r="F285" s="17" t="str">
        <f ca="1">_xlfn.XLOOKUP(J285,Promotions[Promo Key],Promotions[Promo Date],"")</f>
        <v/>
      </c>
      <c r="G285" s="18" t="str">
        <f t="shared" ca="1" si="31"/>
        <v/>
      </c>
      <c r="H285" s="18" t="str">
        <f t="shared" ca="1" si="30"/>
        <v/>
      </c>
      <c r="I285" s="17" t="str">
        <f>_xlfn.XLOOKUP(A285,Students[Full Name],Students[Starting Rank],"")</f>
        <v/>
      </c>
      <c r="J285" s="15" t="str">
        <f t="shared" ca="1" si="32"/>
        <v xml:space="preserve">: </v>
      </c>
      <c r="K285" s="16" t="str">
        <f>_xlfn.XLOOKUP(A285,Students[Full Name],Students[Start Date],"")</f>
        <v/>
      </c>
      <c r="L285" s="18">
        <f t="shared" ca="1" si="33"/>
        <v>-1</v>
      </c>
      <c r="M285" s="18" cm="1">
        <f t="array" aca="1" ref="M285" ca="1">SUMPRODUCT(Inactives[Days Inactive]*(Inactives[Student]=A285))/365</f>
        <v>0</v>
      </c>
      <c r="N285" s="18" t="str" cm="1">
        <f t="array" ref="N285">IF(LEN($A285)&gt;0,SUMPRODUCT(($A285=merged_names)*(_xlfn.TEXTAFTER(N$2, "At ")=merged_belt_colours)*merged_months_at_rank),"")</f>
        <v/>
      </c>
      <c r="O285" s="18" t="str" cm="1">
        <f t="array" ref="O285">IF(LEN($A285)&gt;0,SUMPRODUCT(($A285=merged_names)*(_xlfn.TEXTAFTER(O$2, "At ")=merged_belt_colours)*merged_months_at_rank),"")</f>
        <v/>
      </c>
      <c r="P285" s="18" t="str" cm="1">
        <f t="array" ref="P285">IF(LEN($A285)&gt;0,SUMPRODUCT(($A285=merged_names)*(_xlfn.TEXTAFTER(P$2, "At ")=merged_belt_colours)*merged_months_at_rank),"")</f>
        <v/>
      </c>
      <c r="Q285" s="18" t="str" cm="1">
        <f t="array" ref="Q285">IF(LEN($A285)&gt;0,SUMPRODUCT(($A285=merged_names)*(_xlfn.TEXTAFTER(Q$2, "At ")=merged_belt_colours)*merged_months_at_rank),"")</f>
        <v/>
      </c>
      <c r="R285" s="18" t="str" cm="1">
        <f t="array" ref="R285">IF(LEN($A285)&gt;0,SUMPRODUCT(($A285=merged_names)*(_xlfn.TEXTAFTER(R$2, "At ")=merged_belt_colours)*merged_months_at_rank),"")</f>
        <v/>
      </c>
    </row>
    <row r="286" spans="1:18" x14ac:dyDescent="0.25">
      <c r="A286"/>
      <c r="B286" s="15" t="str" cm="1">
        <f t="array" ref="B286">IFERROR(IF(LEN(A286)&gt;0, IF(SUMPRODUCT((Inactives[Key]=J286)*(Inactives[Currently Inactive]))=1,"Inactive","Active"),""),"Active")</f>
        <v/>
      </c>
      <c r="C286" s="16" t="str" cm="1">
        <f t="array" aca="1" ref="C286" ca="1">IFERROR(_xlfn._xlws.FILTER(Inactives[Inactive On],(Inactives[Key]=J286)*(Inactives[Currently Inactive]),""),"")</f>
        <v/>
      </c>
      <c r="D286" s="16" t="str" cm="1">
        <f t="array" aca="1" ref="D286" ca="1">IFERROR(INDEX(_xlfn.TEXTSPLIT(E286," "),1),"")</f>
        <v/>
      </c>
      <c r="E286" s="15" t="str" cm="1">
        <f t="array" aca="1" ref="E286" ca="1">IFERROR(_xlfn._xlws.FILTER(merged_ranks,(merged_end_dates=DATE(9999,12,31))*(merged_names=A286)),"")</f>
        <v/>
      </c>
      <c r="F286" s="17" t="str">
        <f ca="1">_xlfn.XLOOKUP(J286,Promotions[Promo Key],Promotions[Promo Date],"")</f>
        <v/>
      </c>
      <c r="G286" s="18" t="str">
        <f t="shared" ca="1" si="31"/>
        <v/>
      </c>
      <c r="H286" s="18" t="str">
        <f t="shared" ca="1" si="30"/>
        <v/>
      </c>
      <c r="I286" s="17" t="str">
        <f>_xlfn.XLOOKUP(A286,Students[Full Name],Students[Starting Rank],"")</f>
        <v/>
      </c>
      <c r="J286" s="15" t="str">
        <f t="shared" ca="1" si="32"/>
        <v xml:space="preserve">: </v>
      </c>
      <c r="K286" s="16" t="str">
        <f>_xlfn.XLOOKUP(A286,Students[Full Name],Students[Start Date],"")</f>
        <v/>
      </c>
      <c r="L286" s="18">
        <f t="shared" ca="1" si="33"/>
        <v>-1</v>
      </c>
      <c r="M286" s="18" cm="1">
        <f t="array" aca="1" ref="M286" ca="1">SUMPRODUCT(Inactives[Days Inactive]*(Inactives[Student]=A286))/365</f>
        <v>0</v>
      </c>
      <c r="N286" s="18" t="str" cm="1">
        <f t="array" ref="N286">IF(LEN($A286)&gt;0,SUMPRODUCT(($A286=merged_names)*(_xlfn.TEXTAFTER(N$2, "At ")=merged_belt_colours)*merged_months_at_rank),"")</f>
        <v/>
      </c>
      <c r="O286" s="18" t="str" cm="1">
        <f t="array" ref="O286">IF(LEN($A286)&gt;0,SUMPRODUCT(($A286=merged_names)*(_xlfn.TEXTAFTER(O$2, "At ")=merged_belt_colours)*merged_months_at_rank),"")</f>
        <v/>
      </c>
      <c r="P286" s="18" t="str" cm="1">
        <f t="array" ref="P286">IF(LEN($A286)&gt;0,SUMPRODUCT(($A286=merged_names)*(_xlfn.TEXTAFTER(P$2, "At ")=merged_belt_colours)*merged_months_at_rank),"")</f>
        <v/>
      </c>
      <c r="Q286" s="18" t="str" cm="1">
        <f t="array" ref="Q286">IF(LEN($A286)&gt;0,SUMPRODUCT(($A286=merged_names)*(_xlfn.TEXTAFTER(Q$2, "At ")=merged_belt_colours)*merged_months_at_rank),"")</f>
        <v/>
      </c>
      <c r="R286" s="18" t="str" cm="1">
        <f t="array" ref="R286">IF(LEN($A286)&gt;0,SUMPRODUCT(($A286=merged_names)*(_xlfn.TEXTAFTER(R$2, "At ")=merged_belt_colours)*merged_months_at_rank),"")</f>
        <v/>
      </c>
    </row>
    <row r="287" spans="1:18" x14ac:dyDescent="0.25">
      <c r="A287"/>
      <c r="B287" s="15" t="str" cm="1">
        <f t="array" ref="B287">IFERROR(IF(LEN(A287)&gt;0, IF(SUMPRODUCT((Inactives[Key]=J287)*(Inactives[Currently Inactive]))=1,"Inactive","Active"),""),"Active")</f>
        <v/>
      </c>
      <c r="C287" s="16" t="str" cm="1">
        <f t="array" aca="1" ref="C287" ca="1">IFERROR(_xlfn._xlws.FILTER(Inactives[Inactive On],(Inactives[Key]=J287)*(Inactives[Currently Inactive]),""),"")</f>
        <v/>
      </c>
      <c r="D287" s="16" t="str" cm="1">
        <f t="array" aca="1" ref="D287" ca="1">IFERROR(INDEX(_xlfn.TEXTSPLIT(E287," "),1),"")</f>
        <v/>
      </c>
      <c r="E287" s="15" t="str" cm="1">
        <f t="array" aca="1" ref="E287" ca="1">IFERROR(_xlfn._xlws.FILTER(merged_ranks,(merged_end_dates=DATE(9999,12,31))*(merged_names=A287)),"")</f>
        <v/>
      </c>
      <c r="F287" s="17" t="str">
        <f ca="1">_xlfn.XLOOKUP(J287,Promotions[Promo Key],Promotions[Promo Date],"")</f>
        <v/>
      </c>
      <c r="G287" s="18" t="str">
        <f t="shared" ca="1" si="31"/>
        <v/>
      </c>
      <c r="H287" s="18" t="str">
        <f t="shared" ca="1" si="30"/>
        <v/>
      </c>
      <c r="I287" s="17" t="str">
        <f>_xlfn.XLOOKUP(A287,Students[Full Name],Students[Starting Rank],"")</f>
        <v/>
      </c>
      <c r="J287" s="15" t="str">
        <f t="shared" ca="1" si="32"/>
        <v xml:space="preserve">: </v>
      </c>
      <c r="K287" s="16" t="str">
        <f>_xlfn.XLOOKUP(A287,Students[Full Name],Students[Start Date],"")</f>
        <v/>
      </c>
      <c r="L287" s="18">
        <f t="shared" ca="1" si="33"/>
        <v>-1</v>
      </c>
      <c r="M287" s="18" cm="1">
        <f t="array" aca="1" ref="M287" ca="1">SUMPRODUCT(Inactives[Days Inactive]*(Inactives[Student]=A287))/365</f>
        <v>0</v>
      </c>
      <c r="N287" s="18" t="str" cm="1">
        <f t="array" ref="N287">IF(LEN($A287)&gt;0,SUMPRODUCT(($A287=merged_names)*(_xlfn.TEXTAFTER(N$2, "At ")=merged_belt_colours)*merged_months_at_rank),"")</f>
        <v/>
      </c>
      <c r="O287" s="18" t="str" cm="1">
        <f t="array" ref="O287">IF(LEN($A287)&gt;0,SUMPRODUCT(($A287=merged_names)*(_xlfn.TEXTAFTER(O$2, "At ")=merged_belt_colours)*merged_months_at_rank),"")</f>
        <v/>
      </c>
      <c r="P287" s="18" t="str" cm="1">
        <f t="array" ref="P287">IF(LEN($A287)&gt;0,SUMPRODUCT(($A287=merged_names)*(_xlfn.TEXTAFTER(P$2, "At ")=merged_belt_colours)*merged_months_at_rank),"")</f>
        <v/>
      </c>
      <c r="Q287" s="18" t="str" cm="1">
        <f t="array" ref="Q287">IF(LEN($A287)&gt;0,SUMPRODUCT(($A287=merged_names)*(_xlfn.TEXTAFTER(Q$2, "At ")=merged_belt_colours)*merged_months_at_rank),"")</f>
        <v/>
      </c>
      <c r="R287" s="18" t="str" cm="1">
        <f t="array" ref="R287">IF(LEN($A287)&gt;0,SUMPRODUCT(($A287=merged_names)*(_xlfn.TEXTAFTER(R$2, "At ")=merged_belt_colours)*merged_months_at_rank),"")</f>
        <v/>
      </c>
    </row>
    <row r="288" spans="1:18" x14ac:dyDescent="0.25">
      <c r="A288"/>
      <c r="B288" s="15" t="str" cm="1">
        <f t="array" ref="B288">IFERROR(IF(LEN(A288)&gt;0, IF(SUMPRODUCT((Inactives[Key]=J288)*(Inactives[Currently Inactive]))=1,"Inactive","Active"),""),"Active")</f>
        <v/>
      </c>
      <c r="C288" s="16" t="str" cm="1">
        <f t="array" aca="1" ref="C288" ca="1">IFERROR(_xlfn._xlws.FILTER(Inactives[Inactive On],(Inactives[Key]=J288)*(Inactives[Currently Inactive]),""),"")</f>
        <v/>
      </c>
      <c r="D288" s="16" t="str" cm="1">
        <f t="array" aca="1" ref="D288" ca="1">IFERROR(INDEX(_xlfn.TEXTSPLIT(E288," "),1),"")</f>
        <v/>
      </c>
      <c r="E288" s="15" t="str" cm="1">
        <f t="array" aca="1" ref="E288" ca="1">IFERROR(_xlfn._xlws.FILTER(merged_ranks,(merged_end_dates=DATE(9999,12,31))*(merged_names=A288)),"")</f>
        <v/>
      </c>
      <c r="F288" s="17" t="str">
        <f ca="1">_xlfn.XLOOKUP(J288,Promotions[Promo Key],Promotions[Promo Date],"")</f>
        <v/>
      </c>
      <c r="G288" s="18" t="str">
        <f t="shared" ca="1" si="31"/>
        <v/>
      </c>
      <c r="H288" s="18" t="str">
        <f t="shared" ca="1" si="30"/>
        <v/>
      </c>
      <c r="I288" s="17" t="str">
        <f>_xlfn.XLOOKUP(A288,Students[Full Name],Students[Starting Rank],"")</f>
        <v/>
      </c>
      <c r="J288" s="15" t="str">
        <f t="shared" ca="1" si="32"/>
        <v xml:space="preserve">: </v>
      </c>
      <c r="K288" s="16" t="str">
        <f>_xlfn.XLOOKUP(A288,Students[Full Name],Students[Start Date],"")</f>
        <v/>
      </c>
      <c r="L288" s="18">
        <f t="shared" ca="1" si="33"/>
        <v>-1</v>
      </c>
      <c r="M288" s="18" cm="1">
        <f t="array" aca="1" ref="M288" ca="1">SUMPRODUCT(Inactives[Days Inactive]*(Inactives[Student]=A288))/365</f>
        <v>0</v>
      </c>
      <c r="N288" s="18" t="str" cm="1">
        <f t="array" ref="N288">IF(LEN($A288)&gt;0,SUMPRODUCT(($A288=merged_names)*(_xlfn.TEXTAFTER(N$2, "At ")=merged_belt_colours)*merged_months_at_rank),"")</f>
        <v/>
      </c>
      <c r="O288" s="18" t="str" cm="1">
        <f t="array" ref="O288">IF(LEN($A288)&gt;0,SUMPRODUCT(($A288=merged_names)*(_xlfn.TEXTAFTER(O$2, "At ")=merged_belt_colours)*merged_months_at_rank),"")</f>
        <v/>
      </c>
      <c r="P288" s="18" t="str" cm="1">
        <f t="array" ref="P288">IF(LEN($A288)&gt;0,SUMPRODUCT(($A288=merged_names)*(_xlfn.TEXTAFTER(P$2, "At ")=merged_belt_colours)*merged_months_at_rank),"")</f>
        <v/>
      </c>
      <c r="Q288" s="18" t="str" cm="1">
        <f t="array" ref="Q288">IF(LEN($A288)&gt;0,SUMPRODUCT(($A288=merged_names)*(_xlfn.TEXTAFTER(Q$2, "At ")=merged_belt_colours)*merged_months_at_rank),"")</f>
        <v/>
      </c>
      <c r="R288" s="18" t="str" cm="1">
        <f t="array" ref="R288">IF(LEN($A288)&gt;0,SUMPRODUCT(($A288=merged_names)*(_xlfn.TEXTAFTER(R$2, "At ")=merged_belt_colours)*merged_months_at_rank),"")</f>
        <v/>
      </c>
    </row>
    <row r="289" spans="1:18" x14ac:dyDescent="0.25">
      <c r="A289"/>
      <c r="B289" s="15" t="str" cm="1">
        <f t="array" ref="B289">IFERROR(IF(LEN(A289)&gt;0, IF(SUMPRODUCT((Inactives[Key]=J289)*(Inactives[Currently Inactive]))=1,"Inactive","Active"),""),"Active")</f>
        <v/>
      </c>
      <c r="C289" s="16" t="str" cm="1">
        <f t="array" aca="1" ref="C289" ca="1">IFERROR(_xlfn._xlws.FILTER(Inactives[Inactive On],(Inactives[Key]=J289)*(Inactives[Currently Inactive]),""),"")</f>
        <v/>
      </c>
      <c r="D289" s="16" t="str" cm="1">
        <f t="array" aca="1" ref="D289" ca="1">IFERROR(INDEX(_xlfn.TEXTSPLIT(E289," "),1),"")</f>
        <v/>
      </c>
      <c r="E289" s="15" t="str" cm="1">
        <f t="array" aca="1" ref="E289" ca="1">IFERROR(_xlfn._xlws.FILTER(merged_ranks,(merged_end_dates=DATE(9999,12,31))*(merged_names=A289)),"")</f>
        <v/>
      </c>
      <c r="F289" s="17" t="str">
        <f ca="1">_xlfn.XLOOKUP(J289,Promotions[Promo Key],Promotions[Promo Date],"")</f>
        <v/>
      </c>
      <c r="G289" s="18" t="str">
        <f t="shared" ca="1" si="31"/>
        <v/>
      </c>
      <c r="H289" s="18" t="str">
        <f t="shared" ca="1" si="30"/>
        <v/>
      </c>
      <c r="I289" s="17" t="str">
        <f>_xlfn.XLOOKUP(A289,Students[Full Name],Students[Starting Rank],"")</f>
        <v/>
      </c>
      <c r="J289" s="15" t="str">
        <f t="shared" ca="1" si="32"/>
        <v xml:space="preserve">: </v>
      </c>
      <c r="K289" s="16" t="str">
        <f>_xlfn.XLOOKUP(A289,Students[Full Name],Students[Start Date],"")</f>
        <v/>
      </c>
      <c r="L289" s="18">
        <f t="shared" ca="1" si="33"/>
        <v>-1</v>
      </c>
      <c r="M289" s="18" cm="1">
        <f t="array" aca="1" ref="M289" ca="1">SUMPRODUCT(Inactives[Days Inactive]*(Inactives[Student]=A289))/365</f>
        <v>0</v>
      </c>
      <c r="N289" s="18" t="str" cm="1">
        <f t="array" ref="N289">IF(LEN($A289)&gt;0,SUMPRODUCT(($A289=merged_names)*(_xlfn.TEXTAFTER(N$2, "At ")=merged_belt_colours)*merged_months_at_rank),"")</f>
        <v/>
      </c>
      <c r="O289" s="18" t="str" cm="1">
        <f t="array" ref="O289">IF(LEN($A289)&gt;0,SUMPRODUCT(($A289=merged_names)*(_xlfn.TEXTAFTER(O$2, "At ")=merged_belt_colours)*merged_months_at_rank),"")</f>
        <v/>
      </c>
      <c r="P289" s="18" t="str" cm="1">
        <f t="array" ref="P289">IF(LEN($A289)&gt;0,SUMPRODUCT(($A289=merged_names)*(_xlfn.TEXTAFTER(P$2, "At ")=merged_belt_colours)*merged_months_at_rank),"")</f>
        <v/>
      </c>
      <c r="Q289" s="18" t="str" cm="1">
        <f t="array" ref="Q289">IF(LEN($A289)&gt;0,SUMPRODUCT(($A289=merged_names)*(_xlfn.TEXTAFTER(Q$2, "At ")=merged_belt_colours)*merged_months_at_rank),"")</f>
        <v/>
      </c>
      <c r="R289" s="18" t="str" cm="1">
        <f t="array" ref="R289">IF(LEN($A289)&gt;0,SUMPRODUCT(($A289=merged_names)*(_xlfn.TEXTAFTER(R$2, "At ")=merged_belt_colours)*merged_months_at_rank),"")</f>
        <v/>
      </c>
    </row>
    <row r="290" spans="1:18" x14ac:dyDescent="0.25">
      <c r="A290"/>
      <c r="B290" s="15" t="str" cm="1">
        <f t="array" ref="B290">IFERROR(IF(LEN(A290)&gt;0, IF(SUMPRODUCT((Inactives[Key]=J290)*(Inactives[Currently Inactive]))=1,"Inactive","Active"),""),"Active")</f>
        <v/>
      </c>
      <c r="C290" s="16" t="str" cm="1">
        <f t="array" aca="1" ref="C290" ca="1">IFERROR(_xlfn._xlws.FILTER(Inactives[Inactive On],(Inactives[Key]=J290)*(Inactives[Currently Inactive]),""),"")</f>
        <v/>
      </c>
      <c r="D290" s="16" t="str" cm="1">
        <f t="array" aca="1" ref="D290" ca="1">IFERROR(INDEX(_xlfn.TEXTSPLIT(E290," "),1),"")</f>
        <v/>
      </c>
      <c r="E290" s="15" t="str" cm="1">
        <f t="array" aca="1" ref="E290" ca="1">IFERROR(_xlfn._xlws.FILTER(merged_ranks,(merged_end_dates=DATE(9999,12,31))*(merged_names=A290)),"")</f>
        <v/>
      </c>
      <c r="F290" s="17" t="str">
        <f ca="1">_xlfn.XLOOKUP(J290,Promotions[Promo Key],Promotions[Promo Date],"")</f>
        <v/>
      </c>
      <c r="G290" s="18" t="str">
        <f t="shared" ca="1" si="31"/>
        <v/>
      </c>
      <c r="H290" s="18" t="str">
        <f t="shared" ca="1" si="30"/>
        <v/>
      </c>
      <c r="I290" s="17" t="str">
        <f>_xlfn.XLOOKUP(A290,Students[Full Name],Students[Starting Rank],"")</f>
        <v/>
      </c>
      <c r="J290" s="15" t="str">
        <f t="shared" ca="1" si="32"/>
        <v xml:space="preserve">: </v>
      </c>
      <c r="K290" s="16" t="str">
        <f>_xlfn.XLOOKUP(A290,Students[Full Name],Students[Start Date],"")</f>
        <v/>
      </c>
      <c r="L290" s="18">
        <f t="shared" ca="1" si="33"/>
        <v>-1</v>
      </c>
      <c r="M290" s="18" cm="1">
        <f t="array" aca="1" ref="M290" ca="1">SUMPRODUCT(Inactives[Days Inactive]*(Inactives[Student]=A290))/365</f>
        <v>0</v>
      </c>
      <c r="N290" s="18" t="str" cm="1">
        <f t="array" ref="N290">IF(LEN($A290)&gt;0,SUMPRODUCT(($A290=merged_names)*(_xlfn.TEXTAFTER(N$2, "At ")=merged_belt_colours)*merged_months_at_rank),"")</f>
        <v/>
      </c>
      <c r="O290" s="18" t="str" cm="1">
        <f t="array" ref="O290">IF(LEN($A290)&gt;0,SUMPRODUCT(($A290=merged_names)*(_xlfn.TEXTAFTER(O$2, "At ")=merged_belt_colours)*merged_months_at_rank),"")</f>
        <v/>
      </c>
      <c r="P290" s="18" t="str" cm="1">
        <f t="array" ref="P290">IF(LEN($A290)&gt;0,SUMPRODUCT(($A290=merged_names)*(_xlfn.TEXTAFTER(P$2, "At ")=merged_belt_colours)*merged_months_at_rank),"")</f>
        <v/>
      </c>
      <c r="Q290" s="18" t="str" cm="1">
        <f t="array" ref="Q290">IF(LEN($A290)&gt;0,SUMPRODUCT(($A290=merged_names)*(_xlfn.TEXTAFTER(Q$2, "At ")=merged_belt_colours)*merged_months_at_rank),"")</f>
        <v/>
      </c>
      <c r="R290" s="18" t="str" cm="1">
        <f t="array" ref="R290">IF(LEN($A290)&gt;0,SUMPRODUCT(($A290=merged_names)*(_xlfn.TEXTAFTER(R$2, "At ")=merged_belt_colours)*merged_months_at_rank),"")</f>
        <v/>
      </c>
    </row>
    <row r="291" spans="1:18" x14ac:dyDescent="0.25">
      <c r="A291"/>
      <c r="B291" s="15" t="str" cm="1">
        <f t="array" ref="B291">IFERROR(IF(LEN(A291)&gt;0, IF(SUMPRODUCT((Inactives[Key]=J291)*(Inactives[Currently Inactive]))=1,"Inactive","Active"),""),"Active")</f>
        <v/>
      </c>
      <c r="C291" s="16" t="str" cm="1">
        <f t="array" aca="1" ref="C291" ca="1">IFERROR(_xlfn._xlws.FILTER(Inactives[Inactive On],(Inactives[Key]=J291)*(Inactives[Currently Inactive]),""),"")</f>
        <v/>
      </c>
      <c r="D291" s="16" t="str" cm="1">
        <f t="array" aca="1" ref="D291" ca="1">IFERROR(INDEX(_xlfn.TEXTSPLIT(E291," "),1),"")</f>
        <v/>
      </c>
      <c r="E291" s="15" t="str" cm="1">
        <f t="array" aca="1" ref="E291" ca="1">IFERROR(_xlfn._xlws.FILTER(merged_ranks,(merged_end_dates=DATE(9999,12,31))*(merged_names=A291)),"")</f>
        <v/>
      </c>
      <c r="F291" s="17" t="str">
        <f ca="1">_xlfn.XLOOKUP(J291,Promotions[Promo Key],Promotions[Promo Date],"")</f>
        <v/>
      </c>
      <c r="G291" s="18" t="str">
        <f t="shared" ca="1" si="31"/>
        <v/>
      </c>
      <c r="H291" s="18" t="str">
        <f t="shared" ca="1" si="30"/>
        <v/>
      </c>
      <c r="I291" s="17" t="str">
        <f>_xlfn.XLOOKUP(A291,Students[Full Name],Students[Starting Rank],"")</f>
        <v/>
      </c>
      <c r="J291" s="15" t="str">
        <f t="shared" ca="1" si="32"/>
        <v xml:space="preserve">: </v>
      </c>
      <c r="K291" s="16" t="str">
        <f>_xlfn.XLOOKUP(A291,Students[Full Name],Students[Start Date],"")</f>
        <v/>
      </c>
      <c r="L291" s="18">
        <f t="shared" ca="1" si="33"/>
        <v>-1</v>
      </c>
      <c r="M291" s="18" cm="1">
        <f t="array" aca="1" ref="M291" ca="1">SUMPRODUCT(Inactives[Days Inactive]*(Inactives[Student]=A291))/365</f>
        <v>0</v>
      </c>
      <c r="N291" s="18" t="str" cm="1">
        <f t="array" ref="N291">IF(LEN($A291)&gt;0,SUMPRODUCT(($A291=merged_names)*(_xlfn.TEXTAFTER(N$2, "At ")=merged_belt_colours)*merged_months_at_rank),"")</f>
        <v/>
      </c>
      <c r="O291" s="18" t="str" cm="1">
        <f t="array" ref="O291">IF(LEN($A291)&gt;0,SUMPRODUCT(($A291=merged_names)*(_xlfn.TEXTAFTER(O$2, "At ")=merged_belt_colours)*merged_months_at_rank),"")</f>
        <v/>
      </c>
      <c r="P291" s="18" t="str" cm="1">
        <f t="array" ref="P291">IF(LEN($A291)&gt;0,SUMPRODUCT(($A291=merged_names)*(_xlfn.TEXTAFTER(P$2, "At ")=merged_belt_colours)*merged_months_at_rank),"")</f>
        <v/>
      </c>
      <c r="Q291" s="18" t="str" cm="1">
        <f t="array" ref="Q291">IF(LEN($A291)&gt;0,SUMPRODUCT(($A291=merged_names)*(_xlfn.TEXTAFTER(Q$2, "At ")=merged_belt_colours)*merged_months_at_rank),"")</f>
        <v/>
      </c>
      <c r="R291" s="18" t="str" cm="1">
        <f t="array" ref="R291">IF(LEN($A291)&gt;0,SUMPRODUCT(($A291=merged_names)*(_xlfn.TEXTAFTER(R$2, "At ")=merged_belt_colours)*merged_months_at_rank),"")</f>
        <v/>
      </c>
    </row>
    <row r="292" spans="1:18" x14ac:dyDescent="0.25">
      <c r="A292"/>
      <c r="B292" s="15" t="str" cm="1">
        <f t="array" ref="B292">IFERROR(IF(LEN(A292)&gt;0, IF(SUMPRODUCT((Inactives[Key]=J292)*(Inactives[Currently Inactive]))=1,"Inactive","Active"),""),"Active")</f>
        <v/>
      </c>
      <c r="C292" s="16" t="str" cm="1">
        <f t="array" aca="1" ref="C292" ca="1">IFERROR(_xlfn._xlws.FILTER(Inactives[Inactive On],(Inactives[Key]=J292)*(Inactives[Currently Inactive]),""),"")</f>
        <v/>
      </c>
      <c r="D292" s="16" t="str" cm="1">
        <f t="array" aca="1" ref="D292" ca="1">IFERROR(INDEX(_xlfn.TEXTSPLIT(E292," "),1),"")</f>
        <v/>
      </c>
      <c r="E292" s="15" t="str" cm="1">
        <f t="array" aca="1" ref="E292" ca="1">IFERROR(_xlfn._xlws.FILTER(merged_ranks,(merged_end_dates=DATE(9999,12,31))*(merged_names=A292)),"")</f>
        <v/>
      </c>
      <c r="F292" s="17" t="str">
        <f ca="1">_xlfn.XLOOKUP(J292,Promotions[Promo Key],Promotions[Promo Date],"")</f>
        <v/>
      </c>
      <c r="G292" s="18" t="str">
        <f t="shared" ca="1" si="31"/>
        <v/>
      </c>
      <c r="H292" s="18" t="str">
        <f t="shared" ca="1" si="30"/>
        <v/>
      </c>
      <c r="I292" s="17" t="str">
        <f>_xlfn.XLOOKUP(A292,Students[Full Name],Students[Starting Rank],"")</f>
        <v/>
      </c>
      <c r="J292" s="15" t="str">
        <f t="shared" ca="1" si="32"/>
        <v xml:space="preserve">: </v>
      </c>
      <c r="K292" s="16" t="str">
        <f>_xlfn.XLOOKUP(A292,Students[Full Name],Students[Start Date],"")</f>
        <v/>
      </c>
      <c r="L292" s="18">
        <f t="shared" ca="1" si="33"/>
        <v>-1</v>
      </c>
      <c r="M292" s="18" cm="1">
        <f t="array" aca="1" ref="M292" ca="1">SUMPRODUCT(Inactives[Days Inactive]*(Inactives[Student]=A292))/365</f>
        <v>0</v>
      </c>
      <c r="N292" s="18" t="str" cm="1">
        <f t="array" ref="N292">IF(LEN($A292)&gt;0,SUMPRODUCT(($A292=merged_names)*(_xlfn.TEXTAFTER(N$2, "At ")=merged_belt_colours)*merged_months_at_rank),"")</f>
        <v/>
      </c>
      <c r="O292" s="18" t="str" cm="1">
        <f t="array" ref="O292">IF(LEN($A292)&gt;0,SUMPRODUCT(($A292=merged_names)*(_xlfn.TEXTAFTER(O$2, "At ")=merged_belt_colours)*merged_months_at_rank),"")</f>
        <v/>
      </c>
      <c r="P292" s="18" t="str" cm="1">
        <f t="array" ref="P292">IF(LEN($A292)&gt;0,SUMPRODUCT(($A292=merged_names)*(_xlfn.TEXTAFTER(P$2, "At ")=merged_belt_colours)*merged_months_at_rank),"")</f>
        <v/>
      </c>
      <c r="Q292" s="18" t="str" cm="1">
        <f t="array" ref="Q292">IF(LEN($A292)&gt;0,SUMPRODUCT(($A292=merged_names)*(_xlfn.TEXTAFTER(Q$2, "At ")=merged_belt_colours)*merged_months_at_rank),"")</f>
        <v/>
      </c>
      <c r="R292" s="18" t="str" cm="1">
        <f t="array" ref="R292">IF(LEN($A292)&gt;0,SUMPRODUCT(($A292=merged_names)*(_xlfn.TEXTAFTER(R$2, "At ")=merged_belt_colours)*merged_months_at_rank),"")</f>
        <v/>
      </c>
    </row>
    <row r="293" spans="1:18" x14ac:dyDescent="0.25">
      <c r="A293"/>
      <c r="B293" s="15" t="str" cm="1">
        <f t="array" ref="B293">IFERROR(IF(LEN(A293)&gt;0, IF(SUMPRODUCT((Inactives[Key]=J293)*(Inactives[Currently Inactive]))=1,"Inactive","Active"),""),"Active")</f>
        <v/>
      </c>
      <c r="C293" s="16" t="str" cm="1">
        <f t="array" aca="1" ref="C293" ca="1">IFERROR(_xlfn._xlws.FILTER(Inactives[Inactive On],(Inactives[Key]=J293)*(Inactives[Currently Inactive]),""),"")</f>
        <v/>
      </c>
      <c r="D293" s="16" t="str" cm="1">
        <f t="array" aca="1" ref="D293" ca="1">IFERROR(INDEX(_xlfn.TEXTSPLIT(E293," "),1),"")</f>
        <v/>
      </c>
      <c r="E293" s="15" t="str" cm="1">
        <f t="array" aca="1" ref="E293" ca="1">IFERROR(_xlfn._xlws.FILTER(merged_ranks,(merged_end_dates=DATE(9999,12,31))*(merged_names=A293)),"")</f>
        <v/>
      </c>
      <c r="F293" s="17" t="str">
        <f ca="1">_xlfn.XLOOKUP(J293,Promotions[Promo Key],Promotions[Promo Date],"")</f>
        <v/>
      </c>
      <c r="G293" s="18" t="str">
        <f t="shared" ca="1" si="31"/>
        <v/>
      </c>
      <c r="H293" s="18" t="str">
        <f t="shared" ca="1" si="30"/>
        <v/>
      </c>
      <c r="I293" s="17" t="str">
        <f>_xlfn.XLOOKUP(A293,Students[Full Name],Students[Starting Rank],"")</f>
        <v/>
      </c>
      <c r="J293" s="15" t="str">
        <f t="shared" ca="1" si="32"/>
        <v xml:space="preserve">: </v>
      </c>
      <c r="K293" s="16" t="str">
        <f>_xlfn.XLOOKUP(A293,Students[Full Name],Students[Start Date],"")</f>
        <v/>
      </c>
      <c r="L293" s="18">
        <f t="shared" ca="1" si="33"/>
        <v>-1</v>
      </c>
      <c r="M293" s="18" cm="1">
        <f t="array" aca="1" ref="M293" ca="1">SUMPRODUCT(Inactives[Days Inactive]*(Inactives[Student]=A293))/365</f>
        <v>0</v>
      </c>
      <c r="N293" s="18" t="str" cm="1">
        <f t="array" ref="N293">IF(LEN($A293)&gt;0,SUMPRODUCT(($A293=merged_names)*(_xlfn.TEXTAFTER(N$2, "At ")=merged_belt_colours)*merged_months_at_rank),"")</f>
        <v/>
      </c>
      <c r="O293" s="18" t="str" cm="1">
        <f t="array" ref="O293">IF(LEN($A293)&gt;0,SUMPRODUCT(($A293=merged_names)*(_xlfn.TEXTAFTER(O$2, "At ")=merged_belt_colours)*merged_months_at_rank),"")</f>
        <v/>
      </c>
      <c r="P293" s="18" t="str" cm="1">
        <f t="array" ref="P293">IF(LEN($A293)&gt;0,SUMPRODUCT(($A293=merged_names)*(_xlfn.TEXTAFTER(P$2, "At ")=merged_belt_colours)*merged_months_at_rank),"")</f>
        <v/>
      </c>
      <c r="Q293" s="18" t="str" cm="1">
        <f t="array" ref="Q293">IF(LEN($A293)&gt;0,SUMPRODUCT(($A293=merged_names)*(_xlfn.TEXTAFTER(Q$2, "At ")=merged_belt_colours)*merged_months_at_rank),"")</f>
        <v/>
      </c>
      <c r="R293" s="18" t="str" cm="1">
        <f t="array" ref="R293">IF(LEN($A293)&gt;0,SUMPRODUCT(($A293=merged_names)*(_xlfn.TEXTAFTER(R$2, "At ")=merged_belt_colours)*merged_months_at_rank),"")</f>
        <v/>
      </c>
    </row>
    <row r="294" spans="1:18" x14ac:dyDescent="0.25">
      <c r="A294"/>
      <c r="B294" s="15" t="str" cm="1">
        <f t="array" ref="B294">IFERROR(IF(LEN(A294)&gt;0, IF(SUMPRODUCT((Inactives[Key]=J294)*(Inactives[Currently Inactive]))=1,"Inactive","Active"),""),"Active")</f>
        <v/>
      </c>
      <c r="C294" s="16" t="str" cm="1">
        <f t="array" aca="1" ref="C294" ca="1">IFERROR(_xlfn._xlws.FILTER(Inactives[Inactive On],(Inactives[Key]=J294)*(Inactives[Currently Inactive]),""),"")</f>
        <v/>
      </c>
      <c r="D294" s="16" t="str" cm="1">
        <f t="array" aca="1" ref="D294" ca="1">IFERROR(INDEX(_xlfn.TEXTSPLIT(E294," "),1),"")</f>
        <v/>
      </c>
      <c r="E294" s="15" t="str" cm="1">
        <f t="array" aca="1" ref="E294" ca="1">IFERROR(_xlfn._xlws.FILTER(merged_ranks,(merged_end_dates=DATE(9999,12,31))*(merged_names=A294)),"")</f>
        <v/>
      </c>
      <c r="F294" s="17" t="str">
        <f ca="1">_xlfn.XLOOKUP(J294,Promotions[Promo Key],Promotions[Promo Date],"")</f>
        <v/>
      </c>
      <c r="G294" s="18" t="str">
        <f t="shared" ca="1" si="31"/>
        <v/>
      </c>
      <c r="H294" s="18" t="str">
        <f t="shared" ca="1" si="30"/>
        <v/>
      </c>
      <c r="I294" s="17" t="str">
        <f>_xlfn.XLOOKUP(A294,Students[Full Name],Students[Starting Rank],"")</f>
        <v/>
      </c>
      <c r="J294" s="15" t="str">
        <f t="shared" ca="1" si="32"/>
        <v xml:space="preserve">: </v>
      </c>
      <c r="K294" s="16" t="str">
        <f>_xlfn.XLOOKUP(A294,Students[Full Name],Students[Start Date],"")</f>
        <v/>
      </c>
      <c r="L294" s="18">
        <f t="shared" ca="1" si="33"/>
        <v>-1</v>
      </c>
      <c r="M294" s="18" cm="1">
        <f t="array" aca="1" ref="M294" ca="1">SUMPRODUCT(Inactives[Days Inactive]*(Inactives[Student]=A294))/365</f>
        <v>0</v>
      </c>
      <c r="N294" s="18" t="str" cm="1">
        <f t="array" ref="N294">IF(LEN($A294)&gt;0,SUMPRODUCT(($A294=merged_names)*(_xlfn.TEXTAFTER(N$2, "At ")=merged_belt_colours)*merged_months_at_rank),"")</f>
        <v/>
      </c>
      <c r="O294" s="18" t="str" cm="1">
        <f t="array" ref="O294">IF(LEN($A294)&gt;0,SUMPRODUCT(($A294=merged_names)*(_xlfn.TEXTAFTER(O$2, "At ")=merged_belt_colours)*merged_months_at_rank),"")</f>
        <v/>
      </c>
      <c r="P294" s="18" t="str" cm="1">
        <f t="array" ref="P294">IF(LEN($A294)&gt;0,SUMPRODUCT(($A294=merged_names)*(_xlfn.TEXTAFTER(P$2, "At ")=merged_belt_colours)*merged_months_at_rank),"")</f>
        <v/>
      </c>
      <c r="Q294" s="18" t="str" cm="1">
        <f t="array" ref="Q294">IF(LEN($A294)&gt;0,SUMPRODUCT(($A294=merged_names)*(_xlfn.TEXTAFTER(Q$2, "At ")=merged_belt_colours)*merged_months_at_rank),"")</f>
        <v/>
      </c>
      <c r="R294" s="18" t="str" cm="1">
        <f t="array" ref="R294">IF(LEN($A294)&gt;0,SUMPRODUCT(($A294=merged_names)*(_xlfn.TEXTAFTER(R$2, "At ")=merged_belt_colours)*merged_months_at_rank),"")</f>
        <v/>
      </c>
    </row>
    <row r="295" spans="1:18" x14ac:dyDescent="0.25">
      <c r="A295"/>
      <c r="B295" s="15" t="str" cm="1">
        <f t="array" ref="B295">IFERROR(IF(LEN(A295)&gt;0, IF(SUMPRODUCT((Inactives[Key]=J295)*(Inactives[Currently Inactive]))=1,"Inactive","Active"),""),"Active")</f>
        <v/>
      </c>
      <c r="C295" s="16" t="str" cm="1">
        <f t="array" aca="1" ref="C295" ca="1">IFERROR(_xlfn._xlws.FILTER(Inactives[Inactive On],(Inactives[Key]=J295)*(Inactives[Currently Inactive]),""),"")</f>
        <v/>
      </c>
      <c r="D295" s="16" t="str" cm="1">
        <f t="array" aca="1" ref="D295" ca="1">IFERROR(INDEX(_xlfn.TEXTSPLIT(E295," "),1),"")</f>
        <v/>
      </c>
      <c r="E295" s="15" t="str" cm="1">
        <f t="array" aca="1" ref="E295" ca="1">IFERROR(_xlfn._xlws.FILTER(merged_ranks,(merged_end_dates=DATE(9999,12,31))*(merged_names=A295)),"")</f>
        <v/>
      </c>
      <c r="F295" s="17" t="str">
        <f ca="1">_xlfn.XLOOKUP(J295,Promotions[Promo Key],Promotions[Promo Date],"")</f>
        <v/>
      </c>
      <c r="G295" s="18" t="str">
        <f t="shared" ca="1" si="31"/>
        <v/>
      </c>
      <c r="H295" s="18" t="str">
        <f t="shared" ca="1" si="30"/>
        <v/>
      </c>
      <c r="I295" s="17" t="str">
        <f>_xlfn.XLOOKUP(A295,Students[Full Name],Students[Starting Rank],"")</f>
        <v/>
      </c>
      <c r="J295" s="15" t="str">
        <f t="shared" ca="1" si="32"/>
        <v xml:space="preserve">: </v>
      </c>
      <c r="K295" s="16" t="str">
        <f>_xlfn.XLOOKUP(A295,Students[Full Name],Students[Start Date],"")</f>
        <v/>
      </c>
      <c r="L295" s="18">
        <f t="shared" ca="1" si="33"/>
        <v>-1</v>
      </c>
      <c r="M295" s="18" cm="1">
        <f t="array" aca="1" ref="M295" ca="1">SUMPRODUCT(Inactives[Days Inactive]*(Inactives[Student]=A295))/365</f>
        <v>0</v>
      </c>
      <c r="N295" s="18" t="str" cm="1">
        <f t="array" ref="N295">IF(LEN($A295)&gt;0,SUMPRODUCT(($A295=merged_names)*(_xlfn.TEXTAFTER(N$2, "At ")=merged_belt_colours)*merged_months_at_rank),"")</f>
        <v/>
      </c>
      <c r="O295" s="18" t="str" cm="1">
        <f t="array" ref="O295">IF(LEN($A295)&gt;0,SUMPRODUCT(($A295=merged_names)*(_xlfn.TEXTAFTER(O$2, "At ")=merged_belt_colours)*merged_months_at_rank),"")</f>
        <v/>
      </c>
      <c r="P295" s="18" t="str" cm="1">
        <f t="array" ref="P295">IF(LEN($A295)&gt;0,SUMPRODUCT(($A295=merged_names)*(_xlfn.TEXTAFTER(P$2, "At ")=merged_belt_colours)*merged_months_at_rank),"")</f>
        <v/>
      </c>
      <c r="Q295" s="18" t="str" cm="1">
        <f t="array" ref="Q295">IF(LEN($A295)&gt;0,SUMPRODUCT(($A295=merged_names)*(_xlfn.TEXTAFTER(Q$2, "At ")=merged_belt_colours)*merged_months_at_rank),"")</f>
        <v/>
      </c>
      <c r="R295" s="18" t="str" cm="1">
        <f t="array" ref="R295">IF(LEN($A295)&gt;0,SUMPRODUCT(($A295=merged_names)*(_xlfn.TEXTAFTER(R$2, "At ")=merged_belt_colours)*merged_months_at_rank),"")</f>
        <v/>
      </c>
    </row>
    <row r="296" spans="1:18" x14ac:dyDescent="0.25">
      <c r="A296"/>
      <c r="B296" s="15" t="str" cm="1">
        <f t="array" ref="B296">IFERROR(IF(LEN(A296)&gt;0, IF(SUMPRODUCT((Inactives[Key]=J296)*(Inactives[Currently Inactive]))=1,"Inactive","Active"),""),"Active")</f>
        <v/>
      </c>
      <c r="C296" s="16" t="str" cm="1">
        <f t="array" aca="1" ref="C296" ca="1">IFERROR(_xlfn._xlws.FILTER(Inactives[Inactive On],(Inactives[Key]=J296)*(Inactives[Currently Inactive]),""),"")</f>
        <v/>
      </c>
      <c r="D296" s="16" t="str" cm="1">
        <f t="array" aca="1" ref="D296" ca="1">IFERROR(INDEX(_xlfn.TEXTSPLIT(E296," "),1),"")</f>
        <v/>
      </c>
      <c r="E296" s="15" t="str" cm="1">
        <f t="array" aca="1" ref="E296" ca="1">IFERROR(_xlfn._xlws.FILTER(merged_ranks,(merged_end_dates=DATE(9999,12,31))*(merged_names=A296)),"")</f>
        <v/>
      </c>
      <c r="F296" s="17" t="str">
        <f ca="1">_xlfn.XLOOKUP(J296,Promotions[Promo Key],Promotions[Promo Date],"")</f>
        <v/>
      </c>
      <c r="G296" s="18" t="str">
        <f t="shared" ca="1" si="31"/>
        <v/>
      </c>
      <c r="H296" s="18" t="str">
        <f t="shared" ca="1" si="30"/>
        <v/>
      </c>
      <c r="I296" s="17" t="str">
        <f>_xlfn.XLOOKUP(A296,Students[Full Name],Students[Starting Rank],"")</f>
        <v/>
      </c>
      <c r="J296" s="15" t="str">
        <f t="shared" ca="1" si="32"/>
        <v xml:space="preserve">: </v>
      </c>
      <c r="K296" s="16" t="str">
        <f>_xlfn.XLOOKUP(A296,Students[Full Name],Students[Start Date],"")</f>
        <v/>
      </c>
      <c r="L296" s="18">
        <f t="shared" ca="1" si="33"/>
        <v>-1</v>
      </c>
      <c r="M296" s="18" cm="1">
        <f t="array" aca="1" ref="M296" ca="1">SUMPRODUCT(Inactives[Days Inactive]*(Inactives[Student]=A296))/365</f>
        <v>0</v>
      </c>
      <c r="N296" s="18" t="str" cm="1">
        <f t="array" ref="N296">IF(LEN($A296)&gt;0,SUMPRODUCT(($A296=merged_names)*(_xlfn.TEXTAFTER(N$2, "At ")=merged_belt_colours)*merged_months_at_rank),"")</f>
        <v/>
      </c>
      <c r="O296" s="18" t="str" cm="1">
        <f t="array" ref="O296">IF(LEN($A296)&gt;0,SUMPRODUCT(($A296=merged_names)*(_xlfn.TEXTAFTER(O$2, "At ")=merged_belt_colours)*merged_months_at_rank),"")</f>
        <v/>
      </c>
      <c r="P296" s="18" t="str" cm="1">
        <f t="array" ref="P296">IF(LEN($A296)&gt;0,SUMPRODUCT(($A296=merged_names)*(_xlfn.TEXTAFTER(P$2, "At ")=merged_belt_colours)*merged_months_at_rank),"")</f>
        <v/>
      </c>
      <c r="Q296" s="18" t="str" cm="1">
        <f t="array" ref="Q296">IF(LEN($A296)&gt;0,SUMPRODUCT(($A296=merged_names)*(_xlfn.TEXTAFTER(Q$2, "At ")=merged_belt_colours)*merged_months_at_rank),"")</f>
        <v/>
      </c>
      <c r="R296" s="18" t="str" cm="1">
        <f t="array" ref="R296">IF(LEN($A296)&gt;0,SUMPRODUCT(($A296=merged_names)*(_xlfn.TEXTAFTER(R$2, "At ")=merged_belt_colours)*merged_months_at_rank),"")</f>
        <v/>
      </c>
    </row>
    <row r="297" spans="1:18" x14ac:dyDescent="0.25">
      <c r="A297"/>
      <c r="B297" s="15" t="str" cm="1">
        <f t="array" ref="B297">IFERROR(IF(LEN(A297)&gt;0, IF(SUMPRODUCT((Inactives[Key]=J297)*(Inactives[Currently Inactive]))=1,"Inactive","Active"),""),"Active")</f>
        <v/>
      </c>
      <c r="C297" s="16" t="str" cm="1">
        <f t="array" aca="1" ref="C297" ca="1">IFERROR(_xlfn._xlws.FILTER(Inactives[Inactive On],(Inactives[Key]=J297)*(Inactives[Currently Inactive]),""),"")</f>
        <v/>
      </c>
      <c r="D297" s="16" t="str" cm="1">
        <f t="array" aca="1" ref="D297" ca="1">IFERROR(INDEX(_xlfn.TEXTSPLIT(E297," "),1),"")</f>
        <v/>
      </c>
      <c r="E297" s="15" t="str" cm="1">
        <f t="array" aca="1" ref="E297" ca="1">IFERROR(_xlfn._xlws.FILTER(merged_ranks,(merged_end_dates=DATE(9999,12,31))*(merged_names=A297)),"")</f>
        <v/>
      </c>
      <c r="F297" s="17" t="str">
        <f ca="1">_xlfn.XLOOKUP(J297,Promotions[Promo Key],Promotions[Promo Date],"")</f>
        <v/>
      </c>
      <c r="G297" s="18" t="str">
        <f t="shared" ca="1" si="31"/>
        <v/>
      </c>
      <c r="H297" s="18" t="str">
        <f t="shared" ca="1" si="30"/>
        <v/>
      </c>
      <c r="I297" s="17" t="str">
        <f>_xlfn.XLOOKUP(A297,Students[Full Name],Students[Starting Rank],"")</f>
        <v/>
      </c>
      <c r="J297" s="15" t="str">
        <f t="shared" ca="1" si="32"/>
        <v xml:space="preserve">: </v>
      </c>
      <c r="K297" s="16" t="str">
        <f>_xlfn.XLOOKUP(A297,Students[Full Name],Students[Start Date],"")</f>
        <v/>
      </c>
      <c r="L297" s="18">
        <f t="shared" ca="1" si="33"/>
        <v>-1</v>
      </c>
      <c r="M297" s="18" cm="1">
        <f t="array" aca="1" ref="M297" ca="1">SUMPRODUCT(Inactives[Days Inactive]*(Inactives[Student]=A297))/365</f>
        <v>0</v>
      </c>
      <c r="N297" s="18" t="str" cm="1">
        <f t="array" ref="N297">IF(LEN($A297)&gt;0,SUMPRODUCT(($A297=merged_names)*(_xlfn.TEXTAFTER(N$2, "At ")=merged_belt_colours)*merged_months_at_rank),"")</f>
        <v/>
      </c>
      <c r="O297" s="18" t="str" cm="1">
        <f t="array" ref="O297">IF(LEN($A297)&gt;0,SUMPRODUCT(($A297=merged_names)*(_xlfn.TEXTAFTER(O$2, "At ")=merged_belt_colours)*merged_months_at_rank),"")</f>
        <v/>
      </c>
      <c r="P297" s="18" t="str" cm="1">
        <f t="array" ref="P297">IF(LEN($A297)&gt;0,SUMPRODUCT(($A297=merged_names)*(_xlfn.TEXTAFTER(P$2, "At ")=merged_belt_colours)*merged_months_at_rank),"")</f>
        <v/>
      </c>
      <c r="Q297" s="18" t="str" cm="1">
        <f t="array" ref="Q297">IF(LEN($A297)&gt;0,SUMPRODUCT(($A297=merged_names)*(_xlfn.TEXTAFTER(Q$2, "At ")=merged_belt_colours)*merged_months_at_rank),"")</f>
        <v/>
      </c>
      <c r="R297" s="18" t="str" cm="1">
        <f t="array" ref="R297">IF(LEN($A297)&gt;0,SUMPRODUCT(($A297=merged_names)*(_xlfn.TEXTAFTER(R$2, "At ")=merged_belt_colours)*merged_months_at_rank),"")</f>
        <v/>
      </c>
    </row>
    <row r="298" spans="1:18" x14ac:dyDescent="0.25">
      <c r="A298"/>
      <c r="B298" s="15" t="str" cm="1">
        <f t="array" ref="B298">IFERROR(IF(LEN(A298)&gt;0, IF(SUMPRODUCT((Inactives[Key]=J298)*(Inactives[Currently Inactive]))=1,"Inactive","Active"),""),"Active")</f>
        <v/>
      </c>
      <c r="C298" s="16" t="str" cm="1">
        <f t="array" aca="1" ref="C298" ca="1">IFERROR(_xlfn._xlws.FILTER(Inactives[Inactive On],(Inactives[Key]=J298)*(Inactives[Currently Inactive]),""),"")</f>
        <v/>
      </c>
      <c r="D298" s="16" t="str" cm="1">
        <f t="array" aca="1" ref="D298" ca="1">IFERROR(INDEX(_xlfn.TEXTSPLIT(E298," "),1),"")</f>
        <v/>
      </c>
      <c r="E298" s="15" t="str" cm="1">
        <f t="array" aca="1" ref="E298" ca="1">IFERROR(_xlfn._xlws.FILTER(merged_ranks,(merged_end_dates=DATE(9999,12,31))*(merged_names=A298)),"")</f>
        <v/>
      </c>
      <c r="F298" s="17" t="str">
        <f ca="1">_xlfn.XLOOKUP(J298,Promotions[Promo Key],Promotions[Promo Date],"")</f>
        <v/>
      </c>
      <c r="G298" s="18" t="str">
        <f t="shared" ca="1" si="31"/>
        <v/>
      </c>
      <c r="H298" s="18" t="str">
        <f t="shared" ca="1" si="30"/>
        <v/>
      </c>
      <c r="I298" s="17" t="str">
        <f>_xlfn.XLOOKUP(A298,Students[Full Name],Students[Starting Rank],"")</f>
        <v/>
      </c>
      <c r="J298" s="15" t="str">
        <f t="shared" ca="1" si="32"/>
        <v xml:space="preserve">: </v>
      </c>
      <c r="K298" s="16" t="str">
        <f>_xlfn.XLOOKUP(A298,Students[Full Name],Students[Start Date],"")</f>
        <v/>
      </c>
      <c r="L298" s="18">
        <f t="shared" ca="1" si="33"/>
        <v>-1</v>
      </c>
      <c r="M298" s="18" cm="1">
        <f t="array" aca="1" ref="M298" ca="1">SUMPRODUCT(Inactives[Days Inactive]*(Inactives[Student]=A298))/365</f>
        <v>0</v>
      </c>
      <c r="N298" s="18" t="str" cm="1">
        <f t="array" ref="N298">IF(LEN($A298)&gt;0,SUMPRODUCT(($A298=merged_names)*(_xlfn.TEXTAFTER(N$2, "At ")=merged_belt_colours)*merged_months_at_rank),"")</f>
        <v/>
      </c>
      <c r="O298" s="18" t="str" cm="1">
        <f t="array" ref="O298">IF(LEN($A298)&gt;0,SUMPRODUCT(($A298=merged_names)*(_xlfn.TEXTAFTER(O$2, "At ")=merged_belt_colours)*merged_months_at_rank),"")</f>
        <v/>
      </c>
      <c r="P298" s="18" t="str" cm="1">
        <f t="array" ref="P298">IF(LEN($A298)&gt;0,SUMPRODUCT(($A298=merged_names)*(_xlfn.TEXTAFTER(P$2, "At ")=merged_belt_colours)*merged_months_at_rank),"")</f>
        <v/>
      </c>
      <c r="Q298" s="18" t="str" cm="1">
        <f t="array" ref="Q298">IF(LEN($A298)&gt;0,SUMPRODUCT(($A298=merged_names)*(_xlfn.TEXTAFTER(Q$2, "At ")=merged_belt_colours)*merged_months_at_rank),"")</f>
        <v/>
      </c>
      <c r="R298" s="18" t="str" cm="1">
        <f t="array" ref="R298">IF(LEN($A298)&gt;0,SUMPRODUCT(($A298=merged_names)*(_xlfn.TEXTAFTER(R$2, "At ")=merged_belt_colours)*merged_months_at_rank),"")</f>
        <v/>
      </c>
    </row>
    <row r="299" spans="1:18" x14ac:dyDescent="0.25">
      <c r="A299"/>
      <c r="B299" s="15" t="str" cm="1">
        <f t="array" ref="B299">IFERROR(IF(LEN(A299)&gt;0, IF(SUMPRODUCT((Inactives[Key]=J299)*(Inactives[Currently Inactive]))=1,"Inactive","Active"),""),"Active")</f>
        <v/>
      </c>
      <c r="C299" s="16" t="str" cm="1">
        <f t="array" aca="1" ref="C299" ca="1">IFERROR(_xlfn._xlws.FILTER(Inactives[Inactive On],(Inactives[Key]=J299)*(Inactives[Currently Inactive]),""),"")</f>
        <v/>
      </c>
      <c r="D299" s="16" t="str" cm="1">
        <f t="array" aca="1" ref="D299" ca="1">IFERROR(INDEX(_xlfn.TEXTSPLIT(E299," "),1),"")</f>
        <v/>
      </c>
      <c r="E299" s="15" t="str" cm="1">
        <f t="array" aca="1" ref="E299" ca="1">IFERROR(_xlfn._xlws.FILTER(merged_ranks,(merged_end_dates=DATE(9999,12,31))*(merged_names=A299)),"")</f>
        <v/>
      </c>
      <c r="F299" s="17" t="str">
        <f ca="1">_xlfn.XLOOKUP(J299,Promotions[Promo Key],Promotions[Promo Date],"")</f>
        <v/>
      </c>
      <c r="G299" s="18" t="str">
        <f t="shared" ca="1" si="31"/>
        <v/>
      </c>
      <c r="H299" s="18" t="str">
        <f t="shared" ca="1" si="30"/>
        <v/>
      </c>
      <c r="I299" s="17" t="str">
        <f>_xlfn.XLOOKUP(A299,Students[Full Name],Students[Starting Rank],"")</f>
        <v/>
      </c>
      <c r="J299" s="15" t="str">
        <f t="shared" ca="1" si="32"/>
        <v xml:space="preserve">: </v>
      </c>
      <c r="K299" s="16" t="str">
        <f>_xlfn.XLOOKUP(A299,Students[Full Name],Students[Start Date],"")</f>
        <v/>
      </c>
      <c r="L299" s="18">
        <f t="shared" ca="1" si="33"/>
        <v>-1</v>
      </c>
      <c r="M299" s="18" cm="1">
        <f t="array" aca="1" ref="M299" ca="1">SUMPRODUCT(Inactives[Days Inactive]*(Inactives[Student]=A299))/365</f>
        <v>0</v>
      </c>
      <c r="N299" s="18" t="str" cm="1">
        <f t="array" ref="N299">IF(LEN($A299)&gt;0,SUMPRODUCT(($A299=merged_names)*(_xlfn.TEXTAFTER(N$2, "At ")=merged_belt_colours)*merged_months_at_rank),"")</f>
        <v/>
      </c>
      <c r="O299" s="18" t="str" cm="1">
        <f t="array" ref="O299">IF(LEN($A299)&gt;0,SUMPRODUCT(($A299=merged_names)*(_xlfn.TEXTAFTER(O$2, "At ")=merged_belt_colours)*merged_months_at_rank),"")</f>
        <v/>
      </c>
      <c r="P299" s="18" t="str" cm="1">
        <f t="array" ref="P299">IF(LEN($A299)&gt;0,SUMPRODUCT(($A299=merged_names)*(_xlfn.TEXTAFTER(P$2, "At ")=merged_belt_colours)*merged_months_at_rank),"")</f>
        <v/>
      </c>
      <c r="Q299" s="18" t="str" cm="1">
        <f t="array" ref="Q299">IF(LEN($A299)&gt;0,SUMPRODUCT(($A299=merged_names)*(_xlfn.TEXTAFTER(Q$2, "At ")=merged_belt_colours)*merged_months_at_rank),"")</f>
        <v/>
      </c>
      <c r="R299" s="18" t="str" cm="1">
        <f t="array" ref="R299">IF(LEN($A299)&gt;0,SUMPRODUCT(($A299=merged_names)*(_xlfn.TEXTAFTER(R$2, "At ")=merged_belt_colours)*merged_months_at_rank),"")</f>
        <v/>
      </c>
    </row>
    <row r="300" spans="1:18" x14ac:dyDescent="0.25">
      <c r="A300"/>
      <c r="B300" s="15" t="str" cm="1">
        <f t="array" ref="B300">IFERROR(IF(LEN(A300)&gt;0, IF(SUMPRODUCT((Inactives[Key]=J300)*(Inactives[Currently Inactive]))=1,"Inactive","Active"),""),"Active")</f>
        <v/>
      </c>
      <c r="C300" s="16" t="str" cm="1">
        <f t="array" aca="1" ref="C300" ca="1">IFERROR(_xlfn._xlws.FILTER(Inactives[Inactive On],(Inactives[Key]=J300)*(Inactives[Currently Inactive]),""),"")</f>
        <v/>
      </c>
      <c r="D300" s="16" t="str" cm="1">
        <f t="array" aca="1" ref="D300" ca="1">IFERROR(INDEX(_xlfn.TEXTSPLIT(E300," "),1),"")</f>
        <v/>
      </c>
      <c r="E300" s="15" t="str" cm="1">
        <f t="array" aca="1" ref="E300" ca="1">IFERROR(_xlfn._xlws.FILTER(merged_ranks,(merged_end_dates=DATE(9999,12,31))*(merged_names=A300)),"")</f>
        <v/>
      </c>
      <c r="F300" s="17" t="str">
        <f ca="1">_xlfn.XLOOKUP(J300,Promotions[Promo Key],Promotions[Promo Date],"")</f>
        <v/>
      </c>
      <c r="G300" s="18" t="str">
        <f t="shared" ca="1" si="31"/>
        <v/>
      </c>
      <c r="H300" s="18" t="str">
        <f t="shared" ca="1" si="30"/>
        <v/>
      </c>
      <c r="I300" s="17" t="str">
        <f>_xlfn.XLOOKUP(A300,Students[Full Name],Students[Starting Rank],"")</f>
        <v/>
      </c>
      <c r="J300" s="15" t="str">
        <f t="shared" ca="1" si="32"/>
        <v xml:space="preserve">: </v>
      </c>
      <c r="K300" s="16" t="str">
        <f>_xlfn.XLOOKUP(A300,Students[Full Name],Students[Start Date],"")</f>
        <v/>
      </c>
      <c r="L300" s="18">
        <f t="shared" ca="1" si="33"/>
        <v>-1</v>
      </c>
      <c r="M300" s="18" cm="1">
        <f t="array" aca="1" ref="M300" ca="1">SUMPRODUCT(Inactives[Days Inactive]*(Inactives[Student]=A300))/365</f>
        <v>0</v>
      </c>
      <c r="N300" s="18" t="str" cm="1">
        <f t="array" ref="N300">IF(LEN($A300)&gt;0,SUMPRODUCT(($A300=merged_names)*(_xlfn.TEXTAFTER(N$2, "At ")=merged_belt_colours)*merged_months_at_rank),"")</f>
        <v/>
      </c>
      <c r="O300" s="18" t="str" cm="1">
        <f t="array" ref="O300">IF(LEN($A300)&gt;0,SUMPRODUCT(($A300=merged_names)*(_xlfn.TEXTAFTER(O$2, "At ")=merged_belt_colours)*merged_months_at_rank),"")</f>
        <v/>
      </c>
      <c r="P300" s="18" t="str" cm="1">
        <f t="array" ref="P300">IF(LEN($A300)&gt;0,SUMPRODUCT(($A300=merged_names)*(_xlfn.TEXTAFTER(P$2, "At ")=merged_belt_colours)*merged_months_at_rank),"")</f>
        <v/>
      </c>
      <c r="Q300" s="18" t="str" cm="1">
        <f t="array" ref="Q300">IF(LEN($A300)&gt;0,SUMPRODUCT(($A300=merged_names)*(_xlfn.TEXTAFTER(Q$2, "At ")=merged_belt_colours)*merged_months_at_rank),"")</f>
        <v/>
      </c>
      <c r="R300" s="18" t="str" cm="1">
        <f t="array" ref="R300">IF(LEN($A300)&gt;0,SUMPRODUCT(($A300=merged_names)*(_xlfn.TEXTAFTER(R$2, "At ")=merged_belt_colours)*merged_months_at_rank),"")</f>
        <v/>
      </c>
    </row>
    <row r="301" spans="1:18" x14ac:dyDescent="0.25">
      <c r="A301"/>
      <c r="B301" s="15" t="str" cm="1">
        <f t="array" ref="B301">IFERROR(IF(LEN(A301)&gt;0, IF(SUMPRODUCT((Inactives[Key]=J301)*(Inactives[Currently Inactive]))=1,"Inactive","Active"),""),"Active")</f>
        <v/>
      </c>
      <c r="C301" s="16" t="str" cm="1">
        <f t="array" aca="1" ref="C301" ca="1">IFERROR(_xlfn._xlws.FILTER(Inactives[Inactive On],(Inactives[Key]=J301)*(Inactives[Currently Inactive]),""),"")</f>
        <v/>
      </c>
      <c r="D301" s="16" t="str" cm="1">
        <f t="array" aca="1" ref="D301" ca="1">IFERROR(INDEX(_xlfn.TEXTSPLIT(E301," "),1),"")</f>
        <v/>
      </c>
      <c r="E301" s="15" t="str" cm="1">
        <f t="array" aca="1" ref="E301" ca="1">IFERROR(_xlfn._xlws.FILTER(merged_ranks,(merged_end_dates=DATE(9999,12,31))*(merged_names=A301)),"")</f>
        <v/>
      </c>
      <c r="F301" s="17" t="str">
        <f ca="1">_xlfn.XLOOKUP(J301,Promotions[Promo Key],Promotions[Promo Date],"")</f>
        <v/>
      </c>
      <c r="G301" s="18" t="str">
        <f t="shared" ca="1" si="31"/>
        <v/>
      </c>
      <c r="H301" s="18" t="str">
        <f t="shared" ca="1" si="30"/>
        <v/>
      </c>
      <c r="I301" s="17" t="str">
        <f>_xlfn.XLOOKUP(A301,Students[Full Name],Students[Starting Rank],"")</f>
        <v/>
      </c>
      <c r="J301" s="15" t="str">
        <f t="shared" ca="1" si="32"/>
        <v xml:space="preserve">: </v>
      </c>
      <c r="K301" s="16" t="str">
        <f>_xlfn.XLOOKUP(A301,Students[Full Name],Students[Start Date],"")</f>
        <v/>
      </c>
      <c r="L301" s="18">
        <f t="shared" ca="1" si="33"/>
        <v>-1</v>
      </c>
      <c r="M301" s="18" cm="1">
        <f t="array" aca="1" ref="M301" ca="1">SUMPRODUCT(Inactives[Days Inactive]*(Inactives[Student]=A301))/365</f>
        <v>0</v>
      </c>
      <c r="N301" s="18" t="str" cm="1">
        <f t="array" ref="N301">IF(LEN($A301)&gt;0,SUMPRODUCT(($A301=merged_names)*(_xlfn.TEXTAFTER(N$2, "At ")=merged_belt_colours)*merged_months_at_rank),"")</f>
        <v/>
      </c>
      <c r="O301" s="18" t="str" cm="1">
        <f t="array" ref="O301">IF(LEN($A301)&gt;0,SUMPRODUCT(($A301=merged_names)*(_xlfn.TEXTAFTER(O$2, "At ")=merged_belt_colours)*merged_months_at_rank),"")</f>
        <v/>
      </c>
      <c r="P301" s="18" t="str" cm="1">
        <f t="array" ref="P301">IF(LEN($A301)&gt;0,SUMPRODUCT(($A301=merged_names)*(_xlfn.TEXTAFTER(P$2, "At ")=merged_belt_colours)*merged_months_at_rank),"")</f>
        <v/>
      </c>
      <c r="Q301" s="18" t="str" cm="1">
        <f t="array" ref="Q301">IF(LEN($A301)&gt;0,SUMPRODUCT(($A301=merged_names)*(_xlfn.TEXTAFTER(Q$2, "At ")=merged_belt_colours)*merged_months_at_rank),"")</f>
        <v/>
      </c>
      <c r="R301" s="18" t="str" cm="1">
        <f t="array" ref="R301">IF(LEN($A301)&gt;0,SUMPRODUCT(($A301=merged_names)*(_xlfn.TEXTAFTER(R$2, "At ")=merged_belt_colours)*merged_months_at_rank),"")</f>
        <v/>
      </c>
    </row>
    <row r="302" spans="1:18" x14ac:dyDescent="0.25">
      <c r="A302"/>
      <c r="B302" s="15" t="str" cm="1">
        <f t="array" ref="B302">IFERROR(IF(LEN(A302)&gt;0, IF(SUMPRODUCT((Inactives[Key]=J302)*(Inactives[Currently Inactive]))=1,"Inactive","Active"),""),"Active")</f>
        <v/>
      </c>
      <c r="C302" s="16" t="str" cm="1">
        <f t="array" aca="1" ref="C302" ca="1">IFERROR(_xlfn._xlws.FILTER(Inactives[Inactive On],(Inactives[Key]=J302)*(Inactives[Currently Inactive]),""),"")</f>
        <v/>
      </c>
      <c r="D302" s="16" t="str" cm="1">
        <f t="array" aca="1" ref="D302" ca="1">IFERROR(INDEX(_xlfn.TEXTSPLIT(E302," "),1),"")</f>
        <v/>
      </c>
      <c r="E302" s="15" t="str" cm="1">
        <f t="array" aca="1" ref="E302" ca="1">IFERROR(_xlfn._xlws.FILTER(merged_ranks,(merged_end_dates=DATE(9999,12,31))*(merged_names=A302)),"")</f>
        <v/>
      </c>
      <c r="F302" s="17" t="str">
        <f ca="1">_xlfn.XLOOKUP(J302,Promotions[Promo Key],Promotions[Promo Date],"")</f>
        <v/>
      </c>
      <c r="G302" s="18" t="str">
        <f t="shared" ca="1" si="31"/>
        <v/>
      </c>
      <c r="H302" s="18" t="str">
        <f t="shared" ca="1" si="30"/>
        <v/>
      </c>
      <c r="I302" s="17" t="str">
        <f>_xlfn.XLOOKUP(A302,Students[Full Name],Students[Starting Rank],"")</f>
        <v/>
      </c>
      <c r="J302" s="15" t="str">
        <f t="shared" ca="1" si="32"/>
        <v xml:space="preserve">: </v>
      </c>
      <c r="K302" s="16" t="str">
        <f>_xlfn.XLOOKUP(A302,Students[Full Name],Students[Start Date],"")</f>
        <v/>
      </c>
      <c r="L302" s="18">
        <f t="shared" ca="1" si="33"/>
        <v>-1</v>
      </c>
      <c r="M302" s="18" cm="1">
        <f t="array" aca="1" ref="M302" ca="1">SUMPRODUCT(Inactives[Days Inactive]*(Inactives[Student]=A302))/365</f>
        <v>0</v>
      </c>
      <c r="N302" s="18" t="str" cm="1">
        <f t="array" ref="N302">IF(LEN($A302)&gt;0,SUMPRODUCT(($A302=merged_names)*(_xlfn.TEXTAFTER(N$2, "At ")=merged_belt_colours)*merged_months_at_rank),"")</f>
        <v/>
      </c>
      <c r="O302" s="18" t="str" cm="1">
        <f t="array" ref="O302">IF(LEN($A302)&gt;0,SUMPRODUCT(($A302=merged_names)*(_xlfn.TEXTAFTER(O$2, "At ")=merged_belt_colours)*merged_months_at_rank),"")</f>
        <v/>
      </c>
      <c r="P302" s="18" t="str" cm="1">
        <f t="array" ref="P302">IF(LEN($A302)&gt;0,SUMPRODUCT(($A302=merged_names)*(_xlfn.TEXTAFTER(P$2, "At ")=merged_belt_colours)*merged_months_at_rank),"")</f>
        <v/>
      </c>
      <c r="Q302" s="18" t="str" cm="1">
        <f t="array" ref="Q302">IF(LEN($A302)&gt;0,SUMPRODUCT(($A302=merged_names)*(_xlfn.TEXTAFTER(Q$2, "At ")=merged_belt_colours)*merged_months_at_rank),"")</f>
        <v/>
      </c>
      <c r="R302" s="18" t="str" cm="1">
        <f t="array" ref="R302">IF(LEN($A302)&gt;0,SUMPRODUCT(($A302=merged_names)*(_xlfn.TEXTAFTER(R$2, "At ")=merged_belt_colours)*merged_months_at_rank),"")</f>
        <v/>
      </c>
    </row>
    <row r="303" spans="1:18" x14ac:dyDescent="0.25">
      <c r="A303"/>
      <c r="B303" s="15" t="str" cm="1">
        <f t="array" ref="B303">IFERROR(IF(LEN(A303)&gt;0, IF(SUMPRODUCT((Inactives[Key]=J303)*(Inactives[Currently Inactive]))=1,"Inactive","Active"),""),"Active")</f>
        <v/>
      </c>
      <c r="C303" s="16" t="str" cm="1">
        <f t="array" aca="1" ref="C303" ca="1">IFERROR(_xlfn._xlws.FILTER(Inactives[Inactive On],(Inactives[Key]=J303)*(Inactives[Currently Inactive]),""),"")</f>
        <v/>
      </c>
      <c r="D303" s="16" t="str" cm="1">
        <f t="array" aca="1" ref="D303" ca="1">IFERROR(INDEX(_xlfn.TEXTSPLIT(E303," "),1),"")</f>
        <v/>
      </c>
      <c r="E303" s="15" t="str" cm="1">
        <f t="array" aca="1" ref="E303" ca="1">IFERROR(_xlfn._xlws.FILTER(merged_ranks,(merged_end_dates=DATE(9999,12,31))*(merged_names=A303)),"")</f>
        <v/>
      </c>
      <c r="F303" s="17" t="str">
        <f ca="1">_xlfn.XLOOKUP(J303,Promotions[Promo Key],Promotions[Promo Date],"")</f>
        <v/>
      </c>
      <c r="G303" s="18" t="str">
        <f t="shared" ca="1" si="31"/>
        <v/>
      </c>
      <c r="H303" s="18" t="str">
        <f t="shared" ca="1" si="30"/>
        <v/>
      </c>
      <c r="I303" s="17" t="str">
        <f>_xlfn.XLOOKUP(A303,Students[Full Name],Students[Starting Rank],"")</f>
        <v/>
      </c>
      <c r="J303" s="15" t="str">
        <f t="shared" ca="1" si="32"/>
        <v xml:space="preserve">: </v>
      </c>
      <c r="K303" s="16" t="str">
        <f>_xlfn.XLOOKUP(A303,Students[Full Name],Students[Start Date],"")</f>
        <v/>
      </c>
      <c r="L303" s="18">
        <f t="shared" ca="1" si="33"/>
        <v>-1</v>
      </c>
      <c r="M303" s="18" cm="1">
        <f t="array" aca="1" ref="M303" ca="1">SUMPRODUCT(Inactives[Days Inactive]*(Inactives[Student]=A303))/365</f>
        <v>0</v>
      </c>
      <c r="N303" s="18" t="str" cm="1">
        <f t="array" ref="N303">IF(LEN($A303)&gt;0,SUMPRODUCT(($A303=merged_names)*(_xlfn.TEXTAFTER(N$2, "At ")=merged_belt_colours)*merged_months_at_rank),"")</f>
        <v/>
      </c>
      <c r="O303" s="18" t="str" cm="1">
        <f t="array" ref="O303">IF(LEN($A303)&gt;0,SUMPRODUCT(($A303=merged_names)*(_xlfn.TEXTAFTER(O$2, "At ")=merged_belt_colours)*merged_months_at_rank),"")</f>
        <v/>
      </c>
      <c r="P303" s="18" t="str" cm="1">
        <f t="array" ref="P303">IF(LEN($A303)&gt;0,SUMPRODUCT(($A303=merged_names)*(_xlfn.TEXTAFTER(P$2, "At ")=merged_belt_colours)*merged_months_at_rank),"")</f>
        <v/>
      </c>
      <c r="Q303" s="18" t="str" cm="1">
        <f t="array" ref="Q303">IF(LEN($A303)&gt;0,SUMPRODUCT(($A303=merged_names)*(_xlfn.TEXTAFTER(Q$2, "At ")=merged_belt_colours)*merged_months_at_rank),"")</f>
        <v/>
      </c>
      <c r="R303" s="18" t="str" cm="1">
        <f t="array" ref="R303">IF(LEN($A303)&gt;0,SUMPRODUCT(($A303=merged_names)*(_xlfn.TEXTAFTER(R$2, "At ")=merged_belt_colours)*merged_months_at_rank),"")</f>
        <v/>
      </c>
    </row>
    <row r="304" spans="1:18" x14ac:dyDescent="0.25">
      <c r="A304"/>
      <c r="B304" s="15" t="str" cm="1">
        <f t="array" ref="B304">IFERROR(IF(LEN(A304)&gt;0, IF(SUMPRODUCT((Inactives[Key]=J304)*(Inactives[Currently Inactive]))=1,"Inactive","Active"),""),"Active")</f>
        <v/>
      </c>
      <c r="C304" s="16" t="str" cm="1">
        <f t="array" aca="1" ref="C304" ca="1">IFERROR(_xlfn._xlws.FILTER(Inactives[Inactive On],(Inactives[Key]=J304)*(Inactives[Currently Inactive]),""),"")</f>
        <v/>
      </c>
      <c r="D304" s="16" t="str" cm="1">
        <f t="array" aca="1" ref="D304" ca="1">IFERROR(INDEX(_xlfn.TEXTSPLIT(E304," "),1),"")</f>
        <v/>
      </c>
      <c r="E304" s="15" t="str" cm="1">
        <f t="array" aca="1" ref="E304" ca="1">IFERROR(_xlfn._xlws.FILTER(merged_ranks,(merged_end_dates=DATE(9999,12,31))*(merged_names=A304)),"")</f>
        <v/>
      </c>
      <c r="F304" s="17" t="str">
        <f ca="1">_xlfn.XLOOKUP(J304,Promotions[Promo Key],Promotions[Promo Date],"")</f>
        <v/>
      </c>
      <c r="G304" s="18" t="str">
        <f t="shared" ca="1" si="31"/>
        <v/>
      </c>
      <c r="H304" s="18" t="str">
        <f t="shared" ca="1" si="30"/>
        <v/>
      </c>
      <c r="I304" s="17" t="str">
        <f>_xlfn.XLOOKUP(A304,Students[Full Name],Students[Starting Rank],"")</f>
        <v/>
      </c>
      <c r="J304" s="15" t="str">
        <f t="shared" ca="1" si="32"/>
        <v xml:space="preserve">: </v>
      </c>
      <c r="K304" s="16" t="str">
        <f>_xlfn.XLOOKUP(A304,Students[Full Name],Students[Start Date],"")</f>
        <v/>
      </c>
      <c r="L304" s="18">
        <f t="shared" ca="1" si="33"/>
        <v>-1</v>
      </c>
      <c r="M304" s="18" cm="1">
        <f t="array" aca="1" ref="M304" ca="1">SUMPRODUCT(Inactives[Days Inactive]*(Inactives[Student]=A304))/365</f>
        <v>0</v>
      </c>
      <c r="N304" s="18" t="str" cm="1">
        <f t="array" ref="N304">IF(LEN($A304)&gt;0,SUMPRODUCT(($A304=merged_names)*(_xlfn.TEXTAFTER(N$2, "At ")=merged_belt_colours)*merged_months_at_rank),"")</f>
        <v/>
      </c>
      <c r="O304" s="18" t="str" cm="1">
        <f t="array" ref="O304">IF(LEN($A304)&gt;0,SUMPRODUCT(($A304=merged_names)*(_xlfn.TEXTAFTER(O$2, "At ")=merged_belt_colours)*merged_months_at_rank),"")</f>
        <v/>
      </c>
      <c r="P304" s="18" t="str" cm="1">
        <f t="array" ref="P304">IF(LEN($A304)&gt;0,SUMPRODUCT(($A304=merged_names)*(_xlfn.TEXTAFTER(P$2, "At ")=merged_belt_colours)*merged_months_at_rank),"")</f>
        <v/>
      </c>
      <c r="Q304" s="18" t="str" cm="1">
        <f t="array" ref="Q304">IF(LEN($A304)&gt;0,SUMPRODUCT(($A304=merged_names)*(_xlfn.TEXTAFTER(Q$2, "At ")=merged_belt_colours)*merged_months_at_rank),"")</f>
        <v/>
      </c>
      <c r="R304" s="18" t="str" cm="1">
        <f t="array" ref="R304">IF(LEN($A304)&gt;0,SUMPRODUCT(($A304=merged_names)*(_xlfn.TEXTAFTER(R$2, "At ")=merged_belt_colours)*merged_months_at_rank),"")</f>
        <v/>
      </c>
    </row>
    <row r="305" spans="1:18" x14ac:dyDescent="0.25">
      <c r="A305"/>
      <c r="B305" s="15" t="str" cm="1">
        <f t="array" ref="B305">IFERROR(IF(LEN(A305)&gt;0, IF(SUMPRODUCT((Inactives[Key]=J305)*(Inactives[Currently Inactive]))=1,"Inactive","Active"),""),"Active")</f>
        <v/>
      </c>
      <c r="C305" s="16" t="str" cm="1">
        <f t="array" aca="1" ref="C305" ca="1">IFERROR(_xlfn._xlws.FILTER(Inactives[Inactive On],(Inactives[Key]=J305)*(Inactives[Currently Inactive]),""),"")</f>
        <v/>
      </c>
      <c r="D305" s="16" t="str" cm="1">
        <f t="array" aca="1" ref="D305" ca="1">IFERROR(INDEX(_xlfn.TEXTSPLIT(E305," "),1),"")</f>
        <v/>
      </c>
      <c r="E305" s="15" t="str" cm="1">
        <f t="array" aca="1" ref="E305" ca="1">IFERROR(_xlfn._xlws.FILTER(merged_ranks,(merged_end_dates=DATE(9999,12,31))*(merged_names=A305)),"")</f>
        <v/>
      </c>
      <c r="F305" s="17" t="str">
        <f ca="1">_xlfn.XLOOKUP(J305,Promotions[Promo Key],Promotions[Promo Date],"")</f>
        <v/>
      </c>
      <c r="G305" s="18" t="str">
        <f t="shared" ca="1" si="31"/>
        <v/>
      </c>
      <c r="H305" s="18" t="str">
        <f t="shared" ca="1" si="30"/>
        <v/>
      </c>
      <c r="I305" s="17" t="str">
        <f>_xlfn.XLOOKUP(A305,Students[Full Name],Students[Starting Rank],"")</f>
        <v/>
      </c>
      <c r="J305" s="15" t="str">
        <f t="shared" ca="1" si="32"/>
        <v xml:space="preserve">: </v>
      </c>
      <c r="K305" s="16" t="str">
        <f>_xlfn.XLOOKUP(A305,Students[Full Name],Students[Start Date],"")</f>
        <v/>
      </c>
      <c r="L305" s="18">
        <f t="shared" ca="1" si="33"/>
        <v>-1</v>
      </c>
      <c r="M305" s="18" cm="1">
        <f t="array" aca="1" ref="M305" ca="1">SUMPRODUCT(Inactives[Days Inactive]*(Inactives[Student]=A305))/365</f>
        <v>0</v>
      </c>
      <c r="N305" s="18" t="str" cm="1">
        <f t="array" ref="N305">IF(LEN($A305)&gt;0,SUMPRODUCT(($A305=merged_names)*(_xlfn.TEXTAFTER(N$2, "At ")=merged_belt_colours)*merged_months_at_rank),"")</f>
        <v/>
      </c>
      <c r="O305" s="18" t="str" cm="1">
        <f t="array" ref="O305">IF(LEN($A305)&gt;0,SUMPRODUCT(($A305=merged_names)*(_xlfn.TEXTAFTER(O$2, "At ")=merged_belt_colours)*merged_months_at_rank),"")</f>
        <v/>
      </c>
      <c r="P305" s="18" t="str" cm="1">
        <f t="array" ref="P305">IF(LEN($A305)&gt;0,SUMPRODUCT(($A305=merged_names)*(_xlfn.TEXTAFTER(P$2, "At ")=merged_belt_colours)*merged_months_at_rank),"")</f>
        <v/>
      </c>
      <c r="Q305" s="18" t="str" cm="1">
        <f t="array" ref="Q305">IF(LEN($A305)&gt;0,SUMPRODUCT(($A305=merged_names)*(_xlfn.TEXTAFTER(Q$2, "At ")=merged_belt_colours)*merged_months_at_rank),"")</f>
        <v/>
      </c>
      <c r="R305" s="18" t="str" cm="1">
        <f t="array" ref="R305">IF(LEN($A305)&gt;0,SUMPRODUCT(($A305=merged_names)*(_xlfn.TEXTAFTER(R$2, "At ")=merged_belt_colours)*merged_months_at_rank),"")</f>
        <v/>
      </c>
    </row>
    <row r="306" spans="1:18" x14ac:dyDescent="0.25">
      <c r="A306"/>
      <c r="B306" s="15" t="str" cm="1">
        <f t="array" ref="B306">IFERROR(IF(LEN(A306)&gt;0, IF(SUMPRODUCT((Inactives[Key]=J306)*(Inactives[Currently Inactive]))=1,"Inactive","Active"),""),"Active")</f>
        <v/>
      </c>
      <c r="C306" s="16" t="str" cm="1">
        <f t="array" aca="1" ref="C306" ca="1">IFERROR(_xlfn._xlws.FILTER(Inactives[Inactive On],(Inactives[Key]=J306)*(Inactives[Currently Inactive]),""),"")</f>
        <v/>
      </c>
      <c r="D306" s="16" t="str" cm="1">
        <f t="array" aca="1" ref="D306" ca="1">IFERROR(INDEX(_xlfn.TEXTSPLIT(E306," "),1),"")</f>
        <v/>
      </c>
      <c r="E306" s="15" t="str" cm="1">
        <f t="array" aca="1" ref="E306" ca="1">IFERROR(_xlfn._xlws.FILTER(merged_ranks,(merged_end_dates=DATE(9999,12,31))*(merged_names=A306)),"")</f>
        <v/>
      </c>
      <c r="F306" s="17" t="str">
        <f ca="1">_xlfn.XLOOKUP(J306,Promotions[Promo Key],Promotions[Promo Date],"")</f>
        <v/>
      </c>
      <c r="G306" s="18" t="str">
        <f t="shared" ca="1" si="31"/>
        <v/>
      </c>
      <c r="H306" s="18" t="str">
        <f t="shared" ca="1" si="30"/>
        <v/>
      </c>
      <c r="I306" s="17" t="str">
        <f>_xlfn.XLOOKUP(A306,Students[Full Name],Students[Starting Rank],"")</f>
        <v/>
      </c>
      <c r="J306" s="15" t="str">
        <f t="shared" ca="1" si="32"/>
        <v xml:space="preserve">: </v>
      </c>
      <c r="K306" s="16" t="str">
        <f>_xlfn.XLOOKUP(A306,Students[Full Name],Students[Start Date],"")</f>
        <v/>
      </c>
      <c r="L306" s="18">
        <f t="shared" ca="1" si="33"/>
        <v>-1</v>
      </c>
      <c r="M306" s="18" cm="1">
        <f t="array" aca="1" ref="M306" ca="1">SUMPRODUCT(Inactives[Days Inactive]*(Inactives[Student]=A306))/365</f>
        <v>0</v>
      </c>
      <c r="N306" s="18" t="str" cm="1">
        <f t="array" ref="N306">IF(LEN($A306)&gt;0,SUMPRODUCT(($A306=merged_names)*(_xlfn.TEXTAFTER(N$2, "At ")=merged_belt_colours)*merged_months_at_rank),"")</f>
        <v/>
      </c>
      <c r="O306" s="18" t="str" cm="1">
        <f t="array" ref="O306">IF(LEN($A306)&gt;0,SUMPRODUCT(($A306=merged_names)*(_xlfn.TEXTAFTER(O$2, "At ")=merged_belt_colours)*merged_months_at_rank),"")</f>
        <v/>
      </c>
      <c r="P306" s="18" t="str" cm="1">
        <f t="array" ref="P306">IF(LEN($A306)&gt;0,SUMPRODUCT(($A306=merged_names)*(_xlfn.TEXTAFTER(P$2, "At ")=merged_belt_colours)*merged_months_at_rank),"")</f>
        <v/>
      </c>
      <c r="Q306" s="18" t="str" cm="1">
        <f t="array" ref="Q306">IF(LEN($A306)&gt;0,SUMPRODUCT(($A306=merged_names)*(_xlfn.TEXTAFTER(Q$2, "At ")=merged_belt_colours)*merged_months_at_rank),"")</f>
        <v/>
      </c>
      <c r="R306" s="18" t="str" cm="1">
        <f t="array" ref="R306">IF(LEN($A306)&gt;0,SUMPRODUCT(($A306=merged_names)*(_xlfn.TEXTAFTER(R$2, "At ")=merged_belt_colours)*merged_months_at_rank),"")</f>
        <v/>
      </c>
    </row>
    <row r="307" spans="1:18" x14ac:dyDescent="0.25">
      <c r="A307"/>
      <c r="B307" s="15" t="str" cm="1">
        <f t="array" ref="B307">IFERROR(IF(LEN(A307)&gt;0, IF(SUMPRODUCT((Inactives[Key]=J307)*(Inactives[Currently Inactive]))=1,"Inactive","Active"),""),"Active")</f>
        <v/>
      </c>
      <c r="C307" s="16" t="str" cm="1">
        <f t="array" aca="1" ref="C307" ca="1">IFERROR(_xlfn._xlws.FILTER(Inactives[Inactive On],(Inactives[Key]=J307)*(Inactives[Currently Inactive]),""),"")</f>
        <v/>
      </c>
      <c r="D307" s="16" t="str" cm="1">
        <f t="array" aca="1" ref="D307" ca="1">IFERROR(INDEX(_xlfn.TEXTSPLIT(E307," "),1),"")</f>
        <v/>
      </c>
      <c r="E307" s="15" t="str" cm="1">
        <f t="array" aca="1" ref="E307" ca="1">IFERROR(_xlfn._xlws.FILTER(merged_ranks,(merged_end_dates=DATE(9999,12,31))*(merged_names=A307)),"")</f>
        <v/>
      </c>
      <c r="F307" s="17" t="str">
        <f ca="1">_xlfn.XLOOKUP(J307,Promotions[Promo Key],Promotions[Promo Date],"")</f>
        <v/>
      </c>
      <c r="G307" s="18" t="str">
        <f t="shared" ca="1" si="31"/>
        <v/>
      </c>
      <c r="H307" s="18" t="str">
        <f t="shared" ca="1" si="30"/>
        <v/>
      </c>
      <c r="I307" s="17" t="str">
        <f>_xlfn.XLOOKUP(A307,Students[Full Name],Students[Starting Rank],"")</f>
        <v/>
      </c>
      <c r="J307" s="15" t="str">
        <f t="shared" ca="1" si="32"/>
        <v xml:space="preserve">: </v>
      </c>
      <c r="K307" s="16" t="str">
        <f>_xlfn.XLOOKUP(A307,Students[Full Name],Students[Start Date],"")</f>
        <v/>
      </c>
      <c r="L307" s="18">
        <f t="shared" ca="1" si="33"/>
        <v>-1</v>
      </c>
      <c r="M307" s="18" cm="1">
        <f t="array" aca="1" ref="M307" ca="1">SUMPRODUCT(Inactives[Days Inactive]*(Inactives[Student]=A307))/365</f>
        <v>0</v>
      </c>
      <c r="N307" s="18" t="str" cm="1">
        <f t="array" ref="N307">IF(LEN($A307)&gt;0,SUMPRODUCT(($A307=merged_names)*(_xlfn.TEXTAFTER(N$2, "At ")=merged_belt_colours)*merged_months_at_rank),"")</f>
        <v/>
      </c>
      <c r="O307" s="18" t="str" cm="1">
        <f t="array" ref="O307">IF(LEN($A307)&gt;0,SUMPRODUCT(($A307=merged_names)*(_xlfn.TEXTAFTER(O$2, "At ")=merged_belt_colours)*merged_months_at_rank),"")</f>
        <v/>
      </c>
      <c r="P307" s="18" t="str" cm="1">
        <f t="array" ref="P307">IF(LEN($A307)&gt;0,SUMPRODUCT(($A307=merged_names)*(_xlfn.TEXTAFTER(P$2, "At ")=merged_belt_colours)*merged_months_at_rank),"")</f>
        <v/>
      </c>
      <c r="Q307" s="18" t="str" cm="1">
        <f t="array" ref="Q307">IF(LEN($A307)&gt;0,SUMPRODUCT(($A307=merged_names)*(_xlfn.TEXTAFTER(Q$2, "At ")=merged_belt_colours)*merged_months_at_rank),"")</f>
        <v/>
      </c>
      <c r="R307" s="18" t="str" cm="1">
        <f t="array" ref="R307">IF(LEN($A307)&gt;0,SUMPRODUCT(($A307=merged_names)*(_xlfn.TEXTAFTER(R$2, "At ")=merged_belt_colours)*merged_months_at_rank),"")</f>
        <v/>
      </c>
    </row>
    <row r="308" spans="1:18" x14ac:dyDescent="0.25">
      <c r="A308"/>
      <c r="B308" s="15" t="str" cm="1">
        <f t="array" ref="B308">IFERROR(IF(LEN(A308)&gt;0, IF(SUMPRODUCT((Inactives[Key]=J308)*(Inactives[Currently Inactive]))=1,"Inactive","Active"),""),"Active")</f>
        <v/>
      </c>
      <c r="C308" s="16" t="str" cm="1">
        <f t="array" aca="1" ref="C308" ca="1">IFERROR(_xlfn._xlws.FILTER(Inactives[Inactive On],(Inactives[Key]=J308)*(Inactives[Currently Inactive]),""),"")</f>
        <v/>
      </c>
      <c r="D308" s="16" t="str" cm="1">
        <f t="array" aca="1" ref="D308" ca="1">IFERROR(INDEX(_xlfn.TEXTSPLIT(E308," "),1),"")</f>
        <v/>
      </c>
      <c r="E308" s="15" t="str" cm="1">
        <f t="array" aca="1" ref="E308" ca="1">IFERROR(_xlfn._xlws.FILTER(merged_ranks,(merged_end_dates=DATE(9999,12,31))*(merged_names=A308)),"")</f>
        <v/>
      </c>
      <c r="F308" s="17" t="str">
        <f ca="1">_xlfn.XLOOKUP(J308,Promotions[Promo Key],Promotions[Promo Date],"")</f>
        <v/>
      </c>
      <c r="G308" s="18" t="str">
        <f t="shared" ca="1" si="31"/>
        <v/>
      </c>
      <c r="H308" s="18" t="str">
        <f t="shared" ca="1" si="30"/>
        <v/>
      </c>
      <c r="I308" s="17" t="str">
        <f>_xlfn.XLOOKUP(A308,Students[Full Name],Students[Starting Rank],"")</f>
        <v/>
      </c>
      <c r="J308" s="15" t="str">
        <f t="shared" ca="1" si="32"/>
        <v xml:space="preserve">: </v>
      </c>
      <c r="K308" s="16" t="str">
        <f>_xlfn.XLOOKUP(A308,Students[Full Name],Students[Start Date],"")</f>
        <v/>
      </c>
      <c r="L308" s="18">
        <f t="shared" ca="1" si="33"/>
        <v>-1</v>
      </c>
      <c r="M308" s="18" cm="1">
        <f t="array" aca="1" ref="M308" ca="1">SUMPRODUCT(Inactives[Days Inactive]*(Inactives[Student]=A308))/365</f>
        <v>0</v>
      </c>
      <c r="N308" s="18" t="str" cm="1">
        <f t="array" ref="N308">IF(LEN($A308)&gt;0,SUMPRODUCT(($A308=merged_names)*(_xlfn.TEXTAFTER(N$2, "At ")=merged_belt_colours)*merged_months_at_rank),"")</f>
        <v/>
      </c>
      <c r="O308" s="18" t="str" cm="1">
        <f t="array" ref="O308">IF(LEN($A308)&gt;0,SUMPRODUCT(($A308=merged_names)*(_xlfn.TEXTAFTER(O$2, "At ")=merged_belt_colours)*merged_months_at_rank),"")</f>
        <v/>
      </c>
      <c r="P308" s="18" t="str" cm="1">
        <f t="array" ref="P308">IF(LEN($A308)&gt;0,SUMPRODUCT(($A308=merged_names)*(_xlfn.TEXTAFTER(P$2, "At ")=merged_belt_colours)*merged_months_at_rank),"")</f>
        <v/>
      </c>
      <c r="Q308" s="18" t="str" cm="1">
        <f t="array" ref="Q308">IF(LEN($A308)&gt;0,SUMPRODUCT(($A308=merged_names)*(_xlfn.TEXTAFTER(Q$2, "At ")=merged_belt_colours)*merged_months_at_rank),"")</f>
        <v/>
      </c>
      <c r="R308" s="18" t="str" cm="1">
        <f t="array" ref="R308">IF(LEN($A308)&gt;0,SUMPRODUCT(($A308=merged_names)*(_xlfn.TEXTAFTER(R$2, "At ")=merged_belt_colours)*merged_months_at_rank),"")</f>
        <v/>
      </c>
    </row>
    <row r="309" spans="1:18" x14ac:dyDescent="0.25">
      <c r="A309"/>
      <c r="B309" s="15" t="str" cm="1">
        <f t="array" ref="B309">IFERROR(IF(LEN(A309)&gt;0, IF(SUMPRODUCT((Inactives[Key]=J309)*(Inactives[Currently Inactive]))=1,"Inactive","Active"),""),"Active")</f>
        <v/>
      </c>
      <c r="C309" s="16" t="str" cm="1">
        <f t="array" aca="1" ref="C309" ca="1">IFERROR(_xlfn._xlws.FILTER(Inactives[Inactive On],(Inactives[Key]=J309)*(Inactives[Currently Inactive]),""),"")</f>
        <v/>
      </c>
      <c r="D309" s="16" t="str" cm="1">
        <f t="array" aca="1" ref="D309" ca="1">IFERROR(INDEX(_xlfn.TEXTSPLIT(E309," "),1),"")</f>
        <v/>
      </c>
      <c r="E309" s="15" t="str" cm="1">
        <f t="array" aca="1" ref="E309" ca="1">IFERROR(_xlfn._xlws.FILTER(merged_ranks,(merged_end_dates=DATE(9999,12,31))*(merged_names=A309)),"")</f>
        <v/>
      </c>
      <c r="F309" s="17" t="str">
        <f ca="1">_xlfn.XLOOKUP(J309,Promotions[Promo Key],Promotions[Promo Date],"")</f>
        <v/>
      </c>
      <c r="G309" s="18" t="str">
        <f t="shared" ca="1" si="31"/>
        <v/>
      </c>
      <c r="H309" s="18" t="str">
        <f t="shared" ca="1" si="30"/>
        <v/>
      </c>
      <c r="I309" s="17" t="str">
        <f>_xlfn.XLOOKUP(A309,Students[Full Name],Students[Starting Rank],"")</f>
        <v/>
      </c>
      <c r="J309" s="15" t="str">
        <f t="shared" ca="1" si="32"/>
        <v xml:space="preserve">: </v>
      </c>
      <c r="K309" s="16" t="str">
        <f>_xlfn.XLOOKUP(A309,Students[Full Name],Students[Start Date],"")</f>
        <v/>
      </c>
      <c r="L309" s="18">
        <f t="shared" ca="1" si="33"/>
        <v>-1</v>
      </c>
      <c r="M309" s="18" cm="1">
        <f t="array" aca="1" ref="M309" ca="1">SUMPRODUCT(Inactives[Days Inactive]*(Inactives[Student]=A309))/365</f>
        <v>0</v>
      </c>
      <c r="N309" s="18" t="str" cm="1">
        <f t="array" ref="N309">IF(LEN($A309)&gt;0,SUMPRODUCT(($A309=merged_names)*(_xlfn.TEXTAFTER(N$2, "At ")=merged_belt_colours)*merged_months_at_rank),"")</f>
        <v/>
      </c>
      <c r="O309" s="18" t="str" cm="1">
        <f t="array" ref="O309">IF(LEN($A309)&gt;0,SUMPRODUCT(($A309=merged_names)*(_xlfn.TEXTAFTER(O$2, "At ")=merged_belt_colours)*merged_months_at_rank),"")</f>
        <v/>
      </c>
      <c r="P309" s="18" t="str" cm="1">
        <f t="array" ref="P309">IF(LEN($A309)&gt;0,SUMPRODUCT(($A309=merged_names)*(_xlfn.TEXTAFTER(P$2, "At ")=merged_belt_colours)*merged_months_at_rank),"")</f>
        <v/>
      </c>
      <c r="Q309" s="18" t="str" cm="1">
        <f t="array" ref="Q309">IF(LEN($A309)&gt;0,SUMPRODUCT(($A309=merged_names)*(_xlfn.TEXTAFTER(Q$2, "At ")=merged_belt_colours)*merged_months_at_rank),"")</f>
        <v/>
      </c>
      <c r="R309" s="18" t="str" cm="1">
        <f t="array" ref="R309">IF(LEN($A309)&gt;0,SUMPRODUCT(($A309=merged_names)*(_xlfn.TEXTAFTER(R$2, "At ")=merged_belt_colours)*merged_months_at_rank),"")</f>
        <v/>
      </c>
    </row>
    <row r="310" spans="1:18" x14ac:dyDescent="0.25">
      <c r="A310"/>
      <c r="B310" s="15" t="str" cm="1">
        <f t="array" ref="B310">IFERROR(IF(LEN(A310)&gt;0, IF(SUMPRODUCT((Inactives[Key]=J310)*(Inactives[Currently Inactive]))=1,"Inactive","Active"),""),"Active")</f>
        <v/>
      </c>
      <c r="C310" s="16" t="str" cm="1">
        <f t="array" aca="1" ref="C310" ca="1">IFERROR(_xlfn._xlws.FILTER(Inactives[Inactive On],(Inactives[Key]=J310)*(Inactives[Currently Inactive]),""),"")</f>
        <v/>
      </c>
      <c r="D310" s="16" t="str" cm="1">
        <f t="array" aca="1" ref="D310" ca="1">IFERROR(INDEX(_xlfn.TEXTSPLIT(E310," "),1),"")</f>
        <v/>
      </c>
      <c r="E310" s="15" t="str" cm="1">
        <f t="array" aca="1" ref="E310" ca="1">IFERROR(_xlfn._xlws.FILTER(merged_ranks,(merged_end_dates=DATE(9999,12,31))*(merged_names=A310)),"")</f>
        <v/>
      </c>
      <c r="F310" s="17" t="str">
        <f ca="1">_xlfn.XLOOKUP(J310,Promotions[Promo Key],Promotions[Promo Date],"")</f>
        <v/>
      </c>
      <c r="G310" s="18" t="str">
        <f t="shared" ca="1" si="31"/>
        <v/>
      </c>
      <c r="H310" s="18" t="str">
        <f t="shared" ca="1" si="30"/>
        <v/>
      </c>
      <c r="I310" s="17" t="str">
        <f>_xlfn.XLOOKUP(A310,Students[Full Name],Students[Starting Rank],"")</f>
        <v/>
      </c>
      <c r="J310" s="15" t="str">
        <f t="shared" ca="1" si="32"/>
        <v xml:space="preserve">: </v>
      </c>
      <c r="K310" s="16" t="str">
        <f>_xlfn.XLOOKUP(A310,Students[Full Name],Students[Start Date],"")</f>
        <v/>
      </c>
      <c r="L310" s="18">
        <f t="shared" ca="1" si="33"/>
        <v>-1</v>
      </c>
      <c r="M310" s="18" cm="1">
        <f t="array" aca="1" ref="M310" ca="1">SUMPRODUCT(Inactives[Days Inactive]*(Inactives[Student]=A310))/365</f>
        <v>0</v>
      </c>
      <c r="N310" s="18" t="str" cm="1">
        <f t="array" ref="N310">IF(LEN($A310)&gt;0,SUMPRODUCT(($A310=merged_names)*(_xlfn.TEXTAFTER(N$2, "At ")=merged_belt_colours)*merged_months_at_rank),"")</f>
        <v/>
      </c>
      <c r="O310" s="18" t="str" cm="1">
        <f t="array" ref="O310">IF(LEN($A310)&gt;0,SUMPRODUCT(($A310=merged_names)*(_xlfn.TEXTAFTER(O$2, "At ")=merged_belt_colours)*merged_months_at_rank),"")</f>
        <v/>
      </c>
      <c r="P310" s="18" t="str" cm="1">
        <f t="array" ref="P310">IF(LEN($A310)&gt;0,SUMPRODUCT(($A310=merged_names)*(_xlfn.TEXTAFTER(P$2, "At ")=merged_belt_colours)*merged_months_at_rank),"")</f>
        <v/>
      </c>
      <c r="Q310" s="18" t="str" cm="1">
        <f t="array" ref="Q310">IF(LEN($A310)&gt;0,SUMPRODUCT(($A310=merged_names)*(_xlfn.TEXTAFTER(Q$2, "At ")=merged_belt_colours)*merged_months_at_rank),"")</f>
        <v/>
      </c>
      <c r="R310" s="18" t="str" cm="1">
        <f t="array" ref="R310">IF(LEN($A310)&gt;0,SUMPRODUCT(($A310=merged_names)*(_xlfn.TEXTAFTER(R$2, "At ")=merged_belt_colours)*merged_months_at_rank),"")</f>
        <v/>
      </c>
    </row>
    <row r="311" spans="1:18" x14ac:dyDescent="0.25">
      <c r="A311"/>
      <c r="B311" s="15" t="str" cm="1">
        <f t="array" ref="B311">IFERROR(IF(LEN(A311)&gt;0, IF(SUMPRODUCT((Inactives[Key]=J311)*(Inactives[Currently Inactive]))=1,"Inactive","Active"),""),"Active")</f>
        <v/>
      </c>
      <c r="C311" s="16" t="str" cm="1">
        <f t="array" aca="1" ref="C311" ca="1">IFERROR(_xlfn._xlws.FILTER(Inactives[Inactive On],(Inactives[Key]=J311)*(Inactives[Currently Inactive]),""),"")</f>
        <v/>
      </c>
      <c r="D311" s="16" t="str" cm="1">
        <f t="array" aca="1" ref="D311" ca="1">IFERROR(INDEX(_xlfn.TEXTSPLIT(E311," "),1),"")</f>
        <v/>
      </c>
      <c r="E311" s="15" t="str" cm="1">
        <f t="array" aca="1" ref="E311" ca="1">IFERROR(_xlfn._xlws.FILTER(merged_ranks,(merged_end_dates=DATE(9999,12,31))*(merged_names=A311)),"")</f>
        <v/>
      </c>
      <c r="F311" s="17" t="str">
        <f ca="1">_xlfn.XLOOKUP(J311,Promotions[Promo Key],Promotions[Promo Date],"")</f>
        <v/>
      </c>
      <c r="G311" s="18" t="str">
        <f t="shared" ca="1" si="31"/>
        <v/>
      </c>
      <c r="H311" s="18" t="str">
        <f t="shared" ca="1" si="30"/>
        <v/>
      </c>
      <c r="I311" s="17" t="str">
        <f>_xlfn.XLOOKUP(A311,Students[Full Name],Students[Starting Rank],"")</f>
        <v/>
      </c>
      <c r="J311" s="15" t="str">
        <f t="shared" ca="1" si="32"/>
        <v xml:space="preserve">: </v>
      </c>
      <c r="K311" s="16" t="str">
        <f>_xlfn.XLOOKUP(A311,Students[Full Name],Students[Start Date],"")</f>
        <v/>
      </c>
      <c r="L311" s="18">
        <f t="shared" ca="1" si="33"/>
        <v>-1</v>
      </c>
      <c r="M311" s="18" cm="1">
        <f t="array" aca="1" ref="M311" ca="1">SUMPRODUCT(Inactives[Days Inactive]*(Inactives[Student]=A311))/365</f>
        <v>0</v>
      </c>
      <c r="N311" s="18" t="str" cm="1">
        <f t="array" ref="N311">IF(LEN($A311)&gt;0,SUMPRODUCT(($A311=merged_names)*(_xlfn.TEXTAFTER(N$2, "At ")=merged_belt_colours)*merged_months_at_rank),"")</f>
        <v/>
      </c>
      <c r="O311" s="18" t="str" cm="1">
        <f t="array" ref="O311">IF(LEN($A311)&gt;0,SUMPRODUCT(($A311=merged_names)*(_xlfn.TEXTAFTER(O$2, "At ")=merged_belt_colours)*merged_months_at_rank),"")</f>
        <v/>
      </c>
      <c r="P311" s="18" t="str" cm="1">
        <f t="array" ref="P311">IF(LEN($A311)&gt;0,SUMPRODUCT(($A311=merged_names)*(_xlfn.TEXTAFTER(P$2, "At ")=merged_belt_colours)*merged_months_at_rank),"")</f>
        <v/>
      </c>
      <c r="Q311" s="18" t="str" cm="1">
        <f t="array" ref="Q311">IF(LEN($A311)&gt;0,SUMPRODUCT(($A311=merged_names)*(_xlfn.TEXTAFTER(Q$2, "At ")=merged_belt_colours)*merged_months_at_rank),"")</f>
        <v/>
      </c>
      <c r="R311" s="18" t="str" cm="1">
        <f t="array" ref="R311">IF(LEN($A311)&gt;0,SUMPRODUCT(($A311=merged_names)*(_xlfn.TEXTAFTER(R$2, "At ")=merged_belt_colours)*merged_months_at_rank),"")</f>
        <v/>
      </c>
    </row>
    <row r="312" spans="1:18" x14ac:dyDescent="0.25">
      <c r="A312"/>
      <c r="B312" s="15" t="str" cm="1">
        <f t="array" ref="B312">IFERROR(IF(LEN(A312)&gt;0, IF(SUMPRODUCT((Inactives[Key]=J312)*(Inactives[Currently Inactive]))=1,"Inactive","Active"),""),"Active")</f>
        <v/>
      </c>
      <c r="C312" s="16" t="str" cm="1">
        <f t="array" aca="1" ref="C312" ca="1">IFERROR(_xlfn._xlws.FILTER(Inactives[Inactive On],(Inactives[Key]=J312)*(Inactives[Currently Inactive]),""),"")</f>
        <v/>
      </c>
      <c r="D312" s="16" t="str" cm="1">
        <f t="array" aca="1" ref="D312" ca="1">IFERROR(INDEX(_xlfn.TEXTSPLIT(E312," "),1),"")</f>
        <v/>
      </c>
      <c r="E312" s="15" t="str" cm="1">
        <f t="array" aca="1" ref="E312" ca="1">IFERROR(_xlfn._xlws.FILTER(merged_ranks,(merged_end_dates=DATE(9999,12,31))*(merged_names=A312)),"")</f>
        <v/>
      </c>
      <c r="F312" s="17" t="str">
        <f ca="1">_xlfn.XLOOKUP(J312,Promotions[Promo Key],Promotions[Promo Date],"")</f>
        <v/>
      </c>
      <c r="G312" s="18" t="str">
        <f t="shared" ca="1" si="31"/>
        <v/>
      </c>
      <c r="H312" s="18" t="str">
        <f t="shared" ca="1" si="30"/>
        <v/>
      </c>
      <c r="I312" s="17" t="str">
        <f>_xlfn.XLOOKUP(A312,Students[Full Name],Students[Starting Rank],"")</f>
        <v/>
      </c>
      <c r="J312" s="15" t="str">
        <f t="shared" ca="1" si="32"/>
        <v xml:space="preserve">: </v>
      </c>
      <c r="K312" s="16" t="str">
        <f>_xlfn.XLOOKUP(A312,Students[Full Name],Students[Start Date],"")</f>
        <v/>
      </c>
      <c r="L312" s="18">
        <f t="shared" ca="1" si="33"/>
        <v>-1</v>
      </c>
      <c r="M312" s="18" cm="1">
        <f t="array" aca="1" ref="M312" ca="1">SUMPRODUCT(Inactives[Days Inactive]*(Inactives[Student]=A312))/365</f>
        <v>0</v>
      </c>
      <c r="N312" s="18" t="str" cm="1">
        <f t="array" ref="N312">IF(LEN($A312)&gt;0,SUMPRODUCT(($A312=merged_names)*(_xlfn.TEXTAFTER(N$2, "At ")=merged_belt_colours)*merged_months_at_rank),"")</f>
        <v/>
      </c>
      <c r="O312" s="18" t="str" cm="1">
        <f t="array" ref="O312">IF(LEN($A312)&gt;0,SUMPRODUCT(($A312=merged_names)*(_xlfn.TEXTAFTER(O$2, "At ")=merged_belt_colours)*merged_months_at_rank),"")</f>
        <v/>
      </c>
      <c r="P312" s="18" t="str" cm="1">
        <f t="array" ref="P312">IF(LEN($A312)&gt;0,SUMPRODUCT(($A312=merged_names)*(_xlfn.TEXTAFTER(P$2, "At ")=merged_belt_colours)*merged_months_at_rank),"")</f>
        <v/>
      </c>
      <c r="Q312" s="18" t="str" cm="1">
        <f t="array" ref="Q312">IF(LEN($A312)&gt;0,SUMPRODUCT(($A312=merged_names)*(_xlfn.TEXTAFTER(Q$2, "At ")=merged_belt_colours)*merged_months_at_rank),"")</f>
        <v/>
      </c>
      <c r="R312" s="18" t="str" cm="1">
        <f t="array" ref="R312">IF(LEN($A312)&gt;0,SUMPRODUCT(($A312=merged_names)*(_xlfn.TEXTAFTER(R$2, "At ")=merged_belt_colours)*merged_months_at_rank),"")</f>
        <v/>
      </c>
    </row>
    <row r="313" spans="1:18" x14ac:dyDescent="0.25">
      <c r="A313"/>
      <c r="B313" s="15" t="str" cm="1">
        <f t="array" ref="B313">IFERROR(IF(LEN(A313)&gt;0, IF(SUMPRODUCT((Inactives[Key]=J313)*(Inactives[Currently Inactive]))=1,"Inactive","Active"),""),"Active")</f>
        <v/>
      </c>
      <c r="C313" s="16" t="str" cm="1">
        <f t="array" aca="1" ref="C313" ca="1">IFERROR(_xlfn._xlws.FILTER(Inactives[Inactive On],(Inactives[Key]=J313)*(Inactives[Currently Inactive]),""),"")</f>
        <v/>
      </c>
      <c r="D313" s="16" t="str" cm="1">
        <f t="array" aca="1" ref="D313" ca="1">IFERROR(INDEX(_xlfn.TEXTSPLIT(E313," "),1),"")</f>
        <v/>
      </c>
      <c r="E313" s="15" t="str" cm="1">
        <f t="array" aca="1" ref="E313" ca="1">IFERROR(_xlfn._xlws.FILTER(merged_ranks,(merged_end_dates=DATE(9999,12,31))*(merged_names=A313)),"")</f>
        <v/>
      </c>
      <c r="F313" s="17" t="str">
        <f ca="1">_xlfn.XLOOKUP(J313,Promotions[Promo Key],Promotions[Promo Date],"")</f>
        <v/>
      </c>
      <c r="G313" s="18" t="str">
        <f t="shared" ca="1" si="31"/>
        <v/>
      </c>
      <c r="H313" s="18" t="str">
        <f t="shared" ca="1" si="30"/>
        <v/>
      </c>
      <c r="I313" s="17" t="str">
        <f>_xlfn.XLOOKUP(A313,Students[Full Name],Students[Starting Rank],"")</f>
        <v/>
      </c>
      <c r="J313" s="15" t="str">
        <f t="shared" ca="1" si="32"/>
        <v xml:space="preserve">: </v>
      </c>
      <c r="K313" s="16" t="str">
        <f>_xlfn.XLOOKUP(A313,Students[Full Name],Students[Start Date],"")</f>
        <v/>
      </c>
      <c r="L313" s="18">
        <f t="shared" ca="1" si="33"/>
        <v>-1</v>
      </c>
      <c r="M313" s="18" cm="1">
        <f t="array" aca="1" ref="M313" ca="1">SUMPRODUCT(Inactives[Days Inactive]*(Inactives[Student]=A313))/365</f>
        <v>0</v>
      </c>
      <c r="N313" s="18" t="str" cm="1">
        <f t="array" ref="N313">IF(LEN($A313)&gt;0,SUMPRODUCT(($A313=merged_names)*(_xlfn.TEXTAFTER(N$2, "At ")=merged_belt_colours)*merged_months_at_rank),"")</f>
        <v/>
      </c>
      <c r="O313" s="18" t="str" cm="1">
        <f t="array" ref="O313">IF(LEN($A313)&gt;0,SUMPRODUCT(($A313=merged_names)*(_xlfn.TEXTAFTER(O$2, "At ")=merged_belt_colours)*merged_months_at_rank),"")</f>
        <v/>
      </c>
      <c r="P313" s="18" t="str" cm="1">
        <f t="array" ref="P313">IF(LEN($A313)&gt;0,SUMPRODUCT(($A313=merged_names)*(_xlfn.TEXTAFTER(P$2, "At ")=merged_belt_colours)*merged_months_at_rank),"")</f>
        <v/>
      </c>
      <c r="Q313" s="18" t="str" cm="1">
        <f t="array" ref="Q313">IF(LEN($A313)&gt;0,SUMPRODUCT(($A313=merged_names)*(_xlfn.TEXTAFTER(Q$2, "At ")=merged_belt_colours)*merged_months_at_rank),"")</f>
        <v/>
      </c>
      <c r="R313" s="18" t="str" cm="1">
        <f t="array" ref="R313">IF(LEN($A313)&gt;0,SUMPRODUCT(($A313=merged_names)*(_xlfn.TEXTAFTER(R$2, "At ")=merged_belt_colours)*merged_months_at_rank),"")</f>
        <v/>
      </c>
    </row>
    <row r="314" spans="1:18" x14ac:dyDescent="0.25">
      <c r="A314"/>
      <c r="B314" s="15" t="str" cm="1">
        <f t="array" ref="B314">IFERROR(IF(LEN(A314)&gt;0, IF(SUMPRODUCT((Inactives[Key]=J314)*(Inactives[Currently Inactive]))=1,"Inactive","Active"),""),"Active")</f>
        <v/>
      </c>
      <c r="C314" s="16" t="str" cm="1">
        <f t="array" aca="1" ref="C314" ca="1">IFERROR(_xlfn._xlws.FILTER(Inactives[Inactive On],(Inactives[Key]=J314)*(Inactives[Currently Inactive]),""),"")</f>
        <v/>
      </c>
      <c r="D314" s="16" t="str" cm="1">
        <f t="array" aca="1" ref="D314" ca="1">IFERROR(INDEX(_xlfn.TEXTSPLIT(E314," "),1),"")</f>
        <v/>
      </c>
      <c r="E314" s="15" t="str" cm="1">
        <f t="array" aca="1" ref="E314" ca="1">IFERROR(_xlfn._xlws.FILTER(merged_ranks,(merged_end_dates=DATE(9999,12,31))*(merged_names=A314)),"")</f>
        <v/>
      </c>
      <c r="F314" s="17" t="str">
        <f ca="1">_xlfn.XLOOKUP(J314,Promotions[Promo Key],Promotions[Promo Date],"")</f>
        <v/>
      </c>
      <c r="G314" s="18" t="str">
        <f t="shared" ca="1" si="31"/>
        <v/>
      </c>
      <c r="H314" s="18" t="str">
        <f t="shared" ca="1" si="30"/>
        <v/>
      </c>
      <c r="I314" s="17" t="str">
        <f>_xlfn.XLOOKUP(A314,Students[Full Name],Students[Starting Rank],"")</f>
        <v/>
      </c>
      <c r="J314" s="15" t="str">
        <f t="shared" ca="1" si="32"/>
        <v xml:space="preserve">: </v>
      </c>
      <c r="K314" s="16" t="str">
        <f>_xlfn.XLOOKUP(A314,Students[Full Name],Students[Start Date],"")</f>
        <v/>
      </c>
      <c r="L314" s="18">
        <f t="shared" ca="1" si="33"/>
        <v>-1</v>
      </c>
      <c r="M314" s="18" cm="1">
        <f t="array" aca="1" ref="M314" ca="1">SUMPRODUCT(Inactives[Days Inactive]*(Inactives[Student]=A314))/365</f>
        <v>0</v>
      </c>
      <c r="N314" s="18" t="str" cm="1">
        <f t="array" ref="N314">IF(LEN($A314)&gt;0,SUMPRODUCT(($A314=merged_names)*(_xlfn.TEXTAFTER(N$2, "At ")=merged_belt_colours)*merged_months_at_rank),"")</f>
        <v/>
      </c>
      <c r="O314" s="18" t="str" cm="1">
        <f t="array" ref="O314">IF(LEN($A314)&gt;0,SUMPRODUCT(($A314=merged_names)*(_xlfn.TEXTAFTER(O$2, "At ")=merged_belt_colours)*merged_months_at_rank),"")</f>
        <v/>
      </c>
      <c r="P314" s="18" t="str" cm="1">
        <f t="array" ref="P314">IF(LEN($A314)&gt;0,SUMPRODUCT(($A314=merged_names)*(_xlfn.TEXTAFTER(P$2, "At ")=merged_belt_colours)*merged_months_at_rank),"")</f>
        <v/>
      </c>
      <c r="Q314" s="18" t="str" cm="1">
        <f t="array" ref="Q314">IF(LEN($A314)&gt;0,SUMPRODUCT(($A314=merged_names)*(_xlfn.TEXTAFTER(Q$2, "At ")=merged_belt_colours)*merged_months_at_rank),"")</f>
        <v/>
      </c>
      <c r="R314" s="18" t="str" cm="1">
        <f t="array" ref="R314">IF(LEN($A314)&gt;0,SUMPRODUCT(($A314=merged_names)*(_xlfn.TEXTAFTER(R$2, "At ")=merged_belt_colours)*merged_months_at_rank),"")</f>
        <v/>
      </c>
    </row>
    <row r="315" spans="1:18" x14ac:dyDescent="0.25">
      <c r="A315"/>
      <c r="B315" s="15" t="str" cm="1">
        <f t="array" ref="B315">IFERROR(IF(LEN(A315)&gt;0, IF(SUMPRODUCT((Inactives[Key]=J315)*(Inactives[Currently Inactive]))=1,"Inactive","Active"),""),"Active")</f>
        <v/>
      </c>
      <c r="C315" s="16" t="str" cm="1">
        <f t="array" aca="1" ref="C315" ca="1">IFERROR(_xlfn._xlws.FILTER(Inactives[Inactive On],(Inactives[Key]=J315)*(Inactives[Currently Inactive]),""),"")</f>
        <v/>
      </c>
      <c r="D315" s="16" t="str" cm="1">
        <f t="array" aca="1" ref="D315" ca="1">IFERROR(INDEX(_xlfn.TEXTSPLIT(E315," "),1),"")</f>
        <v/>
      </c>
      <c r="E315" s="15" t="str" cm="1">
        <f t="array" aca="1" ref="E315" ca="1">IFERROR(_xlfn._xlws.FILTER(merged_ranks,(merged_end_dates=DATE(9999,12,31))*(merged_names=A315)),"")</f>
        <v/>
      </c>
      <c r="F315" s="17" t="str">
        <f ca="1">_xlfn.XLOOKUP(J315,Promotions[Promo Key],Promotions[Promo Date],"")</f>
        <v/>
      </c>
      <c r="G315" s="18" t="str">
        <f t="shared" ca="1" si="31"/>
        <v/>
      </c>
      <c r="H315" s="18" t="str">
        <f t="shared" ca="1" si="30"/>
        <v/>
      </c>
      <c r="I315" s="17" t="str">
        <f>_xlfn.XLOOKUP(A315,Students[Full Name],Students[Starting Rank],"")</f>
        <v/>
      </c>
      <c r="J315" s="15" t="str">
        <f t="shared" ca="1" si="32"/>
        <v xml:space="preserve">: </v>
      </c>
      <c r="K315" s="16" t="str">
        <f>_xlfn.XLOOKUP(A315,Students[Full Name],Students[Start Date],"")</f>
        <v/>
      </c>
      <c r="L315" s="18">
        <f t="shared" ca="1" si="33"/>
        <v>-1</v>
      </c>
      <c r="M315" s="18" cm="1">
        <f t="array" aca="1" ref="M315" ca="1">SUMPRODUCT(Inactives[Days Inactive]*(Inactives[Student]=A315))/365</f>
        <v>0</v>
      </c>
      <c r="N315" s="18" t="str" cm="1">
        <f t="array" ref="N315">IF(LEN($A315)&gt;0,SUMPRODUCT(($A315=merged_names)*(_xlfn.TEXTAFTER(N$2, "At ")=merged_belt_colours)*merged_months_at_rank),"")</f>
        <v/>
      </c>
      <c r="O315" s="18" t="str" cm="1">
        <f t="array" ref="O315">IF(LEN($A315)&gt;0,SUMPRODUCT(($A315=merged_names)*(_xlfn.TEXTAFTER(O$2, "At ")=merged_belt_colours)*merged_months_at_rank),"")</f>
        <v/>
      </c>
      <c r="P315" s="18" t="str" cm="1">
        <f t="array" ref="P315">IF(LEN($A315)&gt;0,SUMPRODUCT(($A315=merged_names)*(_xlfn.TEXTAFTER(P$2, "At ")=merged_belt_colours)*merged_months_at_rank),"")</f>
        <v/>
      </c>
      <c r="Q315" s="18" t="str" cm="1">
        <f t="array" ref="Q315">IF(LEN($A315)&gt;0,SUMPRODUCT(($A315=merged_names)*(_xlfn.TEXTAFTER(Q$2, "At ")=merged_belt_colours)*merged_months_at_rank),"")</f>
        <v/>
      </c>
      <c r="R315" s="18" t="str" cm="1">
        <f t="array" ref="R315">IF(LEN($A315)&gt;0,SUMPRODUCT(($A315=merged_names)*(_xlfn.TEXTAFTER(R$2, "At ")=merged_belt_colours)*merged_months_at_rank),"")</f>
        <v/>
      </c>
    </row>
    <row r="316" spans="1:18" x14ac:dyDescent="0.25">
      <c r="A316"/>
      <c r="B316" s="15" t="str" cm="1">
        <f t="array" ref="B316">IFERROR(IF(LEN(A316)&gt;0, IF(SUMPRODUCT((Inactives[Key]=J316)*(Inactives[Currently Inactive]))=1,"Inactive","Active"),""),"Active")</f>
        <v/>
      </c>
      <c r="C316" s="16" t="str" cm="1">
        <f t="array" aca="1" ref="C316" ca="1">IFERROR(_xlfn._xlws.FILTER(Inactives[Inactive On],(Inactives[Key]=J316)*(Inactives[Currently Inactive]),""),"")</f>
        <v/>
      </c>
      <c r="D316" s="16" t="str" cm="1">
        <f t="array" aca="1" ref="D316" ca="1">IFERROR(INDEX(_xlfn.TEXTSPLIT(E316," "),1),"")</f>
        <v/>
      </c>
      <c r="E316" s="15" t="str" cm="1">
        <f t="array" aca="1" ref="E316" ca="1">IFERROR(_xlfn._xlws.FILTER(merged_ranks,(merged_end_dates=DATE(9999,12,31))*(merged_names=A316)),"")</f>
        <v/>
      </c>
      <c r="F316" s="17" t="str">
        <f ca="1">_xlfn.XLOOKUP(J316,Promotions[Promo Key],Promotions[Promo Date],"")</f>
        <v/>
      </c>
      <c r="G316" s="18" t="str">
        <f t="shared" ca="1" si="31"/>
        <v/>
      </c>
      <c r="H316" s="18" t="str">
        <f t="shared" ca="1" si="30"/>
        <v/>
      </c>
      <c r="I316" s="17" t="str">
        <f>_xlfn.XLOOKUP(A316,Students[Full Name],Students[Starting Rank],"")</f>
        <v/>
      </c>
      <c r="J316" s="15" t="str">
        <f t="shared" ca="1" si="32"/>
        <v xml:space="preserve">: </v>
      </c>
      <c r="K316" s="16" t="str">
        <f>_xlfn.XLOOKUP(A316,Students[Full Name],Students[Start Date],"")</f>
        <v/>
      </c>
      <c r="L316" s="18">
        <f t="shared" ca="1" si="33"/>
        <v>-1</v>
      </c>
      <c r="M316" s="18" cm="1">
        <f t="array" aca="1" ref="M316" ca="1">SUMPRODUCT(Inactives[Days Inactive]*(Inactives[Student]=A316))/365</f>
        <v>0</v>
      </c>
      <c r="N316" s="18" t="str" cm="1">
        <f t="array" ref="N316">IF(LEN($A316)&gt;0,SUMPRODUCT(($A316=merged_names)*(_xlfn.TEXTAFTER(N$2, "At ")=merged_belt_colours)*merged_months_at_rank),"")</f>
        <v/>
      </c>
      <c r="O316" s="18" t="str" cm="1">
        <f t="array" ref="O316">IF(LEN($A316)&gt;0,SUMPRODUCT(($A316=merged_names)*(_xlfn.TEXTAFTER(O$2, "At ")=merged_belt_colours)*merged_months_at_rank),"")</f>
        <v/>
      </c>
      <c r="P316" s="18" t="str" cm="1">
        <f t="array" ref="P316">IF(LEN($A316)&gt;0,SUMPRODUCT(($A316=merged_names)*(_xlfn.TEXTAFTER(P$2, "At ")=merged_belt_colours)*merged_months_at_rank),"")</f>
        <v/>
      </c>
      <c r="Q316" s="18" t="str" cm="1">
        <f t="array" ref="Q316">IF(LEN($A316)&gt;0,SUMPRODUCT(($A316=merged_names)*(_xlfn.TEXTAFTER(Q$2, "At ")=merged_belt_colours)*merged_months_at_rank),"")</f>
        <v/>
      </c>
      <c r="R316" s="18" t="str" cm="1">
        <f t="array" ref="R316">IF(LEN($A316)&gt;0,SUMPRODUCT(($A316=merged_names)*(_xlfn.TEXTAFTER(R$2, "At ")=merged_belt_colours)*merged_months_at_rank),"")</f>
        <v/>
      </c>
    </row>
    <row r="317" spans="1:18" x14ac:dyDescent="0.25">
      <c r="A317"/>
      <c r="B317" s="15" t="str" cm="1">
        <f t="array" ref="B317">IFERROR(IF(LEN(A317)&gt;0, IF(SUMPRODUCT((Inactives[Key]=J317)*(Inactives[Currently Inactive]))=1,"Inactive","Active"),""),"Active")</f>
        <v/>
      </c>
      <c r="C317" s="16" t="str" cm="1">
        <f t="array" aca="1" ref="C317" ca="1">IFERROR(_xlfn._xlws.FILTER(Inactives[Inactive On],(Inactives[Key]=J317)*(Inactives[Currently Inactive]),""),"")</f>
        <v/>
      </c>
      <c r="D317" s="16" t="str" cm="1">
        <f t="array" aca="1" ref="D317" ca="1">IFERROR(INDEX(_xlfn.TEXTSPLIT(E317," "),1),"")</f>
        <v/>
      </c>
      <c r="E317" s="15" t="str" cm="1">
        <f t="array" aca="1" ref="E317" ca="1">IFERROR(_xlfn._xlws.FILTER(merged_ranks,(merged_end_dates=DATE(9999,12,31))*(merged_names=A317)),"")</f>
        <v/>
      </c>
      <c r="F317" s="17" t="str">
        <f ca="1">_xlfn.XLOOKUP(J317,Promotions[Promo Key],Promotions[Promo Date],"")</f>
        <v/>
      </c>
      <c r="G317" s="18" t="str">
        <f t="shared" ca="1" si="31"/>
        <v/>
      </c>
      <c r="H317" s="18" t="str">
        <f t="shared" ca="1" si="30"/>
        <v/>
      </c>
      <c r="I317" s="17" t="str">
        <f>_xlfn.XLOOKUP(A317,Students[Full Name],Students[Starting Rank],"")</f>
        <v/>
      </c>
      <c r="J317" s="15" t="str">
        <f t="shared" ca="1" si="32"/>
        <v xml:space="preserve">: </v>
      </c>
      <c r="K317" s="16" t="str">
        <f>_xlfn.XLOOKUP(A317,Students[Full Name],Students[Start Date],"")</f>
        <v/>
      </c>
      <c r="L317" s="18">
        <f t="shared" ca="1" si="33"/>
        <v>-1</v>
      </c>
      <c r="M317" s="18" cm="1">
        <f t="array" aca="1" ref="M317" ca="1">SUMPRODUCT(Inactives[Days Inactive]*(Inactives[Student]=A317))/365</f>
        <v>0</v>
      </c>
      <c r="N317" s="18" t="str" cm="1">
        <f t="array" ref="N317">IF(LEN($A317)&gt;0,SUMPRODUCT(($A317=merged_names)*(_xlfn.TEXTAFTER(N$2, "At ")=merged_belt_colours)*merged_months_at_rank),"")</f>
        <v/>
      </c>
      <c r="O317" s="18" t="str" cm="1">
        <f t="array" ref="O317">IF(LEN($A317)&gt;0,SUMPRODUCT(($A317=merged_names)*(_xlfn.TEXTAFTER(O$2, "At ")=merged_belt_colours)*merged_months_at_rank),"")</f>
        <v/>
      </c>
      <c r="P317" s="18" t="str" cm="1">
        <f t="array" ref="P317">IF(LEN($A317)&gt;0,SUMPRODUCT(($A317=merged_names)*(_xlfn.TEXTAFTER(P$2, "At ")=merged_belt_colours)*merged_months_at_rank),"")</f>
        <v/>
      </c>
      <c r="Q317" s="18" t="str" cm="1">
        <f t="array" ref="Q317">IF(LEN($A317)&gt;0,SUMPRODUCT(($A317=merged_names)*(_xlfn.TEXTAFTER(Q$2, "At ")=merged_belt_colours)*merged_months_at_rank),"")</f>
        <v/>
      </c>
      <c r="R317" s="18" t="str" cm="1">
        <f t="array" ref="R317">IF(LEN($A317)&gt;0,SUMPRODUCT(($A317=merged_names)*(_xlfn.TEXTAFTER(R$2, "At ")=merged_belt_colours)*merged_months_at_rank),"")</f>
        <v/>
      </c>
    </row>
    <row r="318" spans="1:18" x14ac:dyDescent="0.25">
      <c r="A318"/>
      <c r="B318" s="15" t="str" cm="1">
        <f t="array" ref="B318">IFERROR(IF(LEN(A318)&gt;0, IF(SUMPRODUCT((Inactives[Key]=J318)*(Inactives[Currently Inactive]))=1,"Inactive","Active"),""),"Active")</f>
        <v/>
      </c>
      <c r="C318" s="16" t="str" cm="1">
        <f t="array" aca="1" ref="C318" ca="1">IFERROR(_xlfn._xlws.FILTER(Inactives[Inactive On],(Inactives[Key]=J318)*(Inactives[Currently Inactive]),""),"")</f>
        <v/>
      </c>
      <c r="D318" s="16" t="str" cm="1">
        <f t="array" aca="1" ref="D318" ca="1">IFERROR(INDEX(_xlfn.TEXTSPLIT(E318," "),1),"")</f>
        <v/>
      </c>
      <c r="E318" s="15" t="str" cm="1">
        <f t="array" aca="1" ref="E318" ca="1">IFERROR(_xlfn._xlws.FILTER(merged_ranks,(merged_end_dates=DATE(9999,12,31))*(merged_names=A318)),"")</f>
        <v/>
      </c>
      <c r="F318" s="17" t="str">
        <f ca="1">_xlfn.XLOOKUP(J318,Promotions[Promo Key],Promotions[Promo Date],"")</f>
        <v/>
      </c>
      <c r="G318" s="18" t="str">
        <f t="shared" ca="1" si="31"/>
        <v/>
      </c>
      <c r="H318" s="18" t="str">
        <f t="shared" ca="1" si="30"/>
        <v/>
      </c>
      <c r="I318" s="17" t="str">
        <f>_xlfn.XLOOKUP(A318,Students[Full Name],Students[Starting Rank],"")</f>
        <v/>
      </c>
      <c r="J318" s="15" t="str">
        <f t="shared" ca="1" si="32"/>
        <v xml:space="preserve">: </v>
      </c>
      <c r="K318" s="16" t="str">
        <f>_xlfn.XLOOKUP(A318,Students[Full Name],Students[Start Date],"")</f>
        <v/>
      </c>
      <c r="L318" s="18">
        <f t="shared" ca="1" si="33"/>
        <v>-1</v>
      </c>
      <c r="M318" s="18" cm="1">
        <f t="array" aca="1" ref="M318" ca="1">SUMPRODUCT(Inactives[Days Inactive]*(Inactives[Student]=A318))/365</f>
        <v>0</v>
      </c>
      <c r="N318" s="18" t="str" cm="1">
        <f t="array" ref="N318">IF(LEN($A318)&gt;0,SUMPRODUCT(($A318=merged_names)*(_xlfn.TEXTAFTER(N$2, "At ")=merged_belt_colours)*merged_months_at_rank),"")</f>
        <v/>
      </c>
      <c r="O318" s="18" t="str" cm="1">
        <f t="array" ref="O318">IF(LEN($A318)&gt;0,SUMPRODUCT(($A318=merged_names)*(_xlfn.TEXTAFTER(O$2, "At ")=merged_belt_colours)*merged_months_at_rank),"")</f>
        <v/>
      </c>
      <c r="P318" s="18" t="str" cm="1">
        <f t="array" ref="P318">IF(LEN($A318)&gt;0,SUMPRODUCT(($A318=merged_names)*(_xlfn.TEXTAFTER(P$2, "At ")=merged_belt_colours)*merged_months_at_rank),"")</f>
        <v/>
      </c>
      <c r="Q318" s="18" t="str" cm="1">
        <f t="array" ref="Q318">IF(LEN($A318)&gt;0,SUMPRODUCT(($A318=merged_names)*(_xlfn.TEXTAFTER(Q$2, "At ")=merged_belt_colours)*merged_months_at_rank),"")</f>
        <v/>
      </c>
      <c r="R318" s="18" t="str" cm="1">
        <f t="array" ref="R318">IF(LEN($A318)&gt;0,SUMPRODUCT(($A318=merged_names)*(_xlfn.TEXTAFTER(R$2, "At ")=merged_belt_colours)*merged_months_at_rank),"")</f>
        <v/>
      </c>
    </row>
    <row r="319" spans="1:18" x14ac:dyDescent="0.25">
      <c r="A319"/>
      <c r="B319" s="15" t="str" cm="1">
        <f t="array" ref="B319">IFERROR(IF(LEN(A319)&gt;0, IF(SUMPRODUCT((Inactives[Key]=J319)*(Inactives[Currently Inactive]))=1,"Inactive","Active"),""),"Active")</f>
        <v/>
      </c>
      <c r="C319" s="16" t="str" cm="1">
        <f t="array" aca="1" ref="C319" ca="1">IFERROR(_xlfn._xlws.FILTER(Inactives[Inactive On],(Inactives[Key]=J319)*(Inactives[Currently Inactive]),""),"")</f>
        <v/>
      </c>
      <c r="D319" s="16" t="str" cm="1">
        <f t="array" aca="1" ref="D319" ca="1">IFERROR(INDEX(_xlfn.TEXTSPLIT(E319," "),1),"")</f>
        <v/>
      </c>
      <c r="E319" s="15" t="str" cm="1">
        <f t="array" aca="1" ref="E319" ca="1">IFERROR(_xlfn._xlws.FILTER(merged_ranks,(merged_end_dates=DATE(9999,12,31))*(merged_names=A319)),"")</f>
        <v/>
      </c>
      <c r="F319" s="17" t="str">
        <f ca="1">_xlfn.XLOOKUP(J319,Promotions[Promo Key],Promotions[Promo Date],"")</f>
        <v/>
      </c>
      <c r="G319" s="18" t="str">
        <f t="shared" ca="1" si="31"/>
        <v/>
      </c>
      <c r="H319" s="18" t="str">
        <f t="shared" ca="1" si="30"/>
        <v/>
      </c>
      <c r="I319" s="17" t="str">
        <f>_xlfn.XLOOKUP(A319,Students[Full Name],Students[Starting Rank],"")</f>
        <v/>
      </c>
      <c r="J319" s="15" t="str">
        <f t="shared" ca="1" si="32"/>
        <v xml:space="preserve">: </v>
      </c>
      <c r="K319" s="16" t="str">
        <f>_xlfn.XLOOKUP(A319,Students[Full Name],Students[Start Date],"")</f>
        <v/>
      </c>
      <c r="L319" s="18">
        <f t="shared" ca="1" si="33"/>
        <v>-1</v>
      </c>
      <c r="M319" s="18" cm="1">
        <f t="array" aca="1" ref="M319" ca="1">SUMPRODUCT(Inactives[Days Inactive]*(Inactives[Student]=A319))/365</f>
        <v>0</v>
      </c>
      <c r="N319" s="18" t="str" cm="1">
        <f t="array" ref="N319">IF(LEN($A319)&gt;0,SUMPRODUCT(($A319=merged_names)*(_xlfn.TEXTAFTER(N$2, "At ")=merged_belt_colours)*merged_months_at_rank),"")</f>
        <v/>
      </c>
      <c r="O319" s="18" t="str" cm="1">
        <f t="array" ref="O319">IF(LEN($A319)&gt;0,SUMPRODUCT(($A319=merged_names)*(_xlfn.TEXTAFTER(O$2, "At ")=merged_belt_colours)*merged_months_at_rank),"")</f>
        <v/>
      </c>
      <c r="P319" s="18" t="str" cm="1">
        <f t="array" ref="P319">IF(LEN($A319)&gt;0,SUMPRODUCT(($A319=merged_names)*(_xlfn.TEXTAFTER(P$2, "At ")=merged_belt_colours)*merged_months_at_rank),"")</f>
        <v/>
      </c>
      <c r="Q319" s="18" t="str" cm="1">
        <f t="array" ref="Q319">IF(LEN($A319)&gt;0,SUMPRODUCT(($A319=merged_names)*(_xlfn.TEXTAFTER(Q$2, "At ")=merged_belt_colours)*merged_months_at_rank),"")</f>
        <v/>
      </c>
      <c r="R319" s="18" t="str" cm="1">
        <f t="array" ref="R319">IF(LEN($A319)&gt;0,SUMPRODUCT(($A319=merged_names)*(_xlfn.TEXTAFTER(R$2, "At ")=merged_belt_colours)*merged_months_at_rank),"")</f>
        <v/>
      </c>
    </row>
    <row r="320" spans="1:18" x14ac:dyDescent="0.25">
      <c r="A320"/>
      <c r="B320" s="15" t="str" cm="1">
        <f t="array" ref="B320">IFERROR(IF(LEN(A320)&gt;0, IF(SUMPRODUCT((Inactives[Key]=J320)*(Inactives[Currently Inactive]))=1,"Inactive","Active"),""),"Active")</f>
        <v/>
      </c>
      <c r="C320" s="16" t="str" cm="1">
        <f t="array" aca="1" ref="C320" ca="1">IFERROR(_xlfn._xlws.FILTER(Inactives[Inactive On],(Inactives[Key]=J320)*(Inactives[Currently Inactive]),""),"")</f>
        <v/>
      </c>
      <c r="D320" s="16" t="str" cm="1">
        <f t="array" aca="1" ref="D320" ca="1">IFERROR(INDEX(_xlfn.TEXTSPLIT(E320," "),1),"")</f>
        <v/>
      </c>
      <c r="E320" s="15" t="str" cm="1">
        <f t="array" aca="1" ref="E320" ca="1">IFERROR(_xlfn._xlws.FILTER(merged_ranks,(merged_end_dates=DATE(9999,12,31))*(merged_names=A320)),"")</f>
        <v/>
      </c>
      <c r="F320" s="17" t="str">
        <f ca="1">_xlfn.XLOOKUP(J320,Promotions[Promo Key],Promotions[Promo Date],"")</f>
        <v/>
      </c>
      <c r="G320" s="18" t="str">
        <f t="shared" ca="1" si="31"/>
        <v/>
      </c>
      <c r="H320" s="18" t="str">
        <f t="shared" ca="1" si="30"/>
        <v/>
      </c>
      <c r="I320" s="17" t="str">
        <f>_xlfn.XLOOKUP(A320,Students[Full Name],Students[Starting Rank],"")</f>
        <v/>
      </c>
      <c r="J320" s="15" t="str">
        <f t="shared" ca="1" si="32"/>
        <v xml:space="preserve">: </v>
      </c>
      <c r="K320" s="16" t="str">
        <f>_xlfn.XLOOKUP(A320,Students[Full Name],Students[Start Date],"")</f>
        <v/>
      </c>
      <c r="L320" s="18">
        <f t="shared" ca="1" si="33"/>
        <v>-1</v>
      </c>
      <c r="M320" s="18" cm="1">
        <f t="array" aca="1" ref="M320" ca="1">SUMPRODUCT(Inactives[Days Inactive]*(Inactives[Student]=A320))/365</f>
        <v>0</v>
      </c>
      <c r="N320" s="18" t="str" cm="1">
        <f t="array" ref="N320">IF(LEN($A320)&gt;0,SUMPRODUCT(($A320=merged_names)*(_xlfn.TEXTAFTER(N$2, "At ")=merged_belt_colours)*merged_months_at_rank),"")</f>
        <v/>
      </c>
      <c r="O320" s="18" t="str" cm="1">
        <f t="array" ref="O320">IF(LEN($A320)&gt;0,SUMPRODUCT(($A320=merged_names)*(_xlfn.TEXTAFTER(O$2, "At ")=merged_belt_colours)*merged_months_at_rank),"")</f>
        <v/>
      </c>
      <c r="P320" s="18" t="str" cm="1">
        <f t="array" ref="P320">IF(LEN($A320)&gt;0,SUMPRODUCT(($A320=merged_names)*(_xlfn.TEXTAFTER(P$2, "At ")=merged_belt_colours)*merged_months_at_rank),"")</f>
        <v/>
      </c>
      <c r="Q320" s="18" t="str" cm="1">
        <f t="array" ref="Q320">IF(LEN($A320)&gt;0,SUMPRODUCT(($A320=merged_names)*(_xlfn.TEXTAFTER(Q$2, "At ")=merged_belt_colours)*merged_months_at_rank),"")</f>
        <v/>
      </c>
      <c r="R320" s="18" t="str" cm="1">
        <f t="array" ref="R320">IF(LEN($A320)&gt;0,SUMPRODUCT(($A320=merged_names)*(_xlfn.TEXTAFTER(R$2, "At ")=merged_belt_colours)*merged_months_at_rank),"")</f>
        <v/>
      </c>
    </row>
    <row r="321" spans="1:18" x14ac:dyDescent="0.25">
      <c r="A321"/>
      <c r="B321" s="15" t="str" cm="1">
        <f t="array" ref="B321">IFERROR(IF(LEN(A321)&gt;0, IF(SUMPRODUCT((Inactives[Key]=J321)*(Inactives[Currently Inactive]))=1,"Inactive","Active"),""),"Active")</f>
        <v/>
      </c>
      <c r="C321" s="16" t="str" cm="1">
        <f t="array" aca="1" ref="C321" ca="1">IFERROR(_xlfn._xlws.FILTER(Inactives[Inactive On],(Inactives[Key]=J321)*(Inactives[Currently Inactive]),""),"")</f>
        <v/>
      </c>
      <c r="D321" s="16" t="str" cm="1">
        <f t="array" aca="1" ref="D321" ca="1">IFERROR(INDEX(_xlfn.TEXTSPLIT(E321," "),1),"")</f>
        <v/>
      </c>
      <c r="E321" s="15" t="str" cm="1">
        <f t="array" aca="1" ref="E321" ca="1">IFERROR(_xlfn._xlws.FILTER(merged_ranks,(merged_end_dates=DATE(9999,12,31))*(merged_names=A321)),"")</f>
        <v/>
      </c>
      <c r="F321" s="17" t="str">
        <f ca="1">_xlfn.XLOOKUP(J321,Promotions[Promo Key],Promotions[Promo Date],"")</f>
        <v/>
      </c>
      <c r="G321" s="18" t="str">
        <f t="shared" ca="1" si="31"/>
        <v/>
      </c>
      <c r="H321" s="18" t="str">
        <f t="shared" ca="1" si="30"/>
        <v/>
      </c>
      <c r="I321" s="17" t="str">
        <f>_xlfn.XLOOKUP(A321,Students[Full Name],Students[Starting Rank],"")</f>
        <v/>
      </c>
      <c r="J321" s="15" t="str">
        <f t="shared" ca="1" si="32"/>
        <v xml:space="preserve">: </v>
      </c>
      <c r="K321" s="16" t="str">
        <f>_xlfn.XLOOKUP(A321,Students[Full Name],Students[Start Date],"")</f>
        <v/>
      </c>
      <c r="L321" s="18">
        <f t="shared" ca="1" si="33"/>
        <v>-1</v>
      </c>
      <c r="M321" s="18" cm="1">
        <f t="array" aca="1" ref="M321" ca="1">SUMPRODUCT(Inactives[Days Inactive]*(Inactives[Student]=A321))/365</f>
        <v>0</v>
      </c>
      <c r="N321" s="18" t="str" cm="1">
        <f t="array" ref="N321">IF(LEN($A321)&gt;0,SUMPRODUCT(($A321=merged_names)*(_xlfn.TEXTAFTER(N$2, "At ")=merged_belt_colours)*merged_months_at_rank),"")</f>
        <v/>
      </c>
      <c r="O321" s="18" t="str" cm="1">
        <f t="array" ref="O321">IF(LEN($A321)&gt;0,SUMPRODUCT(($A321=merged_names)*(_xlfn.TEXTAFTER(O$2, "At ")=merged_belt_colours)*merged_months_at_rank),"")</f>
        <v/>
      </c>
      <c r="P321" s="18" t="str" cm="1">
        <f t="array" ref="P321">IF(LEN($A321)&gt;0,SUMPRODUCT(($A321=merged_names)*(_xlfn.TEXTAFTER(P$2, "At ")=merged_belt_colours)*merged_months_at_rank),"")</f>
        <v/>
      </c>
      <c r="Q321" s="18" t="str" cm="1">
        <f t="array" ref="Q321">IF(LEN($A321)&gt;0,SUMPRODUCT(($A321=merged_names)*(_xlfn.TEXTAFTER(Q$2, "At ")=merged_belt_colours)*merged_months_at_rank),"")</f>
        <v/>
      </c>
      <c r="R321" s="18" t="str" cm="1">
        <f t="array" ref="R321">IF(LEN($A321)&gt;0,SUMPRODUCT(($A321=merged_names)*(_xlfn.TEXTAFTER(R$2, "At ")=merged_belt_colours)*merged_months_at_rank),"")</f>
        <v/>
      </c>
    </row>
    <row r="322" spans="1:18" x14ac:dyDescent="0.25">
      <c r="A322"/>
      <c r="B322" s="15" t="str" cm="1">
        <f t="array" ref="B322">IFERROR(IF(LEN(A322)&gt;0, IF(SUMPRODUCT((Inactives[Key]=J322)*(Inactives[Currently Inactive]))=1,"Inactive","Active"),""),"Active")</f>
        <v/>
      </c>
      <c r="C322" s="16" t="str" cm="1">
        <f t="array" aca="1" ref="C322" ca="1">IFERROR(_xlfn._xlws.FILTER(Inactives[Inactive On],(Inactives[Key]=J322)*(Inactives[Currently Inactive]),""),"")</f>
        <v/>
      </c>
      <c r="D322" s="16" t="str" cm="1">
        <f t="array" aca="1" ref="D322" ca="1">IFERROR(INDEX(_xlfn.TEXTSPLIT(E322," "),1),"")</f>
        <v/>
      </c>
      <c r="E322" s="15" t="str" cm="1">
        <f t="array" aca="1" ref="E322" ca="1">IFERROR(_xlfn._xlws.FILTER(merged_ranks,(merged_end_dates=DATE(9999,12,31))*(merged_names=A322)),"")</f>
        <v/>
      </c>
      <c r="F322" s="17" t="str">
        <f ca="1">_xlfn.XLOOKUP(J322,Promotions[Promo Key],Promotions[Promo Date],"")</f>
        <v/>
      </c>
      <c r="G322" s="18" t="str">
        <f t="shared" ca="1" si="31"/>
        <v/>
      </c>
      <c r="H322" s="18" t="str">
        <f t="shared" ca="1" si="30"/>
        <v/>
      </c>
      <c r="I322" s="17" t="str">
        <f>_xlfn.XLOOKUP(A322,Students[Full Name],Students[Starting Rank],"")</f>
        <v/>
      </c>
      <c r="J322" s="15" t="str">
        <f t="shared" ca="1" si="32"/>
        <v xml:space="preserve">: </v>
      </c>
      <c r="K322" s="16" t="str">
        <f>_xlfn.XLOOKUP(A322,Students[Full Name],Students[Start Date],"")</f>
        <v/>
      </c>
      <c r="L322" s="18">
        <f t="shared" ca="1" si="33"/>
        <v>-1</v>
      </c>
      <c r="M322" s="18" cm="1">
        <f t="array" aca="1" ref="M322" ca="1">SUMPRODUCT(Inactives[Days Inactive]*(Inactives[Student]=A322))/365</f>
        <v>0</v>
      </c>
      <c r="N322" s="18" t="str" cm="1">
        <f t="array" ref="N322">IF(LEN($A322)&gt;0,SUMPRODUCT(($A322=merged_names)*(_xlfn.TEXTAFTER(N$2, "At ")=merged_belt_colours)*merged_months_at_rank),"")</f>
        <v/>
      </c>
      <c r="O322" s="18" t="str" cm="1">
        <f t="array" ref="O322">IF(LEN($A322)&gt;0,SUMPRODUCT(($A322=merged_names)*(_xlfn.TEXTAFTER(O$2, "At ")=merged_belt_colours)*merged_months_at_rank),"")</f>
        <v/>
      </c>
      <c r="P322" s="18" t="str" cm="1">
        <f t="array" ref="P322">IF(LEN($A322)&gt;0,SUMPRODUCT(($A322=merged_names)*(_xlfn.TEXTAFTER(P$2, "At ")=merged_belt_colours)*merged_months_at_rank),"")</f>
        <v/>
      </c>
      <c r="Q322" s="18" t="str" cm="1">
        <f t="array" ref="Q322">IF(LEN($A322)&gt;0,SUMPRODUCT(($A322=merged_names)*(_xlfn.TEXTAFTER(Q$2, "At ")=merged_belt_colours)*merged_months_at_rank),"")</f>
        <v/>
      </c>
      <c r="R322" s="18" t="str" cm="1">
        <f t="array" ref="R322">IF(LEN($A322)&gt;0,SUMPRODUCT(($A322=merged_names)*(_xlfn.TEXTAFTER(R$2, "At ")=merged_belt_colours)*merged_months_at_rank),"")</f>
        <v/>
      </c>
    </row>
    <row r="323" spans="1:18" x14ac:dyDescent="0.25">
      <c r="A323"/>
      <c r="B323" s="15" t="str" cm="1">
        <f t="array" ref="B323">IFERROR(IF(LEN(A323)&gt;0, IF(SUMPRODUCT((Inactives[Key]=J323)*(Inactives[Currently Inactive]))=1,"Inactive","Active"),""),"Active")</f>
        <v/>
      </c>
      <c r="C323" s="16" t="str" cm="1">
        <f t="array" aca="1" ref="C323" ca="1">IFERROR(_xlfn._xlws.FILTER(Inactives[Inactive On],(Inactives[Key]=J323)*(Inactives[Currently Inactive]),""),"")</f>
        <v/>
      </c>
      <c r="D323" s="16" t="str" cm="1">
        <f t="array" aca="1" ref="D323" ca="1">IFERROR(INDEX(_xlfn.TEXTSPLIT(E323," "),1),"")</f>
        <v/>
      </c>
      <c r="E323" s="15" t="str" cm="1">
        <f t="array" aca="1" ref="E323" ca="1">IFERROR(_xlfn._xlws.FILTER(merged_ranks,(merged_end_dates=DATE(9999,12,31))*(merged_names=A323)),"")</f>
        <v/>
      </c>
      <c r="F323" s="17" t="str">
        <f ca="1">_xlfn.XLOOKUP(J323,Promotions[Promo Key],Promotions[Promo Date],"")</f>
        <v/>
      </c>
      <c r="G323" s="18" t="str">
        <f t="shared" ca="1" si="31"/>
        <v/>
      </c>
      <c r="H323" s="18" t="str">
        <f t="shared" ca="1" si="30"/>
        <v/>
      </c>
      <c r="I323" s="17" t="str">
        <f>_xlfn.XLOOKUP(A323,Students[Full Name],Students[Starting Rank],"")</f>
        <v/>
      </c>
      <c r="J323" s="15" t="str">
        <f t="shared" ca="1" si="32"/>
        <v xml:space="preserve">: </v>
      </c>
      <c r="K323" s="16" t="str">
        <f>_xlfn.XLOOKUP(A323,Students[Full Name],Students[Start Date],"")</f>
        <v/>
      </c>
      <c r="L323" s="18">
        <f t="shared" ca="1" si="33"/>
        <v>-1</v>
      </c>
      <c r="M323" s="18" cm="1">
        <f t="array" aca="1" ref="M323" ca="1">SUMPRODUCT(Inactives[Days Inactive]*(Inactives[Student]=A323))/365</f>
        <v>0</v>
      </c>
      <c r="N323" s="18" t="str" cm="1">
        <f t="array" ref="N323">IF(LEN($A323)&gt;0,SUMPRODUCT(($A323=merged_names)*(_xlfn.TEXTAFTER(N$2, "At ")=merged_belt_colours)*merged_months_at_rank),"")</f>
        <v/>
      </c>
      <c r="O323" s="18" t="str" cm="1">
        <f t="array" ref="O323">IF(LEN($A323)&gt;0,SUMPRODUCT(($A323=merged_names)*(_xlfn.TEXTAFTER(O$2, "At ")=merged_belt_colours)*merged_months_at_rank),"")</f>
        <v/>
      </c>
      <c r="P323" s="18" t="str" cm="1">
        <f t="array" ref="P323">IF(LEN($A323)&gt;0,SUMPRODUCT(($A323=merged_names)*(_xlfn.TEXTAFTER(P$2, "At ")=merged_belt_colours)*merged_months_at_rank),"")</f>
        <v/>
      </c>
      <c r="Q323" s="18" t="str" cm="1">
        <f t="array" ref="Q323">IF(LEN($A323)&gt;0,SUMPRODUCT(($A323=merged_names)*(_xlfn.TEXTAFTER(Q$2, "At ")=merged_belt_colours)*merged_months_at_rank),"")</f>
        <v/>
      </c>
      <c r="R323" s="18" t="str" cm="1">
        <f t="array" ref="R323">IF(LEN($A323)&gt;0,SUMPRODUCT(($A323=merged_names)*(_xlfn.TEXTAFTER(R$2, "At ")=merged_belt_colours)*merged_months_at_rank),"")</f>
        <v/>
      </c>
    </row>
    <row r="324" spans="1:18" x14ac:dyDescent="0.25">
      <c r="A324"/>
      <c r="B324" s="15" t="str" cm="1">
        <f t="array" ref="B324">IFERROR(IF(LEN(A324)&gt;0, IF(SUMPRODUCT((Inactives[Key]=J324)*(Inactives[Currently Inactive]))=1,"Inactive","Active"),""),"Active")</f>
        <v/>
      </c>
      <c r="C324" s="16" t="str" cm="1">
        <f t="array" aca="1" ref="C324" ca="1">IFERROR(_xlfn._xlws.FILTER(Inactives[Inactive On],(Inactives[Key]=J324)*(Inactives[Currently Inactive]),""),"")</f>
        <v/>
      </c>
      <c r="D324" s="16" t="str" cm="1">
        <f t="array" aca="1" ref="D324" ca="1">IFERROR(INDEX(_xlfn.TEXTSPLIT(E324," "),1),"")</f>
        <v/>
      </c>
      <c r="E324" s="15" t="str" cm="1">
        <f t="array" aca="1" ref="E324" ca="1">IFERROR(_xlfn._xlws.FILTER(merged_ranks,(merged_end_dates=DATE(9999,12,31))*(merged_names=A324)),"")</f>
        <v/>
      </c>
      <c r="F324" s="17" t="str">
        <f ca="1">_xlfn.XLOOKUP(J324,Promotions[Promo Key],Promotions[Promo Date],"")</f>
        <v/>
      </c>
      <c r="G324" s="18" t="str">
        <f t="shared" ca="1" si="31"/>
        <v/>
      </c>
      <c r="H324" s="18" t="str">
        <f t="shared" ca="1" si="30"/>
        <v/>
      </c>
      <c r="I324" s="17" t="str">
        <f>_xlfn.XLOOKUP(A324,Students[Full Name],Students[Starting Rank],"")</f>
        <v/>
      </c>
      <c r="J324" s="15" t="str">
        <f t="shared" ca="1" si="32"/>
        <v xml:space="preserve">: </v>
      </c>
      <c r="K324" s="16" t="str">
        <f>_xlfn.XLOOKUP(A324,Students[Full Name],Students[Start Date],"")</f>
        <v/>
      </c>
      <c r="L324" s="18">
        <f t="shared" ca="1" si="33"/>
        <v>-1</v>
      </c>
      <c r="M324" s="18" cm="1">
        <f t="array" aca="1" ref="M324" ca="1">SUMPRODUCT(Inactives[Days Inactive]*(Inactives[Student]=A324))/365</f>
        <v>0</v>
      </c>
      <c r="N324" s="18" t="str" cm="1">
        <f t="array" ref="N324">IF(LEN($A324)&gt;0,SUMPRODUCT(($A324=merged_names)*(_xlfn.TEXTAFTER(N$2, "At ")=merged_belt_colours)*merged_months_at_rank),"")</f>
        <v/>
      </c>
      <c r="O324" s="18" t="str" cm="1">
        <f t="array" ref="O324">IF(LEN($A324)&gt;0,SUMPRODUCT(($A324=merged_names)*(_xlfn.TEXTAFTER(O$2, "At ")=merged_belt_colours)*merged_months_at_rank),"")</f>
        <v/>
      </c>
      <c r="P324" s="18" t="str" cm="1">
        <f t="array" ref="P324">IF(LEN($A324)&gt;0,SUMPRODUCT(($A324=merged_names)*(_xlfn.TEXTAFTER(P$2, "At ")=merged_belt_colours)*merged_months_at_rank),"")</f>
        <v/>
      </c>
      <c r="Q324" s="18" t="str" cm="1">
        <f t="array" ref="Q324">IF(LEN($A324)&gt;0,SUMPRODUCT(($A324=merged_names)*(_xlfn.TEXTAFTER(Q$2, "At ")=merged_belt_colours)*merged_months_at_rank),"")</f>
        <v/>
      </c>
      <c r="R324" s="18" t="str" cm="1">
        <f t="array" ref="R324">IF(LEN($A324)&gt;0,SUMPRODUCT(($A324=merged_names)*(_xlfn.TEXTAFTER(R$2, "At ")=merged_belt_colours)*merged_months_at_rank),"")</f>
        <v/>
      </c>
    </row>
    <row r="325" spans="1:18" x14ac:dyDescent="0.25">
      <c r="A325"/>
      <c r="B325" s="15" t="str" cm="1">
        <f t="array" ref="B325">IFERROR(IF(LEN(A325)&gt;0, IF(SUMPRODUCT((Inactives[Key]=J325)*(Inactives[Currently Inactive]))=1,"Inactive","Active"),""),"Active")</f>
        <v/>
      </c>
      <c r="C325" s="16" t="str" cm="1">
        <f t="array" aca="1" ref="C325" ca="1">IFERROR(_xlfn._xlws.FILTER(Inactives[Inactive On],(Inactives[Key]=J325)*(Inactives[Currently Inactive]),""),"")</f>
        <v/>
      </c>
      <c r="D325" s="16" t="str" cm="1">
        <f t="array" aca="1" ref="D325" ca="1">IFERROR(INDEX(_xlfn.TEXTSPLIT(E325," "),1),"")</f>
        <v/>
      </c>
      <c r="E325" s="15" t="str" cm="1">
        <f t="array" aca="1" ref="E325" ca="1">IFERROR(_xlfn._xlws.FILTER(merged_ranks,(merged_end_dates=DATE(9999,12,31))*(merged_names=A325)),"")</f>
        <v/>
      </c>
      <c r="F325" s="17" t="str">
        <f ca="1">_xlfn.XLOOKUP(J325,Promotions[Promo Key],Promotions[Promo Date],"")</f>
        <v/>
      </c>
      <c r="G325" s="18" t="str">
        <f t="shared" ca="1" si="31"/>
        <v/>
      </c>
      <c r="H325" s="18" t="str">
        <f t="shared" ca="1" si="30"/>
        <v/>
      </c>
      <c r="I325" s="17" t="str">
        <f>_xlfn.XLOOKUP(A325,Students[Full Name],Students[Starting Rank],"")</f>
        <v/>
      </c>
      <c r="J325" s="15" t="str">
        <f t="shared" ca="1" si="32"/>
        <v xml:space="preserve">: </v>
      </c>
      <c r="K325" s="16" t="str">
        <f>_xlfn.XLOOKUP(A325,Students[Full Name],Students[Start Date],"")</f>
        <v/>
      </c>
      <c r="L325" s="18">
        <f t="shared" ca="1" si="33"/>
        <v>-1</v>
      </c>
      <c r="M325" s="18" cm="1">
        <f t="array" aca="1" ref="M325" ca="1">SUMPRODUCT(Inactives[Days Inactive]*(Inactives[Student]=A325))/365</f>
        <v>0</v>
      </c>
      <c r="N325" s="18" t="str" cm="1">
        <f t="array" ref="N325">IF(LEN($A325)&gt;0,SUMPRODUCT(($A325=merged_names)*(_xlfn.TEXTAFTER(N$2, "At ")=merged_belt_colours)*merged_months_at_rank),"")</f>
        <v/>
      </c>
      <c r="O325" s="18" t="str" cm="1">
        <f t="array" ref="O325">IF(LEN($A325)&gt;0,SUMPRODUCT(($A325=merged_names)*(_xlfn.TEXTAFTER(O$2, "At ")=merged_belt_colours)*merged_months_at_rank),"")</f>
        <v/>
      </c>
      <c r="P325" s="18" t="str" cm="1">
        <f t="array" ref="P325">IF(LEN($A325)&gt;0,SUMPRODUCT(($A325=merged_names)*(_xlfn.TEXTAFTER(P$2, "At ")=merged_belt_colours)*merged_months_at_rank),"")</f>
        <v/>
      </c>
      <c r="Q325" s="18" t="str" cm="1">
        <f t="array" ref="Q325">IF(LEN($A325)&gt;0,SUMPRODUCT(($A325=merged_names)*(_xlfn.TEXTAFTER(Q$2, "At ")=merged_belt_colours)*merged_months_at_rank),"")</f>
        <v/>
      </c>
      <c r="R325" s="18" t="str" cm="1">
        <f t="array" ref="R325">IF(LEN($A325)&gt;0,SUMPRODUCT(($A325=merged_names)*(_xlfn.TEXTAFTER(R$2, "At ")=merged_belt_colours)*merged_months_at_rank),"")</f>
        <v/>
      </c>
    </row>
    <row r="326" spans="1:18" x14ac:dyDescent="0.25">
      <c r="A326"/>
      <c r="B326" s="15" t="str" cm="1">
        <f t="array" ref="B326">IFERROR(IF(LEN(A326)&gt;0, IF(SUMPRODUCT((Inactives[Key]=J326)*(Inactives[Currently Inactive]))=1,"Inactive","Active"),""),"Active")</f>
        <v/>
      </c>
      <c r="C326" s="16" t="str" cm="1">
        <f t="array" aca="1" ref="C326" ca="1">IFERROR(_xlfn._xlws.FILTER(Inactives[Inactive On],(Inactives[Key]=J326)*(Inactives[Currently Inactive]),""),"")</f>
        <v/>
      </c>
      <c r="D326" s="16" t="str" cm="1">
        <f t="array" aca="1" ref="D326" ca="1">IFERROR(INDEX(_xlfn.TEXTSPLIT(E326," "),1),"")</f>
        <v/>
      </c>
      <c r="E326" s="15" t="str" cm="1">
        <f t="array" aca="1" ref="E326" ca="1">IFERROR(_xlfn._xlws.FILTER(merged_ranks,(merged_end_dates=DATE(9999,12,31))*(merged_names=A326)),"")</f>
        <v/>
      </c>
      <c r="F326" s="17" t="str">
        <f ca="1">_xlfn.XLOOKUP(J326,Promotions[Promo Key],Promotions[Promo Date],"")</f>
        <v/>
      </c>
      <c r="G326" s="18" t="str">
        <f t="shared" ca="1" si="31"/>
        <v/>
      </c>
      <c r="H326" s="18" t="str">
        <f t="shared" ca="1" si="30"/>
        <v/>
      </c>
      <c r="I326" s="17" t="str">
        <f>_xlfn.XLOOKUP(A326,Students[Full Name],Students[Starting Rank],"")</f>
        <v/>
      </c>
      <c r="J326" s="15" t="str">
        <f t="shared" ca="1" si="32"/>
        <v xml:space="preserve">: </v>
      </c>
      <c r="K326" s="16" t="str">
        <f>_xlfn.XLOOKUP(A326,Students[Full Name],Students[Start Date],"")</f>
        <v/>
      </c>
      <c r="L326" s="18">
        <f t="shared" ca="1" si="33"/>
        <v>-1</v>
      </c>
      <c r="M326" s="18" cm="1">
        <f t="array" aca="1" ref="M326" ca="1">SUMPRODUCT(Inactives[Days Inactive]*(Inactives[Student]=A326))/365</f>
        <v>0</v>
      </c>
      <c r="N326" s="18" t="str" cm="1">
        <f t="array" ref="N326">IF(LEN($A326)&gt;0,SUMPRODUCT(($A326=merged_names)*(_xlfn.TEXTAFTER(N$2, "At ")=merged_belt_colours)*merged_months_at_rank),"")</f>
        <v/>
      </c>
      <c r="O326" s="18" t="str" cm="1">
        <f t="array" ref="O326">IF(LEN($A326)&gt;0,SUMPRODUCT(($A326=merged_names)*(_xlfn.TEXTAFTER(O$2, "At ")=merged_belt_colours)*merged_months_at_rank),"")</f>
        <v/>
      </c>
      <c r="P326" s="18" t="str" cm="1">
        <f t="array" ref="P326">IF(LEN($A326)&gt;0,SUMPRODUCT(($A326=merged_names)*(_xlfn.TEXTAFTER(P$2, "At ")=merged_belt_colours)*merged_months_at_rank),"")</f>
        <v/>
      </c>
      <c r="Q326" s="18" t="str" cm="1">
        <f t="array" ref="Q326">IF(LEN($A326)&gt;0,SUMPRODUCT(($A326=merged_names)*(_xlfn.TEXTAFTER(Q$2, "At ")=merged_belt_colours)*merged_months_at_rank),"")</f>
        <v/>
      </c>
      <c r="R326" s="18" t="str" cm="1">
        <f t="array" ref="R326">IF(LEN($A326)&gt;0,SUMPRODUCT(($A326=merged_names)*(_xlfn.TEXTAFTER(R$2, "At ")=merged_belt_colours)*merged_months_at_rank),"")</f>
        <v/>
      </c>
    </row>
    <row r="327" spans="1:18" x14ac:dyDescent="0.25">
      <c r="A327"/>
      <c r="B327" s="15" t="str" cm="1">
        <f t="array" ref="B327">IFERROR(IF(LEN(A327)&gt;0, IF(SUMPRODUCT((Inactives[Key]=J327)*(Inactives[Currently Inactive]))=1,"Inactive","Active"),""),"Active")</f>
        <v/>
      </c>
      <c r="C327" s="16" t="str" cm="1">
        <f t="array" aca="1" ref="C327" ca="1">IFERROR(_xlfn._xlws.FILTER(Inactives[Inactive On],(Inactives[Key]=J327)*(Inactives[Currently Inactive]),""),"")</f>
        <v/>
      </c>
      <c r="D327" s="16" t="str" cm="1">
        <f t="array" aca="1" ref="D327" ca="1">IFERROR(INDEX(_xlfn.TEXTSPLIT(E327," "),1),"")</f>
        <v/>
      </c>
      <c r="E327" s="15" t="str" cm="1">
        <f t="array" aca="1" ref="E327" ca="1">IFERROR(_xlfn._xlws.FILTER(merged_ranks,(merged_end_dates=DATE(9999,12,31))*(merged_names=A327)),"")</f>
        <v/>
      </c>
      <c r="F327" s="17" t="str">
        <f ca="1">_xlfn.XLOOKUP(J327,Promotions[Promo Key],Promotions[Promo Date],"")</f>
        <v/>
      </c>
      <c r="G327" s="18" t="str">
        <f t="shared" ca="1" si="31"/>
        <v/>
      </c>
      <c r="H327" s="18" t="str">
        <f t="shared" ca="1" si="30"/>
        <v/>
      </c>
      <c r="I327" s="17" t="str">
        <f>_xlfn.XLOOKUP(A327,Students[Full Name],Students[Starting Rank],"")</f>
        <v/>
      </c>
      <c r="J327" s="15" t="str">
        <f t="shared" ca="1" si="32"/>
        <v xml:space="preserve">: </v>
      </c>
      <c r="K327" s="16" t="str">
        <f>_xlfn.XLOOKUP(A327,Students[Full Name],Students[Start Date],"")</f>
        <v/>
      </c>
      <c r="L327" s="18">
        <f t="shared" ca="1" si="33"/>
        <v>-1</v>
      </c>
      <c r="M327" s="18" cm="1">
        <f t="array" aca="1" ref="M327" ca="1">SUMPRODUCT(Inactives[Days Inactive]*(Inactives[Student]=A327))/365</f>
        <v>0</v>
      </c>
      <c r="N327" s="18" t="str" cm="1">
        <f t="array" ref="N327">IF(LEN($A327)&gt;0,SUMPRODUCT(($A327=merged_names)*(_xlfn.TEXTAFTER(N$2, "At ")=merged_belt_colours)*merged_months_at_rank),"")</f>
        <v/>
      </c>
      <c r="O327" s="18" t="str" cm="1">
        <f t="array" ref="O327">IF(LEN($A327)&gt;0,SUMPRODUCT(($A327=merged_names)*(_xlfn.TEXTAFTER(O$2, "At ")=merged_belt_colours)*merged_months_at_rank),"")</f>
        <v/>
      </c>
      <c r="P327" s="18" t="str" cm="1">
        <f t="array" ref="P327">IF(LEN($A327)&gt;0,SUMPRODUCT(($A327=merged_names)*(_xlfn.TEXTAFTER(P$2, "At ")=merged_belt_colours)*merged_months_at_rank),"")</f>
        <v/>
      </c>
      <c r="Q327" s="18" t="str" cm="1">
        <f t="array" ref="Q327">IF(LEN($A327)&gt;0,SUMPRODUCT(($A327=merged_names)*(_xlfn.TEXTAFTER(Q$2, "At ")=merged_belt_colours)*merged_months_at_rank),"")</f>
        <v/>
      </c>
      <c r="R327" s="18" t="str" cm="1">
        <f t="array" ref="R327">IF(LEN($A327)&gt;0,SUMPRODUCT(($A327=merged_names)*(_xlfn.TEXTAFTER(R$2, "At ")=merged_belt_colours)*merged_months_at_rank),"")</f>
        <v/>
      </c>
    </row>
    <row r="328" spans="1:18" x14ac:dyDescent="0.25">
      <c r="A328"/>
      <c r="B328" s="15" t="str" cm="1">
        <f t="array" ref="B328">IFERROR(IF(LEN(A328)&gt;0, IF(SUMPRODUCT((Inactives[Key]=J328)*(Inactives[Currently Inactive]))=1,"Inactive","Active"),""),"Active")</f>
        <v/>
      </c>
      <c r="C328" s="16" t="str" cm="1">
        <f t="array" aca="1" ref="C328" ca="1">IFERROR(_xlfn._xlws.FILTER(Inactives[Inactive On],(Inactives[Key]=J328)*(Inactives[Currently Inactive]),""),"")</f>
        <v/>
      </c>
      <c r="D328" s="16" t="str" cm="1">
        <f t="array" aca="1" ref="D328" ca="1">IFERROR(INDEX(_xlfn.TEXTSPLIT(E328," "),1),"")</f>
        <v/>
      </c>
      <c r="E328" s="15" t="str" cm="1">
        <f t="array" aca="1" ref="E328" ca="1">IFERROR(_xlfn._xlws.FILTER(merged_ranks,(merged_end_dates=DATE(9999,12,31))*(merged_names=A328)),"")</f>
        <v/>
      </c>
      <c r="F328" s="17" t="str">
        <f ca="1">_xlfn.XLOOKUP(J328,Promotions[Promo Key],Promotions[Promo Date],"")</f>
        <v/>
      </c>
      <c r="G328" s="18" t="str">
        <f t="shared" ca="1" si="31"/>
        <v/>
      </c>
      <c r="H328" s="18" t="str">
        <f t="shared" ca="1" si="30"/>
        <v/>
      </c>
      <c r="I328" s="17" t="str">
        <f>_xlfn.XLOOKUP(A328,Students[Full Name],Students[Starting Rank],"")</f>
        <v/>
      </c>
      <c r="J328" s="15" t="str">
        <f t="shared" ca="1" si="32"/>
        <v xml:space="preserve">: </v>
      </c>
      <c r="K328" s="16" t="str">
        <f>_xlfn.XLOOKUP(A328,Students[Full Name],Students[Start Date],"")</f>
        <v/>
      </c>
      <c r="L328" s="18">
        <f t="shared" ca="1" si="33"/>
        <v>-1</v>
      </c>
      <c r="M328" s="18" cm="1">
        <f t="array" aca="1" ref="M328" ca="1">SUMPRODUCT(Inactives[Days Inactive]*(Inactives[Student]=A328))/365</f>
        <v>0</v>
      </c>
      <c r="N328" s="18" t="str" cm="1">
        <f t="array" ref="N328">IF(LEN($A328)&gt;0,SUMPRODUCT(($A328=merged_names)*(_xlfn.TEXTAFTER(N$2, "At ")=merged_belt_colours)*merged_months_at_rank),"")</f>
        <v/>
      </c>
      <c r="O328" s="18" t="str" cm="1">
        <f t="array" ref="O328">IF(LEN($A328)&gt;0,SUMPRODUCT(($A328=merged_names)*(_xlfn.TEXTAFTER(O$2, "At ")=merged_belt_colours)*merged_months_at_rank),"")</f>
        <v/>
      </c>
      <c r="P328" s="18" t="str" cm="1">
        <f t="array" ref="P328">IF(LEN($A328)&gt;0,SUMPRODUCT(($A328=merged_names)*(_xlfn.TEXTAFTER(P$2, "At ")=merged_belt_colours)*merged_months_at_rank),"")</f>
        <v/>
      </c>
      <c r="Q328" s="18" t="str" cm="1">
        <f t="array" ref="Q328">IF(LEN($A328)&gt;0,SUMPRODUCT(($A328=merged_names)*(_xlfn.TEXTAFTER(Q$2, "At ")=merged_belt_colours)*merged_months_at_rank),"")</f>
        <v/>
      </c>
      <c r="R328" s="18" t="str" cm="1">
        <f t="array" ref="R328">IF(LEN($A328)&gt;0,SUMPRODUCT(($A328=merged_names)*(_xlfn.TEXTAFTER(R$2, "At ")=merged_belt_colours)*merged_months_at_rank),"")</f>
        <v/>
      </c>
    </row>
    <row r="329" spans="1:18" x14ac:dyDescent="0.25">
      <c r="A329"/>
      <c r="B329" s="15" t="str" cm="1">
        <f t="array" ref="B329">IFERROR(IF(LEN(A329)&gt;0, IF(SUMPRODUCT((Inactives[Key]=J329)*(Inactives[Currently Inactive]))=1,"Inactive","Active"),""),"Active")</f>
        <v/>
      </c>
      <c r="C329" s="16" t="str" cm="1">
        <f t="array" aca="1" ref="C329" ca="1">IFERROR(_xlfn._xlws.FILTER(Inactives[Inactive On],(Inactives[Key]=J329)*(Inactives[Currently Inactive]),""),"")</f>
        <v/>
      </c>
      <c r="D329" s="16" t="str" cm="1">
        <f t="array" aca="1" ref="D329" ca="1">IFERROR(INDEX(_xlfn.TEXTSPLIT(E329," "),1),"")</f>
        <v/>
      </c>
      <c r="E329" s="15" t="str" cm="1">
        <f t="array" aca="1" ref="E329" ca="1">IFERROR(_xlfn._xlws.FILTER(merged_ranks,(merged_end_dates=DATE(9999,12,31))*(merged_names=A329)),"")</f>
        <v/>
      </c>
      <c r="F329" s="17" t="str">
        <f ca="1">_xlfn.XLOOKUP(J329,Promotions[Promo Key],Promotions[Promo Date],"")</f>
        <v/>
      </c>
      <c r="G329" s="18" t="str">
        <f t="shared" ca="1" si="31"/>
        <v/>
      </c>
      <c r="H329" s="18" t="str">
        <f t="shared" ca="1" si="30"/>
        <v/>
      </c>
      <c r="I329" s="17" t="str">
        <f>_xlfn.XLOOKUP(A329,Students[Full Name],Students[Starting Rank],"")</f>
        <v/>
      </c>
      <c r="J329" s="15" t="str">
        <f t="shared" ca="1" si="32"/>
        <v xml:space="preserve">: </v>
      </c>
      <c r="K329" s="16" t="str">
        <f>_xlfn.XLOOKUP(A329,Students[Full Name],Students[Start Date],"")</f>
        <v/>
      </c>
      <c r="L329" s="18">
        <f t="shared" ca="1" si="33"/>
        <v>-1</v>
      </c>
      <c r="M329" s="18" cm="1">
        <f t="array" aca="1" ref="M329" ca="1">SUMPRODUCT(Inactives[Days Inactive]*(Inactives[Student]=A329))/365</f>
        <v>0</v>
      </c>
      <c r="N329" s="18" t="str" cm="1">
        <f t="array" ref="N329">IF(LEN($A329)&gt;0,SUMPRODUCT(($A329=merged_names)*(_xlfn.TEXTAFTER(N$2, "At ")=merged_belt_colours)*merged_months_at_rank),"")</f>
        <v/>
      </c>
      <c r="O329" s="18" t="str" cm="1">
        <f t="array" ref="O329">IF(LEN($A329)&gt;0,SUMPRODUCT(($A329=merged_names)*(_xlfn.TEXTAFTER(O$2, "At ")=merged_belt_colours)*merged_months_at_rank),"")</f>
        <v/>
      </c>
      <c r="P329" s="18" t="str" cm="1">
        <f t="array" ref="P329">IF(LEN($A329)&gt;0,SUMPRODUCT(($A329=merged_names)*(_xlfn.TEXTAFTER(P$2, "At ")=merged_belt_colours)*merged_months_at_rank),"")</f>
        <v/>
      </c>
      <c r="Q329" s="18" t="str" cm="1">
        <f t="array" ref="Q329">IF(LEN($A329)&gt;0,SUMPRODUCT(($A329=merged_names)*(_xlfn.TEXTAFTER(Q$2, "At ")=merged_belt_colours)*merged_months_at_rank),"")</f>
        <v/>
      </c>
      <c r="R329" s="18" t="str" cm="1">
        <f t="array" ref="R329">IF(LEN($A329)&gt;0,SUMPRODUCT(($A329=merged_names)*(_xlfn.TEXTAFTER(R$2, "At ")=merged_belt_colours)*merged_months_at_rank),"")</f>
        <v/>
      </c>
    </row>
    <row r="330" spans="1:18" x14ac:dyDescent="0.25">
      <c r="A330"/>
      <c r="B330" s="15" t="str" cm="1">
        <f t="array" ref="B330">IFERROR(IF(LEN(A330)&gt;0, IF(SUMPRODUCT((Inactives[Key]=J330)*(Inactives[Currently Inactive]))=1,"Inactive","Active"),""),"Active")</f>
        <v/>
      </c>
      <c r="C330" s="16" t="str" cm="1">
        <f t="array" aca="1" ref="C330" ca="1">IFERROR(_xlfn._xlws.FILTER(Inactives[Inactive On],(Inactives[Key]=J330)*(Inactives[Currently Inactive]),""),"")</f>
        <v/>
      </c>
      <c r="D330" s="16" t="str" cm="1">
        <f t="array" aca="1" ref="D330" ca="1">IFERROR(INDEX(_xlfn.TEXTSPLIT(E330," "),1),"")</f>
        <v/>
      </c>
      <c r="E330" s="15" t="str" cm="1">
        <f t="array" aca="1" ref="E330" ca="1">IFERROR(_xlfn._xlws.FILTER(merged_ranks,(merged_end_dates=DATE(9999,12,31))*(merged_names=A330)),"")</f>
        <v/>
      </c>
      <c r="F330" s="17" t="str">
        <f ca="1">_xlfn.XLOOKUP(J330,Promotions[Promo Key],Promotions[Promo Date],"")</f>
        <v/>
      </c>
      <c r="G330" s="18" t="str">
        <f t="shared" ca="1" si="31"/>
        <v/>
      </c>
      <c r="H330" s="18" t="str">
        <f t="shared" ca="1" si="30"/>
        <v/>
      </c>
      <c r="I330" s="17" t="str">
        <f>_xlfn.XLOOKUP(A330,Students[Full Name],Students[Starting Rank],"")</f>
        <v/>
      </c>
      <c r="J330" s="15" t="str">
        <f t="shared" ca="1" si="32"/>
        <v xml:space="preserve">: </v>
      </c>
      <c r="K330" s="16" t="str">
        <f>_xlfn.XLOOKUP(A330,Students[Full Name],Students[Start Date],"")</f>
        <v/>
      </c>
      <c r="L330" s="18">
        <f t="shared" ca="1" si="33"/>
        <v>-1</v>
      </c>
      <c r="M330" s="18" cm="1">
        <f t="array" aca="1" ref="M330" ca="1">SUMPRODUCT(Inactives[Days Inactive]*(Inactives[Student]=A330))/365</f>
        <v>0</v>
      </c>
      <c r="N330" s="18" t="str" cm="1">
        <f t="array" ref="N330">IF(LEN($A330)&gt;0,SUMPRODUCT(($A330=merged_names)*(_xlfn.TEXTAFTER(N$2, "At ")=merged_belt_colours)*merged_months_at_rank),"")</f>
        <v/>
      </c>
      <c r="O330" s="18" t="str" cm="1">
        <f t="array" ref="O330">IF(LEN($A330)&gt;0,SUMPRODUCT(($A330=merged_names)*(_xlfn.TEXTAFTER(O$2, "At ")=merged_belt_colours)*merged_months_at_rank),"")</f>
        <v/>
      </c>
      <c r="P330" s="18" t="str" cm="1">
        <f t="array" ref="P330">IF(LEN($A330)&gt;0,SUMPRODUCT(($A330=merged_names)*(_xlfn.TEXTAFTER(P$2, "At ")=merged_belt_colours)*merged_months_at_rank),"")</f>
        <v/>
      </c>
      <c r="Q330" s="18" t="str" cm="1">
        <f t="array" ref="Q330">IF(LEN($A330)&gt;0,SUMPRODUCT(($A330=merged_names)*(_xlfn.TEXTAFTER(Q$2, "At ")=merged_belt_colours)*merged_months_at_rank),"")</f>
        <v/>
      </c>
      <c r="R330" s="18" t="str" cm="1">
        <f t="array" ref="R330">IF(LEN($A330)&gt;0,SUMPRODUCT(($A330=merged_names)*(_xlfn.TEXTAFTER(R$2, "At ")=merged_belt_colours)*merged_months_at_rank),"")</f>
        <v/>
      </c>
    </row>
    <row r="331" spans="1:18" x14ac:dyDescent="0.25">
      <c r="A331"/>
      <c r="B331" s="15" t="str" cm="1">
        <f t="array" ref="B331">IFERROR(IF(LEN(A331)&gt;0, IF(SUMPRODUCT((Inactives[Key]=J331)*(Inactives[Currently Inactive]))=1,"Inactive","Active"),""),"Active")</f>
        <v/>
      </c>
      <c r="C331" s="16" t="str" cm="1">
        <f t="array" aca="1" ref="C331" ca="1">IFERROR(_xlfn._xlws.FILTER(Inactives[Inactive On],(Inactives[Key]=J331)*(Inactives[Currently Inactive]),""),"")</f>
        <v/>
      </c>
      <c r="D331" s="16" t="str" cm="1">
        <f t="array" aca="1" ref="D331" ca="1">IFERROR(INDEX(_xlfn.TEXTSPLIT(E331," "),1),"")</f>
        <v/>
      </c>
      <c r="E331" s="15" t="str" cm="1">
        <f t="array" aca="1" ref="E331" ca="1">IFERROR(_xlfn._xlws.FILTER(merged_ranks,(merged_end_dates=DATE(9999,12,31))*(merged_names=A331)),"")</f>
        <v/>
      </c>
      <c r="F331" s="17" t="str">
        <f ca="1">_xlfn.XLOOKUP(J331,Promotions[Promo Key],Promotions[Promo Date],"")</f>
        <v/>
      </c>
      <c r="G331" s="18" t="str">
        <f t="shared" ca="1" si="31"/>
        <v/>
      </c>
      <c r="H331" s="18" t="str">
        <f t="shared" ca="1" si="30"/>
        <v/>
      </c>
      <c r="I331" s="17" t="str">
        <f>_xlfn.XLOOKUP(A331,Students[Full Name],Students[Starting Rank],"")</f>
        <v/>
      </c>
      <c r="J331" s="15" t="str">
        <f t="shared" ca="1" si="32"/>
        <v xml:space="preserve">: </v>
      </c>
      <c r="K331" s="16" t="str">
        <f>_xlfn.XLOOKUP(A331,Students[Full Name],Students[Start Date],"")</f>
        <v/>
      </c>
      <c r="L331" s="18">
        <f t="shared" ca="1" si="33"/>
        <v>-1</v>
      </c>
      <c r="M331" s="18" cm="1">
        <f t="array" aca="1" ref="M331" ca="1">SUMPRODUCT(Inactives[Days Inactive]*(Inactives[Student]=A331))/365</f>
        <v>0</v>
      </c>
      <c r="N331" s="18" t="str" cm="1">
        <f t="array" ref="N331">IF(LEN($A331)&gt;0,SUMPRODUCT(($A331=merged_names)*(_xlfn.TEXTAFTER(N$2, "At ")=merged_belt_colours)*merged_months_at_rank),"")</f>
        <v/>
      </c>
      <c r="O331" s="18" t="str" cm="1">
        <f t="array" ref="O331">IF(LEN($A331)&gt;0,SUMPRODUCT(($A331=merged_names)*(_xlfn.TEXTAFTER(O$2, "At ")=merged_belt_colours)*merged_months_at_rank),"")</f>
        <v/>
      </c>
      <c r="P331" s="18" t="str" cm="1">
        <f t="array" ref="P331">IF(LEN($A331)&gt;0,SUMPRODUCT(($A331=merged_names)*(_xlfn.TEXTAFTER(P$2, "At ")=merged_belt_colours)*merged_months_at_rank),"")</f>
        <v/>
      </c>
      <c r="Q331" s="18" t="str" cm="1">
        <f t="array" ref="Q331">IF(LEN($A331)&gt;0,SUMPRODUCT(($A331=merged_names)*(_xlfn.TEXTAFTER(Q$2, "At ")=merged_belt_colours)*merged_months_at_rank),"")</f>
        <v/>
      </c>
      <c r="R331" s="18" t="str" cm="1">
        <f t="array" ref="R331">IF(LEN($A331)&gt;0,SUMPRODUCT(($A331=merged_names)*(_xlfn.TEXTAFTER(R$2, "At ")=merged_belt_colours)*merged_months_at_rank),"")</f>
        <v/>
      </c>
    </row>
    <row r="332" spans="1:18" x14ac:dyDescent="0.25">
      <c r="A332"/>
      <c r="B332" s="15" t="str" cm="1">
        <f t="array" ref="B332">IFERROR(IF(LEN(A332)&gt;0, IF(SUMPRODUCT((Inactives[Key]=J332)*(Inactives[Currently Inactive]))=1,"Inactive","Active"),""),"Active")</f>
        <v/>
      </c>
      <c r="C332" s="16" t="str" cm="1">
        <f t="array" aca="1" ref="C332" ca="1">IFERROR(_xlfn._xlws.FILTER(Inactives[Inactive On],(Inactives[Key]=J332)*(Inactives[Currently Inactive]),""),"")</f>
        <v/>
      </c>
      <c r="D332" s="16" t="str" cm="1">
        <f t="array" aca="1" ref="D332" ca="1">IFERROR(INDEX(_xlfn.TEXTSPLIT(E332," "),1),"")</f>
        <v/>
      </c>
      <c r="E332" s="15" t="str" cm="1">
        <f t="array" aca="1" ref="E332" ca="1">IFERROR(_xlfn._xlws.FILTER(merged_ranks,(merged_end_dates=DATE(9999,12,31))*(merged_names=A332)),"")</f>
        <v/>
      </c>
      <c r="F332" s="17" t="str">
        <f ca="1">_xlfn.XLOOKUP(J332,Promotions[Promo Key],Promotions[Promo Date],"")</f>
        <v/>
      </c>
      <c r="G332" s="18" t="str">
        <f t="shared" ca="1" si="31"/>
        <v/>
      </c>
      <c r="H332" s="18" t="str">
        <f t="shared" ca="1" si="30"/>
        <v/>
      </c>
      <c r="I332" s="17" t="str">
        <f>_xlfn.XLOOKUP(A332,Students[Full Name],Students[Starting Rank],"")</f>
        <v/>
      </c>
      <c r="J332" s="15" t="str">
        <f t="shared" ca="1" si="32"/>
        <v xml:space="preserve">: </v>
      </c>
      <c r="K332" s="16" t="str">
        <f>_xlfn.XLOOKUP(A332,Students[Full Name],Students[Start Date],"")</f>
        <v/>
      </c>
      <c r="L332" s="18">
        <f t="shared" ca="1" si="33"/>
        <v>-1</v>
      </c>
      <c r="M332" s="18" cm="1">
        <f t="array" aca="1" ref="M332" ca="1">SUMPRODUCT(Inactives[Days Inactive]*(Inactives[Student]=A332))/365</f>
        <v>0</v>
      </c>
      <c r="N332" s="18" t="str" cm="1">
        <f t="array" ref="N332">IF(LEN($A332)&gt;0,SUMPRODUCT(($A332=merged_names)*(_xlfn.TEXTAFTER(N$2, "At ")=merged_belt_colours)*merged_months_at_rank),"")</f>
        <v/>
      </c>
      <c r="O332" s="18" t="str" cm="1">
        <f t="array" ref="O332">IF(LEN($A332)&gt;0,SUMPRODUCT(($A332=merged_names)*(_xlfn.TEXTAFTER(O$2, "At ")=merged_belt_colours)*merged_months_at_rank),"")</f>
        <v/>
      </c>
      <c r="P332" s="18" t="str" cm="1">
        <f t="array" ref="P332">IF(LEN($A332)&gt;0,SUMPRODUCT(($A332=merged_names)*(_xlfn.TEXTAFTER(P$2, "At ")=merged_belt_colours)*merged_months_at_rank),"")</f>
        <v/>
      </c>
      <c r="Q332" s="18" t="str" cm="1">
        <f t="array" ref="Q332">IF(LEN($A332)&gt;0,SUMPRODUCT(($A332=merged_names)*(_xlfn.TEXTAFTER(Q$2, "At ")=merged_belt_colours)*merged_months_at_rank),"")</f>
        <v/>
      </c>
      <c r="R332" s="18" t="str" cm="1">
        <f t="array" ref="R332">IF(LEN($A332)&gt;0,SUMPRODUCT(($A332=merged_names)*(_xlfn.TEXTAFTER(R$2, "At ")=merged_belt_colours)*merged_months_at_rank),"")</f>
        <v/>
      </c>
    </row>
    <row r="333" spans="1:18" x14ac:dyDescent="0.25">
      <c r="A333"/>
      <c r="B333" s="15" t="str" cm="1">
        <f t="array" ref="B333">IFERROR(IF(LEN(A333)&gt;0, IF(SUMPRODUCT((Inactives[Key]=J333)*(Inactives[Currently Inactive]))=1,"Inactive","Active"),""),"Active")</f>
        <v/>
      </c>
      <c r="C333" s="16" t="str" cm="1">
        <f t="array" aca="1" ref="C333" ca="1">IFERROR(_xlfn._xlws.FILTER(Inactives[Inactive On],(Inactives[Key]=J333)*(Inactives[Currently Inactive]),""),"")</f>
        <v/>
      </c>
      <c r="D333" s="16" t="str" cm="1">
        <f t="array" aca="1" ref="D333" ca="1">IFERROR(INDEX(_xlfn.TEXTSPLIT(E333," "),1),"")</f>
        <v/>
      </c>
      <c r="E333" s="15" t="str" cm="1">
        <f t="array" aca="1" ref="E333" ca="1">IFERROR(_xlfn._xlws.FILTER(merged_ranks,(merged_end_dates=DATE(9999,12,31))*(merged_names=A333)),"")</f>
        <v/>
      </c>
      <c r="F333" s="17" t="str">
        <f ca="1">_xlfn.XLOOKUP(J333,Promotions[Promo Key],Promotions[Promo Date],"")</f>
        <v/>
      </c>
      <c r="G333" s="18" t="str">
        <f t="shared" ca="1" si="31"/>
        <v/>
      </c>
      <c r="H333" s="18" t="str">
        <f t="shared" ca="1" si="30"/>
        <v/>
      </c>
      <c r="I333" s="17" t="str">
        <f>_xlfn.XLOOKUP(A333,Students[Full Name],Students[Starting Rank],"")</f>
        <v/>
      </c>
      <c r="J333" s="15" t="str">
        <f t="shared" ca="1" si="32"/>
        <v xml:space="preserve">: </v>
      </c>
      <c r="K333" s="16" t="str">
        <f>_xlfn.XLOOKUP(A333,Students[Full Name],Students[Start Date],"")</f>
        <v/>
      </c>
      <c r="L333" s="18">
        <f t="shared" ca="1" si="33"/>
        <v>-1</v>
      </c>
      <c r="M333" s="18" cm="1">
        <f t="array" aca="1" ref="M333" ca="1">SUMPRODUCT(Inactives[Days Inactive]*(Inactives[Student]=A333))/365</f>
        <v>0</v>
      </c>
      <c r="N333" s="18" t="str" cm="1">
        <f t="array" ref="N333">IF(LEN($A333)&gt;0,SUMPRODUCT(($A333=merged_names)*(_xlfn.TEXTAFTER(N$2, "At ")=merged_belt_colours)*merged_months_at_rank),"")</f>
        <v/>
      </c>
      <c r="O333" s="18" t="str" cm="1">
        <f t="array" ref="O333">IF(LEN($A333)&gt;0,SUMPRODUCT(($A333=merged_names)*(_xlfn.TEXTAFTER(O$2, "At ")=merged_belt_colours)*merged_months_at_rank),"")</f>
        <v/>
      </c>
      <c r="P333" s="18" t="str" cm="1">
        <f t="array" ref="P333">IF(LEN($A333)&gt;0,SUMPRODUCT(($A333=merged_names)*(_xlfn.TEXTAFTER(P$2, "At ")=merged_belt_colours)*merged_months_at_rank),"")</f>
        <v/>
      </c>
      <c r="Q333" s="18" t="str" cm="1">
        <f t="array" ref="Q333">IF(LEN($A333)&gt;0,SUMPRODUCT(($A333=merged_names)*(_xlfn.TEXTAFTER(Q$2, "At ")=merged_belt_colours)*merged_months_at_rank),"")</f>
        <v/>
      </c>
      <c r="R333" s="18" t="str" cm="1">
        <f t="array" ref="R333">IF(LEN($A333)&gt;0,SUMPRODUCT(($A333=merged_names)*(_xlfn.TEXTAFTER(R$2, "At ")=merged_belt_colours)*merged_months_at_rank),"")</f>
        <v/>
      </c>
    </row>
    <row r="334" spans="1:18" x14ac:dyDescent="0.25">
      <c r="A334"/>
      <c r="B334" s="15" t="str" cm="1">
        <f t="array" ref="B334">IFERROR(IF(LEN(A334)&gt;0, IF(SUMPRODUCT((Inactives[Key]=J334)*(Inactives[Currently Inactive]))=1,"Inactive","Active"),""),"Active")</f>
        <v/>
      </c>
      <c r="C334" s="16" t="str" cm="1">
        <f t="array" aca="1" ref="C334" ca="1">IFERROR(_xlfn._xlws.FILTER(Inactives[Inactive On],(Inactives[Key]=J334)*(Inactives[Currently Inactive]),""),"")</f>
        <v/>
      </c>
      <c r="D334" s="16" t="str" cm="1">
        <f t="array" aca="1" ref="D334" ca="1">IFERROR(INDEX(_xlfn.TEXTSPLIT(E334," "),1),"")</f>
        <v/>
      </c>
      <c r="E334" s="15" t="str" cm="1">
        <f t="array" aca="1" ref="E334" ca="1">IFERROR(_xlfn._xlws.FILTER(merged_ranks,(merged_end_dates=DATE(9999,12,31))*(merged_names=A334)),"")</f>
        <v/>
      </c>
      <c r="F334" s="17" t="str">
        <f ca="1">_xlfn.XLOOKUP(J334,Promotions[Promo Key],Promotions[Promo Date],"")</f>
        <v/>
      </c>
      <c r="G334" s="18" t="str">
        <f t="shared" ca="1" si="31"/>
        <v/>
      </c>
      <c r="H334" s="18" t="str">
        <f t="shared" ca="1" si="30"/>
        <v/>
      </c>
      <c r="I334" s="17" t="str">
        <f>_xlfn.XLOOKUP(A334,Students[Full Name],Students[Starting Rank],"")</f>
        <v/>
      </c>
      <c r="J334" s="15" t="str">
        <f t="shared" ca="1" si="32"/>
        <v xml:space="preserve">: </v>
      </c>
      <c r="K334" s="16" t="str">
        <f>_xlfn.XLOOKUP(A334,Students[Full Name],Students[Start Date],"")</f>
        <v/>
      </c>
      <c r="L334" s="18">
        <f t="shared" ca="1" si="33"/>
        <v>-1</v>
      </c>
      <c r="M334" s="18" cm="1">
        <f t="array" aca="1" ref="M334" ca="1">SUMPRODUCT(Inactives[Days Inactive]*(Inactives[Student]=A334))/365</f>
        <v>0</v>
      </c>
      <c r="N334" s="18" t="str" cm="1">
        <f t="array" ref="N334">IF(LEN($A334)&gt;0,SUMPRODUCT(($A334=merged_names)*(_xlfn.TEXTAFTER(N$2, "At ")=merged_belt_colours)*merged_months_at_rank),"")</f>
        <v/>
      </c>
      <c r="O334" s="18" t="str" cm="1">
        <f t="array" ref="O334">IF(LEN($A334)&gt;0,SUMPRODUCT(($A334=merged_names)*(_xlfn.TEXTAFTER(O$2, "At ")=merged_belt_colours)*merged_months_at_rank),"")</f>
        <v/>
      </c>
      <c r="P334" s="18" t="str" cm="1">
        <f t="array" ref="P334">IF(LEN($A334)&gt;0,SUMPRODUCT(($A334=merged_names)*(_xlfn.TEXTAFTER(P$2, "At ")=merged_belt_colours)*merged_months_at_rank),"")</f>
        <v/>
      </c>
      <c r="Q334" s="18" t="str" cm="1">
        <f t="array" ref="Q334">IF(LEN($A334)&gt;0,SUMPRODUCT(($A334=merged_names)*(_xlfn.TEXTAFTER(Q$2, "At ")=merged_belt_colours)*merged_months_at_rank),"")</f>
        <v/>
      </c>
      <c r="R334" s="18" t="str" cm="1">
        <f t="array" ref="R334">IF(LEN($A334)&gt;0,SUMPRODUCT(($A334=merged_names)*(_xlfn.TEXTAFTER(R$2, "At ")=merged_belt_colours)*merged_months_at_rank),"")</f>
        <v/>
      </c>
    </row>
    <row r="335" spans="1:18" x14ac:dyDescent="0.25">
      <c r="A335"/>
      <c r="B335" s="15" t="str" cm="1">
        <f t="array" ref="B335">IFERROR(IF(LEN(A335)&gt;0, IF(SUMPRODUCT((Inactives[Key]=J335)*(Inactives[Currently Inactive]))=1,"Inactive","Active"),""),"Active")</f>
        <v/>
      </c>
      <c r="C335" s="16" t="str" cm="1">
        <f t="array" aca="1" ref="C335" ca="1">IFERROR(_xlfn._xlws.FILTER(Inactives[Inactive On],(Inactives[Key]=J335)*(Inactives[Currently Inactive]),""),"")</f>
        <v/>
      </c>
      <c r="D335" s="16" t="str" cm="1">
        <f t="array" aca="1" ref="D335" ca="1">IFERROR(INDEX(_xlfn.TEXTSPLIT(E335," "),1),"")</f>
        <v/>
      </c>
      <c r="E335" s="15" t="str" cm="1">
        <f t="array" aca="1" ref="E335" ca="1">IFERROR(_xlfn._xlws.FILTER(merged_ranks,(merged_end_dates=DATE(9999,12,31))*(merged_names=A335)),"")</f>
        <v/>
      </c>
      <c r="F335" s="17" t="str">
        <f ca="1">_xlfn.XLOOKUP(J335,Promotions[Promo Key],Promotions[Promo Date],"")</f>
        <v/>
      </c>
      <c r="G335" s="18" t="str">
        <f t="shared" ca="1" si="31"/>
        <v/>
      </c>
      <c r="H335" s="18" t="str">
        <f t="shared" ca="1" si="30"/>
        <v/>
      </c>
      <c r="I335" s="17" t="str">
        <f>_xlfn.XLOOKUP(A335,Students[Full Name],Students[Starting Rank],"")</f>
        <v/>
      </c>
      <c r="J335" s="15" t="str">
        <f t="shared" ca="1" si="32"/>
        <v xml:space="preserve">: </v>
      </c>
      <c r="K335" s="16" t="str">
        <f>_xlfn.XLOOKUP(A335,Students[Full Name],Students[Start Date],"")</f>
        <v/>
      </c>
      <c r="L335" s="18">
        <f t="shared" ca="1" si="33"/>
        <v>-1</v>
      </c>
      <c r="M335" s="18" cm="1">
        <f t="array" aca="1" ref="M335" ca="1">SUMPRODUCT(Inactives[Days Inactive]*(Inactives[Student]=A335))/365</f>
        <v>0</v>
      </c>
      <c r="N335" s="18" t="str" cm="1">
        <f t="array" ref="N335">IF(LEN($A335)&gt;0,SUMPRODUCT(($A335=merged_names)*(_xlfn.TEXTAFTER(N$2, "At ")=merged_belt_colours)*merged_months_at_rank),"")</f>
        <v/>
      </c>
      <c r="O335" s="18" t="str" cm="1">
        <f t="array" ref="O335">IF(LEN($A335)&gt;0,SUMPRODUCT(($A335=merged_names)*(_xlfn.TEXTAFTER(O$2, "At ")=merged_belt_colours)*merged_months_at_rank),"")</f>
        <v/>
      </c>
      <c r="P335" s="18" t="str" cm="1">
        <f t="array" ref="P335">IF(LEN($A335)&gt;0,SUMPRODUCT(($A335=merged_names)*(_xlfn.TEXTAFTER(P$2, "At ")=merged_belt_colours)*merged_months_at_rank),"")</f>
        <v/>
      </c>
      <c r="Q335" s="18" t="str" cm="1">
        <f t="array" ref="Q335">IF(LEN($A335)&gt;0,SUMPRODUCT(($A335=merged_names)*(_xlfn.TEXTAFTER(Q$2, "At ")=merged_belt_colours)*merged_months_at_rank),"")</f>
        <v/>
      </c>
      <c r="R335" s="18" t="str" cm="1">
        <f t="array" ref="R335">IF(LEN($A335)&gt;0,SUMPRODUCT(($A335=merged_names)*(_xlfn.TEXTAFTER(R$2, "At ")=merged_belt_colours)*merged_months_at_rank),"")</f>
        <v/>
      </c>
    </row>
    <row r="336" spans="1:18" x14ac:dyDescent="0.25">
      <c r="A336"/>
      <c r="B336" s="15" t="str" cm="1">
        <f t="array" ref="B336">IFERROR(IF(LEN(A336)&gt;0, IF(SUMPRODUCT((Inactives[Key]=J336)*(Inactives[Currently Inactive]))=1,"Inactive","Active"),""),"Active")</f>
        <v/>
      </c>
      <c r="C336" s="16" t="str" cm="1">
        <f t="array" aca="1" ref="C336" ca="1">IFERROR(_xlfn._xlws.FILTER(Inactives[Inactive On],(Inactives[Key]=J336)*(Inactives[Currently Inactive]),""),"")</f>
        <v/>
      </c>
      <c r="D336" s="16" t="str" cm="1">
        <f t="array" aca="1" ref="D336" ca="1">IFERROR(INDEX(_xlfn.TEXTSPLIT(E336," "),1),"")</f>
        <v/>
      </c>
      <c r="E336" s="15" t="str" cm="1">
        <f t="array" aca="1" ref="E336" ca="1">IFERROR(_xlfn._xlws.FILTER(merged_ranks,(merged_end_dates=DATE(9999,12,31))*(merged_names=A336)),"")</f>
        <v/>
      </c>
      <c r="F336" s="17" t="str">
        <f ca="1">_xlfn.XLOOKUP(J336,Promotions[Promo Key],Promotions[Promo Date],"")</f>
        <v/>
      </c>
      <c r="G336" s="18" t="str">
        <f t="shared" ca="1" si="31"/>
        <v/>
      </c>
      <c r="H336" s="18" t="str">
        <f t="shared" ca="1" si="30"/>
        <v/>
      </c>
      <c r="I336" s="17" t="str">
        <f>_xlfn.XLOOKUP(A336,Students[Full Name],Students[Starting Rank],"")</f>
        <v/>
      </c>
      <c r="J336" s="15" t="str">
        <f t="shared" ca="1" si="32"/>
        <v xml:space="preserve">: </v>
      </c>
      <c r="K336" s="16" t="str">
        <f>_xlfn.XLOOKUP(A336,Students[Full Name],Students[Start Date],"")</f>
        <v/>
      </c>
      <c r="L336" s="18">
        <f t="shared" ca="1" si="33"/>
        <v>-1</v>
      </c>
      <c r="M336" s="18" cm="1">
        <f t="array" aca="1" ref="M336" ca="1">SUMPRODUCT(Inactives[Days Inactive]*(Inactives[Student]=A336))/365</f>
        <v>0</v>
      </c>
      <c r="N336" s="18" t="str" cm="1">
        <f t="array" ref="N336">IF(LEN($A336)&gt;0,SUMPRODUCT(($A336=merged_names)*(_xlfn.TEXTAFTER(N$2, "At ")=merged_belt_colours)*merged_months_at_rank),"")</f>
        <v/>
      </c>
      <c r="O336" s="18" t="str" cm="1">
        <f t="array" ref="O336">IF(LEN($A336)&gt;0,SUMPRODUCT(($A336=merged_names)*(_xlfn.TEXTAFTER(O$2, "At ")=merged_belt_colours)*merged_months_at_rank),"")</f>
        <v/>
      </c>
      <c r="P336" s="18" t="str" cm="1">
        <f t="array" ref="P336">IF(LEN($A336)&gt;0,SUMPRODUCT(($A336=merged_names)*(_xlfn.TEXTAFTER(P$2, "At ")=merged_belt_colours)*merged_months_at_rank),"")</f>
        <v/>
      </c>
      <c r="Q336" s="18" t="str" cm="1">
        <f t="array" ref="Q336">IF(LEN($A336)&gt;0,SUMPRODUCT(($A336=merged_names)*(_xlfn.TEXTAFTER(Q$2, "At ")=merged_belt_colours)*merged_months_at_rank),"")</f>
        <v/>
      </c>
      <c r="R336" s="18" t="str" cm="1">
        <f t="array" ref="R336">IF(LEN($A336)&gt;0,SUMPRODUCT(($A336=merged_names)*(_xlfn.TEXTAFTER(R$2, "At ")=merged_belt_colours)*merged_months_at_rank),"")</f>
        <v/>
      </c>
    </row>
    <row r="337" spans="1:18" x14ac:dyDescent="0.25">
      <c r="A337"/>
      <c r="B337" s="15" t="str" cm="1">
        <f t="array" ref="B337">IFERROR(IF(LEN(A337)&gt;0, IF(SUMPRODUCT((Inactives[Key]=J337)*(Inactives[Currently Inactive]))=1,"Inactive","Active"),""),"Active")</f>
        <v/>
      </c>
      <c r="C337" s="16" t="str" cm="1">
        <f t="array" aca="1" ref="C337" ca="1">IFERROR(_xlfn._xlws.FILTER(Inactives[Inactive On],(Inactives[Key]=J337)*(Inactives[Currently Inactive]),""),"")</f>
        <v/>
      </c>
      <c r="D337" s="16" t="str" cm="1">
        <f t="array" aca="1" ref="D337" ca="1">IFERROR(INDEX(_xlfn.TEXTSPLIT(E337," "),1),"")</f>
        <v/>
      </c>
      <c r="E337" s="15" t="str" cm="1">
        <f t="array" aca="1" ref="E337" ca="1">IFERROR(_xlfn._xlws.FILTER(merged_ranks,(merged_end_dates=DATE(9999,12,31))*(merged_names=A337)),"")</f>
        <v/>
      </c>
      <c r="F337" s="17" t="str">
        <f ca="1">_xlfn.XLOOKUP(J337,Promotions[Promo Key],Promotions[Promo Date],"")</f>
        <v/>
      </c>
      <c r="G337" s="18" t="str">
        <f t="shared" ca="1" si="31"/>
        <v/>
      </c>
      <c r="H337" s="18" t="str">
        <f t="shared" ca="1" si="30"/>
        <v/>
      </c>
      <c r="I337" s="17" t="str">
        <f>_xlfn.XLOOKUP(A337,Students[Full Name],Students[Starting Rank],"")</f>
        <v/>
      </c>
      <c r="J337" s="15" t="str">
        <f t="shared" ca="1" si="32"/>
        <v xml:space="preserve">: </v>
      </c>
      <c r="K337" s="16" t="str">
        <f>_xlfn.XLOOKUP(A337,Students[Full Name],Students[Start Date],"")</f>
        <v/>
      </c>
      <c r="L337" s="18">
        <f t="shared" ca="1" si="33"/>
        <v>-1</v>
      </c>
      <c r="M337" s="18" cm="1">
        <f t="array" aca="1" ref="M337" ca="1">SUMPRODUCT(Inactives[Days Inactive]*(Inactives[Student]=A337))/365</f>
        <v>0</v>
      </c>
      <c r="N337" s="18" t="str" cm="1">
        <f t="array" ref="N337">IF(LEN($A337)&gt;0,SUMPRODUCT(($A337=merged_names)*(_xlfn.TEXTAFTER(N$2, "At ")=merged_belt_colours)*merged_months_at_rank),"")</f>
        <v/>
      </c>
      <c r="O337" s="18" t="str" cm="1">
        <f t="array" ref="O337">IF(LEN($A337)&gt;0,SUMPRODUCT(($A337=merged_names)*(_xlfn.TEXTAFTER(O$2, "At ")=merged_belt_colours)*merged_months_at_rank),"")</f>
        <v/>
      </c>
      <c r="P337" s="18" t="str" cm="1">
        <f t="array" ref="P337">IF(LEN($A337)&gt;0,SUMPRODUCT(($A337=merged_names)*(_xlfn.TEXTAFTER(P$2, "At ")=merged_belt_colours)*merged_months_at_rank),"")</f>
        <v/>
      </c>
      <c r="Q337" s="18" t="str" cm="1">
        <f t="array" ref="Q337">IF(LEN($A337)&gt;0,SUMPRODUCT(($A337=merged_names)*(_xlfn.TEXTAFTER(Q$2, "At ")=merged_belt_colours)*merged_months_at_rank),"")</f>
        <v/>
      </c>
      <c r="R337" s="18" t="str" cm="1">
        <f t="array" ref="R337">IF(LEN($A337)&gt;0,SUMPRODUCT(($A337=merged_names)*(_xlfn.TEXTAFTER(R$2, "At ")=merged_belt_colours)*merged_months_at_rank),"")</f>
        <v/>
      </c>
    </row>
    <row r="338" spans="1:18" x14ac:dyDescent="0.25">
      <c r="A338"/>
      <c r="B338" s="15" t="str" cm="1">
        <f t="array" ref="B338">IFERROR(IF(LEN(A338)&gt;0, IF(SUMPRODUCT((Inactives[Key]=J338)*(Inactives[Currently Inactive]))=1,"Inactive","Active"),""),"Active")</f>
        <v/>
      </c>
      <c r="C338" s="16" t="str" cm="1">
        <f t="array" aca="1" ref="C338" ca="1">IFERROR(_xlfn._xlws.FILTER(Inactives[Inactive On],(Inactives[Key]=J338)*(Inactives[Currently Inactive]),""),"")</f>
        <v/>
      </c>
      <c r="D338" s="16" t="str" cm="1">
        <f t="array" aca="1" ref="D338" ca="1">IFERROR(INDEX(_xlfn.TEXTSPLIT(E338," "),1),"")</f>
        <v/>
      </c>
      <c r="E338" s="15" t="str" cm="1">
        <f t="array" aca="1" ref="E338" ca="1">IFERROR(_xlfn._xlws.FILTER(merged_ranks,(merged_end_dates=DATE(9999,12,31))*(merged_names=A338)),"")</f>
        <v/>
      </c>
      <c r="F338" s="17" t="str">
        <f ca="1">_xlfn.XLOOKUP(J338,Promotions[Promo Key],Promotions[Promo Date],"")</f>
        <v/>
      </c>
      <c r="G338" s="18" t="str">
        <f t="shared" ca="1" si="31"/>
        <v/>
      </c>
      <c r="H338" s="18" t="str">
        <f t="shared" ca="1" si="30"/>
        <v/>
      </c>
      <c r="I338" s="17" t="str">
        <f>_xlfn.XLOOKUP(A338,Students[Full Name],Students[Starting Rank],"")</f>
        <v/>
      </c>
      <c r="J338" s="15" t="str">
        <f t="shared" ca="1" si="32"/>
        <v xml:space="preserve">: </v>
      </c>
      <c r="K338" s="16" t="str">
        <f>_xlfn.XLOOKUP(A338,Students[Full Name],Students[Start Date],"")</f>
        <v/>
      </c>
      <c r="L338" s="18">
        <f t="shared" ca="1" si="33"/>
        <v>-1</v>
      </c>
      <c r="M338" s="18" cm="1">
        <f t="array" aca="1" ref="M338" ca="1">SUMPRODUCT(Inactives[Days Inactive]*(Inactives[Student]=A338))/365</f>
        <v>0</v>
      </c>
      <c r="N338" s="18" t="str" cm="1">
        <f t="array" ref="N338">IF(LEN($A338)&gt;0,SUMPRODUCT(($A338=merged_names)*(_xlfn.TEXTAFTER(N$2, "At ")=merged_belt_colours)*merged_months_at_rank),"")</f>
        <v/>
      </c>
      <c r="O338" s="18" t="str" cm="1">
        <f t="array" ref="O338">IF(LEN($A338)&gt;0,SUMPRODUCT(($A338=merged_names)*(_xlfn.TEXTAFTER(O$2, "At ")=merged_belt_colours)*merged_months_at_rank),"")</f>
        <v/>
      </c>
      <c r="P338" s="18" t="str" cm="1">
        <f t="array" ref="P338">IF(LEN($A338)&gt;0,SUMPRODUCT(($A338=merged_names)*(_xlfn.TEXTAFTER(P$2, "At ")=merged_belt_colours)*merged_months_at_rank),"")</f>
        <v/>
      </c>
      <c r="Q338" s="18" t="str" cm="1">
        <f t="array" ref="Q338">IF(LEN($A338)&gt;0,SUMPRODUCT(($A338=merged_names)*(_xlfn.TEXTAFTER(Q$2, "At ")=merged_belt_colours)*merged_months_at_rank),"")</f>
        <v/>
      </c>
      <c r="R338" s="18" t="str" cm="1">
        <f t="array" ref="R338">IF(LEN($A338)&gt;0,SUMPRODUCT(($A338=merged_names)*(_xlfn.TEXTAFTER(R$2, "At ")=merged_belt_colours)*merged_months_at_rank),"")</f>
        <v/>
      </c>
    </row>
    <row r="339" spans="1:18" x14ac:dyDescent="0.25">
      <c r="A339"/>
      <c r="B339" s="15" t="str" cm="1">
        <f t="array" ref="B339">IFERROR(IF(LEN(A339)&gt;0, IF(SUMPRODUCT((Inactives[Key]=J339)*(Inactives[Currently Inactive]))=1,"Inactive","Active"),""),"Active")</f>
        <v/>
      </c>
      <c r="C339" s="16" t="str" cm="1">
        <f t="array" aca="1" ref="C339" ca="1">IFERROR(_xlfn._xlws.FILTER(Inactives[Inactive On],(Inactives[Key]=J339)*(Inactives[Currently Inactive]),""),"")</f>
        <v/>
      </c>
      <c r="D339" s="16" t="str" cm="1">
        <f t="array" aca="1" ref="D339" ca="1">IFERROR(INDEX(_xlfn.TEXTSPLIT(E339," "),1),"")</f>
        <v/>
      </c>
      <c r="E339" s="15" t="str" cm="1">
        <f t="array" aca="1" ref="E339" ca="1">IFERROR(_xlfn._xlws.FILTER(merged_ranks,(merged_end_dates=DATE(9999,12,31))*(merged_names=A339)),"")</f>
        <v/>
      </c>
      <c r="F339" s="17" t="str">
        <f ca="1">_xlfn.XLOOKUP(J339,Promotions[Promo Key],Promotions[Promo Date],"")</f>
        <v/>
      </c>
      <c r="G339" s="18" t="str">
        <f t="shared" ca="1" si="31"/>
        <v/>
      </c>
      <c r="H339" s="18" t="str">
        <f t="shared" ca="1" si="30"/>
        <v/>
      </c>
      <c r="I339" s="17" t="str">
        <f>_xlfn.XLOOKUP(A339,Students[Full Name],Students[Starting Rank],"")</f>
        <v/>
      </c>
      <c r="J339" s="15" t="str">
        <f t="shared" ca="1" si="32"/>
        <v xml:space="preserve">: </v>
      </c>
      <c r="K339" s="16" t="str">
        <f>_xlfn.XLOOKUP(A339,Students[Full Name],Students[Start Date],"")</f>
        <v/>
      </c>
      <c r="L339" s="18">
        <f t="shared" ca="1" si="33"/>
        <v>-1</v>
      </c>
      <c r="M339" s="18" cm="1">
        <f t="array" aca="1" ref="M339" ca="1">SUMPRODUCT(Inactives[Days Inactive]*(Inactives[Student]=A339))/365</f>
        <v>0</v>
      </c>
      <c r="N339" s="18" t="str" cm="1">
        <f t="array" ref="N339">IF(LEN($A339)&gt;0,SUMPRODUCT(($A339=merged_names)*(_xlfn.TEXTAFTER(N$2, "At ")=merged_belt_colours)*merged_months_at_rank),"")</f>
        <v/>
      </c>
      <c r="O339" s="18" t="str" cm="1">
        <f t="array" ref="O339">IF(LEN($A339)&gt;0,SUMPRODUCT(($A339=merged_names)*(_xlfn.TEXTAFTER(O$2, "At ")=merged_belt_colours)*merged_months_at_rank),"")</f>
        <v/>
      </c>
      <c r="P339" s="18" t="str" cm="1">
        <f t="array" ref="P339">IF(LEN($A339)&gt;0,SUMPRODUCT(($A339=merged_names)*(_xlfn.TEXTAFTER(P$2, "At ")=merged_belt_colours)*merged_months_at_rank),"")</f>
        <v/>
      </c>
      <c r="Q339" s="18" t="str" cm="1">
        <f t="array" ref="Q339">IF(LEN($A339)&gt;0,SUMPRODUCT(($A339=merged_names)*(_xlfn.TEXTAFTER(Q$2, "At ")=merged_belt_colours)*merged_months_at_rank),"")</f>
        <v/>
      </c>
      <c r="R339" s="18" t="str" cm="1">
        <f t="array" ref="R339">IF(LEN($A339)&gt;0,SUMPRODUCT(($A339=merged_names)*(_xlfn.TEXTAFTER(R$2, "At ")=merged_belt_colours)*merged_months_at_rank),"")</f>
        <v/>
      </c>
    </row>
    <row r="340" spans="1:18" x14ac:dyDescent="0.25">
      <c r="A340"/>
      <c r="B340" s="15" t="str" cm="1">
        <f t="array" ref="B340">IFERROR(IF(LEN(A340)&gt;0, IF(SUMPRODUCT((Inactives[Key]=J340)*(Inactives[Currently Inactive]))=1,"Inactive","Active"),""),"Active")</f>
        <v/>
      </c>
      <c r="C340" s="16" t="str" cm="1">
        <f t="array" aca="1" ref="C340" ca="1">IFERROR(_xlfn._xlws.FILTER(Inactives[Inactive On],(Inactives[Key]=J340)*(Inactives[Currently Inactive]),""),"")</f>
        <v/>
      </c>
      <c r="D340" s="16" t="str" cm="1">
        <f t="array" aca="1" ref="D340" ca="1">IFERROR(INDEX(_xlfn.TEXTSPLIT(E340," "),1),"")</f>
        <v/>
      </c>
      <c r="E340" s="15" t="str" cm="1">
        <f t="array" aca="1" ref="E340" ca="1">IFERROR(_xlfn._xlws.FILTER(merged_ranks,(merged_end_dates=DATE(9999,12,31))*(merged_names=A340)),"")</f>
        <v/>
      </c>
      <c r="F340" s="17" t="str">
        <f ca="1">_xlfn.XLOOKUP(J340,Promotions[Promo Key],Promotions[Promo Date],"")</f>
        <v/>
      </c>
      <c r="G340" s="18" t="str">
        <f t="shared" ca="1" si="31"/>
        <v/>
      </c>
      <c r="H340" s="18" t="str">
        <f t="shared" ca="1" si="30"/>
        <v/>
      </c>
      <c r="I340" s="17" t="str">
        <f>_xlfn.XLOOKUP(A340,Students[Full Name],Students[Starting Rank],"")</f>
        <v/>
      </c>
      <c r="J340" s="15" t="str">
        <f t="shared" ca="1" si="32"/>
        <v xml:space="preserve">: </v>
      </c>
      <c r="K340" s="16" t="str">
        <f>_xlfn.XLOOKUP(A340,Students[Full Name],Students[Start Date],"")</f>
        <v/>
      </c>
      <c r="L340" s="18">
        <f t="shared" ca="1" si="33"/>
        <v>-1</v>
      </c>
      <c r="M340" s="18" cm="1">
        <f t="array" aca="1" ref="M340" ca="1">SUMPRODUCT(Inactives[Days Inactive]*(Inactives[Student]=A340))/365</f>
        <v>0</v>
      </c>
      <c r="N340" s="18" t="str" cm="1">
        <f t="array" ref="N340">IF(LEN($A340)&gt;0,SUMPRODUCT(($A340=merged_names)*(_xlfn.TEXTAFTER(N$2, "At ")=merged_belt_colours)*merged_months_at_rank),"")</f>
        <v/>
      </c>
      <c r="O340" s="18" t="str" cm="1">
        <f t="array" ref="O340">IF(LEN($A340)&gt;0,SUMPRODUCT(($A340=merged_names)*(_xlfn.TEXTAFTER(O$2, "At ")=merged_belt_colours)*merged_months_at_rank),"")</f>
        <v/>
      </c>
      <c r="P340" s="18" t="str" cm="1">
        <f t="array" ref="P340">IF(LEN($A340)&gt;0,SUMPRODUCT(($A340=merged_names)*(_xlfn.TEXTAFTER(P$2, "At ")=merged_belt_colours)*merged_months_at_rank),"")</f>
        <v/>
      </c>
      <c r="Q340" s="18" t="str" cm="1">
        <f t="array" ref="Q340">IF(LEN($A340)&gt;0,SUMPRODUCT(($A340=merged_names)*(_xlfn.TEXTAFTER(Q$2, "At ")=merged_belt_colours)*merged_months_at_rank),"")</f>
        <v/>
      </c>
      <c r="R340" s="18" t="str" cm="1">
        <f t="array" ref="R340">IF(LEN($A340)&gt;0,SUMPRODUCT(($A340=merged_names)*(_xlfn.TEXTAFTER(R$2, "At ")=merged_belt_colours)*merged_months_at_rank),"")</f>
        <v/>
      </c>
    </row>
    <row r="341" spans="1:18" x14ac:dyDescent="0.25">
      <c r="A341"/>
      <c r="B341" s="15" t="str" cm="1">
        <f t="array" ref="B341">IFERROR(IF(LEN(A341)&gt;0, IF(SUMPRODUCT((Inactives[Key]=J341)*(Inactives[Currently Inactive]))=1,"Inactive","Active"),""),"Active")</f>
        <v/>
      </c>
      <c r="C341" s="16" t="str" cm="1">
        <f t="array" aca="1" ref="C341" ca="1">IFERROR(_xlfn._xlws.FILTER(Inactives[Inactive On],(Inactives[Key]=J341)*(Inactives[Currently Inactive]),""),"")</f>
        <v/>
      </c>
      <c r="D341" s="16" t="str" cm="1">
        <f t="array" aca="1" ref="D341" ca="1">IFERROR(INDEX(_xlfn.TEXTSPLIT(E341," "),1),"")</f>
        <v/>
      </c>
      <c r="E341" s="15" t="str" cm="1">
        <f t="array" aca="1" ref="E341" ca="1">IFERROR(_xlfn._xlws.FILTER(merged_ranks,(merged_end_dates=DATE(9999,12,31))*(merged_names=A341)),"")</f>
        <v/>
      </c>
      <c r="F341" s="17" t="str">
        <f ca="1">_xlfn.XLOOKUP(J341,Promotions[Promo Key],Promotions[Promo Date],"")</f>
        <v/>
      </c>
      <c r="G341" s="18" t="str">
        <f t="shared" ca="1" si="31"/>
        <v/>
      </c>
      <c r="H341" s="18" t="str">
        <f t="shared" ca="1" si="30"/>
        <v/>
      </c>
      <c r="I341" s="17" t="str">
        <f>_xlfn.XLOOKUP(A341,Students[Full Name],Students[Starting Rank],"")</f>
        <v/>
      </c>
      <c r="J341" s="15" t="str">
        <f t="shared" ca="1" si="32"/>
        <v xml:space="preserve">: </v>
      </c>
      <c r="K341" s="16" t="str">
        <f>_xlfn.XLOOKUP(A341,Students[Full Name],Students[Start Date],"")</f>
        <v/>
      </c>
      <c r="L341" s="18">
        <f t="shared" ca="1" si="33"/>
        <v>-1</v>
      </c>
      <c r="M341" s="18" cm="1">
        <f t="array" aca="1" ref="M341" ca="1">SUMPRODUCT(Inactives[Days Inactive]*(Inactives[Student]=A341))/365</f>
        <v>0</v>
      </c>
      <c r="N341" s="18" t="str" cm="1">
        <f t="array" ref="N341">IF(LEN($A341)&gt;0,SUMPRODUCT(($A341=merged_names)*(_xlfn.TEXTAFTER(N$2, "At ")=merged_belt_colours)*merged_months_at_rank),"")</f>
        <v/>
      </c>
      <c r="O341" s="18" t="str" cm="1">
        <f t="array" ref="O341">IF(LEN($A341)&gt;0,SUMPRODUCT(($A341=merged_names)*(_xlfn.TEXTAFTER(O$2, "At ")=merged_belt_colours)*merged_months_at_rank),"")</f>
        <v/>
      </c>
      <c r="P341" s="18" t="str" cm="1">
        <f t="array" ref="P341">IF(LEN($A341)&gt;0,SUMPRODUCT(($A341=merged_names)*(_xlfn.TEXTAFTER(P$2, "At ")=merged_belt_colours)*merged_months_at_rank),"")</f>
        <v/>
      </c>
      <c r="Q341" s="18" t="str" cm="1">
        <f t="array" ref="Q341">IF(LEN($A341)&gt;0,SUMPRODUCT(($A341=merged_names)*(_xlfn.TEXTAFTER(Q$2, "At ")=merged_belt_colours)*merged_months_at_rank),"")</f>
        <v/>
      </c>
      <c r="R341" s="18" t="str" cm="1">
        <f t="array" ref="R341">IF(LEN($A341)&gt;0,SUMPRODUCT(($A341=merged_names)*(_xlfn.TEXTAFTER(R$2, "At ")=merged_belt_colours)*merged_months_at_rank),"")</f>
        <v/>
      </c>
    </row>
    <row r="342" spans="1:18" x14ac:dyDescent="0.25">
      <c r="A342"/>
      <c r="B342" s="15" t="str" cm="1">
        <f t="array" ref="B342">IFERROR(IF(LEN(A342)&gt;0, IF(SUMPRODUCT((Inactives[Key]=J342)*(Inactives[Currently Inactive]))=1,"Inactive","Active"),""),"Active")</f>
        <v/>
      </c>
      <c r="C342" s="16" t="str" cm="1">
        <f t="array" aca="1" ref="C342" ca="1">IFERROR(_xlfn._xlws.FILTER(Inactives[Inactive On],(Inactives[Key]=J342)*(Inactives[Currently Inactive]),""),"")</f>
        <v/>
      </c>
      <c r="D342" s="16" t="str" cm="1">
        <f t="array" aca="1" ref="D342" ca="1">IFERROR(INDEX(_xlfn.TEXTSPLIT(E342," "),1),"")</f>
        <v/>
      </c>
      <c r="E342" s="15" t="str" cm="1">
        <f t="array" aca="1" ref="E342" ca="1">IFERROR(_xlfn._xlws.FILTER(merged_ranks,(merged_end_dates=DATE(9999,12,31))*(merged_names=A342)),"")</f>
        <v/>
      </c>
      <c r="F342" s="17" t="str">
        <f ca="1">_xlfn.XLOOKUP(J342,Promotions[Promo Key],Promotions[Promo Date],"")</f>
        <v/>
      </c>
      <c r="G342" s="18" t="str">
        <f t="shared" ca="1" si="31"/>
        <v/>
      </c>
      <c r="H342" s="18" t="str">
        <f t="shared" ca="1" si="30"/>
        <v/>
      </c>
      <c r="I342" s="17" t="str">
        <f>_xlfn.XLOOKUP(A342,Students[Full Name],Students[Starting Rank],"")</f>
        <v/>
      </c>
      <c r="J342" s="15" t="str">
        <f t="shared" ca="1" si="32"/>
        <v xml:space="preserve">: </v>
      </c>
      <c r="K342" s="16" t="str">
        <f>_xlfn.XLOOKUP(A342,Students[Full Name],Students[Start Date],"")</f>
        <v/>
      </c>
      <c r="L342" s="18">
        <f t="shared" ca="1" si="33"/>
        <v>-1</v>
      </c>
      <c r="M342" s="18" cm="1">
        <f t="array" aca="1" ref="M342" ca="1">SUMPRODUCT(Inactives[Days Inactive]*(Inactives[Student]=A342))/365</f>
        <v>0</v>
      </c>
      <c r="N342" s="18" t="str" cm="1">
        <f t="array" ref="N342">IF(LEN($A342)&gt;0,SUMPRODUCT(($A342=merged_names)*(_xlfn.TEXTAFTER(N$2, "At ")=merged_belt_colours)*merged_months_at_rank),"")</f>
        <v/>
      </c>
      <c r="O342" s="18" t="str" cm="1">
        <f t="array" ref="O342">IF(LEN($A342)&gt;0,SUMPRODUCT(($A342=merged_names)*(_xlfn.TEXTAFTER(O$2, "At ")=merged_belt_colours)*merged_months_at_rank),"")</f>
        <v/>
      </c>
      <c r="P342" s="18" t="str" cm="1">
        <f t="array" ref="P342">IF(LEN($A342)&gt;0,SUMPRODUCT(($A342=merged_names)*(_xlfn.TEXTAFTER(P$2, "At ")=merged_belt_colours)*merged_months_at_rank),"")</f>
        <v/>
      </c>
      <c r="Q342" s="18" t="str" cm="1">
        <f t="array" ref="Q342">IF(LEN($A342)&gt;0,SUMPRODUCT(($A342=merged_names)*(_xlfn.TEXTAFTER(Q$2, "At ")=merged_belt_colours)*merged_months_at_rank),"")</f>
        <v/>
      </c>
      <c r="R342" s="18" t="str" cm="1">
        <f t="array" ref="R342">IF(LEN($A342)&gt;0,SUMPRODUCT(($A342=merged_names)*(_xlfn.TEXTAFTER(R$2, "At ")=merged_belt_colours)*merged_months_at_rank),"")</f>
        <v/>
      </c>
    </row>
    <row r="343" spans="1:18" x14ac:dyDescent="0.25">
      <c r="A343"/>
      <c r="B343" s="15" t="str" cm="1">
        <f t="array" ref="B343">IFERROR(IF(LEN(A343)&gt;0, IF(SUMPRODUCT((Inactives[Key]=J343)*(Inactives[Currently Inactive]))=1,"Inactive","Active"),""),"Active")</f>
        <v/>
      </c>
      <c r="C343" s="16" t="str" cm="1">
        <f t="array" aca="1" ref="C343" ca="1">IFERROR(_xlfn._xlws.FILTER(Inactives[Inactive On],(Inactives[Key]=J343)*(Inactives[Currently Inactive]),""),"")</f>
        <v/>
      </c>
      <c r="D343" s="16" t="str" cm="1">
        <f t="array" aca="1" ref="D343" ca="1">IFERROR(INDEX(_xlfn.TEXTSPLIT(E343," "),1),"")</f>
        <v/>
      </c>
      <c r="E343" s="15" t="str" cm="1">
        <f t="array" aca="1" ref="E343" ca="1">IFERROR(_xlfn._xlws.FILTER(merged_ranks,(merged_end_dates=DATE(9999,12,31))*(merged_names=A343)),"")</f>
        <v/>
      </c>
      <c r="F343" s="17" t="str">
        <f ca="1">_xlfn.XLOOKUP(J343,Promotions[Promo Key],Promotions[Promo Date],"")</f>
        <v/>
      </c>
      <c r="G343" s="18" t="str">
        <f t="shared" ca="1" si="31"/>
        <v/>
      </c>
      <c r="H343" s="18" t="str">
        <f t="shared" ca="1" si="30"/>
        <v/>
      </c>
      <c r="I343" s="17" t="str">
        <f>_xlfn.XLOOKUP(A343,Students[Full Name],Students[Starting Rank],"")</f>
        <v/>
      </c>
      <c r="J343" s="15" t="str">
        <f t="shared" ca="1" si="32"/>
        <v xml:space="preserve">: </v>
      </c>
      <c r="K343" s="16" t="str">
        <f>_xlfn.XLOOKUP(A343,Students[Full Name],Students[Start Date],"")</f>
        <v/>
      </c>
      <c r="L343" s="18">
        <f t="shared" ca="1" si="33"/>
        <v>-1</v>
      </c>
      <c r="M343" s="18" cm="1">
        <f t="array" aca="1" ref="M343" ca="1">SUMPRODUCT(Inactives[Days Inactive]*(Inactives[Student]=A343))/365</f>
        <v>0</v>
      </c>
      <c r="N343" s="18" t="str" cm="1">
        <f t="array" ref="N343">IF(LEN($A343)&gt;0,SUMPRODUCT(($A343=merged_names)*(_xlfn.TEXTAFTER(N$2, "At ")=merged_belt_colours)*merged_months_at_rank),"")</f>
        <v/>
      </c>
      <c r="O343" s="18" t="str" cm="1">
        <f t="array" ref="O343">IF(LEN($A343)&gt;0,SUMPRODUCT(($A343=merged_names)*(_xlfn.TEXTAFTER(O$2, "At ")=merged_belt_colours)*merged_months_at_rank),"")</f>
        <v/>
      </c>
      <c r="P343" s="18" t="str" cm="1">
        <f t="array" ref="P343">IF(LEN($A343)&gt;0,SUMPRODUCT(($A343=merged_names)*(_xlfn.TEXTAFTER(P$2, "At ")=merged_belt_colours)*merged_months_at_rank),"")</f>
        <v/>
      </c>
      <c r="Q343" s="18" t="str" cm="1">
        <f t="array" ref="Q343">IF(LEN($A343)&gt;0,SUMPRODUCT(($A343=merged_names)*(_xlfn.TEXTAFTER(Q$2, "At ")=merged_belt_colours)*merged_months_at_rank),"")</f>
        <v/>
      </c>
      <c r="R343" s="18" t="str" cm="1">
        <f t="array" ref="R343">IF(LEN($A343)&gt;0,SUMPRODUCT(($A343=merged_names)*(_xlfn.TEXTAFTER(R$2, "At ")=merged_belt_colours)*merged_months_at_rank),"")</f>
        <v/>
      </c>
    </row>
    <row r="344" spans="1:18" x14ac:dyDescent="0.25">
      <c r="A344"/>
      <c r="B344" s="15" t="str" cm="1">
        <f t="array" ref="B344">IFERROR(IF(LEN(A344)&gt;0, IF(SUMPRODUCT((Inactives[Key]=J344)*(Inactives[Currently Inactive]))=1,"Inactive","Active"),""),"Active")</f>
        <v/>
      </c>
      <c r="C344" s="16" t="str" cm="1">
        <f t="array" aca="1" ref="C344" ca="1">IFERROR(_xlfn._xlws.FILTER(Inactives[Inactive On],(Inactives[Key]=J344)*(Inactives[Currently Inactive]),""),"")</f>
        <v/>
      </c>
      <c r="D344" s="16" t="str" cm="1">
        <f t="array" aca="1" ref="D344" ca="1">IFERROR(INDEX(_xlfn.TEXTSPLIT(E344," "),1),"")</f>
        <v/>
      </c>
      <c r="E344" s="15" t="str" cm="1">
        <f t="array" aca="1" ref="E344" ca="1">IFERROR(_xlfn._xlws.FILTER(merged_ranks,(merged_end_dates=DATE(9999,12,31))*(merged_names=A344)),"")</f>
        <v/>
      </c>
      <c r="F344" s="17" t="str">
        <f ca="1">_xlfn.XLOOKUP(J344,Promotions[Promo Key],Promotions[Promo Date],"")</f>
        <v/>
      </c>
      <c r="G344" s="18" t="str">
        <f t="shared" ca="1" si="31"/>
        <v/>
      </c>
      <c r="H344" s="18" t="str">
        <f t="shared" ref="H344:H407" ca="1" si="34">IFERROR((TODAY()-K344)/365-M344,"")</f>
        <v/>
      </c>
      <c r="I344" s="17" t="str">
        <f>_xlfn.XLOOKUP(A344,Students[Full Name],Students[Starting Rank],"")</f>
        <v/>
      </c>
      <c r="J344" s="15" t="str">
        <f t="shared" ca="1" si="32"/>
        <v xml:space="preserve">: </v>
      </c>
      <c r="K344" s="16" t="str">
        <f>_xlfn.XLOOKUP(A344,Students[Full Name],Students[Start Date],"")</f>
        <v/>
      </c>
      <c r="L344" s="18">
        <f t="shared" ca="1" si="33"/>
        <v>-1</v>
      </c>
      <c r="M344" s="18" cm="1">
        <f t="array" aca="1" ref="M344" ca="1">SUMPRODUCT(Inactives[Days Inactive]*(Inactives[Student]=A344))/365</f>
        <v>0</v>
      </c>
      <c r="N344" s="18" t="str" cm="1">
        <f t="array" ref="N344">IF(LEN($A344)&gt;0,SUMPRODUCT(($A344=merged_names)*(_xlfn.TEXTAFTER(N$2, "At ")=merged_belt_colours)*merged_months_at_rank),"")</f>
        <v/>
      </c>
      <c r="O344" s="18" t="str" cm="1">
        <f t="array" ref="O344">IF(LEN($A344)&gt;0,SUMPRODUCT(($A344=merged_names)*(_xlfn.TEXTAFTER(O$2, "At ")=merged_belt_colours)*merged_months_at_rank),"")</f>
        <v/>
      </c>
      <c r="P344" s="18" t="str" cm="1">
        <f t="array" ref="P344">IF(LEN($A344)&gt;0,SUMPRODUCT(($A344=merged_names)*(_xlfn.TEXTAFTER(P$2, "At ")=merged_belt_colours)*merged_months_at_rank),"")</f>
        <v/>
      </c>
      <c r="Q344" s="18" t="str" cm="1">
        <f t="array" ref="Q344">IF(LEN($A344)&gt;0,SUMPRODUCT(($A344=merged_names)*(_xlfn.TEXTAFTER(Q$2, "At ")=merged_belt_colours)*merged_months_at_rank),"")</f>
        <v/>
      </c>
      <c r="R344" s="18" t="str" cm="1">
        <f t="array" ref="R344">IF(LEN($A344)&gt;0,SUMPRODUCT(($A344=merged_names)*(_xlfn.TEXTAFTER(R$2, "At ")=merged_belt_colours)*merged_months_at_rank),"")</f>
        <v/>
      </c>
    </row>
    <row r="345" spans="1:18" x14ac:dyDescent="0.25">
      <c r="A345"/>
      <c r="B345" s="15" t="str" cm="1">
        <f t="array" ref="B345">IFERROR(IF(LEN(A345)&gt;0, IF(SUMPRODUCT((Inactives[Key]=J345)*(Inactives[Currently Inactive]))=1,"Inactive","Active"),""),"Active")</f>
        <v/>
      </c>
      <c r="C345" s="16" t="str" cm="1">
        <f t="array" aca="1" ref="C345" ca="1">IFERROR(_xlfn._xlws.FILTER(Inactives[Inactive On],(Inactives[Key]=J345)*(Inactives[Currently Inactive]),""),"")</f>
        <v/>
      </c>
      <c r="D345" s="16" t="str" cm="1">
        <f t="array" aca="1" ref="D345" ca="1">IFERROR(INDEX(_xlfn.TEXTSPLIT(E345," "),1),"")</f>
        <v/>
      </c>
      <c r="E345" s="15" t="str" cm="1">
        <f t="array" aca="1" ref="E345" ca="1">IFERROR(_xlfn._xlws.FILTER(merged_ranks,(merged_end_dates=DATE(9999,12,31))*(merged_names=A345)),"")</f>
        <v/>
      </c>
      <c r="F345" s="17" t="str">
        <f ca="1">_xlfn.XLOOKUP(J345,Promotions[Promo Key],Promotions[Promo Date],"")</f>
        <v/>
      </c>
      <c r="G345" s="18" t="str">
        <f t="shared" ca="1" si="31"/>
        <v/>
      </c>
      <c r="H345" s="18" t="str">
        <f t="shared" ca="1" si="34"/>
        <v/>
      </c>
      <c r="I345" s="17" t="str">
        <f>_xlfn.XLOOKUP(A345,Students[Full Name],Students[Starting Rank],"")</f>
        <v/>
      </c>
      <c r="J345" s="15" t="str">
        <f t="shared" ca="1" si="32"/>
        <v xml:space="preserve">: </v>
      </c>
      <c r="K345" s="16" t="str">
        <f>_xlfn.XLOOKUP(A345,Students[Full Name],Students[Start Date],"")</f>
        <v/>
      </c>
      <c r="L345" s="18">
        <f t="shared" ca="1" si="33"/>
        <v>-1</v>
      </c>
      <c r="M345" s="18" cm="1">
        <f t="array" aca="1" ref="M345" ca="1">SUMPRODUCT(Inactives[Days Inactive]*(Inactives[Student]=A345))/365</f>
        <v>0</v>
      </c>
      <c r="N345" s="18" t="str" cm="1">
        <f t="array" ref="N345">IF(LEN($A345)&gt;0,SUMPRODUCT(($A345=merged_names)*(_xlfn.TEXTAFTER(N$2, "At ")=merged_belt_colours)*merged_months_at_rank),"")</f>
        <v/>
      </c>
      <c r="O345" s="18" t="str" cm="1">
        <f t="array" ref="O345">IF(LEN($A345)&gt;0,SUMPRODUCT(($A345=merged_names)*(_xlfn.TEXTAFTER(O$2, "At ")=merged_belt_colours)*merged_months_at_rank),"")</f>
        <v/>
      </c>
      <c r="P345" s="18" t="str" cm="1">
        <f t="array" ref="P345">IF(LEN($A345)&gt;0,SUMPRODUCT(($A345=merged_names)*(_xlfn.TEXTAFTER(P$2, "At ")=merged_belt_colours)*merged_months_at_rank),"")</f>
        <v/>
      </c>
      <c r="Q345" s="18" t="str" cm="1">
        <f t="array" ref="Q345">IF(LEN($A345)&gt;0,SUMPRODUCT(($A345=merged_names)*(_xlfn.TEXTAFTER(Q$2, "At ")=merged_belt_colours)*merged_months_at_rank),"")</f>
        <v/>
      </c>
      <c r="R345" s="18" t="str" cm="1">
        <f t="array" ref="R345">IF(LEN($A345)&gt;0,SUMPRODUCT(($A345=merged_names)*(_xlfn.TEXTAFTER(R$2, "At ")=merged_belt_colours)*merged_months_at_rank),"")</f>
        <v/>
      </c>
    </row>
    <row r="346" spans="1:18" x14ac:dyDescent="0.25">
      <c r="A346"/>
      <c r="B346" s="15" t="str" cm="1">
        <f t="array" ref="B346">IFERROR(IF(LEN(A346)&gt;0, IF(SUMPRODUCT((Inactives[Key]=J346)*(Inactives[Currently Inactive]))=1,"Inactive","Active"),""),"Active")</f>
        <v/>
      </c>
      <c r="C346" s="16" t="str" cm="1">
        <f t="array" aca="1" ref="C346" ca="1">IFERROR(_xlfn._xlws.FILTER(Inactives[Inactive On],(Inactives[Key]=J346)*(Inactives[Currently Inactive]),""),"")</f>
        <v/>
      </c>
      <c r="D346" s="16" t="str" cm="1">
        <f t="array" aca="1" ref="D346" ca="1">IFERROR(INDEX(_xlfn.TEXTSPLIT(E346," "),1),"")</f>
        <v/>
      </c>
      <c r="E346" s="15" t="str" cm="1">
        <f t="array" aca="1" ref="E346" ca="1">IFERROR(_xlfn._xlws.FILTER(merged_ranks,(merged_end_dates=DATE(9999,12,31))*(merged_names=A346)),"")</f>
        <v/>
      </c>
      <c r="F346" s="17" t="str">
        <f ca="1">_xlfn.XLOOKUP(J346,Promotions[Promo Key],Promotions[Promo Date],"")</f>
        <v/>
      </c>
      <c r="G346" s="18" t="str">
        <f t="shared" ca="1" si="31"/>
        <v/>
      </c>
      <c r="H346" s="18" t="str">
        <f t="shared" ca="1" si="34"/>
        <v/>
      </c>
      <c r="I346" s="17" t="str">
        <f>_xlfn.XLOOKUP(A346,Students[Full Name],Students[Starting Rank],"")</f>
        <v/>
      </c>
      <c r="J346" s="15" t="str">
        <f t="shared" ca="1" si="32"/>
        <v xml:space="preserve">: </v>
      </c>
      <c r="K346" s="16" t="str">
        <f>_xlfn.XLOOKUP(A346,Students[Full Name],Students[Start Date],"")</f>
        <v/>
      </c>
      <c r="L346" s="18">
        <f t="shared" ca="1" si="33"/>
        <v>-1</v>
      </c>
      <c r="M346" s="18" cm="1">
        <f t="array" aca="1" ref="M346" ca="1">SUMPRODUCT(Inactives[Days Inactive]*(Inactives[Student]=A346))/365</f>
        <v>0</v>
      </c>
      <c r="N346" s="18" t="str" cm="1">
        <f t="array" ref="N346">IF(LEN($A346)&gt;0,SUMPRODUCT(($A346=merged_names)*(_xlfn.TEXTAFTER(N$2, "At ")=merged_belt_colours)*merged_months_at_rank),"")</f>
        <v/>
      </c>
      <c r="O346" s="18" t="str" cm="1">
        <f t="array" ref="O346">IF(LEN($A346)&gt;0,SUMPRODUCT(($A346=merged_names)*(_xlfn.TEXTAFTER(O$2, "At ")=merged_belt_colours)*merged_months_at_rank),"")</f>
        <v/>
      </c>
      <c r="P346" s="18" t="str" cm="1">
        <f t="array" ref="P346">IF(LEN($A346)&gt;0,SUMPRODUCT(($A346=merged_names)*(_xlfn.TEXTAFTER(P$2, "At ")=merged_belt_colours)*merged_months_at_rank),"")</f>
        <v/>
      </c>
      <c r="Q346" s="18" t="str" cm="1">
        <f t="array" ref="Q346">IF(LEN($A346)&gt;0,SUMPRODUCT(($A346=merged_names)*(_xlfn.TEXTAFTER(Q$2, "At ")=merged_belt_colours)*merged_months_at_rank),"")</f>
        <v/>
      </c>
      <c r="R346" s="18" t="str" cm="1">
        <f t="array" ref="R346">IF(LEN($A346)&gt;0,SUMPRODUCT(($A346=merged_names)*(_xlfn.TEXTAFTER(R$2, "At ")=merged_belt_colours)*merged_months_at_rank),"")</f>
        <v/>
      </c>
    </row>
    <row r="347" spans="1:18" x14ac:dyDescent="0.25">
      <c r="A347"/>
      <c r="B347" s="15" t="str" cm="1">
        <f t="array" ref="B347">IFERROR(IF(LEN(A347)&gt;0, IF(SUMPRODUCT((Inactives[Key]=J347)*(Inactives[Currently Inactive]))=1,"Inactive","Active"),""),"Active")</f>
        <v/>
      </c>
      <c r="C347" s="16" t="str" cm="1">
        <f t="array" aca="1" ref="C347" ca="1">IFERROR(_xlfn._xlws.FILTER(Inactives[Inactive On],(Inactives[Key]=J347)*(Inactives[Currently Inactive]),""),"")</f>
        <v/>
      </c>
      <c r="D347" s="16" t="str" cm="1">
        <f t="array" aca="1" ref="D347" ca="1">IFERROR(INDEX(_xlfn.TEXTSPLIT(E347," "),1),"")</f>
        <v/>
      </c>
      <c r="E347" s="15" t="str" cm="1">
        <f t="array" aca="1" ref="E347" ca="1">IFERROR(_xlfn._xlws.FILTER(merged_ranks,(merged_end_dates=DATE(9999,12,31))*(merged_names=A347)),"")</f>
        <v/>
      </c>
      <c r="F347" s="17" t="str">
        <f ca="1">_xlfn.XLOOKUP(J347,Promotions[Promo Key],Promotions[Promo Date],"")</f>
        <v/>
      </c>
      <c r="G347" s="18" t="str">
        <f t="shared" ca="1" si="31"/>
        <v/>
      </c>
      <c r="H347" s="18" t="str">
        <f t="shared" ca="1" si="34"/>
        <v/>
      </c>
      <c r="I347" s="17" t="str">
        <f>_xlfn.XLOOKUP(A347,Students[Full Name],Students[Starting Rank],"")</f>
        <v/>
      </c>
      <c r="J347" s="15" t="str">
        <f t="shared" ca="1" si="32"/>
        <v xml:space="preserve">: </v>
      </c>
      <c r="K347" s="16" t="str">
        <f>_xlfn.XLOOKUP(A347,Students[Full Name],Students[Start Date],"")</f>
        <v/>
      </c>
      <c r="L347" s="18">
        <f t="shared" ca="1" si="33"/>
        <v>-1</v>
      </c>
      <c r="M347" s="18" cm="1">
        <f t="array" aca="1" ref="M347" ca="1">SUMPRODUCT(Inactives[Days Inactive]*(Inactives[Student]=A347))/365</f>
        <v>0</v>
      </c>
      <c r="N347" s="18" t="str" cm="1">
        <f t="array" ref="N347">IF(LEN($A347)&gt;0,SUMPRODUCT(($A347=merged_names)*(_xlfn.TEXTAFTER(N$2, "At ")=merged_belt_colours)*merged_months_at_rank),"")</f>
        <v/>
      </c>
      <c r="O347" s="18" t="str" cm="1">
        <f t="array" ref="O347">IF(LEN($A347)&gt;0,SUMPRODUCT(($A347=merged_names)*(_xlfn.TEXTAFTER(O$2, "At ")=merged_belt_colours)*merged_months_at_rank),"")</f>
        <v/>
      </c>
      <c r="P347" s="18" t="str" cm="1">
        <f t="array" ref="P347">IF(LEN($A347)&gt;0,SUMPRODUCT(($A347=merged_names)*(_xlfn.TEXTAFTER(P$2, "At ")=merged_belt_colours)*merged_months_at_rank),"")</f>
        <v/>
      </c>
      <c r="Q347" s="18" t="str" cm="1">
        <f t="array" ref="Q347">IF(LEN($A347)&gt;0,SUMPRODUCT(($A347=merged_names)*(_xlfn.TEXTAFTER(Q$2, "At ")=merged_belt_colours)*merged_months_at_rank),"")</f>
        <v/>
      </c>
      <c r="R347" s="18" t="str" cm="1">
        <f t="array" ref="R347">IF(LEN($A347)&gt;0,SUMPRODUCT(($A347=merged_names)*(_xlfn.TEXTAFTER(R$2, "At ")=merged_belt_colours)*merged_months_at_rank),"")</f>
        <v/>
      </c>
    </row>
    <row r="348" spans="1:18" x14ac:dyDescent="0.25">
      <c r="A348"/>
      <c r="B348" s="15" t="str" cm="1">
        <f t="array" ref="B348">IFERROR(IF(LEN(A348)&gt;0, IF(SUMPRODUCT((Inactives[Key]=J348)*(Inactives[Currently Inactive]))=1,"Inactive","Active"),""),"Active")</f>
        <v/>
      </c>
      <c r="C348" s="16" t="str" cm="1">
        <f t="array" aca="1" ref="C348" ca="1">IFERROR(_xlfn._xlws.FILTER(Inactives[Inactive On],(Inactives[Key]=J348)*(Inactives[Currently Inactive]),""),"")</f>
        <v/>
      </c>
      <c r="D348" s="16" t="str" cm="1">
        <f t="array" aca="1" ref="D348" ca="1">IFERROR(INDEX(_xlfn.TEXTSPLIT(E348," "),1),"")</f>
        <v/>
      </c>
      <c r="E348" s="15" t="str" cm="1">
        <f t="array" aca="1" ref="E348" ca="1">IFERROR(_xlfn._xlws.FILTER(merged_ranks,(merged_end_dates=DATE(9999,12,31))*(merged_names=A348)),"")</f>
        <v/>
      </c>
      <c r="F348" s="17" t="str">
        <f ca="1">_xlfn.XLOOKUP(J348,Promotions[Promo Key],Promotions[Promo Date],"")</f>
        <v/>
      </c>
      <c r="G348" s="18" t="str">
        <f t="shared" ref="G348:G411" ca="1" si="35">IFERROR((TODAY()-F348)/30.5, "")</f>
        <v/>
      </c>
      <c r="H348" s="18" t="str">
        <f t="shared" ca="1" si="34"/>
        <v/>
      </c>
      <c r="I348" s="17" t="str">
        <f>_xlfn.XLOOKUP(A348,Students[Full Name],Students[Starting Rank],"")</f>
        <v/>
      </c>
      <c r="J348" s="15" t="str">
        <f t="shared" ref="J348:J411" ca="1" si="36">A348&amp;": "&amp;E348</f>
        <v xml:space="preserve">: </v>
      </c>
      <c r="K348" s="16" t="str">
        <f>_xlfn.XLOOKUP(A348,Students[Full Name],Students[Start Date],"")</f>
        <v/>
      </c>
      <c r="L348" s="18">
        <f t="shared" ref="L348:L411" ca="1" si="37">IF(LEN(C348)&gt;0,(TODAY()-C348)/30.5,-1)</f>
        <v>-1</v>
      </c>
      <c r="M348" s="18" cm="1">
        <f t="array" aca="1" ref="M348" ca="1">SUMPRODUCT(Inactives[Days Inactive]*(Inactives[Student]=A348))/365</f>
        <v>0</v>
      </c>
      <c r="N348" s="18" t="str" cm="1">
        <f t="array" ref="N348">IF(LEN($A348)&gt;0,SUMPRODUCT(($A348=merged_names)*(_xlfn.TEXTAFTER(N$2, "At ")=merged_belt_colours)*merged_months_at_rank),"")</f>
        <v/>
      </c>
      <c r="O348" s="18" t="str" cm="1">
        <f t="array" ref="O348">IF(LEN($A348)&gt;0,SUMPRODUCT(($A348=merged_names)*(_xlfn.TEXTAFTER(O$2, "At ")=merged_belt_colours)*merged_months_at_rank),"")</f>
        <v/>
      </c>
      <c r="P348" s="18" t="str" cm="1">
        <f t="array" ref="P348">IF(LEN($A348)&gt;0,SUMPRODUCT(($A348=merged_names)*(_xlfn.TEXTAFTER(P$2, "At ")=merged_belt_colours)*merged_months_at_rank),"")</f>
        <v/>
      </c>
      <c r="Q348" s="18" t="str" cm="1">
        <f t="array" ref="Q348">IF(LEN($A348)&gt;0,SUMPRODUCT(($A348=merged_names)*(_xlfn.TEXTAFTER(Q$2, "At ")=merged_belt_colours)*merged_months_at_rank),"")</f>
        <v/>
      </c>
      <c r="R348" s="18" t="str" cm="1">
        <f t="array" ref="R348">IF(LEN($A348)&gt;0,SUMPRODUCT(($A348=merged_names)*(_xlfn.TEXTAFTER(R$2, "At ")=merged_belt_colours)*merged_months_at_rank),"")</f>
        <v/>
      </c>
    </row>
    <row r="349" spans="1:18" x14ac:dyDescent="0.25">
      <c r="A349"/>
      <c r="B349" s="15" t="str" cm="1">
        <f t="array" ref="B349">IFERROR(IF(LEN(A349)&gt;0, IF(SUMPRODUCT((Inactives[Key]=J349)*(Inactives[Currently Inactive]))=1,"Inactive","Active"),""),"Active")</f>
        <v/>
      </c>
      <c r="C349" s="16" t="str" cm="1">
        <f t="array" aca="1" ref="C349" ca="1">IFERROR(_xlfn._xlws.FILTER(Inactives[Inactive On],(Inactives[Key]=J349)*(Inactives[Currently Inactive]),""),"")</f>
        <v/>
      </c>
      <c r="D349" s="16" t="str" cm="1">
        <f t="array" aca="1" ref="D349" ca="1">IFERROR(INDEX(_xlfn.TEXTSPLIT(E349," "),1),"")</f>
        <v/>
      </c>
      <c r="E349" s="15" t="str" cm="1">
        <f t="array" aca="1" ref="E349" ca="1">IFERROR(_xlfn._xlws.FILTER(merged_ranks,(merged_end_dates=DATE(9999,12,31))*(merged_names=A349)),"")</f>
        <v/>
      </c>
      <c r="F349" s="17" t="str">
        <f ca="1">_xlfn.XLOOKUP(J349,Promotions[Promo Key],Promotions[Promo Date],"")</f>
        <v/>
      </c>
      <c r="G349" s="18" t="str">
        <f t="shared" ca="1" si="35"/>
        <v/>
      </c>
      <c r="H349" s="18" t="str">
        <f t="shared" ca="1" si="34"/>
        <v/>
      </c>
      <c r="I349" s="17" t="str">
        <f>_xlfn.XLOOKUP(A349,Students[Full Name],Students[Starting Rank],"")</f>
        <v/>
      </c>
      <c r="J349" s="15" t="str">
        <f t="shared" ca="1" si="36"/>
        <v xml:space="preserve">: </v>
      </c>
      <c r="K349" s="16" t="str">
        <f>_xlfn.XLOOKUP(A349,Students[Full Name],Students[Start Date],"")</f>
        <v/>
      </c>
      <c r="L349" s="18">
        <f t="shared" ca="1" si="37"/>
        <v>-1</v>
      </c>
      <c r="M349" s="18" cm="1">
        <f t="array" aca="1" ref="M349" ca="1">SUMPRODUCT(Inactives[Days Inactive]*(Inactives[Student]=A349))/365</f>
        <v>0</v>
      </c>
      <c r="N349" s="18" t="str" cm="1">
        <f t="array" ref="N349">IF(LEN($A349)&gt;0,SUMPRODUCT(($A349=merged_names)*(_xlfn.TEXTAFTER(N$2, "At ")=merged_belt_colours)*merged_months_at_rank),"")</f>
        <v/>
      </c>
      <c r="O349" s="18" t="str" cm="1">
        <f t="array" ref="O349">IF(LEN($A349)&gt;0,SUMPRODUCT(($A349=merged_names)*(_xlfn.TEXTAFTER(O$2, "At ")=merged_belt_colours)*merged_months_at_rank),"")</f>
        <v/>
      </c>
      <c r="P349" s="18" t="str" cm="1">
        <f t="array" ref="P349">IF(LEN($A349)&gt;0,SUMPRODUCT(($A349=merged_names)*(_xlfn.TEXTAFTER(P$2, "At ")=merged_belt_colours)*merged_months_at_rank),"")</f>
        <v/>
      </c>
      <c r="Q349" s="18" t="str" cm="1">
        <f t="array" ref="Q349">IF(LEN($A349)&gt;0,SUMPRODUCT(($A349=merged_names)*(_xlfn.TEXTAFTER(Q$2, "At ")=merged_belt_colours)*merged_months_at_rank),"")</f>
        <v/>
      </c>
      <c r="R349" s="18" t="str" cm="1">
        <f t="array" ref="R349">IF(LEN($A349)&gt;0,SUMPRODUCT(($A349=merged_names)*(_xlfn.TEXTAFTER(R$2, "At ")=merged_belt_colours)*merged_months_at_rank),"")</f>
        <v/>
      </c>
    </row>
    <row r="350" spans="1:18" x14ac:dyDescent="0.25">
      <c r="A350"/>
      <c r="B350" s="15" t="str" cm="1">
        <f t="array" ref="B350">IFERROR(IF(LEN(A350)&gt;0, IF(SUMPRODUCT((Inactives[Key]=J350)*(Inactives[Currently Inactive]))=1,"Inactive","Active"),""),"Active")</f>
        <v/>
      </c>
      <c r="C350" s="16" t="str" cm="1">
        <f t="array" aca="1" ref="C350" ca="1">IFERROR(_xlfn._xlws.FILTER(Inactives[Inactive On],(Inactives[Key]=J350)*(Inactives[Currently Inactive]),""),"")</f>
        <v/>
      </c>
      <c r="D350" s="16" t="str" cm="1">
        <f t="array" aca="1" ref="D350" ca="1">IFERROR(INDEX(_xlfn.TEXTSPLIT(E350," "),1),"")</f>
        <v/>
      </c>
      <c r="E350" s="15" t="str" cm="1">
        <f t="array" aca="1" ref="E350" ca="1">IFERROR(_xlfn._xlws.FILTER(merged_ranks,(merged_end_dates=DATE(9999,12,31))*(merged_names=A350)),"")</f>
        <v/>
      </c>
      <c r="F350" s="17" t="str">
        <f ca="1">_xlfn.XLOOKUP(J350,Promotions[Promo Key],Promotions[Promo Date],"")</f>
        <v/>
      </c>
      <c r="G350" s="18" t="str">
        <f t="shared" ca="1" si="35"/>
        <v/>
      </c>
      <c r="H350" s="18" t="str">
        <f t="shared" ca="1" si="34"/>
        <v/>
      </c>
      <c r="I350" s="17" t="str">
        <f>_xlfn.XLOOKUP(A350,Students[Full Name],Students[Starting Rank],"")</f>
        <v/>
      </c>
      <c r="J350" s="15" t="str">
        <f t="shared" ca="1" si="36"/>
        <v xml:space="preserve">: </v>
      </c>
      <c r="K350" s="16" t="str">
        <f>_xlfn.XLOOKUP(A350,Students[Full Name],Students[Start Date],"")</f>
        <v/>
      </c>
      <c r="L350" s="18">
        <f t="shared" ca="1" si="37"/>
        <v>-1</v>
      </c>
      <c r="M350" s="18" cm="1">
        <f t="array" aca="1" ref="M350" ca="1">SUMPRODUCT(Inactives[Days Inactive]*(Inactives[Student]=A350))/365</f>
        <v>0</v>
      </c>
      <c r="N350" s="18" t="str" cm="1">
        <f t="array" ref="N350">IF(LEN($A350)&gt;0,SUMPRODUCT(($A350=merged_names)*(_xlfn.TEXTAFTER(N$2, "At ")=merged_belt_colours)*merged_months_at_rank),"")</f>
        <v/>
      </c>
      <c r="O350" s="18" t="str" cm="1">
        <f t="array" ref="O350">IF(LEN($A350)&gt;0,SUMPRODUCT(($A350=merged_names)*(_xlfn.TEXTAFTER(O$2, "At ")=merged_belt_colours)*merged_months_at_rank),"")</f>
        <v/>
      </c>
      <c r="P350" s="18" t="str" cm="1">
        <f t="array" ref="P350">IF(LEN($A350)&gt;0,SUMPRODUCT(($A350=merged_names)*(_xlfn.TEXTAFTER(P$2, "At ")=merged_belt_colours)*merged_months_at_rank),"")</f>
        <v/>
      </c>
      <c r="Q350" s="18" t="str" cm="1">
        <f t="array" ref="Q350">IF(LEN($A350)&gt;0,SUMPRODUCT(($A350=merged_names)*(_xlfn.TEXTAFTER(Q$2, "At ")=merged_belt_colours)*merged_months_at_rank),"")</f>
        <v/>
      </c>
      <c r="R350" s="18" t="str" cm="1">
        <f t="array" ref="R350">IF(LEN($A350)&gt;0,SUMPRODUCT(($A350=merged_names)*(_xlfn.TEXTAFTER(R$2, "At ")=merged_belt_colours)*merged_months_at_rank),"")</f>
        <v/>
      </c>
    </row>
    <row r="351" spans="1:18" x14ac:dyDescent="0.25">
      <c r="A351"/>
      <c r="B351" s="15" t="str" cm="1">
        <f t="array" ref="B351">IFERROR(IF(LEN(A351)&gt;0, IF(SUMPRODUCT((Inactives[Key]=J351)*(Inactives[Currently Inactive]))=1,"Inactive","Active"),""),"Active")</f>
        <v/>
      </c>
      <c r="C351" s="16" t="str" cm="1">
        <f t="array" aca="1" ref="C351" ca="1">IFERROR(_xlfn._xlws.FILTER(Inactives[Inactive On],(Inactives[Key]=J351)*(Inactives[Currently Inactive]),""),"")</f>
        <v/>
      </c>
      <c r="D351" s="16" t="str" cm="1">
        <f t="array" aca="1" ref="D351" ca="1">IFERROR(INDEX(_xlfn.TEXTSPLIT(E351," "),1),"")</f>
        <v/>
      </c>
      <c r="E351" s="15" t="str" cm="1">
        <f t="array" aca="1" ref="E351" ca="1">IFERROR(_xlfn._xlws.FILTER(merged_ranks,(merged_end_dates=DATE(9999,12,31))*(merged_names=A351)),"")</f>
        <v/>
      </c>
      <c r="F351" s="17" t="str">
        <f ca="1">_xlfn.XLOOKUP(J351,Promotions[Promo Key],Promotions[Promo Date],"")</f>
        <v/>
      </c>
      <c r="G351" s="18" t="str">
        <f t="shared" ca="1" si="35"/>
        <v/>
      </c>
      <c r="H351" s="18" t="str">
        <f t="shared" ca="1" si="34"/>
        <v/>
      </c>
      <c r="I351" s="17" t="str">
        <f>_xlfn.XLOOKUP(A351,Students[Full Name],Students[Starting Rank],"")</f>
        <v/>
      </c>
      <c r="J351" s="15" t="str">
        <f t="shared" ca="1" si="36"/>
        <v xml:space="preserve">: </v>
      </c>
      <c r="K351" s="16" t="str">
        <f>_xlfn.XLOOKUP(A351,Students[Full Name],Students[Start Date],"")</f>
        <v/>
      </c>
      <c r="L351" s="18">
        <f t="shared" ca="1" si="37"/>
        <v>-1</v>
      </c>
      <c r="M351" s="18" cm="1">
        <f t="array" aca="1" ref="M351" ca="1">SUMPRODUCT(Inactives[Days Inactive]*(Inactives[Student]=A351))/365</f>
        <v>0</v>
      </c>
      <c r="N351" s="18" t="str" cm="1">
        <f t="array" ref="N351">IF(LEN($A351)&gt;0,SUMPRODUCT(($A351=merged_names)*(_xlfn.TEXTAFTER(N$2, "At ")=merged_belt_colours)*merged_months_at_rank),"")</f>
        <v/>
      </c>
      <c r="O351" s="18" t="str" cm="1">
        <f t="array" ref="O351">IF(LEN($A351)&gt;0,SUMPRODUCT(($A351=merged_names)*(_xlfn.TEXTAFTER(O$2, "At ")=merged_belt_colours)*merged_months_at_rank),"")</f>
        <v/>
      </c>
      <c r="P351" s="18" t="str" cm="1">
        <f t="array" ref="P351">IF(LEN($A351)&gt;0,SUMPRODUCT(($A351=merged_names)*(_xlfn.TEXTAFTER(P$2, "At ")=merged_belt_colours)*merged_months_at_rank),"")</f>
        <v/>
      </c>
      <c r="Q351" s="18" t="str" cm="1">
        <f t="array" ref="Q351">IF(LEN($A351)&gt;0,SUMPRODUCT(($A351=merged_names)*(_xlfn.TEXTAFTER(Q$2, "At ")=merged_belt_colours)*merged_months_at_rank),"")</f>
        <v/>
      </c>
      <c r="R351" s="18" t="str" cm="1">
        <f t="array" ref="R351">IF(LEN($A351)&gt;0,SUMPRODUCT(($A351=merged_names)*(_xlfn.TEXTAFTER(R$2, "At ")=merged_belt_colours)*merged_months_at_rank),"")</f>
        <v/>
      </c>
    </row>
    <row r="352" spans="1:18" x14ac:dyDescent="0.25">
      <c r="A352"/>
      <c r="B352" s="15" t="str" cm="1">
        <f t="array" ref="B352">IFERROR(IF(LEN(A352)&gt;0, IF(SUMPRODUCT((Inactives[Key]=J352)*(Inactives[Currently Inactive]))=1,"Inactive","Active"),""),"Active")</f>
        <v/>
      </c>
      <c r="C352" s="16" t="str" cm="1">
        <f t="array" aca="1" ref="C352" ca="1">IFERROR(_xlfn._xlws.FILTER(Inactives[Inactive On],(Inactives[Key]=J352)*(Inactives[Currently Inactive]),""),"")</f>
        <v/>
      </c>
      <c r="D352" s="16" t="str" cm="1">
        <f t="array" aca="1" ref="D352" ca="1">IFERROR(INDEX(_xlfn.TEXTSPLIT(E352," "),1),"")</f>
        <v/>
      </c>
      <c r="E352" s="15" t="str" cm="1">
        <f t="array" aca="1" ref="E352" ca="1">IFERROR(_xlfn._xlws.FILTER(merged_ranks,(merged_end_dates=DATE(9999,12,31))*(merged_names=A352)),"")</f>
        <v/>
      </c>
      <c r="F352" s="17" t="str">
        <f ca="1">_xlfn.XLOOKUP(J352,Promotions[Promo Key],Promotions[Promo Date],"")</f>
        <v/>
      </c>
      <c r="G352" s="18" t="str">
        <f t="shared" ca="1" si="35"/>
        <v/>
      </c>
      <c r="H352" s="18" t="str">
        <f t="shared" ca="1" si="34"/>
        <v/>
      </c>
      <c r="I352" s="17" t="str">
        <f>_xlfn.XLOOKUP(A352,Students[Full Name],Students[Starting Rank],"")</f>
        <v/>
      </c>
      <c r="J352" s="15" t="str">
        <f t="shared" ca="1" si="36"/>
        <v xml:space="preserve">: </v>
      </c>
      <c r="K352" s="16" t="str">
        <f>_xlfn.XLOOKUP(A352,Students[Full Name],Students[Start Date],"")</f>
        <v/>
      </c>
      <c r="L352" s="18">
        <f t="shared" ca="1" si="37"/>
        <v>-1</v>
      </c>
      <c r="M352" s="18" cm="1">
        <f t="array" aca="1" ref="M352" ca="1">SUMPRODUCT(Inactives[Days Inactive]*(Inactives[Student]=A352))/365</f>
        <v>0</v>
      </c>
      <c r="N352" s="18" t="str" cm="1">
        <f t="array" ref="N352">IF(LEN($A352)&gt;0,SUMPRODUCT(($A352=merged_names)*(_xlfn.TEXTAFTER(N$2, "At ")=merged_belt_colours)*merged_months_at_rank),"")</f>
        <v/>
      </c>
      <c r="O352" s="18" t="str" cm="1">
        <f t="array" ref="O352">IF(LEN($A352)&gt;0,SUMPRODUCT(($A352=merged_names)*(_xlfn.TEXTAFTER(O$2, "At ")=merged_belt_colours)*merged_months_at_rank),"")</f>
        <v/>
      </c>
      <c r="P352" s="18" t="str" cm="1">
        <f t="array" ref="P352">IF(LEN($A352)&gt;0,SUMPRODUCT(($A352=merged_names)*(_xlfn.TEXTAFTER(P$2, "At ")=merged_belt_colours)*merged_months_at_rank),"")</f>
        <v/>
      </c>
      <c r="Q352" s="18" t="str" cm="1">
        <f t="array" ref="Q352">IF(LEN($A352)&gt;0,SUMPRODUCT(($A352=merged_names)*(_xlfn.TEXTAFTER(Q$2, "At ")=merged_belt_colours)*merged_months_at_rank),"")</f>
        <v/>
      </c>
      <c r="R352" s="18" t="str" cm="1">
        <f t="array" ref="R352">IF(LEN($A352)&gt;0,SUMPRODUCT(($A352=merged_names)*(_xlfn.TEXTAFTER(R$2, "At ")=merged_belt_colours)*merged_months_at_rank),"")</f>
        <v/>
      </c>
    </row>
    <row r="353" spans="1:18" x14ac:dyDescent="0.25">
      <c r="A353"/>
      <c r="B353" s="15" t="str" cm="1">
        <f t="array" ref="B353">IFERROR(IF(LEN(A353)&gt;0, IF(SUMPRODUCT((Inactives[Key]=J353)*(Inactives[Currently Inactive]))=1,"Inactive","Active"),""),"Active")</f>
        <v/>
      </c>
      <c r="C353" s="16" t="str" cm="1">
        <f t="array" aca="1" ref="C353" ca="1">IFERROR(_xlfn._xlws.FILTER(Inactives[Inactive On],(Inactives[Key]=J353)*(Inactives[Currently Inactive]),""),"")</f>
        <v/>
      </c>
      <c r="D353" s="16" t="str" cm="1">
        <f t="array" aca="1" ref="D353" ca="1">IFERROR(INDEX(_xlfn.TEXTSPLIT(E353," "),1),"")</f>
        <v/>
      </c>
      <c r="E353" s="15" t="str" cm="1">
        <f t="array" aca="1" ref="E353" ca="1">IFERROR(_xlfn._xlws.FILTER(merged_ranks,(merged_end_dates=DATE(9999,12,31))*(merged_names=A353)),"")</f>
        <v/>
      </c>
      <c r="F353" s="17" t="str">
        <f ca="1">_xlfn.XLOOKUP(J353,Promotions[Promo Key],Promotions[Promo Date],"")</f>
        <v/>
      </c>
      <c r="G353" s="18" t="str">
        <f t="shared" ca="1" si="35"/>
        <v/>
      </c>
      <c r="H353" s="18" t="str">
        <f t="shared" ca="1" si="34"/>
        <v/>
      </c>
      <c r="I353" s="17" t="str">
        <f>_xlfn.XLOOKUP(A353,Students[Full Name],Students[Starting Rank],"")</f>
        <v/>
      </c>
      <c r="J353" s="15" t="str">
        <f t="shared" ca="1" si="36"/>
        <v xml:space="preserve">: </v>
      </c>
      <c r="K353" s="16" t="str">
        <f>_xlfn.XLOOKUP(A353,Students[Full Name],Students[Start Date],"")</f>
        <v/>
      </c>
      <c r="L353" s="18">
        <f t="shared" ca="1" si="37"/>
        <v>-1</v>
      </c>
      <c r="M353" s="18" cm="1">
        <f t="array" aca="1" ref="M353" ca="1">SUMPRODUCT(Inactives[Days Inactive]*(Inactives[Student]=A353))/365</f>
        <v>0</v>
      </c>
      <c r="N353" s="18" t="str" cm="1">
        <f t="array" ref="N353">IF(LEN($A353)&gt;0,SUMPRODUCT(($A353=merged_names)*(_xlfn.TEXTAFTER(N$2, "At ")=merged_belt_colours)*merged_months_at_rank),"")</f>
        <v/>
      </c>
      <c r="O353" s="18" t="str" cm="1">
        <f t="array" ref="O353">IF(LEN($A353)&gt;0,SUMPRODUCT(($A353=merged_names)*(_xlfn.TEXTAFTER(O$2, "At ")=merged_belt_colours)*merged_months_at_rank),"")</f>
        <v/>
      </c>
      <c r="P353" s="18" t="str" cm="1">
        <f t="array" ref="P353">IF(LEN($A353)&gt;0,SUMPRODUCT(($A353=merged_names)*(_xlfn.TEXTAFTER(P$2, "At ")=merged_belt_colours)*merged_months_at_rank),"")</f>
        <v/>
      </c>
      <c r="Q353" s="18" t="str" cm="1">
        <f t="array" ref="Q353">IF(LEN($A353)&gt;0,SUMPRODUCT(($A353=merged_names)*(_xlfn.TEXTAFTER(Q$2, "At ")=merged_belt_colours)*merged_months_at_rank),"")</f>
        <v/>
      </c>
      <c r="R353" s="18" t="str" cm="1">
        <f t="array" ref="R353">IF(LEN($A353)&gt;0,SUMPRODUCT(($A353=merged_names)*(_xlfn.TEXTAFTER(R$2, "At ")=merged_belt_colours)*merged_months_at_rank),"")</f>
        <v/>
      </c>
    </row>
    <row r="354" spans="1:18" x14ac:dyDescent="0.25">
      <c r="A354"/>
      <c r="B354" s="15" t="str" cm="1">
        <f t="array" ref="B354">IFERROR(IF(LEN(A354)&gt;0, IF(SUMPRODUCT((Inactives[Key]=J354)*(Inactives[Currently Inactive]))=1,"Inactive","Active"),""),"Active")</f>
        <v/>
      </c>
      <c r="C354" s="16" t="str" cm="1">
        <f t="array" aca="1" ref="C354" ca="1">IFERROR(_xlfn._xlws.FILTER(Inactives[Inactive On],(Inactives[Key]=J354)*(Inactives[Currently Inactive]),""),"")</f>
        <v/>
      </c>
      <c r="D354" s="16" t="str" cm="1">
        <f t="array" aca="1" ref="D354" ca="1">IFERROR(INDEX(_xlfn.TEXTSPLIT(E354," "),1),"")</f>
        <v/>
      </c>
      <c r="E354" s="15" t="str" cm="1">
        <f t="array" aca="1" ref="E354" ca="1">IFERROR(_xlfn._xlws.FILTER(merged_ranks,(merged_end_dates=DATE(9999,12,31))*(merged_names=A354)),"")</f>
        <v/>
      </c>
      <c r="F354" s="17" t="str">
        <f ca="1">_xlfn.XLOOKUP(J354,Promotions[Promo Key],Promotions[Promo Date],"")</f>
        <v/>
      </c>
      <c r="G354" s="18" t="str">
        <f t="shared" ca="1" si="35"/>
        <v/>
      </c>
      <c r="H354" s="18" t="str">
        <f t="shared" ca="1" si="34"/>
        <v/>
      </c>
      <c r="I354" s="17" t="str">
        <f>_xlfn.XLOOKUP(A354,Students[Full Name],Students[Starting Rank],"")</f>
        <v/>
      </c>
      <c r="J354" s="15" t="str">
        <f t="shared" ca="1" si="36"/>
        <v xml:space="preserve">: </v>
      </c>
      <c r="K354" s="16" t="str">
        <f>_xlfn.XLOOKUP(A354,Students[Full Name],Students[Start Date],"")</f>
        <v/>
      </c>
      <c r="L354" s="18">
        <f t="shared" ca="1" si="37"/>
        <v>-1</v>
      </c>
      <c r="M354" s="18" cm="1">
        <f t="array" aca="1" ref="M354" ca="1">SUMPRODUCT(Inactives[Days Inactive]*(Inactives[Student]=A354))/365</f>
        <v>0</v>
      </c>
      <c r="N354" s="18" t="str" cm="1">
        <f t="array" ref="N354">IF(LEN($A354)&gt;0,SUMPRODUCT(($A354=merged_names)*(_xlfn.TEXTAFTER(N$2, "At ")=merged_belt_colours)*merged_months_at_rank),"")</f>
        <v/>
      </c>
      <c r="O354" s="18" t="str" cm="1">
        <f t="array" ref="O354">IF(LEN($A354)&gt;0,SUMPRODUCT(($A354=merged_names)*(_xlfn.TEXTAFTER(O$2, "At ")=merged_belt_colours)*merged_months_at_rank),"")</f>
        <v/>
      </c>
      <c r="P354" s="18" t="str" cm="1">
        <f t="array" ref="P354">IF(LEN($A354)&gt;0,SUMPRODUCT(($A354=merged_names)*(_xlfn.TEXTAFTER(P$2, "At ")=merged_belt_colours)*merged_months_at_rank),"")</f>
        <v/>
      </c>
      <c r="Q354" s="18" t="str" cm="1">
        <f t="array" ref="Q354">IF(LEN($A354)&gt;0,SUMPRODUCT(($A354=merged_names)*(_xlfn.TEXTAFTER(Q$2, "At ")=merged_belt_colours)*merged_months_at_rank),"")</f>
        <v/>
      </c>
      <c r="R354" s="18" t="str" cm="1">
        <f t="array" ref="R354">IF(LEN($A354)&gt;0,SUMPRODUCT(($A354=merged_names)*(_xlfn.TEXTAFTER(R$2, "At ")=merged_belt_colours)*merged_months_at_rank),"")</f>
        <v/>
      </c>
    </row>
    <row r="355" spans="1:18" x14ac:dyDescent="0.25">
      <c r="A355"/>
      <c r="B355" s="15" t="str" cm="1">
        <f t="array" ref="B355">IFERROR(IF(LEN(A355)&gt;0, IF(SUMPRODUCT((Inactives[Key]=J355)*(Inactives[Currently Inactive]))=1,"Inactive","Active"),""),"Active")</f>
        <v/>
      </c>
      <c r="C355" s="16" t="str" cm="1">
        <f t="array" aca="1" ref="C355" ca="1">IFERROR(_xlfn._xlws.FILTER(Inactives[Inactive On],(Inactives[Key]=J355)*(Inactives[Currently Inactive]),""),"")</f>
        <v/>
      </c>
      <c r="D355" s="16" t="str" cm="1">
        <f t="array" aca="1" ref="D355" ca="1">IFERROR(INDEX(_xlfn.TEXTSPLIT(E355," "),1),"")</f>
        <v/>
      </c>
      <c r="E355" s="15" t="str" cm="1">
        <f t="array" aca="1" ref="E355" ca="1">IFERROR(_xlfn._xlws.FILTER(merged_ranks,(merged_end_dates=DATE(9999,12,31))*(merged_names=A355)),"")</f>
        <v/>
      </c>
      <c r="F355" s="17" t="str">
        <f ca="1">_xlfn.XLOOKUP(J355,Promotions[Promo Key],Promotions[Promo Date],"")</f>
        <v/>
      </c>
      <c r="G355" s="18" t="str">
        <f t="shared" ca="1" si="35"/>
        <v/>
      </c>
      <c r="H355" s="18" t="str">
        <f t="shared" ca="1" si="34"/>
        <v/>
      </c>
      <c r="I355" s="17" t="str">
        <f>_xlfn.XLOOKUP(A355,Students[Full Name],Students[Starting Rank],"")</f>
        <v/>
      </c>
      <c r="J355" s="15" t="str">
        <f t="shared" ca="1" si="36"/>
        <v xml:space="preserve">: </v>
      </c>
      <c r="K355" s="16" t="str">
        <f>_xlfn.XLOOKUP(A355,Students[Full Name],Students[Start Date],"")</f>
        <v/>
      </c>
      <c r="L355" s="18">
        <f t="shared" ca="1" si="37"/>
        <v>-1</v>
      </c>
      <c r="M355" s="18" cm="1">
        <f t="array" aca="1" ref="M355" ca="1">SUMPRODUCT(Inactives[Days Inactive]*(Inactives[Student]=A355))/365</f>
        <v>0</v>
      </c>
      <c r="N355" s="18" t="str" cm="1">
        <f t="array" ref="N355">IF(LEN($A355)&gt;0,SUMPRODUCT(($A355=merged_names)*(_xlfn.TEXTAFTER(N$2, "At ")=merged_belt_colours)*merged_months_at_rank),"")</f>
        <v/>
      </c>
      <c r="O355" s="18" t="str" cm="1">
        <f t="array" ref="O355">IF(LEN($A355)&gt;0,SUMPRODUCT(($A355=merged_names)*(_xlfn.TEXTAFTER(O$2, "At ")=merged_belt_colours)*merged_months_at_rank),"")</f>
        <v/>
      </c>
      <c r="P355" s="18" t="str" cm="1">
        <f t="array" ref="P355">IF(LEN($A355)&gt;0,SUMPRODUCT(($A355=merged_names)*(_xlfn.TEXTAFTER(P$2, "At ")=merged_belt_colours)*merged_months_at_rank),"")</f>
        <v/>
      </c>
      <c r="Q355" s="18" t="str" cm="1">
        <f t="array" ref="Q355">IF(LEN($A355)&gt;0,SUMPRODUCT(($A355=merged_names)*(_xlfn.TEXTAFTER(Q$2, "At ")=merged_belt_colours)*merged_months_at_rank),"")</f>
        <v/>
      </c>
      <c r="R355" s="18" t="str" cm="1">
        <f t="array" ref="R355">IF(LEN($A355)&gt;0,SUMPRODUCT(($A355=merged_names)*(_xlfn.TEXTAFTER(R$2, "At ")=merged_belt_colours)*merged_months_at_rank),"")</f>
        <v/>
      </c>
    </row>
    <row r="356" spans="1:18" x14ac:dyDescent="0.25">
      <c r="A356"/>
      <c r="B356" s="15" t="str" cm="1">
        <f t="array" ref="B356">IFERROR(IF(LEN(A356)&gt;0, IF(SUMPRODUCT((Inactives[Key]=J356)*(Inactives[Currently Inactive]))=1,"Inactive","Active"),""),"Active")</f>
        <v/>
      </c>
      <c r="C356" s="16" t="str" cm="1">
        <f t="array" aca="1" ref="C356" ca="1">IFERROR(_xlfn._xlws.FILTER(Inactives[Inactive On],(Inactives[Key]=J356)*(Inactives[Currently Inactive]),""),"")</f>
        <v/>
      </c>
      <c r="D356" s="16" t="str" cm="1">
        <f t="array" aca="1" ref="D356" ca="1">IFERROR(INDEX(_xlfn.TEXTSPLIT(E356," "),1),"")</f>
        <v/>
      </c>
      <c r="E356" s="15" t="str" cm="1">
        <f t="array" aca="1" ref="E356" ca="1">IFERROR(_xlfn._xlws.FILTER(merged_ranks,(merged_end_dates=DATE(9999,12,31))*(merged_names=A356)),"")</f>
        <v/>
      </c>
      <c r="F356" s="17" t="str">
        <f ca="1">_xlfn.XLOOKUP(J356,Promotions[Promo Key],Promotions[Promo Date],"")</f>
        <v/>
      </c>
      <c r="G356" s="18" t="str">
        <f t="shared" ca="1" si="35"/>
        <v/>
      </c>
      <c r="H356" s="18" t="str">
        <f t="shared" ca="1" si="34"/>
        <v/>
      </c>
      <c r="I356" s="17" t="str">
        <f>_xlfn.XLOOKUP(A356,Students[Full Name],Students[Starting Rank],"")</f>
        <v/>
      </c>
      <c r="J356" s="15" t="str">
        <f t="shared" ca="1" si="36"/>
        <v xml:space="preserve">: </v>
      </c>
      <c r="K356" s="16" t="str">
        <f>_xlfn.XLOOKUP(A356,Students[Full Name],Students[Start Date],"")</f>
        <v/>
      </c>
      <c r="L356" s="18">
        <f t="shared" ca="1" si="37"/>
        <v>-1</v>
      </c>
      <c r="M356" s="18" cm="1">
        <f t="array" aca="1" ref="M356" ca="1">SUMPRODUCT(Inactives[Days Inactive]*(Inactives[Student]=A356))/365</f>
        <v>0</v>
      </c>
      <c r="N356" s="18" t="str" cm="1">
        <f t="array" ref="N356">IF(LEN($A356)&gt;0,SUMPRODUCT(($A356=merged_names)*(_xlfn.TEXTAFTER(N$2, "At ")=merged_belt_colours)*merged_months_at_rank),"")</f>
        <v/>
      </c>
      <c r="O356" s="18" t="str" cm="1">
        <f t="array" ref="O356">IF(LEN($A356)&gt;0,SUMPRODUCT(($A356=merged_names)*(_xlfn.TEXTAFTER(O$2, "At ")=merged_belt_colours)*merged_months_at_rank),"")</f>
        <v/>
      </c>
      <c r="P356" s="18" t="str" cm="1">
        <f t="array" ref="P356">IF(LEN($A356)&gt;0,SUMPRODUCT(($A356=merged_names)*(_xlfn.TEXTAFTER(P$2, "At ")=merged_belt_colours)*merged_months_at_rank),"")</f>
        <v/>
      </c>
      <c r="Q356" s="18" t="str" cm="1">
        <f t="array" ref="Q356">IF(LEN($A356)&gt;0,SUMPRODUCT(($A356=merged_names)*(_xlfn.TEXTAFTER(Q$2, "At ")=merged_belt_colours)*merged_months_at_rank),"")</f>
        <v/>
      </c>
      <c r="R356" s="18" t="str" cm="1">
        <f t="array" ref="R356">IF(LEN($A356)&gt;0,SUMPRODUCT(($A356=merged_names)*(_xlfn.TEXTAFTER(R$2, "At ")=merged_belt_colours)*merged_months_at_rank),"")</f>
        <v/>
      </c>
    </row>
    <row r="357" spans="1:18" x14ac:dyDescent="0.25">
      <c r="A357"/>
      <c r="B357" s="15" t="str" cm="1">
        <f t="array" ref="B357">IFERROR(IF(LEN(A357)&gt;0, IF(SUMPRODUCT((Inactives[Key]=J357)*(Inactives[Currently Inactive]))=1,"Inactive","Active"),""),"Active")</f>
        <v/>
      </c>
      <c r="C357" s="16" t="str" cm="1">
        <f t="array" aca="1" ref="C357" ca="1">IFERROR(_xlfn._xlws.FILTER(Inactives[Inactive On],(Inactives[Key]=J357)*(Inactives[Currently Inactive]),""),"")</f>
        <v/>
      </c>
      <c r="D357" s="16" t="str" cm="1">
        <f t="array" aca="1" ref="D357" ca="1">IFERROR(INDEX(_xlfn.TEXTSPLIT(E357," "),1),"")</f>
        <v/>
      </c>
      <c r="E357" s="15" t="str" cm="1">
        <f t="array" aca="1" ref="E357" ca="1">IFERROR(_xlfn._xlws.FILTER(merged_ranks,(merged_end_dates=DATE(9999,12,31))*(merged_names=A357)),"")</f>
        <v/>
      </c>
      <c r="F357" s="17" t="str">
        <f ca="1">_xlfn.XLOOKUP(J357,Promotions[Promo Key],Promotions[Promo Date],"")</f>
        <v/>
      </c>
      <c r="G357" s="18" t="str">
        <f t="shared" ca="1" si="35"/>
        <v/>
      </c>
      <c r="H357" s="18" t="str">
        <f t="shared" ca="1" si="34"/>
        <v/>
      </c>
      <c r="I357" s="17" t="str">
        <f>_xlfn.XLOOKUP(A357,Students[Full Name],Students[Starting Rank],"")</f>
        <v/>
      </c>
      <c r="J357" s="15" t="str">
        <f t="shared" ca="1" si="36"/>
        <v xml:space="preserve">: </v>
      </c>
      <c r="K357" s="16" t="str">
        <f>_xlfn.XLOOKUP(A357,Students[Full Name],Students[Start Date],"")</f>
        <v/>
      </c>
      <c r="L357" s="18">
        <f t="shared" ca="1" si="37"/>
        <v>-1</v>
      </c>
      <c r="M357" s="18" cm="1">
        <f t="array" aca="1" ref="M357" ca="1">SUMPRODUCT(Inactives[Days Inactive]*(Inactives[Student]=A357))/365</f>
        <v>0</v>
      </c>
      <c r="N357" s="18" t="str" cm="1">
        <f t="array" ref="N357">IF(LEN($A357)&gt;0,SUMPRODUCT(($A357=merged_names)*(_xlfn.TEXTAFTER(N$2, "At ")=merged_belt_colours)*merged_months_at_rank),"")</f>
        <v/>
      </c>
      <c r="O357" s="18" t="str" cm="1">
        <f t="array" ref="O357">IF(LEN($A357)&gt;0,SUMPRODUCT(($A357=merged_names)*(_xlfn.TEXTAFTER(O$2, "At ")=merged_belt_colours)*merged_months_at_rank),"")</f>
        <v/>
      </c>
      <c r="P357" s="18" t="str" cm="1">
        <f t="array" ref="P357">IF(LEN($A357)&gt;0,SUMPRODUCT(($A357=merged_names)*(_xlfn.TEXTAFTER(P$2, "At ")=merged_belt_colours)*merged_months_at_rank),"")</f>
        <v/>
      </c>
      <c r="Q357" s="18" t="str" cm="1">
        <f t="array" ref="Q357">IF(LEN($A357)&gt;0,SUMPRODUCT(($A357=merged_names)*(_xlfn.TEXTAFTER(Q$2, "At ")=merged_belt_colours)*merged_months_at_rank),"")</f>
        <v/>
      </c>
      <c r="R357" s="18" t="str" cm="1">
        <f t="array" ref="R357">IF(LEN($A357)&gt;0,SUMPRODUCT(($A357=merged_names)*(_xlfn.TEXTAFTER(R$2, "At ")=merged_belt_colours)*merged_months_at_rank),"")</f>
        <v/>
      </c>
    </row>
    <row r="358" spans="1:18" x14ac:dyDescent="0.25">
      <c r="A358"/>
      <c r="B358" s="15" t="str" cm="1">
        <f t="array" ref="B358">IFERROR(IF(LEN(A358)&gt;0, IF(SUMPRODUCT((Inactives[Key]=J358)*(Inactives[Currently Inactive]))=1,"Inactive","Active"),""),"Active")</f>
        <v/>
      </c>
      <c r="C358" s="16" t="str" cm="1">
        <f t="array" aca="1" ref="C358" ca="1">IFERROR(_xlfn._xlws.FILTER(Inactives[Inactive On],(Inactives[Key]=J358)*(Inactives[Currently Inactive]),""),"")</f>
        <v/>
      </c>
      <c r="D358" s="16" t="str" cm="1">
        <f t="array" aca="1" ref="D358" ca="1">IFERROR(INDEX(_xlfn.TEXTSPLIT(E358," "),1),"")</f>
        <v/>
      </c>
      <c r="E358" s="15" t="str" cm="1">
        <f t="array" aca="1" ref="E358" ca="1">IFERROR(_xlfn._xlws.FILTER(merged_ranks,(merged_end_dates=DATE(9999,12,31))*(merged_names=A358)),"")</f>
        <v/>
      </c>
      <c r="F358" s="17" t="str">
        <f ca="1">_xlfn.XLOOKUP(J358,Promotions[Promo Key],Promotions[Promo Date],"")</f>
        <v/>
      </c>
      <c r="G358" s="18" t="str">
        <f t="shared" ca="1" si="35"/>
        <v/>
      </c>
      <c r="H358" s="18" t="str">
        <f t="shared" ca="1" si="34"/>
        <v/>
      </c>
      <c r="I358" s="17" t="str">
        <f>_xlfn.XLOOKUP(A358,Students[Full Name],Students[Starting Rank],"")</f>
        <v/>
      </c>
      <c r="J358" s="15" t="str">
        <f t="shared" ca="1" si="36"/>
        <v xml:space="preserve">: </v>
      </c>
      <c r="K358" s="16" t="str">
        <f>_xlfn.XLOOKUP(A358,Students[Full Name],Students[Start Date],"")</f>
        <v/>
      </c>
      <c r="L358" s="18">
        <f t="shared" ca="1" si="37"/>
        <v>-1</v>
      </c>
      <c r="M358" s="18" cm="1">
        <f t="array" aca="1" ref="M358" ca="1">SUMPRODUCT(Inactives[Days Inactive]*(Inactives[Student]=A358))/365</f>
        <v>0</v>
      </c>
      <c r="N358" s="18" t="str" cm="1">
        <f t="array" ref="N358">IF(LEN($A358)&gt;0,SUMPRODUCT(($A358=merged_names)*(_xlfn.TEXTAFTER(N$2, "At ")=merged_belt_colours)*merged_months_at_rank),"")</f>
        <v/>
      </c>
      <c r="O358" s="18" t="str" cm="1">
        <f t="array" ref="O358">IF(LEN($A358)&gt;0,SUMPRODUCT(($A358=merged_names)*(_xlfn.TEXTAFTER(O$2, "At ")=merged_belt_colours)*merged_months_at_rank),"")</f>
        <v/>
      </c>
      <c r="P358" s="18" t="str" cm="1">
        <f t="array" ref="P358">IF(LEN($A358)&gt;0,SUMPRODUCT(($A358=merged_names)*(_xlfn.TEXTAFTER(P$2, "At ")=merged_belt_colours)*merged_months_at_rank),"")</f>
        <v/>
      </c>
      <c r="Q358" s="18" t="str" cm="1">
        <f t="array" ref="Q358">IF(LEN($A358)&gt;0,SUMPRODUCT(($A358=merged_names)*(_xlfn.TEXTAFTER(Q$2, "At ")=merged_belt_colours)*merged_months_at_rank),"")</f>
        <v/>
      </c>
      <c r="R358" s="18" t="str" cm="1">
        <f t="array" ref="R358">IF(LEN($A358)&gt;0,SUMPRODUCT(($A358=merged_names)*(_xlfn.TEXTAFTER(R$2, "At ")=merged_belt_colours)*merged_months_at_rank),"")</f>
        <v/>
      </c>
    </row>
    <row r="359" spans="1:18" x14ac:dyDescent="0.25">
      <c r="A359"/>
      <c r="B359" s="15" t="str" cm="1">
        <f t="array" ref="B359">IFERROR(IF(LEN(A359)&gt;0, IF(SUMPRODUCT((Inactives[Key]=J359)*(Inactives[Currently Inactive]))=1,"Inactive","Active"),""),"Active")</f>
        <v/>
      </c>
      <c r="C359" s="16" t="str" cm="1">
        <f t="array" aca="1" ref="C359" ca="1">IFERROR(_xlfn._xlws.FILTER(Inactives[Inactive On],(Inactives[Key]=J359)*(Inactives[Currently Inactive]),""),"")</f>
        <v/>
      </c>
      <c r="D359" s="16" t="str" cm="1">
        <f t="array" aca="1" ref="D359" ca="1">IFERROR(INDEX(_xlfn.TEXTSPLIT(E359," "),1),"")</f>
        <v/>
      </c>
      <c r="E359" s="15" t="str" cm="1">
        <f t="array" aca="1" ref="E359" ca="1">IFERROR(_xlfn._xlws.FILTER(merged_ranks,(merged_end_dates=DATE(9999,12,31))*(merged_names=A359)),"")</f>
        <v/>
      </c>
      <c r="F359" s="17" t="str">
        <f ca="1">_xlfn.XLOOKUP(J359,Promotions[Promo Key],Promotions[Promo Date],"")</f>
        <v/>
      </c>
      <c r="G359" s="18" t="str">
        <f t="shared" ca="1" si="35"/>
        <v/>
      </c>
      <c r="H359" s="18" t="str">
        <f t="shared" ca="1" si="34"/>
        <v/>
      </c>
      <c r="I359" s="17" t="str">
        <f>_xlfn.XLOOKUP(A359,Students[Full Name],Students[Starting Rank],"")</f>
        <v/>
      </c>
      <c r="J359" s="15" t="str">
        <f t="shared" ca="1" si="36"/>
        <v xml:space="preserve">: </v>
      </c>
      <c r="K359" s="16" t="str">
        <f>_xlfn.XLOOKUP(A359,Students[Full Name],Students[Start Date],"")</f>
        <v/>
      </c>
      <c r="L359" s="18">
        <f t="shared" ca="1" si="37"/>
        <v>-1</v>
      </c>
      <c r="M359" s="18" cm="1">
        <f t="array" aca="1" ref="M359" ca="1">SUMPRODUCT(Inactives[Days Inactive]*(Inactives[Student]=A359))/365</f>
        <v>0</v>
      </c>
      <c r="N359" s="18" t="str" cm="1">
        <f t="array" ref="N359">IF(LEN($A359)&gt;0,SUMPRODUCT(($A359=merged_names)*(_xlfn.TEXTAFTER(N$2, "At ")=merged_belt_colours)*merged_months_at_rank),"")</f>
        <v/>
      </c>
      <c r="O359" s="18" t="str" cm="1">
        <f t="array" ref="O359">IF(LEN($A359)&gt;0,SUMPRODUCT(($A359=merged_names)*(_xlfn.TEXTAFTER(O$2, "At ")=merged_belt_colours)*merged_months_at_rank),"")</f>
        <v/>
      </c>
      <c r="P359" s="18" t="str" cm="1">
        <f t="array" ref="P359">IF(LEN($A359)&gt;0,SUMPRODUCT(($A359=merged_names)*(_xlfn.TEXTAFTER(P$2, "At ")=merged_belt_colours)*merged_months_at_rank),"")</f>
        <v/>
      </c>
      <c r="Q359" s="18" t="str" cm="1">
        <f t="array" ref="Q359">IF(LEN($A359)&gt;0,SUMPRODUCT(($A359=merged_names)*(_xlfn.TEXTAFTER(Q$2, "At ")=merged_belt_colours)*merged_months_at_rank),"")</f>
        <v/>
      </c>
      <c r="R359" s="18" t="str" cm="1">
        <f t="array" ref="R359">IF(LEN($A359)&gt;0,SUMPRODUCT(($A359=merged_names)*(_xlfn.TEXTAFTER(R$2, "At ")=merged_belt_colours)*merged_months_at_rank),"")</f>
        <v/>
      </c>
    </row>
    <row r="360" spans="1:18" x14ac:dyDescent="0.25">
      <c r="A360"/>
      <c r="B360" s="15" t="str" cm="1">
        <f t="array" ref="B360">IFERROR(IF(LEN(A360)&gt;0, IF(SUMPRODUCT((Inactives[Key]=J360)*(Inactives[Currently Inactive]))=1,"Inactive","Active"),""),"Active")</f>
        <v/>
      </c>
      <c r="C360" s="16" t="str" cm="1">
        <f t="array" aca="1" ref="C360" ca="1">IFERROR(_xlfn._xlws.FILTER(Inactives[Inactive On],(Inactives[Key]=J360)*(Inactives[Currently Inactive]),""),"")</f>
        <v/>
      </c>
      <c r="D360" s="16" t="str" cm="1">
        <f t="array" aca="1" ref="D360" ca="1">IFERROR(INDEX(_xlfn.TEXTSPLIT(E360," "),1),"")</f>
        <v/>
      </c>
      <c r="E360" s="15" t="str" cm="1">
        <f t="array" aca="1" ref="E360" ca="1">IFERROR(_xlfn._xlws.FILTER(merged_ranks,(merged_end_dates=DATE(9999,12,31))*(merged_names=A360)),"")</f>
        <v/>
      </c>
      <c r="F360" s="17" t="str">
        <f ca="1">_xlfn.XLOOKUP(J360,Promotions[Promo Key],Promotions[Promo Date],"")</f>
        <v/>
      </c>
      <c r="G360" s="18" t="str">
        <f t="shared" ca="1" si="35"/>
        <v/>
      </c>
      <c r="H360" s="18" t="str">
        <f t="shared" ca="1" si="34"/>
        <v/>
      </c>
      <c r="I360" s="17" t="str">
        <f>_xlfn.XLOOKUP(A360,Students[Full Name],Students[Starting Rank],"")</f>
        <v/>
      </c>
      <c r="J360" s="15" t="str">
        <f t="shared" ca="1" si="36"/>
        <v xml:space="preserve">: </v>
      </c>
      <c r="K360" s="16" t="str">
        <f>_xlfn.XLOOKUP(A360,Students[Full Name],Students[Start Date],"")</f>
        <v/>
      </c>
      <c r="L360" s="18">
        <f t="shared" ca="1" si="37"/>
        <v>-1</v>
      </c>
      <c r="M360" s="18" cm="1">
        <f t="array" aca="1" ref="M360" ca="1">SUMPRODUCT(Inactives[Days Inactive]*(Inactives[Student]=A360))/365</f>
        <v>0</v>
      </c>
      <c r="N360" s="18" t="str" cm="1">
        <f t="array" ref="N360">IF(LEN($A360)&gt;0,SUMPRODUCT(($A360=merged_names)*(_xlfn.TEXTAFTER(N$2, "At ")=merged_belt_colours)*merged_months_at_rank),"")</f>
        <v/>
      </c>
      <c r="O360" s="18" t="str" cm="1">
        <f t="array" ref="O360">IF(LEN($A360)&gt;0,SUMPRODUCT(($A360=merged_names)*(_xlfn.TEXTAFTER(O$2, "At ")=merged_belt_colours)*merged_months_at_rank),"")</f>
        <v/>
      </c>
      <c r="P360" s="18" t="str" cm="1">
        <f t="array" ref="P360">IF(LEN($A360)&gt;0,SUMPRODUCT(($A360=merged_names)*(_xlfn.TEXTAFTER(P$2, "At ")=merged_belt_colours)*merged_months_at_rank),"")</f>
        <v/>
      </c>
      <c r="Q360" s="18" t="str" cm="1">
        <f t="array" ref="Q360">IF(LEN($A360)&gt;0,SUMPRODUCT(($A360=merged_names)*(_xlfn.TEXTAFTER(Q$2, "At ")=merged_belt_colours)*merged_months_at_rank),"")</f>
        <v/>
      </c>
      <c r="R360" s="18" t="str" cm="1">
        <f t="array" ref="R360">IF(LEN($A360)&gt;0,SUMPRODUCT(($A360=merged_names)*(_xlfn.TEXTAFTER(R$2, "At ")=merged_belt_colours)*merged_months_at_rank),"")</f>
        <v/>
      </c>
    </row>
    <row r="361" spans="1:18" x14ac:dyDescent="0.25">
      <c r="A361"/>
      <c r="B361" s="15" t="str" cm="1">
        <f t="array" ref="B361">IFERROR(IF(LEN(A361)&gt;0, IF(SUMPRODUCT((Inactives[Key]=J361)*(Inactives[Currently Inactive]))=1,"Inactive","Active"),""),"Active")</f>
        <v/>
      </c>
      <c r="C361" s="16" t="str" cm="1">
        <f t="array" aca="1" ref="C361" ca="1">IFERROR(_xlfn._xlws.FILTER(Inactives[Inactive On],(Inactives[Key]=J361)*(Inactives[Currently Inactive]),""),"")</f>
        <v/>
      </c>
      <c r="D361" s="16" t="str" cm="1">
        <f t="array" aca="1" ref="D361" ca="1">IFERROR(INDEX(_xlfn.TEXTSPLIT(E361," "),1),"")</f>
        <v/>
      </c>
      <c r="E361" s="15" t="str" cm="1">
        <f t="array" aca="1" ref="E361" ca="1">IFERROR(_xlfn._xlws.FILTER(merged_ranks,(merged_end_dates=DATE(9999,12,31))*(merged_names=A361)),"")</f>
        <v/>
      </c>
      <c r="F361" s="17" t="str">
        <f ca="1">_xlfn.XLOOKUP(J361,Promotions[Promo Key],Promotions[Promo Date],"")</f>
        <v/>
      </c>
      <c r="G361" s="18" t="str">
        <f t="shared" ca="1" si="35"/>
        <v/>
      </c>
      <c r="H361" s="18" t="str">
        <f t="shared" ca="1" si="34"/>
        <v/>
      </c>
      <c r="I361" s="17" t="str">
        <f>_xlfn.XLOOKUP(A361,Students[Full Name],Students[Starting Rank],"")</f>
        <v/>
      </c>
      <c r="J361" s="15" t="str">
        <f t="shared" ca="1" si="36"/>
        <v xml:space="preserve">: </v>
      </c>
      <c r="K361" s="16" t="str">
        <f>_xlfn.XLOOKUP(A361,Students[Full Name],Students[Start Date],"")</f>
        <v/>
      </c>
      <c r="L361" s="18">
        <f t="shared" ca="1" si="37"/>
        <v>-1</v>
      </c>
      <c r="M361" s="18" cm="1">
        <f t="array" aca="1" ref="M361" ca="1">SUMPRODUCT(Inactives[Days Inactive]*(Inactives[Student]=A361))/365</f>
        <v>0</v>
      </c>
      <c r="N361" s="18" t="str" cm="1">
        <f t="array" ref="N361">IF(LEN($A361)&gt;0,SUMPRODUCT(($A361=merged_names)*(_xlfn.TEXTAFTER(N$2, "At ")=merged_belt_colours)*merged_months_at_rank),"")</f>
        <v/>
      </c>
      <c r="O361" s="18" t="str" cm="1">
        <f t="array" ref="O361">IF(LEN($A361)&gt;0,SUMPRODUCT(($A361=merged_names)*(_xlfn.TEXTAFTER(O$2, "At ")=merged_belt_colours)*merged_months_at_rank),"")</f>
        <v/>
      </c>
      <c r="P361" s="18" t="str" cm="1">
        <f t="array" ref="P361">IF(LEN($A361)&gt;0,SUMPRODUCT(($A361=merged_names)*(_xlfn.TEXTAFTER(P$2, "At ")=merged_belt_colours)*merged_months_at_rank),"")</f>
        <v/>
      </c>
      <c r="Q361" s="18" t="str" cm="1">
        <f t="array" ref="Q361">IF(LEN($A361)&gt;0,SUMPRODUCT(($A361=merged_names)*(_xlfn.TEXTAFTER(Q$2, "At ")=merged_belt_colours)*merged_months_at_rank),"")</f>
        <v/>
      </c>
      <c r="R361" s="18" t="str" cm="1">
        <f t="array" ref="R361">IF(LEN($A361)&gt;0,SUMPRODUCT(($A361=merged_names)*(_xlfn.TEXTAFTER(R$2, "At ")=merged_belt_colours)*merged_months_at_rank),"")</f>
        <v/>
      </c>
    </row>
    <row r="362" spans="1:18" x14ac:dyDescent="0.25">
      <c r="A362"/>
      <c r="B362" s="15" t="str" cm="1">
        <f t="array" ref="B362">IFERROR(IF(LEN(A362)&gt;0, IF(SUMPRODUCT((Inactives[Key]=J362)*(Inactives[Currently Inactive]))=1,"Inactive","Active"),""),"Active")</f>
        <v/>
      </c>
      <c r="C362" s="16" t="str" cm="1">
        <f t="array" aca="1" ref="C362" ca="1">IFERROR(_xlfn._xlws.FILTER(Inactives[Inactive On],(Inactives[Key]=J362)*(Inactives[Currently Inactive]),""),"")</f>
        <v/>
      </c>
      <c r="D362" s="16" t="str" cm="1">
        <f t="array" aca="1" ref="D362" ca="1">IFERROR(INDEX(_xlfn.TEXTSPLIT(E362," "),1),"")</f>
        <v/>
      </c>
      <c r="E362" s="15" t="str" cm="1">
        <f t="array" aca="1" ref="E362" ca="1">IFERROR(_xlfn._xlws.FILTER(merged_ranks,(merged_end_dates=DATE(9999,12,31))*(merged_names=A362)),"")</f>
        <v/>
      </c>
      <c r="F362" s="17" t="str">
        <f ca="1">_xlfn.XLOOKUP(J362,Promotions[Promo Key],Promotions[Promo Date],"")</f>
        <v/>
      </c>
      <c r="G362" s="18" t="str">
        <f t="shared" ca="1" si="35"/>
        <v/>
      </c>
      <c r="H362" s="18" t="str">
        <f t="shared" ca="1" si="34"/>
        <v/>
      </c>
      <c r="I362" s="17" t="str">
        <f>_xlfn.XLOOKUP(A362,Students[Full Name],Students[Starting Rank],"")</f>
        <v/>
      </c>
      <c r="J362" s="15" t="str">
        <f t="shared" ca="1" si="36"/>
        <v xml:space="preserve">: </v>
      </c>
      <c r="K362" s="16" t="str">
        <f>_xlfn.XLOOKUP(A362,Students[Full Name],Students[Start Date],"")</f>
        <v/>
      </c>
      <c r="L362" s="18">
        <f t="shared" ca="1" si="37"/>
        <v>-1</v>
      </c>
      <c r="M362" s="18" cm="1">
        <f t="array" aca="1" ref="M362" ca="1">SUMPRODUCT(Inactives[Days Inactive]*(Inactives[Student]=A362))/365</f>
        <v>0</v>
      </c>
      <c r="N362" s="18" t="str" cm="1">
        <f t="array" ref="N362">IF(LEN($A362)&gt;0,SUMPRODUCT(($A362=merged_names)*(_xlfn.TEXTAFTER(N$2, "At ")=merged_belt_colours)*merged_months_at_rank),"")</f>
        <v/>
      </c>
      <c r="O362" s="18" t="str" cm="1">
        <f t="array" ref="O362">IF(LEN($A362)&gt;0,SUMPRODUCT(($A362=merged_names)*(_xlfn.TEXTAFTER(O$2, "At ")=merged_belt_colours)*merged_months_at_rank),"")</f>
        <v/>
      </c>
      <c r="P362" s="18" t="str" cm="1">
        <f t="array" ref="P362">IF(LEN($A362)&gt;0,SUMPRODUCT(($A362=merged_names)*(_xlfn.TEXTAFTER(P$2, "At ")=merged_belt_colours)*merged_months_at_rank),"")</f>
        <v/>
      </c>
      <c r="Q362" s="18" t="str" cm="1">
        <f t="array" ref="Q362">IF(LEN($A362)&gt;0,SUMPRODUCT(($A362=merged_names)*(_xlfn.TEXTAFTER(Q$2, "At ")=merged_belt_colours)*merged_months_at_rank),"")</f>
        <v/>
      </c>
      <c r="R362" s="18" t="str" cm="1">
        <f t="array" ref="R362">IF(LEN($A362)&gt;0,SUMPRODUCT(($A362=merged_names)*(_xlfn.TEXTAFTER(R$2, "At ")=merged_belt_colours)*merged_months_at_rank),"")</f>
        <v/>
      </c>
    </row>
    <row r="363" spans="1:18" x14ac:dyDescent="0.25">
      <c r="A363"/>
      <c r="B363" s="15" t="str" cm="1">
        <f t="array" ref="B363">IFERROR(IF(LEN(A363)&gt;0, IF(SUMPRODUCT((Inactives[Key]=J363)*(Inactives[Currently Inactive]))=1,"Inactive","Active"),""),"Active")</f>
        <v/>
      </c>
      <c r="C363" s="16" t="str" cm="1">
        <f t="array" aca="1" ref="C363" ca="1">IFERROR(_xlfn._xlws.FILTER(Inactives[Inactive On],(Inactives[Key]=J363)*(Inactives[Currently Inactive]),""),"")</f>
        <v/>
      </c>
      <c r="D363" s="16" t="str" cm="1">
        <f t="array" aca="1" ref="D363" ca="1">IFERROR(INDEX(_xlfn.TEXTSPLIT(E363," "),1),"")</f>
        <v/>
      </c>
      <c r="E363" s="15" t="str" cm="1">
        <f t="array" aca="1" ref="E363" ca="1">IFERROR(_xlfn._xlws.FILTER(merged_ranks,(merged_end_dates=DATE(9999,12,31))*(merged_names=A363)),"")</f>
        <v/>
      </c>
      <c r="F363" s="17" t="str">
        <f ca="1">_xlfn.XLOOKUP(J363,Promotions[Promo Key],Promotions[Promo Date],"")</f>
        <v/>
      </c>
      <c r="G363" s="18" t="str">
        <f t="shared" ca="1" si="35"/>
        <v/>
      </c>
      <c r="H363" s="18" t="str">
        <f t="shared" ca="1" si="34"/>
        <v/>
      </c>
      <c r="I363" s="17" t="str">
        <f>_xlfn.XLOOKUP(A363,Students[Full Name],Students[Starting Rank],"")</f>
        <v/>
      </c>
      <c r="J363" s="15" t="str">
        <f t="shared" ca="1" si="36"/>
        <v xml:space="preserve">: </v>
      </c>
      <c r="K363" s="16" t="str">
        <f>_xlfn.XLOOKUP(A363,Students[Full Name],Students[Start Date],"")</f>
        <v/>
      </c>
      <c r="L363" s="18">
        <f t="shared" ca="1" si="37"/>
        <v>-1</v>
      </c>
      <c r="M363" s="18" cm="1">
        <f t="array" aca="1" ref="M363" ca="1">SUMPRODUCT(Inactives[Days Inactive]*(Inactives[Student]=A363))/365</f>
        <v>0</v>
      </c>
      <c r="N363" s="18" t="str" cm="1">
        <f t="array" ref="N363">IF(LEN($A363)&gt;0,SUMPRODUCT(($A363=merged_names)*(_xlfn.TEXTAFTER(N$2, "At ")=merged_belt_colours)*merged_months_at_rank),"")</f>
        <v/>
      </c>
      <c r="O363" s="18" t="str" cm="1">
        <f t="array" ref="O363">IF(LEN($A363)&gt;0,SUMPRODUCT(($A363=merged_names)*(_xlfn.TEXTAFTER(O$2, "At ")=merged_belt_colours)*merged_months_at_rank),"")</f>
        <v/>
      </c>
      <c r="P363" s="18" t="str" cm="1">
        <f t="array" ref="P363">IF(LEN($A363)&gt;0,SUMPRODUCT(($A363=merged_names)*(_xlfn.TEXTAFTER(P$2, "At ")=merged_belt_colours)*merged_months_at_rank),"")</f>
        <v/>
      </c>
      <c r="Q363" s="18" t="str" cm="1">
        <f t="array" ref="Q363">IF(LEN($A363)&gt;0,SUMPRODUCT(($A363=merged_names)*(_xlfn.TEXTAFTER(Q$2, "At ")=merged_belt_colours)*merged_months_at_rank),"")</f>
        <v/>
      </c>
      <c r="R363" s="18" t="str" cm="1">
        <f t="array" ref="R363">IF(LEN($A363)&gt;0,SUMPRODUCT(($A363=merged_names)*(_xlfn.TEXTAFTER(R$2, "At ")=merged_belt_colours)*merged_months_at_rank),"")</f>
        <v/>
      </c>
    </row>
    <row r="364" spans="1:18" x14ac:dyDescent="0.25">
      <c r="A364"/>
      <c r="B364" s="15" t="str" cm="1">
        <f t="array" ref="B364">IFERROR(IF(LEN(A364)&gt;0, IF(SUMPRODUCT((Inactives[Key]=J364)*(Inactives[Currently Inactive]))=1,"Inactive","Active"),""),"Active")</f>
        <v/>
      </c>
      <c r="C364" s="16" t="str" cm="1">
        <f t="array" aca="1" ref="C364" ca="1">IFERROR(_xlfn._xlws.FILTER(Inactives[Inactive On],(Inactives[Key]=J364)*(Inactives[Currently Inactive]),""),"")</f>
        <v/>
      </c>
      <c r="D364" s="16" t="str" cm="1">
        <f t="array" aca="1" ref="D364" ca="1">IFERROR(INDEX(_xlfn.TEXTSPLIT(E364," "),1),"")</f>
        <v/>
      </c>
      <c r="E364" s="15" t="str" cm="1">
        <f t="array" aca="1" ref="E364" ca="1">IFERROR(_xlfn._xlws.FILTER(merged_ranks,(merged_end_dates=DATE(9999,12,31))*(merged_names=A364)),"")</f>
        <v/>
      </c>
      <c r="F364" s="17" t="str">
        <f ca="1">_xlfn.XLOOKUP(J364,Promotions[Promo Key],Promotions[Promo Date],"")</f>
        <v/>
      </c>
      <c r="G364" s="18" t="str">
        <f t="shared" ca="1" si="35"/>
        <v/>
      </c>
      <c r="H364" s="18" t="str">
        <f t="shared" ca="1" si="34"/>
        <v/>
      </c>
      <c r="I364" s="17" t="str">
        <f>_xlfn.XLOOKUP(A364,Students[Full Name],Students[Starting Rank],"")</f>
        <v/>
      </c>
      <c r="J364" s="15" t="str">
        <f t="shared" ca="1" si="36"/>
        <v xml:space="preserve">: </v>
      </c>
      <c r="K364" s="16" t="str">
        <f>_xlfn.XLOOKUP(A364,Students[Full Name],Students[Start Date],"")</f>
        <v/>
      </c>
      <c r="L364" s="18">
        <f t="shared" ca="1" si="37"/>
        <v>-1</v>
      </c>
      <c r="M364" s="18" cm="1">
        <f t="array" aca="1" ref="M364" ca="1">SUMPRODUCT(Inactives[Days Inactive]*(Inactives[Student]=A364))/365</f>
        <v>0</v>
      </c>
      <c r="N364" s="18" t="str" cm="1">
        <f t="array" ref="N364">IF(LEN($A364)&gt;0,SUMPRODUCT(($A364=merged_names)*(_xlfn.TEXTAFTER(N$2, "At ")=merged_belt_colours)*merged_months_at_rank),"")</f>
        <v/>
      </c>
      <c r="O364" s="18" t="str" cm="1">
        <f t="array" ref="O364">IF(LEN($A364)&gt;0,SUMPRODUCT(($A364=merged_names)*(_xlfn.TEXTAFTER(O$2, "At ")=merged_belt_colours)*merged_months_at_rank),"")</f>
        <v/>
      </c>
      <c r="P364" s="18" t="str" cm="1">
        <f t="array" ref="P364">IF(LEN($A364)&gt;0,SUMPRODUCT(($A364=merged_names)*(_xlfn.TEXTAFTER(P$2, "At ")=merged_belt_colours)*merged_months_at_rank),"")</f>
        <v/>
      </c>
      <c r="Q364" s="18" t="str" cm="1">
        <f t="array" ref="Q364">IF(LEN($A364)&gt;0,SUMPRODUCT(($A364=merged_names)*(_xlfn.TEXTAFTER(Q$2, "At ")=merged_belt_colours)*merged_months_at_rank),"")</f>
        <v/>
      </c>
      <c r="R364" s="18" t="str" cm="1">
        <f t="array" ref="R364">IF(LEN($A364)&gt;0,SUMPRODUCT(($A364=merged_names)*(_xlfn.TEXTAFTER(R$2, "At ")=merged_belt_colours)*merged_months_at_rank),"")</f>
        <v/>
      </c>
    </row>
    <row r="365" spans="1:18" x14ac:dyDescent="0.25">
      <c r="A365"/>
      <c r="B365" s="15" t="str" cm="1">
        <f t="array" ref="B365">IFERROR(IF(LEN(A365)&gt;0, IF(SUMPRODUCT((Inactives[Key]=J365)*(Inactives[Currently Inactive]))=1,"Inactive","Active"),""),"Active")</f>
        <v/>
      </c>
      <c r="C365" s="16" t="str" cm="1">
        <f t="array" aca="1" ref="C365" ca="1">IFERROR(_xlfn._xlws.FILTER(Inactives[Inactive On],(Inactives[Key]=J365)*(Inactives[Currently Inactive]),""),"")</f>
        <v/>
      </c>
      <c r="D365" s="16" t="str" cm="1">
        <f t="array" aca="1" ref="D365" ca="1">IFERROR(INDEX(_xlfn.TEXTSPLIT(E365," "),1),"")</f>
        <v/>
      </c>
      <c r="E365" s="15" t="str" cm="1">
        <f t="array" aca="1" ref="E365" ca="1">IFERROR(_xlfn._xlws.FILTER(merged_ranks,(merged_end_dates=DATE(9999,12,31))*(merged_names=A365)),"")</f>
        <v/>
      </c>
      <c r="F365" s="17" t="str">
        <f ca="1">_xlfn.XLOOKUP(J365,Promotions[Promo Key],Promotions[Promo Date],"")</f>
        <v/>
      </c>
      <c r="G365" s="18" t="str">
        <f t="shared" ca="1" si="35"/>
        <v/>
      </c>
      <c r="H365" s="18" t="str">
        <f t="shared" ca="1" si="34"/>
        <v/>
      </c>
      <c r="I365" s="17" t="str">
        <f>_xlfn.XLOOKUP(A365,Students[Full Name],Students[Starting Rank],"")</f>
        <v/>
      </c>
      <c r="J365" s="15" t="str">
        <f t="shared" ca="1" si="36"/>
        <v xml:space="preserve">: </v>
      </c>
      <c r="K365" s="16" t="str">
        <f>_xlfn.XLOOKUP(A365,Students[Full Name],Students[Start Date],"")</f>
        <v/>
      </c>
      <c r="L365" s="18">
        <f t="shared" ca="1" si="37"/>
        <v>-1</v>
      </c>
      <c r="M365" s="18" cm="1">
        <f t="array" aca="1" ref="M365" ca="1">SUMPRODUCT(Inactives[Days Inactive]*(Inactives[Student]=A365))/365</f>
        <v>0</v>
      </c>
      <c r="N365" s="18" t="str" cm="1">
        <f t="array" ref="N365">IF(LEN($A365)&gt;0,SUMPRODUCT(($A365=merged_names)*(_xlfn.TEXTAFTER(N$2, "At ")=merged_belt_colours)*merged_months_at_rank),"")</f>
        <v/>
      </c>
      <c r="O365" s="18" t="str" cm="1">
        <f t="array" ref="O365">IF(LEN($A365)&gt;0,SUMPRODUCT(($A365=merged_names)*(_xlfn.TEXTAFTER(O$2, "At ")=merged_belt_colours)*merged_months_at_rank),"")</f>
        <v/>
      </c>
      <c r="P365" s="18" t="str" cm="1">
        <f t="array" ref="P365">IF(LEN($A365)&gt;0,SUMPRODUCT(($A365=merged_names)*(_xlfn.TEXTAFTER(P$2, "At ")=merged_belt_colours)*merged_months_at_rank),"")</f>
        <v/>
      </c>
      <c r="Q365" s="18" t="str" cm="1">
        <f t="array" ref="Q365">IF(LEN($A365)&gt;0,SUMPRODUCT(($A365=merged_names)*(_xlfn.TEXTAFTER(Q$2, "At ")=merged_belt_colours)*merged_months_at_rank),"")</f>
        <v/>
      </c>
      <c r="R365" s="18" t="str" cm="1">
        <f t="array" ref="R365">IF(LEN($A365)&gt;0,SUMPRODUCT(($A365=merged_names)*(_xlfn.TEXTAFTER(R$2, "At ")=merged_belt_colours)*merged_months_at_rank),"")</f>
        <v/>
      </c>
    </row>
    <row r="366" spans="1:18" x14ac:dyDescent="0.25">
      <c r="A366"/>
      <c r="B366" s="15" t="str" cm="1">
        <f t="array" ref="B366">IFERROR(IF(LEN(A366)&gt;0, IF(SUMPRODUCT((Inactives[Key]=J366)*(Inactives[Currently Inactive]))=1,"Inactive","Active"),""),"Active")</f>
        <v/>
      </c>
      <c r="C366" s="16" t="str" cm="1">
        <f t="array" aca="1" ref="C366" ca="1">IFERROR(_xlfn._xlws.FILTER(Inactives[Inactive On],(Inactives[Key]=J366)*(Inactives[Currently Inactive]),""),"")</f>
        <v/>
      </c>
      <c r="D366" s="16" t="str" cm="1">
        <f t="array" aca="1" ref="D366" ca="1">IFERROR(INDEX(_xlfn.TEXTSPLIT(E366," "),1),"")</f>
        <v/>
      </c>
      <c r="E366" s="15" t="str" cm="1">
        <f t="array" aca="1" ref="E366" ca="1">IFERROR(_xlfn._xlws.FILTER(merged_ranks,(merged_end_dates=DATE(9999,12,31))*(merged_names=A366)),"")</f>
        <v/>
      </c>
      <c r="F366" s="17" t="str">
        <f ca="1">_xlfn.XLOOKUP(J366,Promotions[Promo Key],Promotions[Promo Date],"")</f>
        <v/>
      </c>
      <c r="G366" s="18" t="str">
        <f t="shared" ca="1" si="35"/>
        <v/>
      </c>
      <c r="H366" s="18" t="str">
        <f t="shared" ca="1" si="34"/>
        <v/>
      </c>
      <c r="I366" s="17" t="str">
        <f>_xlfn.XLOOKUP(A366,Students[Full Name],Students[Starting Rank],"")</f>
        <v/>
      </c>
      <c r="J366" s="15" t="str">
        <f t="shared" ca="1" si="36"/>
        <v xml:space="preserve">: </v>
      </c>
      <c r="K366" s="16" t="str">
        <f>_xlfn.XLOOKUP(A366,Students[Full Name],Students[Start Date],"")</f>
        <v/>
      </c>
      <c r="L366" s="18">
        <f t="shared" ca="1" si="37"/>
        <v>-1</v>
      </c>
      <c r="M366" s="18" cm="1">
        <f t="array" aca="1" ref="M366" ca="1">SUMPRODUCT(Inactives[Days Inactive]*(Inactives[Student]=A366))/365</f>
        <v>0</v>
      </c>
      <c r="N366" s="18" t="str" cm="1">
        <f t="array" ref="N366">IF(LEN($A366)&gt;0,SUMPRODUCT(($A366=merged_names)*(_xlfn.TEXTAFTER(N$2, "At ")=merged_belt_colours)*merged_months_at_rank),"")</f>
        <v/>
      </c>
      <c r="O366" s="18" t="str" cm="1">
        <f t="array" ref="O366">IF(LEN($A366)&gt;0,SUMPRODUCT(($A366=merged_names)*(_xlfn.TEXTAFTER(O$2, "At ")=merged_belt_colours)*merged_months_at_rank),"")</f>
        <v/>
      </c>
      <c r="P366" s="18" t="str" cm="1">
        <f t="array" ref="P366">IF(LEN($A366)&gt;0,SUMPRODUCT(($A366=merged_names)*(_xlfn.TEXTAFTER(P$2, "At ")=merged_belt_colours)*merged_months_at_rank),"")</f>
        <v/>
      </c>
      <c r="Q366" s="18" t="str" cm="1">
        <f t="array" ref="Q366">IF(LEN($A366)&gt;0,SUMPRODUCT(($A366=merged_names)*(_xlfn.TEXTAFTER(Q$2, "At ")=merged_belt_colours)*merged_months_at_rank),"")</f>
        <v/>
      </c>
      <c r="R366" s="18" t="str" cm="1">
        <f t="array" ref="R366">IF(LEN($A366)&gt;0,SUMPRODUCT(($A366=merged_names)*(_xlfn.TEXTAFTER(R$2, "At ")=merged_belt_colours)*merged_months_at_rank),"")</f>
        <v/>
      </c>
    </row>
    <row r="367" spans="1:18" x14ac:dyDescent="0.25">
      <c r="A367"/>
      <c r="B367" s="15" t="str" cm="1">
        <f t="array" ref="B367">IFERROR(IF(LEN(A367)&gt;0, IF(SUMPRODUCT((Inactives[Key]=J367)*(Inactives[Currently Inactive]))=1,"Inactive","Active"),""),"Active")</f>
        <v/>
      </c>
      <c r="C367" s="16" t="str" cm="1">
        <f t="array" aca="1" ref="C367" ca="1">IFERROR(_xlfn._xlws.FILTER(Inactives[Inactive On],(Inactives[Key]=J367)*(Inactives[Currently Inactive]),""),"")</f>
        <v/>
      </c>
      <c r="D367" s="16" t="str" cm="1">
        <f t="array" aca="1" ref="D367" ca="1">IFERROR(INDEX(_xlfn.TEXTSPLIT(E367," "),1),"")</f>
        <v/>
      </c>
      <c r="E367" s="15" t="str" cm="1">
        <f t="array" aca="1" ref="E367" ca="1">IFERROR(_xlfn._xlws.FILTER(merged_ranks,(merged_end_dates=DATE(9999,12,31))*(merged_names=A367)),"")</f>
        <v/>
      </c>
      <c r="F367" s="17" t="str">
        <f ca="1">_xlfn.XLOOKUP(J367,Promotions[Promo Key],Promotions[Promo Date],"")</f>
        <v/>
      </c>
      <c r="G367" s="18" t="str">
        <f t="shared" ca="1" si="35"/>
        <v/>
      </c>
      <c r="H367" s="18" t="str">
        <f t="shared" ca="1" si="34"/>
        <v/>
      </c>
      <c r="I367" s="17" t="str">
        <f>_xlfn.XLOOKUP(A367,Students[Full Name],Students[Starting Rank],"")</f>
        <v/>
      </c>
      <c r="J367" s="15" t="str">
        <f t="shared" ca="1" si="36"/>
        <v xml:space="preserve">: </v>
      </c>
      <c r="K367" s="16" t="str">
        <f>_xlfn.XLOOKUP(A367,Students[Full Name],Students[Start Date],"")</f>
        <v/>
      </c>
      <c r="L367" s="18">
        <f t="shared" ca="1" si="37"/>
        <v>-1</v>
      </c>
      <c r="M367" s="18" cm="1">
        <f t="array" aca="1" ref="M367" ca="1">SUMPRODUCT(Inactives[Days Inactive]*(Inactives[Student]=A367))/365</f>
        <v>0</v>
      </c>
      <c r="N367" s="18" t="str" cm="1">
        <f t="array" ref="N367">IF(LEN($A367)&gt;0,SUMPRODUCT(($A367=merged_names)*(_xlfn.TEXTAFTER(N$2, "At ")=merged_belt_colours)*merged_months_at_rank),"")</f>
        <v/>
      </c>
      <c r="O367" s="18" t="str" cm="1">
        <f t="array" ref="O367">IF(LEN($A367)&gt;0,SUMPRODUCT(($A367=merged_names)*(_xlfn.TEXTAFTER(O$2, "At ")=merged_belt_colours)*merged_months_at_rank),"")</f>
        <v/>
      </c>
      <c r="P367" s="18" t="str" cm="1">
        <f t="array" ref="P367">IF(LEN($A367)&gt;0,SUMPRODUCT(($A367=merged_names)*(_xlfn.TEXTAFTER(P$2, "At ")=merged_belt_colours)*merged_months_at_rank),"")</f>
        <v/>
      </c>
      <c r="Q367" s="18" t="str" cm="1">
        <f t="array" ref="Q367">IF(LEN($A367)&gt;0,SUMPRODUCT(($A367=merged_names)*(_xlfn.TEXTAFTER(Q$2, "At ")=merged_belt_colours)*merged_months_at_rank),"")</f>
        <v/>
      </c>
      <c r="R367" s="18" t="str" cm="1">
        <f t="array" ref="R367">IF(LEN($A367)&gt;0,SUMPRODUCT(($A367=merged_names)*(_xlfn.TEXTAFTER(R$2, "At ")=merged_belt_colours)*merged_months_at_rank),"")</f>
        <v/>
      </c>
    </row>
    <row r="368" spans="1:18" x14ac:dyDescent="0.25">
      <c r="A368"/>
      <c r="B368" s="15" t="str" cm="1">
        <f t="array" ref="B368">IFERROR(IF(LEN(A368)&gt;0, IF(SUMPRODUCT((Inactives[Key]=J368)*(Inactives[Currently Inactive]))=1,"Inactive","Active"),""),"Active")</f>
        <v/>
      </c>
      <c r="C368" s="16" t="str" cm="1">
        <f t="array" aca="1" ref="C368" ca="1">IFERROR(_xlfn._xlws.FILTER(Inactives[Inactive On],(Inactives[Key]=J368)*(Inactives[Currently Inactive]),""),"")</f>
        <v/>
      </c>
      <c r="D368" s="16" t="str" cm="1">
        <f t="array" aca="1" ref="D368" ca="1">IFERROR(INDEX(_xlfn.TEXTSPLIT(E368," "),1),"")</f>
        <v/>
      </c>
      <c r="E368" s="15" t="str" cm="1">
        <f t="array" aca="1" ref="E368" ca="1">IFERROR(_xlfn._xlws.FILTER(merged_ranks,(merged_end_dates=DATE(9999,12,31))*(merged_names=A368)),"")</f>
        <v/>
      </c>
      <c r="F368" s="17" t="str">
        <f ca="1">_xlfn.XLOOKUP(J368,Promotions[Promo Key],Promotions[Promo Date],"")</f>
        <v/>
      </c>
      <c r="G368" s="18" t="str">
        <f t="shared" ca="1" si="35"/>
        <v/>
      </c>
      <c r="H368" s="18" t="str">
        <f t="shared" ca="1" si="34"/>
        <v/>
      </c>
      <c r="I368" s="17" t="str">
        <f>_xlfn.XLOOKUP(A368,Students[Full Name],Students[Starting Rank],"")</f>
        <v/>
      </c>
      <c r="J368" s="15" t="str">
        <f t="shared" ca="1" si="36"/>
        <v xml:space="preserve">: </v>
      </c>
      <c r="K368" s="16" t="str">
        <f>_xlfn.XLOOKUP(A368,Students[Full Name],Students[Start Date],"")</f>
        <v/>
      </c>
      <c r="L368" s="18">
        <f t="shared" ca="1" si="37"/>
        <v>-1</v>
      </c>
      <c r="M368" s="18" cm="1">
        <f t="array" aca="1" ref="M368" ca="1">SUMPRODUCT(Inactives[Days Inactive]*(Inactives[Student]=A368))/365</f>
        <v>0</v>
      </c>
      <c r="N368" s="18" t="str" cm="1">
        <f t="array" ref="N368">IF(LEN($A368)&gt;0,SUMPRODUCT(($A368=merged_names)*(_xlfn.TEXTAFTER(N$2, "At ")=merged_belt_colours)*merged_months_at_rank),"")</f>
        <v/>
      </c>
      <c r="O368" s="18" t="str" cm="1">
        <f t="array" ref="O368">IF(LEN($A368)&gt;0,SUMPRODUCT(($A368=merged_names)*(_xlfn.TEXTAFTER(O$2, "At ")=merged_belt_colours)*merged_months_at_rank),"")</f>
        <v/>
      </c>
      <c r="P368" s="18" t="str" cm="1">
        <f t="array" ref="P368">IF(LEN($A368)&gt;0,SUMPRODUCT(($A368=merged_names)*(_xlfn.TEXTAFTER(P$2, "At ")=merged_belt_colours)*merged_months_at_rank),"")</f>
        <v/>
      </c>
      <c r="Q368" s="18" t="str" cm="1">
        <f t="array" ref="Q368">IF(LEN($A368)&gt;0,SUMPRODUCT(($A368=merged_names)*(_xlfn.TEXTAFTER(Q$2, "At ")=merged_belt_colours)*merged_months_at_rank),"")</f>
        <v/>
      </c>
      <c r="R368" s="18" t="str" cm="1">
        <f t="array" ref="R368">IF(LEN($A368)&gt;0,SUMPRODUCT(($A368=merged_names)*(_xlfn.TEXTAFTER(R$2, "At ")=merged_belt_colours)*merged_months_at_rank),"")</f>
        <v/>
      </c>
    </row>
    <row r="369" spans="1:18" x14ac:dyDescent="0.25">
      <c r="A369"/>
      <c r="B369" s="15" t="str" cm="1">
        <f t="array" ref="B369">IFERROR(IF(LEN(A369)&gt;0, IF(SUMPRODUCT((Inactives[Key]=J369)*(Inactives[Currently Inactive]))=1,"Inactive","Active"),""),"Active")</f>
        <v/>
      </c>
      <c r="C369" s="16" t="str" cm="1">
        <f t="array" aca="1" ref="C369" ca="1">IFERROR(_xlfn._xlws.FILTER(Inactives[Inactive On],(Inactives[Key]=J369)*(Inactives[Currently Inactive]),""),"")</f>
        <v/>
      </c>
      <c r="D369" s="16" t="str" cm="1">
        <f t="array" aca="1" ref="D369" ca="1">IFERROR(INDEX(_xlfn.TEXTSPLIT(E369," "),1),"")</f>
        <v/>
      </c>
      <c r="E369" s="15" t="str" cm="1">
        <f t="array" aca="1" ref="E369" ca="1">IFERROR(_xlfn._xlws.FILTER(merged_ranks,(merged_end_dates=DATE(9999,12,31))*(merged_names=A369)),"")</f>
        <v/>
      </c>
      <c r="F369" s="17" t="str">
        <f ca="1">_xlfn.XLOOKUP(J369,Promotions[Promo Key],Promotions[Promo Date],"")</f>
        <v/>
      </c>
      <c r="G369" s="18" t="str">
        <f t="shared" ca="1" si="35"/>
        <v/>
      </c>
      <c r="H369" s="18" t="str">
        <f t="shared" ca="1" si="34"/>
        <v/>
      </c>
      <c r="I369" s="17" t="str">
        <f>_xlfn.XLOOKUP(A369,Students[Full Name],Students[Starting Rank],"")</f>
        <v/>
      </c>
      <c r="J369" s="15" t="str">
        <f t="shared" ca="1" si="36"/>
        <v xml:space="preserve">: </v>
      </c>
      <c r="K369" s="16" t="str">
        <f>_xlfn.XLOOKUP(A369,Students[Full Name],Students[Start Date],"")</f>
        <v/>
      </c>
      <c r="L369" s="18">
        <f t="shared" ca="1" si="37"/>
        <v>-1</v>
      </c>
      <c r="M369" s="18" cm="1">
        <f t="array" aca="1" ref="M369" ca="1">SUMPRODUCT(Inactives[Days Inactive]*(Inactives[Student]=A369))/365</f>
        <v>0</v>
      </c>
      <c r="N369" s="18" t="str" cm="1">
        <f t="array" ref="N369">IF(LEN($A369)&gt;0,SUMPRODUCT(($A369=merged_names)*(_xlfn.TEXTAFTER(N$2, "At ")=merged_belt_colours)*merged_months_at_rank),"")</f>
        <v/>
      </c>
      <c r="O369" s="18" t="str" cm="1">
        <f t="array" ref="O369">IF(LEN($A369)&gt;0,SUMPRODUCT(($A369=merged_names)*(_xlfn.TEXTAFTER(O$2, "At ")=merged_belt_colours)*merged_months_at_rank),"")</f>
        <v/>
      </c>
      <c r="P369" s="18" t="str" cm="1">
        <f t="array" ref="P369">IF(LEN($A369)&gt;0,SUMPRODUCT(($A369=merged_names)*(_xlfn.TEXTAFTER(P$2, "At ")=merged_belt_colours)*merged_months_at_rank),"")</f>
        <v/>
      </c>
      <c r="Q369" s="18" t="str" cm="1">
        <f t="array" ref="Q369">IF(LEN($A369)&gt;0,SUMPRODUCT(($A369=merged_names)*(_xlfn.TEXTAFTER(Q$2, "At ")=merged_belt_colours)*merged_months_at_rank),"")</f>
        <v/>
      </c>
      <c r="R369" s="18" t="str" cm="1">
        <f t="array" ref="R369">IF(LEN($A369)&gt;0,SUMPRODUCT(($A369=merged_names)*(_xlfn.TEXTAFTER(R$2, "At ")=merged_belt_colours)*merged_months_at_rank),"")</f>
        <v/>
      </c>
    </row>
    <row r="370" spans="1:18" x14ac:dyDescent="0.25">
      <c r="A370"/>
      <c r="B370" s="15" t="str" cm="1">
        <f t="array" ref="B370">IFERROR(IF(LEN(A370)&gt;0, IF(SUMPRODUCT((Inactives[Key]=J370)*(Inactives[Currently Inactive]))=1,"Inactive","Active"),""),"Active")</f>
        <v/>
      </c>
      <c r="C370" s="16" t="str" cm="1">
        <f t="array" aca="1" ref="C370" ca="1">IFERROR(_xlfn._xlws.FILTER(Inactives[Inactive On],(Inactives[Key]=J370)*(Inactives[Currently Inactive]),""),"")</f>
        <v/>
      </c>
      <c r="D370" s="16" t="str" cm="1">
        <f t="array" aca="1" ref="D370" ca="1">IFERROR(INDEX(_xlfn.TEXTSPLIT(E370," "),1),"")</f>
        <v/>
      </c>
      <c r="E370" s="15" t="str" cm="1">
        <f t="array" aca="1" ref="E370" ca="1">IFERROR(_xlfn._xlws.FILTER(merged_ranks,(merged_end_dates=DATE(9999,12,31))*(merged_names=A370)),"")</f>
        <v/>
      </c>
      <c r="F370" s="17" t="str">
        <f ca="1">_xlfn.XLOOKUP(J370,Promotions[Promo Key],Promotions[Promo Date],"")</f>
        <v/>
      </c>
      <c r="G370" s="18" t="str">
        <f t="shared" ca="1" si="35"/>
        <v/>
      </c>
      <c r="H370" s="18" t="str">
        <f t="shared" ca="1" si="34"/>
        <v/>
      </c>
      <c r="I370" s="17" t="str">
        <f>_xlfn.XLOOKUP(A370,Students[Full Name],Students[Starting Rank],"")</f>
        <v/>
      </c>
      <c r="J370" s="15" t="str">
        <f t="shared" ca="1" si="36"/>
        <v xml:space="preserve">: </v>
      </c>
      <c r="K370" s="16" t="str">
        <f>_xlfn.XLOOKUP(A370,Students[Full Name],Students[Start Date],"")</f>
        <v/>
      </c>
      <c r="L370" s="18">
        <f t="shared" ca="1" si="37"/>
        <v>-1</v>
      </c>
      <c r="M370" s="18" cm="1">
        <f t="array" aca="1" ref="M370" ca="1">SUMPRODUCT(Inactives[Days Inactive]*(Inactives[Student]=A370))/365</f>
        <v>0</v>
      </c>
      <c r="N370" s="18" t="str" cm="1">
        <f t="array" ref="N370">IF(LEN($A370)&gt;0,SUMPRODUCT(($A370=merged_names)*(_xlfn.TEXTAFTER(N$2, "At ")=merged_belt_colours)*merged_months_at_rank),"")</f>
        <v/>
      </c>
      <c r="O370" s="18" t="str" cm="1">
        <f t="array" ref="O370">IF(LEN($A370)&gt;0,SUMPRODUCT(($A370=merged_names)*(_xlfn.TEXTAFTER(O$2, "At ")=merged_belt_colours)*merged_months_at_rank),"")</f>
        <v/>
      </c>
      <c r="P370" s="18" t="str" cm="1">
        <f t="array" ref="P370">IF(LEN($A370)&gt;0,SUMPRODUCT(($A370=merged_names)*(_xlfn.TEXTAFTER(P$2, "At ")=merged_belt_colours)*merged_months_at_rank),"")</f>
        <v/>
      </c>
      <c r="Q370" s="18" t="str" cm="1">
        <f t="array" ref="Q370">IF(LEN($A370)&gt;0,SUMPRODUCT(($A370=merged_names)*(_xlfn.TEXTAFTER(Q$2, "At ")=merged_belt_colours)*merged_months_at_rank),"")</f>
        <v/>
      </c>
      <c r="R370" s="18" t="str" cm="1">
        <f t="array" ref="R370">IF(LEN($A370)&gt;0,SUMPRODUCT(($A370=merged_names)*(_xlfn.TEXTAFTER(R$2, "At ")=merged_belt_colours)*merged_months_at_rank),"")</f>
        <v/>
      </c>
    </row>
    <row r="371" spans="1:18" x14ac:dyDescent="0.25">
      <c r="A371"/>
      <c r="B371" s="15" t="str" cm="1">
        <f t="array" ref="B371">IFERROR(IF(LEN(A371)&gt;0, IF(SUMPRODUCT((Inactives[Key]=J371)*(Inactives[Currently Inactive]))=1,"Inactive","Active"),""),"Active")</f>
        <v/>
      </c>
      <c r="C371" s="16" t="str" cm="1">
        <f t="array" aca="1" ref="C371" ca="1">IFERROR(_xlfn._xlws.FILTER(Inactives[Inactive On],(Inactives[Key]=J371)*(Inactives[Currently Inactive]),""),"")</f>
        <v/>
      </c>
      <c r="D371" s="16" t="str" cm="1">
        <f t="array" aca="1" ref="D371" ca="1">IFERROR(INDEX(_xlfn.TEXTSPLIT(E371," "),1),"")</f>
        <v/>
      </c>
      <c r="E371" s="15" t="str" cm="1">
        <f t="array" aca="1" ref="E371" ca="1">IFERROR(_xlfn._xlws.FILTER(merged_ranks,(merged_end_dates=DATE(9999,12,31))*(merged_names=A371)),"")</f>
        <v/>
      </c>
      <c r="F371" s="17" t="str">
        <f ca="1">_xlfn.XLOOKUP(J371,Promotions[Promo Key],Promotions[Promo Date],"")</f>
        <v/>
      </c>
      <c r="G371" s="18" t="str">
        <f t="shared" ca="1" si="35"/>
        <v/>
      </c>
      <c r="H371" s="18" t="str">
        <f t="shared" ca="1" si="34"/>
        <v/>
      </c>
      <c r="I371" s="17" t="str">
        <f>_xlfn.XLOOKUP(A371,Students[Full Name],Students[Starting Rank],"")</f>
        <v/>
      </c>
      <c r="J371" s="15" t="str">
        <f t="shared" ca="1" si="36"/>
        <v xml:space="preserve">: </v>
      </c>
      <c r="K371" s="16" t="str">
        <f>_xlfn.XLOOKUP(A371,Students[Full Name],Students[Start Date],"")</f>
        <v/>
      </c>
      <c r="L371" s="18">
        <f t="shared" ca="1" si="37"/>
        <v>-1</v>
      </c>
      <c r="M371" s="18" cm="1">
        <f t="array" aca="1" ref="M371" ca="1">SUMPRODUCT(Inactives[Days Inactive]*(Inactives[Student]=A371))/365</f>
        <v>0</v>
      </c>
      <c r="N371" s="18" t="str" cm="1">
        <f t="array" ref="N371">IF(LEN($A371)&gt;0,SUMPRODUCT(($A371=merged_names)*(_xlfn.TEXTAFTER(N$2, "At ")=merged_belt_colours)*merged_months_at_rank),"")</f>
        <v/>
      </c>
      <c r="O371" s="18" t="str" cm="1">
        <f t="array" ref="O371">IF(LEN($A371)&gt;0,SUMPRODUCT(($A371=merged_names)*(_xlfn.TEXTAFTER(O$2, "At ")=merged_belt_colours)*merged_months_at_rank),"")</f>
        <v/>
      </c>
      <c r="P371" s="18" t="str" cm="1">
        <f t="array" ref="P371">IF(LEN($A371)&gt;0,SUMPRODUCT(($A371=merged_names)*(_xlfn.TEXTAFTER(P$2, "At ")=merged_belt_colours)*merged_months_at_rank),"")</f>
        <v/>
      </c>
      <c r="Q371" s="18" t="str" cm="1">
        <f t="array" ref="Q371">IF(LEN($A371)&gt;0,SUMPRODUCT(($A371=merged_names)*(_xlfn.TEXTAFTER(Q$2, "At ")=merged_belt_colours)*merged_months_at_rank),"")</f>
        <v/>
      </c>
      <c r="R371" s="18" t="str" cm="1">
        <f t="array" ref="R371">IF(LEN($A371)&gt;0,SUMPRODUCT(($A371=merged_names)*(_xlfn.TEXTAFTER(R$2, "At ")=merged_belt_colours)*merged_months_at_rank),"")</f>
        <v/>
      </c>
    </row>
    <row r="372" spans="1:18" x14ac:dyDescent="0.25">
      <c r="A372"/>
      <c r="B372" s="15" t="str" cm="1">
        <f t="array" ref="B372">IFERROR(IF(LEN(A372)&gt;0, IF(SUMPRODUCT((Inactives[Key]=J372)*(Inactives[Currently Inactive]))=1,"Inactive","Active"),""),"Active")</f>
        <v/>
      </c>
      <c r="C372" s="16" t="str" cm="1">
        <f t="array" aca="1" ref="C372" ca="1">IFERROR(_xlfn._xlws.FILTER(Inactives[Inactive On],(Inactives[Key]=J372)*(Inactives[Currently Inactive]),""),"")</f>
        <v/>
      </c>
      <c r="D372" s="16" t="str" cm="1">
        <f t="array" aca="1" ref="D372" ca="1">IFERROR(INDEX(_xlfn.TEXTSPLIT(E372," "),1),"")</f>
        <v/>
      </c>
      <c r="E372" s="15" t="str" cm="1">
        <f t="array" aca="1" ref="E372" ca="1">IFERROR(_xlfn._xlws.FILTER(merged_ranks,(merged_end_dates=DATE(9999,12,31))*(merged_names=A372)),"")</f>
        <v/>
      </c>
      <c r="F372" s="17" t="str">
        <f ca="1">_xlfn.XLOOKUP(J372,Promotions[Promo Key],Promotions[Promo Date],"")</f>
        <v/>
      </c>
      <c r="G372" s="18" t="str">
        <f t="shared" ca="1" si="35"/>
        <v/>
      </c>
      <c r="H372" s="18" t="str">
        <f t="shared" ca="1" si="34"/>
        <v/>
      </c>
      <c r="I372" s="17" t="str">
        <f>_xlfn.XLOOKUP(A372,Students[Full Name],Students[Starting Rank],"")</f>
        <v/>
      </c>
      <c r="J372" s="15" t="str">
        <f t="shared" ca="1" si="36"/>
        <v xml:space="preserve">: </v>
      </c>
      <c r="K372" s="16" t="str">
        <f>_xlfn.XLOOKUP(A372,Students[Full Name],Students[Start Date],"")</f>
        <v/>
      </c>
      <c r="L372" s="18">
        <f t="shared" ca="1" si="37"/>
        <v>-1</v>
      </c>
      <c r="M372" s="18" cm="1">
        <f t="array" aca="1" ref="M372" ca="1">SUMPRODUCT(Inactives[Days Inactive]*(Inactives[Student]=A372))/365</f>
        <v>0</v>
      </c>
      <c r="N372" s="18" t="str" cm="1">
        <f t="array" ref="N372">IF(LEN($A372)&gt;0,SUMPRODUCT(($A372=merged_names)*(_xlfn.TEXTAFTER(N$2, "At ")=merged_belt_colours)*merged_months_at_rank),"")</f>
        <v/>
      </c>
      <c r="O372" s="18" t="str" cm="1">
        <f t="array" ref="O372">IF(LEN($A372)&gt;0,SUMPRODUCT(($A372=merged_names)*(_xlfn.TEXTAFTER(O$2, "At ")=merged_belt_colours)*merged_months_at_rank),"")</f>
        <v/>
      </c>
      <c r="P372" s="18" t="str" cm="1">
        <f t="array" ref="P372">IF(LEN($A372)&gt;0,SUMPRODUCT(($A372=merged_names)*(_xlfn.TEXTAFTER(P$2, "At ")=merged_belt_colours)*merged_months_at_rank),"")</f>
        <v/>
      </c>
      <c r="Q372" s="18" t="str" cm="1">
        <f t="array" ref="Q372">IF(LEN($A372)&gt;0,SUMPRODUCT(($A372=merged_names)*(_xlfn.TEXTAFTER(Q$2, "At ")=merged_belt_colours)*merged_months_at_rank),"")</f>
        <v/>
      </c>
      <c r="R372" s="18" t="str" cm="1">
        <f t="array" ref="R372">IF(LEN($A372)&gt;0,SUMPRODUCT(($A372=merged_names)*(_xlfn.TEXTAFTER(R$2, "At ")=merged_belt_colours)*merged_months_at_rank),"")</f>
        <v/>
      </c>
    </row>
    <row r="373" spans="1:18" x14ac:dyDescent="0.25">
      <c r="A373"/>
      <c r="B373" s="15" t="str" cm="1">
        <f t="array" ref="B373">IFERROR(IF(LEN(A373)&gt;0, IF(SUMPRODUCT((Inactives[Key]=J373)*(Inactives[Currently Inactive]))=1,"Inactive","Active"),""),"Active")</f>
        <v/>
      </c>
      <c r="C373" s="16" t="str" cm="1">
        <f t="array" aca="1" ref="C373" ca="1">IFERROR(_xlfn._xlws.FILTER(Inactives[Inactive On],(Inactives[Key]=J373)*(Inactives[Currently Inactive]),""),"")</f>
        <v/>
      </c>
      <c r="D373" s="16" t="str" cm="1">
        <f t="array" aca="1" ref="D373" ca="1">IFERROR(INDEX(_xlfn.TEXTSPLIT(E373," "),1),"")</f>
        <v/>
      </c>
      <c r="E373" s="15" t="str" cm="1">
        <f t="array" aca="1" ref="E373" ca="1">IFERROR(_xlfn._xlws.FILTER(merged_ranks,(merged_end_dates=DATE(9999,12,31))*(merged_names=A373)),"")</f>
        <v/>
      </c>
      <c r="F373" s="17" t="str">
        <f ca="1">_xlfn.XLOOKUP(J373,Promotions[Promo Key],Promotions[Promo Date],"")</f>
        <v/>
      </c>
      <c r="G373" s="18" t="str">
        <f t="shared" ca="1" si="35"/>
        <v/>
      </c>
      <c r="H373" s="18" t="str">
        <f t="shared" ca="1" si="34"/>
        <v/>
      </c>
      <c r="I373" s="17" t="str">
        <f>_xlfn.XLOOKUP(A373,Students[Full Name],Students[Starting Rank],"")</f>
        <v/>
      </c>
      <c r="J373" s="15" t="str">
        <f t="shared" ca="1" si="36"/>
        <v xml:space="preserve">: </v>
      </c>
      <c r="K373" s="16" t="str">
        <f>_xlfn.XLOOKUP(A373,Students[Full Name],Students[Start Date],"")</f>
        <v/>
      </c>
      <c r="L373" s="18">
        <f t="shared" ca="1" si="37"/>
        <v>-1</v>
      </c>
      <c r="M373" s="18" cm="1">
        <f t="array" aca="1" ref="M373" ca="1">SUMPRODUCT(Inactives[Days Inactive]*(Inactives[Student]=A373))/365</f>
        <v>0</v>
      </c>
      <c r="N373" s="18" t="str" cm="1">
        <f t="array" ref="N373">IF(LEN($A373)&gt;0,SUMPRODUCT(($A373=merged_names)*(_xlfn.TEXTAFTER(N$2, "At ")=merged_belt_colours)*merged_months_at_rank),"")</f>
        <v/>
      </c>
      <c r="O373" s="18" t="str" cm="1">
        <f t="array" ref="O373">IF(LEN($A373)&gt;0,SUMPRODUCT(($A373=merged_names)*(_xlfn.TEXTAFTER(O$2, "At ")=merged_belt_colours)*merged_months_at_rank),"")</f>
        <v/>
      </c>
      <c r="P373" s="18" t="str" cm="1">
        <f t="array" ref="P373">IF(LEN($A373)&gt;0,SUMPRODUCT(($A373=merged_names)*(_xlfn.TEXTAFTER(P$2, "At ")=merged_belt_colours)*merged_months_at_rank),"")</f>
        <v/>
      </c>
      <c r="Q373" s="18" t="str" cm="1">
        <f t="array" ref="Q373">IF(LEN($A373)&gt;0,SUMPRODUCT(($A373=merged_names)*(_xlfn.TEXTAFTER(Q$2, "At ")=merged_belt_colours)*merged_months_at_rank),"")</f>
        <v/>
      </c>
      <c r="R373" s="18" t="str" cm="1">
        <f t="array" ref="R373">IF(LEN($A373)&gt;0,SUMPRODUCT(($A373=merged_names)*(_xlfn.TEXTAFTER(R$2, "At ")=merged_belt_colours)*merged_months_at_rank),"")</f>
        <v/>
      </c>
    </row>
    <row r="374" spans="1:18" x14ac:dyDescent="0.25">
      <c r="A374"/>
      <c r="B374" s="15" t="str" cm="1">
        <f t="array" ref="B374">IFERROR(IF(LEN(A374)&gt;0, IF(SUMPRODUCT((Inactives[Key]=J374)*(Inactives[Currently Inactive]))=1,"Inactive","Active"),""),"Active")</f>
        <v/>
      </c>
      <c r="C374" s="16" t="str" cm="1">
        <f t="array" aca="1" ref="C374" ca="1">IFERROR(_xlfn._xlws.FILTER(Inactives[Inactive On],(Inactives[Key]=J374)*(Inactives[Currently Inactive]),""),"")</f>
        <v/>
      </c>
      <c r="D374" s="16" t="str" cm="1">
        <f t="array" aca="1" ref="D374" ca="1">IFERROR(INDEX(_xlfn.TEXTSPLIT(E374," "),1),"")</f>
        <v/>
      </c>
      <c r="E374" s="15" t="str" cm="1">
        <f t="array" aca="1" ref="E374" ca="1">IFERROR(_xlfn._xlws.FILTER(merged_ranks,(merged_end_dates=DATE(9999,12,31))*(merged_names=A374)),"")</f>
        <v/>
      </c>
      <c r="F374" s="17" t="str">
        <f ca="1">_xlfn.XLOOKUP(J374,Promotions[Promo Key],Promotions[Promo Date],"")</f>
        <v/>
      </c>
      <c r="G374" s="18" t="str">
        <f t="shared" ca="1" si="35"/>
        <v/>
      </c>
      <c r="H374" s="18" t="str">
        <f t="shared" ca="1" si="34"/>
        <v/>
      </c>
      <c r="I374" s="17" t="str">
        <f>_xlfn.XLOOKUP(A374,Students[Full Name],Students[Starting Rank],"")</f>
        <v/>
      </c>
      <c r="J374" s="15" t="str">
        <f t="shared" ca="1" si="36"/>
        <v xml:space="preserve">: </v>
      </c>
      <c r="K374" s="16" t="str">
        <f>_xlfn.XLOOKUP(A374,Students[Full Name],Students[Start Date],"")</f>
        <v/>
      </c>
      <c r="L374" s="18">
        <f t="shared" ca="1" si="37"/>
        <v>-1</v>
      </c>
      <c r="M374" s="18" cm="1">
        <f t="array" aca="1" ref="M374" ca="1">SUMPRODUCT(Inactives[Days Inactive]*(Inactives[Student]=A374))/365</f>
        <v>0</v>
      </c>
      <c r="N374" s="18" t="str" cm="1">
        <f t="array" ref="N374">IF(LEN($A374)&gt;0,SUMPRODUCT(($A374=merged_names)*(_xlfn.TEXTAFTER(N$2, "At ")=merged_belt_colours)*merged_months_at_rank),"")</f>
        <v/>
      </c>
      <c r="O374" s="18" t="str" cm="1">
        <f t="array" ref="O374">IF(LEN($A374)&gt;0,SUMPRODUCT(($A374=merged_names)*(_xlfn.TEXTAFTER(O$2, "At ")=merged_belt_colours)*merged_months_at_rank),"")</f>
        <v/>
      </c>
      <c r="P374" s="18" t="str" cm="1">
        <f t="array" ref="P374">IF(LEN($A374)&gt;0,SUMPRODUCT(($A374=merged_names)*(_xlfn.TEXTAFTER(P$2, "At ")=merged_belt_colours)*merged_months_at_rank),"")</f>
        <v/>
      </c>
      <c r="Q374" s="18" t="str" cm="1">
        <f t="array" ref="Q374">IF(LEN($A374)&gt;0,SUMPRODUCT(($A374=merged_names)*(_xlfn.TEXTAFTER(Q$2, "At ")=merged_belt_colours)*merged_months_at_rank),"")</f>
        <v/>
      </c>
      <c r="R374" s="18" t="str" cm="1">
        <f t="array" ref="R374">IF(LEN($A374)&gt;0,SUMPRODUCT(($A374=merged_names)*(_xlfn.TEXTAFTER(R$2, "At ")=merged_belt_colours)*merged_months_at_rank),"")</f>
        <v/>
      </c>
    </row>
    <row r="375" spans="1:18" x14ac:dyDescent="0.25">
      <c r="A375"/>
      <c r="B375" s="15" t="str" cm="1">
        <f t="array" ref="B375">IFERROR(IF(LEN(A375)&gt;0, IF(SUMPRODUCT((Inactives[Key]=J375)*(Inactives[Currently Inactive]))=1,"Inactive","Active"),""),"Active")</f>
        <v/>
      </c>
      <c r="C375" s="16" t="str" cm="1">
        <f t="array" aca="1" ref="C375" ca="1">IFERROR(_xlfn._xlws.FILTER(Inactives[Inactive On],(Inactives[Key]=J375)*(Inactives[Currently Inactive]),""),"")</f>
        <v/>
      </c>
      <c r="D375" s="16" t="str" cm="1">
        <f t="array" aca="1" ref="D375" ca="1">IFERROR(INDEX(_xlfn.TEXTSPLIT(E375," "),1),"")</f>
        <v/>
      </c>
      <c r="E375" s="15" t="str" cm="1">
        <f t="array" aca="1" ref="E375" ca="1">IFERROR(_xlfn._xlws.FILTER(merged_ranks,(merged_end_dates=DATE(9999,12,31))*(merged_names=A375)),"")</f>
        <v/>
      </c>
      <c r="F375" s="17" t="str">
        <f ca="1">_xlfn.XLOOKUP(J375,Promotions[Promo Key],Promotions[Promo Date],"")</f>
        <v/>
      </c>
      <c r="G375" s="18" t="str">
        <f t="shared" ca="1" si="35"/>
        <v/>
      </c>
      <c r="H375" s="18" t="str">
        <f t="shared" ca="1" si="34"/>
        <v/>
      </c>
      <c r="I375" s="17" t="str">
        <f>_xlfn.XLOOKUP(A375,Students[Full Name],Students[Starting Rank],"")</f>
        <v/>
      </c>
      <c r="J375" s="15" t="str">
        <f t="shared" ca="1" si="36"/>
        <v xml:space="preserve">: </v>
      </c>
      <c r="K375" s="16" t="str">
        <f>_xlfn.XLOOKUP(A375,Students[Full Name],Students[Start Date],"")</f>
        <v/>
      </c>
      <c r="L375" s="18">
        <f t="shared" ca="1" si="37"/>
        <v>-1</v>
      </c>
      <c r="M375" s="18" cm="1">
        <f t="array" aca="1" ref="M375" ca="1">SUMPRODUCT(Inactives[Days Inactive]*(Inactives[Student]=A375))/365</f>
        <v>0</v>
      </c>
      <c r="N375" s="18" t="str" cm="1">
        <f t="array" ref="N375">IF(LEN($A375)&gt;0,SUMPRODUCT(($A375=merged_names)*(_xlfn.TEXTAFTER(N$2, "At ")=merged_belt_colours)*merged_months_at_rank),"")</f>
        <v/>
      </c>
      <c r="O375" s="18" t="str" cm="1">
        <f t="array" ref="O375">IF(LEN($A375)&gt;0,SUMPRODUCT(($A375=merged_names)*(_xlfn.TEXTAFTER(O$2, "At ")=merged_belt_colours)*merged_months_at_rank),"")</f>
        <v/>
      </c>
      <c r="P375" s="18" t="str" cm="1">
        <f t="array" ref="P375">IF(LEN($A375)&gt;0,SUMPRODUCT(($A375=merged_names)*(_xlfn.TEXTAFTER(P$2, "At ")=merged_belt_colours)*merged_months_at_rank),"")</f>
        <v/>
      </c>
      <c r="Q375" s="18" t="str" cm="1">
        <f t="array" ref="Q375">IF(LEN($A375)&gt;0,SUMPRODUCT(($A375=merged_names)*(_xlfn.TEXTAFTER(Q$2, "At ")=merged_belt_colours)*merged_months_at_rank),"")</f>
        <v/>
      </c>
      <c r="R375" s="18" t="str" cm="1">
        <f t="array" ref="R375">IF(LEN($A375)&gt;0,SUMPRODUCT(($A375=merged_names)*(_xlfn.TEXTAFTER(R$2, "At ")=merged_belt_colours)*merged_months_at_rank),"")</f>
        <v/>
      </c>
    </row>
    <row r="376" spans="1:18" x14ac:dyDescent="0.25">
      <c r="A376"/>
      <c r="B376" s="15" t="str" cm="1">
        <f t="array" ref="B376">IFERROR(IF(LEN(A376)&gt;0, IF(SUMPRODUCT((Inactives[Key]=J376)*(Inactives[Currently Inactive]))=1,"Inactive","Active"),""),"Active")</f>
        <v/>
      </c>
      <c r="C376" s="16" t="str" cm="1">
        <f t="array" aca="1" ref="C376" ca="1">IFERROR(_xlfn._xlws.FILTER(Inactives[Inactive On],(Inactives[Key]=J376)*(Inactives[Currently Inactive]),""),"")</f>
        <v/>
      </c>
      <c r="D376" s="16" t="str" cm="1">
        <f t="array" aca="1" ref="D376" ca="1">IFERROR(INDEX(_xlfn.TEXTSPLIT(E376," "),1),"")</f>
        <v/>
      </c>
      <c r="E376" s="15" t="str" cm="1">
        <f t="array" aca="1" ref="E376" ca="1">IFERROR(_xlfn._xlws.FILTER(merged_ranks,(merged_end_dates=DATE(9999,12,31))*(merged_names=A376)),"")</f>
        <v/>
      </c>
      <c r="F376" s="17" t="str">
        <f ca="1">_xlfn.XLOOKUP(J376,Promotions[Promo Key],Promotions[Promo Date],"")</f>
        <v/>
      </c>
      <c r="G376" s="18" t="str">
        <f t="shared" ca="1" si="35"/>
        <v/>
      </c>
      <c r="H376" s="18" t="str">
        <f t="shared" ca="1" si="34"/>
        <v/>
      </c>
      <c r="I376" s="17" t="str">
        <f>_xlfn.XLOOKUP(A376,Students[Full Name],Students[Starting Rank],"")</f>
        <v/>
      </c>
      <c r="J376" s="15" t="str">
        <f t="shared" ca="1" si="36"/>
        <v xml:space="preserve">: </v>
      </c>
      <c r="K376" s="16" t="str">
        <f>_xlfn.XLOOKUP(A376,Students[Full Name],Students[Start Date],"")</f>
        <v/>
      </c>
      <c r="L376" s="18">
        <f t="shared" ca="1" si="37"/>
        <v>-1</v>
      </c>
      <c r="M376" s="18" cm="1">
        <f t="array" aca="1" ref="M376" ca="1">SUMPRODUCT(Inactives[Days Inactive]*(Inactives[Student]=A376))/365</f>
        <v>0</v>
      </c>
      <c r="N376" s="18" t="str" cm="1">
        <f t="array" ref="N376">IF(LEN($A376)&gt;0,SUMPRODUCT(($A376=merged_names)*(_xlfn.TEXTAFTER(N$2, "At ")=merged_belt_colours)*merged_months_at_rank),"")</f>
        <v/>
      </c>
      <c r="O376" s="18" t="str" cm="1">
        <f t="array" ref="O376">IF(LEN($A376)&gt;0,SUMPRODUCT(($A376=merged_names)*(_xlfn.TEXTAFTER(O$2, "At ")=merged_belt_colours)*merged_months_at_rank),"")</f>
        <v/>
      </c>
      <c r="P376" s="18" t="str" cm="1">
        <f t="array" ref="P376">IF(LEN($A376)&gt;0,SUMPRODUCT(($A376=merged_names)*(_xlfn.TEXTAFTER(P$2, "At ")=merged_belt_colours)*merged_months_at_rank),"")</f>
        <v/>
      </c>
      <c r="Q376" s="18" t="str" cm="1">
        <f t="array" ref="Q376">IF(LEN($A376)&gt;0,SUMPRODUCT(($A376=merged_names)*(_xlfn.TEXTAFTER(Q$2, "At ")=merged_belt_colours)*merged_months_at_rank),"")</f>
        <v/>
      </c>
      <c r="R376" s="18" t="str" cm="1">
        <f t="array" ref="R376">IF(LEN($A376)&gt;0,SUMPRODUCT(($A376=merged_names)*(_xlfn.TEXTAFTER(R$2, "At ")=merged_belt_colours)*merged_months_at_rank),"")</f>
        <v/>
      </c>
    </row>
    <row r="377" spans="1:18" x14ac:dyDescent="0.25">
      <c r="A377"/>
      <c r="B377" s="15" t="str" cm="1">
        <f t="array" ref="B377">IFERROR(IF(LEN(A377)&gt;0, IF(SUMPRODUCT((Inactives[Key]=J377)*(Inactives[Currently Inactive]))=1,"Inactive","Active"),""),"Active")</f>
        <v/>
      </c>
      <c r="C377" s="16" t="str" cm="1">
        <f t="array" aca="1" ref="C377" ca="1">IFERROR(_xlfn._xlws.FILTER(Inactives[Inactive On],(Inactives[Key]=J377)*(Inactives[Currently Inactive]),""),"")</f>
        <v/>
      </c>
      <c r="D377" s="16" t="str" cm="1">
        <f t="array" aca="1" ref="D377" ca="1">IFERROR(INDEX(_xlfn.TEXTSPLIT(E377," "),1),"")</f>
        <v/>
      </c>
      <c r="E377" s="15" t="str" cm="1">
        <f t="array" aca="1" ref="E377" ca="1">IFERROR(_xlfn._xlws.FILTER(merged_ranks,(merged_end_dates=DATE(9999,12,31))*(merged_names=A377)),"")</f>
        <v/>
      </c>
      <c r="F377" s="17" t="str">
        <f ca="1">_xlfn.XLOOKUP(J377,Promotions[Promo Key],Promotions[Promo Date],"")</f>
        <v/>
      </c>
      <c r="G377" s="18" t="str">
        <f t="shared" ca="1" si="35"/>
        <v/>
      </c>
      <c r="H377" s="18" t="str">
        <f t="shared" ca="1" si="34"/>
        <v/>
      </c>
      <c r="I377" s="17" t="str">
        <f>_xlfn.XLOOKUP(A377,Students[Full Name],Students[Starting Rank],"")</f>
        <v/>
      </c>
      <c r="J377" s="15" t="str">
        <f t="shared" ca="1" si="36"/>
        <v xml:space="preserve">: </v>
      </c>
      <c r="K377" s="16" t="str">
        <f>_xlfn.XLOOKUP(A377,Students[Full Name],Students[Start Date],"")</f>
        <v/>
      </c>
      <c r="L377" s="18">
        <f t="shared" ca="1" si="37"/>
        <v>-1</v>
      </c>
      <c r="M377" s="18" cm="1">
        <f t="array" aca="1" ref="M377" ca="1">SUMPRODUCT(Inactives[Days Inactive]*(Inactives[Student]=A377))/365</f>
        <v>0</v>
      </c>
      <c r="N377" s="18" t="str" cm="1">
        <f t="array" ref="N377">IF(LEN($A377)&gt;0,SUMPRODUCT(($A377=merged_names)*(_xlfn.TEXTAFTER(N$2, "At ")=merged_belt_colours)*merged_months_at_rank),"")</f>
        <v/>
      </c>
      <c r="O377" s="18" t="str" cm="1">
        <f t="array" ref="O377">IF(LEN($A377)&gt;0,SUMPRODUCT(($A377=merged_names)*(_xlfn.TEXTAFTER(O$2, "At ")=merged_belt_colours)*merged_months_at_rank),"")</f>
        <v/>
      </c>
      <c r="P377" s="18" t="str" cm="1">
        <f t="array" ref="P377">IF(LEN($A377)&gt;0,SUMPRODUCT(($A377=merged_names)*(_xlfn.TEXTAFTER(P$2, "At ")=merged_belt_colours)*merged_months_at_rank),"")</f>
        <v/>
      </c>
      <c r="Q377" s="18" t="str" cm="1">
        <f t="array" ref="Q377">IF(LEN($A377)&gt;0,SUMPRODUCT(($A377=merged_names)*(_xlfn.TEXTAFTER(Q$2, "At ")=merged_belt_colours)*merged_months_at_rank),"")</f>
        <v/>
      </c>
      <c r="R377" s="18" t="str" cm="1">
        <f t="array" ref="R377">IF(LEN($A377)&gt;0,SUMPRODUCT(($A377=merged_names)*(_xlfn.TEXTAFTER(R$2, "At ")=merged_belt_colours)*merged_months_at_rank),"")</f>
        <v/>
      </c>
    </row>
    <row r="378" spans="1:18" x14ac:dyDescent="0.25">
      <c r="A378"/>
      <c r="B378" s="15" t="str" cm="1">
        <f t="array" ref="B378">IFERROR(IF(LEN(A378)&gt;0, IF(SUMPRODUCT((Inactives[Key]=J378)*(Inactives[Currently Inactive]))=1,"Inactive","Active"),""),"Active")</f>
        <v/>
      </c>
      <c r="C378" s="16" t="str" cm="1">
        <f t="array" aca="1" ref="C378" ca="1">IFERROR(_xlfn._xlws.FILTER(Inactives[Inactive On],(Inactives[Key]=J378)*(Inactives[Currently Inactive]),""),"")</f>
        <v/>
      </c>
      <c r="D378" s="16" t="str" cm="1">
        <f t="array" aca="1" ref="D378" ca="1">IFERROR(INDEX(_xlfn.TEXTSPLIT(E378," "),1),"")</f>
        <v/>
      </c>
      <c r="E378" s="15" t="str" cm="1">
        <f t="array" aca="1" ref="E378" ca="1">IFERROR(_xlfn._xlws.FILTER(merged_ranks,(merged_end_dates=DATE(9999,12,31))*(merged_names=A378)),"")</f>
        <v/>
      </c>
      <c r="F378" s="17" t="str">
        <f ca="1">_xlfn.XLOOKUP(J378,Promotions[Promo Key],Promotions[Promo Date],"")</f>
        <v/>
      </c>
      <c r="G378" s="18" t="str">
        <f t="shared" ca="1" si="35"/>
        <v/>
      </c>
      <c r="H378" s="18" t="str">
        <f t="shared" ca="1" si="34"/>
        <v/>
      </c>
      <c r="I378" s="17" t="str">
        <f>_xlfn.XLOOKUP(A378,Students[Full Name],Students[Starting Rank],"")</f>
        <v/>
      </c>
      <c r="J378" s="15" t="str">
        <f t="shared" ca="1" si="36"/>
        <v xml:space="preserve">: </v>
      </c>
      <c r="K378" s="16" t="str">
        <f>_xlfn.XLOOKUP(A378,Students[Full Name],Students[Start Date],"")</f>
        <v/>
      </c>
      <c r="L378" s="18">
        <f t="shared" ca="1" si="37"/>
        <v>-1</v>
      </c>
      <c r="M378" s="18" cm="1">
        <f t="array" aca="1" ref="M378" ca="1">SUMPRODUCT(Inactives[Days Inactive]*(Inactives[Student]=A378))/365</f>
        <v>0</v>
      </c>
      <c r="N378" s="18" t="str" cm="1">
        <f t="array" ref="N378">IF(LEN($A378)&gt;0,SUMPRODUCT(($A378=merged_names)*(_xlfn.TEXTAFTER(N$2, "At ")=merged_belt_colours)*merged_months_at_rank),"")</f>
        <v/>
      </c>
      <c r="O378" s="18" t="str" cm="1">
        <f t="array" ref="O378">IF(LEN($A378)&gt;0,SUMPRODUCT(($A378=merged_names)*(_xlfn.TEXTAFTER(O$2, "At ")=merged_belt_colours)*merged_months_at_rank),"")</f>
        <v/>
      </c>
      <c r="P378" s="18" t="str" cm="1">
        <f t="array" ref="P378">IF(LEN($A378)&gt;0,SUMPRODUCT(($A378=merged_names)*(_xlfn.TEXTAFTER(P$2, "At ")=merged_belt_colours)*merged_months_at_rank),"")</f>
        <v/>
      </c>
      <c r="Q378" s="18" t="str" cm="1">
        <f t="array" ref="Q378">IF(LEN($A378)&gt;0,SUMPRODUCT(($A378=merged_names)*(_xlfn.TEXTAFTER(Q$2, "At ")=merged_belt_colours)*merged_months_at_rank),"")</f>
        <v/>
      </c>
      <c r="R378" s="18" t="str" cm="1">
        <f t="array" ref="R378">IF(LEN($A378)&gt;0,SUMPRODUCT(($A378=merged_names)*(_xlfn.TEXTAFTER(R$2, "At ")=merged_belt_colours)*merged_months_at_rank),"")</f>
        <v/>
      </c>
    </row>
    <row r="379" spans="1:18" x14ac:dyDescent="0.25">
      <c r="A379"/>
      <c r="B379" s="15" t="str" cm="1">
        <f t="array" ref="B379">IFERROR(IF(LEN(A379)&gt;0, IF(SUMPRODUCT((Inactives[Key]=J379)*(Inactives[Currently Inactive]))=1,"Inactive","Active"),""),"Active")</f>
        <v/>
      </c>
      <c r="C379" s="16" t="str" cm="1">
        <f t="array" aca="1" ref="C379" ca="1">IFERROR(_xlfn._xlws.FILTER(Inactives[Inactive On],(Inactives[Key]=J379)*(Inactives[Currently Inactive]),""),"")</f>
        <v/>
      </c>
      <c r="D379" s="16" t="str" cm="1">
        <f t="array" aca="1" ref="D379" ca="1">IFERROR(INDEX(_xlfn.TEXTSPLIT(E379," "),1),"")</f>
        <v/>
      </c>
      <c r="E379" s="15" t="str" cm="1">
        <f t="array" aca="1" ref="E379" ca="1">IFERROR(_xlfn._xlws.FILTER(merged_ranks,(merged_end_dates=DATE(9999,12,31))*(merged_names=A379)),"")</f>
        <v/>
      </c>
      <c r="F379" s="17" t="str">
        <f ca="1">_xlfn.XLOOKUP(J379,Promotions[Promo Key],Promotions[Promo Date],"")</f>
        <v/>
      </c>
      <c r="G379" s="18" t="str">
        <f t="shared" ca="1" si="35"/>
        <v/>
      </c>
      <c r="H379" s="18" t="str">
        <f t="shared" ca="1" si="34"/>
        <v/>
      </c>
      <c r="I379" s="17" t="str">
        <f>_xlfn.XLOOKUP(A379,Students[Full Name],Students[Starting Rank],"")</f>
        <v/>
      </c>
      <c r="J379" s="15" t="str">
        <f t="shared" ca="1" si="36"/>
        <v xml:space="preserve">: </v>
      </c>
      <c r="K379" s="16" t="str">
        <f>_xlfn.XLOOKUP(A379,Students[Full Name],Students[Start Date],"")</f>
        <v/>
      </c>
      <c r="L379" s="18">
        <f t="shared" ca="1" si="37"/>
        <v>-1</v>
      </c>
      <c r="M379" s="18" cm="1">
        <f t="array" aca="1" ref="M379" ca="1">SUMPRODUCT(Inactives[Days Inactive]*(Inactives[Student]=A379))/365</f>
        <v>0</v>
      </c>
      <c r="N379" s="18" t="str" cm="1">
        <f t="array" ref="N379">IF(LEN($A379)&gt;0,SUMPRODUCT(($A379=merged_names)*(_xlfn.TEXTAFTER(N$2, "At ")=merged_belt_colours)*merged_months_at_rank),"")</f>
        <v/>
      </c>
      <c r="O379" s="18" t="str" cm="1">
        <f t="array" ref="O379">IF(LEN($A379)&gt;0,SUMPRODUCT(($A379=merged_names)*(_xlfn.TEXTAFTER(O$2, "At ")=merged_belt_colours)*merged_months_at_rank),"")</f>
        <v/>
      </c>
      <c r="P379" s="18" t="str" cm="1">
        <f t="array" ref="P379">IF(LEN($A379)&gt;0,SUMPRODUCT(($A379=merged_names)*(_xlfn.TEXTAFTER(P$2, "At ")=merged_belt_colours)*merged_months_at_rank),"")</f>
        <v/>
      </c>
      <c r="Q379" s="18" t="str" cm="1">
        <f t="array" ref="Q379">IF(LEN($A379)&gt;0,SUMPRODUCT(($A379=merged_names)*(_xlfn.TEXTAFTER(Q$2, "At ")=merged_belt_colours)*merged_months_at_rank),"")</f>
        <v/>
      </c>
      <c r="R379" s="18" t="str" cm="1">
        <f t="array" ref="R379">IF(LEN($A379)&gt;0,SUMPRODUCT(($A379=merged_names)*(_xlfn.TEXTAFTER(R$2, "At ")=merged_belt_colours)*merged_months_at_rank),"")</f>
        <v/>
      </c>
    </row>
    <row r="380" spans="1:18" x14ac:dyDescent="0.25">
      <c r="A380"/>
      <c r="B380" s="15" t="str" cm="1">
        <f t="array" ref="B380">IFERROR(IF(LEN(A380)&gt;0, IF(SUMPRODUCT((Inactives[Key]=J380)*(Inactives[Currently Inactive]))=1,"Inactive","Active"),""),"Active")</f>
        <v/>
      </c>
      <c r="C380" s="16" t="str" cm="1">
        <f t="array" aca="1" ref="C380" ca="1">IFERROR(_xlfn._xlws.FILTER(Inactives[Inactive On],(Inactives[Key]=J380)*(Inactives[Currently Inactive]),""),"")</f>
        <v/>
      </c>
      <c r="D380" s="16" t="str" cm="1">
        <f t="array" aca="1" ref="D380" ca="1">IFERROR(INDEX(_xlfn.TEXTSPLIT(E380," "),1),"")</f>
        <v/>
      </c>
      <c r="E380" s="15" t="str" cm="1">
        <f t="array" aca="1" ref="E380" ca="1">IFERROR(_xlfn._xlws.FILTER(merged_ranks,(merged_end_dates=DATE(9999,12,31))*(merged_names=A380)),"")</f>
        <v/>
      </c>
      <c r="F380" s="17" t="str">
        <f ca="1">_xlfn.XLOOKUP(J380,Promotions[Promo Key],Promotions[Promo Date],"")</f>
        <v/>
      </c>
      <c r="G380" s="18" t="str">
        <f t="shared" ca="1" si="35"/>
        <v/>
      </c>
      <c r="H380" s="18" t="str">
        <f t="shared" ca="1" si="34"/>
        <v/>
      </c>
      <c r="I380" s="17" t="str">
        <f>_xlfn.XLOOKUP(A380,Students[Full Name],Students[Starting Rank],"")</f>
        <v/>
      </c>
      <c r="J380" s="15" t="str">
        <f t="shared" ca="1" si="36"/>
        <v xml:space="preserve">: </v>
      </c>
      <c r="K380" s="16" t="str">
        <f>_xlfn.XLOOKUP(A380,Students[Full Name],Students[Start Date],"")</f>
        <v/>
      </c>
      <c r="L380" s="18">
        <f t="shared" ca="1" si="37"/>
        <v>-1</v>
      </c>
      <c r="M380" s="18" cm="1">
        <f t="array" aca="1" ref="M380" ca="1">SUMPRODUCT(Inactives[Days Inactive]*(Inactives[Student]=A380))/365</f>
        <v>0</v>
      </c>
      <c r="N380" s="18" t="str" cm="1">
        <f t="array" ref="N380">IF(LEN($A380)&gt;0,SUMPRODUCT(($A380=merged_names)*(_xlfn.TEXTAFTER(N$2, "At ")=merged_belt_colours)*merged_months_at_rank),"")</f>
        <v/>
      </c>
      <c r="O380" s="18" t="str" cm="1">
        <f t="array" ref="O380">IF(LEN($A380)&gt;0,SUMPRODUCT(($A380=merged_names)*(_xlfn.TEXTAFTER(O$2, "At ")=merged_belt_colours)*merged_months_at_rank),"")</f>
        <v/>
      </c>
      <c r="P380" s="18" t="str" cm="1">
        <f t="array" ref="P380">IF(LEN($A380)&gt;0,SUMPRODUCT(($A380=merged_names)*(_xlfn.TEXTAFTER(P$2, "At ")=merged_belt_colours)*merged_months_at_rank),"")</f>
        <v/>
      </c>
      <c r="Q380" s="18" t="str" cm="1">
        <f t="array" ref="Q380">IF(LEN($A380)&gt;0,SUMPRODUCT(($A380=merged_names)*(_xlfn.TEXTAFTER(Q$2, "At ")=merged_belt_colours)*merged_months_at_rank),"")</f>
        <v/>
      </c>
      <c r="R380" s="18" t="str" cm="1">
        <f t="array" ref="R380">IF(LEN($A380)&gt;0,SUMPRODUCT(($A380=merged_names)*(_xlfn.TEXTAFTER(R$2, "At ")=merged_belt_colours)*merged_months_at_rank),"")</f>
        <v/>
      </c>
    </row>
    <row r="381" spans="1:18" x14ac:dyDescent="0.25">
      <c r="A381"/>
      <c r="B381" s="15" t="str" cm="1">
        <f t="array" ref="B381">IFERROR(IF(LEN(A381)&gt;0, IF(SUMPRODUCT((Inactives[Key]=J381)*(Inactives[Currently Inactive]))=1,"Inactive","Active"),""),"Active")</f>
        <v/>
      </c>
      <c r="C381" s="16" t="str" cm="1">
        <f t="array" aca="1" ref="C381" ca="1">IFERROR(_xlfn._xlws.FILTER(Inactives[Inactive On],(Inactives[Key]=J381)*(Inactives[Currently Inactive]),""),"")</f>
        <v/>
      </c>
      <c r="D381" s="16" t="str" cm="1">
        <f t="array" aca="1" ref="D381" ca="1">IFERROR(INDEX(_xlfn.TEXTSPLIT(E381," "),1),"")</f>
        <v/>
      </c>
      <c r="E381" s="15" t="str" cm="1">
        <f t="array" aca="1" ref="E381" ca="1">IFERROR(_xlfn._xlws.FILTER(merged_ranks,(merged_end_dates=DATE(9999,12,31))*(merged_names=A381)),"")</f>
        <v/>
      </c>
      <c r="F381" s="17" t="str">
        <f ca="1">_xlfn.XLOOKUP(J381,Promotions[Promo Key],Promotions[Promo Date],"")</f>
        <v/>
      </c>
      <c r="G381" s="18" t="str">
        <f t="shared" ca="1" si="35"/>
        <v/>
      </c>
      <c r="H381" s="18" t="str">
        <f t="shared" ca="1" si="34"/>
        <v/>
      </c>
      <c r="I381" s="17" t="str">
        <f>_xlfn.XLOOKUP(A381,Students[Full Name],Students[Starting Rank],"")</f>
        <v/>
      </c>
      <c r="J381" s="15" t="str">
        <f t="shared" ca="1" si="36"/>
        <v xml:space="preserve">: </v>
      </c>
      <c r="K381" s="16" t="str">
        <f>_xlfn.XLOOKUP(A381,Students[Full Name],Students[Start Date],"")</f>
        <v/>
      </c>
      <c r="L381" s="18">
        <f t="shared" ca="1" si="37"/>
        <v>-1</v>
      </c>
      <c r="M381" s="18" cm="1">
        <f t="array" aca="1" ref="M381" ca="1">SUMPRODUCT(Inactives[Days Inactive]*(Inactives[Student]=A381))/365</f>
        <v>0</v>
      </c>
      <c r="N381" s="18" t="str" cm="1">
        <f t="array" ref="N381">IF(LEN($A381)&gt;0,SUMPRODUCT(($A381=merged_names)*(_xlfn.TEXTAFTER(N$2, "At ")=merged_belt_colours)*merged_months_at_rank),"")</f>
        <v/>
      </c>
      <c r="O381" s="18" t="str" cm="1">
        <f t="array" ref="O381">IF(LEN($A381)&gt;0,SUMPRODUCT(($A381=merged_names)*(_xlfn.TEXTAFTER(O$2, "At ")=merged_belt_colours)*merged_months_at_rank),"")</f>
        <v/>
      </c>
      <c r="P381" s="18" t="str" cm="1">
        <f t="array" ref="P381">IF(LEN($A381)&gt;0,SUMPRODUCT(($A381=merged_names)*(_xlfn.TEXTAFTER(P$2, "At ")=merged_belt_colours)*merged_months_at_rank),"")</f>
        <v/>
      </c>
      <c r="Q381" s="18" t="str" cm="1">
        <f t="array" ref="Q381">IF(LEN($A381)&gt;0,SUMPRODUCT(($A381=merged_names)*(_xlfn.TEXTAFTER(Q$2, "At ")=merged_belt_colours)*merged_months_at_rank),"")</f>
        <v/>
      </c>
      <c r="R381" s="18" t="str" cm="1">
        <f t="array" ref="R381">IF(LEN($A381)&gt;0,SUMPRODUCT(($A381=merged_names)*(_xlfn.TEXTAFTER(R$2, "At ")=merged_belt_colours)*merged_months_at_rank),"")</f>
        <v/>
      </c>
    </row>
    <row r="382" spans="1:18" x14ac:dyDescent="0.25">
      <c r="A382"/>
      <c r="B382" s="15" t="str" cm="1">
        <f t="array" ref="B382">IFERROR(IF(LEN(A382)&gt;0, IF(SUMPRODUCT((Inactives[Key]=J382)*(Inactives[Currently Inactive]))=1,"Inactive","Active"),""),"Active")</f>
        <v/>
      </c>
      <c r="C382" s="16" t="str" cm="1">
        <f t="array" aca="1" ref="C382" ca="1">IFERROR(_xlfn._xlws.FILTER(Inactives[Inactive On],(Inactives[Key]=J382)*(Inactives[Currently Inactive]),""),"")</f>
        <v/>
      </c>
      <c r="D382" s="16" t="str" cm="1">
        <f t="array" aca="1" ref="D382" ca="1">IFERROR(INDEX(_xlfn.TEXTSPLIT(E382," "),1),"")</f>
        <v/>
      </c>
      <c r="E382" s="15" t="str" cm="1">
        <f t="array" aca="1" ref="E382" ca="1">IFERROR(_xlfn._xlws.FILTER(merged_ranks,(merged_end_dates=DATE(9999,12,31))*(merged_names=A382)),"")</f>
        <v/>
      </c>
      <c r="F382" s="17" t="str">
        <f ca="1">_xlfn.XLOOKUP(J382,Promotions[Promo Key],Promotions[Promo Date],"")</f>
        <v/>
      </c>
      <c r="G382" s="18" t="str">
        <f t="shared" ca="1" si="35"/>
        <v/>
      </c>
      <c r="H382" s="18" t="str">
        <f t="shared" ca="1" si="34"/>
        <v/>
      </c>
      <c r="I382" s="17" t="str">
        <f>_xlfn.XLOOKUP(A382,Students[Full Name],Students[Starting Rank],"")</f>
        <v/>
      </c>
      <c r="J382" s="15" t="str">
        <f t="shared" ca="1" si="36"/>
        <v xml:space="preserve">: </v>
      </c>
      <c r="K382" s="16" t="str">
        <f>_xlfn.XLOOKUP(A382,Students[Full Name],Students[Start Date],"")</f>
        <v/>
      </c>
      <c r="L382" s="18">
        <f t="shared" ca="1" si="37"/>
        <v>-1</v>
      </c>
      <c r="M382" s="18" cm="1">
        <f t="array" aca="1" ref="M382" ca="1">SUMPRODUCT(Inactives[Days Inactive]*(Inactives[Student]=A382))/365</f>
        <v>0</v>
      </c>
      <c r="N382" s="18" t="str" cm="1">
        <f t="array" ref="N382">IF(LEN($A382)&gt;0,SUMPRODUCT(($A382=merged_names)*(_xlfn.TEXTAFTER(N$2, "At ")=merged_belt_colours)*merged_months_at_rank),"")</f>
        <v/>
      </c>
      <c r="O382" s="18" t="str" cm="1">
        <f t="array" ref="O382">IF(LEN($A382)&gt;0,SUMPRODUCT(($A382=merged_names)*(_xlfn.TEXTAFTER(O$2, "At ")=merged_belt_colours)*merged_months_at_rank),"")</f>
        <v/>
      </c>
      <c r="P382" s="18" t="str" cm="1">
        <f t="array" ref="P382">IF(LEN($A382)&gt;0,SUMPRODUCT(($A382=merged_names)*(_xlfn.TEXTAFTER(P$2, "At ")=merged_belt_colours)*merged_months_at_rank),"")</f>
        <v/>
      </c>
      <c r="Q382" s="18" t="str" cm="1">
        <f t="array" ref="Q382">IF(LEN($A382)&gt;0,SUMPRODUCT(($A382=merged_names)*(_xlfn.TEXTAFTER(Q$2, "At ")=merged_belt_colours)*merged_months_at_rank),"")</f>
        <v/>
      </c>
      <c r="R382" s="18" t="str" cm="1">
        <f t="array" ref="R382">IF(LEN($A382)&gt;0,SUMPRODUCT(($A382=merged_names)*(_xlfn.TEXTAFTER(R$2, "At ")=merged_belt_colours)*merged_months_at_rank),"")</f>
        <v/>
      </c>
    </row>
    <row r="383" spans="1:18" x14ac:dyDescent="0.25">
      <c r="A383"/>
      <c r="B383" s="15" t="str" cm="1">
        <f t="array" ref="B383">IFERROR(IF(LEN(A383)&gt;0, IF(SUMPRODUCT((Inactives[Key]=J383)*(Inactives[Currently Inactive]))=1,"Inactive","Active"),""),"Active")</f>
        <v/>
      </c>
      <c r="C383" s="16" t="str" cm="1">
        <f t="array" aca="1" ref="C383" ca="1">IFERROR(_xlfn._xlws.FILTER(Inactives[Inactive On],(Inactives[Key]=J383)*(Inactives[Currently Inactive]),""),"")</f>
        <v/>
      </c>
      <c r="D383" s="16" t="str" cm="1">
        <f t="array" aca="1" ref="D383" ca="1">IFERROR(INDEX(_xlfn.TEXTSPLIT(E383," "),1),"")</f>
        <v/>
      </c>
      <c r="E383" s="15" t="str" cm="1">
        <f t="array" aca="1" ref="E383" ca="1">IFERROR(_xlfn._xlws.FILTER(merged_ranks,(merged_end_dates=DATE(9999,12,31))*(merged_names=A383)),"")</f>
        <v/>
      </c>
      <c r="F383" s="17" t="str">
        <f ca="1">_xlfn.XLOOKUP(J383,Promotions[Promo Key],Promotions[Promo Date],"")</f>
        <v/>
      </c>
      <c r="G383" s="18" t="str">
        <f t="shared" ca="1" si="35"/>
        <v/>
      </c>
      <c r="H383" s="18" t="str">
        <f t="shared" ca="1" si="34"/>
        <v/>
      </c>
      <c r="I383" s="17" t="str">
        <f>_xlfn.XLOOKUP(A383,Students[Full Name],Students[Starting Rank],"")</f>
        <v/>
      </c>
      <c r="J383" s="15" t="str">
        <f t="shared" ca="1" si="36"/>
        <v xml:space="preserve">: </v>
      </c>
      <c r="K383" s="16" t="str">
        <f>_xlfn.XLOOKUP(A383,Students[Full Name],Students[Start Date],"")</f>
        <v/>
      </c>
      <c r="L383" s="18">
        <f t="shared" ca="1" si="37"/>
        <v>-1</v>
      </c>
      <c r="M383" s="18" cm="1">
        <f t="array" aca="1" ref="M383" ca="1">SUMPRODUCT(Inactives[Days Inactive]*(Inactives[Student]=A383))/365</f>
        <v>0</v>
      </c>
      <c r="N383" s="18" t="str" cm="1">
        <f t="array" ref="N383">IF(LEN($A383)&gt;0,SUMPRODUCT(($A383=merged_names)*(_xlfn.TEXTAFTER(N$2, "At ")=merged_belt_colours)*merged_months_at_rank),"")</f>
        <v/>
      </c>
      <c r="O383" s="18" t="str" cm="1">
        <f t="array" ref="O383">IF(LEN($A383)&gt;0,SUMPRODUCT(($A383=merged_names)*(_xlfn.TEXTAFTER(O$2, "At ")=merged_belt_colours)*merged_months_at_rank),"")</f>
        <v/>
      </c>
      <c r="P383" s="18" t="str" cm="1">
        <f t="array" ref="P383">IF(LEN($A383)&gt;0,SUMPRODUCT(($A383=merged_names)*(_xlfn.TEXTAFTER(P$2, "At ")=merged_belt_colours)*merged_months_at_rank),"")</f>
        <v/>
      </c>
      <c r="Q383" s="18" t="str" cm="1">
        <f t="array" ref="Q383">IF(LEN($A383)&gt;0,SUMPRODUCT(($A383=merged_names)*(_xlfn.TEXTAFTER(Q$2, "At ")=merged_belt_colours)*merged_months_at_rank),"")</f>
        <v/>
      </c>
      <c r="R383" s="18" t="str" cm="1">
        <f t="array" ref="R383">IF(LEN($A383)&gt;0,SUMPRODUCT(($A383=merged_names)*(_xlfn.TEXTAFTER(R$2, "At ")=merged_belt_colours)*merged_months_at_rank),"")</f>
        <v/>
      </c>
    </row>
    <row r="384" spans="1:18" x14ac:dyDescent="0.25">
      <c r="A384"/>
      <c r="B384" s="15" t="str" cm="1">
        <f t="array" ref="B384">IFERROR(IF(LEN(A384)&gt;0, IF(SUMPRODUCT((Inactives[Key]=J384)*(Inactives[Currently Inactive]))=1,"Inactive","Active"),""),"Active")</f>
        <v/>
      </c>
      <c r="C384" s="16" t="str" cm="1">
        <f t="array" aca="1" ref="C384" ca="1">IFERROR(_xlfn._xlws.FILTER(Inactives[Inactive On],(Inactives[Key]=J384)*(Inactives[Currently Inactive]),""),"")</f>
        <v/>
      </c>
      <c r="D384" s="16" t="str" cm="1">
        <f t="array" aca="1" ref="D384" ca="1">IFERROR(INDEX(_xlfn.TEXTSPLIT(E384," "),1),"")</f>
        <v/>
      </c>
      <c r="E384" s="15" t="str" cm="1">
        <f t="array" aca="1" ref="E384" ca="1">IFERROR(_xlfn._xlws.FILTER(merged_ranks,(merged_end_dates=DATE(9999,12,31))*(merged_names=A384)),"")</f>
        <v/>
      </c>
      <c r="F384" s="17" t="str">
        <f ca="1">_xlfn.XLOOKUP(J384,Promotions[Promo Key],Promotions[Promo Date],"")</f>
        <v/>
      </c>
      <c r="G384" s="18" t="str">
        <f t="shared" ca="1" si="35"/>
        <v/>
      </c>
      <c r="H384" s="18" t="str">
        <f t="shared" ca="1" si="34"/>
        <v/>
      </c>
      <c r="I384" s="17" t="str">
        <f>_xlfn.XLOOKUP(A384,Students[Full Name],Students[Starting Rank],"")</f>
        <v/>
      </c>
      <c r="J384" s="15" t="str">
        <f t="shared" ca="1" si="36"/>
        <v xml:space="preserve">: </v>
      </c>
      <c r="K384" s="16" t="str">
        <f>_xlfn.XLOOKUP(A384,Students[Full Name],Students[Start Date],"")</f>
        <v/>
      </c>
      <c r="L384" s="18">
        <f t="shared" ca="1" si="37"/>
        <v>-1</v>
      </c>
      <c r="M384" s="18" cm="1">
        <f t="array" aca="1" ref="M384" ca="1">SUMPRODUCT(Inactives[Days Inactive]*(Inactives[Student]=A384))/365</f>
        <v>0</v>
      </c>
      <c r="N384" s="18" t="str" cm="1">
        <f t="array" ref="N384">IF(LEN($A384)&gt;0,SUMPRODUCT(($A384=merged_names)*(_xlfn.TEXTAFTER(N$2, "At ")=merged_belt_colours)*merged_months_at_rank),"")</f>
        <v/>
      </c>
      <c r="O384" s="18" t="str" cm="1">
        <f t="array" ref="O384">IF(LEN($A384)&gt;0,SUMPRODUCT(($A384=merged_names)*(_xlfn.TEXTAFTER(O$2, "At ")=merged_belt_colours)*merged_months_at_rank),"")</f>
        <v/>
      </c>
      <c r="P384" s="18" t="str" cm="1">
        <f t="array" ref="P384">IF(LEN($A384)&gt;0,SUMPRODUCT(($A384=merged_names)*(_xlfn.TEXTAFTER(P$2, "At ")=merged_belt_colours)*merged_months_at_rank),"")</f>
        <v/>
      </c>
      <c r="Q384" s="18" t="str" cm="1">
        <f t="array" ref="Q384">IF(LEN($A384)&gt;0,SUMPRODUCT(($A384=merged_names)*(_xlfn.TEXTAFTER(Q$2, "At ")=merged_belt_colours)*merged_months_at_rank),"")</f>
        <v/>
      </c>
      <c r="R384" s="18" t="str" cm="1">
        <f t="array" ref="R384">IF(LEN($A384)&gt;0,SUMPRODUCT(($A384=merged_names)*(_xlfn.TEXTAFTER(R$2, "At ")=merged_belt_colours)*merged_months_at_rank),"")</f>
        <v/>
      </c>
    </row>
    <row r="385" spans="1:18" x14ac:dyDescent="0.25">
      <c r="A385"/>
      <c r="B385" s="15" t="str" cm="1">
        <f t="array" ref="B385">IFERROR(IF(LEN(A385)&gt;0, IF(SUMPRODUCT((Inactives[Key]=J385)*(Inactives[Currently Inactive]))=1,"Inactive","Active"),""),"Active")</f>
        <v/>
      </c>
      <c r="C385" s="16" t="str" cm="1">
        <f t="array" aca="1" ref="C385" ca="1">IFERROR(_xlfn._xlws.FILTER(Inactives[Inactive On],(Inactives[Key]=J385)*(Inactives[Currently Inactive]),""),"")</f>
        <v/>
      </c>
      <c r="D385" s="16" t="str" cm="1">
        <f t="array" aca="1" ref="D385" ca="1">IFERROR(INDEX(_xlfn.TEXTSPLIT(E385," "),1),"")</f>
        <v/>
      </c>
      <c r="E385" s="15" t="str" cm="1">
        <f t="array" aca="1" ref="E385" ca="1">IFERROR(_xlfn._xlws.FILTER(merged_ranks,(merged_end_dates=DATE(9999,12,31))*(merged_names=A385)),"")</f>
        <v/>
      </c>
      <c r="F385" s="17" t="str">
        <f ca="1">_xlfn.XLOOKUP(J385,Promotions[Promo Key],Promotions[Promo Date],"")</f>
        <v/>
      </c>
      <c r="G385" s="18" t="str">
        <f t="shared" ca="1" si="35"/>
        <v/>
      </c>
      <c r="H385" s="18" t="str">
        <f t="shared" ca="1" si="34"/>
        <v/>
      </c>
      <c r="I385" s="17" t="str">
        <f>_xlfn.XLOOKUP(A385,Students[Full Name],Students[Starting Rank],"")</f>
        <v/>
      </c>
      <c r="J385" s="15" t="str">
        <f t="shared" ca="1" si="36"/>
        <v xml:space="preserve">: </v>
      </c>
      <c r="K385" s="16" t="str">
        <f>_xlfn.XLOOKUP(A385,Students[Full Name],Students[Start Date],"")</f>
        <v/>
      </c>
      <c r="L385" s="18">
        <f t="shared" ca="1" si="37"/>
        <v>-1</v>
      </c>
      <c r="M385" s="18" cm="1">
        <f t="array" aca="1" ref="M385" ca="1">SUMPRODUCT(Inactives[Days Inactive]*(Inactives[Student]=A385))/365</f>
        <v>0</v>
      </c>
      <c r="N385" s="18" t="str" cm="1">
        <f t="array" ref="N385">IF(LEN($A385)&gt;0,SUMPRODUCT(($A385=merged_names)*(_xlfn.TEXTAFTER(N$2, "At ")=merged_belt_colours)*merged_months_at_rank),"")</f>
        <v/>
      </c>
      <c r="O385" s="18" t="str" cm="1">
        <f t="array" ref="O385">IF(LEN($A385)&gt;0,SUMPRODUCT(($A385=merged_names)*(_xlfn.TEXTAFTER(O$2, "At ")=merged_belt_colours)*merged_months_at_rank),"")</f>
        <v/>
      </c>
      <c r="P385" s="18" t="str" cm="1">
        <f t="array" ref="P385">IF(LEN($A385)&gt;0,SUMPRODUCT(($A385=merged_names)*(_xlfn.TEXTAFTER(P$2, "At ")=merged_belt_colours)*merged_months_at_rank),"")</f>
        <v/>
      </c>
      <c r="Q385" s="18" t="str" cm="1">
        <f t="array" ref="Q385">IF(LEN($A385)&gt;0,SUMPRODUCT(($A385=merged_names)*(_xlfn.TEXTAFTER(Q$2, "At ")=merged_belt_colours)*merged_months_at_rank),"")</f>
        <v/>
      </c>
      <c r="R385" s="18" t="str" cm="1">
        <f t="array" ref="R385">IF(LEN($A385)&gt;0,SUMPRODUCT(($A385=merged_names)*(_xlfn.TEXTAFTER(R$2, "At ")=merged_belt_colours)*merged_months_at_rank),"")</f>
        <v/>
      </c>
    </row>
    <row r="386" spans="1:18" x14ac:dyDescent="0.25">
      <c r="A386"/>
      <c r="B386" s="15" t="str" cm="1">
        <f t="array" ref="B386">IFERROR(IF(LEN(A386)&gt;0, IF(SUMPRODUCT((Inactives[Key]=J386)*(Inactives[Currently Inactive]))=1,"Inactive","Active"),""),"Active")</f>
        <v/>
      </c>
      <c r="C386" s="16" t="str" cm="1">
        <f t="array" aca="1" ref="C386" ca="1">IFERROR(_xlfn._xlws.FILTER(Inactives[Inactive On],(Inactives[Key]=J386)*(Inactives[Currently Inactive]),""),"")</f>
        <v/>
      </c>
      <c r="D386" s="16" t="str" cm="1">
        <f t="array" aca="1" ref="D386" ca="1">IFERROR(INDEX(_xlfn.TEXTSPLIT(E386," "),1),"")</f>
        <v/>
      </c>
      <c r="E386" s="15" t="str" cm="1">
        <f t="array" aca="1" ref="E386" ca="1">IFERROR(_xlfn._xlws.FILTER(merged_ranks,(merged_end_dates=DATE(9999,12,31))*(merged_names=A386)),"")</f>
        <v/>
      </c>
      <c r="F386" s="17" t="str">
        <f ca="1">_xlfn.XLOOKUP(J386,Promotions[Promo Key],Promotions[Promo Date],"")</f>
        <v/>
      </c>
      <c r="G386" s="18" t="str">
        <f t="shared" ca="1" si="35"/>
        <v/>
      </c>
      <c r="H386" s="18" t="str">
        <f t="shared" ca="1" si="34"/>
        <v/>
      </c>
      <c r="I386" s="17" t="str">
        <f>_xlfn.XLOOKUP(A386,Students[Full Name],Students[Starting Rank],"")</f>
        <v/>
      </c>
      <c r="J386" s="15" t="str">
        <f t="shared" ca="1" si="36"/>
        <v xml:space="preserve">: </v>
      </c>
      <c r="K386" s="16" t="str">
        <f>_xlfn.XLOOKUP(A386,Students[Full Name],Students[Start Date],"")</f>
        <v/>
      </c>
      <c r="L386" s="18">
        <f t="shared" ca="1" si="37"/>
        <v>-1</v>
      </c>
      <c r="M386" s="18" cm="1">
        <f t="array" aca="1" ref="M386" ca="1">SUMPRODUCT(Inactives[Days Inactive]*(Inactives[Student]=A386))/365</f>
        <v>0</v>
      </c>
      <c r="N386" s="18" t="str" cm="1">
        <f t="array" ref="N386">IF(LEN($A386)&gt;0,SUMPRODUCT(($A386=merged_names)*(_xlfn.TEXTAFTER(N$2, "At ")=merged_belt_colours)*merged_months_at_rank),"")</f>
        <v/>
      </c>
      <c r="O386" s="18" t="str" cm="1">
        <f t="array" ref="O386">IF(LEN($A386)&gt;0,SUMPRODUCT(($A386=merged_names)*(_xlfn.TEXTAFTER(O$2, "At ")=merged_belt_colours)*merged_months_at_rank),"")</f>
        <v/>
      </c>
      <c r="P386" s="18" t="str" cm="1">
        <f t="array" ref="P386">IF(LEN($A386)&gt;0,SUMPRODUCT(($A386=merged_names)*(_xlfn.TEXTAFTER(P$2, "At ")=merged_belt_colours)*merged_months_at_rank),"")</f>
        <v/>
      </c>
      <c r="Q386" s="18" t="str" cm="1">
        <f t="array" ref="Q386">IF(LEN($A386)&gt;0,SUMPRODUCT(($A386=merged_names)*(_xlfn.TEXTAFTER(Q$2, "At ")=merged_belt_colours)*merged_months_at_rank),"")</f>
        <v/>
      </c>
      <c r="R386" s="18" t="str" cm="1">
        <f t="array" ref="R386">IF(LEN($A386)&gt;0,SUMPRODUCT(($A386=merged_names)*(_xlfn.TEXTAFTER(R$2, "At ")=merged_belt_colours)*merged_months_at_rank),"")</f>
        <v/>
      </c>
    </row>
    <row r="387" spans="1:18" x14ac:dyDescent="0.25">
      <c r="A387"/>
      <c r="B387" s="15" t="str" cm="1">
        <f t="array" ref="B387">IFERROR(IF(LEN(A387)&gt;0, IF(SUMPRODUCT((Inactives[Key]=J387)*(Inactives[Currently Inactive]))=1,"Inactive","Active"),""),"Active")</f>
        <v/>
      </c>
      <c r="C387" s="16" t="str" cm="1">
        <f t="array" aca="1" ref="C387" ca="1">IFERROR(_xlfn._xlws.FILTER(Inactives[Inactive On],(Inactives[Key]=J387)*(Inactives[Currently Inactive]),""),"")</f>
        <v/>
      </c>
      <c r="D387" s="16" t="str" cm="1">
        <f t="array" aca="1" ref="D387" ca="1">IFERROR(INDEX(_xlfn.TEXTSPLIT(E387," "),1),"")</f>
        <v/>
      </c>
      <c r="E387" s="15" t="str" cm="1">
        <f t="array" aca="1" ref="E387" ca="1">IFERROR(_xlfn._xlws.FILTER(merged_ranks,(merged_end_dates=DATE(9999,12,31))*(merged_names=A387)),"")</f>
        <v/>
      </c>
      <c r="F387" s="17" t="str">
        <f ca="1">_xlfn.XLOOKUP(J387,Promotions[Promo Key],Promotions[Promo Date],"")</f>
        <v/>
      </c>
      <c r="G387" s="18" t="str">
        <f t="shared" ca="1" si="35"/>
        <v/>
      </c>
      <c r="H387" s="18" t="str">
        <f t="shared" ca="1" si="34"/>
        <v/>
      </c>
      <c r="I387" s="17" t="str">
        <f>_xlfn.XLOOKUP(A387,Students[Full Name],Students[Starting Rank],"")</f>
        <v/>
      </c>
      <c r="J387" s="15" t="str">
        <f t="shared" ca="1" si="36"/>
        <v xml:space="preserve">: </v>
      </c>
      <c r="K387" s="16" t="str">
        <f>_xlfn.XLOOKUP(A387,Students[Full Name],Students[Start Date],"")</f>
        <v/>
      </c>
      <c r="L387" s="18">
        <f t="shared" ca="1" si="37"/>
        <v>-1</v>
      </c>
      <c r="M387" s="18" cm="1">
        <f t="array" aca="1" ref="M387" ca="1">SUMPRODUCT(Inactives[Days Inactive]*(Inactives[Student]=A387))/365</f>
        <v>0</v>
      </c>
      <c r="N387" s="18" t="str" cm="1">
        <f t="array" ref="N387">IF(LEN($A387)&gt;0,SUMPRODUCT(($A387=merged_names)*(_xlfn.TEXTAFTER(N$2, "At ")=merged_belt_colours)*merged_months_at_rank),"")</f>
        <v/>
      </c>
      <c r="O387" s="18" t="str" cm="1">
        <f t="array" ref="O387">IF(LEN($A387)&gt;0,SUMPRODUCT(($A387=merged_names)*(_xlfn.TEXTAFTER(O$2, "At ")=merged_belt_colours)*merged_months_at_rank),"")</f>
        <v/>
      </c>
      <c r="P387" s="18" t="str" cm="1">
        <f t="array" ref="P387">IF(LEN($A387)&gt;0,SUMPRODUCT(($A387=merged_names)*(_xlfn.TEXTAFTER(P$2, "At ")=merged_belt_colours)*merged_months_at_rank),"")</f>
        <v/>
      </c>
      <c r="Q387" s="18" t="str" cm="1">
        <f t="array" ref="Q387">IF(LEN($A387)&gt;0,SUMPRODUCT(($A387=merged_names)*(_xlfn.TEXTAFTER(Q$2, "At ")=merged_belt_colours)*merged_months_at_rank),"")</f>
        <v/>
      </c>
      <c r="R387" s="18" t="str" cm="1">
        <f t="array" ref="R387">IF(LEN($A387)&gt;0,SUMPRODUCT(($A387=merged_names)*(_xlfn.TEXTAFTER(R$2, "At ")=merged_belt_colours)*merged_months_at_rank),"")</f>
        <v/>
      </c>
    </row>
    <row r="388" spans="1:18" x14ac:dyDescent="0.25">
      <c r="A388"/>
      <c r="B388" s="15" t="str" cm="1">
        <f t="array" ref="B388">IFERROR(IF(LEN(A388)&gt;0, IF(SUMPRODUCT((Inactives[Key]=J388)*(Inactives[Currently Inactive]))=1,"Inactive","Active"),""),"Active")</f>
        <v/>
      </c>
      <c r="C388" s="16" t="str" cm="1">
        <f t="array" aca="1" ref="C388" ca="1">IFERROR(_xlfn._xlws.FILTER(Inactives[Inactive On],(Inactives[Key]=J388)*(Inactives[Currently Inactive]),""),"")</f>
        <v/>
      </c>
      <c r="D388" s="16" t="str" cm="1">
        <f t="array" aca="1" ref="D388" ca="1">IFERROR(INDEX(_xlfn.TEXTSPLIT(E388," "),1),"")</f>
        <v/>
      </c>
      <c r="E388" s="15" t="str" cm="1">
        <f t="array" aca="1" ref="E388" ca="1">IFERROR(_xlfn._xlws.FILTER(merged_ranks,(merged_end_dates=DATE(9999,12,31))*(merged_names=A388)),"")</f>
        <v/>
      </c>
      <c r="F388" s="17" t="str">
        <f ca="1">_xlfn.XLOOKUP(J388,Promotions[Promo Key],Promotions[Promo Date],"")</f>
        <v/>
      </c>
      <c r="G388" s="18" t="str">
        <f t="shared" ca="1" si="35"/>
        <v/>
      </c>
      <c r="H388" s="18" t="str">
        <f t="shared" ca="1" si="34"/>
        <v/>
      </c>
      <c r="I388" s="17" t="str">
        <f>_xlfn.XLOOKUP(A388,Students[Full Name],Students[Starting Rank],"")</f>
        <v/>
      </c>
      <c r="J388" s="15" t="str">
        <f t="shared" ca="1" si="36"/>
        <v xml:space="preserve">: </v>
      </c>
      <c r="K388" s="16" t="str">
        <f>_xlfn.XLOOKUP(A388,Students[Full Name],Students[Start Date],"")</f>
        <v/>
      </c>
      <c r="L388" s="18">
        <f t="shared" ca="1" si="37"/>
        <v>-1</v>
      </c>
      <c r="M388" s="18" cm="1">
        <f t="array" aca="1" ref="M388" ca="1">SUMPRODUCT(Inactives[Days Inactive]*(Inactives[Student]=A388))/365</f>
        <v>0</v>
      </c>
      <c r="N388" s="18" t="str" cm="1">
        <f t="array" ref="N388">IF(LEN($A388)&gt;0,SUMPRODUCT(($A388=merged_names)*(_xlfn.TEXTAFTER(N$2, "At ")=merged_belt_colours)*merged_months_at_rank),"")</f>
        <v/>
      </c>
      <c r="O388" s="18" t="str" cm="1">
        <f t="array" ref="O388">IF(LEN($A388)&gt;0,SUMPRODUCT(($A388=merged_names)*(_xlfn.TEXTAFTER(O$2, "At ")=merged_belt_colours)*merged_months_at_rank),"")</f>
        <v/>
      </c>
      <c r="P388" s="18" t="str" cm="1">
        <f t="array" ref="P388">IF(LEN($A388)&gt;0,SUMPRODUCT(($A388=merged_names)*(_xlfn.TEXTAFTER(P$2, "At ")=merged_belt_colours)*merged_months_at_rank),"")</f>
        <v/>
      </c>
      <c r="Q388" s="18" t="str" cm="1">
        <f t="array" ref="Q388">IF(LEN($A388)&gt;0,SUMPRODUCT(($A388=merged_names)*(_xlfn.TEXTAFTER(Q$2, "At ")=merged_belt_colours)*merged_months_at_rank),"")</f>
        <v/>
      </c>
      <c r="R388" s="18" t="str" cm="1">
        <f t="array" ref="R388">IF(LEN($A388)&gt;0,SUMPRODUCT(($A388=merged_names)*(_xlfn.TEXTAFTER(R$2, "At ")=merged_belt_colours)*merged_months_at_rank),"")</f>
        <v/>
      </c>
    </row>
    <row r="389" spans="1:18" x14ac:dyDescent="0.25">
      <c r="A389"/>
      <c r="B389" s="15" t="str" cm="1">
        <f t="array" ref="B389">IFERROR(IF(LEN(A389)&gt;0, IF(SUMPRODUCT((Inactives[Key]=J389)*(Inactives[Currently Inactive]))=1,"Inactive","Active"),""),"Active")</f>
        <v/>
      </c>
      <c r="C389" s="16" t="str" cm="1">
        <f t="array" aca="1" ref="C389" ca="1">IFERROR(_xlfn._xlws.FILTER(Inactives[Inactive On],(Inactives[Key]=J389)*(Inactives[Currently Inactive]),""),"")</f>
        <v/>
      </c>
      <c r="D389" s="16" t="str" cm="1">
        <f t="array" aca="1" ref="D389" ca="1">IFERROR(INDEX(_xlfn.TEXTSPLIT(E389," "),1),"")</f>
        <v/>
      </c>
      <c r="E389" s="15" t="str" cm="1">
        <f t="array" aca="1" ref="E389" ca="1">IFERROR(_xlfn._xlws.FILTER(merged_ranks,(merged_end_dates=DATE(9999,12,31))*(merged_names=A389)),"")</f>
        <v/>
      </c>
      <c r="F389" s="17" t="str">
        <f ca="1">_xlfn.XLOOKUP(J389,Promotions[Promo Key],Promotions[Promo Date],"")</f>
        <v/>
      </c>
      <c r="G389" s="18" t="str">
        <f t="shared" ca="1" si="35"/>
        <v/>
      </c>
      <c r="H389" s="18" t="str">
        <f t="shared" ca="1" si="34"/>
        <v/>
      </c>
      <c r="I389" s="17" t="str">
        <f>_xlfn.XLOOKUP(A389,Students[Full Name],Students[Starting Rank],"")</f>
        <v/>
      </c>
      <c r="J389" s="15" t="str">
        <f t="shared" ca="1" si="36"/>
        <v xml:space="preserve">: </v>
      </c>
      <c r="K389" s="16" t="str">
        <f>_xlfn.XLOOKUP(A389,Students[Full Name],Students[Start Date],"")</f>
        <v/>
      </c>
      <c r="L389" s="18">
        <f t="shared" ca="1" si="37"/>
        <v>-1</v>
      </c>
      <c r="M389" s="18" cm="1">
        <f t="array" aca="1" ref="M389" ca="1">SUMPRODUCT(Inactives[Days Inactive]*(Inactives[Student]=A389))/365</f>
        <v>0</v>
      </c>
      <c r="N389" s="18" t="str" cm="1">
        <f t="array" ref="N389">IF(LEN($A389)&gt;0,SUMPRODUCT(($A389=merged_names)*(_xlfn.TEXTAFTER(N$2, "At ")=merged_belt_colours)*merged_months_at_rank),"")</f>
        <v/>
      </c>
      <c r="O389" s="18" t="str" cm="1">
        <f t="array" ref="O389">IF(LEN($A389)&gt;0,SUMPRODUCT(($A389=merged_names)*(_xlfn.TEXTAFTER(O$2, "At ")=merged_belt_colours)*merged_months_at_rank),"")</f>
        <v/>
      </c>
      <c r="P389" s="18" t="str" cm="1">
        <f t="array" ref="P389">IF(LEN($A389)&gt;0,SUMPRODUCT(($A389=merged_names)*(_xlfn.TEXTAFTER(P$2, "At ")=merged_belt_colours)*merged_months_at_rank),"")</f>
        <v/>
      </c>
      <c r="Q389" s="18" t="str" cm="1">
        <f t="array" ref="Q389">IF(LEN($A389)&gt;0,SUMPRODUCT(($A389=merged_names)*(_xlfn.TEXTAFTER(Q$2, "At ")=merged_belt_colours)*merged_months_at_rank),"")</f>
        <v/>
      </c>
      <c r="R389" s="18" t="str" cm="1">
        <f t="array" ref="R389">IF(LEN($A389)&gt;0,SUMPRODUCT(($A389=merged_names)*(_xlfn.TEXTAFTER(R$2, "At ")=merged_belt_colours)*merged_months_at_rank),"")</f>
        <v/>
      </c>
    </row>
    <row r="390" spans="1:18" x14ac:dyDescent="0.25">
      <c r="A390"/>
      <c r="B390" s="15" t="str" cm="1">
        <f t="array" ref="B390">IFERROR(IF(LEN(A390)&gt;0, IF(SUMPRODUCT((Inactives[Key]=J390)*(Inactives[Currently Inactive]))=1,"Inactive","Active"),""),"Active")</f>
        <v/>
      </c>
      <c r="C390" s="16" t="str" cm="1">
        <f t="array" aca="1" ref="C390" ca="1">IFERROR(_xlfn._xlws.FILTER(Inactives[Inactive On],(Inactives[Key]=J390)*(Inactives[Currently Inactive]),""),"")</f>
        <v/>
      </c>
      <c r="D390" s="16" t="str" cm="1">
        <f t="array" aca="1" ref="D390" ca="1">IFERROR(INDEX(_xlfn.TEXTSPLIT(E390," "),1),"")</f>
        <v/>
      </c>
      <c r="E390" s="15" t="str" cm="1">
        <f t="array" aca="1" ref="E390" ca="1">IFERROR(_xlfn._xlws.FILTER(merged_ranks,(merged_end_dates=DATE(9999,12,31))*(merged_names=A390)),"")</f>
        <v/>
      </c>
      <c r="F390" s="17" t="str">
        <f ca="1">_xlfn.XLOOKUP(J390,Promotions[Promo Key],Promotions[Promo Date],"")</f>
        <v/>
      </c>
      <c r="G390" s="18" t="str">
        <f t="shared" ca="1" si="35"/>
        <v/>
      </c>
      <c r="H390" s="18" t="str">
        <f t="shared" ca="1" si="34"/>
        <v/>
      </c>
      <c r="I390" s="17" t="str">
        <f>_xlfn.XLOOKUP(A390,Students[Full Name],Students[Starting Rank],"")</f>
        <v/>
      </c>
      <c r="J390" s="15" t="str">
        <f t="shared" ca="1" si="36"/>
        <v xml:space="preserve">: </v>
      </c>
      <c r="K390" s="16" t="str">
        <f>_xlfn.XLOOKUP(A390,Students[Full Name],Students[Start Date],"")</f>
        <v/>
      </c>
      <c r="L390" s="18">
        <f t="shared" ca="1" si="37"/>
        <v>-1</v>
      </c>
      <c r="M390" s="18" cm="1">
        <f t="array" aca="1" ref="M390" ca="1">SUMPRODUCT(Inactives[Days Inactive]*(Inactives[Student]=A390))/365</f>
        <v>0</v>
      </c>
      <c r="N390" s="18" t="str" cm="1">
        <f t="array" ref="N390">IF(LEN($A390)&gt;0,SUMPRODUCT(($A390=merged_names)*(_xlfn.TEXTAFTER(N$2, "At ")=merged_belt_colours)*merged_months_at_rank),"")</f>
        <v/>
      </c>
      <c r="O390" s="18" t="str" cm="1">
        <f t="array" ref="O390">IF(LEN($A390)&gt;0,SUMPRODUCT(($A390=merged_names)*(_xlfn.TEXTAFTER(O$2, "At ")=merged_belt_colours)*merged_months_at_rank),"")</f>
        <v/>
      </c>
      <c r="P390" s="18" t="str" cm="1">
        <f t="array" ref="P390">IF(LEN($A390)&gt;0,SUMPRODUCT(($A390=merged_names)*(_xlfn.TEXTAFTER(P$2, "At ")=merged_belt_colours)*merged_months_at_rank),"")</f>
        <v/>
      </c>
      <c r="Q390" s="18" t="str" cm="1">
        <f t="array" ref="Q390">IF(LEN($A390)&gt;0,SUMPRODUCT(($A390=merged_names)*(_xlfn.TEXTAFTER(Q$2, "At ")=merged_belt_colours)*merged_months_at_rank),"")</f>
        <v/>
      </c>
      <c r="R390" s="18" t="str" cm="1">
        <f t="array" ref="R390">IF(LEN($A390)&gt;0,SUMPRODUCT(($A390=merged_names)*(_xlfn.TEXTAFTER(R$2, "At ")=merged_belt_colours)*merged_months_at_rank),"")</f>
        <v/>
      </c>
    </row>
    <row r="391" spans="1:18" x14ac:dyDescent="0.25">
      <c r="A391"/>
      <c r="B391" s="15" t="str" cm="1">
        <f t="array" ref="B391">IFERROR(IF(LEN(A391)&gt;0, IF(SUMPRODUCT((Inactives[Key]=J391)*(Inactives[Currently Inactive]))=1,"Inactive","Active"),""),"Active")</f>
        <v/>
      </c>
      <c r="C391" s="16" t="str" cm="1">
        <f t="array" aca="1" ref="C391" ca="1">IFERROR(_xlfn._xlws.FILTER(Inactives[Inactive On],(Inactives[Key]=J391)*(Inactives[Currently Inactive]),""),"")</f>
        <v/>
      </c>
      <c r="D391" s="16" t="str" cm="1">
        <f t="array" aca="1" ref="D391" ca="1">IFERROR(INDEX(_xlfn.TEXTSPLIT(E391," "),1),"")</f>
        <v/>
      </c>
      <c r="E391" s="15" t="str" cm="1">
        <f t="array" aca="1" ref="E391" ca="1">IFERROR(_xlfn._xlws.FILTER(merged_ranks,(merged_end_dates=DATE(9999,12,31))*(merged_names=A391)),"")</f>
        <v/>
      </c>
      <c r="F391" s="17" t="str">
        <f ca="1">_xlfn.XLOOKUP(J391,Promotions[Promo Key],Promotions[Promo Date],"")</f>
        <v/>
      </c>
      <c r="G391" s="18" t="str">
        <f t="shared" ca="1" si="35"/>
        <v/>
      </c>
      <c r="H391" s="18" t="str">
        <f t="shared" ca="1" si="34"/>
        <v/>
      </c>
      <c r="I391" s="17" t="str">
        <f>_xlfn.XLOOKUP(A391,Students[Full Name],Students[Starting Rank],"")</f>
        <v/>
      </c>
      <c r="J391" s="15" t="str">
        <f t="shared" ca="1" si="36"/>
        <v xml:space="preserve">: </v>
      </c>
      <c r="K391" s="16" t="str">
        <f>_xlfn.XLOOKUP(A391,Students[Full Name],Students[Start Date],"")</f>
        <v/>
      </c>
      <c r="L391" s="18">
        <f t="shared" ca="1" si="37"/>
        <v>-1</v>
      </c>
      <c r="M391" s="18" cm="1">
        <f t="array" aca="1" ref="M391" ca="1">SUMPRODUCT(Inactives[Days Inactive]*(Inactives[Student]=A391))/365</f>
        <v>0</v>
      </c>
      <c r="N391" s="18" t="str" cm="1">
        <f t="array" ref="N391">IF(LEN($A391)&gt;0,SUMPRODUCT(($A391=merged_names)*(_xlfn.TEXTAFTER(N$2, "At ")=merged_belt_colours)*merged_months_at_rank),"")</f>
        <v/>
      </c>
      <c r="O391" s="18" t="str" cm="1">
        <f t="array" ref="O391">IF(LEN($A391)&gt;0,SUMPRODUCT(($A391=merged_names)*(_xlfn.TEXTAFTER(O$2, "At ")=merged_belt_colours)*merged_months_at_rank),"")</f>
        <v/>
      </c>
      <c r="P391" s="18" t="str" cm="1">
        <f t="array" ref="P391">IF(LEN($A391)&gt;0,SUMPRODUCT(($A391=merged_names)*(_xlfn.TEXTAFTER(P$2, "At ")=merged_belt_colours)*merged_months_at_rank),"")</f>
        <v/>
      </c>
      <c r="Q391" s="18" t="str" cm="1">
        <f t="array" ref="Q391">IF(LEN($A391)&gt;0,SUMPRODUCT(($A391=merged_names)*(_xlfn.TEXTAFTER(Q$2, "At ")=merged_belt_colours)*merged_months_at_rank),"")</f>
        <v/>
      </c>
      <c r="R391" s="18" t="str" cm="1">
        <f t="array" ref="R391">IF(LEN($A391)&gt;0,SUMPRODUCT(($A391=merged_names)*(_xlfn.TEXTAFTER(R$2, "At ")=merged_belt_colours)*merged_months_at_rank),"")</f>
        <v/>
      </c>
    </row>
    <row r="392" spans="1:18" x14ac:dyDescent="0.25">
      <c r="A392"/>
      <c r="B392" s="15" t="str" cm="1">
        <f t="array" ref="B392">IFERROR(IF(LEN(A392)&gt;0, IF(SUMPRODUCT((Inactives[Key]=J392)*(Inactives[Currently Inactive]))=1,"Inactive","Active"),""),"Active")</f>
        <v/>
      </c>
      <c r="C392" s="16" t="str" cm="1">
        <f t="array" aca="1" ref="C392" ca="1">IFERROR(_xlfn._xlws.FILTER(Inactives[Inactive On],(Inactives[Key]=J392)*(Inactives[Currently Inactive]),""),"")</f>
        <v/>
      </c>
      <c r="D392" s="16" t="str" cm="1">
        <f t="array" aca="1" ref="D392" ca="1">IFERROR(INDEX(_xlfn.TEXTSPLIT(E392," "),1),"")</f>
        <v/>
      </c>
      <c r="E392" s="15" t="str" cm="1">
        <f t="array" aca="1" ref="E392" ca="1">IFERROR(_xlfn._xlws.FILTER(merged_ranks,(merged_end_dates=DATE(9999,12,31))*(merged_names=A392)),"")</f>
        <v/>
      </c>
      <c r="F392" s="17" t="str">
        <f ca="1">_xlfn.XLOOKUP(J392,Promotions[Promo Key],Promotions[Promo Date],"")</f>
        <v/>
      </c>
      <c r="G392" s="18" t="str">
        <f t="shared" ca="1" si="35"/>
        <v/>
      </c>
      <c r="H392" s="18" t="str">
        <f t="shared" ca="1" si="34"/>
        <v/>
      </c>
      <c r="I392" s="17" t="str">
        <f>_xlfn.XLOOKUP(A392,Students[Full Name],Students[Starting Rank],"")</f>
        <v/>
      </c>
      <c r="J392" s="15" t="str">
        <f t="shared" ca="1" si="36"/>
        <v xml:space="preserve">: </v>
      </c>
      <c r="K392" s="16" t="str">
        <f>_xlfn.XLOOKUP(A392,Students[Full Name],Students[Start Date],"")</f>
        <v/>
      </c>
      <c r="L392" s="18">
        <f t="shared" ca="1" si="37"/>
        <v>-1</v>
      </c>
      <c r="M392" s="18" cm="1">
        <f t="array" aca="1" ref="M392" ca="1">SUMPRODUCT(Inactives[Days Inactive]*(Inactives[Student]=A392))/365</f>
        <v>0</v>
      </c>
      <c r="N392" s="18" t="str" cm="1">
        <f t="array" ref="N392">IF(LEN($A392)&gt;0,SUMPRODUCT(($A392=merged_names)*(_xlfn.TEXTAFTER(N$2, "At ")=merged_belt_colours)*merged_months_at_rank),"")</f>
        <v/>
      </c>
      <c r="O392" s="18" t="str" cm="1">
        <f t="array" ref="O392">IF(LEN($A392)&gt;0,SUMPRODUCT(($A392=merged_names)*(_xlfn.TEXTAFTER(O$2, "At ")=merged_belt_colours)*merged_months_at_rank),"")</f>
        <v/>
      </c>
      <c r="P392" s="18" t="str" cm="1">
        <f t="array" ref="P392">IF(LEN($A392)&gt;0,SUMPRODUCT(($A392=merged_names)*(_xlfn.TEXTAFTER(P$2, "At ")=merged_belt_colours)*merged_months_at_rank),"")</f>
        <v/>
      </c>
      <c r="Q392" s="18" t="str" cm="1">
        <f t="array" ref="Q392">IF(LEN($A392)&gt;0,SUMPRODUCT(($A392=merged_names)*(_xlfn.TEXTAFTER(Q$2, "At ")=merged_belt_colours)*merged_months_at_rank),"")</f>
        <v/>
      </c>
      <c r="R392" s="18" t="str" cm="1">
        <f t="array" ref="R392">IF(LEN($A392)&gt;0,SUMPRODUCT(($A392=merged_names)*(_xlfn.TEXTAFTER(R$2, "At ")=merged_belt_colours)*merged_months_at_rank),"")</f>
        <v/>
      </c>
    </row>
    <row r="393" spans="1:18" x14ac:dyDescent="0.25">
      <c r="A393"/>
      <c r="B393" s="15" t="str" cm="1">
        <f t="array" ref="B393">IFERROR(IF(LEN(A393)&gt;0, IF(SUMPRODUCT((Inactives[Key]=J393)*(Inactives[Currently Inactive]))=1,"Inactive","Active"),""),"Active")</f>
        <v/>
      </c>
      <c r="C393" s="16" t="str" cm="1">
        <f t="array" aca="1" ref="C393" ca="1">IFERROR(_xlfn._xlws.FILTER(Inactives[Inactive On],(Inactives[Key]=J393)*(Inactives[Currently Inactive]),""),"")</f>
        <v/>
      </c>
      <c r="D393" s="16" t="str" cm="1">
        <f t="array" aca="1" ref="D393" ca="1">IFERROR(INDEX(_xlfn.TEXTSPLIT(E393," "),1),"")</f>
        <v/>
      </c>
      <c r="E393" s="15" t="str" cm="1">
        <f t="array" aca="1" ref="E393" ca="1">IFERROR(_xlfn._xlws.FILTER(merged_ranks,(merged_end_dates=DATE(9999,12,31))*(merged_names=A393)),"")</f>
        <v/>
      </c>
      <c r="F393" s="17" t="str">
        <f ca="1">_xlfn.XLOOKUP(J393,Promotions[Promo Key],Promotions[Promo Date],"")</f>
        <v/>
      </c>
      <c r="G393" s="18" t="str">
        <f t="shared" ca="1" si="35"/>
        <v/>
      </c>
      <c r="H393" s="18" t="str">
        <f t="shared" ca="1" si="34"/>
        <v/>
      </c>
      <c r="I393" s="17" t="str">
        <f>_xlfn.XLOOKUP(A393,Students[Full Name],Students[Starting Rank],"")</f>
        <v/>
      </c>
      <c r="J393" s="15" t="str">
        <f t="shared" ca="1" si="36"/>
        <v xml:space="preserve">: </v>
      </c>
      <c r="K393" s="16" t="str">
        <f>_xlfn.XLOOKUP(A393,Students[Full Name],Students[Start Date],"")</f>
        <v/>
      </c>
      <c r="L393" s="18">
        <f t="shared" ca="1" si="37"/>
        <v>-1</v>
      </c>
      <c r="M393" s="18" cm="1">
        <f t="array" aca="1" ref="M393" ca="1">SUMPRODUCT(Inactives[Days Inactive]*(Inactives[Student]=A393))/365</f>
        <v>0</v>
      </c>
      <c r="N393" s="18" t="str" cm="1">
        <f t="array" ref="N393">IF(LEN($A393)&gt;0,SUMPRODUCT(($A393=merged_names)*(_xlfn.TEXTAFTER(N$2, "At ")=merged_belt_colours)*merged_months_at_rank),"")</f>
        <v/>
      </c>
      <c r="O393" s="18" t="str" cm="1">
        <f t="array" ref="O393">IF(LEN($A393)&gt;0,SUMPRODUCT(($A393=merged_names)*(_xlfn.TEXTAFTER(O$2, "At ")=merged_belt_colours)*merged_months_at_rank),"")</f>
        <v/>
      </c>
      <c r="P393" s="18" t="str" cm="1">
        <f t="array" ref="P393">IF(LEN($A393)&gt;0,SUMPRODUCT(($A393=merged_names)*(_xlfn.TEXTAFTER(P$2, "At ")=merged_belt_colours)*merged_months_at_rank),"")</f>
        <v/>
      </c>
      <c r="Q393" s="18" t="str" cm="1">
        <f t="array" ref="Q393">IF(LEN($A393)&gt;0,SUMPRODUCT(($A393=merged_names)*(_xlfn.TEXTAFTER(Q$2, "At ")=merged_belt_colours)*merged_months_at_rank),"")</f>
        <v/>
      </c>
      <c r="R393" s="18" t="str" cm="1">
        <f t="array" ref="R393">IF(LEN($A393)&gt;0,SUMPRODUCT(($A393=merged_names)*(_xlfn.TEXTAFTER(R$2, "At ")=merged_belt_colours)*merged_months_at_rank),"")</f>
        <v/>
      </c>
    </row>
    <row r="394" spans="1:18" x14ac:dyDescent="0.25">
      <c r="A394"/>
      <c r="B394" s="15" t="str" cm="1">
        <f t="array" ref="B394">IFERROR(IF(LEN(A394)&gt;0, IF(SUMPRODUCT((Inactives[Key]=J394)*(Inactives[Currently Inactive]))=1,"Inactive","Active"),""),"Active")</f>
        <v/>
      </c>
      <c r="C394" s="16" t="str" cm="1">
        <f t="array" aca="1" ref="C394" ca="1">IFERROR(_xlfn._xlws.FILTER(Inactives[Inactive On],(Inactives[Key]=J394)*(Inactives[Currently Inactive]),""),"")</f>
        <v/>
      </c>
      <c r="D394" s="16" t="str" cm="1">
        <f t="array" aca="1" ref="D394" ca="1">IFERROR(INDEX(_xlfn.TEXTSPLIT(E394," "),1),"")</f>
        <v/>
      </c>
      <c r="E394" s="15" t="str" cm="1">
        <f t="array" aca="1" ref="E394" ca="1">IFERROR(_xlfn._xlws.FILTER(merged_ranks,(merged_end_dates=DATE(9999,12,31))*(merged_names=A394)),"")</f>
        <v/>
      </c>
      <c r="F394" s="17" t="str">
        <f ca="1">_xlfn.XLOOKUP(J394,Promotions[Promo Key],Promotions[Promo Date],"")</f>
        <v/>
      </c>
      <c r="G394" s="18" t="str">
        <f t="shared" ca="1" si="35"/>
        <v/>
      </c>
      <c r="H394" s="18" t="str">
        <f t="shared" ca="1" si="34"/>
        <v/>
      </c>
      <c r="I394" s="17" t="str">
        <f>_xlfn.XLOOKUP(A394,Students[Full Name],Students[Starting Rank],"")</f>
        <v/>
      </c>
      <c r="J394" s="15" t="str">
        <f t="shared" ca="1" si="36"/>
        <v xml:space="preserve">: </v>
      </c>
      <c r="K394" s="16" t="str">
        <f>_xlfn.XLOOKUP(A394,Students[Full Name],Students[Start Date],"")</f>
        <v/>
      </c>
      <c r="L394" s="18">
        <f t="shared" ca="1" si="37"/>
        <v>-1</v>
      </c>
      <c r="M394" s="18" cm="1">
        <f t="array" aca="1" ref="M394" ca="1">SUMPRODUCT(Inactives[Days Inactive]*(Inactives[Student]=A394))/365</f>
        <v>0</v>
      </c>
      <c r="N394" s="18" t="str" cm="1">
        <f t="array" ref="N394">IF(LEN($A394)&gt;0,SUMPRODUCT(($A394=merged_names)*(_xlfn.TEXTAFTER(N$2, "At ")=merged_belt_colours)*merged_months_at_rank),"")</f>
        <v/>
      </c>
      <c r="O394" s="18" t="str" cm="1">
        <f t="array" ref="O394">IF(LEN($A394)&gt;0,SUMPRODUCT(($A394=merged_names)*(_xlfn.TEXTAFTER(O$2, "At ")=merged_belt_colours)*merged_months_at_rank),"")</f>
        <v/>
      </c>
      <c r="P394" s="18" t="str" cm="1">
        <f t="array" ref="P394">IF(LEN($A394)&gt;0,SUMPRODUCT(($A394=merged_names)*(_xlfn.TEXTAFTER(P$2, "At ")=merged_belt_colours)*merged_months_at_rank),"")</f>
        <v/>
      </c>
      <c r="Q394" s="18" t="str" cm="1">
        <f t="array" ref="Q394">IF(LEN($A394)&gt;0,SUMPRODUCT(($A394=merged_names)*(_xlfn.TEXTAFTER(Q$2, "At ")=merged_belt_colours)*merged_months_at_rank),"")</f>
        <v/>
      </c>
      <c r="R394" s="18" t="str" cm="1">
        <f t="array" ref="R394">IF(LEN($A394)&gt;0,SUMPRODUCT(($A394=merged_names)*(_xlfn.TEXTAFTER(R$2, "At ")=merged_belt_colours)*merged_months_at_rank),"")</f>
        <v/>
      </c>
    </row>
    <row r="395" spans="1:18" x14ac:dyDescent="0.25">
      <c r="A395"/>
      <c r="B395" s="15" t="str" cm="1">
        <f t="array" ref="B395">IFERROR(IF(LEN(A395)&gt;0, IF(SUMPRODUCT((Inactives[Key]=J395)*(Inactives[Currently Inactive]))=1,"Inactive","Active"),""),"Active")</f>
        <v/>
      </c>
      <c r="C395" s="16" t="str" cm="1">
        <f t="array" aca="1" ref="C395" ca="1">IFERROR(_xlfn._xlws.FILTER(Inactives[Inactive On],(Inactives[Key]=J395)*(Inactives[Currently Inactive]),""),"")</f>
        <v/>
      </c>
      <c r="D395" s="16" t="str" cm="1">
        <f t="array" aca="1" ref="D395" ca="1">IFERROR(INDEX(_xlfn.TEXTSPLIT(E395," "),1),"")</f>
        <v/>
      </c>
      <c r="E395" s="15" t="str" cm="1">
        <f t="array" aca="1" ref="E395" ca="1">IFERROR(_xlfn._xlws.FILTER(merged_ranks,(merged_end_dates=DATE(9999,12,31))*(merged_names=A395)),"")</f>
        <v/>
      </c>
      <c r="F395" s="17" t="str">
        <f ca="1">_xlfn.XLOOKUP(J395,Promotions[Promo Key],Promotions[Promo Date],"")</f>
        <v/>
      </c>
      <c r="G395" s="18" t="str">
        <f t="shared" ca="1" si="35"/>
        <v/>
      </c>
      <c r="H395" s="18" t="str">
        <f t="shared" ca="1" si="34"/>
        <v/>
      </c>
      <c r="I395" s="17" t="str">
        <f>_xlfn.XLOOKUP(A395,Students[Full Name],Students[Starting Rank],"")</f>
        <v/>
      </c>
      <c r="J395" s="15" t="str">
        <f t="shared" ca="1" si="36"/>
        <v xml:space="preserve">: </v>
      </c>
      <c r="K395" s="16" t="str">
        <f>_xlfn.XLOOKUP(A395,Students[Full Name],Students[Start Date],"")</f>
        <v/>
      </c>
      <c r="L395" s="18">
        <f t="shared" ca="1" si="37"/>
        <v>-1</v>
      </c>
      <c r="M395" s="18" cm="1">
        <f t="array" aca="1" ref="M395" ca="1">SUMPRODUCT(Inactives[Days Inactive]*(Inactives[Student]=A395))/365</f>
        <v>0</v>
      </c>
      <c r="N395" s="18" t="str" cm="1">
        <f t="array" ref="N395">IF(LEN($A395)&gt;0,SUMPRODUCT(($A395=merged_names)*(_xlfn.TEXTAFTER(N$2, "At ")=merged_belt_colours)*merged_months_at_rank),"")</f>
        <v/>
      </c>
      <c r="O395" s="18" t="str" cm="1">
        <f t="array" ref="O395">IF(LEN($A395)&gt;0,SUMPRODUCT(($A395=merged_names)*(_xlfn.TEXTAFTER(O$2, "At ")=merged_belt_colours)*merged_months_at_rank),"")</f>
        <v/>
      </c>
      <c r="P395" s="18" t="str" cm="1">
        <f t="array" ref="P395">IF(LEN($A395)&gt;0,SUMPRODUCT(($A395=merged_names)*(_xlfn.TEXTAFTER(P$2, "At ")=merged_belt_colours)*merged_months_at_rank),"")</f>
        <v/>
      </c>
      <c r="Q395" s="18" t="str" cm="1">
        <f t="array" ref="Q395">IF(LEN($A395)&gt;0,SUMPRODUCT(($A395=merged_names)*(_xlfn.TEXTAFTER(Q$2, "At ")=merged_belt_colours)*merged_months_at_rank),"")</f>
        <v/>
      </c>
      <c r="R395" s="18" t="str" cm="1">
        <f t="array" ref="R395">IF(LEN($A395)&gt;0,SUMPRODUCT(($A395=merged_names)*(_xlfn.TEXTAFTER(R$2, "At ")=merged_belt_colours)*merged_months_at_rank),"")</f>
        <v/>
      </c>
    </row>
    <row r="396" spans="1:18" x14ac:dyDescent="0.25">
      <c r="A396"/>
      <c r="B396" s="15" t="str" cm="1">
        <f t="array" ref="B396">IFERROR(IF(LEN(A396)&gt;0, IF(SUMPRODUCT((Inactives[Key]=J396)*(Inactives[Currently Inactive]))=1,"Inactive","Active"),""),"Active")</f>
        <v/>
      </c>
      <c r="C396" s="16" t="str" cm="1">
        <f t="array" aca="1" ref="C396" ca="1">IFERROR(_xlfn._xlws.FILTER(Inactives[Inactive On],(Inactives[Key]=J396)*(Inactives[Currently Inactive]),""),"")</f>
        <v/>
      </c>
      <c r="D396" s="16" t="str" cm="1">
        <f t="array" aca="1" ref="D396" ca="1">IFERROR(INDEX(_xlfn.TEXTSPLIT(E396," "),1),"")</f>
        <v/>
      </c>
      <c r="E396" s="15" t="str" cm="1">
        <f t="array" aca="1" ref="E396" ca="1">IFERROR(_xlfn._xlws.FILTER(merged_ranks,(merged_end_dates=DATE(9999,12,31))*(merged_names=A396)),"")</f>
        <v/>
      </c>
      <c r="F396" s="17" t="str">
        <f ca="1">_xlfn.XLOOKUP(J396,Promotions[Promo Key],Promotions[Promo Date],"")</f>
        <v/>
      </c>
      <c r="G396" s="18" t="str">
        <f t="shared" ca="1" si="35"/>
        <v/>
      </c>
      <c r="H396" s="18" t="str">
        <f t="shared" ca="1" si="34"/>
        <v/>
      </c>
      <c r="I396" s="17" t="str">
        <f>_xlfn.XLOOKUP(A396,Students[Full Name],Students[Starting Rank],"")</f>
        <v/>
      </c>
      <c r="J396" s="15" t="str">
        <f t="shared" ca="1" si="36"/>
        <v xml:space="preserve">: </v>
      </c>
      <c r="K396" s="16" t="str">
        <f>_xlfn.XLOOKUP(A396,Students[Full Name],Students[Start Date],"")</f>
        <v/>
      </c>
      <c r="L396" s="18">
        <f t="shared" ca="1" si="37"/>
        <v>-1</v>
      </c>
      <c r="M396" s="18" cm="1">
        <f t="array" aca="1" ref="M396" ca="1">SUMPRODUCT(Inactives[Days Inactive]*(Inactives[Student]=A396))/365</f>
        <v>0</v>
      </c>
      <c r="N396" s="18" t="str" cm="1">
        <f t="array" ref="N396">IF(LEN($A396)&gt;0,SUMPRODUCT(($A396=merged_names)*(_xlfn.TEXTAFTER(N$2, "At ")=merged_belt_colours)*merged_months_at_rank),"")</f>
        <v/>
      </c>
      <c r="O396" s="18" t="str" cm="1">
        <f t="array" ref="O396">IF(LEN($A396)&gt;0,SUMPRODUCT(($A396=merged_names)*(_xlfn.TEXTAFTER(O$2, "At ")=merged_belt_colours)*merged_months_at_rank),"")</f>
        <v/>
      </c>
      <c r="P396" s="18" t="str" cm="1">
        <f t="array" ref="P396">IF(LEN($A396)&gt;0,SUMPRODUCT(($A396=merged_names)*(_xlfn.TEXTAFTER(P$2, "At ")=merged_belt_colours)*merged_months_at_rank),"")</f>
        <v/>
      </c>
      <c r="Q396" s="18" t="str" cm="1">
        <f t="array" ref="Q396">IF(LEN($A396)&gt;0,SUMPRODUCT(($A396=merged_names)*(_xlfn.TEXTAFTER(Q$2, "At ")=merged_belt_colours)*merged_months_at_rank),"")</f>
        <v/>
      </c>
      <c r="R396" s="18" t="str" cm="1">
        <f t="array" ref="R396">IF(LEN($A396)&gt;0,SUMPRODUCT(($A396=merged_names)*(_xlfn.TEXTAFTER(R$2, "At ")=merged_belt_colours)*merged_months_at_rank),"")</f>
        <v/>
      </c>
    </row>
    <row r="397" spans="1:18" x14ac:dyDescent="0.25">
      <c r="A397"/>
      <c r="B397" s="15" t="str" cm="1">
        <f t="array" ref="B397">IFERROR(IF(LEN(A397)&gt;0, IF(SUMPRODUCT((Inactives[Key]=J397)*(Inactives[Currently Inactive]))=1,"Inactive","Active"),""),"Active")</f>
        <v/>
      </c>
      <c r="C397" s="16" t="str" cm="1">
        <f t="array" aca="1" ref="C397" ca="1">IFERROR(_xlfn._xlws.FILTER(Inactives[Inactive On],(Inactives[Key]=J397)*(Inactives[Currently Inactive]),""),"")</f>
        <v/>
      </c>
      <c r="D397" s="16" t="str" cm="1">
        <f t="array" aca="1" ref="D397" ca="1">IFERROR(INDEX(_xlfn.TEXTSPLIT(E397," "),1),"")</f>
        <v/>
      </c>
      <c r="E397" s="15" t="str" cm="1">
        <f t="array" aca="1" ref="E397" ca="1">IFERROR(_xlfn._xlws.FILTER(merged_ranks,(merged_end_dates=DATE(9999,12,31))*(merged_names=A397)),"")</f>
        <v/>
      </c>
      <c r="F397" s="17" t="str">
        <f ca="1">_xlfn.XLOOKUP(J397,Promotions[Promo Key],Promotions[Promo Date],"")</f>
        <v/>
      </c>
      <c r="G397" s="18" t="str">
        <f t="shared" ca="1" si="35"/>
        <v/>
      </c>
      <c r="H397" s="18" t="str">
        <f t="shared" ca="1" si="34"/>
        <v/>
      </c>
      <c r="I397" s="17" t="str">
        <f>_xlfn.XLOOKUP(A397,Students[Full Name],Students[Starting Rank],"")</f>
        <v/>
      </c>
      <c r="J397" s="15" t="str">
        <f t="shared" ca="1" si="36"/>
        <v xml:space="preserve">: </v>
      </c>
      <c r="K397" s="16" t="str">
        <f>_xlfn.XLOOKUP(A397,Students[Full Name],Students[Start Date],"")</f>
        <v/>
      </c>
      <c r="L397" s="18">
        <f t="shared" ca="1" si="37"/>
        <v>-1</v>
      </c>
      <c r="M397" s="18" cm="1">
        <f t="array" aca="1" ref="M397" ca="1">SUMPRODUCT(Inactives[Days Inactive]*(Inactives[Student]=A397))/365</f>
        <v>0</v>
      </c>
      <c r="N397" s="18" t="str" cm="1">
        <f t="array" ref="N397">IF(LEN($A397)&gt;0,SUMPRODUCT(($A397=merged_names)*(_xlfn.TEXTAFTER(N$2, "At ")=merged_belt_colours)*merged_months_at_rank),"")</f>
        <v/>
      </c>
      <c r="O397" s="18" t="str" cm="1">
        <f t="array" ref="O397">IF(LEN($A397)&gt;0,SUMPRODUCT(($A397=merged_names)*(_xlfn.TEXTAFTER(O$2, "At ")=merged_belt_colours)*merged_months_at_rank),"")</f>
        <v/>
      </c>
      <c r="P397" s="18" t="str" cm="1">
        <f t="array" ref="P397">IF(LEN($A397)&gt;0,SUMPRODUCT(($A397=merged_names)*(_xlfn.TEXTAFTER(P$2, "At ")=merged_belt_colours)*merged_months_at_rank),"")</f>
        <v/>
      </c>
      <c r="Q397" s="18" t="str" cm="1">
        <f t="array" ref="Q397">IF(LEN($A397)&gt;0,SUMPRODUCT(($A397=merged_names)*(_xlfn.TEXTAFTER(Q$2, "At ")=merged_belt_colours)*merged_months_at_rank),"")</f>
        <v/>
      </c>
      <c r="R397" s="18" t="str" cm="1">
        <f t="array" ref="R397">IF(LEN($A397)&gt;0,SUMPRODUCT(($A397=merged_names)*(_xlfn.TEXTAFTER(R$2, "At ")=merged_belt_colours)*merged_months_at_rank),"")</f>
        <v/>
      </c>
    </row>
    <row r="398" spans="1:18" x14ac:dyDescent="0.25">
      <c r="A398"/>
      <c r="B398" s="15" t="str" cm="1">
        <f t="array" ref="B398">IFERROR(IF(LEN(A398)&gt;0, IF(SUMPRODUCT((Inactives[Key]=J398)*(Inactives[Currently Inactive]))=1,"Inactive","Active"),""),"Active")</f>
        <v/>
      </c>
      <c r="C398" s="16" t="str" cm="1">
        <f t="array" aca="1" ref="C398" ca="1">IFERROR(_xlfn._xlws.FILTER(Inactives[Inactive On],(Inactives[Key]=J398)*(Inactives[Currently Inactive]),""),"")</f>
        <v/>
      </c>
      <c r="D398" s="16" t="str" cm="1">
        <f t="array" aca="1" ref="D398" ca="1">IFERROR(INDEX(_xlfn.TEXTSPLIT(E398," "),1),"")</f>
        <v/>
      </c>
      <c r="E398" s="15" t="str" cm="1">
        <f t="array" aca="1" ref="E398" ca="1">IFERROR(_xlfn._xlws.FILTER(merged_ranks,(merged_end_dates=DATE(9999,12,31))*(merged_names=A398)),"")</f>
        <v/>
      </c>
      <c r="F398" s="17" t="str">
        <f ca="1">_xlfn.XLOOKUP(J398,Promotions[Promo Key],Promotions[Promo Date],"")</f>
        <v/>
      </c>
      <c r="G398" s="18" t="str">
        <f t="shared" ca="1" si="35"/>
        <v/>
      </c>
      <c r="H398" s="18" t="str">
        <f t="shared" ca="1" si="34"/>
        <v/>
      </c>
      <c r="I398" s="17" t="str">
        <f>_xlfn.XLOOKUP(A398,Students[Full Name],Students[Starting Rank],"")</f>
        <v/>
      </c>
      <c r="J398" s="15" t="str">
        <f t="shared" ca="1" si="36"/>
        <v xml:space="preserve">: </v>
      </c>
      <c r="K398" s="16" t="str">
        <f>_xlfn.XLOOKUP(A398,Students[Full Name],Students[Start Date],"")</f>
        <v/>
      </c>
      <c r="L398" s="18">
        <f t="shared" ca="1" si="37"/>
        <v>-1</v>
      </c>
      <c r="M398" s="18" cm="1">
        <f t="array" aca="1" ref="M398" ca="1">SUMPRODUCT(Inactives[Days Inactive]*(Inactives[Student]=A398))/365</f>
        <v>0</v>
      </c>
      <c r="N398" s="18" t="str" cm="1">
        <f t="array" ref="N398">IF(LEN($A398)&gt;0,SUMPRODUCT(($A398=merged_names)*(_xlfn.TEXTAFTER(N$2, "At ")=merged_belt_colours)*merged_months_at_rank),"")</f>
        <v/>
      </c>
      <c r="O398" s="18" t="str" cm="1">
        <f t="array" ref="O398">IF(LEN($A398)&gt;0,SUMPRODUCT(($A398=merged_names)*(_xlfn.TEXTAFTER(O$2, "At ")=merged_belt_colours)*merged_months_at_rank),"")</f>
        <v/>
      </c>
      <c r="P398" s="18" t="str" cm="1">
        <f t="array" ref="P398">IF(LEN($A398)&gt;0,SUMPRODUCT(($A398=merged_names)*(_xlfn.TEXTAFTER(P$2, "At ")=merged_belt_colours)*merged_months_at_rank),"")</f>
        <v/>
      </c>
      <c r="Q398" s="18" t="str" cm="1">
        <f t="array" ref="Q398">IF(LEN($A398)&gt;0,SUMPRODUCT(($A398=merged_names)*(_xlfn.TEXTAFTER(Q$2, "At ")=merged_belt_colours)*merged_months_at_rank),"")</f>
        <v/>
      </c>
      <c r="R398" s="18" t="str" cm="1">
        <f t="array" ref="R398">IF(LEN($A398)&gt;0,SUMPRODUCT(($A398=merged_names)*(_xlfn.TEXTAFTER(R$2, "At ")=merged_belt_colours)*merged_months_at_rank),"")</f>
        <v/>
      </c>
    </row>
    <row r="399" spans="1:18" x14ac:dyDescent="0.25">
      <c r="A399"/>
      <c r="B399" s="15" t="str" cm="1">
        <f t="array" ref="B399">IFERROR(IF(LEN(A399)&gt;0, IF(SUMPRODUCT((Inactives[Key]=J399)*(Inactives[Currently Inactive]))=1,"Inactive","Active"),""),"Active")</f>
        <v/>
      </c>
      <c r="C399" s="16" t="str" cm="1">
        <f t="array" aca="1" ref="C399" ca="1">IFERROR(_xlfn._xlws.FILTER(Inactives[Inactive On],(Inactives[Key]=J399)*(Inactives[Currently Inactive]),""),"")</f>
        <v/>
      </c>
      <c r="D399" s="16" t="str" cm="1">
        <f t="array" aca="1" ref="D399" ca="1">IFERROR(INDEX(_xlfn.TEXTSPLIT(E399," "),1),"")</f>
        <v/>
      </c>
      <c r="E399" s="15" t="str" cm="1">
        <f t="array" aca="1" ref="E399" ca="1">IFERROR(_xlfn._xlws.FILTER(merged_ranks,(merged_end_dates=DATE(9999,12,31))*(merged_names=A399)),"")</f>
        <v/>
      </c>
      <c r="F399" s="17" t="str">
        <f ca="1">_xlfn.XLOOKUP(J399,Promotions[Promo Key],Promotions[Promo Date],"")</f>
        <v/>
      </c>
      <c r="G399" s="18" t="str">
        <f t="shared" ca="1" si="35"/>
        <v/>
      </c>
      <c r="H399" s="18" t="str">
        <f t="shared" ca="1" si="34"/>
        <v/>
      </c>
      <c r="I399" s="17" t="str">
        <f>_xlfn.XLOOKUP(A399,Students[Full Name],Students[Starting Rank],"")</f>
        <v/>
      </c>
      <c r="J399" s="15" t="str">
        <f t="shared" ca="1" si="36"/>
        <v xml:space="preserve">: </v>
      </c>
      <c r="K399" s="16" t="str">
        <f>_xlfn.XLOOKUP(A399,Students[Full Name],Students[Start Date],"")</f>
        <v/>
      </c>
      <c r="L399" s="18">
        <f t="shared" ca="1" si="37"/>
        <v>-1</v>
      </c>
      <c r="M399" s="18" cm="1">
        <f t="array" aca="1" ref="M399" ca="1">SUMPRODUCT(Inactives[Days Inactive]*(Inactives[Student]=A399))/365</f>
        <v>0</v>
      </c>
      <c r="N399" s="18" t="str" cm="1">
        <f t="array" ref="N399">IF(LEN($A399)&gt;0,SUMPRODUCT(($A399=merged_names)*(_xlfn.TEXTAFTER(N$2, "At ")=merged_belt_colours)*merged_months_at_rank),"")</f>
        <v/>
      </c>
      <c r="O399" s="18" t="str" cm="1">
        <f t="array" ref="O399">IF(LEN($A399)&gt;0,SUMPRODUCT(($A399=merged_names)*(_xlfn.TEXTAFTER(O$2, "At ")=merged_belt_colours)*merged_months_at_rank),"")</f>
        <v/>
      </c>
      <c r="P399" s="18" t="str" cm="1">
        <f t="array" ref="P399">IF(LEN($A399)&gt;0,SUMPRODUCT(($A399=merged_names)*(_xlfn.TEXTAFTER(P$2, "At ")=merged_belt_colours)*merged_months_at_rank),"")</f>
        <v/>
      </c>
      <c r="Q399" s="18" t="str" cm="1">
        <f t="array" ref="Q399">IF(LEN($A399)&gt;0,SUMPRODUCT(($A399=merged_names)*(_xlfn.TEXTAFTER(Q$2, "At ")=merged_belt_colours)*merged_months_at_rank),"")</f>
        <v/>
      </c>
      <c r="R399" s="18" t="str" cm="1">
        <f t="array" ref="R399">IF(LEN($A399)&gt;0,SUMPRODUCT(($A399=merged_names)*(_xlfn.TEXTAFTER(R$2, "At ")=merged_belt_colours)*merged_months_at_rank),"")</f>
        <v/>
      </c>
    </row>
    <row r="400" spans="1:18" x14ac:dyDescent="0.25">
      <c r="A400"/>
      <c r="B400" s="15" t="str" cm="1">
        <f t="array" ref="B400">IFERROR(IF(LEN(A400)&gt;0, IF(SUMPRODUCT((Inactives[Key]=J400)*(Inactives[Currently Inactive]))=1,"Inactive","Active"),""),"Active")</f>
        <v/>
      </c>
      <c r="C400" s="16" t="str" cm="1">
        <f t="array" aca="1" ref="C400" ca="1">IFERROR(_xlfn._xlws.FILTER(Inactives[Inactive On],(Inactives[Key]=J400)*(Inactives[Currently Inactive]),""),"")</f>
        <v/>
      </c>
      <c r="D400" s="16" t="str" cm="1">
        <f t="array" aca="1" ref="D400" ca="1">IFERROR(INDEX(_xlfn.TEXTSPLIT(E400," "),1),"")</f>
        <v/>
      </c>
      <c r="E400" s="15" t="str" cm="1">
        <f t="array" aca="1" ref="E400" ca="1">IFERROR(_xlfn._xlws.FILTER(merged_ranks,(merged_end_dates=DATE(9999,12,31))*(merged_names=A400)),"")</f>
        <v/>
      </c>
      <c r="F400" s="17" t="str">
        <f ca="1">_xlfn.XLOOKUP(J400,Promotions[Promo Key],Promotions[Promo Date],"")</f>
        <v/>
      </c>
      <c r="G400" s="18" t="str">
        <f t="shared" ca="1" si="35"/>
        <v/>
      </c>
      <c r="H400" s="18" t="str">
        <f t="shared" ca="1" si="34"/>
        <v/>
      </c>
      <c r="I400" s="17" t="str">
        <f>_xlfn.XLOOKUP(A400,Students[Full Name],Students[Starting Rank],"")</f>
        <v/>
      </c>
      <c r="J400" s="15" t="str">
        <f t="shared" ca="1" si="36"/>
        <v xml:space="preserve">: </v>
      </c>
      <c r="K400" s="16" t="str">
        <f>_xlfn.XLOOKUP(A400,Students[Full Name],Students[Start Date],"")</f>
        <v/>
      </c>
      <c r="L400" s="18">
        <f t="shared" ca="1" si="37"/>
        <v>-1</v>
      </c>
      <c r="M400" s="18" cm="1">
        <f t="array" aca="1" ref="M400" ca="1">SUMPRODUCT(Inactives[Days Inactive]*(Inactives[Student]=A400))/365</f>
        <v>0</v>
      </c>
      <c r="N400" s="18" t="str" cm="1">
        <f t="array" ref="N400">IF(LEN($A400)&gt;0,SUMPRODUCT(($A400=merged_names)*(_xlfn.TEXTAFTER(N$2, "At ")=merged_belt_colours)*merged_months_at_rank),"")</f>
        <v/>
      </c>
      <c r="O400" s="18" t="str" cm="1">
        <f t="array" ref="O400">IF(LEN($A400)&gt;0,SUMPRODUCT(($A400=merged_names)*(_xlfn.TEXTAFTER(O$2, "At ")=merged_belt_colours)*merged_months_at_rank),"")</f>
        <v/>
      </c>
      <c r="P400" s="18" t="str" cm="1">
        <f t="array" ref="P400">IF(LEN($A400)&gt;0,SUMPRODUCT(($A400=merged_names)*(_xlfn.TEXTAFTER(P$2, "At ")=merged_belt_colours)*merged_months_at_rank),"")</f>
        <v/>
      </c>
      <c r="Q400" s="18" t="str" cm="1">
        <f t="array" ref="Q400">IF(LEN($A400)&gt;0,SUMPRODUCT(($A400=merged_names)*(_xlfn.TEXTAFTER(Q$2, "At ")=merged_belt_colours)*merged_months_at_rank),"")</f>
        <v/>
      </c>
      <c r="R400" s="18" t="str" cm="1">
        <f t="array" ref="R400">IF(LEN($A400)&gt;0,SUMPRODUCT(($A400=merged_names)*(_xlfn.TEXTAFTER(R$2, "At ")=merged_belt_colours)*merged_months_at_rank),"")</f>
        <v/>
      </c>
    </row>
    <row r="401" spans="1:18" x14ac:dyDescent="0.25">
      <c r="A401"/>
      <c r="B401" s="15" t="str" cm="1">
        <f t="array" ref="B401">IFERROR(IF(LEN(A401)&gt;0, IF(SUMPRODUCT((Inactives[Key]=J401)*(Inactives[Currently Inactive]))=1,"Inactive","Active"),""),"Active")</f>
        <v/>
      </c>
      <c r="C401" s="16" t="str" cm="1">
        <f t="array" aca="1" ref="C401" ca="1">IFERROR(_xlfn._xlws.FILTER(Inactives[Inactive On],(Inactives[Key]=J401)*(Inactives[Currently Inactive]),""),"")</f>
        <v/>
      </c>
      <c r="D401" s="16" t="str" cm="1">
        <f t="array" aca="1" ref="D401" ca="1">IFERROR(INDEX(_xlfn.TEXTSPLIT(E401," "),1),"")</f>
        <v/>
      </c>
      <c r="E401" s="15" t="str" cm="1">
        <f t="array" aca="1" ref="E401" ca="1">IFERROR(_xlfn._xlws.FILTER(merged_ranks,(merged_end_dates=DATE(9999,12,31))*(merged_names=A401)),"")</f>
        <v/>
      </c>
      <c r="F401" s="17" t="str">
        <f ca="1">_xlfn.XLOOKUP(J401,Promotions[Promo Key],Promotions[Promo Date],"")</f>
        <v/>
      </c>
      <c r="G401" s="18" t="str">
        <f t="shared" ca="1" si="35"/>
        <v/>
      </c>
      <c r="H401" s="18" t="str">
        <f t="shared" ca="1" si="34"/>
        <v/>
      </c>
      <c r="I401" s="17" t="str">
        <f>_xlfn.XLOOKUP(A401,Students[Full Name],Students[Starting Rank],"")</f>
        <v/>
      </c>
      <c r="J401" s="15" t="str">
        <f t="shared" ca="1" si="36"/>
        <v xml:space="preserve">: </v>
      </c>
      <c r="K401" s="16" t="str">
        <f>_xlfn.XLOOKUP(A401,Students[Full Name],Students[Start Date],"")</f>
        <v/>
      </c>
      <c r="L401" s="18">
        <f t="shared" ca="1" si="37"/>
        <v>-1</v>
      </c>
      <c r="M401" s="18" cm="1">
        <f t="array" aca="1" ref="M401" ca="1">SUMPRODUCT(Inactives[Days Inactive]*(Inactives[Student]=A401))/365</f>
        <v>0</v>
      </c>
      <c r="N401" s="18" t="str" cm="1">
        <f t="array" ref="N401">IF(LEN($A401)&gt;0,SUMPRODUCT(($A401=merged_names)*(_xlfn.TEXTAFTER(N$2, "At ")=merged_belt_colours)*merged_months_at_rank),"")</f>
        <v/>
      </c>
      <c r="O401" s="18" t="str" cm="1">
        <f t="array" ref="O401">IF(LEN($A401)&gt;0,SUMPRODUCT(($A401=merged_names)*(_xlfn.TEXTAFTER(O$2, "At ")=merged_belt_colours)*merged_months_at_rank),"")</f>
        <v/>
      </c>
      <c r="P401" s="18" t="str" cm="1">
        <f t="array" ref="P401">IF(LEN($A401)&gt;0,SUMPRODUCT(($A401=merged_names)*(_xlfn.TEXTAFTER(P$2, "At ")=merged_belt_colours)*merged_months_at_rank),"")</f>
        <v/>
      </c>
      <c r="Q401" s="18" t="str" cm="1">
        <f t="array" ref="Q401">IF(LEN($A401)&gt;0,SUMPRODUCT(($A401=merged_names)*(_xlfn.TEXTAFTER(Q$2, "At ")=merged_belt_colours)*merged_months_at_rank),"")</f>
        <v/>
      </c>
      <c r="R401" s="18" t="str" cm="1">
        <f t="array" ref="R401">IF(LEN($A401)&gt;0,SUMPRODUCT(($A401=merged_names)*(_xlfn.TEXTAFTER(R$2, "At ")=merged_belt_colours)*merged_months_at_rank),"")</f>
        <v/>
      </c>
    </row>
    <row r="402" spans="1:18" x14ac:dyDescent="0.25">
      <c r="A402"/>
      <c r="B402" s="15" t="str" cm="1">
        <f t="array" ref="B402">IFERROR(IF(LEN(A402)&gt;0, IF(SUMPRODUCT((Inactives[Key]=J402)*(Inactives[Currently Inactive]))=1,"Inactive","Active"),""),"Active")</f>
        <v/>
      </c>
      <c r="C402" s="16" t="str" cm="1">
        <f t="array" aca="1" ref="C402" ca="1">IFERROR(_xlfn._xlws.FILTER(Inactives[Inactive On],(Inactives[Key]=J402)*(Inactives[Currently Inactive]),""),"")</f>
        <v/>
      </c>
      <c r="D402" s="16" t="str" cm="1">
        <f t="array" aca="1" ref="D402" ca="1">IFERROR(INDEX(_xlfn.TEXTSPLIT(E402," "),1),"")</f>
        <v/>
      </c>
      <c r="E402" s="15" t="str" cm="1">
        <f t="array" aca="1" ref="E402" ca="1">IFERROR(_xlfn._xlws.FILTER(merged_ranks,(merged_end_dates=DATE(9999,12,31))*(merged_names=A402)),"")</f>
        <v/>
      </c>
      <c r="F402" s="17" t="str">
        <f ca="1">_xlfn.XLOOKUP(J402,Promotions[Promo Key],Promotions[Promo Date],"")</f>
        <v/>
      </c>
      <c r="G402" s="18" t="str">
        <f t="shared" ca="1" si="35"/>
        <v/>
      </c>
      <c r="H402" s="18" t="str">
        <f t="shared" ca="1" si="34"/>
        <v/>
      </c>
      <c r="I402" s="17" t="str">
        <f>_xlfn.XLOOKUP(A402,Students[Full Name],Students[Starting Rank],"")</f>
        <v/>
      </c>
      <c r="J402" s="15" t="str">
        <f t="shared" ca="1" si="36"/>
        <v xml:space="preserve">: </v>
      </c>
      <c r="K402" s="16" t="str">
        <f>_xlfn.XLOOKUP(A402,Students[Full Name],Students[Start Date],"")</f>
        <v/>
      </c>
      <c r="L402" s="18">
        <f t="shared" ca="1" si="37"/>
        <v>-1</v>
      </c>
      <c r="M402" s="18" cm="1">
        <f t="array" aca="1" ref="M402" ca="1">SUMPRODUCT(Inactives[Days Inactive]*(Inactives[Student]=A402))/365</f>
        <v>0</v>
      </c>
      <c r="N402" s="18" t="str" cm="1">
        <f t="array" ref="N402">IF(LEN($A402)&gt;0,SUMPRODUCT(($A402=merged_names)*(_xlfn.TEXTAFTER(N$2, "At ")=merged_belt_colours)*merged_months_at_rank),"")</f>
        <v/>
      </c>
      <c r="O402" s="18" t="str" cm="1">
        <f t="array" ref="O402">IF(LEN($A402)&gt;0,SUMPRODUCT(($A402=merged_names)*(_xlfn.TEXTAFTER(O$2, "At ")=merged_belt_colours)*merged_months_at_rank),"")</f>
        <v/>
      </c>
      <c r="P402" s="18" t="str" cm="1">
        <f t="array" ref="P402">IF(LEN($A402)&gt;0,SUMPRODUCT(($A402=merged_names)*(_xlfn.TEXTAFTER(P$2, "At ")=merged_belt_colours)*merged_months_at_rank),"")</f>
        <v/>
      </c>
      <c r="Q402" s="18" t="str" cm="1">
        <f t="array" ref="Q402">IF(LEN($A402)&gt;0,SUMPRODUCT(($A402=merged_names)*(_xlfn.TEXTAFTER(Q$2, "At ")=merged_belt_colours)*merged_months_at_rank),"")</f>
        <v/>
      </c>
      <c r="R402" s="18" t="str" cm="1">
        <f t="array" ref="R402">IF(LEN($A402)&gt;0,SUMPRODUCT(($A402=merged_names)*(_xlfn.TEXTAFTER(R$2, "At ")=merged_belt_colours)*merged_months_at_rank),"")</f>
        <v/>
      </c>
    </row>
    <row r="403" spans="1:18" x14ac:dyDescent="0.25">
      <c r="A403"/>
      <c r="B403" s="15" t="str" cm="1">
        <f t="array" ref="B403">IFERROR(IF(LEN(A403)&gt;0, IF(SUMPRODUCT((Inactives[Key]=J403)*(Inactives[Currently Inactive]))=1,"Inactive","Active"),""),"Active")</f>
        <v/>
      </c>
      <c r="C403" s="16" t="str" cm="1">
        <f t="array" aca="1" ref="C403" ca="1">IFERROR(_xlfn._xlws.FILTER(Inactives[Inactive On],(Inactives[Key]=J403)*(Inactives[Currently Inactive]),""),"")</f>
        <v/>
      </c>
      <c r="D403" s="16" t="str" cm="1">
        <f t="array" aca="1" ref="D403" ca="1">IFERROR(INDEX(_xlfn.TEXTSPLIT(E403," "),1),"")</f>
        <v/>
      </c>
      <c r="E403" s="15" t="str" cm="1">
        <f t="array" aca="1" ref="E403" ca="1">IFERROR(_xlfn._xlws.FILTER(merged_ranks,(merged_end_dates=DATE(9999,12,31))*(merged_names=A403)),"")</f>
        <v/>
      </c>
      <c r="F403" s="17" t="str">
        <f ca="1">_xlfn.XLOOKUP(J403,Promotions[Promo Key],Promotions[Promo Date],"")</f>
        <v/>
      </c>
      <c r="G403" s="18" t="str">
        <f t="shared" ca="1" si="35"/>
        <v/>
      </c>
      <c r="H403" s="18" t="str">
        <f t="shared" ca="1" si="34"/>
        <v/>
      </c>
      <c r="I403" s="17" t="str">
        <f>_xlfn.XLOOKUP(A403,Students[Full Name],Students[Starting Rank],"")</f>
        <v/>
      </c>
      <c r="J403" s="15" t="str">
        <f t="shared" ca="1" si="36"/>
        <v xml:space="preserve">: </v>
      </c>
      <c r="K403" s="16" t="str">
        <f>_xlfn.XLOOKUP(A403,Students[Full Name],Students[Start Date],"")</f>
        <v/>
      </c>
      <c r="L403" s="18">
        <f t="shared" ca="1" si="37"/>
        <v>-1</v>
      </c>
      <c r="M403" s="18" cm="1">
        <f t="array" aca="1" ref="M403" ca="1">SUMPRODUCT(Inactives[Days Inactive]*(Inactives[Student]=A403))/365</f>
        <v>0</v>
      </c>
      <c r="N403" s="18" t="str" cm="1">
        <f t="array" ref="N403">IF(LEN($A403)&gt;0,SUMPRODUCT(($A403=merged_names)*(_xlfn.TEXTAFTER(N$2, "At ")=merged_belt_colours)*merged_months_at_rank),"")</f>
        <v/>
      </c>
      <c r="O403" s="18" t="str" cm="1">
        <f t="array" ref="O403">IF(LEN($A403)&gt;0,SUMPRODUCT(($A403=merged_names)*(_xlfn.TEXTAFTER(O$2, "At ")=merged_belt_colours)*merged_months_at_rank),"")</f>
        <v/>
      </c>
      <c r="P403" s="18" t="str" cm="1">
        <f t="array" ref="P403">IF(LEN($A403)&gt;0,SUMPRODUCT(($A403=merged_names)*(_xlfn.TEXTAFTER(P$2, "At ")=merged_belt_colours)*merged_months_at_rank),"")</f>
        <v/>
      </c>
      <c r="Q403" s="18" t="str" cm="1">
        <f t="array" ref="Q403">IF(LEN($A403)&gt;0,SUMPRODUCT(($A403=merged_names)*(_xlfn.TEXTAFTER(Q$2, "At ")=merged_belt_colours)*merged_months_at_rank),"")</f>
        <v/>
      </c>
      <c r="R403" s="18" t="str" cm="1">
        <f t="array" ref="R403">IF(LEN($A403)&gt;0,SUMPRODUCT(($A403=merged_names)*(_xlfn.TEXTAFTER(R$2, "At ")=merged_belt_colours)*merged_months_at_rank),"")</f>
        <v/>
      </c>
    </row>
    <row r="404" spans="1:18" x14ac:dyDescent="0.25">
      <c r="A404"/>
      <c r="B404" s="15" t="str" cm="1">
        <f t="array" ref="B404">IFERROR(IF(LEN(A404)&gt;0, IF(SUMPRODUCT((Inactives[Key]=J404)*(Inactives[Currently Inactive]))=1,"Inactive","Active"),""),"Active")</f>
        <v/>
      </c>
      <c r="C404" s="16" t="str" cm="1">
        <f t="array" aca="1" ref="C404" ca="1">IFERROR(_xlfn._xlws.FILTER(Inactives[Inactive On],(Inactives[Key]=J404)*(Inactives[Currently Inactive]),""),"")</f>
        <v/>
      </c>
      <c r="D404" s="16" t="str" cm="1">
        <f t="array" aca="1" ref="D404" ca="1">IFERROR(INDEX(_xlfn.TEXTSPLIT(E404," "),1),"")</f>
        <v/>
      </c>
      <c r="E404" s="15" t="str" cm="1">
        <f t="array" aca="1" ref="E404" ca="1">IFERROR(_xlfn._xlws.FILTER(merged_ranks,(merged_end_dates=DATE(9999,12,31))*(merged_names=A404)),"")</f>
        <v/>
      </c>
      <c r="F404" s="17" t="str">
        <f ca="1">_xlfn.XLOOKUP(J404,Promotions[Promo Key],Promotions[Promo Date],"")</f>
        <v/>
      </c>
      <c r="G404" s="18" t="str">
        <f t="shared" ca="1" si="35"/>
        <v/>
      </c>
      <c r="H404" s="18" t="str">
        <f t="shared" ca="1" si="34"/>
        <v/>
      </c>
      <c r="I404" s="17" t="str">
        <f>_xlfn.XLOOKUP(A404,Students[Full Name],Students[Starting Rank],"")</f>
        <v/>
      </c>
      <c r="J404" s="15" t="str">
        <f t="shared" ca="1" si="36"/>
        <v xml:space="preserve">: </v>
      </c>
      <c r="K404" s="16" t="str">
        <f>_xlfn.XLOOKUP(A404,Students[Full Name],Students[Start Date],"")</f>
        <v/>
      </c>
      <c r="L404" s="18">
        <f t="shared" ca="1" si="37"/>
        <v>-1</v>
      </c>
      <c r="M404" s="18" cm="1">
        <f t="array" aca="1" ref="M404" ca="1">SUMPRODUCT(Inactives[Days Inactive]*(Inactives[Student]=A404))/365</f>
        <v>0</v>
      </c>
      <c r="N404" s="18" t="str" cm="1">
        <f t="array" ref="N404">IF(LEN($A404)&gt;0,SUMPRODUCT(($A404=merged_names)*(_xlfn.TEXTAFTER(N$2, "At ")=merged_belt_colours)*merged_months_at_rank),"")</f>
        <v/>
      </c>
      <c r="O404" s="18" t="str" cm="1">
        <f t="array" ref="O404">IF(LEN($A404)&gt;0,SUMPRODUCT(($A404=merged_names)*(_xlfn.TEXTAFTER(O$2, "At ")=merged_belt_colours)*merged_months_at_rank),"")</f>
        <v/>
      </c>
      <c r="P404" s="18" t="str" cm="1">
        <f t="array" ref="P404">IF(LEN($A404)&gt;0,SUMPRODUCT(($A404=merged_names)*(_xlfn.TEXTAFTER(P$2, "At ")=merged_belt_colours)*merged_months_at_rank),"")</f>
        <v/>
      </c>
      <c r="Q404" s="18" t="str" cm="1">
        <f t="array" ref="Q404">IF(LEN($A404)&gt;0,SUMPRODUCT(($A404=merged_names)*(_xlfn.TEXTAFTER(Q$2, "At ")=merged_belt_colours)*merged_months_at_rank),"")</f>
        <v/>
      </c>
      <c r="R404" s="18" t="str" cm="1">
        <f t="array" ref="R404">IF(LEN($A404)&gt;0,SUMPRODUCT(($A404=merged_names)*(_xlfn.TEXTAFTER(R$2, "At ")=merged_belt_colours)*merged_months_at_rank),"")</f>
        <v/>
      </c>
    </row>
    <row r="405" spans="1:18" x14ac:dyDescent="0.25">
      <c r="A405"/>
      <c r="B405" s="15" t="str" cm="1">
        <f t="array" ref="B405">IFERROR(IF(LEN(A405)&gt;0, IF(SUMPRODUCT((Inactives[Key]=J405)*(Inactives[Currently Inactive]))=1,"Inactive","Active"),""),"Active")</f>
        <v/>
      </c>
      <c r="C405" s="16" t="str" cm="1">
        <f t="array" aca="1" ref="C405" ca="1">IFERROR(_xlfn._xlws.FILTER(Inactives[Inactive On],(Inactives[Key]=J405)*(Inactives[Currently Inactive]),""),"")</f>
        <v/>
      </c>
      <c r="D405" s="16" t="str" cm="1">
        <f t="array" aca="1" ref="D405" ca="1">IFERROR(INDEX(_xlfn.TEXTSPLIT(E405," "),1),"")</f>
        <v/>
      </c>
      <c r="E405" s="15" t="str" cm="1">
        <f t="array" aca="1" ref="E405" ca="1">IFERROR(_xlfn._xlws.FILTER(merged_ranks,(merged_end_dates=DATE(9999,12,31))*(merged_names=A405)),"")</f>
        <v/>
      </c>
      <c r="F405" s="17" t="str">
        <f ca="1">_xlfn.XLOOKUP(J405,Promotions[Promo Key],Promotions[Promo Date],"")</f>
        <v/>
      </c>
      <c r="G405" s="18" t="str">
        <f t="shared" ca="1" si="35"/>
        <v/>
      </c>
      <c r="H405" s="18" t="str">
        <f t="shared" ca="1" si="34"/>
        <v/>
      </c>
      <c r="I405" s="17" t="str">
        <f>_xlfn.XLOOKUP(A405,Students[Full Name],Students[Starting Rank],"")</f>
        <v/>
      </c>
      <c r="J405" s="15" t="str">
        <f t="shared" ca="1" si="36"/>
        <v xml:space="preserve">: </v>
      </c>
      <c r="K405" s="16" t="str">
        <f>_xlfn.XLOOKUP(A405,Students[Full Name],Students[Start Date],"")</f>
        <v/>
      </c>
      <c r="L405" s="18">
        <f t="shared" ca="1" si="37"/>
        <v>-1</v>
      </c>
      <c r="M405" s="18" cm="1">
        <f t="array" aca="1" ref="M405" ca="1">SUMPRODUCT(Inactives[Days Inactive]*(Inactives[Student]=A405))/365</f>
        <v>0</v>
      </c>
      <c r="N405" s="18" t="str" cm="1">
        <f t="array" ref="N405">IF(LEN($A405)&gt;0,SUMPRODUCT(($A405=merged_names)*(_xlfn.TEXTAFTER(N$2, "At ")=merged_belt_colours)*merged_months_at_rank),"")</f>
        <v/>
      </c>
      <c r="O405" s="18" t="str" cm="1">
        <f t="array" ref="O405">IF(LEN($A405)&gt;0,SUMPRODUCT(($A405=merged_names)*(_xlfn.TEXTAFTER(O$2, "At ")=merged_belt_colours)*merged_months_at_rank),"")</f>
        <v/>
      </c>
      <c r="P405" s="18" t="str" cm="1">
        <f t="array" ref="P405">IF(LEN($A405)&gt;0,SUMPRODUCT(($A405=merged_names)*(_xlfn.TEXTAFTER(P$2, "At ")=merged_belt_colours)*merged_months_at_rank),"")</f>
        <v/>
      </c>
      <c r="Q405" s="18" t="str" cm="1">
        <f t="array" ref="Q405">IF(LEN($A405)&gt;0,SUMPRODUCT(($A405=merged_names)*(_xlfn.TEXTAFTER(Q$2, "At ")=merged_belt_colours)*merged_months_at_rank),"")</f>
        <v/>
      </c>
      <c r="R405" s="18" t="str" cm="1">
        <f t="array" ref="R405">IF(LEN($A405)&gt;0,SUMPRODUCT(($A405=merged_names)*(_xlfn.TEXTAFTER(R$2, "At ")=merged_belt_colours)*merged_months_at_rank),"")</f>
        <v/>
      </c>
    </row>
    <row r="406" spans="1:18" x14ac:dyDescent="0.25">
      <c r="A406"/>
      <c r="B406" s="15" t="str" cm="1">
        <f t="array" ref="B406">IFERROR(IF(LEN(A406)&gt;0, IF(SUMPRODUCT((Inactives[Key]=J406)*(Inactives[Currently Inactive]))=1,"Inactive","Active"),""),"Active")</f>
        <v/>
      </c>
      <c r="C406" s="16" t="str" cm="1">
        <f t="array" aca="1" ref="C406" ca="1">IFERROR(_xlfn._xlws.FILTER(Inactives[Inactive On],(Inactives[Key]=J406)*(Inactives[Currently Inactive]),""),"")</f>
        <v/>
      </c>
      <c r="D406" s="16" t="str" cm="1">
        <f t="array" aca="1" ref="D406" ca="1">IFERROR(INDEX(_xlfn.TEXTSPLIT(E406," "),1),"")</f>
        <v/>
      </c>
      <c r="E406" s="15" t="str" cm="1">
        <f t="array" aca="1" ref="E406" ca="1">IFERROR(_xlfn._xlws.FILTER(merged_ranks,(merged_end_dates=DATE(9999,12,31))*(merged_names=A406)),"")</f>
        <v/>
      </c>
      <c r="F406" s="17" t="str">
        <f ca="1">_xlfn.XLOOKUP(J406,Promotions[Promo Key],Promotions[Promo Date],"")</f>
        <v/>
      </c>
      <c r="G406" s="18" t="str">
        <f t="shared" ca="1" si="35"/>
        <v/>
      </c>
      <c r="H406" s="18" t="str">
        <f t="shared" ca="1" si="34"/>
        <v/>
      </c>
      <c r="I406" s="17" t="str">
        <f>_xlfn.XLOOKUP(A406,Students[Full Name],Students[Starting Rank],"")</f>
        <v/>
      </c>
      <c r="J406" s="15" t="str">
        <f t="shared" ca="1" si="36"/>
        <v xml:space="preserve">: </v>
      </c>
      <c r="K406" s="16" t="str">
        <f>_xlfn.XLOOKUP(A406,Students[Full Name],Students[Start Date],"")</f>
        <v/>
      </c>
      <c r="L406" s="18">
        <f t="shared" ca="1" si="37"/>
        <v>-1</v>
      </c>
      <c r="M406" s="18" cm="1">
        <f t="array" aca="1" ref="M406" ca="1">SUMPRODUCT(Inactives[Days Inactive]*(Inactives[Student]=A406))/365</f>
        <v>0</v>
      </c>
      <c r="N406" s="18" t="str" cm="1">
        <f t="array" ref="N406">IF(LEN($A406)&gt;0,SUMPRODUCT(($A406=merged_names)*(_xlfn.TEXTAFTER(N$2, "At ")=merged_belt_colours)*merged_months_at_rank),"")</f>
        <v/>
      </c>
      <c r="O406" s="18" t="str" cm="1">
        <f t="array" ref="O406">IF(LEN($A406)&gt;0,SUMPRODUCT(($A406=merged_names)*(_xlfn.TEXTAFTER(O$2, "At ")=merged_belt_colours)*merged_months_at_rank),"")</f>
        <v/>
      </c>
      <c r="P406" s="18" t="str" cm="1">
        <f t="array" ref="P406">IF(LEN($A406)&gt;0,SUMPRODUCT(($A406=merged_names)*(_xlfn.TEXTAFTER(P$2, "At ")=merged_belt_colours)*merged_months_at_rank),"")</f>
        <v/>
      </c>
      <c r="Q406" s="18" t="str" cm="1">
        <f t="array" ref="Q406">IF(LEN($A406)&gt;0,SUMPRODUCT(($A406=merged_names)*(_xlfn.TEXTAFTER(Q$2, "At ")=merged_belt_colours)*merged_months_at_rank),"")</f>
        <v/>
      </c>
      <c r="R406" s="18" t="str" cm="1">
        <f t="array" ref="R406">IF(LEN($A406)&gt;0,SUMPRODUCT(($A406=merged_names)*(_xlfn.TEXTAFTER(R$2, "At ")=merged_belt_colours)*merged_months_at_rank),"")</f>
        <v/>
      </c>
    </row>
    <row r="407" spans="1:18" x14ac:dyDescent="0.25">
      <c r="A407"/>
      <c r="B407" s="15" t="str" cm="1">
        <f t="array" ref="B407">IFERROR(IF(LEN(A407)&gt;0, IF(SUMPRODUCT((Inactives[Key]=J407)*(Inactives[Currently Inactive]))=1,"Inactive","Active"),""),"Active")</f>
        <v/>
      </c>
      <c r="C407" s="16" t="str" cm="1">
        <f t="array" aca="1" ref="C407" ca="1">IFERROR(_xlfn._xlws.FILTER(Inactives[Inactive On],(Inactives[Key]=J407)*(Inactives[Currently Inactive]),""),"")</f>
        <v/>
      </c>
      <c r="D407" s="16" t="str" cm="1">
        <f t="array" aca="1" ref="D407" ca="1">IFERROR(INDEX(_xlfn.TEXTSPLIT(E407," "),1),"")</f>
        <v/>
      </c>
      <c r="E407" s="15" t="str" cm="1">
        <f t="array" aca="1" ref="E407" ca="1">IFERROR(_xlfn._xlws.FILTER(merged_ranks,(merged_end_dates=DATE(9999,12,31))*(merged_names=A407)),"")</f>
        <v/>
      </c>
      <c r="F407" s="17" t="str">
        <f ca="1">_xlfn.XLOOKUP(J407,Promotions[Promo Key],Promotions[Promo Date],"")</f>
        <v/>
      </c>
      <c r="G407" s="18" t="str">
        <f t="shared" ca="1" si="35"/>
        <v/>
      </c>
      <c r="H407" s="18" t="str">
        <f t="shared" ca="1" si="34"/>
        <v/>
      </c>
      <c r="I407" s="17" t="str">
        <f>_xlfn.XLOOKUP(A407,Students[Full Name],Students[Starting Rank],"")</f>
        <v/>
      </c>
      <c r="J407" s="15" t="str">
        <f t="shared" ca="1" si="36"/>
        <v xml:space="preserve">: </v>
      </c>
      <c r="K407" s="16" t="str">
        <f>_xlfn.XLOOKUP(A407,Students[Full Name],Students[Start Date],"")</f>
        <v/>
      </c>
      <c r="L407" s="18">
        <f t="shared" ca="1" si="37"/>
        <v>-1</v>
      </c>
      <c r="M407" s="18" cm="1">
        <f t="array" aca="1" ref="M407" ca="1">SUMPRODUCT(Inactives[Days Inactive]*(Inactives[Student]=A407))/365</f>
        <v>0</v>
      </c>
      <c r="N407" s="18" t="str" cm="1">
        <f t="array" ref="N407">IF(LEN($A407)&gt;0,SUMPRODUCT(($A407=merged_names)*(_xlfn.TEXTAFTER(N$2, "At ")=merged_belt_colours)*merged_months_at_rank),"")</f>
        <v/>
      </c>
      <c r="O407" s="18" t="str" cm="1">
        <f t="array" ref="O407">IF(LEN($A407)&gt;0,SUMPRODUCT(($A407=merged_names)*(_xlfn.TEXTAFTER(O$2, "At ")=merged_belt_colours)*merged_months_at_rank),"")</f>
        <v/>
      </c>
      <c r="P407" s="18" t="str" cm="1">
        <f t="array" ref="P407">IF(LEN($A407)&gt;0,SUMPRODUCT(($A407=merged_names)*(_xlfn.TEXTAFTER(P$2, "At ")=merged_belt_colours)*merged_months_at_rank),"")</f>
        <v/>
      </c>
      <c r="Q407" s="18" t="str" cm="1">
        <f t="array" ref="Q407">IF(LEN($A407)&gt;0,SUMPRODUCT(($A407=merged_names)*(_xlfn.TEXTAFTER(Q$2, "At ")=merged_belt_colours)*merged_months_at_rank),"")</f>
        <v/>
      </c>
      <c r="R407" s="18" t="str" cm="1">
        <f t="array" ref="R407">IF(LEN($A407)&gt;0,SUMPRODUCT(($A407=merged_names)*(_xlfn.TEXTAFTER(R$2, "At ")=merged_belt_colours)*merged_months_at_rank),"")</f>
        <v/>
      </c>
    </row>
    <row r="408" spans="1:18" x14ac:dyDescent="0.25">
      <c r="A408"/>
      <c r="B408" s="15" t="str" cm="1">
        <f t="array" ref="B408">IFERROR(IF(LEN(A408)&gt;0, IF(SUMPRODUCT((Inactives[Key]=J408)*(Inactives[Currently Inactive]))=1,"Inactive","Active"),""),"Active")</f>
        <v/>
      </c>
      <c r="C408" s="16" t="str" cm="1">
        <f t="array" aca="1" ref="C408" ca="1">IFERROR(_xlfn._xlws.FILTER(Inactives[Inactive On],(Inactives[Key]=J408)*(Inactives[Currently Inactive]),""),"")</f>
        <v/>
      </c>
      <c r="D408" s="16" t="str" cm="1">
        <f t="array" aca="1" ref="D408" ca="1">IFERROR(INDEX(_xlfn.TEXTSPLIT(E408," "),1),"")</f>
        <v/>
      </c>
      <c r="E408" s="15" t="str" cm="1">
        <f t="array" aca="1" ref="E408" ca="1">IFERROR(_xlfn._xlws.FILTER(merged_ranks,(merged_end_dates=DATE(9999,12,31))*(merged_names=A408)),"")</f>
        <v/>
      </c>
      <c r="F408" s="17" t="str">
        <f ca="1">_xlfn.XLOOKUP(J408,Promotions[Promo Key],Promotions[Promo Date],"")</f>
        <v/>
      </c>
      <c r="G408" s="18" t="str">
        <f t="shared" ca="1" si="35"/>
        <v/>
      </c>
      <c r="H408" s="18" t="str">
        <f t="shared" ref="H408:H471" ca="1" si="38">IFERROR((TODAY()-K408)/365-M408,"")</f>
        <v/>
      </c>
      <c r="I408" s="17" t="str">
        <f>_xlfn.XLOOKUP(A408,Students[Full Name],Students[Starting Rank],"")</f>
        <v/>
      </c>
      <c r="J408" s="15" t="str">
        <f t="shared" ca="1" si="36"/>
        <v xml:space="preserve">: </v>
      </c>
      <c r="K408" s="16" t="str">
        <f>_xlfn.XLOOKUP(A408,Students[Full Name],Students[Start Date],"")</f>
        <v/>
      </c>
      <c r="L408" s="18">
        <f t="shared" ca="1" si="37"/>
        <v>-1</v>
      </c>
      <c r="M408" s="18" cm="1">
        <f t="array" aca="1" ref="M408" ca="1">SUMPRODUCT(Inactives[Days Inactive]*(Inactives[Student]=A408))/365</f>
        <v>0</v>
      </c>
      <c r="N408" s="18" t="str" cm="1">
        <f t="array" ref="N408">IF(LEN($A408)&gt;0,SUMPRODUCT(($A408=merged_names)*(_xlfn.TEXTAFTER(N$2, "At ")=merged_belt_colours)*merged_months_at_rank),"")</f>
        <v/>
      </c>
      <c r="O408" s="18" t="str" cm="1">
        <f t="array" ref="O408">IF(LEN($A408)&gt;0,SUMPRODUCT(($A408=merged_names)*(_xlfn.TEXTAFTER(O$2, "At ")=merged_belt_colours)*merged_months_at_rank),"")</f>
        <v/>
      </c>
      <c r="P408" s="18" t="str" cm="1">
        <f t="array" ref="P408">IF(LEN($A408)&gt;0,SUMPRODUCT(($A408=merged_names)*(_xlfn.TEXTAFTER(P$2, "At ")=merged_belt_colours)*merged_months_at_rank),"")</f>
        <v/>
      </c>
      <c r="Q408" s="18" t="str" cm="1">
        <f t="array" ref="Q408">IF(LEN($A408)&gt;0,SUMPRODUCT(($A408=merged_names)*(_xlfn.TEXTAFTER(Q$2, "At ")=merged_belt_colours)*merged_months_at_rank),"")</f>
        <v/>
      </c>
      <c r="R408" s="18" t="str" cm="1">
        <f t="array" ref="R408">IF(LEN($A408)&gt;0,SUMPRODUCT(($A408=merged_names)*(_xlfn.TEXTAFTER(R$2, "At ")=merged_belt_colours)*merged_months_at_rank),"")</f>
        <v/>
      </c>
    </row>
    <row r="409" spans="1:18" x14ac:dyDescent="0.25">
      <c r="A409"/>
      <c r="B409" s="15" t="str" cm="1">
        <f t="array" ref="B409">IFERROR(IF(LEN(A409)&gt;0, IF(SUMPRODUCT((Inactives[Key]=J409)*(Inactives[Currently Inactive]))=1,"Inactive","Active"),""),"Active")</f>
        <v/>
      </c>
      <c r="C409" s="16" t="str" cm="1">
        <f t="array" aca="1" ref="C409" ca="1">IFERROR(_xlfn._xlws.FILTER(Inactives[Inactive On],(Inactives[Key]=J409)*(Inactives[Currently Inactive]),""),"")</f>
        <v/>
      </c>
      <c r="D409" s="16" t="str" cm="1">
        <f t="array" aca="1" ref="D409" ca="1">IFERROR(INDEX(_xlfn.TEXTSPLIT(E409," "),1),"")</f>
        <v/>
      </c>
      <c r="E409" s="15" t="str" cm="1">
        <f t="array" aca="1" ref="E409" ca="1">IFERROR(_xlfn._xlws.FILTER(merged_ranks,(merged_end_dates=DATE(9999,12,31))*(merged_names=A409)),"")</f>
        <v/>
      </c>
      <c r="F409" s="17" t="str">
        <f ca="1">_xlfn.XLOOKUP(J409,Promotions[Promo Key],Promotions[Promo Date],"")</f>
        <v/>
      </c>
      <c r="G409" s="18" t="str">
        <f t="shared" ca="1" si="35"/>
        <v/>
      </c>
      <c r="H409" s="18" t="str">
        <f t="shared" ca="1" si="38"/>
        <v/>
      </c>
      <c r="I409" s="17" t="str">
        <f>_xlfn.XLOOKUP(A409,Students[Full Name],Students[Starting Rank],"")</f>
        <v/>
      </c>
      <c r="J409" s="15" t="str">
        <f t="shared" ca="1" si="36"/>
        <v xml:space="preserve">: </v>
      </c>
      <c r="K409" s="16" t="str">
        <f>_xlfn.XLOOKUP(A409,Students[Full Name],Students[Start Date],"")</f>
        <v/>
      </c>
      <c r="L409" s="18">
        <f t="shared" ca="1" si="37"/>
        <v>-1</v>
      </c>
      <c r="M409" s="18" cm="1">
        <f t="array" aca="1" ref="M409" ca="1">SUMPRODUCT(Inactives[Days Inactive]*(Inactives[Student]=A409))/365</f>
        <v>0</v>
      </c>
      <c r="N409" s="18" t="str" cm="1">
        <f t="array" ref="N409">IF(LEN($A409)&gt;0,SUMPRODUCT(($A409=merged_names)*(_xlfn.TEXTAFTER(N$2, "At ")=merged_belt_colours)*merged_months_at_rank),"")</f>
        <v/>
      </c>
      <c r="O409" s="18" t="str" cm="1">
        <f t="array" ref="O409">IF(LEN($A409)&gt;0,SUMPRODUCT(($A409=merged_names)*(_xlfn.TEXTAFTER(O$2, "At ")=merged_belt_colours)*merged_months_at_rank),"")</f>
        <v/>
      </c>
      <c r="P409" s="18" t="str" cm="1">
        <f t="array" ref="P409">IF(LEN($A409)&gt;0,SUMPRODUCT(($A409=merged_names)*(_xlfn.TEXTAFTER(P$2, "At ")=merged_belt_colours)*merged_months_at_rank),"")</f>
        <v/>
      </c>
      <c r="Q409" s="18" t="str" cm="1">
        <f t="array" ref="Q409">IF(LEN($A409)&gt;0,SUMPRODUCT(($A409=merged_names)*(_xlfn.TEXTAFTER(Q$2, "At ")=merged_belt_colours)*merged_months_at_rank),"")</f>
        <v/>
      </c>
      <c r="R409" s="18" t="str" cm="1">
        <f t="array" ref="R409">IF(LEN($A409)&gt;0,SUMPRODUCT(($A409=merged_names)*(_xlfn.TEXTAFTER(R$2, "At ")=merged_belt_colours)*merged_months_at_rank),"")</f>
        <v/>
      </c>
    </row>
    <row r="410" spans="1:18" x14ac:dyDescent="0.25">
      <c r="A410"/>
      <c r="B410" s="15" t="str" cm="1">
        <f t="array" ref="B410">IFERROR(IF(LEN(A410)&gt;0, IF(SUMPRODUCT((Inactives[Key]=J410)*(Inactives[Currently Inactive]))=1,"Inactive","Active"),""),"Active")</f>
        <v/>
      </c>
      <c r="C410" s="16" t="str" cm="1">
        <f t="array" aca="1" ref="C410" ca="1">IFERROR(_xlfn._xlws.FILTER(Inactives[Inactive On],(Inactives[Key]=J410)*(Inactives[Currently Inactive]),""),"")</f>
        <v/>
      </c>
      <c r="D410" s="16" t="str" cm="1">
        <f t="array" aca="1" ref="D410" ca="1">IFERROR(INDEX(_xlfn.TEXTSPLIT(E410," "),1),"")</f>
        <v/>
      </c>
      <c r="E410" s="15" t="str" cm="1">
        <f t="array" aca="1" ref="E410" ca="1">IFERROR(_xlfn._xlws.FILTER(merged_ranks,(merged_end_dates=DATE(9999,12,31))*(merged_names=A410)),"")</f>
        <v/>
      </c>
      <c r="F410" s="17" t="str">
        <f ca="1">_xlfn.XLOOKUP(J410,Promotions[Promo Key],Promotions[Promo Date],"")</f>
        <v/>
      </c>
      <c r="G410" s="18" t="str">
        <f t="shared" ca="1" si="35"/>
        <v/>
      </c>
      <c r="H410" s="18" t="str">
        <f t="shared" ca="1" si="38"/>
        <v/>
      </c>
      <c r="I410" s="17" t="str">
        <f>_xlfn.XLOOKUP(A410,Students[Full Name],Students[Starting Rank],"")</f>
        <v/>
      </c>
      <c r="J410" s="15" t="str">
        <f t="shared" ca="1" si="36"/>
        <v xml:space="preserve">: </v>
      </c>
      <c r="K410" s="16" t="str">
        <f>_xlfn.XLOOKUP(A410,Students[Full Name],Students[Start Date],"")</f>
        <v/>
      </c>
      <c r="L410" s="18">
        <f t="shared" ca="1" si="37"/>
        <v>-1</v>
      </c>
      <c r="M410" s="18" cm="1">
        <f t="array" aca="1" ref="M410" ca="1">SUMPRODUCT(Inactives[Days Inactive]*(Inactives[Student]=A410))/365</f>
        <v>0</v>
      </c>
      <c r="N410" s="18" t="str" cm="1">
        <f t="array" ref="N410">IF(LEN($A410)&gt;0,SUMPRODUCT(($A410=merged_names)*(_xlfn.TEXTAFTER(N$2, "At ")=merged_belt_colours)*merged_months_at_rank),"")</f>
        <v/>
      </c>
      <c r="O410" s="18" t="str" cm="1">
        <f t="array" ref="O410">IF(LEN($A410)&gt;0,SUMPRODUCT(($A410=merged_names)*(_xlfn.TEXTAFTER(O$2, "At ")=merged_belt_colours)*merged_months_at_rank),"")</f>
        <v/>
      </c>
      <c r="P410" s="18" t="str" cm="1">
        <f t="array" ref="P410">IF(LEN($A410)&gt;0,SUMPRODUCT(($A410=merged_names)*(_xlfn.TEXTAFTER(P$2, "At ")=merged_belt_colours)*merged_months_at_rank),"")</f>
        <v/>
      </c>
      <c r="Q410" s="18" t="str" cm="1">
        <f t="array" ref="Q410">IF(LEN($A410)&gt;0,SUMPRODUCT(($A410=merged_names)*(_xlfn.TEXTAFTER(Q$2, "At ")=merged_belt_colours)*merged_months_at_rank),"")</f>
        <v/>
      </c>
      <c r="R410" s="18" t="str" cm="1">
        <f t="array" ref="R410">IF(LEN($A410)&gt;0,SUMPRODUCT(($A410=merged_names)*(_xlfn.TEXTAFTER(R$2, "At ")=merged_belt_colours)*merged_months_at_rank),"")</f>
        <v/>
      </c>
    </row>
    <row r="411" spans="1:18" x14ac:dyDescent="0.25">
      <c r="A411"/>
      <c r="B411" s="15" t="str" cm="1">
        <f t="array" ref="B411">IFERROR(IF(LEN(A411)&gt;0, IF(SUMPRODUCT((Inactives[Key]=J411)*(Inactives[Currently Inactive]))=1,"Inactive","Active"),""),"Active")</f>
        <v/>
      </c>
      <c r="C411" s="16" t="str" cm="1">
        <f t="array" aca="1" ref="C411" ca="1">IFERROR(_xlfn._xlws.FILTER(Inactives[Inactive On],(Inactives[Key]=J411)*(Inactives[Currently Inactive]),""),"")</f>
        <v/>
      </c>
      <c r="D411" s="16" t="str" cm="1">
        <f t="array" aca="1" ref="D411" ca="1">IFERROR(INDEX(_xlfn.TEXTSPLIT(E411," "),1),"")</f>
        <v/>
      </c>
      <c r="E411" s="15" t="str" cm="1">
        <f t="array" aca="1" ref="E411" ca="1">IFERROR(_xlfn._xlws.FILTER(merged_ranks,(merged_end_dates=DATE(9999,12,31))*(merged_names=A411)),"")</f>
        <v/>
      </c>
      <c r="F411" s="17" t="str">
        <f ca="1">_xlfn.XLOOKUP(J411,Promotions[Promo Key],Promotions[Promo Date],"")</f>
        <v/>
      </c>
      <c r="G411" s="18" t="str">
        <f t="shared" ca="1" si="35"/>
        <v/>
      </c>
      <c r="H411" s="18" t="str">
        <f t="shared" ca="1" si="38"/>
        <v/>
      </c>
      <c r="I411" s="17" t="str">
        <f>_xlfn.XLOOKUP(A411,Students[Full Name],Students[Starting Rank],"")</f>
        <v/>
      </c>
      <c r="J411" s="15" t="str">
        <f t="shared" ca="1" si="36"/>
        <v xml:space="preserve">: </v>
      </c>
      <c r="K411" s="16" t="str">
        <f>_xlfn.XLOOKUP(A411,Students[Full Name],Students[Start Date],"")</f>
        <v/>
      </c>
      <c r="L411" s="18">
        <f t="shared" ca="1" si="37"/>
        <v>-1</v>
      </c>
      <c r="M411" s="18" cm="1">
        <f t="array" aca="1" ref="M411" ca="1">SUMPRODUCT(Inactives[Days Inactive]*(Inactives[Student]=A411))/365</f>
        <v>0</v>
      </c>
      <c r="N411" s="18" t="str" cm="1">
        <f t="array" ref="N411">IF(LEN($A411)&gt;0,SUMPRODUCT(($A411=merged_names)*(_xlfn.TEXTAFTER(N$2, "At ")=merged_belt_colours)*merged_months_at_rank),"")</f>
        <v/>
      </c>
      <c r="O411" s="18" t="str" cm="1">
        <f t="array" ref="O411">IF(LEN($A411)&gt;0,SUMPRODUCT(($A411=merged_names)*(_xlfn.TEXTAFTER(O$2, "At ")=merged_belt_colours)*merged_months_at_rank),"")</f>
        <v/>
      </c>
      <c r="P411" s="18" t="str" cm="1">
        <f t="array" ref="P411">IF(LEN($A411)&gt;0,SUMPRODUCT(($A411=merged_names)*(_xlfn.TEXTAFTER(P$2, "At ")=merged_belt_colours)*merged_months_at_rank),"")</f>
        <v/>
      </c>
      <c r="Q411" s="18" t="str" cm="1">
        <f t="array" ref="Q411">IF(LEN($A411)&gt;0,SUMPRODUCT(($A411=merged_names)*(_xlfn.TEXTAFTER(Q$2, "At ")=merged_belt_colours)*merged_months_at_rank),"")</f>
        <v/>
      </c>
      <c r="R411" s="18" t="str" cm="1">
        <f t="array" ref="R411">IF(LEN($A411)&gt;0,SUMPRODUCT(($A411=merged_names)*(_xlfn.TEXTAFTER(R$2, "At ")=merged_belt_colours)*merged_months_at_rank),"")</f>
        <v/>
      </c>
    </row>
    <row r="412" spans="1:18" x14ac:dyDescent="0.25">
      <c r="A412"/>
      <c r="B412" s="15" t="str" cm="1">
        <f t="array" ref="B412">IFERROR(IF(LEN(A412)&gt;0, IF(SUMPRODUCT((Inactives[Key]=J412)*(Inactives[Currently Inactive]))=1,"Inactive","Active"),""),"Active")</f>
        <v/>
      </c>
      <c r="C412" s="16" t="str" cm="1">
        <f t="array" aca="1" ref="C412" ca="1">IFERROR(_xlfn._xlws.FILTER(Inactives[Inactive On],(Inactives[Key]=J412)*(Inactives[Currently Inactive]),""),"")</f>
        <v/>
      </c>
      <c r="D412" s="16" t="str" cm="1">
        <f t="array" aca="1" ref="D412" ca="1">IFERROR(INDEX(_xlfn.TEXTSPLIT(E412," "),1),"")</f>
        <v/>
      </c>
      <c r="E412" s="15" t="str" cm="1">
        <f t="array" aca="1" ref="E412" ca="1">IFERROR(_xlfn._xlws.FILTER(merged_ranks,(merged_end_dates=DATE(9999,12,31))*(merged_names=A412)),"")</f>
        <v/>
      </c>
      <c r="F412" s="17" t="str">
        <f ca="1">_xlfn.XLOOKUP(J412,Promotions[Promo Key],Promotions[Promo Date],"")</f>
        <v/>
      </c>
      <c r="G412" s="18" t="str">
        <f t="shared" ref="G412:G475" ca="1" si="39">IFERROR((TODAY()-F412)/30.5, "")</f>
        <v/>
      </c>
      <c r="H412" s="18" t="str">
        <f t="shared" ca="1" si="38"/>
        <v/>
      </c>
      <c r="I412" s="17" t="str">
        <f>_xlfn.XLOOKUP(A412,Students[Full Name],Students[Starting Rank],"")</f>
        <v/>
      </c>
      <c r="J412" s="15" t="str">
        <f t="shared" ref="J412:J475" ca="1" si="40">A412&amp;": "&amp;E412</f>
        <v xml:space="preserve">: </v>
      </c>
      <c r="K412" s="16" t="str">
        <f>_xlfn.XLOOKUP(A412,Students[Full Name],Students[Start Date],"")</f>
        <v/>
      </c>
      <c r="L412" s="18">
        <f t="shared" ref="L412:L475" ca="1" si="41">IF(LEN(C412)&gt;0,(TODAY()-C412)/30.5,-1)</f>
        <v>-1</v>
      </c>
      <c r="M412" s="18" cm="1">
        <f t="array" aca="1" ref="M412" ca="1">SUMPRODUCT(Inactives[Days Inactive]*(Inactives[Student]=A412))/365</f>
        <v>0</v>
      </c>
      <c r="N412" s="18" t="str" cm="1">
        <f t="array" ref="N412">IF(LEN($A412)&gt;0,SUMPRODUCT(($A412=merged_names)*(_xlfn.TEXTAFTER(N$2, "At ")=merged_belt_colours)*merged_months_at_rank),"")</f>
        <v/>
      </c>
      <c r="O412" s="18" t="str" cm="1">
        <f t="array" ref="O412">IF(LEN($A412)&gt;0,SUMPRODUCT(($A412=merged_names)*(_xlfn.TEXTAFTER(O$2, "At ")=merged_belt_colours)*merged_months_at_rank),"")</f>
        <v/>
      </c>
      <c r="P412" s="18" t="str" cm="1">
        <f t="array" ref="P412">IF(LEN($A412)&gt;0,SUMPRODUCT(($A412=merged_names)*(_xlfn.TEXTAFTER(P$2, "At ")=merged_belt_colours)*merged_months_at_rank),"")</f>
        <v/>
      </c>
      <c r="Q412" s="18" t="str" cm="1">
        <f t="array" ref="Q412">IF(LEN($A412)&gt;0,SUMPRODUCT(($A412=merged_names)*(_xlfn.TEXTAFTER(Q$2, "At ")=merged_belt_colours)*merged_months_at_rank),"")</f>
        <v/>
      </c>
      <c r="R412" s="18" t="str" cm="1">
        <f t="array" ref="R412">IF(LEN($A412)&gt;0,SUMPRODUCT(($A412=merged_names)*(_xlfn.TEXTAFTER(R$2, "At ")=merged_belt_colours)*merged_months_at_rank),"")</f>
        <v/>
      </c>
    </row>
    <row r="413" spans="1:18" x14ac:dyDescent="0.25">
      <c r="A413"/>
      <c r="B413" s="15" t="str" cm="1">
        <f t="array" ref="B413">IFERROR(IF(LEN(A413)&gt;0, IF(SUMPRODUCT((Inactives[Key]=J413)*(Inactives[Currently Inactive]))=1,"Inactive","Active"),""),"Active")</f>
        <v/>
      </c>
      <c r="C413" s="16" t="str" cm="1">
        <f t="array" aca="1" ref="C413" ca="1">IFERROR(_xlfn._xlws.FILTER(Inactives[Inactive On],(Inactives[Key]=J413)*(Inactives[Currently Inactive]),""),"")</f>
        <v/>
      </c>
      <c r="D413" s="16" t="str" cm="1">
        <f t="array" aca="1" ref="D413" ca="1">IFERROR(INDEX(_xlfn.TEXTSPLIT(E413," "),1),"")</f>
        <v/>
      </c>
      <c r="E413" s="15" t="str" cm="1">
        <f t="array" aca="1" ref="E413" ca="1">IFERROR(_xlfn._xlws.FILTER(merged_ranks,(merged_end_dates=DATE(9999,12,31))*(merged_names=A413)),"")</f>
        <v/>
      </c>
      <c r="F413" s="17" t="str">
        <f ca="1">_xlfn.XLOOKUP(J413,Promotions[Promo Key],Promotions[Promo Date],"")</f>
        <v/>
      </c>
      <c r="G413" s="18" t="str">
        <f t="shared" ca="1" si="39"/>
        <v/>
      </c>
      <c r="H413" s="18" t="str">
        <f t="shared" ca="1" si="38"/>
        <v/>
      </c>
      <c r="I413" s="17" t="str">
        <f>_xlfn.XLOOKUP(A413,Students[Full Name],Students[Starting Rank],"")</f>
        <v/>
      </c>
      <c r="J413" s="15" t="str">
        <f t="shared" ca="1" si="40"/>
        <v xml:space="preserve">: </v>
      </c>
      <c r="K413" s="16" t="str">
        <f>_xlfn.XLOOKUP(A413,Students[Full Name],Students[Start Date],"")</f>
        <v/>
      </c>
      <c r="L413" s="18">
        <f t="shared" ca="1" si="41"/>
        <v>-1</v>
      </c>
      <c r="M413" s="18" cm="1">
        <f t="array" aca="1" ref="M413" ca="1">SUMPRODUCT(Inactives[Days Inactive]*(Inactives[Student]=A413))/365</f>
        <v>0</v>
      </c>
      <c r="N413" s="18" t="str" cm="1">
        <f t="array" ref="N413">IF(LEN($A413)&gt;0,SUMPRODUCT(($A413=merged_names)*(_xlfn.TEXTAFTER(N$2, "At ")=merged_belt_colours)*merged_months_at_rank),"")</f>
        <v/>
      </c>
      <c r="O413" s="18" t="str" cm="1">
        <f t="array" ref="O413">IF(LEN($A413)&gt;0,SUMPRODUCT(($A413=merged_names)*(_xlfn.TEXTAFTER(O$2, "At ")=merged_belt_colours)*merged_months_at_rank),"")</f>
        <v/>
      </c>
      <c r="P413" s="18" t="str" cm="1">
        <f t="array" ref="P413">IF(LEN($A413)&gt;0,SUMPRODUCT(($A413=merged_names)*(_xlfn.TEXTAFTER(P$2, "At ")=merged_belt_colours)*merged_months_at_rank),"")</f>
        <v/>
      </c>
      <c r="Q413" s="18" t="str" cm="1">
        <f t="array" ref="Q413">IF(LEN($A413)&gt;0,SUMPRODUCT(($A413=merged_names)*(_xlfn.TEXTAFTER(Q$2, "At ")=merged_belt_colours)*merged_months_at_rank),"")</f>
        <v/>
      </c>
      <c r="R413" s="18" t="str" cm="1">
        <f t="array" ref="R413">IF(LEN($A413)&gt;0,SUMPRODUCT(($A413=merged_names)*(_xlfn.TEXTAFTER(R$2, "At ")=merged_belt_colours)*merged_months_at_rank),"")</f>
        <v/>
      </c>
    </row>
    <row r="414" spans="1:18" x14ac:dyDescent="0.25">
      <c r="A414"/>
      <c r="B414" s="15" t="str" cm="1">
        <f t="array" ref="B414">IFERROR(IF(LEN(A414)&gt;0, IF(SUMPRODUCT((Inactives[Key]=J414)*(Inactives[Currently Inactive]))=1,"Inactive","Active"),""),"Active")</f>
        <v/>
      </c>
      <c r="C414" s="16" t="str" cm="1">
        <f t="array" aca="1" ref="C414" ca="1">IFERROR(_xlfn._xlws.FILTER(Inactives[Inactive On],(Inactives[Key]=J414)*(Inactives[Currently Inactive]),""),"")</f>
        <v/>
      </c>
      <c r="D414" s="16" t="str" cm="1">
        <f t="array" aca="1" ref="D414" ca="1">IFERROR(INDEX(_xlfn.TEXTSPLIT(E414," "),1),"")</f>
        <v/>
      </c>
      <c r="E414" s="15" t="str" cm="1">
        <f t="array" aca="1" ref="E414" ca="1">IFERROR(_xlfn._xlws.FILTER(merged_ranks,(merged_end_dates=DATE(9999,12,31))*(merged_names=A414)),"")</f>
        <v/>
      </c>
      <c r="F414" s="17" t="str">
        <f ca="1">_xlfn.XLOOKUP(J414,Promotions[Promo Key],Promotions[Promo Date],"")</f>
        <v/>
      </c>
      <c r="G414" s="18" t="str">
        <f t="shared" ca="1" si="39"/>
        <v/>
      </c>
      <c r="H414" s="18" t="str">
        <f t="shared" ca="1" si="38"/>
        <v/>
      </c>
      <c r="I414" s="17" t="str">
        <f>_xlfn.XLOOKUP(A414,Students[Full Name],Students[Starting Rank],"")</f>
        <v/>
      </c>
      <c r="J414" s="15" t="str">
        <f t="shared" ca="1" si="40"/>
        <v xml:space="preserve">: </v>
      </c>
      <c r="K414" s="16" t="str">
        <f>_xlfn.XLOOKUP(A414,Students[Full Name],Students[Start Date],"")</f>
        <v/>
      </c>
      <c r="L414" s="18">
        <f t="shared" ca="1" si="41"/>
        <v>-1</v>
      </c>
      <c r="M414" s="18" cm="1">
        <f t="array" aca="1" ref="M414" ca="1">SUMPRODUCT(Inactives[Days Inactive]*(Inactives[Student]=A414))/365</f>
        <v>0</v>
      </c>
      <c r="N414" s="18" t="str" cm="1">
        <f t="array" ref="N414">IF(LEN($A414)&gt;0,SUMPRODUCT(($A414=merged_names)*(_xlfn.TEXTAFTER(N$2, "At ")=merged_belt_colours)*merged_months_at_rank),"")</f>
        <v/>
      </c>
      <c r="O414" s="18" t="str" cm="1">
        <f t="array" ref="O414">IF(LEN($A414)&gt;0,SUMPRODUCT(($A414=merged_names)*(_xlfn.TEXTAFTER(O$2, "At ")=merged_belt_colours)*merged_months_at_rank),"")</f>
        <v/>
      </c>
      <c r="P414" s="18" t="str" cm="1">
        <f t="array" ref="P414">IF(LEN($A414)&gt;0,SUMPRODUCT(($A414=merged_names)*(_xlfn.TEXTAFTER(P$2, "At ")=merged_belt_colours)*merged_months_at_rank),"")</f>
        <v/>
      </c>
      <c r="Q414" s="18" t="str" cm="1">
        <f t="array" ref="Q414">IF(LEN($A414)&gt;0,SUMPRODUCT(($A414=merged_names)*(_xlfn.TEXTAFTER(Q$2, "At ")=merged_belt_colours)*merged_months_at_rank),"")</f>
        <v/>
      </c>
      <c r="R414" s="18" t="str" cm="1">
        <f t="array" ref="R414">IF(LEN($A414)&gt;0,SUMPRODUCT(($A414=merged_names)*(_xlfn.TEXTAFTER(R$2, "At ")=merged_belt_colours)*merged_months_at_rank),"")</f>
        <v/>
      </c>
    </row>
    <row r="415" spans="1:18" x14ac:dyDescent="0.25">
      <c r="A415"/>
      <c r="B415" s="15" t="str" cm="1">
        <f t="array" ref="B415">IFERROR(IF(LEN(A415)&gt;0, IF(SUMPRODUCT((Inactives[Key]=J415)*(Inactives[Currently Inactive]))=1,"Inactive","Active"),""),"Active")</f>
        <v/>
      </c>
      <c r="C415" s="16" t="str" cm="1">
        <f t="array" aca="1" ref="C415" ca="1">IFERROR(_xlfn._xlws.FILTER(Inactives[Inactive On],(Inactives[Key]=J415)*(Inactives[Currently Inactive]),""),"")</f>
        <v/>
      </c>
      <c r="D415" s="16" t="str" cm="1">
        <f t="array" aca="1" ref="D415" ca="1">IFERROR(INDEX(_xlfn.TEXTSPLIT(E415," "),1),"")</f>
        <v/>
      </c>
      <c r="E415" s="15" t="str" cm="1">
        <f t="array" aca="1" ref="E415" ca="1">IFERROR(_xlfn._xlws.FILTER(merged_ranks,(merged_end_dates=DATE(9999,12,31))*(merged_names=A415)),"")</f>
        <v/>
      </c>
      <c r="F415" s="17" t="str">
        <f ca="1">_xlfn.XLOOKUP(J415,Promotions[Promo Key],Promotions[Promo Date],"")</f>
        <v/>
      </c>
      <c r="G415" s="18" t="str">
        <f t="shared" ca="1" si="39"/>
        <v/>
      </c>
      <c r="H415" s="18" t="str">
        <f t="shared" ca="1" si="38"/>
        <v/>
      </c>
      <c r="I415" s="17" t="str">
        <f>_xlfn.XLOOKUP(A415,Students[Full Name],Students[Starting Rank],"")</f>
        <v/>
      </c>
      <c r="J415" s="15" t="str">
        <f t="shared" ca="1" si="40"/>
        <v xml:space="preserve">: </v>
      </c>
      <c r="K415" s="16" t="str">
        <f>_xlfn.XLOOKUP(A415,Students[Full Name],Students[Start Date],"")</f>
        <v/>
      </c>
      <c r="L415" s="18">
        <f t="shared" ca="1" si="41"/>
        <v>-1</v>
      </c>
      <c r="M415" s="18" cm="1">
        <f t="array" aca="1" ref="M415" ca="1">SUMPRODUCT(Inactives[Days Inactive]*(Inactives[Student]=A415))/365</f>
        <v>0</v>
      </c>
      <c r="N415" s="18" t="str" cm="1">
        <f t="array" ref="N415">IF(LEN($A415)&gt;0,SUMPRODUCT(($A415=merged_names)*(_xlfn.TEXTAFTER(N$2, "At ")=merged_belt_colours)*merged_months_at_rank),"")</f>
        <v/>
      </c>
      <c r="O415" s="18" t="str" cm="1">
        <f t="array" ref="O415">IF(LEN($A415)&gt;0,SUMPRODUCT(($A415=merged_names)*(_xlfn.TEXTAFTER(O$2, "At ")=merged_belt_colours)*merged_months_at_rank),"")</f>
        <v/>
      </c>
      <c r="P415" s="18" t="str" cm="1">
        <f t="array" ref="P415">IF(LEN($A415)&gt;0,SUMPRODUCT(($A415=merged_names)*(_xlfn.TEXTAFTER(P$2, "At ")=merged_belt_colours)*merged_months_at_rank),"")</f>
        <v/>
      </c>
      <c r="Q415" s="18" t="str" cm="1">
        <f t="array" ref="Q415">IF(LEN($A415)&gt;0,SUMPRODUCT(($A415=merged_names)*(_xlfn.TEXTAFTER(Q$2, "At ")=merged_belt_colours)*merged_months_at_rank),"")</f>
        <v/>
      </c>
      <c r="R415" s="18" t="str" cm="1">
        <f t="array" ref="R415">IF(LEN($A415)&gt;0,SUMPRODUCT(($A415=merged_names)*(_xlfn.TEXTAFTER(R$2, "At ")=merged_belt_colours)*merged_months_at_rank),"")</f>
        <v/>
      </c>
    </row>
    <row r="416" spans="1:18" x14ac:dyDescent="0.25">
      <c r="A416"/>
      <c r="B416" s="15" t="str" cm="1">
        <f t="array" ref="B416">IFERROR(IF(LEN(A416)&gt;0, IF(SUMPRODUCT((Inactives[Key]=J416)*(Inactives[Currently Inactive]))=1,"Inactive","Active"),""),"Active")</f>
        <v/>
      </c>
      <c r="C416" s="16" t="str" cm="1">
        <f t="array" aca="1" ref="C416" ca="1">IFERROR(_xlfn._xlws.FILTER(Inactives[Inactive On],(Inactives[Key]=J416)*(Inactives[Currently Inactive]),""),"")</f>
        <v/>
      </c>
      <c r="D416" s="16" t="str" cm="1">
        <f t="array" aca="1" ref="D416" ca="1">IFERROR(INDEX(_xlfn.TEXTSPLIT(E416," "),1),"")</f>
        <v/>
      </c>
      <c r="E416" s="15" t="str" cm="1">
        <f t="array" aca="1" ref="E416" ca="1">IFERROR(_xlfn._xlws.FILTER(merged_ranks,(merged_end_dates=DATE(9999,12,31))*(merged_names=A416)),"")</f>
        <v/>
      </c>
      <c r="F416" s="17" t="str">
        <f ca="1">_xlfn.XLOOKUP(J416,Promotions[Promo Key],Promotions[Promo Date],"")</f>
        <v/>
      </c>
      <c r="G416" s="18" t="str">
        <f t="shared" ca="1" si="39"/>
        <v/>
      </c>
      <c r="H416" s="18" t="str">
        <f t="shared" ca="1" si="38"/>
        <v/>
      </c>
      <c r="I416" s="17" t="str">
        <f>_xlfn.XLOOKUP(A416,Students[Full Name],Students[Starting Rank],"")</f>
        <v/>
      </c>
      <c r="J416" s="15" t="str">
        <f t="shared" ca="1" si="40"/>
        <v xml:space="preserve">: </v>
      </c>
      <c r="K416" s="16" t="str">
        <f>_xlfn.XLOOKUP(A416,Students[Full Name],Students[Start Date],"")</f>
        <v/>
      </c>
      <c r="L416" s="18">
        <f t="shared" ca="1" si="41"/>
        <v>-1</v>
      </c>
      <c r="M416" s="18" cm="1">
        <f t="array" aca="1" ref="M416" ca="1">SUMPRODUCT(Inactives[Days Inactive]*(Inactives[Student]=A416))/365</f>
        <v>0</v>
      </c>
      <c r="N416" s="18" t="str" cm="1">
        <f t="array" ref="N416">IF(LEN($A416)&gt;0,SUMPRODUCT(($A416=merged_names)*(_xlfn.TEXTAFTER(N$2, "At ")=merged_belt_colours)*merged_months_at_rank),"")</f>
        <v/>
      </c>
      <c r="O416" s="18" t="str" cm="1">
        <f t="array" ref="O416">IF(LEN($A416)&gt;0,SUMPRODUCT(($A416=merged_names)*(_xlfn.TEXTAFTER(O$2, "At ")=merged_belt_colours)*merged_months_at_rank),"")</f>
        <v/>
      </c>
      <c r="P416" s="18" t="str" cm="1">
        <f t="array" ref="P416">IF(LEN($A416)&gt;0,SUMPRODUCT(($A416=merged_names)*(_xlfn.TEXTAFTER(P$2, "At ")=merged_belt_colours)*merged_months_at_rank),"")</f>
        <v/>
      </c>
      <c r="Q416" s="18" t="str" cm="1">
        <f t="array" ref="Q416">IF(LEN($A416)&gt;0,SUMPRODUCT(($A416=merged_names)*(_xlfn.TEXTAFTER(Q$2, "At ")=merged_belt_colours)*merged_months_at_rank),"")</f>
        <v/>
      </c>
      <c r="R416" s="18" t="str" cm="1">
        <f t="array" ref="R416">IF(LEN($A416)&gt;0,SUMPRODUCT(($A416=merged_names)*(_xlfn.TEXTAFTER(R$2, "At ")=merged_belt_colours)*merged_months_at_rank),"")</f>
        <v/>
      </c>
    </row>
    <row r="417" spans="1:18" x14ac:dyDescent="0.25">
      <c r="A417"/>
      <c r="B417" s="15" t="str" cm="1">
        <f t="array" ref="B417">IFERROR(IF(LEN(A417)&gt;0, IF(SUMPRODUCT((Inactives[Key]=J417)*(Inactives[Currently Inactive]))=1,"Inactive","Active"),""),"Active")</f>
        <v/>
      </c>
      <c r="C417" s="16" t="str" cm="1">
        <f t="array" aca="1" ref="C417" ca="1">IFERROR(_xlfn._xlws.FILTER(Inactives[Inactive On],(Inactives[Key]=J417)*(Inactives[Currently Inactive]),""),"")</f>
        <v/>
      </c>
      <c r="D417" s="16" t="str" cm="1">
        <f t="array" aca="1" ref="D417" ca="1">IFERROR(INDEX(_xlfn.TEXTSPLIT(E417," "),1),"")</f>
        <v/>
      </c>
      <c r="E417" s="15" t="str" cm="1">
        <f t="array" aca="1" ref="E417" ca="1">IFERROR(_xlfn._xlws.FILTER(merged_ranks,(merged_end_dates=DATE(9999,12,31))*(merged_names=A417)),"")</f>
        <v/>
      </c>
      <c r="F417" s="17" t="str">
        <f ca="1">_xlfn.XLOOKUP(J417,Promotions[Promo Key],Promotions[Promo Date],"")</f>
        <v/>
      </c>
      <c r="G417" s="18" t="str">
        <f t="shared" ca="1" si="39"/>
        <v/>
      </c>
      <c r="H417" s="18" t="str">
        <f t="shared" ca="1" si="38"/>
        <v/>
      </c>
      <c r="I417" s="17" t="str">
        <f>_xlfn.XLOOKUP(A417,Students[Full Name],Students[Starting Rank],"")</f>
        <v/>
      </c>
      <c r="J417" s="15" t="str">
        <f t="shared" ca="1" si="40"/>
        <v xml:space="preserve">: </v>
      </c>
      <c r="K417" s="16" t="str">
        <f>_xlfn.XLOOKUP(A417,Students[Full Name],Students[Start Date],"")</f>
        <v/>
      </c>
      <c r="L417" s="18">
        <f t="shared" ca="1" si="41"/>
        <v>-1</v>
      </c>
      <c r="M417" s="18" cm="1">
        <f t="array" aca="1" ref="M417" ca="1">SUMPRODUCT(Inactives[Days Inactive]*(Inactives[Student]=A417))/365</f>
        <v>0</v>
      </c>
      <c r="N417" s="18" t="str" cm="1">
        <f t="array" ref="N417">IF(LEN($A417)&gt;0,SUMPRODUCT(($A417=merged_names)*(_xlfn.TEXTAFTER(N$2, "At ")=merged_belt_colours)*merged_months_at_rank),"")</f>
        <v/>
      </c>
      <c r="O417" s="18" t="str" cm="1">
        <f t="array" ref="O417">IF(LEN($A417)&gt;0,SUMPRODUCT(($A417=merged_names)*(_xlfn.TEXTAFTER(O$2, "At ")=merged_belt_colours)*merged_months_at_rank),"")</f>
        <v/>
      </c>
      <c r="P417" s="18" t="str" cm="1">
        <f t="array" ref="P417">IF(LEN($A417)&gt;0,SUMPRODUCT(($A417=merged_names)*(_xlfn.TEXTAFTER(P$2, "At ")=merged_belt_colours)*merged_months_at_rank),"")</f>
        <v/>
      </c>
      <c r="Q417" s="18" t="str" cm="1">
        <f t="array" ref="Q417">IF(LEN($A417)&gt;0,SUMPRODUCT(($A417=merged_names)*(_xlfn.TEXTAFTER(Q$2, "At ")=merged_belt_colours)*merged_months_at_rank),"")</f>
        <v/>
      </c>
      <c r="R417" s="18" t="str" cm="1">
        <f t="array" ref="R417">IF(LEN($A417)&gt;0,SUMPRODUCT(($A417=merged_names)*(_xlfn.TEXTAFTER(R$2, "At ")=merged_belt_colours)*merged_months_at_rank),"")</f>
        <v/>
      </c>
    </row>
    <row r="418" spans="1:18" x14ac:dyDescent="0.25">
      <c r="A418"/>
      <c r="B418" s="15" t="str" cm="1">
        <f t="array" ref="B418">IFERROR(IF(LEN(A418)&gt;0, IF(SUMPRODUCT((Inactives[Key]=J418)*(Inactives[Currently Inactive]))=1,"Inactive","Active"),""),"Active")</f>
        <v/>
      </c>
      <c r="C418" s="16" t="str" cm="1">
        <f t="array" aca="1" ref="C418" ca="1">IFERROR(_xlfn._xlws.FILTER(Inactives[Inactive On],(Inactives[Key]=J418)*(Inactives[Currently Inactive]),""),"")</f>
        <v/>
      </c>
      <c r="D418" s="16" t="str" cm="1">
        <f t="array" aca="1" ref="D418" ca="1">IFERROR(INDEX(_xlfn.TEXTSPLIT(E418," "),1),"")</f>
        <v/>
      </c>
      <c r="E418" s="15" t="str" cm="1">
        <f t="array" aca="1" ref="E418" ca="1">IFERROR(_xlfn._xlws.FILTER(merged_ranks,(merged_end_dates=DATE(9999,12,31))*(merged_names=A418)),"")</f>
        <v/>
      </c>
      <c r="F418" s="17" t="str">
        <f ca="1">_xlfn.XLOOKUP(J418,Promotions[Promo Key],Promotions[Promo Date],"")</f>
        <v/>
      </c>
      <c r="G418" s="18" t="str">
        <f t="shared" ca="1" si="39"/>
        <v/>
      </c>
      <c r="H418" s="18" t="str">
        <f t="shared" ca="1" si="38"/>
        <v/>
      </c>
      <c r="I418" s="17" t="str">
        <f>_xlfn.XLOOKUP(A418,Students[Full Name],Students[Starting Rank],"")</f>
        <v/>
      </c>
      <c r="J418" s="15" t="str">
        <f t="shared" ca="1" si="40"/>
        <v xml:space="preserve">: </v>
      </c>
      <c r="K418" s="16" t="str">
        <f>_xlfn.XLOOKUP(A418,Students[Full Name],Students[Start Date],"")</f>
        <v/>
      </c>
      <c r="L418" s="18">
        <f t="shared" ca="1" si="41"/>
        <v>-1</v>
      </c>
      <c r="M418" s="18" cm="1">
        <f t="array" aca="1" ref="M418" ca="1">SUMPRODUCT(Inactives[Days Inactive]*(Inactives[Student]=A418))/365</f>
        <v>0</v>
      </c>
      <c r="N418" s="18" t="str" cm="1">
        <f t="array" ref="N418">IF(LEN($A418)&gt;0,SUMPRODUCT(($A418=merged_names)*(_xlfn.TEXTAFTER(N$2, "At ")=merged_belt_colours)*merged_months_at_rank),"")</f>
        <v/>
      </c>
      <c r="O418" s="18" t="str" cm="1">
        <f t="array" ref="O418">IF(LEN($A418)&gt;0,SUMPRODUCT(($A418=merged_names)*(_xlfn.TEXTAFTER(O$2, "At ")=merged_belt_colours)*merged_months_at_rank),"")</f>
        <v/>
      </c>
      <c r="P418" s="18" t="str" cm="1">
        <f t="array" ref="P418">IF(LEN($A418)&gt;0,SUMPRODUCT(($A418=merged_names)*(_xlfn.TEXTAFTER(P$2, "At ")=merged_belt_colours)*merged_months_at_rank),"")</f>
        <v/>
      </c>
      <c r="Q418" s="18" t="str" cm="1">
        <f t="array" ref="Q418">IF(LEN($A418)&gt;0,SUMPRODUCT(($A418=merged_names)*(_xlfn.TEXTAFTER(Q$2, "At ")=merged_belt_colours)*merged_months_at_rank),"")</f>
        <v/>
      </c>
      <c r="R418" s="18" t="str" cm="1">
        <f t="array" ref="R418">IF(LEN($A418)&gt;0,SUMPRODUCT(($A418=merged_names)*(_xlfn.TEXTAFTER(R$2, "At ")=merged_belt_colours)*merged_months_at_rank),"")</f>
        <v/>
      </c>
    </row>
    <row r="419" spans="1:18" x14ac:dyDescent="0.25">
      <c r="A419"/>
      <c r="B419" s="15" t="str" cm="1">
        <f t="array" ref="B419">IFERROR(IF(LEN(A419)&gt;0, IF(SUMPRODUCT((Inactives[Key]=J419)*(Inactives[Currently Inactive]))=1,"Inactive","Active"),""),"Active")</f>
        <v/>
      </c>
      <c r="C419" s="16" t="str" cm="1">
        <f t="array" aca="1" ref="C419" ca="1">IFERROR(_xlfn._xlws.FILTER(Inactives[Inactive On],(Inactives[Key]=J419)*(Inactives[Currently Inactive]),""),"")</f>
        <v/>
      </c>
      <c r="D419" s="16" t="str" cm="1">
        <f t="array" aca="1" ref="D419" ca="1">IFERROR(INDEX(_xlfn.TEXTSPLIT(E419," "),1),"")</f>
        <v/>
      </c>
      <c r="E419" s="15" t="str" cm="1">
        <f t="array" aca="1" ref="E419" ca="1">IFERROR(_xlfn._xlws.FILTER(merged_ranks,(merged_end_dates=DATE(9999,12,31))*(merged_names=A419)),"")</f>
        <v/>
      </c>
      <c r="F419" s="17" t="str">
        <f ca="1">_xlfn.XLOOKUP(J419,Promotions[Promo Key],Promotions[Promo Date],"")</f>
        <v/>
      </c>
      <c r="G419" s="18" t="str">
        <f t="shared" ca="1" si="39"/>
        <v/>
      </c>
      <c r="H419" s="18" t="str">
        <f t="shared" ca="1" si="38"/>
        <v/>
      </c>
      <c r="I419" s="17" t="str">
        <f>_xlfn.XLOOKUP(A419,Students[Full Name],Students[Starting Rank],"")</f>
        <v/>
      </c>
      <c r="J419" s="15" t="str">
        <f t="shared" ca="1" si="40"/>
        <v xml:space="preserve">: </v>
      </c>
      <c r="K419" s="16" t="str">
        <f>_xlfn.XLOOKUP(A419,Students[Full Name],Students[Start Date],"")</f>
        <v/>
      </c>
      <c r="L419" s="18">
        <f t="shared" ca="1" si="41"/>
        <v>-1</v>
      </c>
      <c r="M419" s="18" cm="1">
        <f t="array" aca="1" ref="M419" ca="1">SUMPRODUCT(Inactives[Days Inactive]*(Inactives[Student]=A419))/365</f>
        <v>0</v>
      </c>
      <c r="N419" s="18" t="str" cm="1">
        <f t="array" ref="N419">IF(LEN($A419)&gt;0,SUMPRODUCT(($A419=merged_names)*(_xlfn.TEXTAFTER(N$2, "At ")=merged_belt_colours)*merged_months_at_rank),"")</f>
        <v/>
      </c>
      <c r="O419" s="18" t="str" cm="1">
        <f t="array" ref="O419">IF(LEN($A419)&gt;0,SUMPRODUCT(($A419=merged_names)*(_xlfn.TEXTAFTER(O$2, "At ")=merged_belt_colours)*merged_months_at_rank),"")</f>
        <v/>
      </c>
      <c r="P419" s="18" t="str" cm="1">
        <f t="array" ref="P419">IF(LEN($A419)&gt;0,SUMPRODUCT(($A419=merged_names)*(_xlfn.TEXTAFTER(P$2, "At ")=merged_belt_colours)*merged_months_at_rank),"")</f>
        <v/>
      </c>
      <c r="Q419" s="18" t="str" cm="1">
        <f t="array" ref="Q419">IF(LEN($A419)&gt;0,SUMPRODUCT(($A419=merged_names)*(_xlfn.TEXTAFTER(Q$2, "At ")=merged_belt_colours)*merged_months_at_rank),"")</f>
        <v/>
      </c>
      <c r="R419" s="18" t="str" cm="1">
        <f t="array" ref="R419">IF(LEN($A419)&gt;0,SUMPRODUCT(($A419=merged_names)*(_xlfn.TEXTAFTER(R$2, "At ")=merged_belt_colours)*merged_months_at_rank),"")</f>
        <v/>
      </c>
    </row>
    <row r="420" spans="1:18" x14ac:dyDescent="0.25">
      <c r="A420"/>
      <c r="B420" s="15" t="str" cm="1">
        <f t="array" ref="B420">IFERROR(IF(LEN(A420)&gt;0, IF(SUMPRODUCT((Inactives[Key]=J420)*(Inactives[Currently Inactive]))=1,"Inactive","Active"),""),"Active")</f>
        <v/>
      </c>
      <c r="C420" s="16" t="str" cm="1">
        <f t="array" aca="1" ref="C420" ca="1">IFERROR(_xlfn._xlws.FILTER(Inactives[Inactive On],(Inactives[Key]=J420)*(Inactives[Currently Inactive]),""),"")</f>
        <v/>
      </c>
      <c r="D420" s="16" t="str" cm="1">
        <f t="array" aca="1" ref="D420" ca="1">IFERROR(INDEX(_xlfn.TEXTSPLIT(E420," "),1),"")</f>
        <v/>
      </c>
      <c r="E420" s="15" t="str" cm="1">
        <f t="array" aca="1" ref="E420" ca="1">IFERROR(_xlfn._xlws.FILTER(merged_ranks,(merged_end_dates=DATE(9999,12,31))*(merged_names=A420)),"")</f>
        <v/>
      </c>
      <c r="F420" s="17" t="str">
        <f ca="1">_xlfn.XLOOKUP(J420,Promotions[Promo Key],Promotions[Promo Date],"")</f>
        <v/>
      </c>
      <c r="G420" s="18" t="str">
        <f t="shared" ca="1" si="39"/>
        <v/>
      </c>
      <c r="H420" s="18" t="str">
        <f t="shared" ca="1" si="38"/>
        <v/>
      </c>
      <c r="I420" s="17" t="str">
        <f>_xlfn.XLOOKUP(A420,Students[Full Name],Students[Starting Rank],"")</f>
        <v/>
      </c>
      <c r="J420" s="15" t="str">
        <f t="shared" ca="1" si="40"/>
        <v xml:space="preserve">: </v>
      </c>
      <c r="K420" s="16" t="str">
        <f>_xlfn.XLOOKUP(A420,Students[Full Name],Students[Start Date],"")</f>
        <v/>
      </c>
      <c r="L420" s="18">
        <f t="shared" ca="1" si="41"/>
        <v>-1</v>
      </c>
      <c r="M420" s="18" cm="1">
        <f t="array" aca="1" ref="M420" ca="1">SUMPRODUCT(Inactives[Days Inactive]*(Inactives[Student]=A420))/365</f>
        <v>0</v>
      </c>
      <c r="N420" s="18" t="str" cm="1">
        <f t="array" ref="N420">IF(LEN($A420)&gt;0,SUMPRODUCT(($A420=merged_names)*(_xlfn.TEXTAFTER(N$2, "At ")=merged_belt_colours)*merged_months_at_rank),"")</f>
        <v/>
      </c>
      <c r="O420" s="18" t="str" cm="1">
        <f t="array" ref="O420">IF(LEN($A420)&gt;0,SUMPRODUCT(($A420=merged_names)*(_xlfn.TEXTAFTER(O$2, "At ")=merged_belt_colours)*merged_months_at_rank),"")</f>
        <v/>
      </c>
      <c r="P420" s="18" t="str" cm="1">
        <f t="array" ref="P420">IF(LEN($A420)&gt;0,SUMPRODUCT(($A420=merged_names)*(_xlfn.TEXTAFTER(P$2, "At ")=merged_belt_colours)*merged_months_at_rank),"")</f>
        <v/>
      </c>
      <c r="Q420" s="18" t="str" cm="1">
        <f t="array" ref="Q420">IF(LEN($A420)&gt;0,SUMPRODUCT(($A420=merged_names)*(_xlfn.TEXTAFTER(Q$2, "At ")=merged_belt_colours)*merged_months_at_rank),"")</f>
        <v/>
      </c>
      <c r="R420" s="18" t="str" cm="1">
        <f t="array" ref="R420">IF(LEN($A420)&gt;0,SUMPRODUCT(($A420=merged_names)*(_xlfn.TEXTAFTER(R$2, "At ")=merged_belt_colours)*merged_months_at_rank),"")</f>
        <v/>
      </c>
    </row>
    <row r="421" spans="1:18" x14ac:dyDescent="0.25">
      <c r="A421"/>
      <c r="B421" s="15" t="str" cm="1">
        <f t="array" ref="B421">IFERROR(IF(LEN(A421)&gt;0, IF(SUMPRODUCT((Inactives[Key]=J421)*(Inactives[Currently Inactive]))=1,"Inactive","Active"),""),"Active")</f>
        <v/>
      </c>
      <c r="C421" s="16" t="str" cm="1">
        <f t="array" aca="1" ref="C421" ca="1">IFERROR(_xlfn._xlws.FILTER(Inactives[Inactive On],(Inactives[Key]=J421)*(Inactives[Currently Inactive]),""),"")</f>
        <v/>
      </c>
      <c r="D421" s="16" t="str" cm="1">
        <f t="array" aca="1" ref="D421" ca="1">IFERROR(INDEX(_xlfn.TEXTSPLIT(E421," "),1),"")</f>
        <v/>
      </c>
      <c r="E421" s="15" t="str" cm="1">
        <f t="array" aca="1" ref="E421" ca="1">IFERROR(_xlfn._xlws.FILTER(merged_ranks,(merged_end_dates=DATE(9999,12,31))*(merged_names=A421)),"")</f>
        <v/>
      </c>
      <c r="F421" s="17" t="str">
        <f ca="1">_xlfn.XLOOKUP(J421,Promotions[Promo Key],Promotions[Promo Date],"")</f>
        <v/>
      </c>
      <c r="G421" s="18" t="str">
        <f t="shared" ca="1" si="39"/>
        <v/>
      </c>
      <c r="H421" s="18" t="str">
        <f t="shared" ca="1" si="38"/>
        <v/>
      </c>
      <c r="I421" s="17" t="str">
        <f>_xlfn.XLOOKUP(A421,Students[Full Name],Students[Starting Rank],"")</f>
        <v/>
      </c>
      <c r="J421" s="15" t="str">
        <f t="shared" ca="1" si="40"/>
        <v xml:space="preserve">: </v>
      </c>
      <c r="K421" s="16" t="str">
        <f>_xlfn.XLOOKUP(A421,Students[Full Name],Students[Start Date],"")</f>
        <v/>
      </c>
      <c r="L421" s="18">
        <f t="shared" ca="1" si="41"/>
        <v>-1</v>
      </c>
      <c r="M421" s="18" cm="1">
        <f t="array" aca="1" ref="M421" ca="1">SUMPRODUCT(Inactives[Days Inactive]*(Inactives[Student]=A421))/365</f>
        <v>0</v>
      </c>
      <c r="N421" s="18" t="str" cm="1">
        <f t="array" ref="N421">IF(LEN($A421)&gt;0,SUMPRODUCT(($A421=merged_names)*(_xlfn.TEXTAFTER(N$2, "At ")=merged_belt_colours)*merged_months_at_rank),"")</f>
        <v/>
      </c>
      <c r="O421" s="18" t="str" cm="1">
        <f t="array" ref="O421">IF(LEN($A421)&gt;0,SUMPRODUCT(($A421=merged_names)*(_xlfn.TEXTAFTER(O$2, "At ")=merged_belt_colours)*merged_months_at_rank),"")</f>
        <v/>
      </c>
      <c r="P421" s="18" t="str" cm="1">
        <f t="array" ref="P421">IF(LEN($A421)&gt;0,SUMPRODUCT(($A421=merged_names)*(_xlfn.TEXTAFTER(P$2, "At ")=merged_belt_colours)*merged_months_at_rank),"")</f>
        <v/>
      </c>
      <c r="Q421" s="18" t="str" cm="1">
        <f t="array" ref="Q421">IF(LEN($A421)&gt;0,SUMPRODUCT(($A421=merged_names)*(_xlfn.TEXTAFTER(Q$2, "At ")=merged_belt_colours)*merged_months_at_rank),"")</f>
        <v/>
      </c>
      <c r="R421" s="18" t="str" cm="1">
        <f t="array" ref="R421">IF(LEN($A421)&gt;0,SUMPRODUCT(($A421=merged_names)*(_xlfn.TEXTAFTER(R$2, "At ")=merged_belt_colours)*merged_months_at_rank),"")</f>
        <v/>
      </c>
    </row>
    <row r="422" spans="1:18" x14ac:dyDescent="0.25">
      <c r="A422"/>
      <c r="B422" s="15" t="str" cm="1">
        <f t="array" ref="B422">IFERROR(IF(LEN(A422)&gt;0, IF(SUMPRODUCT((Inactives[Key]=J422)*(Inactives[Currently Inactive]))=1,"Inactive","Active"),""),"Active")</f>
        <v/>
      </c>
      <c r="C422" s="16" t="str" cm="1">
        <f t="array" aca="1" ref="C422" ca="1">IFERROR(_xlfn._xlws.FILTER(Inactives[Inactive On],(Inactives[Key]=J422)*(Inactives[Currently Inactive]),""),"")</f>
        <v/>
      </c>
      <c r="D422" s="16" t="str" cm="1">
        <f t="array" aca="1" ref="D422" ca="1">IFERROR(INDEX(_xlfn.TEXTSPLIT(E422," "),1),"")</f>
        <v/>
      </c>
      <c r="E422" s="15" t="str" cm="1">
        <f t="array" aca="1" ref="E422" ca="1">IFERROR(_xlfn._xlws.FILTER(merged_ranks,(merged_end_dates=DATE(9999,12,31))*(merged_names=A422)),"")</f>
        <v/>
      </c>
      <c r="F422" s="17" t="str">
        <f ca="1">_xlfn.XLOOKUP(J422,Promotions[Promo Key],Promotions[Promo Date],"")</f>
        <v/>
      </c>
      <c r="G422" s="18" t="str">
        <f t="shared" ca="1" si="39"/>
        <v/>
      </c>
      <c r="H422" s="18" t="str">
        <f t="shared" ca="1" si="38"/>
        <v/>
      </c>
      <c r="I422" s="17" t="str">
        <f>_xlfn.XLOOKUP(A422,Students[Full Name],Students[Starting Rank],"")</f>
        <v/>
      </c>
      <c r="J422" s="15" t="str">
        <f t="shared" ca="1" si="40"/>
        <v xml:space="preserve">: </v>
      </c>
      <c r="K422" s="16" t="str">
        <f>_xlfn.XLOOKUP(A422,Students[Full Name],Students[Start Date],"")</f>
        <v/>
      </c>
      <c r="L422" s="18">
        <f t="shared" ca="1" si="41"/>
        <v>-1</v>
      </c>
      <c r="M422" s="18" cm="1">
        <f t="array" aca="1" ref="M422" ca="1">SUMPRODUCT(Inactives[Days Inactive]*(Inactives[Student]=A422))/365</f>
        <v>0</v>
      </c>
      <c r="N422" s="18" t="str" cm="1">
        <f t="array" ref="N422">IF(LEN($A422)&gt;0,SUMPRODUCT(($A422=merged_names)*(_xlfn.TEXTAFTER(N$2, "At ")=merged_belt_colours)*merged_months_at_rank),"")</f>
        <v/>
      </c>
      <c r="O422" s="18" t="str" cm="1">
        <f t="array" ref="O422">IF(LEN($A422)&gt;0,SUMPRODUCT(($A422=merged_names)*(_xlfn.TEXTAFTER(O$2, "At ")=merged_belt_colours)*merged_months_at_rank),"")</f>
        <v/>
      </c>
      <c r="P422" s="18" t="str" cm="1">
        <f t="array" ref="P422">IF(LEN($A422)&gt;0,SUMPRODUCT(($A422=merged_names)*(_xlfn.TEXTAFTER(P$2, "At ")=merged_belt_colours)*merged_months_at_rank),"")</f>
        <v/>
      </c>
      <c r="Q422" s="18" t="str" cm="1">
        <f t="array" ref="Q422">IF(LEN($A422)&gt;0,SUMPRODUCT(($A422=merged_names)*(_xlfn.TEXTAFTER(Q$2, "At ")=merged_belt_colours)*merged_months_at_rank),"")</f>
        <v/>
      </c>
      <c r="R422" s="18" t="str" cm="1">
        <f t="array" ref="R422">IF(LEN($A422)&gt;0,SUMPRODUCT(($A422=merged_names)*(_xlfn.TEXTAFTER(R$2, "At ")=merged_belt_colours)*merged_months_at_rank),"")</f>
        <v/>
      </c>
    </row>
    <row r="423" spans="1:18" x14ac:dyDescent="0.25">
      <c r="A423"/>
      <c r="B423" s="15" t="str" cm="1">
        <f t="array" ref="B423">IFERROR(IF(LEN(A423)&gt;0, IF(SUMPRODUCT((Inactives[Key]=J423)*(Inactives[Currently Inactive]))=1,"Inactive","Active"),""),"Active")</f>
        <v/>
      </c>
      <c r="C423" s="16" t="str" cm="1">
        <f t="array" aca="1" ref="C423" ca="1">IFERROR(_xlfn._xlws.FILTER(Inactives[Inactive On],(Inactives[Key]=J423)*(Inactives[Currently Inactive]),""),"")</f>
        <v/>
      </c>
      <c r="D423" s="16" t="str" cm="1">
        <f t="array" aca="1" ref="D423" ca="1">IFERROR(INDEX(_xlfn.TEXTSPLIT(E423," "),1),"")</f>
        <v/>
      </c>
      <c r="E423" s="15" t="str" cm="1">
        <f t="array" aca="1" ref="E423" ca="1">IFERROR(_xlfn._xlws.FILTER(merged_ranks,(merged_end_dates=DATE(9999,12,31))*(merged_names=A423)),"")</f>
        <v/>
      </c>
      <c r="F423" s="17" t="str">
        <f ca="1">_xlfn.XLOOKUP(J423,Promotions[Promo Key],Promotions[Promo Date],"")</f>
        <v/>
      </c>
      <c r="G423" s="18" t="str">
        <f t="shared" ca="1" si="39"/>
        <v/>
      </c>
      <c r="H423" s="18" t="str">
        <f t="shared" ca="1" si="38"/>
        <v/>
      </c>
      <c r="I423" s="17" t="str">
        <f>_xlfn.XLOOKUP(A423,Students[Full Name],Students[Starting Rank],"")</f>
        <v/>
      </c>
      <c r="J423" s="15" t="str">
        <f t="shared" ca="1" si="40"/>
        <v xml:space="preserve">: </v>
      </c>
      <c r="K423" s="16" t="str">
        <f>_xlfn.XLOOKUP(A423,Students[Full Name],Students[Start Date],"")</f>
        <v/>
      </c>
      <c r="L423" s="18">
        <f t="shared" ca="1" si="41"/>
        <v>-1</v>
      </c>
      <c r="M423" s="18" cm="1">
        <f t="array" aca="1" ref="M423" ca="1">SUMPRODUCT(Inactives[Days Inactive]*(Inactives[Student]=A423))/365</f>
        <v>0</v>
      </c>
      <c r="N423" s="18" t="str" cm="1">
        <f t="array" ref="N423">IF(LEN($A423)&gt;0,SUMPRODUCT(($A423=merged_names)*(_xlfn.TEXTAFTER(N$2, "At ")=merged_belt_colours)*merged_months_at_rank),"")</f>
        <v/>
      </c>
      <c r="O423" s="18" t="str" cm="1">
        <f t="array" ref="O423">IF(LEN($A423)&gt;0,SUMPRODUCT(($A423=merged_names)*(_xlfn.TEXTAFTER(O$2, "At ")=merged_belt_colours)*merged_months_at_rank),"")</f>
        <v/>
      </c>
      <c r="P423" s="18" t="str" cm="1">
        <f t="array" ref="P423">IF(LEN($A423)&gt;0,SUMPRODUCT(($A423=merged_names)*(_xlfn.TEXTAFTER(P$2, "At ")=merged_belt_colours)*merged_months_at_rank),"")</f>
        <v/>
      </c>
      <c r="Q423" s="18" t="str" cm="1">
        <f t="array" ref="Q423">IF(LEN($A423)&gt;0,SUMPRODUCT(($A423=merged_names)*(_xlfn.TEXTAFTER(Q$2, "At ")=merged_belt_colours)*merged_months_at_rank),"")</f>
        <v/>
      </c>
      <c r="R423" s="18" t="str" cm="1">
        <f t="array" ref="R423">IF(LEN($A423)&gt;0,SUMPRODUCT(($A423=merged_names)*(_xlfn.TEXTAFTER(R$2, "At ")=merged_belt_colours)*merged_months_at_rank),"")</f>
        <v/>
      </c>
    </row>
    <row r="424" spans="1:18" x14ac:dyDescent="0.25">
      <c r="A424"/>
      <c r="B424" s="15" t="str" cm="1">
        <f t="array" ref="B424">IFERROR(IF(LEN(A424)&gt;0, IF(SUMPRODUCT((Inactives[Key]=J424)*(Inactives[Currently Inactive]))=1,"Inactive","Active"),""),"Active")</f>
        <v/>
      </c>
      <c r="C424" s="16" t="str" cm="1">
        <f t="array" aca="1" ref="C424" ca="1">IFERROR(_xlfn._xlws.FILTER(Inactives[Inactive On],(Inactives[Key]=J424)*(Inactives[Currently Inactive]),""),"")</f>
        <v/>
      </c>
      <c r="D424" s="16" t="str" cm="1">
        <f t="array" aca="1" ref="D424" ca="1">IFERROR(INDEX(_xlfn.TEXTSPLIT(E424," "),1),"")</f>
        <v/>
      </c>
      <c r="E424" s="15" t="str" cm="1">
        <f t="array" aca="1" ref="E424" ca="1">IFERROR(_xlfn._xlws.FILTER(merged_ranks,(merged_end_dates=DATE(9999,12,31))*(merged_names=A424)),"")</f>
        <v/>
      </c>
      <c r="F424" s="17" t="str">
        <f ca="1">_xlfn.XLOOKUP(J424,Promotions[Promo Key],Promotions[Promo Date],"")</f>
        <v/>
      </c>
      <c r="G424" s="18" t="str">
        <f t="shared" ca="1" si="39"/>
        <v/>
      </c>
      <c r="H424" s="18" t="str">
        <f t="shared" ca="1" si="38"/>
        <v/>
      </c>
      <c r="I424" s="17" t="str">
        <f>_xlfn.XLOOKUP(A424,Students[Full Name],Students[Starting Rank],"")</f>
        <v/>
      </c>
      <c r="J424" s="15" t="str">
        <f t="shared" ca="1" si="40"/>
        <v xml:space="preserve">: </v>
      </c>
      <c r="K424" s="16" t="str">
        <f>_xlfn.XLOOKUP(A424,Students[Full Name],Students[Start Date],"")</f>
        <v/>
      </c>
      <c r="L424" s="18">
        <f t="shared" ca="1" si="41"/>
        <v>-1</v>
      </c>
      <c r="M424" s="18" cm="1">
        <f t="array" aca="1" ref="M424" ca="1">SUMPRODUCT(Inactives[Days Inactive]*(Inactives[Student]=A424))/365</f>
        <v>0</v>
      </c>
      <c r="N424" s="18" t="str" cm="1">
        <f t="array" ref="N424">IF(LEN($A424)&gt;0,SUMPRODUCT(($A424=merged_names)*(_xlfn.TEXTAFTER(N$2, "At ")=merged_belt_colours)*merged_months_at_rank),"")</f>
        <v/>
      </c>
      <c r="O424" s="18" t="str" cm="1">
        <f t="array" ref="O424">IF(LEN($A424)&gt;0,SUMPRODUCT(($A424=merged_names)*(_xlfn.TEXTAFTER(O$2, "At ")=merged_belt_colours)*merged_months_at_rank),"")</f>
        <v/>
      </c>
      <c r="P424" s="18" t="str" cm="1">
        <f t="array" ref="P424">IF(LEN($A424)&gt;0,SUMPRODUCT(($A424=merged_names)*(_xlfn.TEXTAFTER(P$2, "At ")=merged_belt_colours)*merged_months_at_rank),"")</f>
        <v/>
      </c>
      <c r="Q424" s="18" t="str" cm="1">
        <f t="array" ref="Q424">IF(LEN($A424)&gt;0,SUMPRODUCT(($A424=merged_names)*(_xlfn.TEXTAFTER(Q$2, "At ")=merged_belt_colours)*merged_months_at_rank),"")</f>
        <v/>
      </c>
      <c r="R424" s="18" t="str" cm="1">
        <f t="array" ref="R424">IF(LEN($A424)&gt;0,SUMPRODUCT(($A424=merged_names)*(_xlfn.TEXTAFTER(R$2, "At ")=merged_belt_colours)*merged_months_at_rank),"")</f>
        <v/>
      </c>
    </row>
    <row r="425" spans="1:18" x14ac:dyDescent="0.25">
      <c r="A425"/>
      <c r="B425" s="15" t="str" cm="1">
        <f t="array" ref="B425">IFERROR(IF(LEN(A425)&gt;0, IF(SUMPRODUCT((Inactives[Key]=J425)*(Inactives[Currently Inactive]))=1,"Inactive","Active"),""),"Active")</f>
        <v/>
      </c>
      <c r="C425" s="16" t="str" cm="1">
        <f t="array" aca="1" ref="C425" ca="1">IFERROR(_xlfn._xlws.FILTER(Inactives[Inactive On],(Inactives[Key]=J425)*(Inactives[Currently Inactive]),""),"")</f>
        <v/>
      </c>
      <c r="D425" s="16" t="str" cm="1">
        <f t="array" aca="1" ref="D425" ca="1">IFERROR(INDEX(_xlfn.TEXTSPLIT(E425," "),1),"")</f>
        <v/>
      </c>
      <c r="E425" s="15" t="str" cm="1">
        <f t="array" aca="1" ref="E425" ca="1">IFERROR(_xlfn._xlws.FILTER(merged_ranks,(merged_end_dates=DATE(9999,12,31))*(merged_names=A425)),"")</f>
        <v/>
      </c>
      <c r="F425" s="17" t="str">
        <f ca="1">_xlfn.XLOOKUP(J425,Promotions[Promo Key],Promotions[Promo Date],"")</f>
        <v/>
      </c>
      <c r="G425" s="18" t="str">
        <f t="shared" ca="1" si="39"/>
        <v/>
      </c>
      <c r="H425" s="18" t="str">
        <f t="shared" ca="1" si="38"/>
        <v/>
      </c>
      <c r="I425" s="17" t="str">
        <f>_xlfn.XLOOKUP(A425,Students[Full Name],Students[Starting Rank],"")</f>
        <v/>
      </c>
      <c r="J425" s="15" t="str">
        <f t="shared" ca="1" si="40"/>
        <v xml:space="preserve">: </v>
      </c>
      <c r="K425" s="16" t="str">
        <f>_xlfn.XLOOKUP(A425,Students[Full Name],Students[Start Date],"")</f>
        <v/>
      </c>
      <c r="L425" s="18">
        <f t="shared" ca="1" si="41"/>
        <v>-1</v>
      </c>
      <c r="M425" s="18" cm="1">
        <f t="array" aca="1" ref="M425" ca="1">SUMPRODUCT(Inactives[Days Inactive]*(Inactives[Student]=A425))/365</f>
        <v>0</v>
      </c>
      <c r="N425" s="18" t="str" cm="1">
        <f t="array" ref="N425">IF(LEN($A425)&gt;0,SUMPRODUCT(($A425=merged_names)*(_xlfn.TEXTAFTER(N$2, "At ")=merged_belt_colours)*merged_months_at_rank),"")</f>
        <v/>
      </c>
      <c r="O425" s="18" t="str" cm="1">
        <f t="array" ref="O425">IF(LEN($A425)&gt;0,SUMPRODUCT(($A425=merged_names)*(_xlfn.TEXTAFTER(O$2, "At ")=merged_belt_colours)*merged_months_at_rank),"")</f>
        <v/>
      </c>
      <c r="P425" s="18" t="str" cm="1">
        <f t="array" ref="P425">IF(LEN($A425)&gt;0,SUMPRODUCT(($A425=merged_names)*(_xlfn.TEXTAFTER(P$2, "At ")=merged_belt_colours)*merged_months_at_rank),"")</f>
        <v/>
      </c>
      <c r="Q425" s="18" t="str" cm="1">
        <f t="array" ref="Q425">IF(LEN($A425)&gt;0,SUMPRODUCT(($A425=merged_names)*(_xlfn.TEXTAFTER(Q$2, "At ")=merged_belt_colours)*merged_months_at_rank),"")</f>
        <v/>
      </c>
      <c r="R425" s="18" t="str" cm="1">
        <f t="array" ref="R425">IF(LEN($A425)&gt;0,SUMPRODUCT(($A425=merged_names)*(_xlfn.TEXTAFTER(R$2, "At ")=merged_belt_colours)*merged_months_at_rank),"")</f>
        <v/>
      </c>
    </row>
    <row r="426" spans="1:18" x14ac:dyDescent="0.25">
      <c r="A426"/>
      <c r="B426" s="15" t="str" cm="1">
        <f t="array" ref="B426">IFERROR(IF(LEN(A426)&gt;0, IF(SUMPRODUCT((Inactives[Key]=J426)*(Inactives[Currently Inactive]))=1,"Inactive","Active"),""),"Active")</f>
        <v/>
      </c>
      <c r="C426" s="16" t="str" cm="1">
        <f t="array" aca="1" ref="C426" ca="1">IFERROR(_xlfn._xlws.FILTER(Inactives[Inactive On],(Inactives[Key]=J426)*(Inactives[Currently Inactive]),""),"")</f>
        <v/>
      </c>
      <c r="D426" s="16" t="str" cm="1">
        <f t="array" aca="1" ref="D426" ca="1">IFERROR(INDEX(_xlfn.TEXTSPLIT(E426," "),1),"")</f>
        <v/>
      </c>
      <c r="E426" s="15" t="str" cm="1">
        <f t="array" aca="1" ref="E426" ca="1">IFERROR(_xlfn._xlws.FILTER(merged_ranks,(merged_end_dates=DATE(9999,12,31))*(merged_names=A426)),"")</f>
        <v/>
      </c>
      <c r="F426" s="17" t="str">
        <f ca="1">_xlfn.XLOOKUP(J426,Promotions[Promo Key],Promotions[Promo Date],"")</f>
        <v/>
      </c>
      <c r="G426" s="18" t="str">
        <f t="shared" ca="1" si="39"/>
        <v/>
      </c>
      <c r="H426" s="18" t="str">
        <f t="shared" ca="1" si="38"/>
        <v/>
      </c>
      <c r="I426" s="17" t="str">
        <f>_xlfn.XLOOKUP(A426,Students[Full Name],Students[Starting Rank],"")</f>
        <v/>
      </c>
      <c r="J426" s="15" t="str">
        <f t="shared" ca="1" si="40"/>
        <v xml:space="preserve">: </v>
      </c>
      <c r="K426" s="16" t="str">
        <f>_xlfn.XLOOKUP(A426,Students[Full Name],Students[Start Date],"")</f>
        <v/>
      </c>
      <c r="L426" s="18">
        <f t="shared" ca="1" si="41"/>
        <v>-1</v>
      </c>
      <c r="M426" s="18" cm="1">
        <f t="array" aca="1" ref="M426" ca="1">SUMPRODUCT(Inactives[Days Inactive]*(Inactives[Student]=A426))/365</f>
        <v>0</v>
      </c>
      <c r="N426" s="18" t="str" cm="1">
        <f t="array" ref="N426">IF(LEN($A426)&gt;0,SUMPRODUCT(($A426=merged_names)*(_xlfn.TEXTAFTER(N$2, "At ")=merged_belt_colours)*merged_months_at_rank),"")</f>
        <v/>
      </c>
      <c r="O426" s="18" t="str" cm="1">
        <f t="array" ref="O426">IF(LEN($A426)&gt;0,SUMPRODUCT(($A426=merged_names)*(_xlfn.TEXTAFTER(O$2, "At ")=merged_belt_colours)*merged_months_at_rank),"")</f>
        <v/>
      </c>
      <c r="P426" s="18" t="str" cm="1">
        <f t="array" ref="P426">IF(LEN($A426)&gt;0,SUMPRODUCT(($A426=merged_names)*(_xlfn.TEXTAFTER(P$2, "At ")=merged_belt_colours)*merged_months_at_rank),"")</f>
        <v/>
      </c>
      <c r="Q426" s="18" t="str" cm="1">
        <f t="array" ref="Q426">IF(LEN($A426)&gt;0,SUMPRODUCT(($A426=merged_names)*(_xlfn.TEXTAFTER(Q$2, "At ")=merged_belt_colours)*merged_months_at_rank),"")</f>
        <v/>
      </c>
      <c r="R426" s="18" t="str" cm="1">
        <f t="array" ref="R426">IF(LEN($A426)&gt;0,SUMPRODUCT(($A426=merged_names)*(_xlfn.TEXTAFTER(R$2, "At ")=merged_belt_colours)*merged_months_at_rank),"")</f>
        <v/>
      </c>
    </row>
    <row r="427" spans="1:18" x14ac:dyDescent="0.25">
      <c r="A427"/>
      <c r="B427" s="15" t="str" cm="1">
        <f t="array" ref="B427">IFERROR(IF(LEN(A427)&gt;0, IF(SUMPRODUCT((Inactives[Key]=J427)*(Inactives[Currently Inactive]))=1,"Inactive","Active"),""),"Active")</f>
        <v/>
      </c>
      <c r="C427" s="16" t="str" cm="1">
        <f t="array" aca="1" ref="C427" ca="1">IFERROR(_xlfn._xlws.FILTER(Inactives[Inactive On],(Inactives[Key]=J427)*(Inactives[Currently Inactive]),""),"")</f>
        <v/>
      </c>
      <c r="D427" s="16" t="str" cm="1">
        <f t="array" aca="1" ref="D427" ca="1">IFERROR(INDEX(_xlfn.TEXTSPLIT(E427," "),1),"")</f>
        <v/>
      </c>
      <c r="E427" s="15" t="str" cm="1">
        <f t="array" aca="1" ref="E427" ca="1">IFERROR(_xlfn._xlws.FILTER(merged_ranks,(merged_end_dates=DATE(9999,12,31))*(merged_names=A427)),"")</f>
        <v/>
      </c>
      <c r="F427" s="17" t="str">
        <f ca="1">_xlfn.XLOOKUP(J427,Promotions[Promo Key],Promotions[Promo Date],"")</f>
        <v/>
      </c>
      <c r="G427" s="18" t="str">
        <f t="shared" ca="1" si="39"/>
        <v/>
      </c>
      <c r="H427" s="18" t="str">
        <f t="shared" ca="1" si="38"/>
        <v/>
      </c>
      <c r="I427" s="17" t="str">
        <f>_xlfn.XLOOKUP(A427,Students[Full Name],Students[Starting Rank],"")</f>
        <v/>
      </c>
      <c r="J427" s="15" t="str">
        <f t="shared" ca="1" si="40"/>
        <v xml:space="preserve">: </v>
      </c>
      <c r="K427" s="16" t="str">
        <f>_xlfn.XLOOKUP(A427,Students[Full Name],Students[Start Date],"")</f>
        <v/>
      </c>
      <c r="L427" s="18">
        <f t="shared" ca="1" si="41"/>
        <v>-1</v>
      </c>
      <c r="M427" s="18" cm="1">
        <f t="array" aca="1" ref="M427" ca="1">SUMPRODUCT(Inactives[Days Inactive]*(Inactives[Student]=A427))/365</f>
        <v>0</v>
      </c>
      <c r="N427" s="18" t="str" cm="1">
        <f t="array" ref="N427">IF(LEN($A427)&gt;0,SUMPRODUCT(($A427=merged_names)*(_xlfn.TEXTAFTER(N$2, "At ")=merged_belt_colours)*merged_months_at_rank),"")</f>
        <v/>
      </c>
      <c r="O427" s="18" t="str" cm="1">
        <f t="array" ref="O427">IF(LEN($A427)&gt;0,SUMPRODUCT(($A427=merged_names)*(_xlfn.TEXTAFTER(O$2, "At ")=merged_belt_colours)*merged_months_at_rank),"")</f>
        <v/>
      </c>
      <c r="P427" s="18" t="str" cm="1">
        <f t="array" ref="P427">IF(LEN($A427)&gt;0,SUMPRODUCT(($A427=merged_names)*(_xlfn.TEXTAFTER(P$2, "At ")=merged_belt_colours)*merged_months_at_rank),"")</f>
        <v/>
      </c>
      <c r="Q427" s="18" t="str" cm="1">
        <f t="array" ref="Q427">IF(LEN($A427)&gt;0,SUMPRODUCT(($A427=merged_names)*(_xlfn.TEXTAFTER(Q$2, "At ")=merged_belt_colours)*merged_months_at_rank),"")</f>
        <v/>
      </c>
      <c r="R427" s="18" t="str" cm="1">
        <f t="array" ref="R427">IF(LEN($A427)&gt;0,SUMPRODUCT(($A427=merged_names)*(_xlfn.TEXTAFTER(R$2, "At ")=merged_belt_colours)*merged_months_at_rank),"")</f>
        <v/>
      </c>
    </row>
    <row r="428" spans="1:18" x14ac:dyDescent="0.25">
      <c r="A428"/>
      <c r="B428" s="15" t="str" cm="1">
        <f t="array" ref="B428">IFERROR(IF(LEN(A428)&gt;0, IF(SUMPRODUCT((Inactives[Key]=J428)*(Inactives[Currently Inactive]))=1,"Inactive","Active"),""),"Active")</f>
        <v/>
      </c>
      <c r="C428" s="16" t="str" cm="1">
        <f t="array" aca="1" ref="C428" ca="1">IFERROR(_xlfn._xlws.FILTER(Inactives[Inactive On],(Inactives[Key]=J428)*(Inactives[Currently Inactive]),""),"")</f>
        <v/>
      </c>
      <c r="D428" s="16" t="str" cm="1">
        <f t="array" aca="1" ref="D428" ca="1">IFERROR(INDEX(_xlfn.TEXTSPLIT(E428," "),1),"")</f>
        <v/>
      </c>
      <c r="E428" s="15" t="str" cm="1">
        <f t="array" aca="1" ref="E428" ca="1">IFERROR(_xlfn._xlws.FILTER(merged_ranks,(merged_end_dates=DATE(9999,12,31))*(merged_names=A428)),"")</f>
        <v/>
      </c>
      <c r="F428" s="17" t="str">
        <f ca="1">_xlfn.XLOOKUP(J428,Promotions[Promo Key],Promotions[Promo Date],"")</f>
        <v/>
      </c>
      <c r="G428" s="18" t="str">
        <f t="shared" ca="1" si="39"/>
        <v/>
      </c>
      <c r="H428" s="18" t="str">
        <f t="shared" ca="1" si="38"/>
        <v/>
      </c>
      <c r="I428" s="17" t="str">
        <f>_xlfn.XLOOKUP(A428,Students[Full Name],Students[Starting Rank],"")</f>
        <v/>
      </c>
      <c r="J428" s="15" t="str">
        <f t="shared" ca="1" si="40"/>
        <v xml:space="preserve">: </v>
      </c>
      <c r="K428" s="16" t="str">
        <f>_xlfn.XLOOKUP(A428,Students[Full Name],Students[Start Date],"")</f>
        <v/>
      </c>
      <c r="L428" s="18">
        <f t="shared" ca="1" si="41"/>
        <v>-1</v>
      </c>
      <c r="M428" s="18" cm="1">
        <f t="array" aca="1" ref="M428" ca="1">SUMPRODUCT(Inactives[Days Inactive]*(Inactives[Student]=A428))/365</f>
        <v>0</v>
      </c>
      <c r="N428" s="18" t="str" cm="1">
        <f t="array" ref="N428">IF(LEN($A428)&gt;0,SUMPRODUCT(($A428=merged_names)*(_xlfn.TEXTAFTER(N$2, "At ")=merged_belt_colours)*merged_months_at_rank),"")</f>
        <v/>
      </c>
      <c r="O428" s="18" t="str" cm="1">
        <f t="array" ref="O428">IF(LEN($A428)&gt;0,SUMPRODUCT(($A428=merged_names)*(_xlfn.TEXTAFTER(O$2, "At ")=merged_belt_colours)*merged_months_at_rank),"")</f>
        <v/>
      </c>
      <c r="P428" s="18" t="str" cm="1">
        <f t="array" ref="P428">IF(LEN($A428)&gt;0,SUMPRODUCT(($A428=merged_names)*(_xlfn.TEXTAFTER(P$2, "At ")=merged_belt_colours)*merged_months_at_rank),"")</f>
        <v/>
      </c>
      <c r="Q428" s="18" t="str" cm="1">
        <f t="array" ref="Q428">IF(LEN($A428)&gt;0,SUMPRODUCT(($A428=merged_names)*(_xlfn.TEXTAFTER(Q$2, "At ")=merged_belt_colours)*merged_months_at_rank),"")</f>
        <v/>
      </c>
      <c r="R428" s="18" t="str" cm="1">
        <f t="array" ref="R428">IF(LEN($A428)&gt;0,SUMPRODUCT(($A428=merged_names)*(_xlfn.TEXTAFTER(R$2, "At ")=merged_belt_colours)*merged_months_at_rank),"")</f>
        <v/>
      </c>
    </row>
    <row r="429" spans="1:18" x14ac:dyDescent="0.25">
      <c r="A429"/>
      <c r="B429" s="15" t="str" cm="1">
        <f t="array" ref="B429">IFERROR(IF(LEN(A429)&gt;0, IF(SUMPRODUCT((Inactives[Key]=J429)*(Inactives[Currently Inactive]))=1,"Inactive","Active"),""),"Active")</f>
        <v/>
      </c>
      <c r="C429" s="16" t="str" cm="1">
        <f t="array" aca="1" ref="C429" ca="1">IFERROR(_xlfn._xlws.FILTER(Inactives[Inactive On],(Inactives[Key]=J429)*(Inactives[Currently Inactive]),""),"")</f>
        <v/>
      </c>
      <c r="D429" s="16" t="str" cm="1">
        <f t="array" aca="1" ref="D429" ca="1">IFERROR(INDEX(_xlfn.TEXTSPLIT(E429," "),1),"")</f>
        <v/>
      </c>
      <c r="E429" s="15" t="str" cm="1">
        <f t="array" aca="1" ref="E429" ca="1">IFERROR(_xlfn._xlws.FILTER(merged_ranks,(merged_end_dates=DATE(9999,12,31))*(merged_names=A429)),"")</f>
        <v/>
      </c>
      <c r="F429" s="17" t="str">
        <f ca="1">_xlfn.XLOOKUP(J429,Promotions[Promo Key],Promotions[Promo Date],"")</f>
        <v/>
      </c>
      <c r="G429" s="18" t="str">
        <f t="shared" ca="1" si="39"/>
        <v/>
      </c>
      <c r="H429" s="18" t="str">
        <f t="shared" ca="1" si="38"/>
        <v/>
      </c>
      <c r="I429" s="17" t="str">
        <f>_xlfn.XLOOKUP(A429,Students[Full Name],Students[Starting Rank],"")</f>
        <v/>
      </c>
      <c r="J429" s="15" t="str">
        <f t="shared" ca="1" si="40"/>
        <v xml:space="preserve">: </v>
      </c>
      <c r="K429" s="16" t="str">
        <f>_xlfn.XLOOKUP(A429,Students[Full Name],Students[Start Date],"")</f>
        <v/>
      </c>
      <c r="L429" s="18">
        <f t="shared" ca="1" si="41"/>
        <v>-1</v>
      </c>
      <c r="M429" s="18" cm="1">
        <f t="array" aca="1" ref="M429" ca="1">SUMPRODUCT(Inactives[Days Inactive]*(Inactives[Student]=A429))/365</f>
        <v>0</v>
      </c>
      <c r="N429" s="18" t="str" cm="1">
        <f t="array" ref="N429">IF(LEN($A429)&gt;0,SUMPRODUCT(($A429=merged_names)*(_xlfn.TEXTAFTER(N$2, "At ")=merged_belt_colours)*merged_months_at_rank),"")</f>
        <v/>
      </c>
      <c r="O429" s="18" t="str" cm="1">
        <f t="array" ref="O429">IF(LEN($A429)&gt;0,SUMPRODUCT(($A429=merged_names)*(_xlfn.TEXTAFTER(O$2, "At ")=merged_belt_colours)*merged_months_at_rank),"")</f>
        <v/>
      </c>
      <c r="P429" s="18" t="str" cm="1">
        <f t="array" ref="P429">IF(LEN($A429)&gt;0,SUMPRODUCT(($A429=merged_names)*(_xlfn.TEXTAFTER(P$2, "At ")=merged_belt_colours)*merged_months_at_rank),"")</f>
        <v/>
      </c>
      <c r="Q429" s="18" t="str" cm="1">
        <f t="array" ref="Q429">IF(LEN($A429)&gt;0,SUMPRODUCT(($A429=merged_names)*(_xlfn.TEXTAFTER(Q$2, "At ")=merged_belt_colours)*merged_months_at_rank),"")</f>
        <v/>
      </c>
      <c r="R429" s="18" t="str" cm="1">
        <f t="array" ref="R429">IF(LEN($A429)&gt;0,SUMPRODUCT(($A429=merged_names)*(_xlfn.TEXTAFTER(R$2, "At ")=merged_belt_colours)*merged_months_at_rank),"")</f>
        <v/>
      </c>
    </row>
    <row r="430" spans="1:18" x14ac:dyDescent="0.25">
      <c r="A430"/>
      <c r="B430" s="15" t="str" cm="1">
        <f t="array" ref="B430">IFERROR(IF(LEN(A430)&gt;0, IF(SUMPRODUCT((Inactives[Key]=J430)*(Inactives[Currently Inactive]))=1,"Inactive","Active"),""),"Active")</f>
        <v/>
      </c>
      <c r="C430" s="16" t="str" cm="1">
        <f t="array" aca="1" ref="C430" ca="1">IFERROR(_xlfn._xlws.FILTER(Inactives[Inactive On],(Inactives[Key]=J430)*(Inactives[Currently Inactive]),""),"")</f>
        <v/>
      </c>
      <c r="D430" s="16" t="str" cm="1">
        <f t="array" aca="1" ref="D430" ca="1">IFERROR(INDEX(_xlfn.TEXTSPLIT(E430," "),1),"")</f>
        <v/>
      </c>
      <c r="E430" s="15" t="str" cm="1">
        <f t="array" aca="1" ref="E430" ca="1">IFERROR(_xlfn._xlws.FILTER(merged_ranks,(merged_end_dates=DATE(9999,12,31))*(merged_names=A430)),"")</f>
        <v/>
      </c>
      <c r="F430" s="17" t="str">
        <f ca="1">_xlfn.XLOOKUP(J430,Promotions[Promo Key],Promotions[Promo Date],"")</f>
        <v/>
      </c>
      <c r="G430" s="18" t="str">
        <f t="shared" ca="1" si="39"/>
        <v/>
      </c>
      <c r="H430" s="18" t="str">
        <f t="shared" ca="1" si="38"/>
        <v/>
      </c>
      <c r="I430" s="17" t="str">
        <f>_xlfn.XLOOKUP(A430,Students[Full Name],Students[Starting Rank],"")</f>
        <v/>
      </c>
      <c r="J430" s="15" t="str">
        <f t="shared" ca="1" si="40"/>
        <v xml:space="preserve">: </v>
      </c>
      <c r="K430" s="16" t="str">
        <f>_xlfn.XLOOKUP(A430,Students[Full Name],Students[Start Date],"")</f>
        <v/>
      </c>
      <c r="L430" s="18">
        <f t="shared" ca="1" si="41"/>
        <v>-1</v>
      </c>
      <c r="M430" s="18" cm="1">
        <f t="array" aca="1" ref="M430" ca="1">SUMPRODUCT(Inactives[Days Inactive]*(Inactives[Student]=A430))/365</f>
        <v>0</v>
      </c>
      <c r="N430" s="18" t="str" cm="1">
        <f t="array" ref="N430">IF(LEN($A430)&gt;0,SUMPRODUCT(($A430=merged_names)*(_xlfn.TEXTAFTER(N$2, "At ")=merged_belt_colours)*merged_months_at_rank),"")</f>
        <v/>
      </c>
      <c r="O430" s="18" t="str" cm="1">
        <f t="array" ref="O430">IF(LEN($A430)&gt;0,SUMPRODUCT(($A430=merged_names)*(_xlfn.TEXTAFTER(O$2, "At ")=merged_belt_colours)*merged_months_at_rank),"")</f>
        <v/>
      </c>
      <c r="P430" s="18" t="str" cm="1">
        <f t="array" ref="P430">IF(LEN($A430)&gt;0,SUMPRODUCT(($A430=merged_names)*(_xlfn.TEXTAFTER(P$2, "At ")=merged_belt_colours)*merged_months_at_rank),"")</f>
        <v/>
      </c>
      <c r="Q430" s="18" t="str" cm="1">
        <f t="array" ref="Q430">IF(LEN($A430)&gt;0,SUMPRODUCT(($A430=merged_names)*(_xlfn.TEXTAFTER(Q$2, "At ")=merged_belt_colours)*merged_months_at_rank),"")</f>
        <v/>
      </c>
      <c r="R430" s="18" t="str" cm="1">
        <f t="array" ref="R430">IF(LEN($A430)&gt;0,SUMPRODUCT(($A430=merged_names)*(_xlfn.TEXTAFTER(R$2, "At ")=merged_belt_colours)*merged_months_at_rank),"")</f>
        <v/>
      </c>
    </row>
    <row r="431" spans="1:18" x14ac:dyDescent="0.25">
      <c r="A431"/>
      <c r="B431" s="15" t="str" cm="1">
        <f t="array" ref="B431">IFERROR(IF(LEN(A431)&gt;0, IF(SUMPRODUCT((Inactives[Key]=J431)*(Inactives[Currently Inactive]))=1,"Inactive","Active"),""),"Active")</f>
        <v/>
      </c>
      <c r="C431" s="16" t="str" cm="1">
        <f t="array" aca="1" ref="C431" ca="1">IFERROR(_xlfn._xlws.FILTER(Inactives[Inactive On],(Inactives[Key]=J431)*(Inactives[Currently Inactive]),""),"")</f>
        <v/>
      </c>
      <c r="D431" s="16" t="str" cm="1">
        <f t="array" aca="1" ref="D431" ca="1">IFERROR(INDEX(_xlfn.TEXTSPLIT(E431," "),1),"")</f>
        <v/>
      </c>
      <c r="E431" s="15" t="str" cm="1">
        <f t="array" aca="1" ref="E431" ca="1">IFERROR(_xlfn._xlws.FILTER(merged_ranks,(merged_end_dates=DATE(9999,12,31))*(merged_names=A431)),"")</f>
        <v/>
      </c>
      <c r="F431" s="17" t="str">
        <f ca="1">_xlfn.XLOOKUP(J431,Promotions[Promo Key],Promotions[Promo Date],"")</f>
        <v/>
      </c>
      <c r="G431" s="18" t="str">
        <f t="shared" ca="1" si="39"/>
        <v/>
      </c>
      <c r="H431" s="18" t="str">
        <f t="shared" ca="1" si="38"/>
        <v/>
      </c>
      <c r="I431" s="17" t="str">
        <f>_xlfn.XLOOKUP(A431,Students[Full Name],Students[Starting Rank],"")</f>
        <v/>
      </c>
      <c r="J431" s="15" t="str">
        <f t="shared" ca="1" si="40"/>
        <v xml:space="preserve">: </v>
      </c>
      <c r="K431" s="16" t="str">
        <f>_xlfn.XLOOKUP(A431,Students[Full Name],Students[Start Date],"")</f>
        <v/>
      </c>
      <c r="L431" s="18">
        <f t="shared" ca="1" si="41"/>
        <v>-1</v>
      </c>
      <c r="M431" s="18" cm="1">
        <f t="array" aca="1" ref="M431" ca="1">SUMPRODUCT(Inactives[Days Inactive]*(Inactives[Student]=A431))/365</f>
        <v>0</v>
      </c>
      <c r="N431" s="18" t="str" cm="1">
        <f t="array" ref="N431">IF(LEN($A431)&gt;0,SUMPRODUCT(($A431=merged_names)*(_xlfn.TEXTAFTER(N$2, "At ")=merged_belt_colours)*merged_months_at_rank),"")</f>
        <v/>
      </c>
      <c r="O431" s="18" t="str" cm="1">
        <f t="array" ref="O431">IF(LEN($A431)&gt;0,SUMPRODUCT(($A431=merged_names)*(_xlfn.TEXTAFTER(O$2, "At ")=merged_belt_colours)*merged_months_at_rank),"")</f>
        <v/>
      </c>
      <c r="P431" s="18" t="str" cm="1">
        <f t="array" ref="P431">IF(LEN($A431)&gt;0,SUMPRODUCT(($A431=merged_names)*(_xlfn.TEXTAFTER(P$2, "At ")=merged_belt_colours)*merged_months_at_rank),"")</f>
        <v/>
      </c>
      <c r="Q431" s="18" t="str" cm="1">
        <f t="array" ref="Q431">IF(LEN($A431)&gt;0,SUMPRODUCT(($A431=merged_names)*(_xlfn.TEXTAFTER(Q$2, "At ")=merged_belt_colours)*merged_months_at_rank),"")</f>
        <v/>
      </c>
      <c r="R431" s="18" t="str" cm="1">
        <f t="array" ref="R431">IF(LEN($A431)&gt;0,SUMPRODUCT(($A431=merged_names)*(_xlfn.TEXTAFTER(R$2, "At ")=merged_belt_colours)*merged_months_at_rank),"")</f>
        <v/>
      </c>
    </row>
    <row r="432" spans="1:18" x14ac:dyDescent="0.25">
      <c r="A432"/>
      <c r="B432" s="15" t="str" cm="1">
        <f t="array" ref="B432">IFERROR(IF(LEN(A432)&gt;0, IF(SUMPRODUCT((Inactives[Key]=J432)*(Inactives[Currently Inactive]))=1,"Inactive","Active"),""),"Active")</f>
        <v/>
      </c>
      <c r="C432" s="16" t="str" cm="1">
        <f t="array" aca="1" ref="C432" ca="1">IFERROR(_xlfn._xlws.FILTER(Inactives[Inactive On],(Inactives[Key]=J432)*(Inactives[Currently Inactive]),""),"")</f>
        <v/>
      </c>
      <c r="D432" s="16" t="str" cm="1">
        <f t="array" aca="1" ref="D432" ca="1">IFERROR(INDEX(_xlfn.TEXTSPLIT(E432," "),1),"")</f>
        <v/>
      </c>
      <c r="E432" s="15" t="str" cm="1">
        <f t="array" aca="1" ref="E432" ca="1">IFERROR(_xlfn._xlws.FILTER(merged_ranks,(merged_end_dates=DATE(9999,12,31))*(merged_names=A432)),"")</f>
        <v/>
      </c>
      <c r="F432" s="17" t="str">
        <f ca="1">_xlfn.XLOOKUP(J432,Promotions[Promo Key],Promotions[Promo Date],"")</f>
        <v/>
      </c>
      <c r="G432" s="18" t="str">
        <f t="shared" ca="1" si="39"/>
        <v/>
      </c>
      <c r="H432" s="18" t="str">
        <f t="shared" ca="1" si="38"/>
        <v/>
      </c>
      <c r="I432" s="17" t="str">
        <f>_xlfn.XLOOKUP(A432,Students[Full Name],Students[Starting Rank],"")</f>
        <v/>
      </c>
      <c r="J432" s="15" t="str">
        <f t="shared" ca="1" si="40"/>
        <v xml:space="preserve">: </v>
      </c>
      <c r="K432" s="16" t="str">
        <f>_xlfn.XLOOKUP(A432,Students[Full Name],Students[Start Date],"")</f>
        <v/>
      </c>
      <c r="L432" s="18">
        <f t="shared" ca="1" si="41"/>
        <v>-1</v>
      </c>
      <c r="M432" s="18" cm="1">
        <f t="array" aca="1" ref="M432" ca="1">SUMPRODUCT(Inactives[Days Inactive]*(Inactives[Student]=A432))/365</f>
        <v>0</v>
      </c>
      <c r="N432" s="18" t="str" cm="1">
        <f t="array" ref="N432">IF(LEN($A432)&gt;0,SUMPRODUCT(($A432=merged_names)*(_xlfn.TEXTAFTER(N$2, "At ")=merged_belt_colours)*merged_months_at_rank),"")</f>
        <v/>
      </c>
      <c r="O432" s="18" t="str" cm="1">
        <f t="array" ref="O432">IF(LEN($A432)&gt;0,SUMPRODUCT(($A432=merged_names)*(_xlfn.TEXTAFTER(O$2, "At ")=merged_belt_colours)*merged_months_at_rank),"")</f>
        <v/>
      </c>
      <c r="P432" s="18" t="str" cm="1">
        <f t="array" ref="P432">IF(LEN($A432)&gt;0,SUMPRODUCT(($A432=merged_names)*(_xlfn.TEXTAFTER(P$2, "At ")=merged_belt_colours)*merged_months_at_rank),"")</f>
        <v/>
      </c>
      <c r="Q432" s="18" t="str" cm="1">
        <f t="array" ref="Q432">IF(LEN($A432)&gt;0,SUMPRODUCT(($A432=merged_names)*(_xlfn.TEXTAFTER(Q$2, "At ")=merged_belt_colours)*merged_months_at_rank),"")</f>
        <v/>
      </c>
      <c r="R432" s="18" t="str" cm="1">
        <f t="array" ref="R432">IF(LEN($A432)&gt;0,SUMPRODUCT(($A432=merged_names)*(_xlfn.TEXTAFTER(R$2, "At ")=merged_belt_colours)*merged_months_at_rank),"")</f>
        <v/>
      </c>
    </row>
    <row r="433" spans="1:18" x14ac:dyDescent="0.25">
      <c r="A433"/>
      <c r="B433" s="15" t="str" cm="1">
        <f t="array" ref="B433">IFERROR(IF(LEN(A433)&gt;0, IF(SUMPRODUCT((Inactives[Key]=J433)*(Inactives[Currently Inactive]))=1,"Inactive","Active"),""),"Active")</f>
        <v/>
      </c>
      <c r="C433" s="16" t="str" cm="1">
        <f t="array" aca="1" ref="C433" ca="1">IFERROR(_xlfn._xlws.FILTER(Inactives[Inactive On],(Inactives[Key]=J433)*(Inactives[Currently Inactive]),""),"")</f>
        <v/>
      </c>
      <c r="D433" s="16" t="str" cm="1">
        <f t="array" aca="1" ref="D433" ca="1">IFERROR(INDEX(_xlfn.TEXTSPLIT(E433," "),1),"")</f>
        <v/>
      </c>
      <c r="E433" s="15" t="str" cm="1">
        <f t="array" aca="1" ref="E433" ca="1">IFERROR(_xlfn._xlws.FILTER(merged_ranks,(merged_end_dates=DATE(9999,12,31))*(merged_names=A433)),"")</f>
        <v/>
      </c>
      <c r="F433" s="17" t="str">
        <f ca="1">_xlfn.XLOOKUP(J433,Promotions[Promo Key],Promotions[Promo Date],"")</f>
        <v/>
      </c>
      <c r="G433" s="18" t="str">
        <f t="shared" ca="1" si="39"/>
        <v/>
      </c>
      <c r="H433" s="18" t="str">
        <f t="shared" ca="1" si="38"/>
        <v/>
      </c>
      <c r="I433" s="17" t="str">
        <f>_xlfn.XLOOKUP(A433,Students[Full Name],Students[Starting Rank],"")</f>
        <v/>
      </c>
      <c r="J433" s="15" t="str">
        <f t="shared" ca="1" si="40"/>
        <v xml:space="preserve">: </v>
      </c>
      <c r="K433" s="16" t="str">
        <f>_xlfn.XLOOKUP(A433,Students[Full Name],Students[Start Date],"")</f>
        <v/>
      </c>
      <c r="L433" s="18">
        <f t="shared" ca="1" si="41"/>
        <v>-1</v>
      </c>
      <c r="M433" s="18" cm="1">
        <f t="array" aca="1" ref="M433" ca="1">SUMPRODUCT(Inactives[Days Inactive]*(Inactives[Student]=A433))/365</f>
        <v>0</v>
      </c>
      <c r="N433" s="18" t="str" cm="1">
        <f t="array" ref="N433">IF(LEN($A433)&gt;0,SUMPRODUCT(($A433=merged_names)*(_xlfn.TEXTAFTER(N$2, "At ")=merged_belt_colours)*merged_months_at_rank),"")</f>
        <v/>
      </c>
      <c r="O433" s="18" t="str" cm="1">
        <f t="array" ref="O433">IF(LEN($A433)&gt;0,SUMPRODUCT(($A433=merged_names)*(_xlfn.TEXTAFTER(O$2, "At ")=merged_belt_colours)*merged_months_at_rank),"")</f>
        <v/>
      </c>
      <c r="P433" s="18" t="str" cm="1">
        <f t="array" ref="P433">IF(LEN($A433)&gt;0,SUMPRODUCT(($A433=merged_names)*(_xlfn.TEXTAFTER(P$2, "At ")=merged_belt_colours)*merged_months_at_rank),"")</f>
        <v/>
      </c>
      <c r="Q433" s="18" t="str" cm="1">
        <f t="array" ref="Q433">IF(LEN($A433)&gt;0,SUMPRODUCT(($A433=merged_names)*(_xlfn.TEXTAFTER(Q$2, "At ")=merged_belt_colours)*merged_months_at_rank),"")</f>
        <v/>
      </c>
      <c r="R433" s="18" t="str" cm="1">
        <f t="array" ref="R433">IF(LEN($A433)&gt;0,SUMPRODUCT(($A433=merged_names)*(_xlfn.TEXTAFTER(R$2, "At ")=merged_belt_colours)*merged_months_at_rank),"")</f>
        <v/>
      </c>
    </row>
    <row r="434" spans="1:18" x14ac:dyDescent="0.25">
      <c r="A434"/>
      <c r="B434" s="15" t="str" cm="1">
        <f t="array" ref="B434">IFERROR(IF(LEN(A434)&gt;0, IF(SUMPRODUCT((Inactives[Key]=J434)*(Inactives[Currently Inactive]))=1,"Inactive","Active"),""),"Active")</f>
        <v/>
      </c>
      <c r="C434" s="16" t="str" cm="1">
        <f t="array" aca="1" ref="C434" ca="1">IFERROR(_xlfn._xlws.FILTER(Inactives[Inactive On],(Inactives[Key]=J434)*(Inactives[Currently Inactive]),""),"")</f>
        <v/>
      </c>
      <c r="D434" s="16" t="str" cm="1">
        <f t="array" aca="1" ref="D434" ca="1">IFERROR(INDEX(_xlfn.TEXTSPLIT(E434," "),1),"")</f>
        <v/>
      </c>
      <c r="E434" s="15" t="str" cm="1">
        <f t="array" aca="1" ref="E434" ca="1">IFERROR(_xlfn._xlws.FILTER(merged_ranks,(merged_end_dates=DATE(9999,12,31))*(merged_names=A434)),"")</f>
        <v/>
      </c>
      <c r="F434" s="17" t="str">
        <f ca="1">_xlfn.XLOOKUP(J434,Promotions[Promo Key],Promotions[Promo Date],"")</f>
        <v/>
      </c>
      <c r="G434" s="18" t="str">
        <f t="shared" ca="1" si="39"/>
        <v/>
      </c>
      <c r="H434" s="18" t="str">
        <f t="shared" ca="1" si="38"/>
        <v/>
      </c>
      <c r="I434" s="17" t="str">
        <f>_xlfn.XLOOKUP(A434,Students[Full Name],Students[Starting Rank],"")</f>
        <v/>
      </c>
      <c r="J434" s="15" t="str">
        <f t="shared" ca="1" si="40"/>
        <v xml:space="preserve">: </v>
      </c>
      <c r="K434" s="16" t="str">
        <f>_xlfn.XLOOKUP(A434,Students[Full Name],Students[Start Date],"")</f>
        <v/>
      </c>
      <c r="L434" s="18">
        <f t="shared" ca="1" si="41"/>
        <v>-1</v>
      </c>
      <c r="M434" s="18" cm="1">
        <f t="array" aca="1" ref="M434" ca="1">SUMPRODUCT(Inactives[Days Inactive]*(Inactives[Student]=A434))/365</f>
        <v>0</v>
      </c>
      <c r="N434" s="18" t="str" cm="1">
        <f t="array" ref="N434">IF(LEN($A434)&gt;0,SUMPRODUCT(($A434=merged_names)*(_xlfn.TEXTAFTER(N$2, "At ")=merged_belt_colours)*merged_months_at_rank),"")</f>
        <v/>
      </c>
      <c r="O434" s="18" t="str" cm="1">
        <f t="array" ref="O434">IF(LEN($A434)&gt;0,SUMPRODUCT(($A434=merged_names)*(_xlfn.TEXTAFTER(O$2, "At ")=merged_belt_colours)*merged_months_at_rank),"")</f>
        <v/>
      </c>
      <c r="P434" s="18" t="str" cm="1">
        <f t="array" ref="P434">IF(LEN($A434)&gt;0,SUMPRODUCT(($A434=merged_names)*(_xlfn.TEXTAFTER(P$2, "At ")=merged_belt_colours)*merged_months_at_rank),"")</f>
        <v/>
      </c>
      <c r="Q434" s="18" t="str" cm="1">
        <f t="array" ref="Q434">IF(LEN($A434)&gt;0,SUMPRODUCT(($A434=merged_names)*(_xlfn.TEXTAFTER(Q$2, "At ")=merged_belt_colours)*merged_months_at_rank),"")</f>
        <v/>
      </c>
      <c r="R434" s="18" t="str" cm="1">
        <f t="array" ref="R434">IF(LEN($A434)&gt;0,SUMPRODUCT(($A434=merged_names)*(_xlfn.TEXTAFTER(R$2, "At ")=merged_belt_colours)*merged_months_at_rank),"")</f>
        <v/>
      </c>
    </row>
    <row r="435" spans="1:18" x14ac:dyDescent="0.25">
      <c r="A435"/>
      <c r="B435" s="15" t="str" cm="1">
        <f t="array" ref="B435">IFERROR(IF(LEN(A435)&gt;0, IF(SUMPRODUCT((Inactives[Key]=J435)*(Inactives[Currently Inactive]))=1,"Inactive","Active"),""),"Active")</f>
        <v/>
      </c>
      <c r="C435" s="16" t="str" cm="1">
        <f t="array" aca="1" ref="C435" ca="1">IFERROR(_xlfn._xlws.FILTER(Inactives[Inactive On],(Inactives[Key]=J435)*(Inactives[Currently Inactive]),""),"")</f>
        <v/>
      </c>
      <c r="D435" s="16" t="str" cm="1">
        <f t="array" aca="1" ref="D435" ca="1">IFERROR(INDEX(_xlfn.TEXTSPLIT(E435," "),1),"")</f>
        <v/>
      </c>
      <c r="E435" s="15" t="str" cm="1">
        <f t="array" aca="1" ref="E435" ca="1">IFERROR(_xlfn._xlws.FILTER(merged_ranks,(merged_end_dates=DATE(9999,12,31))*(merged_names=A435)),"")</f>
        <v/>
      </c>
      <c r="F435" s="17" t="str">
        <f ca="1">_xlfn.XLOOKUP(J435,Promotions[Promo Key],Promotions[Promo Date],"")</f>
        <v/>
      </c>
      <c r="G435" s="18" t="str">
        <f t="shared" ca="1" si="39"/>
        <v/>
      </c>
      <c r="H435" s="18" t="str">
        <f t="shared" ca="1" si="38"/>
        <v/>
      </c>
      <c r="I435" s="17" t="str">
        <f>_xlfn.XLOOKUP(A435,Students[Full Name],Students[Starting Rank],"")</f>
        <v/>
      </c>
      <c r="J435" s="15" t="str">
        <f t="shared" ca="1" si="40"/>
        <v xml:space="preserve">: </v>
      </c>
      <c r="K435" s="16" t="str">
        <f>_xlfn.XLOOKUP(A435,Students[Full Name],Students[Start Date],"")</f>
        <v/>
      </c>
      <c r="L435" s="18">
        <f t="shared" ca="1" si="41"/>
        <v>-1</v>
      </c>
      <c r="M435" s="18" cm="1">
        <f t="array" aca="1" ref="M435" ca="1">SUMPRODUCT(Inactives[Days Inactive]*(Inactives[Student]=A435))/365</f>
        <v>0</v>
      </c>
      <c r="N435" s="18" t="str" cm="1">
        <f t="array" ref="N435">IF(LEN($A435)&gt;0,SUMPRODUCT(($A435=merged_names)*(_xlfn.TEXTAFTER(N$2, "At ")=merged_belt_colours)*merged_months_at_rank),"")</f>
        <v/>
      </c>
      <c r="O435" s="18" t="str" cm="1">
        <f t="array" ref="O435">IF(LEN($A435)&gt;0,SUMPRODUCT(($A435=merged_names)*(_xlfn.TEXTAFTER(O$2, "At ")=merged_belt_colours)*merged_months_at_rank),"")</f>
        <v/>
      </c>
      <c r="P435" s="18" t="str" cm="1">
        <f t="array" ref="P435">IF(LEN($A435)&gt;0,SUMPRODUCT(($A435=merged_names)*(_xlfn.TEXTAFTER(P$2, "At ")=merged_belt_colours)*merged_months_at_rank),"")</f>
        <v/>
      </c>
      <c r="Q435" s="18" t="str" cm="1">
        <f t="array" ref="Q435">IF(LEN($A435)&gt;0,SUMPRODUCT(($A435=merged_names)*(_xlfn.TEXTAFTER(Q$2, "At ")=merged_belt_colours)*merged_months_at_rank),"")</f>
        <v/>
      </c>
      <c r="R435" s="18" t="str" cm="1">
        <f t="array" ref="R435">IF(LEN($A435)&gt;0,SUMPRODUCT(($A435=merged_names)*(_xlfn.TEXTAFTER(R$2, "At ")=merged_belt_colours)*merged_months_at_rank),"")</f>
        <v/>
      </c>
    </row>
    <row r="436" spans="1:18" x14ac:dyDescent="0.25">
      <c r="A436"/>
      <c r="B436" s="15" t="str" cm="1">
        <f t="array" ref="B436">IFERROR(IF(LEN(A436)&gt;0, IF(SUMPRODUCT((Inactives[Key]=J436)*(Inactives[Currently Inactive]))=1,"Inactive","Active"),""),"Active")</f>
        <v/>
      </c>
      <c r="C436" s="16" t="str" cm="1">
        <f t="array" aca="1" ref="C436" ca="1">IFERROR(_xlfn._xlws.FILTER(Inactives[Inactive On],(Inactives[Key]=J436)*(Inactives[Currently Inactive]),""),"")</f>
        <v/>
      </c>
      <c r="D436" s="16" t="str" cm="1">
        <f t="array" aca="1" ref="D436" ca="1">IFERROR(INDEX(_xlfn.TEXTSPLIT(E436," "),1),"")</f>
        <v/>
      </c>
      <c r="E436" s="15" t="str" cm="1">
        <f t="array" aca="1" ref="E436" ca="1">IFERROR(_xlfn._xlws.FILTER(merged_ranks,(merged_end_dates=DATE(9999,12,31))*(merged_names=A436)),"")</f>
        <v/>
      </c>
      <c r="F436" s="17" t="str">
        <f ca="1">_xlfn.XLOOKUP(J436,Promotions[Promo Key],Promotions[Promo Date],"")</f>
        <v/>
      </c>
      <c r="G436" s="18" t="str">
        <f t="shared" ca="1" si="39"/>
        <v/>
      </c>
      <c r="H436" s="18" t="str">
        <f t="shared" ca="1" si="38"/>
        <v/>
      </c>
      <c r="I436" s="17" t="str">
        <f>_xlfn.XLOOKUP(A436,Students[Full Name],Students[Starting Rank],"")</f>
        <v/>
      </c>
      <c r="J436" s="15" t="str">
        <f t="shared" ca="1" si="40"/>
        <v xml:space="preserve">: </v>
      </c>
      <c r="K436" s="16" t="str">
        <f>_xlfn.XLOOKUP(A436,Students[Full Name],Students[Start Date],"")</f>
        <v/>
      </c>
      <c r="L436" s="18">
        <f t="shared" ca="1" si="41"/>
        <v>-1</v>
      </c>
      <c r="M436" s="18" cm="1">
        <f t="array" aca="1" ref="M436" ca="1">SUMPRODUCT(Inactives[Days Inactive]*(Inactives[Student]=A436))/365</f>
        <v>0</v>
      </c>
      <c r="N436" s="18" t="str" cm="1">
        <f t="array" ref="N436">IF(LEN($A436)&gt;0,SUMPRODUCT(($A436=merged_names)*(_xlfn.TEXTAFTER(N$2, "At ")=merged_belt_colours)*merged_months_at_rank),"")</f>
        <v/>
      </c>
      <c r="O436" s="18" t="str" cm="1">
        <f t="array" ref="O436">IF(LEN($A436)&gt;0,SUMPRODUCT(($A436=merged_names)*(_xlfn.TEXTAFTER(O$2, "At ")=merged_belt_colours)*merged_months_at_rank),"")</f>
        <v/>
      </c>
      <c r="P436" s="18" t="str" cm="1">
        <f t="array" ref="P436">IF(LEN($A436)&gt;0,SUMPRODUCT(($A436=merged_names)*(_xlfn.TEXTAFTER(P$2, "At ")=merged_belt_colours)*merged_months_at_rank),"")</f>
        <v/>
      </c>
      <c r="Q436" s="18" t="str" cm="1">
        <f t="array" ref="Q436">IF(LEN($A436)&gt;0,SUMPRODUCT(($A436=merged_names)*(_xlfn.TEXTAFTER(Q$2, "At ")=merged_belt_colours)*merged_months_at_rank),"")</f>
        <v/>
      </c>
      <c r="R436" s="18" t="str" cm="1">
        <f t="array" ref="R436">IF(LEN($A436)&gt;0,SUMPRODUCT(($A436=merged_names)*(_xlfn.TEXTAFTER(R$2, "At ")=merged_belt_colours)*merged_months_at_rank),"")</f>
        <v/>
      </c>
    </row>
    <row r="437" spans="1:18" x14ac:dyDescent="0.25">
      <c r="A437"/>
      <c r="B437" s="15" t="str" cm="1">
        <f t="array" ref="B437">IFERROR(IF(LEN(A437)&gt;0, IF(SUMPRODUCT((Inactives[Key]=J437)*(Inactives[Currently Inactive]))=1,"Inactive","Active"),""),"Active")</f>
        <v/>
      </c>
      <c r="C437" s="16" t="str" cm="1">
        <f t="array" aca="1" ref="C437" ca="1">IFERROR(_xlfn._xlws.FILTER(Inactives[Inactive On],(Inactives[Key]=J437)*(Inactives[Currently Inactive]),""),"")</f>
        <v/>
      </c>
      <c r="D437" s="16" t="str" cm="1">
        <f t="array" aca="1" ref="D437" ca="1">IFERROR(INDEX(_xlfn.TEXTSPLIT(E437," "),1),"")</f>
        <v/>
      </c>
      <c r="E437" s="15" t="str" cm="1">
        <f t="array" aca="1" ref="E437" ca="1">IFERROR(_xlfn._xlws.FILTER(merged_ranks,(merged_end_dates=DATE(9999,12,31))*(merged_names=A437)),"")</f>
        <v/>
      </c>
      <c r="F437" s="17" t="str">
        <f ca="1">_xlfn.XLOOKUP(J437,Promotions[Promo Key],Promotions[Promo Date],"")</f>
        <v/>
      </c>
      <c r="G437" s="18" t="str">
        <f t="shared" ca="1" si="39"/>
        <v/>
      </c>
      <c r="H437" s="18" t="str">
        <f t="shared" ca="1" si="38"/>
        <v/>
      </c>
      <c r="I437" s="17" t="str">
        <f>_xlfn.XLOOKUP(A437,Students[Full Name],Students[Starting Rank],"")</f>
        <v/>
      </c>
      <c r="J437" s="15" t="str">
        <f t="shared" ca="1" si="40"/>
        <v xml:space="preserve">: </v>
      </c>
      <c r="K437" s="16" t="str">
        <f>_xlfn.XLOOKUP(A437,Students[Full Name],Students[Start Date],"")</f>
        <v/>
      </c>
      <c r="L437" s="18">
        <f t="shared" ca="1" si="41"/>
        <v>-1</v>
      </c>
      <c r="M437" s="18" cm="1">
        <f t="array" aca="1" ref="M437" ca="1">SUMPRODUCT(Inactives[Days Inactive]*(Inactives[Student]=A437))/365</f>
        <v>0</v>
      </c>
      <c r="N437" s="18" t="str" cm="1">
        <f t="array" ref="N437">IF(LEN($A437)&gt;0,SUMPRODUCT(($A437=merged_names)*(_xlfn.TEXTAFTER(N$2, "At ")=merged_belt_colours)*merged_months_at_rank),"")</f>
        <v/>
      </c>
      <c r="O437" s="18" t="str" cm="1">
        <f t="array" ref="O437">IF(LEN($A437)&gt;0,SUMPRODUCT(($A437=merged_names)*(_xlfn.TEXTAFTER(O$2, "At ")=merged_belt_colours)*merged_months_at_rank),"")</f>
        <v/>
      </c>
      <c r="P437" s="18" t="str" cm="1">
        <f t="array" ref="P437">IF(LEN($A437)&gt;0,SUMPRODUCT(($A437=merged_names)*(_xlfn.TEXTAFTER(P$2, "At ")=merged_belt_colours)*merged_months_at_rank),"")</f>
        <v/>
      </c>
      <c r="Q437" s="18" t="str" cm="1">
        <f t="array" ref="Q437">IF(LEN($A437)&gt;0,SUMPRODUCT(($A437=merged_names)*(_xlfn.TEXTAFTER(Q$2, "At ")=merged_belt_colours)*merged_months_at_rank),"")</f>
        <v/>
      </c>
      <c r="R437" s="18" t="str" cm="1">
        <f t="array" ref="R437">IF(LEN($A437)&gt;0,SUMPRODUCT(($A437=merged_names)*(_xlfn.TEXTAFTER(R$2, "At ")=merged_belt_colours)*merged_months_at_rank),"")</f>
        <v/>
      </c>
    </row>
    <row r="438" spans="1:18" x14ac:dyDescent="0.25">
      <c r="A438"/>
      <c r="B438" s="15" t="str" cm="1">
        <f t="array" ref="B438">IFERROR(IF(LEN(A438)&gt;0, IF(SUMPRODUCT((Inactives[Key]=J438)*(Inactives[Currently Inactive]))=1,"Inactive","Active"),""),"Active")</f>
        <v/>
      </c>
      <c r="C438" s="16" t="str" cm="1">
        <f t="array" aca="1" ref="C438" ca="1">IFERROR(_xlfn._xlws.FILTER(Inactives[Inactive On],(Inactives[Key]=J438)*(Inactives[Currently Inactive]),""),"")</f>
        <v/>
      </c>
      <c r="D438" s="16" t="str" cm="1">
        <f t="array" aca="1" ref="D438" ca="1">IFERROR(INDEX(_xlfn.TEXTSPLIT(E438," "),1),"")</f>
        <v/>
      </c>
      <c r="E438" s="15" t="str" cm="1">
        <f t="array" aca="1" ref="E438" ca="1">IFERROR(_xlfn._xlws.FILTER(merged_ranks,(merged_end_dates=DATE(9999,12,31))*(merged_names=A438)),"")</f>
        <v/>
      </c>
      <c r="F438" s="17" t="str">
        <f ca="1">_xlfn.XLOOKUP(J438,Promotions[Promo Key],Promotions[Promo Date],"")</f>
        <v/>
      </c>
      <c r="G438" s="18" t="str">
        <f t="shared" ca="1" si="39"/>
        <v/>
      </c>
      <c r="H438" s="18" t="str">
        <f t="shared" ca="1" si="38"/>
        <v/>
      </c>
      <c r="I438" s="17" t="str">
        <f>_xlfn.XLOOKUP(A438,Students[Full Name],Students[Starting Rank],"")</f>
        <v/>
      </c>
      <c r="J438" s="15" t="str">
        <f t="shared" ca="1" si="40"/>
        <v xml:space="preserve">: </v>
      </c>
      <c r="K438" s="16" t="str">
        <f>_xlfn.XLOOKUP(A438,Students[Full Name],Students[Start Date],"")</f>
        <v/>
      </c>
      <c r="L438" s="18">
        <f t="shared" ca="1" si="41"/>
        <v>-1</v>
      </c>
      <c r="M438" s="18" cm="1">
        <f t="array" aca="1" ref="M438" ca="1">SUMPRODUCT(Inactives[Days Inactive]*(Inactives[Student]=A438))/365</f>
        <v>0</v>
      </c>
      <c r="N438" s="18" t="str" cm="1">
        <f t="array" ref="N438">IF(LEN($A438)&gt;0,SUMPRODUCT(($A438=merged_names)*(_xlfn.TEXTAFTER(N$2, "At ")=merged_belt_colours)*merged_months_at_rank),"")</f>
        <v/>
      </c>
      <c r="O438" s="18" t="str" cm="1">
        <f t="array" ref="O438">IF(LEN($A438)&gt;0,SUMPRODUCT(($A438=merged_names)*(_xlfn.TEXTAFTER(O$2, "At ")=merged_belt_colours)*merged_months_at_rank),"")</f>
        <v/>
      </c>
      <c r="P438" s="18" t="str" cm="1">
        <f t="array" ref="P438">IF(LEN($A438)&gt;0,SUMPRODUCT(($A438=merged_names)*(_xlfn.TEXTAFTER(P$2, "At ")=merged_belt_colours)*merged_months_at_rank),"")</f>
        <v/>
      </c>
      <c r="Q438" s="18" t="str" cm="1">
        <f t="array" ref="Q438">IF(LEN($A438)&gt;0,SUMPRODUCT(($A438=merged_names)*(_xlfn.TEXTAFTER(Q$2, "At ")=merged_belt_colours)*merged_months_at_rank),"")</f>
        <v/>
      </c>
      <c r="R438" s="18" t="str" cm="1">
        <f t="array" ref="R438">IF(LEN($A438)&gt;0,SUMPRODUCT(($A438=merged_names)*(_xlfn.TEXTAFTER(R$2, "At ")=merged_belt_colours)*merged_months_at_rank),"")</f>
        <v/>
      </c>
    </row>
    <row r="439" spans="1:18" x14ac:dyDescent="0.25">
      <c r="A439"/>
      <c r="B439" s="15" t="str" cm="1">
        <f t="array" ref="B439">IFERROR(IF(LEN(A439)&gt;0, IF(SUMPRODUCT((Inactives[Key]=J439)*(Inactives[Currently Inactive]))=1,"Inactive","Active"),""),"Active")</f>
        <v/>
      </c>
      <c r="C439" s="16" t="str" cm="1">
        <f t="array" aca="1" ref="C439" ca="1">IFERROR(_xlfn._xlws.FILTER(Inactives[Inactive On],(Inactives[Key]=J439)*(Inactives[Currently Inactive]),""),"")</f>
        <v/>
      </c>
      <c r="D439" s="16" t="str" cm="1">
        <f t="array" aca="1" ref="D439" ca="1">IFERROR(INDEX(_xlfn.TEXTSPLIT(E439," "),1),"")</f>
        <v/>
      </c>
      <c r="E439" s="15" t="str" cm="1">
        <f t="array" aca="1" ref="E439" ca="1">IFERROR(_xlfn._xlws.FILTER(merged_ranks,(merged_end_dates=DATE(9999,12,31))*(merged_names=A439)),"")</f>
        <v/>
      </c>
      <c r="F439" s="17" t="str">
        <f ca="1">_xlfn.XLOOKUP(J439,Promotions[Promo Key],Promotions[Promo Date],"")</f>
        <v/>
      </c>
      <c r="G439" s="18" t="str">
        <f t="shared" ca="1" si="39"/>
        <v/>
      </c>
      <c r="H439" s="18" t="str">
        <f t="shared" ca="1" si="38"/>
        <v/>
      </c>
      <c r="I439" s="17" t="str">
        <f>_xlfn.XLOOKUP(A439,Students[Full Name],Students[Starting Rank],"")</f>
        <v/>
      </c>
      <c r="J439" s="15" t="str">
        <f t="shared" ca="1" si="40"/>
        <v xml:space="preserve">: </v>
      </c>
      <c r="K439" s="16" t="str">
        <f>_xlfn.XLOOKUP(A439,Students[Full Name],Students[Start Date],"")</f>
        <v/>
      </c>
      <c r="L439" s="18">
        <f t="shared" ca="1" si="41"/>
        <v>-1</v>
      </c>
      <c r="M439" s="18" cm="1">
        <f t="array" aca="1" ref="M439" ca="1">SUMPRODUCT(Inactives[Days Inactive]*(Inactives[Student]=A439))/365</f>
        <v>0</v>
      </c>
      <c r="N439" s="18" t="str" cm="1">
        <f t="array" ref="N439">IF(LEN($A439)&gt;0,SUMPRODUCT(($A439=merged_names)*(_xlfn.TEXTAFTER(N$2, "At ")=merged_belt_colours)*merged_months_at_rank),"")</f>
        <v/>
      </c>
      <c r="O439" s="18" t="str" cm="1">
        <f t="array" ref="O439">IF(LEN($A439)&gt;0,SUMPRODUCT(($A439=merged_names)*(_xlfn.TEXTAFTER(O$2, "At ")=merged_belt_colours)*merged_months_at_rank),"")</f>
        <v/>
      </c>
      <c r="P439" s="18" t="str" cm="1">
        <f t="array" ref="P439">IF(LEN($A439)&gt;0,SUMPRODUCT(($A439=merged_names)*(_xlfn.TEXTAFTER(P$2, "At ")=merged_belt_colours)*merged_months_at_rank),"")</f>
        <v/>
      </c>
      <c r="Q439" s="18" t="str" cm="1">
        <f t="array" ref="Q439">IF(LEN($A439)&gt;0,SUMPRODUCT(($A439=merged_names)*(_xlfn.TEXTAFTER(Q$2, "At ")=merged_belt_colours)*merged_months_at_rank),"")</f>
        <v/>
      </c>
      <c r="R439" s="18" t="str" cm="1">
        <f t="array" ref="R439">IF(LEN($A439)&gt;0,SUMPRODUCT(($A439=merged_names)*(_xlfn.TEXTAFTER(R$2, "At ")=merged_belt_colours)*merged_months_at_rank),"")</f>
        <v/>
      </c>
    </row>
    <row r="440" spans="1:18" x14ac:dyDescent="0.25">
      <c r="A440"/>
      <c r="B440" s="15" t="str" cm="1">
        <f t="array" ref="B440">IFERROR(IF(LEN(A440)&gt;0, IF(SUMPRODUCT((Inactives[Key]=J440)*(Inactives[Currently Inactive]))=1,"Inactive","Active"),""),"Active")</f>
        <v/>
      </c>
      <c r="C440" s="16" t="str" cm="1">
        <f t="array" aca="1" ref="C440" ca="1">IFERROR(_xlfn._xlws.FILTER(Inactives[Inactive On],(Inactives[Key]=J440)*(Inactives[Currently Inactive]),""),"")</f>
        <v/>
      </c>
      <c r="D440" s="16" t="str" cm="1">
        <f t="array" aca="1" ref="D440" ca="1">IFERROR(INDEX(_xlfn.TEXTSPLIT(E440," "),1),"")</f>
        <v/>
      </c>
      <c r="E440" s="15" t="str" cm="1">
        <f t="array" aca="1" ref="E440" ca="1">IFERROR(_xlfn._xlws.FILTER(merged_ranks,(merged_end_dates=DATE(9999,12,31))*(merged_names=A440)),"")</f>
        <v/>
      </c>
      <c r="F440" s="17" t="str">
        <f ca="1">_xlfn.XLOOKUP(J440,Promotions[Promo Key],Promotions[Promo Date],"")</f>
        <v/>
      </c>
      <c r="G440" s="18" t="str">
        <f t="shared" ca="1" si="39"/>
        <v/>
      </c>
      <c r="H440" s="18" t="str">
        <f t="shared" ca="1" si="38"/>
        <v/>
      </c>
      <c r="I440" s="17" t="str">
        <f>_xlfn.XLOOKUP(A440,Students[Full Name],Students[Starting Rank],"")</f>
        <v/>
      </c>
      <c r="J440" s="15" t="str">
        <f t="shared" ca="1" si="40"/>
        <v xml:space="preserve">: </v>
      </c>
      <c r="K440" s="16" t="str">
        <f>_xlfn.XLOOKUP(A440,Students[Full Name],Students[Start Date],"")</f>
        <v/>
      </c>
      <c r="L440" s="18">
        <f t="shared" ca="1" si="41"/>
        <v>-1</v>
      </c>
      <c r="M440" s="18" cm="1">
        <f t="array" aca="1" ref="M440" ca="1">SUMPRODUCT(Inactives[Days Inactive]*(Inactives[Student]=A440))/365</f>
        <v>0</v>
      </c>
      <c r="N440" s="18" t="str" cm="1">
        <f t="array" ref="N440">IF(LEN($A440)&gt;0,SUMPRODUCT(($A440=merged_names)*(_xlfn.TEXTAFTER(N$2, "At ")=merged_belt_colours)*merged_months_at_rank),"")</f>
        <v/>
      </c>
      <c r="O440" s="18" t="str" cm="1">
        <f t="array" ref="O440">IF(LEN($A440)&gt;0,SUMPRODUCT(($A440=merged_names)*(_xlfn.TEXTAFTER(O$2, "At ")=merged_belt_colours)*merged_months_at_rank),"")</f>
        <v/>
      </c>
      <c r="P440" s="18" t="str" cm="1">
        <f t="array" ref="P440">IF(LEN($A440)&gt;0,SUMPRODUCT(($A440=merged_names)*(_xlfn.TEXTAFTER(P$2, "At ")=merged_belt_colours)*merged_months_at_rank),"")</f>
        <v/>
      </c>
      <c r="Q440" s="18" t="str" cm="1">
        <f t="array" ref="Q440">IF(LEN($A440)&gt;0,SUMPRODUCT(($A440=merged_names)*(_xlfn.TEXTAFTER(Q$2, "At ")=merged_belt_colours)*merged_months_at_rank),"")</f>
        <v/>
      </c>
      <c r="R440" s="18" t="str" cm="1">
        <f t="array" ref="R440">IF(LEN($A440)&gt;0,SUMPRODUCT(($A440=merged_names)*(_xlfn.TEXTAFTER(R$2, "At ")=merged_belt_colours)*merged_months_at_rank),"")</f>
        <v/>
      </c>
    </row>
    <row r="441" spans="1:18" x14ac:dyDescent="0.25">
      <c r="A441"/>
      <c r="B441" s="15" t="str" cm="1">
        <f t="array" ref="B441">IFERROR(IF(LEN(A441)&gt;0, IF(SUMPRODUCT((Inactives[Key]=J441)*(Inactives[Currently Inactive]))=1,"Inactive","Active"),""),"Active")</f>
        <v/>
      </c>
      <c r="C441" s="16" t="str" cm="1">
        <f t="array" aca="1" ref="C441" ca="1">IFERROR(_xlfn._xlws.FILTER(Inactives[Inactive On],(Inactives[Key]=J441)*(Inactives[Currently Inactive]),""),"")</f>
        <v/>
      </c>
      <c r="D441" s="16" t="str" cm="1">
        <f t="array" aca="1" ref="D441" ca="1">IFERROR(INDEX(_xlfn.TEXTSPLIT(E441," "),1),"")</f>
        <v/>
      </c>
      <c r="E441" s="15" t="str" cm="1">
        <f t="array" aca="1" ref="E441" ca="1">IFERROR(_xlfn._xlws.FILTER(merged_ranks,(merged_end_dates=DATE(9999,12,31))*(merged_names=A441)),"")</f>
        <v/>
      </c>
      <c r="F441" s="17" t="str">
        <f ca="1">_xlfn.XLOOKUP(J441,Promotions[Promo Key],Promotions[Promo Date],"")</f>
        <v/>
      </c>
      <c r="G441" s="18" t="str">
        <f t="shared" ca="1" si="39"/>
        <v/>
      </c>
      <c r="H441" s="18" t="str">
        <f t="shared" ca="1" si="38"/>
        <v/>
      </c>
      <c r="I441" s="17" t="str">
        <f>_xlfn.XLOOKUP(A441,Students[Full Name],Students[Starting Rank],"")</f>
        <v/>
      </c>
      <c r="J441" s="15" t="str">
        <f t="shared" ca="1" si="40"/>
        <v xml:space="preserve">: </v>
      </c>
      <c r="K441" s="16" t="str">
        <f>_xlfn.XLOOKUP(A441,Students[Full Name],Students[Start Date],"")</f>
        <v/>
      </c>
      <c r="L441" s="18">
        <f t="shared" ca="1" si="41"/>
        <v>-1</v>
      </c>
      <c r="M441" s="18" cm="1">
        <f t="array" aca="1" ref="M441" ca="1">SUMPRODUCT(Inactives[Days Inactive]*(Inactives[Student]=A441))/365</f>
        <v>0</v>
      </c>
      <c r="N441" s="18" t="str" cm="1">
        <f t="array" ref="N441">IF(LEN($A441)&gt;0,SUMPRODUCT(($A441=merged_names)*(_xlfn.TEXTAFTER(N$2, "At ")=merged_belt_colours)*merged_months_at_rank),"")</f>
        <v/>
      </c>
      <c r="O441" s="18" t="str" cm="1">
        <f t="array" ref="O441">IF(LEN($A441)&gt;0,SUMPRODUCT(($A441=merged_names)*(_xlfn.TEXTAFTER(O$2, "At ")=merged_belt_colours)*merged_months_at_rank),"")</f>
        <v/>
      </c>
      <c r="P441" s="18" t="str" cm="1">
        <f t="array" ref="P441">IF(LEN($A441)&gt;0,SUMPRODUCT(($A441=merged_names)*(_xlfn.TEXTAFTER(P$2, "At ")=merged_belt_colours)*merged_months_at_rank),"")</f>
        <v/>
      </c>
      <c r="Q441" s="18" t="str" cm="1">
        <f t="array" ref="Q441">IF(LEN($A441)&gt;0,SUMPRODUCT(($A441=merged_names)*(_xlfn.TEXTAFTER(Q$2, "At ")=merged_belt_colours)*merged_months_at_rank),"")</f>
        <v/>
      </c>
      <c r="R441" s="18" t="str" cm="1">
        <f t="array" ref="R441">IF(LEN($A441)&gt;0,SUMPRODUCT(($A441=merged_names)*(_xlfn.TEXTAFTER(R$2, "At ")=merged_belt_colours)*merged_months_at_rank),"")</f>
        <v/>
      </c>
    </row>
    <row r="442" spans="1:18" x14ac:dyDescent="0.25">
      <c r="A442"/>
      <c r="B442" s="15" t="str" cm="1">
        <f t="array" ref="B442">IFERROR(IF(LEN(A442)&gt;0, IF(SUMPRODUCT((Inactives[Key]=J442)*(Inactives[Currently Inactive]))=1,"Inactive","Active"),""),"Active")</f>
        <v/>
      </c>
      <c r="C442" s="16" t="str" cm="1">
        <f t="array" aca="1" ref="C442" ca="1">IFERROR(_xlfn._xlws.FILTER(Inactives[Inactive On],(Inactives[Key]=J442)*(Inactives[Currently Inactive]),""),"")</f>
        <v/>
      </c>
      <c r="D442" s="16" t="str" cm="1">
        <f t="array" aca="1" ref="D442" ca="1">IFERROR(INDEX(_xlfn.TEXTSPLIT(E442," "),1),"")</f>
        <v/>
      </c>
      <c r="E442" s="15" t="str" cm="1">
        <f t="array" aca="1" ref="E442" ca="1">IFERROR(_xlfn._xlws.FILTER(merged_ranks,(merged_end_dates=DATE(9999,12,31))*(merged_names=A442)),"")</f>
        <v/>
      </c>
      <c r="F442" s="17" t="str">
        <f ca="1">_xlfn.XLOOKUP(J442,Promotions[Promo Key],Promotions[Promo Date],"")</f>
        <v/>
      </c>
      <c r="G442" s="18" t="str">
        <f t="shared" ca="1" si="39"/>
        <v/>
      </c>
      <c r="H442" s="18" t="str">
        <f t="shared" ca="1" si="38"/>
        <v/>
      </c>
      <c r="I442" s="17" t="str">
        <f>_xlfn.XLOOKUP(A442,Students[Full Name],Students[Starting Rank],"")</f>
        <v/>
      </c>
      <c r="J442" s="15" t="str">
        <f t="shared" ca="1" si="40"/>
        <v xml:space="preserve">: </v>
      </c>
      <c r="K442" s="16" t="str">
        <f>_xlfn.XLOOKUP(A442,Students[Full Name],Students[Start Date],"")</f>
        <v/>
      </c>
      <c r="L442" s="18">
        <f t="shared" ca="1" si="41"/>
        <v>-1</v>
      </c>
      <c r="M442" s="18" cm="1">
        <f t="array" aca="1" ref="M442" ca="1">SUMPRODUCT(Inactives[Days Inactive]*(Inactives[Student]=A442))/365</f>
        <v>0</v>
      </c>
      <c r="N442" s="18" t="str" cm="1">
        <f t="array" ref="N442">IF(LEN($A442)&gt;0,SUMPRODUCT(($A442=merged_names)*(_xlfn.TEXTAFTER(N$2, "At ")=merged_belt_colours)*merged_months_at_rank),"")</f>
        <v/>
      </c>
      <c r="O442" s="18" t="str" cm="1">
        <f t="array" ref="O442">IF(LEN($A442)&gt;0,SUMPRODUCT(($A442=merged_names)*(_xlfn.TEXTAFTER(O$2, "At ")=merged_belt_colours)*merged_months_at_rank),"")</f>
        <v/>
      </c>
      <c r="P442" s="18" t="str" cm="1">
        <f t="array" ref="P442">IF(LEN($A442)&gt;0,SUMPRODUCT(($A442=merged_names)*(_xlfn.TEXTAFTER(P$2, "At ")=merged_belt_colours)*merged_months_at_rank),"")</f>
        <v/>
      </c>
      <c r="Q442" s="18" t="str" cm="1">
        <f t="array" ref="Q442">IF(LEN($A442)&gt;0,SUMPRODUCT(($A442=merged_names)*(_xlfn.TEXTAFTER(Q$2, "At ")=merged_belt_colours)*merged_months_at_rank),"")</f>
        <v/>
      </c>
      <c r="R442" s="18" t="str" cm="1">
        <f t="array" ref="R442">IF(LEN($A442)&gt;0,SUMPRODUCT(($A442=merged_names)*(_xlfn.TEXTAFTER(R$2, "At ")=merged_belt_colours)*merged_months_at_rank),"")</f>
        <v/>
      </c>
    </row>
    <row r="443" spans="1:18" x14ac:dyDescent="0.25">
      <c r="A443"/>
      <c r="B443" s="15" t="str" cm="1">
        <f t="array" ref="B443">IFERROR(IF(LEN(A443)&gt;0, IF(SUMPRODUCT((Inactives[Key]=J443)*(Inactives[Currently Inactive]))=1,"Inactive","Active"),""),"Active")</f>
        <v/>
      </c>
      <c r="C443" s="16" t="str" cm="1">
        <f t="array" aca="1" ref="C443" ca="1">IFERROR(_xlfn._xlws.FILTER(Inactives[Inactive On],(Inactives[Key]=J443)*(Inactives[Currently Inactive]),""),"")</f>
        <v/>
      </c>
      <c r="D443" s="16" t="str" cm="1">
        <f t="array" aca="1" ref="D443" ca="1">IFERROR(INDEX(_xlfn.TEXTSPLIT(E443," "),1),"")</f>
        <v/>
      </c>
      <c r="E443" s="15" t="str" cm="1">
        <f t="array" aca="1" ref="E443" ca="1">IFERROR(_xlfn._xlws.FILTER(merged_ranks,(merged_end_dates=DATE(9999,12,31))*(merged_names=A443)),"")</f>
        <v/>
      </c>
      <c r="F443" s="17" t="str">
        <f ca="1">_xlfn.XLOOKUP(J443,Promotions[Promo Key],Promotions[Promo Date],"")</f>
        <v/>
      </c>
      <c r="G443" s="18" t="str">
        <f t="shared" ca="1" si="39"/>
        <v/>
      </c>
      <c r="H443" s="18" t="str">
        <f t="shared" ca="1" si="38"/>
        <v/>
      </c>
      <c r="I443" s="17" t="str">
        <f>_xlfn.XLOOKUP(A443,Students[Full Name],Students[Starting Rank],"")</f>
        <v/>
      </c>
      <c r="J443" s="15" t="str">
        <f t="shared" ca="1" si="40"/>
        <v xml:space="preserve">: </v>
      </c>
      <c r="K443" s="16" t="str">
        <f>_xlfn.XLOOKUP(A443,Students[Full Name],Students[Start Date],"")</f>
        <v/>
      </c>
      <c r="L443" s="18">
        <f t="shared" ca="1" si="41"/>
        <v>-1</v>
      </c>
      <c r="M443" s="18" cm="1">
        <f t="array" aca="1" ref="M443" ca="1">SUMPRODUCT(Inactives[Days Inactive]*(Inactives[Student]=A443))/365</f>
        <v>0</v>
      </c>
      <c r="N443" s="18" t="str" cm="1">
        <f t="array" ref="N443">IF(LEN($A443)&gt;0,SUMPRODUCT(($A443=merged_names)*(_xlfn.TEXTAFTER(N$2, "At ")=merged_belt_colours)*merged_months_at_rank),"")</f>
        <v/>
      </c>
      <c r="O443" s="18" t="str" cm="1">
        <f t="array" ref="O443">IF(LEN($A443)&gt;0,SUMPRODUCT(($A443=merged_names)*(_xlfn.TEXTAFTER(O$2, "At ")=merged_belt_colours)*merged_months_at_rank),"")</f>
        <v/>
      </c>
      <c r="P443" s="18" t="str" cm="1">
        <f t="array" ref="P443">IF(LEN($A443)&gt;0,SUMPRODUCT(($A443=merged_names)*(_xlfn.TEXTAFTER(P$2, "At ")=merged_belt_colours)*merged_months_at_rank),"")</f>
        <v/>
      </c>
      <c r="Q443" s="18" t="str" cm="1">
        <f t="array" ref="Q443">IF(LEN($A443)&gt;0,SUMPRODUCT(($A443=merged_names)*(_xlfn.TEXTAFTER(Q$2, "At ")=merged_belt_colours)*merged_months_at_rank),"")</f>
        <v/>
      </c>
      <c r="R443" s="18" t="str" cm="1">
        <f t="array" ref="R443">IF(LEN($A443)&gt;0,SUMPRODUCT(($A443=merged_names)*(_xlfn.TEXTAFTER(R$2, "At ")=merged_belt_colours)*merged_months_at_rank),"")</f>
        <v/>
      </c>
    </row>
    <row r="444" spans="1:18" x14ac:dyDescent="0.25">
      <c r="A444"/>
      <c r="B444" s="15" t="str" cm="1">
        <f t="array" ref="B444">IFERROR(IF(LEN(A444)&gt;0, IF(SUMPRODUCT((Inactives[Key]=J444)*(Inactives[Currently Inactive]))=1,"Inactive","Active"),""),"Active")</f>
        <v/>
      </c>
      <c r="C444" s="16" t="str" cm="1">
        <f t="array" aca="1" ref="C444" ca="1">IFERROR(_xlfn._xlws.FILTER(Inactives[Inactive On],(Inactives[Key]=J444)*(Inactives[Currently Inactive]),""),"")</f>
        <v/>
      </c>
      <c r="D444" s="16" t="str" cm="1">
        <f t="array" aca="1" ref="D444" ca="1">IFERROR(INDEX(_xlfn.TEXTSPLIT(E444," "),1),"")</f>
        <v/>
      </c>
      <c r="E444" s="15" t="str" cm="1">
        <f t="array" aca="1" ref="E444" ca="1">IFERROR(_xlfn._xlws.FILTER(merged_ranks,(merged_end_dates=DATE(9999,12,31))*(merged_names=A444)),"")</f>
        <v/>
      </c>
      <c r="F444" s="17" t="str">
        <f ca="1">_xlfn.XLOOKUP(J444,Promotions[Promo Key],Promotions[Promo Date],"")</f>
        <v/>
      </c>
      <c r="G444" s="18" t="str">
        <f t="shared" ca="1" si="39"/>
        <v/>
      </c>
      <c r="H444" s="18" t="str">
        <f t="shared" ca="1" si="38"/>
        <v/>
      </c>
      <c r="I444" s="17" t="str">
        <f>_xlfn.XLOOKUP(A444,Students[Full Name],Students[Starting Rank],"")</f>
        <v/>
      </c>
      <c r="J444" s="15" t="str">
        <f t="shared" ca="1" si="40"/>
        <v xml:space="preserve">: </v>
      </c>
      <c r="K444" s="16" t="str">
        <f>_xlfn.XLOOKUP(A444,Students[Full Name],Students[Start Date],"")</f>
        <v/>
      </c>
      <c r="L444" s="18">
        <f t="shared" ca="1" si="41"/>
        <v>-1</v>
      </c>
      <c r="M444" s="18" cm="1">
        <f t="array" aca="1" ref="M444" ca="1">SUMPRODUCT(Inactives[Days Inactive]*(Inactives[Student]=A444))/365</f>
        <v>0</v>
      </c>
      <c r="N444" s="18" t="str" cm="1">
        <f t="array" ref="N444">IF(LEN($A444)&gt;0,SUMPRODUCT(($A444=merged_names)*(_xlfn.TEXTAFTER(N$2, "At ")=merged_belt_colours)*merged_months_at_rank),"")</f>
        <v/>
      </c>
      <c r="O444" s="18" t="str" cm="1">
        <f t="array" ref="O444">IF(LEN($A444)&gt;0,SUMPRODUCT(($A444=merged_names)*(_xlfn.TEXTAFTER(O$2, "At ")=merged_belt_colours)*merged_months_at_rank),"")</f>
        <v/>
      </c>
      <c r="P444" s="18" t="str" cm="1">
        <f t="array" ref="P444">IF(LEN($A444)&gt;0,SUMPRODUCT(($A444=merged_names)*(_xlfn.TEXTAFTER(P$2, "At ")=merged_belt_colours)*merged_months_at_rank),"")</f>
        <v/>
      </c>
      <c r="Q444" s="18" t="str" cm="1">
        <f t="array" ref="Q444">IF(LEN($A444)&gt;0,SUMPRODUCT(($A444=merged_names)*(_xlfn.TEXTAFTER(Q$2, "At ")=merged_belt_colours)*merged_months_at_rank),"")</f>
        <v/>
      </c>
      <c r="R444" s="18" t="str" cm="1">
        <f t="array" ref="R444">IF(LEN($A444)&gt;0,SUMPRODUCT(($A444=merged_names)*(_xlfn.TEXTAFTER(R$2, "At ")=merged_belt_colours)*merged_months_at_rank),"")</f>
        <v/>
      </c>
    </row>
    <row r="445" spans="1:18" x14ac:dyDescent="0.25">
      <c r="A445"/>
      <c r="B445" s="15" t="str" cm="1">
        <f t="array" ref="B445">IFERROR(IF(LEN(A445)&gt;0, IF(SUMPRODUCT((Inactives[Key]=J445)*(Inactives[Currently Inactive]))=1,"Inactive","Active"),""),"Active")</f>
        <v/>
      </c>
      <c r="C445" s="16" t="str" cm="1">
        <f t="array" aca="1" ref="C445" ca="1">IFERROR(_xlfn._xlws.FILTER(Inactives[Inactive On],(Inactives[Key]=J445)*(Inactives[Currently Inactive]),""),"")</f>
        <v/>
      </c>
      <c r="D445" s="16" t="str" cm="1">
        <f t="array" aca="1" ref="D445" ca="1">IFERROR(INDEX(_xlfn.TEXTSPLIT(E445," "),1),"")</f>
        <v/>
      </c>
      <c r="E445" s="15" t="str" cm="1">
        <f t="array" aca="1" ref="E445" ca="1">IFERROR(_xlfn._xlws.FILTER(merged_ranks,(merged_end_dates=DATE(9999,12,31))*(merged_names=A445)),"")</f>
        <v/>
      </c>
      <c r="F445" s="17" t="str">
        <f ca="1">_xlfn.XLOOKUP(J445,Promotions[Promo Key],Promotions[Promo Date],"")</f>
        <v/>
      </c>
      <c r="G445" s="18" t="str">
        <f t="shared" ca="1" si="39"/>
        <v/>
      </c>
      <c r="H445" s="18" t="str">
        <f t="shared" ca="1" si="38"/>
        <v/>
      </c>
      <c r="I445" s="17" t="str">
        <f>_xlfn.XLOOKUP(A445,Students[Full Name],Students[Starting Rank],"")</f>
        <v/>
      </c>
      <c r="J445" s="15" t="str">
        <f t="shared" ca="1" si="40"/>
        <v xml:space="preserve">: </v>
      </c>
      <c r="K445" s="16" t="str">
        <f>_xlfn.XLOOKUP(A445,Students[Full Name],Students[Start Date],"")</f>
        <v/>
      </c>
      <c r="L445" s="18">
        <f t="shared" ca="1" si="41"/>
        <v>-1</v>
      </c>
      <c r="M445" s="18" cm="1">
        <f t="array" aca="1" ref="M445" ca="1">SUMPRODUCT(Inactives[Days Inactive]*(Inactives[Student]=A445))/365</f>
        <v>0</v>
      </c>
      <c r="N445" s="18" t="str" cm="1">
        <f t="array" ref="N445">IF(LEN($A445)&gt;0,SUMPRODUCT(($A445=merged_names)*(_xlfn.TEXTAFTER(N$2, "At ")=merged_belt_colours)*merged_months_at_rank),"")</f>
        <v/>
      </c>
      <c r="O445" s="18" t="str" cm="1">
        <f t="array" ref="O445">IF(LEN($A445)&gt;0,SUMPRODUCT(($A445=merged_names)*(_xlfn.TEXTAFTER(O$2, "At ")=merged_belt_colours)*merged_months_at_rank),"")</f>
        <v/>
      </c>
      <c r="P445" s="18" t="str" cm="1">
        <f t="array" ref="P445">IF(LEN($A445)&gt;0,SUMPRODUCT(($A445=merged_names)*(_xlfn.TEXTAFTER(P$2, "At ")=merged_belt_colours)*merged_months_at_rank),"")</f>
        <v/>
      </c>
      <c r="Q445" s="18" t="str" cm="1">
        <f t="array" ref="Q445">IF(LEN($A445)&gt;0,SUMPRODUCT(($A445=merged_names)*(_xlfn.TEXTAFTER(Q$2, "At ")=merged_belt_colours)*merged_months_at_rank),"")</f>
        <v/>
      </c>
      <c r="R445" s="18" t="str" cm="1">
        <f t="array" ref="R445">IF(LEN($A445)&gt;0,SUMPRODUCT(($A445=merged_names)*(_xlfn.TEXTAFTER(R$2, "At ")=merged_belt_colours)*merged_months_at_rank),"")</f>
        <v/>
      </c>
    </row>
    <row r="446" spans="1:18" x14ac:dyDescent="0.25">
      <c r="A446"/>
      <c r="B446" s="15" t="str" cm="1">
        <f t="array" ref="B446">IFERROR(IF(LEN(A446)&gt;0, IF(SUMPRODUCT((Inactives[Key]=J446)*(Inactives[Currently Inactive]))=1,"Inactive","Active"),""),"Active")</f>
        <v/>
      </c>
      <c r="C446" s="16" t="str" cm="1">
        <f t="array" aca="1" ref="C446" ca="1">IFERROR(_xlfn._xlws.FILTER(Inactives[Inactive On],(Inactives[Key]=J446)*(Inactives[Currently Inactive]),""),"")</f>
        <v/>
      </c>
      <c r="D446" s="16" t="str" cm="1">
        <f t="array" aca="1" ref="D446" ca="1">IFERROR(INDEX(_xlfn.TEXTSPLIT(E446," "),1),"")</f>
        <v/>
      </c>
      <c r="E446" s="15" t="str" cm="1">
        <f t="array" aca="1" ref="E446" ca="1">IFERROR(_xlfn._xlws.FILTER(merged_ranks,(merged_end_dates=DATE(9999,12,31))*(merged_names=A446)),"")</f>
        <v/>
      </c>
      <c r="F446" s="17" t="str">
        <f ca="1">_xlfn.XLOOKUP(J446,Promotions[Promo Key],Promotions[Promo Date],"")</f>
        <v/>
      </c>
      <c r="G446" s="18" t="str">
        <f t="shared" ca="1" si="39"/>
        <v/>
      </c>
      <c r="H446" s="18" t="str">
        <f t="shared" ca="1" si="38"/>
        <v/>
      </c>
      <c r="I446" s="17" t="str">
        <f>_xlfn.XLOOKUP(A446,Students[Full Name],Students[Starting Rank],"")</f>
        <v/>
      </c>
      <c r="J446" s="15" t="str">
        <f t="shared" ca="1" si="40"/>
        <v xml:space="preserve">: </v>
      </c>
      <c r="K446" s="16" t="str">
        <f>_xlfn.XLOOKUP(A446,Students[Full Name],Students[Start Date],"")</f>
        <v/>
      </c>
      <c r="L446" s="18">
        <f t="shared" ca="1" si="41"/>
        <v>-1</v>
      </c>
      <c r="M446" s="18" cm="1">
        <f t="array" aca="1" ref="M446" ca="1">SUMPRODUCT(Inactives[Days Inactive]*(Inactives[Student]=A446))/365</f>
        <v>0</v>
      </c>
      <c r="N446" s="18" t="str" cm="1">
        <f t="array" ref="N446">IF(LEN($A446)&gt;0,SUMPRODUCT(($A446=merged_names)*(_xlfn.TEXTAFTER(N$2, "At ")=merged_belt_colours)*merged_months_at_rank),"")</f>
        <v/>
      </c>
      <c r="O446" s="18" t="str" cm="1">
        <f t="array" ref="O446">IF(LEN($A446)&gt;0,SUMPRODUCT(($A446=merged_names)*(_xlfn.TEXTAFTER(O$2, "At ")=merged_belt_colours)*merged_months_at_rank),"")</f>
        <v/>
      </c>
      <c r="P446" s="18" t="str" cm="1">
        <f t="array" ref="P446">IF(LEN($A446)&gt;0,SUMPRODUCT(($A446=merged_names)*(_xlfn.TEXTAFTER(P$2, "At ")=merged_belt_colours)*merged_months_at_rank),"")</f>
        <v/>
      </c>
      <c r="Q446" s="18" t="str" cm="1">
        <f t="array" ref="Q446">IF(LEN($A446)&gt;0,SUMPRODUCT(($A446=merged_names)*(_xlfn.TEXTAFTER(Q$2, "At ")=merged_belt_colours)*merged_months_at_rank),"")</f>
        <v/>
      </c>
      <c r="R446" s="18" t="str" cm="1">
        <f t="array" ref="R446">IF(LEN($A446)&gt;0,SUMPRODUCT(($A446=merged_names)*(_xlfn.TEXTAFTER(R$2, "At ")=merged_belt_colours)*merged_months_at_rank),"")</f>
        <v/>
      </c>
    </row>
    <row r="447" spans="1:18" x14ac:dyDescent="0.25">
      <c r="A447"/>
      <c r="B447" s="15" t="str" cm="1">
        <f t="array" ref="B447">IFERROR(IF(LEN(A447)&gt;0, IF(SUMPRODUCT((Inactives[Key]=J447)*(Inactives[Currently Inactive]))=1,"Inactive","Active"),""),"Active")</f>
        <v/>
      </c>
      <c r="C447" s="16" t="str" cm="1">
        <f t="array" aca="1" ref="C447" ca="1">IFERROR(_xlfn._xlws.FILTER(Inactives[Inactive On],(Inactives[Key]=J447)*(Inactives[Currently Inactive]),""),"")</f>
        <v/>
      </c>
      <c r="D447" s="16" t="str" cm="1">
        <f t="array" aca="1" ref="D447" ca="1">IFERROR(INDEX(_xlfn.TEXTSPLIT(E447," "),1),"")</f>
        <v/>
      </c>
      <c r="E447" s="15" t="str" cm="1">
        <f t="array" aca="1" ref="E447" ca="1">IFERROR(_xlfn._xlws.FILTER(merged_ranks,(merged_end_dates=DATE(9999,12,31))*(merged_names=A447)),"")</f>
        <v/>
      </c>
      <c r="F447" s="17" t="str">
        <f ca="1">_xlfn.XLOOKUP(J447,Promotions[Promo Key],Promotions[Promo Date],"")</f>
        <v/>
      </c>
      <c r="G447" s="18" t="str">
        <f t="shared" ca="1" si="39"/>
        <v/>
      </c>
      <c r="H447" s="18" t="str">
        <f t="shared" ca="1" si="38"/>
        <v/>
      </c>
      <c r="I447" s="17" t="str">
        <f>_xlfn.XLOOKUP(A447,Students[Full Name],Students[Starting Rank],"")</f>
        <v/>
      </c>
      <c r="J447" s="15" t="str">
        <f t="shared" ca="1" si="40"/>
        <v xml:space="preserve">: </v>
      </c>
      <c r="K447" s="16" t="str">
        <f>_xlfn.XLOOKUP(A447,Students[Full Name],Students[Start Date],"")</f>
        <v/>
      </c>
      <c r="L447" s="18">
        <f t="shared" ca="1" si="41"/>
        <v>-1</v>
      </c>
      <c r="M447" s="18" cm="1">
        <f t="array" aca="1" ref="M447" ca="1">SUMPRODUCT(Inactives[Days Inactive]*(Inactives[Student]=A447))/365</f>
        <v>0</v>
      </c>
      <c r="N447" s="18" t="str" cm="1">
        <f t="array" ref="N447">IF(LEN($A447)&gt;0,SUMPRODUCT(($A447=merged_names)*(_xlfn.TEXTAFTER(N$2, "At ")=merged_belt_colours)*merged_months_at_rank),"")</f>
        <v/>
      </c>
      <c r="O447" s="18" t="str" cm="1">
        <f t="array" ref="O447">IF(LEN($A447)&gt;0,SUMPRODUCT(($A447=merged_names)*(_xlfn.TEXTAFTER(O$2, "At ")=merged_belt_colours)*merged_months_at_rank),"")</f>
        <v/>
      </c>
      <c r="P447" s="18" t="str" cm="1">
        <f t="array" ref="P447">IF(LEN($A447)&gt;0,SUMPRODUCT(($A447=merged_names)*(_xlfn.TEXTAFTER(P$2, "At ")=merged_belt_colours)*merged_months_at_rank),"")</f>
        <v/>
      </c>
      <c r="Q447" s="18" t="str" cm="1">
        <f t="array" ref="Q447">IF(LEN($A447)&gt;0,SUMPRODUCT(($A447=merged_names)*(_xlfn.TEXTAFTER(Q$2, "At ")=merged_belt_colours)*merged_months_at_rank),"")</f>
        <v/>
      </c>
      <c r="R447" s="18" t="str" cm="1">
        <f t="array" ref="R447">IF(LEN($A447)&gt;0,SUMPRODUCT(($A447=merged_names)*(_xlfn.TEXTAFTER(R$2, "At ")=merged_belt_colours)*merged_months_at_rank),"")</f>
        <v/>
      </c>
    </row>
    <row r="448" spans="1:18" x14ac:dyDescent="0.25">
      <c r="A448"/>
      <c r="B448" s="15" t="str" cm="1">
        <f t="array" ref="B448">IFERROR(IF(LEN(A448)&gt;0, IF(SUMPRODUCT((Inactives[Key]=J448)*(Inactives[Currently Inactive]))=1,"Inactive","Active"),""),"Active")</f>
        <v/>
      </c>
      <c r="C448" s="16" t="str" cm="1">
        <f t="array" aca="1" ref="C448" ca="1">IFERROR(_xlfn._xlws.FILTER(Inactives[Inactive On],(Inactives[Key]=J448)*(Inactives[Currently Inactive]),""),"")</f>
        <v/>
      </c>
      <c r="D448" s="16" t="str" cm="1">
        <f t="array" aca="1" ref="D448" ca="1">IFERROR(INDEX(_xlfn.TEXTSPLIT(E448," "),1),"")</f>
        <v/>
      </c>
      <c r="E448" s="15" t="str" cm="1">
        <f t="array" aca="1" ref="E448" ca="1">IFERROR(_xlfn._xlws.FILTER(merged_ranks,(merged_end_dates=DATE(9999,12,31))*(merged_names=A448)),"")</f>
        <v/>
      </c>
      <c r="F448" s="17" t="str">
        <f ca="1">_xlfn.XLOOKUP(J448,Promotions[Promo Key],Promotions[Promo Date],"")</f>
        <v/>
      </c>
      <c r="G448" s="18" t="str">
        <f t="shared" ca="1" si="39"/>
        <v/>
      </c>
      <c r="H448" s="18" t="str">
        <f t="shared" ca="1" si="38"/>
        <v/>
      </c>
      <c r="I448" s="17" t="str">
        <f>_xlfn.XLOOKUP(A448,Students[Full Name],Students[Starting Rank],"")</f>
        <v/>
      </c>
      <c r="J448" s="15" t="str">
        <f t="shared" ca="1" si="40"/>
        <v xml:space="preserve">: </v>
      </c>
      <c r="K448" s="16" t="str">
        <f>_xlfn.XLOOKUP(A448,Students[Full Name],Students[Start Date],"")</f>
        <v/>
      </c>
      <c r="L448" s="18">
        <f t="shared" ca="1" si="41"/>
        <v>-1</v>
      </c>
      <c r="M448" s="18" cm="1">
        <f t="array" aca="1" ref="M448" ca="1">SUMPRODUCT(Inactives[Days Inactive]*(Inactives[Student]=A448))/365</f>
        <v>0</v>
      </c>
      <c r="N448" s="18" t="str" cm="1">
        <f t="array" ref="N448">IF(LEN($A448)&gt;0,SUMPRODUCT(($A448=merged_names)*(_xlfn.TEXTAFTER(N$2, "At ")=merged_belt_colours)*merged_months_at_rank),"")</f>
        <v/>
      </c>
      <c r="O448" s="18" t="str" cm="1">
        <f t="array" ref="O448">IF(LEN($A448)&gt;0,SUMPRODUCT(($A448=merged_names)*(_xlfn.TEXTAFTER(O$2, "At ")=merged_belt_colours)*merged_months_at_rank),"")</f>
        <v/>
      </c>
      <c r="P448" s="18" t="str" cm="1">
        <f t="array" ref="P448">IF(LEN($A448)&gt;0,SUMPRODUCT(($A448=merged_names)*(_xlfn.TEXTAFTER(P$2, "At ")=merged_belt_colours)*merged_months_at_rank),"")</f>
        <v/>
      </c>
      <c r="Q448" s="18" t="str" cm="1">
        <f t="array" ref="Q448">IF(LEN($A448)&gt;0,SUMPRODUCT(($A448=merged_names)*(_xlfn.TEXTAFTER(Q$2, "At ")=merged_belt_colours)*merged_months_at_rank),"")</f>
        <v/>
      </c>
      <c r="R448" s="18" t="str" cm="1">
        <f t="array" ref="R448">IF(LEN($A448)&gt;0,SUMPRODUCT(($A448=merged_names)*(_xlfn.TEXTAFTER(R$2, "At ")=merged_belt_colours)*merged_months_at_rank),"")</f>
        <v/>
      </c>
    </row>
    <row r="449" spans="1:18" x14ac:dyDescent="0.25">
      <c r="A449"/>
      <c r="B449" s="15" t="str" cm="1">
        <f t="array" ref="B449">IFERROR(IF(LEN(A449)&gt;0, IF(SUMPRODUCT((Inactives[Key]=J449)*(Inactives[Currently Inactive]))=1,"Inactive","Active"),""),"Active")</f>
        <v/>
      </c>
      <c r="C449" s="16" t="str" cm="1">
        <f t="array" aca="1" ref="C449" ca="1">IFERROR(_xlfn._xlws.FILTER(Inactives[Inactive On],(Inactives[Key]=J449)*(Inactives[Currently Inactive]),""),"")</f>
        <v/>
      </c>
      <c r="D449" s="16" t="str" cm="1">
        <f t="array" aca="1" ref="D449" ca="1">IFERROR(INDEX(_xlfn.TEXTSPLIT(E449," "),1),"")</f>
        <v/>
      </c>
      <c r="E449" s="15" t="str" cm="1">
        <f t="array" aca="1" ref="E449" ca="1">IFERROR(_xlfn._xlws.FILTER(merged_ranks,(merged_end_dates=DATE(9999,12,31))*(merged_names=A449)),"")</f>
        <v/>
      </c>
      <c r="F449" s="17" t="str">
        <f ca="1">_xlfn.XLOOKUP(J449,Promotions[Promo Key],Promotions[Promo Date],"")</f>
        <v/>
      </c>
      <c r="G449" s="18" t="str">
        <f t="shared" ca="1" si="39"/>
        <v/>
      </c>
      <c r="H449" s="18" t="str">
        <f t="shared" ca="1" si="38"/>
        <v/>
      </c>
      <c r="I449" s="17" t="str">
        <f>_xlfn.XLOOKUP(A449,Students[Full Name],Students[Starting Rank],"")</f>
        <v/>
      </c>
      <c r="J449" s="15" t="str">
        <f t="shared" ca="1" si="40"/>
        <v xml:space="preserve">: </v>
      </c>
      <c r="K449" s="16" t="str">
        <f>_xlfn.XLOOKUP(A449,Students[Full Name],Students[Start Date],"")</f>
        <v/>
      </c>
      <c r="L449" s="18">
        <f t="shared" ca="1" si="41"/>
        <v>-1</v>
      </c>
      <c r="M449" s="18" cm="1">
        <f t="array" aca="1" ref="M449" ca="1">SUMPRODUCT(Inactives[Days Inactive]*(Inactives[Student]=A449))/365</f>
        <v>0</v>
      </c>
      <c r="N449" s="18" t="str" cm="1">
        <f t="array" ref="N449">IF(LEN($A449)&gt;0,SUMPRODUCT(($A449=merged_names)*(_xlfn.TEXTAFTER(N$2, "At ")=merged_belt_colours)*merged_months_at_rank),"")</f>
        <v/>
      </c>
      <c r="O449" s="18" t="str" cm="1">
        <f t="array" ref="O449">IF(LEN($A449)&gt;0,SUMPRODUCT(($A449=merged_names)*(_xlfn.TEXTAFTER(O$2, "At ")=merged_belt_colours)*merged_months_at_rank),"")</f>
        <v/>
      </c>
      <c r="P449" s="18" t="str" cm="1">
        <f t="array" ref="P449">IF(LEN($A449)&gt;0,SUMPRODUCT(($A449=merged_names)*(_xlfn.TEXTAFTER(P$2, "At ")=merged_belt_colours)*merged_months_at_rank),"")</f>
        <v/>
      </c>
      <c r="Q449" s="18" t="str" cm="1">
        <f t="array" ref="Q449">IF(LEN($A449)&gt;0,SUMPRODUCT(($A449=merged_names)*(_xlfn.TEXTAFTER(Q$2, "At ")=merged_belt_colours)*merged_months_at_rank),"")</f>
        <v/>
      </c>
      <c r="R449" s="18" t="str" cm="1">
        <f t="array" ref="R449">IF(LEN($A449)&gt;0,SUMPRODUCT(($A449=merged_names)*(_xlfn.TEXTAFTER(R$2, "At ")=merged_belt_colours)*merged_months_at_rank),"")</f>
        <v/>
      </c>
    </row>
    <row r="450" spans="1:18" x14ac:dyDescent="0.25">
      <c r="A450"/>
      <c r="B450" s="15" t="str" cm="1">
        <f t="array" ref="B450">IFERROR(IF(LEN(A450)&gt;0, IF(SUMPRODUCT((Inactives[Key]=J450)*(Inactives[Currently Inactive]))=1,"Inactive","Active"),""),"Active")</f>
        <v/>
      </c>
      <c r="C450" s="16" t="str" cm="1">
        <f t="array" aca="1" ref="C450" ca="1">IFERROR(_xlfn._xlws.FILTER(Inactives[Inactive On],(Inactives[Key]=J450)*(Inactives[Currently Inactive]),""),"")</f>
        <v/>
      </c>
      <c r="D450" s="16" t="str" cm="1">
        <f t="array" aca="1" ref="D450" ca="1">IFERROR(INDEX(_xlfn.TEXTSPLIT(E450," "),1),"")</f>
        <v/>
      </c>
      <c r="E450" s="15" t="str" cm="1">
        <f t="array" aca="1" ref="E450" ca="1">IFERROR(_xlfn._xlws.FILTER(merged_ranks,(merged_end_dates=DATE(9999,12,31))*(merged_names=A450)),"")</f>
        <v/>
      </c>
      <c r="F450" s="17" t="str">
        <f ca="1">_xlfn.XLOOKUP(J450,Promotions[Promo Key],Promotions[Promo Date],"")</f>
        <v/>
      </c>
      <c r="G450" s="18" t="str">
        <f t="shared" ca="1" si="39"/>
        <v/>
      </c>
      <c r="H450" s="18" t="str">
        <f t="shared" ca="1" si="38"/>
        <v/>
      </c>
      <c r="I450" s="17" t="str">
        <f>_xlfn.XLOOKUP(A450,Students[Full Name],Students[Starting Rank],"")</f>
        <v/>
      </c>
      <c r="J450" s="15" t="str">
        <f t="shared" ca="1" si="40"/>
        <v xml:space="preserve">: </v>
      </c>
      <c r="K450" s="16" t="str">
        <f>_xlfn.XLOOKUP(A450,Students[Full Name],Students[Start Date],"")</f>
        <v/>
      </c>
      <c r="L450" s="18">
        <f t="shared" ca="1" si="41"/>
        <v>-1</v>
      </c>
      <c r="M450" s="18" cm="1">
        <f t="array" aca="1" ref="M450" ca="1">SUMPRODUCT(Inactives[Days Inactive]*(Inactives[Student]=A450))/365</f>
        <v>0</v>
      </c>
      <c r="N450" s="18" t="str" cm="1">
        <f t="array" ref="N450">IF(LEN($A450)&gt;0,SUMPRODUCT(($A450=merged_names)*(_xlfn.TEXTAFTER(N$2, "At ")=merged_belt_colours)*merged_months_at_rank),"")</f>
        <v/>
      </c>
      <c r="O450" s="18" t="str" cm="1">
        <f t="array" ref="O450">IF(LEN($A450)&gt;0,SUMPRODUCT(($A450=merged_names)*(_xlfn.TEXTAFTER(O$2, "At ")=merged_belt_colours)*merged_months_at_rank),"")</f>
        <v/>
      </c>
      <c r="P450" s="18" t="str" cm="1">
        <f t="array" ref="P450">IF(LEN($A450)&gt;0,SUMPRODUCT(($A450=merged_names)*(_xlfn.TEXTAFTER(P$2, "At ")=merged_belt_colours)*merged_months_at_rank),"")</f>
        <v/>
      </c>
      <c r="Q450" s="18" t="str" cm="1">
        <f t="array" ref="Q450">IF(LEN($A450)&gt;0,SUMPRODUCT(($A450=merged_names)*(_xlfn.TEXTAFTER(Q$2, "At ")=merged_belt_colours)*merged_months_at_rank),"")</f>
        <v/>
      </c>
      <c r="R450" s="18" t="str" cm="1">
        <f t="array" ref="R450">IF(LEN($A450)&gt;0,SUMPRODUCT(($A450=merged_names)*(_xlfn.TEXTAFTER(R$2, "At ")=merged_belt_colours)*merged_months_at_rank),"")</f>
        <v/>
      </c>
    </row>
    <row r="451" spans="1:18" x14ac:dyDescent="0.25">
      <c r="A451"/>
      <c r="B451" s="15" t="str" cm="1">
        <f t="array" ref="B451">IFERROR(IF(LEN(A451)&gt;0, IF(SUMPRODUCT((Inactives[Key]=J451)*(Inactives[Currently Inactive]))=1,"Inactive","Active"),""),"Active")</f>
        <v/>
      </c>
      <c r="C451" s="16" t="str" cm="1">
        <f t="array" aca="1" ref="C451" ca="1">IFERROR(_xlfn._xlws.FILTER(Inactives[Inactive On],(Inactives[Key]=J451)*(Inactives[Currently Inactive]),""),"")</f>
        <v/>
      </c>
      <c r="D451" s="16" t="str" cm="1">
        <f t="array" aca="1" ref="D451" ca="1">IFERROR(INDEX(_xlfn.TEXTSPLIT(E451," "),1),"")</f>
        <v/>
      </c>
      <c r="E451" s="15" t="str" cm="1">
        <f t="array" aca="1" ref="E451" ca="1">IFERROR(_xlfn._xlws.FILTER(merged_ranks,(merged_end_dates=DATE(9999,12,31))*(merged_names=A451)),"")</f>
        <v/>
      </c>
      <c r="F451" s="17" t="str">
        <f ca="1">_xlfn.XLOOKUP(J451,Promotions[Promo Key],Promotions[Promo Date],"")</f>
        <v/>
      </c>
      <c r="G451" s="18" t="str">
        <f t="shared" ca="1" si="39"/>
        <v/>
      </c>
      <c r="H451" s="18" t="str">
        <f t="shared" ca="1" si="38"/>
        <v/>
      </c>
      <c r="I451" s="17" t="str">
        <f>_xlfn.XLOOKUP(A451,Students[Full Name],Students[Starting Rank],"")</f>
        <v/>
      </c>
      <c r="J451" s="15" t="str">
        <f t="shared" ca="1" si="40"/>
        <v xml:space="preserve">: </v>
      </c>
      <c r="K451" s="16" t="str">
        <f>_xlfn.XLOOKUP(A451,Students[Full Name],Students[Start Date],"")</f>
        <v/>
      </c>
      <c r="L451" s="18">
        <f t="shared" ca="1" si="41"/>
        <v>-1</v>
      </c>
      <c r="M451" s="18" cm="1">
        <f t="array" aca="1" ref="M451" ca="1">SUMPRODUCT(Inactives[Days Inactive]*(Inactives[Student]=A451))/365</f>
        <v>0</v>
      </c>
      <c r="N451" s="18" t="str" cm="1">
        <f t="array" ref="N451">IF(LEN($A451)&gt;0,SUMPRODUCT(($A451=merged_names)*(_xlfn.TEXTAFTER(N$2, "At ")=merged_belt_colours)*merged_months_at_rank),"")</f>
        <v/>
      </c>
      <c r="O451" s="18" t="str" cm="1">
        <f t="array" ref="O451">IF(LEN($A451)&gt;0,SUMPRODUCT(($A451=merged_names)*(_xlfn.TEXTAFTER(O$2, "At ")=merged_belt_colours)*merged_months_at_rank),"")</f>
        <v/>
      </c>
      <c r="P451" s="18" t="str" cm="1">
        <f t="array" ref="P451">IF(LEN($A451)&gt;0,SUMPRODUCT(($A451=merged_names)*(_xlfn.TEXTAFTER(P$2, "At ")=merged_belt_colours)*merged_months_at_rank),"")</f>
        <v/>
      </c>
      <c r="Q451" s="18" t="str" cm="1">
        <f t="array" ref="Q451">IF(LEN($A451)&gt;0,SUMPRODUCT(($A451=merged_names)*(_xlfn.TEXTAFTER(Q$2, "At ")=merged_belt_colours)*merged_months_at_rank),"")</f>
        <v/>
      </c>
      <c r="R451" s="18" t="str" cm="1">
        <f t="array" ref="R451">IF(LEN($A451)&gt;0,SUMPRODUCT(($A451=merged_names)*(_xlfn.TEXTAFTER(R$2, "At ")=merged_belt_colours)*merged_months_at_rank),"")</f>
        <v/>
      </c>
    </row>
    <row r="452" spans="1:18" x14ac:dyDescent="0.25">
      <c r="A452"/>
      <c r="B452" s="15" t="str" cm="1">
        <f t="array" ref="B452">IFERROR(IF(LEN(A452)&gt;0, IF(SUMPRODUCT((Inactives[Key]=J452)*(Inactives[Currently Inactive]))=1,"Inactive","Active"),""),"Active")</f>
        <v/>
      </c>
      <c r="C452" s="16" t="str" cm="1">
        <f t="array" aca="1" ref="C452" ca="1">IFERROR(_xlfn._xlws.FILTER(Inactives[Inactive On],(Inactives[Key]=J452)*(Inactives[Currently Inactive]),""),"")</f>
        <v/>
      </c>
      <c r="D452" s="16" t="str" cm="1">
        <f t="array" aca="1" ref="D452" ca="1">IFERROR(INDEX(_xlfn.TEXTSPLIT(E452," "),1),"")</f>
        <v/>
      </c>
      <c r="E452" s="15" t="str" cm="1">
        <f t="array" aca="1" ref="E452" ca="1">IFERROR(_xlfn._xlws.FILTER(merged_ranks,(merged_end_dates=DATE(9999,12,31))*(merged_names=A452)),"")</f>
        <v/>
      </c>
      <c r="F452" s="17" t="str">
        <f ca="1">_xlfn.XLOOKUP(J452,Promotions[Promo Key],Promotions[Promo Date],"")</f>
        <v/>
      </c>
      <c r="G452" s="18" t="str">
        <f t="shared" ca="1" si="39"/>
        <v/>
      </c>
      <c r="H452" s="18" t="str">
        <f t="shared" ca="1" si="38"/>
        <v/>
      </c>
      <c r="I452" s="17" t="str">
        <f>_xlfn.XLOOKUP(A452,Students[Full Name],Students[Starting Rank],"")</f>
        <v/>
      </c>
      <c r="J452" s="15" t="str">
        <f t="shared" ca="1" si="40"/>
        <v xml:space="preserve">: </v>
      </c>
      <c r="K452" s="16" t="str">
        <f>_xlfn.XLOOKUP(A452,Students[Full Name],Students[Start Date],"")</f>
        <v/>
      </c>
      <c r="L452" s="18">
        <f t="shared" ca="1" si="41"/>
        <v>-1</v>
      </c>
      <c r="M452" s="18" cm="1">
        <f t="array" aca="1" ref="M452" ca="1">SUMPRODUCT(Inactives[Days Inactive]*(Inactives[Student]=A452))/365</f>
        <v>0</v>
      </c>
      <c r="N452" s="18" t="str" cm="1">
        <f t="array" ref="N452">IF(LEN($A452)&gt;0,SUMPRODUCT(($A452=merged_names)*(_xlfn.TEXTAFTER(N$2, "At ")=merged_belt_colours)*merged_months_at_rank),"")</f>
        <v/>
      </c>
      <c r="O452" s="18" t="str" cm="1">
        <f t="array" ref="O452">IF(LEN($A452)&gt;0,SUMPRODUCT(($A452=merged_names)*(_xlfn.TEXTAFTER(O$2, "At ")=merged_belt_colours)*merged_months_at_rank),"")</f>
        <v/>
      </c>
      <c r="P452" s="18" t="str" cm="1">
        <f t="array" ref="P452">IF(LEN($A452)&gt;0,SUMPRODUCT(($A452=merged_names)*(_xlfn.TEXTAFTER(P$2, "At ")=merged_belt_colours)*merged_months_at_rank),"")</f>
        <v/>
      </c>
      <c r="Q452" s="18" t="str" cm="1">
        <f t="array" ref="Q452">IF(LEN($A452)&gt;0,SUMPRODUCT(($A452=merged_names)*(_xlfn.TEXTAFTER(Q$2, "At ")=merged_belt_colours)*merged_months_at_rank),"")</f>
        <v/>
      </c>
      <c r="R452" s="18" t="str" cm="1">
        <f t="array" ref="R452">IF(LEN($A452)&gt;0,SUMPRODUCT(($A452=merged_names)*(_xlfn.TEXTAFTER(R$2, "At ")=merged_belt_colours)*merged_months_at_rank),"")</f>
        <v/>
      </c>
    </row>
    <row r="453" spans="1:18" x14ac:dyDescent="0.25">
      <c r="A453"/>
      <c r="B453" s="15" t="str" cm="1">
        <f t="array" ref="B453">IFERROR(IF(LEN(A453)&gt;0, IF(SUMPRODUCT((Inactives[Key]=J453)*(Inactives[Currently Inactive]))=1,"Inactive","Active"),""),"Active")</f>
        <v/>
      </c>
      <c r="C453" s="16" t="str" cm="1">
        <f t="array" aca="1" ref="C453" ca="1">IFERROR(_xlfn._xlws.FILTER(Inactives[Inactive On],(Inactives[Key]=J453)*(Inactives[Currently Inactive]),""),"")</f>
        <v/>
      </c>
      <c r="D453" s="16" t="str" cm="1">
        <f t="array" aca="1" ref="D453" ca="1">IFERROR(INDEX(_xlfn.TEXTSPLIT(E453," "),1),"")</f>
        <v/>
      </c>
      <c r="E453" s="15" t="str" cm="1">
        <f t="array" aca="1" ref="E453" ca="1">IFERROR(_xlfn._xlws.FILTER(merged_ranks,(merged_end_dates=DATE(9999,12,31))*(merged_names=A453)),"")</f>
        <v/>
      </c>
      <c r="F453" s="17" t="str">
        <f ca="1">_xlfn.XLOOKUP(J453,Promotions[Promo Key],Promotions[Promo Date],"")</f>
        <v/>
      </c>
      <c r="G453" s="18" t="str">
        <f t="shared" ca="1" si="39"/>
        <v/>
      </c>
      <c r="H453" s="18" t="str">
        <f t="shared" ca="1" si="38"/>
        <v/>
      </c>
      <c r="I453" s="17" t="str">
        <f>_xlfn.XLOOKUP(A453,Students[Full Name],Students[Starting Rank],"")</f>
        <v/>
      </c>
      <c r="J453" s="15" t="str">
        <f t="shared" ca="1" si="40"/>
        <v xml:space="preserve">: </v>
      </c>
      <c r="K453" s="16" t="str">
        <f>_xlfn.XLOOKUP(A453,Students[Full Name],Students[Start Date],"")</f>
        <v/>
      </c>
      <c r="L453" s="18">
        <f t="shared" ca="1" si="41"/>
        <v>-1</v>
      </c>
      <c r="M453" s="18" cm="1">
        <f t="array" aca="1" ref="M453" ca="1">SUMPRODUCT(Inactives[Days Inactive]*(Inactives[Student]=A453))/365</f>
        <v>0</v>
      </c>
      <c r="N453" s="18" t="str" cm="1">
        <f t="array" ref="N453">IF(LEN($A453)&gt;0,SUMPRODUCT(($A453=merged_names)*(_xlfn.TEXTAFTER(N$2, "At ")=merged_belt_colours)*merged_months_at_rank),"")</f>
        <v/>
      </c>
      <c r="O453" s="18" t="str" cm="1">
        <f t="array" ref="O453">IF(LEN($A453)&gt;0,SUMPRODUCT(($A453=merged_names)*(_xlfn.TEXTAFTER(O$2, "At ")=merged_belt_colours)*merged_months_at_rank),"")</f>
        <v/>
      </c>
      <c r="P453" s="18" t="str" cm="1">
        <f t="array" ref="P453">IF(LEN($A453)&gt;0,SUMPRODUCT(($A453=merged_names)*(_xlfn.TEXTAFTER(P$2, "At ")=merged_belt_colours)*merged_months_at_rank),"")</f>
        <v/>
      </c>
      <c r="Q453" s="18" t="str" cm="1">
        <f t="array" ref="Q453">IF(LEN($A453)&gt;0,SUMPRODUCT(($A453=merged_names)*(_xlfn.TEXTAFTER(Q$2, "At ")=merged_belt_colours)*merged_months_at_rank),"")</f>
        <v/>
      </c>
      <c r="R453" s="18" t="str" cm="1">
        <f t="array" ref="R453">IF(LEN($A453)&gt;0,SUMPRODUCT(($A453=merged_names)*(_xlfn.TEXTAFTER(R$2, "At ")=merged_belt_colours)*merged_months_at_rank),"")</f>
        <v/>
      </c>
    </row>
    <row r="454" spans="1:18" x14ac:dyDescent="0.25">
      <c r="A454"/>
      <c r="B454" s="15" t="str" cm="1">
        <f t="array" ref="B454">IFERROR(IF(LEN(A454)&gt;0, IF(SUMPRODUCT((Inactives[Key]=J454)*(Inactives[Currently Inactive]))=1,"Inactive","Active"),""),"Active")</f>
        <v/>
      </c>
      <c r="C454" s="16" t="str" cm="1">
        <f t="array" aca="1" ref="C454" ca="1">IFERROR(_xlfn._xlws.FILTER(Inactives[Inactive On],(Inactives[Key]=J454)*(Inactives[Currently Inactive]),""),"")</f>
        <v/>
      </c>
      <c r="D454" s="16" t="str" cm="1">
        <f t="array" aca="1" ref="D454" ca="1">IFERROR(INDEX(_xlfn.TEXTSPLIT(E454," "),1),"")</f>
        <v/>
      </c>
      <c r="E454" s="15" t="str" cm="1">
        <f t="array" aca="1" ref="E454" ca="1">IFERROR(_xlfn._xlws.FILTER(merged_ranks,(merged_end_dates=DATE(9999,12,31))*(merged_names=A454)),"")</f>
        <v/>
      </c>
      <c r="F454" s="17" t="str">
        <f ca="1">_xlfn.XLOOKUP(J454,Promotions[Promo Key],Promotions[Promo Date],"")</f>
        <v/>
      </c>
      <c r="G454" s="18" t="str">
        <f t="shared" ca="1" si="39"/>
        <v/>
      </c>
      <c r="H454" s="18" t="str">
        <f t="shared" ca="1" si="38"/>
        <v/>
      </c>
      <c r="I454" s="17" t="str">
        <f>_xlfn.XLOOKUP(A454,Students[Full Name],Students[Starting Rank],"")</f>
        <v/>
      </c>
      <c r="J454" s="15" t="str">
        <f t="shared" ca="1" si="40"/>
        <v xml:space="preserve">: </v>
      </c>
      <c r="K454" s="16" t="str">
        <f>_xlfn.XLOOKUP(A454,Students[Full Name],Students[Start Date],"")</f>
        <v/>
      </c>
      <c r="L454" s="18">
        <f t="shared" ca="1" si="41"/>
        <v>-1</v>
      </c>
      <c r="M454" s="18" cm="1">
        <f t="array" aca="1" ref="M454" ca="1">SUMPRODUCT(Inactives[Days Inactive]*(Inactives[Student]=A454))/365</f>
        <v>0</v>
      </c>
      <c r="N454" s="18" t="str" cm="1">
        <f t="array" ref="N454">IF(LEN($A454)&gt;0,SUMPRODUCT(($A454=merged_names)*(_xlfn.TEXTAFTER(N$2, "At ")=merged_belt_colours)*merged_months_at_rank),"")</f>
        <v/>
      </c>
      <c r="O454" s="18" t="str" cm="1">
        <f t="array" ref="O454">IF(LEN($A454)&gt;0,SUMPRODUCT(($A454=merged_names)*(_xlfn.TEXTAFTER(O$2, "At ")=merged_belt_colours)*merged_months_at_rank),"")</f>
        <v/>
      </c>
      <c r="P454" s="18" t="str" cm="1">
        <f t="array" ref="P454">IF(LEN($A454)&gt;0,SUMPRODUCT(($A454=merged_names)*(_xlfn.TEXTAFTER(P$2, "At ")=merged_belt_colours)*merged_months_at_rank),"")</f>
        <v/>
      </c>
      <c r="Q454" s="18" t="str" cm="1">
        <f t="array" ref="Q454">IF(LEN($A454)&gt;0,SUMPRODUCT(($A454=merged_names)*(_xlfn.TEXTAFTER(Q$2, "At ")=merged_belt_colours)*merged_months_at_rank),"")</f>
        <v/>
      </c>
      <c r="R454" s="18" t="str" cm="1">
        <f t="array" ref="R454">IF(LEN($A454)&gt;0,SUMPRODUCT(($A454=merged_names)*(_xlfn.TEXTAFTER(R$2, "At ")=merged_belt_colours)*merged_months_at_rank),"")</f>
        <v/>
      </c>
    </row>
    <row r="455" spans="1:18" x14ac:dyDescent="0.25">
      <c r="A455"/>
      <c r="B455" s="15" t="str" cm="1">
        <f t="array" ref="B455">IFERROR(IF(LEN(A455)&gt;0, IF(SUMPRODUCT((Inactives[Key]=J455)*(Inactives[Currently Inactive]))=1,"Inactive","Active"),""),"Active")</f>
        <v/>
      </c>
      <c r="C455" s="16" t="str" cm="1">
        <f t="array" aca="1" ref="C455" ca="1">IFERROR(_xlfn._xlws.FILTER(Inactives[Inactive On],(Inactives[Key]=J455)*(Inactives[Currently Inactive]),""),"")</f>
        <v/>
      </c>
      <c r="D455" s="16" t="str" cm="1">
        <f t="array" aca="1" ref="D455" ca="1">IFERROR(INDEX(_xlfn.TEXTSPLIT(E455," "),1),"")</f>
        <v/>
      </c>
      <c r="E455" s="15" t="str" cm="1">
        <f t="array" aca="1" ref="E455" ca="1">IFERROR(_xlfn._xlws.FILTER(merged_ranks,(merged_end_dates=DATE(9999,12,31))*(merged_names=A455)),"")</f>
        <v/>
      </c>
      <c r="F455" s="17" t="str">
        <f ca="1">_xlfn.XLOOKUP(J455,Promotions[Promo Key],Promotions[Promo Date],"")</f>
        <v/>
      </c>
      <c r="G455" s="18" t="str">
        <f t="shared" ca="1" si="39"/>
        <v/>
      </c>
      <c r="H455" s="18" t="str">
        <f t="shared" ca="1" si="38"/>
        <v/>
      </c>
      <c r="I455" s="17" t="str">
        <f>_xlfn.XLOOKUP(A455,Students[Full Name],Students[Starting Rank],"")</f>
        <v/>
      </c>
      <c r="J455" s="15" t="str">
        <f t="shared" ca="1" si="40"/>
        <v xml:space="preserve">: </v>
      </c>
      <c r="K455" s="16" t="str">
        <f>_xlfn.XLOOKUP(A455,Students[Full Name],Students[Start Date],"")</f>
        <v/>
      </c>
      <c r="L455" s="18">
        <f t="shared" ca="1" si="41"/>
        <v>-1</v>
      </c>
      <c r="M455" s="18" cm="1">
        <f t="array" aca="1" ref="M455" ca="1">SUMPRODUCT(Inactives[Days Inactive]*(Inactives[Student]=A455))/365</f>
        <v>0</v>
      </c>
      <c r="N455" s="18" t="str" cm="1">
        <f t="array" ref="N455">IF(LEN($A455)&gt;0,SUMPRODUCT(($A455=merged_names)*(_xlfn.TEXTAFTER(N$2, "At ")=merged_belt_colours)*merged_months_at_rank),"")</f>
        <v/>
      </c>
      <c r="O455" s="18" t="str" cm="1">
        <f t="array" ref="O455">IF(LEN($A455)&gt;0,SUMPRODUCT(($A455=merged_names)*(_xlfn.TEXTAFTER(O$2, "At ")=merged_belt_colours)*merged_months_at_rank),"")</f>
        <v/>
      </c>
      <c r="P455" s="18" t="str" cm="1">
        <f t="array" ref="P455">IF(LEN($A455)&gt;0,SUMPRODUCT(($A455=merged_names)*(_xlfn.TEXTAFTER(P$2, "At ")=merged_belt_colours)*merged_months_at_rank),"")</f>
        <v/>
      </c>
      <c r="Q455" s="18" t="str" cm="1">
        <f t="array" ref="Q455">IF(LEN($A455)&gt;0,SUMPRODUCT(($A455=merged_names)*(_xlfn.TEXTAFTER(Q$2, "At ")=merged_belt_colours)*merged_months_at_rank),"")</f>
        <v/>
      </c>
      <c r="R455" s="18" t="str" cm="1">
        <f t="array" ref="R455">IF(LEN($A455)&gt;0,SUMPRODUCT(($A455=merged_names)*(_xlfn.TEXTAFTER(R$2, "At ")=merged_belt_colours)*merged_months_at_rank),"")</f>
        <v/>
      </c>
    </row>
    <row r="456" spans="1:18" x14ac:dyDescent="0.25">
      <c r="A456"/>
      <c r="B456" s="15" t="str" cm="1">
        <f t="array" ref="B456">IFERROR(IF(LEN(A456)&gt;0, IF(SUMPRODUCT((Inactives[Key]=J456)*(Inactives[Currently Inactive]))=1,"Inactive","Active"),""),"Active")</f>
        <v/>
      </c>
      <c r="C456" s="16" t="str" cm="1">
        <f t="array" aca="1" ref="C456" ca="1">IFERROR(_xlfn._xlws.FILTER(Inactives[Inactive On],(Inactives[Key]=J456)*(Inactives[Currently Inactive]),""),"")</f>
        <v/>
      </c>
      <c r="D456" s="16" t="str" cm="1">
        <f t="array" aca="1" ref="D456" ca="1">IFERROR(INDEX(_xlfn.TEXTSPLIT(E456," "),1),"")</f>
        <v/>
      </c>
      <c r="E456" s="15" t="str" cm="1">
        <f t="array" aca="1" ref="E456" ca="1">IFERROR(_xlfn._xlws.FILTER(merged_ranks,(merged_end_dates=DATE(9999,12,31))*(merged_names=A456)),"")</f>
        <v/>
      </c>
      <c r="F456" s="17" t="str">
        <f ca="1">_xlfn.XLOOKUP(J456,Promotions[Promo Key],Promotions[Promo Date],"")</f>
        <v/>
      </c>
      <c r="G456" s="18" t="str">
        <f t="shared" ca="1" si="39"/>
        <v/>
      </c>
      <c r="H456" s="18" t="str">
        <f t="shared" ca="1" si="38"/>
        <v/>
      </c>
      <c r="I456" s="17" t="str">
        <f>_xlfn.XLOOKUP(A456,Students[Full Name],Students[Starting Rank],"")</f>
        <v/>
      </c>
      <c r="J456" s="15" t="str">
        <f t="shared" ca="1" si="40"/>
        <v xml:space="preserve">: </v>
      </c>
      <c r="K456" s="16" t="str">
        <f>_xlfn.XLOOKUP(A456,Students[Full Name],Students[Start Date],"")</f>
        <v/>
      </c>
      <c r="L456" s="18">
        <f t="shared" ca="1" si="41"/>
        <v>-1</v>
      </c>
      <c r="M456" s="18" cm="1">
        <f t="array" aca="1" ref="M456" ca="1">SUMPRODUCT(Inactives[Days Inactive]*(Inactives[Student]=A456))/365</f>
        <v>0</v>
      </c>
      <c r="N456" s="18" t="str" cm="1">
        <f t="array" ref="N456">IF(LEN($A456)&gt;0,SUMPRODUCT(($A456=merged_names)*(_xlfn.TEXTAFTER(N$2, "At ")=merged_belt_colours)*merged_months_at_rank),"")</f>
        <v/>
      </c>
      <c r="O456" s="18" t="str" cm="1">
        <f t="array" ref="O456">IF(LEN($A456)&gt;0,SUMPRODUCT(($A456=merged_names)*(_xlfn.TEXTAFTER(O$2, "At ")=merged_belt_colours)*merged_months_at_rank),"")</f>
        <v/>
      </c>
      <c r="P456" s="18" t="str" cm="1">
        <f t="array" ref="P456">IF(LEN($A456)&gt;0,SUMPRODUCT(($A456=merged_names)*(_xlfn.TEXTAFTER(P$2, "At ")=merged_belt_colours)*merged_months_at_rank),"")</f>
        <v/>
      </c>
      <c r="Q456" s="18" t="str" cm="1">
        <f t="array" ref="Q456">IF(LEN($A456)&gt;0,SUMPRODUCT(($A456=merged_names)*(_xlfn.TEXTAFTER(Q$2, "At ")=merged_belt_colours)*merged_months_at_rank),"")</f>
        <v/>
      </c>
      <c r="R456" s="18" t="str" cm="1">
        <f t="array" ref="R456">IF(LEN($A456)&gt;0,SUMPRODUCT(($A456=merged_names)*(_xlfn.TEXTAFTER(R$2, "At ")=merged_belt_colours)*merged_months_at_rank),"")</f>
        <v/>
      </c>
    </row>
    <row r="457" spans="1:18" x14ac:dyDescent="0.25">
      <c r="A457"/>
      <c r="B457" s="15" t="str" cm="1">
        <f t="array" ref="B457">IFERROR(IF(LEN(A457)&gt;0, IF(SUMPRODUCT((Inactives[Key]=J457)*(Inactives[Currently Inactive]))=1,"Inactive","Active"),""),"Active")</f>
        <v/>
      </c>
      <c r="C457" s="16" t="str" cm="1">
        <f t="array" aca="1" ref="C457" ca="1">IFERROR(_xlfn._xlws.FILTER(Inactives[Inactive On],(Inactives[Key]=J457)*(Inactives[Currently Inactive]),""),"")</f>
        <v/>
      </c>
      <c r="D457" s="16" t="str" cm="1">
        <f t="array" aca="1" ref="D457" ca="1">IFERROR(INDEX(_xlfn.TEXTSPLIT(E457," "),1),"")</f>
        <v/>
      </c>
      <c r="E457" s="15" t="str" cm="1">
        <f t="array" aca="1" ref="E457" ca="1">IFERROR(_xlfn._xlws.FILTER(merged_ranks,(merged_end_dates=DATE(9999,12,31))*(merged_names=A457)),"")</f>
        <v/>
      </c>
      <c r="F457" s="17" t="str">
        <f ca="1">_xlfn.XLOOKUP(J457,Promotions[Promo Key],Promotions[Promo Date],"")</f>
        <v/>
      </c>
      <c r="G457" s="18" t="str">
        <f t="shared" ca="1" si="39"/>
        <v/>
      </c>
      <c r="H457" s="18" t="str">
        <f t="shared" ca="1" si="38"/>
        <v/>
      </c>
      <c r="I457" s="17" t="str">
        <f>_xlfn.XLOOKUP(A457,Students[Full Name],Students[Starting Rank],"")</f>
        <v/>
      </c>
      <c r="J457" s="15" t="str">
        <f t="shared" ca="1" si="40"/>
        <v xml:space="preserve">: </v>
      </c>
      <c r="K457" s="16" t="str">
        <f>_xlfn.XLOOKUP(A457,Students[Full Name],Students[Start Date],"")</f>
        <v/>
      </c>
      <c r="L457" s="18">
        <f t="shared" ca="1" si="41"/>
        <v>-1</v>
      </c>
      <c r="M457" s="18" cm="1">
        <f t="array" aca="1" ref="M457" ca="1">SUMPRODUCT(Inactives[Days Inactive]*(Inactives[Student]=A457))/365</f>
        <v>0</v>
      </c>
      <c r="N457" s="18" t="str" cm="1">
        <f t="array" ref="N457">IF(LEN($A457)&gt;0,SUMPRODUCT(($A457=merged_names)*(_xlfn.TEXTAFTER(N$2, "At ")=merged_belt_colours)*merged_months_at_rank),"")</f>
        <v/>
      </c>
      <c r="O457" s="18" t="str" cm="1">
        <f t="array" ref="O457">IF(LEN($A457)&gt;0,SUMPRODUCT(($A457=merged_names)*(_xlfn.TEXTAFTER(O$2, "At ")=merged_belt_colours)*merged_months_at_rank),"")</f>
        <v/>
      </c>
      <c r="P457" s="18" t="str" cm="1">
        <f t="array" ref="P457">IF(LEN($A457)&gt;0,SUMPRODUCT(($A457=merged_names)*(_xlfn.TEXTAFTER(P$2, "At ")=merged_belt_colours)*merged_months_at_rank),"")</f>
        <v/>
      </c>
      <c r="Q457" s="18" t="str" cm="1">
        <f t="array" ref="Q457">IF(LEN($A457)&gt;0,SUMPRODUCT(($A457=merged_names)*(_xlfn.TEXTAFTER(Q$2, "At ")=merged_belt_colours)*merged_months_at_rank),"")</f>
        <v/>
      </c>
      <c r="R457" s="18" t="str" cm="1">
        <f t="array" ref="R457">IF(LEN($A457)&gt;0,SUMPRODUCT(($A457=merged_names)*(_xlfn.TEXTAFTER(R$2, "At ")=merged_belt_colours)*merged_months_at_rank),"")</f>
        <v/>
      </c>
    </row>
    <row r="458" spans="1:18" x14ac:dyDescent="0.25">
      <c r="A458"/>
      <c r="B458" s="15" t="str" cm="1">
        <f t="array" ref="B458">IFERROR(IF(LEN(A458)&gt;0, IF(SUMPRODUCT((Inactives[Key]=J458)*(Inactives[Currently Inactive]))=1,"Inactive","Active"),""),"Active")</f>
        <v/>
      </c>
      <c r="C458" s="16" t="str" cm="1">
        <f t="array" aca="1" ref="C458" ca="1">IFERROR(_xlfn._xlws.FILTER(Inactives[Inactive On],(Inactives[Key]=J458)*(Inactives[Currently Inactive]),""),"")</f>
        <v/>
      </c>
      <c r="D458" s="16" t="str" cm="1">
        <f t="array" aca="1" ref="D458" ca="1">IFERROR(INDEX(_xlfn.TEXTSPLIT(E458," "),1),"")</f>
        <v/>
      </c>
      <c r="E458" s="15" t="str" cm="1">
        <f t="array" aca="1" ref="E458" ca="1">IFERROR(_xlfn._xlws.FILTER(merged_ranks,(merged_end_dates=DATE(9999,12,31))*(merged_names=A458)),"")</f>
        <v/>
      </c>
      <c r="F458" s="17" t="str">
        <f ca="1">_xlfn.XLOOKUP(J458,Promotions[Promo Key],Promotions[Promo Date],"")</f>
        <v/>
      </c>
      <c r="G458" s="18" t="str">
        <f t="shared" ca="1" si="39"/>
        <v/>
      </c>
      <c r="H458" s="18" t="str">
        <f t="shared" ca="1" si="38"/>
        <v/>
      </c>
      <c r="I458" s="17" t="str">
        <f>_xlfn.XLOOKUP(A458,Students[Full Name],Students[Starting Rank],"")</f>
        <v/>
      </c>
      <c r="J458" s="15" t="str">
        <f t="shared" ca="1" si="40"/>
        <v xml:space="preserve">: </v>
      </c>
      <c r="K458" s="16" t="str">
        <f>_xlfn.XLOOKUP(A458,Students[Full Name],Students[Start Date],"")</f>
        <v/>
      </c>
      <c r="L458" s="18">
        <f t="shared" ca="1" si="41"/>
        <v>-1</v>
      </c>
      <c r="M458" s="18" cm="1">
        <f t="array" aca="1" ref="M458" ca="1">SUMPRODUCT(Inactives[Days Inactive]*(Inactives[Student]=A458))/365</f>
        <v>0</v>
      </c>
      <c r="N458" s="18" t="str" cm="1">
        <f t="array" ref="N458">IF(LEN($A458)&gt;0,SUMPRODUCT(($A458=merged_names)*(_xlfn.TEXTAFTER(N$2, "At ")=merged_belt_colours)*merged_months_at_rank),"")</f>
        <v/>
      </c>
      <c r="O458" s="18" t="str" cm="1">
        <f t="array" ref="O458">IF(LEN($A458)&gt;0,SUMPRODUCT(($A458=merged_names)*(_xlfn.TEXTAFTER(O$2, "At ")=merged_belt_colours)*merged_months_at_rank),"")</f>
        <v/>
      </c>
      <c r="P458" s="18" t="str" cm="1">
        <f t="array" ref="P458">IF(LEN($A458)&gt;0,SUMPRODUCT(($A458=merged_names)*(_xlfn.TEXTAFTER(P$2, "At ")=merged_belt_colours)*merged_months_at_rank),"")</f>
        <v/>
      </c>
      <c r="Q458" s="18" t="str" cm="1">
        <f t="array" ref="Q458">IF(LEN($A458)&gt;0,SUMPRODUCT(($A458=merged_names)*(_xlfn.TEXTAFTER(Q$2, "At ")=merged_belt_colours)*merged_months_at_rank),"")</f>
        <v/>
      </c>
      <c r="R458" s="18" t="str" cm="1">
        <f t="array" ref="R458">IF(LEN($A458)&gt;0,SUMPRODUCT(($A458=merged_names)*(_xlfn.TEXTAFTER(R$2, "At ")=merged_belt_colours)*merged_months_at_rank),"")</f>
        <v/>
      </c>
    </row>
    <row r="459" spans="1:18" x14ac:dyDescent="0.25">
      <c r="A459"/>
      <c r="B459" s="15" t="str" cm="1">
        <f t="array" ref="B459">IFERROR(IF(LEN(A459)&gt;0, IF(SUMPRODUCT((Inactives[Key]=J459)*(Inactives[Currently Inactive]))=1,"Inactive","Active"),""),"Active")</f>
        <v/>
      </c>
      <c r="C459" s="16" t="str" cm="1">
        <f t="array" aca="1" ref="C459" ca="1">IFERROR(_xlfn._xlws.FILTER(Inactives[Inactive On],(Inactives[Key]=J459)*(Inactives[Currently Inactive]),""),"")</f>
        <v/>
      </c>
      <c r="D459" s="16" t="str" cm="1">
        <f t="array" aca="1" ref="D459" ca="1">IFERROR(INDEX(_xlfn.TEXTSPLIT(E459," "),1),"")</f>
        <v/>
      </c>
      <c r="E459" s="15" t="str" cm="1">
        <f t="array" aca="1" ref="E459" ca="1">IFERROR(_xlfn._xlws.FILTER(merged_ranks,(merged_end_dates=DATE(9999,12,31))*(merged_names=A459)),"")</f>
        <v/>
      </c>
      <c r="F459" s="17" t="str">
        <f ca="1">_xlfn.XLOOKUP(J459,Promotions[Promo Key],Promotions[Promo Date],"")</f>
        <v/>
      </c>
      <c r="G459" s="18" t="str">
        <f t="shared" ca="1" si="39"/>
        <v/>
      </c>
      <c r="H459" s="18" t="str">
        <f t="shared" ca="1" si="38"/>
        <v/>
      </c>
      <c r="I459" s="17" t="str">
        <f>_xlfn.XLOOKUP(A459,Students[Full Name],Students[Starting Rank],"")</f>
        <v/>
      </c>
      <c r="J459" s="15" t="str">
        <f t="shared" ca="1" si="40"/>
        <v xml:space="preserve">: </v>
      </c>
      <c r="K459" s="16" t="str">
        <f>_xlfn.XLOOKUP(A459,Students[Full Name],Students[Start Date],"")</f>
        <v/>
      </c>
      <c r="L459" s="18">
        <f t="shared" ca="1" si="41"/>
        <v>-1</v>
      </c>
      <c r="M459" s="18" cm="1">
        <f t="array" aca="1" ref="M459" ca="1">SUMPRODUCT(Inactives[Days Inactive]*(Inactives[Student]=A459))/365</f>
        <v>0</v>
      </c>
      <c r="N459" s="18" t="str" cm="1">
        <f t="array" ref="N459">IF(LEN($A459)&gt;0,SUMPRODUCT(($A459=merged_names)*(_xlfn.TEXTAFTER(N$2, "At ")=merged_belt_colours)*merged_months_at_rank),"")</f>
        <v/>
      </c>
      <c r="O459" s="18" t="str" cm="1">
        <f t="array" ref="O459">IF(LEN($A459)&gt;0,SUMPRODUCT(($A459=merged_names)*(_xlfn.TEXTAFTER(O$2, "At ")=merged_belt_colours)*merged_months_at_rank),"")</f>
        <v/>
      </c>
      <c r="P459" s="18" t="str" cm="1">
        <f t="array" ref="P459">IF(LEN($A459)&gt;0,SUMPRODUCT(($A459=merged_names)*(_xlfn.TEXTAFTER(P$2, "At ")=merged_belt_colours)*merged_months_at_rank),"")</f>
        <v/>
      </c>
      <c r="Q459" s="18" t="str" cm="1">
        <f t="array" ref="Q459">IF(LEN($A459)&gt;0,SUMPRODUCT(($A459=merged_names)*(_xlfn.TEXTAFTER(Q$2, "At ")=merged_belt_colours)*merged_months_at_rank),"")</f>
        <v/>
      </c>
      <c r="R459" s="18" t="str" cm="1">
        <f t="array" ref="R459">IF(LEN($A459)&gt;0,SUMPRODUCT(($A459=merged_names)*(_xlfn.TEXTAFTER(R$2, "At ")=merged_belt_colours)*merged_months_at_rank),"")</f>
        <v/>
      </c>
    </row>
    <row r="460" spans="1:18" x14ac:dyDescent="0.25">
      <c r="A460"/>
      <c r="B460" s="15" t="str" cm="1">
        <f t="array" ref="B460">IFERROR(IF(LEN(A460)&gt;0, IF(SUMPRODUCT((Inactives[Key]=J460)*(Inactives[Currently Inactive]))=1,"Inactive","Active"),""),"Active")</f>
        <v/>
      </c>
      <c r="C460" s="16" t="str" cm="1">
        <f t="array" aca="1" ref="C460" ca="1">IFERROR(_xlfn._xlws.FILTER(Inactives[Inactive On],(Inactives[Key]=J460)*(Inactives[Currently Inactive]),""),"")</f>
        <v/>
      </c>
      <c r="D460" s="16" t="str" cm="1">
        <f t="array" aca="1" ref="D460" ca="1">IFERROR(INDEX(_xlfn.TEXTSPLIT(E460," "),1),"")</f>
        <v/>
      </c>
      <c r="E460" s="15" t="str" cm="1">
        <f t="array" aca="1" ref="E460" ca="1">IFERROR(_xlfn._xlws.FILTER(merged_ranks,(merged_end_dates=DATE(9999,12,31))*(merged_names=A460)),"")</f>
        <v/>
      </c>
      <c r="F460" s="17" t="str">
        <f ca="1">_xlfn.XLOOKUP(J460,Promotions[Promo Key],Promotions[Promo Date],"")</f>
        <v/>
      </c>
      <c r="G460" s="18" t="str">
        <f t="shared" ca="1" si="39"/>
        <v/>
      </c>
      <c r="H460" s="18" t="str">
        <f t="shared" ca="1" si="38"/>
        <v/>
      </c>
      <c r="I460" s="17" t="str">
        <f>_xlfn.XLOOKUP(A460,Students[Full Name],Students[Starting Rank],"")</f>
        <v/>
      </c>
      <c r="J460" s="15" t="str">
        <f t="shared" ca="1" si="40"/>
        <v xml:space="preserve">: </v>
      </c>
      <c r="K460" s="16" t="str">
        <f>_xlfn.XLOOKUP(A460,Students[Full Name],Students[Start Date],"")</f>
        <v/>
      </c>
      <c r="L460" s="18">
        <f t="shared" ca="1" si="41"/>
        <v>-1</v>
      </c>
      <c r="M460" s="18" cm="1">
        <f t="array" aca="1" ref="M460" ca="1">SUMPRODUCT(Inactives[Days Inactive]*(Inactives[Student]=A460))/365</f>
        <v>0</v>
      </c>
      <c r="N460" s="18" t="str" cm="1">
        <f t="array" ref="N460">IF(LEN($A460)&gt;0,SUMPRODUCT(($A460=merged_names)*(_xlfn.TEXTAFTER(N$2, "At ")=merged_belt_colours)*merged_months_at_rank),"")</f>
        <v/>
      </c>
      <c r="O460" s="18" t="str" cm="1">
        <f t="array" ref="O460">IF(LEN($A460)&gt;0,SUMPRODUCT(($A460=merged_names)*(_xlfn.TEXTAFTER(O$2, "At ")=merged_belt_colours)*merged_months_at_rank),"")</f>
        <v/>
      </c>
      <c r="P460" s="18" t="str" cm="1">
        <f t="array" ref="P460">IF(LEN($A460)&gt;0,SUMPRODUCT(($A460=merged_names)*(_xlfn.TEXTAFTER(P$2, "At ")=merged_belt_colours)*merged_months_at_rank),"")</f>
        <v/>
      </c>
      <c r="Q460" s="18" t="str" cm="1">
        <f t="array" ref="Q460">IF(LEN($A460)&gt;0,SUMPRODUCT(($A460=merged_names)*(_xlfn.TEXTAFTER(Q$2, "At ")=merged_belt_colours)*merged_months_at_rank),"")</f>
        <v/>
      </c>
      <c r="R460" s="18" t="str" cm="1">
        <f t="array" ref="R460">IF(LEN($A460)&gt;0,SUMPRODUCT(($A460=merged_names)*(_xlfn.TEXTAFTER(R$2, "At ")=merged_belt_colours)*merged_months_at_rank),"")</f>
        <v/>
      </c>
    </row>
    <row r="461" spans="1:18" x14ac:dyDescent="0.25">
      <c r="A461"/>
      <c r="B461" s="15" t="str" cm="1">
        <f t="array" ref="B461">IFERROR(IF(LEN(A461)&gt;0, IF(SUMPRODUCT((Inactives[Key]=J461)*(Inactives[Currently Inactive]))=1,"Inactive","Active"),""),"Active")</f>
        <v/>
      </c>
      <c r="C461" s="16" t="str" cm="1">
        <f t="array" aca="1" ref="C461" ca="1">IFERROR(_xlfn._xlws.FILTER(Inactives[Inactive On],(Inactives[Key]=J461)*(Inactives[Currently Inactive]),""),"")</f>
        <v/>
      </c>
      <c r="D461" s="16" t="str" cm="1">
        <f t="array" aca="1" ref="D461" ca="1">IFERROR(INDEX(_xlfn.TEXTSPLIT(E461," "),1),"")</f>
        <v/>
      </c>
      <c r="E461" s="15" t="str" cm="1">
        <f t="array" aca="1" ref="E461" ca="1">IFERROR(_xlfn._xlws.FILTER(merged_ranks,(merged_end_dates=DATE(9999,12,31))*(merged_names=A461)),"")</f>
        <v/>
      </c>
      <c r="F461" s="17" t="str">
        <f ca="1">_xlfn.XLOOKUP(J461,Promotions[Promo Key],Promotions[Promo Date],"")</f>
        <v/>
      </c>
      <c r="G461" s="18" t="str">
        <f t="shared" ca="1" si="39"/>
        <v/>
      </c>
      <c r="H461" s="18" t="str">
        <f t="shared" ca="1" si="38"/>
        <v/>
      </c>
      <c r="I461" s="17" t="str">
        <f>_xlfn.XLOOKUP(A461,Students[Full Name],Students[Starting Rank],"")</f>
        <v/>
      </c>
      <c r="J461" s="15" t="str">
        <f t="shared" ca="1" si="40"/>
        <v xml:space="preserve">: </v>
      </c>
      <c r="K461" s="16" t="str">
        <f>_xlfn.XLOOKUP(A461,Students[Full Name],Students[Start Date],"")</f>
        <v/>
      </c>
      <c r="L461" s="18">
        <f t="shared" ca="1" si="41"/>
        <v>-1</v>
      </c>
      <c r="M461" s="18" cm="1">
        <f t="array" aca="1" ref="M461" ca="1">SUMPRODUCT(Inactives[Days Inactive]*(Inactives[Student]=A461))/365</f>
        <v>0</v>
      </c>
      <c r="N461" s="18" t="str" cm="1">
        <f t="array" ref="N461">IF(LEN($A461)&gt;0,SUMPRODUCT(($A461=merged_names)*(_xlfn.TEXTAFTER(N$2, "At ")=merged_belt_colours)*merged_months_at_rank),"")</f>
        <v/>
      </c>
      <c r="O461" s="18" t="str" cm="1">
        <f t="array" ref="O461">IF(LEN($A461)&gt;0,SUMPRODUCT(($A461=merged_names)*(_xlfn.TEXTAFTER(O$2, "At ")=merged_belt_colours)*merged_months_at_rank),"")</f>
        <v/>
      </c>
      <c r="P461" s="18" t="str" cm="1">
        <f t="array" ref="P461">IF(LEN($A461)&gt;0,SUMPRODUCT(($A461=merged_names)*(_xlfn.TEXTAFTER(P$2, "At ")=merged_belt_colours)*merged_months_at_rank),"")</f>
        <v/>
      </c>
      <c r="Q461" s="18" t="str" cm="1">
        <f t="array" ref="Q461">IF(LEN($A461)&gt;0,SUMPRODUCT(($A461=merged_names)*(_xlfn.TEXTAFTER(Q$2, "At ")=merged_belt_colours)*merged_months_at_rank),"")</f>
        <v/>
      </c>
      <c r="R461" s="18" t="str" cm="1">
        <f t="array" ref="R461">IF(LEN($A461)&gt;0,SUMPRODUCT(($A461=merged_names)*(_xlfn.TEXTAFTER(R$2, "At ")=merged_belt_colours)*merged_months_at_rank),"")</f>
        <v/>
      </c>
    </row>
    <row r="462" spans="1:18" x14ac:dyDescent="0.25">
      <c r="A462"/>
      <c r="B462" s="15" t="str" cm="1">
        <f t="array" ref="B462">IFERROR(IF(LEN(A462)&gt;0, IF(SUMPRODUCT((Inactives[Key]=J462)*(Inactives[Currently Inactive]))=1,"Inactive","Active"),""),"Active")</f>
        <v/>
      </c>
      <c r="C462" s="16" t="str" cm="1">
        <f t="array" aca="1" ref="C462" ca="1">IFERROR(_xlfn._xlws.FILTER(Inactives[Inactive On],(Inactives[Key]=J462)*(Inactives[Currently Inactive]),""),"")</f>
        <v/>
      </c>
      <c r="D462" s="16" t="str" cm="1">
        <f t="array" aca="1" ref="D462" ca="1">IFERROR(INDEX(_xlfn.TEXTSPLIT(E462," "),1),"")</f>
        <v/>
      </c>
      <c r="E462" s="15" t="str" cm="1">
        <f t="array" aca="1" ref="E462" ca="1">IFERROR(_xlfn._xlws.FILTER(merged_ranks,(merged_end_dates=DATE(9999,12,31))*(merged_names=A462)),"")</f>
        <v/>
      </c>
      <c r="F462" s="17" t="str">
        <f ca="1">_xlfn.XLOOKUP(J462,Promotions[Promo Key],Promotions[Promo Date],"")</f>
        <v/>
      </c>
      <c r="G462" s="18" t="str">
        <f t="shared" ca="1" si="39"/>
        <v/>
      </c>
      <c r="H462" s="18" t="str">
        <f t="shared" ca="1" si="38"/>
        <v/>
      </c>
      <c r="I462" s="17" t="str">
        <f>_xlfn.XLOOKUP(A462,Students[Full Name],Students[Starting Rank],"")</f>
        <v/>
      </c>
      <c r="J462" s="15" t="str">
        <f t="shared" ca="1" si="40"/>
        <v xml:space="preserve">: </v>
      </c>
      <c r="K462" s="16" t="str">
        <f>_xlfn.XLOOKUP(A462,Students[Full Name],Students[Start Date],"")</f>
        <v/>
      </c>
      <c r="L462" s="18">
        <f t="shared" ca="1" si="41"/>
        <v>-1</v>
      </c>
      <c r="M462" s="18" cm="1">
        <f t="array" aca="1" ref="M462" ca="1">SUMPRODUCT(Inactives[Days Inactive]*(Inactives[Student]=A462))/365</f>
        <v>0</v>
      </c>
      <c r="N462" s="18" t="str" cm="1">
        <f t="array" ref="N462">IF(LEN($A462)&gt;0,SUMPRODUCT(($A462=merged_names)*(_xlfn.TEXTAFTER(N$2, "At ")=merged_belt_colours)*merged_months_at_rank),"")</f>
        <v/>
      </c>
      <c r="O462" s="18" t="str" cm="1">
        <f t="array" ref="O462">IF(LEN($A462)&gt;0,SUMPRODUCT(($A462=merged_names)*(_xlfn.TEXTAFTER(O$2, "At ")=merged_belt_colours)*merged_months_at_rank),"")</f>
        <v/>
      </c>
      <c r="P462" s="18" t="str" cm="1">
        <f t="array" ref="P462">IF(LEN($A462)&gt;0,SUMPRODUCT(($A462=merged_names)*(_xlfn.TEXTAFTER(P$2, "At ")=merged_belt_colours)*merged_months_at_rank),"")</f>
        <v/>
      </c>
      <c r="Q462" s="18" t="str" cm="1">
        <f t="array" ref="Q462">IF(LEN($A462)&gt;0,SUMPRODUCT(($A462=merged_names)*(_xlfn.TEXTAFTER(Q$2, "At ")=merged_belt_colours)*merged_months_at_rank),"")</f>
        <v/>
      </c>
      <c r="R462" s="18" t="str" cm="1">
        <f t="array" ref="R462">IF(LEN($A462)&gt;0,SUMPRODUCT(($A462=merged_names)*(_xlfn.TEXTAFTER(R$2, "At ")=merged_belt_colours)*merged_months_at_rank),"")</f>
        <v/>
      </c>
    </row>
    <row r="463" spans="1:18" x14ac:dyDescent="0.25">
      <c r="A463"/>
      <c r="B463" s="15" t="str" cm="1">
        <f t="array" ref="B463">IFERROR(IF(LEN(A463)&gt;0, IF(SUMPRODUCT((Inactives[Key]=J463)*(Inactives[Currently Inactive]))=1,"Inactive","Active"),""),"Active")</f>
        <v/>
      </c>
      <c r="C463" s="16" t="str" cm="1">
        <f t="array" aca="1" ref="C463" ca="1">IFERROR(_xlfn._xlws.FILTER(Inactives[Inactive On],(Inactives[Key]=J463)*(Inactives[Currently Inactive]),""),"")</f>
        <v/>
      </c>
      <c r="D463" s="16" t="str" cm="1">
        <f t="array" aca="1" ref="D463" ca="1">IFERROR(INDEX(_xlfn.TEXTSPLIT(E463," "),1),"")</f>
        <v/>
      </c>
      <c r="E463" s="15" t="str" cm="1">
        <f t="array" aca="1" ref="E463" ca="1">IFERROR(_xlfn._xlws.FILTER(merged_ranks,(merged_end_dates=DATE(9999,12,31))*(merged_names=A463)),"")</f>
        <v/>
      </c>
      <c r="F463" s="17" t="str">
        <f ca="1">_xlfn.XLOOKUP(J463,Promotions[Promo Key],Promotions[Promo Date],"")</f>
        <v/>
      </c>
      <c r="G463" s="18" t="str">
        <f t="shared" ca="1" si="39"/>
        <v/>
      </c>
      <c r="H463" s="18" t="str">
        <f t="shared" ca="1" si="38"/>
        <v/>
      </c>
      <c r="I463" s="17" t="str">
        <f>_xlfn.XLOOKUP(A463,Students[Full Name],Students[Starting Rank],"")</f>
        <v/>
      </c>
      <c r="J463" s="15" t="str">
        <f t="shared" ca="1" si="40"/>
        <v xml:space="preserve">: </v>
      </c>
      <c r="K463" s="16" t="str">
        <f>_xlfn.XLOOKUP(A463,Students[Full Name],Students[Start Date],"")</f>
        <v/>
      </c>
      <c r="L463" s="18">
        <f t="shared" ca="1" si="41"/>
        <v>-1</v>
      </c>
      <c r="M463" s="18" cm="1">
        <f t="array" aca="1" ref="M463" ca="1">SUMPRODUCT(Inactives[Days Inactive]*(Inactives[Student]=A463))/365</f>
        <v>0</v>
      </c>
      <c r="N463" s="18" t="str" cm="1">
        <f t="array" ref="N463">IF(LEN($A463)&gt;0,SUMPRODUCT(($A463=merged_names)*(_xlfn.TEXTAFTER(N$2, "At ")=merged_belt_colours)*merged_months_at_rank),"")</f>
        <v/>
      </c>
      <c r="O463" s="18" t="str" cm="1">
        <f t="array" ref="O463">IF(LEN($A463)&gt;0,SUMPRODUCT(($A463=merged_names)*(_xlfn.TEXTAFTER(O$2, "At ")=merged_belt_colours)*merged_months_at_rank),"")</f>
        <v/>
      </c>
      <c r="P463" s="18" t="str" cm="1">
        <f t="array" ref="P463">IF(LEN($A463)&gt;0,SUMPRODUCT(($A463=merged_names)*(_xlfn.TEXTAFTER(P$2, "At ")=merged_belt_colours)*merged_months_at_rank),"")</f>
        <v/>
      </c>
      <c r="Q463" s="18" t="str" cm="1">
        <f t="array" ref="Q463">IF(LEN($A463)&gt;0,SUMPRODUCT(($A463=merged_names)*(_xlfn.TEXTAFTER(Q$2, "At ")=merged_belt_colours)*merged_months_at_rank),"")</f>
        <v/>
      </c>
      <c r="R463" s="18" t="str" cm="1">
        <f t="array" ref="R463">IF(LEN($A463)&gt;0,SUMPRODUCT(($A463=merged_names)*(_xlfn.TEXTAFTER(R$2, "At ")=merged_belt_colours)*merged_months_at_rank),"")</f>
        <v/>
      </c>
    </row>
    <row r="464" spans="1:18" x14ac:dyDescent="0.25">
      <c r="A464"/>
      <c r="B464" s="15" t="str" cm="1">
        <f t="array" ref="B464">IFERROR(IF(LEN(A464)&gt;0, IF(SUMPRODUCT((Inactives[Key]=J464)*(Inactives[Currently Inactive]))=1,"Inactive","Active"),""),"Active")</f>
        <v/>
      </c>
      <c r="C464" s="16" t="str" cm="1">
        <f t="array" aca="1" ref="C464" ca="1">IFERROR(_xlfn._xlws.FILTER(Inactives[Inactive On],(Inactives[Key]=J464)*(Inactives[Currently Inactive]),""),"")</f>
        <v/>
      </c>
      <c r="D464" s="16" t="str" cm="1">
        <f t="array" aca="1" ref="D464" ca="1">IFERROR(INDEX(_xlfn.TEXTSPLIT(E464," "),1),"")</f>
        <v/>
      </c>
      <c r="E464" s="15" t="str" cm="1">
        <f t="array" aca="1" ref="E464" ca="1">IFERROR(_xlfn._xlws.FILTER(merged_ranks,(merged_end_dates=DATE(9999,12,31))*(merged_names=A464)),"")</f>
        <v/>
      </c>
      <c r="F464" s="17" t="str">
        <f ca="1">_xlfn.XLOOKUP(J464,Promotions[Promo Key],Promotions[Promo Date],"")</f>
        <v/>
      </c>
      <c r="G464" s="18" t="str">
        <f t="shared" ca="1" si="39"/>
        <v/>
      </c>
      <c r="H464" s="18" t="str">
        <f t="shared" ca="1" si="38"/>
        <v/>
      </c>
      <c r="I464" s="17" t="str">
        <f>_xlfn.XLOOKUP(A464,Students[Full Name],Students[Starting Rank],"")</f>
        <v/>
      </c>
      <c r="J464" s="15" t="str">
        <f t="shared" ca="1" si="40"/>
        <v xml:space="preserve">: </v>
      </c>
      <c r="K464" s="16" t="str">
        <f>_xlfn.XLOOKUP(A464,Students[Full Name],Students[Start Date],"")</f>
        <v/>
      </c>
      <c r="L464" s="18">
        <f t="shared" ca="1" si="41"/>
        <v>-1</v>
      </c>
      <c r="M464" s="18" cm="1">
        <f t="array" aca="1" ref="M464" ca="1">SUMPRODUCT(Inactives[Days Inactive]*(Inactives[Student]=A464))/365</f>
        <v>0</v>
      </c>
      <c r="N464" s="18" t="str" cm="1">
        <f t="array" ref="N464">IF(LEN($A464)&gt;0,SUMPRODUCT(($A464=merged_names)*(_xlfn.TEXTAFTER(N$2, "At ")=merged_belt_colours)*merged_months_at_rank),"")</f>
        <v/>
      </c>
      <c r="O464" s="18" t="str" cm="1">
        <f t="array" ref="O464">IF(LEN($A464)&gt;0,SUMPRODUCT(($A464=merged_names)*(_xlfn.TEXTAFTER(O$2, "At ")=merged_belt_colours)*merged_months_at_rank),"")</f>
        <v/>
      </c>
      <c r="P464" s="18" t="str" cm="1">
        <f t="array" ref="P464">IF(LEN($A464)&gt;0,SUMPRODUCT(($A464=merged_names)*(_xlfn.TEXTAFTER(P$2, "At ")=merged_belt_colours)*merged_months_at_rank),"")</f>
        <v/>
      </c>
      <c r="Q464" s="18" t="str" cm="1">
        <f t="array" ref="Q464">IF(LEN($A464)&gt;0,SUMPRODUCT(($A464=merged_names)*(_xlfn.TEXTAFTER(Q$2, "At ")=merged_belt_colours)*merged_months_at_rank),"")</f>
        <v/>
      </c>
      <c r="R464" s="18" t="str" cm="1">
        <f t="array" ref="R464">IF(LEN($A464)&gt;0,SUMPRODUCT(($A464=merged_names)*(_xlfn.TEXTAFTER(R$2, "At ")=merged_belt_colours)*merged_months_at_rank),"")</f>
        <v/>
      </c>
    </row>
    <row r="465" spans="1:18" x14ac:dyDescent="0.25">
      <c r="A465"/>
      <c r="B465" s="15" t="str" cm="1">
        <f t="array" ref="B465">IFERROR(IF(LEN(A465)&gt;0, IF(SUMPRODUCT((Inactives[Key]=J465)*(Inactives[Currently Inactive]))=1,"Inactive","Active"),""),"Active")</f>
        <v/>
      </c>
      <c r="C465" s="16" t="str" cm="1">
        <f t="array" aca="1" ref="C465" ca="1">IFERROR(_xlfn._xlws.FILTER(Inactives[Inactive On],(Inactives[Key]=J465)*(Inactives[Currently Inactive]),""),"")</f>
        <v/>
      </c>
      <c r="D465" s="16" t="str" cm="1">
        <f t="array" aca="1" ref="D465" ca="1">IFERROR(INDEX(_xlfn.TEXTSPLIT(E465," "),1),"")</f>
        <v/>
      </c>
      <c r="E465" s="15" t="str" cm="1">
        <f t="array" aca="1" ref="E465" ca="1">IFERROR(_xlfn._xlws.FILTER(merged_ranks,(merged_end_dates=DATE(9999,12,31))*(merged_names=A465)),"")</f>
        <v/>
      </c>
      <c r="F465" s="17" t="str">
        <f ca="1">_xlfn.XLOOKUP(J465,Promotions[Promo Key],Promotions[Promo Date],"")</f>
        <v/>
      </c>
      <c r="G465" s="18" t="str">
        <f t="shared" ca="1" si="39"/>
        <v/>
      </c>
      <c r="H465" s="18" t="str">
        <f t="shared" ca="1" si="38"/>
        <v/>
      </c>
      <c r="I465" s="17" t="str">
        <f>_xlfn.XLOOKUP(A465,Students[Full Name],Students[Starting Rank],"")</f>
        <v/>
      </c>
      <c r="J465" s="15" t="str">
        <f t="shared" ca="1" si="40"/>
        <v xml:space="preserve">: </v>
      </c>
      <c r="K465" s="16" t="str">
        <f>_xlfn.XLOOKUP(A465,Students[Full Name],Students[Start Date],"")</f>
        <v/>
      </c>
      <c r="L465" s="18">
        <f t="shared" ca="1" si="41"/>
        <v>-1</v>
      </c>
      <c r="M465" s="18" cm="1">
        <f t="array" aca="1" ref="M465" ca="1">SUMPRODUCT(Inactives[Days Inactive]*(Inactives[Student]=A465))/365</f>
        <v>0</v>
      </c>
      <c r="N465" s="18" t="str" cm="1">
        <f t="array" ref="N465">IF(LEN($A465)&gt;0,SUMPRODUCT(($A465=merged_names)*(_xlfn.TEXTAFTER(N$2, "At ")=merged_belt_colours)*merged_months_at_rank),"")</f>
        <v/>
      </c>
      <c r="O465" s="18" t="str" cm="1">
        <f t="array" ref="O465">IF(LEN($A465)&gt;0,SUMPRODUCT(($A465=merged_names)*(_xlfn.TEXTAFTER(O$2, "At ")=merged_belt_colours)*merged_months_at_rank),"")</f>
        <v/>
      </c>
      <c r="P465" s="18" t="str" cm="1">
        <f t="array" ref="P465">IF(LEN($A465)&gt;0,SUMPRODUCT(($A465=merged_names)*(_xlfn.TEXTAFTER(P$2, "At ")=merged_belt_colours)*merged_months_at_rank),"")</f>
        <v/>
      </c>
      <c r="Q465" s="18" t="str" cm="1">
        <f t="array" ref="Q465">IF(LEN($A465)&gt;0,SUMPRODUCT(($A465=merged_names)*(_xlfn.TEXTAFTER(Q$2, "At ")=merged_belt_colours)*merged_months_at_rank),"")</f>
        <v/>
      </c>
      <c r="R465" s="18" t="str" cm="1">
        <f t="array" ref="R465">IF(LEN($A465)&gt;0,SUMPRODUCT(($A465=merged_names)*(_xlfn.TEXTAFTER(R$2, "At ")=merged_belt_colours)*merged_months_at_rank),"")</f>
        <v/>
      </c>
    </row>
    <row r="466" spans="1:18" x14ac:dyDescent="0.25">
      <c r="A466"/>
      <c r="B466" s="15" t="str" cm="1">
        <f t="array" ref="B466">IFERROR(IF(LEN(A466)&gt;0, IF(SUMPRODUCT((Inactives[Key]=J466)*(Inactives[Currently Inactive]))=1,"Inactive","Active"),""),"Active")</f>
        <v/>
      </c>
      <c r="C466" s="16" t="str" cm="1">
        <f t="array" aca="1" ref="C466" ca="1">IFERROR(_xlfn._xlws.FILTER(Inactives[Inactive On],(Inactives[Key]=J466)*(Inactives[Currently Inactive]),""),"")</f>
        <v/>
      </c>
      <c r="D466" s="16" t="str" cm="1">
        <f t="array" aca="1" ref="D466" ca="1">IFERROR(INDEX(_xlfn.TEXTSPLIT(E466," "),1),"")</f>
        <v/>
      </c>
      <c r="E466" s="15" t="str" cm="1">
        <f t="array" aca="1" ref="E466" ca="1">IFERROR(_xlfn._xlws.FILTER(merged_ranks,(merged_end_dates=DATE(9999,12,31))*(merged_names=A466)),"")</f>
        <v/>
      </c>
      <c r="F466" s="17" t="str">
        <f ca="1">_xlfn.XLOOKUP(J466,Promotions[Promo Key],Promotions[Promo Date],"")</f>
        <v/>
      </c>
      <c r="G466" s="18" t="str">
        <f t="shared" ca="1" si="39"/>
        <v/>
      </c>
      <c r="H466" s="18" t="str">
        <f t="shared" ca="1" si="38"/>
        <v/>
      </c>
      <c r="I466" s="17" t="str">
        <f>_xlfn.XLOOKUP(A466,Students[Full Name],Students[Starting Rank],"")</f>
        <v/>
      </c>
      <c r="J466" s="15" t="str">
        <f t="shared" ca="1" si="40"/>
        <v xml:space="preserve">: </v>
      </c>
      <c r="K466" s="16" t="str">
        <f>_xlfn.XLOOKUP(A466,Students[Full Name],Students[Start Date],"")</f>
        <v/>
      </c>
      <c r="L466" s="18">
        <f t="shared" ca="1" si="41"/>
        <v>-1</v>
      </c>
      <c r="M466" s="18" cm="1">
        <f t="array" aca="1" ref="M466" ca="1">SUMPRODUCT(Inactives[Days Inactive]*(Inactives[Student]=A466))/365</f>
        <v>0</v>
      </c>
      <c r="N466" s="18" t="str" cm="1">
        <f t="array" ref="N466">IF(LEN($A466)&gt;0,SUMPRODUCT(($A466=merged_names)*(_xlfn.TEXTAFTER(N$2, "At ")=merged_belt_colours)*merged_months_at_rank),"")</f>
        <v/>
      </c>
      <c r="O466" s="18" t="str" cm="1">
        <f t="array" ref="O466">IF(LEN($A466)&gt;0,SUMPRODUCT(($A466=merged_names)*(_xlfn.TEXTAFTER(O$2, "At ")=merged_belt_colours)*merged_months_at_rank),"")</f>
        <v/>
      </c>
      <c r="P466" s="18" t="str" cm="1">
        <f t="array" ref="P466">IF(LEN($A466)&gt;0,SUMPRODUCT(($A466=merged_names)*(_xlfn.TEXTAFTER(P$2, "At ")=merged_belt_colours)*merged_months_at_rank),"")</f>
        <v/>
      </c>
      <c r="Q466" s="18" t="str" cm="1">
        <f t="array" ref="Q466">IF(LEN($A466)&gt;0,SUMPRODUCT(($A466=merged_names)*(_xlfn.TEXTAFTER(Q$2, "At ")=merged_belt_colours)*merged_months_at_rank),"")</f>
        <v/>
      </c>
      <c r="R466" s="18" t="str" cm="1">
        <f t="array" ref="R466">IF(LEN($A466)&gt;0,SUMPRODUCT(($A466=merged_names)*(_xlfn.TEXTAFTER(R$2, "At ")=merged_belt_colours)*merged_months_at_rank),"")</f>
        <v/>
      </c>
    </row>
    <row r="467" spans="1:18" x14ac:dyDescent="0.25">
      <c r="A467"/>
      <c r="B467" s="15" t="str" cm="1">
        <f t="array" ref="B467">IFERROR(IF(LEN(A467)&gt;0, IF(SUMPRODUCT((Inactives[Key]=J467)*(Inactives[Currently Inactive]))=1,"Inactive","Active"),""),"Active")</f>
        <v/>
      </c>
      <c r="C467" s="16" t="str" cm="1">
        <f t="array" aca="1" ref="C467" ca="1">IFERROR(_xlfn._xlws.FILTER(Inactives[Inactive On],(Inactives[Key]=J467)*(Inactives[Currently Inactive]),""),"")</f>
        <v/>
      </c>
      <c r="D467" s="16" t="str" cm="1">
        <f t="array" aca="1" ref="D467" ca="1">IFERROR(INDEX(_xlfn.TEXTSPLIT(E467," "),1),"")</f>
        <v/>
      </c>
      <c r="E467" s="15" t="str" cm="1">
        <f t="array" aca="1" ref="E467" ca="1">IFERROR(_xlfn._xlws.FILTER(merged_ranks,(merged_end_dates=DATE(9999,12,31))*(merged_names=A467)),"")</f>
        <v/>
      </c>
      <c r="F467" s="17" t="str">
        <f ca="1">_xlfn.XLOOKUP(J467,Promotions[Promo Key],Promotions[Promo Date],"")</f>
        <v/>
      </c>
      <c r="G467" s="18" t="str">
        <f t="shared" ca="1" si="39"/>
        <v/>
      </c>
      <c r="H467" s="18" t="str">
        <f t="shared" ca="1" si="38"/>
        <v/>
      </c>
      <c r="I467" s="17" t="str">
        <f>_xlfn.XLOOKUP(A467,Students[Full Name],Students[Starting Rank],"")</f>
        <v/>
      </c>
      <c r="J467" s="15" t="str">
        <f t="shared" ca="1" si="40"/>
        <v xml:space="preserve">: </v>
      </c>
      <c r="K467" s="16" t="str">
        <f>_xlfn.XLOOKUP(A467,Students[Full Name],Students[Start Date],"")</f>
        <v/>
      </c>
      <c r="L467" s="18">
        <f t="shared" ca="1" si="41"/>
        <v>-1</v>
      </c>
      <c r="M467" s="18" cm="1">
        <f t="array" aca="1" ref="M467" ca="1">SUMPRODUCT(Inactives[Days Inactive]*(Inactives[Student]=A467))/365</f>
        <v>0</v>
      </c>
      <c r="N467" s="18" t="str" cm="1">
        <f t="array" ref="N467">IF(LEN($A467)&gt;0,SUMPRODUCT(($A467=merged_names)*(_xlfn.TEXTAFTER(N$2, "At ")=merged_belt_colours)*merged_months_at_rank),"")</f>
        <v/>
      </c>
      <c r="O467" s="18" t="str" cm="1">
        <f t="array" ref="O467">IF(LEN($A467)&gt;0,SUMPRODUCT(($A467=merged_names)*(_xlfn.TEXTAFTER(O$2, "At ")=merged_belt_colours)*merged_months_at_rank),"")</f>
        <v/>
      </c>
      <c r="P467" s="18" t="str" cm="1">
        <f t="array" ref="P467">IF(LEN($A467)&gt;0,SUMPRODUCT(($A467=merged_names)*(_xlfn.TEXTAFTER(P$2, "At ")=merged_belt_colours)*merged_months_at_rank),"")</f>
        <v/>
      </c>
      <c r="Q467" s="18" t="str" cm="1">
        <f t="array" ref="Q467">IF(LEN($A467)&gt;0,SUMPRODUCT(($A467=merged_names)*(_xlfn.TEXTAFTER(Q$2, "At ")=merged_belt_colours)*merged_months_at_rank),"")</f>
        <v/>
      </c>
      <c r="R467" s="18" t="str" cm="1">
        <f t="array" ref="R467">IF(LEN($A467)&gt;0,SUMPRODUCT(($A467=merged_names)*(_xlfn.TEXTAFTER(R$2, "At ")=merged_belt_colours)*merged_months_at_rank),"")</f>
        <v/>
      </c>
    </row>
    <row r="468" spans="1:18" x14ac:dyDescent="0.25">
      <c r="A468"/>
      <c r="B468" s="15" t="str" cm="1">
        <f t="array" ref="B468">IFERROR(IF(LEN(A468)&gt;0, IF(SUMPRODUCT((Inactives[Key]=J468)*(Inactives[Currently Inactive]))=1,"Inactive","Active"),""),"Active")</f>
        <v/>
      </c>
      <c r="C468" s="16" t="str" cm="1">
        <f t="array" aca="1" ref="C468" ca="1">IFERROR(_xlfn._xlws.FILTER(Inactives[Inactive On],(Inactives[Key]=J468)*(Inactives[Currently Inactive]),""),"")</f>
        <v/>
      </c>
      <c r="D468" s="16" t="str" cm="1">
        <f t="array" aca="1" ref="D468" ca="1">IFERROR(INDEX(_xlfn.TEXTSPLIT(E468," "),1),"")</f>
        <v/>
      </c>
      <c r="E468" s="15" t="str" cm="1">
        <f t="array" aca="1" ref="E468" ca="1">IFERROR(_xlfn._xlws.FILTER(merged_ranks,(merged_end_dates=DATE(9999,12,31))*(merged_names=A468)),"")</f>
        <v/>
      </c>
      <c r="F468" s="17" t="str">
        <f ca="1">_xlfn.XLOOKUP(J468,Promotions[Promo Key],Promotions[Promo Date],"")</f>
        <v/>
      </c>
      <c r="G468" s="18" t="str">
        <f t="shared" ca="1" si="39"/>
        <v/>
      </c>
      <c r="H468" s="18" t="str">
        <f t="shared" ca="1" si="38"/>
        <v/>
      </c>
      <c r="I468" s="17" t="str">
        <f>_xlfn.XLOOKUP(A468,Students[Full Name],Students[Starting Rank],"")</f>
        <v/>
      </c>
      <c r="J468" s="15" t="str">
        <f t="shared" ca="1" si="40"/>
        <v xml:space="preserve">: </v>
      </c>
      <c r="K468" s="16" t="str">
        <f>_xlfn.XLOOKUP(A468,Students[Full Name],Students[Start Date],"")</f>
        <v/>
      </c>
      <c r="L468" s="18">
        <f t="shared" ca="1" si="41"/>
        <v>-1</v>
      </c>
      <c r="M468" s="18" cm="1">
        <f t="array" aca="1" ref="M468" ca="1">SUMPRODUCT(Inactives[Days Inactive]*(Inactives[Student]=A468))/365</f>
        <v>0</v>
      </c>
      <c r="N468" s="18" t="str" cm="1">
        <f t="array" ref="N468">IF(LEN($A468)&gt;0,SUMPRODUCT(($A468=merged_names)*(_xlfn.TEXTAFTER(N$2, "At ")=merged_belt_colours)*merged_months_at_rank),"")</f>
        <v/>
      </c>
      <c r="O468" s="18" t="str" cm="1">
        <f t="array" ref="O468">IF(LEN($A468)&gt;0,SUMPRODUCT(($A468=merged_names)*(_xlfn.TEXTAFTER(O$2, "At ")=merged_belt_colours)*merged_months_at_rank),"")</f>
        <v/>
      </c>
      <c r="P468" s="18" t="str" cm="1">
        <f t="array" ref="P468">IF(LEN($A468)&gt;0,SUMPRODUCT(($A468=merged_names)*(_xlfn.TEXTAFTER(P$2, "At ")=merged_belt_colours)*merged_months_at_rank),"")</f>
        <v/>
      </c>
      <c r="Q468" s="18" t="str" cm="1">
        <f t="array" ref="Q468">IF(LEN($A468)&gt;0,SUMPRODUCT(($A468=merged_names)*(_xlfn.TEXTAFTER(Q$2, "At ")=merged_belt_colours)*merged_months_at_rank),"")</f>
        <v/>
      </c>
      <c r="R468" s="18" t="str" cm="1">
        <f t="array" ref="R468">IF(LEN($A468)&gt;0,SUMPRODUCT(($A468=merged_names)*(_xlfn.TEXTAFTER(R$2, "At ")=merged_belt_colours)*merged_months_at_rank),"")</f>
        <v/>
      </c>
    </row>
    <row r="469" spans="1:18" x14ac:dyDescent="0.25">
      <c r="A469"/>
      <c r="B469" s="15" t="str" cm="1">
        <f t="array" ref="B469">IFERROR(IF(LEN(A469)&gt;0, IF(SUMPRODUCT((Inactives[Key]=J469)*(Inactives[Currently Inactive]))=1,"Inactive","Active"),""),"Active")</f>
        <v/>
      </c>
      <c r="C469" s="16" t="str" cm="1">
        <f t="array" aca="1" ref="C469" ca="1">IFERROR(_xlfn._xlws.FILTER(Inactives[Inactive On],(Inactives[Key]=J469)*(Inactives[Currently Inactive]),""),"")</f>
        <v/>
      </c>
      <c r="D469" s="16" t="str" cm="1">
        <f t="array" aca="1" ref="D469" ca="1">IFERROR(INDEX(_xlfn.TEXTSPLIT(E469," "),1),"")</f>
        <v/>
      </c>
      <c r="E469" s="15" t="str" cm="1">
        <f t="array" aca="1" ref="E469" ca="1">IFERROR(_xlfn._xlws.FILTER(merged_ranks,(merged_end_dates=DATE(9999,12,31))*(merged_names=A469)),"")</f>
        <v/>
      </c>
      <c r="F469" s="17" t="str">
        <f ca="1">_xlfn.XLOOKUP(J469,Promotions[Promo Key],Promotions[Promo Date],"")</f>
        <v/>
      </c>
      <c r="G469" s="18" t="str">
        <f t="shared" ca="1" si="39"/>
        <v/>
      </c>
      <c r="H469" s="18" t="str">
        <f t="shared" ca="1" si="38"/>
        <v/>
      </c>
      <c r="I469" s="17" t="str">
        <f>_xlfn.XLOOKUP(A469,Students[Full Name],Students[Starting Rank],"")</f>
        <v/>
      </c>
      <c r="J469" s="15" t="str">
        <f t="shared" ca="1" si="40"/>
        <v xml:space="preserve">: </v>
      </c>
      <c r="K469" s="16" t="str">
        <f>_xlfn.XLOOKUP(A469,Students[Full Name],Students[Start Date],"")</f>
        <v/>
      </c>
      <c r="L469" s="18">
        <f t="shared" ca="1" si="41"/>
        <v>-1</v>
      </c>
      <c r="M469" s="18" cm="1">
        <f t="array" aca="1" ref="M469" ca="1">SUMPRODUCT(Inactives[Days Inactive]*(Inactives[Student]=A469))/365</f>
        <v>0</v>
      </c>
      <c r="N469" s="18" t="str" cm="1">
        <f t="array" ref="N469">IF(LEN($A469)&gt;0,SUMPRODUCT(($A469=merged_names)*(_xlfn.TEXTAFTER(N$2, "At ")=merged_belt_colours)*merged_months_at_rank),"")</f>
        <v/>
      </c>
      <c r="O469" s="18" t="str" cm="1">
        <f t="array" ref="O469">IF(LEN($A469)&gt;0,SUMPRODUCT(($A469=merged_names)*(_xlfn.TEXTAFTER(O$2, "At ")=merged_belt_colours)*merged_months_at_rank),"")</f>
        <v/>
      </c>
      <c r="P469" s="18" t="str" cm="1">
        <f t="array" ref="P469">IF(LEN($A469)&gt;0,SUMPRODUCT(($A469=merged_names)*(_xlfn.TEXTAFTER(P$2, "At ")=merged_belt_colours)*merged_months_at_rank),"")</f>
        <v/>
      </c>
      <c r="Q469" s="18" t="str" cm="1">
        <f t="array" ref="Q469">IF(LEN($A469)&gt;0,SUMPRODUCT(($A469=merged_names)*(_xlfn.TEXTAFTER(Q$2, "At ")=merged_belt_colours)*merged_months_at_rank),"")</f>
        <v/>
      </c>
      <c r="R469" s="18" t="str" cm="1">
        <f t="array" ref="R469">IF(LEN($A469)&gt;0,SUMPRODUCT(($A469=merged_names)*(_xlfn.TEXTAFTER(R$2, "At ")=merged_belt_colours)*merged_months_at_rank),"")</f>
        <v/>
      </c>
    </row>
    <row r="470" spans="1:18" x14ac:dyDescent="0.25">
      <c r="A470"/>
      <c r="B470" s="15" t="str" cm="1">
        <f t="array" ref="B470">IFERROR(IF(LEN(A470)&gt;0, IF(SUMPRODUCT((Inactives[Key]=J470)*(Inactives[Currently Inactive]))=1,"Inactive","Active"),""),"Active")</f>
        <v/>
      </c>
      <c r="C470" s="16" t="str" cm="1">
        <f t="array" aca="1" ref="C470" ca="1">IFERROR(_xlfn._xlws.FILTER(Inactives[Inactive On],(Inactives[Key]=J470)*(Inactives[Currently Inactive]),""),"")</f>
        <v/>
      </c>
      <c r="D470" s="16" t="str" cm="1">
        <f t="array" aca="1" ref="D470" ca="1">IFERROR(INDEX(_xlfn.TEXTSPLIT(E470," "),1),"")</f>
        <v/>
      </c>
      <c r="E470" s="15" t="str" cm="1">
        <f t="array" aca="1" ref="E470" ca="1">IFERROR(_xlfn._xlws.FILTER(merged_ranks,(merged_end_dates=DATE(9999,12,31))*(merged_names=A470)),"")</f>
        <v/>
      </c>
      <c r="F470" s="17" t="str">
        <f ca="1">_xlfn.XLOOKUP(J470,Promotions[Promo Key],Promotions[Promo Date],"")</f>
        <v/>
      </c>
      <c r="G470" s="18" t="str">
        <f t="shared" ca="1" si="39"/>
        <v/>
      </c>
      <c r="H470" s="18" t="str">
        <f t="shared" ca="1" si="38"/>
        <v/>
      </c>
      <c r="I470" s="17" t="str">
        <f>_xlfn.XLOOKUP(A470,Students[Full Name],Students[Starting Rank],"")</f>
        <v/>
      </c>
      <c r="J470" s="15" t="str">
        <f t="shared" ca="1" si="40"/>
        <v xml:space="preserve">: </v>
      </c>
      <c r="K470" s="16" t="str">
        <f>_xlfn.XLOOKUP(A470,Students[Full Name],Students[Start Date],"")</f>
        <v/>
      </c>
      <c r="L470" s="18">
        <f t="shared" ca="1" si="41"/>
        <v>-1</v>
      </c>
      <c r="M470" s="18" cm="1">
        <f t="array" aca="1" ref="M470" ca="1">SUMPRODUCT(Inactives[Days Inactive]*(Inactives[Student]=A470))/365</f>
        <v>0</v>
      </c>
      <c r="N470" s="18" t="str" cm="1">
        <f t="array" ref="N470">IF(LEN($A470)&gt;0,SUMPRODUCT(($A470=merged_names)*(_xlfn.TEXTAFTER(N$2, "At ")=merged_belt_colours)*merged_months_at_rank),"")</f>
        <v/>
      </c>
      <c r="O470" s="18" t="str" cm="1">
        <f t="array" ref="O470">IF(LEN($A470)&gt;0,SUMPRODUCT(($A470=merged_names)*(_xlfn.TEXTAFTER(O$2, "At ")=merged_belt_colours)*merged_months_at_rank),"")</f>
        <v/>
      </c>
      <c r="P470" s="18" t="str" cm="1">
        <f t="array" ref="P470">IF(LEN($A470)&gt;0,SUMPRODUCT(($A470=merged_names)*(_xlfn.TEXTAFTER(P$2, "At ")=merged_belt_colours)*merged_months_at_rank),"")</f>
        <v/>
      </c>
      <c r="Q470" s="18" t="str" cm="1">
        <f t="array" ref="Q470">IF(LEN($A470)&gt;0,SUMPRODUCT(($A470=merged_names)*(_xlfn.TEXTAFTER(Q$2, "At ")=merged_belt_colours)*merged_months_at_rank),"")</f>
        <v/>
      </c>
      <c r="R470" s="18" t="str" cm="1">
        <f t="array" ref="R470">IF(LEN($A470)&gt;0,SUMPRODUCT(($A470=merged_names)*(_xlfn.TEXTAFTER(R$2, "At ")=merged_belt_colours)*merged_months_at_rank),"")</f>
        <v/>
      </c>
    </row>
    <row r="471" spans="1:18" x14ac:dyDescent="0.25">
      <c r="A471"/>
      <c r="B471" s="15" t="str" cm="1">
        <f t="array" ref="B471">IFERROR(IF(LEN(A471)&gt;0, IF(SUMPRODUCT((Inactives[Key]=J471)*(Inactives[Currently Inactive]))=1,"Inactive","Active"),""),"Active")</f>
        <v/>
      </c>
      <c r="C471" s="16" t="str" cm="1">
        <f t="array" aca="1" ref="C471" ca="1">IFERROR(_xlfn._xlws.FILTER(Inactives[Inactive On],(Inactives[Key]=J471)*(Inactives[Currently Inactive]),""),"")</f>
        <v/>
      </c>
      <c r="D471" s="16" t="str" cm="1">
        <f t="array" aca="1" ref="D471" ca="1">IFERROR(INDEX(_xlfn.TEXTSPLIT(E471," "),1),"")</f>
        <v/>
      </c>
      <c r="E471" s="15" t="str" cm="1">
        <f t="array" aca="1" ref="E471" ca="1">IFERROR(_xlfn._xlws.FILTER(merged_ranks,(merged_end_dates=DATE(9999,12,31))*(merged_names=A471)),"")</f>
        <v/>
      </c>
      <c r="F471" s="17" t="str">
        <f ca="1">_xlfn.XLOOKUP(J471,Promotions[Promo Key],Promotions[Promo Date],"")</f>
        <v/>
      </c>
      <c r="G471" s="18" t="str">
        <f t="shared" ca="1" si="39"/>
        <v/>
      </c>
      <c r="H471" s="18" t="str">
        <f t="shared" ca="1" si="38"/>
        <v/>
      </c>
      <c r="I471" s="17" t="str">
        <f>_xlfn.XLOOKUP(A471,Students[Full Name],Students[Starting Rank],"")</f>
        <v/>
      </c>
      <c r="J471" s="15" t="str">
        <f t="shared" ca="1" si="40"/>
        <v xml:space="preserve">: </v>
      </c>
      <c r="K471" s="16" t="str">
        <f>_xlfn.XLOOKUP(A471,Students[Full Name],Students[Start Date],"")</f>
        <v/>
      </c>
      <c r="L471" s="18">
        <f t="shared" ca="1" si="41"/>
        <v>-1</v>
      </c>
      <c r="M471" s="18" cm="1">
        <f t="array" aca="1" ref="M471" ca="1">SUMPRODUCT(Inactives[Days Inactive]*(Inactives[Student]=A471))/365</f>
        <v>0</v>
      </c>
      <c r="N471" s="18" t="str" cm="1">
        <f t="array" ref="N471">IF(LEN($A471)&gt;0,SUMPRODUCT(($A471=merged_names)*(_xlfn.TEXTAFTER(N$2, "At ")=merged_belt_colours)*merged_months_at_rank),"")</f>
        <v/>
      </c>
      <c r="O471" s="18" t="str" cm="1">
        <f t="array" ref="O471">IF(LEN($A471)&gt;0,SUMPRODUCT(($A471=merged_names)*(_xlfn.TEXTAFTER(O$2, "At ")=merged_belt_colours)*merged_months_at_rank),"")</f>
        <v/>
      </c>
      <c r="P471" s="18" t="str" cm="1">
        <f t="array" ref="P471">IF(LEN($A471)&gt;0,SUMPRODUCT(($A471=merged_names)*(_xlfn.TEXTAFTER(P$2, "At ")=merged_belt_colours)*merged_months_at_rank),"")</f>
        <v/>
      </c>
      <c r="Q471" s="18" t="str" cm="1">
        <f t="array" ref="Q471">IF(LEN($A471)&gt;0,SUMPRODUCT(($A471=merged_names)*(_xlfn.TEXTAFTER(Q$2, "At ")=merged_belt_colours)*merged_months_at_rank),"")</f>
        <v/>
      </c>
      <c r="R471" s="18" t="str" cm="1">
        <f t="array" ref="R471">IF(LEN($A471)&gt;0,SUMPRODUCT(($A471=merged_names)*(_xlfn.TEXTAFTER(R$2, "At ")=merged_belt_colours)*merged_months_at_rank),"")</f>
        <v/>
      </c>
    </row>
    <row r="472" spans="1:18" x14ac:dyDescent="0.25">
      <c r="A472"/>
      <c r="B472" s="15" t="str" cm="1">
        <f t="array" ref="B472">IFERROR(IF(LEN(A472)&gt;0, IF(SUMPRODUCT((Inactives[Key]=J472)*(Inactives[Currently Inactive]))=1,"Inactive","Active"),""),"Active")</f>
        <v/>
      </c>
      <c r="C472" s="16" t="str" cm="1">
        <f t="array" aca="1" ref="C472" ca="1">IFERROR(_xlfn._xlws.FILTER(Inactives[Inactive On],(Inactives[Key]=J472)*(Inactives[Currently Inactive]),""),"")</f>
        <v/>
      </c>
      <c r="D472" s="16" t="str" cm="1">
        <f t="array" aca="1" ref="D472" ca="1">IFERROR(INDEX(_xlfn.TEXTSPLIT(E472," "),1),"")</f>
        <v/>
      </c>
      <c r="E472" s="15" t="str" cm="1">
        <f t="array" aca="1" ref="E472" ca="1">IFERROR(_xlfn._xlws.FILTER(merged_ranks,(merged_end_dates=DATE(9999,12,31))*(merged_names=A472)),"")</f>
        <v/>
      </c>
      <c r="F472" s="17" t="str">
        <f ca="1">_xlfn.XLOOKUP(J472,Promotions[Promo Key],Promotions[Promo Date],"")</f>
        <v/>
      </c>
      <c r="G472" s="18" t="str">
        <f t="shared" ca="1" si="39"/>
        <v/>
      </c>
      <c r="H472" s="18" t="str">
        <f t="shared" ref="H472:H535" ca="1" si="42">IFERROR((TODAY()-K472)/365-M472,"")</f>
        <v/>
      </c>
      <c r="I472" s="17" t="str">
        <f>_xlfn.XLOOKUP(A472,Students[Full Name],Students[Starting Rank],"")</f>
        <v/>
      </c>
      <c r="J472" s="15" t="str">
        <f t="shared" ca="1" si="40"/>
        <v xml:space="preserve">: </v>
      </c>
      <c r="K472" s="16" t="str">
        <f>_xlfn.XLOOKUP(A472,Students[Full Name],Students[Start Date],"")</f>
        <v/>
      </c>
      <c r="L472" s="18">
        <f t="shared" ca="1" si="41"/>
        <v>-1</v>
      </c>
      <c r="M472" s="18" cm="1">
        <f t="array" aca="1" ref="M472" ca="1">SUMPRODUCT(Inactives[Days Inactive]*(Inactives[Student]=A472))/365</f>
        <v>0</v>
      </c>
      <c r="N472" s="18" t="str" cm="1">
        <f t="array" ref="N472">IF(LEN($A472)&gt;0,SUMPRODUCT(($A472=merged_names)*(_xlfn.TEXTAFTER(N$2, "At ")=merged_belt_colours)*merged_months_at_rank),"")</f>
        <v/>
      </c>
      <c r="O472" s="18" t="str" cm="1">
        <f t="array" ref="O472">IF(LEN($A472)&gt;0,SUMPRODUCT(($A472=merged_names)*(_xlfn.TEXTAFTER(O$2, "At ")=merged_belt_colours)*merged_months_at_rank),"")</f>
        <v/>
      </c>
      <c r="P472" s="18" t="str" cm="1">
        <f t="array" ref="P472">IF(LEN($A472)&gt;0,SUMPRODUCT(($A472=merged_names)*(_xlfn.TEXTAFTER(P$2, "At ")=merged_belt_colours)*merged_months_at_rank),"")</f>
        <v/>
      </c>
      <c r="Q472" s="18" t="str" cm="1">
        <f t="array" ref="Q472">IF(LEN($A472)&gt;0,SUMPRODUCT(($A472=merged_names)*(_xlfn.TEXTAFTER(Q$2, "At ")=merged_belt_colours)*merged_months_at_rank),"")</f>
        <v/>
      </c>
      <c r="R472" s="18" t="str" cm="1">
        <f t="array" ref="R472">IF(LEN($A472)&gt;0,SUMPRODUCT(($A472=merged_names)*(_xlfn.TEXTAFTER(R$2, "At ")=merged_belt_colours)*merged_months_at_rank),"")</f>
        <v/>
      </c>
    </row>
    <row r="473" spans="1:18" x14ac:dyDescent="0.25">
      <c r="A473"/>
      <c r="B473" s="15" t="str" cm="1">
        <f t="array" ref="B473">IFERROR(IF(LEN(A473)&gt;0, IF(SUMPRODUCT((Inactives[Key]=J473)*(Inactives[Currently Inactive]))=1,"Inactive","Active"),""),"Active")</f>
        <v/>
      </c>
      <c r="C473" s="16" t="str" cm="1">
        <f t="array" aca="1" ref="C473" ca="1">IFERROR(_xlfn._xlws.FILTER(Inactives[Inactive On],(Inactives[Key]=J473)*(Inactives[Currently Inactive]),""),"")</f>
        <v/>
      </c>
      <c r="D473" s="16" t="str" cm="1">
        <f t="array" aca="1" ref="D473" ca="1">IFERROR(INDEX(_xlfn.TEXTSPLIT(E473," "),1),"")</f>
        <v/>
      </c>
      <c r="E473" s="15" t="str" cm="1">
        <f t="array" aca="1" ref="E473" ca="1">IFERROR(_xlfn._xlws.FILTER(merged_ranks,(merged_end_dates=DATE(9999,12,31))*(merged_names=A473)),"")</f>
        <v/>
      </c>
      <c r="F473" s="17" t="str">
        <f ca="1">_xlfn.XLOOKUP(J473,Promotions[Promo Key],Promotions[Promo Date],"")</f>
        <v/>
      </c>
      <c r="G473" s="18" t="str">
        <f t="shared" ca="1" si="39"/>
        <v/>
      </c>
      <c r="H473" s="18" t="str">
        <f t="shared" ca="1" si="42"/>
        <v/>
      </c>
      <c r="I473" s="17" t="str">
        <f>_xlfn.XLOOKUP(A473,Students[Full Name],Students[Starting Rank],"")</f>
        <v/>
      </c>
      <c r="J473" s="15" t="str">
        <f t="shared" ca="1" si="40"/>
        <v xml:space="preserve">: </v>
      </c>
      <c r="K473" s="16" t="str">
        <f>_xlfn.XLOOKUP(A473,Students[Full Name],Students[Start Date],"")</f>
        <v/>
      </c>
      <c r="L473" s="18">
        <f t="shared" ca="1" si="41"/>
        <v>-1</v>
      </c>
      <c r="M473" s="18" cm="1">
        <f t="array" aca="1" ref="M473" ca="1">SUMPRODUCT(Inactives[Days Inactive]*(Inactives[Student]=A473))/365</f>
        <v>0</v>
      </c>
      <c r="N473" s="18" t="str" cm="1">
        <f t="array" ref="N473">IF(LEN($A473)&gt;0,SUMPRODUCT(($A473=merged_names)*(_xlfn.TEXTAFTER(N$2, "At ")=merged_belt_colours)*merged_months_at_rank),"")</f>
        <v/>
      </c>
      <c r="O473" s="18" t="str" cm="1">
        <f t="array" ref="O473">IF(LEN($A473)&gt;0,SUMPRODUCT(($A473=merged_names)*(_xlfn.TEXTAFTER(O$2, "At ")=merged_belt_colours)*merged_months_at_rank),"")</f>
        <v/>
      </c>
      <c r="P473" s="18" t="str" cm="1">
        <f t="array" ref="P473">IF(LEN($A473)&gt;0,SUMPRODUCT(($A473=merged_names)*(_xlfn.TEXTAFTER(P$2, "At ")=merged_belt_colours)*merged_months_at_rank),"")</f>
        <v/>
      </c>
      <c r="Q473" s="18" t="str" cm="1">
        <f t="array" ref="Q473">IF(LEN($A473)&gt;0,SUMPRODUCT(($A473=merged_names)*(_xlfn.TEXTAFTER(Q$2, "At ")=merged_belt_colours)*merged_months_at_rank),"")</f>
        <v/>
      </c>
      <c r="R473" s="18" t="str" cm="1">
        <f t="array" ref="R473">IF(LEN($A473)&gt;0,SUMPRODUCT(($A473=merged_names)*(_xlfn.TEXTAFTER(R$2, "At ")=merged_belt_colours)*merged_months_at_rank),"")</f>
        <v/>
      </c>
    </row>
    <row r="474" spans="1:18" x14ac:dyDescent="0.25">
      <c r="A474"/>
      <c r="B474" s="15" t="str" cm="1">
        <f t="array" ref="B474">IFERROR(IF(LEN(A474)&gt;0, IF(SUMPRODUCT((Inactives[Key]=J474)*(Inactives[Currently Inactive]))=1,"Inactive","Active"),""),"Active")</f>
        <v/>
      </c>
      <c r="C474" s="16" t="str" cm="1">
        <f t="array" aca="1" ref="C474" ca="1">IFERROR(_xlfn._xlws.FILTER(Inactives[Inactive On],(Inactives[Key]=J474)*(Inactives[Currently Inactive]),""),"")</f>
        <v/>
      </c>
      <c r="D474" s="16" t="str" cm="1">
        <f t="array" aca="1" ref="D474" ca="1">IFERROR(INDEX(_xlfn.TEXTSPLIT(E474," "),1),"")</f>
        <v/>
      </c>
      <c r="E474" s="15" t="str" cm="1">
        <f t="array" aca="1" ref="E474" ca="1">IFERROR(_xlfn._xlws.FILTER(merged_ranks,(merged_end_dates=DATE(9999,12,31))*(merged_names=A474)),"")</f>
        <v/>
      </c>
      <c r="F474" s="17" t="str">
        <f ca="1">_xlfn.XLOOKUP(J474,Promotions[Promo Key],Promotions[Promo Date],"")</f>
        <v/>
      </c>
      <c r="G474" s="18" t="str">
        <f t="shared" ca="1" si="39"/>
        <v/>
      </c>
      <c r="H474" s="18" t="str">
        <f t="shared" ca="1" si="42"/>
        <v/>
      </c>
      <c r="I474" s="17" t="str">
        <f>_xlfn.XLOOKUP(A474,Students[Full Name],Students[Starting Rank],"")</f>
        <v/>
      </c>
      <c r="J474" s="15" t="str">
        <f t="shared" ca="1" si="40"/>
        <v xml:space="preserve">: </v>
      </c>
      <c r="K474" s="16" t="str">
        <f>_xlfn.XLOOKUP(A474,Students[Full Name],Students[Start Date],"")</f>
        <v/>
      </c>
      <c r="L474" s="18">
        <f t="shared" ca="1" si="41"/>
        <v>-1</v>
      </c>
      <c r="M474" s="18" cm="1">
        <f t="array" aca="1" ref="M474" ca="1">SUMPRODUCT(Inactives[Days Inactive]*(Inactives[Student]=A474))/365</f>
        <v>0</v>
      </c>
      <c r="N474" s="18" t="str" cm="1">
        <f t="array" ref="N474">IF(LEN($A474)&gt;0,SUMPRODUCT(($A474=merged_names)*(_xlfn.TEXTAFTER(N$2, "At ")=merged_belt_colours)*merged_months_at_rank),"")</f>
        <v/>
      </c>
      <c r="O474" s="18" t="str" cm="1">
        <f t="array" ref="O474">IF(LEN($A474)&gt;0,SUMPRODUCT(($A474=merged_names)*(_xlfn.TEXTAFTER(O$2, "At ")=merged_belt_colours)*merged_months_at_rank),"")</f>
        <v/>
      </c>
      <c r="P474" s="18" t="str" cm="1">
        <f t="array" ref="P474">IF(LEN($A474)&gt;0,SUMPRODUCT(($A474=merged_names)*(_xlfn.TEXTAFTER(P$2, "At ")=merged_belt_colours)*merged_months_at_rank),"")</f>
        <v/>
      </c>
      <c r="Q474" s="18" t="str" cm="1">
        <f t="array" ref="Q474">IF(LEN($A474)&gt;0,SUMPRODUCT(($A474=merged_names)*(_xlfn.TEXTAFTER(Q$2, "At ")=merged_belt_colours)*merged_months_at_rank),"")</f>
        <v/>
      </c>
      <c r="R474" s="18" t="str" cm="1">
        <f t="array" ref="R474">IF(LEN($A474)&gt;0,SUMPRODUCT(($A474=merged_names)*(_xlfn.TEXTAFTER(R$2, "At ")=merged_belt_colours)*merged_months_at_rank),"")</f>
        <v/>
      </c>
    </row>
    <row r="475" spans="1:18" x14ac:dyDescent="0.25">
      <c r="A475"/>
      <c r="B475" s="15" t="str" cm="1">
        <f t="array" ref="B475">IFERROR(IF(LEN(A475)&gt;0, IF(SUMPRODUCT((Inactives[Key]=J475)*(Inactives[Currently Inactive]))=1,"Inactive","Active"),""),"Active")</f>
        <v/>
      </c>
      <c r="C475" s="16" t="str" cm="1">
        <f t="array" aca="1" ref="C475" ca="1">IFERROR(_xlfn._xlws.FILTER(Inactives[Inactive On],(Inactives[Key]=J475)*(Inactives[Currently Inactive]),""),"")</f>
        <v/>
      </c>
      <c r="D475" s="16" t="str" cm="1">
        <f t="array" aca="1" ref="D475" ca="1">IFERROR(INDEX(_xlfn.TEXTSPLIT(E475," "),1),"")</f>
        <v/>
      </c>
      <c r="E475" s="15" t="str" cm="1">
        <f t="array" aca="1" ref="E475" ca="1">IFERROR(_xlfn._xlws.FILTER(merged_ranks,(merged_end_dates=DATE(9999,12,31))*(merged_names=A475)),"")</f>
        <v/>
      </c>
      <c r="F475" s="17" t="str">
        <f ca="1">_xlfn.XLOOKUP(J475,Promotions[Promo Key],Promotions[Promo Date],"")</f>
        <v/>
      </c>
      <c r="G475" s="18" t="str">
        <f t="shared" ca="1" si="39"/>
        <v/>
      </c>
      <c r="H475" s="18" t="str">
        <f t="shared" ca="1" si="42"/>
        <v/>
      </c>
      <c r="I475" s="17" t="str">
        <f>_xlfn.XLOOKUP(A475,Students[Full Name],Students[Starting Rank],"")</f>
        <v/>
      </c>
      <c r="J475" s="15" t="str">
        <f t="shared" ca="1" si="40"/>
        <v xml:space="preserve">: </v>
      </c>
      <c r="K475" s="16" t="str">
        <f>_xlfn.XLOOKUP(A475,Students[Full Name],Students[Start Date],"")</f>
        <v/>
      </c>
      <c r="L475" s="18">
        <f t="shared" ca="1" si="41"/>
        <v>-1</v>
      </c>
      <c r="M475" s="18" cm="1">
        <f t="array" aca="1" ref="M475" ca="1">SUMPRODUCT(Inactives[Days Inactive]*(Inactives[Student]=A475))/365</f>
        <v>0</v>
      </c>
      <c r="N475" s="18" t="str" cm="1">
        <f t="array" ref="N475">IF(LEN($A475)&gt;0,SUMPRODUCT(($A475=merged_names)*(_xlfn.TEXTAFTER(N$2, "At ")=merged_belt_colours)*merged_months_at_rank),"")</f>
        <v/>
      </c>
      <c r="O475" s="18" t="str" cm="1">
        <f t="array" ref="O475">IF(LEN($A475)&gt;0,SUMPRODUCT(($A475=merged_names)*(_xlfn.TEXTAFTER(O$2, "At ")=merged_belt_colours)*merged_months_at_rank),"")</f>
        <v/>
      </c>
      <c r="P475" s="18" t="str" cm="1">
        <f t="array" ref="P475">IF(LEN($A475)&gt;0,SUMPRODUCT(($A475=merged_names)*(_xlfn.TEXTAFTER(P$2, "At ")=merged_belt_colours)*merged_months_at_rank),"")</f>
        <v/>
      </c>
      <c r="Q475" s="18" t="str" cm="1">
        <f t="array" ref="Q475">IF(LEN($A475)&gt;0,SUMPRODUCT(($A475=merged_names)*(_xlfn.TEXTAFTER(Q$2, "At ")=merged_belt_colours)*merged_months_at_rank),"")</f>
        <v/>
      </c>
      <c r="R475" s="18" t="str" cm="1">
        <f t="array" ref="R475">IF(LEN($A475)&gt;0,SUMPRODUCT(($A475=merged_names)*(_xlfn.TEXTAFTER(R$2, "At ")=merged_belt_colours)*merged_months_at_rank),"")</f>
        <v/>
      </c>
    </row>
    <row r="476" spans="1:18" x14ac:dyDescent="0.25">
      <c r="A476"/>
      <c r="B476" s="15" t="str" cm="1">
        <f t="array" ref="B476">IFERROR(IF(LEN(A476)&gt;0, IF(SUMPRODUCT((Inactives[Key]=J476)*(Inactives[Currently Inactive]))=1,"Inactive","Active"),""),"Active")</f>
        <v/>
      </c>
      <c r="C476" s="16" t="str" cm="1">
        <f t="array" aca="1" ref="C476" ca="1">IFERROR(_xlfn._xlws.FILTER(Inactives[Inactive On],(Inactives[Key]=J476)*(Inactives[Currently Inactive]),""),"")</f>
        <v/>
      </c>
      <c r="D476" s="16" t="str" cm="1">
        <f t="array" aca="1" ref="D476" ca="1">IFERROR(INDEX(_xlfn.TEXTSPLIT(E476," "),1),"")</f>
        <v/>
      </c>
      <c r="E476" s="15" t="str" cm="1">
        <f t="array" aca="1" ref="E476" ca="1">IFERROR(_xlfn._xlws.FILTER(merged_ranks,(merged_end_dates=DATE(9999,12,31))*(merged_names=A476)),"")</f>
        <v/>
      </c>
      <c r="F476" s="17" t="str">
        <f ca="1">_xlfn.XLOOKUP(J476,Promotions[Promo Key],Promotions[Promo Date],"")</f>
        <v/>
      </c>
      <c r="G476" s="18" t="str">
        <f t="shared" ref="G476:G539" ca="1" si="43">IFERROR((TODAY()-F476)/30.5, "")</f>
        <v/>
      </c>
      <c r="H476" s="18" t="str">
        <f t="shared" ca="1" si="42"/>
        <v/>
      </c>
      <c r="I476" s="17" t="str">
        <f>_xlfn.XLOOKUP(A476,Students[Full Name],Students[Starting Rank],"")</f>
        <v/>
      </c>
      <c r="J476" s="15" t="str">
        <f t="shared" ref="J476:J539" ca="1" si="44">A476&amp;": "&amp;E476</f>
        <v xml:space="preserve">: </v>
      </c>
      <c r="K476" s="16" t="str">
        <f>_xlfn.XLOOKUP(A476,Students[Full Name],Students[Start Date],"")</f>
        <v/>
      </c>
      <c r="L476" s="18">
        <f t="shared" ref="L476:L539" ca="1" si="45">IF(LEN(C476)&gt;0,(TODAY()-C476)/30.5,-1)</f>
        <v>-1</v>
      </c>
      <c r="M476" s="18" cm="1">
        <f t="array" aca="1" ref="M476" ca="1">SUMPRODUCT(Inactives[Days Inactive]*(Inactives[Student]=A476))/365</f>
        <v>0</v>
      </c>
      <c r="N476" s="18" t="str" cm="1">
        <f t="array" ref="N476">IF(LEN($A476)&gt;0,SUMPRODUCT(($A476=merged_names)*(_xlfn.TEXTAFTER(N$2, "At ")=merged_belt_colours)*merged_months_at_rank),"")</f>
        <v/>
      </c>
      <c r="O476" s="18" t="str" cm="1">
        <f t="array" ref="O476">IF(LEN($A476)&gt;0,SUMPRODUCT(($A476=merged_names)*(_xlfn.TEXTAFTER(O$2, "At ")=merged_belt_colours)*merged_months_at_rank),"")</f>
        <v/>
      </c>
      <c r="P476" s="18" t="str" cm="1">
        <f t="array" ref="P476">IF(LEN($A476)&gt;0,SUMPRODUCT(($A476=merged_names)*(_xlfn.TEXTAFTER(P$2, "At ")=merged_belt_colours)*merged_months_at_rank),"")</f>
        <v/>
      </c>
      <c r="Q476" s="18" t="str" cm="1">
        <f t="array" ref="Q476">IF(LEN($A476)&gt;0,SUMPRODUCT(($A476=merged_names)*(_xlfn.TEXTAFTER(Q$2, "At ")=merged_belt_colours)*merged_months_at_rank),"")</f>
        <v/>
      </c>
      <c r="R476" s="18" t="str" cm="1">
        <f t="array" ref="R476">IF(LEN($A476)&gt;0,SUMPRODUCT(($A476=merged_names)*(_xlfn.TEXTAFTER(R$2, "At ")=merged_belt_colours)*merged_months_at_rank),"")</f>
        <v/>
      </c>
    </row>
    <row r="477" spans="1:18" x14ac:dyDescent="0.25">
      <c r="A477"/>
      <c r="B477" s="15" t="str" cm="1">
        <f t="array" ref="B477">IFERROR(IF(LEN(A477)&gt;0, IF(SUMPRODUCT((Inactives[Key]=J477)*(Inactives[Currently Inactive]))=1,"Inactive","Active"),""),"Active")</f>
        <v/>
      </c>
      <c r="C477" s="16" t="str" cm="1">
        <f t="array" aca="1" ref="C477" ca="1">IFERROR(_xlfn._xlws.FILTER(Inactives[Inactive On],(Inactives[Key]=J477)*(Inactives[Currently Inactive]),""),"")</f>
        <v/>
      </c>
      <c r="D477" s="16" t="str" cm="1">
        <f t="array" aca="1" ref="D477" ca="1">IFERROR(INDEX(_xlfn.TEXTSPLIT(E477," "),1),"")</f>
        <v/>
      </c>
      <c r="E477" s="15" t="str" cm="1">
        <f t="array" aca="1" ref="E477" ca="1">IFERROR(_xlfn._xlws.FILTER(merged_ranks,(merged_end_dates=DATE(9999,12,31))*(merged_names=A477)),"")</f>
        <v/>
      </c>
      <c r="F477" s="17" t="str">
        <f ca="1">_xlfn.XLOOKUP(J477,Promotions[Promo Key],Promotions[Promo Date],"")</f>
        <v/>
      </c>
      <c r="G477" s="18" t="str">
        <f t="shared" ca="1" si="43"/>
        <v/>
      </c>
      <c r="H477" s="18" t="str">
        <f t="shared" ca="1" si="42"/>
        <v/>
      </c>
      <c r="I477" s="17" t="str">
        <f>_xlfn.XLOOKUP(A477,Students[Full Name],Students[Starting Rank],"")</f>
        <v/>
      </c>
      <c r="J477" s="15" t="str">
        <f t="shared" ca="1" si="44"/>
        <v xml:space="preserve">: </v>
      </c>
      <c r="K477" s="16" t="str">
        <f>_xlfn.XLOOKUP(A477,Students[Full Name],Students[Start Date],"")</f>
        <v/>
      </c>
      <c r="L477" s="18">
        <f t="shared" ca="1" si="45"/>
        <v>-1</v>
      </c>
      <c r="M477" s="18" cm="1">
        <f t="array" aca="1" ref="M477" ca="1">SUMPRODUCT(Inactives[Days Inactive]*(Inactives[Student]=A477))/365</f>
        <v>0</v>
      </c>
      <c r="N477" s="18" t="str" cm="1">
        <f t="array" ref="N477">IF(LEN($A477)&gt;0,SUMPRODUCT(($A477=merged_names)*(_xlfn.TEXTAFTER(N$2, "At ")=merged_belt_colours)*merged_months_at_rank),"")</f>
        <v/>
      </c>
      <c r="O477" s="18" t="str" cm="1">
        <f t="array" ref="O477">IF(LEN($A477)&gt;0,SUMPRODUCT(($A477=merged_names)*(_xlfn.TEXTAFTER(O$2, "At ")=merged_belt_colours)*merged_months_at_rank),"")</f>
        <v/>
      </c>
      <c r="P477" s="18" t="str" cm="1">
        <f t="array" ref="P477">IF(LEN($A477)&gt;0,SUMPRODUCT(($A477=merged_names)*(_xlfn.TEXTAFTER(P$2, "At ")=merged_belt_colours)*merged_months_at_rank),"")</f>
        <v/>
      </c>
      <c r="Q477" s="18" t="str" cm="1">
        <f t="array" ref="Q477">IF(LEN($A477)&gt;0,SUMPRODUCT(($A477=merged_names)*(_xlfn.TEXTAFTER(Q$2, "At ")=merged_belt_colours)*merged_months_at_rank),"")</f>
        <v/>
      </c>
      <c r="R477" s="18" t="str" cm="1">
        <f t="array" ref="R477">IF(LEN($A477)&gt;0,SUMPRODUCT(($A477=merged_names)*(_xlfn.TEXTAFTER(R$2, "At ")=merged_belt_colours)*merged_months_at_rank),"")</f>
        <v/>
      </c>
    </row>
    <row r="478" spans="1:18" x14ac:dyDescent="0.25">
      <c r="A478"/>
      <c r="B478" s="15" t="str" cm="1">
        <f t="array" ref="B478">IFERROR(IF(LEN(A478)&gt;0, IF(SUMPRODUCT((Inactives[Key]=J478)*(Inactives[Currently Inactive]))=1,"Inactive","Active"),""),"Active")</f>
        <v/>
      </c>
      <c r="C478" s="16" t="str" cm="1">
        <f t="array" aca="1" ref="C478" ca="1">IFERROR(_xlfn._xlws.FILTER(Inactives[Inactive On],(Inactives[Key]=J478)*(Inactives[Currently Inactive]),""),"")</f>
        <v/>
      </c>
      <c r="D478" s="16" t="str" cm="1">
        <f t="array" aca="1" ref="D478" ca="1">IFERROR(INDEX(_xlfn.TEXTSPLIT(E478," "),1),"")</f>
        <v/>
      </c>
      <c r="E478" s="15" t="str" cm="1">
        <f t="array" aca="1" ref="E478" ca="1">IFERROR(_xlfn._xlws.FILTER(merged_ranks,(merged_end_dates=DATE(9999,12,31))*(merged_names=A478)),"")</f>
        <v/>
      </c>
      <c r="F478" s="17" t="str">
        <f ca="1">_xlfn.XLOOKUP(J478,Promotions[Promo Key],Promotions[Promo Date],"")</f>
        <v/>
      </c>
      <c r="G478" s="18" t="str">
        <f t="shared" ca="1" si="43"/>
        <v/>
      </c>
      <c r="H478" s="18" t="str">
        <f t="shared" ca="1" si="42"/>
        <v/>
      </c>
      <c r="I478" s="17" t="str">
        <f>_xlfn.XLOOKUP(A478,Students[Full Name],Students[Starting Rank],"")</f>
        <v/>
      </c>
      <c r="J478" s="15" t="str">
        <f t="shared" ca="1" si="44"/>
        <v xml:space="preserve">: </v>
      </c>
      <c r="K478" s="16" t="str">
        <f>_xlfn.XLOOKUP(A478,Students[Full Name],Students[Start Date],"")</f>
        <v/>
      </c>
      <c r="L478" s="18">
        <f t="shared" ca="1" si="45"/>
        <v>-1</v>
      </c>
      <c r="M478" s="18" cm="1">
        <f t="array" aca="1" ref="M478" ca="1">SUMPRODUCT(Inactives[Days Inactive]*(Inactives[Student]=A478))/365</f>
        <v>0</v>
      </c>
      <c r="N478" s="18" t="str" cm="1">
        <f t="array" ref="N478">IF(LEN($A478)&gt;0,SUMPRODUCT(($A478=merged_names)*(_xlfn.TEXTAFTER(N$2, "At ")=merged_belt_colours)*merged_months_at_rank),"")</f>
        <v/>
      </c>
      <c r="O478" s="18" t="str" cm="1">
        <f t="array" ref="O478">IF(LEN($A478)&gt;0,SUMPRODUCT(($A478=merged_names)*(_xlfn.TEXTAFTER(O$2, "At ")=merged_belt_colours)*merged_months_at_rank),"")</f>
        <v/>
      </c>
      <c r="P478" s="18" t="str" cm="1">
        <f t="array" ref="P478">IF(LEN($A478)&gt;0,SUMPRODUCT(($A478=merged_names)*(_xlfn.TEXTAFTER(P$2, "At ")=merged_belt_colours)*merged_months_at_rank),"")</f>
        <v/>
      </c>
      <c r="Q478" s="18" t="str" cm="1">
        <f t="array" ref="Q478">IF(LEN($A478)&gt;0,SUMPRODUCT(($A478=merged_names)*(_xlfn.TEXTAFTER(Q$2, "At ")=merged_belt_colours)*merged_months_at_rank),"")</f>
        <v/>
      </c>
      <c r="R478" s="18" t="str" cm="1">
        <f t="array" ref="R478">IF(LEN($A478)&gt;0,SUMPRODUCT(($A478=merged_names)*(_xlfn.TEXTAFTER(R$2, "At ")=merged_belt_colours)*merged_months_at_rank),"")</f>
        <v/>
      </c>
    </row>
    <row r="479" spans="1:18" x14ac:dyDescent="0.25">
      <c r="A479"/>
      <c r="B479" s="15" t="str" cm="1">
        <f t="array" ref="B479">IFERROR(IF(LEN(A479)&gt;0, IF(SUMPRODUCT((Inactives[Key]=J479)*(Inactives[Currently Inactive]))=1,"Inactive","Active"),""),"Active")</f>
        <v/>
      </c>
      <c r="C479" s="16" t="str" cm="1">
        <f t="array" aca="1" ref="C479" ca="1">IFERROR(_xlfn._xlws.FILTER(Inactives[Inactive On],(Inactives[Key]=J479)*(Inactives[Currently Inactive]),""),"")</f>
        <v/>
      </c>
      <c r="D479" s="16" t="str" cm="1">
        <f t="array" aca="1" ref="D479" ca="1">IFERROR(INDEX(_xlfn.TEXTSPLIT(E479," "),1),"")</f>
        <v/>
      </c>
      <c r="E479" s="15" t="str" cm="1">
        <f t="array" aca="1" ref="E479" ca="1">IFERROR(_xlfn._xlws.FILTER(merged_ranks,(merged_end_dates=DATE(9999,12,31))*(merged_names=A479)),"")</f>
        <v/>
      </c>
      <c r="F479" s="17" t="str">
        <f ca="1">_xlfn.XLOOKUP(J479,Promotions[Promo Key],Promotions[Promo Date],"")</f>
        <v/>
      </c>
      <c r="G479" s="18" t="str">
        <f t="shared" ca="1" si="43"/>
        <v/>
      </c>
      <c r="H479" s="18" t="str">
        <f t="shared" ca="1" si="42"/>
        <v/>
      </c>
      <c r="I479" s="17" t="str">
        <f>_xlfn.XLOOKUP(A479,Students[Full Name],Students[Starting Rank],"")</f>
        <v/>
      </c>
      <c r="J479" s="15" t="str">
        <f t="shared" ca="1" si="44"/>
        <v xml:space="preserve">: </v>
      </c>
      <c r="K479" s="16" t="str">
        <f>_xlfn.XLOOKUP(A479,Students[Full Name],Students[Start Date],"")</f>
        <v/>
      </c>
      <c r="L479" s="18">
        <f t="shared" ca="1" si="45"/>
        <v>-1</v>
      </c>
      <c r="M479" s="18" cm="1">
        <f t="array" aca="1" ref="M479" ca="1">SUMPRODUCT(Inactives[Days Inactive]*(Inactives[Student]=A479))/365</f>
        <v>0</v>
      </c>
      <c r="N479" s="18" t="str" cm="1">
        <f t="array" ref="N479">IF(LEN($A479)&gt;0,SUMPRODUCT(($A479=merged_names)*(_xlfn.TEXTAFTER(N$2, "At ")=merged_belt_colours)*merged_months_at_rank),"")</f>
        <v/>
      </c>
      <c r="O479" s="18" t="str" cm="1">
        <f t="array" ref="O479">IF(LEN($A479)&gt;0,SUMPRODUCT(($A479=merged_names)*(_xlfn.TEXTAFTER(O$2, "At ")=merged_belt_colours)*merged_months_at_rank),"")</f>
        <v/>
      </c>
      <c r="P479" s="18" t="str" cm="1">
        <f t="array" ref="P479">IF(LEN($A479)&gt;0,SUMPRODUCT(($A479=merged_names)*(_xlfn.TEXTAFTER(P$2, "At ")=merged_belt_colours)*merged_months_at_rank),"")</f>
        <v/>
      </c>
      <c r="Q479" s="18" t="str" cm="1">
        <f t="array" ref="Q479">IF(LEN($A479)&gt;0,SUMPRODUCT(($A479=merged_names)*(_xlfn.TEXTAFTER(Q$2, "At ")=merged_belt_colours)*merged_months_at_rank),"")</f>
        <v/>
      </c>
      <c r="R479" s="18" t="str" cm="1">
        <f t="array" ref="R479">IF(LEN($A479)&gt;0,SUMPRODUCT(($A479=merged_names)*(_xlfn.TEXTAFTER(R$2, "At ")=merged_belt_colours)*merged_months_at_rank),"")</f>
        <v/>
      </c>
    </row>
    <row r="480" spans="1:18" x14ac:dyDescent="0.25">
      <c r="A480"/>
      <c r="B480" s="15" t="str" cm="1">
        <f t="array" ref="B480">IFERROR(IF(LEN(A480)&gt;0, IF(SUMPRODUCT((Inactives[Key]=J480)*(Inactives[Currently Inactive]))=1,"Inactive","Active"),""),"Active")</f>
        <v/>
      </c>
      <c r="C480" s="16" t="str" cm="1">
        <f t="array" aca="1" ref="C480" ca="1">IFERROR(_xlfn._xlws.FILTER(Inactives[Inactive On],(Inactives[Key]=J480)*(Inactives[Currently Inactive]),""),"")</f>
        <v/>
      </c>
      <c r="D480" s="16" t="str" cm="1">
        <f t="array" aca="1" ref="D480" ca="1">IFERROR(INDEX(_xlfn.TEXTSPLIT(E480," "),1),"")</f>
        <v/>
      </c>
      <c r="E480" s="15" t="str" cm="1">
        <f t="array" aca="1" ref="E480" ca="1">IFERROR(_xlfn._xlws.FILTER(merged_ranks,(merged_end_dates=DATE(9999,12,31))*(merged_names=A480)),"")</f>
        <v/>
      </c>
      <c r="F480" s="17" t="str">
        <f ca="1">_xlfn.XLOOKUP(J480,Promotions[Promo Key],Promotions[Promo Date],"")</f>
        <v/>
      </c>
      <c r="G480" s="18" t="str">
        <f t="shared" ca="1" si="43"/>
        <v/>
      </c>
      <c r="H480" s="18" t="str">
        <f t="shared" ca="1" si="42"/>
        <v/>
      </c>
      <c r="I480" s="17" t="str">
        <f>_xlfn.XLOOKUP(A480,Students[Full Name],Students[Starting Rank],"")</f>
        <v/>
      </c>
      <c r="J480" s="15" t="str">
        <f t="shared" ca="1" si="44"/>
        <v xml:space="preserve">: </v>
      </c>
      <c r="K480" s="16" t="str">
        <f>_xlfn.XLOOKUP(A480,Students[Full Name],Students[Start Date],"")</f>
        <v/>
      </c>
      <c r="L480" s="18">
        <f t="shared" ca="1" si="45"/>
        <v>-1</v>
      </c>
      <c r="M480" s="18" cm="1">
        <f t="array" aca="1" ref="M480" ca="1">SUMPRODUCT(Inactives[Days Inactive]*(Inactives[Student]=A480))/365</f>
        <v>0</v>
      </c>
      <c r="N480" s="18" t="str" cm="1">
        <f t="array" ref="N480">IF(LEN($A480)&gt;0,SUMPRODUCT(($A480=merged_names)*(_xlfn.TEXTAFTER(N$2, "At ")=merged_belt_colours)*merged_months_at_rank),"")</f>
        <v/>
      </c>
      <c r="O480" s="18" t="str" cm="1">
        <f t="array" ref="O480">IF(LEN($A480)&gt;0,SUMPRODUCT(($A480=merged_names)*(_xlfn.TEXTAFTER(O$2, "At ")=merged_belt_colours)*merged_months_at_rank),"")</f>
        <v/>
      </c>
      <c r="P480" s="18" t="str" cm="1">
        <f t="array" ref="P480">IF(LEN($A480)&gt;0,SUMPRODUCT(($A480=merged_names)*(_xlfn.TEXTAFTER(P$2, "At ")=merged_belt_colours)*merged_months_at_rank),"")</f>
        <v/>
      </c>
      <c r="Q480" s="18" t="str" cm="1">
        <f t="array" ref="Q480">IF(LEN($A480)&gt;0,SUMPRODUCT(($A480=merged_names)*(_xlfn.TEXTAFTER(Q$2, "At ")=merged_belt_colours)*merged_months_at_rank),"")</f>
        <v/>
      </c>
      <c r="R480" s="18" t="str" cm="1">
        <f t="array" ref="R480">IF(LEN($A480)&gt;0,SUMPRODUCT(($A480=merged_names)*(_xlfn.TEXTAFTER(R$2, "At ")=merged_belt_colours)*merged_months_at_rank),"")</f>
        <v/>
      </c>
    </row>
    <row r="481" spans="1:18" x14ac:dyDescent="0.25">
      <c r="A481"/>
      <c r="B481" s="15" t="str" cm="1">
        <f t="array" ref="B481">IFERROR(IF(LEN(A481)&gt;0, IF(SUMPRODUCT((Inactives[Key]=J481)*(Inactives[Currently Inactive]))=1,"Inactive","Active"),""),"Active")</f>
        <v/>
      </c>
      <c r="C481" s="16" t="str" cm="1">
        <f t="array" aca="1" ref="C481" ca="1">IFERROR(_xlfn._xlws.FILTER(Inactives[Inactive On],(Inactives[Key]=J481)*(Inactives[Currently Inactive]),""),"")</f>
        <v/>
      </c>
      <c r="D481" s="16" t="str" cm="1">
        <f t="array" aca="1" ref="D481" ca="1">IFERROR(INDEX(_xlfn.TEXTSPLIT(E481," "),1),"")</f>
        <v/>
      </c>
      <c r="E481" s="15" t="str" cm="1">
        <f t="array" aca="1" ref="E481" ca="1">IFERROR(_xlfn._xlws.FILTER(merged_ranks,(merged_end_dates=DATE(9999,12,31))*(merged_names=A481)),"")</f>
        <v/>
      </c>
      <c r="F481" s="17" t="str">
        <f ca="1">_xlfn.XLOOKUP(J481,Promotions[Promo Key],Promotions[Promo Date],"")</f>
        <v/>
      </c>
      <c r="G481" s="18" t="str">
        <f t="shared" ca="1" si="43"/>
        <v/>
      </c>
      <c r="H481" s="18" t="str">
        <f t="shared" ca="1" si="42"/>
        <v/>
      </c>
      <c r="I481" s="17" t="str">
        <f>_xlfn.XLOOKUP(A481,Students[Full Name],Students[Starting Rank],"")</f>
        <v/>
      </c>
      <c r="J481" s="15" t="str">
        <f t="shared" ca="1" si="44"/>
        <v xml:space="preserve">: </v>
      </c>
      <c r="K481" s="16" t="str">
        <f>_xlfn.XLOOKUP(A481,Students[Full Name],Students[Start Date],"")</f>
        <v/>
      </c>
      <c r="L481" s="18">
        <f t="shared" ca="1" si="45"/>
        <v>-1</v>
      </c>
      <c r="M481" s="18" cm="1">
        <f t="array" aca="1" ref="M481" ca="1">SUMPRODUCT(Inactives[Days Inactive]*(Inactives[Student]=A481))/365</f>
        <v>0</v>
      </c>
      <c r="N481" s="18" t="str" cm="1">
        <f t="array" ref="N481">IF(LEN($A481)&gt;0,SUMPRODUCT(($A481=merged_names)*(_xlfn.TEXTAFTER(N$2, "At ")=merged_belt_colours)*merged_months_at_rank),"")</f>
        <v/>
      </c>
      <c r="O481" s="18" t="str" cm="1">
        <f t="array" ref="O481">IF(LEN($A481)&gt;0,SUMPRODUCT(($A481=merged_names)*(_xlfn.TEXTAFTER(O$2, "At ")=merged_belt_colours)*merged_months_at_rank),"")</f>
        <v/>
      </c>
      <c r="P481" s="18" t="str" cm="1">
        <f t="array" ref="P481">IF(LEN($A481)&gt;0,SUMPRODUCT(($A481=merged_names)*(_xlfn.TEXTAFTER(P$2, "At ")=merged_belt_colours)*merged_months_at_rank),"")</f>
        <v/>
      </c>
      <c r="Q481" s="18" t="str" cm="1">
        <f t="array" ref="Q481">IF(LEN($A481)&gt;0,SUMPRODUCT(($A481=merged_names)*(_xlfn.TEXTAFTER(Q$2, "At ")=merged_belt_colours)*merged_months_at_rank),"")</f>
        <v/>
      </c>
      <c r="R481" s="18" t="str" cm="1">
        <f t="array" ref="R481">IF(LEN($A481)&gt;0,SUMPRODUCT(($A481=merged_names)*(_xlfn.TEXTAFTER(R$2, "At ")=merged_belt_colours)*merged_months_at_rank),"")</f>
        <v/>
      </c>
    </row>
    <row r="482" spans="1:18" x14ac:dyDescent="0.25">
      <c r="A482"/>
      <c r="B482" s="15" t="str" cm="1">
        <f t="array" ref="B482">IFERROR(IF(LEN(A482)&gt;0, IF(SUMPRODUCT((Inactives[Key]=J482)*(Inactives[Currently Inactive]))=1,"Inactive","Active"),""),"Active")</f>
        <v/>
      </c>
      <c r="C482" s="16" t="str" cm="1">
        <f t="array" aca="1" ref="C482" ca="1">IFERROR(_xlfn._xlws.FILTER(Inactives[Inactive On],(Inactives[Key]=J482)*(Inactives[Currently Inactive]),""),"")</f>
        <v/>
      </c>
      <c r="D482" s="16" t="str" cm="1">
        <f t="array" aca="1" ref="D482" ca="1">IFERROR(INDEX(_xlfn.TEXTSPLIT(E482," "),1),"")</f>
        <v/>
      </c>
      <c r="E482" s="15" t="str" cm="1">
        <f t="array" aca="1" ref="E482" ca="1">IFERROR(_xlfn._xlws.FILTER(merged_ranks,(merged_end_dates=DATE(9999,12,31))*(merged_names=A482)),"")</f>
        <v/>
      </c>
      <c r="F482" s="17" t="str">
        <f ca="1">_xlfn.XLOOKUP(J482,Promotions[Promo Key],Promotions[Promo Date],"")</f>
        <v/>
      </c>
      <c r="G482" s="18" t="str">
        <f t="shared" ca="1" si="43"/>
        <v/>
      </c>
      <c r="H482" s="18" t="str">
        <f t="shared" ca="1" si="42"/>
        <v/>
      </c>
      <c r="I482" s="17" t="str">
        <f>_xlfn.XLOOKUP(A482,Students[Full Name],Students[Starting Rank],"")</f>
        <v/>
      </c>
      <c r="J482" s="15" t="str">
        <f t="shared" ca="1" si="44"/>
        <v xml:space="preserve">: </v>
      </c>
      <c r="K482" s="16" t="str">
        <f>_xlfn.XLOOKUP(A482,Students[Full Name],Students[Start Date],"")</f>
        <v/>
      </c>
      <c r="L482" s="18">
        <f t="shared" ca="1" si="45"/>
        <v>-1</v>
      </c>
      <c r="M482" s="18" cm="1">
        <f t="array" aca="1" ref="M482" ca="1">SUMPRODUCT(Inactives[Days Inactive]*(Inactives[Student]=A482))/365</f>
        <v>0</v>
      </c>
      <c r="N482" s="18" t="str" cm="1">
        <f t="array" ref="N482">IF(LEN($A482)&gt;0,SUMPRODUCT(($A482=merged_names)*(_xlfn.TEXTAFTER(N$2, "At ")=merged_belt_colours)*merged_months_at_rank),"")</f>
        <v/>
      </c>
      <c r="O482" s="18" t="str" cm="1">
        <f t="array" ref="O482">IF(LEN($A482)&gt;0,SUMPRODUCT(($A482=merged_names)*(_xlfn.TEXTAFTER(O$2, "At ")=merged_belt_colours)*merged_months_at_rank),"")</f>
        <v/>
      </c>
      <c r="P482" s="18" t="str" cm="1">
        <f t="array" ref="P482">IF(LEN($A482)&gt;0,SUMPRODUCT(($A482=merged_names)*(_xlfn.TEXTAFTER(P$2, "At ")=merged_belt_colours)*merged_months_at_rank),"")</f>
        <v/>
      </c>
      <c r="Q482" s="18" t="str" cm="1">
        <f t="array" ref="Q482">IF(LEN($A482)&gt;0,SUMPRODUCT(($A482=merged_names)*(_xlfn.TEXTAFTER(Q$2, "At ")=merged_belt_colours)*merged_months_at_rank),"")</f>
        <v/>
      </c>
      <c r="R482" s="18" t="str" cm="1">
        <f t="array" ref="R482">IF(LEN($A482)&gt;0,SUMPRODUCT(($A482=merged_names)*(_xlfn.TEXTAFTER(R$2, "At ")=merged_belt_colours)*merged_months_at_rank),"")</f>
        <v/>
      </c>
    </row>
    <row r="483" spans="1:18" x14ac:dyDescent="0.25">
      <c r="A483"/>
      <c r="B483" s="15" t="str" cm="1">
        <f t="array" ref="B483">IFERROR(IF(LEN(A483)&gt;0, IF(SUMPRODUCT((Inactives[Key]=J483)*(Inactives[Currently Inactive]))=1,"Inactive","Active"),""),"Active")</f>
        <v/>
      </c>
      <c r="C483" s="16" t="str" cm="1">
        <f t="array" aca="1" ref="C483" ca="1">IFERROR(_xlfn._xlws.FILTER(Inactives[Inactive On],(Inactives[Key]=J483)*(Inactives[Currently Inactive]),""),"")</f>
        <v/>
      </c>
      <c r="D483" s="16" t="str" cm="1">
        <f t="array" aca="1" ref="D483" ca="1">IFERROR(INDEX(_xlfn.TEXTSPLIT(E483," "),1),"")</f>
        <v/>
      </c>
      <c r="E483" s="15" t="str" cm="1">
        <f t="array" aca="1" ref="E483" ca="1">IFERROR(_xlfn._xlws.FILTER(merged_ranks,(merged_end_dates=DATE(9999,12,31))*(merged_names=A483)),"")</f>
        <v/>
      </c>
      <c r="F483" s="17" t="str">
        <f ca="1">_xlfn.XLOOKUP(J483,Promotions[Promo Key],Promotions[Promo Date],"")</f>
        <v/>
      </c>
      <c r="G483" s="18" t="str">
        <f t="shared" ca="1" si="43"/>
        <v/>
      </c>
      <c r="H483" s="18" t="str">
        <f t="shared" ca="1" si="42"/>
        <v/>
      </c>
      <c r="I483" s="17" t="str">
        <f>_xlfn.XLOOKUP(A483,Students[Full Name],Students[Starting Rank],"")</f>
        <v/>
      </c>
      <c r="J483" s="15" t="str">
        <f t="shared" ca="1" si="44"/>
        <v xml:space="preserve">: </v>
      </c>
      <c r="K483" s="16" t="str">
        <f>_xlfn.XLOOKUP(A483,Students[Full Name],Students[Start Date],"")</f>
        <v/>
      </c>
      <c r="L483" s="18">
        <f t="shared" ca="1" si="45"/>
        <v>-1</v>
      </c>
      <c r="M483" s="18" cm="1">
        <f t="array" aca="1" ref="M483" ca="1">SUMPRODUCT(Inactives[Days Inactive]*(Inactives[Student]=A483))/365</f>
        <v>0</v>
      </c>
      <c r="N483" s="18" t="str" cm="1">
        <f t="array" ref="N483">IF(LEN($A483)&gt;0,SUMPRODUCT(($A483=merged_names)*(_xlfn.TEXTAFTER(N$2, "At ")=merged_belt_colours)*merged_months_at_rank),"")</f>
        <v/>
      </c>
      <c r="O483" s="18" t="str" cm="1">
        <f t="array" ref="O483">IF(LEN($A483)&gt;0,SUMPRODUCT(($A483=merged_names)*(_xlfn.TEXTAFTER(O$2, "At ")=merged_belt_colours)*merged_months_at_rank),"")</f>
        <v/>
      </c>
      <c r="P483" s="18" t="str" cm="1">
        <f t="array" ref="P483">IF(LEN($A483)&gt;0,SUMPRODUCT(($A483=merged_names)*(_xlfn.TEXTAFTER(P$2, "At ")=merged_belt_colours)*merged_months_at_rank),"")</f>
        <v/>
      </c>
      <c r="Q483" s="18" t="str" cm="1">
        <f t="array" ref="Q483">IF(LEN($A483)&gt;0,SUMPRODUCT(($A483=merged_names)*(_xlfn.TEXTAFTER(Q$2, "At ")=merged_belt_colours)*merged_months_at_rank),"")</f>
        <v/>
      </c>
      <c r="R483" s="18" t="str" cm="1">
        <f t="array" ref="R483">IF(LEN($A483)&gt;0,SUMPRODUCT(($A483=merged_names)*(_xlfn.TEXTAFTER(R$2, "At ")=merged_belt_colours)*merged_months_at_rank),"")</f>
        <v/>
      </c>
    </row>
    <row r="484" spans="1:18" x14ac:dyDescent="0.25">
      <c r="A484"/>
      <c r="B484" s="15" t="str" cm="1">
        <f t="array" ref="B484">IFERROR(IF(LEN(A484)&gt;0, IF(SUMPRODUCT((Inactives[Key]=J484)*(Inactives[Currently Inactive]))=1,"Inactive","Active"),""),"Active")</f>
        <v/>
      </c>
      <c r="C484" s="16" t="str" cm="1">
        <f t="array" aca="1" ref="C484" ca="1">IFERROR(_xlfn._xlws.FILTER(Inactives[Inactive On],(Inactives[Key]=J484)*(Inactives[Currently Inactive]),""),"")</f>
        <v/>
      </c>
      <c r="D484" s="16" t="str" cm="1">
        <f t="array" aca="1" ref="D484" ca="1">IFERROR(INDEX(_xlfn.TEXTSPLIT(E484," "),1),"")</f>
        <v/>
      </c>
      <c r="E484" s="15" t="str" cm="1">
        <f t="array" aca="1" ref="E484" ca="1">IFERROR(_xlfn._xlws.FILTER(merged_ranks,(merged_end_dates=DATE(9999,12,31))*(merged_names=A484)),"")</f>
        <v/>
      </c>
      <c r="F484" s="17" t="str">
        <f ca="1">_xlfn.XLOOKUP(J484,Promotions[Promo Key],Promotions[Promo Date],"")</f>
        <v/>
      </c>
      <c r="G484" s="18" t="str">
        <f t="shared" ca="1" si="43"/>
        <v/>
      </c>
      <c r="H484" s="18" t="str">
        <f t="shared" ca="1" si="42"/>
        <v/>
      </c>
      <c r="I484" s="17" t="str">
        <f>_xlfn.XLOOKUP(A484,Students[Full Name],Students[Starting Rank],"")</f>
        <v/>
      </c>
      <c r="J484" s="15" t="str">
        <f t="shared" ca="1" si="44"/>
        <v xml:space="preserve">: </v>
      </c>
      <c r="K484" s="16" t="str">
        <f>_xlfn.XLOOKUP(A484,Students[Full Name],Students[Start Date],"")</f>
        <v/>
      </c>
      <c r="L484" s="18">
        <f t="shared" ca="1" si="45"/>
        <v>-1</v>
      </c>
      <c r="M484" s="18" cm="1">
        <f t="array" aca="1" ref="M484" ca="1">SUMPRODUCT(Inactives[Days Inactive]*(Inactives[Student]=A484))/365</f>
        <v>0</v>
      </c>
      <c r="N484" s="18" t="str" cm="1">
        <f t="array" ref="N484">IF(LEN($A484)&gt;0,SUMPRODUCT(($A484=merged_names)*(_xlfn.TEXTAFTER(N$2, "At ")=merged_belt_colours)*merged_months_at_rank),"")</f>
        <v/>
      </c>
      <c r="O484" s="18" t="str" cm="1">
        <f t="array" ref="O484">IF(LEN($A484)&gt;0,SUMPRODUCT(($A484=merged_names)*(_xlfn.TEXTAFTER(O$2, "At ")=merged_belt_colours)*merged_months_at_rank),"")</f>
        <v/>
      </c>
      <c r="P484" s="18" t="str" cm="1">
        <f t="array" ref="P484">IF(LEN($A484)&gt;0,SUMPRODUCT(($A484=merged_names)*(_xlfn.TEXTAFTER(P$2, "At ")=merged_belt_colours)*merged_months_at_rank),"")</f>
        <v/>
      </c>
      <c r="Q484" s="18" t="str" cm="1">
        <f t="array" ref="Q484">IF(LEN($A484)&gt;0,SUMPRODUCT(($A484=merged_names)*(_xlfn.TEXTAFTER(Q$2, "At ")=merged_belt_colours)*merged_months_at_rank),"")</f>
        <v/>
      </c>
      <c r="R484" s="18" t="str" cm="1">
        <f t="array" ref="R484">IF(LEN($A484)&gt;0,SUMPRODUCT(($A484=merged_names)*(_xlfn.TEXTAFTER(R$2, "At ")=merged_belt_colours)*merged_months_at_rank),"")</f>
        <v/>
      </c>
    </row>
    <row r="485" spans="1:18" x14ac:dyDescent="0.25">
      <c r="A485"/>
      <c r="B485" s="15" t="str" cm="1">
        <f t="array" ref="B485">IFERROR(IF(LEN(A485)&gt;0, IF(SUMPRODUCT((Inactives[Key]=J485)*(Inactives[Currently Inactive]))=1,"Inactive","Active"),""),"Active")</f>
        <v/>
      </c>
      <c r="C485" s="16" t="str" cm="1">
        <f t="array" aca="1" ref="C485" ca="1">IFERROR(_xlfn._xlws.FILTER(Inactives[Inactive On],(Inactives[Key]=J485)*(Inactives[Currently Inactive]),""),"")</f>
        <v/>
      </c>
      <c r="D485" s="16" t="str" cm="1">
        <f t="array" aca="1" ref="D485" ca="1">IFERROR(INDEX(_xlfn.TEXTSPLIT(E485," "),1),"")</f>
        <v/>
      </c>
      <c r="E485" s="15" t="str" cm="1">
        <f t="array" aca="1" ref="E485" ca="1">IFERROR(_xlfn._xlws.FILTER(merged_ranks,(merged_end_dates=DATE(9999,12,31))*(merged_names=A485)),"")</f>
        <v/>
      </c>
      <c r="F485" s="17" t="str">
        <f ca="1">_xlfn.XLOOKUP(J485,Promotions[Promo Key],Promotions[Promo Date],"")</f>
        <v/>
      </c>
      <c r="G485" s="18" t="str">
        <f t="shared" ca="1" si="43"/>
        <v/>
      </c>
      <c r="H485" s="18" t="str">
        <f t="shared" ca="1" si="42"/>
        <v/>
      </c>
      <c r="I485" s="17" t="str">
        <f>_xlfn.XLOOKUP(A485,Students[Full Name],Students[Starting Rank],"")</f>
        <v/>
      </c>
      <c r="J485" s="15" t="str">
        <f t="shared" ca="1" si="44"/>
        <v xml:space="preserve">: </v>
      </c>
      <c r="K485" s="16" t="str">
        <f>_xlfn.XLOOKUP(A485,Students[Full Name],Students[Start Date],"")</f>
        <v/>
      </c>
      <c r="L485" s="18">
        <f t="shared" ca="1" si="45"/>
        <v>-1</v>
      </c>
      <c r="M485" s="18" cm="1">
        <f t="array" aca="1" ref="M485" ca="1">SUMPRODUCT(Inactives[Days Inactive]*(Inactives[Student]=A485))/365</f>
        <v>0</v>
      </c>
      <c r="N485" s="18" t="str" cm="1">
        <f t="array" ref="N485">IF(LEN($A485)&gt;0,SUMPRODUCT(($A485=merged_names)*(_xlfn.TEXTAFTER(N$2, "At ")=merged_belt_colours)*merged_months_at_rank),"")</f>
        <v/>
      </c>
      <c r="O485" s="18" t="str" cm="1">
        <f t="array" ref="O485">IF(LEN($A485)&gt;0,SUMPRODUCT(($A485=merged_names)*(_xlfn.TEXTAFTER(O$2, "At ")=merged_belt_colours)*merged_months_at_rank),"")</f>
        <v/>
      </c>
      <c r="P485" s="18" t="str" cm="1">
        <f t="array" ref="P485">IF(LEN($A485)&gt;0,SUMPRODUCT(($A485=merged_names)*(_xlfn.TEXTAFTER(P$2, "At ")=merged_belt_colours)*merged_months_at_rank),"")</f>
        <v/>
      </c>
      <c r="Q485" s="18" t="str" cm="1">
        <f t="array" ref="Q485">IF(LEN($A485)&gt;0,SUMPRODUCT(($A485=merged_names)*(_xlfn.TEXTAFTER(Q$2, "At ")=merged_belt_colours)*merged_months_at_rank),"")</f>
        <v/>
      </c>
      <c r="R485" s="18" t="str" cm="1">
        <f t="array" ref="R485">IF(LEN($A485)&gt;0,SUMPRODUCT(($A485=merged_names)*(_xlfn.TEXTAFTER(R$2, "At ")=merged_belt_colours)*merged_months_at_rank),"")</f>
        <v/>
      </c>
    </row>
    <row r="486" spans="1:18" x14ac:dyDescent="0.25">
      <c r="A486"/>
      <c r="B486" s="15" t="str" cm="1">
        <f t="array" ref="B486">IFERROR(IF(LEN(A486)&gt;0, IF(SUMPRODUCT((Inactives[Key]=J486)*(Inactives[Currently Inactive]))=1,"Inactive","Active"),""),"Active")</f>
        <v/>
      </c>
      <c r="C486" s="16" t="str" cm="1">
        <f t="array" aca="1" ref="C486" ca="1">IFERROR(_xlfn._xlws.FILTER(Inactives[Inactive On],(Inactives[Key]=J486)*(Inactives[Currently Inactive]),""),"")</f>
        <v/>
      </c>
      <c r="D486" s="16" t="str" cm="1">
        <f t="array" aca="1" ref="D486" ca="1">IFERROR(INDEX(_xlfn.TEXTSPLIT(E486," "),1),"")</f>
        <v/>
      </c>
      <c r="E486" s="15" t="str" cm="1">
        <f t="array" aca="1" ref="E486" ca="1">IFERROR(_xlfn._xlws.FILTER(merged_ranks,(merged_end_dates=DATE(9999,12,31))*(merged_names=A486)),"")</f>
        <v/>
      </c>
      <c r="F486" s="17" t="str">
        <f ca="1">_xlfn.XLOOKUP(J486,Promotions[Promo Key],Promotions[Promo Date],"")</f>
        <v/>
      </c>
      <c r="G486" s="18" t="str">
        <f t="shared" ca="1" si="43"/>
        <v/>
      </c>
      <c r="H486" s="18" t="str">
        <f t="shared" ca="1" si="42"/>
        <v/>
      </c>
      <c r="I486" s="17" t="str">
        <f>_xlfn.XLOOKUP(A486,Students[Full Name],Students[Starting Rank],"")</f>
        <v/>
      </c>
      <c r="J486" s="15" t="str">
        <f t="shared" ca="1" si="44"/>
        <v xml:space="preserve">: </v>
      </c>
      <c r="K486" s="16" t="str">
        <f>_xlfn.XLOOKUP(A486,Students[Full Name],Students[Start Date],"")</f>
        <v/>
      </c>
      <c r="L486" s="18">
        <f t="shared" ca="1" si="45"/>
        <v>-1</v>
      </c>
      <c r="M486" s="18" cm="1">
        <f t="array" aca="1" ref="M486" ca="1">SUMPRODUCT(Inactives[Days Inactive]*(Inactives[Student]=A486))/365</f>
        <v>0</v>
      </c>
      <c r="N486" s="18" t="str" cm="1">
        <f t="array" ref="N486">IF(LEN($A486)&gt;0,SUMPRODUCT(($A486=merged_names)*(_xlfn.TEXTAFTER(N$2, "At ")=merged_belt_colours)*merged_months_at_rank),"")</f>
        <v/>
      </c>
      <c r="O486" s="18" t="str" cm="1">
        <f t="array" ref="O486">IF(LEN($A486)&gt;0,SUMPRODUCT(($A486=merged_names)*(_xlfn.TEXTAFTER(O$2, "At ")=merged_belt_colours)*merged_months_at_rank),"")</f>
        <v/>
      </c>
      <c r="P486" s="18" t="str" cm="1">
        <f t="array" ref="P486">IF(LEN($A486)&gt;0,SUMPRODUCT(($A486=merged_names)*(_xlfn.TEXTAFTER(P$2, "At ")=merged_belt_colours)*merged_months_at_rank),"")</f>
        <v/>
      </c>
      <c r="Q486" s="18" t="str" cm="1">
        <f t="array" ref="Q486">IF(LEN($A486)&gt;0,SUMPRODUCT(($A486=merged_names)*(_xlfn.TEXTAFTER(Q$2, "At ")=merged_belt_colours)*merged_months_at_rank),"")</f>
        <v/>
      </c>
      <c r="R486" s="18" t="str" cm="1">
        <f t="array" ref="R486">IF(LEN($A486)&gt;0,SUMPRODUCT(($A486=merged_names)*(_xlfn.TEXTAFTER(R$2, "At ")=merged_belt_colours)*merged_months_at_rank),"")</f>
        <v/>
      </c>
    </row>
    <row r="487" spans="1:18" x14ac:dyDescent="0.25">
      <c r="A487"/>
      <c r="B487" s="15" t="str" cm="1">
        <f t="array" ref="B487">IFERROR(IF(LEN(A487)&gt;0, IF(SUMPRODUCT((Inactives[Key]=J487)*(Inactives[Currently Inactive]))=1,"Inactive","Active"),""),"Active")</f>
        <v/>
      </c>
      <c r="C487" s="16" t="str" cm="1">
        <f t="array" aca="1" ref="C487" ca="1">IFERROR(_xlfn._xlws.FILTER(Inactives[Inactive On],(Inactives[Key]=J487)*(Inactives[Currently Inactive]),""),"")</f>
        <v/>
      </c>
      <c r="D487" s="16" t="str" cm="1">
        <f t="array" aca="1" ref="D487" ca="1">IFERROR(INDEX(_xlfn.TEXTSPLIT(E487," "),1),"")</f>
        <v/>
      </c>
      <c r="E487" s="15" t="str" cm="1">
        <f t="array" aca="1" ref="E487" ca="1">IFERROR(_xlfn._xlws.FILTER(merged_ranks,(merged_end_dates=DATE(9999,12,31))*(merged_names=A487)),"")</f>
        <v/>
      </c>
      <c r="F487" s="17" t="str">
        <f ca="1">_xlfn.XLOOKUP(J487,Promotions[Promo Key],Promotions[Promo Date],"")</f>
        <v/>
      </c>
      <c r="G487" s="18" t="str">
        <f t="shared" ca="1" si="43"/>
        <v/>
      </c>
      <c r="H487" s="18" t="str">
        <f t="shared" ca="1" si="42"/>
        <v/>
      </c>
      <c r="I487" s="17" t="str">
        <f>_xlfn.XLOOKUP(A487,Students[Full Name],Students[Starting Rank],"")</f>
        <v/>
      </c>
      <c r="J487" s="15" t="str">
        <f t="shared" ca="1" si="44"/>
        <v xml:space="preserve">: </v>
      </c>
      <c r="K487" s="16" t="str">
        <f>_xlfn.XLOOKUP(A487,Students[Full Name],Students[Start Date],"")</f>
        <v/>
      </c>
      <c r="L487" s="18">
        <f t="shared" ca="1" si="45"/>
        <v>-1</v>
      </c>
      <c r="M487" s="18" cm="1">
        <f t="array" aca="1" ref="M487" ca="1">SUMPRODUCT(Inactives[Days Inactive]*(Inactives[Student]=A487))/365</f>
        <v>0</v>
      </c>
      <c r="N487" s="18" t="str" cm="1">
        <f t="array" ref="N487">IF(LEN($A487)&gt;0,SUMPRODUCT(($A487=merged_names)*(_xlfn.TEXTAFTER(N$2, "At ")=merged_belt_colours)*merged_months_at_rank),"")</f>
        <v/>
      </c>
      <c r="O487" s="18" t="str" cm="1">
        <f t="array" ref="O487">IF(LEN($A487)&gt;0,SUMPRODUCT(($A487=merged_names)*(_xlfn.TEXTAFTER(O$2, "At ")=merged_belt_colours)*merged_months_at_rank),"")</f>
        <v/>
      </c>
      <c r="P487" s="18" t="str" cm="1">
        <f t="array" ref="P487">IF(LEN($A487)&gt;0,SUMPRODUCT(($A487=merged_names)*(_xlfn.TEXTAFTER(P$2, "At ")=merged_belt_colours)*merged_months_at_rank),"")</f>
        <v/>
      </c>
      <c r="Q487" s="18" t="str" cm="1">
        <f t="array" ref="Q487">IF(LEN($A487)&gt;0,SUMPRODUCT(($A487=merged_names)*(_xlfn.TEXTAFTER(Q$2, "At ")=merged_belt_colours)*merged_months_at_rank),"")</f>
        <v/>
      </c>
      <c r="R487" s="18" t="str" cm="1">
        <f t="array" ref="R487">IF(LEN($A487)&gt;0,SUMPRODUCT(($A487=merged_names)*(_xlfn.TEXTAFTER(R$2, "At ")=merged_belt_colours)*merged_months_at_rank),"")</f>
        <v/>
      </c>
    </row>
    <row r="488" spans="1:18" x14ac:dyDescent="0.25">
      <c r="A488"/>
      <c r="B488" s="15" t="str" cm="1">
        <f t="array" ref="B488">IFERROR(IF(LEN(A488)&gt;0, IF(SUMPRODUCT((Inactives[Key]=J488)*(Inactives[Currently Inactive]))=1,"Inactive","Active"),""),"Active")</f>
        <v/>
      </c>
      <c r="C488" s="16" t="str" cm="1">
        <f t="array" aca="1" ref="C488" ca="1">IFERROR(_xlfn._xlws.FILTER(Inactives[Inactive On],(Inactives[Key]=J488)*(Inactives[Currently Inactive]),""),"")</f>
        <v/>
      </c>
      <c r="D488" s="16" t="str" cm="1">
        <f t="array" aca="1" ref="D488" ca="1">IFERROR(INDEX(_xlfn.TEXTSPLIT(E488," "),1),"")</f>
        <v/>
      </c>
      <c r="E488" s="15" t="str" cm="1">
        <f t="array" aca="1" ref="E488" ca="1">IFERROR(_xlfn._xlws.FILTER(merged_ranks,(merged_end_dates=DATE(9999,12,31))*(merged_names=A488)),"")</f>
        <v/>
      </c>
      <c r="F488" s="17" t="str">
        <f ca="1">_xlfn.XLOOKUP(J488,Promotions[Promo Key],Promotions[Promo Date],"")</f>
        <v/>
      </c>
      <c r="G488" s="18" t="str">
        <f t="shared" ca="1" si="43"/>
        <v/>
      </c>
      <c r="H488" s="18" t="str">
        <f t="shared" ca="1" si="42"/>
        <v/>
      </c>
      <c r="I488" s="17" t="str">
        <f>_xlfn.XLOOKUP(A488,Students[Full Name],Students[Starting Rank],"")</f>
        <v/>
      </c>
      <c r="J488" s="15" t="str">
        <f t="shared" ca="1" si="44"/>
        <v xml:space="preserve">: </v>
      </c>
      <c r="K488" s="16" t="str">
        <f>_xlfn.XLOOKUP(A488,Students[Full Name],Students[Start Date],"")</f>
        <v/>
      </c>
      <c r="L488" s="18">
        <f t="shared" ca="1" si="45"/>
        <v>-1</v>
      </c>
      <c r="M488" s="18" cm="1">
        <f t="array" aca="1" ref="M488" ca="1">SUMPRODUCT(Inactives[Days Inactive]*(Inactives[Student]=A488))/365</f>
        <v>0</v>
      </c>
      <c r="N488" s="18" t="str" cm="1">
        <f t="array" ref="N488">IF(LEN($A488)&gt;0,SUMPRODUCT(($A488=merged_names)*(_xlfn.TEXTAFTER(N$2, "At ")=merged_belt_colours)*merged_months_at_rank),"")</f>
        <v/>
      </c>
      <c r="O488" s="18" t="str" cm="1">
        <f t="array" ref="O488">IF(LEN($A488)&gt;0,SUMPRODUCT(($A488=merged_names)*(_xlfn.TEXTAFTER(O$2, "At ")=merged_belt_colours)*merged_months_at_rank),"")</f>
        <v/>
      </c>
      <c r="P488" s="18" t="str" cm="1">
        <f t="array" ref="P488">IF(LEN($A488)&gt;0,SUMPRODUCT(($A488=merged_names)*(_xlfn.TEXTAFTER(P$2, "At ")=merged_belt_colours)*merged_months_at_rank),"")</f>
        <v/>
      </c>
      <c r="Q488" s="18" t="str" cm="1">
        <f t="array" ref="Q488">IF(LEN($A488)&gt;0,SUMPRODUCT(($A488=merged_names)*(_xlfn.TEXTAFTER(Q$2, "At ")=merged_belt_colours)*merged_months_at_rank),"")</f>
        <v/>
      </c>
      <c r="R488" s="18" t="str" cm="1">
        <f t="array" ref="R488">IF(LEN($A488)&gt;0,SUMPRODUCT(($A488=merged_names)*(_xlfn.TEXTAFTER(R$2, "At ")=merged_belt_colours)*merged_months_at_rank),"")</f>
        <v/>
      </c>
    </row>
    <row r="489" spans="1:18" x14ac:dyDescent="0.25">
      <c r="A489"/>
      <c r="B489" s="15" t="str" cm="1">
        <f t="array" ref="B489">IFERROR(IF(LEN(A489)&gt;0, IF(SUMPRODUCT((Inactives[Key]=J489)*(Inactives[Currently Inactive]))=1,"Inactive","Active"),""),"Active")</f>
        <v/>
      </c>
      <c r="C489" s="16" t="str" cm="1">
        <f t="array" aca="1" ref="C489" ca="1">IFERROR(_xlfn._xlws.FILTER(Inactives[Inactive On],(Inactives[Key]=J489)*(Inactives[Currently Inactive]),""),"")</f>
        <v/>
      </c>
      <c r="D489" s="16" t="str" cm="1">
        <f t="array" aca="1" ref="D489" ca="1">IFERROR(INDEX(_xlfn.TEXTSPLIT(E489," "),1),"")</f>
        <v/>
      </c>
      <c r="E489" s="15" t="str" cm="1">
        <f t="array" aca="1" ref="E489" ca="1">IFERROR(_xlfn._xlws.FILTER(merged_ranks,(merged_end_dates=DATE(9999,12,31))*(merged_names=A489)),"")</f>
        <v/>
      </c>
      <c r="F489" s="17" t="str">
        <f ca="1">_xlfn.XLOOKUP(J489,Promotions[Promo Key],Promotions[Promo Date],"")</f>
        <v/>
      </c>
      <c r="G489" s="18" t="str">
        <f t="shared" ca="1" si="43"/>
        <v/>
      </c>
      <c r="H489" s="18" t="str">
        <f t="shared" ca="1" si="42"/>
        <v/>
      </c>
      <c r="I489" s="17" t="str">
        <f>_xlfn.XLOOKUP(A489,Students[Full Name],Students[Starting Rank],"")</f>
        <v/>
      </c>
      <c r="J489" s="15" t="str">
        <f t="shared" ca="1" si="44"/>
        <v xml:space="preserve">: </v>
      </c>
      <c r="K489" s="16" t="str">
        <f>_xlfn.XLOOKUP(A489,Students[Full Name],Students[Start Date],"")</f>
        <v/>
      </c>
      <c r="L489" s="18">
        <f t="shared" ca="1" si="45"/>
        <v>-1</v>
      </c>
      <c r="M489" s="18" cm="1">
        <f t="array" aca="1" ref="M489" ca="1">SUMPRODUCT(Inactives[Days Inactive]*(Inactives[Student]=A489))/365</f>
        <v>0</v>
      </c>
      <c r="N489" s="18" t="str" cm="1">
        <f t="array" ref="N489">IF(LEN($A489)&gt;0,SUMPRODUCT(($A489=merged_names)*(_xlfn.TEXTAFTER(N$2, "At ")=merged_belt_colours)*merged_months_at_rank),"")</f>
        <v/>
      </c>
      <c r="O489" s="18" t="str" cm="1">
        <f t="array" ref="O489">IF(LEN($A489)&gt;0,SUMPRODUCT(($A489=merged_names)*(_xlfn.TEXTAFTER(O$2, "At ")=merged_belt_colours)*merged_months_at_rank),"")</f>
        <v/>
      </c>
      <c r="P489" s="18" t="str" cm="1">
        <f t="array" ref="P489">IF(LEN($A489)&gt;0,SUMPRODUCT(($A489=merged_names)*(_xlfn.TEXTAFTER(P$2, "At ")=merged_belt_colours)*merged_months_at_rank),"")</f>
        <v/>
      </c>
      <c r="Q489" s="18" t="str" cm="1">
        <f t="array" ref="Q489">IF(LEN($A489)&gt;0,SUMPRODUCT(($A489=merged_names)*(_xlfn.TEXTAFTER(Q$2, "At ")=merged_belt_colours)*merged_months_at_rank),"")</f>
        <v/>
      </c>
      <c r="R489" s="18" t="str" cm="1">
        <f t="array" ref="R489">IF(LEN($A489)&gt;0,SUMPRODUCT(($A489=merged_names)*(_xlfn.TEXTAFTER(R$2, "At ")=merged_belt_colours)*merged_months_at_rank),"")</f>
        <v/>
      </c>
    </row>
    <row r="490" spans="1:18" x14ac:dyDescent="0.25">
      <c r="A490"/>
      <c r="B490" s="15" t="str" cm="1">
        <f t="array" ref="B490">IFERROR(IF(LEN(A490)&gt;0, IF(SUMPRODUCT((Inactives[Key]=J490)*(Inactives[Currently Inactive]))=1,"Inactive","Active"),""),"Active")</f>
        <v/>
      </c>
      <c r="C490" s="16" t="str" cm="1">
        <f t="array" aca="1" ref="C490" ca="1">IFERROR(_xlfn._xlws.FILTER(Inactives[Inactive On],(Inactives[Key]=J490)*(Inactives[Currently Inactive]),""),"")</f>
        <v/>
      </c>
      <c r="D490" s="16" t="str" cm="1">
        <f t="array" aca="1" ref="D490" ca="1">IFERROR(INDEX(_xlfn.TEXTSPLIT(E490," "),1),"")</f>
        <v/>
      </c>
      <c r="E490" s="15" t="str" cm="1">
        <f t="array" aca="1" ref="E490" ca="1">IFERROR(_xlfn._xlws.FILTER(merged_ranks,(merged_end_dates=DATE(9999,12,31))*(merged_names=A490)),"")</f>
        <v/>
      </c>
      <c r="F490" s="17" t="str">
        <f ca="1">_xlfn.XLOOKUP(J490,Promotions[Promo Key],Promotions[Promo Date],"")</f>
        <v/>
      </c>
      <c r="G490" s="18" t="str">
        <f t="shared" ca="1" si="43"/>
        <v/>
      </c>
      <c r="H490" s="18" t="str">
        <f t="shared" ca="1" si="42"/>
        <v/>
      </c>
      <c r="I490" s="17" t="str">
        <f>_xlfn.XLOOKUP(A490,Students[Full Name],Students[Starting Rank],"")</f>
        <v/>
      </c>
      <c r="J490" s="15" t="str">
        <f t="shared" ca="1" si="44"/>
        <v xml:space="preserve">: </v>
      </c>
      <c r="K490" s="16" t="str">
        <f>_xlfn.XLOOKUP(A490,Students[Full Name],Students[Start Date],"")</f>
        <v/>
      </c>
      <c r="L490" s="18">
        <f t="shared" ca="1" si="45"/>
        <v>-1</v>
      </c>
      <c r="M490" s="18" cm="1">
        <f t="array" aca="1" ref="M490" ca="1">SUMPRODUCT(Inactives[Days Inactive]*(Inactives[Student]=A490))/365</f>
        <v>0</v>
      </c>
      <c r="N490" s="18" t="str" cm="1">
        <f t="array" ref="N490">IF(LEN($A490)&gt;0,SUMPRODUCT(($A490=merged_names)*(_xlfn.TEXTAFTER(N$2, "At ")=merged_belt_colours)*merged_months_at_rank),"")</f>
        <v/>
      </c>
      <c r="O490" s="18" t="str" cm="1">
        <f t="array" ref="O490">IF(LEN($A490)&gt;0,SUMPRODUCT(($A490=merged_names)*(_xlfn.TEXTAFTER(O$2, "At ")=merged_belt_colours)*merged_months_at_rank),"")</f>
        <v/>
      </c>
      <c r="P490" s="18" t="str" cm="1">
        <f t="array" ref="P490">IF(LEN($A490)&gt;0,SUMPRODUCT(($A490=merged_names)*(_xlfn.TEXTAFTER(P$2, "At ")=merged_belt_colours)*merged_months_at_rank),"")</f>
        <v/>
      </c>
      <c r="Q490" s="18" t="str" cm="1">
        <f t="array" ref="Q490">IF(LEN($A490)&gt;0,SUMPRODUCT(($A490=merged_names)*(_xlfn.TEXTAFTER(Q$2, "At ")=merged_belt_colours)*merged_months_at_rank),"")</f>
        <v/>
      </c>
      <c r="R490" s="18" t="str" cm="1">
        <f t="array" ref="R490">IF(LEN($A490)&gt;0,SUMPRODUCT(($A490=merged_names)*(_xlfn.TEXTAFTER(R$2, "At ")=merged_belt_colours)*merged_months_at_rank),"")</f>
        <v/>
      </c>
    </row>
    <row r="491" spans="1:18" x14ac:dyDescent="0.25">
      <c r="A491"/>
      <c r="B491" s="15" t="str" cm="1">
        <f t="array" ref="B491">IFERROR(IF(LEN(A491)&gt;0, IF(SUMPRODUCT((Inactives[Key]=J491)*(Inactives[Currently Inactive]))=1,"Inactive","Active"),""),"Active")</f>
        <v/>
      </c>
      <c r="C491" s="16" t="str" cm="1">
        <f t="array" aca="1" ref="C491" ca="1">IFERROR(_xlfn._xlws.FILTER(Inactives[Inactive On],(Inactives[Key]=J491)*(Inactives[Currently Inactive]),""),"")</f>
        <v/>
      </c>
      <c r="D491" s="16" t="str" cm="1">
        <f t="array" aca="1" ref="D491" ca="1">IFERROR(INDEX(_xlfn.TEXTSPLIT(E491," "),1),"")</f>
        <v/>
      </c>
      <c r="E491" s="15" t="str" cm="1">
        <f t="array" aca="1" ref="E491" ca="1">IFERROR(_xlfn._xlws.FILTER(merged_ranks,(merged_end_dates=DATE(9999,12,31))*(merged_names=A491)),"")</f>
        <v/>
      </c>
      <c r="F491" s="17" t="str">
        <f ca="1">_xlfn.XLOOKUP(J491,Promotions[Promo Key],Promotions[Promo Date],"")</f>
        <v/>
      </c>
      <c r="G491" s="18" t="str">
        <f t="shared" ca="1" si="43"/>
        <v/>
      </c>
      <c r="H491" s="18" t="str">
        <f t="shared" ca="1" si="42"/>
        <v/>
      </c>
      <c r="I491" s="17" t="str">
        <f>_xlfn.XLOOKUP(A491,Students[Full Name],Students[Starting Rank],"")</f>
        <v/>
      </c>
      <c r="J491" s="15" t="str">
        <f t="shared" ca="1" si="44"/>
        <v xml:space="preserve">: </v>
      </c>
      <c r="K491" s="16" t="str">
        <f>_xlfn.XLOOKUP(A491,Students[Full Name],Students[Start Date],"")</f>
        <v/>
      </c>
      <c r="L491" s="18">
        <f t="shared" ca="1" si="45"/>
        <v>-1</v>
      </c>
      <c r="M491" s="18" cm="1">
        <f t="array" aca="1" ref="M491" ca="1">SUMPRODUCT(Inactives[Days Inactive]*(Inactives[Student]=A491))/365</f>
        <v>0</v>
      </c>
      <c r="N491" s="18" t="str" cm="1">
        <f t="array" ref="N491">IF(LEN($A491)&gt;0,SUMPRODUCT(($A491=merged_names)*(_xlfn.TEXTAFTER(N$2, "At ")=merged_belt_colours)*merged_months_at_rank),"")</f>
        <v/>
      </c>
      <c r="O491" s="18" t="str" cm="1">
        <f t="array" ref="O491">IF(LEN($A491)&gt;0,SUMPRODUCT(($A491=merged_names)*(_xlfn.TEXTAFTER(O$2, "At ")=merged_belt_colours)*merged_months_at_rank),"")</f>
        <v/>
      </c>
      <c r="P491" s="18" t="str" cm="1">
        <f t="array" ref="P491">IF(LEN($A491)&gt;0,SUMPRODUCT(($A491=merged_names)*(_xlfn.TEXTAFTER(P$2, "At ")=merged_belt_colours)*merged_months_at_rank),"")</f>
        <v/>
      </c>
      <c r="Q491" s="18" t="str" cm="1">
        <f t="array" ref="Q491">IF(LEN($A491)&gt;0,SUMPRODUCT(($A491=merged_names)*(_xlfn.TEXTAFTER(Q$2, "At ")=merged_belt_colours)*merged_months_at_rank),"")</f>
        <v/>
      </c>
      <c r="R491" s="18" t="str" cm="1">
        <f t="array" ref="R491">IF(LEN($A491)&gt;0,SUMPRODUCT(($A491=merged_names)*(_xlfn.TEXTAFTER(R$2, "At ")=merged_belt_colours)*merged_months_at_rank),"")</f>
        <v/>
      </c>
    </row>
    <row r="492" spans="1:18" x14ac:dyDescent="0.25">
      <c r="A492"/>
      <c r="B492" s="15" t="str" cm="1">
        <f t="array" ref="B492">IFERROR(IF(LEN(A492)&gt;0, IF(SUMPRODUCT((Inactives[Key]=J492)*(Inactives[Currently Inactive]))=1,"Inactive","Active"),""),"Active")</f>
        <v/>
      </c>
      <c r="C492" s="16" t="str" cm="1">
        <f t="array" aca="1" ref="C492" ca="1">IFERROR(_xlfn._xlws.FILTER(Inactives[Inactive On],(Inactives[Key]=J492)*(Inactives[Currently Inactive]),""),"")</f>
        <v/>
      </c>
      <c r="D492" s="16" t="str" cm="1">
        <f t="array" aca="1" ref="D492" ca="1">IFERROR(INDEX(_xlfn.TEXTSPLIT(E492," "),1),"")</f>
        <v/>
      </c>
      <c r="E492" s="15" t="str" cm="1">
        <f t="array" aca="1" ref="E492" ca="1">IFERROR(_xlfn._xlws.FILTER(merged_ranks,(merged_end_dates=DATE(9999,12,31))*(merged_names=A492)),"")</f>
        <v/>
      </c>
      <c r="F492" s="17" t="str">
        <f ca="1">_xlfn.XLOOKUP(J492,Promotions[Promo Key],Promotions[Promo Date],"")</f>
        <v/>
      </c>
      <c r="G492" s="18" t="str">
        <f t="shared" ca="1" si="43"/>
        <v/>
      </c>
      <c r="H492" s="18" t="str">
        <f t="shared" ca="1" si="42"/>
        <v/>
      </c>
      <c r="I492" s="17" t="str">
        <f>_xlfn.XLOOKUP(A492,Students[Full Name],Students[Starting Rank],"")</f>
        <v/>
      </c>
      <c r="J492" s="15" t="str">
        <f t="shared" ca="1" si="44"/>
        <v xml:space="preserve">: </v>
      </c>
      <c r="K492" s="16" t="str">
        <f>_xlfn.XLOOKUP(A492,Students[Full Name],Students[Start Date],"")</f>
        <v/>
      </c>
      <c r="L492" s="18">
        <f t="shared" ca="1" si="45"/>
        <v>-1</v>
      </c>
      <c r="M492" s="18" cm="1">
        <f t="array" aca="1" ref="M492" ca="1">SUMPRODUCT(Inactives[Days Inactive]*(Inactives[Student]=A492))/365</f>
        <v>0</v>
      </c>
      <c r="N492" s="18" t="str" cm="1">
        <f t="array" ref="N492">IF(LEN($A492)&gt;0,SUMPRODUCT(($A492=merged_names)*(_xlfn.TEXTAFTER(N$2, "At ")=merged_belt_colours)*merged_months_at_rank),"")</f>
        <v/>
      </c>
      <c r="O492" s="18" t="str" cm="1">
        <f t="array" ref="O492">IF(LEN($A492)&gt;0,SUMPRODUCT(($A492=merged_names)*(_xlfn.TEXTAFTER(O$2, "At ")=merged_belt_colours)*merged_months_at_rank),"")</f>
        <v/>
      </c>
      <c r="P492" s="18" t="str" cm="1">
        <f t="array" ref="P492">IF(LEN($A492)&gt;0,SUMPRODUCT(($A492=merged_names)*(_xlfn.TEXTAFTER(P$2, "At ")=merged_belt_colours)*merged_months_at_rank),"")</f>
        <v/>
      </c>
      <c r="Q492" s="18" t="str" cm="1">
        <f t="array" ref="Q492">IF(LEN($A492)&gt;0,SUMPRODUCT(($A492=merged_names)*(_xlfn.TEXTAFTER(Q$2, "At ")=merged_belt_colours)*merged_months_at_rank),"")</f>
        <v/>
      </c>
      <c r="R492" s="18" t="str" cm="1">
        <f t="array" ref="R492">IF(LEN($A492)&gt;0,SUMPRODUCT(($A492=merged_names)*(_xlfn.TEXTAFTER(R$2, "At ")=merged_belt_colours)*merged_months_at_rank),"")</f>
        <v/>
      </c>
    </row>
    <row r="493" spans="1:18" x14ac:dyDescent="0.25">
      <c r="A493"/>
      <c r="B493" s="15" t="str" cm="1">
        <f t="array" ref="B493">IFERROR(IF(LEN(A493)&gt;0, IF(SUMPRODUCT((Inactives[Key]=J493)*(Inactives[Currently Inactive]))=1,"Inactive","Active"),""),"Active")</f>
        <v/>
      </c>
      <c r="C493" s="16" t="str" cm="1">
        <f t="array" aca="1" ref="C493" ca="1">IFERROR(_xlfn._xlws.FILTER(Inactives[Inactive On],(Inactives[Key]=J493)*(Inactives[Currently Inactive]),""),"")</f>
        <v/>
      </c>
      <c r="D493" s="16" t="str" cm="1">
        <f t="array" aca="1" ref="D493" ca="1">IFERROR(INDEX(_xlfn.TEXTSPLIT(E493," "),1),"")</f>
        <v/>
      </c>
      <c r="E493" s="15" t="str" cm="1">
        <f t="array" aca="1" ref="E493" ca="1">IFERROR(_xlfn._xlws.FILTER(merged_ranks,(merged_end_dates=DATE(9999,12,31))*(merged_names=A493)),"")</f>
        <v/>
      </c>
      <c r="F493" s="17" t="str">
        <f ca="1">_xlfn.XLOOKUP(J493,Promotions[Promo Key],Promotions[Promo Date],"")</f>
        <v/>
      </c>
      <c r="G493" s="18" t="str">
        <f t="shared" ca="1" si="43"/>
        <v/>
      </c>
      <c r="H493" s="18" t="str">
        <f t="shared" ca="1" si="42"/>
        <v/>
      </c>
      <c r="I493" s="17" t="str">
        <f>_xlfn.XLOOKUP(A493,Students[Full Name],Students[Starting Rank],"")</f>
        <v/>
      </c>
      <c r="J493" s="15" t="str">
        <f t="shared" ca="1" si="44"/>
        <v xml:space="preserve">: </v>
      </c>
      <c r="K493" s="16" t="str">
        <f>_xlfn.XLOOKUP(A493,Students[Full Name],Students[Start Date],"")</f>
        <v/>
      </c>
      <c r="L493" s="18">
        <f t="shared" ca="1" si="45"/>
        <v>-1</v>
      </c>
      <c r="M493" s="18" cm="1">
        <f t="array" aca="1" ref="M493" ca="1">SUMPRODUCT(Inactives[Days Inactive]*(Inactives[Student]=A493))/365</f>
        <v>0</v>
      </c>
      <c r="N493" s="18" t="str" cm="1">
        <f t="array" ref="N493">IF(LEN($A493)&gt;0,SUMPRODUCT(($A493=merged_names)*(_xlfn.TEXTAFTER(N$2, "At ")=merged_belt_colours)*merged_months_at_rank),"")</f>
        <v/>
      </c>
      <c r="O493" s="18" t="str" cm="1">
        <f t="array" ref="O493">IF(LEN($A493)&gt;0,SUMPRODUCT(($A493=merged_names)*(_xlfn.TEXTAFTER(O$2, "At ")=merged_belt_colours)*merged_months_at_rank),"")</f>
        <v/>
      </c>
      <c r="P493" s="18" t="str" cm="1">
        <f t="array" ref="P493">IF(LEN($A493)&gt;0,SUMPRODUCT(($A493=merged_names)*(_xlfn.TEXTAFTER(P$2, "At ")=merged_belt_colours)*merged_months_at_rank),"")</f>
        <v/>
      </c>
      <c r="Q493" s="18" t="str" cm="1">
        <f t="array" ref="Q493">IF(LEN($A493)&gt;0,SUMPRODUCT(($A493=merged_names)*(_xlfn.TEXTAFTER(Q$2, "At ")=merged_belt_colours)*merged_months_at_rank),"")</f>
        <v/>
      </c>
      <c r="R493" s="18" t="str" cm="1">
        <f t="array" ref="R493">IF(LEN($A493)&gt;0,SUMPRODUCT(($A493=merged_names)*(_xlfn.TEXTAFTER(R$2, "At ")=merged_belt_colours)*merged_months_at_rank),"")</f>
        <v/>
      </c>
    </row>
    <row r="494" spans="1:18" x14ac:dyDescent="0.25">
      <c r="A494"/>
      <c r="B494" s="15" t="str" cm="1">
        <f t="array" ref="B494">IFERROR(IF(LEN(A494)&gt;0, IF(SUMPRODUCT((Inactives[Key]=J494)*(Inactives[Currently Inactive]))=1,"Inactive","Active"),""),"Active")</f>
        <v/>
      </c>
      <c r="C494" s="16" t="str" cm="1">
        <f t="array" aca="1" ref="C494" ca="1">IFERROR(_xlfn._xlws.FILTER(Inactives[Inactive On],(Inactives[Key]=J494)*(Inactives[Currently Inactive]),""),"")</f>
        <v/>
      </c>
      <c r="D494" s="16" t="str" cm="1">
        <f t="array" aca="1" ref="D494" ca="1">IFERROR(INDEX(_xlfn.TEXTSPLIT(E494," "),1),"")</f>
        <v/>
      </c>
      <c r="E494" s="15" t="str" cm="1">
        <f t="array" aca="1" ref="E494" ca="1">IFERROR(_xlfn._xlws.FILTER(merged_ranks,(merged_end_dates=DATE(9999,12,31))*(merged_names=A494)),"")</f>
        <v/>
      </c>
      <c r="F494" s="17" t="str">
        <f ca="1">_xlfn.XLOOKUP(J494,Promotions[Promo Key],Promotions[Promo Date],"")</f>
        <v/>
      </c>
      <c r="G494" s="18" t="str">
        <f t="shared" ca="1" si="43"/>
        <v/>
      </c>
      <c r="H494" s="18" t="str">
        <f t="shared" ca="1" si="42"/>
        <v/>
      </c>
      <c r="I494" s="17" t="str">
        <f>_xlfn.XLOOKUP(A494,Students[Full Name],Students[Starting Rank],"")</f>
        <v/>
      </c>
      <c r="J494" s="15" t="str">
        <f t="shared" ca="1" si="44"/>
        <v xml:space="preserve">: </v>
      </c>
      <c r="K494" s="16" t="str">
        <f>_xlfn.XLOOKUP(A494,Students[Full Name],Students[Start Date],"")</f>
        <v/>
      </c>
      <c r="L494" s="18">
        <f t="shared" ca="1" si="45"/>
        <v>-1</v>
      </c>
      <c r="M494" s="18" cm="1">
        <f t="array" aca="1" ref="M494" ca="1">SUMPRODUCT(Inactives[Days Inactive]*(Inactives[Student]=A494))/365</f>
        <v>0</v>
      </c>
      <c r="N494" s="18" t="str" cm="1">
        <f t="array" ref="N494">IF(LEN($A494)&gt;0,SUMPRODUCT(($A494=merged_names)*(_xlfn.TEXTAFTER(N$2, "At ")=merged_belt_colours)*merged_months_at_rank),"")</f>
        <v/>
      </c>
      <c r="O494" s="18" t="str" cm="1">
        <f t="array" ref="O494">IF(LEN($A494)&gt;0,SUMPRODUCT(($A494=merged_names)*(_xlfn.TEXTAFTER(O$2, "At ")=merged_belt_colours)*merged_months_at_rank),"")</f>
        <v/>
      </c>
      <c r="P494" s="18" t="str" cm="1">
        <f t="array" ref="P494">IF(LEN($A494)&gt;0,SUMPRODUCT(($A494=merged_names)*(_xlfn.TEXTAFTER(P$2, "At ")=merged_belt_colours)*merged_months_at_rank),"")</f>
        <v/>
      </c>
      <c r="Q494" s="18" t="str" cm="1">
        <f t="array" ref="Q494">IF(LEN($A494)&gt;0,SUMPRODUCT(($A494=merged_names)*(_xlfn.TEXTAFTER(Q$2, "At ")=merged_belt_colours)*merged_months_at_rank),"")</f>
        <v/>
      </c>
      <c r="R494" s="18" t="str" cm="1">
        <f t="array" ref="R494">IF(LEN($A494)&gt;0,SUMPRODUCT(($A494=merged_names)*(_xlfn.TEXTAFTER(R$2, "At ")=merged_belt_colours)*merged_months_at_rank),"")</f>
        <v/>
      </c>
    </row>
    <row r="495" spans="1:18" x14ac:dyDescent="0.25">
      <c r="A495"/>
      <c r="B495" s="15" t="str" cm="1">
        <f t="array" ref="B495">IFERROR(IF(LEN(A495)&gt;0, IF(SUMPRODUCT((Inactives[Key]=J495)*(Inactives[Currently Inactive]))=1,"Inactive","Active"),""),"Active")</f>
        <v/>
      </c>
      <c r="C495" s="16" t="str" cm="1">
        <f t="array" aca="1" ref="C495" ca="1">IFERROR(_xlfn._xlws.FILTER(Inactives[Inactive On],(Inactives[Key]=J495)*(Inactives[Currently Inactive]),""),"")</f>
        <v/>
      </c>
      <c r="D495" s="16" t="str" cm="1">
        <f t="array" aca="1" ref="D495" ca="1">IFERROR(INDEX(_xlfn.TEXTSPLIT(E495," "),1),"")</f>
        <v/>
      </c>
      <c r="E495" s="15" t="str" cm="1">
        <f t="array" aca="1" ref="E495" ca="1">IFERROR(_xlfn._xlws.FILTER(merged_ranks,(merged_end_dates=DATE(9999,12,31))*(merged_names=A495)),"")</f>
        <v/>
      </c>
      <c r="F495" s="17" t="str">
        <f ca="1">_xlfn.XLOOKUP(J495,Promotions[Promo Key],Promotions[Promo Date],"")</f>
        <v/>
      </c>
      <c r="G495" s="18" t="str">
        <f t="shared" ca="1" si="43"/>
        <v/>
      </c>
      <c r="H495" s="18" t="str">
        <f t="shared" ca="1" si="42"/>
        <v/>
      </c>
      <c r="I495" s="17" t="str">
        <f>_xlfn.XLOOKUP(A495,Students[Full Name],Students[Starting Rank],"")</f>
        <v/>
      </c>
      <c r="J495" s="15" t="str">
        <f t="shared" ca="1" si="44"/>
        <v xml:space="preserve">: </v>
      </c>
      <c r="K495" s="16" t="str">
        <f>_xlfn.XLOOKUP(A495,Students[Full Name],Students[Start Date],"")</f>
        <v/>
      </c>
      <c r="L495" s="18">
        <f t="shared" ca="1" si="45"/>
        <v>-1</v>
      </c>
      <c r="M495" s="18" cm="1">
        <f t="array" aca="1" ref="M495" ca="1">SUMPRODUCT(Inactives[Days Inactive]*(Inactives[Student]=A495))/365</f>
        <v>0</v>
      </c>
      <c r="N495" s="18" t="str" cm="1">
        <f t="array" ref="N495">IF(LEN($A495)&gt;0,SUMPRODUCT(($A495=merged_names)*(_xlfn.TEXTAFTER(N$2, "At ")=merged_belt_colours)*merged_months_at_rank),"")</f>
        <v/>
      </c>
      <c r="O495" s="18" t="str" cm="1">
        <f t="array" ref="O495">IF(LEN($A495)&gt;0,SUMPRODUCT(($A495=merged_names)*(_xlfn.TEXTAFTER(O$2, "At ")=merged_belt_colours)*merged_months_at_rank),"")</f>
        <v/>
      </c>
      <c r="P495" s="18" t="str" cm="1">
        <f t="array" ref="P495">IF(LEN($A495)&gt;0,SUMPRODUCT(($A495=merged_names)*(_xlfn.TEXTAFTER(P$2, "At ")=merged_belt_colours)*merged_months_at_rank),"")</f>
        <v/>
      </c>
      <c r="Q495" s="18" t="str" cm="1">
        <f t="array" ref="Q495">IF(LEN($A495)&gt;0,SUMPRODUCT(($A495=merged_names)*(_xlfn.TEXTAFTER(Q$2, "At ")=merged_belt_colours)*merged_months_at_rank),"")</f>
        <v/>
      </c>
      <c r="R495" s="18" t="str" cm="1">
        <f t="array" ref="R495">IF(LEN($A495)&gt;0,SUMPRODUCT(($A495=merged_names)*(_xlfn.TEXTAFTER(R$2, "At ")=merged_belt_colours)*merged_months_at_rank),"")</f>
        <v/>
      </c>
    </row>
    <row r="496" spans="1:18" x14ac:dyDescent="0.25">
      <c r="A496"/>
      <c r="B496" s="15" t="str" cm="1">
        <f t="array" ref="B496">IFERROR(IF(LEN(A496)&gt;0, IF(SUMPRODUCT((Inactives[Key]=J496)*(Inactives[Currently Inactive]))=1,"Inactive","Active"),""),"Active")</f>
        <v/>
      </c>
      <c r="C496" s="16" t="str" cm="1">
        <f t="array" aca="1" ref="C496" ca="1">IFERROR(_xlfn._xlws.FILTER(Inactives[Inactive On],(Inactives[Key]=J496)*(Inactives[Currently Inactive]),""),"")</f>
        <v/>
      </c>
      <c r="D496" s="16" t="str" cm="1">
        <f t="array" aca="1" ref="D496" ca="1">IFERROR(INDEX(_xlfn.TEXTSPLIT(E496," "),1),"")</f>
        <v/>
      </c>
      <c r="E496" s="15" t="str" cm="1">
        <f t="array" aca="1" ref="E496" ca="1">IFERROR(_xlfn._xlws.FILTER(merged_ranks,(merged_end_dates=DATE(9999,12,31))*(merged_names=A496)),"")</f>
        <v/>
      </c>
      <c r="F496" s="17" t="str">
        <f ca="1">_xlfn.XLOOKUP(J496,Promotions[Promo Key],Promotions[Promo Date],"")</f>
        <v/>
      </c>
      <c r="G496" s="18" t="str">
        <f t="shared" ca="1" si="43"/>
        <v/>
      </c>
      <c r="H496" s="18" t="str">
        <f t="shared" ca="1" si="42"/>
        <v/>
      </c>
      <c r="I496" s="17" t="str">
        <f>_xlfn.XLOOKUP(A496,Students[Full Name],Students[Starting Rank],"")</f>
        <v/>
      </c>
      <c r="J496" s="15" t="str">
        <f t="shared" ca="1" si="44"/>
        <v xml:space="preserve">: </v>
      </c>
      <c r="K496" s="16" t="str">
        <f>_xlfn.XLOOKUP(A496,Students[Full Name],Students[Start Date],"")</f>
        <v/>
      </c>
      <c r="L496" s="18">
        <f t="shared" ca="1" si="45"/>
        <v>-1</v>
      </c>
      <c r="M496" s="18" cm="1">
        <f t="array" aca="1" ref="M496" ca="1">SUMPRODUCT(Inactives[Days Inactive]*(Inactives[Student]=A496))/365</f>
        <v>0</v>
      </c>
      <c r="N496" s="18" t="str" cm="1">
        <f t="array" ref="N496">IF(LEN($A496)&gt;0,SUMPRODUCT(($A496=merged_names)*(_xlfn.TEXTAFTER(N$2, "At ")=merged_belt_colours)*merged_months_at_rank),"")</f>
        <v/>
      </c>
      <c r="O496" s="18" t="str" cm="1">
        <f t="array" ref="O496">IF(LEN($A496)&gt;0,SUMPRODUCT(($A496=merged_names)*(_xlfn.TEXTAFTER(O$2, "At ")=merged_belt_colours)*merged_months_at_rank),"")</f>
        <v/>
      </c>
      <c r="P496" s="18" t="str" cm="1">
        <f t="array" ref="P496">IF(LEN($A496)&gt;0,SUMPRODUCT(($A496=merged_names)*(_xlfn.TEXTAFTER(P$2, "At ")=merged_belt_colours)*merged_months_at_rank),"")</f>
        <v/>
      </c>
      <c r="Q496" s="18" t="str" cm="1">
        <f t="array" ref="Q496">IF(LEN($A496)&gt;0,SUMPRODUCT(($A496=merged_names)*(_xlfn.TEXTAFTER(Q$2, "At ")=merged_belt_colours)*merged_months_at_rank),"")</f>
        <v/>
      </c>
      <c r="R496" s="18" t="str" cm="1">
        <f t="array" ref="R496">IF(LEN($A496)&gt;0,SUMPRODUCT(($A496=merged_names)*(_xlfn.TEXTAFTER(R$2, "At ")=merged_belt_colours)*merged_months_at_rank),"")</f>
        <v/>
      </c>
    </row>
    <row r="497" spans="1:18" x14ac:dyDescent="0.25">
      <c r="A497"/>
      <c r="B497" s="15" t="str" cm="1">
        <f t="array" ref="B497">IFERROR(IF(LEN(A497)&gt;0, IF(SUMPRODUCT((Inactives[Key]=J497)*(Inactives[Currently Inactive]))=1,"Inactive","Active"),""),"Active")</f>
        <v/>
      </c>
      <c r="C497" s="16" t="str" cm="1">
        <f t="array" aca="1" ref="C497" ca="1">IFERROR(_xlfn._xlws.FILTER(Inactives[Inactive On],(Inactives[Key]=J497)*(Inactives[Currently Inactive]),""),"")</f>
        <v/>
      </c>
      <c r="D497" s="16" t="str" cm="1">
        <f t="array" aca="1" ref="D497" ca="1">IFERROR(INDEX(_xlfn.TEXTSPLIT(E497," "),1),"")</f>
        <v/>
      </c>
      <c r="E497" s="15" t="str" cm="1">
        <f t="array" aca="1" ref="E497" ca="1">IFERROR(_xlfn._xlws.FILTER(merged_ranks,(merged_end_dates=DATE(9999,12,31))*(merged_names=A497)),"")</f>
        <v/>
      </c>
      <c r="F497" s="17" t="str">
        <f ca="1">_xlfn.XLOOKUP(J497,Promotions[Promo Key],Promotions[Promo Date],"")</f>
        <v/>
      </c>
      <c r="G497" s="18" t="str">
        <f t="shared" ca="1" si="43"/>
        <v/>
      </c>
      <c r="H497" s="18" t="str">
        <f t="shared" ca="1" si="42"/>
        <v/>
      </c>
      <c r="I497" s="17" t="str">
        <f>_xlfn.XLOOKUP(A497,Students[Full Name],Students[Starting Rank],"")</f>
        <v/>
      </c>
      <c r="J497" s="15" t="str">
        <f t="shared" ca="1" si="44"/>
        <v xml:space="preserve">: </v>
      </c>
      <c r="K497" s="16" t="str">
        <f>_xlfn.XLOOKUP(A497,Students[Full Name],Students[Start Date],"")</f>
        <v/>
      </c>
      <c r="L497" s="18">
        <f t="shared" ca="1" si="45"/>
        <v>-1</v>
      </c>
      <c r="M497" s="18" cm="1">
        <f t="array" aca="1" ref="M497" ca="1">SUMPRODUCT(Inactives[Days Inactive]*(Inactives[Student]=A497))/365</f>
        <v>0</v>
      </c>
      <c r="N497" s="18" t="str" cm="1">
        <f t="array" ref="N497">IF(LEN($A497)&gt;0,SUMPRODUCT(($A497=merged_names)*(_xlfn.TEXTAFTER(N$2, "At ")=merged_belt_colours)*merged_months_at_rank),"")</f>
        <v/>
      </c>
      <c r="O497" s="18" t="str" cm="1">
        <f t="array" ref="O497">IF(LEN($A497)&gt;0,SUMPRODUCT(($A497=merged_names)*(_xlfn.TEXTAFTER(O$2, "At ")=merged_belt_colours)*merged_months_at_rank),"")</f>
        <v/>
      </c>
      <c r="P497" s="18" t="str" cm="1">
        <f t="array" ref="P497">IF(LEN($A497)&gt;0,SUMPRODUCT(($A497=merged_names)*(_xlfn.TEXTAFTER(P$2, "At ")=merged_belt_colours)*merged_months_at_rank),"")</f>
        <v/>
      </c>
      <c r="Q497" s="18" t="str" cm="1">
        <f t="array" ref="Q497">IF(LEN($A497)&gt;0,SUMPRODUCT(($A497=merged_names)*(_xlfn.TEXTAFTER(Q$2, "At ")=merged_belt_colours)*merged_months_at_rank),"")</f>
        <v/>
      </c>
      <c r="R497" s="18" t="str" cm="1">
        <f t="array" ref="R497">IF(LEN($A497)&gt;0,SUMPRODUCT(($A497=merged_names)*(_xlfn.TEXTAFTER(R$2, "At ")=merged_belt_colours)*merged_months_at_rank),"")</f>
        <v/>
      </c>
    </row>
    <row r="498" spans="1:18" x14ac:dyDescent="0.25">
      <c r="A498"/>
      <c r="B498" s="15" t="str" cm="1">
        <f t="array" ref="B498">IFERROR(IF(LEN(A498)&gt;0, IF(SUMPRODUCT((Inactives[Key]=J498)*(Inactives[Currently Inactive]))=1,"Inactive","Active"),""),"Active")</f>
        <v/>
      </c>
      <c r="C498" s="16" t="str" cm="1">
        <f t="array" aca="1" ref="C498" ca="1">IFERROR(_xlfn._xlws.FILTER(Inactives[Inactive On],(Inactives[Key]=J498)*(Inactives[Currently Inactive]),""),"")</f>
        <v/>
      </c>
      <c r="D498" s="16" t="str" cm="1">
        <f t="array" aca="1" ref="D498" ca="1">IFERROR(INDEX(_xlfn.TEXTSPLIT(E498," "),1),"")</f>
        <v/>
      </c>
      <c r="E498" s="15" t="str" cm="1">
        <f t="array" aca="1" ref="E498" ca="1">IFERROR(_xlfn._xlws.FILTER(merged_ranks,(merged_end_dates=DATE(9999,12,31))*(merged_names=A498)),"")</f>
        <v/>
      </c>
      <c r="F498" s="17" t="str">
        <f ca="1">_xlfn.XLOOKUP(J498,Promotions[Promo Key],Promotions[Promo Date],"")</f>
        <v/>
      </c>
      <c r="G498" s="18" t="str">
        <f t="shared" ca="1" si="43"/>
        <v/>
      </c>
      <c r="H498" s="18" t="str">
        <f t="shared" ca="1" si="42"/>
        <v/>
      </c>
      <c r="I498" s="17" t="str">
        <f>_xlfn.XLOOKUP(A498,Students[Full Name],Students[Starting Rank],"")</f>
        <v/>
      </c>
      <c r="J498" s="15" t="str">
        <f t="shared" ca="1" si="44"/>
        <v xml:space="preserve">: </v>
      </c>
      <c r="K498" s="16" t="str">
        <f>_xlfn.XLOOKUP(A498,Students[Full Name],Students[Start Date],"")</f>
        <v/>
      </c>
      <c r="L498" s="18">
        <f t="shared" ca="1" si="45"/>
        <v>-1</v>
      </c>
      <c r="M498" s="18" cm="1">
        <f t="array" aca="1" ref="M498" ca="1">SUMPRODUCT(Inactives[Days Inactive]*(Inactives[Student]=A498))/365</f>
        <v>0</v>
      </c>
      <c r="N498" s="18" t="str" cm="1">
        <f t="array" ref="N498">IF(LEN($A498)&gt;0,SUMPRODUCT(($A498=merged_names)*(_xlfn.TEXTAFTER(N$2, "At ")=merged_belt_colours)*merged_months_at_rank),"")</f>
        <v/>
      </c>
      <c r="O498" s="18" t="str" cm="1">
        <f t="array" ref="O498">IF(LEN($A498)&gt;0,SUMPRODUCT(($A498=merged_names)*(_xlfn.TEXTAFTER(O$2, "At ")=merged_belt_colours)*merged_months_at_rank),"")</f>
        <v/>
      </c>
      <c r="P498" s="18" t="str" cm="1">
        <f t="array" ref="P498">IF(LEN($A498)&gt;0,SUMPRODUCT(($A498=merged_names)*(_xlfn.TEXTAFTER(P$2, "At ")=merged_belt_colours)*merged_months_at_rank),"")</f>
        <v/>
      </c>
      <c r="Q498" s="18" t="str" cm="1">
        <f t="array" ref="Q498">IF(LEN($A498)&gt;0,SUMPRODUCT(($A498=merged_names)*(_xlfn.TEXTAFTER(Q$2, "At ")=merged_belt_colours)*merged_months_at_rank),"")</f>
        <v/>
      </c>
      <c r="R498" s="18" t="str" cm="1">
        <f t="array" ref="R498">IF(LEN($A498)&gt;0,SUMPRODUCT(($A498=merged_names)*(_xlfn.TEXTAFTER(R$2, "At ")=merged_belt_colours)*merged_months_at_rank),"")</f>
        <v/>
      </c>
    </row>
    <row r="499" spans="1:18" x14ac:dyDescent="0.25">
      <c r="A499"/>
      <c r="B499" s="15" t="str" cm="1">
        <f t="array" ref="B499">IFERROR(IF(LEN(A499)&gt;0, IF(SUMPRODUCT((Inactives[Key]=J499)*(Inactives[Currently Inactive]))=1,"Inactive","Active"),""),"Active")</f>
        <v/>
      </c>
      <c r="C499" s="16" t="str" cm="1">
        <f t="array" aca="1" ref="C499" ca="1">IFERROR(_xlfn._xlws.FILTER(Inactives[Inactive On],(Inactives[Key]=J499)*(Inactives[Currently Inactive]),""),"")</f>
        <v/>
      </c>
      <c r="D499" s="16" t="str" cm="1">
        <f t="array" aca="1" ref="D499" ca="1">IFERROR(INDEX(_xlfn.TEXTSPLIT(E499," "),1),"")</f>
        <v/>
      </c>
      <c r="E499" s="15" t="str" cm="1">
        <f t="array" aca="1" ref="E499" ca="1">IFERROR(_xlfn._xlws.FILTER(merged_ranks,(merged_end_dates=DATE(9999,12,31))*(merged_names=A499)),"")</f>
        <v/>
      </c>
      <c r="F499" s="17" t="str">
        <f ca="1">_xlfn.XLOOKUP(J499,Promotions[Promo Key],Promotions[Promo Date],"")</f>
        <v/>
      </c>
      <c r="G499" s="18" t="str">
        <f t="shared" ca="1" si="43"/>
        <v/>
      </c>
      <c r="H499" s="18" t="str">
        <f t="shared" ca="1" si="42"/>
        <v/>
      </c>
      <c r="I499" s="17" t="str">
        <f>_xlfn.XLOOKUP(A499,Students[Full Name],Students[Starting Rank],"")</f>
        <v/>
      </c>
      <c r="J499" s="15" t="str">
        <f t="shared" ca="1" si="44"/>
        <v xml:space="preserve">: </v>
      </c>
      <c r="K499" s="16" t="str">
        <f>_xlfn.XLOOKUP(A499,Students[Full Name],Students[Start Date],"")</f>
        <v/>
      </c>
      <c r="L499" s="18">
        <f t="shared" ca="1" si="45"/>
        <v>-1</v>
      </c>
      <c r="M499" s="18" cm="1">
        <f t="array" aca="1" ref="M499" ca="1">SUMPRODUCT(Inactives[Days Inactive]*(Inactives[Student]=A499))/365</f>
        <v>0</v>
      </c>
      <c r="N499" s="18" t="str" cm="1">
        <f t="array" ref="N499">IF(LEN($A499)&gt;0,SUMPRODUCT(($A499=merged_names)*(_xlfn.TEXTAFTER(N$2, "At ")=merged_belt_colours)*merged_months_at_rank),"")</f>
        <v/>
      </c>
      <c r="O499" s="18" t="str" cm="1">
        <f t="array" ref="O499">IF(LEN($A499)&gt;0,SUMPRODUCT(($A499=merged_names)*(_xlfn.TEXTAFTER(O$2, "At ")=merged_belt_colours)*merged_months_at_rank),"")</f>
        <v/>
      </c>
      <c r="P499" s="18" t="str" cm="1">
        <f t="array" ref="P499">IF(LEN($A499)&gt;0,SUMPRODUCT(($A499=merged_names)*(_xlfn.TEXTAFTER(P$2, "At ")=merged_belt_colours)*merged_months_at_rank),"")</f>
        <v/>
      </c>
      <c r="Q499" s="18" t="str" cm="1">
        <f t="array" ref="Q499">IF(LEN($A499)&gt;0,SUMPRODUCT(($A499=merged_names)*(_xlfn.TEXTAFTER(Q$2, "At ")=merged_belt_colours)*merged_months_at_rank),"")</f>
        <v/>
      </c>
      <c r="R499" s="18" t="str" cm="1">
        <f t="array" ref="R499">IF(LEN($A499)&gt;0,SUMPRODUCT(($A499=merged_names)*(_xlfn.TEXTAFTER(R$2, "At ")=merged_belt_colours)*merged_months_at_rank),"")</f>
        <v/>
      </c>
    </row>
    <row r="500" spans="1:18" x14ac:dyDescent="0.25">
      <c r="A500"/>
      <c r="B500" s="15" t="str" cm="1">
        <f t="array" ref="B500">IFERROR(IF(LEN(A500)&gt;0, IF(SUMPRODUCT((Inactives[Key]=J500)*(Inactives[Currently Inactive]))=1,"Inactive","Active"),""),"Active")</f>
        <v/>
      </c>
      <c r="C500" s="16" t="str" cm="1">
        <f t="array" aca="1" ref="C500" ca="1">IFERROR(_xlfn._xlws.FILTER(Inactives[Inactive On],(Inactives[Key]=J500)*(Inactives[Currently Inactive]),""),"")</f>
        <v/>
      </c>
      <c r="D500" s="16" t="str" cm="1">
        <f t="array" aca="1" ref="D500" ca="1">IFERROR(INDEX(_xlfn.TEXTSPLIT(E500," "),1),"")</f>
        <v/>
      </c>
      <c r="E500" s="15" t="str" cm="1">
        <f t="array" aca="1" ref="E500" ca="1">IFERROR(_xlfn._xlws.FILTER(merged_ranks,(merged_end_dates=DATE(9999,12,31))*(merged_names=A500)),"")</f>
        <v/>
      </c>
      <c r="F500" s="17" t="str">
        <f ca="1">_xlfn.XLOOKUP(J500,Promotions[Promo Key],Promotions[Promo Date],"")</f>
        <v/>
      </c>
      <c r="G500" s="18" t="str">
        <f t="shared" ca="1" si="43"/>
        <v/>
      </c>
      <c r="H500" s="18" t="str">
        <f t="shared" ca="1" si="42"/>
        <v/>
      </c>
      <c r="I500" s="17" t="str">
        <f>_xlfn.XLOOKUP(A500,Students[Full Name],Students[Starting Rank],"")</f>
        <v/>
      </c>
      <c r="J500" s="15" t="str">
        <f t="shared" ca="1" si="44"/>
        <v xml:space="preserve">: </v>
      </c>
      <c r="K500" s="16" t="str">
        <f>_xlfn.XLOOKUP(A500,Students[Full Name],Students[Start Date],"")</f>
        <v/>
      </c>
      <c r="L500" s="18">
        <f t="shared" ca="1" si="45"/>
        <v>-1</v>
      </c>
      <c r="M500" s="18" cm="1">
        <f t="array" aca="1" ref="M500" ca="1">SUMPRODUCT(Inactives[Days Inactive]*(Inactives[Student]=A500))/365</f>
        <v>0</v>
      </c>
      <c r="N500" s="18" t="str" cm="1">
        <f t="array" ref="N500">IF(LEN($A500)&gt;0,SUMPRODUCT(($A500=merged_names)*(_xlfn.TEXTAFTER(N$2, "At ")=merged_belt_colours)*merged_months_at_rank),"")</f>
        <v/>
      </c>
      <c r="O500" s="18" t="str" cm="1">
        <f t="array" ref="O500">IF(LEN($A500)&gt;0,SUMPRODUCT(($A500=merged_names)*(_xlfn.TEXTAFTER(O$2, "At ")=merged_belt_colours)*merged_months_at_rank),"")</f>
        <v/>
      </c>
      <c r="P500" s="18" t="str" cm="1">
        <f t="array" ref="P500">IF(LEN($A500)&gt;0,SUMPRODUCT(($A500=merged_names)*(_xlfn.TEXTAFTER(P$2, "At ")=merged_belt_colours)*merged_months_at_rank),"")</f>
        <v/>
      </c>
      <c r="Q500" s="18" t="str" cm="1">
        <f t="array" ref="Q500">IF(LEN($A500)&gt;0,SUMPRODUCT(($A500=merged_names)*(_xlfn.TEXTAFTER(Q$2, "At ")=merged_belt_colours)*merged_months_at_rank),"")</f>
        <v/>
      </c>
      <c r="R500" s="18" t="str" cm="1">
        <f t="array" ref="R500">IF(LEN($A500)&gt;0,SUMPRODUCT(($A500=merged_names)*(_xlfn.TEXTAFTER(R$2, "At ")=merged_belt_colours)*merged_months_at_rank),"")</f>
        <v/>
      </c>
    </row>
    <row r="501" spans="1:18" x14ac:dyDescent="0.25">
      <c r="A501"/>
      <c r="B501" s="15" t="str" cm="1">
        <f t="array" ref="B501">IFERROR(IF(LEN(A501)&gt;0, IF(SUMPRODUCT((Inactives[Key]=J501)*(Inactives[Currently Inactive]))=1,"Inactive","Active"),""),"Active")</f>
        <v/>
      </c>
      <c r="C501" s="16" t="str" cm="1">
        <f t="array" aca="1" ref="C501" ca="1">IFERROR(_xlfn._xlws.FILTER(Inactives[Inactive On],(Inactives[Key]=J501)*(Inactives[Currently Inactive]),""),"")</f>
        <v/>
      </c>
      <c r="D501" s="16" t="str" cm="1">
        <f t="array" aca="1" ref="D501" ca="1">IFERROR(INDEX(_xlfn.TEXTSPLIT(E501," "),1),"")</f>
        <v/>
      </c>
      <c r="E501" s="15" t="str" cm="1">
        <f t="array" aca="1" ref="E501" ca="1">IFERROR(_xlfn._xlws.FILTER(merged_ranks,(merged_end_dates=DATE(9999,12,31))*(merged_names=A501)),"")</f>
        <v/>
      </c>
      <c r="F501" s="17" t="str">
        <f ca="1">_xlfn.XLOOKUP(J501,Promotions[Promo Key],Promotions[Promo Date],"")</f>
        <v/>
      </c>
      <c r="G501" s="18" t="str">
        <f t="shared" ca="1" si="43"/>
        <v/>
      </c>
      <c r="H501" s="18" t="str">
        <f t="shared" ca="1" si="42"/>
        <v/>
      </c>
      <c r="I501" s="17" t="str">
        <f>_xlfn.XLOOKUP(A501,Students[Full Name],Students[Starting Rank],"")</f>
        <v/>
      </c>
      <c r="J501" s="15" t="str">
        <f t="shared" ca="1" si="44"/>
        <v xml:space="preserve">: </v>
      </c>
      <c r="K501" s="16" t="str">
        <f>_xlfn.XLOOKUP(A501,Students[Full Name],Students[Start Date],"")</f>
        <v/>
      </c>
      <c r="L501" s="18">
        <f t="shared" ca="1" si="45"/>
        <v>-1</v>
      </c>
      <c r="M501" s="18" cm="1">
        <f t="array" aca="1" ref="M501" ca="1">SUMPRODUCT(Inactives[Days Inactive]*(Inactives[Student]=A501))/365</f>
        <v>0</v>
      </c>
      <c r="N501" s="18" t="str" cm="1">
        <f t="array" ref="N501">IF(LEN($A501)&gt;0,SUMPRODUCT(($A501=merged_names)*(_xlfn.TEXTAFTER(N$2, "At ")=merged_belt_colours)*merged_months_at_rank),"")</f>
        <v/>
      </c>
      <c r="O501" s="18" t="str" cm="1">
        <f t="array" ref="O501">IF(LEN($A501)&gt;0,SUMPRODUCT(($A501=merged_names)*(_xlfn.TEXTAFTER(O$2, "At ")=merged_belt_colours)*merged_months_at_rank),"")</f>
        <v/>
      </c>
      <c r="P501" s="18" t="str" cm="1">
        <f t="array" ref="P501">IF(LEN($A501)&gt;0,SUMPRODUCT(($A501=merged_names)*(_xlfn.TEXTAFTER(P$2, "At ")=merged_belt_colours)*merged_months_at_rank),"")</f>
        <v/>
      </c>
      <c r="Q501" s="18" t="str" cm="1">
        <f t="array" ref="Q501">IF(LEN($A501)&gt;0,SUMPRODUCT(($A501=merged_names)*(_xlfn.TEXTAFTER(Q$2, "At ")=merged_belt_colours)*merged_months_at_rank),"")</f>
        <v/>
      </c>
      <c r="R501" s="18" t="str" cm="1">
        <f t="array" ref="R501">IF(LEN($A501)&gt;0,SUMPRODUCT(($A501=merged_names)*(_xlfn.TEXTAFTER(R$2, "At ")=merged_belt_colours)*merged_months_at_rank),"")</f>
        <v/>
      </c>
    </row>
    <row r="502" spans="1:18" x14ac:dyDescent="0.25">
      <c r="A502"/>
      <c r="B502" s="15" t="str" cm="1">
        <f t="array" ref="B502">IFERROR(IF(LEN(A502)&gt;0, IF(SUMPRODUCT((Inactives[Key]=J502)*(Inactives[Currently Inactive]))=1,"Inactive","Active"),""),"Active")</f>
        <v/>
      </c>
      <c r="C502" s="16" t="str" cm="1">
        <f t="array" aca="1" ref="C502" ca="1">IFERROR(_xlfn._xlws.FILTER(Inactives[Inactive On],(Inactives[Key]=J502)*(Inactives[Currently Inactive]),""),"")</f>
        <v/>
      </c>
      <c r="D502" s="16" t="str" cm="1">
        <f t="array" aca="1" ref="D502" ca="1">IFERROR(INDEX(_xlfn.TEXTSPLIT(E502," "),1),"")</f>
        <v/>
      </c>
      <c r="E502" s="15" t="str" cm="1">
        <f t="array" aca="1" ref="E502" ca="1">IFERROR(_xlfn._xlws.FILTER(merged_ranks,(merged_end_dates=DATE(9999,12,31))*(merged_names=A502)),"")</f>
        <v/>
      </c>
      <c r="F502" s="17" t="str">
        <f ca="1">_xlfn.XLOOKUP(J502,Promotions[Promo Key],Promotions[Promo Date],"")</f>
        <v/>
      </c>
      <c r="G502" s="18" t="str">
        <f t="shared" ca="1" si="43"/>
        <v/>
      </c>
      <c r="H502" s="18" t="str">
        <f t="shared" ca="1" si="42"/>
        <v/>
      </c>
      <c r="I502" s="17" t="str">
        <f>_xlfn.XLOOKUP(A502,Students[Full Name],Students[Starting Rank],"")</f>
        <v/>
      </c>
      <c r="J502" s="15" t="str">
        <f t="shared" ca="1" si="44"/>
        <v xml:space="preserve">: </v>
      </c>
      <c r="K502" s="16" t="str">
        <f>_xlfn.XLOOKUP(A502,Students[Full Name],Students[Start Date],"")</f>
        <v/>
      </c>
      <c r="L502" s="18">
        <f t="shared" ca="1" si="45"/>
        <v>-1</v>
      </c>
      <c r="M502" s="18" cm="1">
        <f t="array" aca="1" ref="M502" ca="1">SUMPRODUCT(Inactives[Days Inactive]*(Inactives[Student]=A502))/365</f>
        <v>0</v>
      </c>
      <c r="N502" s="18" t="str" cm="1">
        <f t="array" ref="N502">IF(LEN($A502)&gt;0,SUMPRODUCT(($A502=merged_names)*(_xlfn.TEXTAFTER(N$2, "At ")=merged_belt_colours)*merged_months_at_rank),"")</f>
        <v/>
      </c>
      <c r="O502" s="18" t="str" cm="1">
        <f t="array" ref="O502">IF(LEN($A502)&gt;0,SUMPRODUCT(($A502=merged_names)*(_xlfn.TEXTAFTER(O$2, "At ")=merged_belt_colours)*merged_months_at_rank),"")</f>
        <v/>
      </c>
      <c r="P502" s="18" t="str" cm="1">
        <f t="array" ref="P502">IF(LEN($A502)&gt;0,SUMPRODUCT(($A502=merged_names)*(_xlfn.TEXTAFTER(P$2, "At ")=merged_belt_colours)*merged_months_at_rank),"")</f>
        <v/>
      </c>
      <c r="Q502" s="18" t="str" cm="1">
        <f t="array" ref="Q502">IF(LEN($A502)&gt;0,SUMPRODUCT(($A502=merged_names)*(_xlfn.TEXTAFTER(Q$2, "At ")=merged_belt_colours)*merged_months_at_rank),"")</f>
        <v/>
      </c>
      <c r="R502" s="18" t="str" cm="1">
        <f t="array" ref="R502">IF(LEN($A502)&gt;0,SUMPRODUCT(($A502=merged_names)*(_xlfn.TEXTAFTER(R$2, "At ")=merged_belt_colours)*merged_months_at_rank),"")</f>
        <v/>
      </c>
    </row>
    <row r="503" spans="1:18" x14ac:dyDescent="0.25">
      <c r="A503"/>
      <c r="B503" s="15" t="str" cm="1">
        <f t="array" ref="B503">IFERROR(IF(LEN(A503)&gt;0, IF(SUMPRODUCT((Inactives[Key]=J503)*(Inactives[Currently Inactive]))=1,"Inactive","Active"),""),"Active")</f>
        <v/>
      </c>
      <c r="C503" s="16" t="str" cm="1">
        <f t="array" aca="1" ref="C503" ca="1">IFERROR(_xlfn._xlws.FILTER(Inactives[Inactive On],(Inactives[Key]=J503)*(Inactives[Currently Inactive]),""),"")</f>
        <v/>
      </c>
      <c r="D503" s="16" t="str" cm="1">
        <f t="array" aca="1" ref="D503" ca="1">IFERROR(INDEX(_xlfn.TEXTSPLIT(E503," "),1),"")</f>
        <v/>
      </c>
      <c r="E503" s="15" t="str" cm="1">
        <f t="array" aca="1" ref="E503" ca="1">IFERROR(_xlfn._xlws.FILTER(merged_ranks,(merged_end_dates=DATE(9999,12,31))*(merged_names=A503)),"")</f>
        <v/>
      </c>
      <c r="F503" s="17" t="str">
        <f ca="1">_xlfn.XLOOKUP(J503,Promotions[Promo Key],Promotions[Promo Date],"")</f>
        <v/>
      </c>
      <c r="G503" s="18" t="str">
        <f t="shared" ca="1" si="43"/>
        <v/>
      </c>
      <c r="H503" s="18" t="str">
        <f t="shared" ca="1" si="42"/>
        <v/>
      </c>
      <c r="I503" s="17" t="str">
        <f>_xlfn.XLOOKUP(A503,Students[Full Name],Students[Starting Rank],"")</f>
        <v/>
      </c>
      <c r="J503" s="15" t="str">
        <f t="shared" ca="1" si="44"/>
        <v xml:space="preserve">: </v>
      </c>
      <c r="K503" s="16" t="str">
        <f>_xlfn.XLOOKUP(A503,Students[Full Name],Students[Start Date],"")</f>
        <v/>
      </c>
      <c r="L503" s="18">
        <f t="shared" ca="1" si="45"/>
        <v>-1</v>
      </c>
      <c r="M503" s="18" cm="1">
        <f t="array" aca="1" ref="M503" ca="1">SUMPRODUCT(Inactives[Days Inactive]*(Inactives[Student]=A503))/365</f>
        <v>0</v>
      </c>
      <c r="N503" s="18" t="str" cm="1">
        <f t="array" ref="N503">IF(LEN($A503)&gt;0,SUMPRODUCT(($A503=merged_names)*(_xlfn.TEXTAFTER(N$2, "At ")=merged_belt_colours)*merged_months_at_rank),"")</f>
        <v/>
      </c>
      <c r="O503" s="18" t="str" cm="1">
        <f t="array" ref="O503">IF(LEN($A503)&gt;0,SUMPRODUCT(($A503=merged_names)*(_xlfn.TEXTAFTER(O$2, "At ")=merged_belt_colours)*merged_months_at_rank),"")</f>
        <v/>
      </c>
      <c r="P503" s="18" t="str" cm="1">
        <f t="array" ref="P503">IF(LEN($A503)&gt;0,SUMPRODUCT(($A503=merged_names)*(_xlfn.TEXTAFTER(P$2, "At ")=merged_belt_colours)*merged_months_at_rank),"")</f>
        <v/>
      </c>
      <c r="Q503" s="18" t="str" cm="1">
        <f t="array" ref="Q503">IF(LEN($A503)&gt;0,SUMPRODUCT(($A503=merged_names)*(_xlfn.TEXTAFTER(Q$2, "At ")=merged_belt_colours)*merged_months_at_rank),"")</f>
        <v/>
      </c>
      <c r="R503" s="18" t="str" cm="1">
        <f t="array" ref="R503">IF(LEN($A503)&gt;0,SUMPRODUCT(($A503=merged_names)*(_xlfn.TEXTAFTER(R$2, "At ")=merged_belt_colours)*merged_months_at_rank),"")</f>
        <v/>
      </c>
    </row>
    <row r="504" spans="1:18" x14ac:dyDescent="0.25">
      <c r="A504"/>
      <c r="B504" s="15" t="str" cm="1">
        <f t="array" ref="B504">IFERROR(IF(LEN(A504)&gt;0, IF(SUMPRODUCT((Inactives[Key]=J504)*(Inactives[Currently Inactive]))=1,"Inactive","Active"),""),"Active")</f>
        <v/>
      </c>
      <c r="C504" s="16" t="str" cm="1">
        <f t="array" aca="1" ref="C504" ca="1">IFERROR(_xlfn._xlws.FILTER(Inactives[Inactive On],(Inactives[Key]=J504)*(Inactives[Currently Inactive]),""),"")</f>
        <v/>
      </c>
      <c r="D504" s="16" t="str" cm="1">
        <f t="array" aca="1" ref="D504" ca="1">IFERROR(INDEX(_xlfn.TEXTSPLIT(E504," "),1),"")</f>
        <v/>
      </c>
      <c r="E504" s="15" t="str" cm="1">
        <f t="array" aca="1" ref="E504" ca="1">IFERROR(_xlfn._xlws.FILTER(merged_ranks,(merged_end_dates=DATE(9999,12,31))*(merged_names=A504)),"")</f>
        <v/>
      </c>
      <c r="F504" s="17" t="str">
        <f ca="1">_xlfn.XLOOKUP(J504,Promotions[Promo Key],Promotions[Promo Date],"")</f>
        <v/>
      </c>
      <c r="G504" s="18" t="str">
        <f t="shared" ca="1" si="43"/>
        <v/>
      </c>
      <c r="H504" s="18" t="str">
        <f t="shared" ca="1" si="42"/>
        <v/>
      </c>
      <c r="I504" s="17" t="str">
        <f>_xlfn.XLOOKUP(A504,Students[Full Name],Students[Starting Rank],"")</f>
        <v/>
      </c>
      <c r="J504" s="15" t="str">
        <f t="shared" ca="1" si="44"/>
        <v xml:space="preserve">: </v>
      </c>
      <c r="K504" s="16" t="str">
        <f>_xlfn.XLOOKUP(A504,Students[Full Name],Students[Start Date],"")</f>
        <v/>
      </c>
      <c r="L504" s="18">
        <f t="shared" ca="1" si="45"/>
        <v>-1</v>
      </c>
      <c r="M504" s="18" cm="1">
        <f t="array" aca="1" ref="M504" ca="1">SUMPRODUCT(Inactives[Days Inactive]*(Inactives[Student]=A504))/365</f>
        <v>0</v>
      </c>
      <c r="N504" s="18" t="str" cm="1">
        <f t="array" ref="N504">IF(LEN($A504)&gt;0,SUMPRODUCT(($A504=merged_names)*(_xlfn.TEXTAFTER(N$2, "At ")=merged_belt_colours)*merged_months_at_rank),"")</f>
        <v/>
      </c>
      <c r="O504" s="18" t="str" cm="1">
        <f t="array" ref="O504">IF(LEN($A504)&gt;0,SUMPRODUCT(($A504=merged_names)*(_xlfn.TEXTAFTER(O$2, "At ")=merged_belt_colours)*merged_months_at_rank),"")</f>
        <v/>
      </c>
      <c r="P504" s="18" t="str" cm="1">
        <f t="array" ref="P504">IF(LEN($A504)&gt;0,SUMPRODUCT(($A504=merged_names)*(_xlfn.TEXTAFTER(P$2, "At ")=merged_belt_colours)*merged_months_at_rank),"")</f>
        <v/>
      </c>
      <c r="Q504" s="18" t="str" cm="1">
        <f t="array" ref="Q504">IF(LEN($A504)&gt;0,SUMPRODUCT(($A504=merged_names)*(_xlfn.TEXTAFTER(Q$2, "At ")=merged_belt_colours)*merged_months_at_rank),"")</f>
        <v/>
      </c>
      <c r="R504" s="18" t="str" cm="1">
        <f t="array" ref="R504">IF(LEN($A504)&gt;0,SUMPRODUCT(($A504=merged_names)*(_xlfn.TEXTAFTER(R$2, "At ")=merged_belt_colours)*merged_months_at_rank),"")</f>
        <v/>
      </c>
    </row>
    <row r="505" spans="1:18" x14ac:dyDescent="0.25">
      <c r="A505"/>
      <c r="B505" s="15" t="str" cm="1">
        <f t="array" ref="B505">IFERROR(IF(LEN(A505)&gt;0, IF(SUMPRODUCT((Inactives[Key]=J505)*(Inactives[Currently Inactive]))=1,"Inactive","Active"),""),"Active")</f>
        <v/>
      </c>
      <c r="C505" s="16" t="str" cm="1">
        <f t="array" aca="1" ref="C505" ca="1">IFERROR(_xlfn._xlws.FILTER(Inactives[Inactive On],(Inactives[Key]=J505)*(Inactives[Currently Inactive]),""),"")</f>
        <v/>
      </c>
      <c r="D505" s="16" t="str" cm="1">
        <f t="array" aca="1" ref="D505" ca="1">IFERROR(INDEX(_xlfn.TEXTSPLIT(E505," "),1),"")</f>
        <v/>
      </c>
      <c r="E505" s="15" t="str" cm="1">
        <f t="array" aca="1" ref="E505" ca="1">IFERROR(_xlfn._xlws.FILTER(merged_ranks,(merged_end_dates=DATE(9999,12,31))*(merged_names=A505)),"")</f>
        <v/>
      </c>
      <c r="F505" s="17" t="str">
        <f ca="1">_xlfn.XLOOKUP(J505,Promotions[Promo Key],Promotions[Promo Date],"")</f>
        <v/>
      </c>
      <c r="G505" s="18" t="str">
        <f t="shared" ca="1" si="43"/>
        <v/>
      </c>
      <c r="H505" s="18" t="str">
        <f t="shared" ca="1" si="42"/>
        <v/>
      </c>
      <c r="I505" s="17" t="str">
        <f>_xlfn.XLOOKUP(A505,Students[Full Name],Students[Starting Rank],"")</f>
        <v/>
      </c>
      <c r="J505" s="15" t="str">
        <f t="shared" ca="1" si="44"/>
        <v xml:space="preserve">: </v>
      </c>
      <c r="K505" s="16" t="str">
        <f>_xlfn.XLOOKUP(A505,Students[Full Name],Students[Start Date],"")</f>
        <v/>
      </c>
      <c r="L505" s="18">
        <f t="shared" ca="1" si="45"/>
        <v>-1</v>
      </c>
      <c r="M505" s="18" cm="1">
        <f t="array" aca="1" ref="M505" ca="1">SUMPRODUCT(Inactives[Days Inactive]*(Inactives[Student]=A505))/365</f>
        <v>0</v>
      </c>
      <c r="N505" s="18" t="str" cm="1">
        <f t="array" ref="N505">IF(LEN($A505)&gt;0,SUMPRODUCT(($A505=merged_names)*(_xlfn.TEXTAFTER(N$2, "At ")=merged_belt_colours)*merged_months_at_rank),"")</f>
        <v/>
      </c>
      <c r="O505" s="18" t="str" cm="1">
        <f t="array" ref="O505">IF(LEN($A505)&gt;0,SUMPRODUCT(($A505=merged_names)*(_xlfn.TEXTAFTER(O$2, "At ")=merged_belt_colours)*merged_months_at_rank),"")</f>
        <v/>
      </c>
      <c r="P505" s="18" t="str" cm="1">
        <f t="array" ref="P505">IF(LEN($A505)&gt;0,SUMPRODUCT(($A505=merged_names)*(_xlfn.TEXTAFTER(P$2, "At ")=merged_belt_colours)*merged_months_at_rank),"")</f>
        <v/>
      </c>
      <c r="Q505" s="18" t="str" cm="1">
        <f t="array" ref="Q505">IF(LEN($A505)&gt;0,SUMPRODUCT(($A505=merged_names)*(_xlfn.TEXTAFTER(Q$2, "At ")=merged_belt_colours)*merged_months_at_rank),"")</f>
        <v/>
      </c>
      <c r="R505" s="18" t="str" cm="1">
        <f t="array" ref="R505">IF(LEN($A505)&gt;0,SUMPRODUCT(($A505=merged_names)*(_xlfn.TEXTAFTER(R$2, "At ")=merged_belt_colours)*merged_months_at_rank),"")</f>
        <v/>
      </c>
    </row>
    <row r="506" spans="1:18" x14ac:dyDescent="0.25">
      <c r="A506"/>
      <c r="B506" s="15" t="str" cm="1">
        <f t="array" ref="B506">IFERROR(IF(LEN(A506)&gt;0, IF(SUMPRODUCT((Inactives[Key]=J506)*(Inactives[Currently Inactive]))=1,"Inactive","Active"),""),"Active")</f>
        <v/>
      </c>
      <c r="C506" s="16" t="str" cm="1">
        <f t="array" aca="1" ref="C506" ca="1">IFERROR(_xlfn._xlws.FILTER(Inactives[Inactive On],(Inactives[Key]=J506)*(Inactives[Currently Inactive]),""),"")</f>
        <v/>
      </c>
      <c r="D506" s="16" t="str" cm="1">
        <f t="array" aca="1" ref="D506" ca="1">IFERROR(INDEX(_xlfn.TEXTSPLIT(E506," "),1),"")</f>
        <v/>
      </c>
      <c r="E506" s="15" t="str" cm="1">
        <f t="array" aca="1" ref="E506" ca="1">IFERROR(_xlfn._xlws.FILTER(merged_ranks,(merged_end_dates=DATE(9999,12,31))*(merged_names=A506)),"")</f>
        <v/>
      </c>
      <c r="F506" s="17" t="str">
        <f ca="1">_xlfn.XLOOKUP(J506,Promotions[Promo Key],Promotions[Promo Date],"")</f>
        <v/>
      </c>
      <c r="G506" s="18" t="str">
        <f t="shared" ca="1" si="43"/>
        <v/>
      </c>
      <c r="H506" s="18" t="str">
        <f t="shared" ca="1" si="42"/>
        <v/>
      </c>
      <c r="I506" s="17" t="str">
        <f>_xlfn.XLOOKUP(A506,Students[Full Name],Students[Starting Rank],"")</f>
        <v/>
      </c>
      <c r="J506" s="15" t="str">
        <f t="shared" ca="1" si="44"/>
        <v xml:space="preserve">: </v>
      </c>
      <c r="K506" s="16" t="str">
        <f>_xlfn.XLOOKUP(A506,Students[Full Name],Students[Start Date],"")</f>
        <v/>
      </c>
      <c r="L506" s="18">
        <f t="shared" ca="1" si="45"/>
        <v>-1</v>
      </c>
      <c r="M506" s="18" cm="1">
        <f t="array" aca="1" ref="M506" ca="1">SUMPRODUCT(Inactives[Days Inactive]*(Inactives[Student]=A506))/365</f>
        <v>0</v>
      </c>
      <c r="N506" s="18" t="str" cm="1">
        <f t="array" ref="N506">IF(LEN($A506)&gt;0,SUMPRODUCT(($A506=merged_names)*(_xlfn.TEXTAFTER(N$2, "At ")=merged_belt_colours)*merged_months_at_rank),"")</f>
        <v/>
      </c>
      <c r="O506" s="18" t="str" cm="1">
        <f t="array" ref="O506">IF(LEN($A506)&gt;0,SUMPRODUCT(($A506=merged_names)*(_xlfn.TEXTAFTER(O$2, "At ")=merged_belt_colours)*merged_months_at_rank),"")</f>
        <v/>
      </c>
      <c r="P506" s="18" t="str" cm="1">
        <f t="array" ref="P506">IF(LEN($A506)&gt;0,SUMPRODUCT(($A506=merged_names)*(_xlfn.TEXTAFTER(P$2, "At ")=merged_belt_colours)*merged_months_at_rank),"")</f>
        <v/>
      </c>
      <c r="Q506" s="18" t="str" cm="1">
        <f t="array" ref="Q506">IF(LEN($A506)&gt;0,SUMPRODUCT(($A506=merged_names)*(_xlfn.TEXTAFTER(Q$2, "At ")=merged_belt_colours)*merged_months_at_rank),"")</f>
        <v/>
      </c>
      <c r="R506" s="18" t="str" cm="1">
        <f t="array" ref="R506">IF(LEN($A506)&gt;0,SUMPRODUCT(($A506=merged_names)*(_xlfn.TEXTAFTER(R$2, "At ")=merged_belt_colours)*merged_months_at_rank),"")</f>
        <v/>
      </c>
    </row>
    <row r="507" spans="1:18" x14ac:dyDescent="0.25">
      <c r="A507"/>
      <c r="B507" s="15" t="str" cm="1">
        <f t="array" ref="B507">IFERROR(IF(LEN(A507)&gt;0, IF(SUMPRODUCT((Inactives[Key]=J507)*(Inactives[Currently Inactive]))=1,"Inactive","Active"),""),"Active")</f>
        <v/>
      </c>
      <c r="C507" s="16" t="str" cm="1">
        <f t="array" aca="1" ref="C507" ca="1">IFERROR(_xlfn._xlws.FILTER(Inactives[Inactive On],(Inactives[Key]=J507)*(Inactives[Currently Inactive]),""),"")</f>
        <v/>
      </c>
      <c r="D507" s="16" t="str" cm="1">
        <f t="array" aca="1" ref="D507" ca="1">IFERROR(INDEX(_xlfn.TEXTSPLIT(E507," "),1),"")</f>
        <v/>
      </c>
      <c r="E507" s="15" t="str" cm="1">
        <f t="array" aca="1" ref="E507" ca="1">IFERROR(_xlfn._xlws.FILTER(merged_ranks,(merged_end_dates=DATE(9999,12,31))*(merged_names=A507)),"")</f>
        <v/>
      </c>
      <c r="F507" s="17" t="str">
        <f ca="1">_xlfn.XLOOKUP(J507,Promotions[Promo Key],Promotions[Promo Date],"")</f>
        <v/>
      </c>
      <c r="G507" s="18" t="str">
        <f t="shared" ca="1" si="43"/>
        <v/>
      </c>
      <c r="H507" s="18" t="str">
        <f t="shared" ca="1" si="42"/>
        <v/>
      </c>
      <c r="I507" s="17" t="str">
        <f>_xlfn.XLOOKUP(A507,Students[Full Name],Students[Starting Rank],"")</f>
        <v/>
      </c>
      <c r="J507" s="15" t="str">
        <f t="shared" ca="1" si="44"/>
        <v xml:space="preserve">: </v>
      </c>
      <c r="K507" s="16" t="str">
        <f>_xlfn.XLOOKUP(A507,Students[Full Name],Students[Start Date],"")</f>
        <v/>
      </c>
      <c r="L507" s="18">
        <f t="shared" ca="1" si="45"/>
        <v>-1</v>
      </c>
      <c r="M507" s="18" cm="1">
        <f t="array" aca="1" ref="M507" ca="1">SUMPRODUCT(Inactives[Days Inactive]*(Inactives[Student]=A507))/365</f>
        <v>0</v>
      </c>
      <c r="N507" s="18" t="str" cm="1">
        <f t="array" ref="N507">IF(LEN($A507)&gt;0,SUMPRODUCT(($A507=merged_names)*(_xlfn.TEXTAFTER(N$2, "At ")=merged_belt_colours)*merged_months_at_rank),"")</f>
        <v/>
      </c>
      <c r="O507" s="18" t="str" cm="1">
        <f t="array" ref="O507">IF(LEN($A507)&gt;0,SUMPRODUCT(($A507=merged_names)*(_xlfn.TEXTAFTER(O$2, "At ")=merged_belt_colours)*merged_months_at_rank),"")</f>
        <v/>
      </c>
      <c r="P507" s="18" t="str" cm="1">
        <f t="array" ref="P507">IF(LEN($A507)&gt;0,SUMPRODUCT(($A507=merged_names)*(_xlfn.TEXTAFTER(P$2, "At ")=merged_belt_colours)*merged_months_at_rank),"")</f>
        <v/>
      </c>
      <c r="Q507" s="18" t="str" cm="1">
        <f t="array" ref="Q507">IF(LEN($A507)&gt;0,SUMPRODUCT(($A507=merged_names)*(_xlfn.TEXTAFTER(Q$2, "At ")=merged_belt_colours)*merged_months_at_rank),"")</f>
        <v/>
      </c>
      <c r="R507" s="18" t="str" cm="1">
        <f t="array" ref="R507">IF(LEN($A507)&gt;0,SUMPRODUCT(($A507=merged_names)*(_xlfn.TEXTAFTER(R$2, "At ")=merged_belt_colours)*merged_months_at_rank),"")</f>
        <v/>
      </c>
    </row>
    <row r="508" spans="1:18" x14ac:dyDescent="0.25">
      <c r="A508"/>
      <c r="B508" s="15" t="str" cm="1">
        <f t="array" ref="B508">IFERROR(IF(LEN(A508)&gt;0, IF(SUMPRODUCT((Inactives[Key]=J508)*(Inactives[Currently Inactive]))=1,"Inactive","Active"),""),"Active")</f>
        <v/>
      </c>
      <c r="C508" s="16" t="str" cm="1">
        <f t="array" aca="1" ref="C508" ca="1">IFERROR(_xlfn._xlws.FILTER(Inactives[Inactive On],(Inactives[Key]=J508)*(Inactives[Currently Inactive]),""),"")</f>
        <v/>
      </c>
      <c r="D508" s="16" t="str" cm="1">
        <f t="array" aca="1" ref="D508" ca="1">IFERROR(INDEX(_xlfn.TEXTSPLIT(E508," "),1),"")</f>
        <v/>
      </c>
      <c r="E508" s="15" t="str" cm="1">
        <f t="array" aca="1" ref="E508" ca="1">IFERROR(_xlfn._xlws.FILTER(merged_ranks,(merged_end_dates=DATE(9999,12,31))*(merged_names=A508)),"")</f>
        <v/>
      </c>
      <c r="F508" s="17" t="str">
        <f ca="1">_xlfn.XLOOKUP(J508,Promotions[Promo Key],Promotions[Promo Date],"")</f>
        <v/>
      </c>
      <c r="G508" s="18" t="str">
        <f t="shared" ca="1" si="43"/>
        <v/>
      </c>
      <c r="H508" s="18" t="str">
        <f t="shared" ca="1" si="42"/>
        <v/>
      </c>
      <c r="I508" s="17" t="str">
        <f>_xlfn.XLOOKUP(A508,Students[Full Name],Students[Starting Rank],"")</f>
        <v/>
      </c>
      <c r="J508" s="15" t="str">
        <f t="shared" ca="1" si="44"/>
        <v xml:space="preserve">: </v>
      </c>
      <c r="K508" s="16" t="str">
        <f>_xlfn.XLOOKUP(A508,Students[Full Name],Students[Start Date],"")</f>
        <v/>
      </c>
      <c r="L508" s="18">
        <f t="shared" ca="1" si="45"/>
        <v>-1</v>
      </c>
      <c r="M508" s="18" cm="1">
        <f t="array" aca="1" ref="M508" ca="1">SUMPRODUCT(Inactives[Days Inactive]*(Inactives[Student]=A508))/365</f>
        <v>0</v>
      </c>
      <c r="N508" s="18" t="str" cm="1">
        <f t="array" ref="N508">IF(LEN($A508)&gt;0,SUMPRODUCT(($A508=merged_names)*(_xlfn.TEXTAFTER(N$2, "At ")=merged_belt_colours)*merged_months_at_rank),"")</f>
        <v/>
      </c>
      <c r="O508" s="18" t="str" cm="1">
        <f t="array" ref="O508">IF(LEN($A508)&gt;0,SUMPRODUCT(($A508=merged_names)*(_xlfn.TEXTAFTER(O$2, "At ")=merged_belt_colours)*merged_months_at_rank),"")</f>
        <v/>
      </c>
      <c r="P508" s="18" t="str" cm="1">
        <f t="array" ref="P508">IF(LEN($A508)&gt;0,SUMPRODUCT(($A508=merged_names)*(_xlfn.TEXTAFTER(P$2, "At ")=merged_belt_colours)*merged_months_at_rank),"")</f>
        <v/>
      </c>
      <c r="Q508" s="18" t="str" cm="1">
        <f t="array" ref="Q508">IF(LEN($A508)&gt;0,SUMPRODUCT(($A508=merged_names)*(_xlfn.TEXTAFTER(Q$2, "At ")=merged_belt_colours)*merged_months_at_rank),"")</f>
        <v/>
      </c>
      <c r="R508" s="18" t="str" cm="1">
        <f t="array" ref="R508">IF(LEN($A508)&gt;0,SUMPRODUCT(($A508=merged_names)*(_xlfn.TEXTAFTER(R$2, "At ")=merged_belt_colours)*merged_months_at_rank),"")</f>
        <v/>
      </c>
    </row>
    <row r="509" spans="1:18" x14ac:dyDescent="0.25">
      <c r="A509"/>
      <c r="B509" s="15" t="str" cm="1">
        <f t="array" ref="B509">IFERROR(IF(LEN(A509)&gt;0, IF(SUMPRODUCT((Inactives[Key]=J509)*(Inactives[Currently Inactive]))=1,"Inactive","Active"),""),"Active")</f>
        <v/>
      </c>
      <c r="C509" s="16" t="str" cm="1">
        <f t="array" aca="1" ref="C509" ca="1">IFERROR(_xlfn._xlws.FILTER(Inactives[Inactive On],(Inactives[Key]=J509)*(Inactives[Currently Inactive]),""),"")</f>
        <v/>
      </c>
      <c r="D509" s="16" t="str" cm="1">
        <f t="array" aca="1" ref="D509" ca="1">IFERROR(INDEX(_xlfn.TEXTSPLIT(E509," "),1),"")</f>
        <v/>
      </c>
      <c r="E509" s="15" t="str" cm="1">
        <f t="array" aca="1" ref="E509" ca="1">IFERROR(_xlfn._xlws.FILTER(merged_ranks,(merged_end_dates=DATE(9999,12,31))*(merged_names=A509)),"")</f>
        <v/>
      </c>
      <c r="F509" s="17" t="str">
        <f ca="1">_xlfn.XLOOKUP(J509,Promotions[Promo Key],Promotions[Promo Date],"")</f>
        <v/>
      </c>
      <c r="G509" s="18" t="str">
        <f t="shared" ca="1" si="43"/>
        <v/>
      </c>
      <c r="H509" s="18" t="str">
        <f t="shared" ca="1" si="42"/>
        <v/>
      </c>
      <c r="I509" s="17" t="str">
        <f>_xlfn.XLOOKUP(A509,Students[Full Name],Students[Starting Rank],"")</f>
        <v/>
      </c>
      <c r="J509" s="15" t="str">
        <f t="shared" ca="1" si="44"/>
        <v xml:space="preserve">: </v>
      </c>
      <c r="K509" s="16" t="str">
        <f>_xlfn.XLOOKUP(A509,Students[Full Name],Students[Start Date],"")</f>
        <v/>
      </c>
      <c r="L509" s="18">
        <f t="shared" ca="1" si="45"/>
        <v>-1</v>
      </c>
      <c r="M509" s="18" cm="1">
        <f t="array" aca="1" ref="M509" ca="1">SUMPRODUCT(Inactives[Days Inactive]*(Inactives[Student]=A509))/365</f>
        <v>0</v>
      </c>
      <c r="N509" s="18" t="str" cm="1">
        <f t="array" ref="N509">IF(LEN($A509)&gt;0,SUMPRODUCT(($A509=merged_names)*(_xlfn.TEXTAFTER(N$2, "At ")=merged_belt_colours)*merged_months_at_rank),"")</f>
        <v/>
      </c>
      <c r="O509" s="18" t="str" cm="1">
        <f t="array" ref="O509">IF(LEN($A509)&gt;0,SUMPRODUCT(($A509=merged_names)*(_xlfn.TEXTAFTER(O$2, "At ")=merged_belt_colours)*merged_months_at_rank),"")</f>
        <v/>
      </c>
      <c r="P509" s="18" t="str" cm="1">
        <f t="array" ref="P509">IF(LEN($A509)&gt;0,SUMPRODUCT(($A509=merged_names)*(_xlfn.TEXTAFTER(P$2, "At ")=merged_belt_colours)*merged_months_at_rank),"")</f>
        <v/>
      </c>
      <c r="Q509" s="18" t="str" cm="1">
        <f t="array" ref="Q509">IF(LEN($A509)&gt;0,SUMPRODUCT(($A509=merged_names)*(_xlfn.TEXTAFTER(Q$2, "At ")=merged_belt_colours)*merged_months_at_rank),"")</f>
        <v/>
      </c>
      <c r="R509" s="18" t="str" cm="1">
        <f t="array" ref="R509">IF(LEN($A509)&gt;0,SUMPRODUCT(($A509=merged_names)*(_xlfn.TEXTAFTER(R$2, "At ")=merged_belt_colours)*merged_months_at_rank),"")</f>
        <v/>
      </c>
    </row>
    <row r="510" spans="1:18" x14ac:dyDescent="0.25">
      <c r="A510"/>
      <c r="B510" s="15" t="str" cm="1">
        <f t="array" ref="B510">IFERROR(IF(LEN(A510)&gt;0, IF(SUMPRODUCT((Inactives[Key]=J510)*(Inactives[Currently Inactive]))=1,"Inactive","Active"),""),"Active")</f>
        <v/>
      </c>
      <c r="C510" s="16" t="str" cm="1">
        <f t="array" aca="1" ref="C510" ca="1">IFERROR(_xlfn._xlws.FILTER(Inactives[Inactive On],(Inactives[Key]=J510)*(Inactives[Currently Inactive]),""),"")</f>
        <v/>
      </c>
      <c r="D510" s="16" t="str" cm="1">
        <f t="array" aca="1" ref="D510" ca="1">IFERROR(INDEX(_xlfn.TEXTSPLIT(E510," "),1),"")</f>
        <v/>
      </c>
      <c r="E510" s="15" t="str" cm="1">
        <f t="array" aca="1" ref="E510" ca="1">IFERROR(_xlfn._xlws.FILTER(merged_ranks,(merged_end_dates=DATE(9999,12,31))*(merged_names=A510)),"")</f>
        <v/>
      </c>
      <c r="F510" s="17" t="str">
        <f ca="1">_xlfn.XLOOKUP(J510,Promotions[Promo Key],Promotions[Promo Date],"")</f>
        <v/>
      </c>
      <c r="G510" s="18" t="str">
        <f t="shared" ca="1" si="43"/>
        <v/>
      </c>
      <c r="H510" s="18" t="str">
        <f t="shared" ca="1" si="42"/>
        <v/>
      </c>
      <c r="I510" s="17" t="str">
        <f>_xlfn.XLOOKUP(A510,Students[Full Name],Students[Starting Rank],"")</f>
        <v/>
      </c>
      <c r="J510" s="15" t="str">
        <f t="shared" ca="1" si="44"/>
        <v xml:space="preserve">: </v>
      </c>
      <c r="K510" s="16" t="str">
        <f>_xlfn.XLOOKUP(A510,Students[Full Name],Students[Start Date],"")</f>
        <v/>
      </c>
      <c r="L510" s="18">
        <f t="shared" ca="1" si="45"/>
        <v>-1</v>
      </c>
      <c r="M510" s="18" cm="1">
        <f t="array" aca="1" ref="M510" ca="1">SUMPRODUCT(Inactives[Days Inactive]*(Inactives[Student]=A510))/365</f>
        <v>0</v>
      </c>
      <c r="N510" s="18" t="str" cm="1">
        <f t="array" ref="N510">IF(LEN($A510)&gt;0,SUMPRODUCT(($A510=merged_names)*(_xlfn.TEXTAFTER(N$2, "At ")=merged_belt_colours)*merged_months_at_rank),"")</f>
        <v/>
      </c>
      <c r="O510" s="18" t="str" cm="1">
        <f t="array" ref="O510">IF(LEN($A510)&gt;0,SUMPRODUCT(($A510=merged_names)*(_xlfn.TEXTAFTER(O$2, "At ")=merged_belt_colours)*merged_months_at_rank),"")</f>
        <v/>
      </c>
      <c r="P510" s="18" t="str" cm="1">
        <f t="array" ref="P510">IF(LEN($A510)&gt;0,SUMPRODUCT(($A510=merged_names)*(_xlfn.TEXTAFTER(P$2, "At ")=merged_belt_colours)*merged_months_at_rank),"")</f>
        <v/>
      </c>
      <c r="Q510" s="18" t="str" cm="1">
        <f t="array" ref="Q510">IF(LEN($A510)&gt;0,SUMPRODUCT(($A510=merged_names)*(_xlfn.TEXTAFTER(Q$2, "At ")=merged_belt_colours)*merged_months_at_rank),"")</f>
        <v/>
      </c>
      <c r="R510" s="18" t="str" cm="1">
        <f t="array" ref="R510">IF(LEN($A510)&gt;0,SUMPRODUCT(($A510=merged_names)*(_xlfn.TEXTAFTER(R$2, "At ")=merged_belt_colours)*merged_months_at_rank),"")</f>
        <v/>
      </c>
    </row>
    <row r="511" spans="1:18" x14ac:dyDescent="0.25">
      <c r="A511"/>
      <c r="B511" s="15" t="str" cm="1">
        <f t="array" ref="B511">IFERROR(IF(LEN(A511)&gt;0, IF(SUMPRODUCT((Inactives[Key]=J511)*(Inactives[Currently Inactive]))=1,"Inactive","Active"),""),"Active")</f>
        <v/>
      </c>
      <c r="C511" s="16" t="str" cm="1">
        <f t="array" aca="1" ref="C511" ca="1">IFERROR(_xlfn._xlws.FILTER(Inactives[Inactive On],(Inactives[Key]=J511)*(Inactives[Currently Inactive]),""),"")</f>
        <v/>
      </c>
      <c r="D511" s="16" t="str" cm="1">
        <f t="array" aca="1" ref="D511" ca="1">IFERROR(INDEX(_xlfn.TEXTSPLIT(E511," "),1),"")</f>
        <v/>
      </c>
      <c r="E511" s="15" t="str" cm="1">
        <f t="array" aca="1" ref="E511" ca="1">IFERROR(_xlfn._xlws.FILTER(merged_ranks,(merged_end_dates=DATE(9999,12,31))*(merged_names=A511)),"")</f>
        <v/>
      </c>
      <c r="F511" s="17" t="str">
        <f ca="1">_xlfn.XLOOKUP(J511,Promotions[Promo Key],Promotions[Promo Date],"")</f>
        <v/>
      </c>
      <c r="G511" s="18" t="str">
        <f t="shared" ca="1" si="43"/>
        <v/>
      </c>
      <c r="H511" s="18" t="str">
        <f t="shared" ca="1" si="42"/>
        <v/>
      </c>
      <c r="I511" s="17" t="str">
        <f>_xlfn.XLOOKUP(A511,Students[Full Name],Students[Starting Rank],"")</f>
        <v/>
      </c>
      <c r="J511" s="15" t="str">
        <f t="shared" ca="1" si="44"/>
        <v xml:space="preserve">: </v>
      </c>
      <c r="K511" s="16" t="str">
        <f>_xlfn.XLOOKUP(A511,Students[Full Name],Students[Start Date],"")</f>
        <v/>
      </c>
      <c r="L511" s="18">
        <f t="shared" ca="1" si="45"/>
        <v>-1</v>
      </c>
      <c r="M511" s="18" cm="1">
        <f t="array" aca="1" ref="M511" ca="1">SUMPRODUCT(Inactives[Days Inactive]*(Inactives[Student]=A511))/365</f>
        <v>0</v>
      </c>
      <c r="N511" s="18" t="str" cm="1">
        <f t="array" ref="N511">IF(LEN($A511)&gt;0,SUMPRODUCT(($A511=merged_names)*(_xlfn.TEXTAFTER(N$2, "At ")=merged_belt_colours)*merged_months_at_rank),"")</f>
        <v/>
      </c>
      <c r="O511" s="18" t="str" cm="1">
        <f t="array" ref="O511">IF(LEN($A511)&gt;0,SUMPRODUCT(($A511=merged_names)*(_xlfn.TEXTAFTER(O$2, "At ")=merged_belt_colours)*merged_months_at_rank),"")</f>
        <v/>
      </c>
      <c r="P511" s="18" t="str" cm="1">
        <f t="array" ref="P511">IF(LEN($A511)&gt;0,SUMPRODUCT(($A511=merged_names)*(_xlfn.TEXTAFTER(P$2, "At ")=merged_belt_colours)*merged_months_at_rank),"")</f>
        <v/>
      </c>
      <c r="Q511" s="18" t="str" cm="1">
        <f t="array" ref="Q511">IF(LEN($A511)&gt;0,SUMPRODUCT(($A511=merged_names)*(_xlfn.TEXTAFTER(Q$2, "At ")=merged_belt_colours)*merged_months_at_rank),"")</f>
        <v/>
      </c>
      <c r="R511" s="18" t="str" cm="1">
        <f t="array" ref="R511">IF(LEN($A511)&gt;0,SUMPRODUCT(($A511=merged_names)*(_xlfn.TEXTAFTER(R$2, "At ")=merged_belt_colours)*merged_months_at_rank),"")</f>
        <v/>
      </c>
    </row>
    <row r="512" spans="1:18" x14ac:dyDescent="0.25">
      <c r="A512"/>
      <c r="B512" s="15" t="str" cm="1">
        <f t="array" ref="B512">IFERROR(IF(LEN(A512)&gt;0, IF(SUMPRODUCT((Inactives[Key]=J512)*(Inactives[Currently Inactive]))=1,"Inactive","Active"),""),"Active")</f>
        <v/>
      </c>
      <c r="C512" s="16" t="str" cm="1">
        <f t="array" aca="1" ref="C512" ca="1">IFERROR(_xlfn._xlws.FILTER(Inactives[Inactive On],(Inactives[Key]=J512)*(Inactives[Currently Inactive]),""),"")</f>
        <v/>
      </c>
      <c r="D512" s="16" t="str" cm="1">
        <f t="array" aca="1" ref="D512" ca="1">IFERROR(INDEX(_xlfn.TEXTSPLIT(E512," "),1),"")</f>
        <v/>
      </c>
      <c r="E512" s="15" t="str" cm="1">
        <f t="array" aca="1" ref="E512" ca="1">IFERROR(_xlfn._xlws.FILTER(merged_ranks,(merged_end_dates=DATE(9999,12,31))*(merged_names=A512)),"")</f>
        <v/>
      </c>
      <c r="F512" s="17" t="str">
        <f ca="1">_xlfn.XLOOKUP(J512,Promotions[Promo Key],Promotions[Promo Date],"")</f>
        <v/>
      </c>
      <c r="G512" s="18" t="str">
        <f t="shared" ca="1" si="43"/>
        <v/>
      </c>
      <c r="H512" s="18" t="str">
        <f t="shared" ca="1" si="42"/>
        <v/>
      </c>
      <c r="I512" s="17" t="str">
        <f>_xlfn.XLOOKUP(A512,Students[Full Name],Students[Starting Rank],"")</f>
        <v/>
      </c>
      <c r="J512" s="15" t="str">
        <f t="shared" ca="1" si="44"/>
        <v xml:space="preserve">: </v>
      </c>
      <c r="K512" s="16" t="str">
        <f>_xlfn.XLOOKUP(A512,Students[Full Name],Students[Start Date],"")</f>
        <v/>
      </c>
      <c r="L512" s="18">
        <f t="shared" ca="1" si="45"/>
        <v>-1</v>
      </c>
      <c r="M512" s="18" cm="1">
        <f t="array" aca="1" ref="M512" ca="1">SUMPRODUCT(Inactives[Days Inactive]*(Inactives[Student]=A512))/365</f>
        <v>0</v>
      </c>
      <c r="N512" s="18" t="str" cm="1">
        <f t="array" ref="N512">IF(LEN($A512)&gt;0,SUMPRODUCT(($A512=merged_names)*(_xlfn.TEXTAFTER(N$2, "At ")=merged_belt_colours)*merged_months_at_rank),"")</f>
        <v/>
      </c>
      <c r="O512" s="18" t="str" cm="1">
        <f t="array" ref="O512">IF(LEN($A512)&gt;0,SUMPRODUCT(($A512=merged_names)*(_xlfn.TEXTAFTER(O$2, "At ")=merged_belt_colours)*merged_months_at_rank),"")</f>
        <v/>
      </c>
      <c r="P512" s="18" t="str" cm="1">
        <f t="array" ref="P512">IF(LEN($A512)&gt;0,SUMPRODUCT(($A512=merged_names)*(_xlfn.TEXTAFTER(P$2, "At ")=merged_belt_colours)*merged_months_at_rank),"")</f>
        <v/>
      </c>
      <c r="Q512" s="18" t="str" cm="1">
        <f t="array" ref="Q512">IF(LEN($A512)&gt;0,SUMPRODUCT(($A512=merged_names)*(_xlfn.TEXTAFTER(Q$2, "At ")=merged_belt_colours)*merged_months_at_rank),"")</f>
        <v/>
      </c>
      <c r="R512" s="18" t="str" cm="1">
        <f t="array" ref="R512">IF(LEN($A512)&gt;0,SUMPRODUCT(($A512=merged_names)*(_xlfn.TEXTAFTER(R$2, "At ")=merged_belt_colours)*merged_months_at_rank),"")</f>
        <v/>
      </c>
    </row>
    <row r="513" spans="1:18" x14ac:dyDescent="0.25">
      <c r="A513"/>
      <c r="B513" s="15" t="str" cm="1">
        <f t="array" ref="B513">IFERROR(IF(LEN(A513)&gt;0, IF(SUMPRODUCT((Inactives[Key]=J513)*(Inactives[Currently Inactive]))=1,"Inactive","Active"),""),"Active")</f>
        <v/>
      </c>
      <c r="C513" s="16" t="str" cm="1">
        <f t="array" aca="1" ref="C513" ca="1">IFERROR(_xlfn._xlws.FILTER(Inactives[Inactive On],(Inactives[Key]=J513)*(Inactives[Currently Inactive]),""),"")</f>
        <v/>
      </c>
      <c r="D513" s="16" t="str" cm="1">
        <f t="array" aca="1" ref="D513" ca="1">IFERROR(INDEX(_xlfn.TEXTSPLIT(E513," "),1),"")</f>
        <v/>
      </c>
      <c r="E513" s="15" t="str" cm="1">
        <f t="array" aca="1" ref="E513" ca="1">IFERROR(_xlfn._xlws.FILTER(merged_ranks,(merged_end_dates=DATE(9999,12,31))*(merged_names=A513)),"")</f>
        <v/>
      </c>
      <c r="F513" s="17" t="str">
        <f ca="1">_xlfn.XLOOKUP(J513,Promotions[Promo Key],Promotions[Promo Date],"")</f>
        <v/>
      </c>
      <c r="G513" s="18" t="str">
        <f t="shared" ca="1" si="43"/>
        <v/>
      </c>
      <c r="H513" s="18" t="str">
        <f t="shared" ca="1" si="42"/>
        <v/>
      </c>
      <c r="I513" s="17" t="str">
        <f>_xlfn.XLOOKUP(A513,Students[Full Name],Students[Starting Rank],"")</f>
        <v/>
      </c>
      <c r="J513" s="15" t="str">
        <f t="shared" ca="1" si="44"/>
        <v xml:space="preserve">: </v>
      </c>
      <c r="K513" s="16" t="str">
        <f>_xlfn.XLOOKUP(A513,Students[Full Name],Students[Start Date],"")</f>
        <v/>
      </c>
      <c r="L513" s="18">
        <f t="shared" ca="1" si="45"/>
        <v>-1</v>
      </c>
      <c r="M513" s="18" cm="1">
        <f t="array" aca="1" ref="M513" ca="1">SUMPRODUCT(Inactives[Days Inactive]*(Inactives[Student]=A513))/365</f>
        <v>0</v>
      </c>
      <c r="N513" s="18" t="str" cm="1">
        <f t="array" ref="N513">IF(LEN($A513)&gt;0,SUMPRODUCT(($A513=merged_names)*(_xlfn.TEXTAFTER(N$2, "At ")=merged_belt_colours)*merged_months_at_rank),"")</f>
        <v/>
      </c>
      <c r="O513" s="18" t="str" cm="1">
        <f t="array" ref="O513">IF(LEN($A513)&gt;0,SUMPRODUCT(($A513=merged_names)*(_xlfn.TEXTAFTER(O$2, "At ")=merged_belt_colours)*merged_months_at_rank),"")</f>
        <v/>
      </c>
      <c r="P513" s="18" t="str" cm="1">
        <f t="array" ref="P513">IF(LEN($A513)&gt;0,SUMPRODUCT(($A513=merged_names)*(_xlfn.TEXTAFTER(P$2, "At ")=merged_belt_colours)*merged_months_at_rank),"")</f>
        <v/>
      </c>
      <c r="Q513" s="18" t="str" cm="1">
        <f t="array" ref="Q513">IF(LEN($A513)&gt;0,SUMPRODUCT(($A513=merged_names)*(_xlfn.TEXTAFTER(Q$2, "At ")=merged_belt_colours)*merged_months_at_rank),"")</f>
        <v/>
      </c>
      <c r="R513" s="18" t="str" cm="1">
        <f t="array" ref="R513">IF(LEN($A513)&gt;0,SUMPRODUCT(($A513=merged_names)*(_xlfn.TEXTAFTER(R$2, "At ")=merged_belt_colours)*merged_months_at_rank),"")</f>
        <v/>
      </c>
    </row>
    <row r="514" spans="1:18" x14ac:dyDescent="0.25">
      <c r="A514"/>
      <c r="B514" s="15" t="str" cm="1">
        <f t="array" ref="B514">IFERROR(IF(LEN(A514)&gt;0, IF(SUMPRODUCT((Inactives[Key]=J514)*(Inactives[Currently Inactive]))=1,"Inactive","Active"),""),"Active")</f>
        <v/>
      </c>
      <c r="C514" s="16" t="str" cm="1">
        <f t="array" aca="1" ref="C514" ca="1">IFERROR(_xlfn._xlws.FILTER(Inactives[Inactive On],(Inactives[Key]=J514)*(Inactives[Currently Inactive]),""),"")</f>
        <v/>
      </c>
      <c r="D514" s="16" t="str" cm="1">
        <f t="array" aca="1" ref="D514" ca="1">IFERROR(INDEX(_xlfn.TEXTSPLIT(E514," "),1),"")</f>
        <v/>
      </c>
      <c r="E514" s="15" t="str" cm="1">
        <f t="array" aca="1" ref="E514" ca="1">IFERROR(_xlfn._xlws.FILTER(merged_ranks,(merged_end_dates=DATE(9999,12,31))*(merged_names=A514)),"")</f>
        <v/>
      </c>
      <c r="F514" s="17" t="str">
        <f ca="1">_xlfn.XLOOKUP(J514,Promotions[Promo Key],Promotions[Promo Date],"")</f>
        <v/>
      </c>
      <c r="G514" s="18" t="str">
        <f t="shared" ca="1" si="43"/>
        <v/>
      </c>
      <c r="H514" s="18" t="str">
        <f t="shared" ca="1" si="42"/>
        <v/>
      </c>
      <c r="I514" s="17" t="str">
        <f>_xlfn.XLOOKUP(A514,Students[Full Name],Students[Starting Rank],"")</f>
        <v/>
      </c>
      <c r="J514" s="15" t="str">
        <f t="shared" ca="1" si="44"/>
        <v xml:space="preserve">: </v>
      </c>
      <c r="K514" s="16" t="str">
        <f>_xlfn.XLOOKUP(A514,Students[Full Name],Students[Start Date],"")</f>
        <v/>
      </c>
      <c r="L514" s="18">
        <f t="shared" ca="1" si="45"/>
        <v>-1</v>
      </c>
      <c r="M514" s="18" cm="1">
        <f t="array" aca="1" ref="M514" ca="1">SUMPRODUCT(Inactives[Days Inactive]*(Inactives[Student]=A514))/365</f>
        <v>0</v>
      </c>
      <c r="N514" s="18" t="str" cm="1">
        <f t="array" ref="N514">IF(LEN($A514)&gt;0,SUMPRODUCT(($A514=merged_names)*(_xlfn.TEXTAFTER(N$2, "At ")=merged_belt_colours)*merged_months_at_rank),"")</f>
        <v/>
      </c>
      <c r="O514" s="18" t="str" cm="1">
        <f t="array" ref="O514">IF(LEN($A514)&gt;0,SUMPRODUCT(($A514=merged_names)*(_xlfn.TEXTAFTER(O$2, "At ")=merged_belt_colours)*merged_months_at_rank),"")</f>
        <v/>
      </c>
      <c r="P514" s="18" t="str" cm="1">
        <f t="array" ref="P514">IF(LEN($A514)&gt;0,SUMPRODUCT(($A514=merged_names)*(_xlfn.TEXTAFTER(P$2, "At ")=merged_belt_colours)*merged_months_at_rank),"")</f>
        <v/>
      </c>
      <c r="Q514" s="18" t="str" cm="1">
        <f t="array" ref="Q514">IF(LEN($A514)&gt;0,SUMPRODUCT(($A514=merged_names)*(_xlfn.TEXTAFTER(Q$2, "At ")=merged_belt_colours)*merged_months_at_rank),"")</f>
        <v/>
      </c>
      <c r="R514" s="18" t="str" cm="1">
        <f t="array" ref="R514">IF(LEN($A514)&gt;0,SUMPRODUCT(($A514=merged_names)*(_xlfn.TEXTAFTER(R$2, "At ")=merged_belt_colours)*merged_months_at_rank),"")</f>
        <v/>
      </c>
    </row>
    <row r="515" spans="1:18" x14ac:dyDescent="0.25">
      <c r="A515"/>
      <c r="B515" s="15" t="str" cm="1">
        <f t="array" ref="B515">IFERROR(IF(LEN(A515)&gt;0, IF(SUMPRODUCT((Inactives[Key]=J515)*(Inactives[Currently Inactive]))=1,"Inactive","Active"),""),"Active")</f>
        <v/>
      </c>
      <c r="C515" s="16" t="str" cm="1">
        <f t="array" aca="1" ref="C515" ca="1">IFERROR(_xlfn._xlws.FILTER(Inactives[Inactive On],(Inactives[Key]=J515)*(Inactives[Currently Inactive]),""),"")</f>
        <v/>
      </c>
      <c r="D515" s="16" t="str" cm="1">
        <f t="array" aca="1" ref="D515" ca="1">IFERROR(INDEX(_xlfn.TEXTSPLIT(E515," "),1),"")</f>
        <v/>
      </c>
      <c r="E515" s="15" t="str" cm="1">
        <f t="array" aca="1" ref="E515" ca="1">IFERROR(_xlfn._xlws.FILTER(merged_ranks,(merged_end_dates=DATE(9999,12,31))*(merged_names=A515)),"")</f>
        <v/>
      </c>
      <c r="F515" s="17" t="str">
        <f ca="1">_xlfn.XLOOKUP(J515,Promotions[Promo Key],Promotions[Promo Date],"")</f>
        <v/>
      </c>
      <c r="G515" s="18" t="str">
        <f t="shared" ca="1" si="43"/>
        <v/>
      </c>
      <c r="H515" s="18" t="str">
        <f t="shared" ca="1" si="42"/>
        <v/>
      </c>
      <c r="I515" s="17" t="str">
        <f>_xlfn.XLOOKUP(A515,Students[Full Name],Students[Starting Rank],"")</f>
        <v/>
      </c>
      <c r="J515" s="15" t="str">
        <f t="shared" ca="1" si="44"/>
        <v xml:space="preserve">: </v>
      </c>
      <c r="K515" s="16" t="str">
        <f>_xlfn.XLOOKUP(A515,Students[Full Name],Students[Start Date],"")</f>
        <v/>
      </c>
      <c r="L515" s="18">
        <f t="shared" ca="1" si="45"/>
        <v>-1</v>
      </c>
      <c r="M515" s="18" cm="1">
        <f t="array" aca="1" ref="M515" ca="1">SUMPRODUCT(Inactives[Days Inactive]*(Inactives[Student]=A515))/365</f>
        <v>0</v>
      </c>
      <c r="N515" s="18" t="str" cm="1">
        <f t="array" ref="N515">IF(LEN($A515)&gt;0,SUMPRODUCT(($A515=merged_names)*(_xlfn.TEXTAFTER(N$2, "At ")=merged_belt_colours)*merged_months_at_rank),"")</f>
        <v/>
      </c>
      <c r="O515" s="18" t="str" cm="1">
        <f t="array" ref="O515">IF(LEN($A515)&gt;0,SUMPRODUCT(($A515=merged_names)*(_xlfn.TEXTAFTER(O$2, "At ")=merged_belt_colours)*merged_months_at_rank),"")</f>
        <v/>
      </c>
      <c r="P515" s="18" t="str" cm="1">
        <f t="array" ref="P515">IF(LEN($A515)&gt;0,SUMPRODUCT(($A515=merged_names)*(_xlfn.TEXTAFTER(P$2, "At ")=merged_belt_colours)*merged_months_at_rank),"")</f>
        <v/>
      </c>
      <c r="Q515" s="18" t="str" cm="1">
        <f t="array" ref="Q515">IF(LEN($A515)&gt;0,SUMPRODUCT(($A515=merged_names)*(_xlfn.TEXTAFTER(Q$2, "At ")=merged_belt_colours)*merged_months_at_rank),"")</f>
        <v/>
      </c>
      <c r="R515" s="18" t="str" cm="1">
        <f t="array" ref="R515">IF(LEN($A515)&gt;0,SUMPRODUCT(($A515=merged_names)*(_xlfn.TEXTAFTER(R$2, "At ")=merged_belt_colours)*merged_months_at_rank),"")</f>
        <v/>
      </c>
    </row>
    <row r="516" spans="1:18" x14ac:dyDescent="0.25">
      <c r="A516"/>
      <c r="B516" s="15" t="str" cm="1">
        <f t="array" ref="B516">IFERROR(IF(LEN(A516)&gt;0, IF(SUMPRODUCT((Inactives[Key]=J516)*(Inactives[Currently Inactive]))=1,"Inactive","Active"),""),"Active")</f>
        <v/>
      </c>
      <c r="C516" s="16" t="str" cm="1">
        <f t="array" aca="1" ref="C516" ca="1">IFERROR(_xlfn._xlws.FILTER(Inactives[Inactive On],(Inactives[Key]=J516)*(Inactives[Currently Inactive]),""),"")</f>
        <v/>
      </c>
      <c r="D516" s="16" t="str" cm="1">
        <f t="array" aca="1" ref="D516" ca="1">IFERROR(INDEX(_xlfn.TEXTSPLIT(E516," "),1),"")</f>
        <v/>
      </c>
      <c r="E516" s="15" t="str" cm="1">
        <f t="array" aca="1" ref="E516" ca="1">IFERROR(_xlfn._xlws.FILTER(merged_ranks,(merged_end_dates=DATE(9999,12,31))*(merged_names=A516)),"")</f>
        <v/>
      </c>
      <c r="F516" s="17" t="str">
        <f ca="1">_xlfn.XLOOKUP(J516,Promotions[Promo Key],Promotions[Promo Date],"")</f>
        <v/>
      </c>
      <c r="G516" s="18" t="str">
        <f t="shared" ca="1" si="43"/>
        <v/>
      </c>
      <c r="H516" s="18" t="str">
        <f t="shared" ca="1" si="42"/>
        <v/>
      </c>
      <c r="I516" s="17" t="str">
        <f>_xlfn.XLOOKUP(A516,Students[Full Name],Students[Starting Rank],"")</f>
        <v/>
      </c>
      <c r="J516" s="15" t="str">
        <f t="shared" ca="1" si="44"/>
        <v xml:space="preserve">: </v>
      </c>
      <c r="K516" s="16" t="str">
        <f>_xlfn.XLOOKUP(A516,Students[Full Name],Students[Start Date],"")</f>
        <v/>
      </c>
      <c r="L516" s="18">
        <f t="shared" ca="1" si="45"/>
        <v>-1</v>
      </c>
      <c r="M516" s="18" cm="1">
        <f t="array" aca="1" ref="M516" ca="1">SUMPRODUCT(Inactives[Days Inactive]*(Inactives[Student]=A516))/365</f>
        <v>0</v>
      </c>
      <c r="N516" s="18" t="str" cm="1">
        <f t="array" ref="N516">IF(LEN($A516)&gt;0,SUMPRODUCT(($A516=merged_names)*(_xlfn.TEXTAFTER(N$2, "At ")=merged_belt_colours)*merged_months_at_rank),"")</f>
        <v/>
      </c>
      <c r="O516" s="18" t="str" cm="1">
        <f t="array" ref="O516">IF(LEN($A516)&gt;0,SUMPRODUCT(($A516=merged_names)*(_xlfn.TEXTAFTER(O$2, "At ")=merged_belt_colours)*merged_months_at_rank),"")</f>
        <v/>
      </c>
      <c r="P516" s="18" t="str" cm="1">
        <f t="array" ref="P516">IF(LEN($A516)&gt;0,SUMPRODUCT(($A516=merged_names)*(_xlfn.TEXTAFTER(P$2, "At ")=merged_belt_colours)*merged_months_at_rank),"")</f>
        <v/>
      </c>
      <c r="Q516" s="18" t="str" cm="1">
        <f t="array" ref="Q516">IF(LEN($A516)&gt;0,SUMPRODUCT(($A516=merged_names)*(_xlfn.TEXTAFTER(Q$2, "At ")=merged_belt_colours)*merged_months_at_rank),"")</f>
        <v/>
      </c>
      <c r="R516" s="18" t="str" cm="1">
        <f t="array" ref="R516">IF(LEN($A516)&gt;0,SUMPRODUCT(($A516=merged_names)*(_xlfn.TEXTAFTER(R$2, "At ")=merged_belt_colours)*merged_months_at_rank),"")</f>
        <v/>
      </c>
    </row>
    <row r="517" spans="1:18" x14ac:dyDescent="0.25">
      <c r="A517"/>
      <c r="B517" s="15" t="str" cm="1">
        <f t="array" ref="B517">IFERROR(IF(LEN(A517)&gt;0, IF(SUMPRODUCT((Inactives[Key]=J517)*(Inactives[Currently Inactive]))=1,"Inactive","Active"),""),"Active")</f>
        <v/>
      </c>
      <c r="C517" s="16" t="str" cm="1">
        <f t="array" aca="1" ref="C517" ca="1">IFERROR(_xlfn._xlws.FILTER(Inactives[Inactive On],(Inactives[Key]=J517)*(Inactives[Currently Inactive]),""),"")</f>
        <v/>
      </c>
      <c r="D517" s="16" t="str" cm="1">
        <f t="array" aca="1" ref="D517" ca="1">IFERROR(INDEX(_xlfn.TEXTSPLIT(E517," "),1),"")</f>
        <v/>
      </c>
      <c r="E517" s="15" t="str" cm="1">
        <f t="array" aca="1" ref="E517" ca="1">IFERROR(_xlfn._xlws.FILTER(merged_ranks,(merged_end_dates=DATE(9999,12,31))*(merged_names=A517)),"")</f>
        <v/>
      </c>
      <c r="F517" s="17" t="str">
        <f ca="1">_xlfn.XLOOKUP(J517,Promotions[Promo Key],Promotions[Promo Date],"")</f>
        <v/>
      </c>
      <c r="G517" s="18" t="str">
        <f t="shared" ca="1" si="43"/>
        <v/>
      </c>
      <c r="H517" s="18" t="str">
        <f t="shared" ca="1" si="42"/>
        <v/>
      </c>
      <c r="I517" s="17" t="str">
        <f>_xlfn.XLOOKUP(A517,Students[Full Name],Students[Starting Rank],"")</f>
        <v/>
      </c>
      <c r="J517" s="15" t="str">
        <f t="shared" ca="1" si="44"/>
        <v xml:space="preserve">: </v>
      </c>
      <c r="K517" s="16" t="str">
        <f>_xlfn.XLOOKUP(A517,Students[Full Name],Students[Start Date],"")</f>
        <v/>
      </c>
      <c r="L517" s="18">
        <f t="shared" ca="1" si="45"/>
        <v>-1</v>
      </c>
      <c r="M517" s="18" cm="1">
        <f t="array" aca="1" ref="M517" ca="1">SUMPRODUCT(Inactives[Days Inactive]*(Inactives[Student]=A517))/365</f>
        <v>0</v>
      </c>
      <c r="N517" s="18" t="str" cm="1">
        <f t="array" ref="N517">IF(LEN($A517)&gt;0,SUMPRODUCT(($A517=merged_names)*(_xlfn.TEXTAFTER(N$2, "At ")=merged_belt_colours)*merged_months_at_rank),"")</f>
        <v/>
      </c>
      <c r="O517" s="18" t="str" cm="1">
        <f t="array" ref="O517">IF(LEN($A517)&gt;0,SUMPRODUCT(($A517=merged_names)*(_xlfn.TEXTAFTER(O$2, "At ")=merged_belt_colours)*merged_months_at_rank),"")</f>
        <v/>
      </c>
      <c r="P517" s="18" t="str" cm="1">
        <f t="array" ref="P517">IF(LEN($A517)&gt;0,SUMPRODUCT(($A517=merged_names)*(_xlfn.TEXTAFTER(P$2, "At ")=merged_belt_colours)*merged_months_at_rank),"")</f>
        <v/>
      </c>
      <c r="Q517" s="18" t="str" cm="1">
        <f t="array" ref="Q517">IF(LEN($A517)&gt;0,SUMPRODUCT(($A517=merged_names)*(_xlfn.TEXTAFTER(Q$2, "At ")=merged_belt_colours)*merged_months_at_rank),"")</f>
        <v/>
      </c>
      <c r="R517" s="18" t="str" cm="1">
        <f t="array" ref="R517">IF(LEN($A517)&gt;0,SUMPRODUCT(($A517=merged_names)*(_xlfn.TEXTAFTER(R$2, "At ")=merged_belt_colours)*merged_months_at_rank),"")</f>
        <v/>
      </c>
    </row>
    <row r="518" spans="1:18" x14ac:dyDescent="0.25">
      <c r="A518"/>
      <c r="B518" s="15" t="str" cm="1">
        <f t="array" ref="B518">IFERROR(IF(LEN(A518)&gt;0, IF(SUMPRODUCT((Inactives[Key]=J518)*(Inactives[Currently Inactive]))=1,"Inactive","Active"),""),"Active")</f>
        <v/>
      </c>
      <c r="C518" s="16" t="str" cm="1">
        <f t="array" aca="1" ref="C518" ca="1">IFERROR(_xlfn._xlws.FILTER(Inactives[Inactive On],(Inactives[Key]=J518)*(Inactives[Currently Inactive]),""),"")</f>
        <v/>
      </c>
      <c r="D518" s="16" t="str" cm="1">
        <f t="array" aca="1" ref="D518" ca="1">IFERROR(INDEX(_xlfn.TEXTSPLIT(E518," "),1),"")</f>
        <v/>
      </c>
      <c r="E518" s="15" t="str" cm="1">
        <f t="array" aca="1" ref="E518" ca="1">IFERROR(_xlfn._xlws.FILTER(merged_ranks,(merged_end_dates=DATE(9999,12,31))*(merged_names=A518)),"")</f>
        <v/>
      </c>
      <c r="F518" s="17" t="str">
        <f ca="1">_xlfn.XLOOKUP(J518,Promotions[Promo Key],Promotions[Promo Date],"")</f>
        <v/>
      </c>
      <c r="G518" s="18" t="str">
        <f t="shared" ca="1" si="43"/>
        <v/>
      </c>
      <c r="H518" s="18" t="str">
        <f t="shared" ca="1" si="42"/>
        <v/>
      </c>
      <c r="I518" s="17" t="str">
        <f>_xlfn.XLOOKUP(A518,Students[Full Name],Students[Starting Rank],"")</f>
        <v/>
      </c>
      <c r="J518" s="15" t="str">
        <f t="shared" ca="1" si="44"/>
        <v xml:space="preserve">: </v>
      </c>
      <c r="K518" s="16" t="str">
        <f>_xlfn.XLOOKUP(A518,Students[Full Name],Students[Start Date],"")</f>
        <v/>
      </c>
      <c r="L518" s="18">
        <f t="shared" ca="1" si="45"/>
        <v>-1</v>
      </c>
      <c r="M518" s="18" cm="1">
        <f t="array" aca="1" ref="M518" ca="1">SUMPRODUCT(Inactives[Days Inactive]*(Inactives[Student]=A518))/365</f>
        <v>0</v>
      </c>
      <c r="N518" s="18" t="str" cm="1">
        <f t="array" ref="N518">IF(LEN($A518)&gt;0,SUMPRODUCT(($A518=merged_names)*(_xlfn.TEXTAFTER(N$2, "At ")=merged_belt_colours)*merged_months_at_rank),"")</f>
        <v/>
      </c>
      <c r="O518" s="18" t="str" cm="1">
        <f t="array" ref="O518">IF(LEN($A518)&gt;0,SUMPRODUCT(($A518=merged_names)*(_xlfn.TEXTAFTER(O$2, "At ")=merged_belt_colours)*merged_months_at_rank),"")</f>
        <v/>
      </c>
      <c r="P518" s="18" t="str" cm="1">
        <f t="array" ref="P518">IF(LEN($A518)&gt;0,SUMPRODUCT(($A518=merged_names)*(_xlfn.TEXTAFTER(P$2, "At ")=merged_belt_colours)*merged_months_at_rank),"")</f>
        <v/>
      </c>
      <c r="Q518" s="18" t="str" cm="1">
        <f t="array" ref="Q518">IF(LEN($A518)&gt;0,SUMPRODUCT(($A518=merged_names)*(_xlfn.TEXTAFTER(Q$2, "At ")=merged_belt_colours)*merged_months_at_rank),"")</f>
        <v/>
      </c>
      <c r="R518" s="18" t="str" cm="1">
        <f t="array" ref="R518">IF(LEN($A518)&gt;0,SUMPRODUCT(($A518=merged_names)*(_xlfn.TEXTAFTER(R$2, "At ")=merged_belt_colours)*merged_months_at_rank),"")</f>
        <v/>
      </c>
    </row>
    <row r="519" spans="1:18" x14ac:dyDescent="0.25">
      <c r="A519"/>
      <c r="B519" s="15" t="str" cm="1">
        <f t="array" ref="B519">IFERROR(IF(LEN(A519)&gt;0, IF(SUMPRODUCT((Inactives[Key]=J519)*(Inactives[Currently Inactive]))=1,"Inactive","Active"),""),"Active")</f>
        <v/>
      </c>
      <c r="C519" s="16" t="str" cm="1">
        <f t="array" aca="1" ref="C519" ca="1">IFERROR(_xlfn._xlws.FILTER(Inactives[Inactive On],(Inactives[Key]=J519)*(Inactives[Currently Inactive]),""),"")</f>
        <v/>
      </c>
      <c r="D519" s="16" t="str" cm="1">
        <f t="array" aca="1" ref="D519" ca="1">IFERROR(INDEX(_xlfn.TEXTSPLIT(E519," "),1),"")</f>
        <v/>
      </c>
      <c r="E519" s="15" t="str" cm="1">
        <f t="array" aca="1" ref="E519" ca="1">IFERROR(_xlfn._xlws.FILTER(merged_ranks,(merged_end_dates=DATE(9999,12,31))*(merged_names=A519)),"")</f>
        <v/>
      </c>
      <c r="F519" s="17" t="str">
        <f ca="1">_xlfn.XLOOKUP(J519,Promotions[Promo Key],Promotions[Promo Date],"")</f>
        <v/>
      </c>
      <c r="G519" s="18" t="str">
        <f t="shared" ca="1" si="43"/>
        <v/>
      </c>
      <c r="H519" s="18" t="str">
        <f t="shared" ca="1" si="42"/>
        <v/>
      </c>
      <c r="I519" s="17" t="str">
        <f>_xlfn.XLOOKUP(A519,Students[Full Name],Students[Starting Rank],"")</f>
        <v/>
      </c>
      <c r="J519" s="15" t="str">
        <f t="shared" ca="1" si="44"/>
        <v xml:space="preserve">: </v>
      </c>
      <c r="K519" s="16" t="str">
        <f>_xlfn.XLOOKUP(A519,Students[Full Name],Students[Start Date],"")</f>
        <v/>
      </c>
      <c r="L519" s="18">
        <f t="shared" ca="1" si="45"/>
        <v>-1</v>
      </c>
      <c r="M519" s="18" cm="1">
        <f t="array" aca="1" ref="M519" ca="1">SUMPRODUCT(Inactives[Days Inactive]*(Inactives[Student]=A519))/365</f>
        <v>0</v>
      </c>
      <c r="N519" s="18" t="str" cm="1">
        <f t="array" ref="N519">IF(LEN($A519)&gt;0,SUMPRODUCT(($A519=merged_names)*(_xlfn.TEXTAFTER(N$2, "At ")=merged_belt_colours)*merged_months_at_rank),"")</f>
        <v/>
      </c>
      <c r="O519" s="18" t="str" cm="1">
        <f t="array" ref="O519">IF(LEN($A519)&gt;0,SUMPRODUCT(($A519=merged_names)*(_xlfn.TEXTAFTER(O$2, "At ")=merged_belt_colours)*merged_months_at_rank),"")</f>
        <v/>
      </c>
      <c r="P519" s="18" t="str" cm="1">
        <f t="array" ref="P519">IF(LEN($A519)&gt;0,SUMPRODUCT(($A519=merged_names)*(_xlfn.TEXTAFTER(P$2, "At ")=merged_belt_colours)*merged_months_at_rank),"")</f>
        <v/>
      </c>
      <c r="Q519" s="18" t="str" cm="1">
        <f t="array" ref="Q519">IF(LEN($A519)&gt;0,SUMPRODUCT(($A519=merged_names)*(_xlfn.TEXTAFTER(Q$2, "At ")=merged_belt_colours)*merged_months_at_rank),"")</f>
        <v/>
      </c>
      <c r="R519" s="18" t="str" cm="1">
        <f t="array" ref="R519">IF(LEN($A519)&gt;0,SUMPRODUCT(($A519=merged_names)*(_xlfn.TEXTAFTER(R$2, "At ")=merged_belt_colours)*merged_months_at_rank),"")</f>
        <v/>
      </c>
    </row>
    <row r="520" spans="1:18" x14ac:dyDescent="0.25">
      <c r="A520"/>
      <c r="B520" s="15" t="str" cm="1">
        <f t="array" ref="B520">IFERROR(IF(LEN(A520)&gt;0, IF(SUMPRODUCT((Inactives[Key]=J520)*(Inactives[Currently Inactive]))=1,"Inactive","Active"),""),"Active")</f>
        <v/>
      </c>
      <c r="C520" s="16" t="str" cm="1">
        <f t="array" aca="1" ref="C520" ca="1">IFERROR(_xlfn._xlws.FILTER(Inactives[Inactive On],(Inactives[Key]=J520)*(Inactives[Currently Inactive]),""),"")</f>
        <v/>
      </c>
      <c r="D520" s="16" t="str" cm="1">
        <f t="array" aca="1" ref="D520" ca="1">IFERROR(INDEX(_xlfn.TEXTSPLIT(E520," "),1),"")</f>
        <v/>
      </c>
      <c r="E520" s="15" t="str" cm="1">
        <f t="array" aca="1" ref="E520" ca="1">IFERROR(_xlfn._xlws.FILTER(merged_ranks,(merged_end_dates=DATE(9999,12,31))*(merged_names=A520)),"")</f>
        <v/>
      </c>
      <c r="F520" s="17" t="str">
        <f ca="1">_xlfn.XLOOKUP(J520,Promotions[Promo Key],Promotions[Promo Date],"")</f>
        <v/>
      </c>
      <c r="G520" s="18" t="str">
        <f t="shared" ca="1" si="43"/>
        <v/>
      </c>
      <c r="H520" s="18" t="str">
        <f t="shared" ca="1" si="42"/>
        <v/>
      </c>
      <c r="I520" s="17" t="str">
        <f>_xlfn.XLOOKUP(A520,Students[Full Name],Students[Starting Rank],"")</f>
        <v/>
      </c>
      <c r="J520" s="15" t="str">
        <f t="shared" ca="1" si="44"/>
        <v xml:space="preserve">: </v>
      </c>
      <c r="K520" s="16" t="str">
        <f>_xlfn.XLOOKUP(A520,Students[Full Name],Students[Start Date],"")</f>
        <v/>
      </c>
      <c r="L520" s="18">
        <f t="shared" ca="1" si="45"/>
        <v>-1</v>
      </c>
      <c r="M520" s="18" cm="1">
        <f t="array" aca="1" ref="M520" ca="1">SUMPRODUCT(Inactives[Days Inactive]*(Inactives[Student]=A520))/365</f>
        <v>0</v>
      </c>
      <c r="N520" s="18" t="str" cm="1">
        <f t="array" ref="N520">IF(LEN($A520)&gt;0,SUMPRODUCT(($A520=merged_names)*(_xlfn.TEXTAFTER(N$2, "At ")=merged_belt_colours)*merged_months_at_rank),"")</f>
        <v/>
      </c>
      <c r="O520" s="18" t="str" cm="1">
        <f t="array" ref="O520">IF(LEN($A520)&gt;0,SUMPRODUCT(($A520=merged_names)*(_xlfn.TEXTAFTER(O$2, "At ")=merged_belt_colours)*merged_months_at_rank),"")</f>
        <v/>
      </c>
      <c r="P520" s="18" t="str" cm="1">
        <f t="array" ref="P520">IF(LEN($A520)&gt;0,SUMPRODUCT(($A520=merged_names)*(_xlfn.TEXTAFTER(P$2, "At ")=merged_belt_colours)*merged_months_at_rank),"")</f>
        <v/>
      </c>
      <c r="Q520" s="18" t="str" cm="1">
        <f t="array" ref="Q520">IF(LEN($A520)&gt;0,SUMPRODUCT(($A520=merged_names)*(_xlfn.TEXTAFTER(Q$2, "At ")=merged_belt_colours)*merged_months_at_rank),"")</f>
        <v/>
      </c>
      <c r="R520" s="18" t="str" cm="1">
        <f t="array" ref="R520">IF(LEN($A520)&gt;0,SUMPRODUCT(($A520=merged_names)*(_xlfn.TEXTAFTER(R$2, "At ")=merged_belt_colours)*merged_months_at_rank),"")</f>
        <v/>
      </c>
    </row>
    <row r="521" spans="1:18" x14ac:dyDescent="0.25">
      <c r="A521"/>
      <c r="B521" s="15" t="str" cm="1">
        <f t="array" ref="B521">IFERROR(IF(LEN(A521)&gt;0, IF(SUMPRODUCT((Inactives[Key]=J521)*(Inactives[Currently Inactive]))=1,"Inactive","Active"),""),"Active")</f>
        <v/>
      </c>
      <c r="C521" s="16" t="str" cm="1">
        <f t="array" aca="1" ref="C521" ca="1">IFERROR(_xlfn._xlws.FILTER(Inactives[Inactive On],(Inactives[Key]=J521)*(Inactives[Currently Inactive]),""),"")</f>
        <v/>
      </c>
      <c r="D521" s="16" t="str" cm="1">
        <f t="array" aca="1" ref="D521" ca="1">IFERROR(INDEX(_xlfn.TEXTSPLIT(E521," "),1),"")</f>
        <v/>
      </c>
      <c r="E521" s="15" t="str" cm="1">
        <f t="array" aca="1" ref="E521" ca="1">IFERROR(_xlfn._xlws.FILTER(merged_ranks,(merged_end_dates=DATE(9999,12,31))*(merged_names=A521)),"")</f>
        <v/>
      </c>
      <c r="F521" s="17" t="str">
        <f ca="1">_xlfn.XLOOKUP(J521,Promotions[Promo Key],Promotions[Promo Date],"")</f>
        <v/>
      </c>
      <c r="G521" s="18" t="str">
        <f t="shared" ca="1" si="43"/>
        <v/>
      </c>
      <c r="H521" s="18" t="str">
        <f t="shared" ca="1" si="42"/>
        <v/>
      </c>
      <c r="I521" s="17" t="str">
        <f>_xlfn.XLOOKUP(A521,Students[Full Name],Students[Starting Rank],"")</f>
        <v/>
      </c>
      <c r="J521" s="15" t="str">
        <f t="shared" ca="1" si="44"/>
        <v xml:space="preserve">: </v>
      </c>
      <c r="K521" s="16" t="str">
        <f>_xlfn.XLOOKUP(A521,Students[Full Name],Students[Start Date],"")</f>
        <v/>
      </c>
      <c r="L521" s="18">
        <f t="shared" ca="1" si="45"/>
        <v>-1</v>
      </c>
      <c r="M521" s="18" cm="1">
        <f t="array" aca="1" ref="M521" ca="1">SUMPRODUCT(Inactives[Days Inactive]*(Inactives[Student]=A521))/365</f>
        <v>0</v>
      </c>
      <c r="N521" s="18" t="str" cm="1">
        <f t="array" ref="N521">IF(LEN($A521)&gt;0,SUMPRODUCT(($A521=merged_names)*(_xlfn.TEXTAFTER(N$2, "At ")=merged_belt_colours)*merged_months_at_rank),"")</f>
        <v/>
      </c>
      <c r="O521" s="18" t="str" cm="1">
        <f t="array" ref="O521">IF(LEN($A521)&gt;0,SUMPRODUCT(($A521=merged_names)*(_xlfn.TEXTAFTER(O$2, "At ")=merged_belt_colours)*merged_months_at_rank),"")</f>
        <v/>
      </c>
      <c r="P521" s="18" t="str" cm="1">
        <f t="array" ref="P521">IF(LEN($A521)&gt;0,SUMPRODUCT(($A521=merged_names)*(_xlfn.TEXTAFTER(P$2, "At ")=merged_belt_colours)*merged_months_at_rank),"")</f>
        <v/>
      </c>
      <c r="Q521" s="18" t="str" cm="1">
        <f t="array" ref="Q521">IF(LEN($A521)&gt;0,SUMPRODUCT(($A521=merged_names)*(_xlfn.TEXTAFTER(Q$2, "At ")=merged_belt_colours)*merged_months_at_rank),"")</f>
        <v/>
      </c>
      <c r="R521" s="18" t="str" cm="1">
        <f t="array" ref="R521">IF(LEN($A521)&gt;0,SUMPRODUCT(($A521=merged_names)*(_xlfn.TEXTAFTER(R$2, "At ")=merged_belt_colours)*merged_months_at_rank),"")</f>
        <v/>
      </c>
    </row>
    <row r="522" spans="1:18" x14ac:dyDescent="0.25">
      <c r="A522"/>
      <c r="B522" s="15" t="str" cm="1">
        <f t="array" ref="B522">IFERROR(IF(LEN(A522)&gt;0, IF(SUMPRODUCT((Inactives[Key]=J522)*(Inactives[Currently Inactive]))=1,"Inactive","Active"),""),"Active")</f>
        <v/>
      </c>
      <c r="C522" s="16" t="str" cm="1">
        <f t="array" aca="1" ref="C522" ca="1">IFERROR(_xlfn._xlws.FILTER(Inactives[Inactive On],(Inactives[Key]=J522)*(Inactives[Currently Inactive]),""),"")</f>
        <v/>
      </c>
      <c r="D522" s="16" t="str" cm="1">
        <f t="array" aca="1" ref="D522" ca="1">IFERROR(INDEX(_xlfn.TEXTSPLIT(E522," "),1),"")</f>
        <v/>
      </c>
      <c r="E522" s="15" t="str" cm="1">
        <f t="array" aca="1" ref="E522" ca="1">IFERROR(_xlfn._xlws.FILTER(merged_ranks,(merged_end_dates=DATE(9999,12,31))*(merged_names=A522)),"")</f>
        <v/>
      </c>
      <c r="F522" s="17" t="str">
        <f ca="1">_xlfn.XLOOKUP(J522,Promotions[Promo Key],Promotions[Promo Date],"")</f>
        <v/>
      </c>
      <c r="G522" s="18" t="str">
        <f t="shared" ca="1" si="43"/>
        <v/>
      </c>
      <c r="H522" s="18" t="str">
        <f t="shared" ca="1" si="42"/>
        <v/>
      </c>
      <c r="I522" s="17" t="str">
        <f>_xlfn.XLOOKUP(A522,Students[Full Name],Students[Starting Rank],"")</f>
        <v/>
      </c>
      <c r="J522" s="15" t="str">
        <f t="shared" ca="1" si="44"/>
        <v xml:space="preserve">: </v>
      </c>
      <c r="K522" s="16" t="str">
        <f>_xlfn.XLOOKUP(A522,Students[Full Name],Students[Start Date],"")</f>
        <v/>
      </c>
      <c r="L522" s="18">
        <f t="shared" ca="1" si="45"/>
        <v>-1</v>
      </c>
      <c r="M522" s="18" cm="1">
        <f t="array" aca="1" ref="M522" ca="1">SUMPRODUCT(Inactives[Days Inactive]*(Inactives[Student]=A522))/365</f>
        <v>0</v>
      </c>
      <c r="N522" s="18" t="str" cm="1">
        <f t="array" ref="N522">IF(LEN($A522)&gt;0,SUMPRODUCT(($A522=merged_names)*(_xlfn.TEXTAFTER(N$2, "At ")=merged_belt_colours)*merged_months_at_rank),"")</f>
        <v/>
      </c>
      <c r="O522" s="18" t="str" cm="1">
        <f t="array" ref="O522">IF(LEN($A522)&gt;0,SUMPRODUCT(($A522=merged_names)*(_xlfn.TEXTAFTER(O$2, "At ")=merged_belt_colours)*merged_months_at_rank),"")</f>
        <v/>
      </c>
      <c r="P522" s="18" t="str" cm="1">
        <f t="array" ref="P522">IF(LEN($A522)&gt;0,SUMPRODUCT(($A522=merged_names)*(_xlfn.TEXTAFTER(P$2, "At ")=merged_belt_colours)*merged_months_at_rank),"")</f>
        <v/>
      </c>
      <c r="Q522" s="18" t="str" cm="1">
        <f t="array" ref="Q522">IF(LEN($A522)&gt;0,SUMPRODUCT(($A522=merged_names)*(_xlfn.TEXTAFTER(Q$2, "At ")=merged_belt_colours)*merged_months_at_rank),"")</f>
        <v/>
      </c>
      <c r="R522" s="18" t="str" cm="1">
        <f t="array" ref="R522">IF(LEN($A522)&gt;0,SUMPRODUCT(($A522=merged_names)*(_xlfn.TEXTAFTER(R$2, "At ")=merged_belt_colours)*merged_months_at_rank),"")</f>
        <v/>
      </c>
    </row>
    <row r="523" spans="1:18" x14ac:dyDescent="0.25">
      <c r="A523"/>
      <c r="B523" s="15" t="str" cm="1">
        <f t="array" ref="B523">IFERROR(IF(LEN(A523)&gt;0, IF(SUMPRODUCT((Inactives[Key]=J523)*(Inactives[Currently Inactive]))=1,"Inactive","Active"),""),"Active")</f>
        <v/>
      </c>
      <c r="C523" s="16" t="str" cm="1">
        <f t="array" aca="1" ref="C523" ca="1">IFERROR(_xlfn._xlws.FILTER(Inactives[Inactive On],(Inactives[Key]=J523)*(Inactives[Currently Inactive]),""),"")</f>
        <v/>
      </c>
      <c r="D523" s="16" t="str" cm="1">
        <f t="array" aca="1" ref="D523" ca="1">IFERROR(INDEX(_xlfn.TEXTSPLIT(E523," "),1),"")</f>
        <v/>
      </c>
      <c r="E523" s="15" t="str" cm="1">
        <f t="array" aca="1" ref="E523" ca="1">IFERROR(_xlfn._xlws.FILTER(merged_ranks,(merged_end_dates=DATE(9999,12,31))*(merged_names=A523)),"")</f>
        <v/>
      </c>
      <c r="F523" s="17" t="str">
        <f ca="1">_xlfn.XLOOKUP(J523,Promotions[Promo Key],Promotions[Promo Date],"")</f>
        <v/>
      </c>
      <c r="G523" s="18" t="str">
        <f t="shared" ca="1" si="43"/>
        <v/>
      </c>
      <c r="H523" s="18" t="str">
        <f t="shared" ca="1" si="42"/>
        <v/>
      </c>
      <c r="I523" s="17" t="str">
        <f>_xlfn.XLOOKUP(A523,Students[Full Name],Students[Starting Rank],"")</f>
        <v/>
      </c>
      <c r="J523" s="15" t="str">
        <f t="shared" ca="1" si="44"/>
        <v xml:space="preserve">: </v>
      </c>
      <c r="K523" s="16" t="str">
        <f>_xlfn.XLOOKUP(A523,Students[Full Name],Students[Start Date],"")</f>
        <v/>
      </c>
      <c r="L523" s="18">
        <f t="shared" ca="1" si="45"/>
        <v>-1</v>
      </c>
      <c r="M523" s="18" cm="1">
        <f t="array" aca="1" ref="M523" ca="1">SUMPRODUCT(Inactives[Days Inactive]*(Inactives[Student]=A523))/365</f>
        <v>0</v>
      </c>
      <c r="N523" s="18" t="str" cm="1">
        <f t="array" ref="N523">IF(LEN($A523)&gt;0,SUMPRODUCT(($A523=merged_names)*(_xlfn.TEXTAFTER(N$2, "At ")=merged_belt_colours)*merged_months_at_rank),"")</f>
        <v/>
      </c>
      <c r="O523" s="18" t="str" cm="1">
        <f t="array" ref="O523">IF(LEN($A523)&gt;0,SUMPRODUCT(($A523=merged_names)*(_xlfn.TEXTAFTER(O$2, "At ")=merged_belt_colours)*merged_months_at_rank),"")</f>
        <v/>
      </c>
      <c r="P523" s="18" t="str" cm="1">
        <f t="array" ref="P523">IF(LEN($A523)&gt;0,SUMPRODUCT(($A523=merged_names)*(_xlfn.TEXTAFTER(P$2, "At ")=merged_belt_colours)*merged_months_at_rank),"")</f>
        <v/>
      </c>
      <c r="Q523" s="18" t="str" cm="1">
        <f t="array" ref="Q523">IF(LEN($A523)&gt;0,SUMPRODUCT(($A523=merged_names)*(_xlfn.TEXTAFTER(Q$2, "At ")=merged_belt_colours)*merged_months_at_rank),"")</f>
        <v/>
      </c>
      <c r="R523" s="18" t="str" cm="1">
        <f t="array" ref="R523">IF(LEN($A523)&gt;0,SUMPRODUCT(($A523=merged_names)*(_xlfn.TEXTAFTER(R$2, "At ")=merged_belt_colours)*merged_months_at_rank),"")</f>
        <v/>
      </c>
    </row>
    <row r="524" spans="1:18" x14ac:dyDescent="0.25">
      <c r="A524"/>
      <c r="B524" s="15" t="str" cm="1">
        <f t="array" ref="B524">IFERROR(IF(LEN(A524)&gt;0, IF(SUMPRODUCT((Inactives[Key]=J524)*(Inactives[Currently Inactive]))=1,"Inactive","Active"),""),"Active")</f>
        <v/>
      </c>
      <c r="C524" s="16" t="str" cm="1">
        <f t="array" aca="1" ref="C524" ca="1">IFERROR(_xlfn._xlws.FILTER(Inactives[Inactive On],(Inactives[Key]=J524)*(Inactives[Currently Inactive]),""),"")</f>
        <v/>
      </c>
      <c r="D524" s="16" t="str" cm="1">
        <f t="array" aca="1" ref="D524" ca="1">IFERROR(INDEX(_xlfn.TEXTSPLIT(E524," "),1),"")</f>
        <v/>
      </c>
      <c r="E524" s="15" t="str" cm="1">
        <f t="array" aca="1" ref="E524" ca="1">IFERROR(_xlfn._xlws.FILTER(merged_ranks,(merged_end_dates=DATE(9999,12,31))*(merged_names=A524)),"")</f>
        <v/>
      </c>
      <c r="F524" s="17" t="str">
        <f ca="1">_xlfn.XLOOKUP(J524,Promotions[Promo Key],Promotions[Promo Date],"")</f>
        <v/>
      </c>
      <c r="G524" s="18" t="str">
        <f t="shared" ca="1" si="43"/>
        <v/>
      </c>
      <c r="H524" s="18" t="str">
        <f t="shared" ca="1" si="42"/>
        <v/>
      </c>
      <c r="I524" s="17" t="str">
        <f>_xlfn.XLOOKUP(A524,Students[Full Name],Students[Starting Rank],"")</f>
        <v/>
      </c>
      <c r="J524" s="15" t="str">
        <f t="shared" ca="1" si="44"/>
        <v xml:space="preserve">: </v>
      </c>
      <c r="K524" s="16" t="str">
        <f>_xlfn.XLOOKUP(A524,Students[Full Name],Students[Start Date],"")</f>
        <v/>
      </c>
      <c r="L524" s="18">
        <f t="shared" ca="1" si="45"/>
        <v>-1</v>
      </c>
      <c r="M524" s="18" cm="1">
        <f t="array" aca="1" ref="M524" ca="1">SUMPRODUCT(Inactives[Days Inactive]*(Inactives[Student]=A524))/365</f>
        <v>0</v>
      </c>
      <c r="N524" s="18" t="str" cm="1">
        <f t="array" ref="N524">IF(LEN($A524)&gt;0,SUMPRODUCT(($A524=merged_names)*(_xlfn.TEXTAFTER(N$2, "At ")=merged_belt_colours)*merged_months_at_rank),"")</f>
        <v/>
      </c>
      <c r="O524" s="18" t="str" cm="1">
        <f t="array" ref="O524">IF(LEN($A524)&gt;0,SUMPRODUCT(($A524=merged_names)*(_xlfn.TEXTAFTER(O$2, "At ")=merged_belt_colours)*merged_months_at_rank),"")</f>
        <v/>
      </c>
      <c r="P524" s="18" t="str" cm="1">
        <f t="array" ref="P524">IF(LEN($A524)&gt;0,SUMPRODUCT(($A524=merged_names)*(_xlfn.TEXTAFTER(P$2, "At ")=merged_belt_colours)*merged_months_at_rank),"")</f>
        <v/>
      </c>
      <c r="Q524" s="18" t="str" cm="1">
        <f t="array" ref="Q524">IF(LEN($A524)&gt;0,SUMPRODUCT(($A524=merged_names)*(_xlfn.TEXTAFTER(Q$2, "At ")=merged_belt_colours)*merged_months_at_rank),"")</f>
        <v/>
      </c>
      <c r="R524" s="18" t="str" cm="1">
        <f t="array" ref="R524">IF(LEN($A524)&gt;0,SUMPRODUCT(($A524=merged_names)*(_xlfn.TEXTAFTER(R$2, "At ")=merged_belt_colours)*merged_months_at_rank),"")</f>
        <v/>
      </c>
    </row>
    <row r="525" spans="1:18" x14ac:dyDescent="0.25">
      <c r="A525"/>
      <c r="B525" s="15" t="str" cm="1">
        <f t="array" ref="B525">IFERROR(IF(LEN(A525)&gt;0, IF(SUMPRODUCT((Inactives[Key]=J525)*(Inactives[Currently Inactive]))=1,"Inactive","Active"),""),"Active")</f>
        <v/>
      </c>
      <c r="C525" s="16" t="str" cm="1">
        <f t="array" aca="1" ref="C525" ca="1">IFERROR(_xlfn._xlws.FILTER(Inactives[Inactive On],(Inactives[Key]=J525)*(Inactives[Currently Inactive]),""),"")</f>
        <v/>
      </c>
      <c r="D525" s="16" t="str" cm="1">
        <f t="array" aca="1" ref="D525" ca="1">IFERROR(INDEX(_xlfn.TEXTSPLIT(E525," "),1),"")</f>
        <v/>
      </c>
      <c r="E525" s="15" t="str" cm="1">
        <f t="array" aca="1" ref="E525" ca="1">IFERROR(_xlfn._xlws.FILTER(merged_ranks,(merged_end_dates=DATE(9999,12,31))*(merged_names=A525)),"")</f>
        <v/>
      </c>
      <c r="F525" s="17" t="str">
        <f ca="1">_xlfn.XLOOKUP(J525,Promotions[Promo Key],Promotions[Promo Date],"")</f>
        <v/>
      </c>
      <c r="G525" s="18" t="str">
        <f t="shared" ca="1" si="43"/>
        <v/>
      </c>
      <c r="H525" s="18" t="str">
        <f t="shared" ca="1" si="42"/>
        <v/>
      </c>
      <c r="I525" s="17" t="str">
        <f>_xlfn.XLOOKUP(A525,Students[Full Name],Students[Starting Rank],"")</f>
        <v/>
      </c>
      <c r="J525" s="15" t="str">
        <f t="shared" ca="1" si="44"/>
        <v xml:space="preserve">: </v>
      </c>
      <c r="K525" s="16" t="str">
        <f>_xlfn.XLOOKUP(A525,Students[Full Name],Students[Start Date],"")</f>
        <v/>
      </c>
      <c r="L525" s="18">
        <f t="shared" ca="1" si="45"/>
        <v>-1</v>
      </c>
      <c r="M525" s="18" cm="1">
        <f t="array" aca="1" ref="M525" ca="1">SUMPRODUCT(Inactives[Days Inactive]*(Inactives[Student]=A525))/365</f>
        <v>0</v>
      </c>
      <c r="N525" s="18" t="str" cm="1">
        <f t="array" ref="N525">IF(LEN($A525)&gt;0,SUMPRODUCT(($A525=merged_names)*(_xlfn.TEXTAFTER(N$2, "At ")=merged_belt_colours)*merged_months_at_rank),"")</f>
        <v/>
      </c>
      <c r="O525" s="18" t="str" cm="1">
        <f t="array" ref="O525">IF(LEN($A525)&gt;0,SUMPRODUCT(($A525=merged_names)*(_xlfn.TEXTAFTER(O$2, "At ")=merged_belt_colours)*merged_months_at_rank),"")</f>
        <v/>
      </c>
      <c r="P525" s="18" t="str" cm="1">
        <f t="array" ref="P525">IF(LEN($A525)&gt;0,SUMPRODUCT(($A525=merged_names)*(_xlfn.TEXTAFTER(P$2, "At ")=merged_belt_colours)*merged_months_at_rank),"")</f>
        <v/>
      </c>
      <c r="Q525" s="18" t="str" cm="1">
        <f t="array" ref="Q525">IF(LEN($A525)&gt;0,SUMPRODUCT(($A525=merged_names)*(_xlfn.TEXTAFTER(Q$2, "At ")=merged_belt_colours)*merged_months_at_rank),"")</f>
        <v/>
      </c>
      <c r="R525" s="18" t="str" cm="1">
        <f t="array" ref="R525">IF(LEN($A525)&gt;0,SUMPRODUCT(($A525=merged_names)*(_xlfn.TEXTAFTER(R$2, "At ")=merged_belt_colours)*merged_months_at_rank),"")</f>
        <v/>
      </c>
    </row>
    <row r="526" spans="1:18" x14ac:dyDescent="0.25">
      <c r="A526"/>
      <c r="B526" s="15" t="str" cm="1">
        <f t="array" ref="B526">IFERROR(IF(LEN(A526)&gt;0, IF(SUMPRODUCT((Inactives[Key]=J526)*(Inactives[Currently Inactive]))=1,"Inactive","Active"),""),"Active")</f>
        <v/>
      </c>
      <c r="C526" s="16" t="str" cm="1">
        <f t="array" aca="1" ref="C526" ca="1">IFERROR(_xlfn._xlws.FILTER(Inactives[Inactive On],(Inactives[Key]=J526)*(Inactives[Currently Inactive]),""),"")</f>
        <v/>
      </c>
      <c r="D526" s="16" t="str" cm="1">
        <f t="array" aca="1" ref="D526" ca="1">IFERROR(INDEX(_xlfn.TEXTSPLIT(E526," "),1),"")</f>
        <v/>
      </c>
      <c r="E526" s="15" t="str" cm="1">
        <f t="array" aca="1" ref="E526" ca="1">IFERROR(_xlfn._xlws.FILTER(merged_ranks,(merged_end_dates=DATE(9999,12,31))*(merged_names=A526)),"")</f>
        <v/>
      </c>
      <c r="F526" s="17" t="str">
        <f ca="1">_xlfn.XLOOKUP(J526,Promotions[Promo Key],Promotions[Promo Date],"")</f>
        <v/>
      </c>
      <c r="G526" s="18" t="str">
        <f t="shared" ca="1" si="43"/>
        <v/>
      </c>
      <c r="H526" s="18" t="str">
        <f t="shared" ca="1" si="42"/>
        <v/>
      </c>
      <c r="I526" s="17" t="str">
        <f>_xlfn.XLOOKUP(A526,Students[Full Name],Students[Starting Rank],"")</f>
        <v/>
      </c>
      <c r="J526" s="15" t="str">
        <f t="shared" ca="1" si="44"/>
        <v xml:space="preserve">: </v>
      </c>
      <c r="K526" s="16" t="str">
        <f>_xlfn.XLOOKUP(A526,Students[Full Name],Students[Start Date],"")</f>
        <v/>
      </c>
      <c r="L526" s="18">
        <f t="shared" ca="1" si="45"/>
        <v>-1</v>
      </c>
      <c r="M526" s="18" cm="1">
        <f t="array" aca="1" ref="M526" ca="1">SUMPRODUCT(Inactives[Days Inactive]*(Inactives[Student]=A526))/365</f>
        <v>0</v>
      </c>
      <c r="N526" s="18" t="str" cm="1">
        <f t="array" ref="N526">IF(LEN($A526)&gt;0,SUMPRODUCT(($A526=merged_names)*(_xlfn.TEXTAFTER(N$2, "At ")=merged_belt_colours)*merged_months_at_rank),"")</f>
        <v/>
      </c>
      <c r="O526" s="18" t="str" cm="1">
        <f t="array" ref="O526">IF(LEN($A526)&gt;0,SUMPRODUCT(($A526=merged_names)*(_xlfn.TEXTAFTER(O$2, "At ")=merged_belt_colours)*merged_months_at_rank),"")</f>
        <v/>
      </c>
      <c r="P526" s="18" t="str" cm="1">
        <f t="array" ref="P526">IF(LEN($A526)&gt;0,SUMPRODUCT(($A526=merged_names)*(_xlfn.TEXTAFTER(P$2, "At ")=merged_belt_colours)*merged_months_at_rank),"")</f>
        <v/>
      </c>
      <c r="Q526" s="18" t="str" cm="1">
        <f t="array" ref="Q526">IF(LEN($A526)&gt;0,SUMPRODUCT(($A526=merged_names)*(_xlfn.TEXTAFTER(Q$2, "At ")=merged_belt_colours)*merged_months_at_rank),"")</f>
        <v/>
      </c>
      <c r="R526" s="18" t="str" cm="1">
        <f t="array" ref="R526">IF(LEN($A526)&gt;0,SUMPRODUCT(($A526=merged_names)*(_xlfn.TEXTAFTER(R$2, "At ")=merged_belt_colours)*merged_months_at_rank),"")</f>
        <v/>
      </c>
    </row>
    <row r="527" spans="1:18" x14ac:dyDescent="0.25">
      <c r="A527"/>
      <c r="B527" s="15" t="str" cm="1">
        <f t="array" ref="B527">IFERROR(IF(LEN(A527)&gt;0, IF(SUMPRODUCT((Inactives[Key]=J527)*(Inactives[Currently Inactive]))=1,"Inactive","Active"),""),"Active")</f>
        <v/>
      </c>
      <c r="C527" s="16" t="str" cm="1">
        <f t="array" aca="1" ref="C527" ca="1">IFERROR(_xlfn._xlws.FILTER(Inactives[Inactive On],(Inactives[Key]=J527)*(Inactives[Currently Inactive]),""),"")</f>
        <v/>
      </c>
      <c r="D527" s="16" t="str" cm="1">
        <f t="array" aca="1" ref="D527" ca="1">IFERROR(INDEX(_xlfn.TEXTSPLIT(E527," "),1),"")</f>
        <v/>
      </c>
      <c r="E527" s="15" t="str" cm="1">
        <f t="array" aca="1" ref="E527" ca="1">IFERROR(_xlfn._xlws.FILTER(merged_ranks,(merged_end_dates=DATE(9999,12,31))*(merged_names=A527)),"")</f>
        <v/>
      </c>
      <c r="F527" s="17" t="str">
        <f ca="1">_xlfn.XLOOKUP(J527,Promotions[Promo Key],Promotions[Promo Date],"")</f>
        <v/>
      </c>
      <c r="G527" s="18" t="str">
        <f t="shared" ca="1" si="43"/>
        <v/>
      </c>
      <c r="H527" s="18" t="str">
        <f t="shared" ca="1" si="42"/>
        <v/>
      </c>
      <c r="I527" s="17" t="str">
        <f>_xlfn.XLOOKUP(A527,Students[Full Name],Students[Starting Rank],"")</f>
        <v/>
      </c>
      <c r="J527" s="15" t="str">
        <f t="shared" ca="1" si="44"/>
        <v xml:space="preserve">: </v>
      </c>
      <c r="K527" s="16" t="str">
        <f>_xlfn.XLOOKUP(A527,Students[Full Name],Students[Start Date],"")</f>
        <v/>
      </c>
      <c r="L527" s="18">
        <f t="shared" ca="1" si="45"/>
        <v>-1</v>
      </c>
      <c r="M527" s="18" cm="1">
        <f t="array" aca="1" ref="M527" ca="1">SUMPRODUCT(Inactives[Days Inactive]*(Inactives[Student]=A527))/365</f>
        <v>0</v>
      </c>
      <c r="N527" s="18" t="str" cm="1">
        <f t="array" ref="N527">IF(LEN($A527)&gt;0,SUMPRODUCT(($A527=merged_names)*(_xlfn.TEXTAFTER(N$2, "At ")=merged_belt_colours)*merged_months_at_rank),"")</f>
        <v/>
      </c>
      <c r="O527" s="18" t="str" cm="1">
        <f t="array" ref="O527">IF(LEN($A527)&gt;0,SUMPRODUCT(($A527=merged_names)*(_xlfn.TEXTAFTER(O$2, "At ")=merged_belt_colours)*merged_months_at_rank),"")</f>
        <v/>
      </c>
      <c r="P527" s="18" t="str" cm="1">
        <f t="array" ref="P527">IF(LEN($A527)&gt;0,SUMPRODUCT(($A527=merged_names)*(_xlfn.TEXTAFTER(P$2, "At ")=merged_belt_colours)*merged_months_at_rank),"")</f>
        <v/>
      </c>
      <c r="Q527" s="18" t="str" cm="1">
        <f t="array" ref="Q527">IF(LEN($A527)&gt;0,SUMPRODUCT(($A527=merged_names)*(_xlfn.TEXTAFTER(Q$2, "At ")=merged_belt_colours)*merged_months_at_rank),"")</f>
        <v/>
      </c>
      <c r="R527" s="18" t="str" cm="1">
        <f t="array" ref="R527">IF(LEN($A527)&gt;0,SUMPRODUCT(($A527=merged_names)*(_xlfn.TEXTAFTER(R$2, "At ")=merged_belt_colours)*merged_months_at_rank),"")</f>
        <v/>
      </c>
    </row>
    <row r="528" spans="1:18" x14ac:dyDescent="0.25">
      <c r="A528"/>
      <c r="B528" s="15" t="str" cm="1">
        <f t="array" ref="B528">IFERROR(IF(LEN(A528)&gt;0, IF(SUMPRODUCT((Inactives[Key]=J528)*(Inactives[Currently Inactive]))=1,"Inactive","Active"),""),"Active")</f>
        <v/>
      </c>
      <c r="C528" s="16" t="str" cm="1">
        <f t="array" aca="1" ref="C528" ca="1">IFERROR(_xlfn._xlws.FILTER(Inactives[Inactive On],(Inactives[Key]=J528)*(Inactives[Currently Inactive]),""),"")</f>
        <v/>
      </c>
      <c r="D528" s="16" t="str" cm="1">
        <f t="array" aca="1" ref="D528" ca="1">IFERROR(INDEX(_xlfn.TEXTSPLIT(E528," "),1),"")</f>
        <v/>
      </c>
      <c r="E528" s="15" t="str" cm="1">
        <f t="array" aca="1" ref="E528" ca="1">IFERROR(_xlfn._xlws.FILTER(merged_ranks,(merged_end_dates=DATE(9999,12,31))*(merged_names=A528)),"")</f>
        <v/>
      </c>
      <c r="F528" s="17" t="str">
        <f ca="1">_xlfn.XLOOKUP(J528,Promotions[Promo Key],Promotions[Promo Date],"")</f>
        <v/>
      </c>
      <c r="G528" s="18" t="str">
        <f t="shared" ca="1" si="43"/>
        <v/>
      </c>
      <c r="H528" s="18" t="str">
        <f t="shared" ca="1" si="42"/>
        <v/>
      </c>
      <c r="I528" s="17" t="str">
        <f>_xlfn.XLOOKUP(A528,Students[Full Name],Students[Starting Rank],"")</f>
        <v/>
      </c>
      <c r="J528" s="15" t="str">
        <f t="shared" ca="1" si="44"/>
        <v xml:space="preserve">: </v>
      </c>
      <c r="K528" s="16" t="str">
        <f>_xlfn.XLOOKUP(A528,Students[Full Name],Students[Start Date],"")</f>
        <v/>
      </c>
      <c r="L528" s="18">
        <f t="shared" ca="1" si="45"/>
        <v>-1</v>
      </c>
      <c r="M528" s="18" cm="1">
        <f t="array" aca="1" ref="M528" ca="1">SUMPRODUCT(Inactives[Days Inactive]*(Inactives[Student]=A528))/365</f>
        <v>0</v>
      </c>
      <c r="N528" s="18" t="str" cm="1">
        <f t="array" ref="N528">IF(LEN($A528)&gt;0,SUMPRODUCT(($A528=merged_names)*(_xlfn.TEXTAFTER(N$2, "At ")=merged_belt_colours)*merged_months_at_rank),"")</f>
        <v/>
      </c>
      <c r="O528" s="18" t="str" cm="1">
        <f t="array" ref="O528">IF(LEN($A528)&gt;0,SUMPRODUCT(($A528=merged_names)*(_xlfn.TEXTAFTER(O$2, "At ")=merged_belt_colours)*merged_months_at_rank),"")</f>
        <v/>
      </c>
      <c r="P528" s="18" t="str" cm="1">
        <f t="array" ref="P528">IF(LEN($A528)&gt;0,SUMPRODUCT(($A528=merged_names)*(_xlfn.TEXTAFTER(P$2, "At ")=merged_belt_colours)*merged_months_at_rank),"")</f>
        <v/>
      </c>
      <c r="Q528" s="18" t="str" cm="1">
        <f t="array" ref="Q528">IF(LEN($A528)&gt;0,SUMPRODUCT(($A528=merged_names)*(_xlfn.TEXTAFTER(Q$2, "At ")=merged_belt_colours)*merged_months_at_rank),"")</f>
        <v/>
      </c>
      <c r="R528" s="18" t="str" cm="1">
        <f t="array" ref="R528">IF(LEN($A528)&gt;0,SUMPRODUCT(($A528=merged_names)*(_xlfn.TEXTAFTER(R$2, "At ")=merged_belt_colours)*merged_months_at_rank),"")</f>
        <v/>
      </c>
    </row>
    <row r="529" spans="1:18" x14ac:dyDescent="0.25">
      <c r="A529"/>
      <c r="B529" s="15" t="str" cm="1">
        <f t="array" ref="B529">IFERROR(IF(LEN(A529)&gt;0, IF(SUMPRODUCT((Inactives[Key]=J529)*(Inactives[Currently Inactive]))=1,"Inactive","Active"),""),"Active")</f>
        <v/>
      </c>
      <c r="C529" s="16" t="str" cm="1">
        <f t="array" aca="1" ref="C529" ca="1">IFERROR(_xlfn._xlws.FILTER(Inactives[Inactive On],(Inactives[Key]=J529)*(Inactives[Currently Inactive]),""),"")</f>
        <v/>
      </c>
      <c r="D529" s="16" t="str" cm="1">
        <f t="array" aca="1" ref="D529" ca="1">IFERROR(INDEX(_xlfn.TEXTSPLIT(E529," "),1),"")</f>
        <v/>
      </c>
      <c r="E529" s="15" t="str" cm="1">
        <f t="array" aca="1" ref="E529" ca="1">IFERROR(_xlfn._xlws.FILTER(merged_ranks,(merged_end_dates=DATE(9999,12,31))*(merged_names=A529)),"")</f>
        <v/>
      </c>
      <c r="F529" s="17" t="str">
        <f ca="1">_xlfn.XLOOKUP(J529,Promotions[Promo Key],Promotions[Promo Date],"")</f>
        <v/>
      </c>
      <c r="G529" s="18" t="str">
        <f t="shared" ca="1" si="43"/>
        <v/>
      </c>
      <c r="H529" s="18" t="str">
        <f t="shared" ca="1" si="42"/>
        <v/>
      </c>
      <c r="I529" s="17" t="str">
        <f>_xlfn.XLOOKUP(A529,Students[Full Name],Students[Starting Rank],"")</f>
        <v/>
      </c>
      <c r="J529" s="15" t="str">
        <f t="shared" ca="1" si="44"/>
        <v xml:space="preserve">: </v>
      </c>
      <c r="K529" s="16" t="str">
        <f>_xlfn.XLOOKUP(A529,Students[Full Name],Students[Start Date],"")</f>
        <v/>
      </c>
      <c r="L529" s="18">
        <f t="shared" ca="1" si="45"/>
        <v>-1</v>
      </c>
      <c r="M529" s="18" cm="1">
        <f t="array" aca="1" ref="M529" ca="1">SUMPRODUCT(Inactives[Days Inactive]*(Inactives[Student]=A529))/365</f>
        <v>0</v>
      </c>
      <c r="N529" s="18" t="str" cm="1">
        <f t="array" ref="N529">IF(LEN($A529)&gt;0,SUMPRODUCT(($A529=merged_names)*(_xlfn.TEXTAFTER(N$2, "At ")=merged_belt_colours)*merged_months_at_rank),"")</f>
        <v/>
      </c>
      <c r="O529" s="18" t="str" cm="1">
        <f t="array" ref="O529">IF(LEN($A529)&gt;0,SUMPRODUCT(($A529=merged_names)*(_xlfn.TEXTAFTER(O$2, "At ")=merged_belt_colours)*merged_months_at_rank),"")</f>
        <v/>
      </c>
      <c r="P529" s="18" t="str" cm="1">
        <f t="array" ref="P529">IF(LEN($A529)&gt;0,SUMPRODUCT(($A529=merged_names)*(_xlfn.TEXTAFTER(P$2, "At ")=merged_belt_colours)*merged_months_at_rank),"")</f>
        <v/>
      </c>
      <c r="Q529" s="18" t="str" cm="1">
        <f t="array" ref="Q529">IF(LEN($A529)&gt;0,SUMPRODUCT(($A529=merged_names)*(_xlfn.TEXTAFTER(Q$2, "At ")=merged_belt_colours)*merged_months_at_rank),"")</f>
        <v/>
      </c>
      <c r="R529" s="18" t="str" cm="1">
        <f t="array" ref="R529">IF(LEN($A529)&gt;0,SUMPRODUCT(($A529=merged_names)*(_xlfn.TEXTAFTER(R$2, "At ")=merged_belt_colours)*merged_months_at_rank),"")</f>
        <v/>
      </c>
    </row>
    <row r="530" spans="1:18" x14ac:dyDescent="0.25">
      <c r="A530"/>
      <c r="B530" s="15" t="str" cm="1">
        <f t="array" ref="B530">IFERROR(IF(LEN(A530)&gt;0, IF(SUMPRODUCT((Inactives[Key]=J530)*(Inactives[Currently Inactive]))=1,"Inactive","Active"),""),"Active")</f>
        <v/>
      </c>
      <c r="C530" s="16" t="str" cm="1">
        <f t="array" aca="1" ref="C530" ca="1">IFERROR(_xlfn._xlws.FILTER(Inactives[Inactive On],(Inactives[Key]=J530)*(Inactives[Currently Inactive]),""),"")</f>
        <v/>
      </c>
      <c r="D530" s="16" t="str" cm="1">
        <f t="array" aca="1" ref="D530" ca="1">IFERROR(INDEX(_xlfn.TEXTSPLIT(E530," "),1),"")</f>
        <v/>
      </c>
      <c r="E530" s="15" t="str" cm="1">
        <f t="array" aca="1" ref="E530" ca="1">IFERROR(_xlfn._xlws.FILTER(merged_ranks,(merged_end_dates=DATE(9999,12,31))*(merged_names=A530)),"")</f>
        <v/>
      </c>
      <c r="F530" s="17" t="str">
        <f ca="1">_xlfn.XLOOKUP(J530,Promotions[Promo Key],Promotions[Promo Date],"")</f>
        <v/>
      </c>
      <c r="G530" s="18" t="str">
        <f t="shared" ca="1" si="43"/>
        <v/>
      </c>
      <c r="H530" s="18" t="str">
        <f t="shared" ca="1" si="42"/>
        <v/>
      </c>
      <c r="I530" s="17" t="str">
        <f>_xlfn.XLOOKUP(A530,Students[Full Name],Students[Starting Rank],"")</f>
        <v/>
      </c>
      <c r="J530" s="15" t="str">
        <f t="shared" ca="1" si="44"/>
        <v xml:space="preserve">: </v>
      </c>
      <c r="K530" s="16" t="str">
        <f>_xlfn.XLOOKUP(A530,Students[Full Name],Students[Start Date],"")</f>
        <v/>
      </c>
      <c r="L530" s="18">
        <f t="shared" ca="1" si="45"/>
        <v>-1</v>
      </c>
      <c r="M530" s="18" cm="1">
        <f t="array" aca="1" ref="M530" ca="1">SUMPRODUCT(Inactives[Days Inactive]*(Inactives[Student]=A530))/365</f>
        <v>0</v>
      </c>
      <c r="N530" s="18" t="str" cm="1">
        <f t="array" ref="N530">IF(LEN($A530)&gt;0,SUMPRODUCT(($A530=merged_names)*(_xlfn.TEXTAFTER(N$2, "At ")=merged_belt_colours)*merged_months_at_rank),"")</f>
        <v/>
      </c>
      <c r="O530" s="18" t="str" cm="1">
        <f t="array" ref="O530">IF(LEN($A530)&gt;0,SUMPRODUCT(($A530=merged_names)*(_xlfn.TEXTAFTER(O$2, "At ")=merged_belt_colours)*merged_months_at_rank),"")</f>
        <v/>
      </c>
      <c r="P530" s="18" t="str" cm="1">
        <f t="array" ref="P530">IF(LEN($A530)&gt;0,SUMPRODUCT(($A530=merged_names)*(_xlfn.TEXTAFTER(P$2, "At ")=merged_belt_colours)*merged_months_at_rank),"")</f>
        <v/>
      </c>
      <c r="Q530" s="18" t="str" cm="1">
        <f t="array" ref="Q530">IF(LEN($A530)&gt;0,SUMPRODUCT(($A530=merged_names)*(_xlfn.TEXTAFTER(Q$2, "At ")=merged_belt_colours)*merged_months_at_rank),"")</f>
        <v/>
      </c>
      <c r="R530" s="18" t="str" cm="1">
        <f t="array" ref="R530">IF(LEN($A530)&gt;0,SUMPRODUCT(($A530=merged_names)*(_xlfn.TEXTAFTER(R$2, "At ")=merged_belt_colours)*merged_months_at_rank),"")</f>
        <v/>
      </c>
    </row>
    <row r="531" spans="1:18" x14ac:dyDescent="0.25">
      <c r="A531"/>
      <c r="B531" s="15" t="str" cm="1">
        <f t="array" ref="B531">IFERROR(IF(LEN(A531)&gt;0, IF(SUMPRODUCT((Inactives[Key]=J531)*(Inactives[Currently Inactive]))=1,"Inactive","Active"),""),"Active")</f>
        <v/>
      </c>
      <c r="C531" s="16" t="str" cm="1">
        <f t="array" aca="1" ref="C531" ca="1">IFERROR(_xlfn._xlws.FILTER(Inactives[Inactive On],(Inactives[Key]=J531)*(Inactives[Currently Inactive]),""),"")</f>
        <v/>
      </c>
      <c r="D531" s="16" t="str" cm="1">
        <f t="array" aca="1" ref="D531" ca="1">IFERROR(INDEX(_xlfn.TEXTSPLIT(E531," "),1),"")</f>
        <v/>
      </c>
      <c r="E531" s="15" t="str" cm="1">
        <f t="array" aca="1" ref="E531" ca="1">IFERROR(_xlfn._xlws.FILTER(merged_ranks,(merged_end_dates=DATE(9999,12,31))*(merged_names=A531)),"")</f>
        <v/>
      </c>
      <c r="F531" s="17" t="str">
        <f ca="1">_xlfn.XLOOKUP(J531,Promotions[Promo Key],Promotions[Promo Date],"")</f>
        <v/>
      </c>
      <c r="G531" s="18" t="str">
        <f t="shared" ca="1" si="43"/>
        <v/>
      </c>
      <c r="H531" s="18" t="str">
        <f t="shared" ca="1" si="42"/>
        <v/>
      </c>
      <c r="I531" s="17" t="str">
        <f>_xlfn.XLOOKUP(A531,Students[Full Name],Students[Starting Rank],"")</f>
        <v/>
      </c>
      <c r="J531" s="15" t="str">
        <f t="shared" ca="1" si="44"/>
        <v xml:space="preserve">: </v>
      </c>
      <c r="K531" s="16" t="str">
        <f>_xlfn.XLOOKUP(A531,Students[Full Name],Students[Start Date],"")</f>
        <v/>
      </c>
      <c r="L531" s="18">
        <f t="shared" ca="1" si="45"/>
        <v>-1</v>
      </c>
      <c r="M531" s="18" cm="1">
        <f t="array" aca="1" ref="M531" ca="1">SUMPRODUCT(Inactives[Days Inactive]*(Inactives[Student]=A531))/365</f>
        <v>0</v>
      </c>
      <c r="N531" s="18" t="str" cm="1">
        <f t="array" ref="N531">IF(LEN($A531)&gt;0,SUMPRODUCT(($A531=merged_names)*(_xlfn.TEXTAFTER(N$2, "At ")=merged_belt_colours)*merged_months_at_rank),"")</f>
        <v/>
      </c>
      <c r="O531" s="18" t="str" cm="1">
        <f t="array" ref="O531">IF(LEN($A531)&gt;0,SUMPRODUCT(($A531=merged_names)*(_xlfn.TEXTAFTER(O$2, "At ")=merged_belt_colours)*merged_months_at_rank),"")</f>
        <v/>
      </c>
      <c r="P531" s="18" t="str" cm="1">
        <f t="array" ref="P531">IF(LEN($A531)&gt;0,SUMPRODUCT(($A531=merged_names)*(_xlfn.TEXTAFTER(P$2, "At ")=merged_belt_colours)*merged_months_at_rank),"")</f>
        <v/>
      </c>
      <c r="Q531" s="18" t="str" cm="1">
        <f t="array" ref="Q531">IF(LEN($A531)&gt;0,SUMPRODUCT(($A531=merged_names)*(_xlfn.TEXTAFTER(Q$2, "At ")=merged_belt_colours)*merged_months_at_rank),"")</f>
        <v/>
      </c>
      <c r="R531" s="18" t="str" cm="1">
        <f t="array" ref="R531">IF(LEN($A531)&gt;0,SUMPRODUCT(($A531=merged_names)*(_xlfn.TEXTAFTER(R$2, "At ")=merged_belt_colours)*merged_months_at_rank),"")</f>
        <v/>
      </c>
    </row>
    <row r="532" spans="1:18" x14ac:dyDescent="0.25">
      <c r="A532"/>
      <c r="B532" s="15" t="str" cm="1">
        <f t="array" ref="B532">IFERROR(IF(LEN(A532)&gt;0, IF(SUMPRODUCT((Inactives[Key]=J532)*(Inactives[Currently Inactive]))=1,"Inactive","Active"),""),"Active")</f>
        <v/>
      </c>
      <c r="C532" s="16" t="str" cm="1">
        <f t="array" aca="1" ref="C532" ca="1">IFERROR(_xlfn._xlws.FILTER(Inactives[Inactive On],(Inactives[Key]=J532)*(Inactives[Currently Inactive]),""),"")</f>
        <v/>
      </c>
      <c r="D532" s="16" t="str" cm="1">
        <f t="array" aca="1" ref="D532" ca="1">IFERROR(INDEX(_xlfn.TEXTSPLIT(E532," "),1),"")</f>
        <v/>
      </c>
      <c r="E532" s="15" t="str" cm="1">
        <f t="array" aca="1" ref="E532" ca="1">IFERROR(_xlfn._xlws.FILTER(merged_ranks,(merged_end_dates=DATE(9999,12,31))*(merged_names=A532)),"")</f>
        <v/>
      </c>
      <c r="F532" s="17" t="str">
        <f ca="1">_xlfn.XLOOKUP(J532,Promotions[Promo Key],Promotions[Promo Date],"")</f>
        <v/>
      </c>
      <c r="G532" s="18" t="str">
        <f t="shared" ca="1" si="43"/>
        <v/>
      </c>
      <c r="H532" s="18" t="str">
        <f t="shared" ca="1" si="42"/>
        <v/>
      </c>
      <c r="I532" s="17" t="str">
        <f>_xlfn.XLOOKUP(A532,Students[Full Name],Students[Starting Rank],"")</f>
        <v/>
      </c>
      <c r="J532" s="15" t="str">
        <f t="shared" ca="1" si="44"/>
        <v xml:space="preserve">: </v>
      </c>
      <c r="K532" s="16" t="str">
        <f>_xlfn.XLOOKUP(A532,Students[Full Name],Students[Start Date],"")</f>
        <v/>
      </c>
      <c r="L532" s="18">
        <f t="shared" ca="1" si="45"/>
        <v>-1</v>
      </c>
      <c r="M532" s="18" cm="1">
        <f t="array" aca="1" ref="M532" ca="1">SUMPRODUCT(Inactives[Days Inactive]*(Inactives[Student]=A532))/365</f>
        <v>0</v>
      </c>
      <c r="N532" s="18" t="str" cm="1">
        <f t="array" ref="N532">IF(LEN($A532)&gt;0,SUMPRODUCT(($A532=merged_names)*(_xlfn.TEXTAFTER(N$2, "At ")=merged_belt_colours)*merged_months_at_rank),"")</f>
        <v/>
      </c>
      <c r="O532" s="18" t="str" cm="1">
        <f t="array" ref="O532">IF(LEN($A532)&gt;0,SUMPRODUCT(($A532=merged_names)*(_xlfn.TEXTAFTER(O$2, "At ")=merged_belt_colours)*merged_months_at_rank),"")</f>
        <v/>
      </c>
      <c r="P532" s="18" t="str" cm="1">
        <f t="array" ref="P532">IF(LEN($A532)&gt;0,SUMPRODUCT(($A532=merged_names)*(_xlfn.TEXTAFTER(P$2, "At ")=merged_belt_colours)*merged_months_at_rank),"")</f>
        <v/>
      </c>
      <c r="Q532" s="18" t="str" cm="1">
        <f t="array" ref="Q532">IF(LEN($A532)&gt;0,SUMPRODUCT(($A532=merged_names)*(_xlfn.TEXTAFTER(Q$2, "At ")=merged_belt_colours)*merged_months_at_rank),"")</f>
        <v/>
      </c>
      <c r="R532" s="18" t="str" cm="1">
        <f t="array" ref="R532">IF(LEN($A532)&gt;0,SUMPRODUCT(($A532=merged_names)*(_xlfn.TEXTAFTER(R$2, "At ")=merged_belt_colours)*merged_months_at_rank),"")</f>
        <v/>
      </c>
    </row>
    <row r="533" spans="1:18" x14ac:dyDescent="0.25">
      <c r="A533"/>
      <c r="B533" s="15" t="str" cm="1">
        <f t="array" ref="B533">IFERROR(IF(LEN(A533)&gt;0, IF(SUMPRODUCT((Inactives[Key]=J533)*(Inactives[Currently Inactive]))=1,"Inactive","Active"),""),"Active")</f>
        <v/>
      </c>
      <c r="C533" s="16" t="str" cm="1">
        <f t="array" aca="1" ref="C533" ca="1">IFERROR(_xlfn._xlws.FILTER(Inactives[Inactive On],(Inactives[Key]=J533)*(Inactives[Currently Inactive]),""),"")</f>
        <v/>
      </c>
      <c r="D533" s="16" t="str" cm="1">
        <f t="array" aca="1" ref="D533" ca="1">IFERROR(INDEX(_xlfn.TEXTSPLIT(E533," "),1),"")</f>
        <v/>
      </c>
      <c r="E533" s="15" t="str" cm="1">
        <f t="array" aca="1" ref="E533" ca="1">IFERROR(_xlfn._xlws.FILTER(merged_ranks,(merged_end_dates=DATE(9999,12,31))*(merged_names=A533)),"")</f>
        <v/>
      </c>
      <c r="F533" s="17" t="str">
        <f ca="1">_xlfn.XLOOKUP(J533,Promotions[Promo Key],Promotions[Promo Date],"")</f>
        <v/>
      </c>
      <c r="G533" s="18" t="str">
        <f t="shared" ca="1" si="43"/>
        <v/>
      </c>
      <c r="H533" s="18" t="str">
        <f t="shared" ca="1" si="42"/>
        <v/>
      </c>
      <c r="I533" s="17" t="str">
        <f>_xlfn.XLOOKUP(A533,Students[Full Name],Students[Starting Rank],"")</f>
        <v/>
      </c>
      <c r="J533" s="15" t="str">
        <f t="shared" ca="1" si="44"/>
        <v xml:space="preserve">: </v>
      </c>
      <c r="K533" s="16" t="str">
        <f>_xlfn.XLOOKUP(A533,Students[Full Name],Students[Start Date],"")</f>
        <v/>
      </c>
      <c r="L533" s="18">
        <f t="shared" ca="1" si="45"/>
        <v>-1</v>
      </c>
      <c r="M533" s="18" cm="1">
        <f t="array" aca="1" ref="M533" ca="1">SUMPRODUCT(Inactives[Days Inactive]*(Inactives[Student]=A533))/365</f>
        <v>0</v>
      </c>
      <c r="N533" s="18" t="str" cm="1">
        <f t="array" ref="N533">IF(LEN($A533)&gt;0,SUMPRODUCT(($A533=merged_names)*(_xlfn.TEXTAFTER(N$2, "At ")=merged_belt_colours)*merged_months_at_rank),"")</f>
        <v/>
      </c>
      <c r="O533" s="18" t="str" cm="1">
        <f t="array" ref="O533">IF(LEN($A533)&gt;0,SUMPRODUCT(($A533=merged_names)*(_xlfn.TEXTAFTER(O$2, "At ")=merged_belt_colours)*merged_months_at_rank),"")</f>
        <v/>
      </c>
      <c r="P533" s="18" t="str" cm="1">
        <f t="array" ref="P533">IF(LEN($A533)&gt;0,SUMPRODUCT(($A533=merged_names)*(_xlfn.TEXTAFTER(P$2, "At ")=merged_belt_colours)*merged_months_at_rank),"")</f>
        <v/>
      </c>
      <c r="Q533" s="18" t="str" cm="1">
        <f t="array" ref="Q533">IF(LEN($A533)&gt;0,SUMPRODUCT(($A533=merged_names)*(_xlfn.TEXTAFTER(Q$2, "At ")=merged_belt_colours)*merged_months_at_rank),"")</f>
        <v/>
      </c>
      <c r="R533" s="18" t="str" cm="1">
        <f t="array" ref="R533">IF(LEN($A533)&gt;0,SUMPRODUCT(($A533=merged_names)*(_xlfn.TEXTAFTER(R$2, "At ")=merged_belt_colours)*merged_months_at_rank),"")</f>
        <v/>
      </c>
    </row>
    <row r="534" spans="1:18" x14ac:dyDescent="0.25">
      <c r="A534"/>
      <c r="B534" s="15" t="str" cm="1">
        <f t="array" ref="B534">IFERROR(IF(LEN(A534)&gt;0, IF(SUMPRODUCT((Inactives[Key]=J534)*(Inactives[Currently Inactive]))=1,"Inactive","Active"),""),"Active")</f>
        <v/>
      </c>
      <c r="C534" s="16" t="str" cm="1">
        <f t="array" aca="1" ref="C534" ca="1">IFERROR(_xlfn._xlws.FILTER(Inactives[Inactive On],(Inactives[Key]=J534)*(Inactives[Currently Inactive]),""),"")</f>
        <v/>
      </c>
      <c r="D534" s="16" t="str" cm="1">
        <f t="array" aca="1" ref="D534" ca="1">IFERROR(INDEX(_xlfn.TEXTSPLIT(E534," "),1),"")</f>
        <v/>
      </c>
      <c r="E534" s="15" t="str" cm="1">
        <f t="array" aca="1" ref="E534" ca="1">IFERROR(_xlfn._xlws.FILTER(merged_ranks,(merged_end_dates=DATE(9999,12,31))*(merged_names=A534)),"")</f>
        <v/>
      </c>
      <c r="F534" s="17" t="str">
        <f ca="1">_xlfn.XLOOKUP(J534,Promotions[Promo Key],Promotions[Promo Date],"")</f>
        <v/>
      </c>
      <c r="G534" s="18" t="str">
        <f t="shared" ca="1" si="43"/>
        <v/>
      </c>
      <c r="H534" s="18" t="str">
        <f t="shared" ca="1" si="42"/>
        <v/>
      </c>
      <c r="I534" s="17" t="str">
        <f>_xlfn.XLOOKUP(A534,Students[Full Name],Students[Starting Rank],"")</f>
        <v/>
      </c>
      <c r="J534" s="15" t="str">
        <f t="shared" ca="1" si="44"/>
        <v xml:space="preserve">: </v>
      </c>
      <c r="K534" s="16" t="str">
        <f>_xlfn.XLOOKUP(A534,Students[Full Name],Students[Start Date],"")</f>
        <v/>
      </c>
      <c r="L534" s="18">
        <f t="shared" ca="1" si="45"/>
        <v>-1</v>
      </c>
      <c r="M534" s="18" cm="1">
        <f t="array" aca="1" ref="M534" ca="1">SUMPRODUCT(Inactives[Days Inactive]*(Inactives[Student]=A534))/365</f>
        <v>0</v>
      </c>
      <c r="N534" s="18" t="str" cm="1">
        <f t="array" ref="N534">IF(LEN($A534)&gt;0,SUMPRODUCT(($A534=merged_names)*(_xlfn.TEXTAFTER(N$2, "At ")=merged_belt_colours)*merged_months_at_rank),"")</f>
        <v/>
      </c>
      <c r="O534" s="18" t="str" cm="1">
        <f t="array" ref="O534">IF(LEN($A534)&gt;0,SUMPRODUCT(($A534=merged_names)*(_xlfn.TEXTAFTER(O$2, "At ")=merged_belt_colours)*merged_months_at_rank),"")</f>
        <v/>
      </c>
      <c r="P534" s="18" t="str" cm="1">
        <f t="array" ref="P534">IF(LEN($A534)&gt;0,SUMPRODUCT(($A534=merged_names)*(_xlfn.TEXTAFTER(P$2, "At ")=merged_belt_colours)*merged_months_at_rank),"")</f>
        <v/>
      </c>
      <c r="Q534" s="18" t="str" cm="1">
        <f t="array" ref="Q534">IF(LEN($A534)&gt;0,SUMPRODUCT(($A534=merged_names)*(_xlfn.TEXTAFTER(Q$2, "At ")=merged_belt_colours)*merged_months_at_rank),"")</f>
        <v/>
      </c>
      <c r="R534" s="18" t="str" cm="1">
        <f t="array" ref="R534">IF(LEN($A534)&gt;0,SUMPRODUCT(($A534=merged_names)*(_xlfn.TEXTAFTER(R$2, "At ")=merged_belt_colours)*merged_months_at_rank),"")</f>
        <v/>
      </c>
    </row>
    <row r="535" spans="1:18" x14ac:dyDescent="0.25">
      <c r="A535"/>
      <c r="B535" s="15" t="str" cm="1">
        <f t="array" ref="B535">IFERROR(IF(LEN(A535)&gt;0, IF(SUMPRODUCT((Inactives[Key]=J535)*(Inactives[Currently Inactive]))=1,"Inactive","Active"),""),"Active")</f>
        <v/>
      </c>
      <c r="C535" s="16" t="str" cm="1">
        <f t="array" aca="1" ref="C535" ca="1">IFERROR(_xlfn._xlws.FILTER(Inactives[Inactive On],(Inactives[Key]=J535)*(Inactives[Currently Inactive]),""),"")</f>
        <v/>
      </c>
      <c r="D535" s="16" t="str" cm="1">
        <f t="array" aca="1" ref="D535" ca="1">IFERROR(INDEX(_xlfn.TEXTSPLIT(E535," "),1),"")</f>
        <v/>
      </c>
      <c r="E535" s="15" t="str" cm="1">
        <f t="array" aca="1" ref="E535" ca="1">IFERROR(_xlfn._xlws.FILTER(merged_ranks,(merged_end_dates=DATE(9999,12,31))*(merged_names=A535)),"")</f>
        <v/>
      </c>
      <c r="F535" s="17" t="str">
        <f ca="1">_xlfn.XLOOKUP(J535,Promotions[Promo Key],Promotions[Promo Date],"")</f>
        <v/>
      </c>
      <c r="G535" s="18" t="str">
        <f t="shared" ca="1" si="43"/>
        <v/>
      </c>
      <c r="H535" s="18" t="str">
        <f t="shared" ca="1" si="42"/>
        <v/>
      </c>
      <c r="I535" s="17" t="str">
        <f>_xlfn.XLOOKUP(A535,Students[Full Name],Students[Starting Rank],"")</f>
        <v/>
      </c>
      <c r="J535" s="15" t="str">
        <f t="shared" ca="1" si="44"/>
        <v xml:space="preserve">: </v>
      </c>
      <c r="K535" s="16" t="str">
        <f>_xlfn.XLOOKUP(A535,Students[Full Name],Students[Start Date],"")</f>
        <v/>
      </c>
      <c r="L535" s="18">
        <f t="shared" ca="1" si="45"/>
        <v>-1</v>
      </c>
      <c r="M535" s="18" cm="1">
        <f t="array" aca="1" ref="M535" ca="1">SUMPRODUCT(Inactives[Days Inactive]*(Inactives[Student]=A535))/365</f>
        <v>0</v>
      </c>
      <c r="N535" s="18" t="str" cm="1">
        <f t="array" ref="N535">IF(LEN($A535)&gt;0,SUMPRODUCT(($A535=merged_names)*(_xlfn.TEXTAFTER(N$2, "At ")=merged_belt_colours)*merged_months_at_rank),"")</f>
        <v/>
      </c>
      <c r="O535" s="18" t="str" cm="1">
        <f t="array" ref="O535">IF(LEN($A535)&gt;0,SUMPRODUCT(($A535=merged_names)*(_xlfn.TEXTAFTER(O$2, "At ")=merged_belt_colours)*merged_months_at_rank),"")</f>
        <v/>
      </c>
      <c r="P535" s="18" t="str" cm="1">
        <f t="array" ref="P535">IF(LEN($A535)&gt;0,SUMPRODUCT(($A535=merged_names)*(_xlfn.TEXTAFTER(P$2, "At ")=merged_belt_colours)*merged_months_at_rank),"")</f>
        <v/>
      </c>
      <c r="Q535" s="18" t="str" cm="1">
        <f t="array" ref="Q535">IF(LEN($A535)&gt;0,SUMPRODUCT(($A535=merged_names)*(_xlfn.TEXTAFTER(Q$2, "At ")=merged_belt_colours)*merged_months_at_rank),"")</f>
        <v/>
      </c>
      <c r="R535" s="18" t="str" cm="1">
        <f t="array" ref="R535">IF(LEN($A535)&gt;0,SUMPRODUCT(($A535=merged_names)*(_xlfn.TEXTAFTER(R$2, "At ")=merged_belt_colours)*merged_months_at_rank),"")</f>
        <v/>
      </c>
    </row>
    <row r="536" spans="1:18" x14ac:dyDescent="0.25">
      <c r="A536"/>
      <c r="B536" s="15" t="str" cm="1">
        <f t="array" ref="B536">IFERROR(IF(LEN(A536)&gt;0, IF(SUMPRODUCT((Inactives[Key]=J536)*(Inactives[Currently Inactive]))=1,"Inactive","Active"),""),"Active")</f>
        <v/>
      </c>
      <c r="C536" s="16" t="str" cm="1">
        <f t="array" aca="1" ref="C536" ca="1">IFERROR(_xlfn._xlws.FILTER(Inactives[Inactive On],(Inactives[Key]=J536)*(Inactives[Currently Inactive]),""),"")</f>
        <v/>
      </c>
      <c r="D536" s="16" t="str" cm="1">
        <f t="array" aca="1" ref="D536" ca="1">IFERROR(INDEX(_xlfn.TEXTSPLIT(E536," "),1),"")</f>
        <v/>
      </c>
      <c r="E536" s="15" t="str" cm="1">
        <f t="array" aca="1" ref="E536" ca="1">IFERROR(_xlfn._xlws.FILTER(merged_ranks,(merged_end_dates=DATE(9999,12,31))*(merged_names=A536)),"")</f>
        <v/>
      </c>
      <c r="F536" s="17" t="str">
        <f ca="1">_xlfn.XLOOKUP(J536,Promotions[Promo Key],Promotions[Promo Date],"")</f>
        <v/>
      </c>
      <c r="G536" s="18" t="str">
        <f t="shared" ca="1" si="43"/>
        <v/>
      </c>
      <c r="H536" s="18" t="str">
        <f t="shared" ref="H536:H599" ca="1" si="46">IFERROR((TODAY()-K536)/365-M536,"")</f>
        <v/>
      </c>
      <c r="I536" s="17" t="str">
        <f>_xlfn.XLOOKUP(A536,Students[Full Name],Students[Starting Rank],"")</f>
        <v/>
      </c>
      <c r="J536" s="15" t="str">
        <f t="shared" ca="1" si="44"/>
        <v xml:space="preserve">: </v>
      </c>
      <c r="K536" s="16" t="str">
        <f>_xlfn.XLOOKUP(A536,Students[Full Name],Students[Start Date],"")</f>
        <v/>
      </c>
      <c r="L536" s="18">
        <f t="shared" ca="1" si="45"/>
        <v>-1</v>
      </c>
      <c r="M536" s="18" cm="1">
        <f t="array" aca="1" ref="M536" ca="1">SUMPRODUCT(Inactives[Days Inactive]*(Inactives[Student]=A536))/365</f>
        <v>0</v>
      </c>
      <c r="N536" s="18" t="str" cm="1">
        <f t="array" ref="N536">IF(LEN($A536)&gt;0,SUMPRODUCT(($A536=merged_names)*(_xlfn.TEXTAFTER(N$2, "At ")=merged_belt_colours)*merged_months_at_rank),"")</f>
        <v/>
      </c>
      <c r="O536" s="18" t="str" cm="1">
        <f t="array" ref="O536">IF(LEN($A536)&gt;0,SUMPRODUCT(($A536=merged_names)*(_xlfn.TEXTAFTER(O$2, "At ")=merged_belt_colours)*merged_months_at_rank),"")</f>
        <v/>
      </c>
      <c r="P536" s="18" t="str" cm="1">
        <f t="array" ref="P536">IF(LEN($A536)&gt;0,SUMPRODUCT(($A536=merged_names)*(_xlfn.TEXTAFTER(P$2, "At ")=merged_belt_colours)*merged_months_at_rank),"")</f>
        <v/>
      </c>
      <c r="Q536" s="18" t="str" cm="1">
        <f t="array" ref="Q536">IF(LEN($A536)&gt;0,SUMPRODUCT(($A536=merged_names)*(_xlfn.TEXTAFTER(Q$2, "At ")=merged_belt_colours)*merged_months_at_rank),"")</f>
        <v/>
      </c>
      <c r="R536" s="18" t="str" cm="1">
        <f t="array" ref="R536">IF(LEN($A536)&gt;0,SUMPRODUCT(($A536=merged_names)*(_xlfn.TEXTAFTER(R$2, "At ")=merged_belt_colours)*merged_months_at_rank),"")</f>
        <v/>
      </c>
    </row>
    <row r="537" spans="1:18" x14ac:dyDescent="0.25">
      <c r="A537"/>
      <c r="B537" s="15" t="str" cm="1">
        <f t="array" ref="B537">IFERROR(IF(LEN(A537)&gt;0, IF(SUMPRODUCT((Inactives[Key]=J537)*(Inactives[Currently Inactive]))=1,"Inactive","Active"),""),"Active")</f>
        <v/>
      </c>
      <c r="C537" s="16" t="str" cm="1">
        <f t="array" aca="1" ref="C537" ca="1">IFERROR(_xlfn._xlws.FILTER(Inactives[Inactive On],(Inactives[Key]=J537)*(Inactives[Currently Inactive]),""),"")</f>
        <v/>
      </c>
      <c r="D537" s="16" t="str" cm="1">
        <f t="array" aca="1" ref="D537" ca="1">IFERROR(INDEX(_xlfn.TEXTSPLIT(E537," "),1),"")</f>
        <v/>
      </c>
      <c r="E537" s="15" t="str" cm="1">
        <f t="array" aca="1" ref="E537" ca="1">IFERROR(_xlfn._xlws.FILTER(merged_ranks,(merged_end_dates=DATE(9999,12,31))*(merged_names=A537)),"")</f>
        <v/>
      </c>
      <c r="F537" s="17" t="str">
        <f ca="1">_xlfn.XLOOKUP(J537,Promotions[Promo Key],Promotions[Promo Date],"")</f>
        <v/>
      </c>
      <c r="G537" s="18" t="str">
        <f t="shared" ca="1" si="43"/>
        <v/>
      </c>
      <c r="H537" s="18" t="str">
        <f t="shared" ca="1" si="46"/>
        <v/>
      </c>
      <c r="I537" s="17" t="str">
        <f>_xlfn.XLOOKUP(A537,Students[Full Name],Students[Starting Rank],"")</f>
        <v/>
      </c>
      <c r="J537" s="15" t="str">
        <f t="shared" ca="1" si="44"/>
        <v xml:space="preserve">: </v>
      </c>
      <c r="K537" s="16" t="str">
        <f>_xlfn.XLOOKUP(A537,Students[Full Name],Students[Start Date],"")</f>
        <v/>
      </c>
      <c r="L537" s="18">
        <f t="shared" ca="1" si="45"/>
        <v>-1</v>
      </c>
      <c r="M537" s="18" cm="1">
        <f t="array" aca="1" ref="M537" ca="1">SUMPRODUCT(Inactives[Days Inactive]*(Inactives[Student]=A537))/365</f>
        <v>0</v>
      </c>
      <c r="N537" s="18" t="str" cm="1">
        <f t="array" ref="N537">IF(LEN($A537)&gt;0,SUMPRODUCT(($A537=merged_names)*(_xlfn.TEXTAFTER(N$2, "At ")=merged_belt_colours)*merged_months_at_rank),"")</f>
        <v/>
      </c>
      <c r="O537" s="18" t="str" cm="1">
        <f t="array" ref="O537">IF(LEN($A537)&gt;0,SUMPRODUCT(($A537=merged_names)*(_xlfn.TEXTAFTER(O$2, "At ")=merged_belt_colours)*merged_months_at_rank),"")</f>
        <v/>
      </c>
      <c r="P537" s="18" t="str" cm="1">
        <f t="array" ref="P537">IF(LEN($A537)&gt;0,SUMPRODUCT(($A537=merged_names)*(_xlfn.TEXTAFTER(P$2, "At ")=merged_belt_colours)*merged_months_at_rank),"")</f>
        <v/>
      </c>
      <c r="Q537" s="18" t="str" cm="1">
        <f t="array" ref="Q537">IF(LEN($A537)&gt;0,SUMPRODUCT(($A537=merged_names)*(_xlfn.TEXTAFTER(Q$2, "At ")=merged_belt_colours)*merged_months_at_rank),"")</f>
        <v/>
      </c>
      <c r="R537" s="18" t="str" cm="1">
        <f t="array" ref="R537">IF(LEN($A537)&gt;0,SUMPRODUCT(($A537=merged_names)*(_xlfn.TEXTAFTER(R$2, "At ")=merged_belt_colours)*merged_months_at_rank),"")</f>
        <v/>
      </c>
    </row>
    <row r="538" spans="1:18" x14ac:dyDescent="0.25">
      <c r="A538"/>
      <c r="B538" s="15" t="str" cm="1">
        <f t="array" ref="B538">IFERROR(IF(LEN(A538)&gt;0, IF(SUMPRODUCT((Inactives[Key]=J538)*(Inactives[Currently Inactive]))=1,"Inactive","Active"),""),"Active")</f>
        <v/>
      </c>
      <c r="C538" s="16" t="str" cm="1">
        <f t="array" aca="1" ref="C538" ca="1">IFERROR(_xlfn._xlws.FILTER(Inactives[Inactive On],(Inactives[Key]=J538)*(Inactives[Currently Inactive]),""),"")</f>
        <v/>
      </c>
      <c r="D538" s="16" t="str" cm="1">
        <f t="array" aca="1" ref="D538" ca="1">IFERROR(INDEX(_xlfn.TEXTSPLIT(E538," "),1),"")</f>
        <v/>
      </c>
      <c r="E538" s="15" t="str" cm="1">
        <f t="array" aca="1" ref="E538" ca="1">IFERROR(_xlfn._xlws.FILTER(merged_ranks,(merged_end_dates=DATE(9999,12,31))*(merged_names=A538)),"")</f>
        <v/>
      </c>
      <c r="F538" s="17" t="str">
        <f ca="1">_xlfn.XLOOKUP(J538,Promotions[Promo Key],Promotions[Promo Date],"")</f>
        <v/>
      </c>
      <c r="G538" s="18" t="str">
        <f t="shared" ca="1" si="43"/>
        <v/>
      </c>
      <c r="H538" s="18" t="str">
        <f t="shared" ca="1" si="46"/>
        <v/>
      </c>
      <c r="I538" s="17" t="str">
        <f>_xlfn.XLOOKUP(A538,Students[Full Name],Students[Starting Rank],"")</f>
        <v/>
      </c>
      <c r="J538" s="15" t="str">
        <f t="shared" ca="1" si="44"/>
        <v xml:space="preserve">: </v>
      </c>
      <c r="K538" s="16" t="str">
        <f>_xlfn.XLOOKUP(A538,Students[Full Name],Students[Start Date],"")</f>
        <v/>
      </c>
      <c r="L538" s="18">
        <f t="shared" ca="1" si="45"/>
        <v>-1</v>
      </c>
      <c r="M538" s="18" cm="1">
        <f t="array" aca="1" ref="M538" ca="1">SUMPRODUCT(Inactives[Days Inactive]*(Inactives[Student]=A538))/365</f>
        <v>0</v>
      </c>
      <c r="N538" s="18" t="str" cm="1">
        <f t="array" ref="N538">IF(LEN($A538)&gt;0,SUMPRODUCT(($A538=merged_names)*(_xlfn.TEXTAFTER(N$2, "At ")=merged_belt_colours)*merged_months_at_rank),"")</f>
        <v/>
      </c>
      <c r="O538" s="18" t="str" cm="1">
        <f t="array" ref="O538">IF(LEN($A538)&gt;0,SUMPRODUCT(($A538=merged_names)*(_xlfn.TEXTAFTER(O$2, "At ")=merged_belt_colours)*merged_months_at_rank),"")</f>
        <v/>
      </c>
      <c r="P538" s="18" t="str" cm="1">
        <f t="array" ref="P538">IF(LEN($A538)&gt;0,SUMPRODUCT(($A538=merged_names)*(_xlfn.TEXTAFTER(P$2, "At ")=merged_belt_colours)*merged_months_at_rank),"")</f>
        <v/>
      </c>
      <c r="Q538" s="18" t="str" cm="1">
        <f t="array" ref="Q538">IF(LEN($A538)&gt;0,SUMPRODUCT(($A538=merged_names)*(_xlfn.TEXTAFTER(Q$2, "At ")=merged_belt_colours)*merged_months_at_rank),"")</f>
        <v/>
      </c>
      <c r="R538" s="18" t="str" cm="1">
        <f t="array" ref="R538">IF(LEN($A538)&gt;0,SUMPRODUCT(($A538=merged_names)*(_xlfn.TEXTAFTER(R$2, "At ")=merged_belt_colours)*merged_months_at_rank),"")</f>
        <v/>
      </c>
    </row>
    <row r="539" spans="1:18" x14ac:dyDescent="0.25">
      <c r="A539"/>
      <c r="B539" s="15" t="str" cm="1">
        <f t="array" ref="B539">IFERROR(IF(LEN(A539)&gt;0, IF(SUMPRODUCT((Inactives[Key]=J539)*(Inactives[Currently Inactive]))=1,"Inactive","Active"),""),"Active")</f>
        <v/>
      </c>
      <c r="C539" s="16" t="str" cm="1">
        <f t="array" aca="1" ref="C539" ca="1">IFERROR(_xlfn._xlws.FILTER(Inactives[Inactive On],(Inactives[Key]=J539)*(Inactives[Currently Inactive]),""),"")</f>
        <v/>
      </c>
      <c r="D539" s="16" t="str" cm="1">
        <f t="array" aca="1" ref="D539" ca="1">IFERROR(INDEX(_xlfn.TEXTSPLIT(E539," "),1),"")</f>
        <v/>
      </c>
      <c r="E539" s="15" t="str" cm="1">
        <f t="array" aca="1" ref="E539" ca="1">IFERROR(_xlfn._xlws.FILTER(merged_ranks,(merged_end_dates=DATE(9999,12,31))*(merged_names=A539)),"")</f>
        <v/>
      </c>
      <c r="F539" s="17" t="str">
        <f ca="1">_xlfn.XLOOKUP(J539,Promotions[Promo Key],Promotions[Promo Date],"")</f>
        <v/>
      </c>
      <c r="G539" s="18" t="str">
        <f t="shared" ca="1" si="43"/>
        <v/>
      </c>
      <c r="H539" s="18" t="str">
        <f t="shared" ca="1" si="46"/>
        <v/>
      </c>
      <c r="I539" s="17" t="str">
        <f>_xlfn.XLOOKUP(A539,Students[Full Name],Students[Starting Rank],"")</f>
        <v/>
      </c>
      <c r="J539" s="15" t="str">
        <f t="shared" ca="1" si="44"/>
        <v xml:space="preserve">: </v>
      </c>
      <c r="K539" s="16" t="str">
        <f>_xlfn.XLOOKUP(A539,Students[Full Name],Students[Start Date],"")</f>
        <v/>
      </c>
      <c r="L539" s="18">
        <f t="shared" ca="1" si="45"/>
        <v>-1</v>
      </c>
      <c r="M539" s="18" cm="1">
        <f t="array" aca="1" ref="M539" ca="1">SUMPRODUCT(Inactives[Days Inactive]*(Inactives[Student]=A539))/365</f>
        <v>0</v>
      </c>
      <c r="N539" s="18" t="str" cm="1">
        <f t="array" ref="N539">IF(LEN($A539)&gt;0,SUMPRODUCT(($A539=merged_names)*(_xlfn.TEXTAFTER(N$2, "At ")=merged_belt_colours)*merged_months_at_rank),"")</f>
        <v/>
      </c>
      <c r="O539" s="18" t="str" cm="1">
        <f t="array" ref="O539">IF(LEN($A539)&gt;0,SUMPRODUCT(($A539=merged_names)*(_xlfn.TEXTAFTER(O$2, "At ")=merged_belt_colours)*merged_months_at_rank),"")</f>
        <v/>
      </c>
      <c r="P539" s="18" t="str" cm="1">
        <f t="array" ref="P539">IF(LEN($A539)&gt;0,SUMPRODUCT(($A539=merged_names)*(_xlfn.TEXTAFTER(P$2, "At ")=merged_belt_colours)*merged_months_at_rank),"")</f>
        <v/>
      </c>
      <c r="Q539" s="18" t="str" cm="1">
        <f t="array" ref="Q539">IF(LEN($A539)&gt;0,SUMPRODUCT(($A539=merged_names)*(_xlfn.TEXTAFTER(Q$2, "At ")=merged_belt_colours)*merged_months_at_rank),"")</f>
        <v/>
      </c>
      <c r="R539" s="18" t="str" cm="1">
        <f t="array" ref="R539">IF(LEN($A539)&gt;0,SUMPRODUCT(($A539=merged_names)*(_xlfn.TEXTAFTER(R$2, "At ")=merged_belt_colours)*merged_months_at_rank),"")</f>
        <v/>
      </c>
    </row>
    <row r="540" spans="1:18" x14ac:dyDescent="0.25">
      <c r="A540"/>
      <c r="B540" s="15" t="str" cm="1">
        <f t="array" ref="B540">IFERROR(IF(LEN(A540)&gt;0, IF(SUMPRODUCT((Inactives[Key]=J540)*(Inactives[Currently Inactive]))=1,"Inactive","Active"),""),"Active")</f>
        <v/>
      </c>
      <c r="C540" s="16" t="str" cm="1">
        <f t="array" aca="1" ref="C540" ca="1">IFERROR(_xlfn._xlws.FILTER(Inactives[Inactive On],(Inactives[Key]=J540)*(Inactives[Currently Inactive]),""),"")</f>
        <v/>
      </c>
      <c r="D540" s="16" t="str" cm="1">
        <f t="array" aca="1" ref="D540" ca="1">IFERROR(INDEX(_xlfn.TEXTSPLIT(E540," "),1),"")</f>
        <v/>
      </c>
      <c r="E540" s="15" t="str" cm="1">
        <f t="array" aca="1" ref="E540" ca="1">IFERROR(_xlfn._xlws.FILTER(merged_ranks,(merged_end_dates=DATE(9999,12,31))*(merged_names=A540)),"")</f>
        <v/>
      </c>
      <c r="F540" s="17" t="str">
        <f ca="1">_xlfn.XLOOKUP(J540,Promotions[Promo Key],Promotions[Promo Date],"")</f>
        <v/>
      </c>
      <c r="G540" s="18" t="str">
        <f t="shared" ref="G540:G603" ca="1" si="47">IFERROR((TODAY()-F540)/30.5, "")</f>
        <v/>
      </c>
      <c r="H540" s="18" t="str">
        <f t="shared" ca="1" si="46"/>
        <v/>
      </c>
      <c r="I540" s="17" t="str">
        <f>_xlfn.XLOOKUP(A540,Students[Full Name],Students[Starting Rank],"")</f>
        <v/>
      </c>
      <c r="J540" s="15" t="str">
        <f t="shared" ref="J540:J603" ca="1" si="48">A540&amp;": "&amp;E540</f>
        <v xml:space="preserve">: </v>
      </c>
      <c r="K540" s="16" t="str">
        <f>_xlfn.XLOOKUP(A540,Students[Full Name],Students[Start Date],"")</f>
        <v/>
      </c>
      <c r="L540" s="18">
        <f t="shared" ref="L540:L603" ca="1" si="49">IF(LEN(C540)&gt;0,(TODAY()-C540)/30.5,-1)</f>
        <v>-1</v>
      </c>
      <c r="M540" s="18" cm="1">
        <f t="array" aca="1" ref="M540" ca="1">SUMPRODUCT(Inactives[Days Inactive]*(Inactives[Student]=A540))/365</f>
        <v>0</v>
      </c>
      <c r="N540" s="18" t="str" cm="1">
        <f t="array" ref="N540">IF(LEN($A540)&gt;0,SUMPRODUCT(($A540=merged_names)*(_xlfn.TEXTAFTER(N$2, "At ")=merged_belt_colours)*merged_months_at_rank),"")</f>
        <v/>
      </c>
      <c r="O540" s="18" t="str" cm="1">
        <f t="array" ref="O540">IF(LEN($A540)&gt;0,SUMPRODUCT(($A540=merged_names)*(_xlfn.TEXTAFTER(O$2, "At ")=merged_belt_colours)*merged_months_at_rank),"")</f>
        <v/>
      </c>
      <c r="P540" s="18" t="str" cm="1">
        <f t="array" ref="P540">IF(LEN($A540)&gt;0,SUMPRODUCT(($A540=merged_names)*(_xlfn.TEXTAFTER(P$2, "At ")=merged_belt_colours)*merged_months_at_rank),"")</f>
        <v/>
      </c>
      <c r="Q540" s="18" t="str" cm="1">
        <f t="array" ref="Q540">IF(LEN($A540)&gt;0,SUMPRODUCT(($A540=merged_names)*(_xlfn.TEXTAFTER(Q$2, "At ")=merged_belt_colours)*merged_months_at_rank),"")</f>
        <v/>
      </c>
      <c r="R540" s="18" t="str" cm="1">
        <f t="array" ref="R540">IF(LEN($A540)&gt;0,SUMPRODUCT(($A540=merged_names)*(_xlfn.TEXTAFTER(R$2, "At ")=merged_belt_colours)*merged_months_at_rank),"")</f>
        <v/>
      </c>
    </row>
    <row r="541" spans="1:18" x14ac:dyDescent="0.25">
      <c r="A541"/>
      <c r="B541" s="15" t="str" cm="1">
        <f t="array" ref="B541">IFERROR(IF(LEN(A541)&gt;0, IF(SUMPRODUCT((Inactives[Key]=J541)*(Inactives[Currently Inactive]))=1,"Inactive","Active"),""),"Active")</f>
        <v/>
      </c>
      <c r="C541" s="16" t="str" cm="1">
        <f t="array" aca="1" ref="C541" ca="1">IFERROR(_xlfn._xlws.FILTER(Inactives[Inactive On],(Inactives[Key]=J541)*(Inactives[Currently Inactive]),""),"")</f>
        <v/>
      </c>
      <c r="D541" s="16" t="str" cm="1">
        <f t="array" aca="1" ref="D541" ca="1">IFERROR(INDEX(_xlfn.TEXTSPLIT(E541," "),1),"")</f>
        <v/>
      </c>
      <c r="E541" s="15" t="str" cm="1">
        <f t="array" aca="1" ref="E541" ca="1">IFERROR(_xlfn._xlws.FILTER(merged_ranks,(merged_end_dates=DATE(9999,12,31))*(merged_names=A541)),"")</f>
        <v/>
      </c>
      <c r="F541" s="17" t="str">
        <f ca="1">_xlfn.XLOOKUP(J541,Promotions[Promo Key],Promotions[Promo Date],"")</f>
        <v/>
      </c>
      <c r="G541" s="18" t="str">
        <f t="shared" ca="1" si="47"/>
        <v/>
      </c>
      <c r="H541" s="18" t="str">
        <f t="shared" ca="1" si="46"/>
        <v/>
      </c>
      <c r="I541" s="17" t="str">
        <f>_xlfn.XLOOKUP(A541,Students[Full Name],Students[Starting Rank],"")</f>
        <v/>
      </c>
      <c r="J541" s="15" t="str">
        <f t="shared" ca="1" si="48"/>
        <v xml:space="preserve">: </v>
      </c>
      <c r="K541" s="16" t="str">
        <f>_xlfn.XLOOKUP(A541,Students[Full Name],Students[Start Date],"")</f>
        <v/>
      </c>
      <c r="L541" s="18">
        <f t="shared" ca="1" si="49"/>
        <v>-1</v>
      </c>
      <c r="M541" s="18" cm="1">
        <f t="array" aca="1" ref="M541" ca="1">SUMPRODUCT(Inactives[Days Inactive]*(Inactives[Student]=A541))/365</f>
        <v>0</v>
      </c>
      <c r="N541" s="18" t="str" cm="1">
        <f t="array" ref="N541">IF(LEN($A541)&gt;0,SUMPRODUCT(($A541=merged_names)*(_xlfn.TEXTAFTER(N$2, "At ")=merged_belt_colours)*merged_months_at_rank),"")</f>
        <v/>
      </c>
      <c r="O541" s="18" t="str" cm="1">
        <f t="array" ref="O541">IF(LEN($A541)&gt;0,SUMPRODUCT(($A541=merged_names)*(_xlfn.TEXTAFTER(O$2, "At ")=merged_belt_colours)*merged_months_at_rank),"")</f>
        <v/>
      </c>
      <c r="P541" s="18" t="str" cm="1">
        <f t="array" ref="P541">IF(LEN($A541)&gt;0,SUMPRODUCT(($A541=merged_names)*(_xlfn.TEXTAFTER(P$2, "At ")=merged_belt_colours)*merged_months_at_rank),"")</f>
        <v/>
      </c>
      <c r="Q541" s="18" t="str" cm="1">
        <f t="array" ref="Q541">IF(LEN($A541)&gt;0,SUMPRODUCT(($A541=merged_names)*(_xlfn.TEXTAFTER(Q$2, "At ")=merged_belt_colours)*merged_months_at_rank),"")</f>
        <v/>
      </c>
      <c r="R541" s="18" t="str" cm="1">
        <f t="array" ref="R541">IF(LEN($A541)&gt;0,SUMPRODUCT(($A541=merged_names)*(_xlfn.TEXTAFTER(R$2, "At ")=merged_belt_colours)*merged_months_at_rank),"")</f>
        <v/>
      </c>
    </row>
    <row r="542" spans="1:18" x14ac:dyDescent="0.25">
      <c r="A542"/>
      <c r="B542" s="15" t="str" cm="1">
        <f t="array" ref="B542">IFERROR(IF(LEN(A542)&gt;0, IF(SUMPRODUCT((Inactives[Key]=J542)*(Inactives[Currently Inactive]))=1,"Inactive","Active"),""),"Active")</f>
        <v/>
      </c>
      <c r="C542" s="16" t="str" cm="1">
        <f t="array" aca="1" ref="C542" ca="1">IFERROR(_xlfn._xlws.FILTER(Inactives[Inactive On],(Inactives[Key]=J542)*(Inactives[Currently Inactive]),""),"")</f>
        <v/>
      </c>
      <c r="D542" s="16" t="str" cm="1">
        <f t="array" aca="1" ref="D542" ca="1">IFERROR(INDEX(_xlfn.TEXTSPLIT(E542," "),1),"")</f>
        <v/>
      </c>
      <c r="E542" s="15" t="str" cm="1">
        <f t="array" aca="1" ref="E542" ca="1">IFERROR(_xlfn._xlws.FILTER(merged_ranks,(merged_end_dates=DATE(9999,12,31))*(merged_names=A542)),"")</f>
        <v/>
      </c>
      <c r="F542" s="17" t="str">
        <f ca="1">_xlfn.XLOOKUP(J542,Promotions[Promo Key],Promotions[Promo Date],"")</f>
        <v/>
      </c>
      <c r="G542" s="18" t="str">
        <f t="shared" ca="1" si="47"/>
        <v/>
      </c>
      <c r="H542" s="18" t="str">
        <f t="shared" ca="1" si="46"/>
        <v/>
      </c>
      <c r="I542" s="17" t="str">
        <f>_xlfn.XLOOKUP(A542,Students[Full Name],Students[Starting Rank],"")</f>
        <v/>
      </c>
      <c r="J542" s="15" t="str">
        <f t="shared" ca="1" si="48"/>
        <v xml:space="preserve">: </v>
      </c>
      <c r="K542" s="16" t="str">
        <f>_xlfn.XLOOKUP(A542,Students[Full Name],Students[Start Date],"")</f>
        <v/>
      </c>
      <c r="L542" s="18">
        <f t="shared" ca="1" si="49"/>
        <v>-1</v>
      </c>
      <c r="M542" s="18" cm="1">
        <f t="array" aca="1" ref="M542" ca="1">SUMPRODUCT(Inactives[Days Inactive]*(Inactives[Student]=A542))/365</f>
        <v>0</v>
      </c>
      <c r="N542" s="18" t="str" cm="1">
        <f t="array" ref="N542">IF(LEN($A542)&gt;0,SUMPRODUCT(($A542=merged_names)*(_xlfn.TEXTAFTER(N$2, "At ")=merged_belt_colours)*merged_months_at_rank),"")</f>
        <v/>
      </c>
      <c r="O542" s="18" t="str" cm="1">
        <f t="array" ref="O542">IF(LEN($A542)&gt;0,SUMPRODUCT(($A542=merged_names)*(_xlfn.TEXTAFTER(O$2, "At ")=merged_belt_colours)*merged_months_at_rank),"")</f>
        <v/>
      </c>
      <c r="P542" s="18" t="str" cm="1">
        <f t="array" ref="P542">IF(LEN($A542)&gt;0,SUMPRODUCT(($A542=merged_names)*(_xlfn.TEXTAFTER(P$2, "At ")=merged_belt_colours)*merged_months_at_rank),"")</f>
        <v/>
      </c>
      <c r="Q542" s="18" t="str" cm="1">
        <f t="array" ref="Q542">IF(LEN($A542)&gt;0,SUMPRODUCT(($A542=merged_names)*(_xlfn.TEXTAFTER(Q$2, "At ")=merged_belt_colours)*merged_months_at_rank),"")</f>
        <v/>
      </c>
      <c r="R542" s="18" t="str" cm="1">
        <f t="array" ref="R542">IF(LEN($A542)&gt;0,SUMPRODUCT(($A542=merged_names)*(_xlfn.TEXTAFTER(R$2, "At ")=merged_belt_colours)*merged_months_at_rank),"")</f>
        <v/>
      </c>
    </row>
    <row r="543" spans="1:18" x14ac:dyDescent="0.25">
      <c r="A543"/>
      <c r="B543" s="15" t="str" cm="1">
        <f t="array" ref="B543">IFERROR(IF(LEN(A543)&gt;0, IF(SUMPRODUCT((Inactives[Key]=J543)*(Inactives[Currently Inactive]))=1,"Inactive","Active"),""),"Active")</f>
        <v/>
      </c>
      <c r="C543" s="16" t="str" cm="1">
        <f t="array" aca="1" ref="C543" ca="1">IFERROR(_xlfn._xlws.FILTER(Inactives[Inactive On],(Inactives[Key]=J543)*(Inactives[Currently Inactive]),""),"")</f>
        <v/>
      </c>
      <c r="D543" s="16" t="str" cm="1">
        <f t="array" aca="1" ref="D543" ca="1">IFERROR(INDEX(_xlfn.TEXTSPLIT(E543," "),1),"")</f>
        <v/>
      </c>
      <c r="E543" s="15" t="str" cm="1">
        <f t="array" aca="1" ref="E543" ca="1">IFERROR(_xlfn._xlws.FILTER(merged_ranks,(merged_end_dates=DATE(9999,12,31))*(merged_names=A543)),"")</f>
        <v/>
      </c>
      <c r="F543" s="17" t="str">
        <f ca="1">_xlfn.XLOOKUP(J543,Promotions[Promo Key],Promotions[Promo Date],"")</f>
        <v/>
      </c>
      <c r="G543" s="18" t="str">
        <f t="shared" ca="1" si="47"/>
        <v/>
      </c>
      <c r="H543" s="18" t="str">
        <f t="shared" ca="1" si="46"/>
        <v/>
      </c>
      <c r="I543" s="17" t="str">
        <f>_xlfn.XLOOKUP(A543,Students[Full Name],Students[Starting Rank],"")</f>
        <v/>
      </c>
      <c r="J543" s="15" t="str">
        <f t="shared" ca="1" si="48"/>
        <v xml:space="preserve">: </v>
      </c>
      <c r="K543" s="16" t="str">
        <f>_xlfn.XLOOKUP(A543,Students[Full Name],Students[Start Date],"")</f>
        <v/>
      </c>
      <c r="L543" s="18">
        <f t="shared" ca="1" si="49"/>
        <v>-1</v>
      </c>
      <c r="M543" s="18" cm="1">
        <f t="array" aca="1" ref="M543" ca="1">SUMPRODUCT(Inactives[Days Inactive]*(Inactives[Student]=A543))/365</f>
        <v>0</v>
      </c>
      <c r="N543" s="18" t="str" cm="1">
        <f t="array" ref="N543">IF(LEN($A543)&gt;0,SUMPRODUCT(($A543=merged_names)*(_xlfn.TEXTAFTER(N$2, "At ")=merged_belt_colours)*merged_months_at_rank),"")</f>
        <v/>
      </c>
      <c r="O543" s="18" t="str" cm="1">
        <f t="array" ref="O543">IF(LEN($A543)&gt;0,SUMPRODUCT(($A543=merged_names)*(_xlfn.TEXTAFTER(O$2, "At ")=merged_belt_colours)*merged_months_at_rank),"")</f>
        <v/>
      </c>
      <c r="P543" s="18" t="str" cm="1">
        <f t="array" ref="P543">IF(LEN($A543)&gt;0,SUMPRODUCT(($A543=merged_names)*(_xlfn.TEXTAFTER(P$2, "At ")=merged_belt_colours)*merged_months_at_rank),"")</f>
        <v/>
      </c>
      <c r="Q543" s="18" t="str" cm="1">
        <f t="array" ref="Q543">IF(LEN($A543)&gt;0,SUMPRODUCT(($A543=merged_names)*(_xlfn.TEXTAFTER(Q$2, "At ")=merged_belt_colours)*merged_months_at_rank),"")</f>
        <v/>
      </c>
      <c r="R543" s="18" t="str" cm="1">
        <f t="array" ref="R543">IF(LEN($A543)&gt;0,SUMPRODUCT(($A543=merged_names)*(_xlfn.TEXTAFTER(R$2, "At ")=merged_belt_colours)*merged_months_at_rank),"")</f>
        <v/>
      </c>
    </row>
    <row r="544" spans="1:18" x14ac:dyDescent="0.25">
      <c r="A544"/>
      <c r="B544" s="15" t="str" cm="1">
        <f t="array" ref="B544">IFERROR(IF(LEN(A544)&gt;0, IF(SUMPRODUCT((Inactives[Key]=J544)*(Inactives[Currently Inactive]))=1,"Inactive","Active"),""),"Active")</f>
        <v/>
      </c>
      <c r="C544" s="16" t="str" cm="1">
        <f t="array" aca="1" ref="C544" ca="1">IFERROR(_xlfn._xlws.FILTER(Inactives[Inactive On],(Inactives[Key]=J544)*(Inactives[Currently Inactive]),""),"")</f>
        <v/>
      </c>
      <c r="D544" s="16" t="str" cm="1">
        <f t="array" aca="1" ref="D544" ca="1">IFERROR(INDEX(_xlfn.TEXTSPLIT(E544," "),1),"")</f>
        <v/>
      </c>
      <c r="E544" s="15" t="str" cm="1">
        <f t="array" aca="1" ref="E544" ca="1">IFERROR(_xlfn._xlws.FILTER(merged_ranks,(merged_end_dates=DATE(9999,12,31))*(merged_names=A544)),"")</f>
        <v/>
      </c>
      <c r="F544" s="17" t="str">
        <f ca="1">_xlfn.XLOOKUP(J544,Promotions[Promo Key],Promotions[Promo Date],"")</f>
        <v/>
      </c>
      <c r="G544" s="18" t="str">
        <f t="shared" ca="1" si="47"/>
        <v/>
      </c>
      <c r="H544" s="18" t="str">
        <f t="shared" ca="1" si="46"/>
        <v/>
      </c>
      <c r="I544" s="17" t="str">
        <f>_xlfn.XLOOKUP(A544,Students[Full Name],Students[Starting Rank],"")</f>
        <v/>
      </c>
      <c r="J544" s="15" t="str">
        <f t="shared" ca="1" si="48"/>
        <v xml:space="preserve">: </v>
      </c>
      <c r="K544" s="16" t="str">
        <f>_xlfn.XLOOKUP(A544,Students[Full Name],Students[Start Date],"")</f>
        <v/>
      </c>
      <c r="L544" s="18">
        <f t="shared" ca="1" si="49"/>
        <v>-1</v>
      </c>
      <c r="M544" s="18" cm="1">
        <f t="array" aca="1" ref="M544" ca="1">SUMPRODUCT(Inactives[Days Inactive]*(Inactives[Student]=A544))/365</f>
        <v>0</v>
      </c>
      <c r="N544" s="18" t="str" cm="1">
        <f t="array" ref="N544">IF(LEN($A544)&gt;0,SUMPRODUCT(($A544=merged_names)*(_xlfn.TEXTAFTER(N$2, "At ")=merged_belt_colours)*merged_months_at_rank),"")</f>
        <v/>
      </c>
      <c r="O544" s="18" t="str" cm="1">
        <f t="array" ref="O544">IF(LEN($A544)&gt;0,SUMPRODUCT(($A544=merged_names)*(_xlfn.TEXTAFTER(O$2, "At ")=merged_belt_colours)*merged_months_at_rank),"")</f>
        <v/>
      </c>
      <c r="P544" s="18" t="str" cm="1">
        <f t="array" ref="P544">IF(LEN($A544)&gt;0,SUMPRODUCT(($A544=merged_names)*(_xlfn.TEXTAFTER(P$2, "At ")=merged_belt_colours)*merged_months_at_rank),"")</f>
        <v/>
      </c>
      <c r="Q544" s="18" t="str" cm="1">
        <f t="array" ref="Q544">IF(LEN($A544)&gt;0,SUMPRODUCT(($A544=merged_names)*(_xlfn.TEXTAFTER(Q$2, "At ")=merged_belt_colours)*merged_months_at_rank),"")</f>
        <v/>
      </c>
      <c r="R544" s="18" t="str" cm="1">
        <f t="array" ref="R544">IF(LEN($A544)&gt;0,SUMPRODUCT(($A544=merged_names)*(_xlfn.TEXTAFTER(R$2, "At ")=merged_belt_colours)*merged_months_at_rank),"")</f>
        <v/>
      </c>
    </row>
    <row r="545" spans="1:18" x14ac:dyDescent="0.25">
      <c r="A545"/>
      <c r="B545" s="15" t="str" cm="1">
        <f t="array" ref="B545">IFERROR(IF(LEN(A545)&gt;0, IF(SUMPRODUCT((Inactives[Key]=J545)*(Inactives[Currently Inactive]))=1,"Inactive","Active"),""),"Active")</f>
        <v/>
      </c>
      <c r="C545" s="16" t="str" cm="1">
        <f t="array" aca="1" ref="C545" ca="1">IFERROR(_xlfn._xlws.FILTER(Inactives[Inactive On],(Inactives[Key]=J545)*(Inactives[Currently Inactive]),""),"")</f>
        <v/>
      </c>
      <c r="D545" s="16" t="str" cm="1">
        <f t="array" aca="1" ref="D545" ca="1">IFERROR(INDEX(_xlfn.TEXTSPLIT(E545," "),1),"")</f>
        <v/>
      </c>
      <c r="E545" s="15" t="str" cm="1">
        <f t="array" aca="1" ref="E545" ca="1">IFERROR(_xlfn._xlws.FILTER(merged_ranks,(merged_end_dates=DATE(9999,12,31))*(merged_names=A545)),"")</f>
        <v/>
      </c>
      <c r="F545" s="17" t="str">
        <f ca="1">_xlfn.XLOOKUP(J545,Promotions[Promo Key],Promotions[Promo Date],"")</f>
        <v/>
      </c>
      <c r="G545" s="18" t="str">
        <f t="shared" ca="1" si="47"/>
        <v/>
      </c>
      <c r="H545" s="18" t="str">
        <f t="shared" ca="1" si="46"/>
        <v/>
      </c>
      <c r="I545" s="17" t="str">
        <f>_xlfn.XLOOKUP(A545,Students[Full Name],Students[Starting Rank],"")</f>
        <v/>
      </c>
      <c r="J545" s="15" t="str">
        <f t="shared" ca="1" si="48"/>
        <v xml:space="preserve">: </v>
      </c>
      <c r="K545" s="16" t="str">
        <f>_xlfn.XLOOKUP(A545,Students[Full Name],Students[Start Date],"")</f>
        <v/>
      </c>
      <c r="L545" s="18">
        <f t="shared" ca="1" si="49"/>
        <v>-1</v>
      </c>
      <c r="M545" s="18" cm="1">
        <f t="array" aca="1" ref="M545" ca="1">SUMPRODUCT(Inactives[Days Inactive]*(Inactives[Student]=A545))/365</f>
        <v>0</v>
      </c>
      <c r="N545" s="18" t="str" cm="1">
        <f t="array" ref="N545">IF(LEN($A545)&gt;0,SUMPRODUCT(($A545=merged_names)*(_xlfn.TEXTAFTER(N$2, "At ")=merged_belt_colours)*merged_months_at_rank),"")</f>
        <v/>
      </c>
      <c r="O545" s="18" t="str" cm="1">
        <f t="array" ref="O545">IF(LEN($A545)&gt;0,SUMPRODUCT(($A545=merged_names)*(_xlfn.TEXTAFTER(O$2, "At ")=merged_belt_colours)*merged_months_at_rank),"")</f>
        <v/>
      </c>
      <c r="P545" s="18" t="str" cm="1">
        <f t="array" ref="P545">IF(LEN($A545)&gt;0,SUMPRODUCT(($A545=merged_names)*(_xlfn.TEXTAFTER(P$2, "At ")=merged_belt_colours)*merged_months_at_rank),"")</f>
        <v/>
      </c>
      <c r="Q545" s="18" t="str" cm="1">
        <f t="array" ref="Q545">IF(LEN($A545)&gt;0,SUMPRODUCT(($A545=merged_names)*(_xlfn.TEXTAFTER(Q$2, "At ")=merged_belt_colours)*merged_months_at_rank),"")</f>
        <v/>
      </c>
      <c r="R545" s="18" t="str" cm="1">
        <f t="array" ref="R545">IF(LEN($A545)&gt;0,SUMPRODUCT(($A545=merged_names)*(_xlfn.TEXTAFTER(R$2, "At ")=merged_belt_colours)*merged_months_at_rank),"")</f>
        <v/>
      </c>
    </row>
    <row r="546" spans="1:18" x14ac:dyDescent="0.25">
      <c r="A546"/>
      <c r="B546" s="15" t="str" cm="1">
        <f t="array" ref="B546">IFERROR(IF(LEN(A546)&gt;0, IF(SUMPRODUCT((Inactives[Key]=J546)*(Inactives[Currently Inactive]))=1,"Inactive","Active"),""),"Active")</f>
        <v/>
      </c>
      <c r="C546" s="16" t="str" cm="1">
        <f t="array" aca="1" ref="C546" ca="1">IFERROR(_xlfn._xlws.FILTER(Inactives[Inactive On],(Inactives[Key]=J546)*(Inactives[Currently Inactive]),""),"")</f>
        <v/>
      </c>
      <c r="D546" s="16" t="str" cm="1">
        <f t="array" aca="1" ref="D546" ca="1">IFERROR(INDEX(_xlfn.TEXTSPLIT(E546," "),1),"")</f>
        <v/>
      </c>
      <c r="E546" s="15" t="str" cm="1">
        <f t="array" aca="1" ref="E546" ca="1">IFERROR(_xlfn._xlws.FILTER(merged_ranks,(merged_end_dates=DATE(9999,12,31))*(merged_names=A546)),"")</f>
        <v/>
      </c>
      <c r="F546" s="17" t="str">
        <f ca="1">_xlfn.XLOOKUP(J546,Promotions[Promo Key],Promotions[Promo Date],"")</f>
        <v/>
      </c>
      <c r="G546" s="18" t="str">
        <f t="shared" ca="1" si="47"/>
        <v/>
      </c>
      <c r="H546" s="18" t="str">
        <f t="shared" ca="1" si="46"/>
        <v/>
      </c>
      <c r="I546" s="17" t="str">
        <f>_xlfn.XLOOKUP(A546,Students[Full Name],Students[Starting Rank],"")</f>
        <v/>
      </c>
      <c r="J546" s="15" t="str">
        <f t="shared" ca="1" si="48"/>
        <v xml:space="preserve">: </v>
      </c>
      <c r="K546" s="16" t="str">
        <f>_xlfn.XLOOKUP(A546,Students[Full Name],Students[Start Date],"")</f>
        <v/>
      </c>
      <c r="L546" s="18">
        <f t="shared" ca="1" si="49"/>
        <v>-1</v>
      </c>
      <c r="M546" s="18" cm="1">
        <f t="array" aca="1" ref="M546" ca="1">SUMPRODUCT(Inactives[Days Inactive]*(Inactives[Student]=A546))/365</f>
        <v>0</v>
      </c>
      <c r="N546" s="18" t="str" cm="1">
        <f t="array" ref="N546">IF(LEN($A546)&gt;0,SUMPRODUCT(($A546=merged_names)*(_xlfn.TEXTAFTER(N$2, "At ")=merged_belt_colours)*merged_months_at_rank),"")</f>
        <v/>
      </c>
      <c r="O546" s="18" t="str" cm="1">
        <f t="array" ref="O546">IF(LEN($A546)&gt;0,SUMPRODUCT(($A546=merged_names)*(_xlfn.TEXTAFTER(O$2, "At ")=merged_belt_colours)*merged_months_at_rank),"")</f>
        <v/>
      </c>
      <c r="P546" s="18" t="str" cm="1">
        <f t="array" ref="P546">IF(LEN($A546)&gt;0,SUMPRODUCT(($A546=merged_names)*(_xlfn.TEXTAFTER(P$2, "At ")=merged_belt_colours)*merged_months_at_rank),"")</f>
        <v/>
      </c>
      <c r="Q546" s="18" t="str" cm="1">
        <f t="array" ref="Q546">IF(LEN($A546)&gt;0,SUMPRODUCT(($A546=merged_names)*(_xlfn.TEXTAFTER(Q$2, "At ")=merged_belt_colours)*merged_months_at_rank),"")</f>
        <v/>
      </c>
      <c r="R546" s="18" t="str" cm="1">
        <f t="array" ref="R546">IF(LEN($A546)&gt;0,SUMPRODUCT(($A546=merged_names)*(_xlfn.TEXTAFTER(R$2, "At ")=merged_belt_colours)*merged_months_at_rank),"")</f>
        <v/>
      </c>
    </row>
    <row r="547" spans="1:18" x14ac:dyDescent="0.25">
      <c r="A547"/>
      <c r="B547" s="15" t="str" cm="1">
        <f t="array" ref="B547">IFERROR(IF(LEN(A547)&gt;0, IF(SUMPRODUCT((Inactives[Key]=J547)*(Inactives[Currently Inactive]))=1,"Inactive","Active"),""),"Active")</f>
        <v/>
      </c>
      <c r="C547" s="16" t="str" cm="1">
        <f t="array" aca="1" ref="C547" ca="1">IFERROR(_xlfn._xlws.FILTER(Inactives[Inactive On],(Inactives[Key]=J547)*(Inactives[Currently Inactive]),""),"")</f>
        <v/>
      </c>
      <c r="D547" s="16" t="str" cm="1">
        <f t="array" aca="1" ref="D547" ca="1">IFERROR(INDEX(_xlfn.TEXTSPLIT(E547," "),1),"")</f>
        <v/>
      </c>
      <c r="E547" s="15" t="str" cm="1">
        <f t="array" aca="1" ref="E547" ca="1">IFERROR(_xlfn._xlws.FILTER(merged_ranks,(merged_end_dates=DATE(9999,12,31))*(merged_names=A547)),"")</f>
        <v/>
      </c>
      <c r="F547" s="17" t="str">
        <f ca="1">_xlfn.XLOOKUP(J547,Promotions[Promo Key],Promotions[Promo Date],"")</f>
        <v/>
      </c>
      <c r="G547" s="18" t="str">
        <f t="shared" ca="1" si="47"/>
        <v/>
      </c>
      <c r="H547" s="18" t="str">
        <f t="shared" ca="1" si="46"/>
        <v/>
      </c>
      <c r="I547" s="17" t="str">
        <f>_xlfn.XLOOKUP(A547,Students[Full Name],Students[Starting Rank],"")</f>
        <v/>
      </c>
      <c r="J547" s="15" t="str">
        <f t="shared" ca="1" si="48"/>
        <v xml:space="preserve">: </v>
      </c>
      <c r="K547" s="16" t="str">
        <f>_xlfn.XLOOKUP(A547,Students[Full Name],Students[Start Date],"")</f>
        <v/>
      </c>
      <c r="L547" s="18">
        <f t="shared" ca="1" si="49"/>
        <v>-1</v>
      </c>
      <c r="M547" s="18" cm="1">
        <f t="array" aca="1" ref="M547" ca="1">SUMPRODUCT(Inactives[Days Inactive]*(Inactives[Student]=A547))/365</f>
        <v>0</v>
      </c>
      <c r="N547" s="18" t="str" cm="1">
        <f t="array" ref="N547">IF(LEN($A547)&gt;0,SUMPRODUCT(($A547=merged_names)*(_xlfn.TEXTAFTER(N$2, "At ")=merged_belt_colours)*merged_months_at_rank),"")</f>
        <v/>
      </c>
      <c r="O547" s="18" t="str" cm="1">
        <f t="array" ref="O547">IF(LEN($A547)&gt;0,SUMPRODUCT(($A547=merged_names)*(_xlfn.TEXTAFTER(O$2, "At ")=merged_belt_colours)*merged_months_at_rank),"")</f>
        <v/>
      </c>
      <c r="P547" s="18" t="str" cm="1">
        <f t="array" ref="P547">IF(LEN($A547)&gt;0,SUMPRODUCT(($A547=merged_names)*(_xlfn.TEXTAFTER(P$2, "At ")=merged_belt_colours)*merged_months_at_rank),"")</f>
        <v/>
      </c>
      <c r="Q547" s="18" t="str" cm="1">
        <f t="array" ref="Q547">IF(LEN($A547)&gt;0,SUMPRODUCT(($A547=merged_names)*(_xlfn.TEXTAFTER(Q$2, "At ")=merged_belt_colours)*merged_months_at_rank),"")</f>
        <v/>
      </c>
      <c r="R547" s="18" t="str" cm="1">
        <f t="array" ref="R547">IF(LEN($A547)&gt;0,SUMPRODUCT(($A547=merged_names)*(_xlfn.TEXTAFTER(R$2, "At ")=merged_belt_colours)*merged_months_at_rank),"")</f>
        <v/>
      </c>
    </row>
    <row r="548" spans="1:18" x14ac:dyDescent="0.25">
      <c r="A548"/>
      <c r="B548" s="15" t="str" cm="1">
        <f t="array" ref="B548">IFERROR(IF(LEN(A548)&gt;0, IF(SUMPRODUCT((Inactives[Key]=J548)*(Inactives[Currently Inactive]))=1,"Inactive","Active"),""),"Active")</f>
        <v/>
      </c>
      <c r="C548" s="16" t="str" cm="1">
        <f t="array" aca="1" ref="C548" ca="1">IFERROR(_xlfn._xlws.FILTER(Inactives[Inactive On],(Inactives[Key]=J548)*(Inactives[Currently Inactive]),""),"")</f>
        <v/>
      </c>
      <c r="D548" s="16" t="str" cm="1">
        <f t="array" aca="1" ref="D548" ca="1">IFERROR(INDEX(_xlfn.TEXTSPLIT(E548," "),1),"")</f>
        <v/>
      </c>
      <c r="E548" s="15" t="str" cm="1">
        <f t="array" aca="1" ref="E548" ca="1">IFERROR(_xlfn._xlws.FILTER(merged_ranks,(merged_end_dates=DATE(9999,12,31))*(merged_names=A548)),"")</f>
        <v/>
      </c>
      <c r="F548" s="17" t="str">
        <f ca="1">_xlfn.XLOOKUP(J548,Promotions[Promo Key],Promotions[Promo Date],"")</f>
        <v/>
      </c>
      <c r="G548" s="18" t="str">
        <f t="shared" ca="1" si="47"/>
        <v/>
      </c>
      <c r="H548" s="18" t="str">
        <f t="shared" ca="1" si="46"/>
        <v/>
      </c>
      <c r="I548" s="17" t="str">
        <f>_xlfn.XLOOKUP(A548,Students[Full Name],Students[Starting Rank],"")</f>
        <v/>
      </c>
      <c r="J548" s="15" t="str">
        <f t="shared" ca="1" si="48"/>
        <v xml:space="preserve">: </v>
      </c>
      <c r="K548" s="16" t="str">
        <f>_xlfn.XLOOKUP(A548,Students[Full Name],Students[Start Date],"")</f>
        <v/>
      </c>
      <c r="L548" s="18">
        <f t="shared" ca="1" si="49"/>
        <v>-1</v>
      </c>
      <c r="M548" s="18" cm="1">
        <f t="array" aca="1" ref="M548" ca="1">SUMPRODUCT(Inactives[Days Inactive]*(Inactives[Student]=A548))/365</f>
        <v>0</v>
      </c>
      <c r="N548" s="18" t="str" cm="1">
        <f t="array" ref="N548">IF(LEN($A548)&gt;0,SUMPRODUCT(($A548=merged_names)*(_xlfn.TEXTAFTER(N$2, "At ")=merged_belt_colours)*merged_months_at_rank),"")</f>
        <v/>
      </c>
      <c r="O548" s="18" t="str" cm="1">
        <f t="array" ref="O548">IF(LEN($A548)&gt;0,SUMPRODUCT(($A548=merged_names)*(_xlfn.TEXTAFTER(O$2, "At ")=merged_belt_colours)*merged_months_at_rank),"")</f>
        <v/>
      </c>
      <c r="P548" s="18" t="str" cm="1">
        <f t="array" ref="P548">IF(LEN($A548)&gt;0,SUMPRODUCT(($A548=merged_names)*(_xlfn.TEXTAFTER(P$2, "At ")=merged_belt_colours)*merged_months_at_rank),"")</f>
        <v/>
      </c>
      <c r="Q548" s="18" t="str" cm="1">
        <f t="array" ref="Q548">IF(LEN($A548)&gt;0,SUMPRODUCT(($A548=merged_names)*(_xlfn.TEXTAFTER(Q$2, "At ")=merged_belt_colours)*merged_months_at_rank),"")</f>
        <v/>
      </c>
      <c r="R548" s="18" t="str" cm="1">
        <f t="array" ref="R548">IF(LEN($A548)&gt;0,SUMPRODUCT(($A548=merged_names)*(_xlfn.TEXTAFTER(R$2, "At ")=merged_belt_colours)*merged_months_at_rank),"")</f>
        <v/>
      </c>
    </row>
    <row r="549" spans="1:18" x14ac:dyDescent="0.25">
      <c r="A549"/>
      <c r="B549" s="15" t="str" cm="1">
        <f t="array" ref="B549">IFERROR(IF(LEN(A549)&gt;0, IF(SUMPRODUCT((Inactives[Key]=J549)*(Inactives[Currently Inactive]))=1,"Inactive","Active"),""),"Active")</f>
        <v/>
      </c>
      <c r="C549" s="16" t="str" cm="1">
        <f t="array" aca="1" ref="C549" ca="1">IFERROR(_xlfn._xlws.FILTER(Inactives[Inactive On],(Inactives[Key]=J549)*(Inactives[Currently Inactive]),""),"")</f>
        <v/>
      </c>
      <c r="D549" s="16" t="str" cm="1">
        <f t="array" aca="1" ref="D549" ca="1">IFERROR(INDEX(_xlfn.TEXTSPLIT(E549," "),1),"")</f>
        <v/>
      </c>
      <c r="E549" s="15" t="str" cm="1">
        <f t="array" aca="1" ref="E549" ca="1">IFERROR(_xlfn._xlws.FILTER(merged_ranks,(merged_end_dates=DATE(9999,12,31))*(merged_names=A549)),"")</f>
        <v/>
      </c>
      <c r="F549" s="17" t="str">
        <f ca="1">_xlfn.XLOOKUP(J549,Promotions[Promo Key],Promotions[Promo Date],"")</f>
        <v/>
      </c>
      <c r="G549" s="18" t="str">
        <f t="shared" ca="1" si="47"/>
        <v/>
      </c>
      <c r="H549" s="18" t="str">
        <f t="shared" ca="1" si="46"/>
        <v/>
      </c>
      <c r="I549" s="17" t="str">
        <f>_xlfn.XLOOKUP(A549,Students[Full Name],Students[Starting Rank],"")</f>
        <v/>
      </c>
      <c r="J549" s="15" t="str">
        <f t="shared" ca="1" si="48"/>
        <v xml:space="preserve">: </v>
      </c>
      <c r="K549" s="16" t="str">
        <f>_xlfn.XLOOKUP(A549,Students[Full Name],Students[Start Date],"")</f>
        <v/>
      </c>
      <c r="L549" s="18">
        <f t="shared" ca="1" si="49"/>
        <v>-1</v>
      </c>
      <c r="M549" s="18" cm="1">
        <f t="array" aca="1" ref="M549" ca="1">SUMPRODUCT(Inactives[Days Inactive]*(Inactives[Student]=A549))/365</f>
        <v>0</v>
      </c>
      <c r="N549" s="18" t="str" cm="1">
        <f t="array" ref="N549">IF(LEN($A549)&gt;0,SUMPRODUCT(($A549=merged_names)*(_xlfn.TEXTAFTER(N$2, "At ")=merged_belt_colours)*merged_months_at_rank),"")</f>
        <v/>
      </c>
      <c r="O549" s="18" t="str" cm="1">
        <f t="array" ref="O549">IF(LEN($A549)&gt;0,SUMPRODUCT(($A549=merged_names)*(_xlfn.TEXTAFTER(O$2, "At ")=merged_belt_colours)*merged_months_at_rank),"")</f>
        <v/>
      </c>
      <c r="P549" s="18" t="str" cm="1">
        <f t="array" ref="P549">IF(LEN($A549)&gt;0,SUMPRODUCT(($A549=merged_names)*(_xlfn.TEXTAFTER(P$2, "At ")=merged_belt_colours)*merged_months_at_rank),"")</f>
        <v/>
      </c>
      <c r="Q549" s="18" t="str" cm="1">
        <f t="array" ref="Q549">IF(LEN($A549)&gt;0,SUMPRODUCT(($A549=merged_names)*(_xlfn.TEXTAFTER(Q$2, "At ")=merged_belt_colours)*merged_months_at_rank),"")</f>
        <v/>
      </c>
      <c r="R549" s="18" t="str" cm="1">
        <f t="array" ref="R549">IF(LEN($A549)&gt;0,SUMPRODUCT(($A549=merged_names)*(_xlfn.TEXTAFTER(R$2, "At ")=merged_belt_colours)*merged_months_at_rank),"")</f>
        <v/>
      </c>
    </row>
    <row r="550" spans="1:18" x14ac:dyDescent="0.25">
      <c r="A550"/>
      <c r="B550" s="15" t="str" cm="1">
        <f t="array" ref="B550">IFERROR(IF(LEN(A550)&gt;0, IF(SUMPRODUCT((Inactives[Key]=J550)*(Inactives[Currently Inactive]))=1,"Inactive","Active"),""),"Active")</f>
        <v/>
      </c>
      <c r="C550" s="16" t="str" cm="1">
        <f t="array" aca="1" ref="C550" ca="1">IFERROR(_xlfn._xlws.FILTER(Inactives[Inactive On],(Inactives[Key]=J550)*(Inactives[Currently Inactive]),""),"")</f>
        <v/>
      </c>
      <c r="D550" s="16" t="str" cm="1">
        <f t="array" aca="1" ref="D550" ca="1">IFERROR(INDEX(_xlfn.TEXTSPLIT(E550," "),1),"")</f>
        <v/>
      </c>
      <c r="E550" s="15" t="str" cm="1">
        <f t="array" aca="1" ref="E550" ca="1">IFERROR(_xlfn._xlws.FILTER(merged_ranks,(merged_end_dates=DATE(9999,12,31))*(merged_names=A550)),"")</f>
        <v/>
      </c>
      <c r="F550" s="17" t="str">
        <f ca="1">_xlfn.XLOOKUP(J550,Promotions[Promo Key],Promotions[Promo Date],"")</f>
        <v/>
      </c>
      <c r="G550" s="18" t="str">
        <f t="shared" ca="1" si="47"/>
        <v/>
      </c>
      <c r="H550" s="18" t="str">
        <f t="shared" ca="1" si="46"/>
        <v/>
      </c>
      <c r="I550" s="17" t="str">
        <f>_xlfn.XLOOKUP(A550,Students[Full Name],Students[Starting Rank],"")</f>
        <v/>
      </c>
      <c r="J550" s="15" t="str">
        <f t="shared" ca="1" si="48"/>
        <v xml:space="preserve">: </v>
      </c>
      <c r="K550" s="16" t="str">
        <f>_xlfn.XLOOKUP(A550,Students[Full Name],Students[Start Date],"")</f>
        <v/>
      </c>
      <c r="L550" s="18">
        <f t="shared" ca="1" si="49"/>
        <v>-1</v>
      </c>
      <c r="M550" s="18" cm="1">
        <f t="array" aca="1" ref="M550" ca="1">SUMPRODUCT(Inactives[Days Inactive]*(Inactives[Student]=A550))/365</f>
        <v>0</v>
      </c>
      <c r="N550" s="18" t="str" cm="1">
        <f t="array" ref="N550">IF(LEN($A550)&gt;0,SUMPRODUCT(($A550=merged_names)*(_xlfn.TEXTAFTER(N$2, "At ")=merged_belt_colours)*merged_months_at_rank),"")</f>
        <v/>
      </c>
      <c r="O550" s="18" t="str" cm="1">
        <f t="array" ref="O550">IF(LEN($A550)&gt;0,SUMPRODUCT(($A550=merged_names)*(_xlfn.TEXTAFTER(O$2, "At ")=merged_belt_colours)*merged_months_at_rank),"")</f>
        <v/>
      </c>
      <c r="P550" s="18" t="str" cm="1">
        <f t="array" ref="P550">IF(LEN($A550)&gt;0,SUMPRODUCT(($A550=merged_names)*(_xlfn.TEXTAFTER(P$2, "At ")=merged_belt_colours)*merged_months_at_rank),"")</f>
        <v/>
      </c>
      <c r="Q550" s="18" t="str" cm="1">
        <f t="array" ref="Q550">IF(LEN($A550)&gt;0,SUMPRODUCT(($A550=merged_names)*(_xlfn.TEXTAFTER(Q$2, "At ")=merged_belt_colours)*merged_months_at_rank),"")</f>
        <v/>
      </c>
      <c r="R550" s="18" t="str" cm="1">
        <f t="array" ref="R550">IF(LEN($A550)&gt;0,SUMPRODUCT(($A550=merged_names)*(_xlfn.TEXTAFTER(R$2, "At ")=merged_belt_colours)*merged_months_at_rank),"")</f>
        <v/>
      </c>
    </row>
    <row r="551" spans="1:18" x14ac:dyDescent="0.25">
      <c r="A551"/>
      <c r="B551" s="15" t="str" cm="1">
        <f t="array" ref="B551">IFERROR(IF(LEN(A551)&gt;0, IF(SUMPRODUCT((Inactives[Key]=J551)*(Inactives[Currently Inactive]))=1,"Inactive","Active"),""),"Active")</f>
        <v/>
      </c>
      <c r="C551" s="16" t="str" cm="1">
        <f t="array" aca="1" ref="C551" ca="1">IFERROR(_xlfn._xlws.FILTER(Inactives[Inactive On],(Inactives[Key]=J551)*(Inactives[Currently Inactive]),""),"")</f>
        <v/>
      </c>
      <c r="D551" s="16" t="str" cm="1">
        <f t="array" aca="1" ref="D551" ca="1">IFERROR(INDEX(_xlfn.TEXTSPLIT(E551," "),1),"")</f>
        <v/>
      </c>
      <c r="E551" s="15" t="str" cm="1">
        <f t="array" aca="1" ref="E551" ca="1">IFERROR(_xlfn._xlws.FILTER(merged_ranks,(merged_end_dates=DATE(9999,12,31))*(merged_names=A551)),"")</f>
        <v/>
      </c>
      <c r="F551" s="17" t="str">
        <f ca="1">_xlfn.XLOOKUP(J551,Promotions[Promo Key],Promotions[Promo Date],"")</f>
        <v/>
      </c>
      <c r="G551" s="18" t="str">
        <f t="shared" ca="1" si="47"/>
        <v/>
      </c>
      <c r="H551" s="18" t="str">
        <f t="shared" ca="1" si="46"/>
        <v/>
      </c>
      <c r="I551" s="17" t="str">
        <f>_xlfn.XLOOKUP(A551,Students[Full Name],Students[Starting Rank],"")</f>
        <v/>
      </c>
      <c r="J551" s="15" t="str">
        <f t="shared" ca="1" si="48"/>
        <v xml:space="preserve">: </v>
      </c>
      <c r="K551" s="16" t="str">
        <f>_xlfn.XLOOKUP(A551,Students[Full Name],Students[Start Date],"")</f>
        <v/>
      </c>
      <c r="L551" s="18">
        <f t="shared" ca="1" si="49"/>
        <v>-1</v>
      </c>
      <c r="M551" s="18" cm="1">
        <f t="array" aca="1" ref="M551" ca="1">SUMPRODUCT(Inactives[Days Inactive]*(Inactives[Student]=A551))/365</f>
        <v>0</v>
      </c>
      <c r="N551" s="18" t="str" cm="1">
        <f t="array" ref="N551">IF(LEN($A551)&gt;0,SUMPRODUCT(($A551=merged_names)*(_xlfn.TEXTAFTER(N$2, "At ")=merged_belt_colours)*merged_months_at_rank),"")</f>
        <v/>
      </c>
      <c r="O551" s="18" t="str" cm="1">
        <f t="array" ref="O551">IF(LEN($A551)&gt;0,SUMPRODUCT(($A551=merged_names)*(_xlfn.TEXTAFTER(O$2, "At ")=merged_belt_colours)*merged_months_at_rank),"")</f>
        <v/>
      </c>
      <c r="P551" s="18" t="str" cm="1">
        <f t="array" ref="P551">IF(LEN($A551)&gt;0,SUMPRODUCT(($A551=merged_names)*(_xlfn.TEXTAFTER(P$2, "At ")=merged_belt_colours)*merged_months_at_rank),"")</f>
        <v/>
      </c>
      <c r="Q551" s="18" t="str" cm="1">
        <f t="array" ref="Q551">IF(LEN($A551)&gt;0,SUMPRODUCT(($A551=merged_names)*(_xlfn.TEXTAFTER(Q$2, "At ")=merged_belt_colours)*merged_months_at_rank),"")</f>
        <v/>
      </c>
      <c r="R551" s="18" t="str" cm="1">
        <f t="array" ref="R551">IF(LEN($A551)&gt;0,SUMPRODUCT(($A551=merged_names)*(_xlfn.TEXTAFTER(R$2, "At ")=merged_belt_colours)*merged_months_at_rank),"")</f>
        <v/>
      </c>
    </row>
    <row r="552" spans="1:18" x14ac:dyDescent="0.25">
      <c r="A552"/>
      <c r="B552" s="15" t="str" cm="1">
        <f t="array" ref="B552">IFERROR(IF(LEN(A552)&gt;0, IF(SUMPRODUCT((Inactives[Key]=J552)*(Inactives[Currently Inactive]))=1,"Inactive","Active"),""),"Active")</f>
        <v/>
      </c>
      <c r="C552" s="16" t="str" cm="1">
        <f t="array" aca="1" ref="C552" ca="1">IFERROR(_xlfn._xlws.FILTER(Inactives[Inactive On],(Inactives[Key]=J552)*(Inactives[Currently Inactive]),""),"")</f>
        <v/>
      </c>
      <c r="D552" s="16" t="str" cm="1">
        <f t="array" aca="1" ref="D552" ca="1">IFERROR(INDEX(_xlfn.TEXTSPLIT(E552," "),1),"")</f>
        <v/>
      </c>
      <c r="E552" s="15" t="str" cm="1">
        <f t="array" aca="1" ref="E552" ca="1">IFERROR(_xlfn._xlws.FILTER(merged_ranks,(merged_end_dates=DATE(9999,12,31))*(merged_names=A552)),"")</f>
        <v/>
      </c>
      <c r="F552" s="17" t="str">
        <f ca="1">_xlfn.XLOOKUP(J552,Promotions[Promo Key],Promotions[Promo Date],"")</f>
        <v/>
      </c>
      <c r="G552" s="18" t="str">
        <f t="shared" ca="1" si="47"/>
        <v/>
      </c>
      <c r="H552" s="18" t="str">
        <f t="shared" ca="1" si="46"/>
        <v/>
      </c>
      <c r="I552" s="17" t="str">
        <f>_xlfn.XLOOKUP(A552,Students[Full Name],Students[Starting Rank],"")</f>
        <v/>
      </c>
      <c r="J552" s="15" t="str">
        <f t="shared" ca="1" si="48"/>
        <v xml:space="preserve">: </v>
      </c>
      <c r="K552" s="16" t="str">
        <f>_xlfn.XLOOKUP(A552,Students[Full Name],Students[Start Date],"")</f>
        <v/>
      </c>
      <c r="L552" s="18">
        <f t="shared" ca="1" si="49"/>
        <v>-1</v>
      </c>
      <c r="M552" s="18" cm="1">
        <f t="array" aca="1" ref="M552" ca="1">SUMPRODUCT(Inactives[Days Inactive]*(Inactives[Student]=A552))/365</f>
        <v>0</v>
      </c>
      <c r="N552" s="18" t="str" cm="1">
        <f t="array" ref="N552">IF(LEN($A552)&gt;0,SUMPRODUCT(($A552=merged_names)*(_xlfn.TEXTAFTER(N$2, "At ")=merged_belt_colours)*merged_months_at_rank),"")</f>
        <v/>
      </c>
      <c r="O552" s="18" t="str" cm="1">
        <f t="array" ref="O552">IF(LEN($A552)&gt;0,SUMPRODUCT(($A552=merged_names)*(_xlfn.TEXTAFTER(O$2, "At ")=merged_belt_colours)*merged_months_at_rank),"")</f>
        <v/>
      </c>
      <c r="P552" s="18" t="str" cm="1">
        <f t="array" ref="P552">IF(LEN($A552)&gt;0,SUMPRODUCT(($A552=merged_names)*(_xlfn.TEXTAFTER(P$2, "At ")=merged_belt_colours)*merged_months_at_rank),"")</f>
        <v/>
      </c>
      <c r="Q552" s="18" t="str" cm="1">
        <f t="array" ref="Q552">IF(LEN($A552)&gt;0,SUMPRODUCT(($A552=merged_names)*(_xlfn.TEXTAFTER(Q$2, "At ")=merged_belt_colours)*merged_months_at_rank),"")</f>
        <v/>
      </c>
      <c r="R552" s="18" t="str" cm="1">
        <f t="array" ref="R552">IF(LEN($A552)&gt;0,SUMPRODUCT(($A552=merged_names)*(_xlfn.TEXTAFTER(R$2, "At ")=merged_belt_colours)*merged_months_at_rank),"")</f>
        <v/>
      </c>
    </row>
    <row r="553" spans="1:18" x14ac:dyDescent="0.25">
      <c r="A553"/>
      <c r="B553" s="15" t="str" cm="1">
        <f t="array" ref="B553">IFERROR(IF(LEN(A553)&gt;0, IF(SUMPRODUCT((Inactives[Key]=J553)*(Inactives[Currently Inactive]))=1,"Inactive","Active"),""),"Active")</f>
        <v/>
      </c>
      <c r="C553" s="16" t="str" cm="1">
        <f t="array" aca="1" ref="C553" ca="1">IFERROR(_xlfn._xlws.FILTER(Inactives[Inactive On],(Inactives[Key]=J553)*(Inactives[Currently Inactive]),""),"")</f>
        <v/>
      </c>
      <c r="D553" s="16" t="str" cm="1">
        <f t="array" aca="1" ref="D553" ca="1">IFERROR(INDEX(_xlfn.TEXTSPLIT(E553," "),1),"")</f>
        <v/>
      </c>
      <c r="E553" s="15" t="str" cm="1">
        <f t="array" aca="1" ref="E553" ca="1">IFERROR(_xlfn._xlws.FILTER(merged_ranks,(merged_end_dates=DATE(9999,12,31))*(merged_names=A553)),"")</f>
        <v/>
      </c>
      <c r="F553" s="17" t="str">
        <f ca="1">_xlfn.XLOOKUP(J553,Promotions[Promo Key],Promotions[Promo Date],"")</f>
        <v/>
      </c>
      <c r="G553" s="18" t="str">
        <f t="shared" ca="1" si="47"/>
        <v/>
      </c>
      <c r="H553" s="18" t="str">
        <f t="shared" ca="1" si="46"/>
        <v/>
      </c>
      <c r="I553" s="17" t="str">
        <f>_xlfn.XLOOKUP(A553,Students[Full Name],Students[Starting Rank],"")</f>
        <v/>
      </c>
      <c r="J553" s="15" t="str">
        <f t="shared" ca="1" si="48"/>
        <v xml:space="preserve">: </v>
      </c>
      <c r="K553" s="16" t="str">
        <f>_xlfn.XLOOKUP(A553,Students[Full Name],Students[Start Date],"")</f>
        <v/>
      </c>
      <c r="L553" s="18">
        <f t="shared" ca="1" si="49"/>
        <v>-1</v>
      </c>
      <c r="M553" s="18" cm="1">
        <f t="array" aca="1" ref="M553" ca="1">SUMPRODUCT(Inactives[Days Inactive]*(Inactives[Student]=A553))/365</f>
        <v>0</v>
      </c>
      <c r="N553" s="18" t="str" cm="1">
        <f t="array" ref="N553">IF(LEN($A553)&gt;0,SUMPRODUCT(($A553=merged_names)*(_xlfn.TEXTAFTER(N$2, "At ")=merged_belt_colours)*merged_months_at_rank),"")</f>
        <v/>
      </c>
      <c r="O553" s="18" t="str" cm="1">
        <f t="array" ref="O553">IF(LEN($A553)&gt;0,SUMPRODUCT(($A553=merged_names)*(_xlfn.TEXTAFTER(O$2, "At ")=merged_belt_colours)*merged_months_at_rank),"")</f>
        <v/>
      </c>
      <c r="P553" s="18" t="str" cm="1">
        <f t="array" ref="P553">IF(LEN($A553)&gt;0,SUMPRODUCT(($A553=merged_names)*(_xlfn.TEXTAFTER(P$2, "At ")=merged_belt_colours)*merged_months_at_rank),"")</f>
        <v/>
      </c>
      <c r="Q553" s="18" t="str" cm="1">
        <f t="array" ref="Q553">IF(LEN($A553)&gt;0,SUMPRODUCT(($A553=merged_names)*(_xlfn.TEXTAFTER(Q$2, "At ")=merged_belt_colours)*merged_months_at_rank),"")</f>
        <v/>
      </c>
      <c r="R553" s="18" t="str" cm="1">
        <f t="array" ref="R553">IF(LEN($A553)&gt;0,SUMPRODUCT(($A553=merged_names)*(_xlfn.TEXTAFTER(R$2, "At ")=merged_belt_colours)*merged_months_at_rank),"")</f>
        <v/>
      </c>
    </row>
    <row r="554" spans="1:18" x14ac:dyDescent="0.25">
      <c r="A554"/>
      <c r="B554" s="15" t="str" cm="1">
        <f t="array" ref="B554">IFERROR(IF(LEN(A554)&gt;0, IF(SUMPRODUCT((Inactives[Key]=J554)*(Inactives[Currently Inactive]))=1,"Inactive","Active"),""),"Active")</f>
        <v/>
      </c>
      <c r="C554" s="16" t="str" cm="1">
        <f t="array" aca="1" ref="C554" ca="1">IFERROR(_xlfn._xlws.FILTER(Inactives[Inactive On],(Inactives[Key]=J554)*(Inactives[Currently Inactive]),""),"")</f>
        <v/>
      </c>
      <c r="D554" s="16" t="str" cm="1">
        <f t="array" aca="1" ref="D554" ca="1">IFERROR(INDEX(_xlfn.TEXTSPLIT(E554," "),1),"")</f>
        <v/>
      </c>
      <c r="E554" s="15" t="str" cm="1">
        <f t="array" aca="1" ref="E554" ca="1">IFERROR(_xlfn._xlws.FILTER(merged_ranks,(merged_end_dates=DATE(9999,12,31))*(merged_names=A554)),"")</f>
        <v/>
      </c>
      <c r="F554" s="17" t="str">
        <f ca="1">_xlfn.XLOOKUP(J554,Promotions[Promo Key],Promotions[Promo Date],"")</f>
        <v/>
      </c>
      <c r="G554" s="18" t="str">
        <f t="shared" ca="1" si="47"/>
        <v/>
      </c>
      <c r="H554" s="18" t="str">
        <f t="shared" ca="1" si="46"/>
        <v/>
      </c>
      <c r="I554" s="17" t="str">
        <f>_xlfn.XLOOKUP(A554,Students[Full Name],Students[Starting Rank],"")</f>
        <v/>
      </c>
      <c r="J554" s="15" t="str">
        <f t="shared" ca="1" si="48"/>
        <v xml:space="preserve">: </v>
      </c>
      <c r="K554" s="16" t="str">
        <f>_xlfn.XLOOKUP(A554,Students[Full Name],Students[Start Date],"")</f>
        <v/>
      </c>
      <c r="L554" s="18">
        <f t="shared" ca="1" si="49"/>
        <v>-1</v>
      </c>
      <c r="M554" s="18" cm="1">
        <f t="array" aca="1" ref="M554" ca="1">SUMPRODUCT(Inactives[Days Inactive]*(Inactives[Student]=A554))/365</f>
        <v>0</v>
      </c>
      <c r="N554" s="18" t="str" cm="1">
        <f t="array" ref="N554">IF(LEN($A554)&gt;0,SUMPRODUCT(($A554=merged_names)*(_xlfn.TEXTAFTER(N$2, "At ")=merged_belt_colours)*merged_months_at_rank),"")</f>
        <v/>
      </c>
      <c r="O554" s="18" t="str" cm="1">
        <f t="array" ref="O554">IF(LEN($A554)&gt;0,SUMPRODUCT(($A554=merged_names)*(_xlfn.TEXTAFTER(O$2, "At ")=merged_belt_colours)*merged_months_at_rank),"")</f>
        <v/>
      </c>
      <c r="P554" s="18" t="str" cm="1">
        <f t="array" ref="P554">IF(LEN($A554)&gt;0,SUMPRODUCT(($A554=merged_names)*(_xlfn.TEXTAFTER(P$2, "At ")=merged_belt_colours)*merged_months_at_rank),"")</f>
        <v/>
      </c>
      <c r="Q554" s="18" t="str" cm="1">
        <f t="array" ref="Q554">IF(LEN($A554)&gt;0,SUMPRODUCT(($A554=merged_names)*(_xlfn.TEXTAFTER(Q$2, "At ")=merged_belt_colours)*merged_months_at_rank),"")</f>
        <v/>
      </c>
      <c r="R554" s="18" t="str" cm="1">
        <f t="array" ref="R554">IF(LEN($A554)&gt;0,SUMPRODUCT(($A554=merged_names)*(_xlfn.TEXTAFTER(R$2, "At ")=merged_belt_colours)*merged_months_at_rank),"")</f>
        <v/>
      </c>
    </row>
    <row r="555" spans="1:18" x14ac:dyDescent="0.25">
      <c r="A555"/>
      <c r="B555" s="15" t="str" cm="1">
        <f t="array" ref="B555">IFERROR(IF(LEN(A555)&gt;0, IF(SUMPRODUCT((Inactives[Key]=J555)*(Inactives[Currently Inactive]))=1,"Inactive","Active"),""),"Active")</f>
        <v/>
      </c>
      <c r="C555" s="16" t="str" cm="1">
        <f t="array" aca="1" ref="C555" ca="1">IFERROR(_xlfn._xlws.FILTER(Inactives[Inactive On],(Inactives[Key]=J555)*(Inactives[Currently Inactive]),""),"")</f>
        <v/>
      </c>
      <c r="D555" s="16" t="str" cm="1">
        <f t="array" aca="1" ref="D555" ca="1">IFERROR(INDEX(_xlfn.TEXTSPLIT(E555," "),1),"")</f>
        <v/>
      </c>
      <c r="E555" s="15" t="str" cm="1">
        <f t="array" aca="1" ref="E555" ca="1">IFERROR(_xlfn._xlws.FILTER(merged_ranks,(merged_end_dates=DATE(9999,12,31))*(merged_names=A555)),"")</f>
        <v/>
      </c>
      <c r="F555" s="17" t="str">
        <f ca="1">_xlfn.XLOOKUP(J555,Promotions[Promo Key],Promotions[Promo Date],"")</f>
        <v/>
      </c>
      <c r="G555" s="18" t="str">
        <f t="shared" ca="1" si="47"/>
        <v/>
      </c>
      <c r="H555" s="18" t="str">
        <f t="shared" ca="1" si="46"/>
        <v/>
      </c>
      <c r="I555" s="17" t="str">
        <f>_xlfn.XLOOKUP(A555,Students[Full Name],Students[Starting Rank],"")</f>
        <v/>
      </c>
      <c r="J555" s="15" t="str">
        <f t="shared" ca="1" si="48"/>
        <v xml:space="preserve">: </v>
      </c>
      <c r="K555" s="16" t="str">
        <f>_xlfn.XLOOKUP(A555,Students[Full Name],Students[Start Date],"")</f>
        <v/>
      </c>
      <c r="L555" s="18">
        <f t="shared" ca="1" si="49"/>
        <v>-1</v>
      </c>
      <c r="M555" s="18" cm="1">
        <f t="array" aca="1" ref="M555" ca="1">SUMPRODUCT(Inactives[Days Inactive]*(Inactives[Student]=A555))/365</f>
        <v>0</v>
      </c>
      <c r="N555" s="18" t="str" cm="1">
        <f t="array" ref="N555">IF(LEN($A555)&gt;0,SUMPRODUCT(($A555=merged_names)*(_xlfn.TEXTAFTER(N$2, "At ")=merged_belt_colours)*merged_months_at_rank),"")</f>
        <v/>
      </c>
      <c r="O555" s="18" t="str" cm="1">
        <f t="array" ref="O555">IF(LEN($A555)&gt;0,SUMPRODUCT(($A555=merged_names)*(_xlfn.TEXTAFTER(O$2, "At ")=merged_belt_colours)*merged_months_at_rank),"")</f>
        <v/>
      </c>
      <c r="P555" s="18" t="str" cm="1">
        <f t="array" ref="P555">IF(LEN($A555)&gt;0,SUMPRODUCT(($A555=merged_names)*(_xlfn.TEXTAFTER(P$2, "At ")=merged_belt_colours)*merged_months_at_rank),"")</f>
        <v/>
      </c>
      <c r="Q555" s="18" t="str" cm="1">
        <f t="array" ref="Q555">IF(LEN($A555)&gt;0,SUMPRODUCT(($A555=merged_names)*(_xlfn.TEXTAFTER(Q$2, "At ")=merged_belt_colours)*merged_months_at_rank),"")</f>
        <v/>
      </c>
      <c r="R555" s="18" t="str" cm="1">
        <f t="array" ref="R555">IF(LEN($A555)&gt;0,SUMPRODUCT(($A555=merged_names)*(_xlfn.TEXTAFTER(R$2, "At ")=merged_belt_colours)*merged_months_at_rank),"")</f>
        <v/>
      </c>
    </row>
    <row r="556" spans="1:18" x14ac:dyDescent="0.25">
      <c r="A556"/>
      <c r="B556" s="15" t="str" cm="1">
        <f t="array" ref="B556">IFERROR(IF(LEN(A556)&gt;0, IF(SUMPRODUCT((Inactives[Key]=J556)*(Inactives[Currently Inactive]))=1,"Inactive","Active"),""),"Active")</f>
        <v/>
      </c>
      <c r="C556" s="16" t="str" cm="1">
        <f t="array" aca="1" ref="C556" ca="1">IFERROR(_xlfn._xlws.FILTER(Inactives[Inactive On],(Inactives[Key]=J556)*(Inactives[Currently Inactive]),""),"")</f>
        <v/>
      </c>
      <c r="D556" s="16" t="str" cm="1">
        <f t="array" aca="1" ref="D556" ca="1">IFERROR(INDEX(_xlfn.TEXTSPLIT(E556," "),1),"")</f>
        <v/>
      </c>
      <c r="E556" s="15" t="str" cm="1">
        <f t="array" aca="1" ref="E556" ca="1">IFERROR(_xlfn._xlws.FILTER(merged_ranks,(merged_end_dates=DATE(9999,12,31))*(merged_names=A556)),"")</f>
        <v/>
      </c>
      <c r="F556" s="17" t="str">
        <f ca="1">_xlfn.XLOOKUP(J556,Promotions[Promo Key],Promotions[Promo Date],"")</f>
        <v/>
      </c>
      <c r="G556" s="18" t="str">
        <f t="shared" ca="1" si="47"/>
        <v/>
      </c>
      <c r="H556" s="18" t="str">
        <f t="shared" ca="1" si="46"/>
        <v/>
      </c>
      <c r="I556" s="17" t="str">
        <f>_xlfn.XLOOKUP(A556,Students[Full Name],Students[Starting Rank],"")</f>
        <v/>
      </c>
      <c r="J556" s="15" t="str">
        <f t="shared" ca="1" si="48"/>
        <v xml:space="preserve">: </v>
      </c>
      <c r="K556" s="16" t="str">
        <f>_xlfn.XLOOKUP(A556,Students[Full Name],Students[Start Date],"")</f>
        <v/>
      </c>
      <c r="L556" s="18">
        <f t="shared" ca="1" si="49"/>
        <v>-1</v>
      </c>
      <c r="M556" s="18" cm="1">
        <f t="array" aca="1" ref="M556" ca="1">SUMPRODUCT(Inactives[Days Inactive]*(Inactives[Student]=A556))/365</f>
        <v>0</v>
      </c>
      <c r="N556" s="18" t="str" cm="1">
        <f t="array" ref="N556">IF(LEN($A556)&gt;0,SUMPRODUCT(($A556=merged_names)*(_xlfn.TEXTAFTER(N$2, "At ")=merged_belt_colours)*merged_months_at_rank),"")</f>
        <v/>
      </c>
      <c r="O556" s="18" t="str" cm="1">
        <f t="array" ref="O556">IF(LEN($A556)&gt;0,SUMPRODUCT(($A556=merged_names)*(_xlfn.TEXTAFTER(O$2, "At ")=merged_belt_colours)*merged_months_at_rank),"")</f>
        <v/>
      </c>
      <c r="P556" s="18" t="str" cm="1">
        <f t="array" ref="P556">IF(LEN($A556)&gt;0,SUMPRODUCT(($A556=merged_names)*(_xlfn.TEXTAFTER(P$2, "At ")=merged_belt_colours)*merged_months_at_rank),"")</f>
        <v/>
      </c>
      <c r="Q556" s="18" t="str" cm="1">
        <f t="array" ref="Q556">IF(LEN($A556)&gt;0,SUMPRODUCT(($A556=merged_names)*(_xlfn.TEXTAFTER(Q$2, "At ")=merged_belt_colours)*merged_months_at_rank),"")</f>
        <v/>
      </c>
      <c r="R556" s="18" t="str" cm="1">
        <f t="array" ref="R556">IF(LEN($A556)&gt;0,SUMPRODUCT(($A556=merged_names)*(_xlfn.TEXTAFTER(R$2, "At ")=merged_belt_colours)*merged_months_at_rank),"")</f>
        <v/>
      </c>
    </row>
    <row r="557" spans="1:18" x14ac:dyDescent="0.25">
      <c r="A557"/>
      <c r="B557" s="15" t="str" cm="1">
        <f t="array" ref="B557">IFERROR(IF(LEN(A557)&gt;0, IF(SUMPRODUCT((Inactives[Key]=J557)*(Inactives[Currently Inactive]))=1,"Inactive","Active"),""),"Active")</f>
        <v/>
      </c>
      <c r="C557" s="16" t="str" cm="1">
        <f t="array" aca="1" ref="C557" ca="1">IFERROR(_xlfn._xlws.FILTER(Inactives[Inactive On],(Inactives[Key]=J557)*(Inactives[Currently Inactive]),""),"")</f>
        <v/>
      </c>
      <c r="D557" s="16" t="str" cm="1">
        <f t="array" aca="1" ref="D557" ca="1">IFERROR(INDEX(_xlfn.TEXTSPLIT(E557," "),1),"")</f>
        <v/>
      </c>
      <c r="E557" s="15" t="str" cm="1">
        <f t="array" aca="1" ref="E557" ca="1">IFERROR(_xlfn._xlws.FILTER(merged_ranks,(merged_end_dates=DATE(9999,12,31))*(merged_names=A557)),"")</f>
        <v/>
      </c>
      <c r="F557" s="17" t="str">
        <f ca="1">_xlfn.XLOOKUP(J557,Promotions[Promo Key],Promotions[Promo Date],"")</f>
        <v/>
      </c>
      <c r="G557" s="18" t="str">
        <f t="shared" ca="1" si="47"/>
        <v/>
      </c>
      <c r="H557" s="18" t="str">
        <f t="shared" ca="1" si="46"/>
        <v/>
      </c>
      <c r="I557" s="17" t="str">
        <f>_xlfn.XLOOKUP(A557,Students[Full Name],Students[Starting Rank],"")</f>
        <v/>
      </c>
      <c r="J557" s="15" t="str">
        <f t="shared" ca="1" si="48"/>
        <v xml:space="preserve">: </v>
      </c>
      <c r="K557" s="16" t="str">
        <f>_xlfn.XLOOKUP(A557,Students[Full Name],Students[Start Date],"")</f>
        <v/>
      </c>
      <c r="L557" s="18">
        <f t="shared" ca="1" si="49"/>
        <v>-1</v>
      </c>
      <c r="M557" s="18" cm="1">
        <f t="array" aca="1" ref="M557" ca="1">SUMPRODUCT(Inactives[Days Inactive]*(Inactives[Student]=A557))/365</f>
        <v>0</v>
      </c>
      <c r="N557" s="18" t="str" cm="1">
        <f t="array" ref="N557">IF(LEN($A557)&gt;0,SUMPRODUCT(($A557=merged_names)*(_xlfn.TEXTAFTER(N$2, "At ")=merged_belt_colours)*merged_months_at_rank),"")</f>
        <v/>
      </c>
      <c r="O557" s="18" t="str" cm="1">
        <f t="array" ref="O557">IF(LEN($A557)&gt;0,SUMPRODUCT(($A557=merged_names)*(_xlfn.TEXTAFTER(O$2, "At ")=merged_belt_colours)*merged_months_at_rank),"")</f>
        <v/>
      </c>
      <c r="P557" s="18" t="str" cm="1">
        <f t="array" ref="P557">IF(LEN($A557)&gt;0,SUMPRODUCT(($A557=merged_names)*(_xlfn.TEXTAFTER(P$2, "At ")=merged_belt_colours)*merged_months_at_rank),"")</f>
        <v/>
      </c>
      <c r="Q557" s="18" t="str" cm="1">
        <f t="array" ref="Q557">IF(LEN($A557)&gt;0,SUMPRODUCT(($A557=merged_names)*(_xlfn.TEXTAFTER(Q$2, "At ")=merged_belt_colours)*merged_months_at_rank),"")</f>
        <v/>
      </c>
      <c r="R557" s="18" t="str" cm="1">
        <f t="array" ref="R557">IF(LEN($A557)&gt;0,SUMPRODUCT(($A557=merged_names)*(_xlfn.TEXTAFTER(R$2, "At ")=merged_belt_colours)*merged_months_at_rank),"")</f>
        <v/>
      </c>
    </row>
    <row r="558" spans="1:18" x14ac:dyDescent="0.25">
      <c r="A558"/>
      <c r="B558" s="15" t="str" cm="1">
        <f t="array" ref="B558">IFERROR(IF(LEN(A558)&gt;0, IF(SUMPRODUCT((Inactives[Key]=J558)*(Inactives[Currently Inactive]))=1,"Inactive","Active"),""),"Active")</f>
        <v/>
      </c>
      <c r="C558" s="16" t="str" cm="1">
        <f t="array" aca="1" ref="C558" ca="1">IFERROR(_xlfn._xlws.FILTER(Inactives[Inactive On],(Inactives[Key]=J558)*(Inactives[Currently Inactive]),""),"")</f>
        <v/>
      </c>
      <c r="D558" s="16" t="str" cm="1">
        <f t="array" aca="1" ref="D558" ca="1">IFERROR(INDEX(_xlfn.TEXTSPLIT(E558," "),1),"")</f>
        <v/>
      </c>
      <c r="E558" s="15" t="str" cm="1">
        <f t="array" aca="1" ref="E558" ca="1">IFERROR(_xlfn._xlws.FILTER(merged_ranks,(merged_end_dates=DATE(9999,12,31))*(merged_names=A558)),"")</f>
        <v/>
      </c>
      <c r="F558" s="17" t="str">
        <f ca="1">_xlfn.XLOOKUP(J558,Promotions[Promo Key],Promotions[Promo Date],"")</f>
        <v/>
      </c>
      <c r="G558" s="18" t="str">
        <f t="shared" ca="1" si="47"/>
        <v/>
      </c>
      <c r="H558" s="18" t="str">
        <f t="shared" ca="1" si="46"/>
        <v/>
      </c>
      <c r="I558" s="17" t="str">
        <f>_xlfn.XLOOKUP(A558,Students[Full Name],Students[Starting Rank],"")</f>
        <v/>
      </c>
      <c r="J558" s="15" t="str">
        <f t="shared" ca="1" si="48"/>
        <v xml:space="preserve">: </v>
      </c>
      <c r="K558" s="16" t="str">
        <f>_xlfn.XLOOKUP(A558,Students[Full Name],Students[Start Date],"")</f>
        <v/>
      </c>
      <c r="L558" s="18">
        <f t="shared" ca="1" si="49"/>
        <v>-1</v>
      </c>
      <c r="M558" s="18" cm="1">
        <f t="array" aca="1" ref="M558" ca="1">SUMPRODUCT(Inactives[Days Inactive]*(Inactives[Student]=A558))/365</f>
        <v>0</v>
      </c>
      <c r="N558" s="18" t="str" cm="1">
        <f t="array" ref="N558">IF(LEN($A558)&gt;0,SUMPRODUCT(($A558=merged_names)*(_xlfn.TEXTAFTER(N$2, "At ")=merged_belt_colours)*merged_months_at_rank),"")</f>
        <v/>
      </c>
      <c r="O558" s="18" t="str" cm="1">
        <f t="array" ref="O558">IF(LEN($A558)&gt;0,SUMPRODUCT(($A558=merged_names)*(_xlfn.TEXTAFTER(O$2, "At ")=merged_belt_colours)*merged_months_at_rank),"")</f>
        <v/>
      </c>
      <c r="P558" s="18" t="str" cm="1">
        <f t="array" ref="P558">IF(LEN($A558)&gt;0,SUMPRODUCT(($A558=merged_names)*(_xlfn.TEXTAFTER(P$2, "At ")=merged_belt_colours)*merged_months_at_rank),"")</f>
        <v/>
      </c>
      <c r="Q558" s="18" t="str" cm="1">
        <f t="array" ref="Q558">IF(LEN($A558)&gt;0,SUMPRODUCT(($A558=merged_names)*(_xlfn.TEXTAFTER(Q$2, "At ")=merged_belt_colours)*merged_months_at_rank),"")</f>
        <v/>
      </c>
      <c r="R558" s="18" t="str" cm="1">
        <f t="array" ref="R558">IF(LEN($A558)&gt;0,SUMPRODUCT(($A558=merged_names)*(_xlfn.TEXTAFTER(R$2, "At ")=merged_belt_colours)*merged_months_at_rank),"")</f>
        <v/>
      </c>
    </row>
    <row r="559" spans="1:18" x14ac:dyDescent="0.25">
      <c r="A559"/>
      <c r="B559" s="15" t="str" cm="1">
        <f t="array" ref="B559">IFERROR(IF(LEN(A559)&gt;0, IF(SUMPRODUCT((Inactives[Key]=J559)*(Inactives[Currently Inactive]))=1,"Inactive","Active"),""),"Active")</f>
        <v/>
      </c>
      <c r="C559" s="16" t="str" cm="1">
        <f t="array" aca="1" ref="C559" ca="1">IFERROR(_xlfn._xlws.FILTER(Inactives[Inactive On],(Inactives[Key]=J559)*(Inactives[Currently Inactive]),""),"")</f>
        <v/>
      </c>
      <c r="D559" s="16" t="str" cm="1">
        <f t="array" aca="1" ref="D559" ca="1">IFERROR(INDEX(_xlfn.TEXTSPLIT(E559," "),1),"")</f>
        <v/>
      </c>
      <c r="E559" s="15" t="str" cm="1">
        <f t="array" aca="1" ref="E559" ca="1">IFERROR(_xlfn._xlws.FILTER(merged_ranks,(merged_end_dates=DATE(9999,12,31))*(merged_names=A559)),"")</f>
        <v/>
      </c>
      <c r="F559" s="17" t="str">
        <f ca="1">_xlfn.XLOOKUP(J559,Promotions[Promo Key],Promotions[Promo Date],"")</f>
        <v/>
      </c>
      <c r="G559" s="18" t="str">
        <f t="shared" ca="1" si="47"/>
        <v/>
      </c>
      <c r="H559" s="18" t="str">
        <f t="shared" ca="1" si="46"/>
        <v/>
      </c>
      <c r="I559" s="17" t="str">
        <f>_xlfn.XLOOKUP(A559,Students[Full Name],Students[Starting Rank],"")</f>
        <v/>
      </c>
      <c r="J559" s="15" t="str">
        <f t="shared" ca="1" si="48"/>
        <v xml:space="preserve">: </v>
      </c>
      <c r="K559" s="16" t="str">
        <f>_xlfn.XLOOKUP(A559,Students[Full Name],Students[Start Date],"")</f>
        <v/>
      </c>
      <c r="L559" s="18">
        <f t="shared" ca="1" si="49"/>
        <v>-1</v>
      </c>
      <c r="M559" s="18" cm="1">
        <f t="array" aca="1" ref="M559" ca="1">SUMPRODUCT(Inactives[Days Inactive]*(Inactives[Student]=A559))/365</f>
        <v>0</v>
      </c>
      <c r="N559" s="18" t="str" cm="1">
        <f t="array" ref="N559">IF(LEN($A559)&gt;0,SUMPRODUCT(($A559=merged_names)*(_xlfn.TEXTAFTER(N$2, "At ")=merged_belt_colours)*merged_months_at_rank),"")</f>
        <v/>
      </c>
      <c r="O559" s="18" t="str" cm="1">
        <f t="array" ref="O559">IF(LEN($A559)&gt;0,SUMPRODUCT(($A559=merged_names)*(_xlfn.TEXTAFTER(O$2, "At ")=merged_belt_colours)*merged_months_at_rank),"")</f>
        <v/>
      </c>
      <c r="P559" s="18" t="str" cm="1">
        <f t="array" ref="P559">IF(LEN($A559)&gt;0,SUMPRODUCT(($A559=merged_names)*(_xlfn.TEXTAFTER(P$2, "At ")=merged_belt_colours)*merged_months_at_rank),"")</f>
        <v/>
      </c>
      <c r="Q559" s="18" t="str" cm="1">
        <f t="array" ref="Q559">IF(LEN($A559)&gt;0,SUMPRODUCT(($A559=merged_names)*(_xlfn.TEXTAFTER(Q$2, "At ")=merged_belt_colours)*merged_months_at_rank),"")</f>
        <v/>
      </c>
      <c r="R559" s="18" t="str" cm="1">
        <f t="array" ref="R559">IF(LEN($A559)&gt;0,SUMPRODUCT(($A559=merged_names)*(_xlfn.TEXTAFTER(R$2, "At ")=merged_belt_colours)*merged_months_at_rank),"")</f>
        <v/>
      </c>
    </row>
    <row r="560" spans="1:18" x14ac:dyDescent="0.25">
      <c r="A560"/>
      <c r="B560" s="15" t="str" cm="1">
        <f t="array" ref="B560">IFERROR(IF(LEN(A560)&gt;0, IF(SUMPRODUCT((Inactives[Key]=J560)*(Inactives[Currently Inactive]))=1,"Inactive","Active"),""),"Active")</f>
        <v/>
      </c>
      <c r="C560" s="16" t="str" cm="1">
        <f t="array" aca="1" ref="C560" ca="1">IFERROR(_xlfn._xlws.FILTER(Inactives[Inactive On],(Inactives[Key]=J560)*(Inactives[Currently Inactive]),""),"")</f>
        <v/>
      </c>
      <c r="D560" s="16" t="str" cm="1">
        <f t="array" aca="1" ref="D560" ca="1">IFERROR(INDEX(_xlfn.TEXTSPLIT(E560," "),1),"")</f>
        <v/>
      </c>
      <c r="E560" s="15" t="str" cm="1">
        <f t="array" aca="1" ref="E560" ca="1">IFERROR(_xlfn._xlws.FILTER(merged_ranks,(merged_end_dates=DATE(9999,12,31))*(merged_names=A560)),"")</f>
        <v/>
      </c>
      <c r="F560" s="17" t="str">
        <f ca="1">_xlfn.XLOOKUP(J560,Promotions[Promo Key],Promotions[Promo Date],"")</f>
        <v/>
      </c>
      <c r="G560" s="18" t="str">
        <f t="shared" ca="1" si="47"/>
        <v/>
      </c>
      <c r="H560" s="18" t="str">
        <f t="shared" ca="1" si="46"/>
        <v/>
      </c>
      <c r="I560" s="17" t="str">
        <f>_xlfn.XLOOKUP(A560,Students[Full Name],Students[Starting Rank],"")</f>
        <v/>
      </c>
      <c r="J560" s="15" t="str">
        <f t="shared" ca="1" si="48"/>
        <v xml:space="preserve">: </v>
      </c>
      <c r="K560" s="16" t="str">
        <f>_xlfn.XLOOKUP(A560,Students[Full Name],Students[Start Date],"")</f>
        <v/>
      </c>
      <c r="L560" s="18">
        <f t="shared" ca="1" si="49"/>
        <v>-1</v>
      </c>
      <c r="M560" s="18" cm="1">
        <f t="array" aca="1" ref="M560" ca="1">SUMPRODUCT(Inactives[Days Inactive]*(Inactives[Student]=A560))/365</f>
        <v>0</v>
      </c>
      <c r="N560" s="18" t="str" cm="1">
        <f t="array" ref="N560">IF(LEN($A560)&gt;0,SUMPRODUCT(($A560=merged_names)*(_xlfn.TEXTAFTER(N$2, "At ")=merged_belt_colours)*merged_months_at_rank),"")</f>
        <v/>
      </c>
      <c r="O560" s="18" t="str" cm="1">
        <f t="array" ref="O560">IF(LEN($A560)&gt;0,SUMPRODUCT(($A560=merged_names)*(_xlfn.TEXTAFTER(O$2, "At ")=merged_belt_colours)*merged_months_at_rank),"")</f>
        <v/>
      </c>
      <c r="P560" s="18" t="str" cm="1">
        <f t="array" ref="P560">IF(LEN($A560)&gt;0,SUMPRODUCT(($A560=merged_names)*(_xlfn.TEXTAFTER(P$2, "At ")=merged_belt_colours)*merged_months_at_rank),"")</f>
        <v/>
      </c>
      <c r="Q560" s="18" t="str" cm="1">
        <f t="array" ref="Q560">IF(LEN($A560)&gt;0,SUMPRODUCT(($A560=merged_names)*(_xlfn.TEXTAFTER(Q$2, "At ")=merged_belt_colours)*merged_months_at_rank),"")</f>
        <v/>
      </c>
      <c r="R560" s="18" t="str" cm="1">
        <f t="array" ref="R560">IF(LEN($A560)&gt;0,SUMPRODUCT(($A560=merged_names)*(_xlfn.TEXTAFTER(R$2, "At ")=merged_belt_colours)*merged_months_at_rank),"")</f>
        <v/>
      </c>
    </row>
    <row r="561" spans="1:18" x14ac:dyDescent="0.25">
      <c r="A561"/>
      <c r="B561" s="15" t="str" cm="1">
        <f t="array" ref="B561">IFERROR(IF(LEN(A561)&gt;0, IF(SUMPRODUCT((Inactives[Key]=J561)*(Inactives[Currently Inactive]))=1,"Inactive","Active"),""),"Active")</f>
        <v/>
      </c>
      <c r="C561" s="16" t="str" cm="1">
        <f t="array" aca="1" ref="C561" ca="1">IFERROR(_xlfn._xlws.FILTER(Inactives[Inactive On],(Inactives[Key]=J561)*(Inactives[Currently Inactive]),""),"")</f>
        <v/>
      </c>
      <c r="D561" s="16" t="str" cm="1">
        <f t="array" aca="1" ref="D561" ca="1">IFERROR(INDEX(_xlfn.TEXTSPLIT(E561," "),1),"")</f>
        <v/>
      </c>
      <c r="E561" s="15" t="str" cm="1">
        <f t="array" aca="1" ref="E561" ca="1">IFERROR(_xlfn._xlws.FILTER(merged_ranks,(merged_end_dates=DATE(9999,12,31))*(merged_names=A561)),"")</f>
        <v/>
      </c>
      <c r="F561" s="17" t="str">
        <f ca="1">_xlfn.XLOOKUP(J561,Promotions[Promo Key],Promotions[Promo Date],"")</f>
        <v/>
      </c>
      <c r="G561" s="18" t="str">
        <f t="shared" ca="1" si="47"/>
        <v/>
      </c>
      <c r="H561" s="18" t="str">
        <f t="shared" ca="1" si="46"/>
        <v/>
      </c>
      <c r="I561" s="17" t="str">
        <f>_xlfn.XLOOKUP(A561,Students[Full Name],Students[Starting Rank],"")</f>
        <v/>
      </c>
      <c r="J561" s="15" t="str">
        <f t="shared" ca="1" si="48"/>
        <v xml:space="preserve">: </v>
      </c>
      <c r="K561" s="16" t="str">
        <f>_xlfn.XLOOKUP(A561,Students[Full Name],Students[Start Date],"")</f>
        <v/>
      </c>
      <c r="L561" s="18">
        <f t="shared" ca="1" si="49"/>
        <v>-1</v>
      </c>
      <c r="M561" s="18" cm="1">
        <f t="array" aca="1" ref="M561" ca="1">SUMPRODUCT(Inactives[Days Inactive]*(Inactives[Student]=A561))/365</f>
        <v>0</v>
      </c>
      <c r="N561" s="18" t="str" cm="1">
        <f t="array" ref="N561">IF(LEN($A561)&gt;0,SUMPRODUCT(($A561=merged_names)*(_xlfn.TEXTAFTER(N$2, "At ")=merged_belt_colours)*merged_months_at_rank),"")</f>
        <v/>
      </c>
      <c r="O561" s="18" t="str" cm="1">
        <f t="array" ref="O561">IF(LEN($A561)&gt;0,SUMPRODUCT(($A561=merged_names)*(_xlfn.TEXTAFTER(O$2, "At ")=merged_belt_colours)*merged_months_at_rank),"")</f>
        <v/>
      </c>
      <c r="P561" s="18" t="str" cm="1">
        <f t="array" ref="P561">IF(LEN($A561)&gt;0,SUMPRODUCT(($A561=merged_names)*(_xlfn.TEXTAFTER(P$2, "At ")=merged_belt_colours)*merged_months_at_rank),"")</f>
        <v/>
      </c>
      <c r="Q561" s="18" t="str" cm="1">
        <f t="array" ref="Q561">IF(LEN($A561)&gt;0,SUMPRODUCT(($A561=merged_names)*(_xlfn.TEXTAFTER(Q$2, "At ")=merged_belt_colours)*merged_months_at_rank),"")</f>
        <v/>
      </c>
      <c r="R561" s="18" t="str" cm="1">
        <f t="array" ref="R561">IF(LEN($A561)&gt;0,SUMPRODUCT(($A561=merged_names)*(_xlfn.TEXTAFTER(R$2, "At ")=merged_belt_colours)*merged_months_at_rank),"")</f>
        <v/>
      </c>
    </row>
    <row r="562" spans="1:18" x14ac:dyDescent="0.25">
      <c r="A562"/>
      <c r="B562" s="15" t="str" cm="1">
        <f t="array" ref="B562">IFERROR(IF(LEN(A562)&gt;0, IF(SUMPRODUCT((Inactives[Key]=J562)*(Inactives[Currently Inactive]))=1,"Inactive","Active"),""),"Active")</f>
        <v/>
      </c>
      <c r="C562" s="16" t="str" cm="1">
        <f t="array" aca="1" ref="C562" ca="1">IFERROR(_xlfn._xlws.FILTER(Inactives[Inactive On],(Inactives[Key]=J562)*(Inactives[Currently Inactive]),""),"")</f>
        <v/>
      </c>
      <c r="D562" s="16" t="str" cm="1">
        <f t="array" aca="1" ref="D562" ca="1">IFERROR(INDEX(_xlfn.TEXTSPLIT(E562," "),1),"")</f>
        <v/>
      </c>
      <c r="E562" s="15" t="str" cm="1">
        <f t="array" aca="1" ref="E562" ca="1">IFERROR(_xlfn._xlws.FILTER(merged_ranks,(merged_end_dates=DATE(9999,12,31))*(merged_names=A562)),"")</f>
        <v/>
      </c>
      <c r="F562" s="17" t="str">
        <f ca="1">_xlfn.XLOOKUP(J562,Promotions[Promo Key],Promotions[Promo Date],"")</f>
        <v/>
      </c>
      <c r="G562" s="18" t="str">
        <f t="shared" ca="1" si="47"/>
        <v/>
      </c>
      <c r="H562" s="18" t="str">
        <f t="shared" ca="1" si="46"/>
        <v/>
      </c>
      <c r="I562" s="17" t="str">
        <f>_xlfn.XLOOKUP(A562,Students[Full Name],Students[Starting Rank],"")</f>
        <v/>
      </c>
      <c r="J562" s="15" t="str">
        <f t="shared" ca="1" si="48"/>
        <v xml:space="preserve">: </v>
      </c>
      <c r="K562" s="16" t="str">
        <f>_xlfn.XLOOKUP(A562,Students[Full Name],Students[Start Date],"")</f>
        <v/>
      </c>
      <c r="L562" s="18">
        <f t="shared" ca="1" si="49"/>
        <v>-1</v>
      </c>
      <c r="M562" s="18" cm="1">
        <f t="array" aca="1" ref="M562" ca="1">SUMPRODUCT(Inactives[Days Inactive]*(Inactives[Student]=A562))/365</f>
        <v>0</v>
      </c>
      <c r="N562" s="18" t="str" cm="1">
        <f t="array" ref="N562">IF(LEN($A562)&gt;0,SUMPRODUCT(($A562=merged_names)*(_xlfn.TEXTAFTER(N$2, "At ")=merged_belt_colours)*merged_months_at_rank),"")</f>
        <v/>
      </c>
      <c r="O562" s="18" t="str" cm="1">
        <f t="array" ref="O562">IF(LEN($A562)&gt;0,SUMPRODUCT(($A562=merged_names)*(_xlfn.TEXTAFTER(O$2, "At ")=merged_belt_colours)*merged_months_at_rank),"")</f>
        <v/>
      </c>
      <c r="P562" s="18" t="str" cm="1">
        <f t="array" ref="P562">IF(LEN($A562)&gt;0,SUMPRODUCT(($A562=merged_names)*(_xlfn.TEXTAFTER(P$2, "At ")=merged_belt_colours)*merged_months_at_rank),"")</f>
        <v/>
      </c>
      <c r="Q562" s="18" t="str" cm="1">
        <f t="array" ref="Q562">IF(LEN($A562)&gt;0,SUMPRODUCT(($A562=merged_names)*(_xlfn.TEXTAFTER(Q$2, "At ")=merged_belt_colours)*merged_months_at_rank),"")</f>
        <v/>
      </c>
      <c r="R562" s="18" t="str" cm="1">
        <f t="array" ref="R562">IF(LEN($A562)&gt;0,SUMPRODUCT(($A562=merged_names)*(_xlfn.TEXTAFTER(R$2, "At ")=merged_belt_colours)*merged_months_at_rank),"")</f>
        <v/>
      </c>
    </row>
    <row r="563" spans="1:18" x14ac:dyDescent="0.25">
      <c r="A563"/>
      <c r="B563" s="15" t="str" cm="1">
        <f t="array" ref="B563">IFERROR(IF(LEN(A563)&gt;0, IF(SUMPRODUCT((Inactives[Key]=J563)*(Inactives[Currently Inactive]))=1,"Inactive","Active"),""),"Active")</f>
        <v/>
      </c>
      <c r="C563" s="16" t="str" cm="1">
        <f t="array" aca="1" ref="C563" ca="1">IFERROR(_xlfn._xlws.FILTER(Inactives[Inactive On],(Inactives[Key]=J563)*(Inactives[Currently Inactive]),""),"")</f>
        <v/>
      </c>
      <c r="D563" s="16" t="str" cm="1">
        <f t="array" aca="1" ref="D563" ca="1">IFERROR(INDEX(_xlfn.TEXTSPLIT(E563," "),1),"")</f>
        <v/>
      </c>
      <c r="E563" s="15" t="str" cm="1">
        <f t="array" aca="1" ref="E563" ca="1">IFERROR(_xlfn._xlws.FILTER(merged_ranks,(merged_end_dates=DATE(9999,12,31))*(merged_names=A563)),"")</f>
        <v/>
      </c>
      <c r="F563" s="17" t="str">
        <f ca="1">_xlfn.XLOOKUP(J563,Promotions[Promo Key],Promotions[Promo Date],"")</f>
        <v/>
      </c>
      <c r="G563" s="18" t="str">
        <f t="shared" ca="1" si="47"/>
        <v/>
      </c>
      <c r="H563" s="18" t="str">
        <f t="shared" ca="1" si="46"/>
        <v/>
      </c>
      <c r="I563" s="17" t="str">
        <f>_xlfn.XLOOKUP(A563,Students[Full Name],Students[Starting Rank],"")</f>
        <v/>
      </c>
      <c r="J563" s="15" t="str">
        <f t="shared" ca="1" si="48"/>
        <v xml:space="preserve">: </v>
      </c>
      <c r="K563" s="16" t="str">
        <f>_xlfn.XLOOKUP(A563,Students[Full Name],Students[Start Date],"")</f>
        <v/>
      </c>
      <c r="L563" s="18">
        <f t="shared" ca="1" si="49"/>
        <v>-1</v>
      </c>
      <c r="M563" s="18" cm="1">
        <f t="array" aca="1" ref="M563" ca="1">SUMPRODUCT(Inactives[Days Inactive]*(Inactives[Student]=A563))/365</f>
        <v>0</v>
      </c>
      <c r="N563" s="18" t="str" cm="1">
        <f t="array" ref="N563">IF(LEN($A563)&gt;0,SUMPRODUCT(($A563=merged_names)*(_xlfn.TEXTAFTER(N$2, "At ")=merged_belt_colours)*merged_months_at_rank),"")</f>
        <v/>
      </c>
      <c r="O563" s="18" t="str" cm="1">
        <f t="array" ref="O563">IF(LEN($A563)&gt;0,SUMPRODUCT(($A563=merged_names)*(_xlfn.TEXTAFTER(O$2, "At ")=merged_belt_colours)*merged_months_at_rank),"")</f>
        <v/>
      </c>
      <c r="P563" s="18" t="str" cm="1">
        <f t="array" ref="P563">IF(LEN($A563)&gt;0,SUMPRODUCT(($A563=merged_names)*(_xlfn.TEXTAFTER(P$2, "At ")=merged_belt_colours)*merged_months_at_rank),"")</f>
        <v/>
      </c>
      <c r="Q563" s="18" t="str" cm="1">
        <f t="array" ref="Q563">IF(LEN($A563)&gt;0,SUMPRODUCT(($A563=merged_names)*(_xlfn.TEXTAFTER(Q$2, "At ")=merged_belt_colours)*merged_months_at_rank),"")</f>
        <v/>
      </c>
      <c r="R563" s="18" t="str" cm="1">
        <f t="array" ref="R563">IF(LEN($A563)&gt;0,SUMPRODUCT(($A563=merged_names)*(_xlfn.TEXTAFTER(R$2, "At ")=merged_belt_colours)*merged_months_at_rank),"")</f>
        <v/>
      </c>
    </row>
    <row r="564" spans="1:18" x14ac:dyDescent="0.25">
      <c r="A564"/>
      <c r="B564" s="15" t="str" cm="1">
        <f t="array" ref="B564">IFERROR(IF(LEN(A564)&gt;0, IF(SUMPRODUCT((Inactives[Key]=J564)*(Inactives[Currently Inactive]))=1,"Inactive","Active"),""),"Active")</f>
        <v/>
      </c>
      <c r="C564" s="16" t="str" cm="1">
        <f t="array" aca="1" ref="C564" ca="1">IFERROR(_xlfn._xlws.FILTER(Inactives[Inactive On],(Inactives[Key]=J564)*(Inactives[Currently Inactive]),""),"")</f>
        <v/>
      </c>
      <c r="D564" s="16" t="str" cm="1">
        <f t="array" aca="1" ref="D564" ca="1">IFERROR(INDEX(_xlfn.TEXTSPLIT(E564," "),1),"")</f>
        <v/>
      </c>
      <c r="E564" s="15" t="str" cm="1">
        <f t="array" aca="1" ref="E564" ca="1">IFERROR(_xlfn._xlws.FILTER(merged_ranks,(merged_end_dates=DATE(9999,12,31))*(merged_names=A564)),"")</f>
        <v/>
      </c>
      <c r="F564" s="17" t="str">
        <f ca="1">_xlfn.XLOOKUP(J564,Promotions[Promo Key],Promotions[Promo Date],"")</f>
        <v/>
      </c>
      <c r="G564" s="18" t="str">
        <f t="shared" ca="1" si="47"/>
        <v/>
      </c>
      <c r="H564" s="18" t="str">
        <f t="shared" ca="1" si="46"/>
        <v/>
      </c>
      <c r="I564" s="17" t="str">
        <f>_xlfn.XLOOKUP(A564,Students[Full Name],Students[Starting Rank],"")</f>
        <v/>
      </c>
      <c r="J564" s="15" t="str">
        <f t="shared" ca="1" si="48"/>
        <v xml:space="preserve">: </v>
      </c>
      <c r="K564" s="16" t="str">
        <f>_xlfn.XLOOKUP(A564,Students[Full Name],Students[Start Date],"")</f>
        <v/>
      </c>
      <c r="L564" s="18">
        <f t="shared" ca="1" si="49"/>
        <v>-1</v>
      </c>
      <c r="M564" s="18" cm="1">
        <f t="array" aca="1" ref="M564" ca="1">SUMPRODUCT(Inactives[Days Inactive]*(Inactives[Student]=A564))/365</f>
        <v>0</v>
      </c>
      <c r="N564" s="18" t="str" cm="1">
        <f t="array" ref="N564">IF(LEN($A564)&gt;0,SUMPRODUCT(($A564=merged_names)*(_xlfn.TEXTAFTER(N$2, "At ")=merged_belt_colours)*merged_months_at_rank),"")</f>
        <v/>
      </c>
      <c r="O564" s="18" t="str" cm="1">
        <f t="array" ref="O564">IF(LEN($A564)&gt;0,SUMPRODUCT(($A564=merged_names)*(_xlfn.TEXTAFTER(O$2, "At ")=merged_belt_colours)*merged_months_at_rank),"")</f>
        <v/>
      </c>
      <c r="P564" s="18" t="str" cm="1">
        <f t="array" ref="P564">IF(LEN($A564)&gt;0,SUMPRODUCT(($A564=merged_names)*(_xlfn.TEXTAFTER(P$2, "At ")=merged_belt_colours)*merged_months_at_rank),"")</f>
        <v/>
      </c>
      <c r="Q564" s="18" t="str" cm="1">
        <f t="array" ref="Q564">IF(LEN($A564)&gt;0,SUMPRODUCT(($A564=merged_names)*(_xlfn.TEXTAFTER(Q$2, "At ")=merged_belt_colours)*merged_months_at_rank),"")</f>
        <v/>
      </c>
      <c r="R564" s="18" t="str" cm="1">
        <f t="array" ref="R564">IF(LEN($A564)&gt;0,SUMPRODUCT(($A564=merged_names)*(_xlfn.TEXTAFTER(R$2, "At ")=merged_belt_colours)*merged_months_at_rank),"")</f>
        <v/>
      </c>
    </row>
    <row r="565" spans="1:18" x14ac:dyDescent="0.25">
      <c r="A565"/>
      <c r="B565" s="15" t="str" cm="1">
        <f t="array" ref="B565">IFERROR(IF(LEN(A565)&gt;0, IF(SUMPRODUCT((Inactives[Key]=J565)*(Inactives[Currently Inactive]))=1,"Inactive","Active"),""),"Active")</f>
        <v/>
      </c>
      <c r="C565" s="16" t="str" cm="1">
        <f t="array" aca="1" ref="C565" ca="1">IFERROR(_xlfn._xlws.FILTER(Inactives[Inactive On],(Inactives[Key]=J565)*(Inactives[Currently Inactive]),""),"")</f>
        <v/>
      </c>
      <c r="D565" s="16" t="str" cm="1">
        <f t="array" aca="1" ref="D565" ca="1">IFERROR(INDEX(_xlfn.TEXTSPLIT(E565," "),1),"")</f>
        <v/>
      </c>
      <c r="E565" s="15" t="str" cm="1">
        <f t="array" aca="1" ref="E565" ca="1">IFERROR(_xlfn._xlws.FILTER(merged_ranks,(merged_end_dates=DATE(9999,12,31))*(merged_names=A565)),"")</f>
        <v/>
      </c>
      <c r="F565" s="17" t="str">
        <f ca="1">_xlfn.XLOOKUP(J565,Promotions[Promo Key],Promotions[Promo Date],"")</f>
        <v/>
      </c>
      <c r="G565" s="18" t="str">
        <f t="shared" ca="1" si="47"/>
        <v/>
      </c>
      <c r="H565" s="18" t="str">
        <f t="shared" ca="1" si="46"/>
        <v/>
      </c>
      <c r="I565" s="17" t="str">
        <f>_xlfn.XLOOKUP(A565,Students[Full Name],Students[Starting Rank],"")</f>
        <v/>
      </c>
      <c r="J565" s="15" t="str">
        <f t="shared" ca="1" si="48"/>
        <v xml:space="preserve">: </v>
      </c>
      <c r="K565" s="16" t="str">
        <f>_xlfn.XLOOKUP(A565,Students[Full Name],Students[Start Date],"")</f>
        <v/>
      </c>
      <c r="L565" s="18">
        <f t="shared" ca="1" si="49"/>
        <v>-1</v>
      </c>
      <c r="M565" s="18" cm="1">
        <f t="array" aca="1" ref="M565" ca="1">SUMPRODUCT(Inactives[Days Inactive]*(Inactives[Student]=A565))/365</f>
        <v>0</v>
      </c>
      <c r="N565" s="18" t="str" cm="1">
        <f t="array" ref="N565">IF(LEN($A565)&gt;0,SUMPRODUCT(($A565=merged_names)*(_xlfn.TEXTAFTER(N$2, "At ")=merged_belt_colours)*merged_months_at_rank),"")</f>
        <v/>
      </c>
      <c r="O565" s="18" t="str" cm="1">
        <f t="array" ref="O565">IF(LEN($A565)&gt;0,SUMPRODUCT(($A565=merged_names)*(_xlfn.TEXTAFTER(O$2, "At ")=merged_belt_colours)*merged_months_at_rank),"")</f>
        <v/>
      </c>
      <c r="P565" s="18" t="str" cm="1">
        <f t="array" ref="P565">IF(LEN($A565)&gt;0,SUMPRODUCT(($A565=merged_names)*(_xlfn.TEXTAFTER(P$2, "At ")=merged_belt_colours)*merged_months_at_rank),"")</f>
        <v/>
      </c>
      <c r="Q565" s="18" t="str" cm="1">
        <f t="array" ref="Q565">IF(LEN($A565)&gt;0,SUMPRODUCT(($A565=merged_names)*(_xlfn.TEXTAFTER(Q$2, "At ")=merged_belt_colours)*merged_months_at_rank),"")</f>
        <v/>
      </c>
      <c r="R565" s="18" t="str" cm="1">
        <f t="array" ref="R565">IF(LEN($A565)&gt;0,SUMPRODUCT(($A565=merged_names)*(_xlfn.TEXTAFTER(R$2, "At ")=merged_belt_colours)*merged_months_at_rank),"")</f>
        <v/>
      </c>
    </row>
    <row r="566" spans="1:18" x14ac:dyDescent="0.25">
      <c r="A566"/>
      <c r="B566" s="15" t="str" cm="1">
        <f t="array" ref="B566">IFERROR(IF(LEN(A566)&gt;0, IF(SUMPRODUCT((Inactives[Key]=J566)*(Inactives[Currently Inactive]))=1,"Inactive","Active"),""),"Active")</f>
        <v/>
      </c>
      <c r="C566" s="16" t="str" cm="1">
        <f t="array" aca="1" ref="C566" ca="1">IFERROR(_xlfn._xlws.FILTER(Inactives[Inactive On],(Inactives[Key]=J566)*(Inactives[Currently Inactive]),""),"")</f>
        <v/>
      </c>
      <c r="D566" s="16" t="str" cm="1">
        <f t="array" aca="1" ref="D566" ca="1">IFERROR(INDEX(_xlfn.TEXTSPLIT(E566," "),1),"")</f>
        <v/>
      </c>
      <c r="E566" s="15" t="str" cm="1">
        <f t="array" aca="1" ref="E566" ca="1">IFERROR(_xlfn._xlws.FILTER(merged_ranks,(merged_end_dates=DATE(9999,12,31))*(merged_names=A566)),"")</f>
        <v/>
      </c>
      <c r="F566" s="17" t="str">
        <f ca="1">_xlfn.XLOOKUP(J566,Promotions[Promo Key],Promotions[Promo Date],"")</f>
        <v/>
      </c>
      <c r="G566" s="18" t="str">
        <f t="shared" ca="1" si="47"/>
        <v/>
      </c>
      <c r="H566" s="18" t="str">
        <f t="shared" ca="1" si="46"/>
        <v/>
      </c>
      <c r="I566" s="17" t="str">
        <f>_xlfn.XLOOKUP(A566,Students[Full Name],Students[Starting Rank],"")</f>
        <v/>
      </c>
      <c r="J566" s="15" t="str">
        <f t="shared" ca="1" si="48"/>
        <v xml:space="preserve">: </v>
      </c>
      <c r="K566" s="16" t="str">
        <f>_xlfn.XLOOKUP(A566,Students[Full Name],Students[Start Date],"")</f>
        <v/>
      </c>
      <c r="L566" s="18">
        <f t="shared" ca="1" si="49"/>
        <v>-1</v>
      </c>
      <c r="M566" s="18" cm="1">
        <f t="array" aca="1" ref="M566" ca="1">SUMPRODUCT(Inactives[Days Inactive]*(Inactives[Student]=A566))/365</f>
        <v>0</v>
      </c>
      <c r="N566" s="18" t="str" cm="1">
        <f t="array" ref="N566">IF(LEN($A566)&gt;0,SUMPRODUCT(($A566=merged_names)*(_xlfn.TEXTAFTER(N$2, "At ")=merged_belt_colours)*merged_months_at_rank),"")</f>
        <v/>
      </c>
      <c r="O566" s="18" t="str" cm="1">
        <f t="array" ref="O566">IF(LEN($A566)&gt;0,SUMPRODUCT(($A566=merged_names)*(_xlfn.TEXTAFTER(O$2, "At ")=merged_belt_colours)*merged_months_at_rank),"")</f>
        <v/>
      </c>
      <c r="P566" s="18" t="str" cm="1">
        <f t="array" ref="P566">IF(LEN($A566)&gt;0,SUMPRODUCT(($A566=merged_names)*(_xlfn.TEXTAFTER(P$2, "At ")=merged_belt_colours)*merged_months_at_rank),"")</f>
        <v/>
      </c>
      <c r="Q566" s="18" t="str" cm="1">
        <f t="array" ref="Q566">IF(LEN($A566)&gt;0,SUMPRODUCT(($A566=merged_names)*(_xlfn.TEXTAFTER(Q$2, "At ")=merged_belt_colours)*merged_months_at_rank),"")</f>
        <v/>
      </c>
      <c r="R566" s="18" t="str" cm="1">
        <f t="array" ref="R566">IF(LEN($A566)&gt;0,SUMPRODUCT(($A566=merged_names)*(_xlfn.TEXTAFTER(R$2, "At ")=merged_belt_colours)*merged_months_at_rank),"")</f>
        <v/>
      </c>
    </row>
    <row r="567" spans="1:18" x14ac:dyDescent="0.25">
      <c r="A567"/>
      <c r="B567" s="15" t="str" cm="1">
        <f t="array" ref="B567">IFERROR(IF(LEN(A567)&gt;0, IF(SUMPRODUCT((Inactives[Key]=J567)*(Inactives[Currently Inactive]))=1,"Inactive","Active"),""),"Active")</f>
        <v/>
      </c>
      <c r="C567" s="16" t="str" cm="1">
        <f t="array" aca="1" ref="C567" ca="1">IFERROR(_xlfn._xlws.FILTER(Inactives[Inactive On],(Inactives[Key]=J567)*(Inactives[Currently Inactive]),""),"")</f>
        <v/>
      </c>
      <c r="D567" s="16" t="str" cm="1">
        <f t="array" aca="1" ref="D567" ca="1">IFERROR(INDEX(_xlfn.TEXTSPLIT(E567," "),1),"")</f>
        <v/>
      </c>
      <c r="E567" s="15" t="str" cm="1">
        <f t="array" aca="1" ref="E567" ca="1">IFERROR(_xlfn._xlws.FILTER(merged_ranks,(merged_end_dates=DATE(9999,12,31))*(merged_names=A567)),"")</f>
        <v/>
      </c>
      <c r="F567" s="17" t="str">
        <f ca="1">_xlfn.XLOOKUP(J567,Promotions[Promo Key],Promotions[Promo Date],"")</f>
        <v/>
      </c>
      <c r="G567" s="18" t="str">
        <f t="shared" ca="1" si="47"/>
        <v/>
      </c>
      <c r="H567" s="18" t="str">
        <f t="shared" ca="1" si="46"/>
        <v/>
      </c>
      <c r="I567" s="17" t="str">
        <f>_xlfn.XLOOKUP(A567,Students[Full Name],Students[Starting Rank],"")</f>
        <v/>
      </c>
      <c r="J567" s="15" t="str">
        <f t="shared" ca="1" si="48"/>
        <v xml:space="preserve">: </v>
      </c>
      <c r="K567" s="16" t="str">
        <f>_xlfn.XLOOKUP(A567,Students[Full Name],Students[Start Date],"")</f>
        <v/>
      </c>
      <c r="L567" s="18">
        <f t="shared" ca="1" si="49"/>
        <v>-1</v>
      </c>
      <c r="M567" s="18" cm="1">
        <f t="array" aca="1" ref="M567" ca="1">SUMPRODUCT(Inactives[Days Inactive]*(Inactives[Student]=A567))/365</f>
        <v>0</v>
      </c>
      <c r="N567" s="18" t="str" cm="1">
        <f t="array" ref="N567">IF(LEN($A567)&gt;0,SUMPRODUCT(($A567=merged_names)*(_xlfn.TEXTAFTER(N$2, "At ")=merged_belt_colours)*merged_months_at_rank),"")</f>
        <v/>
      </c>
      <c r="O567" s="18" t="str" cm="1">
        <f t="array" ref="O567">IF(LEN($A567)&gt;0,SUMPRODUCT(($A567=merged_names)*(_xlfn.TEXTAFTER(O$2, "At ")=merged_belt_colours)*merged_months_at_rank),"")</f>
        <v/>
      </c>
      <c r="P567" s="18" t="str" cm="1">
        <f t="array" ref="P567">IF(LEN($A567)&gt;0,SUMPRODUCT(($A567=merged_names)*(_xlfn.TEXTAFTER(P$2, "At ")=merged_belt_colours)*merged_months_at_rank),"")</f>
        <v/>
      </c>
      <c r="Q567" s="18" t="str" cm="1">
        <f t="array" ref="Q567">IF(LEN($A567)&gt;0,SUMPRODUCT(($A567=merged_names)*(_xlfn.TEXTAFTER(Q$2, "At ")=merged_belt_colours)*merged_months_at_rank),"")</f>
        <v/>
      </c>
      <c r="R567" s="18" t="str" cm="1">
        <f t="array" ref="R567">IF(LEN($A567)&gt;0,SUMPRODUCT(($A567=merged_names)*(_xlfn.TEXTAFTER(R$2, "At ")=merged_belt_colours)*merged_months_at_rank),"")</f>
        <v/>
      </c>
    </row>
    <row r="568" spans="1:18" x14ac:dyDescent="0.25">
      <c r="A568"/>
      <c r="B568" s="15" t="str" cm="1">
        <f t="array" ref="B568">IFERROR(IF(LEN(A568)&gt;0, IF(SUMPRODUCT((Inactives[Key]=J568)*(Inactives[Currently Inactive]))=1,"Inactive","Active"),""),"Active")</f>
        <v/>
      </c>
      <c r="C568" s="16" t="str" cm="1">
        <f t="array" aca="1" ref="C568" ca="1">IFERROR(_xlfn._xlws.FILTER(Inactives[Inactive On],(Inactives[Key]=J568)*(Inactives[Currently Inactive]),""),"")</f>
        <v/>
      </c>
      <c r="D568" s="16" t="str" cm="1">
        <f t="array" aca="1" ref="D568" ca="1">IFERROR(INDEX(_xlfn.TEXTSPLIT(E568," "),1),"")</f>
        <v/>
      </c>
      <c r="E568" s="15" t="str" cm="1">
        <f t="array" aca="1" ref="E568" ca="1">IFERROR(_xlfn._xlws.FILTER(merged_ranks,(merged_end_dates=DATE(9999,12,31))*(merged_names=A568)),"")</f>
        <v/>
      </c>
      <c r="F568" s="17" t="str">
        <f ca="1">_xlfn.XLOOKUP(J568,Promotions[Promo Key],Promotions[Promo Date],"")</f>
        <v/>
      </c>
      <c r="G568" s="18" t="str">
        <f t="shared" ca="1" si="47"/>
        <v/>
      </c>
      <c r="H568" s="18" t="str">
        <f t="shared" ca="1" si="46"/>
        <v/>
      </c>
      <c r="I568" s="17" t="str">
        <f>_xlfn.XLOOKUP(A568,Students[Full Name],Students[Starting Rank],"")</f>
        <v/>
      </c>
      <c r="J568" s="15" t="str">
        <f t="shared" ca="1" si="48"/>
        <v xml:space="preserve">: </v>
      </c>
      <c r="K568" s="16" t="str">
        <f>_xlfn.XLOOKUP(A568,Students[Full Name],Students[Start Date],"")</f>
        <v/>
      </c>
      <c r="L568" s="18">
        <f t="shared" ca="1" si="49"/>
        <v>-1</v>
      </c>
      <c r="M568" s="18" cm="1">
        <f t="array" aca="1" ref="M568" ca="1">SUMPRODUCT(Inactives[Days Inactive]*(Inactives[Student]=A568))/365</f>
        <v>0</v>
      </c>
      <c r="N568" s="18" t="str" cm="1">
        <f t="array" ref="N568">IF(LEN($A568)&gt;0,SUMPRODUCT(($A568=merged_names)*(_xlfn.TEXTAFTER(N$2, "At ")=merged_belt_colours)*merged_months_at_rank),"")</f>
        <v/>
      </c>
      <c r="O568" s="18" t="str" cm="1">
        <f t="array" ref="O568">IF(LEN($A568)&gt;0,SUMPRODUCT(($A568=merged_names)*(_xlfn.TEXTAFTER(O$2, "At ")=merged_belt_colours)*merged_months_at_rank),"")</f>
        <v/>
      </c>
      <c r="P568" s="18" t="str" cm="1">
        <f t="array" ref="P568">IF(LEN($A568)&gt;0,SUMPRODUCT(($A568=merged_names)*(_xlfn.TEXTAFTER(P$2, "At ")=merged_belt_colours)*merged_months_at_rank),"")</f>
        <v/>
      </c>
      <c r="Q568" s="18" t="str" cm="1">
        <f t="array" ref="Q568">IF(LEN($A568)&gt;0,SUMPRODUCT(($A568=merged_names)*(_xlfn.TEXTAFTER(Q$2, "At ")=merged_belt_colours)*merged_months_at_rank),"")</f>
        <v/>
      </c>
      <c r="R568" s="18" t="str" cm="1">
        <f t="array" ref="R568">IF(LEN($A568)&gt;0,SUMPRODUCT(($A568=merged_names)*(_xlfn.TEXTAFTER(R$2, "At ")=merged_belt_colours)*merged_months_at_rank),"")</f>
        <v/>
      </c>
    </row>
    <row r="569" spans="1:18" x14ac:dyDescent="0.25">
      <c r="A569"/>
      <c r="B569" s="15" t="str" cm="1">
        <f t="array" ref="B569">IFERROR(IF(LEN(A569)&gt;0, IF(SUMPRODUCT((Inactives[Key]=J569)*(Inactives[Currently Inactive]))=1,"Inactive","Active"),""),"Active")</f>
        <v/>
      </c>
      <c r="C569" s="16" t="str" cm="1">
        <f t="array" aca="1" ref="C569" ca="1">IFERROR(_xlfn._xlws.FILTER(Inactives[Inactive On],(Inactives[Key]=J569)*(Inactives[Currently Inactive]),""),"")</f>
        <v/>
      </c>
      <c r="D569" s="16" t="str" cm="1">
        <f t="array" aca="1" ref="D569" ca="1">IFERROR(INDEX(_xlfn.TEXTSPLIT(E569," "),1),"")</f>
        <v/>
      </c>
      <c r="E569" s="15" t="str" cm="1">
        <f t="array" aca="1" ref="E569" ca="1">IFERROR(_xlfn._xlws.FILTER(merged_ranks,(merged_end_dates=DATE(9999,12,31))*(merged_names=A569)),"")</f>
        <v/>
      </c>
      <c r="F569" s="17" t="str">
        <f ca="1">_xlfn.XLOOKUP(J569,Promotions[Promo Key],Promotions[Promo Date],"")</f>
        <v/>
      </c>
      <c r="G569" s="18" t="str">
        <f t="shared" ca="1" si="47"/>
        <v/>
      </c>
      <c r="H569" s="18" t="str">
        <f t="shared" ca="1" si="46"/>
        <v/>
      </c>
      <c r="I569" s="17" t="str">
        <f>_xlfn.XLOOKUP(A569,Students[Full Name],Students[Starting Rank],"")</f>
        <v/>
      </c>
      <c r="J569" s="15" t="str">
        <f t="shared" ca="1" si="48"/>
        <v xml:space="preserve">: </v>
      </c>
      <c r="K569" s="16" t="str">
        <f>_xlfn.XLOOKUP(A569,Students[Full Name],Students[Start Date],"")</f>
        <v/>
      </c>
      <c r="L569" s="18">
        <f t="shared" ca="1" si="49"/>
        <v>-1</v>
      </c>
      <c r="M569" s="18" cm="1">
        <f t="array" aca="1" ref="M569" ca="1">SUMPRODUCT(Inactives[Days Inactive]*(Inactives[Student]=A569))/365</f>
        <v>0</v>
      </c>
      <c r="N569" s="18" t="str" cm="1">
        <f t="array" ref="N569">IF(LEN($A569)&gt;0,SUMPRODUCT(($A569=merged_names)*(_xlfn.TEXTAFTER(N$2, "At ")=merged_belt_colours)*merged_months_at_rank),"")</f>
        <v/>
      </c>
      <c r="O569" s="18" t="str" cm="1">
        <f t="array" ref="O569">IF(LEN($A569)&gt;0,SUMPRODUCT(($A569=merged_names)*(_xlfn.TEXTAFTER(O$2, "At ")=merged_belt_colours)*merged_months_at_rank),"")</f>
        <v/>
      </c>
      <c r="P569" s="18" t="str" cm="1">
        <f t="array" ref="P569">IF(LEN($A569)&gt;0,SUMPRODUCT(($A569=merged_names)*(_xlfn.TEXTAFTER(P$2, "At ")=merged_belt_colours)*merged_months_at_rank),"")</f>
        <v/>
      </c>
      <c r="Q569" s="18" t="str" cm="1">
        <f t="array" ref="Q569">IF(LEN($A569)&gt;0,SUMPRODUCT(($A569=merged_names)*(_xlfn.TEXTAFTER(Q$2, "At ")=merged_belt_colours)*merged_months_at_rank),"")</f>
        <v/>
      </c>
      <c r="R569" s="18" t="str" cm="1">
        <f t="array" ref="R569">IF(LEN($A569)&gt;0,SUMPRODUCT(($A569=merged_names)*(_xlfn.TEXTAFTER(R$2, "At ")=merged_belt_colours)*merged_months_at_rank),"")</f>
        <v/>
      </c>
    </row>
    <row r="570" spans="1:18" x14ac:dyDescent="0.25">
      <c r="A570"/>
      <c r="B570" s="15" t="str" cm="1">
        <f t="array" ref="B570">IFERROR(IF(LEN(A570)&gt;0, IF(SUMPRODUCT((Inactives[Key]=J570)*(Inactives[Currently Inactive]))=1,"Inactive","Active"),""),"Active")</f>
        <v/>
      </c>
      <c r="C570" s="16" t="str" cm="1">
        <f t="array" aca="1" ref="C570" ca="1">IFERROR(_xlfn._xlws.FILTER(Inactives[Inactive On],(Inactives[Key]=J570)*(Inactives[Currently Inactive]),""),"")</f>
        <v/>
      </c>
      <c r="D570" s="16" t="str" cm="1">
        <f t="array" aca="1" ref="D570" ca="1">IFERROR(INDEX(_xlfn.TEXTSPLIT(E570," "),1),"")</f>
        <v/>
      </c>
      <c r="E570" s="15" t="str" cm="1">
        <f t="array" aca="1" ref="E570" ca="1">IFERROR(_xlfn._xlws.FILTER(merged_ranks,(merged_end_dates=DATE(9999,12,31))*(merged_names=A570)),"")</f>
        <v/>
      </c>
      <c r="F570" s="17" t="str">
        <f ca="1">_xlfn.XLOOKUP(J570,Promotions[Promo Key],Promotions[Promo Date],"")</f>
        <v/>
      </c>
      <c r="G570" s="18" t="str">
        <f t="shared" ca="1" si="47"/>
        <v/>
      </c>
      <c r="H570" s="18" t="str">
        <f t="shared" ca="1" si="46"/>
        <v/>
      </c>
      <c r="I570" s="17" t="str">
        <f>_xlfn.XLOOKUP(A570,Students[Full Name],Students[Starting Rank],"")</f>
        <v/>
      </c>
      <c r="J570" s="15" t="str">
        <f t="shared" ca="1" si="48"/>
        <v xml:space="preserve">: </v>
      </c>
      <c r="K570" s="16" t="str">
        <f>_xlfn.XLOOKUP(A570,Students[Full Name],Students[Start Date],"")</f>
        <v/>
      </c>
      <c r="L570" s="18">
        <f t="shared" ca="1" si="49"/>
        <v>-1</v>
      </c>
      <c r="M570" s="18" cm="1">
        <f t="array" aca="1" ref="M570" ca="1">SUMPRODUCT(Inactives[Days Inactive]*(Inactives[Student]=A570))/365</f>
        <v>0</v>
      </c>
      <c r="N570" s="18" t="str" cm="1">
        <f t="array" ref="N570">IF(LEN($A570)&gt;0,SUMPRODUCT(($A570=merged_names)*(_xlfn.TEXTAFTER(N$2, "At ")=merged_belt_colours)*merged_months_at_rank),"")</f>
        <v/>
      </c>
      <c r="O570" s="18" t="str" cm="1">
        <f t="array" ref="O570">IF(LEN($A570)&gt;0,SUMPRODUCT(($A570=merged_names)*(_xlfn.TEXTAFTER(O$2, "At ")=merged_belt_colours)*merged_months_at_rank),"")</f>
        <v/>
      </c>
      <c r="P570" s="18" t="str" cm="1">
        <f t="array" ref="P570">IF(LEN($A570)&gt;0,SUMPRODUCT(($A570=merged_names)*(_xlfn.TEXTAFTER(P$2, "At ")=merged_belt_colours)*merged_months_at_rank),"")</f>
        <v/>
      </c>
      <c r="Q570" s="18" t="str" cm="1">
        <f t="array" ref="Q570">IF(LEN($A570)&gt;0,SUMPRODUCT(($A570=merged_names)*(_xlfn.TEXTAFTER(Q$2, "At ")=merged_belt_colours)*merged_months_at_rank),"")</f>
        <v/>
      </c>
      <c r="R570" s="18" t="str" cm="1">
        <f t="array" ref="R570">IF(LEN($A570)&gt;0,SUMPRODUCT(($A570=merged_names)*(_xlfn.TEXTAFTER(R$2, "At ")=merged_belt_colours)*merged_months_at_rank),"")</f>
        <v/>
      </c>
    </row>
    <row r="571" spans="1:18" x14ac:dyDescent="0.25">
      <c r="A571"/>
      <c r="B571" s="15" t="str" cm="1">
        <f t="array" ref="B571">IFERROR(IF(LEN(A571)&gt;0, IF(SUMPRODUCT((Inactives[Key]=J571)*(Inactives[Currently Inactive]))=1,"Inactive","Active"),""),"Active")</f>
        <v/>
      </c>
      <c r="C571" s="16" t="str" cm="1">
        <f t="array" aca="1" ref="C571" ca="1">IFERROR(_xlfn._xlws.FILTER(Inactives[Inactive On],(Inactives[Key]=J571)*(Inactives[Currently Inactive]),""),"")</f>
        <v/>
      </c>
      <c r="D571" s="16" t="str" cm="1">
        <f t="array" aca="1" ref="D571" ca="1">IFERROR(INDEX(_xlfn.TEXTSPLIT(E571," "),1),"")</f>
        <v/>
      </c>
      <c r="E571" s="15" t="str" cm="1">
        <f t="array" aca="1" ref="E571" ca="1">IFERROR(_xlfn._xlws.FILTER(merged_ranks,(merged_end_dates=DATE(9999,12,31))*(merged_names=A571)),"")</f>
        <v/>
      </c>
      <c r="F571" s="17" t="str">
        <f ca="1">_xlfn.XLOOKUP(J571,Promotions[Promo Key],Promotions[Promo Date],"")</f>
        <v/>
      </c>
      <c r="G571" s="18" t="str">
        <f t="shared" ca="1" si="47"/>
        <v/>
      </c>
      <c r="H571" s="18" t="str">
        <f t="shared" ca="1" si="46"/>
        <v/>
      </c>
      <c r="I571" s="17" t="str">
        <f>_xlfn.XLOOKUP(A571,Students[Full Name],Students[Starting Rank],"")</f>
        <v/>
      </c>
      <c r="J571" s="15" t="str">
        <f t="shared" ca="1" si="48"/>
        <v xml:space="preserve">: </v>
      </c>
      <c r="K571" s="16" t="str">
        <f>_xlfn.XLOOKUP(A571,Students[Full Name],Students[Start Date],"")</f>
        <v/>
      </c>
      <c r="L571" s="18">
        <f t="shared" ca="1" si="49"/>
        <v>-1</v>
      </c>
      <c r="M571" s="18" cm="1">
        <f t="array" aca="1" ref="M571" ca="1">SUMPRODUCT(Inactives[Days Inactive]*(Inactives[Student]=A571))/365</f>
        <v>0</v>
      </c>
      <c r="N571" s="18" t="str" cm="1">
        <f t="array" ref="N571">IF(LEN($A571)&gt;0,SUMPRODUCT(($A571=merged_names)*(_xlfn.TEXTAFTER(N$2, "At ")=merged_belt_colours)*merged_months_at_rank),"")</f>
        <v/>
      </c>
      <c r="O571" s="18" t="str" cm="1">
        <f t="array" ref="O571">IF(LEN($A571)&gt;0,SUMPRODUCT(($A571=merged_names)*(_xlfn.TEXTAFTER(O$2, "At ")=merged_belt_colours)*merged_months_at_rank),"")</f>
        <v/>
      </c>
      <c r="P571" s="18" t="str" cm="1">
        <f t="array" ref="P571">IF(LEN($A571)&gt;0,SUMPRODUCT(($A571=merged_names)*(_xlfn.TEXTAFTER(P$2, "At ")=merged_belt_colours)*merged_months_at_rank),"")</f>
        <v/>
      </c>
      <c r="Q571" s="18" t="str" cm="1">
        <f t="array" ref="Q571">IF(LEN($A571)&gt;0,SUMPRODUCT(($A571=merged_names)*(_xlfn.TEXTAFTER(Q$2, "At ")=merged_belt_colours)*merged_months_at_rank),"")</f>
        <v/>
      </c>
      <c r="R571" s="18" t="str" cm="1">
        <f t="array" ref="R571">IF(LEN($A571)&gt;0,SUMPRODUCT(($A571=merged_names)*(_xlfn.TEXTAFTER(R$2, "At ")=merged_belt_colours)*merged_months_at_rank),"")</f>
        <v/>
      </c>
    </row>
    <row r="572" spans="1:18" x14ac:dyDescent="0.25">
      <c r="A572"/>
      <c r="B572" s="15" t="str" cm="1">
        <f t="array" ref="B572">IFERROR(IF(LEN(A572)&gt;0, IF(SUMPRODUCT((Inactives[Key]=J572)*(Inactives[Currently Inactive]))=1,"Inactive","Active"),""),"Active")</f>
        <v/>
      </c>
      <c r="C572" s="16" t="str" cm="1">
        <f t="array" aca="1" ref="C572" ca="1">IFERROR(_xlfn._xlws.FILTER(Inactives[Inactive On],(Inactives[Key]=J572)*(Inactives[Currently Inactive]),""),"")</f>
        <v/>
      </c>
      <c r="D572" s="16" t="str" cm="1">
        <f t="array" aca="1" ref="D572" ca="1">IFERROR(INDEX(_xlfn.TEXTSPLIT(E572," "),1),"")</f>
        <v/>
      </c>
      <c r="E572" s="15" t="str" cm="1">
        <f t="array" aca="1" ref="E572" ca="1">IFERROR(_xlfn._xlws.FILTER(merged_ranks,(merged_end_dates=DATE(9999,12,31))*(merged_names=A572)),"")</f>
        <v/>
      </c>
      <c r="F572" s="17" t="str">
        <f ca="1">_xlfn.XLOOKUP(J572,Promotions[Promo Key],Promotions[Promo Date],"")</f>
        <v/>
      </c>
      <c r="G572" s="18" t="str">
        <f t="shared" ca="1" si="47"/>
        <v/>
      </c>
      <c r="H572" s="18" t="str">
        <f t="shared" ca="1" si="46"/>
        <v/>
      </c>
      <c r="I572" s="17" t="str">
        <f>_xlfn.XLOOKUP(A572,Students[Full Name],Students[Starting Rank],"")</f>
        <v/>
      </c>
      <c r="J572" s="15" t="str">
        <f t="shared" ca="1" si="48"/>
        <v xml:space="preserve">: </v>
      </c>
      <c r="K572" s="16" t="str">
        <f>_xlfn.XLOOKUP(A572,Students[Full Name],Students[Start Date],"")</f>
        <v/>
      </c>
      <c r="L572" s="18">
        <f t="shared" ca="1" si="49"/>
        <v>-1</v>
      </c>
      <c r="M572" s="18" cm="1">
        <f t="array" aca="1" ref="M572" ca="1">SUMPRODUCT(Inactives[Days Inactive]*(Inactives[Student]=A572))/365</f>
        <v>0</v>
      </c>
      <c r="N572" s="18" t="str" cm="1">
        <f t="array" ref="N572">IF(LEN($A572)&gt;0,SUMPRODUCT(($A572=merged_names)*(_xlfn.TEXTAFTER(N$2, "At ")=merged_belt_colours)*merged_months_at_rank),"")</f>
        <v/>
      </c>
      <c r="O572" s="18" t="str" cm="1">
        <f t="array" ref="O572">IF(LEN($A572)&gt;0,SUMPRODUCT(($A572=merged_names)*(_xlfn.TEXTAFTER(O$2, "At ")=merged_belt_colours)*merged_months_at_rank),"")</f>
        <v/>
      </c>
      <c r="P572" s="18" t="str" cm="1">
        <f t="array" ref="P572">IF(LEN($A572)&gt;0,SUMPRODUCT(($A572=merged_names)*(_xlfn.TEXTAFTER(P$2, "At ")=merged_belt_colours)*merged_months_at_rank),"")</f>
        <v/>
      </c>
      <c r="Q572" s="18" t="str" cm="1">
        <f t="array" ref="Q572">IF(LEN($A572)&gt;0,SUMPRODUCT(($A572=merged_names)*(_xlfn.TEXTAFTER(Q$2, "At ")=merged_belt_colours)*merged_months_at_rank),"")</f>
        <v/>
      </c>
      <c r="R572" s="18" t="str" cm="1">
        <f t="array" ref="R572">IF(LEN($A572)&gt;0,SUMPRODUCT(($A572=merged_names)*(_xlfn.TEXTAFTER(R$2, "At ")=merged_belt_colours)*merged_months_at_rank),"")</f>
        <v/>
      </c>
    </row>
    <row r="573" spans="1:18" x14ac:dyDescent="0.25">
      <c r="A573"/>
      <c r="B573" s="15" t="str" cm="1">
        <f t="array" ref="B573">IFERROR(IF(LEN(A573)&gt;0, IF(SUMPRODUCT((Inactives[Key]=J573)*(Inactives[Currently Inactive]))=1,"Inactive","Active"),""),"Active")</f>
        <v/>
      </c>
      <c r="C573" s="16" t="str" cm="1">
        <f t="array" aca="1" ref="C573" ca="1">IFERROR(_xlfn._xlws.FILTER(Inactives[Inactive On],(Inactives[Key]=J573)*(Inactives[Currently Inactive]),""),"")</f>
        <v/>
      </c>
      <c r="D573" s="16" t="str" cm="1">
        <f t="array" aca="1" ref="D573" ca="1">IFERROR(INDEX(_xlfn.TEXTSPLIT(E573," "),1),"")</f>
        <v/>
      </c>
      <c r="E573" s="15" t="str" cm="1">
        <f t="array" aca="1" ref="E573" ca="1">IFERROR(_xlfn._xlws.FILTER(merged_ranks,(merged_end_dates=DATE(9999,12,31))*(merged_names=A573)),"")</f>
        <v/>
      </c>
      <c r="F573" s="17" t="str">
        <f ca="1">_xlfn.XLOOKUP(J573,Promotions[Promo Key],Promotions[Promo Date],"")</f>
        <v/>
      </c>
      <c r="G573" s="18" t="str">
        <f t="shared" ca="1" si="47"/>
        <v/>
      </c>
      <c r="H573" s="18" t="str">
        <f t="shared" ca="1" si="46"/>
        <v/>
      </c>
      <c r="I573" s="17" t="str">
        <f>_xlfn.XLOOKUP(A573,Students[Full Name],Students[Starting Rank],"")</f>
        <v/>
      </c>
      <c r="J573" s="15" t="str">
        <f t="shared" ca="1" si="48"/>
        <v xml:space="preserve">: </v>
      </c>
      <c r="K573" s="16" t="str">
        <f>_xlfn.XLOOKUP(A573,Students[Full Name],Students[Start Date],"")</f>
        <v/>
      </c>
      <c r="L573" s="18">
        <f t="shared" ca="1" si="49"/>
        <v>-1</v>
      </c>
      <c r="M573" s="18" cm="1">
        <f t="array" aca="1" ref="M573" ca="1">SUMPRODUCT(Inactives[Days Inactive]*(Inactives[Student]=A573))/365</f>
        <v>0</v>
      </c>
      <c r="N573" s="18" t="str" cm="1">
        <f t="array" ref="N573">IF(LEN($A573)&gt;0,SUMPRODUCT(($A573=merged_names)*(_xlfn.TEXTAFTER(N$2, "At ")=merged_belt_colours)*merged_months_at_rank),"")</f>
        <v/>
      </c>
      <c r="O573" s="18" t="str" cm="1">
        <f t="array" ref="O573">IF(LEN($A573)&gt;0,SUMPRODUCT(($A573=merged_names)*(_xlfn.TEXTAFTER(O$2, "At ")=merged_belt_colours)*merged_months_at_rank),"")</f>
        <v/>
      </c>
      <c r="P573" s="18" t="str" cm="1">
        <f t="array" ref="P573">IF(LEN($A573)&gt;0,SUMPRODUCT(($A573=merged_names)*(_xlfn.TEXTAFTER(P$2, "At ")=merged_belt_colours)*merged_months_at_rank),"")</f>
        <v/>
      </c>
      <c r="Q573" s="18" t="str" cm="1">
        <f t="array" ref="Q573">IF(LEN($A573)&gt;0,SUMPRODUCT(($A573=merged_names)*(_xlfn.TEXTAFTER(Q$2, "At ")=merged_belt_colours)*merged_months_at_rank),"")</f>
        <v/>
      </c>
      <c r="R573" s="18" t="str" cm="1">
        <f t="array" ref="R573">IF(LEN($A573)&gt;0,SUMPRODUCT(($A573=merged_names)*(_xlfn.TEXTAFTER(R$2, "At ")=merged_belt_colours)*merged_months_at_rank),"")</f>
        <v/>
      </c>
    </row>
    <row r="574" spans="1:18" x14ac:dyDescent="0.25">
      <c r="A574"/>
      <c r="B574" s="15" t="str" cm="1">
        <f t="array" ref="B574">IFERROR(IF(LEN(A574)&gt;0, IF(SUMPRODUCT((Inactives[Key]=J574)*(Inactives[Currently Inactive]))=1,"Inactive","Active"),""),"Active")</f>
        <v/>
      </c>
      <c r="C574" s="16" t="str" cm="1">
        <f t="array" aca="1" ref="C574" ca="1">IFERROR(_xlfn._xlws.FILTER(Inactives[Inactive On],(Inactives[Key]=J574)*(Inactives[Currently Inactive]),""),"")</f>
        <v/>
      </c>
      <c r="D574" s="16" t="str" cm="1">
        <f t="array" aca="1" ref="D574" ca="1">IFERROR(INDEX(_xlfn.TEXTSPLIT(E574," "),1),"")</f>
        <v/>
      </c>
      <c r="E574" s="15" t="str" cm="1">
        <f t="array" aca="1" ref="E574" ca="1">IFERROR(_xlfn._xlws.FILTER(merged_ranks,(merged_end_dates=DATE(9999,12,31))*(merged_names=A574)),"")</f>
        <v/>
      </c>
      <c r="F574" s="17" t="str">
        <f ca="1">_xlfn.XLOOKUP(J574,Promotions[Promo Key],Promotions[Promo Date],"")</f>
        <v/>
      </c>
      <c r="G574" s="18" t="str">
        <f t="shared" ca="1" si="47"/>
        <v/>
      </c>
      <c r="H574" s="18" t="str">
        <f t="shared" ca="1" si="46"/>
        <v/>
      </c>
      <c r="I574" s="17" t="str">
        <f>_xlfn.XLOOKUP(A574,Students[Full Name],Students[Starting Rank],"")</f>
        <v/>
      </c>
      <c r="J574" s="15" t="str">
        <f t="shared" ca="1" si="48"/>
        <v xml:space="preserve">: </v>
      </c>
      <c r="K574" s="16" t="str">
        <f>_xlfn.XLOOKUP(A574,Students[Full Name],Students[Start Date],"")</f>
        <v/>
      </c>
      <c r="L574" s="18">
        <f t="shared" ca="1" si="49"/>
        <v>-1</v>
      </c>
      <c r="M574" s="18" cm="1">
        <f t="array" aca="1" ref="M574" ca="1">SUMPRODUCT(Inactives[Days Inactive]*(Inactives[Student]=A574))/365</f>
        <v>0</v>
      </c>
      <c r="N574" s="18" t="str" cm="1">
        <f t="array" ref="N574">IF(LEN($A574)&gt;0,SUMPRODUCT(($A574=merged_names)*(_xlfn.TEXTAFTER(N$2, "At ")=merged_belt_colours)*merged_months_at_rank),"")</f>
        <v/>
      </c>
      <c r="O574" s="18" t="str" cm="1">
        <f t="array" ref="O574">IF(LEN($A574)&gt;0,SUMPRODUCT(($A574=merged_names)*(_xlfn.TEXTAFTER(O$2, "At ")=merged_belt_colours)*merged_months_at_rank),"")</f>
        <v/>
      </c>
      <c r="P574" s="18" t="str" cm="1">
        <f t="array" ref="P574">IF(LEN($A574)&gt;0,SUMPRODUCT(($A574=merged_names)*(_xlfn.TEXTAFTER(P$2, "At ")=merged_belt_colours)*merged_months_at_rank),"")</f>
        <v/>
      </c>
      <c r="Q574" s="18" t="str" cm="1">
        <f t="array" ref="Q574">IF(LEN($A574)&gt;0,SUMPRODUCT(($A574=merged_names)*(_xlfn.TEXTAFTER(Q$2, "At ")=merged_belt_colours)*merged_months_at_rank),"")</f>
        <v/>
      </c>
      <c r="R574" s="18" t="str" cm="1">
        <f t="array" ref="R574">IF(LEN($A574)&gt;0,SUMPRODUCT(($A574=merged_names)*(_xlfn.TEXTAFTER(R$2, "At ")=merged_belt_colours)*merged_months_at_rank),"")</f>
        <v/>
      </c>
    </row>
    <row r="575" spans="1:18" x14ac:dyDescent="0.25">
      <c r="A575"/>
      <c r="B575" s="15" t="str" cm="1">
        <f t="array" ref="B575">IFERROR(IF(LEN(A575)&gt;0, IF(SUMPRODUCT((Inactives[Key]=J575)*(Inactives[Currently Inactive]))=1,"Inactive","Active"),""),"Active")</f>
        <v/>
      </c>
      <c r="C575" s="16" t="str" cm="1">
        <f t="array" aca="1" ref="C575" ca="1">IFERROR(_xlfn._xlws.FILTER(Inactives[Inactive On],(Inactives[Key]=J575)*(Inactives[Currently Inactive]),""),"")</f>
        <v/>
      </c>
      <c r="D575" s="16" t="str" cm="1">
        <f t="array" aca="1" ref="D575" ca="1">IFERROR(INDEX(_xlfn.TEXTSPLIT(E575," "),1),"")</f>
        <v/>
      </c>
      <c r="E575" s="15" t="str" cm="1">
        <f t="array" aca="1" ref="E575" ca="1">IFERROR(_xlfn._xlws.FILTER(merged_ranks,(merged_end_dates=DATE(9999,12,31))*(merged_names=A575)),"")</f>
        <v/>
      </c>
      <c r="F575" s="17" t="str">
        <f ca="1">_xlfn.XLOOKUP(J575,Promotions[Promo Key],Promotions[Promo Date],"")</f>
        <v/>
      </c>
      <c r="G575" s="18" t="str">
        <f t="shared" ca="1" si="47"/>
        <v/>
      </c>
      <c r="H575" s="18" t="str">
        <f t="shared" ca="1" si="46"/>
        <v/>
      </c>
      <c r="I575" s="17" t="str">
        <f>_xlfn.XLOOKUP(A575,Students[Full Name],Students[Starting Rank],"")</f>
        <v/>
      </c>
      <c r="J575" s="15" t="str">
        <f t="shared" ca="1" si="48"/>
        <v xml:space="preserve">: </v>
      </c>
      <c r="K575" s="16" t="str">
        <f>_xlfn.XLOOKUP(A575,Students[Full Name],Students[Start Date],"")</f>
        <v/>
      </c>
      <c r="L575" s="18">
        <f t="shared" ca="1" si="49"/>
        <v>-1</v>
      </c>
      <c r="M575" s="18" cm="1">
        <f t="array" aca="1" ref="M575" ca="1">SUMPRODUCT(Inactives[Days Inactive]*(Inactives[Student]=A575))/365</f>
        <v>0</v>
      </c>
      <c r="N575" s="18" t="str" cm="1">
        <f t="array" ref="N575">IF(LEN($A575)&gt;0,SUMPRODUCT(($A575=merged_names)*(_xlfn.TEXTAFTER(N$2, "At ")=merged_belt_colours)*merged_months_at_rank),"")</f>
        <v/>
      </c>
      <c r="O575" s="18" t="str" cm="1">
        <f t="array" ref="O575">IF(LEN($A575)&gt;0,SUMPRODUCT(($A575=merged_names)*(_xlfn.TEXTAFTER(O$2, "At ")=merged_belt_colours)*merged_months_at_rank),"")</f>
        <v/>
      </c>
      <c r="P575" s="18" t="str" cm="1">
        <f t="array" ref="P575">IF(LEN($A575)&gt;0,SUMPRODUCT(($A575=merged_names)*(_xlfn.TEXTAFTER(P$2, "At ")=merged_belt_colours)*merged_months_at_rank),"")</f>
        <v/>
      </c>
      <c r="Q575" s="18" t="str" cm="1">
        <f t="array" ref="Q575">IF(LEN($A575)&gt;0,SUMPRODUCT(($A575=merged_names)*(_xlfn.TEXTAFTER(Q$2, "At ")=merged_belt_colours)*merged_months_at_rank),"")</f>
        <v/>
      </c>
      <c r="R575" s="18" t="str" cm="1">
        <f t="array" ref="R575">IF(LEN($A575)&gt;0,SUMPRODUCT(($A575=merged_names)*(_xlfn.TEXTAFTER(R$2, "At ")=merged_belt_colours)*merged_months_at_rank),"")</f>
        <v/>
      </c>
    </row>
    <row r="576" spans="1:18" x14ac:dyDescent="0.25">
      <c r="A576"/>
      <c r="B576" s="15" t="str" cm="1">
        <f t="array" ref="B576">IFERROR(IF(LEN(A576)&gt;0, IF(SUMPRODUCT((Inactives[Key]=J576)*(Inactives[Currently Inactive]))=1,"Inactive","Active"),""),"Active")</f>
        <v/>
      </c>
      <c r="C576" s="16" t="str" cm="1">
        <f t="array" aca="1" ref="C576" ca="1">IFERROR(_xlfn._xlws.FILTER(Inactives[Inactive On],(Inactives[Key]=J576)*(Inactives[Currently Inactive]),""),"")</f>
        <v/>
      </c>
      <c r="D576" s="16" t="str" cm="1">
        <f t="array" aca="1" ref="D576" ca="1">IFERROR(INDEX(_xlfn.TEXTSPLIT(E576," "),1),"")</f>
        <v/>
      </c>
      <c r="E576" s="15" t="str" cm="1">
        <f t="array" aca="1" ref="E576" ca="1">IFERROR(_xlfn._xlws.FILTER(merged_ranks,(merged_end_dates=DATE(9999,12,31))*(merged_names=A576)),"")</f>
        <v/>
      </c>
      <c r="F576" s="17" t="str">
        <f ca="1">_xlfn.XLOOKUP(J576,Promotions[Promo Key],Promotions[Promo Date],"")</f>
        <v/>
      </c>
      <c r="G576" s="18" t="str">
        <f t="shared" ca="1" si="47"/>
        <v/>
      </c>
      <c r="H576" s="18" t="str">
        <f t="shared" ca="1" si="46"/>
        <v/>
      </c>
      <c r="I576" s="17" t="str">
        <f>_xlfn.XLOOKUP(A576,Students[Full Name],Students[Starting Rank],"")</f>
        <v/>
      </c>
      <c r="J576" s="15" t="str">
        <f t="shared" ca="1" si="48"/>
        <v xml:space="preserve">: </v>
      </c>
      <c r="K576" s="16" t="str">
        <f>_xlfn.XLOOKUP(A576,Students[Full Name],Students[Start Date],"")</f>
        <v/>
      </c>
      <c r="L576" s="18">
        <f t="shared" ca="1" si="49"/>
        <v>-1</v>
      </c>
      <c r="M576" s="18" cm="1">
        <f t="array" aca="1" ref="M576" ca="1">SUMPRODUCT(Inactives[Days Inactive]*(Inactives[Student]=A576))/365</f>
        <v>0</v>
      </c>
      <c r="N576" s="18" t="str" cm="1">
        <f t="array" ref="N576">IF(LEN($A576)&gt;0,SUMPRODUCT(($A576=merged_names)*(_xlfn.TEXTAFTER(N$2, "At ")=merged_belt_colours)*merged_months_at_rank),"")</f>
        <v/>
      </c>
      <c r="O576" s="18" t="str" cm="1">
        <f t="array" ref="O576">IF(LEN($A576)&gt;0,SUMPRODUCT(($A576=merged_names)*(_xlfn.TEXTAFTER(O$2, "At ")=merged_belt_colours)*merged_months_at_rank),"")</f>
        <v/>
      </c>
      <c r="P576" s="18" t="str" cm="1">
        <f t="array" ref="P576">IF(LEN($A576)&gt;0,SUMPRODUCT(($A576=merged_names)*(_xlfn.TEXTAFTER(P$2, "At ")=merged_belt_colours)*merged_months_at_rank),"")</f>
        <v/>
      </c>
      <c r="Q576" s="18" t="str" cm="1">
        <f t="array" ref="Q576">IF(LEN($A576)&gt;0,SUMPRODUCT(($A576=merged_names)*(_xlfn.TEXTAFTER(Q$2, "At ")=merged_belt_colours)*merged_months_at_rank),"")</f>
        <v/>
      </c>
      <c r="R576" s="18" t="str" cm="1">
        <f t="array" ref="R576">IF(LEN($A576)&gt;0,SUMPRODUCT(($A576=merged_names)*(_xlfn.TEXTAFTER(R$2, "At ")=merged_belt_colours)*merged_months_at_rank),"")</f>
        <v/>
      </c>
    </row>
    <row r="577" spans="1:18" x14ac:dyDescent="0.25">
      <c r="A577"/>
      <c r="B577" s="15" t="str" cm="1">
        <f t="array" ref="B577">IFERROR(IF(LEN(A577)&gt;0, IF(SUMPRODUCT((Inactives[Key]=J577)*(Inactives[Currently Inactive]))=1,"Inactive","Active"),""),"Active")</f>
        <v/>
      </c>
      <c r="C577" s="16" t="str" cm="1">
        <f t="array" aca="1" ref="C577" ca="1">IFERROR(_xlfn._xlws.FILTER(Inactives[Inactive On],(Inactives[Key]=J577)*(Inactives[Currently Inactive]),""),"")</f>
        <v/>
      </c>
      <c r="D577" s="16" t="str" cm="1">
        <f t="array" aca="1" ref="D577" ca="1">IFERROR(INDEX(_xlfn.TEXTSPLIT(E577," "),1),"")</f>
        <v/>
      </c>
      <c r="E577" s="15" t="str" cm="1">
        <f t="array" aca="1" ref="E577" ca="1">IFERROR(_xlfn._xlws.FILTER(merged_ranks,(merged_end_dates=DATE(9999,12,31))*(merged_names=A577)),"")</f>
        <v/>
      </c>
      <c r="F577" s="17" t="str">
        <f ca="1">_xlfn.XLOOKUP(J577,Promotions[Promo Key],Promotions[Promo Date],"")</f>
        <v/>
      </c>
      <c r="G577" s="18" t="str">
        <f t="shared" ca="1" si="47"/>
        <v/>
      </c>
      <c r="H577" s="18" t="str">
        <f t="shared" ca="1" si="46"/>
        <v/>
      </c>
      <c r="I577" s="17" t="str">
        <f>_xlfn.XLOOKUP(A577,Students[Full Name],Students[Starting Rank],"")</f>
        <v/>
      </c>
      <c r="J577" s="15" t="str">
        <f t="shared" ca="1" si="48"/>
        <v xml:space="preserve">: </v>
      </c>
      <c r="K577" s="16" t="str">
        <f>_xlfn.XLOOKUP(A577,Students[Full Name],Students[Start Date],"")</f>
        <v/>
      </c>
      <c r="L577" s="18">
        <f t="shared" ca="1" si="49"/>
        <v>-1</v>
      </c>
      <c r="M577" s="18" cm="1">
        <f t="array" aca="1" ref="M577" ca="1">SUMPRODUCT(Inactives[Days Inactive]*(Inactives[Student]=A577))/365</f>
        <v>0</v>
      </c>
      <c r="N577" s="18" t="str" cm="1">
        <f t="array" ref="N577">IF(LEN($A577)&gt;0,SUMPRODUCT(($A577=merged_names)*(_xlfn.TEXTAFTER(N$2, "At ")=merged_belt_colours)*merged_months_at_rank),"")</f>
        <v/>
      </c>
      <c r="O577" s="18" t="str" cm="1">
        <f t="array" ref="O577">IF(LEN($A577)&gt;0,SUMPRODUCT(($A577=merged_names)*(_xlfn.TEXTAFTER(O$2, "At ")=merged_belt_colours)*merged_months_at_rank),"")</f>
        <v/>
      </c>
      <c r="P577" s="18" t="str" cm="1">
        <f t="array" ref="P577">IF(LEN($A577)&gt;0,SUMPRODUCT(($A577=merged_names)*(_xlfn.TEXTAFTER(P$2, "At ")=merged_belt_colours)*merged_months_at_rank),"")</f>
        <v/>
      </c>
      <c r="Q577" s="18" t="str" cm="1">
        <f t="array" ref="Q577">IF(LEN($A577)&gt;0,SUMPRODUCT(($A577=merged_names)*(_xlfn.TEXTAFTER(Q$2, "At ")=merged_belt_colours)*merged_months_at_rank),"")</f>
        <v/>
      </c>
      <c r="R577" s="18" t="str" cm="1">
        <f t="array" ref="R577">IF(LEN($A577)&gt;0,SUMPRODUCT(($A577=merged_names)*(_xlfn.TEXTAFTER(R$2, "At ")=merged_belt_colours)*merged_months_at_rank),"")</f>
        <v/>
      </c>
    </row>
    <row r="578" spans="1:18" x14ac:dyDescent="0.25">
      <c r="A578"/>
      <c r="B578" s="15" t="str" cm="1">
        <f t="array" ref="B578">IFERROR(IF(LEN(A578)&gt;0, IF(SUMPRODUCT((Inactives[Key]=J578)*(Inactives[Currently Inactive]))=1,"Inactive","Active"),""),"Active")</f>
        <v/>
      </c>
      <c r="C578" s="16" t="str" cm="1">
        <f t="array" aca="1" ref="C578" ca="1">IFERROR(_xlfn._xlws.FILTER(Inactives[Inactive On],(Inactives[Key]=J578)*(Inactives[Currently Inactive]),""),"")</f>
        <v/>
      </c>
      <c r="D578" s="16" t="str" cm="1">
        <f t="array" aca="1" ref="D578" ca="1">IFERROR(INDEX(_xlfn.TEXTSPLIT(E578," "),1),"")</f>
        <v/>
      </c>
      <c r="E578" s="15" t="str" cm="1">
        <f t="array" aca="1" ref="E578" ca="1">IFERROR(_xlfn._xlws.FILTER(merged_ranks,(merged_end_dates=DATE(9999,12,31))*(merged_names=A578)),"")</f>
        <v/>
      </c>
      <c r="F578" s="17" t="str">
        <f ca="1">_xlfn.XLOOKUP(J578,Promotions[Promo Key],Promotions[Promo Date],"")</f>
        <v/>
      </c>
      <c r="G578" s="18" t="str">
        <f t="shared" ca="1" si="47"/>
        <v/>
      </c>
      <c r="H578" s="18" t="str">
        <f t="shared" ca="1" si="46"/>
        <v/>
      </c>
      <c r="I578" s="17" t="str">
        <f>_xlfn.XLOOKUP(A578,Students[Full Name],Students[Starting Rank],"")</f>
        <v/>
      </c>
      <c r="J578" s="15" t="str">
        <f t="shared" ca="1" si="48"/>
        <v xml:space="preserve">: </v>
      </c>
      <c r="K578" s="16" t="str">
        <f>_xlfn.XLOOKUP(A578,Students[Full Name],Students[Start Date],"")</f>
        <v/>
      </c>
      <c r="L578" s="18">
        <f t="shared" ca="1" si="49"/>
        <v>-1</v>
      </c>
      <c r="M578" s="18" cm="1">
        <f t="array" aca="1" ref="M578" ca="1">SUMPRODUCT(Inactives[Days Inactive]*(Inactives[Student]=A578))/365</f>
        <v>0</v>
      </c>
      <c r="N578" s="18" t="str" cm="1">
        <f t="array" ref="N578">IF(LEN($A578)&gt;0,SUMPRODUCT(($A578=merged_names)*(_xlfn.TEXTAFTER(N$2, "At ")=merged_belt_colours)*merged_months_at_rank),"")</f>
        <v/>
      </c>
      <c r="O578" s="18" t="str" cm="1">
        <f t="array" ref="O578">IF(LEN($A578)&gt;0,SUMPRODUCT(($A578=merged_names)*(_xlfn.TEXTAFTER(O$2, "At ")=merged_belt_colours)*merged_months_at_rank),"")</f>
        <v/>
      </c>
      <c r="P578" s="18" t="str" cm="1">
        <f t="array" ref="P578">IF(LEN($A578)&gt;0,SUMPRODUCT(($A578=merged_names)*(_xlfn.TEXTAFTER(P$2, "At ")=merged_belt_colours)*merged_months_at_rank),"")</f>
        <v/>
      </c>
      <c r="Q578" s="18" t="str" cm="1">
        <f t="array" ref="Q578">IF(LEN($A578)&gt;0,SUMPRODUCT(($A578=merged_names)*(_xlfn.TEXTAFTER(Q$2, "At ")=merged_belt_colours)*merged_months_at_rank),"")</f>
        <v/>
      </c>
      <c r="R578" s="18" t="str" cm="1">
        <f t="array" ref="R578">IF(LEN($A578)&gt;0,SUMPRODUCT(($A578=merged_names)*(_xlfn.TEXTAFTER(R$2, "At ")=merged_belt_colours)*merged_months_at_rank),"")</f>
        <v/>
      </c>
    </row>
    <row r="579" spans="1:18" x14ac:dyDescent="0.25">
      <c r="A579"/>
      <c r="B579" s="15" t="str" cm="1">
        <f t="array" ref="B579">IFERROR(IF(LEN(A579)&gt;0, IF(SUMPRODUCT((Inactives[Key]=J579)*(Inactives[Currently Inactive]))=1,"Inactive","Active"),""),"Active")</f>
        <v/>
      </c>
      <c r="C579" s="16" t="str" cm="1">
        <f t="array" aca="1" ref="C579" ca="1">IFERROR(_xlfn._xlws.FILTER(Inactives[Inactive On],(Inactives[Key]=J579)*(Inactives[Currently Inactive]),""),"")</f>
        <v/>
      </c>
      <c r="D579" s="16" t="str" cm="1">
        <f t="array" aca="1" ref="D579" ca="1">IFERROR(INDEX(_xlfn.TEXTSPLIT(E579," "),1),"")</f>
        <v/>
      </c>
      <c r="E579" s="15" t="str" cm="1">
        <f t="array" aca="1" ref="E579" ca="1">IFERROR(_xlfn._xlws.FILTER(merged_ranks,(merged_end_dates=DATE(9999,12,31))*(merged_names=A579)),"")</f>
        <v/>
      </c>
      <c r="F579" s="17" t="str">
        <f ca="1">_xlfn.XLOOKUP(J579,Promotions[Promo Key],Promotions[Promo Date],"")</f>
        <v/>
      </c>
      <c r="G579" s="18" t="str">
        <f t="shared" ca="1" si="47"/>
        <v/>
      </c>
      <c r="H579" s="18" t="str">
        <f t="shared" ca="1" si="46"/>
        <v/>
      </c>
      <c r="I579" s="17" t="str">
        <f>_xlfn.XLOOKUP(A579,Students[Full Name],Students[Starting Rank],"")</f>
        <v/>
      </c>
      <c r="J579" s="15" t="str">
        <f t="shared" ca="1" si="48"/>
        <v xml:space="preserve">: </v>
      </c>
      <c r="K579" s="16" t="str">
        <f>_xlfn.XLOOKUP(A579,Students[Full Name],Students[Start Date],"")</f>
        <v/>
      </c>
      <c r="L579" s="18">
        <f t="shared" ca="1" si="49"/>
        <v>-1</v>
      </c>
      <c r="M579" s="18" cm="1">
        <f t="array" aca="1" ref="M579" ca="1">SUMPRODUCT(Inactives[Days Inactive]*(Inactives[Student]=A579))/365</f>
        <v>0</v>
      </c>
      <c r="N579" s="18" t="str" cm="1">
        <f t="array" ref="N579">IF(LEN($A579)&gt;0,SUMPRODUCT(($A579=merged_names)*(_xlfn.TEXTAFTER(N$2, "At ")=merged_belt_colours)*merged_months_at_rank),"")</f>
        <v/>
      </c>
      <c r="O579" s="18" t="str" cm="1">
        <f t="array" ref="O579">IF(LEN($A579)&gt;0,SUMPRODUCT(($A579=merged_names)*(_xlfn.TEXTAFTER(O$2, "At ")=merged_belt_colours)*merged_months_at_rank),"")</f>
        <v/>
      </c>
      <c r="P579" s="18" t="str" cm="1">
        <f t="array" ref="P579">IF(LEN($A579)&gt;0,SUMPRODUCT(($A579=merged_names)*(_xlfn.TEXTAFTER(P$2, "At ")=merged_belt_colours)*merged_months_at_rank),"")</f>
        <v/>
      </c>
      <c r="Q579" s="18" t="str" cm="1">
        <f t="array" ref="Q579">IF(LEN($A579)&gt;0,SUMPRODUCT(($A579=merged_names)*(_xlfn.TEXTAFTER(Q$2, "At ")=merged_belt_colours)*merged_months_at_rank),"")</f>
        <v/>
      </c>
      <c r="R579" s="18" t="str" cm="1">
        <f t="array" ref="R579">IF(LEN($A579)&gt;0,SUMPRODUCT(($A579=merged_names)*(_xlfn.TEXTAFTER(R$2, "At ")=merged_belt_colours)*merged_months_at_rank),"")</f>
        <v/>
      </c>
    </row>
    <row r="580" spans="1:18" x14ac:dyDescent="0.25">
      <c r="A580"/>
      <c r="B580" s="15" t="str" cm="1">
        <f t="array" ref="B580">IFERROR(IF(LEN(A580)&gt;0, IF(SUMPRODUCT((Inactives[Key]=J580)*(Inactives[Currently Inactive]))=1,"Inactive","Active"),""),"Active")</f>
        <v/>
      </c>
      <c r="C580" s="16" t="str" cm="1">
        <f t="array" aca="1" ref="C580" ca="1">IFERROR(_xlfn._xlws.FILTER(Inactives[Inactive On],(Inactives[Key]=J580)*(Inactives[Currently Inactive]),""),"")</f>
        <v/>
      </c>
      <c r="D580" s="16" t="str" cm="1">
        <f t="array" aca="1" ref="D580" ca="1">IFERROR(INDEX(_xlfn.TEXTSPLIT(E580," "),1),"")</f>
        <v/>
      </c>
      <c r="E580" s="15" t="str" cm="1">
        <f t="array" aca="1" ref="E580" ca="1">IFERROR(_xlfn._xlws.FILTER(merged_ranks,(merged_end_dates=DATE(9999,12,31))*(merged_names=A580)),"")</f>
        <v/>
      </c>
      <c r="F580" s="17" t="str">
        <f ca="1">_xlfn.XLOOKUP(J580,Promotions[Promo Key],Promotions[Promo Date],"")</f>
        <v/>
      </c>
      <c r="G580" s="18" t="str">
        <f t="shared" ca="1" si="47"/>
        <v/>
      </c>
      <c r="H580" s="18" t="str">
        <f t="shared" ca="1" si="46"/>
        <v/>
      </c>
      <c r="I580" s="17" t="str">
        <f>_xlfn.XLOOKUP(A580,Students[Full Name],Students[Starting Rank],"")</f>
        <v/>
      </c>
      <c r="J580" s="15" t="str">
        <f t="shared" ca="1" si="48"/>
        <v xml:space="preserve">: </v>
      </c>
      <c r="K580" s="16" t="str">
        <f>_xlfn.XLOOKUP(A580,Students[Full Name],Students[Start Date],"")</f>
        <v/>
      </c>
      <c r="L580" s="18">
        <f t="shared" ca="1" si="49"/>
        <v>-1</v>
      </c>
      <c r="M580" s="18" cm="1">
        <f t="array" aca="1" ref="M580" ca="1">SUMPRODUCT(Inactives[Days Inactive]*(Inactives[Student]=A580))/365</f>
        <v>0</v>
      </c>
      <c r="N580" s="18" t="str" cm="1">
        <f t="array" ref="N580">IF(LEN($A580)&gt;0,SUMPRODUCT(($A580=merged_names)*(_xlfn.TEXTAFTER(N$2, "At ")=merged_belt_colours)*merged_months_at_rank),"")</f>
        <v/>
      </c>
      <c r="O580" s="18" t="str" cm="1">
        <f t="array" ref="O580">IF(LEN($A580)&gt;0,SUMPRODUCT(($A580=merged_names)*(_xlfn.TEXTAFTER(O$2, "At ")=merged_belt_colours)*merged_months_at_rank),"")</f>
        <v/>
      </c>
      <c r="P580" s="18" t="str" cm="1">
        <f t="array" ref="P580">IF(LEN($A580)&gt;0,SUMPRODUCT(($A580=merged_names)*(_xlfn.TEXTAFTER(P$2, "At ")=merged_belt_colours)*merged_months_at_rank),"")</f>
        <v/>
      </c>
      <c r="Q580" s="18" t="str" cm="1">
        <f t="array" ref="Q580">IF(LEN($A580)&gt;0,SUMPRODUCT(($A580=merged_names)*(_xlfn.TEXTAFTER(Q$2, "At ")=merged_belt_colours)*merged_months_at_rank),"")</f>
        <v/>
      </c>
      <c r="R580" s="18" t="str" cm="1">
        <f t="array" ref="R580">IF(LEN($A580)&gt;0,SUMPRODUCT(($A580=merged_names)*(_xlfn.TEXTAFTER(R$2, "At ")=merged_belt_colours)*merged_months_at_rank),"")</f>
        <v/>
      </c>
    </row>
    <row r="581" spans="1:18" x14ac:dyDescent="0.25">
      <c r="A581"/>
      <c r="B581" s="15" t="str" cm="1">
        <f t="array" ref="B581">IFERROR(IF(LEN(A581)&gt;0, IF(SUMPRODUCT((Inactives[Key]=J581)*(Inactives[Currently Inactive]))=1,"Inactive","Active"),""),"Active")</f>
        <v/>
      </c>
      <c r="C581" s="16" t="str" cm="1">
        <f t="array" aca="1" ref="C581" ca="1">IFERROR(_xlfn._xlws.FILTER(Inactives[Inactive On],(Inactives[Key]=J581)*(Inactives[Currently Inactive]),""),"")</f>
        <v/>
      </c>
      <c r="D581" s="16" t="str" cm="1">
        <f t="array" aca="1" ref="D581" ca="1">IFERROR(INDEX(_xlfn.TEXTSPLIT(E581," "),1),"")</f>
        <v/>
      </c>
      <c r="E581" s="15" t="str" cm="1">
        <f t="array" aca="1" ref="E581" ca="1">IFERROR(_xlfn._xlws.FILTER(merged_ranks,(merged_end_dates=DATE(9999,12,31))*(merged_names=A581)),"")</f>
        <v/>
      </c>
      <c r="F581" s="17" t="str">
        <f ca="1">_xlfn.XLOOKUP(J581,Promotions[Promo Key],Promotions[Promo Date],"")</f>
        <v/>
      </c>
      <c r="G581" s="18" t="str">
        <f t="shared" ca="1" si="47"/>
        <v/>
      </c>
      <c r="H581" s="18" t="str">
        <f t="shared" ca="1" si="46"/>
        <v/>
      </c>
      <c r="I581" s="17" t="str">
        <f>_xlfn.XLOOKUP(A581,Students[Full Name],Students[Starting Rank],"")</f>
        <v/>
      </c>
      <c r="J581" s="15" t="str">
        <f t="shared" ca="1" si="48"/>
        <v xml:space="preserve">: </v>
      </c>
      <c r="K581" s="16" t="str">
        <f>_xlfn.XLOOKUP(A581,Students[Full Name],Students[Start Date],"")</f>
        <v/>
      </c>
      <c r="L581" s="18">
        <f t="shared" ca="1" si="49"/>
        <v>-1</v>
      </c>
      <c r="M581" s="18" cm="1">
        <f t="array" aca="1" ref="M581" ca="1">SUMPRODUCT(Inactives[Days Inactive]*(Inactives[Student]=A581))/365</f>
        <v>0</v>
      </c>
      <c r="N581" s="18" t="str" cm="1">
        <f t="array" ref="N581">IF(LEN($A581)&gt;0,SUMPRODUCT(($A581=merged_names)*(_xlfn.TEXTAFTER(N$2, "At ")=merged_belt_colours)*merged_months_at_rank),"")</f>
        <v/>
      </c>
      <c r="O581" s="18" t="str" cm="1">
        <f t="array" ref="O581">IF(LEN($A581)&gt;0,SUMPRODUCT(($A581=merged_names)*(_xlfn.TEXTAFTER(O$2, "At ")=merged_belt_colours)*merged_months_at_rank),"")</f>
        <v/>
      </c>
      <c r="P581" s="18" t="str" cm="1">
        <f t="array" ref="P581">IF(LEN($A581)&gt;0,SUMPRODUCT(($A581=merged_names)*(_xlfn.TEXTAFTER(P$2, "At ")=merged_belt_colours)*merged_months_at_rank),"")</f>
        <v/>
      </c>
      <c r="Q581" s="18" t="str" cm="1">
        <f t="array" ref="Q581">IF(LEN($A581)&gt;0,SUMPRODUCT(($A581=merged_names)*(_xlfn.TEXTAFTER(Q$2, "At ")=merged_belt_colours)*merged_months_at_rank),"")</f>
        <v/>
      </c>
      <c r="R581" s="18" t="str" cm="1">
        <f t="array" ref="R581">IF(LEN($A581)&gt;0,SUMPRODUCT(($A581=merged_names)*(_xlfn.TEXTAFTER(R$2, "At ")=merged_belt_colours)*merged_months_at_rank),"")</f>
        <v/>
      </c>
    </row>
    <row r="582" spans="1:18" x14ac:dyDescent="0.25">
      <c r="A582"/>
      <c r="B582" s="15" t="str" cm="1">
        <f t="array" ref="B582">IFERROR(IF(LEN(A582)&gt;0, IF(SUMPRODUCT((Inactives[Key]=J582)*(Inactives[Currently Inactive]))=1,"Inactive","Active"),""),"Active")</f>
        <v/>
      </c>
      <c r="C582" s="16" t="str" cm="1">
        <f t="array" aca="1" ref="C582" ca="1">IFERROR(_xlfn._xlws.FILTER(Inactives[Inactive On],(Inactives[Key]=J582)*(Inactives[Currently Inactive]),""),"")</f>
        <v/>
      </c>
      <c r="D582" s="16" t="str" cm="1">
        <f t="array" aca="1" ref="D582" ca="1">IFERROR(INDEX(_xlfn.TEXTSPLIT(E582," "),1),"")</f>
        <v/>
      </c>
      <c r="E582" s="15" t="str" cm="1">
        <f t="array" aca="1" ref="E582" ca="1">IFERROR(_xlfn._xlws.FILTER(merged_ranks,(merged_end_dates=DATE(9999,12,31))*(merged_names=A582)),"")</f>
        <v/>
      </c>
      <c r="F582" s="17" t="str">
        <f ca="1">_xlfn.XLOOKUP(J582,Promotions[Promo Key],Promotions[Promo Date],"")</f>
        <v/>
      </c>
      <c r="G582" s="18" t="str">
        <f t="shared" ca="1" si="47"/>
        <v/>
      </c>
      <c r="H582" s="18" t="str">
        <f t="shared" ca="1" si="46"/>
        <v/>
      </c>
      <c r="I582" s="17" t="str">
        <f>_xlfn.XLOOKUP(A582,Students[Full Name],Students[Starting Rank],"")</f>
        <v/>
      </c>
      <c r="J582" s="15" t="str">
        <f t="shared" ca="1" si="48"/>
        <v xml:space="preserve">: </v>
      </c>
      <c r="K582" s="16" t="str">
        <f>_xlfn.XLOOKUP(A582,Students[Full Name],Students[Start Date],"")</f>
        <v/>
      </c>
      <c r="L582" s="18">
        <f t="shared" ca="1" si="49"/>
        <v>-1</v>
      </c>
      <c r="M582" s="18" cm="1">
        <f t="array" aca="1" ref="M582" ca="1">SUMPRODUCT(Inactives[Days Inactive]*(Inactives[Student]=A582))/365</f>
        <v>0</v>
      </c>
      <c r="N582" s="18" t="str" cm="1">
        <f t="array" ref="N582">IF(LEN($A582)&gt;0,SUMPRODUCT(($A582=merged_names)*(_xlfn.TEXTAFTER(N$2, "At ")=merged_belt_colours)*merged_months_at_rank),"")</f>
        <v/>
      </c>
      <c r="O582" s="18" t="str" cm="1">
        <f t="array" ref="O582">IF(LEN($A582)&gt;0,SUMPRODUCT(($A582=merged_names)*(_xlfn.TEXTAFTER(O$2, "At ")=merged_belt_colours)*merged_months_at_rank),"")</f>
        <v/>
      </c>
      <c r="P582" s="18" t="str" cm="1">
        <f t="array" ref="P582">IF(LEN($A582)&gt;0,SUMPRODUCT(($A582=merged_names)*(_xlfn.TEXTAFTER(P$2, "At ")=merged_belt_colours)*merged_months_at_rank),"")</f>
        <v/>
      </c>
      <c r="Q582" s="18" t="str" cm="1">
        <f t="array" ref="Q582">IF(LEN($A582)&gt;0,SUMPRODUCT(($A582=merged_names)*(_xlfn.TEXTAFTER(Q$2, "At ")=merged_belt_colours)*merged_months_at_rank),"")</f>
        <v/>
      </c>
      <c r="R582" s="18" t="str" cm="1">
        <f t="array" ref="R582">IF(LEN($A582)&gt;0,SUMPRODUCT(($A582=merged_names)*(_xlfn.TEXTAFTER(R$2, "At ")=merged_belt_colours)*merged_months_at_rank),"")</f>
        <v/>
      </c>
    </row>
    <row r="583" spans="1:18" x14ac:dyDescent="0.25">
      <c r="A583"/>
      <c r="B583" s="15" t="str" cm="1">
        <f t="array" ref="B583">IFERROR(IF(LEN(A583)&gt;0, IF(SUMPRODUCT((Inactives[Key]=J583)*(Inactives[Currently Inactive]))=1,"Inactive","Active"),""),"Active")</f>
        <v/>
      </c>
      <c r="C583" s="16" t="str" cm="1">
        <f t="array" aca="1" ref="C583" ca="1">IFERROR(_xlfn._xlws.FILTER(Inactives[Inactive On],(Inactives[Key]=J583)*(Inactives[Currently Inactive]),""),"")</f>
        <v/>
      </c>
      <c r="D583" s="16" t="str" cm="1">
        <f t="array" aca="1" ref="D583" ca="1">IFERROR(INDEX(_xlfn.TEXTSPLIT(E583," "),1),"")</f>
        <v/>
      </c>
      <c r="E583" s="15" t="str" cm="1">
        <f t="array" aca="1" ref="E583" ca="1">IFERROR(_xlfn._xlws.FILTER(merged_ranks,(merged_end_dates=DATE(9999,12,31))*(merged_names=A583)),"")</f>
        <v/>
      </c>
      <c r="F583" s="17" t="str">
        <f ca="1">_xlfn.XLOOKUP(J583,Promotions[Promo Key],Promotions[Promo Date],"")</f>
        <v/>
      </c>
      <c r="G583" s="18" t="str">
        <f t="shared" ca="1" si="47"/>
        <v/>
      </c>
      <c r="H583" s="18" t="str">
        <f t="shared" ca="1" si="46"/>
        <v/>
      </c>
      <c r="I583" s="17" t="str">
        <f>_xlfn.XLOOKUP(A583,Students[Full Name],Students[Starting Rank],"")</f>
        <v/>
      </c>
      <c r="J583" s="15" t="str">
        <f t="shared" ca="1" si="48"/>
        <v xml:space="preserve">: </v>
      </c>
      <c r="K583" s="16" t="str">
        <f>_xlfn.XLOOKUP(A583,Students[Full Name],Students[Start Date],"")</f>
        <v/>
      </c>
      <c r="L583" s="18">
        <f t="shared" ca="1" si="49"/>
        <v>-1</v>
      </c>
      <c r="M583" s="18" cm="1">
        <f t="array" aca="1" ref="M583" ca="1">SUMPRODUCT(Inactives[Days Inactive]*(Inactives[Student]=A583))/365</f>
        <v>0</v>
      </c>
      <c r="N583" s="18" t="str" cm="1">
        <f t="array" ref="N583">IF(LEN($A583)&gt;0,SUMPRODUCT(($A583=merged_names)*(_xlfn.TEXTAFTER(N$2, "At ")=merged_belt_colours)*merged_months_at_rank),"")</f>
        <v/>
      </c>
      <c r="O583" s="18" t="str" cm="1">
        <f t="array" ref="O583">IF(LEN($A583)&gt;0,SUMPRODUCT(($A583=merged_names)*(_xlfn.TEXTAFTER(O$2, "At ")=merged_belt_colours)*merged_months_at_rank),"")</f>
        <v/>
      </c>
      <c r="P583" s="18" t="str" cm="1">
        <f t="array" ref="P583">IF(LEN($A583)&gt;0,SUMPRODUCT(($A583=merged_names)*(_xlfn.TEXTAFTER(P$2, "At ")=merged_belt_colours)*merged_months_at_rank),"")</f>
        <v/>
      </c>
      <c r="Q583" s="18" t="str" cm="1">
        <f t="array" ref="Q583">IF(LEN($A583)&gt;0,SUMPRODUCT(($A583=merged_names)*(_xlfn.TEXTAFTER(Q$2, "At ")=merged_belt_colours)*merged_months_at_rank),"")</f>
        <v/>
      </c>
      <c r="R583" s="18" t="str" cm="1">
        <f t="array" ref="R583">IF(LEN($A583)&gt;0,SUMPRODUCT(($A583=merged_names)*(_xlfn.TEXTAFTER(R$2, "At ")=merged_belt_colours)*merged_months_at_rank),"")</f>
        <v/>
      </c>
    </row>
    <row r="584" spans="1:18" x14ac:dyDescent="0.25">
      <c r="A584"/>
      <c r="B584" s="15" t="str" cm="1">
        <f t="array" ref="B584">IFERROR(IF(LEN(A584)&gt;0, IF(SUMPRODUCT((Inactives[Key]=J584)*(Inactives[Currently Inactive]))=1,"Inactive","Active"),""),"Active")</f>
        <v/>
      </c>
      <c r="C584" s="16" t="str" cm="1">
        <f t="array" aca="1" ref="C584" ca="1">IFERROR(_xlfn._xlws.FILTER(Inactives[Inactive On],(Inactives[Key]=J584)*(Inactives[Currently Inactive]),""),"")</f>
        <v/>
      </c>
      <c r="D584" s="16" t="str" cm="1">
        <f t="array" aca="1" ref="D584" ca="1">IFERROR(INDEX(_xlfn.TEXTSPLIT(E584," "),1),"")</f>
        <v/>
      </c>
      <c r="E584" s="15" t="str" cm="1">
        <f t="array" aca="1" ref="E584" ca="1">IFERROR(_xlfn._xlws.FILTER(merged_ranks,(merged_end_dates=DATE(9999,12,31))*(merged_names=A584)),"")</f>
        <v/>
      </c>
      <c r="F584" s="17" t="str">
        <f ca="1">_xlfn.XLOOKUP(J584,Promotions[Promo Key],Promotions[Promo Date],"")</f>
        <v/>
      </c>
      <c r="G584" s="18" t="str">
        <f t="shared" ca="1" si="47"/>
        <v/>
      </c>
      <c r="H584" s="18" t="str">
        <f t="shared" ca="1" si="46"/>
        <v/>
      </c>
      <c r="I584" s="17" t="str">
        <f>_xlfn.XLOOKUP(A584,Students[Full Name],Students[Starting Rank],"")</f>
        <v/>
      </c>
      <c r="J584" s="15" t="str">
        <f t="shared" ca="1" si="48"/>
        <v xml:space="preserve">: </v>
      </c>
      <c r="K584" s="16" t="str">
        <f>_xlfn.XLOOKUP(A584,Students[Full Name],Students[Start Date],"")</f>
        <v/>
      </c>
      <c r="L584" s="18">
        <f t="shared" ca="1" si="49"/>
        <v>-1</v>
      </c>
      <c r="M584" s="18" cm="1">
        <f t="array" aca="1" ref="M584" ca="1">SUMPRODUCT(Inactives[Days Inactive]*(Inactives[Student]=A584))/365</f>
        <v>0</v>
      </c>
      <c r="N584" s="18" t="str" cm="1">
        <f t="array" ref="N584">IF(LEN($A584)&gt;0,SUMPRODUCT(($A584=merged_names)*(_xlfn.TEXTAFTER(N$2, "At ")=merged_belt_colours)*merged_months_at_rank),"")</f>
        <v/>
      </c>
      <c r="O584" s="18" t="str" cm="1">
        <f t="array" ref="O584">IF(LEN($A584)&gt;0,SUMPRODUCT(($A584=merged_names)*(_xlfn.TEXTAFTER(O$2, "At ")=merged_belt_colours)*merged_months_at_rank),"")</f>
        <v/>
      </c>
      <c r="P584" s="18" t="str" cm="1">
        <f t="array" ref="P584">IF(LEN($A584)&gt;0,SUMPRODUCT(($A584=merged_names)*(_xlfn.TEXTAFTER(P$2, "At ")=merged_belt_colours)*merged_months_at_rank),"")</f>
        <v/>
      </c>
      <c r="Q584" s="18" t="str" cm="1">
        <f t="array" ref="Q584">IF(LEN($A584)&gt;0,SUMPRODUCT(($A584=merged_names)*(_xlfn.TEXTAFTER(Q$2, "At ")=merged_belt_colours)*merged_months_at_rank),"")</f>
        <v/>
      </c>
      <c r="R584" s="18" t="str" cm="1">
        <f t="array" ref="R584">IF(LEN($A584)&gt;0,SUMPRODUCT(($A584=merged_names)*(_xlfn.TEXTAFTER(R$2, "At ")=merged_belt_colours)*merged_months_at_rank),"")</f>
        <v/>
      </c>
    </row>
    <row r="585" spans="1:18" x14ac:dyDescent="0.25">
      <c r="A585"/>
      <c r="B585" s="15" t="str" cm="1">
        <f t="array" ref="B585">IFERROR(IF(LEN(A585)&gt;0, IF(SUMPRODUCT((Inactives[Key]=J585)*(Inactives[Currently Inactive]))=1,"Inactive","Active"),""),"Active")</f>
        <v/>
      </c>
      <c r="C585" s="16" t="str" cm="1">
        <f t="array" aca="1" ref="C585" ca="1">IFERROR(_xlfn._xlws.FILTER(Inactives[Inactive On],(Inactives[Key]=J585)*(Inactives[Currently Inactive]),""),"")</f>
        <v/>
      </c>
      <c r="D585" s="16" t="str" cm="1">
        <f t="array" aca="1" ref="D585" ca="1">IFERROR(INDEX(_xlfn.TEXTSPLIT(E585," "),1),"")</f>
        <v/>
      </c>
      <c r="E585" s="15" t="str" cm="1">
        <f t="array" aca="1" ref="E585" ca="1">IFERROR(_xlfn._xlws.FILTER(merged_ranks,(merged_end_dates=DATE(9999,12,31))*(merged_names=A585)),"")</f>
        <v/>
      </c>
      <c r="F585" s="17" t="str">
        <f ca="1">_xlfn.XLOOKUP(J585,Promotions[Promo Key],Promotions[Promo Date],"")</f>
        <v/>
      </c>
      <c r="G585" s="18" t="str">
        <f t="shared" ca="1" si="47"/>
        <v/>
      </c>
      <c r="H585" s="18" t="str">
        <f t="shared" ca="1" si="46"/>
        <v/>
      </c>
      <c r="I585" s="17" t="str">
        <f>_xlfn.XLOOKUP(A585,Students[Full Name],Students[Starting Rank],"")</f>
        <v/>
      </c>
      <c r="J585" s="15" t="str">
        <f t="shared" ca="1" si="48"/>
        <v xml:space="preserve">: </v>
      </c>
      <c r="K585" s="16" t="str">
        <f>_xlfn.XLOOKUP(A585,Students[Full Name],Students[Start Date],"")</f>
        <v/>
      </c>
      <c r="L585" s="18">
        <f t="shared" ca="1" si="49"/>
        <v>-1</v>
      </c>
      <c r="M585" s="18" cm="1">
        <f t="array" aca="1" ref="M585" ca="1">SUMPRODUCT(Inactives[Days Inactive]*(Inactives[Student]=A585))/365</f>
        <v>0</v>
      </c>
      <c r="N585" s="18" t="str" cm="1">
        <f t="array" ref="N585">IF(LEN($A585)&gt;0,SUMPRODUCT(($A585=merged_names)*(_xlfn.TEXTAFTER(N$2, "At ")=merged_belt_colours)*merged_months_at_rank),"")</f>
        <v/>
      </c>
      <c r="O585" s="18" t="str" cm="1">
        <f t="array" ref="O585">IF(LEN($A585)&gt;0,SUMPRODUCT(($A585=merged_names)*(_xlfn.TEXTAFTER(O$2, "At ")=merged_belt_colours)*merged_months_at_rank),"")</f>
        <v/>
      </c>
      <c r="P585" s="18" t="str" cm="1">
        <f t="array" ref="P585">IF(LEN($A585)&gt;0,SUMPRODUCT(($A585=merged_names)*(_xlfn.TEXTAFTER(P$2, "At ")=merged_belt_colours)*merged_months_at_rank),"")</f>
        <v/>
      </c>
      <c r="Q585" s="18" t="str" cm="1">
        <f t="array" ref="Q585">IF(LEN($A585)&gt;0,SUMPRODUCT(($A585=merged_names)*(_xlfn.TEXTAFTER(Q$2, "At ")=merged_belt_colours)*merged_months_at_rank),"")</f>
        <v/>
      </c>
      <c r="R585" s="18" t="str" cm="1">
        <f t="array" ref="R585">IF(LEN($A585)&gt;0,SUMPRODUCT(($A585=merged_names)*(_xlfn.TEXTAFTER(R$2, "At ")=merged_belt_colours)*merged_months_at_rank),"")</f>
        <v/>
      </c>
    </row>
    <row r="586" spans="1:18" x14ac:dyDescent="0.25">
      <c r="A586"/>
      <c r="B586" s="15" t="str" cm="1">
        <f t="array" ref="B586">IFERROR(IF(LEN(A586)&gt;0, IF(SUMPRODUCT((Inactives[Key]=J586)*(Inactives[Currently Inactive]))=1,"Inactive","Active"),""),"Active")</f>
        <v/>
      </c>
      <c r="C586" s="16" t="str" cm="1">
        <f t="array" aca="1" ref="C586" ca="1">IFERROR(_xlfn._xlws.FILTER(Inactives[Inactive On],(Inactives[Key]=J586)*(Inactives[Currently Inactive]),""),"")</f>
        <v/>
      </c>
      <c r="D586" s="16" t="str" cm="1">
        <f t="array" aca="1" ref="D586" ca="1">IFERROR(INDEX(_xlfn.TEXTSPLIT(E586," "),1),"")</f>
        <v/>
      </c>
      <c r="E586" s="15" t="str" cm="1">
        <f t="array" aca="1" ref="E586" ca="1">IFERROR(_xlfn._xlws.FILTER(merged_ranks,(merged_end_dates=DATE(9999,12,31))*(merged_names=A586)),"")</f>
        <v/>
      </c>
      <c r="F586" s="17" t="str">
        <f ca="1">_xlfn.XLOOKUP(J586,Promotions[Promo Key],Promotions[Promo Date],"")</f>
        <v/>
      </c>
      <c r="G586" s="18" t="str">
        <f t="shared" ca="1" si="47"/>
        <v/>
      </c>
      <c r="H586" s="18" t="str">
        <f t="shared" ca="1" si="46"/>
        <v/>
      </c>
      <c r="I586" s="17" t="str">
        <f>_xlfn.XLOOKUP(A586,Students[Full Name],Students[Starting Rank],"")</f>
        <v/>
      </c>
      <c r="J586" s="15" t="str">
        <f t="shared" ca="1" si="48"/>
        <v xml:space="preserve">: </v>
      </c>
      <c r="K586" s="16" t="str">
        <f>_xlfn.XLOOKUP(A586,Students[Full Name],Students[Start Date],"")</f>
        <v/>
      </c>
      <c r="L586" s="18">
        <f t="shared" ca="1" si="49"/>
        <v>-1</v>
      </c>
      <c r="M586" s="18" cm="1">
        <f t="array" aca="1" ref="M586" ca="1">SUMPRODUCT(Inactives[Days Inactive]*(Inactives[Student]=A586))/365</f>
        <v>0</v>
      </c>
      <c r="N586" s="18" t="str" cm="1">
        <f t="array" ref="N586">IF(LEN($A586)&gt;0,SUMPRODUCT(($A586=merged_names)*(_xlfn.TEXTAFTER(N$2, "At ")=merged_belt_colours)*merged_months_at_rank),"")</f>
        <v/>
      </c>
      <c r="O586" s="18" t="str" cm="1">
        <f t="array" ref="O586">IF(LEN($A586)&gt;0,SUMPRODUCT(($A586=merged_names)*(_xlfn.TEXTAFTER(O$2, "At ")=merged_belt_colours)*merged_months_at_rank),"")</f>
        <v/>
      </c>
      <c r="P586" s="18" t="str" cm="1">
        <f t="array" ref="P586">IF(LEN($A586)&gt;0,SUMPRODUCT(($A586=merged_names)*(_xlfn.TEXTAFTER(P$2, "At ")=merged_belt_colours)*merged_months_at_rank),"")</f>
        <v/>
      </c>
      <c r="Q586" s="18" t="str" cm="1">
        <f t="array" ref="Q586">IF(LEN($A586)&gt;0,SUMPRODUCT(($A586=merged_names)*(_xlfn.TEXTAFTER(Q$2, "At ")=merged_belt_colours)*merged_months_at_rank),"")</f>
        <v/>
      </c>
      <c r="R586" s="18" t="str" cm="1">
        <f t="array" ref="R586">IF(LEN($A586)&gt;0,SUMPRODUCT(($A586=merged_names)*(_xlfn.TEXTAFTER(R$2, "At ")=merged_belt_colours)*merged_months_at_rank),"")</f>
        <v/>
      </c>
    </row>
    <row r="587" spans="1:18" x14ac:dyDescent="0.25">
      <c r="A587"/>
      <c r="B587" s="15" t="str" cm="1">
        <f t="array" ref="B587">IFERROR(IF(LEN(A587)&gt;0, IF(SUMPRODUCT((Inactives[Key]=J587)*(Inactives[Currently Inactive]))=1,"Inactive","Active"),""),"Active")</f>
        <v/>
      </c>
      <c r="C587" s="16" t="str" cm="1">
        <f t="array" aca="1" ref="C587" ca="1">IFERROR(_xlfn._xlws.FILTER(Inactives[Inactive On],(Inactives[Key]=J587)*(Inactives[Currently Inactive]),""),"")</f>
        <v/>
      </c>
      <c r="D587" s="16" t="str" cm="1">
        <f t="array" aca="1" ref="D587" ca="1">IFERROR(INDEX(_xlfn.TEXTSPLIT(E587," "),1),"")</f>
        <v/>
      </c>
      <c r="E587" s="15" t="str" cm="1">
        <f t="array" aca="1" ref="E587" ca="1">IFERROR(_xlfn._xlws.FILTER(merged_ranks,(merged_end_dates=DATE(9999,12,31))*(merged_names=A587)),"")</f>
        <v/>
      </c>
      <c r="F587" s="17" t="str">
        <f ca="1">_xlfn.XLOOKUP(J587,Promotions[Promo Key],Promotions[Promo Date],"")</f>
        <v/>
      </c>
      <c r="G587" s="18" t="str">
        <f t="shared" ca="1" si="47"/>
        <v/>
      </c>
      <c r="H587" s="18" t="str">
        <f t="shared" ca="1" si="46"/>
        <v/>
      </c>
      <c r="I587" s="17" t="str">
        <f>_xlfn.XLOOKUP(A587,Students[Full Name],Students[Starting Rank],"")</f>
        <v/>
      </c>
      <c r="J587" s="15" t="str">
        <f t="shared" ca="1" si="48"/>
        <v xml:space="preserve">: </v>
      </c>
      <c r="K587" s="16" t="str">
        <f>_xlfn.XLOOKUP(A587,Students[Full Name],Students[Start Date],"")</f>
        <v/>
      </c>
      <c r="L587" s="18">
        <f t="shared" ca="1" si="49"/>
        <v>-1</v>
      </c>
      <c r="M587" s="18" cm="1">
        <f t="array" aca="1" ref="M587" ca="1">SUMPRODUCT(Inactives[Days Inactive]*(Inactives[Student]=A587))/365</f>
        <v>0</v>
      </c>
      <c r="N587" s="18" t="str" cm="1">
        <f t="array" ref="N587">IF(LEN($A587)&gt;0,SUMPRODUCT(($A587=merged_names)*(_xlfn.TEXTAFTER(N$2, "At ")=merged_belt_colours)*merged_months_at_rank),"")</f>
        <v/>
      </c>
      <c r="O587" s="18" t="str" cm="1">
        <f t="array" ref="O587">IF(LEN($A587)&gt;0,SUMPRODUCT(($A587=merged_names)*(_xlfn.TEXTAFTER(O$2, "At ")=merged_belt_colours)*merged_months_at_rank),"")</f>
        <v/>
      </c>
      <c r="P587" s="18" t="str" cm="1">
        <f t="array" ref="P587">IF(LEN($A587)&gt;0,SUMPRODUCT(($A587=merged_names)*(_xlfn.TEXTAFTER(P$2, "At ")=merged_belt_colours)*merged_months_at_rank),"")</f>
        <v/>
      </c>
      <c r="Q587" s="18" t="str" cm="1">
        <f t="array" ref="Q587">IF(LEN($A587)&gt;0,SUMPRODUCT(($A587=merged_names)*(_xlfn.TEXTAFTER(Q$2, "At ")=merged_belt_colours)*merged_months_at_rank),"")</f>
        <v/>
      </c>
      <c r="R587" s="18" t="str" cm="1">
        <f t="array" ref="R587">IF(LEN($A587)&gt;0,SUMPRODUCT(($A587=merged_names)*(_xlfn.TEXTAFTER(R$2, "At ")=merged_belt_colours)*merged_months_at_rank),"")</f>
        <v/>
      </c>
    </row>
    <row r="588" spans="1:18" x14ac:dyDescent="0.25">
      <c r="A588"/>
      <c r="B588" s="15" t="str" cm="1">
        <f t="array" ref="B588">IFERROR(IF(LEN(A588)&gt;0, IF(SUMPRODUCT((Inactives[Key]=J588)*(Inactives[Currently Inactive]))=1,"Inactive","Active"),""),"Active")</f>
        <v/>
      </c>
      <c r="C588" s="16" t="str" cm="1">
        <f t="array" aca="1" ref="C588" ca="1">IFERROR(_xlfn._xlws.FILTER(Inactives[Inactive On],(Inactives[Key]=J588)*(Inactives[Currently Inactive]),""),"")</f>
        <v/>
      </c>
      <c r="D588" s="16" t="str" cm="1">
        <f t="array" aca="1" ref="D588" ca="1">IFERROR(INDEX(_xlfn.TEXTSPLIT(E588," "),1),"")</f>
        <v/>
      </c>
      <c r="E588" s="15" t="str" cm="1">
        <f t="array" aca="1" ref="E588" ca="1">IFERROR(_xlfn._xlws.FILTER(merged_ranks,(merged_end_dates=DATE(9999,12,31))*(merged_names=A588)),"")</f>
        <v/>
      </c>
      <c r="F588" s="17" t="str">
        <f ca="1">_xlfn.XLOOKUP(J588,Promotions[Promo Key],Promotions[Promo Date],"")</f>
        <v/>
      </c>
      <c r="G588" s="18" t="str">
        <f t="shared" ca="1" si="47"/>
        <v/>
      </c>
      <c r="H588" s="18" t="str">
        <f t="shared" ca="1" si="46"/>
        <v/>
      </c>
      <c r="I588" s="17" t="str">
        <f>_xlfn.XLOOKUP(A588,Students[Full Name],Students[Starting Rank],"")</f>
        <v/>
      </c>
      <c r="J588" s="15" t="str">
        <f t="shared" ca="1" si="48"/>
        <v xml:space="preserve">: </v>
      </c>
      <c r="K588" s="16" t="str">
        <f>_xlfn.XLOOKUP(A588,Students[Full Name],Students[Start Date],"")</f>
        <v/>
      </c>
      <c r="L588" s="18">
        <f t="shared" ca="1" si="49"/>
        <v>-1</v>
      </c>
      <c r="M588" s="18" cm="1">
        <f t="array" aca="1" ref="M588" ca="1">SUMPRODUCT(Inactives[Days Inactive]*(Inactives[Student]=A588))/365</f>
        <v>0</v>
      </c>
      <c r="N588" s="18" t="str" cm="1">
        <f t="array" ref="N588">IF(LEN($A588)&gt;0,SUMPRODUCT(($A588=merged_names)*(_xlfn.TEXTAFTER(N$2, "At ")=merged_belt_colours)*merged_months_at_rank),"")</f>
        <v/>
      </c>
      <c r="O588" s="18" t="str" cm="1">
        <f t="array" ref="O588">IF(LEN($A588)&gt;0,SUMPRODUCT(($A588=merged_names)*(_xlfn.TEXTAFTER(O$2, "At ")=merged_belt_colours)*merged_months_at_rank),"")</f>
        <v/>
      </c>
      <c r="P588" s="18" t="str" cm="1">
        <f t="array" ref="P588">IF(LEN($A588)&gt;0,SUMPRODUCT(($A588=merged_names)*(_xlfn.TEXTAFTER(P$2, "At ")=merged_belt_colours)*merged_months_at_rank),"")</f>
        <v/>
      </c>
      <c r="Q588" s="18" t="str" cm="1">
        <f t="array" ref="Q588">IF(LEN($A588)&gt;0,SUMPRODUCT(($A588=merged_names)*(_xlfn.TEXTAFTER(Q$2, "At ")=merged_belt_colours)*merged_months_at_rank),"")</f>
        <v/>
      </c>
      <c r="R588" s="18" t="str" cm="1">
        <f t="array" ref="R588">IF(LEN($A588)&gt;0,SUMPRODUCT(($A588=merged_names)*(_xlfn.TEXTAFTER(R$2, "At ")=merged_belt_colours)*merged_months_at_rank),"")</f>
        <v/>
      </c>
    </row>
    <row r="589" spans="1:18" x14ac:dyDescent="0.25">
      <c r="A589"/>
      <c r="B589" s="15" t="str" cm="1">
        <f t="array" ref="B589">IFERROR(IF(LEN(A589)&gt;0, IF(SUMPRODUCT((Inactives[Key]=J589)*(Inactives[Currently Inactive]))=1,"Inactive","Active"),""),"Active")</f>
        <v/>
      </c>
      <c r="C589" s="16" t="str" cm="1">
        <f t="array" aca="1" ref="C589" ca="1">IFERROR(_xlfn._xlws.FILTER(Inactives[Inactive On],(Inactives[Key]=J589)*(Inactives[Currently Inactive]),""),"")</f>
        <v/>
      </c>
      <c r="D589" s="16" t="str" cm="1">
        <f t="array" aca="1" ref="D589" ca="1">IFERROR(INDEX(_xlfn.TEXTSPLIT(E589," "),1),"")</f>
        <v/>
      </c>
      <c r="E589" s="15" t="str" cm="1">
        <f t="array" aca="1" ref="E589" ca="1">IFERROR(_xlfn._xlws.FILTER(merged_ranks,(merged_end_dates=DATE(9999,12,31))*(merged_names=A589)),"")</f>
        <v/>
      </c>
      <c r="F589" s="17" t="str">
        <f ca="1">_xlfn.XLOOKUP(J589,Promotions[Promo Key],Promotions[Promo Date],"")</f>
        <v/>
      </c>
      <c r="G589" s="18" t="str">
        <f t="shared" ca="1" si="47"/>
        <v/>
      </c>
      <c r="H589" s="18" t="str">
        <f t="shared" ca="1" si="46"/>
        <v/>
      </c>
      <c r="I589" s="17" t="str">
        <f>_xlfn.XLOOKUP(A589,Students[Full Name],Students[Starting Rank],"")</f>
        <v/>
      </c>
      <c r="J589" s="15" t="str">
        <f t="shared" ca="1" si="48"/>
        <v xml:space="preserve">: </v>
      </c>
      <c r="K589" s="16" t="str">
        <f>_xlfn.XLOOKUP(A589,Students[Full Name],Students[Start Date],"")</f>
        <v/>
      </c>
      <c r="L589" s="18">
        <f t="shared" ca="1" si="49"/>
        <v>-1</v>
      </c>
      <c r="M589" s="18" cm="1">
        <f t="array" aca="1" ref="M589" ca="1">SUMPRODUCT(Inactives[Days Inactive]*(Inactives[Student]=A589))/365</f>
        <v>0</v>
      </c>
      <c r="N589" s="18" t="str" cm="1">
        <f t="array" ref="N589">IF(LEN($A589)&gt;0,SUMPRODUCT(($A589=merged_names)*(_xlfn.TEXTAFTER(N$2, "At ")=merged_belt_colours)*merged_months_at_rank),"")</f>
        <v/>
      </c>
      <c r="O589" s="18" t="str" cm="1">
        <f t="array" ref="O589">IF(LEN($A589)&gt;0,SUMPRODUCT(($A589=merged_names)*(_xlfn.TEXTAFTER(O$2, "At ")=merged_belt_colours)*merged_months_at_rank),"")</f>
        <v/>
      </c>
      <c r="P589" s="18" t="str" cm="1">
        <f t="array" ref="P589">IF(LEN($A589)&gt;0,SUMPRODUCT(($A589=merged_names)*(_xlfn.TEXTAFTER(P$2, "At ")=merged_belt_colours)*merged_months_at_rank),"")</f>
        <v/>
      </c>
      <c r="Q589" s="18" t="str" cm="1">
        <f t="array" ref="Q589">IF(LEN($A589)&gt;0,SUMPRODUCT(($A589=merged_names)*(_xlfn.TEXTAFTER(Q$2, "At ")=merged_belt_colours)*merged_months_at_rank),"")</f>
        <v/>
      </c>
      <c r="R589" s="18" t="str" cm="1">
        <f t="array" ref="R589">IF(LEN($A589)&gt;0,SUMPRODUCT(($A589=merged_names)*(_xlfn.TEXTAFTER(R$2, "At ")=merged_belt_colours)*merged_months_at_rank),"")</f>
        <v/>
      </c>
    </row>
    <row r="590" spans="1:18" x14ac:dyDescent="0.25">
      <c r="A590"/>
      <c r="B590" s="15" t="str" cm="1">
        <f t="array" ref="B590">IFERROR(IF(LEN(A590)&gt;0, IF(SUMPRODUCT((Inactives[Key]=J590)*(Inactives[Currently Inactive]))=1,"Inactive","Active"),""),"Active")</f>
        <v/>
      </c>
      <c r="C590" s="16" t="str" cm="1">
        <f t="array" aca="1" ref="C590" ca="1">IFERROR(_xlfn._xlws.FILTER(Inactives[Inactive On],(Inactives[Key]=J590)*(Inactives[Currently Inactive]),""),"")</f>
        <v/>
      </c>
      <c r="D590" s="16" t="str" cm="1">
        <f t="array" aca="1" ref="D590" ca="1">IFERROR(INDEX(_xlfn.TEXTSPLIT(E590," "),1),"")</f>
        <v/>
      </c>
      <c r="E590" s="15" t="str" cm="1">
        <f t="array" aca="1" ref="E590" ca="1">IFERROR(_xlfn._xlws.FILTER(merged_ranks,(merged_end_dates=DATE(9999,12,31))*(merged_names=A590)),"")</f>
        <v/>
      </c>
      <c r="F590" s="17" t="str">
        <f ca="1">_xlfn.XLOOKUP(J590,Promotions[Promo Key],Promotions[Promo Date],"")</f>
        <v/>
      </c>
      <c r="G590" s="18" t="str">
        <f t="shared" ca="1" si="47"/>
        <v/>
      </c>
      <c r="H590" s="18" t="str">
        <f t="shared" ca="1" si="46"/>
        <v/>
      </c>
      <c r="I590" s="17" t="str">
        <f>_xlfn.XLOOKUP(A590,Students[Full Name],Students[Starting Rank],"")</f>
        <v/>
      </c>
      <c r="J590" s="15" t="str">
        <f t="shared" ca="1" si="48"/>
        <v xml:space="preserve">: </v>
      </c>
      <c r="K590" s="16" t="str">
        <f>_xlfn.XLOOKUP(A590,Students[Full Name],Students[Start Date],"")</f>
        <v/>
      </c>
      <c r="L590" s="18">
        <f t="shared" ca="1" si="49"/>
        <v>-1</v>
      </c>
      <c r="M590" s="18" cm="1">
        <f t="array" aca="1" ref="M590" ca="1">SUMPRODUCT(Inactives[Days Inactive]*(Inactives[Student]=A590))/365</f>
        <v>0</v>
      </c>
      <c r="N590" s="18" t="str" cm="1">
        <f t="array" ref="N590">IF(LEN($A590)&gt;0,SUMPRODUCT(($A590=merged_names)*(_xlfn.TEXTAFTER(N$2, "At ")=merged_belt_colours)*merged_months_at_rank),"")</f>
        <v/>
      </c>
      <c r="O590" s="18" t="str" cm="1">
        <f t="array" ref="O590">IF(LEN($A590)&gt;0,SUMPRODUCT(($A590=merged_names)*(_xlfn.TEXTAFTER(O$2, "At ")=merged_belt_colours)*merged_months_at_rank),"")</f>
        <v/>
      </c>
      <c r="P590" s="18" t="str" cm="1">
        <f t="array" ref="P590">IF(LEN($A590)&gt;0,SUMPRODUCT(($A590=merged_names)*(_xlfn.TEXTAFTER(P$2, "At ")=merged_belt_colours)*merged_months_at_rank),"")</f>
        <v/>
      </c>
      <c r="Q590" s="18" t="str" cm="1">
        <f t="array" ref="Q590">IF(LEN($A590)&gt;0,SUMPRODUCT(($A590=merged_names)*(_xlfn.TEXTAFTER(Q$2, "At ")=merged_belt_colours)*merged_months_at_rank),"")</f>
        <v/>
      </c>
      <c r="R590" s="18" t="str" cm="1">
        <f t="array" ref="R590">IF(LEN($A590)&gt;0,SUMPRODUCT(($A590=merged_names)*(_xlfn.TEXTAFTER(R$2, "At ")=merged_belt_colours)*merged_months_at_rank),"")</f>
        <v/>
      </c>
    </row>
    <row r="591" spans="1:18" x14ac:dyDescent="0.25">
      <c r="A591"/>
      <c r="B591" s="15" t="str" cm="1">
        <f t="array" ref="B591">IFERROR(IF(LEN(A591)&gt;0, IF(SUMPRODUCT((Inactives[Key]=J591)*(Inactives[Currently Inactive]))=1,"Inactive","Active"),""),"Active")</f>
        <v/>
      </c>
      <c r="C591" s="16" t="str" cm="1">
        <f t="array" aca="1" ref="C591" ca="1">IFERROR(_xlfn._xlws.FILTER(Inactives[Inactive On],(Inactives[Key]=J591)*(Inactives[Currently Inactive]),""),"")</f>
        <v/>
      </c>
      <c r="D591" s="16" t="str" cm="1">
        <f t="array" aca="1" ref="D591" ca="1">IFERROR(INDEX(_xlfn.TEXTSPLIT(E591," "),1),"")</f>
        <v/>
      </c>
      <c r="E591" s="15" t="str" cm="1">
        <f t="array" aca="1" ref="E591" ca="1">IFERROR(_xlfn._xlws.FILTER(merged_ranks,(merged_end_dates=DATE(9999,12,31))*(merged_names=A591)),"")</f>
        <v/>
      </c>
      <c r="F591" s="17" t="str">
        <f ca="1">_xlfn.XLOOKUP(J591,Promotions[Promo Key],Promotions[Promo Date],"")</f>
        <v/>
      </c>
      <c r="G591" s="18" t="str">
        <f t="shared" ca="1" si="47"/>
        <v/>
      </c>
      <c r="H591" s="18" t="str">
        <f t="shared" ca="1" si="46"/>
        <v/>
      </c>
      <c r="I591" s="17" t="str">
        <f>_xlfn.XLOOKUP(A591,Students[Full Name],Students[Starting Rank],"")</f>
        <v/>
      </c>
      <c r="J591" s="15" t="str">
        <f t="shared" ca="1" si="48"/>
        <v xml:space="preserve">: </v>
      </c>
      <c r="K591" s="16" t="str">
        <f>_xlfn.XLOOKUP(A591,Students[Full Name],Students[Start Date],"")</f>
        <v/>
      </c>
      <c r="L591" s="18">
        <f t="shared" ca="1" si="49"/>
        <v>-1</v>
      </c>
      <c r="M591" s="18" cm="1">
        <f t="array" aca="1" ref="M591" ca="1">SUMPRODUCT(Inactives[Days Inactive]*(Inactives[Student]=A591))/365</f>
        <v>0</v>
      </c>
      <c r="N591" s="18" t="str" cm="1">
        <f t="array" ref="N591">IF(LEN($A591)&gt;0,SUMPRODUCT(($A591=merged_names)*(_xlfn.TEXTAFTER(N$2, "At ")=merged_belt_colours)*merged_months_at_rank),"")</f>
        <v/>
      </c>
      <c r="O591" s="18" t="str" cm="1">
        <f t="array" ref="O591">IF(LEN($A591)&gt;0,SUMPRODUCT(($A591=merged_names)*(_xlfn.TEXTAFTER(O$2, "At ")=merged_belt_colours)*merged_months_at_rank),"")</f>
        <v/>
      </c>
      <c r="P591" s="18" t="str" cm="1">
        <f t="array" ref="P591">IF(LEN($A591)&gt;0,SUMPRODUCT(($A591=merged_names)*(_xlfn.TEXTAFTER(P$2, "At ")=merged_belt_colours)*merged_months_at_rank),"")</f>
        <v/>
      </c>
      <c r="Q591" s="18" t="str" cm="1">
        <f t="array" ref="Q591">IF(LEN($A591)&gt;0,SUMPRODUCT(($A591=merged_names)*(_xlfn.TEXTAFTER(Q$2, "At ")=merged_belt_colours)*merged_months_at_rank),"")</f>
        <v/>
      </c>
      <c r="R591" s="18" t="str" cm="1">
        <f t="array" ref="R591">IF(LEN($A591)&gt;0,SUMPRODUCT(($A591=merged_names)*(_xlfn.TEXTAFTER(R$2, "At ")=merged_belt_colours)*merged_months_at_rank),"")</f>
        <v/>
      </c>
    </row>
    <row r="592" spans="1:18" x14ac:dyDescent="0.25">
      <c r="A592"/>
      <c r="B592" s="15" t="str" cm="1">
        <f t="array" ref="B592">IFERROR(IF(LEN(A592)&gt;0, IF(SUMPRODUCT((Inactives[Key]=J592)*(Inactives[Currently Inactive]))=1,"Inactive","Active"),""),"Active")</f>
        <v/>
      </c>
      <c r="C592" s="16" t="str" cm="1">
        <f t="array" aca="1" ref="C592" ca="1">IFERROR(_xlfn._xlws.FILTER(Inactives[Inactive On],(Inactives[Key]=J592)*(Inactives[Currently Inactive]),""),"")</f>
        <v/>
      </c>
      <c r="D592" s="16" t="str" cm="1">
        <f t="array" aca="1" ref="D592" ca="1">IFERROR(INDEX(_xlfn.TEXTSPLIT(E592," "),1),"")</f>
        <v/>
      </c>
      <c r="E592" s="15" t="str" cm="1">
        <f t="array" aca="1" ref="E592" ca="1">IFERROR(_xlfn._xlws.FILTER(merged_ranks,(merged_end_dates=DATE(9999,12,31))*(merged_names=A592)),"")</f>
        <v/>
      </c>
      <c r="F592" s="17" t="str">
        <f ca="1">_xlfn.XLOOKUP(J592,Promotions[Promo Key],Promotions[Promo Date],"")</f>
        <v/>
      </c>
      <c r="G592" s="18" t="str">
        <f t="shared" ca="1" si="47"/>
        <v/>
      </c>
      <c r="H592" s="18" t="str">
        <f t="shared" ca="1" si="46"/>
        <v/>
      </c>
      <c r="I592" s="17" t="str">
        <f>_xlfn.XLOOKUP(A592,Students[Full Name],Students[Starting Rank],"")</f>
        <v/>
      </c>
      <c r="J592" s="15" t="str">
        <f t="shared" ca="1" si="48"/>
        <v xml:space="preserve">: </v>
      </c>
      <c r="K592" s="16" t="str">
        <f>_xlfn.XLOOKUP(A592,Students[Full Name],Students[Start Date],"")</f>
        <v/>
      </c>
      <c r="L592" s="18">
        <f t="shared" ca="1" si="49"/>
        <v>-1</v>
      </c>
      <c r="M592" s="18" cm="1">
        <f t="array" aca="1" ref="M592" ca="1">SUMPRODUCT(Inactives[Days Inactive]*(Inactives[Student]=A592))/365</f>
        <v>0</v>
      </c>
      <c r="N592" s="18" t="str" cm="1">
        <f t="array" ref="N592">IF(LEN($A592)&gt;0,SUMPRODUCT(($A592=merged_names)*(_xlfn.TEXTAFTER(N$2, "At ")=merged_belt_colours)*merged_months_at_rank),"")</f>
        <v/>
      </c>
      <c r="O592" s="18" t="str" cm="1">
        <f t="array" ref="O592">IF(LEN($A592)&gt;0,SUMPRODUCT(($A592=merged_names)*(_xlfn.TEXTAFTER(O$2, "At ")=merged_belt_colours)*merged_months_at_rank),"")</f>
        <v/>
      </c>
      <c r="P592" s="18" t="str" cm="1">
        <f t="array" ref="P592">IF(LEN($A592)&gt;0,SUMPRODUCT(($A592=merged_names)*(_xlfn.TEXTAFTER(P$2, "At ")=merged_belt_colours)*merged_months_at_rank),"")</f>
        <v/>
      </c>
      <c r="Q592" s="18" t="str" cm="1">
        <f t="array" ref="Q592">IF(LEN($A592)&gt;0,SUMPRODUCT(($A592=merged_names)*(_xlfn.TEXTAFTER(Q$2, "At ")=merged_belt_colours)*merged_months_at_rank),"")</f>
        <v/>
      </c>
      <c r="R592" s="18" t="str" cm="1">
        <f t="array" ref="R592">IF(LEN($A592)&gt;0,SUMPRODUCT(($A592=merged_names)*(_xlfn.TEXTAFTER(R$2, "At ")=merged_belt_colours)*merged_months_at_rank),"")</f>
        <v/>
      </c>
    </row>
    <row r="593" spans="1:18" x14ac:dyDescent="0.25">
      <c r="A593"/>
      <c r="B593" s="15" t="str" cm="1">
        <f t="array" ref="B593">IFERROR(IF(LEN(A593)&gt;0, IF(SUMPRODUCT((Inactives[Key]=J593)*(Inactives[Currently Inactive]))=1,"Inactive","Active"),""),"Active")</f>
        <v/>
      </c>
      <c r="C593" s="16" t="str" cm="1">
        <f t="array" aca="1" ref="C593" ca="1">IFERROR(_xlfn._xlws.FILTER(Inactives[Inactive On],(Inactives[Key]=J593)*(Inactives[Currently Inactive]),""),"")</f>
        <v/>
      </c>
      <c r="D593" s="16" t="str" cm="1">
        <f t="array" aca="1" ref="D593" ca="1">IFERROR(INDEX(_xlfn.TEXTSPLIT(E593," "),1),"")</f>
        <v/>
      </c>
      <c r="E593" s="15" t="str" cm="1">
        <f t="array" aca="1" ref="E593" ca="1">IFERROR(_xlfn._xlws.FILTER(merged_ranks,(merged_end_dates=DATE(9999,12,31))*(merged_names=A593)),"")</f>
        <v/>
      </c>
      <c r="F593" s="17" t="str">
        <f ca="1">_xlfn.XLOOKUP(J593,Promotions[Promo Key],Promotions[Promo Date],"")</f>
        <v/>
      </c>
      <c r="G593" s="18" t="str">
        <f t="shared" ca="1" si="47"/>
        <v/>
      </c>
      <c r="H593" s="18" t="str">
        <f t="shared" ca="1" si="46"/>
        <v/>
      </c>
      <c r="I593" s="17" t="str">
        <f>_xlfn.XLOOKUP(A593,Students[Full Name],Students[Starting Rank],"")</f>
        <v/>
      </c>
      <c r="J593" s="15" t="str">
        <f t="shared" ca="1" si="48"/>
        <v xml:space="preserve">: </v>
      </c>
      <c r="K593" s="16" t="str">
        <f>_xlfn.XLOOKUP(A593,Students[Full Name],Students[Start Date],"")</f>
        <v/>
      </c>
      <c r="L593" s="18">
        <f t="shared" ca="1" si="49"/>
        <v>-1</v>
      </c>
      <c r="M593" s="18" cm="1">
        <f t="array" aca="1" ref="M593" ca="1">SUMPRODUCT(Inactives[Days Inactive]*(Inactives[Student]=A593))/365</f>
        <v>0</v>
      </c>
      <c r="N593" s="18" t="str" cm="1">
        <f t="array" ref="N593">IF(LEN($A593)&gt;0,SUMPRODUCT(($A593=merged_names)*(_xlfn.TEXTAFTER(N$2, "At ")=merged_belt_colours)*merged_months_at_rank),"")</f>
        <v/>
      </c>
      <c r="O593" s="18" t="str" cm="1">
        <f t="array" ref="O593">IF(LEN($A593)&gt;0,SUMPRODUCT(($A593=merged_names)*(_xlfn.TEXTAFTER(O$2, "At ")=merged_belt_colours)*merged_months_at_rank),"")</f>
        <v/>
      </c>
      <c r="P593" s="18" t="str" cm="1">
        <f t="array" ref="P593">IF(LEN($A593)&gt;0,SUMPRODUCT(($A593=merged_names)*(_xlfn.TEXTAFTER(P$2, "At ")=merged_belt_colours)*merged_months_at_rank),"")</f>
        <v/>
      </c>
      <c r="Q593" s="18" t="str" cm="1">
        <f t="array" ref="Q593">IF(LEN($A593)&gt;0,SUMPRODUCT(($A593=merged_names)*(_xlfn.TEXTAFTER(Q$2, "At ")=merged_belt_colours)*merged_months_at_rank),"")</f>
        <v/>
      </c>
      <c r="R593" s="18" t="str" cm="1">
        <f t="array" ref="R593">IF(LEN($A593)&gt;0,SUMPRODUCT(($A593=merged_names)*(_xlfn.TEXTAFTER(R$2, "At ")=merged_belt_colours)*merged_months_at_rank),"")</f>
        <v/>
      </c>
    </row>
    <row r="594" spans="1:18" x14ac:dyDescent="0.25">
      <c r="A594"/>
      <c r="B594" s="15" t="str" cm="1">
        <f t="array" ref="B594">IFERROR(IF(LEN(A594)&gt;0, IF(SUMPRODUCT((Inactives[Key]=J594)*(Inactives[Currently Inactive]))=1,"Inactive","Active"),""),"Active")</f>
        <v/>
      </c>
      <c r="C594" s="16" t="str" cm="1">
        <f t="array" aca="1" ref="C594" ca="1">IFERROR(_xlfn._xlws.FILTER(Inactives[Inactive On],(Inactives[Key]=J594)*(Inactives[Currently Inactive]),""),"")</f>
        <v/>
      </c>
      <c r="D594" s="16" t="str" cm="1">
        <f t="array" aca="1" ref="D594" ca="1">IFERROR(INDEX(_xlfn.TEXTSPLIT(E594," "),1),"")</f>
        <v/>
      </c>
      <c r="E594" s="15" t="str" cm="1">
        <f t="array" aca="1" ref="E594" ca="1">IFERROR(_xlfn._xlws.FILTER(merged_ranks,(merged_end_dates=DATE(9999,12,31))*(merged_names=A594)),"")</f>
        <v/>
      </c>
      <c r="F594" s="17" t="str">
        <f ca="1">_xlfn.XLOOKUP(J594,Promotions[Promo Key],Promotions[Promo Date],"")</f>
        <v/>
      </c>
      <c r="G594" s="18" t="str">
        <f t="shared" ca="1" si="47"/>
        <v/>
      </c>
      <c r="H594" s="18" t="str">
        <f t="shared" ca="1" si="46"/>
        <v/>
      </c>
      <c r="I594" s="17" t="str">
        <f>_xlfn.XLOOKUP(A594,Students[Full Name],Students[Starting Rank],"")</f>
        <v/>
      </c>
      <c r="J594" s="15" t="str">
        <f t="shared" ca="1" si="48"/>
        <v xml:space="preserve">: </v>
      </c>
      <c r="K594" s="16" t="str">
        <f>_xlfn.XLOOKUP(A594,Students[Full Name],Students[Start Date],"")</f>
        <v/>
      </c>
      <c r="L594" s="18">
        <f t="shared" ca="1" si="49"/>
        <v>-1</v>
      </c>
      <c r="M594" s="18" cm="1">
        <f t="array" aca="1" ref="M594" ca="1">SUMPRODUCT(Inactives[Days Inactive]*(Inactives[Student]=A594))/365</f>
        <v>0</v>
      </c>
      <c r="N594" s="18" t="str" cm="1">
        <f t="array" ref="N594">IF(LEN($A594)&gt;0,SUMPRODUCT(($A594=merged_names)*(_xlfn.TEXTAFTER(N$2, "At ")=merged_belt_colours)*merged_months_at_rank),"")</f>
        <v/>
      </c>
      <c r="O594" s="18" t="str" cm="1">
        <f t="array" ref="O594">IF(LEN($A594)&gt;0,SUMPRODUCT(($A594=merged_names)*(_xlfn.TEXTAFTER(O$2, "At ")=merged_belt_colours)*merged_months_at_rank),"")</f>
        <v/>
      </c>
      <c r="P594" s="18" t="str" cm="1">
        <f t="array" ref="P594">IF(LEN($A594)&gt;0,SUMPRODUCT(($A594=merged_names)*(_xlfn.TEXTAFTER(P$2, "At ")=merged_belt_colours)*merged_months_at_rank),"")</f>
        <v/>
      </c>
      <c r="Q594" s="18" t="str" cm="1">
        <f t="array" ref="Q594">IF(LEN($A594)&gt;0,SUMPRODUCT(($A594=merged_names)*(_xlfn.TEXTAFTER(Q$2, "At ")=merged_belt_colours)*merged_months_at_rank),"")</f>
        <v/>
      </c>
      <c r="R594" s="18" t="str" cm="1">
        <f t="array" ref="R594">IF(LEN($A594)&gt;0,SUMPRODUCT(($A594=merged_names)*(_xlfn.TEXTAFTER(R$2, "At ")=merged_belt_colours)*merged_months_at_rank),"")</f>
        <v/>
      </c>
    </row>
    <row r="595" spans="1:18" x14ac:dyDescent="0.25">
      <c r="A595"/>
      <c r="B595" s="15" t="str" cm="1">
        <f t="array" ref="B595">IFERROR(IF(LEN(A595)&gt;0, IF(SUMPRODUCT((Inactives[Key]=J595)*(Inactives[Currently Inactive]))=1,"Inactive","Active"),""),"Active")</f>
        <v/>
      </c>
      <c r="C595" s="16" t="str" cm="1">
        <f t="array" aca="1" ref="C595" ca="1">IFERROR(_xlfn._xlws.FILTER(Inactives[Inactive On],(Inactives[Key]=J595)*(Inactives[Currently Inactive]),""),"")</f>
        <v/>
      </c>
      <c r="D595" s="16" t="str" cm="1">
        <f t="array" aca="1" ref="D595" ca="1">IFERROR(INDEX(_xlfn.TEXTSPLIT(E595," "),1),"")</f>
        <v/>
      </c>
      <c r="E595" s="15" t="str" cm="1">
        <f t="array" aca="1" ref="E595" ca="1">IFERROR(_xlfn._xlws.FILTER(merged_ranks,(merged_end_dates=DATE(9999,12,31))*(merged_names=A595)),"")</f>
        <v/>
      </c>
      <c r="F595" s="17" t="str">
        <f ca="1">_xlfn.XLOOKUP(J595,Promotions[Promo Key],Promotions[Promo Date],"")</f>
        <v/>
      </c>
      <c r="G595" s="18" t="str">
        <f t="shared" ca="1" si="47"/>
        <v/>
      </c>
      <c r="H595" s="18" t="str">
        <f t="shared" ca="1" si="46"/>
        <v/>
      </c>
      <c r="I595" s="17" t="str">
        <f>_xlfn.XLOOKUP(A595,Students[Full Name],Students[Starting Rank],"")</f>
        <v/>
      </c>
      <c r="J595" s="15" t="str">
        <f t="shared" ca="1" si="48"/>
        <v xml:space="preserve">: </v>
      </c>
      <c r="K595" s="16" t="str">
        <f>_xlfn.XLOOKUP(A595,Students[Full Name],Students[Start Date],"")</f>
        <v/>
      </c>
      <c r="L595" s="18">
        <f t="shared" ca="1" si="49"/>
        <v>-1</v>
      </c>
      <c r="M595" s="18" cm="1">
        <f t="array" aca="1" ref="M595" ca="1">SUMPRODUCT(Inactives[Days Inactive]*(Inactives[Student]=A595))/365</f>
        <v>0</v>
      </c>
      <c r="N595" s="18" t="str" cm="1">
        <f t="array" ref="N595">IF(LEN($A595)&gt;0,SUMPRODUCT(($A595=merged_names)*(_xlfn.TEXTAFTER(N$2, "At ")=merged_belt_colours)*merged_months_at_rank),"")</f>
        <v/>
      </c>
      <c r="O595" s="18" t="str" cm="1">
        <f t="array" ref="O595">IF(LEN($A595)&gt;0,SUMPRODUCT(($A595=merged_names)*(_xlfn.TEXTAFTER(O$2, "At ")=merged_belt_colours)*merged_months_at_rank),"")</f>
        <v/>
      </c>
      <c r="P595" s="18" t="str" cm="1">
        <f t="array" ref="P595">IF(LEN($A595)&gt;0,SUMPRODUCT(($A595=merged_names)*(_xlfn.TEXTAFTER(P$2, "At ")=merged_belt_colours)*merged_months_at_rank),"")</f>
        <v/>
      </c>
      <c r="Q595" s="18" t="str" cm="1">
        <f t="array" ref="Q595">IF(LEN($A595)&gt;0,SUMPRODUCT(($A595=merged_names)*(_xlfn.TEXTAFTER(Q$2, "At ")=merged_belt_colours)*merged_months_at_rank),"")</f>
        <v/>
      </c>
      <c r="R595" s="18" t="str" cm="1">
        <f t="array" ref="R595">IF(LEN($A595)&gt;0,SUMPRODUCT(($A595=merged_names)*(_xlfn.TEXTAFTER(R$2, "At ")=merged_belt_colours)*merged_months_at_rank),"")</f>
        <v/>
      </c>
    </row>
    <row r="596" spans="1:18" x14ac:dyDescent="0.25">
      <c r="A596"/>
      <c r="B596" s="15" t="str" cm="1">
        <f t="array" ref="B596">IFERROR(IF(LEN(A596)&gt;0, IF(SUMPRODUCT((Inactives[Key]=J596)*(Inactives[Currently Inactive]))=1,"Inactive","Active"),""),"Active")</f>
        <v/>
      </c>
      <c r="C596" s="16" t="str" cm="1">
        <f t="array" aca="1" ref="C596" ca="1">IFERROR(_xlfn._xlws.FILTER(Inactives[Inactive On],(Inactives[Key]=J596)*(Inactives[Currently Inactive]),""),"")</f>
        <v/>
      </c>
      <c r="D596" s="16" t="str" cm="1">
        <f t="array" aca="1" ref="D596" ca="1">IFERROR(INDEX(_xlfn.TEXTSPLIT(E596," "),1),"")</f>
        <v/>
      </c>
      <c r="E596" s="15" t="str" cm="1">
        <f t="array" aca="1" ref="E596" ca="1">IFERROR(_xlfn._xlws.FILTER(merged_ranks,(merged_end_dates=DATE(9999,12,31))*(merged_names=A596)),"")</f>
        <v/>
      </c>
      <c r="F596" s="17" t="str">
        <f ca="1">_xlfn.XLOOKUP(J596,Promotions[Promo Key],Promotions[Promo Date],"")</f>
        <v/>
      </c>
      <c r="G596" s="18" t="str">
        <f t="shared" ca="1" si="47"/>
        <v/>
      </c>
      <c r="H596" s="18" t="str">
        <f t="shared" ca="1" si="46"/>
        <v/>
      </c>
      <c r="I596" s="17" t="str">
        <f>_xlfn.XLOOKUP(A596,Students[Full Name],Students[Starting Rank],"")</f>
        <v/>
      </c>
      <c r="J596" s="15" t="str">
        <f t="shared" ca="1" si="48"/>
        <v xml:space="preserve">: </v>
      </c>
      <c r="K596" s="16" t="str">
        <f>_xlfn.XLOOKUP(A596,Students[Full Name],Students[Start Date],"")</f>
        <v/>
      </c>
      <c r="L596" s="18">
        <f t="shared" ca="1" si="49"/>
        <v>-1</v>
      </c>
      <c r="M596" s="18" cm="1">
        <f t="array" aca="1" ref="M596" ca="1">SUMPRODUCT(Inactives[Days Inactive]*(Inactives[Student]=A596))/365</f>
        <v>0</v>
      </c>
      <c r="N596" s="18" t="str" cm="1">
        <f t="array" ref="N596">IF(LEN($A596)&gt;0,SUMPRODUCT(($A596=merged_names)*(_xlfn.TEXTAFTER(N$2, "At ")=merged_belt_colours)*merged_months_at_rank),"")</f>
        <v/>
      </c>
      <c r="O596" s="18" t="str" cm="1">
        <f t="array" ref="O596">IF(LEN($A596)&gt;0,SUMPRODUCT(($A596=merged_names)*(_xlfn.TEXTAFTER(O$2, "At ")=merged_belt_colours)*merged_months_at_rank),"")</f>
        <v/>
      </c>
      <c r="P596" s="18" t="str" cm="1">
        <f t="array" ref="P596">IF(LEN($A596)&gt;0,SUMPRODUCT(($A596=merged_names)*(_xlfn.TEXTAFTER(P$2, "At ")=merged_belt_colours)*merged_months_at_rank),"")</f>
        <v/>
      </c>
      <c r="Q596" s="18" t="str" cm="1">
        <f t="array" ref="Q596">IF(LEN($A596)&gt;0,SUMPRODUCT(($A596=merged_names)*(_xlfn.TEXTAFTER(Q$2, "At ")=merged_belt_colours)*merged_months_at_rank),"")</f>
        <v/>
      </c>
      <c r="R596" s="18" t="str" cm="1">
        <f t="array" ref="R596">IF(LEN($A596)&gt;0,SUMPRODUCT(($A596=merged_names)*(_xlfn.TEXTAFTER(R$2, "At ")=merged_belt_colours)*merged_months_at_rank),"")</f>
        <v/>
      </c>
    </row>
    <row r="597" spans="1:18" x14ac:dyDescent="0.25">
      <c r="A597"/>
      <c r="B597" s="15" t="str" cm="1">
        <f t="array" ref="B597">IFERROR(IF(LEN(A597)&gt;0, IF(SUMPRODUCT((Inactives[Key]=J597)*(Inactives[Currently Inactive]))=1,"Inactive","Active"),""),"Active")</f>
        <v/>
      </c>
      <c r="C597" s="16" t="str" cm="1">
        <f t="array" aca="1" ref="C597" ca="1">IFERROR(_xlfn._xlws.FILTER(Inactives[Inactive On],(Inactives[Key]=J597)*(Inactives[Currently Inactive]),""),"")</f>
        <v/>
      </c>
      <c r="D597" s="16" t="str" cm="1">
        <f t="array" aca="1" ref="D597" ca="1">IFERROR(INDEX(_xlfn.TEXTSPLIT(E597," "),1),"")</f>
        <v/>
      </c>
      <c r="E597" s="15" t="str" cm="1">
        <f t="array" aca="1" ref="E597" ca="1">IFERROR(_xlfn._xlws.FILTER(merged_ranks,(merged_end_dates=DATE(9999,12,31))*(merged_names=A597)),"")</f>
        <v/>
      </c>
      <c r="F597" s="17" t="str">
        <f ca="1">_xlfn.XLOOKUP(J597,Promotions[Promo Key],Promotions[Promo Date],"")</f>
        <v/>
      </c>
      <c r="G597" s="18" t="str">
        <f t="shared" ca="1" si="47"/>
        <v/>
      </c>
      <c r="H597" s="18" t="str">
        <f t="shared" ca="1" si="46"/>
        <v/>
      </c>
      <c r="I597" s="17" t="str">
        <f>_xlfn.XLOOKUP(A597,Students[Full Name],Students[Starting Rank],"")</f>
        <v/>
      </c>
      <c r="J597" s="15" t="str">
        <f t="shared" ca="1" si="48"/>
        <v xml:space="preserve">: </v>
      </c>
      <c r="K597" s="16" t="str">
        <f>_xlfn.XLOOKUP(A597,Students[Full Name],Students[Start Date],"")</f>
        <v/>
      </c>
      <c r="L597" s="18">
        <f t="shared" ca="1" si="49"/>
        <v>-1</v>
      </c>
      <c r="M597" s="18" cm="1">
        <f t="array" aca="1" ref="M597" ca="1">SUMPRODUCT(Inactives[Days Inactive]*(Inactives[Student]=A597))/365</f>
        <v>0</v>
      </c>
      <c r="N597" s="18" t="str" cm="1">
        <f t="array" ref="N597">IF(LEN($A597)&gt;0,SUMPRODUCT(($A597=merged_names)*(_xlfn.TEXTAFTER(N$2, "At ")=merged_belt_colours)*merged_months_at_rank),"")</f>
        <v/>
      </c>
      <c r="O597" s="18" t="str" cm="1">
        <f t="array" ref="O597">IF(LEN($A597)&gt;0,SUMPRODUCT(($A597=merged_names)*(_xlfn.TEXTAFTER(O$2, "At ")=merged_belt_colours)*merged_months_at_rank),"")</f>
        <v/>
      </c>
      <c r="P597" s="18" t="str" cm="1">
        <f t="array" ref="P597">IF(LEN($A597)&gt;0,SUMPRODUCT(($A597=merged_names)*(_xlfn.TEXTAFTER(P$2, "At ")=merged_belt_colours)*merged_months_at_rank),"")</f>
        <v/>
      </c>
      <c r="Q597" s="18" t="str" cm="1">
        <f t="array" ref="Q597">IF(LEN($A597)&gt;0,SUMPRODUCT(($A597=merged_names)*(_xlfn.TEXTAFTER(Q$2, "At ")=merged_belt_colours)*merged_months_at_rank),"")</f>
        <v/>
      </c>
      <c r="R597" s="18" t="str" cm="1">
        <f t="array" ref="R597">IF(LEN($A597)&gt;0,SUMPRODUCT(($A597=merged_names)*(_xlfn.TEXTAFTER(R$2, "At ")=merged_belt_colours)*merged_months_at_rank),"")</f>
        <v/>
      </c>
    </row>
    <row r="598" spans="1:18" x14ac:dyDescent="0.25">
      <c r="A598"/>
      <c r="B598" s="15" t="str" cm="1">
        <f t="array" ref="B598">IFERROR(IF(LEN(A598)&gt;0, IF(SUMPRODUCT((Inactives[Key]=J598)*(Inactives[Currently Inactive]))=1,"Inactive","Active"),""),"Active")</f>
        <v/>
      </c>
      <c r="C598" s="16" t="str" cm="1">
        <f t="array" aca="1" ref="C598" ca="1">IFERROR(_xlfn._xlws.FILTER(Inactives[Inactive On],(Inactives[Key]=J598)*(Inactives[Currently Inactive]),""),"")</f>
        <v/>
      </c>
      <c r="D598" s="16" t="str" cm="1">
        <f t="array" aca="1" ref="D598" ca="1">IFERROR(INDEX(_xlfn.TEXTSPLIT(E598," "),1),"")</f>
        <v/>
      </c>
      <c r="E598" s="15" t="str" cm="1">
        <f t="array" aca="1" ref="E598" ca="1">IFERROR(_xlfn._xlws.FILTER(merged_ranks,(merged_end_dates=DATE(9999,12,31))*(merged_names=A598)),"")</f>
        <v/>
      </c>
      <c r="F598" s="17" t="str">
        <f ca="1">_xlfn.XLOOKUP(J598,Promotions[Promo Key],Promotions[Promo Date],"")</f>
        <v/>
      </c>
      <c r="G598" s="18" t="str">
        <f t="shared" ca="1" si="47"/>
        <v/>
      </c>
      <c r="H598" s="18" t="str">
        <f t="shared" ca="1" si="46"/>
        <v/>
      </c>
      <c r="I598" s="17" t="str">
        <f>_xlfn.XLOOKUP(A598,Students[Full Name],Students[Starting Rank],"")</f>
        <v/>
      </c>
      <c r="J598" s="15" t="str">
        <f t="shared" ca="1" si="48"/>
        <v xml:space="preserve">: </v>
      </c>
      <c r="K598" s="16" t="str">
        <f>_xlfn.XLOOKUP(A598,Students[Full Name],Students[Start Date],"")</f>
        <v/>
      </c>
      <c r="L598" s="18">
        <f t="shared" ca="1" si="49"/>
        <v>-1</v>
      </c>
      <c r="M598" s="18" cm="1">
        <f t="array" aca="1" ref="M598" ca="1">SUMPRODUCT(Inactives[Days Inactive]*(Inactives[Student]=A598))/365</f>
        <v>0</v>
      </c>
      <c r="N598" s="18" t="str" cm="1">
        <f t="array" ref="N598">IF(LEN($A598)&gt;0,SUMPRODUCT(($A598=merged_names)*(_xlfn.TEXTAFTER(N$2, "At ")=merged_belt_colours)*merged_months_at_rank),"")</f>
        <v/>
      </c>
      <c r="O598" s="18" t="str" cm="1">
        <f t="array" ref="O598">IF(LEN($A598)&gt;0,SUMPRODUCT(($A598=merged_names)*(_xlfn.TEXTAFTER(O$2, "At ")=merged_belt_colours)*merged_months_at_rank),"")</f>
        <v/>
      </c>
      <c r="P598" s="18" t="str" cm="1">
        <f t="array" ref="P598">IF(LEN($A598)&gt;0,SUMPRODUCT(($A598=merged_names)*(_xlfn.TEXTAFTER(P$2, "At ")=merged_belt_colours)*merged_months_at_rank),"")</f>
        <v/>
      </c>
      <c r="Q598" s="18" t="str" cm="1">
        <f t="array" ref="Q598">IF(LEN($A598)&gt;0,SUMPRODUCT(($A598=merged_names)*(_xlfn.TEXTAFTER(Q$2, "At ")=merged_belt_colours)*merged_months_at_rank),"")</f>
        <v/>
      </c>
      <c r="R598" s="18" t="str" cm="1">
        <f t="array" ref="R598">IF(LEN($A598)&gt;0,SUMPRODUCT(($A598=merged_names)*(_xlfn.TEXTAFTER(R$2, "At ")=merged_belt_colours)*merged_months_at_rank),"")</f>
        <v/>
      </c>
    </row>
    <row r="599" spans="1:18" x14ac:dyDescent="0.25">
      <c r="A599"/>
      <c r="B599" s="15" t="str" cm="1">
        <f t="array" ref="B599">IFERROR(IF(LEN(A599)&gt;0, IF(SUMPRODUCT((Inactives[Key]=J599)*(Inactives[Currently Inactive]))=1,"Inactive","Active"),""),"Active")</f>
        <v/>
      </c>
      <c r="C599" s="16" t="str" cm="1">
        <f t="array" aca="1" ref="C599" ca="1">IFERROR(_xlfn._xlws.FILTER(Inactives[Inactive On],(Inactives[Key]=J599)*(Inactives[Currently Inactive]),""),"")</f>
        <v/>
      </c>
      <c r="D599" s="16" t="str" cm="1">
        <f t="array" aca="1" ref="D599" ca="1">IFERROR(INDEX(_xlfn.TEXTSPLIT(E599," "),1),"")</f>
        <v/>
      </c>
      <c r="E599" s="15" t="str" cm="1">
        <f t="array" aca="1" ref="E599" ca="1">IFERROR(_xlfn._xlws.FILTER(merged_ranks,(merged_end_dates=DATE(9999,12,31))*(merged_names=A599)),"")</f>
        <v/>
      </c>
      <c r="F599" s="17" t="str">
        <f ca="1">_xlfn.XLOOKUP(J599,Promotions[Promo Key],Promotions[Promo Date],"")</f>
        <v/>
      </c>
      <c r="G599" s="18" t="str">
        <f t="shared" ca="1" si="47"/>
        <v/>
      </c>
      <c r="H599" s="18" t="str">
        <f t="shared" ca="1" si="46"/>
        <v/>
      </c>
      <c r="I599" s="17" t="str">
        <f>_xlfn.XLOOKUP(A599,Students[Full Name],Students[Starting Rank],"")</f>
        <v/>
      </c>
      <c r="J599" s="15" t="str">
        <f t="shared" ca="1" si="48"/>
        <v xml:space="preserve">: </v>
      </c>
      <c r="K599" s="16" t="str">
        <f>_xlfn.XLOOKUP(A599,Students[Full Name],Students[Start Date],"")</f>
        <v/>
      </c>
      <c r="L599" s="18">
        <f t="shared" ca="1" si="49"/>
        <v>-1</v>
      </c>
      <c r="M599" s="18" cm="1">
        <f t="array" aca="1" ref="M599" ca="1">SUMPRODUCT(Inactives[Days Inactive]*(Inactives[Student]=A599))/365</f>
        <v>0</v>
      </c>
      <c r="N599" s="18" t="str" cm="1">
        <f t="array" ref="N599">IF(LEN($A599)&gt;0,SUMPRODUCT(($A599=merged_names)*(_xlfn.TEXTAFTER(N$2, "At ")=merged_belt_colours)*merged_months_at_rank),"")</f>
        <v/>
      </c>
      <c r="O599" s="18" t="str" cm="1">
        <f t="array" ref="O599">IF(LEN($A599)&gt;0,SUMPRODUCT(($A599=merged_names)*(_xlfn.TEXTAFTER(O$2, "At ")=merged_belt_colours)*merged_months_at_rank),"")</f>
        <v/>
      </c>
      <c r="P599" s="18" t="str" cm="1">
        <f t="array" ref="P599">IF(LEN($A599)&gt;0,SUMPRODUCT(($A599=merged_names)*(_xlfn.TEXTAFTER(P$2, "At ")=merged_belt_colours)*merged_months_at_rank),"")</f>
        <v/>
      </c>
      <c r="Q599" s="18" t="str" cm="1">
        <f t="array" ref="Q599">IF(LEN($A599)&gt;0,SUMPRODUCT(($A599=merged_names)*(_xlfn.TEXTAFTER(Q$2, "At ")=merged_belt_colours)*merged_months_at_rank),"")</f>
        <v/>
      </c>
      <c r="R599" s="18" t="str" cm="1">
        <f t="array" ref="R599">IF(LEN($A599)&gt;0,SUMPRODUCT(($A599=merged_names)*(_xlfn.TEXTAFTER(R$2, "At ")=merged_belt_colours)*merged_months_at_rank),"")</f>
        <v/>
      </c>
    </row>
    <row r="600" spans="1:18" x14ac:dyDescent="0.25">
      <c r="A600"/>
      <c r="B600" s="15" t="str" cm="1">
        <f t="array" ref="B600">IFERROR(IF(LEN(A600)&gt;0, IF(SUMPRODUCT((Inactives[Key]=J600)*(Inactives[Currently Inactive]))=1,"Inactive","Active"),""),"Active")</f>
        <v/>
      </c>
      <c r="C600" s="16" t="str" cm="1">
        <f t="array" aca="1" ref="C600" ca="1">IFERROR(_xlfn._xlws.FILTER(Inactives[Inactive On],(Inactives[Key]=J600)*(Inactives[Currently Inactive]),""),"")</f>
        <v/>
      </c>
      <c r="D600" s="16" t="str" cm="1">
        <f t="array" aca="1" ref="D600" ca="1">IFERROR(INDEX(_xlfn.TEXTSPLIT(E600," "),1),"")</f>
        <v/>
      </c>
      <c r="E600" s="15" t="str" cm="1">
        <f t="array" aca="1" ref="E600" ca="1">IFERROR(_xlfn._xlws.FILTER(merged_ranks,(merged_end_dates=DATE(9999,12,31))*(merged_names=A600)),"")</f>
        <v/>
      </c>
      <c r="F600" s="17" t="str">
        <f ca="1">_xlfn.XLOOKUP(J600,Promotions[Promo Key],Promotions[Promo Date],"")</f>
        <v/>
      </c>
      <c r="G600" s="18" t="str">
        <f t="shared" ca="1" si="47"/>
        <v/>
      </c>
      <c r="H600" s="18" t="str">
        <f t="shared" ref="H600:H663" ca="1" si="50">IFERROR((TODAY()-K600)/365-M600,"")</f>
        <v/>
      </c>
      <c r="I600" s="17" t="str">
        <f>_xlfn.XLOOKUP(A600,Students[Full Name],Students[Starting Rank],"")</f>
        <v/>
      </c>
      <c r="J600" s="15" t="str">
        <f t="shared" ca="1" si="48"/>
        <v xml:space="preserve">: </v>
      </c>
      <c r="K600" s="16" t="str">
        <f>_xlfn.XLOOKUP(A600,Students[Full Name],Students[Start Date],"")</f>
        <v/>
      </c>
      <c r="L600" s="18">
        <f t="shared" ca="1" si="49"/>
        <v>-1</v>
      </c>
      <c r="M600" s="18" cm="1">
        <f t="array" aca="1" ref="M600" ca="1">SUMPRODUCT(Inactives[Days Inactive]*(Inactives[Student]=A600))/365</f>
        <v>0</v>
      </c>
      <c r="N600" s="18" t="str" cm="1">
        <f t="array" ref="N600">IF(LEN($A600)&gt;0,SUMPRODUCT(($A600=merged_names)*(_xlfn.TEXTAFTER(N$2, "At ")=merged_belt_colours)*merged_months_at_rank),"")</f>
        <v/>
      </c>
      <c r="O600" s="18" t="str" cm="1">
        <f t="array" ref="O600">IF(LEN($A600)&gt;0,SUMPRODUCT(($A600=merged_names)*(_xlfn.TEXTAFTER(O$2, "At ")=merged_belt_colours)*merged_months_at_rank),"")</f>
        <v/>
      </c>
      <c r="P600" s="18" t="str" cm="1">
        <f t="array" ref="P600">IF(LEN($A600)&gt;0,SUMPRODUCT(($A600=merged_names)*(_xlfn.TEXTAFTER(P$2, "At ")=merged_belt_colours)*merged_months_at_rank),"")</f>
        <v/>
      </c>
      <c r="Q600" s="18" t="str" cm="1">
        <f t="array" ref="Q600">IF(LEN($A600)&gt;0,SUMPRODUCT(($A600=merged_names)*(_xlfn.TEXTAFTER(Q$2, "At ")=merged_belt_colours)*merged_months_at_rank),"")</f>
        <v/>
      </c>
      <c r="R600" s="18" t="str" cm="1">
        <f t="array" ref="R600">IF(LEN($A600)&gt;0,SUMPRODUCT(($A600=merged_names)*(_xlfn.TEXTAFTER(R$2, "At ")=merged_belt_colours)*merged_months_at_rank),"")</f>
        <v/>
      </c>
    </row>
    <row r="601" spans="1:18" x14ac:dyDescent="0.25">
      <c r="A601"/>
      <c r="B601" s="15" t="str" cm="1">
        <f t="array" ref="B601">IFERROR(IF(LEN(A601)&gt;0, IF(SUMPRODUCT((Inactives[Key]=J601)*(Inactives[Currently Inactive]))=1,"Inactive","Active"),""),"Active")</f>
        <v/>
      </c>
      <c r="C601" s="16" t="str" cm="1">
        <f t="array" aca="1" ref="C601" ca="1">IFERROR(_xlfn._xlws.FILTER(Inactives[Inactive On],(Inactives[Key]=J601)*(Inactives[Currently Inactive]),""),"")</f>
        <v/>
      </c>
      <c r="D601" s="16" t="str" cm="1">
        <f t="array" aca="1" ref="D601" ca="1">IFERROR(INDEX(_xlfn.TEXTSPLIT(E601," "),1),"")</f>
        <v/>
      </c>
      <c r="E601" s="15" t="str" cm="1">
        <f t="array" aca="1" ref="E601" ca="1">IFERROR(_xlfn._xlws.FILTER(merged_ranks,(merged_end_dates=DATE(9999,12,31))*(merged_names=A601)),"")</f>
        <v/>
      </c>
      <c r="F601" s="17" t="str">
        <f ca="1">_xlfn.XLOOKUP(J601,Promotions[Promo Key],Promotions[Promo Date],"")</f>
        <v/>
      </c>
      <c r="G601" s="18" t="str">
        <f t="shared" ca="1" si="47"/>
        <v/>
      </c>
      <c r="H601" s="18" t="str">
        <f t="shared" ca="1" si="50"/>
        <v/>
      </c>
      <c r="I601" s="17" t="str">
        <f>_xlfn.XLOOKUP(A601,Students[Full Name],Students[Starting Rank],"")</f>
        <v/>
      </c>
      <c r="J601" s="15" t="str">
        <f t="shared" ca="1" si="48"/>
        <v xml:space="preserve">: </v>
      </c>
      <c r="K601" s="16" t="str">
        <f>_xlfn.XLOOKUP(A601,Students[Full Name],Students[Start Date],"")</f>
        <v/>
      </c>
      <c r="L601" s="18">
        <f t="shared" ca="1" si="49"/>
        <v>-1</v>
      </c>
      <c r="M601" s="18" cm="1">
        <f t="array" aca="1" ref="M601" ca="1">SUMPRODUCT(Inactives[Days Inactive]*(Inactives[Student]=A601))/365</f>
        <v>0</v>
      </c>
      <c r="N601" s="18" t="str" cm="1">
        <f t="array" ref="N601">IF(LEN($A601)&gt;0,SUMPRODUCT(($A601=merged_names)*(_xlfn.TEXTAFTER(N$2, "At ")=merged_belt_colours)*merged_months_at_rank),"")</f>
        <v/>
      </c>
      <c r="O601" s="18" t="str" cm="1">
        <f t="array" ref="O601">IF(LEN($A601)&gt;0,SUMPRODUCT(($A601=merged_names)*(_xlfn.TEXTAFTER(O$2, "At ")=merged_belt_colours)*merged_months_at_rank),"")</f>
        <v/>
      </c>
      <c r="P601" s="18" t="str" cm="1">
        <f t="array" ref="P601">IF(LEN($A601)&gt;0,SUMPRODUCT(($A601=merged_names)*(_xlfn.TEXTAFTER(P$2, "At ")=merged_belt_colours)*merged_months_at_rank),"")</f>
        <v/>
      </c>
      <c r="Q601" s="18" t="str" cm="1">
        <f t="array" ref="Q601">IF(LEN($A601)&gt;0,SUMPRODUCT(($A601=merged_names)*(_xlfn.TEXTAFTER(Q$2, "At ")=merged_belt_colours)*merged_months_at_rank),"")</f>
        <v/>
      </c>
      <c r="R601" s="18" t="str" cm="1">
        <f t="array" ref="R601">IF(LEN($A601)&gt;0,SUMPRODUCT(($A601=merged_names)*(_xlfn.TEXTAFTER(R$2, "At ")=merged_belt_colours)*merged_months_at_rank),"")</f>
        <v/>
      </c>
    </row>
    <row r="602" spans="1:18" x14ac:dyDescent="0.25">
      <c r="A602"/>
      <c r="B602" s="15" t="str" cm="1">
        <f t="array" ref="B602">IFERROR(IF(LEN(A602)&gt;0, IF(SUMPRODUCT((Inactives[Key]=J602)*(Inactives[Currently Inactive]))=1,"Inactive","Active"),""),"Active")</f>
        <v/>
      </c>
      <c r="C602" s="16" t="str" cm="1">
        <f t="array" aca="1" ref="C602" ca="1">IFERROR(_xlfn._xlws.FILTER(Inactives[Inactive On],(Inactives[Key]=J602)*(Inactives[Currently Inactive]),""),"")</f>
        <v/>
      </c>
      <c r="D602" s="16" t="str" cm="1">
        <f t="array" aca="1" ref="D602" ca="1">IFERROR(INDEX(_xlfn.TEXTSPLIT(E602," "),1),"")</f>
        <v/>
      </c>
      <c r="E602" s="15" t="str" cm="1">
        <f t="array" aca="1" ref="E602" ca="1">IFERROR(_xlfn._xlws.FILTER(merged_ranks,(merged_end_dates=DATE(9999,12,31))*(merged_names=A602)),"")</f>
        <v/>
      </c>
      <c r="F602" s="17" t="str">
        <f ca="1">_xlfn.XLOOKUP(J602,Promotions[Promo Key],Promotions[Promo Date],"")</f>
        <v/>
      </c>
      <c r="G602" s="18" t="str">
        <f t="shared" ca="1" si="47"/>
        <v/>
      </c>
      <c r="H602" s="18" t="str">
        <f t="shared" ca="1" si="50"/>
        <v/>
      </c>
      <c r="I602" s="17" t="str">
        <f>_xlfn.XLOOKUP(A602,Students[Full Name],Students[Starting Rank],"")</f>
        <v/>
      </c>
      <c r="J602" s="15" t="str">
        <f t="shared" ca="1" si="48"/>
        <v xml:space="preserve">: </v>
      </c>
      <c r="K602" s="16" t="str">
        <f>_xlfn.XLOOKUP(A602,Students[Full Name],Students[Start Date],"")</f>
        <v/>
      </c>
      <c r="L602" s="18">
        <f t="shared" ca="1" si="49"/>
        <v>-1</v>
      </c>
      <c r="M602" s="18" cm="1">
        <f t="array" aca="1" ref="M602" ca="1">SUMPRODUCT(Inactives[Days Inactive]*(Inactives[Student]=A602))/365</f>
        <v>0</v>
      </c>
      <c r="N602" s="18" t="str" cm="1">
        <f t="array" ref="N602">IF(LEN($A602)&gt;0,SUMPRODUCT(($A602=merged_names)*(_xlfn.TEXTAFTER(N$2, "At ")=merged_belt_colours)*merged_months_at_rank),"")</f>
        <v/>
      </c>
      <c r="O602" s="18" t="str" cm="1">
        <f t="array" ref="O602">IF(LEN($A602)&gt;0,SUMPRODUCT(($A602=merged_names)*(_xlfn.TEXTAFTER(O$2, "At ")=merged_belt_colours)*merged_months_at_rank),"")</f>
        <v/>
      </c>
      <c r="P602" s="18" t="str" cm="1">
        <f t="array" ref="P602">IF(LEN($A602)&gt;0,SUMPRODUCT(($A602=merged_names)*(_xlfn.TEXTAFTER(P$2, "At ")=merged_belt_colours)*merged_months_at_rank),"")</f>
        <v/>
      </c>
      <c r="Q602" s="18" t="str" cm="1">
        <f t="array" ref="Q602">IF(LEN($A602)&gt;0,SUMPRODUCT(($A602=merged_names)*(_xlfn.TEXTAFTER(Q$2, "At ")=merged_belt_colours)*merged_months_at_rank),"")</f>
        <v/>
      </c>
      <c r="R602" s="18" t="str" cm="1">
        <f t="array" ref="R602">IF(LEN($A602)&gt;0,SUMPRODUCT(($A602=merged_names)*(_xlfn.TEXTAFTER(R$2, "At ")=merged_belt_colours)*merged_months_at_rank),"")</f>
        <v/>
      </c>
    </row>
    <row r="603" spans="1:18" x14ac:dyDescent="0.25">
      <c r="A603"/>
      <c r="B603" s="15" t="str" cm="1">
        <f t="array" ref="B603">IFERROR(IF(LEN(A603)&gt;0, IF(SUMPRODUCT((Inactives[Key]=J603)*(Inactives[Currently Inactive]))=1,"Inactive","Active"),""),"Active")</f>
        <v/>
      </c>
      <c r="C603" s="16" t="str" cm="1">
        <f t="array" aca="1" ref="C603" ca="1">IFERROR(_xlfn._xlws.FILTER(Inactives[Inactive On],(Inactives[Key]=J603)*(Inactives[Currently Inactive]),""),"")</f>
        <v/>
      </c>
      <c r="D603" s="16" t="str" cm="1">
        <f t="array" aca="1" ref="D603" ca="1">IFERROR(INDEX(_xlfn.TEXTSPLIT(E603," "),1),"")</f>
        <v/>
      </c>
      <c r="E603" s="15" t="str" cm="1">
        <f t="array" aca="1" ref="E603" ca="1">IFERROR(_xlfn._xlws.FILTER(merged_ranks,(merged_end_dates=DATE(9999,12,31))*(merged_names=A603)),"")</f>
        <v/>
      </c>
      <c r="F603" s="17" t="str">
        <f ca="1">_xlfn.XLOOKUP(J603,Promotions[Promo Key],Promotions[Promo Date],"")</f>
        <v/>
      </c>
      <c r="G603" s="18" t="str">
        <f t="shared" ca="1" si="47"/>
        <v/>
      </c>
      <c r="H603" s="18" t="str">
        <f t="shared" ca="1" si="50"/>
        <v/>
      </c>
      <c r="I603" s="17" t="str">
        <f>_xlfn.XLOOKUP(A603,Students[Full Name],Students[Starting Rank],"")</f>
        <v/>
      </c>
      <c r="J603" s="15" t="str">
        <f t="shared" ca="1" si="48"/>
        <v xml:space="preserve">: </v>
      </c>
      <c r="K603" s="16" t="str">
        <f>_xlfn.XLOOKUP(A603,Students[Full Name],Students[Start Date],"")</f>
        <v/>
      </c>
      <c r="L603" s="18">
        <f t="shared" ca="1" si="49"/>
        <v>-1</v>
      </c>
      <c r="M603" s="18" cm="1">
        <f t="array" aca="1" ref="M603" ca="1">SUMPRODUCT(Inactives[Days Inactive]*(Inactives[Student]=A603))/365</f>
        <v>0</v>
      </c>
      <c r="N603" s="18" t="str" cm="1">
        <f t="array" ref="N603">IF(LEN($A603)&gt;0,SUMPRODUCT(($A603=merged_names)*(_xlfn.TEXTAFTER(N$2, "At ")=merged_belt_colours)*merged_months_at_rank),"")</f>
        <v/>
      </c>
      <c r="O603" s="18" t="str" cm="1">
        <f t="array" ref="O603">IF(LEN($A603)&gt;0,SUMPRODUCT(($A603=merged_names)*(_xlfn.TEXTAFTER(O$2, "At ")=merged_belt_colours)*merged_months_at_rank),"")</f>
        <v/>
      </c>
      <c r="P603" s="18" t="str" cm="1">
        <f t="array" ref="P603">IF(LEN($A603)&gt;0,SUMPRODUCT(($A603=merged_names)*(_xlfn.TEXTAFTER(P$2, "At ")=merged_belt_colours)*merged_months_at_rank),"")</f>
        <v/>
      </c>
      <c r="Q603" s="18" t="str" cm="1">
        <f t="array" ref="Q603">IF(LEN($A603)&gt;0,SUMPRODUCT(($A603=merged_names)*(_xlfn.TEXTAFTER(Q$2, "At ")=merged_belt_colours)*merged_months_at_rank),"")</f>
        <v/>
      </c>
      <c r="R603" s="18" t="str" cm="1">
        <f t="array" ref="R603">IF(LEN($A603)&gt;0,SUMPRODUCT(($A603=merged_names)*(_xlfn.TEXTAFTER(R$2, "At ")=merged_belt_colours)*merged_months_at_rank),"")</f>
        <v/>
      </c>
    </row>
    <row r="604" spans="1:18" x14ac:dyDescent="0.25">
      <c r="A604"/>
      <c r="B604" s="15" t="str" cm="1">
        <f t="array" ref="B604">IFERROR(IF(LEN(A604)&gt;0, IF(SUMPRODUCT((Inactives[Key]=J604)*(Inactives[Currently Inactive]))=1,"Inactive","Active"),""),"Active")</f>
        <v/>
      </c>
      <c r="C604" s="16" t="str" cm="1">
        <f t="array" aca="1" ref="C604" ca="1">IFERROR(_xlfn._xlws.FILTER(Inactives[Inactive On],(Inactives[Key]=J604)*(Inactives[Currently Inactive]),""),"")</f>
        <v/>
      </c>
      <c r="D604" s="16" t="str" cm="1">
        <f t="array" aca="1" ref="D604" ca="1">IFERROR(INDEX(_xlfn.TEXTSPLIT(E604," "),1),"")</f>
        <v/>
      </c>
      <c r="E604" s="15" t="str" cm="1">
        <f t="array" aca="1" ref="E604" ca="1">IFERROR(_xlfn._xlws.FILTER(merged_ranks,(merged_end_dates=DATE(9999,12,31))*(merged_names=A604)),"")</f>
        <v/>
      </c>
      <c r="F604" s="17" t="str">
        <f ca="1">_xlfn.XLOOKUP(J604,Promotions[Promo Key],Promotions[Promo Date],"")</f>
        <v/>
      </c>
      <c r="G604" s="18" t="str">
        <f t="shared" ref="G604:G667" ca="1" si="51">IFERROR((TODAY()-F604)/30.5, "")</f>
        <v/>
      </c>
      <c r="H604" s="18" t="str">
        <f t="shared" ca="1" si="50"/>
        <v/>
      </c>
      <c r="I604" s="17" t="str">
        <f>_xlfn.XLOOKUP(A604,Students[Full Name],Students[Starting Rank],"")</f>
        <v/>
      </c>
      <c r="J604" s="15" t="str">
        <f t="shared" ref="J604:J667" ca="1" si="52">A604&amp;": "&amp;E604</f>
        <v xml:space="preserve">: </v>
      </c>
      <c r="K604" s="16" t="str">
        <f>_xlfn.XLOOKUP(A604,Students[Full Name],Students[Start Date],"")</f>
        <v/>
      </c>
      <c r="L604" s="18">
        <f t="shared" ref="L604:L667" ca="1" si="53">IF(LEN(C604)&gt;0,(TODAY()-C604)/30.5,-1)</f>
        <v>-1</v>
      </c>
      <c r="M604" s="18" cm="1">
        <f t="array" aca="1" ref="M604" ca="1">SUMPRODUCT(Inactives[Days Inactive]*(Inactives[Student]=A604))/365</f>
        <v>0</v>
      </c>
      <c r="N604" s="18" t="str" cm="1">
        <f t="array" ref="N604">IF(LEN($A604)&gt;0,SUMPRODUCT(($A604=merged_names)*(_xlfn.TEXTAFTER(N$2, "At ")=merged_belt_colours)*merged_months_at_rank),"")</f>
        <v/>
      </c>
      <c r="O604" s="18" t="str" cm="1">
        <f t="array" ref="O604">IF(LEN($A604)&gt;0,SUMPRODUCT(($A604=merged_names)*(_xlfn.TEXTAFTER(O$2, "At ")=merged_belt_colours)*merged_months_at_rank),"")</f>
        <v/>
      </c>
      <c r="P604" s="18" t="str" cm="1">
        <f t="array" ref="P604">IF(LEN($A604)&gt;0,SUMPRODUCT(($A604=merged_names)*(_xlfn.TEXTAFTER(P$2, "At ")=merged_belt_colours)*merged_months_at_rank),"")</f>
        <v/>
      </c>
      <c r="Q604" s="18" t="str" cm="1">
        <f t="array" ref="Q604">IF(LEN($A604)&gt;0,SUMPRODUCT(($A604=merged_names)*(_xlfn.TEXTAFTER(Q$2, "At ")=merged_belt_colours)*merged_months_at_rank),"")</f>
        <v/>
      </c>
      <c r="R604" s="18" t="str" cm="1">
        <f t="array" ref="R604">IF(LEN($A604)&gt;0,SUMPRODUCT(($A604=merged_names)*(_xlfn.TEXTAFTER(R$2, "At ")=merged_belt_colours)*merged_months_at_rank),"")</f>
        <v/>
      </c>
    </row>
    <row r="605" spans="1:18" x14ac:dyDescent="0.25">
      <c r="A605"/>
      <c r="B605" s="15" t="str" cm="1">
        <f t="array" ref="B605">IFERROR(IF(LEN(A605)&gt;0, IF(SUMPRODUCT((Inactives[Key]=J605)*(Inactives[Currently Inactive]))=1,"Inactive","Active"),""),"Active")</f>
        <v/>
      </c>
      <c r="C605" s="16" t="str" cm="1">
        <f t="array" aca="1" ref="C605" ca="1">IFERROR(_xlfn._xlws.FILTER(Inactives[Inactive On],(Inactives[Key]=J605)*(Inactives[Currently Inactive]),""),"")</f>
        <v/>
      </c>
      <c r="D605" s="16" t="str" cm="1">
        <f t="array" aca="1" ref="D605" ca="1">IFERROR(INDEX(_xlfn.TEXTSPLIT(E605," "),1),"")</f>
        <v/>
      </c>
      <c r="E605" s="15" t="str" cm="1">
        <f t="array" aca="1" ref="E605" ca="1">IFERROR(_xlfn._xlws.FILTER(merged_ranks,(merged_end_dates=DATE(9999,12,31))*(merged_names=A605)),"")</f>
        <v/>
      </c>
      <c r="F605" s="17" t="str">
        <f ca="1">_xlfn.XLOOKUP(J605,Promotions[Promo Key],Promotions[Promo Date],"")</f>
        <v/>
      </c>
      <c r="G605" s="18" t="str">
        <f t="shared" ca="1" si="51"/>
        <v/>
      </c>
      <c r="H605" s="18" t="str">
        <f t="shared" ca="1" si="50"/>
        <v/>
      </c>
      <c r="I605" s="17" t="str">
        <f>_xlfn.XLOOKUP(A605,Students[Full Name],Students[Starting Rank],"")</f>
        <v/>
      </c>
      <c r="J605" s="15" t="str">
        <f t="shared" ca="1" si="52"/>
        <v xml:space="preserve">: </v>
      </c>
      <c r="K605" s="16" t="str">
        <f>_xlfn.XLOOKUP(A605,Students[Full Name],Students[Start Date],"")</f>
        <v/>
      </c>
      <c r="L605" s="18">
        <f t="shared" ca="1" si="53"/>
        <v>-1</v>
      </c>
      <c r="M605" s="18" cm="1">
        <f t="array" aca="1" ref="M605" ca="1">SUMPRODUCT(Inactives[Days Inactive]*(Inactives[Student]=A605))/365</f>
        <v>0</v>
      </c>
      <c r="N605" s="18" t="str" cm="1">
        <f t="array" ref="N605">IF(LEN($A605)&gt;0,SUMPRODUCT(($A605=merged_names)*(_xlfn.TEXTAFTER(N$2, "At ")=merged_belt_colours)*merged_months_at_rank),"")</f>
        <v/>
      </c>
      <c r="O605" s="18" t="str" cm="1">
        <f t="array" ref="O605">IF(LEN($A605)&gt;0,SUMPRODUCT(($A605=merged_names)*(_xlfn.TEXTAFTER(O$2, "At ")=merged_belt_colours)*merged_months_at_rank),"")</f>
        <v/>
      </c>
      <c r="P605" s="18" t="str" cm="1">
        <f t="array" ref="P605">IF(LEN($A605)&gt;0,SUMPRODUCT(($A605=merged_names)*(_xlfn.TEXTAFTER(P$2, "At ")=merged_belt_colours)*merged_months_at_rank),"")</f>
        <v/>
      </c>
      <c r="Q605" s="18" t="str" cm="1">
        <f t="array" ref="Q605">IF(LEN($A605)&gt;0,SUMPRODUCT(($A605=merged_names)*(_xlfn.TEXTAFTER(Q$2, "At ")=merged_belt_colours)*merged_months_at_rank),"")</f>
        <v/>
      </c>
      <c r="R605" s="18" t="str" cm="1">
        <f t="array" ref="R605">IF(LEN($A605)&gt;0,SUMPRODUCT(($A605=merged_names)*(_xlfn.TEXTAFTER(R$2, "At ")=merged_belt_colours)*merged_months_at_rank),"")</f>
        <v/>
      </c>
    </row>
    <row r="606" spans="1:18" x14ac:dyDescent="0.25">
      <c r="A606"/>
      <c r="B606" s="15" t="str" cm="1">
        <f t="array" ref="B606">IFERROR(IF(LEN(A606)&gt;0, IF(SUMPRODUCT((Inactives[Key]=J606)*(Inactives[Currently Inactive]))=1,"Inactive","Active"),""),"Active")</f>
        <v/>
      </c>
      <c r="C606" s="16" t="str" cm="1">
        <f t="array" aca="1" ref="C606" ca="1">IFERROR(_xlfn._xlws.FILTER(Inactives[Inactive On],(Inactives[Key]=J606)*(Inactives[Currently Inactive]),""),"")</f>
        <v/>
      </c>
      <c r="D606" s="16" t="str" cm="1">
        <f t="array" aca="1" ref="D606" ca="1">IFERROR(INDEX(_xlfn.TEXTSPLIT(E606," "),1),"")</f>
        <v/>
      </c>
      <c r="E606" s="15" t="str" cm="1">
        <f t="array" aca="1" ref="E606" ca="1">IFERROR(_xlfn._xlws.FILTER(merged_ranks,(merged_end_dates=DATE(9999,12,31))*(merged_names=A606)),"")</f>
        <v/>
      </c>
      <c r="F606" s="17" t="str">
        <f ca="1">_xlfn.XLOOKUP(J606,Promotions[Promo Key],Promotions[Promo Date],"")</f>
        <v/>
      </c>
      <c r="G606" s="18" t="str">
        <f t="shared" ca="1" si="51"/>
        <v/>
      </c>
      <c r="H606" s="18" t="str">
        <f t="shared" ca="1" si="50"/>
        <v/>
      </c>
      <c r="I606" s="17" t="str">
        <f>_xlfn.XLOOKUP(A606,Students[Full Name],Students[Starting Rank],"")</f>
        <v/>
      </c>
      <c r="J606" s="15" t="str">
        <f t="shared" ca="1" si="52"/>
        <v xml:space="preserve">: </v>
      </c>
      <c r="K606" s="16" t="str">
        <f>_xlfn.XLOOKUP(A606,Students[Full Name],Students[Start Date],"")</f>
        <v/>
      </c>
      <c r="L606" s="18">
        <f t="shared" ca="1" si="53"/>
        <v>-1</v>
      </c>
      <c r="M606" s="18" cm="1">
        <f t="array" aca="1" ref="M606" ca="1">SUMPRODUCT(Inactives[Days Inactive]*(Inactives[Student]=A606))/365</f>
        <v>0</v>
      </c>
      <c r="N606" s="18" t="str" cm="1">
        <f t="array" ref="N606">IF(LEN($A606)&gt;0,SUMPRODUCT(($A606=merged_names)*(_xlfn.TEXTAFTER(N$2, "At ")=merged_belt_colours)*merged_months_at_rank),"")</f>
        <v/>
      </c>
      <c r="O606" s="18" t="str" cm="1">
        <f t="array" ref="O606">IF(LEN($A606)&gt;0,SUMPRODUCT(($A606=merged_names)*(_xlfn.TEXTAFTER(O$2, "At ")=merged_belt_colours)*merged_months_at_rank),"")</f>
        <v/>
      </c>
      <c r="P606" s="18" t="str" cm="1">
        <f t="array" ref="P606">IF(LEN($A606)&gt;0,SUMPRODUCT(($A606=merged_names)*(_xlfn.TEXTAFTER(P$2, "At ")=merged_belt_colours)*merged_months_at_rank),"")</f>
        <v/>
      </c>
      <c r="Q606" s="18" t="str" cm="1">
        <f t="array" ref="Q606">IF(LEN($A606)&gt;0,SUMPRODUCT(($A606=merged_names)*(_xlfn.TEXTAFTER(Q$2, "At ")=merged_belt_colours)*merged_months_at_rank),"")</f>
        <v/>
      </c>
      <c r="R606" s="18" t="str" cm="1">
        <f t="array" ref="R606">IF(LEN($A606)&gt;0,SUMPRODUCT(($A606=merged_names)*(_xlfn.TEXTAFTER(R$2, "At ")=merged_belt_colours)*merged_months_at_rank),"")</f>
        <v/>
      </c>
    </row>
    <row r="607" spans="1:18" x14ac:dyDescent="0.25">
      <c r="A607"/>
      <c r="B607" s="15" t="str" cm="1">
        <f t="array" ref="B607">IFERROR(IF(LEN(A607)&gt;0, IF(SUMPRODUCT((Inactives[Key]=J607)*(Inactives[Currently Inactive]))=1,"Inactive","Active"),""),"Active")</f>
        <v/>
      </c>
      <c r="C607" s="16" t="str" cm="1">
        <f t="array" aca="1" ref="C607" ca="1">IFERROR(_xlfn._xlws.FILTER(Inactives[Inactive On],(Inactives[Key]=J607)*(Inactives[Currently Inactive]),""),"")</f>
        <v/>
      </c>
      <c r="D607" s="16" t="str" cm="1">
        <f t="array" aca="1" ref="D607" ca="1">IFERROR(INDEX(_xlfn.TEXTSPLIT(E607," "),1),"")</f>
        <v/>
      </c>
      <c r="E607" s="15" t="str" cm="1">
        <f t="array" aca="1" ref="E607" ca="1">IFERROR(_xlfn._xlws.FILTER(merged_ranks,(merged_end_dates=DATE(9999,12,31))*(merged_names=A607)),"")</f>
        <v/>
      </c>
      <c r="F607" s="17" t="str">
        <f ca="1">_xlfn.XLOOKUP(J607,Promotions[Promo Key],Promotions[Promo Date],"")</f>
        <v/>
      </c>
      <c r="G607" s="18" t="str">
        <f t="shared" ca="1" si="51"/>
        <v/>
      </c>
      <c r="H607" s="18" t="str">
        <f t="shared" ca="1" si="50"/>
        <v/>
      </c>
      <c r="I607" s="17" t="str">
        <f>_xlfn.XLOOKUP(A607,Students[Full Name],Students[Starting Rank],"")</f>
        <v/>
      </c>
      <c r="J607" s="15" t="str">
        <f t="shared" ca="1" si="52"/>
        <v xml:space="preserve">: </v>
      </c>
      <c r="K607" s="16" t="str">
        <f>_xlfn.XLOOKUP(A607,Students[Full Name],Students[Start Date],"")</f>
        <v/>
      </c>
      <c r="L607" s="18">
        <f t="shared" ca="1" si="53"/>
        <v>-1</v>
      </c>
      <c r="M607" s="18" cm="1">
        <f t="array" aca="1" ref="M607" ca="1">SUMPRODUCT(Inactives[Days Inactive]*(Inactives[Student]=A607))/365</f>
        <v>0</v>
      </c>
      <c r="N607" s="18" t="str" cm="1">
        <f t="array" ref="N607">IF(LEN($A607)&gt;0,SUMPRODUCT(($A607=merged_names)*(_xlfn.TEXTAFTER(N$2, "At ")=merged_belt_colours)*merged_months_at_rank),"")</f>
        <v/>
      </c>
      <c r="O607" s="18" t="str" cm="1">
        <f t="array" ref="O607">IF(LEN($A607)&gt;0,SUMPRODUCT(($A607=merged_names)*(_xlfn.TEXTAFTER(O$2, "At ")=merged_belt_colours)*merged_months_at_rank),"")</f>
        <v/>
      </c>
      <c r="P607" s="18" t="str" cm="1">
        <f t="array" ref="P607">IF(LEN($A607)&gt;0,SUMPRODUCT(($A607=merged_names)*(_xlfn.TEXTAFTER(P$2, "At ")=merged_belt_colours)*merged_months_at_rank),"")</f>
        <v/>
      </c>
      <c r="Q607" s="18" t="str" cm="1">
        <f t="array" ref="Q607">IF(LEN($A607)&gt;0,SUMPRODUCT(($A607=merged_names)*(_xlfn.TEXTAFTER(Q$2, "At ")=merged_belt_colours)*merged_months_at_rank),"")</f>
        <v/>
      </c>
      <c r="R607" s="18" t="str" cm="1">
        <f t="array" ref="R607">IF(LEN($A607)&gt;0,SUMPRODUCT(($A607=merged_names)*(_xlfn.TEXTAFTER(R$2, "At ")=merged_belt_colours)*merged_months_at_rank),"")</f>
        <v/>
      </c>
    </row>
    <row r="608" spans="1:18" x14ac:dyDescent="0.25">
      <c r="A608"/>
      <c r="B608" s="15" t="str" cm="1">
        <f t="array" ref="B608">IFERROR(IF(LEN(A608)&gt;0, IF(SUMPRODUCT((Inactives[Key]=J608)*(Inactives[Currently Inactive]))=1,"Inactive","Active"),""),"Active")</f>
        <v/>
      </c>
      <c r="C608" s="16" t="str" cm="1">
        <f t="array" aca="1" ref="C608" ca="1">IFERROR(_xlfn._xlws.FILTER(Inactives[Inactive On],(Inactives[Key]=J608)*(Inactives[Currently Inactive]),""),"")</f>
        <v/>
      </c>
      <c r="D608" s="16" t="str" cm="1">
        <f t="array" aca="1" ref="D608" ca="1">IFERROR(INDEX(_xlfn.TEXTSPLIT(E608," "),1),"")</f>
        <v/>
      </c>
      <c r="E608" s="15" t="str" cm="1">
        <f t="array" aca="1" ref="E608" ca="1">IFERROR(_xlfn._xlws.FILTER(merged_ranks,(merged_end_dates=DATE(9999,12,31))*(merged_names=A608)),"")</f>
        <v/>
      </c>
      <c r="F608" s="17" t="str">
        <f ca="1">_xlfn.XLOOKUP(J608,Promotions[Promo Key],Promotions[Promo Date],"")</f>
        <v/>
      </c>
      <c r="G608" s="18" t="str">
        <f t="shared" ca="1" si="51"/>
        <v/>
      </c>
      <c r="H608" s="18" t="str">
        <f t="shared" ca="1" si="50"/>
        <v/>
      </c>
      <c r="I608" s="17" t="str">
        <f>_xlfn.XLOOKUP(A608,Students[Full Name],Students[Starting Rank],"")</f>
        <v/>
      </c>
      <c r="J608" s="15" t="str">
        <f t="shared" ca="1" si="52"/>
        <v xml:space="preserve">: </v>
      </c>
      <c r="K608" s="16" t="str">
        <f>_xlfn.XLOOKUP(A608,Students[Full Name],Students[Start Date],"")</f>
        <v/>
      </c>
      <c r="L608" s="18">
        <f t="shared" ca="1" si="53"/>
        <v>-1</v>
      </c>
      <c r="M608" s="18" cm="1">
        <f t="array" aca="1" ref="M608" ca="1">SUMPRODUCT(Inactives[Days Inactive]*(Inactives[Student]=A608))/365</f>
        <v>0</v>
      </c>
      <c r="N608" s="18" t="str" cm="1">
        <f t="array" ref="N608">IF(LEN($A608)&gt;0,SUMPRODUCT(($A608=merged_names)*(_xlfn.TEXTAFTER(N$2, "At ")=merged_belt_colours)*merged_months_at_rank),"")</f>
        <v/>
      </c>
      <c r="O608" s="18" t="str" cm="1">
        <f t="array" ref="O608">IF(LEN($A608)&gt;0,SUMPRODUCT(($A608=merged_names)*(_xlfn.TEXTAFTER(O$2, "At ")=merged_belt_colours)*merged_months_at_rank),"")</f>
        <v/>
      </c>
      <c r="P608" s="18" t="str" cm="1">
        <f t="array" ref="P608">IF(LEN($A608)&gt;0,SUMPRODUCT(($A608=merged_names)*(_xlfn.TEXTAFTER(P$2, "At ")=merged_belt_colours)*merged_months_at_rank),"")</f>
        <v/>
      </c>
      <c r="Q608" s="18" t="str" cm="1">
        <f t="array" ref="Q608">IF(LEN($A608)&gt;0,SUMPRODUCT(($A608=merged_names)*(_xlfn.TEXTAFTER(Q$2, "At ")=merged_belt_colours)*merged_months_at_rank),"")</f>
        <v/>
      </c>
      <c r="R608" s="18" t="str" cm="1">
        <f t="array" ref="R608">IF(LEN($A608)&gt;0,SUMPRODUCT(($A608=merged_names)*(_xlfn.TEXTAFTER(R$2, "At ")=merged_belt_colours)*merged_months_at_rank),"")</f>
        <v/>
      </c>
    </row>
    <row r="609" spans="1:18" x14ac:dyDescent="0.25">
      <c r="A609"/>
      <c r="B609" s="15" t="str" cm="1">
        <f t="array" ref="B609">IFERROR(IF(LEN(A609)&gt;0, IF(SUMPRODUCT((Inactives[Key]=J609)*(Inactives[Currently Inactive]))=1,"Inactive","Active"),""),"Active")</f>
        <v/>
      </c>
      <c r="C609" s="16" t="str" cm="1">
        <f t="array" aca="1" ref="C609" ca="1">IFERROR(_xlfn._xlws.FILTER(Inactives[Inactive On],(Inactives[Key]=J609)*(Inactives[Currently Inactive]),""),"")</f>
        <v/>
      </c>
      <c r="D609" s="16" t="str" cm="1">
        <f t="array" aca="1" ref="D609" ca="1">IFERROR(INDEX(_xlfn.TEXTSPLIT(E609," "),1),"")</f>
        <v/>
      </c>
      <c r="E609" s="15" t="str" cm="1">
        <f t="array" aca="1" ref="E609" ca="1">IFERROR(_xlfn._xlws.FILTER(merged_ranks,(merged_end_dates=DATE(9999,12,31))*(merged_names=A609)),"")</f>
        <v/>
      </c>
      <c r="F609" s="17" t="str">
        <f ca="1">_xlfn.XLOOKUP(J609,Promotions[Promo Key],Promotions[Promo Date],"")</f>
        <v/>
      </c>
      <c r="G609" s="18" t="str">
        <f t="shared" ca="1" si="51"/>
        <v/>
      </c>
      <c r="H609" s="18" t="str">
        <f t="shared" ca="1" si="50"/>
        <v/>
      </c>
      <c r="I609" s="17" t="str">
        <f>_xlfn.XLOOKUP(A609,Students[Full Name],Students[Starting Rank],"")</f>
        <v/>
      </c>
      <c r="J609" s="15" t="str">
        <f t="shared" ca="1" si="52"/>
        <v xml:space="preserve">: </v>
      </c>
      <c r="K609" s="16" t="str">
        <f>_xlfn.XLOOKUP(A609,Students[Full Name],Students[Start Date],"")</f>
        <v/>
      </c>
      <c r="L609" s="18">
        <f t="shared" ca="1" si="53"/>
        <v>-1</v>
      </c>
      <c r="M609" s="18" cm="1">
        <f t="array" aca="1" ref="M609" ca="1">SUMPRODUCT(Inactives[Days Inactive]*(Inactives[Student]=A609))/365</f>
        <v>0</v>
      </c>
      <c r="N609" s="18" t="str" cm="1">
        <f t="array" ref="N609">IF(LEN($A609)&gt;0,SUMPRODUCT(($A609=merged_names)*(_xlfn.TEXTAFTER(N$2, "At ")=merged_belt_colours)*merged_months_at_rank),"")</f>
        <v/>
      </c>
      <c r="O609" s="18" t="str" cm="1">
        <f t="array" ref="O609">IF(LEN($A609)&gt;0,SUMPRODUCT(($A609=merged_names)*(_xlfn.TEXTAFTER(O$2, "At ")=merged_belt_colours)*merged_months_at_rank),"")</f>
        <v/>
      </c>
      <c r="P609" s="18" t="str" cm="1">
        <f t="array" ref="P609">IF(LEN($A609)&gt;0,SUMPRODUCT(($A609=merged_names)*(_xlfn.TEXTAFTER(P$2, "At ")=merged_belt_colours)*merged_months_at_rank),"")</f>
        <v/>
      </c>
      <c r="Q609" s="18" t="str" cm="1">
        <f t="array" ref="Q609">IF(LEN($A609)&gt;0,SUMPRODUCT(($A609=merged_names)*(_xlfn.TEXTAFTER(Q$2, "At ")=merged_belt_colours)*merged_months_at_rank),"")</f>
        <v/>
      </c>
      <c r="R609" s="18" t="str" cm="1">
        <f t="array" ref="R609">IF(LEN($A609)&gt;0,SUMPRODUCT(($A609=merged_names)*(_xlfn.TEXTAFTER(R$2, "At ")=merged_belt_colours)*merged_months_at_rank),"")</f>
        <v/>
      </c>
    </row>
    <row r="610" spans="1:18" x14ac:dyDescent="0.25">
      <c r="A610"/>
      <c r="B610" s="15" t="str" cm="1">
        <f t="array" ref="B610">IFERROR(IF(LEN(A610)&gt;0, IF(SUMPRODUCT((Inactives[Key]=J610)*(Inactives[Currently Inactive]))=1,"Inactive","Active"),""),"Active")</f>
        <v/>
      </c>
      <c r="C610" s="16" t="str" cm="1">
        <f t="array" aca="1" ref="C610" ca="1">IFERROR(_xlfn._xlws.FILTER(Inactives[Inactive On],(Inactives[Key]=J610)*(Inactives[Currently Inactive]),""),"")</f>
        <v/>
      </c>
      <c r="D610" s="16" t="str" cm="1">
        <f t="array" aca="1" ref="D610" ca="1">IFERROR(INDEX(_xlfn.TEXTSPLIT(E610," "),1),"")</f>
        <v/>
      </c>
      <c r="E610" s="15" t="str" cm="1">
        <f t="array" aca="1" ref="E610" ca="1">IFERROR(_xlfn._xlws.FILTER(merged_ranks,(merged_end_dates=DATE(9999,12,31))*(merged_names=A610)),"")</f>
        <v/>
      </c>
      <c r="F610" s="17" t="str">
        <f ca="1">_xlfn.XLOOKUP(J610,Promotions[Promo Key],Promotions[Promo Date],"")</f>
        <v/>
      </c>
      <c r="G610" s="18" t="str">
        <f t="shared" ca="1" si="51"/>
        <v/>
      </c>
      <c r="H610" s="18" t="str">
        <f t="shared" ca="1" si="50"/>
        <v/>
      </c>
      <c r="I610" s="17" t="str">
        <f>_xlfn.XLOOKUP(A610,Students[Full Name],Students[Starting Rank],"")</f>
        <v/>
      </c>
      <c r="J610" s="15" t="str">
        <f t="shared" ca="1" si="52"/>
        <v xml:space="preserve">: </v>
      </c>
      <c r="K610" s="16" t="str">
        <f>_xlfn.XLOOKUP(A610,Students[Full Name],Students[Start Date],"")</f>
        <v/>
      </c>
      <c r="L610" s="18">
        <f t="shared" ca="1" si="53"/>
        <v>-1</v>
      </c>
      <c r="M610" s="18" cm="1">
        <f t="array" aca="1" ref="M610" ca="1">SUMPRODUCT(Inactives[Days Inactive]*(Inactives[Student]=A610))/365</f>
        <v>0</v>
      </c>
      <c r="N610" s="18" t="str" cm="1">
        <f t="array" ref="N610">IF(LEN($A610)&gt;0,SUMPRODUCT(($A610=merged_names)*(_xlfn.TEXTAFTER(N$2, "At ")=merged_belt_colours)*merged_months_at_rank),"")</f>
        <v/>
      </c>
      <c r="O610" s="18" t="str" cm="1">
        <f t="array" ref="O610">IF(LEN($A610)&gt;0,SUMPRODUCT(($A610=merged_names)*(_xlfn.TEXTAFTER(O$2, "At ")=merged_belt_colours)*merged_months_at_rank),"")</f>
        <v/>
      </c>
      <c r="P610" s="18" t="str" cm="1">
        <f t="array" ref="P610">IF(LEN($A610)&gt;0,SUMPRODUCT(($A610=merged_names)*(_xlfn.TEXTAFTER(P$2, "At ")=merged_belt_colours)*merged_months_at_rank),"")</f>
        <v/>
      </c>
      <c r="Q610" s="18" t="str" cm="1">
        <f t="array" ref="Q610">IF(LEN($A610)&gt;0,SUMPRODUCT(($A610=merged_names)*(_xlfn.TEXTAFTER(Q$2, "At ")=merged_belt_colours)*merged_months_at_rank),"")</f>
        <v/>
      </c>
      <c r="R610" s="18" t="str" cm="1">
        <f t="array" ref="R610">IF(LEN($A610)&gt;0,SUMPRODUCT(($A610=merged_names)*(_xlfn.TEXTAFTER(R$2, "At ")=merged_belt_colours)*merged_months_at_rank),"")</f>
        <v/>
      </c>
    </row>
    <row r="611" spans="1:18" x14ac:dyDescent="0.25">
      <c r="A611"/>
      <c r="B611" s="15" t="str" cm="1">
        <f t="array" ref="B611">IFERROR(IF(LEN(A611)&gt;0, IF(SUMPRODUCT((Inactives[Key]=J611)*(Inactives[Currently Inactive]))=1,"Inactive","Active"),""),"Active")</f>
        <v/>
      </c>
      <c r="C611" s="16" t="str" cm="1">
        <f t="array" aca="1" ref="C611" ca="1">IFERROR(_xlfn._xlws.FILTER(Inactives[Inactive On],(Inactives[Key]=J611)*(Inactives[Currently Inactive]),""),"")</f>
        <v/>
      </c>
      <c r="D611" s="16" t="str" cm="1">
        <f t="array" aca="1" ref="D611" ca="1">IFERROR(INDEX(_xlfn.TEXTSPLIT(E611," "),1),"")</f>
        <v/>
      </c>
      <c r="E611" s="15" t="str" cm="1">
        <f t="array" aca="1" ref="E611" ca="1">IFERROR(_xlfn._xlws.FILTER(merged_ranks,(merged_end_dates=DATE(9999,12,31))*(merged_names=A611)),"")</f>
        <v/>
      </c>
      <c r="F611" s="17" t="str">
        <f ca="1">_xlfn.XLOOKUP(J611,Promotions[Promo Key],Promotions[Promo Date],"")</f>
        <v/>
      </c>
      <c r="G611" s="18" t="str">
        <f t="shared" ca="1" si="51"/>
        <v/>
      </c>
      <c r="H611" s="18" t="str">
        <f t="shared" ca="1" si="50"/>
        <v/>
      </c>
      <c r="I611" s="17" t="str">
        <f>_xlfn.XLOOKUP(A611,Students[Full Name],Students[Starting Rank],"")</f>
        <v/>
      </c>
      <c r="J611" s="15" t="str">
        <f t="shared" ca="1" si="52"/>
        <v xml:space="preserve">: </v>
      </c>
      <c r="K611" s="16" t="str">
        <f>_xlfn.XLOOKUP(A611,Students[Full Name],Students[Start Date],"")</f>
        <v/>
      </c>
      <c r="L611" s="18">
        <f t="shared" ca="1" si="53"/>
        <v>-1</v>
      </c>
      <c r="M611" s="18" cm="1">
        <f t="array" aca="1" ref="M611" ca="1">SUMPRODUCT(Inactives[Days Inactive]*(Inactives[Student]=A611))/365</f>
        <v>0</v>
      </c>
      <c r="N611" s="18" t="str" cm="1">
        <f t="array" ref="N611">IF(LEN($A611)&gt;0,SUMPRODUCT(($A611=merged_names)*(_xlfn.TEXTAFTER(N$2, "At ")=merged_belt_colours)*merged_months_at_rank),"")</f>
        <v/>
      </c>
      <c r="O611" s="18" t="str" cm="1">
        <f t="array" ref="O611">IF(LEN($A611)&gt;0,SUMPRODUCT(($A611=merged_names)*(_xlfn.TEXTAFTER(O$2, "At ")=merged_belt_colours)*merged_months_at_rank),"")</f>
        <v/>
      </c>
      <c r="P611" s="18" t="str" cm="1">
        <f t="array" ref="P611">IF(LEN($A611)&gt;0,SUMPRODUCT(($A611=merged_names)*(_xlfn.TEXTAFTER(P$2, "At ")=merged_belt_colours)*merged_months_at_rank),"")</f>
        <v/>
      </c>
      <c r="Q611" s="18" t="str" cm="1">
        <f t="array" ref="Q611">IF(LEN($A611)&gt;0,SUMPRODUCT(($A611=merged_names)*(_xlfn.TEXTAFTER(Q$2, "At ")=merged_belt_colours)*merged_months_at_rank),"")</f>
        <v/>
      </c>
      <c r="R611" s="18" t="str" cm="1">
        <f t="array" ref="R611">IF(LEN($A611)&gt;0,SUMPRODUCT(($A611=merged_names)*(_xlfn.TEXTAFTER(R$2, "At ")=merged_belt_colours)*merged_months_at_rank),"")</f>
        <v/>
      </c>
    </row>
    <row r="612" spans="1:18" x14ac:dyDescent="0.25">
      <c r="A612"/>
      <c r="B612" s="15" t="str" cm="1">
        <f t="array" ref="B612">IFERROR(IF(LEN(A612)&gt;0, IF(SUMPRODUCT((Inactives[Key]=J612)*(Inactives[Currently Inactive]))=1,"Inactive","Active"),""),"Active")</f>
        <v/>
      </c>
      <c r="C612" s="16" t="str" cm="1">
        <f t="array" aca="1" ref="C612" ca="1">IFERROR(_xlfn._xlws.FILTER(Inactives[Inactive On],(Inactives[Key]=J612)*(Inactives[Currently Inactive]),""),"")</f>
        <v/>
      </c>
      <c r="D612" s="16" t="str" cm="1">
        <f t="array" aca="1" ref="D612" ca="1">IFERROR(INDEX(_xlfn.TEXTSPLIT(E612," "),1),"")</f>
        <v/>
      </c>
      <c r="E612" s="15" t="str" cm="1">
        <f t="array" aca="1" ref="E612" ca="1">IFERROR(_xlfn._xlws.FILTER(merged_ranks,(merged_end_dates=DATE(9999,12,31))*(merged_names=A612)),"")</f>
        <v/>
      </c>
      <c r="F612" s="17" t="str">
        <f ca="1">_xlfn.XLOOKUP(J612,Promotions[Promo Key],Promotions[Promo Date],"")</f>
        <v/>
      </c>
      <c r="G612" s="18" t="str">
        <f t="shared" ca="1" si="51"/>
        <v/>
      </c>
      <c r="H612" s="18" t="str">
        <f t="shared" ca="1" si="50"/>
        <v/>
      </c>
      <c r="I612" s="17" t="str">
        <f>_xlfn.XLOOKUP(A612,Students[Full Name],Students[Starting Rank],"")</f>
        <v/>
      </c>
      <c r="J612" s="15" t="str">
        <f t="shared" ca="1" si="52"/>
        <v xml:space="preserve">: </v>
      </c>
      <c r="K612" s="16" t="str">
        <f>_xlfn.XLOOKUP(A612,Students[Full Name],Students[Start Date],"")</f>
        <v/>
      </c>
      <c r="L612" s="18">
        <f t="shared" ca="1" si="53"/>
        <v>-1</v>
      </c>
      <c r="M612" s="18" cm="1">
        <f t="array" aca="1" ref="M612" ca="1">SUMPRODUCT(Inactives[Days Inactive]*(Inactives[Student]=A612))/365</f>
        <v>0</v>
      </c>
      <c r="N612" s="18" t="str" cm="1">
        <f t="array" ref="N612">IF(LEN($A612)&gt;0,SUMPRODUCT(($A612=merged_names)*(_xlfn.TEXTAFTER(N$2, "At ")=merged_belt_colours)*merged_months_at_rank),"")</f>
        <v/>
      </c>
      <c r="O612" s="18" t="str" cm="1">
        <f t="array" ref="O612">IF(LEN($A612)&gt;0,SUMPRODUCT(($A612=merged_names)*(_xlfn.TEXTAFTER(O$2, "At ")=merged_belt_colours)*merged_months_at_rank),"")</f>
        <v/>
      </c>
      <c r="P612" s="18" t="str" cm="1">
        <f t="array" ref="P612">IF(LEN($A612)&gt;0,SUMPRODUCT(($A612=merged_names)*(_xlfn.TEXTAFTER(P$2, "At ")=merged_belt_colours)*merged_months_at_rank),"")</f>
        <v/>
      </c>
      <c r="Q612" s="18" t="str" cm="1">
        <f t="array" ref="Q612">IF(LEN($A612)&gt;0,SUMPRODUCT(($A612=merged_names)*(_xlfn.TEXTAFTER(Q$2, "At ")=merged_belt_colours)*merged_months_at_rank),"")</f>
        <v/>
      </c>
      <c r="R612" s="18" t="str" cm="1">
        <f t="array" ref="R612">IF(LEN($A612)&gt;0,SUMPRODUCT(($A612=merged_names)*(_xlfn.TEXTAFTER(R$2, "At ")=merged_belt_colours)*merged_months_at_rank),"")</f>
        <v/>
      </c>
    </row>
    <row r="613" spans="1:18" x14ac:dyDescent="0.25">
      <c r="A613"/>
      <c r="B613" s="15" t="str" cm="1">
        <f t="array" ref="B613">IFERROR(IF(LEN(A613)&gt;0, IF(SUMPRODUCT((Inactives[Key]=J613)*(Inactives[Currently Inactive]))=1,"Inactive","Active"),""),"Active")</f>
        <v/>
      </c>
      <c r="C613" s="16" t="str" cm="1">
        <f t="array" aca="1" ref="C613" ca="1">IFERROR(_xlfn._xlws.FILTER(Inactives[Inactive On],(Inactives[Key]=J613)*(Inactives[Currently Inactive]),""),"")</f>
        <v/>
      </c>
      <c r="D613" s="16" t="str" cm="1">
        <f t="array" aca="1" ref="D613" ca="1">IFERROR(INDEX(_xlfn.TEXTSPLIT(E613," "),1),"")</f>
        <v/>
      </c>
      <c r="E613" s="15" t="str" cm="1">
        <f t="array" aca="1" ref="E613" ca="1">IFERROR(_xlfn._xlws.FILTER(merged_ranks,(merged_end_dates=DATE(9999,12,31))*(merged_names=A613)),"")</f>
        <v/>
      </c>
      <c r="F613" s="17" t="str">
        <f ca="1">_xlfn.XLOOKUP(J613,Promotions[Promo Key],Promotions[Promo Date],"")</f>
        <v/>
      </c>
      <c r="G613" s="18" t="str">
        <f t="shared" ca="1" si="51"/>
        <v/>
      </c>
      <c r="H613" s="18" t="str">
        <f t="shared" ca="1" si="50"/>
        <v/>
      </c>
      <c r="I613" s="17" t="str">
        <f>_xlfn.XLOOKUP(A613,Students[Full Name],Students[Starting Rank],"")</f>
        <v/>
      </c>
      <c r="J613" s="15" t="str">
        <f t="shared" ca="1" si="52"/>
        <v xml:space="preserve">: </v>
      </c>
      <c r="K613" s="16" t="str">
        <f>_xlfn.XLOOKUP(A613,Students[Full Name],Students[Start Date],"")</f>
        <v/>
      </c>
      <c r="L613" s="18">
        <f t="shared" ca="1" si="53"/>
        <v>-1</v>
      </c>
      <c r="M613" s="18" cm="1">
        <f t="array" aca="1" ref="M613" ca="1">SUMPRODUCT(Inactives[Days Inactive]*(Inactives[Student]=A613))/365</f>
        <v>0</v>
      </c>
      <c r="N613" s="18" t="str" cm="1">
        <f t="array" ref="N613">IF(LEN($A613)&gt;0,SUMPRODUCT(($A613=merged_names)*(_xlfn.TEXTAFTER(N$2, "At ")=merged_belt_colours)*merged_months_at_rank),"")</f>
        <v/>
      </c>
      <c r="O613" s="18" t="str" cm="1">
        <f t="array" ref="O613">IF(LEN($A613)&gt;0,SUMPRODUCT(($A613=merged_names)*(_xlfn.TEXTAFTER(O$2, "At ")=merged_belt_colours)*merged_months_at_rank),"")</f>
        <v/>
      </c>
      <c r="P613" s="18" t="str" cm="1">
        <f t="array" ref="P613">IF(LEN($A613)&gt;0,SUMPRODUCT(($A613=merged_names)*(_xlfn.TEXTAFTER(P$2, "At ")=merged_belt_colours)*merged_months_at_rank),"")</f>
        <v/>
      </c>
      <c r="Q613" s="18" t="str" cm="1">
        <f t="array" ref="Q613">IF(LEN($A613)&gt;0,SUMPRODUCT(($A613=merged_names)*(_xlfn.TEXTAFTER(Q$2, "At ")=merged_belt_colours)*merged_months_at_rank),"")</f>
        <v/>
      </c>
      <c r="R613" s="18" t="str" cm="1">
        <f t="array" ref="R613">IF(LEN($A613)&gt;0,SUMPRODUCT(($A613=merged_names)*(_xlfn.TEXTAFTER(R$2, "At ")=merged_belt_colours)*merged_months_at_rank),"")</f>
        <v/>
      </c>
    </row>
    <row r="614" spans="1:18" x14ac:dyDescent="0.25">
      <c r="A614"/>
      <c r="B614" s="15" t="str" cm="1">
        <f t="array" ref="B614">IFERROR(IF(LEN(A614)&gt;0, IF(SUMPRODUCT((Inactives[Key]=J614)*(Inactives[Currently Inactive]))=1,"Inactive","Active"),""),"Active")</f>
        <v/>
      </c>
      <c r="C614" s="16" t="str" cm="1">
        <f t="array" aca="1" ref="C614" ca="1">IFERROR(_xlfn._xlws.FILTER(Inactives[Inactive On],(Inactives[Key]=J614)*(Inactives[Currently Inactive]),""),"")</f>
        <v/>
      </c>
      <c r="D614" s="16" t="str" cm="1">
        <f t="array" aca="1" ref="D614" ca="1">IFERROR(INDEX(_xlfn.TEXTSPLIT(E614," "),1),"")</f>
        <v/>
      </c>
      <c r="E614" s="15" t="str" cm="1">
        <f t="array" aca="1" ref="E614" ca="1">IFERROR(_xlfn._xlws.FILTER(merged_ranks,(merged_end_dates=DATE(9999,12,31))*(merged_names=A614)),"")</f>
        <v/>
      </c>
      <c r="F614" s="17" t="str">
        <f ca="1">_xlfn.XLOOKUP(J614,Promotions[Promo Key],Promotions[Promo Date],"")</f>
        <v/>
      </c>
      <c r="G614" s="18" t="str">
        <f t="shared" ca="1" si="51"/>
        <v/>
      </c>
      <c r="H614" s="18" t="str">
        <f t="shared" ca="1" si="50"/>
        <v/>
      </c>
      <c r="I614" s="17" t="str">
        <f>_xlfn.XLOOKUP(A614,Students[Full Name],Students[Starting Rank],"")</f>
        <v/>
      </c>
      <c r="J614" s="15" t="str">
        <f t="shared" ca="1" si="52"/>
        <v xml:space="preserve">: </v>
      </c>
      <c r="K614" s="16" t="str">
        <f>_xlfn.XLOOKUP(A614,Students[Full Name],Students[Start Date],"")</f>
        <v/>
      </c>
      <c r="L614" s="18">
        <f t="shared" ca="1" si="53"/>
        <v>-1</v>
      </c>
      <c r="M614" s="18" cm="1">
        <f t="array" aca="1" ref="M614" ca="1">SUMPRODUCT(Inactives[Days Inactive]*(Inactives[Student]=A614))/365</f>
        <v>0</v>
      </c>
      <c r="N614" s="18" t="str" cm="1">
        <f t="array" ref="N614">IF(LEN($A614)&gt;0,SUMPRODUCT(($A614=merged_names)*(_xlfn.TEXTAFTER(N$2, "At ")=merged_belt_colours)*merged_months_at_rank),"")</f>
        <v/>
      </c>
      <c r="O614" s="18" t="str" cm="1">
        <f t="array" ref="O614">IF(LEN($A614)&gt;0,SUMPRODUCT(($A614=merged_names)*(_xlfn.TEXTAFTER(O$2, "At ")=merged_belt_colours)*merged_months_at_rank),"")</f>
        <v/>
      </c>
      <c r="P614" s="18" t="str" cm="1">
        <f t="array" ref="P614">IF(LEN($A614)&gt;0,SUMPRODUCT(($A614=merged_names)*(_xlfn.TEXTAFTER(P$2, "At ")=merged_belt_colours)*merged_months_at_rank),"")</f>
        <v/>
      </c>
      <c r="Q614" s="18" t="str" cm="1">
        <f t="array" ref="Q614">IF(LEN($A614)&gt;0,SUMPRODUCT(($A614=merged_names)*(_xlfn.TEXTAFTER(Q$2, "At ")=merged_belt_colours)*merged_months_at_rank),"")</f>
        <v/>
      </c>
      <c r="R614" s="18" t="str" cm="1">
        <f t="array" ref="R614">IF(LEN($A614)&gt;0,SUMPRODUCT(($A614=merged_names)*(_xlfn.TEXTAFTER(R$2, "At ")=merged_belt_colours)*merged_months_at_rank),"")</f>
        <v/>
      </c>
    </row>
    <row r="615" spans="1:18" x14ac:dyDescent="0.25">
      <c r="A615"/>
      <c r="B615" s="15" t="str" cm="1">
        <f t="array" ref="B615">IFERROR(IF(LEN(A615)&gt;0, IF(SUMPRODUCT((Inactives[Key]=J615)*(Inactives[Currently Inactive]))=1,"Inactive","Active"),""),"Active")</f>
        <v/>
      </c>
      <c r="C615" s="16" t="str" cm="1">
        <f t="array" aca="1" ref="C615" ca="1">IFERROR(_xlfn._xlws.FILTER(Inactives[Inactive On],(Inactives[Key]=J615)*(Inactives[Currently Inactive]),""),"")</f>
        <v/>
      </c>
      <c r="D615" s="16" t="str" cm="1">
        <f t="array" aca="1" ref="D615" ca="1">IFERROR(INDEX(_xlfn.TEXTSPLIT(E615," "),1),"")</f>
        <v/>
      </c>
      <c r="E615" s="15" t="str" cm="1">
        <f t="array" aca="1" ref="E615" ca="1">IFERROR(_xlfn._xlws.FILTER(merged_ranks,(merged_end_dates=DATE(9999,12,31))*(merged_names=A615)),"")</f>
        <v/>
      </c>
      <c r="F615" s="17" t="str">
        <f ca="1">_xlfn.XLOOKUP(J615,Promotions[Promo Key],Promotions[Promo Date],"")</f>
        <v/>
      </c>
      <c r="G615" s="18" t="str">
        <f t="shared" ca="1" si="51"/>
        <v/>
      </c>
      <c r="H615" s="18" t="str">
        <f t="shared" ca="1" si="50"/>
        <v/>
      </c>
      <c r="I615" s="17" t="str">
        <f>_xlfn.XLOOKUP(A615,Students[Full Name],Students[Starting Rank],"")</f>
        <v/>
      </c>
      <c r="J615" s="15" t="str">
        <f t="shared" ca="1" si="52"/>
        <v xml:space="preserve">: </v>
      </c>
      <c r="K615" s="16" t="str">
        <f>_xlfn.XLOOKUP(A615,Students[Full Name],Students[Start Date],"")</f>
        <v/>
      </c>
      <c r="L615" s="18">
        <f t="shared" ca="1" si="53"/>
        <v>-1</v>
      </c>
      <c r="M615" s="18" cm="1">
        <f t="array" aca="1" ref="M615" ca="1">SUMPRODUCT(Inactives[Days Inactive]*(Inactives[Student]=A615))/365</f>
        <v>0</v>
      </c>
      <c r="N615" s="18" t="str" cm="1">
        <f t="array" ref="N615">IF(LEN($A615)&gt;0,SUMPRODUCT(($A615=merged_names)*(_xlfn.TEXTAFTER(N$2, "At ")=merged_belt_colours)*merged_months_at_rank),"")</f>
        <v/>
      </c>
      <c r="O615" s="18" t="str" cm="1">
        <f t="array" ref="O615">IF(LEN($A615)&gt;0,SUMPRODUCT(($A615=merged_names)*(_xlfn.TEXTAFTER(O$2, "At ")=merged_belt_colours)*merged_months_at_rank),"")</f>
        <v/>
      </c>
      <c r="P615" s="18" t="str" cm="1">
        <f t="array" ref="P615">IF(LEN($A615)&gt;0,SUMPRODUCT(($A615=merged_names)*(_xlfn.TEXTAFTER(P$2, "At ")=merged_belt_colours)*merged_months_at_rank),"")</f>
        <v/>
      </c>
      <c r="Q615" s="18" t="str" cm="1">
        <f t="array" ref="Q615">IF(LEN($A615)&gt;0,SUMPRODUCT(($A615=merged_names)*(_xlfn.TEXTAFTER(Q$2, "At ")=merged_belt_colours)*merged_months_at_rank),"")</f>
        <v/>
      </c>
      <c r="R615" s="18" t="str" cm="1">
        <f t="array" ref="R615">IF(LEN($A615)&gt;0,SUMPRODUCT(($A615=merged_names)*(_xlfn.TEXTAFTER(R$2, "At ")=merged_belt_colours)*merged_months_at_rank),"")</f>
        <v/>
      </c>
    </row>
    <row r="616" spans="1:18" x14ac:dyDescent="0.25">
      <c r="A616"/>
      <c r="B616" s="15" t="str" cm="1">
        <f t="array" ref="B616">IFERROR(IF(LEN(A616)&gt;0, IF(SUMPRODUCT((Inactives[Key]=J616)*(Inactives[Currently Inactive]))=1,"Inactive","Active"),""),"Active")</f>
        <v/>
      </c>
      <c r="C616" s="16" t="str" cm="1">
        <f t="array" aca="1" ref="C616" ca="1">IFERROR(_xlfn._xlws.FILTER(Inactives[Inactive On],(Inactives[Key]=J616)*(Inactives[Currently Inactive]),""),"")</f>
        <v/>
      </c>
      <c r="D616" s="16" t="str" cm="1">
        <f t="array" aca="1" ref="D616" ca="1">IFERROR(INDEX(_xlfn.TEXTSPLIT(E616," "),1),"")</f>
        <v/>
      </c>
      <c r="E616" s="15" t="str" cm="1">
        <f t="array" aca="1" ref="E616" ca="1">IFERROR(_xlfn._xlws.FILTER(merged_ranks,(merged_end_dates=DATE(9999,12,31))*(merged_names=A616)),"")</f>
        <v/>
      </c>
      <c r="F616" s="17" t="str">
        <f ca="1">_xlfn.XLOOKUP(J616,Promotions[Promo Key],Promotions[Promo Date],"")</f>
        <v/>
      </c>
      <c r="G616" s="18" t="str">
        <f t="shared" ca="1" si="51"/>
        <v/>
      </c>
      <c r="H616" s="18" t="str">
        <f t="shared" ca="1" si="50"/>
        <v/>
      </c>
      <c r="I616" s="17" t="str">
        <f>_xlfn.XLOOKUP(A616,Students[Full Name],Students[Starting Rank],"")</f>
        <v/>
      </c>
      <c r="J616" s="15" t="str">
        <f t="shared" ca="1" si="52"/>
        <v xml:space="preserve">: </v>
      </c>
      <c r="K616" s="16" t="str">
        <f>_xlfn.XLOOKUP(A616,Students[Full Name],Students[Start Date],"")</f>
        <v/>
      </c>
      <c r="L616" s="18">
        <f t="shared" ca="1" si="53"/>
        <v>-1</v>
      </c>
      <c r="M616" s="18" cm="1">
        <f t="array" aca="1" ref="M616" ca="1">SUMPRODUCT(Inactives[Days Inactive]*(Inactives[Student]=A616))/365</f>
        <v>0</v>
      </c>
      <c r="N616" s="18" t="str" cm="1">
        <f t="array" ref="N616">IF(LEN($A616)&gt;0,SUMPRODUCT(($A616=merged_names)*(_xlfn.TEXTAFTER(N$2, "At ")=merged_belt_colours)*merged_months_at_rank),"")</f>
        <v/>
      </c>
      <c r="O616" s="18" t="str" cm="1">
        <f t="array" ref="O616">IF(LEN($A616)&gt;0,SUMPRODUCT(($A616=merged_names)*(_xlfn.TEXTAFTER(O$2, "At ")=merged_belt_colours)*merged_months_at_rank),"")</f>
        <v/>
      </c>
      <c r="P616" s="18" t="str" cm="1">
        <f t="array" ref="P616">IF(LEN($A616)&gt;0,SUMPRODUCT(($A616=merged_names)*(_xlfn.TEXTAFTER(P$2, "At ")=merged_belt_colours)*merged_months_at_rank),"")</f>
        <v/>
      </c>
      <c r="Q616" s="18" t="str" cm="1">
        <f t="array" ref="Q616">IF(LEN($A616)&gt;0,SUMPRODUCT(($A616=merged_names)*(_xlfn.TEXTAFTER(Q$2, "At ")=merged_belt_colours)*merged_months_at_rank),"")</f>
        <v/>
      </c>
      <c r="R616" s="18" t="str" cm="1">
        <f t="array" ref="R616">IF(LEN($A616)&gt;0,SUMPRODUCT(($A616=merged_names)*(_xlfn.TEXTAFTER(R$2, "At ")=merged_belt_colours)*merged_months_at_rank),"")</f>
        <v/>
      </c>
    </row>
    <row r="617" spans="1:18" x14ac:dyDescent="0.25">
      <c r="A617"/>
      <c r="B617" s="15" t="str" cm="1">
        <f t="array" ref="B617">IFERROR(IF(LEN(A617)&gt;0, IF(SUMPRODUCT((Inactives[Key]=J617)*(Inactives[Currently Inactive]))=1,"Inactive","Active"),""),"Active")</f>
        <v/>
      </c>
      <c r="C617" s="16" t="str" cm="1">
        <f t="array" aca="1" ref="C617" ca="1">IFERROR(_xlfn._xlws.FILTER(Inactives[Inactive On],(Inactives[Key]=J617)*(Inactives[Currently Inactive]),""),"")</f>
        <v/>
      </c>
      <c r="D617" s="16" t="str" cm="1">
        <f t="array" aca="1" ref="D617" ca="1">IFERROR(INDEX(_xlfn.TEXTSPLIT(E617," "),1),"")</f>
        <v/>
      </c>
      <c r="E617" s="15" t="str" cm="1">
        <f t="array" aca="1" ref="E617" ca="1">IFERROR(_xlfn._xlws.FILTER(merged_ranks,(merged_end_dates=DATE(9999,12,31))*(merged_names=A617)),"")</f>
        <v/>
      </c>
      <c r="F617" s="17" t="str">
        <f ca="1">_xlfn.XLOOKUP(J617,Promotions[Promo Key],Promotions[Promo Date],"")</f>
        <v/>
      </c>
      <c r="G617" s="18" t="str">
        <f t="shared" ca="1" si="51"/>
        <v/>
      </c>
      <c r="H617" s="18" t="str">
        <f t="shared" ca="1" si="50"/>
        <v/>
      </c>
      <c r="I617" s="17" t="str">
        <f>_xlfn.XLOOKUP(A617,Students[Full Name],Students[Starting Rank],"")</f>
        <v/>
      </c>
      <c r="J617" s="15" t="str">
        <f t="shared" ca="1" si="52"/>
        <v xml:space="preserve">: </v>
      </c>
      <c r="K617" s="16" t="str">
        <f>_xlfn.XLOOKUP(A617,Students[Full Name],Students[Start Date],"")</f>
        <v/>
      </c>
      <c r="L617" s="18">
        <f t="shared" ca="1" si="53"/>
        <v>-1</v>
      </c>
      <c r="M617" s="18" cm="1">
        <f t="array" aca="1" ref="M617" ca="1">SUMPRODUCT(Inactives[Days Inactive]*(Inactives[Student]=A617))/365</f>
        <v>0</v>
      </c>
      <c r="N617" s="18" t="str" cm="1">
        <f t="array" ref="N617">IF(LEN($A617)&gt;0,SUMPRODUCT(($A617=merged_names)*(_xlfn.TEXTAFTER(N$2, "At ")=merged_belt_colours)*merged_months_at_rank),"")</f>
        <v/>
      </c>
      <c r="O617" s="18" t="str" cm="1">
        <f t="array" ref="O617">IF(LEN($A617)&gt;0,SUMPRODUCT(($A617=merged_names)*(_xlfn.TEXTAFTER(O$2, "At ")=merged_belt_colours)*merged_months_at_rank),"")</f>
        <v/>
      </c>
      <c r="P617" s="18" t="str" cm="1">
        <f t="array" ref="P617">IF(LEN($A617)&gt;0,SUMPRODUCT(($A617=merged_names)*(_xlfn.TEXTAFTER(P$2, "At ")=merged_belt_colours)*merged_months_at_rank),"")</f>
        <v/>
      </c>
      <c r="Q617" s="18" t="str" cm="1">
        <f t="array" ref="Q617">IF(LEN($A617)&gt;0,SUMPRODUCT(($A617=merged_names)*(_xlfn.TEXTAFTER(Q$2, "At ")=merged_belt_colours)*merged_months_at_rank),"")</f>
        <v/>
      </c>
      <c r="R617" s="18" t="str" cm="1">
        <f t="array" ref="R617">IF(LEN($A617)&gt;0,SUMPRODUCT(($A617=merged_names)*(_xlfn.TEXTAFTER(R$2, "At ")=merged_belt_colours)*merged_months_at_rank),"")</f>
        <v/>
      </c>
    </row>
    <row r="618" spans="1:18" x14ac:dyDescent="0.25">
      <c r="A618"/>
      <c r="B618" s="15" t="str" cm="1">
        <f t="array" ref="B618">IFERROR(IF(LEN(A618)&gt;0, IF(SUMPRODUCT((Inactives[Key]=J618)*(Inactives[Currently Inactive]))=1,"Inactive","Active"),""),"Active")</f>
        <v/>
      </c>
      <c r="C618" s="16" t="str" cm="1">
        <f t="array" aca="1" ref="C618" ca="1">IFERROR(_xlfn._xlws.FILTER(Inactives[Inactive On],(Inactives[Key]=J618)*(Inactives[Currently Inactive]),""),"")</f>
        <v/>
      </c>
      <c r="D618" s="16" t="str" cm="1">
        <f t="array" aca="1" ref="D618" ca="1">IFERROR(INDEX(_xlfn.TEXTSPLIT(E618," "),1),"")</f>
        <v/>
      </c>
      <c r="E618" s="15" t="str" cm="1">
        <f t="array" aca="1" ref="E618" ca="1">IFERROR(_xlfn._xlws.FILTER(merged_ranks,(merged_end_dates=DATE(9999,12,31))*(merged_names=A618)),"")</f>
        <v/>
      </c>
      <c r="F618" s="17" t="str">
        <f ca="1">_xlfn.XLOOKUP(J618,Promotions[Promo Key],Promotions[Promo Date],"")</f>
        <v/>
      </c>
      <c r="G618" s="18" t="str">
        <f t="shared" ca="1" si="51"/>
        <v/>
      </c>
      <c r="H618" s="18" t="str">
        <f t="shared" ca="1" si="50"/>
        <v/>
      </c>
      <c r="I618" s="17" t="str">
        <f>_xlfn.XLOOKUP(A618,Students[Full Name],Students[Starting Rank],"")</f>
        <v/>
      </c>
      <c r="J618" s="15" t="str">
        <f t="shared" ca="1" si="52"/>
        <v xml:space="preserve">: </v>
      </c>
      <c r="K618" s="16" t="str">
        <f>_xlfn.XLOOKUP(A618,Students[Full Name],Students[Start Date],"")</f>
        <v/>
      </c>
      <c r="L618" s="18">
        <f t="shared" ca="1" si="53"/>
        <v>-1</v>
      </c>
      <c r="M618" s="18" cm="1">
        <f t="array" aca="1" ref="M618" ca="1">SUMPRODUCT(Inactives[Days Inactive]*(Inactives[Student]=A618))/365</f>
        <v>0</v>
      </c>
      <c r="N618" s="18" t="str" cm="1">
        <f t="array" ref="N618">IF(LEN($A618)&gt;0,SUMPRODUCT(($A618=merged_names)*(_xlfn.TEXTAFTER(N$2, "At ")=merged_belt_colours)*merged_months_at_rank),"")</f>
        <v/>
      </c>
      <c r="O618" s="18" t="str" cm="1">
        <f t="array" ref="O618">IF(LEN($A618)&gt;0,SUMPRODUCT(($A618=merged_names)*(_xlfn.TEXTAFTER(O$2, "At ")=merged_belt_colours)*merged_months_at_rank),"")</f>
        <v/>
      </c>
      <c r="P618" s="18" t="str" cm="1">
        <f t="array" ref="P618">IF(LEN($A618)&gt;0,SUMPRODUCT(($A618=merged_names)*(_xlfn.TEXTAFTER(P$2, "At ")=merged_belt_colours)*merged_months_at_rank),"")</f>
        <v/>
      </c>
      <c r="Q618" s="18" t="str" cm="1">
        <f t="array" ref="Q618">IF(LEN($A618)&gt;0,SUMPRODUCT(($A618=merged_names)*(_xlfn.TEXTAFTER(Q$2, "At ")=merged_belt_colours)*merged_months_at_rank),"")</f>
        <v/>
      </c>
      <c r="R618" s="18" t="str" cm="1">
        <f t="array" ref="R618">IF(LEN($A618)&gt;0,SUMPRODUCT(($A618=merged_names)*(_xlfn.TEXTAFTER(R$2, "At ")=merged_belt_colours)*merged_months_at_rank),"")</f>
        <v/>
      </c>
    </row>
    <row r="619" spans="1:18" x14ac:dyDescent="0.25">
      <c r="A619"/>
      <c r="B619" s="15" t="str" cm="1">
        <f t="array" ref="B619">IFERROR(IF(LEN(A619)&gt;0, IF(SUMPRODUCT((Inactives[Key]=J619)*(Inactives[Currently Inactive]))=1,"Inactive","Active"),""),"Active")</f>
        <v/>
      </c>
      <c r="C619" s="16" t="str" cm="1">
        <f t="array" aca="1" ref="C619" ca="1">IFERROR(_xlfn._xlws.FILTER(Inactives[Inactive On],(Inactives[Key]=J619)*(Inactives[Currently Inactive]),""),"")</f>
        <v/>
      </c>
      <c r="D619" s="16" t="str" cm="1">
        <f t="array" aca="1" ref="D619" ca="1">IFERROR(INDEX(_xlfn.TEXTSPLIT(E619," "),1),"")</f>
        <v/>
      </c>
      <c r="E619" s="15" t="str" cm="1">
        <f t="array" aca="1" ref="E619" ca="1">IFERROR(_xlfn._xlws.FILTER(merged_ranks,(merged_end_dates=DATE(9999,12,31))*(merged_names=A619)),"")</f>
        <v/>
      </c>
      <c r="F619" s="17" t="str">
        <f ca="1">_xlfn.XLOOKUP(J619,Promotions[Promo Key],Promotions[Promo Date],"")</f>
        <v/>
      </c>
      <c r="G619" s="18" t="str">
        <f t="shared" ca="1" si="51"/>
        <v/>
      </c>
      <c r="H619" s="18" t="str">
        <f t="shared" ca="1" si="50"/>
        <v/>
      </c>
      <c r="I619" s="17" t="str">
        <f>_xlfn.XLOOKUP(A619,Students[Full Name],Students[Starting Rank],"")</f>
        <v/>
      </c>
      <c r="J619" s="15" t="str">
        <f t="shared" ca="1" si="52"/>
        <v xml:space="preserve">: </v>
      </c>
      <c r="K619" s="16" t="str">
        <f>_xlfn.XLOOKUP(A619,Students[Full Name],Students[Start Date],"")</f>
        <v/>
      </c>
      <c r="L619" s="18">
        <f t="shared" ca="1" si="53"/>
        <v>-1</v>
      </c>
      <c r="M619" s="18" cm="1">
        <f t="array" aca="1" ref="M619" ca="1">SUMPRODUCT(Inactives[Days Inactive]*(Inactives[Student]=A619))/365</f>
        <v>0</v>
      </c>
      <c r="N619" s="18" t="str" cm="1">
        <f t="array" ref="N619">IF(LEN($A619)&gt;0,SUMPRODUCT(($A619=merged_names)*(_xlfn.TEXTAFTER(N$2, "At ")=merged_belt_colours)*merged_months_at_rank),"")</f>
        <v/>
      </c>
      <c r="O619" s="18" t="str" cm="1">
        <f t="array" ref="O619">IF(LEN($A619)&gt;0,SUMPRODUCT(($A619=merged_names)*(_xlfn.TEXTAFTER(O$2, "At ")=merged_belt_colours)*merged_months_at_rank),"")</f>
        <v/>
      </c>
      <c r="P619" s="18" t="str" cm="1">
        <f t="array" ref="P619">IF(LEN($A619)&gt;0,SUMPRODUCT(($A619=merged_names)*(_xlfn.TEXTAFTER(P$2, "At ")=merged_belt_colours)*merged_months_at_rank),"")</f>
        <v/>
      </c>
      <c r="Q619" s="18" t="str" cm="1">
        <f t="array" ref="Q619">IF(LEN($A619)&gt;0,SUMPRODUCT(($A619=merged_names)*(_xlfn.TEXTAFTER(Q$2, "At ")=merged_belt_colours)*merged_months_at_rank),"")</f>
        <v/>
      </c>
      <c r="R619" s="18" t="str" cm="1">
        <f t="array" ref="R619">IF(LEN($A619)&gt;0,SUMPRODUCT(($A619=merged_names)*(_xlfn.TEXTAFTER(R$2, "At ")=merged_belt_colours)*merged_months_at_rank),"")</f>
        <v/>
      </c>
    </row>
    <row r="620" spans="1:18" x14ac:dyDescent="0.25">
      <c r="A620"/>
      <c r="B620" s="15" t="str" cm="1">
        <f t="array" ref="B620">IFERROR(IF(LEN(A620)&gt;0, IF(SUMPRODUCT((Inactives[Key]=J620)*(Inactives[Currently Inactive]))=1,"Inactive","Active"),""),"Active")</f>
        <v/>
      </c>
      <c r="C620" s="16" t="str" cm="1">
        <f t="array" aca="1" ref="C620" ca="1">IFERROR(_xlfn._xlws.FILTER(Inactives[Inactive On],(Inactives[Key]=J620)*(Inactives[Currently Inactive]),""),"")</f>
        <v/>
      </c>
      <c r="D620" s="16" t="str" cm="1">
        <f t="array" aca="1" ref="D620" ca="1">IFERROR(INDEX(_xlfn.TEXTSPLIT(E620," "),1),"")</f>
        <v/>
      </c>
      <c r="E620" s="15" t="str" cm="1">
        <f t="array" aca="1" ref="E620" ca="1">IFERROR(_xlfn._xlws.FILTER(merged_ranks,(merged_end_dates=DATE(9999,12,31))*(merged_names=A620)),"")</f>
        <v/>
      </c>
      <c r="F620" s="17" t="str">
        <f ca="1">_xlfn.XLOOKUP(J620,Promotions[Promo Key],Promotions[Promo Date],"")</f>
        <v/>
      </c>
      <c r="G620" s="18" t="str">
        <f t="shared" ca="1" si="51"/>
        <v/>
      </c>
      <c r="H620" s="18" t="str">
        <f t="shared" ca="1" si="50"/>
        <v/>
      </c>
      <c r="I620" s="17" t="str">
        <f>_xlfn.XLOOKUP(A620,Students[Full Name],Students[Starting Rank],"")</f>
        <v/>
      </c>
      <c r="J620" s="15" t="str">
        <f t="shared" ca="1" si="52"/>
        <v xml:space="preserve">: </v>
      </c>
      <c r="K620" s="16" t="str">
        <f>_xlfn.XLOOKUP(A620,Students[Full Name],Students[Start Date],"")</f>
        <v/>
      </c>
      <c r="L620" s="18">
        <f t="shared" ca="1" si="53"/>
        <v>-1</v>
      </c>
      <c r="M620" s="18" cm="1">
        <f t="array" aca="1" ref="M620" ca="1">SUMPRODUCT(Inactives[Days Inactive]*(Inactives[Student]=A620))/365</f>
        <v>0</v>
      </c>
      <c r="N620" s="18" t="str" cm="1">
        <f t="array" ref="N620">IF(LEN($A620)&gt;0,SUMPRODUCT(($A620=merged_names)*(_xlfn.TEXTAFTER(N$2, "At ")=merged_belt_colours)*merged_months_at_rank),"")</f>
        <v/>
      </c>
      <c r="O620" s="18" t="str" cm="1">
        <f t="array" ref="O620">IF(LEN($A620)&gt;0,SUMPRODUCT(($A620=merged_names)*(_xlfn.TEXTAFTER(O$2, "At ")=merged_belt_colours)*merged_months_at_rank),"")</f>
        <v/>
      </c>
      <c r="P620" s="18" t="str" cm="1">
        <f t="array" ref="P620">IF(LEN($A620)&gt;0,SUMPRODUCT(($A620=merged_names)*(_xlfn.TEXTAFTER(P$2, "At ")=merged_belt_colours)*merged_months_at_rank),"")</f>
        <v/>
      </c>
      <c r="Q620" s="18" t="str" cm="1">
        <f t="array" ref="Q620">IF(LEN($A620)&gt;0,SUMPRODUCT(($A620=merged_names)*(_xlfn.TEXTAFTER(Q$2, "At ")=merged_belt_colours)*merged_months_at_rank),"")</f>
        <v/>
      </c>
      <c r="R620" s="18" t="str" cm="1">
        <f t="array" ref="R620">IF(LEN($A620)&gt;0,SUMPRODUCT(($A620=merged_names)*(_xlfn.TEXTAFTER(R$2, "At ")=merged_belt_colours)*merged_months_at_rank),"")</f>
        <v/>
      </c>
    </row>
    <row r="621" spans="1:18" x14ac:dyDescent="0.25">
      <c r="A621"/>
      <c r="B621" s="15" t="str" cm="1">
        <f t="array" ref="B621">IFERROR(IF(LEN(A621)&gt;0, IF(SUMPRODUCT((Inactives[Key]=J621)*(Inactives[Currently Inactive]))=1,"Inactive","Active"),""),"Active")</f>
        <v/>
      </c>
      <c r="C621" s="16" t="str" cm="1">
        <f t="array" aca="1" ref="C621" ca="1">IFERROR(_xlfn._xlws.FILTER(Inactives[Inactive On],(Inactives[Key]=J621)*(Inactives[Currently Inactive]),""),"")</f>
        <v/>
      </c>
      <c r="D621" s="16" t="str" cm="1">
        <f t="array" aca="1" ref="D621" ca="1">IFERROR(INDEX(_xlfn.TEXTSPLIT(E621," "),1),"")</f>
        <v/>
      </c>
      <c r="E621" s="15" t="str" cm="1">
        <f t="array" aca="1" ref="E621" ca="1">IFERROR(_xlfn._xlws.FILTER(merged_ranks,(merged_end_dates=DATE(9999,12,31))*(merged_names=A621)),"")</f>
        <v/>
      </c>
      <c r="F621" s="17" t="str">
        <f ca="1">_xlfn.XLOOKUP(J621,Promotions[Promo Key],Promotions[Promo Date],"")</f>
        <v/>
      </c>
      <c r="G621" s="18" t="str">
        <f t="shared" ca="1" si="51"/>
        <v/>
      </c>
      <c r="H621" s="18" t="str">
        <f t="shared" ca="1" si="50"/>
        <v/>
      </c>
      <c r="I621" s="17" t="str">
        <f>_xlfn.XLOOKUP(A621,Students[Full Name],Students[Starting Rank],"")</f>
        <v/>
      </c>
      <c r="J621" s="15" t="str">
        <f t="shared" ca="1" si="52"/>
        <v xml:space="preserve">: </v>
      </c>
      <c r="K621" s="16" t="str">
        <f>_xlfn.XLOOKUP(A621,Students[Full Name],Students[Start Date],"")</f>
        <v/>
      </c>
      <c r="L621" s="18">
        <f t="shared" ca="1" si="53"/>
        <v>-1</v>
      </c>
      <c r="M621" s="18" cm="1">
        <f t="array" aca="1" ref="M621" ca="1">SUMPRODUCT(Inactives[Days Inactive]*(Inactives[Student]=A621))/365</f>
        <v>0</v>
      </c>
      <c r="N621" s="18" t="str" cm="1">
        <f t="array" ref="N621">IF(LEN($A621)&gt;0,SUMPRODUCT(($A621=merged_names)*(_xlfn.TEXTAFTER(N$2, "At ")=merged_belt_colours)*merged_months_at_rank),"")</f>
        <v/>
      </c>
      <c r="O621" s="18" t="str" cm="1">
        <f t="array" ref="O621">IF(LEN($A621)&gt;0,SUMPRODUCT(($A621=merged_names)*(_xlfn.TEXTAFTER(O$2, "At ")=merged_belt_colours)*merged_months_at_rank),"")</f>
        <v/>
      </c>
      <c r="P621" s="18" t="str" cm="1">
        <f t="array" ref="P621">IF(LEN($A621)&gt;0,SUMPRODUCT(($A621=merged_names)*(_xlfn.TEXTAFTER(P$2, "At ")=merged_belt_colours)*merged_months_at_rank),"")</f>
        <v/>
      </c>
      <c r="Q621" s="18" t="str" cm="1">
        <f t="array" ref="Q621">IF(LEN($A621)&gt;0,SUMPRODUCT(($A621=merged_names)*(_xlfn.TEXTAFTER(Q$2, "At ")=merged_belt_colours)*merged_months_at_rank),"")</f>
        <v/>
      </c>
      <c r="R621" s="18" t="str" cm="1">
        <f t="array" ref="R621">IF(LEN($A621)&gt;0,SUMPRODUCT(($A621=merged_names)*(_xlfn.TEXTAFTER(R$2, "At ")=merged_belt_colours)*merged_months_at_rank),"")</f>
        <v/>
      </c>
    </row>
    <row r="622" spans="1:18" x14ac:dyDescent="0.25">
      <c r="A622"/>
      <c r="B622" s="15" t="str" cm="1">
        <f t="array" ref="B622">IFERROR(IF(LEN(A622)&gt;0, IF(SUMPRODUCT((Inactives[Key]=J622)*(Inactives[Currently Inactive]))=1,"Inactive","Active"),""),"Active")</f>
        <v/>
      </c>
      <c r="C622" s="16" t="str" cm="1">
        <f t="array" aca="1" ref="C622" ca="1">IFERROR(_xlfn._xlws.FILTER(Inactives[Inactive On],(Inactives[Key]=J622)*(Inactives[Currently Inactive]),""),"")</f>
        <v/>
      </c>
      <c r="D622" s="16" t="str" cm="1">
        <f t="array" aca="1" ref="D622" ca="1">IFERROR(INDEX(_xlfn.TEXTSPLIT(E622," "),1),"")</f>
        <v/>
      </c>
      <c r="E622" s="15" t="str" cm="1">
        <f t="array" aca="1" ref="E622" ca="1">IFERROR(_xlfn._xlws.FILTER(merged_ranks,(merged_end_dates=DATE(9999,12,31))*(merged_names=A622)),"")</f>
        <v/>
      </c>
      <c r="F622" s="17" t="str">
        <f ca="1">_xlfn.XLOOKUP(J622,Promotions[Promo Key],Promotions[Promo Date],"")</f>
        <v/>
      </c>
      <c r="G622" s="18" t="str">
        <f t="shared" ca="1" si="51"/>
        <v/>
      </c>
      <c r="H622" s="18" t="str">
        <f t="shared" ca="1" si="50"/>
        <v/>
      </c>
      <c r="I622" s="17" t="str">
        <f>_xlfn.XLOOKUP(A622,Students[Full Name],Students[Starting Rank],"")</f>
        <v/>
      </c>
      <c r="J622" s="15" t="str">
        <f t="shared" ca="1" si="52"/>
        <v xml:space="preserve">: </v>
      </c>
      <c r="K622" s="16" t="str">
        <f>_xlfn.XLOOKUP(A622,Students[Full Name],Students[Start Date],"")</f>
        <v/>
      </c>
      <c r="L622" s="18">
        <f t="shared" ca="1" si="53"/>
        <v>-1</v>
      </c>
      <c r="M622" s="18" cm="1">
        <f t="array" aca="1" ref="M622" ca="1">SUMPRODUCT(Inactives[Days Inactive]*(Inactives[Student]=A622))/365</f>
        <v>0</v>
      </c>
      <c r="N622" s="18" t="str" cm="1">
        <f t="array" ref="N622">IF(LEN($A622)&gt;0,SUMPRODUCT(($A622=merged_names)*(_xlfn.TEXTAFTER(N$2, "At ")=merged_belt_colours)*merged_months_at_rank),"")</f>
        <v/>
      </c>
      <c r="O622" s="18" t="str" cm="1">
        <f t="array" ref="O622">IF(LEN($A622)&gt;0,SUMPRODUCT(($A622=merged_names)*(_xlfn.TEXTAFTER(O$2, "At ")=merged_belt_colours)*merged_months_at_rank),"")</f>
        <v/>
      </c>
      <c r="P622" s="18" t="str" cm="1">
        <f t="array" ref="P622">IF(LEN($A622)&gt;0,SUMPRODUCT(($A622=merged_names)*(_xlfn.TEXTAFTER(P$2, "At ")=merged_belt_colours)*merged_months_at_rank),"")</f>
        <v/>
      </c>
      <c r="Q622" s="18" t="str" cm="1">
        <f t="array" ref="Q622">IF(LEN($A622)&gt;0,SUMPRODUCT(($A622=merged_names)*(_xlfn.TEXTAFTER(Q$2, "At ")=merged_belt_colours)*merged_months_at_rank),"")</f>
        <v/>
      </c>
      <c r="R622" s="18" t="str" cm="1">
        <f t="array" ref="R622">IF(LEN($A622)&gt;0,SUMPRODUCT(($A622=merged_names)*(_xlfn.TEXTAFTER(R$2, "At ")=merged_belt_colours)*merged_months_at_rank),"")</f>
        <v/>
      </c>
    </row>
    <row r="623" spans="1:18" x14ac:dyDescent="0.25">
      <c r="A623"/>
      <c r="B623" s="15" t="str" cm="1">
        <f t="array" ref="B623">IFERROR(IF(LEN(A623)&gt;0, IF(SUMPRODUCT((Inactives[Key]=J623)*(Inactives[Currently Inactive]))=1,"Inactive","Active"),""),"Active")</f>
        <v/>
      </c>
      <c r="C623" s="16" t="str" cm="1">
        <f t="array" aca="1" ref="C623" ca="1">IFERROR(_xlfn._xlws.FILTER(Inactives[Inactive On],(Inactives[Key]=J623)*(Inactives[Currently Inactive]),""),"")</f>
        <v/>
      </c>
      <c r="D623" s="16" t="str" cm="1">
        <f t="array" aca="1" ref="D623" ca="1">IFERROR(INDEX(_xlfn.TEXTSPLIT(E623," "),1),"")</f>
        <v/>
      </c>
      <c r="E623" s="15" t="str" cm="1">
        <f t="array" aca="1" ref="E623" ca="1">IFERROR(_xlfn._xlws.FILTER(merged_ranks,(merged_end_dates=DATE(9999,12,31))*(merged_names=A623)),"")</f>
        <v/>
      </c>
      <c r="F623" s="17" t="str">
        <f ca="1">_xlfn.XLOOKUP(J623,Promotions[Promo Key],Promotions[Promo Date],"")</f>
        <v/>
      </c>
      <c r="G623" s="18" t="str">
        <f t="shared" ca="1" si="51"/>
        <v/>
      </c>
      <c r="H623" s="18" t="str">
        <f t="shared" ca="1" si="50"/>
        <v/>
      </c>
      <c r="I623" s="17" t="str">
        <f>_xlfn.XLOOKUP(A623,Students[Full Name],Students[Starting Rank],"")</f>
        <v/>
      </c>
      <c r="J623" s="15" t="str">
        <f t="shared" ca="1" si="52"/>
        <v xml:space="preserve">: </v>
      </c>
      <c r="K623" s="16" t="str">
        <f>_xlfn.XLOOKUP(A623,Students[Full Name],Students[Start Date],"")</f>
        <v/>
      </c>
      <c r="L623" s="18">
        <f t="shared" ca="1" si="53"/>
        <v>-1</v>
      </c>
      <c r="M623" s="18" cm="1">
        <f t="array" aca="1" ref="M623" ca="1">SUMPRODUCT(Inactives[Days Inactive]*(Inactives[Student]=A623))/365</f>
        <v>0</v>
      </c>
      <c r="N623" s="18" t="str" cm="1">
        <f t="array" ref="N623">IF(LEN($A623)&gt;0,SUMPRODUCT(($A623=merged_names)*(_xlfn.TEXTAFTER(N$2, "At ")=merged_belt_colours)*merged_months_at_rank),"")</f>
        <v/>
      </c>
      <c r="O623" s="18" t="str" cm="1">
        <f t="array" ref="O623">IF(LEN($A623)&gt;0,SUMPRODUCT(($A623=merged_names)*(_xlfn.TEXTAFTER(O$2, "At ")=merged_belt_colours)*merged_months_at_rank),"")</f>
        <v/>
      </c>
      <c r="P623" s="18" t="str" cm="1">
        <f t="array" ref="P623">IF(LEN($A623)&gt;0,SUMPRODUCT(($A623=merged_names)*(_xlfn.TEXTAFTER(P$2, "At ")=merged_belt_colours)*merged_months_at_rank),"")</f>
        <v/>
      </c>
      <c r="Q623" s="18" t="str" cm="1">
        <f t="array" ref="Q623">IF(LEN($A623)&gt;0,SUMPRODUCT(($A623=merged_names)*(_xlfn.TEXTAFTER(Q$2, "At ")=merged_belt_colours)*merged_months_at_rank),"")</f>
        <v/>
      </c>
      <c r="R623" s="18" t="str" cm="1">
        <f t="array" ref="R623">IF(LEN($A623)&gt;0,SUMPRODUCT(($A623=merged_names)*(_xlfn.TEXTAFTER(R$2, "At ")=merged_belt_colours)*merged_months_at_rank),"")</f>
        <v/>
      </c>
    </row>
    <row r="624" spans="1:18" x14ac:dyDescent="0.25">
      <c r="A624"/>
      <c r="B624" s="15" t="str" cm="1">
        <f t="array" ref="B624">IFERROR(IF(LEN(A624)&gt;0, IF(SUMPRODUCT((Inactives[Key]=J624)*(Inactives[Currently Inactive]))=1,"Inactive","Active"),""),"Active")</f>
        <v/>
      </c>
      <c r="C624" s="16" t="str" cm="1">
        <f t="array" aca="1" ref="C624" ca="1">IFERROR(_xlfn._xlws.FILTER(Inactives[Inactive On],(Inactives[Key]=J624)*(Inactives[Currently Inactive]),""),"")</f>
        <v/>
      </c>
      <c r="D624" s="16" t="str" cm="1">
        <f t="array" aca="1" ref="D624" ca="1">IFERROR(INDEX(_xlfn.TEXTSPLIT(E624," "),1),"")</f>
        <v/>
      </c>
      <c r="E624" s="15" t="str" cm="1">
        <f t="array" aca="1" ref="E624" ca="1">IFERROR(_xlfn._xlws.FILTER(merged_ranks,(merged_end_dates=DATE(9999,12,31))*(merged_names=A624)),"")</f>
        <v/>
      </c>
      <c r="F624" s="17" t="str">
        <f ca="1">_xlfn.XLOOKUP(J624,Promotions[Promo Key],Promotions[Promo Date],"")</f>
        <v/>
      </c>
      <c r="G624" s="18" t="str">
        <f t="shared" ca="1" si="51"/>
        <v/>
      </c>
      <c r="H624" s="18" t="str">
        <f t="shared" ca="1" si="50"/>
        <v/>
      </c>
      <c r="I624" s="17" t="str">
        <f>_xlfn.XLOOKUP(A624,Students[Full Name],Students[Starting Rank],"")</f>
        <v/>
      </c>
      <c r="J624" s="15" t="str">
        <f t="shared" ca="1" si="52"/>
        <v xml:space="preserve">: </v>
      </c>
      <c r="K624" s="16" t="str">
        <f>_xlfn.XLOOKUP(A624,Students[Full Name],Students[Start Date],"")</f>
        <v/>
      </c>
      <c r="L624" s="18">
        <f t="shared" ca="1" si="53"/>
        <v>-1</v>
      </c>
      <c r="M624" s="18" cm="1">
        <f t="array" aca="1" ref="M624" ca="1">SUMPRODUCT(Inactives[Days Inactive]*(Inactives[Student]=A624))/365</f>
        <v>0</v>
      </c>
      <c r="N624" s="18" t="str" cm="1">
        <f t="array" ref="N624">IF(LEN($A624)&gt;0,SUMPRODUCT(($A624=merged_names)*(_xlfn.TEXTAFTER(N$2, "At ")=merged_belt_colours)*merged_months_at_rank),"")</f>
        <v/>
      </c>
      <c r="O624" s="18" t="str" cm="1">
        <f t="array" ref="O624">IF(LEN($A624)&gt;0,SUMPRODUCT(($A624=merged_names)*(_xlfn.TEXTAFTER(O$2, "At ")=merged_belt_colours)*merged_months_at_rank),"")</f>
        <v/>
      </c>
      <c r="P624" s="18" t="str" cm="1">
        <f t="array" ref="P624">IF(LEN($A624)&gt;0,SUMPRODUCT(($A624=merged_names)*(_xlfn.TEXTAFTER(P$2, "At ")=merged_belt_colours)*merged_months_at_rank),"")</f>
        <v/>
      </c>
      <c r="Q624" s="18" t="str" cm="1">
        <f t="array" ref="Q624">IF(LEN($A624)&gt;0,SUMPRODUCT(($A624=merged_names)*(_xlfn.TEXTAFTER(Q$2, "At ")=merged_belt_colours)*merged_months_at_rank),"")</f>
        <v/>
      </c>
      <c r="R624" s="18" t="str" cm="1">
        <f t="array" ref="R624">IF(LEN($A624)&gt;0,SUMPRODUCT(($A624=merged_names)*(_xlfn.TEXTAFTER(R$2, "At ")=merged_belt_colours)*merged_months_at_rank),"")</f>
        <v/>
      </c>
    </row>
    <row r="625" spans="1:18" x14ac:dyDescent="0.25">
      <c r="A625"/>
      <c r="B625" s="15" t="str" cm="1">
        <f t="array" ref="B625">IFERROR(IF(LEN(A625)&gt;0, IF(SUMPRODUCT((Inactives[Key]=J625)*(Inactives[Currently Inactive]))=1,"Inactive","Active"),""),"Active")</f>
        <v/>
      </c>
      <c r="C625" s="16" t="str" cm="1">
        <f t="array" aca="1" ref="C625" ca="1">IFERROR(_xlfn._xlws.FILTER(Inactives[Inactive On],(Inactives[Key]=J625)*(Inactives[Currently Inactive]),""),"")</f>
        <v/>
      </c>
      <c r="D625" s="16" t="str" cm="1">
        <f t="array" aca="1" ref="D625" ca="1">IFERROR(INDEX(_xlfn.TEXTSPLIT(E625," "),1),"")</f>
        <v/>
      </c>
      <c r="E625" s="15" t="str" cm="1">
        <f t="array" aca="1" ref="E625" ca="1">IFERROR(_xlfn._xlws.FILTER(merged_ranks,(merged_end_dates=DATE(9999,12,31))*(merged_names=A625)),"")</f>
        <v/>
      </c>
      <c r="F625" s="17" t="str">
        <f ca="1">_xlfn.XLOOKUP(J625,Promotions[Promo Key],Promotions[Promo Date],"")</f>
        <v/>
      </c>
      <c r="G625" s="18" t="str">
        <f t="shared" ca="1" si="51"/>
        <v/>
      </c>
      <c r="H625" s="18" t="str">
        <f t="shared" ca="1" si="50"/>
        <v/>
      </c>
      <c r="I625" s="17" t="str">
        <f>_xlfn.XLOOKUP(A625,Students[Full Name],Students[Starting Rank],"")</f>
        <v/>
      </c>
      <c r="J625" s="15" t="str">
        <f t="shared" ca="1" si="52"/>
        <v xml:space="preserve">: </v>
      </c>
      <c r="K625" s="16" t="str">
        <f>_xlfn.XLOOKUP(A625,Students[Full Name],Students[Start Date],"")</f>
        <v/>
      </c>
      <c r="L625" s="18">
        <f t="shared" ca="1" si="53"/>
        <v>-1</v>
      </c>
      <c r="M625" s="18" cm="1">
        <f t="array" aca="1" ref="M625" ca="1">SUMPRODUCT(Inactives[Days Inactive]*(Inactives[Student]=A625))/365</f>
        <v>0</v>
      </c>
      <c r="N625" s="18" t="str" cm="1">
        <f t="array" ref="N625">IF(LEN($A625)&gt;0,SUMPRODUCT(($A625=merged_names)*(_xlfn.TEXTAFTER(N$2, "At ")=merged_belt_colours)*merged_months_at_rank),"")</f>
        <v/>
      </c>
      <c r="O625" s="18" t="str" cm="1">
        <f t="array" ref="O625">IF(LEN($A625)&gt;0,SUMPRODUCT(($A625=merged_names)*(_xlfn.TEXTAFTER(O$2, "At ")=merged_belt_colours)*merged_months_at_rank),"")</f>
        <v/>
      </c>
      <c r="P625" s="18" t="str" cm="1">
        <f t="array" ref="P625">IF(LEN($A625)&gt;0,SUMPRODUCT(($A625=merged_names)*(_xlfn.TEXTAFTER(P$2, "At ")=merged_belt_colours)*merged_months_at_rank),"")</f>
        <v/>
      </c>
      <c r="Q625" s="18" t="str" cm="1">
        <f t="array" ref="Q625">IF(LEN($A625)&gt;0,SUMPRODUCT(($A625=merged_names)*(_xlfn.TEXTAFTER(Q$2, "At ")=merged_belt_colours)*merged_months_at_rank),"")</f>
        <v/>
      </c>
      <c r="R625" s="18" t="str" cm="1">
        <f t="array" ref="R625">IF(LEN($A625)&gt;0,SUMPRODUCT(($A625=merged_names)*(_xlfn.TEXTAFTER(R$2, "At ")=merged_belt_colours)*merged_months_at_rank),"")</f>
        <v/>
      </c>
    </row>
    <row r="626" spans="1:18" x14ac:dyDescent="0.25">
      <c r="A626"/>
      <c r="B626" s="15" t="str" cm="1">
        <f t="array" ref="B626">IFERROR(IF(LEN(A626)&gt;0, IF(SUMPRODUCT((Inactives[Key]=J626)*(Inactives[Currently Inactive]))=1,"Inactive","Active"),""),"Active")</f>
        <v/>
      </c>
      <c r="C626" s="16" t="str" cm="1">
        <f t="array" aca="1" ref="C626" ca="1">IFERROR(_xlfn._xlws.FILTER(Inactives[Inactive On],(Inactives[Key]=J626)*(Inactives[Currently Inactive]),""),"")</f>
        <v/>
      </c>
      <c r="D626" s="16" t="str" cm="1">
        <f t="array" aca="1" ref="D626" ca="1">IFERROR(INDEX(_xlfn.TEXTSPLIT(E626," "),1),"")</f>
        <v/>
      </c>
      <c r="E626" s="15" t="str" cm="1">
        <f t="array" aca="1" ref="E626" ca="1">IFERROR(_xlfn._xlws.FILTER(merged_ranks,(merged_end_dates=DATE(9999,12,31))*(merged_names=A626)),"")</f>
        <v/>
      </c>
      <c r="F626" s="17" t="str">
        <f ca="1">_xlfn.XLOOKUP(J626,Promotions[Promo Key],Promotions[Promo Date],"")</f>
        <v/>
      </c>
      <c r="G626" s="18" t="str">
        <f t="shared" ca="1" si="51"/>
        <v/>
      </c>
      <c r="H626" s="18" t="str">
        <f t="shared" ca="1" si="50"/>
        <v/>
      </c>
      <c r="I626" s="17" t="str">
        <f>_xlfn.XLOOKUP(A626,Students[Full Name],Students[Starting Rank],"")</f>
        <v/>
      </c>
      <c r="J626" s="15" t="str">
        <f t="shared" ca="1" si="52"/>
        <v xml:space="preserve">: </v>
      </c>
      <c r="K626" s="16" t="str">
        <f>_xlfn.XLOOKUP(A626,Students[Full Name],Students[Start Date],"")</f>
        <v/>
      </c>
      <c r="L626" s="18">
        <f t="shared" ca="1" si="53"/>
        <v>-1</v>
      </c>
      <c r="M626" s="18" cm="1">
        <f t="array" aca="1" ref="M626" ca="1">SUMPRODUCT(Inactives[Days Inactive]*(Inactives[Student]=A626))/365</f>
        <v>0</v>
      </c>
      <c r="N626" s="18" t="str" cm="1">
        <f t="array" ref="N626">IF(LEN($A626)&gt;0,SUMPRODUCT(($A626=merged_names)*(_xlfn.TEXTAFTER(N$2, "At ")=merged_belt_colours)*merged_months_at_rank),"")</f>
        <v/>
      </c>
      <c r="O626" s="18" t="str" cm="1">
        <f t="array" ref="O626">IF(LEN($A626)&gt;0,SUMPRODUCT(($A626=merged_names)*(_xlfn.TEXTAFTER(O$2, "At ")=merged_belt_colours)*merged_months_at_rank),"")</f>
        <v/>
      </c>
      <c r="P626" s="18" t="str" cm="1">
        <f t="array" ref="P626">IF(LEN($A626)&gt;0,SUMPRODUCT(($A626=merged_names)*(_xlfn.TEXTAFTER(P$2, "At ")=merged_belt_colours)*merged_months_at_rank),"")</f>
        <v/>
      </c>
      <c r="Q626" s="18" t="str" cm="1">
        <f t="array" ref="Q626">IF(LEN($A626)&gt;0,SUMPRODUCT(($A626=merged_names)*(_xlfn.TEXTAFTER(Q$2, "At ")=merged_belt_colours)*merged_months_at_rank),"")</f>
        <v/>
      </c>
      <c r="R626" s="18" t="str" cm="1">
        <f t="array" ref="R626">IF(LEN($A626)&gt;0,SUMPRODUCT(($A626=merged_names)*(_xlfn.TEXTAFTER(R$2, "At ")=merged_belt_colours)*merged_months_at_rank),"")</f>
        <v/>
      </c>
    </row>
    <row r="627" spans="1:18" x14ac:dyDescent="0.25">
      <c r="A627"/>
      <c r="B627" s="15" t="str" cm="1">
        <f t="array" ref="B627">IFERROR(IF(LEN(A627)&gt;0, IF(SUMPRODUCT((Inactives[Key]=J627)*(Inactives[Currently Inactive]))=1,"Inactive","Active"),""),"Active")</f>
        <v/>
      </c>
      <c r="C627" s="16" t="str" cm="1">
        <f t="array" aca="1" ref="C627" ca="1">IFERROR(_xlfn._xlws.FILTER(Inactives[Inactive On],(Inactives[Key]=J627)*(Inactives[Currently Inactive]),""),"")</f>
        <v/>
      </c>
      <c r="D627" s="16" t="str" cm="1">
        <f t="array" aca="1" ref="D627" ca="1">IFERROR(INDEX(_xlfn.TEXTSPLIT(E627," "),1),"")</f>
        <v/>
      </c>
      <c r="E627" s="15" t="str" cm="1">
        <f t="array" aca="1" ref="E627" ca="1">IFERROR(_xlfn._xlws.FILTER(merged_ranks,(merged_end_dates=DATE(9999,12,31))*(merged_names=A627)),"")</f>
        <v/>
      </c>
      <c r="F627" s="17" t="str">
        <f ca="1">_xlfn.XLOOKUP(J627,Promotions[Promo Key],Promotions[Promo Date],"")</f>
        <v/>
      </c>
      <c r="G627" s="18" t="str">
        <f t="shared" ca="1" si="51"/>
        <v/>
      </c>
      <c r="H627" s="18" t="str">
        <f t="shared" ca="1" si="50"/>
        <v/>
      </c>
      <c r="I627" s="17" t="str">
        <f>_xlfn.XLOOKUP(A627,Students[Full Name],Students[Starting Rank],"")</f>
        <v/>
      </c>
      <c r="J627" s="15" t="str">
        <f t="shared" ca="1" si="52"/>
        <v xml:space="preserve">: </v>
      </c>
      <c r="K627" s="16" t="str">
        <f>_xlfn.XLOOKUP(A627,Students[Full Name],Students[Start Date],"")</f>
        <v/>
      </c>
      <c r="L627" s="18">
        <f t="shared" ca="1" si="53"/>
        <v>-1</v>
      </c>
      <c r="M627" s="18" cm="1">
        <f t="array" aca="1" ref="M627" ca="1">SUMPRODUCT(Inactives[Days Inactive]*(Inactives[Student]=A627))/365</f>
        <v>0</v>
      </c>
      <c r="N627" s="18" t="str" cm="1">
        <f t="array" ref="N627">IF(LEN($A627)&gt;0,SUMPRODUCT(($A627=merged_names)*(_xlfn.TEXTAFTER(N$2, "At ")=merged_belt_colours)*merged_months_at_rank),"")</f>
        <v/>
      </c>
      <c r="O627" s="18" t="str" cm="1">
        <f t="array" ref="O627">IF(LEN($A627)&gt;0,SUMPRODUCT(($A627=merged_names)*(_xlfn.TEXTAFTER(O$2, "At ")=merged_belt_colours)*merged_months_at_rank),"")</f>
        <v/>
      </c>
      <c r="P627" s="18" t="str" cm="1">
        <f t="array" ref="P627">IF(LEN($A627)&gt;0,SUMPRODUCT(($A627=merged_names)*(_xlfn.TEXTAFTER(P$2, "At ")=merged_belt_colours)*merged_months_at_rank),"")</f>
        <v/>
      </c>
      <c r="Q627" s="18" t="str" cm="1">
        <f t="array" ref="Q627">IF(LEN($A627)&gt;0,SUMPRODUCT(($A627=merged_names)*(_xlfn.TEXTAFTER(Q$2, "At ")=merged_belt_colours)*merged_months_at_rank),"")</f>
        <v/>
      </c>
      <c r="R627" s="18" t="str" cm="1">
        <f t="array" ref="R627">IF(LEN($A627)&gt;0,SUMPRODUCT(($A627=merged_names)*(_xlfn.TEXTAFTER(R$2, "At ")=merged_belt_colours)*merged_months_at_rank),"")</f>
        <v/>
      </c>
    </row>
    <row r="628" spans="1:18" x14ac:dyDescent="0.25">
      <c r="A628"/>
      <c r="B628" s="15" t="str" cm="1">
        <f t="array" ref="B628">IFERROR(IF(LEN(A628)&gt;0, IF(SUMPRODUCT((Inactives[Key]=J628)*(Inactives[Currently Inactive]))=1,"Inactive","Active"),""),"Active")</f>
        <v/>
      </c>
      <c r="C628" s="16" t="str" cm="1">
        <f t="array" aca="1" ref="C628" ca="1">IFERROR(_xlfn._xlws.FILTER(Inactives[Inactive On],(Inactives[Key]=J628)*(Inactives[Currently Inactive]),""),"")</f>
        <v/>
      </c>
      <c r="D628" s="16" t="str" cm="1">
        <f t="array" aca="1" ref="D628" ca="1">IFERROR(INDEX(_xlfn.TEXTSPLIT(E628," "),1),"")</f>
        <v/>
      </c>
      <c r="E628" s="15" t="str" cm="1">
        <f t="array" aca="1" ref="E628" ca="1">IFERROR(_xlfn._xlws.FILTER(merged_ranks,(merged_end_dates=DATE(9999,12,31))*(merged_names=A628)),"")</f>
        <v/>
      </c>
      <c r="F628" s="17" t="str">
        <f ca="1">_xlfn.XLOOKUP(J628,Promotions[Promo Key],Promotions[Promo Date],"")</f>
        <v/>
      </c>
      <c r="G628" s="18" t="str">
        <f t="shared" ca="1" si="51"/>
        <v/>
      </c>
      <c r="H628" s="18" t="str">
        <f t="shared" ca="1" si="50"/>
        <v/>
      </c>
      <c r="I628" s="17" t="str">
        <f>_xlfn.XLOOKUP(A628,Students[Full Name],Students[Starting Rank],"")</f>
        <v/>
      </c>
      <c r="J628" s="15" t="str">
        <f t="shared" ca="1" si="52"/>
        <v xml:space="preserve">: </v>
      </c>
      <c r="K628" s="16" t="str">
        <f>_xlfn.XLOOKUP(A628,Students[Full Name],Students[Start Date],"")</f>
        <v/>
      </c>
      <c r="L628" s="18">
        <f t="shared" ca="1" si="53"/>
        <v>-1</v>
      </c>
      <c r="M628" s="18" cm="1">
        <f t="array" aca="1" ref="M628" ca="1">SUMPRODUCT(Inactives[Days Inactive]*(Inactives[Student]=A628))/365</f>
        <v>0</v>
      </c>
      <c r="N628" s="18" t="str" cm="1">
        <f t="array" ref="N628">IF(LEN($A628)&gt;0,SUMPRODUCT(($A628=merged_names)*(_xlfn.TEXTAFTER(N$2, "At ")=merged_belt_colours)*merged_months_at_rank),"")</f>
        <v/>
      </c>
      <c r="O628" s="18" t="str" cm="1">
        <f t="array" ref="O628">IF(LEN($A628)&gt;0,SUMPRODUCT(($A628=merged_names)*(_xlfn.TEXTAFTER(O$2, "At ")=merged_belt_colours)*merged_months_at_rank),"")</f>
        <v/>
      </c>
      <c r="P628" s="18" t="str" cm="1">
        <f t="array" ref="P628">IF(LEN($A628)&gt;0,SUMPRODUCT(($A628=merged_names)*(_xlfn.TEXTAFTER(P$2, "At ")=merged_belt_colours)*merged_months_at_rank),"")</f>
        <v/>
      </c>
      <c r="Q628" s="18" t="str" cm="1">
        <f t="array" ref="Q628">IF(LEN($A628)&gt;0,SUMPRODUCT(($A628=merged_names)*(_xlfn.TEXTAFTER(Q$2, "At ")=merged_belt_colours)*merged_months_at_rank),"")</f>
        <v/>
      </c>
      <c r="R628" s="18" t="str" cm="1">
        <f t="array" ref="R628">IF(LEN($A628)&gt;0,SUMPRODUCT(($A628=merged_names)*(_xlfn.TEXTAFTER(R$2, "At ")=merged_belt_colours)*merged_months_at_rank),"")</f>
        <v/>
      </c>
    </row>
    <row r="629" spans="1:18" x14ac:dyDescent="0.25">
      <c r="A629"/>
      <c r="B629" s="15" t="str" cm="1">
        <f t="array" ref="B629">IFERROR(IF(LEN(A629)&gt;0, IF(SUMPRODUCT((Inactives[Key]=J629)*(Inactives[Currently Inactive]))=1,"Inactive","Active"),""),"Active")</f>
        <v/>
      </c>
      <c r="C629" s="16" t="str" cm="1">
        <f t="array" aca="1" ref="C629" ca="1">IFERROR(_xlfn._xlws.FILTER(Inactives[Inactive On],(Inactives[Key]=J629)*(Inactives[Currently Inactive]),""),"")</f>
        <v/>
      </c>
      <c r="D629" s="16" t="str" cm="1">
        <f t="array" aca="1" ref="D629" ca="1">IFERROR(INDEX(_xlfn.TEXTSPLIT(E629," "),1),"")</f>
        <v/>
      </c>
      <c r="E629" s="15" t="str" cm="1">
        <f t="array" aca="1" ref="E629" ca="1">IFERROR(_xlfn._xlws.FILTER(merged_ranks,(merged_end_dates=DATE(9999,12,31))*(merged_names=A629)),"")</f>
        <v/>
      </c>
      <c r="F629" s="17" t="str">
        <f ca="1">_xlfn.XLOOKUP(J629,Promotions[Promo Key],Promotions[Promo Date],"")</f>
        <v/>
      </c>
      <c r="G629" s="18" t="str">
        <f t="shared" ca="1" si="51"/>
        <v/>
      </c>
      <c r="H629" s="18" t="str">
        <f t="shared" ca="1" si="50"/>
        <v/>
      </c>
      <c r="I629" s="17" t="str">
        <f>_xlfn.XLOOKUP(A629,Students[Full Name],Students[Starting Rank],"")</f>
        <v/>
      </c>
      <c r="J629" s="15" t="str">
        <f t="shared" ca="1" si="52"/>
        <v xml:space="preserve">: </v>
      </c>
      <c r="K629" s="16" t="str">
        <f>_xlfn.XLOOKUP(A629,Students[Full Name],Students[Start Date],"")</f>
        <v/>
      </c>
      <c r="L629" s="18">
        <f t="shared" ca="1" si="53"/>
        <v>-1</v>
      </c>
      <c r="M629" s="18" cm="1">
        <f t="array" aca="1" ref="M629" ca="1">SUMPRODUCT(Inactives[Days Inactive]*(Inactives[Student]=A629))/365</f>
        <v>0</v>
      </c>
      <c r="N629" s="18" t="str" cm="1">
        <f t="array" ref="N629">IF(LEN($A629)&gt;0,SUMPRODUCT(($A629=merged_names)*(_xlfn.TEXTAFTER(N$2, "At ")=merged_belt_colours)*merged_months_at_rank),"")</f>
        <v/>
      </c>
      <c r="O629" s="18" t="str" cm="1">
        <f t="array" ref="O629">IF(LEN($A629)&gt;0,SUMPRODUCT(($A629=merged_names)*(_xlfn.TEXTAFTER(O$2, "At ")=merged_belt_colours)*merged_months_at_rank),"")</f>
        <v/>
      </c>
      <c r="P629" s="18" t="str" cm="1">
        <f t="array" ref="P629">IF(LEN($A629)&gt;0,SUMPRODUCT(($A629=merged_names)*(_xlfn.TEXTAFTER(P$2, "At ")=merged_belt_colours)*merged_months_at_rank),"")</f>
        <v/>
      </c>
      <c r="Q629" s="18" t="str" cm="1">
        <f t="array" ref="Q629">IF(LEN($A629)&gt;0,SUMPRODUCT(($A629=merged_names)*(_xlfn.TEXTAFTER(Q$2, "At ")=merged_belt_colours)*merged_months_at_rank),"")</f>
        <v/>
      </c>
      <c r="R629" s="18" t="str" cm="1">
        <f t="array" ref="R629">IF(LEN($A629)&gt;0,SUMPRODUCT(($A629=merged_names)*(_xlfn.TEXTAFTER(R$2, "At ")=merged_belt_colours)*merged_months_at_rank),"")</f>
        <v/>
      </c>
    </row>
    <row r="630" spans="1:18" x14ac:dyDescent="0.25">
      <c r="A630"/>
      <c r="B630" s="15" t="str" cm="1">
        <f t="array" ref="B630">IFERROR(IF(LEN(A630)&gt;0, IF(SUMPRODUCT((Inactives[Key]=J630)*(Inactives[Currently Inactive]))=1,"Inactive","Active"),""),"Active")</f>
        <v/>
      </c>
      <c r="C630" s="16" t="str" cm="1">
        <f t="array" aca="1" ref="C630" ca="1">IFERROR(_xlfn._xlws.FILTER(Inactives[Inactive On],(Inactives[Key]=J630)*(Inactives[Currently Inactive]),""),"")</f>
        <v/>
      </c>
      <c r="D630" s="16" t="str" cm="1">
        <f t="array" aca="1" ref="D630" ca="1">IFERROR(INDEX(_xlfn.TEXTSPLIT(E630," "),1),"")</f>
        <v/>
      </c>
      <c r="E630" s="15" t="str" cm="1">
        <f t="array" aca="1" ref="E630" ca="1">IFERROR(_xlfn._xlws.FILTER(merged_ranks,(merged_end_dates=DATE(9999,12,31))*(merged_names=A630)),"")</f>
        <v/>
      </c>
      <c r="F630" s="17" t="str">
        <f ca="1">_xlfn.XLOOKUP(J630,Promotions[Promo Key],Promotions[Promo Date],"")</f>
        <v/>
      </c>
      <c r="G630" s="18" t="str">
        <f t="shared" ca="1" si="51"/>
        <v/>
      </c>
      <c r="H630" s="18" t="str">
        <f t="shared" ca="1" si="50"/>
        <v/>
      </c>
      <c r="I630" s="17" t="str">
        <f>_xlfn.XLOOKUP(A630,Students[Full Name],Students[Starting Rank],"")</f>
        <v/>
      </c>
      <c r="J630" s="15" t="str">
        <f t="shared" ca="1" si="52"/>
        <v xml:space="preserve">: </v>
      </c>
      <c r="K630" s="16" t="str">
        <f>_xlfn.XLOOKUP(A630,Students[Full Name],Students[Start Date],"")</f>
        <v/>
      </c>
      <c r="L630" s="18">
        <f t="shared" ca="1" si="53"/>
        <v>-1</v>
      </c>
      <c r="M630" s="18" cm="1">
        <f t="array" aca="1" ref="M630" ca="1">SUMPRODUCT(Inactives[Days Inactive]*(Inactives[Student]=A630))/365</f>
        <v>0</v>
      </c>
      <c r="N630" s="18" t="str" cm="1">
        <f t="array" ref="N630">IF(LEN($A630)&gt;0,SUMPRODUCT(($A630=merged_names)*(_xlfn.TEXTAFTER(N$2, "At ")=merged_belt_colours)*merged_months_at_rank),"")</f>
        <v/>
      </c>
      <c r="O630" s="18" t="str" cm="1">
        <f t="array" ref="O630">IF(LEN($A630)&gt;0,SUMPRODUCT(($A630=merged_names)*(_xlfn.TEXTAFTER(O$2, "At ")=merged_belt_colours)*merged_months_at_rank),"")</f>
        <v/>
      </c>
      <c r="P630" s="18" t="str" cm="1">
        <f t="array" ref="P630">IF(LEN($A630)&gt;0,SUMPRODUCT(($A630=merged_names)*(_xlfn.TEXTAFTER(P$2, "At ")=merged_belt_colours)*merged_months_at_rank),"")</f>
        <v/>
      </c>
      <c r="Q630" s="18" t="str" cm="1">
        <f t="array" ref="Q630">IF(LEN($A630)&gt;0,SUMPRODUCT(($A630=merged_names)*(_xlfn.TEXTAFTER(Q$2, "At ")=merged_belt_colours)*merged_months_at_rank),"")</f>
        <v/>
      </c>
      <c r="R630" s="18" t="str" cm="1">
        <f t="array" ref="R630">IF(LEN($A630)&gt;0,SUMPRODUCT(($A630=merged_names)*(_xlfn.TEXTAFTER(R$2, "At ")=merged_belt_colours)*merged_months_at_rank),"")</f>
        <v/>
      </c>
    </row>
    <row r="631" spans="1:18" x14ac:dyDescent="0.25">
      <c r="A631"/>
      <c r="B631" s="15" t="str" cm="1">
        <f t="array" ref="B631">IFERROR(IF(LEN(A631)&gt;0, IF(SUMPRODUCT((Inactives[Key]=J631)*(Inactives[Currently Inactive]))=1,"Inactive","Active"),""),"Active")</f>
        <v/>
      </c>
      <c r="C631" s="16" t="str" cm="1">
        <f t="array" aca="1" ref="C631" ca="1">IFERROR(_xlfn._xlws.FILTER(Inactives[Inactive On],(Inactives[Key]=J631)*(Inactives[Currently Inactive]),""),"")</f>
        <v/>
      </c>
      <c r="D631" s="16" t="str" cm="1">
        <f t="array" aca="1" ref="D631" ca="1">IFERROR(INDEX(_xlfn.TEXTSPLIT(E631," "),1),"")</f>
        <v/>
      </c>
      <c r="E631" s="15" t="str" cm="1">
        <f t="array" aca="1" ref="E631" ca="1">IFERROR(_xlfn._xlws.FILTER(merged_ranks,(merged_end_dates=DATE(9999,12,31))*(merged_names=A631)),"")</f>
        <v/>
      </c>
      <c r="F631" s="17" t="str">
        <f ca="1">_xlfn.XLOOKUP(J631,Promotions[Promo Key],Promotions[Promo Date],"")</f>
        <v/>
      </c>
      <c r="G631" s="18" t="str">
        <f t="shared" ca="1" si="51"/>
        <v/>
      </c>
      <c r="H631" s="18" t="str">
        <f t="shared" ca="1" si="50"/>
        <v/>
      </c>
      <c r="I631" s="17" t="str">
        <f>_xlfn.XLOOKUP(A631,Students[Full Name],Students[Starting Rank],"")</f>
        <v/>
      </c>
      <c r="J631" s="15" t="str">
        <f t="shared" ca="1" si="52"/>
        <v xml:space="preserve">: </v>
      </c>
      <c r="K631" s="16" t="str">
        <f>_xlfn.XLOOKUP(A631,Students[Full Name],Students[Start Date],"")</f>
        <v/>
      </c>
      <c r="L631" s="18">
        <f t="shared" ca="1" si="53"/>
        <v>-1</v>
      </c>
      <c r="M631" s="18" cm="1">
        <f t="array" aca="1" ref="M631" ca="1">SUMPRODUCT(Inactives[Days Inactive]*(Inactives[Student]=A631))/365</f>
        <v>0</v>
      </c>
      <c r="N631" s="18" t="str" cm="1">
        <f t="array" ref="N631">IF(LEN($A631)&gt;0,SUMPRODUCT(($A631=merged_names)*(_xlfn.TEXTAFTER(N$2, "At ")=merged_belt_colours)*merged_months_at_rank),"")</f>
        <v/>
      </c>
      <c r="O631" s="18" t="str" cm="1">
        <f t="array" ref="O631">IF(LEN($A631)&gt;0,SUMPRODUCT(($A631=merged_names)*(_xlfn.TEXTAFTER(O$2, "At ")=merged_belt_colours)*merged_months_at_rank),"")</f>
        <v/>
      </c>
      <c r="P631" s="18" t="str" cm="1">
        <f t="array" ref="P631">IF(LEN($A631)&gt;0,SUMPRODUCT(($A631=merged_names)*(_xlfn.TEXTAFTER(P$2, "At ")=merged_belt_colours)*merged_months_at_rank),"")</f>
        <v/>
      </c>
      <c r="Q631" s="18" t="str" cm="1">
        <f t="array" ref="Q631">IF(LEN($A631)&gt;0,SUMPRODUCT(($A631=merged_names)*(_xlfn.TEXTAFTER(Q$2, "At ")=merged_belt_colours)*merged_months_at_rank),"")</f>
        <v/>
      </c>
      <c r="R631" s="18" t="str" cm="1">
        <f t="array" ref="R631">IF(LEN($A631)&gt;0,SUMPRODUCT(($A631=merged_names)*(_xlfn.TEXTAFTER(R$2, "At ")=merged_belt_colours)*merged_months_at_rank),"")</f>
        <v/>
      </c>
    </row>
    <row r="632" spans="1:18" x14ac:dyDescent="0.25">
      <c r="A632"/>
      <c r="B632" s="15" t="str" cm="1">
        <f t="array" ref="B632">IFERROR(IF(LEN(A632)&gt;0, IF(SUMPRODUCT((Inactives[Key]=J632)*(Inactives[Currently Inactive]))=1,"Inactive","Active"),""),"Active")</f>
        <v/>
      </c>
      <c r="C632" s="16" t="str" cm="1">
        <f t="array" aca="1" ref="C632" ca="1">IFERROR(_xlfn._xlws.FILTER(Inactives[Inactive On],(Inactives[Key]=J632)*(Inactives[Currently Inactive]),""),"")</f>
        <v/>
      </c>
      <c r="D632" s="16" t="str" cm="1">
        <f t="array" aca="1" ref="D632" ca="1">IFERROR(INDEX(_xlfn.TEXTSPLIT(E632," "),1),"")</f>
        <v/>
      </c>
      <c r="E632" s="15" t="str" cm="1">
        <f t="array" aca="1" ref="E632" ca="1">IFERROR(_xlfn._xlws.FILTER(merged_ranks,(merged_end_dates=DATE(9999,12,31))*(merged_names=A632)),"")</f>
        <v/>
      </c>
      <c r="F632" s="17" t="str">
        <f ca="1">_xlfn.XLOOKUP(J632,Promotions[Promo Key],Promotions[Promo Date],"")</f>
        <v/>
      </c>
      <c r="G632" s="18" t="str">
        <f t="shared" ca="1" si="51"/>
        <v/>
      </c>
      <c r="H632" s="18" t="str">
        <f t="shared" ca="1" si="50"/>
        <v/>
      </c>
      <c r="I632" s="17" t="str">
        <f>_xlfn.XLOOKUP(A632,Students[Full Name],Students[Starting Rank],"")</f>
        <v/>
      </c>
      <c r="J632" s="15" t="str">
        <f t="shared" ca="1" si="52"/>
        <v xml:space="preserve">: </v>
      </c>
      <c r="K632" s="16" t="str">
        <f>_xlfn.XLOOKUP(A632,Students[Full Name],Students[Start Date],"")</f>
        <v/>
      </c>
      <c r="L632" s="18">
        <f t="shared" ca="1" si="53"/>
        <v>-1</v>
      </c>
      <c r="M632" s="18" cm="1">
        <f t="array" aca="1" ref="M632" ca="1">SUMPRODUCT(Inactives[Days Inactive]*(Inactives[Student]=A632))/365</f>
        <v>0</v>
      </c>
      <c r="N632" s="18" t="str" cm="1">
        <f t="array" ref="N632">IF(LEN($A632)&gt;0,SUMPRODUCT(($A632=merged_names)*(_xlfn.TEXTAFTER(N$2, "At ")=merged_belt_colours)*merged_months_at_rank),"")</f>
        <v/>
      </c>
      <c r="O632" s="18" t="str" cm="1">
        <f t="array" ref="O632">IF(LEN($A632)&gt;0,SUMPRODUCT(($A632=merged_names)*(_xlfn.TEXTAFTER(O$2, "At ")=merged_belt_colours)*merged_months_at_rank),"")</f>
        <v/>
      </c>
      <c r="P632" s="18" t="str" cm="1">
        <f t="array" ref="P632">IF(LEN($A632)&gt;0,SUMPRODUCT(($A632=merged_names)*(_xlfn.TEXTAFTER(P$2, "At ")=merged_belt_colours)*merged_months_at_rank),"")</f>
        <v/>
      </c>
      <c r="Q632" s="18" t="str" cm="1">
        <f t="array" ref="Q632">IF(LEN($A632)&gt;0,SUMPRODUCT(($A632=merged_names)*(_xlfn.TEXTAFTER(Q$2, "At ")=merged_belt_colours)*merged_months_at_rank),"")</f>
        <v/>
      </c>
      <c r="R632" s="18" t="str" cm="1">
        <f t="array" ref="R632">IF(LEN($A632)&gt;0,SUMPRODUCT(($A632=merged_names)*(_xlfn.TEXTAFTER(R$2, "At ")=merged_belt_colours)*merged_months_at_rank),"")</f>
        <v/>
      </c>
    </row>
    <row r="633" spans="1:18" x14ac:dyDescent="0.25">
      <c r="A633"/>
      <c r="B633" s="15" t="str" cm="1">
        <f t="array" ref="B633">IFERROR(IF(LEN(A633)&gt;0, IF(SUMPRODUCT((Inactives[Key]=J633)*(Inactives[Currently Inactive]))=1,"Inactive","Active"),""),"Active")</f>
        <v/>
      </c>
      <c r="C633" s="16" t="str" cm="1">
        <f t="array" aca="1" ref="C633" ca="1">IFERROR(_xlfn._xlws.FILTER(Inactives[Inactive On],(Inactives[Key]=J633)*(Inactives[Currently Inactive]),""),"")</f>
        <v/>
      </c>
      <c r="D633" s="16" t="str" cm="1">
        <f t="array" aca="1" ref="D633" ca="1">IFERROR(INDEX(_xlfn.TEXTSPLIT(E633," "),1),"")</f>
        <v/>
      </c>
      <c r="E633" s="15" t="str" cm="1">
        <f t="array" aca="1" ref="E633" ca="1">IFERROR(_xlfn._xlws.FILTER(merged_ranks,(merged_end_dates=DATE(9999,12,31))*(merged_names=A633)),"")</f>
        <v/>
      </c>
      <c r="F633" s="17" t="str">
        <f ca="1">_xlfn.XLOOKUP(J633,Promotions[Promo Key],Promotions[Promo Date],"")</f>
        <v/>
      </c>
      <c r="G633" s="18" t="str">
        <f t="shared" ca="1" si="51"/>
        <v/>
      </c>
      <c r="H633" s="18" t="str">
        <f t="shared" ca="1" si="50"/>
        <v/>
      </c>
      <c r="I633" s="17" t="str">
        <f>_xlfn.XLOOKUP(A633,Students[Full Name],Students[Starting Rank],"")</f>
        <v/>
      </c>
      <c r="J633" s="15" t="str">
        <f t="shared" ca="1" si="52"/>
        <v xml:space="preserve">: </v>
      </c>
      <c r="K633" s="16" t="str">
        <f>_xlfn.XLOOKUP(A633,Students[Full Name],Students[Start Date],"")</f>
        <v/>
      </c>
      <c r="L633" s="18">
        <f t="shared" ca="1" si="53"/>
        <v>-1</v>
      </c>
      <c r="M633" s="18" cm="1">
        <f t="array" aca="1" ref="M633" ca="1">SUMPRODUCT(Inactives[Days Inactive]*(Inactives[Student]=A633))/365</f>
        <v>0</v>
      </c>
      <c r="N633" s="18" t="str" cm="1">
        <f t="array" ref="N633">IF(LEN($A633)&gt;0,SUMPRODUCT(($A633=merged_names)*(_xlfn.TEXTAFTER(N$2, "At ")=merged_belt_colours)*merged_months_at_rank),"")</f>
        <v/>
      </c>
      <c r="O633" s="18" t="str" cm="1">
        <f t="array" ref="O633">IF(LEN($A633)&gt;0,SUMPRODUCT(($A633=merged_names)*(_xlfn.TEXTAFTER(O$2, "At ")=merged_belt_colours)*merged_months_at_rank),"")</f>
        <v/>
      </c>
      <c r="P633" s="18" t="str" cm="1">
        <f t="array" ref="P633">IF(LEN($A633)&gt;0,SUMPRODUCT(($A633=merged_names)*(_xlfn.TEXTAFTER(P$2, "At ")=merged_belt_colours)*merged_months_at_rank),"")</f>
        <v/>
      </c>
      <c r="Q633" s="18" t="str" cm="1">
        <f t="array" ref="Q633">IF(LEN($A633)&gt;0,SUMPRODUCT(($A633=merged_names)*(_xlfn.TEXTAFTER(Q$2, "At ")=merged_belt_colours)*merged_months_at_rank),"")</f>
        <v/>
      </c>
      <c r="R633" s="18" t="str" cm="1">
        <f t="array" ref="R633">IF(LEN($A633)&gt;0,SUMPRODUCT(($A633=merged_names)*(_xlfn.TEXTAFTER(R$2, "At ")=merged_belt_colours)*merged_months_at_rank),"")</f>
        <v/>
      </c>
    </row>
    <row r="634" spans="1:18" x14ac:dyDescent="0.25">
      <c r="A634"/>
      <c r="B634" s="15" t="str" cm="1">
        <f t="array" ref="B634">IFERROR(IF(LEN(A634)&gt;0, IF(SUMPRODUCT((Inactives[Key]=J634)*(Inactives[Currently Inactive]))=1,"Inactive","Active"),""),"Active")</f>
        <v/>
      </c>
      <c r="C634" s="16" t="str" cm="1">
        <f t="array" aca="1" ref="C634" ca="1">IFERROR(_xlfn._xlws.FILTER(Inactives[Inactive On],(Inactives[Key]=J634)*(Inactives[Currently Inactive]),""),"")</f>
        <v/>
      </c>
      <c r="D634" s="16" t="str" cm="1">
        <f t="array" aca="1" ref="D634" ca="1">IFERROR(INDEX(_xlfn.TEXTSPLIT(E634," "),1),"")</f>
        <v/>
      </c>
      <c r="E634" s="15" t="str" cm="1">
        <f t="array" aca="1" ref="E634" ca="1">IFERROR(_xlfn._xlws.FILTER(merged_ranks,(merged_end_dates=DATE(9999,12,31))*(merged_names=A634)),"")</f>
        <v/>
      </c>
      <c r="F634" s="17" t="str">
        <f ca="1">_xlfn.XLOOKUP(J634,Promotions[Promo Key],Promotions[Promo Date],"")</f>
        <v/>
      </c>
      <c r="G634" s="18" t="str">
        <f t="shared" ca="1" si="51"/>
        <v/>
      </c>
      <c r="H634" s="18" t="str">
        <f t="shared" ca="1" si="50"/>
        <v/>
      </c>
      <c r="I634" s="17" t="str">
        <f>_xlfn.XLOOKUP(A634,Students[Full Name],Students[Starting Rank],"")</f>
        <v/>
      </c>
      <c r="J634" s="15" t="str">
        <f t="shared" ca="1" si="52"/>
        <v xml:space="preserve">: </v>
      </c>
      <c r="K634" s="16" t="str">
        <f>_xlfn.XLOOKUP(A634,Students[Full Name],Students[Start Date],"")</f>
        <v/>
      </c>
      <c r="L634" s="18">
        <f t="shared" ca="1" si="53"/>
        <v>-1</v>
      </c>
      <c r="M634" s="18" cm="1">
        <f t="array" aca="1" ref="M634" ca="1">SUMPRODUCT(Inactives[Days Inactive]*(Inactives[Student]=A634))/365</f>
        <v>0</v>
      </c>
      <c r="N634" s="18" t="str" cm="1">
        <f t="array" ref="N634">IF(LEN($A634)&gt;0,SUMPRODUCT(($A634=merged_names)*(_xlfn.TEXTAFTER(N$2, "At ")=merged_belt_colours)*merged_months_at_rank),"")</f>
        <v/>
      </c>
      <c r="O634" s="18" t="str" cm="1">
        <f t="array" ref="O634">IF(LEN($A634)&gt;0,SUMPRODUCT(($A634=merged_names)*(_xlfn.TEXTAFTER(O$2, "At ")=merged_belt_colours)*merged_months_at_rank),"")</f>
        <v/>
      </c>
      <c r="P634" s="18" t="str" cm="1">
        <f t="array" ref="P634">IF(LEN($A634)&gt;0,SUMPRODUCT(($A634=merged_names)*(_xlfn.TEXTAFTER(P$2, "At ")=merged_belt_colours)*merged_months_at_rank),"")</f>
        <v/>
      </c>
      <c r="Q634" s="18" t="str" cm="1">
        <f t="array" ref="Q634">IF(LEN($A634)&gt;0,SUMPRODUCT(($A634=merged_names)*(_xlfn.TEXTAFTER(Q$2, "At ")=merged_belt_colours)*merged_months_at_rank),"")</f>
        <v/>
      </c>
      <c r="R634" s="18" t="str" cm="1">
        <f t="array" ref="R634">IF(LEN($A634)&gt;0,SUMPRODUCT(($A634=merged_names)*(_xlfn.TEXTAFTER(R$2, "At ")=merged_belt_colours)*merged_months_at_rank),"")</f>
        <v/>
      </c>
    </row>
    <row r="635" spans="1:18" x14ac:dyDescent="0.25">
      <c r="A635"/>
      <c r="B635" s="15" t="str" cm="1">
        <f t="array" ref="B635">IFERROR(IF(LEN(A635)&gt;0, IF(SUMPRODUCT((Inactives[Key]=J635)*(Inactives[Currently Inactive]))=1,"Inactive","Active"),""),"Active")</f>
        <v/>
      </c>
      <c r="C635" s="16" t="str" cm="1">
        <f t="array" aca="1" ref="C635" ca="1">IFERROR(_xlfn._xlws.FILTER(Inactives[Inactive On],(Inactives[Key]=J635)*(Inactives[Currently Inactive]),""),"")</f>
        <v/>
      </c>
      <c r="D635" s="16" t="str" cm="1">
        <f t="array" aca="1" ref="D635" ca="1">IFERROR(INDEX(_xlfn.TEXTSPLIT(E635," "),1),"")</f>
        <v/>
      </c>
      <c r="E635" s="15" t="str" cm="1">
        <f t="array" aca="1" ref="E635" ca="1">IFERROR(_xlfn._xlws.FILTER(merged_ranks,(merged_end_dates=DATE(9999,12,31))*(merged_names=A635)),"")</f>
        <v/>
      </c>
      <c r="F635" s="17" t="str">
        <f ca="1">_xlfn.XLOOKUP(J635,Promotions[Promo Key],Promotions[Promo Date],"")</f>
        <v/>
      </c>
      <c r="G635" s="18" t="str">
        <f t="shared" ca="1" si="51"/>
        <v/>
      </c>
      <c r="H635" s="18" t="str">
        <f t="shared" ca="1" si="50"/>
        <v/>
      </c>
      <c r="I635" s="17" t="str">
        <f>_xlfn.XLOOKUP(A635,Students[Full Name],Students[Starting Rank],"")</f>
        <v/>
      </c>
      <c r="J635" s="15" t="str">
        <f t="shared" ca="1" si="52"/>
        <v xml:space="preserve">: </v>
      </c>
      <c r="K635" s="16" t="str">
        <f>_xlfn.XLOOKUP(A635,Students[Full Name],Students[Start Date],"")</f>
        <v/>
      </c>
      <c r="L635" s="18">
        <f t="shared" ca="1" si="53"/>
        <v>-1</v>
      </c>
      <c r="M635" s="18" cm="1">
        <f t="array" aca="1" ref="M635" ca="1">SUMPRODUCT(Inactives[Days Inactive]*(Inactives[Student]=A635))/365</f>
        <v>0</v>
      </c>
      <c r="N635" s="18" t="str" cm="1">
        <f t="array" ref="N635">IF(LEN($A635)&gt;0,SUMPRODUCT(($A635=merged_names)*(_xlfn.TEXTAFTER(N$2, "At ")=merged_belt_colours)*merged_months_at_rank),"")</f>
        <v/>
      </c>
      <c r="O635" s="18" t="str" cm="1">
        <f t="array" ref="O635">IF(LEN($A635)&gt;0,SUMPRODUCT(($A635=merged_names)*(_xlfn.TEXTAFTER(O$2, "At ")=merged_belt_colours)*merged_months_at_rank),"")</f>
        <v/>
      </c>
      <c r="P635" s="18" t="str" cm="1">
        <f t="array" ref="P635">IF(LEN($A635)&gt;0,SUMPRODUCT(($A635=merged_names)*(_xlfn.TEXTAFTER(P$2, "At ")=merged_belt_colours)*merged_months_at_rank),"")</f>
        <v/>
      </c>
      <c r="Q635" s="18" t="str" cm="1">
        <f t="array" ref="Q635">IF(LEN($A635)&gt;0,SUMPRODUCT(($A635=merged_names)*(_xlfn.TEXTAFTER(Q$2, "At ")=merged_belt_colours)*merged_months_at_rank),"")</f>
        <v/>
      </c>
      <c r="R635" s="18" t="str" cm="1">
        <f t="array" ref="R635">IF(LEN($A635)&gt;0,SUMPRODUCT(($A635=merged_names)*(_xlfn.TEXTAFTER(R$2, "At ")=merged_belt_colours)*merged_months_at_rank),"")</f>
        <v/>
      </c>
    </row>
    <row r="636" spans="1:18" x14ac:dyDescent="0.25">
      <c r="A636"/>
      <c r="B636" s="15" t="str" cm="1">
        <f t="array" ref="B636">IFERROR(IF(LEN(A636)&gt;0, IF(SUMPRODUCT((Inactives[Key]=J636)*(Inactives[Currently Inactive]))=1,"Inactive","Active"),""),"Active")</f>
        <v/>
      </c>
      <c r="C636" s="16" t="str" cm="1">
        <f t="array" aca="1" ref="C636" ca="1">IFERROR(_xlfn._xlws.FILTER(Inactives[Inactive On],(Inactives[Key]=J636)*(Inactives[Currently Inactive]),""),"")</f>
        <v/>
      </c>
      <c r="D636" s="16" t="str" cm="1">
        <f t="array" aca="1" ref="D636" ca="1">IFERROR(INDEX(_xlfn.TEXTSPLIT(E636," "),1),"")</f>
        <v/>
      </c>
      <c r="E636" s="15" t="str" cm="1">
        <f t="array" aca="1" ref="E636" ca="1">IFERROR(_xlfn._xlws.FILTER(merged_ranks,(merged_end_dates=DATE(9999,12,31))*(merged_names=A636)),"")</f>
        <v/>
      </c>
      <c r="F636" s="17" t="str">
        <f ca="1">_xlfn.XLOOKUP(J636,Promotions[Promo Key],Promotions[Promo Date],"")</f>
        <v/>
      </c>
      <c r="G636" s="18" t="str">
        <f t="shared" ca="1" si="51"/>
        <v/>
      </c>
      <c r="H636" s="18" t="str">
        <f t="shared" ca="1" si="50"/>
        <v/>
      </c>
      <c r="I636" s="17" t="str">
        <f>_xlfn.XLOOKUP(A636,Students[Full Name],Students[Starting Rank],"")</f>
        <v/>
      </c>
      <c r="J636" s="15" t="str">
        <f t="shared" ca="1" si="52"/>
        <v xml:space="preserve">: </v>
      </c>
      <c r="K636" s="16" t="str">
        <f>_xlfn.XLOOKUP(A636,Students[Full Name],Students[Start Date],"")</f>
        <v/>
      </c>
      <c r="L636" s="18">
        <f t="shared" ca="1" si="53"/>
        <v>-1</v>
      </c>
      <c r="M636" s="18" cm="1">
        <f t="array" aca="1" ref="M636" ca="1">SUMPRODUCT(Inactives[Days Inactive]*(Inactives[Student]=A636))/365</f>
        <v>0</v>
      </c>
      <c r="N636" s="18" t="str" cm="1">
        <f t="array" ref="N636">IF(LEN($A636)&gt;0,SUMPRODUCT(($A636=merged_names)*(_xlfn.TEXTAFTER(N$2, "At ")=merged_belt_colours)*merged_months_at_rank),"")</f>
        <v/>
      </c>
      <c r="O636" s="18" t="str" cm="1">
        <f t="array" ref="O636">IF(LEN($A636)&gt;0,SUMPRODUCT(($A636=merged_names)*(_xlfn.TEXTAFTER(O$2, "At ")=merged_belt_colours)*merged_months_at_rank),"")</f>
        <v/>
      </c>
      <c r="P636" s="18" t="str" cm="1">
        <f t="array" ref="P636">IF(LEN($A636)&gt;0,SUMPRODUCT(($A636=merged_names)*(_xlfn.TEXTAFTER(P$2, "At ")=merged_belt_colours)*merged_months_at_rank),"")</f>
        <v/>
      </c>
      <c r="Q636" s="18" t="str" cm="1">
        <f t="array" ref="Q636">IF(LEN($A636)&gt;0,SUMPRODUCT(($A636=merged_names)*(_xlfn.TEXTAFTER(Q$2, "At ")=merged_belt_colours)*merged_months_at_rank),"")</f>
        <v/>
      </c>
      <c r="R636" s="18" t="str" cm="1">
        <f t="array" ref="R636">IF(LEN($A636)&gt;0,SUMPRODUCT(($A636=merged_names)*(_xlfn.TEXTAFTER(R$2, "At ")=merged_belt_colours)*merged_months_at_rank),"")</f>
        <v/>
      </c>
    </row>
    <row r="637" spans="1:18" x14ac:dyDescent="0.25">
      <c r="A637"/>
      <c r="B637" s="15" t="str" cm="1">
        <f t="array" ref="B637">IFERROR(IF(LEN(A637)&gt;0, IF(SUMPRODUCT((Inactives[Key]=J637)*(Inactives[Currently Inactive]))=1,"Inactive","Active"),""),"Active")</f>
        <v/>
      </c>
      <c r="C637" s="16" t="str" cm="1">
        <f t="array" aca="1" ref="C637" ca="1">IFERROR(_xlfn._xlws.FILTER(Inactives[Inactive On],(Inactives[Key]=J637)*(Inactives[Currently Inactive]),""),"")</f>
        <v/>
      </c>
      <c r="D637" s="16" t="str" cm="1">
        <f t="array" aca="1" ref="D637" ca="1">IFERROR(INDEX(_xlfn.TEXTSPLIT(E637," "),1),"")</f>
        <v/>
      </c>
      <c r="E637" s="15" t="str" cm="1">
        <f t="array" aca="1" ref="E637" ca="1">IFERROR(_xlfn._xlws.FILTER(merged_ranks,(merged_end_dates=DATE(9999,12,31))*(merged_names=A637)),"")</f>
        <v/>
      </c>
      <c r="F637" s="17" t="str">
        <f ca="1">_xlfn.XLOOKUP(J637,Promotions[Promo Key],Promotions[Promo Date],"")</f>
        <v/>
      </c>
      <c r="G637" s="18" t="str">
        <f t="shared" ca="1" si="51"/>
        <v/>
      </c>
      <c r="H637" s="18" t="str">
        <f t="shared" ca="1" si="50"/>
        <v/>
      </c>
      <c r="I637" s="17" t="str">
        <f>_xlfn.XLOOKUP(A637,Students[Full Name],Students[Starting Rank],"")</f>
        <v/>
      </c>
      <c r="J637" s="15" t="str">
        <f t="shared" ca="1" si="52"/>
        <v xml:space="preserve">: </v>
      </c>
      <c r="K637" s="16" t="str">
        <f>_xlfn.XLOOKUP(A637,Students[Full Name],Students[Start Date],"")</f>
        <v/>
      </c>
      <c r="L637" s="18">
        <f t="shared" ca="1" si="53"/>
        <v>-1</v>
      </c>
      <c r="M637" s="18" cm="1">
        <f t="array" aca="1" ref="M637" ca="1">SUMPRODUCT(Inactives[Days Inactive]*(Inactives[Student]=A637))/365</f>
        <v>0</v>
      </c>
      <c r="N637" s="18" t="str" cm="1">
        <f t="array" ref="N637">IF(LEN($A637)&gt;0,SUMPRODUCT(($A637=merged_names)*(_xlfn.TEXTAFTER(N$2, "At ")=merged_belt_colours)*merged_months_at_rank),"")</f>
        <v/>
      </c>
      <c r="O637" s="18" t="str" cm="1">
        <f t="array" ref="O637">IF(LEN($A637)&gt;0,SUMPRODUCT(($A637=merged_names)*(_xlfn.TEXTAFTER(O$2, "At ")=merged_belt_colours)*merged_months_at_rank),"")</f>
        <v/>
      </c>
      <c r="P637" s="18" t="str" cm="1">
        <f t="array" ref="P637">IF(LEN($A637)&gt;0,SUMPRODUCT(($A637=merged_names)*(_xlfn.TEXTAFTER(P$2, "At ")=merged_belt_colours)*merged_months_at_rank),"")</f>
        <v/>
      </c>
      <c r="Q637" s="18" t="str" cm="1">
        <f t="array" ref="Q637">IF(LEN($A637)&gt;0,SUMPRODUCT(($A637=merged_names)*(_xlfn.TEXTAFTER(Q$2, "At ")=merged_belt_colours)*merged_months_at_rank),"")</f>
        <v/>
      </c>
      <c r="R637" s="18" t="str" cm="1">
        <f t="array" ref="R637">IF(LEN($A637)&gt;0,SUMPRODUCT(($A637=merged_names)*(_xlfn.TEXTAFTER(R$2, "At ")=merged_belt_colours)*merged_months_at_rank),"")</f>
        <v/>
      </c>
    </row>
    <row r="638" spans="1:18" x14ac:dyDescent="0.25">
      <c r="A638"/>
      <c r="B638" s="15" t="str" cm="1">
        <f t="array" ref="B638">IFERROR(IF(LEN(A638)&gt;0, IF(SUMPRODUCT((Inactives[Key]=J638)*(Inactives[Currently Inactive]))=1,"Inactive","Active"),""),"Active")</f>
        <v/>
      </c>
      <c r="C638" s="16" t="str" cm="1">
        <f t="array" aca="1" ref="C638" ca="1">IFERROR(_xlfn._xlws.FILTER(Inactives[Inactive On],(Inactives[Key]=J638)*(Inactives[Currently Inactive]),""),"")</f>
        <v/>
      </c>
      <c r="D638" s="16" t="str" cm="1">
        <f t="array" aca="1" ref="D638" ca="1">IFERROR(INDEX(_xlfn.TEXTSPLIT(E638," "),1),"")</f>
        <v/>
      </c>
      <c r="E638" s="15" t="str" cm="1">
        <f t="array" aca="1" ref="E638" ca="1">IFERROR(_xlfn._xlws.FILTER(merged_ranks,(merged_end_dates=DATE(9999,12,31))*(merged_names=A638)),"")</f>
        <v/>
      </c>
      <c r="F638" s="17" t="str">
        <f ca="1">_xlfn.XLOOKUP(J638,Promotions[Promo Key],Promotions[Promo Date],"")</f>
        <v/>
      </c>
      <c r="G638" s="18" t="str">
        <f t="shared" ca="1" si="51"/>
        <v/>
      </c>
      <c r="H638" s="18" t="str">
        <f t="shared" ca="1" si="50"/>
        <v/>
      </c>
      <c r="I638" s="17" t="str">
        <f>_xlfn.XLOOKUP(A638,Students[Full Name],Students[Starting Rank],"")</f>
        <v/>
      </c>
      <c r="J638" s="15" t="str">
        <f t="shared" ca="1" si="52"/>
        <v xml:space="preserve">: </v>
      </c>
      <c r="K638" s="16" t="str">
        <f>_xlfn.XLOOKUP(A638,Students[Full Name],Students[Start Date],"")</f>
        <v/>
      </c>
      <c r="L638" s="18">
        <f t="shared" ca="1" si="53"/>
        <v>-1</v>
      </c>
      <c r="M638" s="18" cm="1">
        <f t="array" aca="1" ref="M638" ca="1">SUMPRODUCT(Inactives[Days Inactive]*(Inactives[Student]=A638))/365</f>
        <v>0</v>
      </c>
      <c r="N638" s="18" t="str" cm="1">
        <f t="array" ref="N638">IF(LEN($A638)&gt;0,SUMPRODUCT(($A638=merged_names)*(_xlfn.TEXTAFTER(N$2, "At ")=merged_belt_colours)*merged_months_at_rank),"")</f>
        <v/>
      </c>
      <c r="O638" s="18" t="str" cm="1">
        <f t="array" ref="O638">IF(LEN($A638)&gt;0,SUMPRODUCT(($A638=merged_names)*(_xlfn.TEXTAFTER(O$2, "At ")=merged_belt_colours)*merged_months_at_rank),"")</f>
        <v/>
      </c>
      <c r="P638" s="18" t="str" cm="1">
        <f t="array" ref="P638">IF(LEN($A638)&gt;0,SUMPRODUCT(($A638=merged_names)*(_xlfn.TEXTAFTER(P$2, "At ")=merged_belt_colours)*merged_months_at_rank),"")</f>
        <v/>
      </c>
      <c r="Q638" s="18" t="str" cm="1">
        <f t="array" ref="Q638">IF(LEN($A638)&gt;0,SUMPRODUCT(($A638=merged_names)*(_xlfn.TEXTAFTER(Q$2, "At ")=merged_belt_colours)*merged_months_at_rank),"")</f>
        <v/>
      </c>
      <c r="R638" s="18" t="str" cm="1">
        <f t="array" ref="R638">IF(LEN($A638)&gt;0,SUMPRODUCT(($A638=merged_names)*(_xlfn.TEXTAFTER(R$2, "At ")=merged_belt_colours)*merged_months_at_rank),"")</f>
        <v/>
      </c>
    </row>
    <row r="639" spans="1:18" x14ac:dyDescent="0.25">
      <c r="A639"/>
      <c r="B639" s="15" t="str" cm="1">
        <f t="array" ref="B639">IFERROR(IF(LEN(A639)&gt;0, IF(SUMPRODUCT((Inactives[Key]=J639)*(Inactives[Currently Inactive]))=1,"Inactive","Active"),""),"Active")</f>
        <v/>
      </c>
      <c r="C639" s="16" t="str" cm="1">
        <f t="array" aca="1" ref="C639" ca="1">IFERROR(_xlfn._xlws.FILTER(Inactives[Inactive On],(Inactives[Key]=J639)*(Inactives[Currently Inactive]),""),"")</f>
        <v/>
      </c>
      <c r="D639" s="16" t="str" cm="1">
        <f t="array" aca="1" ref="D639" ca="1">IFERROR(INDEX(_xlfn.TEXTSPLIT(E639," "),1),"")</f>
        <v/>
      </c>
      <c r="E639" s="15" t="str" cm="1">
        <f t="array" aca="1" ref="E639" ca="1">IFERROR(_xlfn._xlws.FILTER(merged_ranks,(merged_end_dates=DATE(9999,12,31))*(merged_names=A639)),"")</f>
        <v/>
      </c>
      <c r="F639" s="17" t="str">
        <f ca="1">_xlfn.XLOOKUP(J639,Promotions[Promo Key],Promotions[Promo Date],"")</f>
        <v/>
      </c>
      <c r="G639" s="18" t="str">
        <f t="shared" ca="1" si="51"/>
        <v/>
      </c>
      <c r="H639" s="18" t="str">
        <f t="shared" ca="1" si="50"/>
        <v/>
      </c>
      <c r="I639" s="17" t="str">
        <f>_xlfn.XLOOKUP(A639,Students[Full Name],Students[Starting Rank],"")</f>
        <v/>
      </c>
      <c r="J639" s="15" t="str">
        <f t="shared" ca="1" si="52"/>
        <v xml:space="preserve">: </v>
      </c>
      <c r="K639" s="16" t="str">
        <f>_xlfn.XLOOKUP(A639,Students[Full Name],Students[Start Date],"")</f>
        <v/>
      </c>
      <c r="L639" s="18">
        <f t="shared" ca="1" si="53"/>
        <v>-1</v>
      </c>
      <c r="M639" s="18" cm="1">
        <f t="array" aca="1" ref="M639" ca="1">SUMPRODUCT(Inactives[Days Inactive]*(Inactives[Student]=A639))/365</f>
        <v>0</v>
      </c>
      <c r="N639" s="18" t="str" cm="1">
        <f t="array" ref="N639">IF(LEN($A639)&gt;0,SUMPRODUCT(($A639=merged_names)*(_xlfn.TEXTAFTER(N$2, "At ")=merged_belt_colours)*merged_months_at_rank),"")</f>
        <v/>
      </c>
      <c r="O639" s="18" t="str" cm="1">
        <f t="array" ref="O639">IF(LEN($A639)&gt;0,SUMPRODUCT(($A639=merged_names)*(_xlfn.TEXTAFTER(O$2, "At ")=merged_belt_colours)*merged_months_at_rank),"")</f>
        <v/>
      </c>
      <c r="P639" s="18" t="str" cm="1">
        <f t="array" ref="P639">IF(LEN($A639)&gt;0,SUMPRODUCT(($A639=merged_names)*(_xlfn.TEXTAFTER(P$2, "At ")=merged_belt_colours)*merged_months_at_rank),"")</f>
        <v/>
      </c>
      <c r="Q639" s="18" t="str" cm="1">
        <f t="array" ref="Q639">IF(LEN($A639)&gt;0,SUMPRODUCT(($A639=merged_names)*(_xlfn.TEXTAFTER(Q$2, "At ")=merged_belt_colours)*merged_months_at_rank),"")</f>
        <v/>
      </c>
      <c r="R639" s="18" t="str" cm="1">
        <f t="array" ref="R639">IF(LEN($A639)&gt;0,SUMPRODUCT(($A639=merged_names)*(_xlfn.TEXTAFTER(R$2, "At ")=merged_belt_colours)*merged_months_at_rank),"")</f>
        <v/>
      </c>
    </row>
    <row r="640" spans="1:18" x14ac:dyDescent="0.25">
      <c r="A640"/>
      <c r="B640" s="15" t="str" cm="1">
        <f t="array" ref="B640">IFERROR(IF(LEN(A640)&gt;0, IF(SUMPRODUCT((Inactives[Key]=J640)*(Inactives[Currently Inactive]))=1,"Inactive","Active"),""),"Active")</f>
        <v/>
      </c>
      <c r="C640" s="16" t="str" cm="1">
        <f t="array" aca="1" ref="C640" ca="1">IFERROR(_xlfn._xlws.FILTER(Inactives[Inactive On],(Inactives[Key]=J640)*(Inactives[Currently Inactive]),""),"")</f>
        <v/>
      </c>
      <c r="D640" s="16" t="str" cm="1">
        <f t="array" aca="1" ref="D640" ca="1">IFERROR(INDEX(_xlfn.TEXTSPLIT(E640," "),1),"")</f>
        <v/>
      </c>
      <c r="E640" s="15" t="str" cm="1">
        <f t="array" aca="1" ref="E640" ca="1">IFERROR(_xlfn._xlws.FILTER(merged_ranks,(merged_end_dates=DATE(9999,12,31))*(merged_names=A640)),"")</f>
        <v/>
      </c>
      <c r="F640" s="17" t="str">
        <f ca="1">_xlfn.XLOOKUP(J640,Promotions[Promo Key],Promotions[Promo Date],"")</f>
        <v/>
      </c>
      <c r="G640" s="18" t="str">
        <f t="shared" ca="1" si="51"/>
        <v/>
      </c>
      <c r="H640" s="18" t="str">
        <f t="shared" ca="1" si="50"/>
        <v/>
      </c>
      <c r="I640" s="17" t="str">
        <f>_xlfn.XLOOKUP(A640,Students[Full Name],Students[Starting Rank],"")</f>
        <v/>
      </c>
      <c r="J640" s="15" t="str">
        <f t="shared" ca="1" si="52"/>
        <v xml:space="preserve">: </v>
      </c>
      <c r="K640" s="16" t="str">
        <f>_xlfn.XLOOKUP(A640,Students[Full Name],Students[Start Date],"")</f>
        <v/>
      </c>
      <c r="L640" s="18">
        <f t="shared" ca="1" si="53"/>
        <v>-1</v>
      </c>
      <c r="M640" s="18" cm="1">
        <f t="array" aca="1" ref="M640" ca="1">SUMPRODUCT(Inactives[Days Inactive]*(Inactives[Student]=A640))/365</f>
        <v>0</v>
      </c>
      <c r="N640" s="18" t="str" cm="1">
        <f t="array" ref="N640">IF(LEN($A640)&gt;0,SUMPRODUCT(($A640=merged_names)*(_xlfn.TEXTAFTER(N$2, "At ")=merged_belt_colours)*merged_months_at_rank),"")</f>
        <v/>
      </c>
      <c r="O640" s="18" t="str" cm="1">
        <f t="array" ref="O640">IF(LEN($A640)&gt;0,SUMPRODUCT(($A640=merged_names)*(_xlfn.TEXTAFTER(O$2, "At ")=merged_belt_colours)*merged_months_at_rank),"")</f>
        <v/>
      </c>
      <c r="P640" s="18" t="str" cm="1">
        <f t="array" ref="P640">IF(LEN($A640)&gt;0,SUMPRODUCT(($A640=merged_names)*(_xlfn.TEXTAFTER(P$2, "At ")=merged_belt_colours)*merged_months_at_rank),"")</f>
        <v/>
      </c>
      <c r="Q640" s="18" t="str" cm="1">
        <f t="array" ref="Q640">IF(LEN($A640)&gt;0,SUMPRODUCT(($A640=merged_names)*(_xlfn.TEXTAFTER(Q$2, "At ")=merged_belt_colours)*merged_months_at_rank),"")</f>
        <v/>
      </c>
      <c r="R640" s="18" t="str" cm="1">
        <f t="array" ref="R640">IF(LEN($A640)&gt;0,SUMPRODUCT(($A640=merged_names)*(_xlfn.TEXTAFTER(R$2, "At ")=merged_belt_colours)*merged_months_at_rank),"")</f>
        <v/>
      </c>
    </row>
    <row r="641" spans="1:18" x14ac:dyDescent="0.25">
      <c r="A641"/>
      <c r="B641" s="15" t="str" cm="1">
        <f t="array" ref="B641">IFERROR(IF(LEN(A641)&gt;0, IF(SUMPRODUCT((Inactives[Key]=J641)*(Inactives[Currently Inactive]))=1,"Inactive","Active"),""),"Active")</f>
        <v/>
      </c>
      <c r="C641" s="16" t="str" cm="1">
        <f t="array" aca="1" ref="C641" ca="1">IFERROR(_xlfn._xlws.FILTER(Inactives[Inactive On],(Inactives[Key]=J641)*(Inactives[Currently Inactive]),""),"")</f>
        <v/>
      </c>
      <c r="D641" s="16" t="str" cm="1">
        <f t="array" aca="1" ref="D641" ca="1">IFERROR(INDEX(_xlfn.TEXTSPLIT(E641," "),1),"")</f>
        <v/>
      </c>
      <c r="E641" s="15" t="str" cm="1">
        <f t="array" aca="1" ref="E641" ca="1">IFERROR(_xlfn._xlws.FILTER(merged_ranks,(merged_end_dates=DATE(9999,12,31))*(merged_names=A641)),"")</f>
        <v/>
      </c>
      <c r="F641" s="17" t="str">
        <f ca="1">_xlfn.XLOOKUP(J641,Promotions[Promo Key],Promotions[Promo Date],"")</f>
        <v/>
      </c>
      <c r="G641" s="18" t="str">
        <f t="shared" ca="1" si="51"/>
        <v/>
      </c>
      <c r="H641" s="18" t="str">
        <f t="shared" ca="1" si="50"/>
        <v/>
      </c>
      <c r="I641" s="17" t="str">
        <f>_xlfn.XLOOKUP(A641,Students[Full Name],Students[Starting Rank],"")</f>
        <v/>
      </c>
      <c r="J641" s="15" t="str">
        <f t="shared" ca="1" si="52"/>
        <v xml:space="preserve">: </v>
      </c>
      <c r="K641" s="16" t="str">
        <f>_xlfn.XLOOKUP(A641,Students[Full Name],Students[Start Date],"")</f>
        <v/>
      </c>
      <c r="L641" s="18">
        <f t="shared" ca="1" si="53"/>
        <v>-1</v>
      </c>
      <c r="M641" s="18" cm="1">
        <f t="array" aca="1" ref="M641" ca="1">SUMPRODUCT(Inactives[Days Inactive]*(Inactives[Student]=A641))/365</f>
        <v>0</v>
      </c>
      <c r="N641" s="18" t="str" cm="1">
        <f t="array" ref="N641">IF(LEN($A641)&gt;0,SUMPRODUCT(($A641=merged_names)*(_xlfn.TEXTAFTER(N$2, "At ")=merged_belt_colours)*merged_months_at_rank),"")</f>
        <v/>
      </c>
      <c r="O641" s="18" t="str" cm="1">
        <f t="array" ref="O641">IF(LEN($A641)&gt;0,SUMPRODUCT(($A641=merged_names)*(_xlfn.TEXTAFTER(O$2, "At ")=merged_belt_colours)*merged_months_at_rank),"")</f>
        <v/>
      </c>
      <c r="P641" s="18" t="str" cm="1">
        <f t="array" ref="P641">IF(LEN($A641)&gt;0,SUMPRODUCT(($A641=merged_names)*(_xlfn.TEXTAFTER(P$2, "At ")=merged_belt_colours)*merged_months_at_rank),"")</f>
        <v/>
      </c>
      <c r="Q641" s="18" t="str" cm="1">
        <f t="array" ref="Q641">IF(LEN($A641)&gt;0,SUMPRODUCT(($A641=merged_names)*(_xlfn.TEXTAFTER(Q$2, "At ")=merged_belt_colours)*merged_months_at_rank),"")</f>
        <v/>
      </c>
      <c r="R641" s="18" t="str" cm="1">
        <f t="array" ref="R641">IF(LEN($A641)&gt;0,SUMPRODUCT(($A641=merged_names)*(_xlfn.TEXTAFTER(R$2, "At ")=merged_belt_colours)*merged_months_at_rank),"")</f>
        <v/>
      </c>
    </row>
    <row r="642" spans="1:18" x14ac:dyDescent="0.25">
      <c r="A642"/>
      <c r="B642" s="15" t="str" cm="1">
        <f t="array" ref="B642">IFERROR(IF(LEN(A642)&gt;0, IF(SUMPRODUCT((Inactives[Key]=J642)*(Inactives[Currently Inactive]))=1,"Inactive","Active"),""),"Active")</f>
        <v/>
      </c>
      <c r="C642" s="16" t="str" cm="1">
        <f t="array" aca="1" ref="C642" ca="1">IFERROR(_xlfn._xlws.FILTER(Inactives[Inactive On],(Inactives[Key]=J642)*(Inactives[Currently Inactive]),""),"")</f>
        <v/>
      </c>
      <c r="D642" s="16" t="str" cm="1">
        <f t="array" aca="1" ref="D642" ca="1">IFERROR(INDEX(_xlfn.TEXTSPLIT(E642," "),1),"")</f>
        <v/>
      </c>
      <c r="E642" s="15" t="str" cm="1">
        <f t="array" aca="1" ref="E642" ca="1">IFERROR(_xlfn._xlws.FILTER(merged_ranks,(merged_end_dates=DATE(9999,12,31))*(merged_names=A642)),"")</f>
        <v/>
      </c>
      <c r="F642" s="17" t="str">
        <f ca="1">_xlfn.XLOOKUP(J642,Promotions[Promo Key],Promotions[Promo Date],"")</f>
        <v/>
      </c>
      <c r="G642" s="18" t="str">
        <f t="shared" ca="1" si="51"/>
        <v/>
      </c>
      <c r="H642" s="18" t="str">
        <f t="shared" ca="1" si="50"/>
        <v/>
      </c>
      <c r="I642" s="17" t="str">
        <f>_xlfn.XLOOKUP(A642,Students[Full Name],Students[Starting Rank],"")</f>
        <v/>
      </c>
      <c r="J642" s="15" t="str">
        <f t="shared" ca="1" si="52"/>
        <v xml:space="preserve">: </v>
      </c>
      <c r="K642" s="16" t="str">
        <f>_xlfn.XLOOKUP(A642,Students[Full Name],Students[Start Date],"")</f>
        <v/>
      </c>
      <c r="L642" s="18">
        <f t="shared" ca="1" si="53"/>
        <v>-1</v>
      </c>
      <c r="M642" s="18" cm="1">
        <f t="array" aca="1" ref="M642" ca="1">SUMPRODUCT(Inactives[Days Inactive]*(Inactives[Student]=A642))/365</f>
        <v>0</v>
      </c>
      <c r="N642" s="18" t="str" cm="1">
        <f t="array" ref="N642">IF(LEN($A642)&gt;0,SUMPRODUCT(($A642=merged_names)*(_xlfn.TEXTAFTER(N$2, "At ")=merged_belt_colours)*merged_months_at_rank),"")</f>
        <v/>
      </c>
      <c r="O642" s="18" t="str" cm="1">
        <f t="array" ref="O642">IF(LEN($A642)&gt;0,SUMPRODUCT(($A642=merged_names)*(_xlfn.TEXTAFTER(O$2, "At ")=merged_belt_colours)*merged_months_at_rank),"")</f>
        <v/>
      </c>
      <c r="P642" s="18" t="str" cm="1">
        <f t="array" ref="P642">IF(LEN($A642)&gt;0,SUMPRODUCT(($A642=merged_names)*(_xlfn.TEXTAFTER(P$2, "At ")=merged_belt_colours)*merged_months_at_rank),"")</f>
        <v/>
      </c>
      <c r="Q642" s="18" t="str" cm="1">
        <f t="array" ref="Q642">IF(LEN($A642)&gt;0,SUMPRODUCT(($A642=merged_names)*(_xlfn.TEXTAFTER(Q$2, "At ")=merged_belt_colours)*merged_months_at_rank),"")</f>
        <v/>
      </c>
      <c r="R642" s="18" t="str" cm="1">
        <f t="array" ref="R642">IF(LEN($A642)&gt;0,SUMPRODUCT(($A642=merged_names)*(_xlfn.TEXTAFTER(R$2, "At ")=merged_belt_colours)*merged_months_at_rank),"")</f>
        <v/>
      </c>
    </row>
    <row r="643" spans="1:18" x14ac:dyDescent="0.25">
      <c r="A643"/>
      <c r="B643" s="15" t="str" cm="1">
        <f t="array" ref="B643">IFERROR(IF(LEN(A643)&gt;0, IF(SUMPRODUCT((Inactives[Key]=J643)*(Inactives[Currently Inactive]))=1,"Inactive","Active"),""),"Active")</f>
        <v/>
      </c>
      <c r="C643" s="16" t="str" cm="1">
        <f t="array" aca="1" ref="C643" ca="1">IFERROR(_xlfn._xlws.FILTER(Inactives[Inactive On],(Inactives[Key]=J643)*(Inactives[Currently Inactive]),""),"")</f>
        <v/>
      </c>
      <c r="D643" s="16" t="str" cm="1">
        <f t="array" aca="1" ref="D643" ca="1">IFERROR(INDEX(_xlfn.TEXTSPLIT(E643," "),1),"")</f>
        <v/>
      </c>
      <c r="E643" s="15" t="str" cm="1">
        <f t="array" aca="1" ref="E643" ca="1">IFERROR(_xlfn._xlws.FILTER(merged_ranks,(merged_end_dates=DATE(9999,12,31))*(merged_names=A643)),"")</f>
        <v/>
      </c>
      <c r="F643" s="17" t="str">
        <f ca="1">_xlfn.XLOOKUP(J643,Promotions[Promo Key],Promotions[Promo Date],"")</f>
        <v/>
      </c>
      <c r="G643" s="18" t="str">
        <f t="shared" ca="1" si="51"/>
        <v/>
      </c>
      <c r="H643" s="18" t="str">
        <f t="shared" ca="1" si="50"/>
        <v/>
      </c>
      <c r="I643" s="17" t="str">
        <f>_xlfn.XLOOKUP(A643,Students[Full Name],Students[Starting Rank],"")</f>
        <v/>
      </c>
      <c r="J643" s="15" t="str">
        <f t="shared" ca="1" si="52"/>
        <v xml:space="preserve">: </v>
      </c>
      <c r="K643" s="16" t="str">
        <f>_xlfn.XLOOKUP(A643,Students[Full Name],Students[Start Date],"")</f>
        <v/>
      </c>
      <c r="L643" s="18">
        <f t="shared" ca="1" si="53"/>
        <v>-1</v>
      </c>
      <c r="M643" s="18" cm="1">
        <f t="array" aca="1" ref="M643" ca="1">SUMPRODUCT(Inactives[Days Inactive]*(Inactives[Student]=A643))/365</f>
        <v>0</v>
      </c>
      <c r="N643" s="18" t="str" cm="1">
        <f t="array" ref="N643">IF(LEN($A643)&gt;0,SUMPRODUCT(($A643=merged_names)*(_xlfn.TEXTAFTER(N$2, "At ")=merged_belt_colours)*merged_months_at_rank),"")</f>
        <v/>
      </c>
      <c r="O643" s="18" t="str" cm="1">
        <f t="array" ref="O643">IF(LEN($A643)&gt;0,SUMPRODUCT(($A643=merged_names)*(_xlfn.TEXTAFTER(O$2, "At ")=merged_belt_colours)*merged_months_at_rank),"")</f>
        <v/>
      </c>
      <c r="P643" s="18" t="str" cm="1">
        <f t="array" ref="P643">IF(LEN($A643)&gt;0,SUMPRODUCT(($A643=merged_names)*(_xlfn.TEXTAFTER(P$2, "At ")=merged_belt_colours)*merged_months_at_rank),"")</f>
        <v/>
      </c>
      <c r="Q643" s="18" t="str" cm="1">
        <f t="array" ref="Q643">IF(LEN($A643)&gt;0,SUMPRODUCT(($A643=merged_names)*(_xlfn.TEXTAFTER(Q$2, "At ")=merged_belt_colours)*merged_months_at_rank),"")</f>
        <v/>
      </c>
      <c r="R643" s="18" t="str" cm="1">
        <f t="array" ref="R643">IF(LEN($A643)&gt;0,SUMPRODUCT(($A643=merged_names)*(_xlfn.TEXTAFTER(R$2, "At ")=merged_belt_colours)*merged_months_at_rank),"")</f>
        <v/>
      </c>
    </row>
    <row r="644" spans="1:18" x14ac:dyDescent="0.25">
      <c r="A644"/>
      <c r="B644" s="15" t="str" cm="1">
        <f t="array" ref="B644">IFERROR(IF(LEN(A644)&gt;0, IF(SUMPRODUCT((Inactives[Key]=J644)*(Inactives[Currently Inactive]))=1,"Inactive","Active"),""),"Active")</f>
        <v/>
      </c>
      <c r="C644" s="16" t="str" cm="1">
        <f t="array" aca="1" ref="C644" ca="1">IFERROR(_xlfn._xlws.FILTER(Inactives[Inactive On],(Inactives[Key]=J644)*(Inactives[Currently Inactive]),""),"")</f>
        <v/>
      </c>
      <c r="D644" s="16" t="str" cm="1">
        <f t="array" aca="1" ref="D644" ca="1">IFERROR(INDEX(_xlfn.TEXTSPLIT(E644," "),1),"")</f>
        <v/>
      </c>
      <c r="E644" s="15" t="str" cm="1">
        <f t="array" aca="1" ref="E644" ca="1">IFERROR(_xlfn._xlws.FILTER(merged_ranks,(merged_end_dates=DATE(9999,12,31))*(merged_names=A644)),"")</f>
        <v/>
      </c>
      <c r="F644" s="17" t="str">
        <f ca="1">_xlfn.XLOOKUP(J644,Promotions[Promo Key],Promotions[Promo Date],"")</f>
        <v/>
      </c>
      <c r="G644" s="18" t="str">
        <f t="shared" ca="1" si="51"/>
        <v/>
      </c>
      <c r="H644" s="18" t="str">
        <f t="shared" ca="1" si="50"/>
        <v/>
      </c>
      <c r="I644" s="17" t="str">
        <f>_xlfn.XLOOKUP(A644,Students[Full Name],Students[Starting Rank],"")</f>
        <v/>
      </c>
      <c r="J644" s="15" t="str">
        <f t="shared" ca="1" si="52"/>
        <v xml:space="preserve">: </v>
      </c>
      <c r="K644" s="16" t="str">
        <f>_xlfn.XLOOKUP(A644,Students[Full Name],Students[Start Date],"")</f>
        <v/>
      </c>
      <c r="L644" s="18">
        <f t="shared" ca="1" si="53"/>
        <v>-1</v>
      </c>
      <c r="M644" s="18" cm="1">
        <f t="array" aca="1" ref="M644" ca="1">SUMPRODUCT(Inactives[Days Inactive]*(Inactives[Student]=A644))/365</f>
        <v>0</v>
      </c>
      <c r="N644" s="18" t="str" cm="1">
        <f t="array" ref="N644">IF(LEN($A644)&gt;0,SUMPRODUCT(($A644=merged_names)*(_xlfn.TEXTAFTER(N$2, "At ")=merged_belt_colours)*merged_months_at_rank),"")</f>
        <v/>
      </c>
      <c r="O644" s="18" t="str" cm="1">
        <f t="array" ref="O644">IF(LEN($A644)&gt;0,SUMPRODUCT(($A644=merged_names)*(_xlfn.TEXTAFTER(O$2, "At ")=merged_belt_colours)*merged_months_at_rank),"")</f>
        <v/>
      </c>
      <c r="P644" s="18" t="str" cm="1">
        <f t="array" ref="P644">IF(LEN($A644)&gt;0,SUMPRODUCT(($A644=merged_names)*(_xlfn.TEXTAFTER(P$2, "At ")=merged_belt_colours)*merged_months_at_rank),"")</f>
        <v/>
      </c>
      <c r="Q644" s="18" t="str" cm="1">
        <f t="array" ref="Q644">IF(LEN($A644)&gt;0,SUMPRODUCT(($A644=merged_names)*(_xlfn.TEXTAFTER(Q$2, "At ")=merged_belt_colours)*merged_months_at_rank),"")</f>
        <v/>
      </c>
      <c r="R644" s="18" t="str" cm="1">
        <f t="array" ref="R644">IF(LEN($A644)&gt;0,SUMPRODUCT(($A644=merged_names)*(_xlfn.TEXTAFTER(R$2, "At ")=merged_belt_colours)*merged_months_at_rank),"")</f>
        <v/>
      </c>
    </row>
    <row r="645" spans="1:18" x14ac:dyDescent="0.25">
      <c r="A645"/>
      <c r="B645" s="15" t="str" cm="1">
        <f t="array" ref="B645">IFERROR(IF(LEN(A645)&gt;0, IF(SUMPRODUCT((Inactives[Key]=J645)*(Inactives[Currently Inactive]))=1,"Inactive","Active"),""),"Active")</f>
        <v/>
      </c>
      <c r="C645" s="16" t="str" cm="1">
        <f t="array" aca="1" ref="C645" ca="1">IFERROR(_xlfn._xlws.FILTER(Inactives[Inactive On],(Inactives[Key]=J645)*(Inactives[Currently Inactive]),""),"")</f>
        <v/>
      </c>
      <c r="D645" s="16" t="str" cm="1">
        <f t="array" aca="1" ref="D645" ca="1">IFERROR(INDEX(_xlfn.TEXTSPLIT(E645," "),1),"")</f>
        <v/>
      </c>
      <c r="E645" s="15" t="str" cm="1">
        <f t="array" aca="1" ref="E645" ca="1">IFERROR(_xlfn._xlws.FILTER(merged_ranks,(merged_end_dates=DATE(9999,12,31))*(merged_names=A645)),"")</f>
        <v/>
      </c>
      <c r="F645" s="17" t="str">
        <f ca="1">_xlfn.XLOOKUP(J645,Promotions[Promo Key],Promotions[Promo Date],"")</f>
        <v/>
      </c>
      <c r="G645" s="18" t="str">
        <f t="shared" ca="1" si="51"/>
        <v/>
      </c>
      <c r="H645" s="18" t="str">
        <f t="shared" ca="1" si="50"/>
        <v/>
      </c>
      <c r="I645" s="17" t="str">
        <f>_xlfn.XLOOKUP(A645,Students[Full Name],Students[Starting Rank],"")</f>
        <v/>
      </c>
      <c r="J645" s="15" t="str">
        <f t="shared" ca="1" si="52"/>
        <v xml:space="preserve">: </v>
      </c>
      <c r="K645" s="16" t="str">
        <f>_xlfn.XLOOKUP(A645,Students[Full Name],Students[Start Date],"")</f>
        <v/>
      </c>
      <c r="L645" s="18">
        <f t="shared" ca="1" si="53"/>
        <v>-1</v>
      </c>
      <c r="M645" s="18" cm="1">
        <f t="array" aca="1" ref="M645" ca="1">SUMPRODUCT(Inactives[Days Inactive]*(Inactives[Student]=A645))/365</f>
        <v>0</v>
      </c>
      <c r="N645" s="18" t="str" cm="1">
        <f t="array" ref="N645">IF(LEN($A645)&gt;0,SUMPRODUCT(($A645=merged_names)*(_xlfn.TEXTAFTER(N$2, "At ")=merged_belt_colours)*merged_months_at_rank),"")</f>
        <v/>
      </c>
      <c r="O645" s="18" t="str" cm="1">
        <f t="array" ref="O645">IF(LEN($A645)&gt;0,SUMPRODUCT(($A645=merged_names)*(_xlfn.TEXTAFTER(O$2, "At ")=merged_belt_colours)*merged_months_at_rank),"")</f>
        <v/>
      </c>
      <c r="P645" s="18" t="str" cm="1">
        <f t="array" ref="P645">IF(LEN($A645)&gt;0,SUMPRODUCT(($A645=merged_names)*(_xlfn.TEXTAFTER(P$2, "At ")=merged_belt_colours)*merged_months_at_rank),"")</f>
        <v/>
      </c>
      <c r="Q645" s="18" t="str" cm="1">
        <f t="array" ref="Q645">IF(LEN($A645)&gt;0,SUMPRODUCT(($A645=merged_names)*(_xlfn.TEXTAFTER(Q$2, "At ")=merged_belt_colours)*merged_months_at_rank),"")</f>
        <v/>
      </c>
      <c r="R645" s="18" t="str" cm="1">
        <f t="array" ref="R645">IF(LEN($A645)&gt;0,SUMPRODUCT(($A645=merged_names)*(_xlfn.TEXTAFTER(R$2, "At ")=merged_belt_colours)*merged_months_at_rank),"")</f>
        <v/>
      </c>
    </row>
    <row r="646" spans="1:18" x14ac:dyDescent="0.25">
      <c r="A646"/>
      <c r="B646" s="15" t="str" cm="1">
        <f t="array" ref="B646">IFERROR(IF(LEN(A646)&gt;0, IF(SUMPRODUCT((Inactives[Key]=J646)*(Inactives[Currently Inactive]))=1,"Inactive","Active"),""),"Active")</f>
        <v/>
      </c>
      <c r="C646" s="16" t="str" cm="1">
        <f t="array" aca="1" ref="C646" ca="1">IFERROR(_xlfn._xlws.FILTER(Inactives[Inactive On],(Inactives[Key]=J646)*(Inactives[Currently Inactive]),""),"")</f>
        <v/>
      </c>
      <c r="D646" s="16" t="str" cm="1">
        <f t="array" aca="1" ref="D646" ca="1">IFERROR(INDEX(_xlfn.TEXTSPLIT(E646," "),1),"")</f>
        <v/>
      </c>
      <c r="E646" s="15" t="str" cm="1">
        <f t="array" aca="1" ref="E646" ca="1">IFERROR(_xlfn._xlws.FILTER(merged_ranks,(merged_end_dates=DATE(9999,12,31))*(merged_names=A646)),"")</f>
        <v/>
      </c>
      <c r="F646" s="17" t="str">
        <f ca="1">_xlfn.XLOOKUP(J646,Promotions[Promo Key],Promotions[Promo Date],"")</f>
        <v/>
      </c>
      <c r="G646" s="18" t="str">
        <f t="shared" ca="1" si="51"/>
        <v/>
      </c>
      <c r="H646" s="18" t="str">
        <f t="shared" ca="1" si="50"/>
        <v/>
      </c>
      <c r="I646" s="17" t="str">
        <f>_xlfn.XLOOKUP(A646,Students[Full Name],Students[Starting Rank],"")</f>
        <v/>
      </c>
      <c r="J646" s="15" t="str">
        <f t="shared" ca="1" si="52"/>
        <v xml:space="preserve">: </v>
      </c>
      <c r="K646" s="16" t="str">
        <f>_xlfn.XLOOKUP(A646,Students[Full Name],Students[Start Date],"")</f>
        <v/>
      </c>
      <c r="L646" s="18">
        <f t="shared" ca="1" si="53"/>
        <v>-1</v>
      </c>
      <c r="M646" s="18" cm="1">
        <f t="array" aca="1" ref="M646" ca="1">SUMPRODUCT(Inactives[Days Inactive]*(Inactives[Student]=A646))/365</f>
        <v>0</v>
      </c>
      <c r="N646" s="18" t="str" cm="1">
        <f t="array" ref="N646">IF(LEN($A646)&gt;0,SUMPRODUCT(($A646=merged_names)*(_xlfn.TEXTAFTER(N$2, "At ")=merged_belt_colours)*merged_months_at_rank),"")</f>
        <v/>
      </c>
      <c r="O646" s="18" t="str" cm="1">
        <f t="array" ref="O646">IF(LEN($A646)&gt;0,SUMPRODUCT(($A646=merged_names)*(_xlfn.TEXTAFTER(O$2, "At ")=merged_belt_colours)*merged_months_at_rank),"")</f>
        <v/>
      </c>
      <c r="P646" s="18" t="str" cm="1">
        <f t="array" ref="P646">IF(LEN($A646)&gt;0,SUMPRODUCT(($A646=merged_names)*(_xlfn.TEXTAFTER(P$2, "At ")=merged_belt_colours)*merged_months_at_rank),"")</f>
        <v/>
      </c>
      <c r="Q646" s="18" t="str" cm="1">
        <f t="array" ref="Q646">IF(LEN($A646)&gt;0,SUMPRODUCT(($A646=merged_names)*(_xlfn.TEXTAFTER(Q$2, "At ")=merged_belt_colours)*merged_months_at_rank),"")</f>
        <v/>
      </c>
      <c r="R646" s="18" t="str" cm="1">
        <f t="array" ref="R646">IF(LEN($A646)&gt;0,SUMPRODUCT(($A646=merged_names)*(_xlfn.TEXTAFTER(R$2, "At ")=merged_belt_colours)*merged_months_at_rank),"")</f>
        <v/>
      </c>
    </row>
    <row r="647" spans="1:18" x14ac:dyDescent="0.25">
      <c r="A647"/>
      <c r="B647" s="15" t="str" cm="1">
        <f t="array" ref="B647">IFERROR(IF(LEN(A647)&gt;0, IF(SUMPRODUCT((Inactives[Key]=J647)*(Inactives[Currently Inactive]))=1,"Inactive","Active"),""),"Active")</f>
        <v/>
      </c>
      <c r="C647" s="16" t="str" cm="1">
        <f t="array" aca="1" ref="C647" ca="1">IFERROR(_xlfn._xlws.FILTER(Inactives[Inactive On],(Inactives[Key]=J647)*(Inactives[Currently Inactive]),""),"")</f>
        <v/>
      </c>
      <c r="D647" s="16" t="str" cm="1">
        <f t="array" aca="1" ref="D647" ca="1">IFERROR(INDEX(_xlfn.TEXTSPLIT(E647," "),1),"")</f>
        <v/>
      </c>
      <c r="E647" s="15" t="str" cm="1">
        <f t="array" aca="1" ref="E647" ca="1">IFERROR(_xlfn._xlws.FILTER(merged_ranks,(merged_end_dates=DATE(9999,12,31))*(merged_names=A647)),"")</f>
        <v/>
      </c>
      <c r="F647" s="17" t="str">
        <f ca="1">_xlfn.XLOOKUP(J647,Promotions[Promo Key],Promotions[Promo Date],"")</f>
        <v/>
      </c>
      <c r="G647" s="18" t="str">
        <f t="shared" ca="1" si="51"/>
        <v/>
      </c>
      <c r="H647" s="18" t="str">
        <f t="shared" ca="1" si="50"/>
        <v/>
      </c>
      <c r="I647" s="17" t="str">
        <f>_xlfn.XLOOKUP(A647,Students[Full Name],Students[Starting Rank],"")</f>
        <v/>
      </c>
      <c r="J647" s="15" t="str">
        <f t="shared" ca="1" si="52"/>
        <v xml:space="preserve">: </v>
      </c>
      <c r="K647" s="16" t="str">
        <f>_xlfn.XLOOKUP(A647,Students[Full Name],Students[Start Date],"")</f>
        <v/>
      </c>
      <c r="L647" s="18">
        <f t="shared" ca="1" si="53"/>
        <v>-1</v>
      </c>
      <c r="M647" s="18" cm="1">
        <f t="array" aca="1" ref="M647" ca="1">SUMPRODUCT(Inactives[Days Inactive]*(Inactives[Student]=A647))/365</f>
        <v>0</v>
      </c>
      <c r="N647" s="18" t="str" cm="1">
        <f t="array" ref="N647">IF(LEN($A647)&gt;0,SUMPRODUCT(($A647=merged_names)*(_xlfn.TEXTAFTER(N$2, "At ")=merged_belt_colours)*merged_months_at_rank),"")</f>
        <v/>
      </c>
      <c r="O647" s="18" t="str" cm="1">
        <f t="array" ref="O647">IF(LEN($A647)&gt;0,SUMPRODUCT(($A647=merged_names)*(_xlfn.TEXTAFTER(O$2, "At ")=merged_belt_colours)*merged_months_at_rank),"")</f>
        <v/>
      </c>
      <c r="P647" s="18" t="str" cm="1">
        <f t="array" ref="P647">IF(LEN($A647)&gt;0,SUMPRODUCT(($A647=merged_names)*(_xlfn.TEXTAFTER(P$2, "At ")=merged_belt_colours)*merged_months_at_rank),"")</f>
        <v/>
      </c>
      <c r="Q647" s="18" t="str" cm="1">
        <f t="array" ref="Q647">IF(LEN($A647)&gt;0,SUMPRODUCT(($A647=merged_names)*(_xlfn.TEXTAFTER(Q$2, "At ")=merged_belt_colours)*merged_months_at_rank),"")</f>
        <v/>
      </c>
      <c r="R647" s="18" t="str" cm="1">
        <f t="array" ref="R647">IF(LEN($A647)&gt;0,SUMPRODUCT(($A647=merged_names)*(_xlfn.TEXTAFTER(R$2, "At ")=merged_belt_colours)*merged_months_at_rank),"")</f>
        <v/>
      </c>
    </row>
    <row r="648" spans="1:18" x14ac:dyDescent="0.25">
      <c r="A648"/>
      <c r="B648" s="15" t="str" cm="1">
        <f t="array" ref="B648">IFERROR(IF(LEN(A648)&gt;0, IF(SUMPRODUCT((Inactives[Key]=J648)*(Inactives[Currently Inactive]))=1,"Inactive","Active"),""),"Active")</f>
        <v/>
      </c>
      <c r="C648" s="16" t="str" cm="1">
        <f t="array" aca="1" ref="C648" ca="1">IFERROR(_xlfn._xlws.FILTER(Inactives[Inactive On],(Inactives[Key]=J648)*(Inactives[Currently Inactive]),""),"")</f>
        <v/>
      </c>
      <c r="D648" s="16" t="str" cm="1">
        <f t="array" aca="1" ref="D648" ca="1">IFERROR(INDEX(_xlfn.TEXTSPLIT(E648," "),1),"")</f>
        <v/>
      </c>
      <c r="E648" s="15" t="str" cm="1">
        <f t="array" aca="1" ref="E648" ca="1">IFERROR(_xlfn._xlws.FILTER(merged_ranks,(merged_end_dates=DATE(9999,12,31))*(merged_names=A648)),"")</f>
        <v/>
      </c>
      <c r="F648" s="17" t="str">
        <f ca="1">_xlfn.XLOOKUP(J648,Promotions[Promo Key],Promotions[Promo Date],"")</f>
        <v/>
      </c>
      <c r="G648" s="18" t="str">
        <f t="shared" ca="1" si="51"/>
        <v/>
      </c>
      <c r="H648" s="18" t="str">
        <f t="shared" ca="1" si="50"/>
        <v/>
      </c>
      <c r="I648" s="17" t="str">
        <f>_xlfn.XLOOKUP(A648,Students[Full Name],Students[Starting Rank],"")</f>
        <v/>
      </c>
      <c r="J648" s="15" t="str">
        <f t="shared" ca="1" si="52"/>
        <v xml:space="preserve">: </v>
      </c>
      <c r="K648" s="16" t="str">
        <f>_xlfn.XLOOKUP(A648,Students[Full Name],Students[Start Date],"")</f>
        <v/>
      </c>
      <c r="L648" s="18">
        <f t="shared" ca="1" si="53"/>
        <v>-1</v>
      </c>
      <c r="M648" s="18" cm="1">
        <f t="array" aca="1" ref="M648" ca="1">SUMPRODUCT(Inactives[Days Inactive]*(Inactives[Student]=A648))/365</f>
        <v>0</v>
      </c>
      <c r="N648" s="18" t="str" cm="1">
        <f t="array" ref="N648">IF(LEN($A648)&gt;0,SUMPRODUCT(($A648=merged_names)*(_xlfn.TEXTAFTER(N$2, "At ")=merged_belt_colours)*merged_months_at_rank),"")</f>
        <v/>
      </c>
      <c r="O648" s="18" t="str" cm="1">
        <f t="array" ref="O648">IF(LEN($A648)&gt;0,SUMPRODUCT(($A648=merged_names)*(_xlfn.TEXTAFTER(O$2, "At ")=merged_belt_colours)*merged_months_at_rank),"")</f>
        <v/>
      </c>
      <c r="P648" s="18" t="str" cm="1">
        <f t="array" ref="P648">IF(LEN($A648)&gt;0,SUMPRODUCT(($A648=merged_names)*(_xlfn.TEXTAFTER(P$2, "At ")=merged_belt_colours)*merged_months_at_rank),"")</f>
        <v/>
      </c>
      <c r="Q648" s="18" t="str" cm="1">
        <f t="array" ref="Q648">IF(LEN($A648)&gt;0,SUMPRODUCT(($A648=merged_names)*(_xlfn.TEXTAFTER(Q$2, "At ")=merged_belt_colours)*merged_months_at_rank),"")</f>
        <v/>
      </c>
      <c r="R648" s="18" t="str" cm="1">
        <f t="array" ref="R648">IF(LEN($A648)&gt;0,SUMPRODUCT(($A648=merged_names)*(_xlfn.TEXTAFTER(R$2, "At ")=merged_belt_colours)*merged_months_at_rank),"")</f>
        <v/>
      </c>
    </row>
    <row r="649" spans="1:18" x14ac:dyDescent="0.25">
      <c r="A649"/>
      <c r="B649" s="15" t="str" cm="1">
        <f t="array" ref="B649">IFERROR(IF(LEN(A649)&gt;0, IF(SUMPRODUCT((Inactives[Key]=J649)*(Inactives[Currently Inactive]))=1,"Inactive","Active"),""),"Active")</f>
        <v/>
      </c>
      <c r="C649" s="16" t="str" cm="1">
        <f t="array" aca="1" ref="C649" ca="1">IFERROR(_xlfn._xlws.FILTER(Inactives[Inactive On],(Inactives[Key]=J649)*(Inactives[Currently Inactive]),""),"")</f>
        <v/>
      </c>
      <c r="D649" s="16" t="str" cm="1">
        <f t="array" aca="1" ref="D649" ca="1">IFERROR(INDEX(_xlfn.TEXTSPLIT(E649," "),1),"")</f>
        <v/>
      </c>
      <c r="E649" s="15" t="str" cm="1">
        <f t="array" aca="1" ref="E649" ca="1">IFERROR(_xlfn._xlws.FILTER(merged_ranks,(merged_end_dates=DATE(9999,12,31))*(merged_names=A649)),"")</f>
        <v/>
      </c>
      <c r="F649" s="17" t="str">
        <f ca="1">_xlfn.XLOOKUP(J649,Promotions[Promo Key],Promotions[Promo Date],"")</f>
        <v/>
      </c>
      <c r="G649" s="18" t="str">
        <f t="shared" ca="1" si="51"/>
        <v/>
      </c>
      <c r="H649" s="18" t="str">
        <f t="shared" ca="1" si="50"/>
        <v/>
      </c>
      <c r="I649" s="17" t="str">
        <f>_xlfn.XLOOKUP(A649,Students[Full Name],Students[Starting Rank],"")</f>
        <v/>
      </c>
      <c r="J649" s="15" t="str">
        <f t="shared" ca="1" si="52"/>
        <v xml:space="preserve">: </v>
      </c>
      <c r="K649" s="16" t="str">
        <f>_xlfn.XLOOKUP(A649,Students[Full Name],Students[Start Date],"")</f>
        <v/>
      </c>
      <c r="L649" s="18">
        <f t="shared" ca="1" si="53"/>
        <v>-1</v>
      </c>
      <c r="M649" s="18" cm="1">
        <f t="array" aca="1" ref="M649" ca="1">SUMPRODUCT(Inactives[Days Inactive]*(Inactives[Student]=A649))/365</f>
        <v>0</v>
      </c>
      <c r="N649" s="18" t="str" cm="1">
        <f t="array" ref="N649">IF(LEN($A649)&gt;0,SUMPRODUCT(($A649=merged_names)*(_xlfn.TEXTAFTER(N$2, "At ")=merged_belt_colours)*merged_months_at_rank),"")</f>
        <v/>
      </c>
      <c r="O649" s="18" t="str" cm="1">
        <f t="array" ref="O649">IF(LEN($A649)&gt;0,SUMPRODUCT(($A649=merged_names)*(_xlfn.TEXTAFTER(O$2, "At ")=merged_belt_colours)*merged_months_at_rank),"")</f>
        <v/>
      </c>
      <c r="P649" s="18" t="str" cm="1">
        <f t="array" ref="P649">IF(LEN($A649)&gt;0,SUMPRODUCT(($A649=merged_names)*(_xlfn.TEXTAFTER(P$2, "At ")=merged_belt_colours)*merged_months_at_rank),"")</f>
        <v/>
      </c>
      <c r="Q649" s="18" t="str" cm="1">
        <f t="array" ref="Q649">IF(LEN($A649)&gt;0,SUMPRODUCT(($A649=merged_names)*(_xlfn.TEXTAFTER(Q$2, "At ")=merged_belt_colours)*merged_months_at_rank),"")</f>
        <v/>
      </c>
      <c r="R649" s="18" t="str" cm="1">
        <f t="array" ref="R649">IF(LEN($A649)&gt;0,SUMPRODUCT(($A649=merged_names)*(_xlfn.TEXTAFTER(R$2, "At ")=merged_belt_colours)*merged_months_at_rank),"")</f>
        <v/>
      </c>
    </row>
    <row r="650" spans="1:18" x14ac:dyDescent="0.25">
      <c r="A650"/>
      <c r="B650" s="15" t="str" cm="1">
        <f t="array" ref="B650">IFERROR(IF(LEN(A650)&gt;0, IF(SUMPRODUCT((Inactives[Key]=J650)*(Inactives[Currently Inactive]))=1,"Inactive","Active"),""),"Active")</f>
        <v/>
      </c>
      <c r="C650" s="16" t="str" cm="1">
        <f t="array" aca="1" ref="C650" ca="1">IFERROR(_xlfn._xlws.FILTER(Inactives[Inactive On],(Inactives[Key]=J650)*(Inactives[Currently Inactive]),""),"")</f>
        <v/>
      </c>
      <c r="D650" s="16" t="str" cm="1">
        <f t="array" aca="1" ref="D650" ca="1">IFERROR(INDEX(_xlfn.TEXTSPLIT(E650," "),1),"")</f>
        <v/>
      </c>
      <c r="E650" s="15" t="str" cm="1">
        <f t="array" aca="1" ref="E650" ca="1">IFERROR(_xlfn._xlws.FILTER(merged_ranks,(merged_end_dates=DATE(9999,12,31))*(merged_names=A650)),"")</f>
        <v/>
      </c>
      <c r="F650" s="17" t="str">
        <f ca="1">_xlfn.XLOOKUP(J650,Promotions[Promo Key],Promotions[Promo Date],"")</f>
        <v/>
      </c>
      <c r="G650" s="18" t="str">
        <f t="shared" ca="1" si="51"/>
        <v/>
      </c>
      <c r="H650" s="18" t="str">
        <f t="shared" ca="1" si="50"/>
        <v/>
      </c>
      <c r="I650" s="17" t="str">
        <f>_xlfn.XLOOKUP(A650,Students[Full Name],Students[Starting Rank],"")</f>
        <v/>
      </c>
      <c r="J650" s="15" t="str">
        <f t="shared" ca="1" si="52"/>
        <v xml:space="preserve">: </v>
      </c>
      <c r="K650" s="16" t="str">
        <f>_xlfn.XLOOKUP(A650,Students[Full Name],Students[Start Date],"")</f>
        <v/>
      </c>
      <c r="L650" s="18">
        <f t="shared" ca="1" si="53"/>
        <v>-1</v>
      </c>
      <c r="M650" s="18" cm="1">
        <f t="array" aca="1" ref="M650" ca="1">SUMPRODUCT(Inactives[Days Inactive]*(Inactives[Student]=A650))/365</f>
        <v>0</v>
      </c>
      <c r="N650" s="18" t="str" cm="1">
        <f t="array" ref="N650">IF(LEN($A650)&gt;0,SUMPRODUCT(($A650=merged_names)*(_xlfn.TEXTAFTER(N$2, "At ")=merged_belt_colours)*merged_months_at_rank),"")</f>
        <v/>
      </c>
      <c r="O650" s="18" t="str" cm="1">
        <f t="array" ref="O650">IF(LEN($A650)&gt;0,SUMPRODUCT(($A650=merged_names)*(_xlfn.TEXTAFTER(O$2, "At ")=merged_belt_colours)*merged_months_at_rank),"")</f>
        <v/>
      </c>
      <c r="P650" s="18" t="str" cm="1">
        <f t="array" ref="P650">IF(LEN($A650)&gt;0,SUMPRODUCT(($A650=merged_names)*(_xlfn.TEXTAFTER(P$2, "At ")=merged_belt_colours)*merged_months_at_rank),"")</f>
        <v/>
      </c>
      <c r="Q650" s="18" t="str" cm="1">
        <f t="array" ref="Q650">IF(LEN($A650)&gt;0,SUMPRODUCT(($A650=merged_names)*(_xlfn.TEXTAFTER(Q$2, "At ")=merged_belt_colours)*merged_months_at_rank),"")</f>
        <v/>
      </c>
      <c r="R650" s="18" t="str" cm="1">
        <f t="array" ref="R650">IF(LEN($A650)&gt;0,SUMPRODUCT(($A650=merged_names)*(_xlfn.TEXTAFTER(R$2, "At ")=merged_belt_colours)*merged_months_at_rank),"")</f>
        <v/>
      </c>
    </row>
    <row r="651" spans="1:18" x14ac:dyDescent="0.25">
      <c r="A651"/>
      <c r="B651" s="15" t="str" cm="1">
        <f t="array" ref="B651">IFERROR(IF(LEN(A651)&gt;0, IF(SUMPRODUCT((Inactives[Key]=J651)*(Inactives[Currently Inactive]))=1,"Inactive","Active"),""),"Active")</f>
        <v/>
      </c>
      <c r="C651" s="16" t="str" cm="1">
        <f t="array" aca="1" ref="C651" ca="1">IFERROR(_xlfn._xlws.FILTER(Inactives[Inactive On],(Inactives[Key]=J651)*(Inactives[Currently Inactive]),""),"")</f>
        <v/>
      </c>
      <c r="D651" s="16" t="str" cm="1">
        <f t="array" aca="1" ref="D651" ca="1">IFERROR(INDEX(_xlfn.TEXTSPLIT(E651," "),1),"")</f>
        <v/>
      </c>
      <c r="E651" s="15" t="str" cm="1">
        <f t="array" aca="1" ref="E651" ca="1">IFERROR(_xlfn._xlws.FILTER(merged_ranks,(merged_end_dates=DATE(9999,12,31))*(merged_names=A651)),"")</f>
        <v/>
      </c>
      <c r="F651" s="17" t="str">
        <f ca="1">_xlfn.XLOOKUP(J651,Promotions[Promo Key],Promotions[Promo Date],"")</f>
        <v/>
      </c>
      <c r="G651" s="18" t="str">
        <f t="shared" ca="1" si="51"/>
        <v/>
      </c>
      <c r="H651" s="18" t="str">
        <f t="shared" ca="1" si="50"/>
        <v/>
      </c>
      <c r="I651" s="17" t="str">
        <f>_xlfn.XLOOKUP(A651,Students[Full Name],Students[Starting Rank],"")</f>
        <v/>
      </c>
      <c r="J651" s="15" t="str">
        <f t="shared" ca="1" si="52"/>
        <v xml:space="preserve">: </v>
      </c>
      <c r="K651" s="16" t="str">
        <f>_xlfn.XLOOKUP(A651,Students[Full Name],Students[Start Date],"")</f>
        <v/>
      </c>
      <c r="L651" s="18">
        <f t="shared" ca="1" si="53"/>
        <v>-1</v>
      </c>
      <c r="M651" s="18" cm="1">
        <f t="array" aca="1" ref="M651" ca="1">SUMPRODUCT(Inactives[Days Inactive]*(Inactives[Student]=A651))/365</f>
        <v>0</v>
      </c>
      <c r="N651" s="18" t="str" cm="1">
        <f t="array" ref="N651">IF(LEN($A651)&gt;0,SUMPRODUCT(($A651=merged_names)*(_xlfn.TEXTAFTER(N$2, "At ")=merged_belt_colours)*merged_months_at_rank),"")</f>
        <v/>
      </c>
      <c r="O651" s="18" t="str" cm="1">
        <f t="array" ref="O651">IF(LEN($A651)&gt;0,SUMPRODUCT(($A651=merged_names)*(_xlfn.TEXTAFTER(O$2, "At ")=merged_belt_colours)*merged_months_at_rank),"")</f>
        <v/>
      </c>
      <c r="P651" s="18" t="str" cm="1">
        <f t="array" ref="P651">IF(LEN($A651)&gt;0,SUMPRODUCT(($A651=merged_names)*(_xlfn.TEXTAFTER(P$2, "At ")=merged_belt_colours)*merged_months_at_rank),"")</f>
        <v/>
      </c>
      <c r="Q651" s="18" t="str" cm="1">
        <f t="array" ref="Q651">IF(LEN($A651)&gt;0,SUMPRODUCT(($A651=merged_names)*(_xlfn.TEXTAFTER(Q$2, "At ")=merged_belt_colours)*merged_months_at_rank),"")</f>
        <v/>
      </c>
      <c r="R651" s="18" t="str" cm="1">
        <f t="array" ref="R651">IF(LEN($A651)&gt;0,SUMPRODUCT(($A651=merged_names)*(_xlfn.TEXTAFTER(R$2, "At ")=merged_belt_colours)*merged_months_at_rank),"")</f>
        <v/>
      </c>
    </row>
    <row r="652" spans="1:18" x14ac:dyDescent="0.25">
      <c r="A652"/>
      <c r="B652" s="15" t="str" cm="1">
        <f t="array" ref="B652">IFERROR(IF(LEN(A652)&gt;0, IF(SUMPRODUCT((Inactives[Key]=J652)*(Inactives[Currently Inactive]))=1,"Inactive","Active"),""),"Active")</f>
        <v/>
      </c>
      <c r="C652" s="16" t="str" cm="1">
        <f t="array" aca="1" ref="C652" ca="1">IFERROR(_xlfn._xlws.FILTER(Inactives[Inactive On],(Inactives[Key]=J652)*(Inactives[Currently Inactive]),""),"")</f>
        <v/>
      </c>
      <c r="D652" s="16" t="str" cm="1">
        <f t="array" aca="1" ref="D652" ca="1">IFERROR(INDEX(_xlfn.TEXTSPLIT(E652," "),1),"")</f>
        <v/>
      </c>
      <c r="E652" s="15" t="str" cm="1">
        <f t="array" aca="1" ref="E652" ca="1">IFERROR(_xlfn._xlws.FILTER(merged_ranks,(merged_end_dates=DATE(9999,12,31))*(merged_names=A652)),"")</f>
        <v/>
      </c>
      <c r="F652" s="17" t="str">
        <f ca="1">_xlfn.XLOOKUP(J652,Promotions[Promo Key],Promotions[Promo Date],"")</f>
        <v/>
      </c>
      <c r="G652" s="18" t="str">
        <f t="shared" ca="1" si="51"/>
        <v/>
      </c>
      <c r="H652" s="18" t="str">
        <f t="shared" ca="1" si="50"/>
        <v/>
      </c>
      <c r="I652" s="17" t="str">
        <f>_xlfn.XLOOKUP(A652,Students[Full Name],Students[Starting Rank],"")</f>
        <v/>
      </c>
      <c r="J652" s="15" t="str">
        <f t="shared" ca="1" si="52"/>
        <v xml:space="preserve">: </v>
      </c>
      <c r="K652" s="16" t="str">
        <f>_xlfn.XLOOKUP(A652,Students[Full Name],Students[Start Date],"")</f>
        <v/>
      </c>
      <c r="L652" s="18">
        <f t="shared" ca="1" si="53"/>
        <v>-1</v>
      </c>
      <c r="M652" s="18" cm="1">
        <f t="array" aca="1" ref="M652" ca="1">SUMPRODUCT(Inactives[Days Inactive]*(Inactives[Student]=A652))/365</f>
        <v>0</v>
      </c>
      <c r="N652" s="18" t="str" cm="1">
        <f t="array" ref="N652">IF(LEN($A652)&gt;0,SUMPRODUCT(($A652=merged_names)*(_xlfn.TEXTAFTER(N$2, "At ")=merged_belt_colours)*merged_months_at_rank),"")</f>
        <v/>
      </c>
      <c r="O652" s="18" t="str" cm="1">
        <f t="array" ref="O652">IF(LEN($A652)&gt;0,SUMPRODUCT(($A652=merged_names)*(_xlfn.TEXTAFTER(O$2, "At ")=merged_belt_colours)*merged_months_at_rank),"")</f>
        <v/>
      </c>
      <c r="P652" s="18" t="str" cm="1">
        <f t="array" ref="P652">IF(LEN($A652)&gt;0,SUMPRODUCT(($A652=merged_names)*(_xlfn.TEXTAFTER(P$2, "At ")=merged_belt_colours)*merged_months_at_rank),"")</f>
        <v/>
      </c>
      <c r="Q652" s="18" t="str" cm="1">
        <f t="array" ref="Q652">IF(LEN($A652)&gt;0,SUMPRODUCT(($A652=merged_names)*(_xlfn.TEXTAFTER(Q$2, "At ")=merged_belt_colours)*merged_months_at_rank),"")</f>
        <v/>
      </c>
      <c r="R652" s="18" t="str" cm="1">
        <f t="array" ref="R652">IF(LEN($A652)&gt;0,SUMPRODUCT(($A652=merged_names)*(_xlfn.TEXTAFTER(R$2, "At ")=merged_belt_colours)*merged_months_at_rank),"")</f>
        <v/>
      </c>
    </row>
    <row r="653" spans="1:18" x14ac:dyDescent="0.25">
      <c r="A653"/>
      <c r="B653" s="15" t="str" cm="1">
        <f t="array" ref="B653">IFERROR(IF(LEN(A653)&gt;0, IF(SUMPRODUCT((Inactives[Key]=J653)*(Inactives[Currently Inactive]))=1,"Inactive","Active"),""),"Active")</f>
        <v/>
      </c>
      <c r="C653" s="16" t="str" cm="1">
        <f t="array" aca="1" ref="C653" ca="1">IFERROR(_xlfn._xlws.FILTER(Inactives[Inactive On],(Inactives[Key]=J653)*(Inactives[Currently Inactive]),""),"")</f>
        <v/>
      </c>
      <c r="D653" s="16" t="str" cm="1">
        <f t="array" aca="1" ref="D653" ca="1">IFERROR(INDEX(_xlfn.TEXTSPLIT(E653," "),1),"")</f>
        <v/>
      </c>
      <c r="E653" s="15" t="str" cm="1">
        <f t="array" aca="1" ref="E653" ca="1">IFERROR(_xlfn._xlws.FILTER(merged_ranks,(merged_end_dates=DATE(9999,12,31))*(merged_names=A653)),"")</f>
        <v/>
      </c>
      <c r="F653" s="17" t="str">
        <f ca="1">_xlfn.XLOOKUP(J653,Promotions[Promo Key],Promotions[Promo Date],"")</f>
        <v/>
      </c>
      <c r="G653" s="18" t="str">
        <f t="shared" ca="1" si="51"/>
        <v/>
      </c>
      <c r="H653" s="18" t="str">
        <f t="shared" ca="1" si="50"/>
        <v/>
      </c>
      <c r="I653" s="17" t="str">
        <f>_xlfn.XLOOKUP(A653,Students[Full Name],Students[Starting Rank],"")</f>
        <v/>
      </c>
      <c r="J653" s="15" t="str">
        <f t="shared" ca="1" si="52"/>
        <v xml:space="preserve">: </v>
      </c>
      <c r="K653" s="16" t="str">
        <f>_xlfn.XLOOKUP(A653,Students[Full Name],Students[Start Date],"")</f>
        <v/>
      </c>
      <c r="L653" s="18">
        <f t="shared" ca="1" si="53"/>
        <v>-1</v>
      </c>
      <c r="M653" s="18" cm="1">
        <f t="array" aca="1" ref="M653" ca="1">SUMPRODUCT(Inactives[Days Inactive]*(Inactives[Student]=A653))/365</f>
        <v>0</v>
      </c>
      <c r="N653" s="18" t="str" cm="1">
        <f t="array" ref="N653">IF(LEN($A653)&gt;0,SUMPRODUCT(($A653=merged_names)*(_xlfn.TEXTAFTER(N$2, "At ")=merged_belt_colours)*merged_months_at_rank),"")</f>
        <v/>
      </c>
      <c r="O653" s="18" t="str" cm="1">
        <f t="array" ref="O653">IF(LEN($A653)&gt;0,SUMPRODUCT(($A653=merged_names)*(_xlfn.TEXTAFTER(O$2, "At ")=merged_belt_colours)*merged_months_at_rank),"")</f>
        <v/>
      </c>
      <c r="P653" s="18" t="str" cm="1">
        <f t="array" ref="P653">IF(LEN($A653)&gt;0,SUMPRODUCT(($A653=merged_names)*(_xlfn.TEXTAFTER(P$2, "At ")=merged_belt_colours)*merged_months_at_rank),"")</f>
        <v/>
      </c>
      <c r="Q653" s="18" t="str" cm="1">
        <f t="array" ref="Q653">IF(LEN($A653)&gt;0,SUMPRODUCT(($A653=merged_names)*(_xlfn.TEXTAFTER(Q$2, "At ")=merged_belt_colours)*merged_months_at_rank),"")</f>
        <v/>
      </c>
      <c r="R653" s="18" t="str" cm="1">
        <f t="array" ref="R653">IF(LEN($A653)&gt;0,SUMPRODUCT(($A653=merged_names)*(_xlfn.TEXTAFTER(R$2, "At ")=merged_belt_colours)*merged_months_at_rank),"")</f>
        <v/>
      </c>
    </row>
    <row r="654" spans="1:18" x14ac:dyDescent="0.25">
      <c r="A654"/>
      <c r="B654" s="15" t="str" cm="1">
        <f t="array" ref="B654">IFERROR(IF(LEN(A654)&gt;0, IF(SUMPRODUCT((Inactives[Key]=J654)*(Inactives[Currently Inactive]))=1,"Inactive","Active"),""),"Active")</f>
        <v/>
      </c>
      <c r="C654" s="16" t="str" cm="1">
        <f t="array" aca="1" ref="C654" ca="1">IFERROR(_xlfn._xlws.FILTER(Inactives[Inactive On],(Inactives[Key]=J654)*(Inactives[Currently Inactive]),""),"")</f>
        <v/>
      </c>
      <c r="D654" s="16" t="str" cm="1">
        <f t="array" aca="1" ref="D654" ca="1">IFERROR(INDEX(_xlfn.TEXTSPLIT(E654," "),1),"")</f>
        <v/>
      </c>
      <c r="E654" s="15" t="str" cm="1">
        <f t="array" aca="1" ref="E654" ca="1">IFERROR(_xlfn._xlws.FILTER(merged_ranks,(merged_end_dates=DATE(9999,12,31))*(merged_names=A654)),"")</f>
        <v/>
      </c>
      <c r="F654" s="17" t="str">
        <f ca="1">_xlfn.XLOOKUP(J654,Promotions[Promo Key],Promotions[Promo Date],"")</f>
        <v/>
      </c>
      <c r="G654" s="18" t="str">
        <f t="shared" ca="1" si="51"/>
        <v/>
      </c>
      <c r="H654" s="18" t="str">
        <f t="shared" ca="1" si="50"/>
        <v/>
      </c>
      <c r="I654" s="17" t="str">
        <f>_xlfn.XLOOKUP(A654,Students[Full Name],Students[Starting Rank],"")</f>
        <v/>
      </c>
      <c r="J654" s="15" t="str">
        <f t="shared" ca="1" si="52"/>
        <v xml:space="preserve">: </v>
      </c>
      <c r="K654" s="16" t="str">
        <f>_xlfn.XLOOKUP(A654,Students[Full Name],Students[Start Date],"")</f>
        <v/>
      </c>
      <c r="L654" s="18">
        <f t="shared" ca="1" si="53"/>
        <v>-1</v>
      </c>
      <c r="M654" s="18" cm="1">
        <f t="array" aca="1" ref="M654" ca="1">SUMPRODUCT(Inactives[Days Inactive]*(Inactives[Student]=A654))/365</f>
        <v>0</v>
      </c>
      <c r="N654" s="18" t="str" cm="1">
        <f t="array" ref="N654">IF(LEN($A654)&gt;0,SUMPRODUCT(($A654=merged_names)*(_xlfn.TEXTAFTER(N$2, "At ")=merged_belt_colours)*merged_months_at_rank),"")</f>
        <v/>
      </c>
      <c r="O654" s="18" t="str" cm="1">
        <f t="array" ref="O654">IF(LEN($A654)&gt;0,SUMPRODUCT(($A654=merged_names)*(_xlfn.TEXTAFTER(O$2, "At ")=merged_belt_colours)*merged_months_at_rank),"")</f>
        <v/>
      </c>
      <c r="P654" s="18" t="str" cm="1">
        <f t="array" ref="P654">IF(LEN($A654)&gt;0,SUMPRODUCT(($A654=merged_names)*(_xlfn.TEXTAFTER(P$2, "At ")=merged_belt_colours)*merged_months_at_rank),"")</f>
        <v/>
      </c>
      <c r="Q654" s="18" t="str" cm="1">
        <f t="array" ref="Q654">IF(LEN($A654)&gt;0,SUMPRODUCT(($A654=merged_names)*(_xlfn.TEXTAFTER(Q$2, "At ")=merged_belt_colours)*merged_months_at_rank),"")</f>
        <v/>
      </c>
      <c r="R654" s="18" t="str" cm="1">
        <f t="array" ref="R654">IF(LEN($A654)&gt;0,SUMPRODUCT(($A654=merged_names)*(_xlfn.TEXTAFTER(R$2, "At ")=merged_belt_colours)*merged_months_at_rank),"")</f>
        <v/>
      </c>
    </row>
    <row r="655" spans="1:18" x14ac:dyDescent="0.25">
      <c r="A655"/>
      <c r="B655" s="15" t="str" cm="1">
        <f t="array" ref="B655">IFERROR(IF(LEN(A655)&gt;0, IF(SUMPRODUCT((Inactives[Key]=J655)*(Inactives[Currently Inactive]))=1,"Inactive","Active"),""),"Active")</f>
        <v/>
      </c>
      <c r="C655" s="16" t="str" cm="1">
        <f t="array" aca="1" ref="C655" ca="1">IFERROR(_xlfn._xlws.FILTER(Inactives[Inactive On],(Inactives[Key]=J655)*(Inactives[Currently Inactive]),""),"")</f>
        <v/>
      </c>
      <c r="D655" s="16" t="str" cm="1">
        <f t="array" aca="1" ref="D655" ca="1">IFERROR(INDEX(_xlfn.TEXTSPLIT(E655," "),1),"")</f>
        <v/>
      </c>
      <c r="E655" s="15" t="str" cm="1">
        <f t="array" aca="1" ref="E655" ca="1">IFERROR(_xlfn._xlws.FILTER(merged_ranks,(merged_end_dates=DATE(9999,12,31))*(merged_names=A655)),"")</f>
        <v/>
      </c>
      <c r="F655" s="17" t="str">
        <f ca="1">_xlfn.XLOOKUP(J655,Promotions[Promo Key],Promotions[Promo Date],"")</f>
        <v/>
      </c>
      <c r="G655" s="18" t="str">
        <f t="shared" ca="1" si="51"/>
        <v/>
      </c>
      <c r="H655" s="18" t="str">
        <f t="shared" ca="1" si="50"/>
        <v/>
      </c>
      <c r="I655" s="17" t="str">
        <f>_xlfn.XLOOKUP(A655,Students[Full Name],Students[Starting Rank],"")</f>
        <v/>
      </c>
      <c r="J655" s="15" t="str">
        <f t="shared" ca="1" si="52"/>
        <v xml:space="preserve">: </v>
      </c>
      <c r="K655" s="16" t="str">
        <f>_xlfn.XLOOKUP(A655,Students[Full Name],Students[Start Date],"")</f>
        <v/>
      </c>
      <c r="L655" s="18">
        <f t="shared" ca="1" si="53"/>
        <v>-1</v>
      </c>
      <c r="M655" s="18" cm="1">
        <f t="array" aca="1" ref="M655" ca="1">SUMPRODUCT(Inactives[Days Inactive]*(Inactives[Student]=A655))/365</f>
        <v>0</v>
      </c>
      <c r="N655" s="18" t="str" cm="1">
        <f t="array" ref="N655">IF(LEN($A655)&gt;0,SUMPRODUCT(($A655=merged_names)*(_xlfn.TEXTAFTER(N$2, "At ")=merged_belt_colours)*merged_months_at_rank),"")</f>
        <v/>
      </c>
      <c r="O655" s="18" t="str" cm="1">
        <f t="array" ref="O655">IF(LEN($A655)&gt;0,SUMPRODUCT(($A655=merged_names)*(_xlfn.TEXTAFTER(O$2, "At ")=merged_belt_colours)*merged_months_at_rank),"")</f>
        <v/>
      </c>
      <c r="P655" s="18" t="str" cm="1">
        <f t="array" ref="P655">IF(LEN($A655)&gt;0,SUMPRODUCT(($A655=merged_names)*(_xlfn.TEXTAFTER(P$2, "At ")=merged_belt_colours)*merged_months_at_rank),"")</f>
        <v/>
      </c>
      <c r="Q655" s="18" t="str" cm="1">
        <f t="array" ref="Q655">IF(LEN($A655)&gt;0,SUMPRODUCT(($A655=merged_names)*(_xlfn.TEXTAFTER(Q$2, "At ")=merged_belt_colours)*merged_months_at_rank),"")</f>
        <v/>
      </c>
      <c r="R655" s="18" t="str" cm="1">
        <f t="array" ref="R655">IF(LEN($A655)&gt;0,SUMPRODUCT(($A655=merged_names)*(_xlfn.TEXTAFTER(R$2, "At ")=merged_belt_colours)*merged_months_at_rank),"")</f>
        <v/>
      </c>
    </row>
    <row r="656" spans="1:18" x14ac:dyDescent="0.25">
      <c r="A656"/>
      <c r="B656" s="15" t="str" cm="1">
        <f t="array" ref="B656">IFERROR(IF(LEN(A656)&gt;0, IF(SUMPRODUCT((Inactives[Key]=J656)*(Inactives[Currently Inactive]))=1,"Inactive","Active"),""),"Active")</f>
        <v/>
      </c>
      <c r="C656" s="16" t="str" cm="1">
        <f t="array" aca="1" ref="C656" ca="1">IFERROR(_xlfn._xlws.FILTER(Inactives[Inactive On],(Inactives[Key]=J656)*(Inactives[Currently Inactive]),""),"")</f>
        <v/>
      </c>
      <c r="D656" s="16" t="str" cm="1">
        <f t="array" aca="1" ref="D656" ca="1">IFERROR(INDEX(_xlfn.TEXTSPLIT(E656," "),1),"")</f>
        <v/>
      </c>
      <c r="E656" s="15" t="str" cm="1">
        <f t="array" aca="1" ref="E656" ca="1">IFERROR(_xlfn._xlws.FILTER(merged_ranks,(merged_end_dates=DATE(9999,12,31))*(merged_names=A656)),"")</f>
        <v/>
      </c>
      <c r="F656" s="17" t="str">
        <f ca="1">_xlfn.XLOOKUP(J656,Promotions[Promo Key],Promotions[Promo Date],"")</f>
        <v/>
      </c>
      <c r="G656" s="18" t="str">
        <f t="shared" ca="1" si="51"/>
        <v/>
      </c>
      <c r="H656" s="18" t="str">
        <f t="shared" ca="1" si="50"/>
        <v/>
      </c>
      <c r="I656" s="17" t="str">
        <f>_xlfn.XLOOKUP(A656,Students[Full Name],Students[Starting Rank],"")</f>
        <v/>
      </c>
      <c r="J656" s="15" t="str">
        <f t="shared" ca="1" si="52"/>
        <v xml:space="preserve">: </v>
      </c>
      <c r="K656" s="16" t="str">
        <f>_xlfn.XLOOKUP(A656,Students[Full Name],Students[Start Date],"")</f>
        <v/>
      </c>
      <c r="L656" s="18">
        <f t="shared" ca="1" si="53"/>
        <v>-1</v>
      </c>
      <c r="M656" s="18" cm="1">
        <f t="array" aca="1" ref="M656" ca="1">SUMPRODUCT(Inactives[Days Inactive]*(Inactives[Student]=A656))/365</f>
        <v>0</v>
      </c>
      <c r="N656" s="18" t="str" cm="1">
        <f t="array" ref="N656">IF(LEN($A656)&gt;0,SUMPRODUCT(($A656=merged_names)*(_xlfn.TEXTAFTER(N$2, "At ")=merged_belt_colours)*merged_months_at_rank),"")</f>
        <v/>
      </c>
      <c r="O656" s="18" t="str" cm="1">
        <f t="array" ref="O656">IF(LEN($A656)&gt;0,SUMPRODUCT(($A656=merged_names)*(_xlfn.TEXTAFTER(O$2, "At ")=merged_belt_colours)*merged_months_at_rank),"")</f>
        <v/>
      </c>
      <c r="P656" s="18" t="str" cm="1">
        <f t="array" ref="P656">IF(LEN($A656)&gt;0,SUMPRODUCT(($A656=merged_names)*(_xlfn.TEXTAFTER(P$2, "At ")=merged_belt_colours)*merged_months_at_rank),"")</f>
        <v/>
      </c>
      <c r="Q656" s="18" t="str" cm="1">
        <f t="array" ref="Q656">IF(LEN($A656)&gt;0,SUMPRODUCT(($A656=merged_names)*(_xlfn.TEXTAFTER(Q$2, "At ")=merged_belt_colours)*merged_months_at_rank),"")</f>
        <v/>
      </c>
      <c r="R656" s="18" t="str" cm="1">
        <f t="array" ref="R656">IF(LEN($A656)&gt;0,SUMPRODUCT(($A656=merged_names)*(_xlfn.TEXTAFTER(R$2, "At ")=merged_belt_colours)*merged_months_at_rank),"")</f>
        <v/>
      </c>
    </row>
    <row r="657" spans="1:18" x14ac:dyDescent="0.25">
      <c r="A657"/>
      <c r="B657" s="15" t="str" cm="1">
        <f t="array" ref="B657">IFERROR(IF(LEN(A657)&gt;0, IF(SUMPRODUCT((Inactives[Key]=J657)*(Inactives[Currently Inactive]))=1,"Inactive","Active"),""),"Active")</f>
        <v/>
      </c>
      <c r="C657" s="16" t="str" cm="1">
        <f t="array" aca="1" ref="C657" ca="1">IFERROR(_xlfn._xlws.FILTER(Inactives[Inactive On],(Inactives[Key]=J657)*(Inactives[Currently Inactive]),""),"")</f>
        <v/>
      </c>
      <c r="D657" s="16" t="str" cm="1">
        <f t="array" aca="1" ref="D657" ca="1">IFERROR(INDEX(_xlfn.TEXTSPLIT(E657," "),1),"")</f>
        <v/>
      </c>
      <c r="E657" s="15" t="str" cm="1">
        <f t="array" aca="1" ref="E657" ca="1">IFERROR(_xlfn._xlws.FILTER(merged_ranks,(merged_end_dates=DATE(9999,12,31))*(merged_names=A657)),"")</f>
        <v/>
      </c>
      <c r="F657" s="17" t="str">
        <f ca="1">_xlfn.XLOOKUP(J657,Promotions[Promo Key],Promotions[Promo Date],"")</f>
        <v/>
      </c>
      <c r="G657" s="18" t="str">
        <f t="shared" ca="1" si="51"/>
        <v/>
      </c>
      <c r="H657" s="18" t="str">
        <f t="shared" ca="1" si="50"/>
        <v/>
      </c>
      <c r="I657" s="17" t="str">
        <f>_xlfn.XLOOKUP(A657,Students[Full Name],Students[Starting Rank],"")</f>
        <v/>
      </c>
      <c r="J657" s="15" t="str">
        <f t="shared" ca="1" si="52"/>
        <v xml:space="preserve">: </v>
      </c>
      <c r="K657" s="16" t="str">
        <f>_xlfn.XLOOKUP(A657,Students[Full Name],Students[Start Date],"")</f>
        <v/>
      </c>
      <c r="L657" s="18">
        <f t="shared" ca="1" si="53"/>
        <v>-1</v>
      </c>
      <c r="M657" s="18" cm="1">
        <f t="array" aca="1" ref="M657" ca="1">SUMPRODUCT(Inactives[Days Inactive]*(Inactives[Student]=A657))/365</f>
        <v>0</v>
      </c>
      <c r="N657" s="18" t="str" cm="1">
        <f t="array" ref="N657">IF(LEN($A657)&gt;0,SUMPRODUCT(($A657=merged_names)*(_xlfn.TEXTAFTER(N$2, "At ")=merged_belt_colours)*merged_months_at_rank),"")</f>
        <v/>
      </c>
      <c r="O657" s="18" t="str" cm="1">
        <f t="array" ref="O657">IF(LEN($A657)&gt;0,SUMPRODUCT(($A657=merged_names)*(_xlfn.TEXTAFTER(O$2, "At ")=merged_belt_colours)*merged_months_at_rank),"")</f>
        <v/>
      </c>
      <c r="P657" s="18" t="str" cm="1">
        <f t="array" ref="P657">IF(LEN($A657)&gt;0,SUMPRODUCT(($A657=merged_names)*(_xlfn.TEXTAFTER(P$2, "At ")=merged_belt_colours)*merged_months_at_rank),"")</f>
        <v/>
      </c>
      <c r="Q657" s="18" t="str" cm="1">
        <f t="array" ref="Q657">IF(LEN($A657)&gt;0,SUMPRODUCT(($A657=merged_names)*(_xlfn.TEXTAFTER(Q$2, "At ")=merged_belt_colours)*merged_months_at_rank),"")</f>
        <v/>
      </c>
      <c r="R657" s="18" t="str" cm="1">
        <f t="array" ref="R657">IF(LEN($A657)&gt;0,SUMPRODUCT(($A657=merged_names)*(_xlfn.TEXTAFTER(R$2, "At ")=merged_belt_colours)*merged_months_at_rank),"")</f>
        <v/>
      </c>
    </row>
    <row r="658" spans="1:18" x14ac:dyDescent="0.25">
      <c r="A658"/>
      <c r="B658" s="15" t="str" cm="1">
        <f t="array" ref="B658">IFERROR(IF(LEN(A658)&gt;0, IF(SUMPRODUCT((Inactives[Key]=J658)*(Inactives[Currently Inactive]))=1,"Inactive","Active"),""),"Active")</f>
        <v/>
      </c>
      <c r="C658" s="16" t="str" cm="1">
        <f t="array" aca="1" ref="C658" ca="1">IFERROR(_xlfn._xlws.FILTER(Inactives[Inactive On],(Inactives[Key]=J658)*(Inactives[Currently Inactive]),""),"")</f>
        <v/>
      </c>
      <c r="D658" s="16" t="str" cm="1">
        <f t="array" aca="1" ref="D658" ca="1">IFERROR(INDEX(_xlfn.TEXTSPLIT(E658," "),1),"")</f>
        <v/>
      </c>
      <c r="E658" s="15" t="str" cm="1">
        <f t="array" aca="1" ref="E658" ca="1">IFERROR(_xlfn._xlws.FILTER(merged_ranks,(merged_end_dates=DATE(9999,12,31))*(merged_names=A658)),"")</f>
        <v/>
      </c>
      <c r="F658" s="17" t="str">
        <f ca="1">_xlfn.XLOOKUP(J658,Promotions[Promo Key],Promotions[Promo Date],"")</f>
        <v/>
      </c>
      <c r="G658" s="18" t="str">
        <f t="shared" ca="1" si="51"/>
        <v/>
      </c>
      <c r="H658" s="18" t="str">
        <f t="shared" ca="1" si="50"/>
        <v/>
      </c>
      <c r="I658" s="17" t="str">
        <f>_xlfn.XLOOKUP(A658,Students[Full Name],Students[Starting Rank],"")</f>
        <v/>
      </c>
      <c r="J658" s="15" t="str">
        <f t="shared" ca="1" si="52"/>
        <v xml:space="preserve">: </v>
      </c>
      <c r="K658" s="16" t="str">
        <f>_xlfn.XLOOKUP(A658,Students[Full Name],Students[Start Date],"")</f>
        <v/>
      </c>
      <c r="L658" s="18">
        <f t="shared" ca="1" si="53"/>
        <v>-1</v>
      </c>
      <c r="M658" s="18" cm="1">
        <f t="array" aca="1" ref="M658" ca="1">SUMPRODUCT(Inactives[Days Inactive]*(Inactives[Student]=A658))/365</f>
        <v>0</v>
      </c>
      <c r="N658" s="18" t="str" cm="1">
        <f t="array" ref="N658">IF(LEN($A658)&gt;0,SUMPRODUCT(($A658=merged_names)*(_xlfn.TEXTAFTER(N$2, "At ")=merged_belt_colours)*merged_months_at_rank),"")</f>
        <v/>
      </c>
      <c r="O658" s="18" t="str" cm="1">
        <f t="array" ref="O658">IF(LEN($A658)&gt;0,SUMPRODUCT(($A658=merged_names)*(_xlfn.TEXTAFTER(O$2, "At ")=merged_belt_colours)*merged_months_at_rank),"")</f>
        <v/>
      </c>
      <c r="P658" s="18" t="str" cm="1">
        <f t="array" ref="P658">IF(LEN($A658)&gt;0,SUMPRODUCT(($A658=merged_names)*(_xlfn.TEXTAFTER(P$2, "At ")=merged_belt_colours)*merged_months_at_rank),"")</f>
        <v/>
      </c>
      <c r="Q658" s="18" t="str" cm="1">
        <f t="array" ref="Q658">IF(LEN($A658)&gt;0,SUMPRODUCT(($A658=merged_names)*(_xlfn.TEXTAFTER(Q$2, "At ")=merged_belt_colours)*merged_months_at_rank),"")</f>
        <v/>
      </c>
      <c r="R658" s="18" t="str" cm="1">
        <f t="array" ref="R658">IF(LEN($A658)&gt;0,SUMPRODUCT(($A658=merged_names)*(_xlfn.TEXTAFTER(R$2, "At ")=merged_belt_colours)*merged_months_at_rank),"")</f>
        <v/>
      </c>
    </row>
    <row r="659" spans="1:18" x14ac:dyDescent="0.25">
      <c r="A659"/>
      <c r="B659" s="15" t="str" cm="1">
        <f t="array" ref="B659">IFERROR(IF(LEN(A659)&gt;0, IF(SUMPRODUCT((Inactives[Key]=J659)*(Inactives[Currently Inactive]))=1,"Inactive","Active"),""),"Active")</f>
        <v/>
      </c>
      <c r="C659" s="16" t="str" cm="1">
        <f t="array" aca="1" ref="C659" ca="1">IFERROR(_xlfn._xlws.FILTER(Inactives[Inactive On],(Inactives[Key]=J659)*(Inactives[Currently Inactive]),""),"")</f>
        <v/>
      </c>
      <c r="D659" s="16" t="str" cm="1">
        <f t="array" aca="1" ref="D659" ca="1">IFERROR(INDEX(_xlfn.TEXTSPLIT(E659," "),1),"")</f>
        <v/>
      </c>
      <c r="E659" s="15" t="str" cm="1">
        <f t="array" aca="1" ref="E659" ca="1">IFERROR(_xlfn._xlws.FILTER(merged_ranks,(merged_end_dates=DATE(9999,12,31))*(merged_names=A659)),"")</f>
        <v/>
      </c>
      <c r="F659" s="17" t="str">
        <f ca="1">_xlfn.XLOOKUP(J659,Promotions[Promo Key],Promotions[Promo Date],"")</f>
        <v/>
      </c>
      <c r="G659" s="18" t="str">
        <f t="shared" ca="1" si="51"/>
        <v/>
      </c>
      <c r="H659" s="18" t="str">
        <f t="shared" ca="1" si="50"/>
        <v/>
      </c>
      <c r="I659" s="17" t="str">
        <f>_xlfn.XLOOKUP(A659,Students[Full Name],Students[Starting Rank],"")</f>
        <v/>
      </c>
      <c r="J659" s="15" t="str">
        <f t="shared" ca="1" si="52"/>
        <v xml:space="preserve">: </v>
      </c>
      <c r="K659" s="16" t="str">
        <f>_xlfn.XLOOKUP(A659,Students[Full Name],Students[Start Date],"")</f>
        <v/>
      </c>
      <c r="L659" s="18">
        <f t="shared" ca="1" si="53"/>
        <v>-1</v>
      </c>
      <c r="M659" s="18" cm="1">
        <f t="array" aca="1" ref="M659" ca="1">SUMPRODUCT(Inactives[Days Inactive]*(Inactives[Student]=A659))/365</f>
        <v>0</v>
      </c>
      <c r="N659" s="18" t="str" cm="1">
        <f t="array" ref="N659">IF(LEN($A659)&gt;0,SUMPRODUCT(($A659=merged_names)*(_xlfn.TEXTAFTER(N$2, "At ")=merged_belt_colours)*merged_months_at_rank),"")</f>
        <v/>
      </c>
      <c r="O659" s="18" t="str" cm="1">
        <f t="array" ref="O659">IF(LEN($A659)&gt;0,SUMPRODUCT(($A659=merged_names)*(_xlfn.TEXTAFTER(O$2, "At ")=merged_belt_colours)*merged_months_at_rank),"")</f>
        <v/>
      </c>
      <c r="P659" s="18" t="str" cm="1">
        <f t="array" ref="P659">IF(LEN($A659)&gt;0,SUMPRODUCT(($A659=merged_names)*(_xlfn.TEXTAFTER(P$2, "At ")=merged_belt_colours)*merged_months_at_rank),"")</f>
        <v/>
      </c>
      <c r="Q659" s="18" t="str" cm="1">
        <f t="array" ref="Q659">IF(LEN($A659)&gt;0,SUMPRODUCT(($A659=merged_names)*(_xlfn.TEXTAFTER(Q$2, "At ")=merged_belt_colours)*merged_months_at_rank),"")</f>
        <v/>
      </c>
      <c r="R659" s="18" t="str" cm="1">
        <f t="array" ref="R659">IF(LEN($A659)&gt;0,SUMPRODUCT(($A659=merged_names)*(_xlfn.TEXTAFTER(R$2, "At ")=merged_belt_colours)*merged_months_at_rank),"")</f>
        <v/>
      </c>
    </row>
    <row r="660" spans="1:18" x14ac:dyDescent="0.25">
      <c r="A660"/>
      <c r="B660" s="15" t="str" cm="1">
        <f t="array" ref="B660">IFERROR(IF(LEN(A660)&gt;0, IF(SUMPRODUCT((Inactives[Key]=J660)*(Inactives[Currently Inactive]))=1,"Inactive","Active"),""),"Active")</f>
        <v/>
      </c>
      <c r="C660" s="16" t="str" cm="1">
        <f t="array" aca="1" ref="C660" ca="1">IFERROR(_xlfn._xlws.FILTER(Inactives[Inactive On],(Inactives[Key]=J660)*(Inactives[Currently Inactive]),""),"")</f>
        <v/>
      </c>
      <c r="D660" s="16" t="str" cm="1">
        <f t="array" aca="1" ref="D660" ca="1">IFERROR(INDEX(_xlfn.TEXTSPLIT(E660," "),1),"")</f>
        <v/>
      </c>
      <c r="E660" s="15" t="str" cm="1">
        <f t="array" aca="1" ref="E660" ca="1">IFERROR(_xlfn._xlws.FILTER(merged_ranks,(merged_end_dates=DATE(9999,12,31))*(merged_names=A660)),"")</f>
        <v/>
      </c>
      <c r="F660" s="17" t="str">
        <f ca="1">_xlfn.XLOOKUP(J660,Promotions[Promo Key],Promotions[Promo Date],"")</f>
        <v/>
      </c>
      <c r="G660" s="18" t="str">
        <f t="shared" ca="1" si="51"/>
        <v/>
      </c>
      <c r="H660" s="18" t="str">
        <f t="shared" ca="1" si="50"/>
        <v/>
      </c>
      <c r="I660" s="17" t="str">
        <f>_xlfn.XLOOKUP(A660,Students[Full Name],Students[Starting Rank],"")</f>
        <v/>
      </c>
      <c r="J660" s="15" t="str">
        <f t="shared" ca="1" si="52"/>
        <v xml:space="preserve">: </v>
      </c>
      <c r="K660" s="16" t="str">
        <f>_xlfn.XLOOKUP(A660,Students[Full Name],Students[Start Date],"")</f>
        <v/>
      </c>
      <c r="L660" s="18">
        <f t="shared" ca="1" si="53"/>
        <v>-1</v>
      </c>
      <c r="M660" s="18" cm="1">
        <f t="array" aca="1" ref="M660" ca="1">SUMPRODUCT(Inactives[Days Inactive]*(Inactives[Student]=A660))/365</f>
        <v>0</v>
      </c>
      <c r="N660" s="18" t="str" cm="1">
        <f t="array" ref="N660">IF(LEN($A660)&gt;0,SUMPRODUCT(($A660=merged_names)*(_xlfn.TEXTAFTER(N$2, "At ")=merged_belt_colours)*merged_months_at_rank),"")</f>
        <v/>
      </c>
      <c r="O660" s="18" t="str" cm="1">
        <f t="array" ref="O660">IF(LEN($A660)&gt;0,SUMPRODUCT(($A660=merged_names)*(_xlfn.TEXTAFTER(O$2, "At ")=merged_belt_colours)*merged_months_at_rank),"")</f>
        <v/>
      </c>
      <c r="P660" s="18" t="str" cm="1">
        <f t="array" ref="P660">IF(LEN($A660)&gt;0,SUMPRODUCT(($A660=merged_names)*(_xlfn.TEXTAFTER(P$2, "At ")=merged_belt_colours)*merged_months_at_rank),"")</f>
        <v/>
      </c>
      <c r="Q660" s="18" t="str" cm="1">
        <f t="array" ref="Q660">IF(LEN($A660)&gt;0,SUMPRODUCT(($A660=merged_names)*(_xlfn.TEXTAFTER(Q$2, "At ")=merged_belt_colours)*merged_months_at_rank),"")</f>
        <v/>
      </c>
      <c r="R660" s="18" t="str" cm="1">
        <f t="array" ref="R660">IF(LEN($A660)&gt;0,SUMPRODUCT(($A660=merged_names)*(_xlfn.TEXTAFTER(R$2, "At ")=merged_belt_colours)*merged_months_at_rank),"")</f>
        <v/>
      </c>
    </row>
    <row r="661" spans="1:18" x14ac:dyDescent="0.25">
      <c r="A661"/>
      <c r="B661" s="15" t="str" cm="1">
        <f t="array" ref="B661">IFERROR(IF(LEN(A661)&gt;0, IF(SUMPRODUCT((Inactives[Key]=J661)*(Inactives[Currently Inactive]))=1,"Inactive","Active"),""),"Active")</f>
        <v/>
      </c>
      <c r="C661" s="16" t="str" cm="1">
        <f t="array" aca="1" ref="C661" ca="1">IFERROR(_xlfn._xlws.FILTER(Inactives[Inactive On],(Inactives[Key]=J661)*(Inactives[Currently Inactive]),""),"")</f>
        <v/>
      </c>
      <c r="D661" s="16" t="str" cm="1">
        <f t="array" aca="1" ref="D661" ca="1">IFERROR(INDEX(_xlfn.TEXTSPLIT(E661," "),1),"")</f>
        <v/>
      </c>
      <c r="E661" s="15" t="str" cm="1">
        <f t="array" aca="1" ref="E661" ca="1">IFERROR(_xlfn._xlws.FILTER(merged_ranks,(merged_end_dates=DATE(9999,12,31))*(merged_names=A661)),"")</f>
        <v/>
      </c>
      <c r="F661" s="17" t="str">
        <f ca="1">_xlfn.XLOOKUP(J661,Promotions[Promo Key],Promotions[Promo Date],"")</f>
        <v/>
      </c>
      <c r="G661" s="18" t="str">
        <f t="shared" ca="1" si="51"/>
        <v/>
      </c>
      <c r="H661" s="18" t="str">
        <f t="shared" ca="1" si="50"/>
        <v/>
      </c>
      <c r="I661" s="17" t="str">
        <f>_xlfn.XLOOKUP(A661,Students[Full Name],Students[Starting Rank],"")</f>
        <v/>
      </c>
      <c r="J661" s="15" t="str">
        <f t="shared" ca="1" si="52"/>
        <v xml:space="preserve">: </v>
      </c>
      <c r="K661" s="16" t="str">
        <f>_xlfn.XLOOKUP(A661,Students[Full Name],Students[Start Date],"")</f>
        <v/>
      </c>
      <c r="L661" s="18">
        <f t="shared" ca="1" si="53"/>
        <v>-1</v>
      </c>
      <c r="M661" s="18" cm="1">
        <f t="array" aca="1" ref="M661" ca="1">SUMPRODUCT(Inactives[Days Inactive]*(Inactives[Student]=A661))/365</f>
        <v>0</v>
      </c>
      <c r="N661" s="18" t="str" cm="1">
        <f t="array" ref="N661">IF(LEN($A661)&gt;0,SUMPRODUCT(($A661=merged_names)*(_xlfn.TEXTAFTER(N$2, "At ")=merged_belt_colours)*merged_months_at_rank),"")</f>
        <v/>
      </c>
      <c r="O661" s="18" t="str" cm="1">
        <f t="array" ref="O661">IF(LEN($A661)&gt;0,SUMPRODUCT(($A661=merged_names)*(_xlfn.TEXTAFTER(O$2, "At ")=merged_belt_colours)*merged_months_at_rank),"")</f>
        <v/>
      </c>
      <c r="P661" s="18" t="str" cm="1">
        <f t="array" ref="P661">IF(LEN($A661)&gt;0,SUMPRODUCT(($A661=merged_names)*(_xlfn.TEXTAFTER(P$2, "At ")=merged_belt_colours)*merged_months_at_rank),"")</f>
        <v/>
      </c>
      <c r="Q661" s="18" t="str" cm="1">
        <f t="array" ref="Q661">IF(LEN($A661)&gt;0,SUMPRODUCT(($A661=merged_names)*(_xlfn.TEXTAFTER(Q$2, "At ")=merged_belt_colours)*merged_months_at_rank),"")</f>
        <v/>
      </c>
      <c r="R661" s="18" t="str" cm="1">
        <f t="array" ref="R661">IF(LEN($A661)&gt;0,SUMPRODUCT(($A661=merged_names)*(_xlfn.TEXTAFTER(R$2, "At ")=merged_belt_colours)*merged_months_at_rank),"")</f>
        <v/>
      </c>
    </row>
    <row r="662" spans="1:18" x14ac:dyDescent="0.25">
      <c r="A662"/>
      <c r="B662" s="15" t="str" cm="1">
        <f t="array" ref="B662">IFERROR(IF(LEN(A662)&gt;0, IF(SUMPRODUCT((Inactives[Key]=J662)*(Inactives[Currently Inactive]))=1,"Inactive","Active"),""),"Active")</f>
        <v/>
      </c>
      <c r="C662" s="16" t="str" cm="1">
        <f t="array" aca="1" ref="C662" ca="1">IFERROR(_xlfn._xlws.FILTER(Inactives[Inactive On],(Inactives[Key]=J662)*(Inactives[Currently Inactive]),""),"")</f>
        <v/>
      </c>
      <c r="D662" s="16" t="str" cm="1">
        <f t="array" aca="1" ref="D662" ca="1">IFERROR(INDEX(_xlfn.TEXTSPLIT(E662," "),1),"")</f>
        <v/>
      </c>
      <c r="E662" s="15" t="str" cm="1">
        <f t="array" aca="1" ref="E662" ca="1">IFERROR(_xlfn._xlws.FILTER(merged_ranks,(merged_end_dates=DATE(9999,12,31))*(merged_names=A662)),"")</f>
        <v/>
      </c>
      <c r="F662" s="17" t="str">
        <f ca="1">_xlfn.XLOOKUP(J662,Promotions[Promo Key],Promotions[Promo Date],"")</f>
        <v/>
      </c>
      <c r="G662" s="18" t="str">
        <f t="shared" ca="1" si="51"/>
        <v/>
      </c>
      <c r="H662" s="18" t="str">
        <f t="shared" ca="1" si="50"/>
        <v/>
      </c>
      <c r="I662" s="17" t="str">
        <f>_xlfn.XLOOKUP(A662,Students[Full Name],Students[Starting Rank],"")</f>
        <v/>
      </c>
      <c r="J662" s="15" t="str">
        <f t="shared" ca="1" si="52"/>
        <v xml:space="preserve">: </v>
      </c>
      <c r="K662" s="16" t="str">
        <f>_xlfn.XLOOKUP(A662,Students[Full Name],Students[Start Date],"")</f>
        <v/>
      </c>
      <c r="L662" s="18">
        <f t="shared" ca="1" si="53"/>
        <v>-1</v>
      </c>
      <c r="M662" s="18" cm="1">
        <f t="array" aca="1" ref="M662" ca="1">SUMPRODUCT(Inactives[Days Inactive]*(Inactives[Student]=A662))/365</f>
        <v>0</v>
      </c>
      <c r="N662" s="18" t="str" cm="1">
        <f t="array" ref="N662">IF(LEN($A662)&gt;0,SUMPRODUCT(($A662=merged_names)*(_xlfn.TEXTAFTER(N$2, "At ")=merged_belt_colours)*merged_months_at_rank),"")</f>
        <v/>
      </c>
      <c r="O662" s="18" t="str" cm="1">
        <f t="array" ref="O662">IF(LEN($A662)&gt;0,SUMPRODUCT(($A662=merged_names)*(_xlfn.TEXTAFTER(O$2, "At ")=merged_belt_colours)*merged_months_at_rank),"")</f>
        <v/>
      </c>
      <c r="P662" s="18" t="str" cm="1">
        <f t="array" ref="P662">IF(LEN($A662)&gt;0,SUMPRODUCT(($A662=merged_names)*(_xlfn.TEXTAFTER(P$2, "At ")=merged_belt_colours)*merged_months_at_rank),"")</f>
        <v/>
      </c>
      <c r="Q662" s="18" t="str" cm="1">
        <f t="array" ref="Q662">IF(LEN($A662)&gt;0,SUMPRODUCT(($A662=merged_names)*(_xlfn.TEXTAFTER(Q$2, "At ")=merged_belt_colours)*merged_months_at_rank),"")</f>
        <v/>
      </c>
      <c r="R662" s="18" t="str" cm="1">
        <f t="array" ref="R662">IF(LEN($A662)&gt;0,SUMPRODUCT(($A662=merged_names)*(_xlfn.TEXTAFTER(R$2, "At ")=merged_belt_colours)*merged_months_at_rank),"")</f>
        <v/>
      </c>
    </row>
    <row r="663" spans="1:18" x14ac:dyDescent="0.25">
      <c r="A663"/>
      <c r="B663" s="15" t="str" cm="1">
        <f t="array" ref="B663">IFERROR(IF(LEN(A663)&gt;0, IF(SUMPRODUCT((Inactives[Key]=J663)*(Inactives[Currently Inactive]))=1,"Inactive","Active"),""),"Active")</f>
        <v/>
      </c>
      <c r="C663" s="16" t="str" cm="1">
        <f t="array" aca="1" ref="C663" ca="1">IFERROR(_xlfn._xlws.FILTER(Inactives[Inactive On],(Inactives[Key]=J663)*(Inactives[Currently Inactive]),""),"")</f>
        <v/>
      </c>
      <c r="D663" s="16" t="str" cm="1">
        <f t="array" aca="1" ref="D663" ca="1">IFERROR(INDEX(_xlfn.TEXTSPLIT(E663," "),1),"")</f>
        <v/>
      </c>
      <c r="E663" s="15" t="str" cm="1">
        <f t="array" aca="1" ref="E663" ca="1">IFERROR(_xlfn._xlws.FILTER(merged_ranks,(merged_end_dates=DATE(9999,12,31))*(merged_names=A663)),"")</f>
        <v/>
      </c>
      <c r="F663" s="17" t="str">
        <f ca="1">_xlfn.XLOOKUP(J663,Promotions[Promo Key],Promotions[Promo Date],"")</f>
        <v/>
      </c>
      <c r="G663" s="18" t="str">
        <f t="shared" ca="1" si="51"/>
        <v/>
      </c>
      <c r="H663" s="18" t="str">
        <f t="shared" ca="1" si="50"/>
        <v/>
      </c>
      <c r="I663" s="17" t="str">
        <f>_xlfn.XLOOKUP(A663,Students[Full Name],Students[Starting Rank],"")</f>
        <v/>
      </c>
      <c r="J663" s="15" t="str">
        <f t="shared" ca="1" si="52"/>
        <v xml:space="preserve">: </v>
      </c>
      <c r="K663" s="16" t="str">
        <f>_xlfn.XLOOKUP(A663,Students[Full Name],Students[Start Date],"")</f>
        <v/>
      </c>
      <c r="L663" s="18">
        <f t="shared" ca="1" si="53"/>
        <v>-1</v>
      </c>
      <c r="M663" s="18" cm="1">
        <f t="array" aca="1" ref="M663" ca="1">SUMPRODUCT(Inactives[Days Inactive]*(Inactives[Student]=A663))/365</f>
        <v>0</v>
      </c>
      <c r="N663" s="18" t="str" cm="1">
        <f t="array" ref="N663">IF(LEN($A663)&gt;0,SUMPRODUCT(($A663=merged_names)*(_xlfn.TEXTAFTER(N$2, "At ")=merged_belt_colours)*merged_months_at_rank),"")</f>
        <v/>
      </c>
      <c r="O663" s="18" t="str" cm="1">
        <f t="array" ref="O663">IF(LEN($A663)&gt;0,SUMPRODUCT(($A663=merged_names)*(_xlfn.TEXTAFTER(O$2, "At ")=merged_belt_colours)*merged_months_at_rank),"")</f>
        <v/>
      </c>
      <c r="P663" s="18" t="str" cm="1">
        <f t="array" ref="P663">IF(LEN($A663)&gt;0,SUMPRODUCT(($A663=merged_names)*(_xlfn.TEXTAFTER(P$2, "At ")=merged_belt_colours)*merged_months_at_rank),"")</f>
        <v/>
      </c>
      <c r="Q663" s="18" t="str" cm="1">
        <f t="array" ref="Q663">IF(LEN($A663)&gt;0,SUMPRODUCT(($A663=merged_names)*(_xlfn.TEXTAFTER(Q$2, "At ")=merged_belt_colours)*merged_months_at_rank),"")</f>
        <v/>
      </c>
      <c r="R663" s="18" t="str" cm="1">
        <f t="array" ref="R663">IF(LEN($A663)&gt;0,SUMPRODUCT(($A663=merged_names)*(_xlfn.TEXTAFTER(R$2, "At ")=merged_belt_colours)*merged_months_at_rank),"")</f>
        <v/>
      </c>
    </row>
    <row r="664" spans="1:18" x14ac:dyDescent="0.25">
      <c r="A664"/>
      <c r="B664" s="15" t="str" cm="1">
        <f t="array" ref="B664">IFERROR(IF(LEN(A664)&gt;0, IF(SUMPRODUCT((Inactives[Key]=J664)*(Inactives[Currently Inactive]))=1,"Inactive","Active"),""),"Active")</f>
        <v/>
      </c>
      <c r="C664" s="16" t="str" cm="1">
        <f t="array" aca="1" ref="C664" ca="1">IFERROR(_xlfn._xlws.FILTER(Inactives[Inactive On],(Inactives[Key]=J664)*(Inactives[Currently Inactive]),""),"")</f>
        <v/>
      </c>
      <c r="D664" s="16" t="str" cm="1">
        <f t="array" aca="1" ref="D664" ca="1">IFERROR(INDEX(_xlfn.TEXTSPLIT(E664," "),1),"")</f>
        <v/>
      </c>
      <c r="E664" s="15" t="str" cm="1">
        <f t="array" aca="1" ref="E664" ca="1">IFERROR(_xlfn._xlws.FILTER(merged_ranks,(merged_end_dates=DATE(9999,12,31))*(merged_names=A664)),"")</f>
        <v/>
      </c>
      <c r="F664" s="17" t="str">
        <f ca="1">_xlfn.XLOOKUP(J664,Promotions[Promo Key],Promotions[Promo Date],"")</f>
        <v/>
      </c>
      <c r="G664" s="18" t="str">
        <f t="shared" ca="1" si="51"/>
        <v/>
      </c>
      <c r="H664" s="18" t="str">
        <f t="shared" ref="H664:H727" ca="1" si="54">IFERROR((TODAY()-K664)/365-M664,"")</f>
        <v/>
      </c>
      <c r="I664" s="17" t="str">
        <f>_xlfn.XLOOKUP(A664,Students[Full Name],Students[Starting Rank],"")</f>
        <v/>
      </c>
      <c r="J664" s="15" t="str">
        <f t="shared" ca="1" si="52"/>
        <v xml:space="preserve">: </v>
      </c>
      <c r="K664" s="16" t="str">
        <f>_xlfn.XLOOKUP(A664,Students[Full Name],Students[Start Date],"")</f>
        <v/>
      </c>
      <c r="L664" s="18">
        <f t="shared" ca="1" si="53"/>
        <v>-1</v>
      </c>
      <c r="M664" s="18" cm="1">
        <f t="array" aca="1" ref="M664" ca="1">SUMPRODUCT(Inactives[Days Inactive]*(Inactives[Student]=A664))/365</f>
        <v>0</v>
      </c>
      <c r="N664" s="18" t="str" cm="1">
        <f t="array" ref="N664">IF(LEN($A664)&gt;0,SUMPRODUCT(($A664=merged_names)*(_xlfn.TEXTAFTER(N$2, "At ")=merged_belt_colours)*merged_months_at_rank),"")</f>
        <v/>
      </c>
      <c r="O664" s="18" t="str" cm="1">
        <f t="array" ref="O664">IF(LEN($A664)&gt;0,SUMPRODUCT(($A664=merged_names)*(_xlfn.TEXTAFTER(O$2, "At ")=merged_belt_colours)*merged_months_at_rank),"")</f>
        <v/>
      </c>
      <c r="P664" s="18" t="str" cm="1">
        <f t="array" ref="P664">IF(LEN($A664)&gt;0,SUMPRODUCT(($A664=merged_names)*(_xlfn.TEXTAFTER(P$2, "At ")=merged_belt_colours)*merged_months_at_rank),"")</f>
        <v/>
      </c>
      <c r="Q664" s="18" t="str" cm="1">
        <f t="array" ref="Q664">IF(LEN($A664)&gt;0,SUMPRODUCT(($A664=merged_names)*(_xlfn.TEXTAFTER(Q$2, "At ")=merged_belt_colours)*merged_months_at_rank),"")</f>
        <v/>
      </c>
      <c r="R664" s="18" t="str" cm="1">
        <f t="array" ref="R664">IF(LEN($A664)&gt;0,SUMPRODUCT(($A664=merged_names)*(_xlfn.TEXTAFTER(R$2, "At ")=merged_belt_colours)*merged_months_at_rank),"")</f>
        <v/>
      </c>
    </row>
    <row r="665" spans="1:18" x14ac:dyDescent="0.25">
      <c r="A665"/>
      <c r="B665" s="15" t="str" cm="1">
        <f t="array" ref="B665">IFERROR(IF(LEN(A665)&gt;0, IF(SUMPRODUCT((Inactives[Key]=J665)*(Inactives[Currently Inactive]))=1,"Inactive","Active"),""),"Active")</f>
        <v/>
      </c>
      <c r="C665" s="16" t="str" cm="1">
        <f t="array" aca="1" ref="C665" ca="1">IFERROR(_xlfn._xlws.FILTER(Inactives[Inactive On],(Inactives[Key]=J665)*(Inactives[Currently Inactive]),""),"")</f>
        <v/>
      </c>
      <c r="D665" s="16" t="str" cm="1">
        <f t="array" aca="1" ref="D665" ca="1">IFERROR(INDEX(_xlfn.TEXTSPLIT(E665," "),1),"")</f>
        <v/>
      </c>
      <c r="E665" s="15" t="str" cm="1">
        <f t="array" aca="1" ref="E665" ca="1">IFERROR(_xlfn._xlws.FILTER(merged_ranks,(merged_end_dates=DATE(9999,12,31))*(merged_names=A665)),"")</f>
        <v/>
      </c>
      <c r="F665" s="17" t="str">
        <f ca="1">_xlfn.XLOOKUP(J665,Promotions[Promo Key],Promotions[Promo Date],"")</f>
        <v/>
      </c>
      <c r="G665" s="18" t="str">
        <f t="shared" ca="1" si="51"/>
        <v/>
      </c>
      <c r="H665" s="18" t="str">
        <f t="shared" ca="1" si="54"/>
        <v/>
      </c>
      <c r="I665" s="17" t="str">
        <f>_xlfn.XLOOKUP(A665,Students[Full Name],Students[Starting Rank],"")</f>
        <v/>
      </c>
      <c r="J665" s="15" t="str">
        <f t="shared" ca="1" si="52"/>
        <v xml:space="preserve">: </v>
      </c>
      <c r="K665" s="16" t="str">
        <f>_xlfn.XLOOKUP(A665,Students[Full Name],Students[Start Date],"")</f>
        <v/>
      </c>
      <c r="L665" s="18">
        <f t="shared" ca="1" si="53"/>
        <v>-1</v>
      </c>
      <c r="M665" s="18" cm="1">
        <f t="array" aca="1" ref="M665" ca="1">SUMPRODUCT(Inactives[Days Inactive]*(Inactives[Student]=A665))/365</f>
        <v>0</v>
      </c>
      <c r="N665" s="18" t="str" cm="1">
        <f t="array" ref="N665">IF(LEN($A665)&gt;0,SUMPRODUCT(($A665=merged_names)*(_xlfn.TEXTAFTER(N$2, "At ")=merged_belt_colours)*merged_months_at_rank),"")</f>
        <v/>
      </c>
      <c r="O665" s="18" t="str" cm="1">
        <f t="array" ref="O665">IF(LEN($A665)&gt;0,SUMPRODUCT(($A665=merged_names)*(_xlfn.TEXTAFTER(O$2, "At ")=merged_belt_colours)*merged_months_at_rank),"")</f>
        <v/>
      </c>
      <c r="P665" s="18" t="str" cm="1">
        <f t="array" ref="P665">IF(LEN($A665)&gt;0,SUMPRODUCT(($A665=merged_names)*(_xlfn.TEXTAFTER(P$2, "At ")=merged_belt_colours)*merged_months_at_rank),"")</f>
        <v/>
      </c>
      <c r="Q665" s="18" t="str" cm="1">
        <f t="array" ref="Q665">IF(LEN($A665)&gt;0,SUMPRODUCT(($A665=merged_names)*(_xlfn.TEXTAFTER(Q$2, "At ")=merged_belt_colours)*merged_months_at_rank),"")</f>
        <v/>
      </c>
      <c r="R665" s="18" t="str" cm="1">
        <f t="array" ref="R665">IF(LEN($A665)&gt;0,SUMPRODUCT(($A665=merged_names)*(_xlfn.TEXTAFTER(R$2, "At ")=merged_belt_colours)*merged_months_at_rank),"")</f>
        <v/>
      </c>
    </row>
    <row r="666" spans="1:18" x14ac:dyDescent="0.25">
      <c r="A666"/>
      <c r="B666" s="15" t="str" cm="1">
        <f t="array" ref="B666">IFERROR(IF(LEN(A666)&gt;0, IF(SUMPRODUCT((Inactives[Key]=J666)*(Inactives[Currently Inactive]))=1,"Inactive","Active"),""),"Active")</f>
        <v/>
      </c>
      <c r="C666" s="16" t="str" cm="1">
        <f t="array" aca="1" ref="C666" ca="1">IFERROR(_xlfn._xlws.FILTER(Inactives[Inactive On],(Inactives[Key]=J666)*(Inactives[Currently Inactive]),""),"")</f>
        <v/>
      </c>
      <c r="D666" s="16" t="str" cm="1">
        <f t="array" aca="1" ref="D666" ca="1">IFERROR(INDEX(_xlfn.TEXTSPLIT(E666," "),1),"")</f>
        <v/>
      </c>
      <c r="E666" s="15" t="str" cm="1">
        <f t="array" aca="1" ref="E666" ca="1">IFERROR(_xlfn._xlws.FILTER(merged_ranks,(merged_end_dates=DATE(9999,12,31))*(merged_names=A666)),"")</f>
        <v/>
      </c>
      <c r="F666" s="17" t="str">
        <f ca="1">_xlfn.XLOOKUP(J666,Promotions[Promo Key],Promotions[Promo Date],"")</f>
        <v/>
      </c>
      <c r="G666" s="18" t="str">
        <f t="shared" ca="1" si="51"/>
        <v/>
      </c>
      <c r="H666" s="18" t="str">
        <f t="shared" ca="1" si="54"/>
        <v/>
      </c>
      <c r="I666" s="17" t="str">
        <f>_xlfn.XLOOKUP(A666,Students[Full Name],Students[Starting Rank],"")</f>
        <v/>
      </c>
      <c r="J666" s="15" t="str">
        <f t="shared" ca="1" si="52"/>
        <v xml:space="preserve">: </v>
      </c>
      <c r="K666" s="16" t="str">
        <f>_xlfn.XLOOKUP(A666,Students[Full Name],Students[Start Date],"")</f>
        <v/>
      </c>
      <c r="L666" s="18">
        <f t="shared" ca="1" si="53"/>
        <v>-1</v>
      </c>
      <c r="M666" s="18" cm="1">
        <f t="array" aca="1" ref="M666" ca="1">SUMPRODUCT(Inactives[Days Inactive]*(Inactives[Student]=A666))/365</f>
        <v>0</v>
      </c>
      <c r="N666" s="18" t="str" cm="1">
        <f t="array" ref="N666">IF(LEN($A666)&gt;0,SUMPRODUCT(($A666=merged_names)*(_xlfn.TEXTAFTER(N$2, "At ")=merged_belt_colours)*merged_months_at_rank),"")</f>
        <v/>
      </c>
      <c r="O666" s="18" t="str" cm="1">
        <f t="array" ref="O666">IF(LEN($A666)&gt;0,SUMPRODUCT(($A666=merged_names)*(_xlfn.TEXTAFTER(O$2, "At ")=merged_belt_colours)*merged_months_at_rank),"")</f>
        <v/>
      </c>
      <c r="P666" s="18" t="str" cm="1">
        <f t="array" ref="P666">IF(LEN($A666)&gt;0,SUMPRODUCT(($A666=merged_names)*(_xlfn.TEXTAFTER(P$2, "At ")=merged_belt_colours)*merged_months_at_rank),"")</f>
        <v/>
      </c>
      <c r="Q666" s="18" t="str" cm="1">
        <f t="array" ref="Q666">IF(LEN($A666)&gt;0,SUMPRODUCT(($A666=merged_names)*(_xlfn.TEXTAFTER(Q$2, "At ")=merged_belt_colours)*merged_months_at_rank),"")</f>
        <v/>
      </c>
      <c r="R666" s="18" t="str" cm="1">
        <f t="array" ref="R666">IF(LEN($A666)&gt;0,SUMPRODUCT(($A666=merged_names)*(_xlfn.TEXTAFTER(R$2, "At ")=merged_belt_colours)*merged_months_at_rank),"")</f>
        <v/>
      </c>
    </row>
    <row r="667" spans="1:18" x14ac:dyDescent="0.25">
      <c r="A667"/>
      <c r="B667" s="15" t="str" cm="1">
        <f t="array" ref="B667">IFERROR(IF(LEN(A667)&gt;0, IF(SUMPRODUCT((Inactives[Key]=J667)*(Inactives[Currently Inactive]))=1,"Inactive","Active"),""),"Active")</f>
        <v/>
      </c>
      <c r="C667" s="16" t="str" cm="1">
        <f t="array" aca="1" ref="C667" ca="1">IFERROR(_xlfn._xlws.FILTER(Inactives[Inactive On],(Inactives[Key]=J667)*(Inactives[Currently Inactive]),""),"")</f>
        <v/>
      </c>
      <c r="D667" s="16" t="str" cm="1">
        <f t="array" aca="1" ref="D667" ca="1">IFERROR(INDEX(_xlfn.TEXTSPLIT(E667," "),1),"")</f>
        <v/>
      </c>
      <c r="E667" s="15" t="str" cm="1">
        <f t="array" aca="1" ref="E667" ca="1">IFERROR(_xlfn._xlws.FILTER(merged_ranks,(merged_end_dates=DATE(9999,12,31))*(merged_names=A667)),"")</f>
        <v/>
      </c>
      <c r="F667" s="17" t="str">
        <f ca="1">_xlfn.XLOOKUP(J667,Promotions[Promo Key],Promotions[Promo Date],"")</f>
        <v/>
      </c>
      <c r="G667" s="18" t="str">
        <f t="shared" ca="1" si="51"/>
        <v/>
      </c>
      <c r="H667" s="18" t="str">
        <f t="shared" ca="1" si="54"/>
        <v/>
      </c>
      <c r="I667" s="17" t="str">
        <f>_xlfn.XLOOKUP(A667,Students[Full Name],Students[Starting Rank],"")</f>
        <v/>
      </c>
      <c r="J667" s="15" t="str">
        <f t="shared" ca="1" si="52"/>
        <v xml:space="preserve">: </v>
      </c>
      <c r="K667" s="16" t="str">
        <f>_xlfn.XLOOKUP(A667,Students[Full Name],Students[Start Date],"")</f>
        <v/>
      </c>
      <c r="L667" s="18">
        <f t="shared" ca="1" si="53"/>
        <v>-1</v>
      </c>
      <c r="M667" s="18" cm="1">
        <f t="array" aca="1" ref="M667" ca="1">SUMPRODUCT(Inactives[Days Inactive]*(Inactives[Student]=A667))/365</f>
        <v>0</v>
      </c>
      <c r="N667" s="18" t="str" cm="1">
        <f t="array" ref="N667">IF(LEN($A667)&gt;0,SUMPRODUCT(($A667=merged_names)*(_xlfn.TEXTAFTER(N$2, "At ")=merged_belt_colours)*merged_months_at_rank),"")</f>
        <v/>
      </c>
      <c r="O667" s="18" t="str" cm="1">
        <f t="array" ref="O667">IF(LEN($A667)&gt;0,SUMPRODUCT(($A667=merged_names)*(_xlfn.TEXTAFTER(O$2, "At ")=merged_belt_colours)*merged_months_at_rank),"")</f>
        <v/>
      </c>
      <c r="P667" s="18" t="str" cm="1">
        <f t="array" ref="P667">IF(LEN($A667)&gt;0,SUMPRODUCT(($A667=merged_names)*(_xlfn.TEXTAFTER(P$2, "At ")=merged_belt_colours)*merged_months_at_rank),"")</f>
        <v/>
      </c>
      <c r="Q667" s="18" t="str" cm="1">
        <f t="array" ref="Q667">IF(LEN($A667)&gt;0,SUMPRODUCT(($A667=merged_names)*(_xlfn.TEXTAFTER(Q$2, "At ")=merged_belt_colours)*merged_months_at_rank),"")</f>
        <v/>
      </c>
      <c r="R667" s="18" t="str" cm="1">
        <f t="array" ref="R667">IF(LEN($A667)&gt;0,SUMPRODUCT(($A667=merged_names)*(_xlfn.TEXTAFTER(R$2, "At ")=merged_belt_colours)*merged_months_at_rank),"")</f>
        <v/>
      </c>
    </row>
    <row r="668" spans="1:18" x14ac:dyDescent="0.25">
      <c r="A668"/>
      <c r="B668" s="15" t="str" cm="1">
        <f t="array" ref="B668">IFERROR(IF(LEN(A668)&gt;0, IF(SUMPRODUCT((Inactives[Key]=J668)*(Inactives[Currently Inactive]))=1,"Inactive","Active"),""),"Active")</f>
        <v/>
      </c>
      <c r="C668" s="16" t="str" cm="1">
        <f t="array" aca="1" ref="C668" ca="1">IFERROR(_xlfn._xlws.FILTER(Inactives[Inactive On],(Inactives[Key]=J668)*(Inactives[Currently Inactive]),""),"")</f>
        <v/>
      </c>
      <c r="D668" s="16" t="str" cm="1">
        <f t="array" aca="1" ref="D668" ca="1">IFERROR(INDEX(_xlfn.TEXTSPLIT(E668," "),1),"")</f>
        <v/>
      </c>
      <c r="E668" s="15" t="str" cm="1">
        <f t="array" aca="1" ref="E668" ca="1">IFERROR(_xlfn._xlws.FILTER(merged_ranks,(merged_end_dates=DATE(9999,12,31))*(merged_names=A668)),"")</f>
        <v/>
      </c>
      <c r="F668" s="17" t="str">
        <f ca="1">_xlfn.XLOOKUP(J668,Promotions[Promo Key],Promotions[Promo Date],"")</f>
        <v/>
      </c>
      <c r="G668" s="18" t="str">
        <f t="shared" ref="G668:G731" ca="1" si="55">IFERROR((TODAY()-F668)/30.5, "")</f>
        <v/>
      </c>
      <c r="H668" s="18" t="str">
        <f t="shared" ca="1" si="54"/>
        <v/>
      </c>
      <c r="I668" s="17" t="str">
        <f>_xlfn.XLOOKUP(A668,Students[Full Name],Students[Starting Rank],"")</f>
        <v/>
      </c>
      <c r="J668" s="15" t="str">
        <f t="shared" ref="J668:J731" ca="1" si="56">A668&amp;": "&amp;E668</f>
        <v xml:space="preserve">: </v>
      </c>
      <c r="K668" s="16" t="str">
        <f>_xlfn.XLOOKUP(A668,Students[Full Name],Students[Start Date],"")</f>
        <v/>
      </c>
      <c r="L668" s="18">
        <f t="shared" ref="L668:L731" ca="1" si="57">IF(LEN(C668)&gt;0,(TODAY()-C668)/30.5,-1)</f>
        <v>-1</v>
      </c>
      <c r="M668" s="18" cm="1">
        <f t="array" aca="1" ref="M668" ca="1">SUMPRODUCT(Inactives[Days Inactive]*(Inactives[Student]=A668))/365</f>
        <v>0</v>
      </c>
      <c r="N668" s="18" t="str" cm="1">
        <f t="array" ref="N668">IF(LEN($A668)&gt;0,SUMPRODUCT(($A668=merged_names)*(_xlfn.TEXTAFTER(N$2, "At ")=merged_belt_colours)*merged_months_at_rank),"")</f>
        <v/>
      </c>
      <c r="O668" s="18" t="str" cm="1">
        <f t="array" ref="O668">IF(LEN($A668)&gt;0,SUMPRODUCT(($A668=merged_names)*(_xlfn.TEXTAFTER(O$2, "At ")=merged_belt_colours)*merged_months_at_rank),"")</f>
        <v/>
      </c>
      <c r="P668" s="18" t="str" cm="1">
        <f t="array" ref="P668">IF(LEN($A668)&gt;0,SUMPRODUCT(($A668=merged_names)*(_xlfn.TEXTAFTER(P$2, "At ")=merged_belt_colours)*merged_months_at_rank),"")</f>
        <v/>
      </c>
      <c r="Q668" s="18" t="str" cm="1">
        <f t="array" ref="Q668">IF(LEN($A668)&gt;0,SUMPRODUCT(($A668=merged_names)*(_xlfn.TEXTAFTER(Q$2, "At ")=merged_belt_colours)*merged_months_at_rank),"")</f>
        <v/>
      </c>
      <c r="R668" s="18" t="str" cm="1">
        <f t="array" ref="R668">IF(LEN($A668)&gt;0,SUMPRODUCT(($A668=merged_names)*(_xlfn.TEXTAFTER(R$2, "At ")=merged_belt_colours)*merged_months_at_rank),"")</f>
        <v/>
      </c>
    </row>
    <row r="669" spans="1:18" x14ac:dyDescent="0.25">
      <c r="A669"/>
      <c r="B669" s="15" t="str" cm="1">
        <f t="array" ref="B669">IFERROR(IF(LEN(A669)&gt;0, IF(SUMPRODUCT((Inactives[Key]=J669)*(Inactives[Currently Inactive]))=1,"Inactive","Active"),""),"Active")</f>
        <v/>
      </c>
      <c r="C669" s="16" t="str" cm="1">
        <f t="array" aca="1" ref="C669" ca="1">IFERROR(_xlfn._xlws.FILTER(Inactives[Inactive On],(Inactives[Key]=J669)*(Inactives[Currently Inactive]),""),"")</f>
        <v/>
      </c>
      <c r="D669" s="16" t="str" cm="1">
        <f t="array" aca="1" ref="D669" ca="1">IFERROR(INDEX(_xlfn.TEXTSPLIT(E669," "),1),"")</f>
        <v/>
      </c>
      <c r="E669" s="15" t="str" cm="1">
        <f t="array" aca="1" ref="E669" ca="1">IFERROR(_xlfn._xlws.FILTER(merged_ranks,(merged_end_dates=DATE(9999,12,31))*(merged_names=A669)),"")</f>
        <v/>
      </c>
      <c r="F669" s="17" t="str">
        <f ca="1">_xlfn.XLOOKUP(J669,Promotions[Promo Key],Promotions[Promo Date],"")</f>
        <v/>
      </c>
      <c r="G669" s="18" t="str">
        <f t="shared" ca="1" si="55"/>
        <v/>
      </c>
      <c r="H669" s="18" t="str">
        <f t="shared" ca="1" si="54"/>
        <v/>
      </c>
      <c r="I669" s="17" t="str">
        <f>_xlfn.XLOOKUP(A669,Students[Full Name],Students[Starting Rank],"")</f>
        <v/>
      </c>
      <c r="J669" s="15" t="str">
        <f t="shared" ca="1" si="56"/>
        <v xml:space="preserve">: </v>
      </c>
      <c r="K669" s="16" t="str">
        <f>_xlfn.XLOOKUP(A669,Students[Full Name],Students[Start Date],"")</f>
        <v/>
      </c>
      <c r="L669" s="18">
        <f t="shared" ca="1" si="57"/>
        <v>-1</v>
      </c>
      <c r="M669" s="18" cm="1">
        <f t="array" aca="1" ref="M669" ca="1">SUMPRODUCT(Inactives[Days Inactive]*(Inactives[Student]=A669))/365</f>
        <v>0</v>
      </c>
      <c r="N669" s="18" t="str" cm="1">
        <f t="array" ref="N669">IF(LEN($A669)&gt;0,SUMPRODUCT(($A669=merged_names)*(_xlfn.TEXTAFTER(N$2, "At ")=merged_belt_colours)*merged_months_at_rank),"")</f>
        <v/>
      </c>
      <c r="O669" s="18" t="str" cm="1">
        <f t="array" ref="O669">IF(LEN($A669)&gt;0,SUMPRODUCT(($A669=merged_names)*(_xlfn.TEXTAFTER(O$2, "At ")=merged_belt_colours)*merged_months_at_rank),"")</f>
        <v/>
      </c>
      <c r="P669" s="18" t="str" cm="1">
        <f t="array" ref="P669">IF(LEN($A669)&gt;0,SUMPRODUCT(($A669=merged_names)*(_xlfn.TEXTAFTER(P$2, "At ")=merged_belt_colours)*merged_months_at_rank),"")</f>
        <v/>
      </c>
      <c r="Q669" s="18" t="str" cm="1">
        <f t="array" ref="Q669">IF(LEN($A669)&gt;0,SUMPRODUCT(($A669=merged_names)*(_xlfn.TEXTAFTER(Q$2, "At ")=merged_belt_colours)*merged_months_at_rank),"")</f>
        <v/>
      </c>
      <c r="R669" s="18" t="str" cm="1">
        <f t="array" ref="R669">IF(LEN($A669)&gt;0,SUMPRODUCT(($A669=merged_names)*(_xlfn.TEXTAFTER(R$2, "At ")=merged_belt_colours)*merged_months_at_rank),"")</f>
        <v/>
      </c>
    </row>
    <row r="670" spans="1:18" x14ac:dyDescent="0.25">
      <c r="A670"/>
      <c r="B670" s="15" t="str" cm="1">
        <f t="array" ref="B670">IFERROR(IF(LEN(A670)&gt;0, IF(SUMPRODUCT((Inactives[Key]=J670)*(Inactives[Currently Inactive]))=1,"Inactive","Active"),""),"Active")</f>
        <v/>
      </c>
      <c r="C670" s="16" t="str" cm="1">
        <f t="array" aca="1" ref="C670" ca="1">IFERROR(_xlfn._xlws.FILTER(Inactives[Inactive On],(Inactives[Key]=J670)*(Inactives[Currently Inactive]),""),"")</f>
        <v/>
      </c>
      <c r="D670" s="16" t="str" cm="1">
        <f t="array" aca="1" ref="D670" ca="1">IFERROR(INDEX(_xlfn.TEXTSPLIT(E670," "),1),"")</f>
        <v/>
      </c>
      <c r="E670" s="15" t="str" cm="1">
        <f t="array" aca="1" ref="E670" ca="1">IFERROR(_xlfn._xlws.FILTER(merged_ranks,(merged_end_dates=DATE(9999,12,31))*(merged_names=A670)),"")</f>
        <v/>
      </c>
      <c r="F670" s="17" t="str">
        <f ca="1">_xlfn.XLOOKUP(J670,Promotions[Promo Key],Promotions[Promo Date],"")</f>
        <v/>
      </c>
      <c r="G670" s="18" t="str">
        <f t="shared" ca="1" si="55"/>
        <v/>
      </c>
      <c r="H670" s="18" t="str">
        <f t="shared" ca="1" si="54"/>
        <v/>
      </c>
      <c r="I670" s="17" t="str">
        <f>_xlfn.XLOOKUP(A670,Students[Full Name],Students[Starting Rank],"")</f>
        <v/>
      </c>
      <c r="J670" s="15" t="str">
        <f t="shared" ca="1" si="56"/>
        <v xml:space="preserve">: </v>
      </c>
      <c r="K670" s="16" t="str">
        <f>_xlfn.XLOOKUP(A670,Students[Full Name],Students[Start Date],"")</f>
        <v/>
      </c>
      <c r="L670" s="18">
        <f t="shared" ca="1" si="57"/>
        <v>-1</v>
      </c>
      <c r="M670" s="18" cm="1">
        <f t="array" aca="1" ref="M670" ca="1">SUMPRODUCT(Inactives[Days Inactive]*(Inactives[Student]=A670))/365</f>
        <v>0</v>
      </c>
      <c r="N670" s="18" t="str" cm="1">
        <f t="array" ref="N670">IF(LEN($A670)&gt;0,SUMPRODUCT(($A670=merged_names)*(_xlfn.TEXTAFTER(N$2, "At ")=merged_belt_colours)*merged_months_at_rank),"")</f>
        <v/>
      </c>
      <c r="O670" s="18" t="str" cm="1">
        <f t="array" ref="O670">IF(LEN($A670)&gt;0,SUMPRODUCT(($A670=merged_names)*(_xlfn.TEXTAFTER(O$2, "At ")=merged_belt_colours)*merged_months_at_rank),"")</f>
        <v/>
      </c>
      <c r="P670" s="18" t="str" cm="1">
        <f t="array" ref="P670">IF(LEN($A670)&gt;0,SUMPRODUCT(($A670=merged_names)*(_xlfn.TEXTAFTER(P$2, "At ")=merged_belt_colours)*merged_months_at_rank),"")</f>
        <v/>
      </c>
      <c r="Q670" s="18" t="str" cm="1">
        <f t="array" ref="Q670">IF(LEN($A670)&gt;0,SUMPRODUCT(($A670=merged_names)*(_xlfn.TEXTAFTER(Q$2, "At ")=merged_belt_colours)*merged_months_at_rank),"")</f>
        <v/>
      </c>
      <c r="R670" s="18" t="str" cm="1">
        <f t="array" ref="R670">IF(LEN($A670)&gt;0,SUMPRODUCT(($A670=merged_names)*(_xlfn.TEXTAFTER(R$2, "At ")=merged_belt_colours)*merged_months_at_rank),"")</f>
        <v/>
      </c>
    </row>
    <row r="671" spans="1:18" x14ac:dyDescent="0.25">
      <c r="A671"/>
      <c r="B671" s="15" t="str" cm="1">
        <f t="array" ref="B671">IFERROR(IF(LEN(A671)&gt;0, IF(SUMPRODUCT((Inactives[Key]=J671)*(Inactives[Currently Inactive]))=1,"Inactive","Active"),""),"Active")</f>
        <v/>
      </c>
      <c r="C671" s="16" t="str" cm="1">
        <f t="array" aca="1" ref="C671" ca="1">IFERROR(_xlfn._xlws.FILTER(Inactives[Inactive On],(Inactives[Key]=J671)*(Inactives[Currently Inactive]),""),"")</f>
        <v/>
      </c>
      <c r="D671" s="16" t="str" cm="1">
        <f t="array" aca="1" ref="D671" ca="1">IFERROR(INDEX(_xlfn.TEXTSPLIT(E671," "),1),"")</f>
        <v/>
      </c>
      <c r="E671" s="15" t="str" cm="1">
        <f t="array" aca="1" ref="E671" ca="1">IFERROR(_xlfn._xlws.FILTER(merged_ranks,(merged_end_dates=DATE(9999,12,31))*(merged_names=A671)),"")</f>
        <v/>
      </c>
      <c r="F671" s="17" t="str">
        <f ca="1">_xlfn.XLOOKUP(J671,Promotions[Promo Key],Promotions[Promo Date],"")</f>
        <v/>
      </c>
      <c r="G671" s="18" t="str">
        <f t="shared" ca="1" si="55"/>
        <v/>
      </c>
      <c r="H671" s="18" t="str">
        <f t="shared" ca="1" si="54"/>
        <v/>
      </c>
      <c r="I671" s="17" t="str">
        <f>_xlfn.XLOOKUP(A671,Students[Full Name],Students[Starting Rank],"")</f>
        <v/>
      </c>
      <c r="J671" s="15" t="str">
        <f t="shared" ca="1" si="56"/>
        <v xml:space="preserve">: </v>
      </c>
      <c r="K671" s="16" t="str">
        <f>_xlfn.XLOOKUP(A671,Students[Full Name],Students[Start Date],"")</f>
        <v/>
      </c>
      <c r="L671" s="18">
        <f t="shared" ca="1" si="57"/>
        <v>-1</v>
      </c>
      <c r="M671" s="18" cm="1">
        <f t="array" aca="1" ref="M671" ca="1">SUMPRODUCT(Inactives[Days Inactive]*(Inactives[Student]=A671))/365</f>
        <v>0</v>
      </c>
      <c r="N671" s="18" t="str" cm="1">
        <f t="array" ref="N671">IF(LEN($A671)&gt;0,SUMPRODUCT(($A671=merged_names)*(_xlfn.TEXTAFTER(N$2, "At ")=merged_belt_colours)*merged_months_at_rank),"")</f>
        <v/>
      </c>
      <c r="O671" s="18" t="str" cm="1">
        <f t="array" ref="O671">IF(LEN($A671)&gt;0,SUMPRODUCT(($A671=merged_names)*(_xlfn.TEXTAFTER(O$2, "At ")=merged_belt_colours)*merged_months_at_rank),"")</f>
        <v/>
      </c>
      <c r="P671" s="18" t="str" cm="1">
        <f t="array" ref="P671">IF(LEN($A671)&gt;0,SUMPRODUCT(($A671=merged_names)*(_xlfn.TEXTAFTER(P$2, "At ")=merged_belt_colours)*merged_months_at_rank),"")</f>
        <v/>
      </c>
      <c r="Q671" s="18" t="str" cm="1">
        <f t="array" ref="Q671">IF(LEN($A671)&gt;0,SUMPRODUCT(($A671=merged_names)*(_xlfn.TEXTAFTER(Q$2, "At ")=merged_belt_colours)*merged_months_at_rank),"")</f>
        <v/>
      </c>
      <c r="R671" s="18" t="str" cm="1">
        <f t="array" ref="R671">IF(LEN($A671)&gt;0,SUMPRODUCT(($A671=merged_names)*(_xlfn.TEXTAFTER(R$2, "At ")=merged_belt_colours)*merged_months_at_rank),"")</f>
        <v/>
      </c>
    </row>
    <row r="672" spans="1:18" x14ac:dyDescent="0.25">
      <c r="A672"/>
      <c r="B672" s="15" t="str" cm="1">
        <f t="array" ref="B672">IFERROR(IF(LEN(A672)&gt;0, IF(SUMPRODUCT((Inactives[Key]=J672)*(Inactives[Currently Inactive]))=1,"Inactive","Active"),""),"Active")</f>
        <v/>
      </c>
      <c r="C672" s="16" t="str" cm="1">
        <f t="array" aca="1" ref="C672" ca="1">IFERROR(_xlfn._xlws.FILTER(Inactives[Inactive On],(Inactives[Key]=J672)*(Inactives[Currently Inactive]),""),"")</f>
        <v/>
      </c>
      <c r="D672" s="16" t="str" cm="1">
        <f t="array" aca="1" ref="D672" ca="1">IFERROR(INDEX(_xlfn.TEXTSPLIT(E672," "),1),"")</f>
        <v/>
      </c>
      <c r="E672" s="15" t="str" cm="1">
        <f t="array" aca="1" ref="E672" ca="1">IFERROR(_xlfn._xlws.FILTER(merged_ranks,(merged_end_dates=DATE(9999,12,31))*(merged_names=A672)),"")</f>
        <v/>
      </c>
      <c r="F672" s="17" t="str">
        <f ca="1">_xlfn.XLOOKUP(J672,Promotions[Promo Key],Promotions[Promo Date],"")</f>
        <v/>
      </c>
      <c r="G672" s="18" t="str">
        <f t="shared" ca="1" si="55"/>
        <v/>
      </c>
      <c r="H672" s="18" t="str">
        <f t="shared" ca="1" si="54"/>
        <v/>
      </c>
      <c r="I672" s="17" t="str">
        <f>_xlfn.XLOOKUP(A672,Students[Full Name],Students[Starting Rank],"")</f>
        <v/>
      </c>
      <c r="J672" s="15" t="str">
        <f t="shared" ca="1" si="56"/>
        <v xml:space="preserve">: </v>
      </c>
      <c r="K672" s="16" t="str">
        <f>_xlfn.XLOOKUP(A672,Students[Full Name],Students[Start Date],"")</f>
        <v/>
      </c>
      <c r="L672" s="18">
        <f t="shared" ca="1" si="57"/>
        <v>-1</v>
      </c>
      <c r="M672" s="18" cm="1">
        <f t="array" aca="1" ref="M672" ca="1">SUMPRODUCT(Inactives[Days Inactive]*(Inactives[Student]=A672))/365</f>
        <v>0</v>
      </c>
      <c r="N672" s="18" t="str" cm="1">
        <f t="array" ref="N672">IF(LEN($A672)&gt;0,SUMPRODUCT(($A672=merged_names)*(_xlfn.TEXTAFTER(N$2, "At ")=merged_belt_colours)*merged_months_at_rank),"")</f>
        <v/>
      </c>
      <c r="O672" s="18" t="str" cm="1">
        <f t="array" ref="O672">IF(LEN($A672)&gt;0,SUMPRODUCT(($A672=merged_names)*(_xlfn.TEXTAFTER(O$2, "At ")=merged_belt_colours)*merged_months_at_rank),"")</f>
        <v/>
      </c>
      <c r="P672" s="18" t="str" cm="1">
        <f t="array" ref="P672">IF(LEN($A672)&gt;0,SUMPRODUCT(($A672=merged_names)*(_xlfn.TEXTAFTER(P$2, "At ")=merged_belt_colours)*merged_months_at_rank),"")</f>
        <v/>
      </c>
      <c r="Q672" s="18" t="str" cm="1">
        <f t="array" ref="Q672">IF(LEN($A672)&gt;0,SUMPRODUCT(($A672=merged_names)*(_xlfn.TEXTAFTER(Q$2, "At ")=merged_belt_colours)*merged_months_at_rank),"")</f>
        <v/>
      </c>
      <c r="R672" s="18" t="str" cm="1">
        <f t="array" ref="R672">IF(LEN($A672)&gt;0,SUMPRODUCT(($A672=merged_names)*(_xlfn.TEXTAFTER(R$2, "At ")=merged_belt_colours)*merged_months_at_rank),"")</f>
        <v/>
      </c>
    </row>
    <row r="673" spans="1:18" x14ac:dyDescent="0.25">
      <c r="A673"/>
      <c r="B673" s="15" t="str" cm="1">
        <f t="array" ref="B673">IFERROR(IF(LEN(A673)&gt;0, IF(SUMPRODUCT((Inactives[Key]=J673)*(Inactives[Currently Inactive]))=1,"Inactive","Active"),""),"Active")</f>
        <v/>
      </c>
      <c r="C673" s="16" t="str" cm="1">
        <f t="array" aca="1" ref="C673" ca="1">IFERROR(_xlfn._xlws.FILTER(Inactives[Inactive On],(Inactives[Key]=J673)*(Inactives[Currently Inactive]),""),"")</f>
        <v/>
      </c>
      <c r="D673" s="16" t="str" cm="1">
        <f t="array" aca="1" ref="D673" ca="1">IFERROR(INDEX(_xlfn.TEXTSPLIT(E673," "),1),"")</f>
        <v/>
      </c>
      <c r="E673" s="15" t="str" cm="1">
        <f t="array" aca="1" ref="E673" ca="1">IFERROR(_xlfn._xlws.FILTER(merged_ranks,(merged_end_dates=DATE(9999,12,31))*(merged_names=A673)),"")</f>
        <v/>
      </c>
      <c r="F673" s="17" t="str">
        <f ca="1">_xlfn.XLOOKUP(J673,Promotions[Promo Key],Promotions[Promo Date],"")</f>
        <v/>
      </c>
      <c r="G673" s="18" t="str">
        <f t="shared" ca="1" si="55"/>
        <v/>
      </c>
      <c r="H673" s="18" t="str">
        <f t="shared" ca="1" si="54"/>
        <v/>
      </c>
      <c r="I673" s="17" t="str">
        <f>_xlfn.XLOOKUP(A673,Students[Full Name],Students[Starting Rank],"")</f>
        <v/>
      </c>
      <c r="J673" s="15" t="str">
        <f t="shared" ca="1" si="56"/>
        <v xml:space="preserve">: </v>
      </c>
      <c r="K673" s="16" t="str">
        <f>_xlfn.XLOOKUP(A673,Students[Full Name],Students[Start Date],"")</f>
        <v/>
      </c>
      <c r="L673" s="18">
        <f t="shared" ca="1" si="57"/>
        <v>-1</v>
      </c>
      <c r="M673" s="18" cm="1">
        <f t="array" aca="1" ref="M673" ca="1">SUMPRODUCT(Inactives[Days Inactive]*(Inactives[Student]=A673))/365</f>
        <v>0</v>
      </c>
      <c r="N673" s="18" t="str" cm="1">
        <f t="array" ref="N673">IF(LEN($A673)&gt;0,SUMPRODUCT(($A673=merged_names)*(_xlfn.TEXTAFTER(N$2, "At ")=merged_belt_colours)*merged_months_at_rank),"")</f>
        <v/>
      </c>
      <c r="O673" s="18" t="str" cm="1">
        <f t="array" ref="O673">IF(LEN($A673)&gt;0,SUMPRODUCT(($A673=merged_names)*(_xlfn.TEXTAFTER(O$2, "At ")=merged_belt_colours)*merged_months_at_rank),"")</f>
        <v/>
      </c>
      <c r="P673" s="18" t="str" cm="1">
        <f t="array" ref="P673">IF(LEN($A673)&gt;0,SUMPRODUCT(($A673=merged_names)*(_xlfn.TEXTAFTER(P$2, "At ")=merged_belt_colours)*merged_months_at_rank),"")</f>
        <v/>
      </c>
      <c r="Q673" s="18" t="str" cm="1">
        <f t="array" ref="Q673">IF(LEN($A673)&gt;0,SUMPRODUCT(($A673=merged_names)*(_xlfn.TEXTAFTER(Q$2, "At ")=merged_belt_colours)*merged_months_at_rank),"")</f>
        <v/>
      </c>
      <c r="R673" s="18" t="str" cm="1">
        <f t="array" ref="R673">IF(LEN($A673)&gt;0,SUMPRODUCT(($A673=merged_names)*(_xlfn.TEXTAFTER(R$2, "At ")=merged_belt_colours)*merged_months_at_rank),"")</f>
        <v/>
      </c>
    </row>
    <row r="674" spans="1:18" x14ac:dyDescent="0.25">
      <c r="A674"/>
      <c r="B674" s="15" t="str" cm="1">
        <f t="array" ref="B674">IFERROR(IF(LEN(A674)&gt;0, IF(SUMPRODUCT((Inactives[Key]=J674)*(Inactives[Currently Inactive]))=1,"Inactive","Active"),""),"Active")</f>
        <v/>
      </c>
      <c r="C674" s="16" t="str" cm="1">
        <f t="array" aca="1" ref="C674" ca="1">IFERROR(_xlfn._xlws.FILTER(Inactives[Inactive On],(Inactives[Key]=J674)*(Inactives[Currently Inactive]),""),"")</f>
        <v/>
      </c>
      <c r="D674" s="16" t="str" cm="1">
        <f t="array" aca="1" ref="D674" ca="1">IFERROR(INDEX(_xlfn.TEXTSPLIT(E674," "),1),"")</f>
        <v/>
      </c>
      <c r="E674" s="15" t="str" cm="1">
        <f t="array" aca="1" ref="E674" ca="1">IFERROR(_xlfn._xlws.FILTER(merged_ranks,(merged_end_dates=DATE(9999,12,31))*(merged_names=A674)),"")</f>
        <v/>
      </c>
      <c r="F674" s="17" t="str">
        <f ca="1">_xlfn.XLOOKUP(J674,Promotions[Promo Key],Promotions[Promo Date],"")</f>
        <v/>
      </c>
      <c r="G674" s="18" t="str">
        <f t="shared" ca="1" si="55"/>
        <v/>
      </c>
      <c r="H674" s="18" t="str">
        <f t="shared" ca="1" si="54"/>
        <v/>
      </c>
      <c r="I674" s="17" t="str">
        <f>_xlfn.XLOOKUP(A674,Students[Full Name],Students[Starting Rank],"")</f>
        <v/>
      </c>
      <c r="J674" s="15" t="str">
        <f t="shared" ca="1" si="56"/>
        <v xml:space="preserve">: </v>
      </c>
      <c r="K674" s="16" t="str">
        <f>_xlfn.XLOOKUP(A674,Students[Full Name],Students[Start Date],"")</f>
        <v/>
      </c>
      <c r="L674" s="18">
        <f t="shared" ca="1" si="57"/>
        <v>-1</v>
      </c>
      <c r="M674" s="18" cm="1">
        <f t="array" aca="1" ref="M674" ca="1">SUMPRODUCT(Inactives[Days Inactive]*(Inactives[Student]=A674))/365</f>
        <v>0</v>
      </c>
      <c r="N674" s="18" t="str" cm="1">
        <f t="array" ref="N674">IF(LEN($A674)&gt;0,SUMPRODUCT(($A674=merged_names)*(_xlfn.TEXTAFTER(N$2, "At ")=merged_belt_colours)*merged_months_at_rank),"")</f>
        <v/>
      </c>
      <c r="O674" s="18" t="str" cm="1">
        <f t="array" ref="O674">IF(LEN($A674)&gt;0,SUMPRODUCT(($A674=merged_names)*(_xlfn.TEXTAFTER(O$2, "At ")=merged_belt_colours)*merged_months_at_rank),"")</f>
        <v/>
      </c>
      <c r="P674" s="18" t="str" cm="1">
        <f t="array" ref="P674">IF(LEN($A674)&gt;0,SUMPRODUCT(($A674=merged_names)*(_xlfn.TEXTAFTER(P$2, "At ")=merged_belt_colours)*merged_months_at_rank),"")</f>
        <v/>
      </c>
      <c r="Q674" s="18" t="str" cm="1">
        <f t="array" ref="Q674">IF(LEN($A674)&gt;0,SUMPRODUCT(($A674=merged_names)*(_xlfn.TEXTAFTER(Q$2, "At ")=merged_belt_colours)*merged_months_at_rank),"")</f>
        <v/>
      </c>
      <c r="R674" s="18" t="str" cm="1">
        <f t="array" ref="R674">IF(LEN($A674)&gt;0,SUMPRODUCT(($A674=merged_names)*(_xlfn.TEXTAFTER(R$2, "At ")=merged_belt_colours)*merged_months_at_rank),"")</f>
        <v/>
      </c>
    </row>
    <row r="675" spans="1:18" x14ac:dyDescent="0.25">
      <c r="A675"/>
      <c r="B675" s="15" t="str" cm="1">
        <f t="array" ref="B675">IFERROR(IF(LEN(A675)&gt;0, IF(SUMPRODUCT((Inactives[Key]=J675)*(Inactives[Currently Inactive]))=1,"Inactive","Active"),""),"Active")</f>
        <v/>
      </c>
      <c r="C675" s="16" t="str" cm="1">
        <f t="array" aca="1" ref="C675" ca="1">IFERROR(_xlfn._xlws.FILTER(Inactives[Inactive On],(Inactives[Key]=J675)*(Inactives[Currently Inactive]),""),"")</f>
        <v/>
      </c>
      <c r="D675" s="16" t="str" cm="1">
        <f t="array" aca="1" ref="D675" ca="1">IFERROR(INDEX(_xlfn.TEXTSPLIT(E675," "),1),"")</f>
        <v/>
      </c>
      <c r="E675" s="15" t="str" cm="1">
        <f t="array" aca="1" ref="E675" ca="1">IFERROR(_xlfn._xlws.FILTER(merged_ranks,(merged_end_dates=DATE(9999,12,31))*(merged_names=A675)),"")</f>
        <v/>
      </c>
      <c r="F675" s="17" t="str">
        <f ca="1">_xlfn.XLOOKUP(J675,Promotions[Promo Key],Promotions[Promo Date],"")</f>
        <v/>
      </c>
      <c r="G675" s="18" t="str">
        <f t="shared" ca="1" si="55"/>
        <v/>
      </c>
      <c r="H675" s="18" t="str">
        <f t="shared" ca="1" si="54"/>
        <v/>
      </c>
      <c r="I675" s="17" t="str">
        <f>_xlfn.XLOOKUP(A675,Students[Full Name],Students[Starting Rank],"")</f>
        <v/>
      </c>
      <c r="J675" s="15" t="str">
        <f t="shared" ca="1" si="56"/>
        <v xml:space="preserve">: </v>
      </c>
      <c r="K675" s="16" t="str">
        <f>_xlfn.XLOOKUP(A675,Students[Full Name],Students[Start Date],"")</f>
        <v/>
      </c>
      <c r="L675" s="18">
        <f t="shared" ca="1" si="57"/>
        <v>-1</v>
      </c>
      <c r="M675" s="18" cm="1">
        <f t="array" aca="1" ref="M675" ca="1">SUMPRODUCT(Inactives[Days Inactive]*(Inactives[Student]=A675))/365</f>
        <v>0</v>
      </c>
      <c r="N675" s="18" t="str" cm="1">
        <f t="array" ref="N675">IF(LEN($A675)&gt;0,SUMPRODUCT(($A675=merged_names)*(_xlfn.TEXTAFTER(N$2, "At ")=merged_belt_colours)*merged_months_at_rank),"")</f>
        <v/>
      </c>
      <c r="O675" s="18" t="str" cm="1">
        <f t="array" ref="O675">IF(LEN($A675)&gt;0,SUMPRODUCT(($A675=merged_names)*(_xlfn.TEXTAFTER(O$2, "At ")=merged_belt_colours)*merged_months_at_rank),"")</f>
        <v/>
      </c>
      <c r="P675" s="18" t="str" cm="1">
        <f t="array" ref="P675">IF(LEN($A675)&gt;0,SUMPRODUCT(($A675=merged_names)*(_xlfn.TEXTAFTER(P$2, "At ")=merged_belt_colours)*merged_months_at_rank),"")</f>
        <v/>
      </c>
      <c r="Q675" s="18" t="str" cm="1">
        <f t="array" ref="Q675">IF(LEN($A675)&gt;0,SUMPRODUCT(($A675=merged_names)*(_xlfn.TEXTAFTER(Q$2, "At ")=merged_belt_colours)*merged_months_at_rank),"")</f>
        <v/>
      </c>
      <c r="R675" s="18" t="str" cm="1">
        <f t="array" ref="R675">IF(LEN($A675)&gt;0,SUMPRODUCT(($A675=merged_names)*(_xlfn.TEXTAFTER(R$2, "At ")=merged_belt_colours)*merged_months_at_rank),"")</f>
        <v/>
      </c>
    </row>
    <row r="676" spans="1:18" x14ac:dyDescent="0.25">
      <c r="A676"/>
      <c r="B676" s="15" t="str" cm="1">
        <f t="array" ref="B676">IFERROR(IF(LEN(A676)&gt;0, IF(SUMPRODUCT((Inactives[Key]=J676)*(Inactives[Currently Inactive]))=1,"Inactive","Active"),""),"Active")</f>
        <v/>
      </c>
      <c r="C676" s="16" t="str" cm="1">
        <f t="array" aca="1" ref="C676" ca="1">IFERROR(_xlfn._xlws.FILTER(Inactives[Inactive On],(Inactives[Key]=J676)*(Inactives[Currently Inactive]),""),"")</f>
        <v/>
      </c>
      <c r="D676" s="16" t="str" cm="1">
        <f t="array" aca="1" ref="D676" ca="1">IFERROR(INDEX(_xlfn.TEXTSPLIT(E676," "),1),"")</f>
        <v/>
      </c>
      <c r="E676" s="15" t="str" cm="1">
        <f t="array" aca="1" ref="E676" ca="1">IFERROR(_xlfn._xlws.FILTER(merged_ranks,(merged_end_dates=DATE(9999,12,31))*(merged_names=A676)),"")</f>
        <v/>
      </c>
      <c r="F676" s="17" t="str">
        <f ca="1">_xlfn.XLOOKUP(J676,Promotions[Promo Key],Promotions[Promo Date],"")</f>
        <v/>
      </c>
      <c r="G676" s="18" t="str">
        <f t="shared" ca="1" si="55"/>
        <v/>
      </c>
      <c r="H676" s="18" t="str">
        <f t="shared" ca="1" si="54"/>
        <v/>
      </c>
      <c r="I676" s="17" t="str">
        <f>_xlfn.XLOOKUP(A676,Students[Full Name],Students[Starting Rank],"")</f>
        <v/>
      </c>
      <c r="J676" s="15" t="str">
        <f t="shared" ca="1" si="56"/>
        <v xml:space="preserve">: </v>
      </c>
      <c r="K676" s="16" t="str">
        <f>_xlfn.XLOOKUP(A676,Students[Full Name],Students[Start Date],"")</f>
        <v/>
      </c>
      <c r="L676" s="18">
        <f t="shared" ca="1" si="57"/>
        <v>-1</v>
      </c>
      <c r="M676" s="18" cm="1">
        <f t="array" aca="1" ref="M676" ca="1">SUMPRODUCT(Inactives[Days Inactive]*(Inactives[Student]=A676))/365</f>
        <v>0</v>
      </c>
      <c r="N676" s="18" t="str" cm="1">
        <f t="array" ref="N676">IF(LEN($A676)&gt;0,SUMPRODUCT(($A676=merged_names)*(_xlfn.TEXTAFTER(N$2, "At ")=merged_belt_colours)*merged_months_at_rank),"")</f>
        <v/>
      </c>
      <c r="O676" s="18" t="str" cm="1">
        <f t="array" ref="O676">IF(LEN($A676)&gt;0,SUMPRODUCT(($A676=merged_names)*(_xlfn.TEXTAFTER(O$2, "At ")=merged_belt_colours)*merged_months_at_rank),"")</f>
        <v/>
      </c>
      <c r="P676" s="18" t="str" cm="1">
        <f t="array" ref="P676">IF(LEN($A676)&gt;0,SUMPRODUCT(($A676=merged_names)*(_xlfn.TEXTAFTER(P$2, "At ")=merged_belt_colours)*merged_months_at_rank),"")</f>
        <v/>
      </c>
      <c r="Q676" s="18" t="str" cm="1">
        <f t="array" ref="Q676">IF(LEN($A676)&gt;0,SUMPRODUCT(($A676=merged_names)*(_xlfn.TEXTAFTER(Q$2, "At ")=merged_belt_colours)*merged_months_at_rank),"")</f>
        <v/>
      </c>
      <c r="R676" s="18" t="str" cm="1">
        <f t="array" ref="R676">IF(LEN($A676)&gt;0,SUMPRODUCT(($A676=merged_names)*(_xlfn.TEXTAFTER(R$2, "At ")=merged_belt_colours)*merged_months_at_rank),"")</f>
        <v/>
      </c>
    </row>
    <row r="677" spans="1:18" x14ac:dyDescent="0.25">
      <c r="A677"/>
      <c r="B677" s="15" t="str" cm="1">
        <f t="array" ref="B677">IFERROR(IF(LEN(A677)&gt;0, IF(SUMPRODUCT((Inactives[Key]=J677)*(Inactives[Currently Inactive]))=1,"Inactive","Active"),""),"Active")</f>
        <v/>
      </c>
      <c r="C677" s="16" t="str" cm="1">
        <f t="array" aca="1" ref="C677" ca="1">IFERROR(_xlfn._xlws.FILTER(Inactives[Inactive On],(Inactives[Key]=J677)*(Inactives[Currently Inactive]),""),"")</f>
        <v/>
      </c>
      <c r="D677" s="16" t="str" cm="1">
        <f t="array" aca="1" ref="D677" ca="1">IFERROR(INDEX(_xlfn.TEXTSPLIT(E677," "),1),"")</f>
        <v/>
      </c>
      <c r="E677" s="15" t="str" cm="1">
        <f t="array" aca="1" ref="E677" ca="1">IFERROR(_xlfn._xlws.FILTER(merged_ranks,(merged_end_dates=DATE(9999,12,31))*(merged_names=A677)),"")</f>
        <v/>
      </c>
      <c r="F677" s="17" t="str">
        <f ca="1">_xlfn.XLOOKUP(J677,Promotions[Promo Key],Promotions[Promo Date],"")</f>
        <v/>
      </c>
      <c r="G677" s="18" t="str">
        <f t="shared" ca="1" si="55"/>
        <v/>
      </c>
      <c r="H677" s="18" t="str">
        <f t="shared" ca="1" si="54"/>
        <v/>
      </c>
      <c r="I677" s="17" t="str">
        <f>_xlfn.XLOOKUP(A677,Students[Full Name],Students[Starting Rank],"")</f>
        <v/>
      </c>
      <c r="J677" s="15" t="str">
        <f t="shared" ca="1" si="56"/>
        <v xml:space="preserve">: </v>
      </c>
      <c r="K677" s="16" t="str">
        <f>_xlfn.XLOOKUP(A677,Students[Full Name],Students[Start Date],"")</f>
        <v/>
      </c>
      <c r="L677" s="18">
        <f t="shared" ca="1" si="57"/>
        <v>-1</v>
      </c>
      <c r="M677" s="18" cm="1">
        <f t="array" aca="1" ref="M677" ca="1">SUMPRODUCT(Inactives[Days Inactive]*(Inactives[Student]=A677))/365</f>
        <v>0</v>
      </c>
      <c r="N677" s="18" t="str" cm="1">
        <f t="array" ref="N677">IF(LEN($A677)&gt;0,SUMPRODUCT(($A677=merged_names)*(_xlfn.TEXTAFTER(N$2, "At ")=merged_belt_colours)*merged_months_at_rank),"")</f>
        <v/>
      </c>
      <c r="O677" s="18" t="str" cm="1">
        <f t="array" ref="O677">IF(LEN($A677)&gt;0,SUMPRODUCT(($A677=merged_names)*(_xlfn.TEXTAFTER(O$2, "At ")=merged_belt_colours)*merged_months_at_rank),"")</f>
        <v/>
      </c>
      <c r="P677" s="18" t="str" cm="1">
        <f t="array" ref="P677">IF(LEN($A677)&gt;0,SUMPRODUCT(($A677=merged_names)*(_xlfn.TEXTAFTER(P$2, "At ")=merged_belt_colours)*merged_months_at_rank),"")</f>
        <v/>
      </c>
      <c r="Q677" s="18" t="str" cm="1">
        <f t="array" ref="Q677">IF(LEN($A677)&gt;0,SUMPRODUCT(($A677=merged_names)*(_xlfn.TEXTAFTER(Q$2, "At ")=merged_belt_colours)*merged_months_at_rank),"")</f>
        <v/>
      </c>
      <c r="R677" s="18" t="str" cm="1">
        <f t="array" ref="R677">IF(LEN($A677)&gt;0,SUMPRODUCT(($A677=merged_names)*(_xlfn.TEXTAFTER(R$2, "At ")=merged_belt_colours)*merged_months_at_rank),"")</f>
        <v/>
      </c>
    </row>
    <row r="678" spans="1:18" x14ac:dyDescent="0.25">
      <c r="A678"/>
      <c r="B678" s="15" t="str" cm="1">
        <f t="array" ref="B678">IFERROR(IF(LEN(A678)&gt;0, IF(SUMPRODUCT((Inactives[Key]=J678)*(Inactives[Currently Inactive]))=1,"Inactive","Active"),""),"Active")</f>
        <v/>
      </c>
      <c r="C678" s="16" t="str" cm="1">
        <f t="array" aca="1" ref="C678" ca="1">IFERROR(_xlfn._xlws.FILTER(Inactives[Inactive On],(Inactives[Key]=J678)*(Inactives[Currently Inactive]),""),"")</f>
        <v/>
      </c>
      <c r="D678" s="16" t="str" cm="1">
        <f t="array" aca="1" ref="D678" ca="1">IFERROR(INDEX(_xlfn.TEXTSPLIT(E678," "),1),"")</f>
        <v/>
      </c>
      <c r="E678" s="15" t="str" cm="1">
        <f t="array" aca="1" ref="E678" ca="1">IFERROR(_xlfn._xlws.FILTER(merged_ranks,(merged_end_dates=DATE(9999,12,31))*(merged_names=A678)),"")</f>
        <v/>
      </c>
      <c r="F678" s="17" t="str">
        <f ca="1">_xlfn.XLOOKUP(J678,Promotions[Promo Key],Promotions[Promo Date],"")</f>
        <v/>
      </c>
      <c r="G678" s="18" t="str">
        <f t="shared" ca="1" si="55"/>
        <v/>
      </c>
      <c r="H678" s="18" t="str">
        <f t="shared" ca="1" si="54"/>
        <v/>
      </c>
      <c r="I678" s="17" t="str">
        <f>_xlfn.XLOOKUP(A678,Students[Full Name],Students[Starting Rank],"")</f>
        <v/>
      </c>
      <c r="J678" s="15" t="str">
        <f t="shared" ca="1" si="56"/>
        <v xml:space="preserve">: </v>
      </c>
      <c r="K678" s="16" t="str">
        <f>_xlfn.XLOOKUP(A678,Students[Full Name],Students[Start Date],"")</f>
        <v/>
      </c>
      <c r="L678" s="18">
        <f t="shared" ca="1" si="57"/>
        <v>-1</v>
      </c>
      <c r="M678" s="18" cm="1">
        <f t="array" aca="1" ref="M678" ca="1">SUMPRODUCT(Inactives[Days Inactive]*(Inactives[Student]=A678))/365</f>
        <v>0</v>
      </c>
      <c r="N678" s="18" t="str" cm="1">
        <f t="array" ref="N678">IF(LEN($A678)&gt;0,SUMPRODUCT(($A678=merged_names)*(_xlfn.TEXTAFTER(N$2, "At ")=merged_belt_colours)*merged_months_at_rank),"")</f>
        <v/>
      </c>
      <c r="O678" s="18" t="str" cm="1">
        <f t="array" ref="O678">IF(LEN($A678)&gt;0,SUMPRODUCT(($A678=merged_names)*(_xlfn.TEXTAFTER(O$2, "At ")=merged_belt_colours)*merged_months_at_rank),"")</f>
        <v/>
      </c>
      <c r="P678" s="18" t="str" cm="1">
        <f t="array" ref="P678">IF(LEN($A678)&gt;0,SUMPRODUCT(($A678=merged_names)*(_xlfn.TEXTAFTER(P$2, "At ")=merged_belt_colours)*merged_months_at_rank),"")</f>
        <v/>
      </c>
      <c r="Q678" s="18" t="str" cm="1">
        <f t="array" ref="Q678">IF(LEN($A678)&gt;0,SUMPRODUCT(($A678=merged_names)*(_xlfn.TEXTAFTER(Q$2, "At ")=merged_belt_colours)*merged_months_at_rank),"")</f>
        <v/>
      </c>
      <c r="R678" s="18" t="str" cm="1">
        <f t="array" ref="R678">IF(LEN($A678)&gt;0,SUMPRODUCT(($A678=merged_names)*(_xlfn.TEXTAFTER(R$2, "At ")=merged_belt_colours)*merged_months_at_rank),"")</f>
        <v/>
      </c>
    </row>
    <row r="679" spans="1:18" x14ac:dyDescent="0.25">
      <c r="A679"/>
      <c r="B679" s="15" t="str" cm="1">
        <f t="array" ref="B679">IFERROR(IF(LEN(A679)&gt;0, IF(SUMPRODUCT((Inactives[Key]=J679)*(Inactives[Currently Inactive]))=1,"Inactive","Active"),""),"Active")</f>
        <v/>
      </c>
      <c r="C679" s="16" t="str" cm="1">
        <f t="array" aca="1" ref="C679" ca="1">IFERROR(_xlfn._xlws.FILTER(Inactives[Inactive On],(Inactives[Key]=J679)*(Inactives[Currently Inactive]),""),"")</f>
        <v/>
      </c>
      <c r="D679" s="16" t="str" cm="1">
        <f t="array" aca="1" ref="D679" ca="1">IFERROR(INDEX(_xlfn.TEXTSPLIT(E679," "),1),"")</f>
        <v/>
      </c>
      <c r="E679" s="15" t="str" cm="1">
        <f t="array" aca="1" ref="E679" ca="1">IFERROR(_xlfn._xlws.FILTER(merged_ranks,(merged_end_dates=DATE(9999,12,31))*(merged_names=A679)),"")</f>
        <v/>
      </c>
      <c r="F679" s="17" t="str">
        <f ca="1">_xlfn.XLOOKUP(J679,Promotions[Promo Key],Promotions[Promo Date],"")</f>
        <v/>
      </c>
      <c r="G679" s="18" t="str">
        <f t="shared" ca="1" si="55"/>
        <v/>
      </c>
      <c r="H679" s="18" t="str">
        <f t="shared" ca="1" si="54"/>
        <v/>
      </c>
      <c r="I679" s="17" t="str">
        <f>_xlfn.XLOOKUP(A679,Students[Full Name],Students[Starting Rank],"")</f>
        <v/>
      </c>
      <c r="J679" s="15" t="str">
        <f t="shared" ca="1" si="56"/>
        <v xml:space="preserve">: </v>
      </c>
      <c r="K679" s="16" t="str">
        <f>_xlfn.XLOOKUP(A679,Students[Full Name],Students[Start Date],"")</f>
        <v/>
      </c>
      <c r="L679" s="18">
        <f t="shared" ca="1" si="57"/>
        <v>-1</v>
      </c>
      <c r="M679" s="18" cm="1">
        <f t="array" aca="1" ref="M679" ca="1">SUMPRODUCT(Inactives[Days Inactive]*(Inactives[Student]=A679))/365</f>
        <v>0</v>
      </c>
      <c r="N679" s="18" t="str" cm="1">
        <f t="array" ref="N679">IF(LEN($A679)&gt;0,SUMPRODUCT(($A679=merged_names)*(_xlfn.TEXTAFTER(N$2, "At ")=merged_belt_colours)*merged_months_at_rank),"")</f>
        <v/>
      </c>
      <c r="O679" s="18" t="str" cm="1">
        <f t="array" ref="O679">IF(LEN($A679)&gt;0,SUMPRODUCT(($A679=merged_names)*(_xlfn.TEXTAFTER(O$2, "At ")=merged_belt_colours)*merged_months_at_rank),"")</f>
        <v/>
      </c>
      <c r="P679" s="18" t="str" cm="1">
        <f t="array" ref="P679">IF(LEN($A679)&gt;0,SUMPRODUCT(($A679=merged_names)*(_xlfn.TEXTAFTER(P$2, "At ")=merged_belt_colours)*merged_months_at_rank),"")</f>
        <v/>
      </c>
      <c r="Q679" s="18" t="str" cm="1">
        <f t="array" ref="Q679">IF(LEN($A679)&gt;0,SUMPRODUCT(($A679=merged_names)*(_xlfn.TEXTAFTER(Q$2, "At ")=merged_belt_colours)*merged_months_at_rank),"")</f>
        <v/>
      </c>
      <c r="R679" s="18" t="str" cm="1">
        <f t="array" ref="R679">IF(LEN($A679)&gt;0,SUMPRODUCT(($A679=merged_names)*(_xlfn.TEXTAFTER(R$2, "At ")=merged_belt_colours)*merged_months_at_rank),"")</f>
        <v/>
      </c>
    </row>
    <row r="680" spans="1:18" x14ac:dyDescent="0.25">
      <c r="A680"/>
      <c r="B680" s="15" t="str" cm="1">
        <f t="array" ref="B680">IFERROR(IF(LEN(A680)&gt;0, IF(SUMPRODUCT((Inactives[Key]=J680)*(Inactives[Currently Inactive]))=1,"Inactive","Active"),""),"Active")</f>
        <v/>
      </c>
      <c r="C680" s="16" t="str" cm="1">
        <f t="array" aca="1" ref="C680" ca="1">IFERROR(_xlfn._xlws.FILTER(Inactives[Inactive On],(Inactives[Key]=J680)*(Inactives[Currently Inactive]),""),"")</f>
        <v/>
      </c>
      <c r="D680" s="16" t="str" cm="1">
        <f t="array" aca="1" ref="D680" ca="1">IFERROR(INDEX(_xlfn.TEXTSPLIT(E680," "),1),"")</f>
        <v/>
      </c>
      <c r="E680" s="15" t="str" cm="1">
        <f t="array" aca="1" ref="E680" ca="1">IFERROR(_xlfn._xlws.FILTER(merged_ranks,(merged_end_dates=DATE(9999,12,31))*(merged_names=A680)),"")</f>
        <v/>
      </c>
      <c r="F680" s="17" t="str">
        <f ca="1">_xlfn.XLOOKUP(J680,Promotions[Promo Key],Promotions[Promo Date],"")</f>
        <v/>
      </c>
      <c r="G680" s="18" t="str">
        <f t="shared" ca="1" si="55"/>
        <v/>
      </c>
      <c r="H680" s="18" t="str">
        <f t="shared" ca="1" si="54"/>
        <v/>
      </c>
      <c r="I680" s="17" t="str">
        <f>_xlfn.XLOOKUP(A680,Students[Full Name],Students[Starting Rank],"")</f>
        <v/>
      </c>
      <c r="J680" s="15" t="str">
        <f t="shared" ca="1" si="56"/>
        <v xml:space="preserve">: </v>
      </c>
      <c r="K680" s="16" t="str">
        <f>_xlfn.XLOOKUP(A680,Students[Full Name],Students[Start Date],"")</f>
        <v/>
      </c>
      <c r="L680" s="18">
        <f t="shared" ca="1" si="57"/>
        <v>-1</v>
      </c>
      <c r="M680" s="18" cm="1">
        <f t="array" aca="1" ref="M680" ca="1">SUMPRODUCT(Inactives[Days Inactive]*(Inactives[Student]=A680))/365</f>
        <v>0</v>
      </c>
      <c r="N680" s="18" t="str" cm="1">
        <f t="array" ref="N680">IF(LEN($A680)&gt;0,SUMPRODUCT(($A680=merged_names)*(_xlfn.TEXTAFTER(N$2, "At ")=merged_belt_colours)*merged_months_at_rank),"")</f>
        <v/>
      </c>
      <c r="O680" s="18" t="str" cm="1">
        <f t="array" ref="O680">IF(LEN($A680)&gt;0,SUMPRODUCT(($A680=merged_names)*(_xlfn.TEXTAFTER(O$2, "At ")=merged_belt_colours)*merged_months_at_rank),"")</f>
        <v/>
      </c>
      <c r="P680" s="18" t="str" cm="1">
        <f t="array" ref="P680">IF(LEN($A680)&gt;0,SUMPRODUCT(($A680=merged_names)*(_xlfn.TEXTAFTER(P$2, "At ")=merged_belt_colours)*merged_months_at_rank),"")</f>
        <v/>
      </c>
      <c r="Q680" s="18" t="str" cm="1">
        <f t="array" ref="Q680">IF(LEN($A680)&gt;0,SUMPRODUCT(($A680=merged_names)*(_xlfn.TEXTAFTER(Q$2, "At ")=merged_belt_colours)*merged_months_at_rank),"")</f>
        <v/>
      </c>
      <c r="R680" s="18" t="str" cm="1">
        <f t="array" ref="R680">IF(LEN($A680)&gt;0,SUMPRODUCT(($A680=merged_names)*(_xlfn.TEXTAFTER(R$2, "At ")=merged_belt_colours)*merged_months_at_rank),"")</f>
        <v/>
      </c>
    </row>
    <row r="681" spans="1:18" x14ac:dyDescent="0.25">
      <c r="A681"/>
      <c r="B681" s="15" t="str" cm="1">
        <f t="array" ref="B681">IFERROR(IF(LEN(A681)&gt;0, IF(SUMPRODUCT((Inactives[Key]=J681)*(Inactives[Currently Inactive]))=1,"Inactive","Active"),""),"Active")</f>
        <v/>
      </c>
      <c r="C681" s="16" t="str" cm="1">
        <f t="array" aca="1" ref="C681" ca="1">IFERROR(_xlfn._xlws.FILTER(Inactives[Inactive On],(Inactives[Key]=J681)*(Inactives[Currently Inactive]),""),"")</f>
        <v/>
      </c>
      <c r="D681" s="16" t="str" cm="1">
        <f t="array" aca="1" ref="D681" ca="1">IFERROR(INDEX(_xlfn.TEXTSPLIT(E681," "),1),"")</f>
        <v/>
      </c>
      <c r="E681" s="15" t="str" cm="1">
        <f t="array" aca="1" ref="E681" ca="1">IFERROR(_xlfn._xlws.FILTER(merged_ranks,(merged_end_dates=DATE(9999,12,31))*(merged_names=A681)),"")</f>
        <v/>
      </c>
      <c r="F681" s="17" t="str">
        <f ca="1">_xlfn.XLOOKUP(J681,Promotions[Promo Key],Promotions[Promo Date],"")</f>
        <v/>
      </c>
      <c r="G681" s="18" t="str">
        <f t="shared" ca="1" si="55"/>
        <v/>
      </c>
      <c r="H681" s="18" t="str">
        <f t="shared" ca="1" si="54"/>
        <v/>
      </c>
      <c r="I681" s="17" t="str">
        <f>_xlfn.XLOOKUP(A681,Students[Full Name],Students[Starting Rank],"")</f>
        <v/>
      </c>
      <c r="J681" s="15" t="str">
        <f t="shared" ca="1" si="56"/>
        <v xml:space="preserve">: </v>
      </c>
      <c r="K681" s="16" t="str">
        <f>_xlfn.XLOOKUP(A681,Students[Full Name],Students[Start Date],"")</f>
        <v/>
      </c>
      <c r="L681" s="18">
        <f t="shared" ca="1" si="57"/>
        <v>-1</v>
      </c>
      <c r="M681" s="18" cm="1">
        <f t="array" aca="1" ref="M681" ca="1">SUMPRODUCT(Inactives[Days Inactive]*(Inactives[Student]=A681))/365</f>
        <v>0</v>
      </c>
      <c r="N681" s="18" t="str" cm="1">
        <f t="array" ref="N681">IF(LEN($A681)&gt;0,SUMPRODUCT(($A681=merged_names)*(_xlfn.TEXTAFTER(N$2, "At ")=merged_belt_colours)*merged_months_at_rank),"")</f>
        <v/>
      </c>
      <c r="O681" s="18" t="str" cm="1">
        <f t="array" ref="O681">IF(LEN($A681)&gt;0,SUMPRODUCT(($A681=merged_names)*(_xlfn.TEXTAFTER(O$2, "At ")=merged_belt_colours)*merged_months_at_rank),"")</f>
        <v/>
      </c>
      <c r="P681" s="18" t="str" cm="1">
        <f t="array" ref="P681">IF(LEN($A681)&gt;0,SUMPRODUCT(($A681=merged_names)*(_xlfn.TEXTAFTER(P$2, "At ")=merged_belt_colours)*merged_months_at_rank),"")</f>
        <v/>
      </c>
      <c r="Q681" s="18" t="str" cm="1">
        <f t="array" ref="Q681">IF(LEN($A681)&gt;0,SUMPRODUCT(($A681=merged_names)*(_xlfn.TEXTAFTER(Q$2, "At ")=merged_belt_colours)*merged_months_at_rank),"")</f>
        <v/>
      </c>
      <c r="R681" s="18" t="str" cm="1">
        <f t="array" ref="R681">IF(LEN($A681)&gt;0,SUMPRODUCT(($A681=merged_names)*(_xlfn.TEXTAFTER(R$2, "At ")=merged_belt_colours)*merged_months_at_rank),"")</f>
        <v/>
      </c>
    </row>
    <row r="682" spans="1:18" x14ac:dyDescent="0.25">
      <c r="A682"/>
      <c r="B682" s="15" t="str" cm="1">
        <f t="array" ref="B682">IFERROR(IF(LEN(A682)&gt;0, IF(SUMPRODUCT((Inactives[Key]=J682)*(Inactives[Currently Inactive]))=1,"Inactive","Active"),""),"Active")</f>
        <v/>
      </c>
      <c r="C682" s="16" t="str" cm="1">
        <f t="array" aca="1" ref="C682" ca="1">IFERROR(_xlfn._xlws.FILTER(Inactives[Inactive On],(Inactives[Key]=J682)*(Inactives[Currently Inactive]),""),"")</f>
        <v/>
      </c>
      <c r="D682" s="16" t="str" cm="1">
        <f t="array" aca="1" ref="D682" ca="1">IFERROR(INDEX(_xlfn.TEXTSPLIT(E682," "),1),"")</f>
        <v/>
      </c>
      <c r="E682" s="15" t="str" cm="1">
        <f t="array" aca="1" ref="E682" ca="1">IFERROR(_xlfn._xlws.FILTER(merged_ranks,(merged_end_dates=DATE(9999,12,31))*(merged_names=A682)),"")</f>
        <v/>
      </c>
      <c r="F682" s="17" t="str">
        <f ca="1">_xlfn.XLOOKUP(J682,Promotions[Promo Key],Promotions[Promo Date],"")</f>
        <v/>
      </c>
      <c r="G682" s="18" t="str">
        <f t="shared" ca="1" si="55"/>
        <v/>
      </c>
      <c r="H682" s="18" t="str">
        <f t="shared" ca="1" si="54"/>
        <v/>
      </c>
      <c r="I682" s="17" t="str">
        <f>_xlfn.XLOOKUP(A682,Students[Full Name],Students[Starting Rank],"")</f>
        <v/>
      </c>
      <c r="J682" s="15" t="str">
        <f t="shared" ca="1" si="56"/>
        <v xml:space="preserve">: </v>
      </c>
      <c r="K682" s="16" t="str">
        <f>_xlfn.XLOOKUP(A682,Students[Full Name],Students[Start Date],"")</f>
        <v/>
      </c>
      <c r="L682" s="18">
        <f t="shared" ca="1" si="57"/>
        <v>-1</v>
      </c>
      <c r="M682" s="18" cm="1">
        <f t="array" aca="1" ref="M682" ca="1">SUMPRODUCT(Inactives[Days Inactive]*(Inactives[Student]=A682))/365</f>
        <v>0</v>
      </c>
      <c r="N682" s="18" t="str" cm="1">
        <f t="array" ref="N682">IF(LEN($A682)&gt;0,SUMPRODUCT(($A682=merged_names)*(_xlfn.TEXTAFTER(N$2, "At ")=merged_belt_colours)*merged_months_at_rank),"")</f>
        <v/>
      </c>
      <c r="O682" s="18" t="str" cm="1">
        <f t="array" ref="O682">IF(LEN($A682)&gt;0,SUMPRODUCT(($A682=merged_names)*(_xlfn.TEXTAFTER(O$2, "At ")=merged_belt_colours)*merged_months_at_rank),"")</f>
        <v/>
      </c>
      <c r="P682" s="18" t="str" cm="1">
        <f t="array" ref="P682">IF(LEN($A682)&gt;0,SUMPRODUCT(($A682=merged_names)*(_xlfn.TEXTAFTER(P$2, "At ")=merged_belt_colours)*merged_months_at_rank),"")</f>
        <v/>
      </c>
      <c r="Q682" s="18" t="str" cm="1">
        <f t="array" ref="Q682">IF(LEN($A682)&gt;0,SUMPRODUCT(($A682=merged_names)*(_xlfn.TEXTAFTER(Q$2, "At ")=merged_belt_colours)*merged_months_at_rank),"")</f>
        <v/>
      </c>
      <c r="R682" s="18" t="str" cm="1">
        <f t="array" ref="R682">IF(LEN($A682)&gt;0,SUMPRODUCT(($A682=merged_names)*(_xlfn.TEXTAFTER(R$2, "At ")=merged_belt_colours)*merged_months_at_rank),"")</f>
        <v/>
      </c>
    </row>
    <row r="683" spans="1:18" x14ac:dyDescent="0.25">
      <c r="A683"/>
      <c r="B683" s="15" t="str" cm="1">
        <f t="array" ref="B683">IFERROR(IF(LEN(A683)&gt;0, IF(SUMPRODUCT((Inactives[Key]=J683)*(Inactives[Currently Inactive]))=1,"Inactive","Active"),""),"Active")</f>
        <v/>
      </c>
      <c r="C683" s="16" t="str" cm="1">
        <f t="array" aca="1" ref="C683" ca="1">IFERROR(_xlfn._xlws.FILTER(Inactives[Inactive On],(Inactives[Key]=J683)*(Inactives[Currently Inactive]),""),"")</f>
        <v/>
      </c>
      <c r="D683" s="16" t="str" cm="1">
        <f t="array" aca="1" ref="D683" ca="1">IFERROR(INDEX(_xlfn.TEXTSPLIT(E683," "),1),"")</f>
        <v/>
      </c>
      <c r="E683" s="15" t="str" cm="1">
        <f t="array" aca="1" ref="E683" ca="1">IFERROR(_xlfn._xlws.FILTER(merged_ranks,(merged_end_dates=DATE(9999,12,31))*(merged_names=A683)),"")</f>
        <v/>
      </c>
      <c r="F683" s="17" t="str">
        <f ca="1">_xlfn.XLOOKUP(J683,Promotions[Promo Key],Promotions[Promo Date],"")</f>
        <v/>
      </c>
      <c r="G683" s="18" t="str">
        <f t="shared" ca="1" si="55"/>
        <v/>
      </c>
      <c r="H683" s="18" t="str">
        <f t="shared" ca="1" si="54"/>
        <v/>
      </c>
      <c r="I683" s="17" t="str">
        <f>_xlfn.XLOOKUP(A683,Students[Full Name],Students[Starting Rank],"")</f>
        <v/>
      </c>
      <c r="J683" s="15" t="str">
        <f t="shared" ca="1" si="56"/>
        <v xml:space="preserve">: </v>
      </c>
      <c r="K683" s="16" t="str">
        <f>_xlfn.XLOOKUP(A683,Students[Full Name],Students[Start Date],"")</f>
        <v/>
      </c>
      <c r="L683" s="18">
        <f t="shared" ca="1" si="57"/>
        <v>-1</v>
      </c>
      <c r="M683" s="18" cm="1">
        <f t="array" aca="1" ref="M683" ca="1">SUMPRODUCT(Inactives[Days Inactive]*(Inactives[Student]=A683))/365</f>
        <v>0</v>
      </c>
      <c r="N683" s="18" t="str" cm="1">
        <f t="array" ref="N683">IF(LEN($A683)&gt;0,SUMPRODUCT(($A683=merged_names)*(_xlfn.TEXTAFTER(N$2, "At ")=merged_belt_colours)*merged_months_at_rank),"")</f>
        <v/>
      </c>
      <c r="O683" s="18" t="str" cm="1">
        <f t="array" ref="O683">IF(LEN($A683)&gt;0,SUMPRODUCT(($A683=merged_names)*(_xlfn.TEXTAFTER(O$2, "At ")=merged_belt_colours)*merged_months_at_rank),"")</f>
        <v/>
      </c>
      <c r="P683" s="18" t="str" cm="1">
        <f t="array" ref="P683">IF(LEN($A683)&gt;0,SUMPRODUCT(($A683=merged_names)*(_xlfn.TEXTAFTER(P$2, "At ")=merged_belt_colours)*merged_months_at_rank),"")</f>
        <v/>
      </c>
      <c r="Q683" s="18" t="str" cm="1">
        <f t="array" ref="Q683">IF(LEN($A683)&gt;0,SUMPRODUCT(($A683=merged_names)*(_xlfn.TEXTAFTER(Q$2, "At ")=merged_belt_colours)*merged_months_at_rank),"")</f>
        <v/>
      </c>
      <c r="R683" s="18" t="str" cm="1">
        <f t="array" ref="R683">IF(LEN($A683)&gt;0,SUMPRODUCT(($A683=merged_names)*(_xlfn.TEXTAFTER(R$2, "At ")=merged_belt_colours)*merged_months_at_rank),"")</f>
        <v/>
      </c>
    </row>
    <row r="684" spans="1:18" x14ac:dyDescent="0.25">
      <c r="A684"/>
      <c r="B684" s="15" t="str" cm="1">
        <f t="array" ref="B684">IFERROR(IF(LEN(A684)&gt;0, IF(SUMPRODUCT((Inactives[Key]=J684)*(Inactives[Currently Inactive]))=1,"Inactive","Active"),""),"Active")</f>
        <v/>
      </c>
      <c r="C684" s="16" t="str" cm="1">
        <f t="array" aca="1" ref="C684" ca="1">IFERROR(_xlfn._xlws.FILTER(Inactives[Inactive On],(Inactives[Key]=J684)*(Inactives[Currently Inactive]),""),"")</f>
        <v/>
      </c>
      <c r="D684" s="16" t="str" cm="1">
        <f t="array" aca="1" ref="D684" ca="1">IFERROR(INDEX(_xlfn.TEXTSPLIT(E684," "),1),"")</f>
        <v/>
      </c>
      <c r="E684" s="15" t="str" cm="1">
        <f t="array" aca="1" ref="E684" ca="1">IFERROR(_xlfn._xlws.FILTER(merged_ranks,(merged_end_dates=DATE(9999,12,31))*(merged_names=A684)),"")</f>
        <v/>
      </c>
      <c r="F684" s="17" t="str">
        <f ca="1">_xlfn.XLOOKUP(J684,Promotions[Promo Key],Promotions[Promo Date],"")</f>
        <v/>
      </c>
      <c r="G684" s="18" t="str">
        <f t="shared" ca="1" si="55"/>
        <v/>
      </c>
      <c r="H684" s="18" t="str">
        <f t="shared" ca="1" si="54"/>
        <v/>
      </c>
      <c r="I684" s="17" t="str">
        <f>_xlfn.XLOOKUP(A684,Students[Full Name],Students[Starting Rank],"")</f>
        <v/>
      </c>
      <c r="J684" s="15" t="str">
        <f t="shared" ca="1" si="56"/>
        <v xml:space="preserve">: </v>
      </c>
      <c r="K684" s="16" t="str">
        <f>_xlfn.XLOOKUP(A684,Students[Full Name],Students[Start Date],"")</f>
        <v/>
      </c>
      <c r="L684" s="18">
        <f t="shared" ca="1" si="57"/>
        <v>-1</v>
      </c>
      <c r="M684" s="18" cm="1">
        <f t="array" aca="1" ref="M684" ca="1">SUMPRODUCT(Inactives[Days Inactive]*(Inactives[Student]=A684))/365</f>
        <v>0</v>
      </c>
      <c r="N684" s="18" t="str" cm="1">
        <f t="array" ref="N684">IF(LEN($A684)&gt;0,SUMPRODUCT(($A684=merged_names)*(_xlfn.TEXTAFTER(N$2, "At ")=merged_belt_colours)*merged_months_at_rank),"")</f>
        <v/>
      </c>
      <c r="O684" s="18" t="str" cm="1">
        <f t="array" ref="O684">IF(LEN($A684)&gt;0,SUMPRODUCT(($A684=merged_names)*(_xlfn.TEXTAFTER(O$2, "At ")=merged_belt_colours)*merged_months_at_rank),"")</f>
        <v/>
      </c>
      <c r="P684" s="18" t="str" cm="1">
        <f t="array" ref="P684">IF(LEN($A684)&gt;0,SUMPRODUCT(($A684=merged_names)*(_xlfn.TEXTAFTER(P$2, "At ")=merged_belt_colours)*merged_months_at_rank),"")</f>
        <v/>
      </c>
      <c r="Q684" s="18" t="str" cm="1">
        <f t="array" ref="Q684">IF(LEN($A684)&gt;0,SUMPRODUCT(($A684=merged_names)*(_xlfn.TEXTAFTER(Q$2, "At ")=merged_belt_colours)*merged_months_at_rank),"")</f>
        <v/>
      </c>
      <c r="R684" s="18" t="str" cm="1">
        <f t="array" ref="R684">IF(LEN($A684)&gt;0,SUMPRODUCT(($A684=merged_names)*(_xlfn.TEXTAFTER(R$2, "At ")=merged_belt_colours)*merged_months_at_rank),"")</f>
        <v/>
      </c>
    </row>
    <row r="685" spans="1:18" x14ac:dyDescent="0.25">
      <c r="A685"/>
      <c r="B685" s="15" t="str" cm="1">
        <f t="array" ref="B685">IFERROR(IF(LEN(A685)&gt;0, IF(SUMPRODUCT((Inactives[Key]=J685)*(Inactives[Currently Inactive]))=1,"Inactive","Active"),""),"Active")</f>
        <v/>
      </c>
      <c r="C685" s="16" t="str" cm="1">
        <f t="array" aca="1" ref="C685" ca="1">IFERROR(_xlfn._xlws.FILTER(Inactives[Inactive On],(Inactives[Key]=J685)*(Inactives[Currently Inactive]),""),"")</f>
        <v/>
      </c>
      <c r="D685" s="16" t="str" cm="1">
        <f t="array" aca="1" ref="D685" ca="1">IFERROR(INDEX(_xlfn.TEXTSPLIT(E685," "),1),"")</f>
        <v/>
      </c>
      <c r="E685" s="15" t="str" cm="1">
        <f t="array" aca="1" ref="E685" ca="1">IFERROR(_xlfn._xlws.FILTER(merged_ranks,(merged_end_dates=DATE(9999,12,31))*(merged_names=A685)),"")</f>
        <v/>
      </c>
      <c r="F685" s="17" t="str">
        <f ca="1">_xlfn.XLOOKUP(J685,Promotions[Promo Key],Promotions[Promo Date],"")</f>
        <v/>
      </c>
      <c r="G685" s="18" t="str">
        <f t="shared" ca="1" si="55"/>
        <v/>
      </c>
      <c r="H685" s="18" t="str">
        <f t="shared" ca="1" si="54"/>
        <v/>
      </c>
      <c r="I685" s="17" t="str">
        <f>_xlfn.XLOOKUP(A685,Students[Full Name],Students[Starting Rank],"")</f>
        <v/>
      </c>
      <c r="J685" s="15" t="str">
        <f t="shared" ca="1" si="56"/>
        <v xml:space="preserve">: </v>
      </c>
      <c r="K685" s="16" t="str">
        <f>_xlfn.XLOOKUP(A685,Students[Full Name],Students[Start Date],"")</f>
        <v/>
      </c>
      <c r="L685" s="18">
        <f t="shared" ca="1" si="57"/>
        <v>-1</v>
      </c>
      <c r="M685" s="18" cm="1">
        <f t="array" aca="1" ref="M685" ca="1">SUMPRODUCT(Inactives[Days Inactive]*(Inactives[Student]=A685))/365</f>
        <v>0</v>
      </c>
      <c r="N685" s="18" t="str" cm="1">
        <f t="array" ref="N685">IF(LEN($A685)&gt;0,SUMPRODUCT(($A685=merged_names)*(_xlfn.TEXTAFTER(N$2, "At ")=merged_belt_colours)*merged_months_at_rank),"")</f>
        <v/>
      </c>
      <c r="O685" s="18" t="str" cm="1">
        <f t="array" ref="O685">IF(LEN($A685)&gt;0,SUMPRODUCT(($A685=merged_names)*(_xlfn.TEXTAFTER(O$2, "At ")=merged_belt_colours)*merged_months_at_rank),"")</f>
        <v/>
      </c>
      <c r="P685" s="18" t="str" cm="1">
        <f t="array" ref="P685">IF(LEN($A685)&gt;0,SUMPRODUCT(($A685=merged_names)*(_xlfn.TEXTAFTER(P$2, "At ")=merged_belt_colours)*merged_months_at_rank),"")</f>
        <v/>
      </c>
      <c r="Q685" s="18" t="str" cm="1">
        <f t="array" ref="Q685">IF(LEN($A685)&gt;0,SUMPRODUCT(($A685=merged_names)*(_xlfn.TEXTAFTER(Q$2, "At ")=merged_belt_colours)*merged_months_at_rank),"")</f>
        <v/>
      </c>
      <c r="R685" s="18" t="str" cm="1">
        <f t="array" ref="R685">IF(LEN($A685)&gt;0,SUMPRODUCT(($A685=merged_names)*(_xlfn.TEXTAFTER(R$2, "At ")=merged_belt_colours)*merged_months_at_rank),"")</f>
        <v/>
      </c>
    </row>
    <row r="686" spans="1:18" x14ac:dyDescent="0.25">
      <c r="A686"/>
      <c r="B686" s="15" t="str" cm="1">
        <f t="array" ref="B686">IFERROR(IF(LEN(A686)&gt;0, IF(SUMPRODUCT((Inactives[Key]=J686)*(Inactives[Currently Inactive]))=1,"Inactive","Active"),""),"Active")</f>
        <v/>
      </c>
      <c r="C686" s="16" t="str" cm="1">
        <f t="array" aca="1" ref="C686" ca="1">IFERROR(_xlfn._xlws.FILTER(Inactives[Inactive On],(Inactives[Key]=J686)*(Inactives[Currently Inactive]),""),"")</f>
        <v/>
      </c>
      <c r="D686" s="16" t="str" cm="1">
        <f t="array" aca="1" ref="D686" ca="1">IFERROR(INDEX(_xlfn.TEXTSPLIT(E686," "),1),"")</f>
        <v/>
      </c>
      <c r="E686" s="15" t="str" cm="1">
        <f t="array" aca="1" ref="E686" ca="1">IFERROR(_xlfn._xlws.FILTER(merged_ranks,(merged_end_dates=DATE(9999,12,31))*(merged_names=A686)),"")</f>
        <v/>
      </c>
      <c r="F686" s="17" t="str">
        <f ca="1">_xlfn.XLOOKUP(J686,Promotions[Promo Key],Promotions[Promo Date],"")</f>
        <v/>
      </c>
      <c r="G686" s="18" t="str">
        <f t="shared" ca="1" si="55"/>
        <v/>
      </c>
      <c r="H686" s="18" t="str">
        <f t="shared" ca="1" si="54"/>
        <v/>
      </c>
      <c r="I686" s="17" t="str">
        <f>_xlfn.XLOOKUP(A686,Students[Full Name],Students[Starting Rank],"")</f>
        <v/>
      </c>
      <c r="J686" s="15" t="str">
        <f t="shared" ca="1" si="56"/>
        <v xml:space="preserve">: </v>
      </c>
      <c r="K686" s="16" t="str">
        <f>_xlfn.XLOOKUP(A686,Students[Full Name],Students[Start Date],"")</f>
        <v/>
      </c>
      <c r="L686" s="18">
        <f t="shared" ca="1" si="57"/>
        <v>-1</v>
      </c>
      <c r="M686" s="18" cm="1">
        <f t="array" aca="1" ref="M686" ca="1">SUMPRODUCT(Inactives[Days Inactive]*(Inactives[Student]=A686))/365</f>
        <v>0</v>
      </c>
      <c r="N686" s="18" t="str" cm="1">
        <f t="array" ref="N686">IF(LEN($A686)&gt;0,SUMPRODUCT(($A686=merged_names)*(_xlfn.TEXTAFTER(N$2, "At ")=merged_belt_colours)*merged_months_at_rank),"")</f>
        <v/>
      </c>
      <c r="O686" s="18" t="str" cm="1">
        <f t="array" ref="O686">IF(LEN($A686)&gt;0,SUMPRODUCT(($A686=merged_names)*(_xlfn.TEXTAFTER(O$2, "At ")=merged_belt_colours)*merged_months_at_rank),"")</f>
        <v/>
      </c>
      <c r="P686" s="18" t="str" cm="1">
        <f t="array" ref="P686">IF(LEN($A686)&gt;0,SUMPRODUCT(($A686=merged_names)*(_xlfn.TEXTAFTER(P$2, "At ")=merged_belt_colours)*merged_months_at_rank),"")</f>
        <v/>
      </c>
      <c r="Q686" s="18" t="str" cm="1">
        <f t="array" ref="Q686">IF(LEN($A686)&gt;0,SUMPRODUCT(($A686=merged_names)*(_xlfn.TEXTAFTER(Q$2, "At ")=merged_belt_colours)*merged_months_at_rank),"")</f>
        <v/>
      </c>
      <c r="R686" s="18" t="str" cm="1">
        <f t="array" ref="R686">IF(LEN($A686)&gt;0,SUMPRODUCT(($A686=merged_names)*(_xlfn.TEXTAFTER(R$2, "At ")=merged_belt_colours)*merged_months_at_rank),"")</f>
        <v/>
      </c>
    </row>
    <row r="687" spans="1:18" x14ac:dyDescent="0.25">
      <c r="A687"/>
      <c r="B687" s="15" t="str" cm="1">
        <f t="array" ref="B687">IFERROR(IF(LEN(A687)&gt;0, IF(SUMPRODUCT((Inactives[Key]=J687)*(Inactives[Currently Inactive]))=1,"Inactive","Active"),""),"Active")</f>
        <v/>
      </c>
      <c r="C687" s="16" t="str" cm="1">
        <f t="array" aca="1" ref="C687" ca="1">IFERROR(_xlfn._xlws.FILTER(Inactives[Inactive On],(Inactives[Key]=J687)*(Inactives[Currently Inactive]),""),"")</f>
        <v/>
      </c>
      <c r="D687" s="16" t="str" cm="1">
        <f t="array" aca="1" ref="D687" ca="1">IFERROR(INDEX(_xlfn.TEXTSPLIT(E687," "),1),"")</f>
        <v/>
      </c>
      <c r="E687" s="15" t="str" cm="1">
        <f t="array" aca="1" ref="E687" ca="1">IFERROR(_xlfn._xlws.FILTER(merged_ranks,(merged_end_dates=DATE(9999,12,31))*(merged_names=A687)),"")</f>
        <v/>
      </c>
      <c r="F687" s="17" t="str">
        <f ca="1">_xlfn.XLOOKUP(J687,Promotions[Promo Key],Promotions[Promo Date],"")</f>
        <v/>
      </c>
      <c r="G687" s="18" t="str">
        <f t="shared" ca="1" si="55"/>
        <v/>
      </c>
      <c r="H687" s="18" t="str">
        <f t="shared" ca="1" si="54"/>
        <v/>
      </c>
      <c r="I687" s="17" t="str">
        <f>_xlfn.XLOOKUP(A687,Students[Full Name],Students[Starting Rank],"")</f>
        <v/>
      </c>
      <c r="J687" s="15" t="str">
        <f t="shared" ca="1" si="56"/>
        <v xml:space="preserve">: </v>
      </c>
      <c r="K687" s="16" t="str">
        <f>_xlfn.XLOOKUP(A687,Students[Full Name],Students[Start Date],"")</f>
        <v/>
      </c>
      <c r="L687" s="18">
        <f t="shared" ca="1" si="57"/>
        <v>-1</v>
      </c>
      <c r="M687" s="18" cm="1">
        <f t="array" aca="1" ref="M687" ca="1">SUMPRODUCT(Inactives[Days Inactive]*(Inactives[Student]=A687))/365</f>
        <v>0</v>
      </c>
      <c r="N687" s="18" t="str" cm="1">
        <f t="array" ref="N687">IF(LEN($A687)&gt;0,SUMPRODUCT(($A687=merged_names)*(_xlfn.TEXTAFTER(N$2, "At ")=merged_belt_colours)*merged_months_at_rank),"")</f>
        <v/>
      </c>
      <c r="O687" s="18" t="str" cm="1">
        <f t="array" ref="O687">IF(LEN($A687)&gt;0,SUMPRODUCT(($A687=merged_names)*(_xlfn.TEXTAFTER(O$2, "At ")=merged_belt_colours)*merged_months_at_rank),"")</f>
        <v/>
      </c>
      <c r="P687" s="18" t="str" cm="1">
        <f t="array" ref="P687">IF(LEN($A687)&gt;0,SUMPRODUCT(($A687=merged_names)*(_xlfn.TEXTAFTER(P$2, "At ")=merged_belt_colours)*merged_months_at_rank),"")</f>
        <v/>
      </c>
      <c r="Q687" s="18" t="str" cm="1">
        <f t="array" ref="Q687">IF(LEN($A687)&gt;0,SUMPRODUCT(($A687=merged_names)*(_xlfn.TEXTAFTER(Q$2, "At ")=merged_belt_colours)*merged_months_at_rank),"")</f>
        <v/>
      </c>
      <c r="R687" s="18" t="str" cm="1">
        <f t="array" ref="R687">IF(LEN($A687)&gt;0,SUMPRODUCT(($A687=merged_names)*(_xlfn.TEXTAFTER(R$2, "At ")=merged_belt_colours)*merged_months_at_rank),"")</f>
        <v/>
      </c>
    </row>
    <row r="688" spans="1:18" x14ac:dyDescent="0.25">
      <c r="A688"/>
      <c r="B688" s="15" t="str" cm="1">
        <f t="array" ref="B688">IFERROR(IF(LEN(A688)&gt;0, IF(SUMPRODUCT((Inactives[Key]=J688)*(Inactives[Currently Inactive]))=1,"Inactive","Active"),""),"Active")</f>
        <v/>
      </c>
      <c r="C688" s="16" t="str" cm="1">
        <f t="array" aca="1" ref="C688" ca="1">IFERROR(_xlfn._xlws.FILTER(Inactives[Inactive On],(Inactives[Key]=J688)*(Inactives[Currently Inactive]),""),"")</f>
        <v/>
      </c>
      <c r="D688" s="16" t="str" cm="1">
        <f t="array" aca="1" ref="D688" ca="1">IFERROR(INDEX(_xlfn.TEXTSPLIT(E688," "),1),"")</f>
        <v/>
      </c>
      <c r="E688" s="15" t="str" cm="1">
        <f t="array" aca="1" ref="E688" ca="1">IFERROR(_xlfn._xlws.FILTER(merged_ranks,(merged_end_dates=DATE(9999,12,31))*(merged_names=A688)),"")</f>
        <v/>
      </c>
      <c r="F688" s="17" t="str">
        <f ca="1">_xlfn.XLOOKUP(J688,Promotions[Promo Key],Promotions[Promo Date],"")</f>
        <v/>
      </c>
      <c r="G688" s="18" t="str">
        <f t="shared" ca="1" si="55"/>
        <v/>
      </c>
      <c r="H688" s="18" t="str">
        <f t="shared" ca="1" si="54"/>
        <v/>
      </c>
      <c r="I688" s="17" t="str">
        <f>_xlfn.XLOOKUP(A688,Students[Full Name],Students[Starting Rank],"")</f>
        <v/>
      </c>
      <c r="J688" s="15" t="str">
        <f t="shared" ca="1" si="56"/>
        <v xml:space="preserve">: </v>
      </c>
      <c r="K688" s="16" t="str">
        <f>_xlfn.XLOOKUP(A688,Students[Full Name],Students[Start Date],"")</f>
        <v/>
      </c>
      <c r="L688" s="18">
        <f t="shared" ca="1" si="57"/>
        <v>-1</v>
      </c>
      <c r="M688" s="18" cm="1">
        <f t="array" aca="1" ref="M688" ca="1">SUMPRODUCT(Inactives[Days Inactive]*(Inactives[Student]=A688))/365</f>
        <v>0</v>
      </c>
      <c r="N688" s="18" t="str" cm="1">
        <f t="array" ref="N688">IF(LEN($A688)&gt;0,SUMPRODUCT(($A688=merged_names)*(_xlfn.TEXTAFTER(N$2, "At ")=merged_belt_colours)*merged_months_at_rank),"")</f>
        <v/>
      </c>
      <c r="O688" s="18" t="str" cm="1">
        <f t="array" ref="O688">IF(LEN($A688)&gt;0,SUMPRODUCT(($A688=merged_names)*(_xlfn.TEXTAFTER(O$2, "At ")=merged_belt_colours)*merged_months_at_rank),"")</f>
        <v/>
      </c>
      <c r="P688" s="18" t="str" cm="1">
        <f t="array" ref="P688">IF(LEN($A688)&gt;0,SUMPRODUCT(($A688=merged_names)*(_xlfn.TEXTAFTER(P$2, "At ")=merged_belt_colours)*merged_months_at_rank),"")</f>
        <v/>
      </c>
      <c r="Q688" s="18" t="str" cm="1">
        <f t="array" ref="Q688">IF(LEN($A688)&gt;0,SUMPRODUCT(($A688=merged_names)*(_xlfn.TEXTAFTER(Q$2, "At ")=merged_belt_colours)*merged_months_at_rank),"")</f>
        <v/>
      </c>
      <c r="R688" s="18" t="str" cm="1">
        <f t="array" ref="R688">IF(LEN($A688)&gt;0,SUMPRODUCT(($A688=merged_names)*(_xlfn.TEXTAFTER(R$2, "At ")=merged_belt_colours)*merged_months_at_rank),"")</f>
        <v/>
      </c>
    </row>
    <row r="689" spans="1:18" x14ac:dyDescent="0.25">
      <c r="A689"/>
      <c r="B689" s="15" t="str" cm="1">
        <f t="array" ref="B689">IFERROR(IF(LEN(A689)&gt;0, IF(SUMPRODUCT((Inactives[Key]=J689)*(Inactives[Currently Inactive]))=1,"Inactive","Active"),""),"Active")</f>
        <v/>
      </c>
      <c r="C689" s="16" t="str" cm="1">
        <f t="array" aca="1" ref="C689" ca="1">IFERROR(_xlfn._xlws.FILTER(Inactives[Inactive On],(Inactives[Key]=J689)*(Inactives[Currently Inactive]),""),"")</f>
        <v/>
      </c>
      <c r="D689" s="16" t="str" cm="1">
        <f t="array" aca="1" ref="D689" ca="1">IFERROR(INDEX(_xlfn.TEXTSPLIT(E689," "),1),"")</f>
        <v/>
      </c>
      <c r="E689" s="15" t="str" cm="1">
        <f t="array" aca="1" ref="E689" ca="1">IFERROR(_xlfn._xlws.FILTER(merged_ranks,(merged_end_dates=DATE(9999,12,31))*(merged_names=A689)),"")</f>
        <v/>
      </c>
      <c r="F689" s="17" t="str">
        <f ca="1">_xlfn.XLOOKUP(J689,Promotions[Promo Key],Promotions[Promo Date],"")</f>
        <v/>
      </c>
      <c r="G689" s="18" t="str">
        <f t="shared" ca="1" si="55"/>
        <v/>
      </c>
      <c r="H689" s="18" t="str">
        <f t="shared" ca="1" si="54"/>
        <v/>
      </c>
      <c r="I689" s="17" t="str">
        <f>_xlfn.XLOOKUP(A689,Students[Full Name],Students[Starting Rank],"")</f>
        <v/>
      </c>
      <c r="J689" s="15" t="str">
        <f t="shared" ca="1" si="56"/>
        <v xml:space="preserve">: </v>
      </c>
      <c r="K689" s="16" t="str">
        <f>_xlfn.XLOOKUP(A689,Students[Full Name],Students[Start Date],"")</f>
        <v/>
      </c>
      <c r="L689" s="18">
        <f t="shared" ca="1" si="57"/>
        <v>-1</v>
      </c>
      <c r="M689" s="18" cm="1">
        <f t="array" aca="1" ref="M689" ca="1">SUMPRODUCT(Inactives[Days Inactive]*(Inactives[Student]=A689))/365</f>
        <v>0</v>
      </c>
      <c r="N689" s="18" t="str" cm="1">
        <f t="array" ref="N689">IF(LEN($A689)&gt;0,SUMPRODUCT(($A689=merged_names)*(_xlfn.TEXTAFTER(N$2, "At ")=merged_belt_colours)*merged_months_at_rank),"")</f>
        <v/>
      </c>
      <c r="O689" s="18" t="str" cm="1">
        <f t="array" ref="O689">IF(LEN($A689)&gt;0,SUMPRODUCT(($A689=merged_names)*(_xlfn.TEXTAFTER(O$2, "At ")=merged_belt_colours)*merged_months_at_rank),"")</f>
        <v/>
      </c>
      <c r="P689" s="18" t="str" cm="1">
        <f t="array" ref="P689">IF(LEN($A689)&gt;0,SUMPRODUCT(($A689=merged_names)*(_xlfn.TEXTAFTER(P$2, "At ")=merged_belt_colours)*merged_months_at_rank),"")</f>
        <v/>
      </c>
      <c r="Q689" s="18" t="str" cm="1">
        <f t="array" ref="Q689">IF(LEN($A689)&gt;0,SUMPRODUCT(($A689=merged_names)*(_xlfn.TEXTAFTER(Q$2, "At ")=merged_belt_colours)*merged_months_at_rank),"")</f>
        <v/>
      </c>
      <c r="R689" s="18" t="str" cm="1">
        <f t="array" ref="R689">IF(LEN($A689)&gt;0,SUMPRODUCT(($A689=merged_names)*(_xlfn.TEXTAFTER(R$2, "At ")=merged_belt_colours)*merged_months_at_rank),"")</f>
        <v/>
      </c>
    </row>
    <row r="690" spans="1:18" x14ac:dyDescent="0.25">
      <c r="A690"/>
      <c r="B690" s="15" t="str" cm="1">
        <f t="array" ref="B690">IFERROR(IF(LEN(A690)&gt;0, IF(SUMPRODUCT((Inactives[Key]=J690)*(Inactives[Currently Inactive]))=1,"Inactive","Active"),""),"Active")</f>
        <v/>
      </c>
      <c r="C690" s="16" t="str" cm="1">
        <f t="array" aca="1" ref="C690" ca="1">IFERROR(_xlfn._xlws.FILTER(Inactives[Inactive On],(Inactives[Key]=J690)*(Inactives[Currently Inactive]),""),"")</f>
        <v/>
      </c>
      <c r="D690" s="16" t="str" cm="1">
        <f t="array" aca="1" ref="D690" ca="1">IFERROR(INDEX(_xlfn.TEXTSPLIT(E690," "),1),"")</f>
        <v/>
      </c>
      <c r="E690" s="15" t="str" cm="1">
        <f t="array" aca="1" ref="E690" ca="1">IFERROR(_xlfn._xlws.FILTER(merged_ranks,(merged_end_dates=DATE(9999,12,31))*(merged_names=A690)),"")</f>
        <v/>
      </c>
      <c r="F690" s="17" t="str">
        <f ca="1">_xlfn.XLOOKUP(J690,Promotions[Promo Key],Promotions[Promo Date],"")</f>
        <v/>
      </c>
      <c r="G690" s="18" t="str">
        <f t="shared" ca="1" si="55"/>
        <v/>
      </c>
      <c r="H690" s="18" t="str">
        <f t="shared" ca="1" si="54"/>
        <v/>
      </c>
      <c r="I690" s="17" t="str">
        <f>_xlfn.XLOOKUP(A690,Students[Full Name],Students[Starting Rank],"")</f>
        <v/>
      </c>
      <c r="J690" s="15" t="str">
        <f t="shared" ca="1" si="56"/>
        <v xml:space="preserve">: </v>
      </c>
      <c r="K690" s="16" t="str">
        <f>_xlfn.XLOOKUP(A690,Students[Full Name],Students[Start Date],"")</f>
        <v/>
      </c>
      <c r="L690" s="18">
        <f t="shared" ca="1" si="57"/>
        <v>-1</v>
      </c>
      <c r="M690" s="18" cm="1">
        <f t="array" aca="1" ref="M690" ca="1">SUMPRODUCT(Inactives[Days Inactive]*(Inactives[Student]=A690))/365</f>
        <v>0</v>
      </c>
      <c r="N690" s="18" t="str" cm="1">
        <f t="array" ref="N690">IF(LEN($A690)&gt;0,SUMPRODUCT(($A690=merged_names)*(_xlfn.TEXTAFTER(N$2, "At ")=merged_belt_colours)*merged_months_at_rank),"")</f>
        <v/>
      </c>
      <c r="O690" s="18" t="str" cm="1">
        <f t="array" ref="O690">IF(LEN($A690)&gt;0,SUMPRODUCT(($A690=merged_names)*(_xlfn.TEXTAFTER(O$2, "At ")=merged_belt_colours)*merged_months_at_rank),"")</f>
        <v/>
      </c>
      <c r="P690" s="18" t="str" cm="1">
        <f t="array" ref="P690">IF(LEN($A690)&gt;0,SUMPRODUCT(($A690=merged_names)*(_xlfn.TEXTAFTER(P$2, "At ")=merged_belt_colours)*merged_months_at_rank),"")</f>
        <v/>
      </c>
      <c r="Q690" s="18" t="str" cm="1">
        <f t="array" ref="Q690">IF(LEN($A690)&gt;0,SUMPRODUCT(($A690=merged_names)*(_xlfn.TEXTAFTER(Q$2, "At ")=merged_belt_colours)*merged_months_at_rank),"")</f>
        <v/>
      </c>
      <c r="R690" s="18" t="str" cm="1">
        <f t="array" ref="R690">IF(LEN($A690)&gt;0,SUMPRODUCT(($A690=merged_names)*(_xlfn.TEXTAFTER(R$2, "At ")=merged_belt_colours)*merged_months_at_rank),"")</f>
        <v/>
      </c>
    </row>
    <row r="691" spans="1:18" x14ac:dyDescent="0.25">
      <c r="A691"/>
      <c r="B691" s="15" t="str" cm="1">
        <f t="array" ref="B691">IFERROR(IF(LEN(A691)&gt;0, IF(SUMPRODUCT((Inactives[Key]=J691)*(Inactives[Currently Inactive]))=1,"Inactive","Active"),""),"Active")</f>
        <v/>
      </c>
      <c r="C691" s="16" t="str" cm="1">
        <f t="array" aca="1" ref="C691" ca="1">IFERROR(_xlfn._xlws.FILTER(Inactives[Inactive On],(Inactives[Key]=J691)*(Inactives[Currently Inactive]),""),"")</f>
        <v/>
      </c>
      <c r="D691" s="16" t="str" cm="1">
        <f t="array" aca="1" ref="D691" ca="1">IFERROR(INDEX(_xlfn.TEXTSPLIT(E691," "),1),"")</f>
        <v/>
      </c>
      <c r="E691" s="15" t="str" cm="1">
        <f t="array" aca="1" ref="E691" ca="1">IFERROR(_xlfn._xlws.FILTER(merged_ranks,(merged_end_dates=DATE(9999,12,31))*(merged_names=A691)),"")</f>
        <v/>
      </c>
      <c r="F691" s="17" t="str">
        <f ca="1">_xlfn.XLOOKUP(J691,Promotions[Promo Key],Promotions[Promo Date],"")</f>
        <v/>
      </c>
      <c r="G691" s="18" t="str">
        <f t="shared" ca="1" si="55"/>
        <v/>
      </c>
      <c r="H691" s="18" t="str">
        <f t="shared" ca="1" si="54"/>
        <v/>
      </c>
      <c r="I691" s="17" t="str">
        <f>_xlfn.XLOOKUP(A691,Students[Full Name],Students[Starting Rank],"")</f>
        <v/>
      </c>
      <c r="J691" s="15" t="str">
        <f t="shared" ca="1" si="56"/>
        <v xml:space="preserve">: </v>
      </c>
      <c r="K691" s="16" t="str">
        <f>_xlfn.XLOOKUP(A691,Students[Full Name],Students[Start Date],"")</f>
        <v/>
      </c>
      <c r="L691" s="18">
        <f t="shared" ca="1" si="57"/>
        <v>-1</v>
      </c>
      <c r="M691" s="18" cm="1">
        <f t="array" aca="1" ref="M691" ca="1">SUMPRODUCT(Inactives[Days Inactive]*(Inactives[Student]=A691))/365</f>
        <v>0</v>
      </c>
      <c r="N691" s="18" t="str" cm="1">
        <f t="array" ref="N691">IF(LEN($A691)&gt;0,SUMPRODUCT(($A691=merged_names)*(_xlfn.TEXTAFTER(N$2, "At ")=merged_belt_colours)*merged_months_at_rank),"")</f>
        <v/>
      </c>
      <c r="O691" s="18" t="str" cm="1">
        <f t="array" ref="O691">IF(LEN($A691)&gt;0,SUMPRODUCT(($A691=merged_names)*(_xlfn.TEXTAFTER(O$2, "At ")=merged_belt_colours)*merged_months_at_rank),"")</f>
        <v/>
      </c>
      <c r="P691" s="18" t="str" cm="1">
        <f t="array" ref="P691">IF(LEN($A691)&gt;0,SUMPRODUCT(($A691=merged_names)*(_xlfn.TEXTAFTER(P$2, "At ")=merged_belt_colours)*merged_months_at_rank),"")</f>
        <v/>
      </c>
      <c r="Q691" s="18" t="str" cm="1">
        <f t="array" ref="Q691">IF(LEN($A691)&gt;0,SUMPRODUCT(($A691=merged_names)*(_xlfn.TEXTAFTER(Q$2, "At ")=merged_belt_colours)*merged_months_at_rank),"")</f>
        <v/>
      </c>
      <c r="R691" s="18" t="str" cm="1">
        <f t="array" ref="R691">IF(LEN($A691)&gt;0,SUMPRODUCT(($A691=merged_names)*(_xlfn.TEXTAFTER(R$2, "At ")=merged_belt_colours)*merged_months_at_rank),"")</f>
        <v/>
      </c>
    </row>
    <row r="692" spans="1:18" x14ac:dyDescent="0.25">
      <c r="A692"/>
      <c r="B692" s="15" t="str" cm="1">
        <f t="array" ref="B692">IFERROR(IF(LEN(A692)&gt;0, IF(SUMPRODUCT((Inactives[Key]=J692)*(Inactives[Currently Inactive]))=1,"Inactive","Active"),""),"Active")</f>
        <v/>
      </c>
      <c r="C692" s="16" t="str" cm="1">
        <f t="array" aca="1" ref="C692" ca="1">IFERROR(_xlfn._xlws.FILTER(Inactives[Inactive On],(Inactives[Key]=J692)*(Inactives[Currently Inactive]),""),"")</f>
        <v/>
      </c>
      <c r="D692" s="16" t="str" cm="1">
        <f t="array" aca="1" ref="D692" ca="1">IFERROR(INDEX(_xlfn.TEXTSPLIT(E692," "),1),"")</f>
        <v/>
      </c>
      <c r="E692" s="15" t="str" cm="1">
        <f t="array" aca="1" ref="E692" ca="1">IFERROR(_xlfn._xlws.FILTER(merged_ranks,(merged_end_dates=DATE(9999,12,31))*(merged_names=A692)),"")</f>
        <v/>
      </c>
      <c r="F692" s="17" t="str">
        <f ca="1">_xlfn.XLOOKUP(J692,Promotions[Promo Key],Promotions[Promo Date],"")</f>
        <v/>
      </c>
      <c r="G692" s="18" t="str">
        <f t="shared" ca="1" si="55"/>
        <v/>
      </c>
      <c r="H692" s="18" t="str">
        <f t="shared" ca="1" si="54"/>
        <v/>
      </c>
      <c r="I692" s="17" t="str">
        <f>_xlfn.XLOOKUP(A692,Students[Full Name],Students[Starting Rank],"")</f>
        <v/>
      </c>
      <c r="J692" s="15" t="str">
        <f t="shared" ca="1" si="56"/>
        <v xml:space="preserve">: </v>
      </c>
      <c r="K692" s="16" t="str">
        <f>_xlfn.XLOOKUP(A692,Students[Full Name],Students[Start Date],"")</f>
        <v/>
      </c>
      <c r="L692" s="18">
        <f t="shared" ca="1" si="57"/>
        <v>-1</v>
      </c>
      <c r="M692" s="18" cm="1">
        <f t="array" aca="1" ref="M692" ca="1">SUMPRODUCT(Inactives[Days Inactive]*(Inactives[Student]=A692))/365</f>
        <v>0</v>
      </c>
      <c r="N692" s="18" t="str" cm="1">
        <f t="array" ref="N692">IF(LEN($A692)&gt;0,SUMPRODUCT(($A692=merged_names)*(_xlfn.TEXTAFTER(N$2, "At ")=merged_belt_colours)*merged_months_at_rank),"")</f>
        <v/>
      </c>
      <c r="O692" s="18" t="str" cm="1">
        <f t="array" ref="O692">IF(LEN($A692)&gt;0,SUMPRODUCT(($A692=merged_names)*(_xlfn.TEXTAFTER(O$2, "At ")=merged_belt_colours)*merged_months_at_rank),"")</f>
        <v/>
      </c>
      <c r="P692" s="18" t="str" cm="1">
        <f t="array" ref="P692">IF(LEN($A692)&gt;0,SUMPRODUCT(($A692=merged_names)*(_xlfn.TEXTAFTER(P$2, "At ")=merged_belt_colours)*merged_months_at_rank),"")</f>
        <v/>
      </c>
      <c r="Q692" s="18" t="str" cm="1">
        <f t="array" ref="Q692">IF(LEN($A692)&gt;0,SUMPRODUCT(($A692=merged_names)*(_xlfn.TEXTAFTER(Q$2, "At ")=merged_belt_colours)*merged_months_at_rank),"")</f>
        <v/>
      </c>
      <c r="R692" s="18" t="str" cm="1">
        <f t="array" ref="R692">IF(LEN($A692)&gt;0,SUMPRODUCT(($A692=merged_names)*(_xlfn.TEXTAFTER(R$2, "At ")=merged_belt_colours)*merged_months_at_rank),"")</f>
        <v/>
      </c>
    </row>
    <row r="693" spans="1:18" x14ac:dyDescent="0.25">
      <c r="A693"/>
      <c r="B693" s="15" t="str" cm="1">
        <f t="array" ref="B693">IFERROR(IF(LEN(A693)&gt;0, IF(SUMPRODUCT((Inactives[Key]=J693)*(Inactives[Currently Inactive]))=1,"Inactive","Active"),""),"Active")</f>
        <v/>
      </c>
      <c r="C693" s="16" t="str" cm="1">
        <f t="array" aca="1" ref="C693" ca="1">IFERROR(_xlfn._xlws.FILTER(Inactives[Inactive On],(Inactives[Key]=J693)*(Inactives[Currently Inactive]),""),"")</f>
        <v/>
      </c>
      <c r="D693" s="16" t="str" cm="1">
        <f t="array" aca="1" ref="D693" ca="1">IFERROR(INDEX(_xlfn.TEXTSPLIT(E693," "),1),"")</f>
        <v/>
      </c>
      <c r="E693" s="15" t="str" cm="1">
        <f t="array" aca="1" ref="E693" ca="1">IFERROR(_xlfn._xlws.FILTER(merged_ranks,(merged_end_dates=DATE(9999,12,31))*(merged_names=A693)),"")</f>
        <v/>
      </c>
      <c r="F693" s="17" t="str">
        <f ca="1">_xlfn.XLOOKUP(J693,Promotions[Promo Key],Promotions[Promo Date],"")</f>
        <v/>
      </c>
      <c r="G693" s="18" t="str">
        <f t="shared" ca="1" si="55"/>
        <v/>
      </c>
      <c r="H693" s="18" t="str">
        <f t="shared" ca="1" si="54"/>
        <v/>
      </c>
      <c r="I693" s="17" t="str">
        <f>_xlfn.XLOOKUP(A693,Students[Full Name],Students[Starting Rank],"")</f>
        <v/>
      </c>
      <c r="J693" s="15" t="str">
        <f t="shared" ca="1" si="56"/>
        <v xml:space="preserve">: </v>
      </c>
      <c r="K693" s="16" t="str">
        <f>_xlfn.XLOOKUP(A693,Students[Full Name],Students[Start Date],"")</f>
        <v/>
      </c>
      <c r="L693" s="18">
        <f t="shared" ca="1" si="57"/>
        <v>-1</v>
      </c>
      <c r="M693" s="18" cm="1">
        <f t="array" aca="1" ref="M693" ca="1">SUMPRODUCT(Inactives[Days Inactive]*(Inactives[Student]=A693))/365</f>
        <v>0</v>
      </c>
      <c r="N693" s="18" t="str" cm="1">
        <f t="array" ref="N693">IF(LEN($A693)&gt;0,SUMPRODUCT(($A693=merged_names)*(_xlfn.TEXTAFTER(N$2, "At ")=merged_belt_colours)*merged_months_at_rank),"")</f>
        <v/>
      </c>
      <c r="O693" s="18" t="str" cm="1">
        <f t="array" ref="O693">IF(LEN($A693)&gt;0,SUMPRODUCT(($A693=merged_names)*(_xlfn.TEXTAFTER(O$2, "At ")=merged_belt_colours)*merged_months_at_rank),"")</f>
        <v/>
      </c>
      <c r="P693" s="18" t="str" cm="1">
        <f t="array" ref="P693">IF(LEN($A693)&gt;0,SUMPRODUCT(($A693=merged_names)*(_xlfn.TEXTAFTER(P$2, "At ")=merged_belt_colours)*merged_months_at_rank),"")</f>
        <v/>
      </c>
      <c r="Q693" s="18" t="str" cm="1">
        <f t="array" ref="Q693">IF(LEN($A693)&gt;0,SUMPRODUCT(($A693=merged_names)*(_xlfn.TEXTAFTER(Q$2, "At ")=merged_belt_colours)*merged_months_at_rank),"")</f>
        <v/>
      </c>
      <c r="R693" s="18" t="str" cm="1">
        <f t="array" ref="R693">IF(LEN($A693)&gt;0,SUMPRODUCT(($A693=merged_names)*(_xlfn.TEXTAFTER(R$2, "At ")=merged_belt_colours)*merged_months_at_rank),"")</f>
        <v/>
      </c>
    </row>
    <row r="694" spans="1:18" x14ac:dyDescent="0.25">
      <c r="A694"/>
      <c r="B694" s="15" t="str" cm="1">
        <f t="array" ref="B694">IFERROR(IF(LEN(A694)&gt;0, IF(SUMPRODUCT((Inactives[Key]=J694)*(Inactives[Currently Inactive]))=1,"Inactive","Active"),""),"Active")</f>
        <v/>
      </c>
      <c r="C694" s="16" t="str" cm="1">
        <f t="array" aca="1" ref="C694" ca="1">IFERROR(_xlfn._xlws.FILTER(Inactives[Inactive On],(Inactives[Key]=J694)*(Inactives[Currently Inactive]),""),"")</f>
        <v/>
      </c>
      <c r="D694" s="16" t="str" cm="1">
        <f t="array" aca="1" ref="D694" ca="1">IFERROR(INDEX(_xlfn.TEXTSPLIT(E694," "),1),"")</f>
        <v/>
      </c>
      <c r="E694" s="15" t="str" cm="1">
        <f t="array" aca="1" ref="E694" ca="1">IFERROR(_xlfn._xlws.FILTER(merged_ranks,(merged_end_dates=DATE(9999,12,31))*(merged_names=A694)),"")</f>
        <v/>
      </c>
      <c r="F694" s="17" t="str">
        <f ca="1">_xlfn.XLOOKUP(J694,Promotions[Promo Key],Promotions[Promo Date],"")</f>
        <v/>
      </c>
      <c r="G694" s="18" t="str">
        <f t="shared" ca="1" si="55"/>
        <v/>
      </c>
      <c r="H694" s="18" t="str">
        <f t="shared" ca="1" si="54"/>
        <v/>
      </c>
      <c r="I694" s="17" t="str">
        <f>_xlfn.XLOOKUP(A694,Students[Full Name],Students[Starting Rank],"")</f>
        <v/>
      </c>
      <c r="J694" s="15" t="str">
        <f t="shared" ca="1" si="56"/>
        <v xml:space="preserve">: </v>
      </c>
      <c r="K694" s="16" t="str">
        <f>_xlfn.XLOOKUP(A694,Students[Full Name],Students[Start Date],"")</f>
        <v/>
      </c>
      <c r="L694" s="18">
        <f t="shared" ca="1" si="57"/>
        <v>-1</v>
      </c>
      <c r="M694" s="18" cm="1">
        <f t="array" aca="1" ref="M694" ca="1">SUMPRODUCT(Inactives[Days Inactive]*(Inactives[Student]=A694))/365</f>
        <v>0</v>
      </c>
      <c r="N694" s="18" t="str" cm="1">
        <f t="array" ref="N694">IF(LEN($A694)&gt;0,SUMPRODUCT(($A694=merged_names)*(_xlfn.TEXTAFTER(N$2, "At ")=merged_belt_colours)*merged_months_at_rank),"")</f>
        <v/>
      </c>
      <c r="O694" s="18" t="str" cm="1">
        <f t="array" ref="O694">IF(LEN($A694)&gt;0,SUMPRODUCT(($A694=merged_names)*(_xlfn.TEXTAFTER(O$2, "At ")=merged_belt_colours)*merged_months_at_rank),"")</f>
        <v/>
      </c>
      <c r="P694" s="18" t="str" cm="1">
        <f t="array" ref="P694">IF(LEN($A694)&gt;0,SUMPRODUCT(($A694=merged_names)*(_xlfn.TEXTAFTER(P$2, "At ")=merged_belt_colours)*merged_months_at_rank),"")</f>
        <v/>
      </c>
      <c r="Q694" s="18" t="str" cm="1">
        <f t="array" ref="Q694">IF(LEN($A694)&gt;0,SUMPRODUCT(($A694=merged_names)*(_xlfn.TEXTAFTER(Q$2, "At ")=merged_belt_colours)*merged_months_at_rank),"")</f>
        <v/>
      </c>
      <c r="R694" s="18" t="str" cm="1">
        <f t="array" ref="R694">IF(LEN($A694)&gt;0,SUMPRODUCT(($A694=merged_names)*(_xlfn.TEXTAFTER(R$2, "At ")=merged_belt_colours)*merged_months_at_rank),"")</f>
        <v/>
      </c>
    </row>
    <row r="695" spans="1:18" x14ac:dyDescent="0.25">
      <c r="A695"/>
      <c r="B695" s="15" t="str" cm="1">
        <f t="array" ref="B695">IFERROR(IF(LEN(A695)&gt;0, IF(SUMPRODUCT((Inactives[Key]=J695)*(Inactives[Currently Inactive]))=1,"Inactive","Active"),""),"Active")</f>
        <v/>
      </c>
      <c r="C695" s="16" t="str" cm="1">
        <f t="array" aca="1" ref="C695" ca="1">IFERROR(_xlfn._xlws.FILTER(Inactives[Inactive On],(Inactives[Key]=J695)*(Inactives[Currently Inactive]),""),"")</f>
        <v/>
      </c>
      <c r="D695" s="16" t="str" cm="1">
        <f t="array" aca="1" ref="D695" ca="1">IFERROR(INDEX(_xlfn.TEXTSPLIT(E695," "),1),"")</f>
        <v/>
      </c>
      <c r="E695" s="15" t="str" cm="1">
        <f t="array" aca="1" ref="E695" ca="1">IFERROR(_xlfn._xlws.FILTER(merged_ranks,(merged_end_dates=DATE(9999,12,31))*(merged_names=A695)),"")</f>
        <v/>
      </c>
      <c r="F695" s="17" t="str">
        <f ca="1">_xlfn.XLOOKUP(J695,Promotions[Promo Key],Promotions[Promo Date],"")</f>
        <v/>
      </c>
      <c r="G695" s="18" t="str">
        <f t="shared" ca="1" si="55"/>
        <v/>
      </c>
      <c r="H695" s="18" t="str">
        <f t="shared" ca="1" si="54"/>
        <v/>
      </c>
      <c r="I695" s="17" t="str">
        <f>_xlfn.XLOOKUP(A695,Students[Full Name],Students[Starting Rank],"")</f>
        <v/>
      </c>
      <c r="J695" s="15" t="str">
        <f t="shared" ca="1" si="56"/>
        <v xml:space="preserve">: </v>
      </c>
      <c r="K695" s="16" t="str">
        <f>_xlfn.XLOOKUP(A695,Students[Full Name],Students[Start Date],"")</f>
        <v/>
      </c>
      <c r="L695" s="18">
        <f t="shared" ca="1" si="57"/>
        <v>-1</v>
      </c>
      <c r="M695" s="18" cm="1">
        <f t="array" aca="1" ref="M695" ca="1">SUMPRODUCT(Inactives[Days Inactive]*(Inactives[Student]=A695))/365</f>
        <v>0</v>
      </c>
      <c r="N695" s="18" t="str" cm="1">
        <f t="array" ref="N695">IF(LEN($A695)&gt;0,SUMPRODUCT(($A695=merged_names)*(_xlfn.TEXTAFTER(N$2, "At ")=merged_belt_colours)*merged_months_at_rank),"")</f>
        <v/>
      </c>
      <c r="O695" s="18" t="str" cm="1">
        <f t="array" ref="O695">IF(LEN($A695)&gt;0,SUMPRODUCT(($A695=merged_names)*(_xlfn.TEXTAFTER(O$2, "At ")=merged_belt_colours)*merged_months_at_rank),"")</f>
        <v/>
      </c>
      <c r="P695" s="18" t="str" cm="1">
        <f t="array" ref="P695">IF(LEN($A695)&gt;0,SUMPRODUCT(($A695=merged_names)*(_xlfn.TEXTAFTER(P$2, "At ")=merged_belt_colours)*merged_months_at_rank),"")</f>
        <v/>
      </c>
      <c r="Q695" s="18" t="str" cm="1">
        <f t="array" ref="Q695">IF(LEN($A695)&gt;0,SUMPRODUCT(($A695=merged_names)*(_xlfn.TEXTAFTER(Q$2, "At ")=merged_belt_colours)*merged_months_at_rank),"")</f>
        <v/>
      </c>
      <c r="R695" s="18" t="str" cm="1">
        <f t="array" ref="R695">IF(LEN($A695)&gt;0,SUMPRODUCT(($A695=merged_names)*(_xlfn.TEXTAFTER(R$2, "At ")=merged_belt_colours)*merged_months_at_rank),"")</f>
        <v/>
      </c>
    </row>
    <row r="696" spans="1:18" x14ac:dyDescent="0.25">
      <c r="A696"/>
      <c r="B696" s="15" t="str" cm="1">
        <f t="array" ref="B696">IFERROR(IF(LEN(A696)&gt;0, IF(SUMPRODUCT((Inactives[Key]=J696)*(Inactives[Currently Inactive]))=1,"Inactive","Active"),""),"Active")</f>
        <v/>
      </c>
      <c r="C696" s="16" t="str" cm="1">
        <f t="array" aca="1" ref="C696" ca="1">IFERROR(_xlfn._xlws.FILTER(Inactives[Inactive On],(Inactives[Key]=J696)*(Inactives[Currently Inactive]),""),"")</f>
        <v/>
      </c>
      <c r="D696" s="16" t="str" cm="1">
        <f t="array" aca="1" ref="D696" ca="1">IFERROR(INDEX(_xlfn.TEXTSPLIT(E696," "),1),"")</f>
        <v/>
      </c>
      <c r="E696" s="15" t="str" cm="1">
        <f t="array" aca="1" ref="E696" ca="1">IFERROR(_xlfn._xlws.FILTER(merged_ranks,(merged_end_dates=DATE(9999,12,31))*(merged_names=A696)),"")</f>
        <v/>
      </c>
      <c r="F696" s="17" t="str">
        <f ca="1">_xlfn.XLOOKUP(J696,Promotions[Promo Key],Promotions[Promo Date],"")</f>
        <v/>
      </c>
      <c r="G696" s="18" t="str">
        <f t="shared" ca="1" si="55"/>
        <v/>
      </c>
      <c r="H696" s="18" t="str">
        <f t="shared" ca="1" si="54"/>
        <v/>
      </c>
      <c r="I696" s="17" t="str">
        <f>_xlfn.XLOOKUP(A696,Students[Full Name],Students[Starting Rank],"")</f>
        <v/>
      </c>
      <c r="J696" s="15" t="str">
        <f t="shared" ca="1" si="56"/>
        <v xml:space="preserve">: </v>
      </c>
      <c r="K696" s="16" t="str">
        <f>_xlfn.XLOOKUP(A696,Students[Full Name],Students[Start Date],"")</f>
        <v/>
      </c>
      <c r="L696" s="18">
        <f t="shared" ca="1" si="57"/>
        <v>-1</v>
      </c>
      <c r="M696" s="18" cm="1">
        <f t="array" aca="1" ref="M696" ca="1">SUMPRODUCT(Inactives[Days Inactive]*(Inactives[Student]=A696))/365</f>
        <v>0</v>
      </c>
      <c r="N696" s="18" t="str" cm="1">
        <f t="array" ref="N696">IF(LEN($A696)&gt;0,SUMPRODUCT(($A696=merged_names)*(_xlfn.TEXTAFTER(N$2, "At ")=merged_belt_colours)*merged_months_at_rank),"")</f>
        <v/>
      </c>
      <c r="O696" s="18" t="str" cm="1">
        <f t="array" ref="O696">IF(LEN($A696)&gt;0,SUMPRODUCT(($A696=merged_names)*(_xlfn.TEXTAFTER(O$2, "At ")=merged_belt_colours)*merged_months_at_rank),"")</f>
        <v/>
      </c>
      <c r="P696" s="18" t="str" cm="1">
        <f t="array" ref="P696">IF(LEN($A696)&gt;0,SUMPRODUCT(($A696=merged_names)*(_xlfn.TEXTAFTER(P$2, "At ")=merged_belt_colours)*merged_months_at_rank),"")</f>
        <v/>
      </c>
      <c r="Q696" s="18" t="str" cm="1">
        <f t="array" ref="Q696">IF(LEN($A696)&gt;0,SUMPRODUCT(($A696=merged_names)*(_xlfn.TEXTAFTER(Q$2, "At ")=merged_belt_colours)*merged_months_at_rank),"")</f>
        <v/>
      </c>
      <c r="R696" s="18" t="str" cm="1">
        <f t="array" ref="R696">IF(LEN($A696)&gt;0,SUMPRODUCT(($A696=merged_names)*(_xlfn.TEXTAFTER(R$2, "At ")=merged_belt_colours)*merged_months_at_rank),"")</f>
        <v/>
      </c>
    </row>
    <row r="697" spans="1:18" x14ac:dyDescent="0.25">
      <c r="A697"/>
      <c r="B697" s="15" t="str" cm="1">
        <f t="array" ref="B697">IFERROR(IF(LEN(A697)&gt;0, IF(SUMPRODUCT((Inactives[Key]=J697)*(Inactives[Currently Inactive]))=1,"Inactive","Active"),""),"Active")</f>
        <v/>
      </c>
      <c r="C697" s="16" t="str" cm="1">
        <f t="array" aca="1" ref="C697" ca="1">IFERROR(_xlfn._xlws.FILTER(Inactives[Inactive On],(Inactives[Key]=J697)*(Inactives[Currently Inactive]),""),"")</f>
        <v/>
      </c>
      <c r="D697" s="16" t="str" cm="1">
        <f t="array" aca="1" ref="D697" ca="1">IFERROR(INDEX(_xlfn.TEXTSPLIT(E697," "),1),"")</f>
        <v/>
      </c>
      <c r="E697" s="15" t="str" cm="1">
        <f t="array" aca="1" ref="E697" ca="1">IFERROR(_xlfn._xlws.FILTER(merged_ranks,(merged_end_dates=DATE(9999,12,31))*(merged_names=A697)),"")</f>
        <v/>
      </c>
      <c r="F697" s="17" t="str">
        <f ca="1">_xlfn.XLOOKUP(J697,Promotions[Promo Key],Promotions[Promo Date],"")</f>
        <v/>
      </c>
      <c r="G697" s="18" t="str">
        <f t="shared" ca="1" si="55"/>
        <v/>
      </c>
      <c r="H697" s="18" t="str">
        <f t="shared" ca="1" si="54"/>
        <v/>
      </c>
      <c r="I697" s="17" t="str">
        <f>_xlfn.XLOOKUP(A697,Students[Full Name],Students[Starting Rank],"")</f>
        <v/>
      </c>
      <c r="J697" s="15" t="str">
        <f t="shared" ca="1" si="56"/>
        <v xml:space="preserve">: </v>
      </c>
      <c r="K697" s="16" t="str">
        <f>_xlfn.XLOOKUP(A697,Students[Full Name],Students[Start Date],"")</f>
        <v/>
      </c>
      <c r="L697" s="18">
        <f t="shared" ca="1" si="57"/>
        <v>-1</v>
      </c>
      <c r="M697" s="18" cm="1">
        <f t="array" aca="1" ref="M697" ca="1">SUMPRODUCT(Inactives[Days Inactive]*(Inactives[Student]=A697))/365</f>
        <v>0</v>
      </c>
      <c r="N697" s="18" t="str" cm="1">
        <f t="array" ref="N697">IF(LEN($A697)&gt;0,SUMPRODUCT(($A697=merged_names)*(_xlfn.TEXTAFTER(N$2, "At ")=merged_belt_colours)*merged_months_at_rank),"")</f>
        <v/>
      </c>
      <c r="O697" s="18" t="str" cm="1">
        <f t="array" ref="O697">IF(LEN($A697)&gt;0,SUMPRODUCT(($A697=merged_names)*(_xlfn.TEXTAFTER(O$2, "At ")=merged_belt_colours)*merged_months_at_rank),"")</f>
        <v/>
      </c>
      <c r="P697" s="18" t="str" cm="1">
        <f t="array" ref="P697">IF(LEN($A697)&gt;0,SUMPRODUCT(($A697=merged_names)*(_xlfn.TEXTAFTER(P$2, "At ")=merged_belt_colours)*merged_months_at_rank),"")</f>
        <v/>
      </c>
      <c r="Q697" s="18" t="str" cm="1">
        <f t="array" ref="Q697">IF(LEN($A697)&gt;0,SUMPRODUCT(($A697=merged_names)*(_xlfn.TEXTAFTER(Q$2, "At ")=merged_belt_colours)*merged_months_at_rank),"")</f>
        <v/>
      </c>
      <c r="R697" s="18" t="str" cm="1">
        <f t="array" ref="R697">IF(LEN($A697)&gt;0,SUMPRODUCT(($A697=merged_names)*(_xlfn.TEXTAFTER(R$2, "At ")=merged_belt_colours)*merged_months_at_rank),"")</f>
        <v/>
      </c>
    </row>
    <row r="698" spans="1:18" x14ac:dyDescent="0.25">
      <c r="A698"/>
      <c r="B698" s="15" t="str" cm="1">
        <f t="array" ref="B698">IFERROR(IF(LEN(A698)&gt;0, IF(SUMPRODUCT((Inactives[Key]=J698)*(Inactives[Currently Inactive]))=1,"Inactive","Active"),""),"Active")</f>
        <v/>
      </c>
      <c r="C698" s="16" t="str" cm="1">
        <f t="array" aca="1" ref="C698" ca="1">IFERROR(_xlfn._xlws.FILTER(Inactives[Inactive On],(Inactives[Key]=J698)*(Inactives[Currently Inactive]),""),"")</f>
        <v/>
      </c>
      <c r="D698" s="16" t="str" cm="1">
        <f t="array" aca="1" ref="D698" ca="1">IFERROR(INDEX(_xlfn.TEXTSPLIT(E698," "),1),"")</f>
        <v/>
      </c>
      <c r="E698" s="15" t="str" cm="1">
        <f t="array" aca="1" ref="E698" ca="1">IFERROR(_xlfn._xlws.FILTER(merged_ranks,(merged_end_dates=DATE(9999,12,31))*(merged_names=A698)),"")</f>
        <v/>
      </c>
      <c r="F698" s="17" t="str">
        <f ca="1">_xlfn.XLOOKUP(J698,Promotions[Promo Key],Promotions[Promo Date],"")</f>
        <v/>
      </c>
      <c r="G698" s="18" t="str">
        <f t="shared" ca="1" si="55"/>
        <v/>
      </c>
      <c r="H698" s="18" t="str">
        <f t="shared" ca="1" si="54"/>
        <v/>
      </c>
      <c r="I698" s="17" t="str">
        <f>_xlfn.XLOOKUP(A698,Students[Full Name],Students[Starting Rank],"")</f>
        <v/>
      </c>
      <c r="J698" s="15" t="str">
        <f t="shared" ca="1" si="56"/>
        <v xml:space="preserve">: </v>
      </c>
      <c r="K698" s="16" t="str">
        <f>_xlfn.XLOOKUP(A698,Students[Full Name],Students[Start Date],"")</f>
        <v/>
      </c>
      <c r="L698" s="18">
        <f t="shared" ca="1" si="57"/>
        <v>-1</v>
      </c>
      <c r="M698" s="18" cm="1">
        <f t="array" aca="1" ref="M698" ca="1">SUMPRODUCT(Inactives[Days Inactive]*(Inactives[Student]=A698))/365</f>
        <v>0</v>
      </c>
      <c r="N698" s="18" t="str" cm="1">
        <f t="array" ref="N698">IF(LEN($A698)&gt;0,SUMPRODUCT(($A698=merged_names)*(_xlfn.TEXTAFTER(N$2, "At ")=merged_belt_colours)*merged_months_at_rank),"")</f>
        <v/>
      </c>
      <c r="O698" s="18" t="str" cm="1">
        <f t="array" ref="O698">IF(LEN($A698)&gt;0,SUMPRODUCT(($A698=merged_names)*(_xlfn.TEXTAFTER(O$2, "At ")=merged_belt_colours)*merged_months_at_rank),"")</f>
        <v/>
      </c>
      <c r="P698" s="18" t="str" cm="1">
        <f t="array" ref="P698">IF(LEN($A698)&gt;0,SUMPRODUCT(($A698=merged_names)*(_xlfn.TEXTAFTER(P$2, "At ")=merged_belt_colours)*merged_months_at_rank),"")</f>
        <v/>
      </c>
      <c r="Q698" s="18" t="str" cm="1">
        <f t="array" ref="Q698">IF(LEN($A698)&gt;0,SUMPRODUCT(($A698=merged_names)*(_xlfn.TEXTAFTER(Q$2, "At ")=merged_belt_colours)*merged_months_at_rank),"")</f>
        <v/>
      </c>
      <c r="R698" s="18" t="str" cm="1">
        <f t="array" ref="R698">IF(LEN($A698)&gt;0,SUMPRODUCT(($A698=merged_names)*(_xlfn.TEXTAFTER(R$2, "At ")=merged_belt_colours)*merged_months_at_rank),"")</f>
        <v/>
      </c>
    </row>
    <row r="699" spans="1:18" x14ac:dyDescent="0.25">
      <c r="A699"/>
      <c r="B699" s="15" t="str" cm="1">
        <f t="array" ref="B699">IFERROR(IF(LEN(A699)&gt;0, IF(SUMPRODUCT((Inactives[Key]=J699)*(Inactives[Currently Inactive]))=1,"Inactive","Active"),""),"Active")</f>
        <v/>
      </c>
      <c r="C699" s="16" t="str" cm="1">
        <f t="array" aca="1" ref="C699" ca="1">IFERROR(_xlfn._xlws.FILTER(Inactives[Inactive On],(Inactives[Key]=J699)*(Inactives[Currently Inactive]),""),"")</f>
        <v/>
      </c>
      <c r="D699" s="16" t="str" cm="1">
        <f t="array" aca="1" ref="D699" ca="1">IFERROR(INDEX(_xlfn.TEXTSPLIT(E699," "),1),"")</f>
        <v/>
      </c>
      <c r="E699" s="15" t="str" cm="1">
        <f t="array" aca="1" ref="E699" ca="1">IFERROR(_xlfn._xlws.FILTER(merged_ranks,(merged_end_dates=DATE(9999,12,31))*(merged_names=A699)),"")</f>
        <v/>
      </c>
      <c r="F699" s="17" t="str">
        <f ca="1">_xlfn.XLOOKUP(J699,Promotions[Promo Key],Promotions[Promo Date],"")</f>
        <v/>
      </c>
      <c r="G699" s="18" t="str">
        <f t="shared" ca="1" si="55"/>
        <v/>
      </c>
      <c r="H699" s="18" t="str">
        <f t="shared" ca="1" si="54"/>
        <v/>
      </c>
      <c r="I699" s="17" t="str">
        <f>_xlfn.XLOOKUP(A699,Students[Full Name],Students[Starting Rank],"")</f>
        <v/>
      </c>
      <c r="J699" s="15" t="str">
        <f t="shared" ca="1" si="56"/>
        <v xml:space="preserve">: </v>
      </c>
      <c r="K699" s="16" t="str">
        <f>_xlfn.XLOOKUP(A699,Students[Full Name],Students[Start Date],"")</f>
        <v/>
      </c>
      <c r="L699" s="18">
        <f t="shared" ca="1" si="57"/>
        <v>-1</v>
      </c>
      <c r="M699" s="18" cm="1">
        <f t="array" aca="1" ref="M699" ca="1">SUMPRODUCT(Inactives[Days Inactive]*(Inactives[Student]=A699))/365</f>
        <v>0</v>
      </c>
      <c r="N699" s="18" t="str" cm="1">
        <f t="array" ref="N699">IF(LEN($A699)&gt;0,SUMPRODUCT(($A699=merged_names)*(_xlfn.TEXTAFTER(N$2, "At ")=merged_belt_colours)*merged_months_at_rank),"")</f>
        <v/>
      </c>
      <c r="O699" s="18" t="str" cm="1">
        <f t="array" ref="O699">IF(LEN($A699)&gt;0,SUMPRODUCT(($A699=merged_names)*(_xlfn.TEXTAFTER(O$2, "At ")=merged_belt_colours)*merged_months_at_rank),"")</f>
        <v/>
      </c>
      <c r="P699" s="18" t="str" cm="1">
        <f t="array" ref="P699">IF(LEN($A699)&gt;0,SUMPRODUCT(($A699=merged_names)*(_xlfn.TEXTAFTER(P$2, "At ")=merged_belt_colours)*merged_months_at_rank),"")</f>
        <v/>
      </c>
      <c r="Q699" s="18" t="str" cm="1">
        <f t="array" ref="Q699">IF(LEN($A699)&gt;0,SUMPRODUCT(($A699=merged_names)*(_xlfn.TEXTAFTER(Q$2, "At ")=merged_belt_colours)*merged_months_at_rank),"")</f>
        <v/>
      </c>
      <c r="R699" s="18" t="str" cm="1">
        <f t="array" ref="R699">IF(LEN($A699)&gt;0,SUMPRODUCT(($A699=merged_names)*(_xlfn.TEXTAFTER(R$2, "At ")=merged_belt_colours)*merged_months_at_rank),"")</f>
        <v/>
      </c>
    </row>
    <row r="700" spans="1:18" x14ac:dyDescent="0.25">
      <c r="A700"/>
      <c r="B700" s="15" t="str" cm="1">
        <f t="array" ref="B700">IFERROR(IF(LEN(A700)&gt;0, IF(SUMPRODUCT((Inactives[Key]=J700)*(Inactives[Currently Inactive]))=1,"Inactive","Active"),""),"Active")</f>
        <v/>
      </c>
      <c r="C700" s="16" t="str" cm="1">
        <f t="array" aca="1" ref="C700" ca="1">IFERROR(_xlfn._xlws.FILTER(Inactives[Inactive On],(Inactives[Key]=J700)*(Inactives[Currently Inactive]),""),"")</f>
        <v/>
      </c>
      <c r="D700" s="16" t="str" cm="1">
        <f t="array" aca="1" ref="D700" ca="1">IFERROR(INDEX(_xlfn.TEXTSPLIT(E700," "),1),"")</f>
        <v/>
      </c>
      <c r="E700" s="15" t="str" cm="1">
        <f t="array" aca="1" ref="E700" ca="1">IFERROR(_xlfn._xlws.FILTER(merged_ranks,(merged_end_dates=DATE(9999,12,31))*(merged_names=A700)),"")</f>
        <v/>
      </c>
      <c r="F700" s="17" t="str">
        <f ca="1">_xlfn.XLOOKUP(J700,Promotions[Promo Key],Promotions[Promo Date],"")</f>
        <v/>
      </c>
      <c r="G700" s="18" t="str">
        <f t="shared" ca="1" si="55"/>
        <v/>
      </c>
      <c r="H700" s="18" t="str">
        <f t="shared" ca="1" si="54"/>
        <v/>
      </c>
      <c r="I700" s="17" t="str">
        <f>_xlfn.XLOOKUP(A700,Students[Full Name],Students[Starting Rank],"")</f>
        <v/>
      </c>
      <c r="J700" s="15" t="str">
        <f t="shared" ca="1" si="56"/>
        <v xml:space="preserve">: </v>
      </c>
      <c r="K700" s="16" t="str">
        <f>_xlfn.XLOOKUP(A700,Students[Full Name],Students[Start Date],"")</f>
        <v/>
      </c>
      <c r="L700" s="18">
        <f t="shared" ca="1" si="57"/>
        <v>-1</v>
      </c>
      <c r="M700" s="18" cm="1">
        <f t="array" aca="1" ref="M700" ca="1">SUMPRODUCT(Inactives[Days Inactive]*(Inactives[Student]=A700))/365</f>
        <v>0</v>
      </c>
      <c r="N700" s="18" t="str" cm="1">
        <f t="array" ref="N700">IF(LEN($A700)&gt;0,SUMPRODUCT(($A700=merged_names)*(_xlfn.TEXTAFTER(N$2, "At ")=merged_belt_colours)*merged_months_at_rank),"")</f>
        <v/>
      </c>
      <c r="O700" s="18" t="str" cm="1">
        <f t="array" ref="O700">IF(LEN($A700)&gt;0,SUMPRODUCT(($A700=merged_names)*(_xlfn.TEXTAFTER(O$2, "At ")=merged_belt_colours)*merged_months_at_rank),"")</f>
        <v/>
      </c>
      <c r="P700" s="18" t="str" cm="1">
        <f t="array" ref="P700">IF(LEN($A700)&gt;0,SUMPRODUCT(($A700=merged_names)*(_xlfn.TEXTAFTER(P$2, "At ")=merged_belt_colours)*merged_months_at_rank),"")</f>
        <v/>
      </c>
      <c r="Q700" s="18" t="str" cm="1">
        <f t="array" ref="Q700">IF(LEN($A700)&gt;0,SUMPRODUCT(($A700=merged_names)*(_xlfn.TEXTAFTER(Q$2, "At ")=merged_belt_colours)*merged_months_at_rank),"")</f>
        <v/>
      </c>
      <c r="R700" s="18" t="str" cm="1">
        <f t="array" ref="R700">IF(LEN($A700)&gt;0,SUMPRODUCT(($A700=merged_names)*(_xlfn.TEXTAFTER(R$2, "At ")=merged_belt_colours)*merged_months_at_rank),"")</f>
        <v/>
      </c>
    </row>
    <row r="701" spans="1:18" x14ac:dyDescent="0.25">
      <c r="A701"/>
      <c r="B701" s="15" t="str" cm="1">
        <f t="array" ref="B701">IFERROR(IF(LEN(A701)&gt;0, IF(SUMPRODUCT((Inactives[Key]=J701)*(Inactives[Currently Inactive]))=1,"Inactive","Active"),""),"Active")</f>
        <v/>
      </c>
      <c r="C701" s="16" t="str" cm="1">
        <f t="array" aca="1" ref="C701" ca="1">IFERROR(_xlfn._xlws.FILTER(Inactives[Inactive On],(Inactives[Key]=J701)*(Inactives[Currently Inactive]),""),"")</f>
        <v/>
      </c>
      <c r="D701" s="16" t="str" cm="1">
        <f t="array" aca="1" ref="D701" ca="1">IFERROR(INDEX(_xlfn.TEXTSPLIT(E701," "),1),"")</f>
        <v/>
      </c>
      <c r="E701" s="15" t="str" cm="1">
        <f t="array" aca="1" ref="E701" ca="1">IFERROR(_xlfn._xlws.FILTER(merged_ranks,(merged_end_dates=DATE(9999,12,31))*(merged_names=A701)),"")</f>
        <v/>
      </c>
      <c r="F701" s="17" t="str">
        <f ca="1">_xlfn.XLOOKUP(J701,Promotions[Promo Key],Promotions[Promo Date],"")</f>
        <v/>
      </c>
      <c r="G701" s="18" t="str">
        <f t="shared" ca="1" si="55"/>
        <v/>
      </c>
      <c r="H701" s="18" t="str">
        <f t="shared" ca="1" si="54"/>
        <v/>
      </c>
      <c r="I701" s="17" t="str">
        <f>_xlfn.XLOOKUP(A701,Students[Full Name],Students[Starting Rank],"")</f>
        <v/>
      </c>
      <c r="J701" s="15" t="str">
        <f t="shared" ca="1" si="56"/>
        <v xml:space="preserve">: </v>
      </c>
      <c r="K701" s="16" t="str">
        <f>_xlfn.XLOOKUP(A701,Students[Full Name],Students[Start Date],"")</f>
        <v/>
      </c>
      <c r="L701" s="18">
        <f t="shared" ca="1" si="57"/>
        <v>-1</v>
      </c>
      <c r="M701" s="18" cm="1">
        <f t="array" aca="1" ref="M701" ca="1">SUMPRODUCT(Inactives[Days Inactive]*(Inactives[Student]=A701))/365</f>
        <v>0</v>
      </c>
      <c r="N701" s="18" t="str" cm="1">
        <f t="array" ref="N701">IF(LEN($A701)&gt;0,SUMPRODUCT(($A701=merged_names)*(_xlfn.TEXTAFTER(N$2, "At ")=merged_belt_colours)*merged_months_at_rank),"")</f>
        <v/>
      </c>
      <c r="O701" s="18" t="str" cm="1">
        <f t="array" ref="O701">IF(LEN($A701)&gt;0,SUMPRODUCT(($A701=merged_names)*(_xlfn.TEXTAFTER(O$2, "At ")=merged_belt_colours)*merged_months_at_rank),"")</f>
        <v/>
      </c>
      <c r="P701" s="18" t="str" cm="1">
        <f t="array" ref="P701">IF(LEN($A701)&gt;0,SUMPRODUCT(($A701=merged_names)*(_xlfn.TEXTAFTER(P$2, "At ")=merged_belt_colours)*merged_months_at_rank),"")</f>
        <v/>
      </c>
      <c r="Q701" s="18" t="str" cm="1">
        <f t="array" ref="Q701">IF(LEN($A701)&gt;0,SUMPRODUCT(($A701=merged_names)*(_xlfn.TEXTAFTER(Q$2, "At ")=merged_belt_colours)*merged_months_at_rank),"")</f>
        <v/>
      </c>
      <c r="R701" s="18" t="str" cm="1">
        <f t="array" ref="R701">IF(LEN($A701)&gt;0,SUMPRODUCT(($A701=merged_names)*(_xlfn.TEXTAFTER(R$2, "At ")=merged_belt_colours)*merged_months_at_rank),"")</f>
        <v/>
      </c>
    </row>
    <row r="702" spans="1:18" x14ac:dyDescent="0.25">
      <c r="A702"/>
      <c r="B702" s="15" t="str" cm="1">
        <f t="array" ref="B702">IFERROR(IF(LEN(A702)&gt;0, IF(SUMPRODUCT((Inactives[Key]=J702)*(Inactives[Currently Inactive]))=1,"Inactive","Active"),""),"Active")</f>
        <v/>
      </c>
      <c r="C702" s="16" t="str" cm="1">
        <f t="array" aca="1" ref="C702" ca="1">IFERROR(_xlfn._xlws.FILTER(Inactives[Inactive On],(Inactives[Key]=J702)*(Inactives[Currently Inactive]),""),"")</f>
        <v/>
      </c>
      <c r="D702" s="16" t="str" cm="1">
        <f t="array" aca="1" ref="D702" ca="1">IFERROR(INDEX(_xlfn.TEXTSPLIT(E702," "),1),"")</f>
        <v/>
      </c>
      <c r="E702" s="15" t="str" cm="1">
        <f t="array" aca="1" ref="E702" ca="1">IFERROR(_xlfn._xlws.FILTER(merged_ranks,(merged_end_dates=DATE(9999,12,31))*(merged_names=A702)),"")</f>
        <v/>
      </c>
      <c r="F702" s="17" t="str">
        <f ca="1">_xlfn.XLOOKUP(J702,Promotions[Promo Key],Promotions[Promo Date],"")</f>
        <v/>
      </c>
      <c r="G702" s="18" t="str">
        <f t="shared" ca="1" si="55"/>
        <v/>
      </c>
      <c r="H702" s="18" t="str">
        <f t="shared" ca="1" si="54"/>
        <v/>
      </c>
      <c r="I702" s="17" t="str">
        <f>_xlfn.XLOOKUP(A702,Students[Full Name],Students[Starting Rank],"")</f>
        <v/>
      </c>
      <c r="J702" s="15" t="str">
        <f t="shared" ca="1" si="56"/>
        <v xml:space="preserve">: </v>
      </c>
      <c r="K702" s="16" t="str">
        <f>_xlfn.XLOOKUP(A702,Students[Full Name],Students[Start Date],"")</f>
        <v/>
      </c>
      <c r="L702" s="18">
        <f t="shared" ca="1" si="57"/>
        <v>-1</v>
      </c>
      <c r="M702" s="18" cm="1">
        <f t="array" aca="1" ref="M702" ca="1">SUMPRODUCT(Inactives[Days Inactive]*(Inactives[Student]=A702))/365</f>
        <v>0</v>
      </c>
      <c r="N702" s="18" t="str" cm="1">
        <f t="array" ref="N702">IF(LEN($A702)&gt;0,SUMPRODUCT(($A702=merged_names)*(_xlfn.TEXTAFTER(N$2, "At ")=merged_belt_colours)*merged_months_at_rank),"")</f>
        <v/>
      </c>
      <c r="O702" s="18" t="str" cm="1">
        <f t="array" ref="O702">IF(LEN($A702)&gt;0,SUMPRODUCT(($A702=merged_names)*(_xlfn.TEXTAFTER(O$2, "At ")=merged_belt_colours)*merged_months_at_rank),"")</f>
        <v/>
      </c>
      <c r="P702" s="18" t="str" cm="1">
        <f t="array" ref="P702">IF(LEN($A702)&gt;0,SUMPRODUCT(($A702=merged_names)*(_xlfn.TEXTAFTER(P$2, "At ")=merged_belt_colours)*merged_months_at_rank),"")</f>
        <v/>
      </c>
      <c r="Q702" s="18" t="str" cm="1">
        <f t="array" ref="Q702">IF(LEN($A702)&gt;0,SUMPRODUCT(($A702=merged_names)*(_xlfn.TEXTAFTER(Q$2, "At ")=merged_belt_colours)*merged_months_at_rank),"")</f>
        <v/>
      </c>
      <c r="R702" s="18" t="str" cm="1">
        <f t="array" ref="R702">IF(LEN($A702)&gt;0,SUMPRODUCT(($A702=merged_names)*(_xlfn.TEXTAFTER(R$2, "At ")=merged_belt_colours)*merged_months_at_rank),"")</f>
        <v/>
      </c>
    </row>
    <row r="703" spans="1:18" x14ac:dyDescent="0.25">
      <c r="A703"/>
      <c r="B703" s="15" t="str" cm="1">
        <f t="array" ref="B703">IFERROR(IF(LEN(A703)&gt;0, IF(SUMPRODUCT((Inactives[Key]=J703)*(Inactives[Currently Inactive]))=1,"Inactive","Active"),""),"Active")</f>
        <v/>
      </c>
      <c r="C703" s="16" t="str" cm="1">
        <f t="array" aca="1" ref="C703" ca="1">IFERROR(_xlfn._xlws.FILTER(Inactives[Inactive On],(Inactives[Key]=J703)*(Inactives[Currently Inactive]),""),"")</f>
        <v/>
      </c>
      <c r="D703" s="16" t="str" cm="1">
        <f t="array" aca="1" ref="D703" ca="1">IFERROR(INDEX(_xlfn.TEXTSPLIT(E703," "),1),"")</f>
        <v/>
      </c>
      <c r="E703" s="15" t="str" cm="1">
        <f t="array" aca="1" ref="E703" ca="1">IFERROR(_xlfn._xlws.FILTER(merged_ranks,(merged_end_dates=DATE(9999,12,31))*(merged_names=A703)),"")</f>
        <v/>
      </c>
      <c r="F703" s="17" t="str">
        <f ca="1">_xlfn.XLOOKUP(J703,Promotions[Promo Key],Promotions[Promo Date],"")</f>
        <v/>
      </c>
      <c r="G703" s="18" t="str">
        <f t="shared" ca="1" si="55"/>
        <v/>
      </c>
      <c r="H703" s="18" t="str">
        <f t="shared" ca="1" si="54"/>
        <v/>
      </c>
      <c r="I703" s="17" t="str">
        <f>_xlfn.XLOOKUP(A703,Students[Full Name],Students[Starting Rank],"")</f>
        <v/>
      </c>
      <c r="J703" s="15" t="str">
        <f t="shared" ca="1" si="56"/>
        <v xml:space="preserve">: </v>
      </c>
      <c r="K703" s="16" t="str">
        <f>_xlfn.XLOOKUP(A703,Students[Full Name],Students[Start Date],"")</f>
        <v/>
      </c>
      <c r="L703" s="18">
        <f t="shared" ca="1" si="57"/>
        <v>-1</v>
      </c>
      <c r="M703" s="18" cm="1">
        <f t="array" aca="1" ref="M703" ca="1">SUMPRODUCT(Inactives[Days Inactive]*(Inactives[Student]=A703))/365</f>
        <v>0</v>
      </c>
      <c r="N703" s="18" t="str" cm="1">
        <f t="array" ref="N703">IF(LEN($A703)&gt;0,SUMPRODUCT(($A703=merged_names)*(_xlfn.TEXTAFTER(N$2, "At ")=merged_belt_colours)*merged_months_at_rank),"")</f>
        <v/>
      </c>
      <c r="O703" s="18" t="str" cm="1">
        <f t="array" ref="O703">IF(LEN($A703)&gt;0,SUMPRODUCT(($A703=merged_names)*(_xlfn.TEXTAFTER(O$2, "At ")=merged_belt_colours)*merged_months_at_rank),"")</f>
        <v/>
      </c>
      <c r="P703" s="18" t="str" cm="1">
        <f t="array" ref="P703">IF(LEN($A703)&gt;0,SUMPRODUCT(($A703=merged_names)*(_xlfn.TEXTAFTER(P$2, "At ")=merged_belt_colours)*merged_months_at_rank),"")</f>
        <v/>
      </c>
      <c r="Q703" s="18" t="str" cm="1">
        <f t="array" ref="Q703">IF(LEN($A703)&gt;0,SUMPRODUCT(($A703=merged_names)*(_xlfn.TEXTAFTER(Q$2, "At ")=merged_belt_colours)*merged_months_at_rank),"")</f>
        <v/>
      </c>
      <c r="R703" s="18" t="str" cm="1">
        <f t="array" ref="R703">IF(LEN($A703)&gt;0,SUMPRODUCT(($A703=merged_names)*(_xlfn.TEXTAFTER(R$2, "At ")=merged_belt_colours)*merged_months_at_rank),"")</f>
        <v/>
      </c>
    </row>
    <row r="704" spans="1:18" x14ac:dyDescent="0.25">
      <c r="A704"/>
      <c r="B704" s="15" t="str" cm="1">
        <f t="array" ref="B704">IFERROR(IF(LEN(A704)&gt;0, IF(SUMPRODUCT((Inactives[Key]=J704)*(Inactives[Currently Inactive]))=1,"Inactive","Active"),""),"Active")</f>
        <v/>
      </c>
      <c r="C704" s="16" t="str" cm="1">
        <f t="array" aca="1" ref="C704" ca="1">IFERROR(_xlfn._xlws.FILTER(Inactives[Inactive On],(Inactives[Key]=J704)*(Inactives[Currently Inactive]),""),"")</f>
        <v/>
      </c>
      <c r="D704" s="16" t="str" cm="1">
        <f t="array" aca="1" ref="D704" ca="1">IFERROR(INDEX(_xlfn.TEXTSPLIT(E704," "),1),"")</f>
        <v/>
      </c>
      <c r="E704" s="15" t="str" cm="1">
        <f t="array" aca="1" ref="E704" ca="1">IFERROR(_xlfn._xlws.FILTER(merged_ranks,(merged_end_dates=DATE(9999,12,31))*(merged_names=A704)),"")</f>
        <v/>
      </c>
      <c r="F704" s="17" t="str">
        <f ca="1">_xlfn.XLOOKUP(J704,Promotions[Promo Key],Promotions[Promo Date],"")</f>
        <v/>
      </c>
      <c r="G704" s="18" t="str">
        <f t="shared" ca="1" si="55"/>
        <v/>
      </c>
      <c r="H704" s="18" t="str">
        <f t="shared" ca="1" si="54"/>
        <v/>
      </c>
      <c r="I704" s="17" t="str">
        <f>_xlfn.XLOOKUP(A704,Students[Full Name],Students[Starting Rank],"")</f>
        <v/>
      </c>
      <c r="J704" s="15" t="str">
        <f t="shared" ca="1" si="56"/>
        <v xml:space="preserve">: </v>
      </c>
      <c r="K704" s="16" t="str">
        <f>_xlfn.XLOOKUP(A704,Students[Full Name],Students[Start Date],"")</f>
        <v/>
      </c>
      <c r="L704" s="18">
        <f t="shared" ca="1" si="57"/>
        <v>-1</v>
      </c>
      <c r="M704" s="18" cm="1">
        <f t="array" aca="1" ref="M704" ca="1">SUMPRODUCT(Inactives[Days Inactive]*(Inactives[Student]=A704))/365</f>
        <v>0</v>
      </c>
      <c r="N704" s="18" t="str" cm="1">
        <f t="array" ref="N704">IF(LEN($A704)&gt;0,SUMPRODUCT(($A704=merged_names)*(_xlfn.TEXTAFTER(N$2, "At ")=merged_belt_colours)*merged_months_at_rank),"")</f>
        <v/>
      </c>
      <c r="O704" s="18" t="str" cm="1">
        <f t="array" ref="O704">IF(LEN($A704)&gt;0,SUMPRODUCT(($A704=merged_names)*(_xlfn.TEXTAFTER(O$2, "At ")=merged_belt_colours)*merged_months_at_rank),"")</f>
        <v/>
      </c>
      <c r="P704" s="18" t="str" cm="1">
        <f t="array" ref="P704">IF(LEN($A704)&gt;0,SUMPRODUCT(($A704=merged_names)*(_xlfn.TEXTAFTER(P$2, "At ")=merged_belt_colours)*merged_months_at_rank),"")</f>
        <v/>
      </c>
      <c r="Q704" s="18" t="str" cm="1">
        <f t="array" ref="Q704">IF(LEN($A704)&gt;0,SUMPRODUCT(($A704=merged_names)*(_xlfn.TEXTAFTER(Q$2, "At ")=merged_belt_colours)*merged_months_at_rank),"")</f>
        <v/>
      </c>
      <c r="R704" s="18" t="str" cm="1">
        <f t="array" ref="R704">IF(LEN($A704)&gt;0,SUMPRODUCT(($A704=merged_names)*(_xlfn.TEXTAFTER(R$2, "At ")=merged_belt_colours)*merged_months_at_rank),"")</f>
        <v/>
      </c>
    </row>
    <row r="705" spans="1:18" x14ac:dyDescent="0.25">
      <c r="A705"/>
      <c r="B705" s="15" t="str" cm="1">
        <f t="array" ref="B705">IFERROR(IF(LEN(A705)&gt;0, IF(SUMPRODUCT((Inactives[Key]=J705)*(Inactives[Currently Inactive]))=1,"Inactive","Active"),""),"Active")</f>
        <v/>
      </c>
      <c r="C705" s="16" t="str" cm="1">
        <f t="array" aca="1" ref="C705" ca="1">IFERROR(_xlfn._xlws.FILTER(Inactives[Inactive On],(Inactives[Key]=J705)*(Inactives[Currently Inactive]),""),"")</f>
        <v/>
      </c>
      <c r="D705" s="16" t="str" cm="1">
        <f t="array" aca="1" ref="D705" ca="1">IFERROR(INDEX(_xlfn.TEXTSPLIT(E705," "),1),"")</f>
        <v/>
      </c>
      <c r="E705" s="15" t="str" cm="1">
        <f t="array" aca="1" ref="E705" ca="1">IFERROR(_xlfn._xlws.FILTER(merged_ranks,(merged_end_dates=DATE(9999,12,31))*(merged_names=A705)),"")</f>
        <v/>
      </c>
      <c r="F705" s="17" t="str">
        <f ca="1">_xlfn.XLOOKUP(J705,Promotions[Promo Key],Promotions[Promo Date],"")</f>
        <v/>
      </c>
      <c r="G705" s="18" t="str">
        <f t="shared" ca="1" si="55"/>
        <v/>
      </c>
      <c r="H705" s="18" t="str">
        <f t="shared" ca="1" si="54"/>
        <v/>
      </c>
      <c r="I705" s="17" t="str">
        <f>_xlfn.XLOOKUP(A705,Students[Full Name],Students[Starting Rank],"")</f>
        <v/>
      </c>
      <c r="J705" s="15" t="str">
        <f t="shared" ca="1" si="56"/>
        <v xml:space="preserve">: </v>
      </c>
      <c r="K705" s="16" t="str">
        <f>_xlfn.XLOOKUP(A705,Students[Full Name],Students[Start Date],"")</f>
        <v/>
      </c>
      <c r="L705" s="18">
        <f t="shared" ca="1" si="57"/>
        <v>-1</v>
      </c>
      <c r="M705" s="18" cm="1">
        <f t="array" aca="1" ref="M705" ca="1">SUMPRODUCT(Inactives[Days Inactive]*(Inactives[Student]=A705))/365</f>
        <v>0</v>
      </c>
      <c r="N705" s="18" t="str" cm="1">
        <f t="array" ref="N705">IF(LEN($A705)&gt;0,SUMPRODUCT(($A705=merged_names)*(_xlfn.TEXTAFTER(N$2, "At ")=merged_belt_colours)*merged_months_at_rank),"")</f>
        <v/>
      </c>
      <c r="O705" s="18" t="str" cm="1">
        <f t="array" ref="O705">IF(LEN($A705)&gt;0,SUMPRODUCT(($A705=merged_names)*(_xlfn.TEXTAFTER(O$2, "At ")=merged_belt_colours)*merged_months_at_rank),"")</f>
        <v/>
      </c>
      <c r="P705" s="18" t="str" cm="1">
        <f t="array" ref="P705">IF(LEN($A705)&gt;0,SUMPRODUCT(($A705=merged_names)*(_xlfn.TEXTAFTER(P$2, "At ")=merged_belt_colours)*merged_months_at_rank),"")</f>
        <v/>
      </c>
      <c r="Q705" s="18" t="str" cm="1">
        <f t="array" ref="Q705">IF(LEN($A705)&gt;0,SUMPRODUCT(($A705=merged_names)*(_xlfn.TEXTAFTER(Q$2, "At ")=merged_belt_colours)*merged_months_at_rank),"")</f>
        <v/>
      </c>
      <c r="R705" s="18" t="str" cm="1">
        <f t="array" ref="R705">IF(LEN($A705)&gt;0,SUMPRODUCT(($A705=merged_names)*(_xlfn.TEXTAFTER(R$2, "At ")=merged_belt_colours)*merged_months_at_rank),"")</f>
        <v/>
      </c>
    </row>
    <row r="706" spans="1:18" x14ac:dyDescent="0.25">
      <c r="A706"/>
      <c r="B706" s="15" t="str" cm="1">
        <f t="array" ref="B706">IFERROR(IF(LEN(A706)&gt;0, IF(SUMPRODUCT((Inactives[Key]=J706)*(Inactives[Currently Inactive]))=1,"Inactive","Active"),""),"Active")</f>
        <v/>
      </c>
      <c r="C706" s="16" t="str" cm="1">
        <f t="array" aca="1" ref="C706" ca="1">IFERROR(_xlfn._xlws.FILTER(Inactives[Inactive On],(Inactives[Key]=J706)*(Inactives[Currently Inactive]),""),"")</f>
        <v/>
      </c>
      <c r="D706" s="16" t="str" cm="1">
        <f t="array" aca="1" ref="D706" ca="1">IFERROR(INDEX(_xlfn.TEXTSPLIT(E706," "),1),"")</f>
        <v/>
      </c>
      <c r="E706" s="15" t="str" cm="1">
        <f t="array" aca="1" ref="E706" ca="1">IFERROR(_xlfn._xlws.FILTER(merged_ranks,(merged_end_dates=DATE(9999,12,31))*(merged_names=A706)),"")</f>
        <v/>
      </c>
      <c r="F706" s="17" t="str">
        <f ca="1">_xlfn.XLOOKUP(J706,Promotions[Promo Key],Promotions[Promo Date],"")</f>
        <v/>
      </c>
      <c r="G706" s="18" t="str">
        <f t="shared" ca="1" si="55"/>
        <v/>
      </c>
      <c r="H706" s="18" t="str">
        <f t="shared" ca="1" si="54"/>
        <v/>
      </c>
      <c r="I706" s="17" t="str">
        <f>_xlfn.XLOOKUP(A706,Students[Full Name],Students[Starting Rank],"")</f>
        <v/>
      </c>
      <c r="J706" s="15" t="str">
        <f t="shared" ca="1" si="56"/>
        <v xml:space="preserve">: </v>
      </c>
      <c r="K706" s="16" t="str">
        <f>_xlfn.XLOOKUP(A706,Students[Full Name],Students[Start Date],"")</f>
        <v/>
      </c>
      <c r="L706" s="18">
        <f t="shared" ca="1" si="57"/>
        <v>-1</v>
      </c>
      <c r="M706" s="18" cm="1">
        <f t="array" aca="1" ref="M706" ca="1">SUMPRODUCT(Inactives[Days Inactive]*(Inactives[Student]=A706))/365</f>
        <v>0</v>
      </c>
      <c r="N706" s="18" t="str" cm="1">
        <f t="array" ref="N706">IF(LEN($A706)&gt;0,SUMPRODUCT(($A706=merged_names)*(_xlfn.TEXTAFTER(N$2, "At ")=merged_belt_colours)*merged_months_at_rank),"")</f>
        <v/>
      </c>
      <c r="O706" s="18" t="str" cm="1">
        <f t="array" ref="O706">IF(LEN($A706)&gt;0,SUMPRODUCT(($A706=merged_names)*(_xlfn.TEXTAFTER(O$2, "At ")=merged_belt_colours)*merged_months_at_rank),"")</f>
        <v/>
      </c>
      <c r="P706" s="18" t="str" cm="1">
        <f t="array" ref="P706">IF(LEN($A706)&gt;0,SUMPRODUCT(($A706=merged_names)*(_xlfn.TEXTAFTER(P$2, "At ")=merged_belt_colours)*merged_months_at_rank),"")</f>
        <v/>
      </c>
      <c r="Q706" s="18" t="str" cm="1">
        <f t="array" ref="Q706">IF(LEN($A706)&gt;0,SUMPRODUCT(($A706=merged_names)*(_xlfn.TEXTAFTER(Q$2, "At ")=merged_belt_colours)*merged_months_at_rank),"")</f>
        <v/>
      </c>
      <c r="R706" s="18" t="str" cm="1">
        <f t="array" ref="R706">IF(LEN($A706)&gt;0,SUMPRODUCT(($A706=merged_names)*(_xlfn.TEXTAFTER(R$2, "At ")=merged_belt_colours)*merged_months_at_rank),"")</f>
        <v/>
      </c>
    </row>
    <row r="707" spans="1:18" x14ac:dyDescent="0.25">
      <c r="A707"/>
      <c r="B707" s="15" t="str" cm="1">
        <f t="array" ref="B707">IFERROR(IF(LEN(A707)&gt;0, IF(SUMPRODUCT((Inactives[Key]=J707)*(Inactives[Currently Inactive]))=1,"Inactive","Active"),""),"Active")</f>
        <v/>
      </c>
      <c r="C707" s="16" t="str" cm="1">
        <f t="array" aca="1" ref="C707" ca="1">IFERROR(_xlfn._xlws.FILTER(Inactives[Inactive On],(Inactives[Key]=J707)*(Inactives[Currently Inactive]),""),"")</f>
        <v/>
      </c>
      <c r="D707" s="16" t="str" cm="1">
        <f t="array" aca="1" ref="D707" ca="1">IFERROR(INDEX(_xlfn.TEXTSPLIT(E707," "),1),"")</f>
        <v/>
      </c>
      <c r="E707" s="15" t="str" cm="1">
        <f t="array" aca="1" ref="E707" ca="1">IFERROR(_xlfn._xlws.FILTER(merged_ranks,(merged_end_dates=DATE(9999,12,31))*(merged_names=A707)),"")</f>
        <v/>
      </c>
      <c r="F707" s="17" t="str">
        <f ca="1">_xlfn.XLOOKUP(J707,Promotions[Promo Key],Promotions[Promo Date],"")</f>
        <v/>
      </c>
      <c r="G707" s="18" t="str">
        <f t="shared" ca="1" si="55"/>
        <v/>
      </c>
      <c r="H707" s="18" t="str">
        <f t="shared" ca="1" si="54"/>
        <v/>
      </c>
      <c r="I707" s="17" t="str">
        <f>_xlfn.XLOOKUP(A707,Students[Full Name],Students[Starting Rank],"")</f>
        <v/>
      </c>
      <c r="J707" s="15" t="str">
        <f t="shared" ca="1" si="56"/>
        <v xml:space="preserve">: </v>
      </c>
      <c r="K707" s="16" t="str">
        <f>_xlfn.XLOOKUP(A707,Students[Full Name],Students[Start Date],"")</f>
        <v/>
      </c>
      <c r="L707" s="18">
        <f t="shared" ca="1" si="57"/>
        <v>-1</v>
      </c>
      <c r="M707" s="18" cm="1">
        <f t="array" aca="1" ref="M707" ca="1">SUMPRODUCT(Inactives[Days Inactive]*(Inactives[Student]=A707))/365</f>
        <v>0</v>
      </c>
      <c r="N707" s="18" t="str" cm="1">
        <f t="array" ref="N707">IF(LEN($A707)&gt;0,SUMPRODUCT(($A707=merged_names)*(_xlfn.TEXTAFTER(N$2, "At ")=merged_belt_colours)*merged_months_at_rank),"")</f>
        <v/>
      </c>
      <c r="O707" s="18" t="str" cm="1">
        <f t="array" ref="O707">IF(LEN($A707)&gt;0,SUMPRODUCT(($A707=merged_names)*(_xlfn.TEXTAFTER(O$2, "At ")=merged_belt_colours)*merged_months_at_rank),"")</f>
        <v/>
      </c>
      <c r="P707" s="18" t="str" cm="1">
        <f t="array" ref="P707">IF(LEN($A707)&gt;0,SUMPRODUCT(($A707=merged_names)*(_xlfn.TEXTAFTER(P$2, "At ")=merged_belt_colours)*merged_months_at_rank),"")</f>
        <v/>
      </c>
      <c r="Q707" s="18" t="str" cm="1">
        <f t="array" ref="Q707">IF(LEN($A707)&gt;0,SUMPRODUCT(($A707=merged_names)*(_xlfn.TEXTAFTER(Q$2, "At ")=merged_belt_colours)*merged_months_at_rank),"")</f>
        <v/>
      </c>
      <c r="R707" s="18" t="str" cm="1">
        <f t="array" ref="R707">IF(LEN($A707)&gt;0,SUMPRODUCT(($A707=merged_names)*(_xlfn.TEXTAFTER(R$2, "At ")=merged_belt_colours)*merged_months_at_rank),"")</f>
        <v/>
      </c>
    </row>
    <row r="708" spans="1:18" x14ac:dyDescent="0.25">
      <c r="A708"/>
      <c r="B708" s="15" t="str" cm="1">
        <f t="array" ref="B708">IFERROR(IF(LEN(A708)&gt;0, IF(SUMPRODUCT((Inactives[Key]=J708)*(Inactives[Currently Inactive]))=1,"Inactive","Active"),""),"Active")</f>
        <v/>
      </c>
      <c r="C708" s="16" t="str" cm="1">
        <f t="array" aca="1" ref="C708" ca="1">IFERROR(_xlfn._xlws.FILTER(Inactives[Inactive On],(Inactives[Key]=J708)*(Inactives[Currently Inactive]),""),"")</f>
        <v/>
      </c>
      <c r="D708" s="16" t="str" cm="1">
        <f t="array" aca="1" ref="D708" ca="1">IFERROR(INDEX(_xlfn.TEXTSPLIT(E708," "),1),"")</f>
        <v/>
      </c>
      <c r="E708" s="15" t="str" cm="1">
        <f t="array" aca="1" ref="E708" ca="1">IFERROR(_xlfn._xlws.FILTER(merged_ranks,(merged_end_dates=DATE(9999,12,31))*(merged_names=A708)),"")</f>
        <v/>
      </c>
      <c r="F708" s="17" t="str">
        <f ca="1">_xlfn.XLOOKUP(J708,Promotions[Promo Key],Promotions[Promo Date],"")</f>
        <v/>
      </c>
      <c r="G708" s="18" t="str">
        <f t="shared" ca="1" si="55"/>
        <v/>
      </c>
      <c r="H708" s="18" t="str">
        <f t="shared" ca="1" si="54"/>
        <v/>
      </c>
      <c r="I708" s="17" t="str">
        <f>_xlfn.XLOOKUP(A708,Students[Full Name],Students[Starting Rank],"")</f>
        <v/>
      </c>
      <c r="J708" s="15" t="str">
        <f t="shared" ca="1" si="56"/>
        <v xml:space="preserve">: </v>
      </c>
      <c r="K708" s="16" t="str">
        <f>_xlfn.XLOOKUP(A708,Students[Full Name],Students[Start Date],"")</f>
        <v/>
      </c>
      <c r="L708" s="18">
        <f t="shared" ca="1" si="57"/>
        <v>-1</v>
      </c>
      <c r="M708" s="18" cm="1">
        <f t="array" aca="1" ref="M708" ca="1">SUMPRODUCT(Inactives[Days Inactive]*(Inactives[Student]=A708))/365</f>
        <v>0</v>
      </c>
      <c r="N708" s="18" t="str" cm="1">
        <f t="array" ref="N708">IF(LEN($A708)&gt;0,SUMPRODUCT(($A708=merged_names)*(_xlfn.TEXTAFTER(N$2, "At ")=merged_belt_colours)*merged_months_at_rank),"")</f>
        <v/>
      </c>
      <c r="O708" s="18" t="str" cm="1">
        <f t="array" ref="O708">IF(LEN($A708)&gt;0,SUMPRODUCT(($A708=merged_names)*(_xlfn.TEXTAFTER(O$2, "At ")=merged_belt_colours)*merged_months_at_rank),"")</f>
        <v/>
      </c>
      <c r="P708" s="18" t="str" cm="1">
        <f t="array" ref="P708">IF(LEN($A708)&gt;0,SUMPRODUCT(($A708=merged_names)*(_xlfn.TEXTAFTER(P$2, "At ")=merged_belt_colours)*merged_months_at_rank),"")</f>
        <v/>
      </c>
      <c r="Q708" s="18" t="str" cm="1">
        <f t="array" ref="Q708">IF(LEN($A708)&gt;0,SUMPRODUCT(($A708=merged_names)*(_xlfn.TEXTAFTER(Q$2, "At ")=merged_belt_colours)*merged_months_at_rank),"")</f>
        <v/>
      </c>
      <c r="R708" s="18" t="str" cm="1">
        <f t="array" ref="R708">IF(LEN($A708)&gt;0,SUMPRODUCT(($A708=merged_names)*(_xlfn.TEXTAFTER(R$2, "At ")=merged_belt_colours)*merged_months_at_rank),"")</f>
        <v/>
      </c>
    </row>
    <row r="709" spans="1:18" x14ac:dyDescent="0.25">
      <c r="A709"/>
      <c r="B709" s="15" t="str" cm="1">
        <f t="array" ref="B709">IFERROR(IF(LEN(A709)&gt;0, IF(SUMPRODUCT((Inactives[Key]=J709)*(Inactives[Currently Inactive]))=1,"Inactive","Active"),""),"Active")</f>
        <v/>
      </c>
      <c r="C709" s="16" t="str" cm="1">
        <f t="array" aca="1" ref="C709" ca="1">IFERROR(_xlfn._xlws.FILTER(Inactives[Inactive On],(Inactives[Key]=J709)*(Inactives[Currently Inactive]),""),"")</f>
        <v/>
      </c>
      <c r="D709" s="16" t="str" cm="1">
        <f t="array" aca="1" ref="D709" ca="1">IFERROR(INDEX(_xlfn.TEXTSPLIT(E709," "),1),"")</f>
        <v/>
      </c>
      <c r="E709" s="15" t="str" cm="1">
        <f t="array" aca="1" ref="E709" ca="1">IFERROR(_xlfn._xlws.FILTER(merged_ranks,(merged_end_dates=DATE(9999,12,31))*(merged_names=A709)),"")</f>
        <v/>
      </c>
      <c r="F709" s="17" t="str">
        <f ca="1">_xlfn.XLOOKUP(J709,Promotions[Promo Key],Promotions[Promo Date],"")</f>
        <v/>
      </c>
      <c r="G709" s="18" t="str">
        <f t="shared" ca="1" si="55"/>
        <v/>
      </c>
      <c r="H709" s="18" t="str">
        <f t="shared" ca="1" si="54"/>
        <v/>
      </c>
      <c r="I709" s="17" t="str">
        <f>_xlfn.XLOOKUP(A709,Students[Full Name],Students[Starting Rank],"")</f>
        <v/>
      </c>
      <c r="J709" s="15" t="str">
        <f t="shared" ca="1" si="56"/>
        <v xml:space="preserve">: </v>
      </c>
      <c r="K709" s="16" t="str">
        <f>_xlfn.XLOOKUP(A709,Students[Full Name],Students[Start Date],"")</f>
        <v/>
      </c>
      <c r="L709" s="18">
        <f t="shared" ca="1" si="57"/>
        <v>-1</v>
      </c>
      <c r="M709" s="18" cm="1">
        <f t="array" aca="1" ref="M709" ca="1">SUMPRODUCT(Inactives[Days Inactive]*(Inactives[Student]=A709))/365</f>
        <v>0</v>
      </c>
      <c r="N709" s="18" t="str" cm="1">
        <f t="array" ref="N709">IF(LEN($A709)&gt;0,SUMPRODUCT(($A709=merged_names)*(_xlfn.TEXTAFTER(N$2, "At ")=merged_belt_colours)*merged_months_at_rank),"")</f>
        <v/>
      </c>
      <c r="O709" s="18" t="str" cm="1">
        <f t="array" ref="O709">IF(LEN($A709)&gt;0,SUMPRODUCT(($A709=merged_names)*(_xlfn.TEXTAFTER(O$2, "At ")=merged_belt_colours)*merged_months_at_rank),"")</f>
        <v/>
      </c>
      <c r="P709" s="18" t="str" cm="1">
        <f t="array" ref="P709">IF(LEN($A709)&gt;0,SUMPRODUCT(($A709=merged_names)*(_xlfn.TEXTAFTER(P$2, "At ")=merged_belt_colours)*merged_months_at_rank),"")</f>
        <v/>
      </c>
      <c r="Q709" s="18" t="str" cm="1">
        <f t="array" ref="Q709">IF(LEN($A709)&gt;0,SUMPRODUCT(($A709=merged_names)*(_xlfn.TEXTAFTER(Q$2, "At ")=merged_belt_colours)*merged_months_at_rank),"")</f>
        <v/>
      </c>
      <c r="R709" s="18" t="str" cm="1">
        <f t="array" ref="R709">IF(LEN($A709)&gt;0,SUMPRODUCT(($A709=merged_names)*(_xlfn.TEXTAFTER(R$2, "At ")=merged_belt_colours)*merged_months_at_rank),"")</f>
        <v/>
      </c>
    </row>
    <row r="710" spans="1:18" x14ac:dyDescent="0.25">
      <c r="A710"/>
      <c r="B710" s="15" t="str" cm="1">
        <f t="array" ref="B710">IFERROR(IF(LEN(A710)&gt;0, IF(SUMPRODUCT((Inactives[Key]=J710)*(Inactives[Currently Inactive]))=1,"Inactive","Active"),""),"Active")</f>
        <v/>
      </c>
      <c r="C710" s="16" t="str" cm="1">
        <f t="array" aca="1" ref="C710" ca="1">IFERROR(_xlfn._xlws.FILTER(Inactives[Inactive On],(Inactives[Key]=J710)*(Inactives[Currently Inactive]),""),"")</f>
        <v/>
      </c>
      <c r="D710" s="16" t="str" cm="1">
        <f t="array" aca="1" ref="D710" ca="1">IFERROR(INDEX(_xlfn.TEXTSPLIT(E710," "),1),"")</f>
        <v/>
      </c>
      <c r="E710" s="15" t="str" cm="1">
        <f t="array" aca="1" ref="E710" ca="1">IFERROR(_xlfn._xlws.FILTER(merged_ranks,(merged_end_dates=DATE(9999,12,31))*(merged_names=A710)),"")</f>
        <v/>
      </c>
      <c r="F710" s="17" t="str">
        <f ca="1">_xlfn.XLOOKUP(J710,Promotions[Promo Key],Promotions[Promo Date],"")</f>
        <v/>
      </c>
      <c r="G710" s="18" t="str">
        <f t="shared" ca="1" si="55"/>
        <v/>
      </c>
      <c r="H710" s="18" t="str">
        <f t="shared" ca="1" si="54"/>
        <v/>
      </c>
      <c r="I710" s="17" t="str">
        <f>_xlfn.XLOOKUP(A710,Students[Full Name],Students[Starting Rank],"")</f>
        <v/>
      </c>
      <c r="J710" s="15" t="str">
        <f t="shared" ca="1" si="56"/>
        <v xml:space="preserve">: </v>
      </c>
      <c r="K710" s="16" t="str">
        <f>_xlfn.XLOOKUP(A710,Students[Full Name],Students[Start Date],"")</f>
        <v/>
      </c>
      <c r="L710" s="18">
        <f t="shared" ca="1" si="57"/>
        <v>-1</v>
      </c>
      <c r="M710" s="18" cm="1">
        <f t="array" aca="1" ref="M710" ca="1">SUMPRODUCT(Inactives[Days Inactive]*(Inactives[Student]=A710))/365</f>
        <v>0</v>
      </c>
      <c r="N710" s="18" t="str" cm="1">
        <f t="array" ref="N710">IF(LEN($A710)&gt;0,SUMPRODUCT(($A710=merged_names)*(_xlfn.TEXTAFTER(N$2, "At ")=merged_belt_colours)*merged_months_at_rank),"")</f>
        <v/>
      </c>
      <c r="O710" s="18" t="str" cm="1">
        <f t="array" ref="O710">IF(LEN($A710)&gt;0,SUMPRODUCT(($A710=merged_names)*(_xlfn.TEXTAFTER(O$2, "At ")=merged_belt_colours)*merged_months_at_rank),"")</f>
        <v/>
      </c>
      <c r="P710" s="18" t="str" cm="1">
        <f t="array" ref="P710">IF(LEN($A710)&gt;0,SUMPRODUCT(($A710=merged_names)*(_xlfn.TEXTAFTER(P$2, "At ")=merged_belt_colours)*merged_months_at_rank),"")</f>
        <v/>
      </c>
      <c r="Q710" s="18" t="str" cm="1">
        <f t="array" ref="Q710">IF(LEN($A710)&gt;0,SUMPRODUCT(($A710=merged_names)*(_xlfn.TEXTAFTER(Q$2, "At ")=merged_belt_colours)*merged_months_at_rank),"")</f>
        <v/>
      </c>
      <c r="R710" s="18" t="str" cm="1">
        <f t="array" ref="R710">IF(LEN($A710)&gt;0,SUMPRODUCT(($A710=merged_names)*(_xlfn.TEXTAFTER(R$2, "At ")=merged_belt_colours)*merged_months_at_rank),"")</f>
        <v/>
      </c>
    </row>
    <row r="711" spans="1:18" x14ac:dyDescent="0.25">
      <c r="A711"/>
      <c r="B711" s="15" t="str" cm="1">
        <f t="array" ref="B711">IFERROR(IF(LEN(A711)&gt;0, IF(SUMPRODUCT((Inactives[Key]=J711)*(Inactives[Currently Inactive]))=1,"Inactive","Active"),""),"Active")</f>
        <v/>
      </c>
      <c r="C711" s="16" t="str" cm="1">
        <f t="array" aca="1" ref="C711" ca="1">IFERROR(_xlfn._xlws.FILTER(Inactives[Inactive On],(Inactives[Key]=J711)*(Inactives[Currently Inactive]),""),"")</f>
        <v/>
      </c>
      <c r="D711" s="16" t="str" cm="1">
        <f t="array" aca="1" ref="D711" ca="1">IFERROR(INDEX(_xlfn.TEXTSPLIT(E711," "),1),"")</f>
        <v/>
      </c>
      <c r="E711" s="15" t="str" cm="1">
        <f t="array" aca="1" ref="E711" ca="1">IFERROR(_xlfn._xlws.FILTER(merged_ranks,(merged_end_dates=DATE(9999,12,31))*(merged_names=A711)),"")</f>
        <v/>
      </c>
      <c r="F711" s="17" t="str">
        <f ca="1">_xlfn.XLOOKUP(J711,Promotions[Promo Key],Promotions[Promo Date],"")</f>
        <v/>
      </c>
      <c r="G711" s="18" t="str">
        <f t="shared" ca="1" si="55"/>
        <v/>
      </c>
      <c r="H711" s="18" t="str">
        <f t="shared" ca="1" si="54"/>
        <v/>
      </c>
      <c r="I711" s="17" t="str">
        <f>_xlfn.XLOOKUP(A711,Students[Full Name],Students[Starting Rank],"")</f>
        <v/>
      </c>
      <c r="J711" s="15" t="str">
        <f t="shared" ca="1" si="56"/>
        <v xml:space="preserve">: </v>
      </c>
      <c r="K711" s="16" t="str">
        <f>_xlfn.XLOOKUP(A711,Students[Full Name],Students[Start Date],"")</f>
        <v/>
      </c>
      <c r="L711" s="18">
        <f t="shared" ca="1" si="57"/>
        <v>-1</v>
      </c>
      <c r="M711" s="18" cm="1">
        <f t="array" aca="1" ref="M711" ca="1">SUMPRODUCT(Inactives[Days Inactive]*(Inactives[Student]=A711))/365</f>
        <v>0</v>
      </c>
      <c r="N711" s="18" t="str" cm="1">
        <f t="array" ref="N711">IF(LEN($A711)&gt;0,SUMPRODUCT(($A711=merged_names)*(_xlfn.TEXTAFTER(N$2, "At ")=merged_belt_colours)*merged_months_at_rank),"")</f>
        <v/>
      </c>
      <c r="O711" s="18" t="str" cm="1">
        <f t="array" ref="O711">IF(LEN($A711)&gt;0,SUMPRODUCT(($A711=merged_names)*(_xlfn.TEXTAFTER(O$2, "At ")=merged_belt_colours)*merged_months_at_rank),"")</f>
        <v/>
      </c>
      <c r="P711" s="18" t="str" cm="1">
        <f t="array" ref="P711">IF(LEN($A711)&gt;0,SUMPRODUCT(($A711=merged_names)*(_xlfn.TEXTAFTER(P$2, "At ")=merged_belt_colours)*merged_months_at_rank),"")</f>
        <v/>
      </c>
      <c r="Q711" s="18" t="str" cm="1">
        <f t="array" ref="Q711">IF(LEN($A711)&gt;0,SUMPRODUCT(($A711=merged_names)*(_xlfn.TEXTAFTER(Q$2, "At ")=merged_belt_colours)*merged_months_at_rank),"")</f>
        <v/>
      </c>
      <c r="R711" s="18" t="str" cm="1">
        <f t="array" ref="R711">IF(LEN($A711)&gt;0,SUMPRODUCT(($A711=merged_names)*(_xlfn.TEXTAFTER(R$2, "At ")=merged_belt_colours)*merged_months_at_rank),"")</f>
        <v/>
      </c>
    </row>
    <row r="712" spans="1:18" x14ac:dyDescent="0.25">
      <c r="A712"/>
      <c r="B712" s="15" t="str" cm="1">
        <f t="array" ref="B712">IFERROR(IF(LEN(A712)&gt;0, IF(SUMPRODUCT((Inactives[Key]=J712)*(Inactives[Currently Inactive]))=1,"Inactive","Active"),""),"Active")</f>
        <v/>
      </c>
      <c r="C712" s="16" t="str" cm="1">
        <f t="array" aca="1" ref="C712" ca="1">IFERROR(_xlfn._xlws.FILTER(Inactives[Inactive On],(Inactives[Key]=J712)*(Inactives[Currently Inactive]),""),"")</f>
        <v/>
      </c>
      <c r="D712" s="16" t="str" cm="1">
        <f t="array" aca="1" ref="D712" ca="1">IFERROR(INDEX(_xlfn.TEXTSPLIT(E712," "),1),"")</f>
        <v/>
      </c>
      <c r="E712" s="15" t="str" cm="1">
        <f t="array" aca="1" ref="E712" ca="1">IFERROR(_xlfn._xlws.FILTER(merged_ranks,(merged_end_dates=DATE(9999,12,31))*(merged_names=A712)),"")</f>
        <v/>
      </c>
      <c r="F712" s="17" t="str">
        <f ca="1">_xlfn.XLOOKUP(J712,Promotions[Promo Key],Promotions[Promo Date],"")</f>
        <v/>
      </c>
      <c r="G712" s="18" t="str">
        <f t="shared" ca="1" si="55"/>
        <v/>
      </c>
      <c r="H712" s="18" t="str">
        <f t="shared" ca="1" si="54"/>
        <v/>
      </c>
      <c r="I712" s="17" t="str">
        <f>_xlfn.XLOOKUP(A712,Students[Full Name],Students[Starting Rank],"")</f>
        <v/>
      </c>
      <c r="J712" s="15" t="str">
        <f t="shared" ca="1" si="56"/>
        <v xml:space="preserve">: </v>
      </c>
      <c r="K712" s="16" t="str">
        <f>_xlfn.XLOOKUP(A712,Students[Full Name],Students[Start Date],"")</f>
        <v/>
      </c>
      <c r="L712" s="18">
        <f t="shared" ca="1" si="57"/>
        <v>-1</v>
      </c>
      <c r="M712" s="18" cm="1">
        <f t="array" aca="1" ref="M712" ca="1">SUMPRODUCT(Inactives[Days Inactive]*(Inactives[Student]=A712))/365</f>
        <v>0</v>
      </c>
      <c r="N712" s="18" t="str" cm="1">
        <f t="array" ref="N712">IF(LEN($A712)&gt;0,SUMPRODUCT(($A712=merged_names)*(_xlfn.TEXTAFTER(N$2, "At ")=merged_belt_colours)*merged_months_at_rank),"")</f>
        <v/>
      </c>
      <c r="O712" s="18" t="str" cm="1">
        <f t="array" ref="O712">IF(LEN($A712)&gt;0,SUMPRODUCT(($A712=merged_names)*(_xlfn.TEXTAFTER(O$2, "At ")=merged_belt_colours)*merged_months_at_rank),"")</f>
        <v/>
      </c>
      <c r="P712" s="18" t="str" cm="1">
        <f t="array" ref="P712">IF(LEN($A712)&gt;0,SUMPRODUCT(($A712=merged_names)*(_xlfn.TEXTAFTER(P$2, "At ")=merged_belt_colours)*merged_months_at_rank),"")</f>
        <v/>
      </c>
      <c r="Q712" s="18" t="str" cm="1">
        <f t="array" ref="Q712">IF(LEN($A712)&gt;0,SUMPRODUCT(($A712=merged_names)*(_xlfn.TEXTAFTER(Q$2, "At ")=merged_belt_colours)*merged_months_at_rank),"")</f>
        <v/>
      </c>
      <c r="R712" s="18" t="str" cm="1">
        <f t="array" ref="R712">IF(LEN($A712)&gt;0,SUMPRODUCT(($A712=merged_names)*(_xlfn.TEXTAFTER(R$2, "At ")=merged_belt_colours)*merged_months_at_rank),"")</f>
        <v/>
      </c>
    </row>
    <row r="713" spans="1:18" x14ac:dyDescent="0.25">
      <c r="A713"/>
      <c r="B713" s="15" t="str" cm="1">
        <f t="array" ref="B713">IFERROR(IF(LEN(A713)&gt;0, IF(SUMPRODUCT((Inactives[Key]=J713)*(Inactives[Currently Inactive]))=1,"Inactive","Active"),""),"Active")</f>
        <v/>
      </c>
      <c r="C713" s="16" t="str" cm="1">
        <f t="array" aca="1" ref="C713" ca="1">IFERROR(_xlfn._xlws.FILTER(Inactives[Inactive On],(Inactives[Key]=J713)*(Inactives[Currently Inactive]),""),"")</f>
        <v/>
      </c>
      <c r="D713" s="16" t="str" cm="1">
        <f t="array" aca="1" ref="D713" ca="1">IFERROR(INDEX(_xlfn.TEXTSPLIT(E713," "),1),"")</f>
        <v/>
      </c>
      <c r="E713" s="15" t="str" cm="1">
        <f t="array" aca="1" ref="E713" ca="1">IFERROR(_xlfn._xlws.FILTER(merged_ranks,(merged_end_dates=DATE(9999,12,31))*(merged_names=A713)),"")</f>
        <v/>
      </c>
      <c r="F713" s="17" t="str">
        <f ca="1">_xlfn.XLOOKUP(J713,Promotions[Promo Key],Promotions[Promo Date],"")</f>
        <v/>
      </c>
      <c r="G713" s="18" t="str">
        <f t="shared" ca="1" si="55"/>
        <v/>
      </c>
      <c r="H713" s="18" t="str">
        <f t="shared" ca="1" si="54"/>
        <v/>
      </c>
      <c r="I713" s="17" t="str">
        <f>_xlfn.XLOOKUP(A713,Students[Full Name],Students[Starting Rank],"")</f>
        <v/>
      </c>
      <c r="J713" s="15" t="str">
        <f t="shared" ca="1" si="56"/>
        <v xml:space="preserve">: </v>
      </c>
      <c r="K713" s="16" t="str">
        <f>_xlfn.XLOOKUP(A713,Students[Full Name],Students[Start Date],"")</f>
        <v/>
      </c>
      <c r="L713" s="18">
        <f t="shared" ca="1" si="57"/>
        <v>-1</v>
      </c>
      <c r="M713" s="18" cm="1">
        <f t="array" aca="1" ref="M713" ca="1">SUMPRODUCT(Inactives[Days Inactive]*(Inactives[Student]=A713))/365</f>
        <v>0</v>
      </c>
      <c r="N713" s="18" t="str" cm="1">
        <f t="array" ref="N713">IF(LEN($A713)&gt;0,SUMPRODUCT(($A713=merged_names)*(_xlfn.TEXTAFTER(N$2, "At ")=merged_belt_colours)*merged_months_at_rank),"")</f>
        <v/>
      </c>
      <c r="O713" s="18" t="str" cm="1">
        <f t="array" ref="O713">IF(LEN($A713)&gt;0,SUMPRODUCT(($A713=merged_names)*(_xlfn.TEXTAFTER(O$2, "At ")=merged_belt_colours)*merged_months_at_rank),"")</f>
        <v/>
      </c>
      <c r="P713" s="18" t="str" cm="1">
        <f t="array" ref="P713">IF(LEN($A713)&gt;0,SUMPRODUCT(($A713=merged_names)*(_xlfn.TEXTAFTER(P$2, "At ")=merged_belt_colours)*merged_months_at_rank),"")</f>
        <v/>
      </c>
      <c r="Q713" s="18" t="str" cm="1">
        <f t="array" ref="Q713">IF(LEN($A713)&gt;0,SUMPRODUCT(($A713=merged_names)*(_xlfn.TEXTAFTER(Q$2, "At ")=merged_belt_colours)*merged_months_at_rank),"")</f>
        <v/>
      </c>
      <c r="R713" s="18" t="str" cm="1">
        <f t="array" ref="R713">IF(LEN($A713)&gt;0,SUMPRODUCT(($A713=merged_names)*(_xlfn.TEXTAFTER(R$2, "At ")=merged_belt_colours)*merged_months_at_rank),"")</f>
        <v/>
      </c>
    </row>
    <row r="714" spans="1:18" x14ac:dyDescent="0.25">
      <c r="A714"/>
      <c r="B714" s="15" t="str" cm="1">
        <f t="array" ref="B714">IFERROR(IF(LEN(A714)&gt;0, IF(SUMPRODUCT((Inactives[Key]=J714)*(Inactives[Currently Inactive]))=1,"Inactive","Active"),""),"Active")</f>
        <v/>
      </c>
      <c r="C714" s="16" t="str" cm="1">
        <f t="array" aca="1" ref="C714" ca="1">IFERROR(_xlfn._xlws.FILTER(Inactives[Inactive On],(Inactives[Key]=J714)*(Inactives[Currently Inactive]),""),"")</f>
        <v/>
      </c>
      <c r="D714" s="16" t="str" cm="1">
        <f t="array" aca="1" ref="D714" ca="1">IFERROR(INDEX(_xlfn.TEXTSPLIT(E714," "),1),"")</f>
        <v/>
      </c>
      <c r="E714" s="15" t="str" cm="1">
        <f t="array" aca="1" ref="E714" ca="1">IFERROR(_xlfn._xlws.FILTER(merged_ranks,(merged_end_dates=DATE(9999,12,31))*(merged_names=A714)),"")</f>
        <v/>
      </c>
      <c r="F714" s="17" t="str">
        <f ca="1">_xlfn.XLOOKUP(J714,Promotions[Promo Key],Promotions[Promo Date],"")</f>
        <v/>
      </c>
      <c r="G714" s="18" t="str">
        <f t="shared" ca="1" si="55"/>
        <v/>
      </c>
      <c r="H714" s="18" t="str">
        <f t="shared" ca="1" si="54"/>
        <v/>
      </c>
      <c r="I714" s="17" t="str">
        <f>_xlfn.XLOOKUP(A714,Students[Full Name],Students[Starting Rank],"")</f>
        <v/>
      </c>
      <c r="J714" s="15" t="str">
        <f t="shared" ca="1" si="56"/>
        <v xml:space="preserve">: </v>
      </c>
      <c r="K714" s="16" t="str">
        <f>_xlfn.XLOOKUP(A714,Students[Full Name],Students[Start Date],"")</f>
        <v/>
      </c>
      <c r="L714" s="18">
        <f t="shared" ca="1" si="57"/>
        <v>-1</v>
      </c>
      <c r="M714" s="18" cm="1">
        <f t="array" aca="1" ref="M714" ca="1">SUMPRODUCT(Inactives[Days Inactive]*(Inactives[Student]=A714))/365</f>
        <v>0</v>
      </c>
      <c r="N714" s="18" t="str" cm="1">
        <f t="array" ref="N714">IF(LEN($A714)&gt;0,SUMPRODUCT(($A714=merged_names)*(_xlfn.TEXTAFTER(N$2, "At ")=merged_belt_colours)*merged_months_at_rank),"")</f>
        <v/>
      </c>
      <c r="O714" s="18" t="str" cm="1">
        <f t="array" ref="O714">IF(LEN($A714)&gt;0,SUMPRODUCT(($A714=merged_names)*(_xlfn.TEXTAFTER(O$2, "At ")=merged_belt_colours)*merged_months_at_rank),"")</f>
        <v/>
      </c>
      <c r="P714" s="18" t="str" cm="1">
        <f t="array" ref="P714">IF(LEN($A714)&gt;0,SUMPRODUCT(($A714=merged_names)*(_xlfn.TEXTAFTER(P$2, "At ")=merged_belt_colours)*merged_months_at_rank),"")</f>
        <v/>
      </c>
      <c r="Q714" s="18" t="str" cm="1">
        <f t="array" ref="Q714">IF(LEN($A714)&gt;0,SUMPRODUCT(($A714=merged_names)*(_xlfn.TEXTAFTER(Q$2, "At ")=merged_belt_colours)*merged_months_at_rank),"")</f>
        <v/>
      </c>
      <c r="R714" s="18" t="str" cm="1">
        <f t="array" ref="R714">IF(LEN($A714)&gt;0,SUMPRODUCT(($A714=merged_names)*(_xlfn.TEXTAFTER(R$2, "At ")=merged_belt_colours)*merged_months_at_rank),"")</f>
        <v/>
      </c>
    </row>
    <row r="715" spans="1:18" x14ac:dyDescent="0.25">
      <c r="A715"/>
      <c r="B715" s="15" t="str" cm="1">
        <f t="array" ref="B715">IFERROR(IF(LEN(A715)&gt;0, IF(SUMPRODUCT((Inactives[Key]=J715)*(Inactives[Currently Inactive]))=1,"Inactive","Active"),""),"Active")</f>
        <v/>
      </c>
      <c r="C715" s="16" t="str" cm="1">
        <f t="array" aca="1" ref="C715" ca="1">IFERROR(_xlfn._xlws.FILTER(Inactives[Inactive On],(Inactives[Key]=J715)*(Inactives[Currently Inactive]),""),"")</f>
        <v/>
      </c>
      <c r="D715" s="16" t="str" cm="1">
        <f t="array" aca="1" ref="D715" ca="1">IFERROR(INDEX(_xlfn.TEXTSPLIT(E715," "),1),"")</f>
        <v/>
      </c>
      <c r="E715" s="15" t="str" cm="1">
        <f t="array" aca="1" ref="E715" ca="1">IFERROR(_xlfn._xlws.FILTER(merged_ranks,(merged_end_dates=DATE(9999,12,31))*(merged_names=A715)),"")</f>
        <v/>
      </c>
      <c r="F715" s="17" t="str">
        <f ca="1">_xlfn.XLOOKUP(J715,Promotions[Promo Key],Promotions[Promo Date],"")</f>
        <v/>
      </c>
      <c r="G715" s="18" t="str">
        <f t="shared" ca="1" si="55"/>
        <v/>
      </c>
      <c r="H715" s="18" t="str">
        <f t="shared" ca="1" si="54"/>
        <v/>
      </c>
      <c r="I715" s="17" t="str">
        <f>_xlfn.XLOOKUP(A715,Students[Full Name],Students[Starting Rank],"")</f>
        <v/>
      </c>
      <c r="J715" s="15" t="str">
        <f t="shared" ca="1" si="56"/>
        <v xml:space="preserve">: </v>
      </c>
      <c r="K715" s="16" t="str">
        <f>_xlfn.XLOOKUP(A715,Students[Full Name],Students[Start Date],"")</f>
        <v/>
      </c>
      <c r="L715" s="18">
        <f t="shared" ca="1" si="57"/>
        <v>-1</v>
      </c>
      <c r="M715" s="18" cm="1">
        <f t="array" aca="1" ref="M715" ca="1">SUMPRODUCT(Inactives[Days Inactive]*(Inactives[Student]=A715))/365</f>
        <v>0</v>
      </c>
      <c r="N715" s="18" t="str" cm="1">
        <f t="array" ref="N715">IF(LEN($A715)&gt;0,SUMPRODUCT(($A715=merged_names)*(_xlfn.TEXTAFTER(N$2, "At ")=merged_belt_colours)*merged_months_at_rank),"")</f>
        <v/>
      </c>
      <c r="O715" s="18" t="str" cm="1">
        <f t="array" ref="O715">IF(LEN($A715)&gt;0,SUMPRODUCT(($A715=merged_names)*(_xlfn.TEXTAFTER(O$2, "At ")=merged_belt_colours)*merged_months_at_rank),"")</f>
        <v/>
      </c>
      <c r="P715" s="18" t="str" cm="1">
        <f t="array" ref="P715">IF(LEN($A715)&gt;0,SUMPRODUCT(($A715=merged_names)*(_xlfn.TEXTAFTER(P$2, "At ")=merged_belt_colours)*merged_months_at_rank),"")</f>
        <v/>
      </c>
      <c r="Q715" s="18" t="str" cm="1">
        <f t="array" ref="Q715">IF(LEN($A715)&gt;0,SUMPRODUCT(($A715=merged_names)*(_xlfn.TEXTAFTER(Q$2, "At ")=merged_belt_colours)*merged_months_at_rank),"")</f>
        <v/>
      </c>
      <c r="R715" s="18" t="str" cm="1">
        <f t="array" ref="R715">IF(LEN($A715)&gt;0,SUMPRODUCT(($A715=merged_names)*(_xlfn.TEXTAFTER(R$2, "At ")=merged_belt_colours)*merged_months_at_rank),"")</f>
        <v/>
      </c>
    </row>
    <row r="716" spans="1:18" x14ac:dyDescent="0.25">
      <c r="A716"/>
      <c r="B716" s="15" t="str" cm="1">
        <f t="array" ref="B716">IFERROR(IF(LEN(A716)&gt;0, IF(SUMPRODUCT((Inactives[Key]=J716)*(Inactives[Currently Inactive]))=1,"Inactive","Active"),""),"Active")</f>
        <v/>
      </c>
      <c r="C716" s="16" t="str" cm="1">
        <f t="array" aca="1" ref="C716" ca="1">IFERROR(_xlfn._xlws.FILTER(Inactives[Inactive On],(Inactives[Key]=J716)*(Inactives[Currently Inactive]),""),"")</f>
        <v/>
      </c>
      <c r="D716" s="16" t="str" cm="1">
        <f t="array" aca="1" ref="D716" ca="1">IFERROR(INDEX(_xlfn.TEXTSPLIT(E716," "),1),"")</f>
        <v/>
      </c>
      <c r="E716" s="15" t="str" cm="1">
        <f t="array" aca="1" ref="E716" ca="1">IFERROR(_xlfn._xlws.FILTER(merged_ranks,(merged_end_dates=DATE(9999,12,31))*(merged_names=A716)),"")</f>
        <v/>
      </c>
      <c r="F716" s="17" t="str">
        <f ca="1">_xlfn.XLOOKUP(J716,Promotions[Promo Key],Promotions[Promo Date],"")</f>
        <v/>
      </c>
      <c r="G716" s="18" t="str">
        <f t="shared" ca="1" si="55"/>
        <v/>
      </c>
      <c r="H716" s="18" t="str">
        <f t="shared" ca="1" si="54"/>
        <v/>
      </c>
      <c r="I716" s="17" t="str">
        <f>_xlfn.XLOOKUP(A716,Students[Full Name],Students[Starting Rank],"")</f>
        <v/>
      </c>
      <c r="J716" s="15" t="str">
        <f t="shared" ca="1" si="56"/>
        <v xml:space="preserve">: </v>
      </c>
      <c r="K716" s="16" t="str">
        <f>_xlfn.XLOOKUP(A716,Students[Full Name],Students[Start Date],"")</f>
        <v/>
      </c>
      <c r="L716" s="18">
        <f t="shared" ca="1" si="57"/>
        <v>-1</v>
      </c>
      <c r="M716" s="18" cm="1">
        <f t="array" aca="1" ref="M716" ca="1">SUMPRODUCT(Inactives[Days Inactive]*(Inactives[Student]=A716))/365</f>
        <v>0</v>
      </c>
      <c r="N716" s="18" t="str" cm="1">
        <f t="array" ref="N716">IF(LEN($A716)&gt;0,SUMPRODUCT(($A716=merged_names)*(_xlfn.TEXTAFTER(N$2, "At ")=merged_belt_colours)*merged_months_at_rank),"")</f>
        <v/>
      </c>
      <c r="O716" s="18" t="str" cm="1">
        <f t="array" ref="O716">IF(LEN($A716)&gt;0,SUMPRODUCT(($A716=merged_names)*(_xlfn.TEXTAFTER(O$2, "At ")=merged_belt_colours)*merged_months_at_rank),"")</f>
        <v/>
      </c>
      <c r="P716" s="18" t="str" cm="1">
        <f t="array" ref="P716">IF(LEN($A716)&gt;0,SUMPRODUCT(($A716=merged_names)*(_xlfn.TEXTAFTER(P$2, "At ")=merged_belt_colours)*merged_months_at_rank),"")</f>
        <v/>
      </c>
      <c r="Q716" s="18" t="str" cm="1">
        <f t="array" ref="Q716">IF(LEN($A716)&gt;0,SUMPRODUCT(($A716=merged_names)*(_xlfn.TEXTAFTER(Q$2, "At ")=merged_belt_colours)*merged_months_at_rank),"")</f>
        <v/>
      </c>
      <c r="R716" s="18" t="str" cm="1">
        <f t="array" ref="R716">IF(LEN($A716)&gt;0,SUMPRODUCT(($A716=merged_names)*(_xlfn.TEXTAFTER(R$2, "At ")=merged_belt_colours)*merged_months_at_rank),"")</f>
        <v/>
      </c>
    </row>
    <row r="717" spans="1:18" x14ac:dyDescent="0.25">
      <c r="A717"/>
      <c r="B717" s="15" t="str" cm="1">
        <f t="array" ref="B717">IFERROR(IF(LEN(A717)&gt;0, IF(SUMPRODUCT((Inactives[Key]=J717)*(Inactives[Currently Inactive]))=1,"Inactive","Active"),""),"Active")</f>
        <v/>
      </c>
      <c r="C717" s="16" t="str" cm="1">
        <f t="array" aca="1" ref="C717" ca="1">IFERROR(_xlfn._xlws.FILTER(Inactives[Inactive On],(Inactives[Key]=J717)*(Inactives[Currently Inactive]),""),"")</f>
        <v/>
      </c>
      <c r="D717" s="16" t="str" cm="1">
        <f t="array" aca="1" ref="D717" ca="1">IFERROR(INDEX(_xlfn.TEXTSPLIT(E717," "),1),"")</f>
        <v/>
      </c>
      <c r="E717" s="15" t="str" cm="1">
        <f t="array" aca="1" ref="E717" ca="1">IFERROR(_xlfn._xlws.FILTER(merged_ranks,(merged_end_dates=DATE(9999,12,31))*(merged_names=A717)),"")</f>
        <v/>
      </c>
      <c r="F717" s="17" t="str">
        <f ca="1">_xlfn.XLOOKUP(J717,Promotions[Promo Key],Promotions[Promo Date],"")</f>
        <v/>
      </c>
      <c r="G717" s="18" t="str">
        <f t="shared" ca="1" si="55"/>
        <v/>
      </c>
      <c r="H717" s="18" t="str">
        <f t="shared" ca="1" si="54"/>
        <v/>
      </c>
      <c r="I717" s="17" t="str">
        <f>_xlfn.XLOOKUP(A717,Students[Full Name],Students[Starting Rank],"")</f>
        <v/>
      </c>
      <c r="J717" s="15" t="str">
        <f t="shared" ca="1" si="56"/>
        <v xml:space="preserve">: </v>
      </c>
      <c r="K717" s="16" t="str">
        <f>_xlfn.XLOOKUP(A717,Students[Full Name],Students[Start Date],"")</f>
        <v/>
      </c>
      <c r="L717" s="18">
        <f t="shared" ca="1" si="57"/>
        <v>-1</v>
      </c>
      <c r="M717" s="18" cm="1">
        <f t="array" aca="1" ref="M717" ca="1">SUMPRODUCT(Inactives[Days Inactive]*(Inactives[Student]=A717))/365</f>
        <v>0</v>
      </c>
      <c r="N717" s="18" t="str" cm="1">
        <f t="array" ref="N717">IF(LEN($A717)&gt;0,SUMPRODUCT(($A717=merged_names)*(_xlfn.TEXTAFTER(N$2, "At ")=merged_belt_colours)*merged_months_at_rank),"")</f>
        <v/>
      </c>
      <c r="O717" s="18" t="str" cm="1">
        <f t="array" ref="O717">IF(LEN($A717)&gt;0,SUMPRODUCT(($A717=merged_names)*(_xlfn.TEXTAFTER(O$2, "At ")=merged_belt_colours)*merged_months_at_rank),"")</f>
        <v/>
      </c>
      <c r="P717" s="18" t="str" cm="1">
        <f t="array" ref="P717">IF(LEN($A717)&gt;0,SUMPRODUCT(($A717=merged_names)*(_xlfn.TEXTAFTER(P$2, "At ")=merged_belt_colours)*merged_months_at_rank),"")</f>
        <v/>
      </c>
      <c r="Q717" s="18" t="str" cm="1">
        <f t="array" ref="Q717">IF(LEN($A717)&gt;0,SUMPRODUCT(($A717=merged_names)*(_xlfn.TEXTAFTER(Q$2, "At ")=merged_belt_colours)*merged_months_at_rank),"")</f>
        <v/>
      </c>
      <c r="R717" s="18" t="str" cm="1">
        <f t="array" ref="R717">IF(LEN($A717)&gt;0,SUMPRODUCT(($A717=merged_names)*(_xlfn.TEXTAFTER(R$2, "At ")=merged_belt_colours)*merged_months_at_rank),"")</f>
        <v/>
      </c>
    </row>
    <row r="718" spans="1:18" x14ac:dyDescent="0.25">
      <c r="A718"/>
      <c r="B718" s="15" t="str" cm="1">
        <f t="array" ref="B718">IFERROR(IF(LEN(A718)&gt;0, IF(SUMPRODUCT((Inactives[Key]=J718)*(Inactives[Currently Inactive]))=1,"Inactive","Active"),""),"Active")</f>
        <v/>
      </c>
      <c r="C718" s="16" t="str" cm="1">
        <f t="array" aca="1" ref="C718" ca="1">IFERROR(_xlfn._xlws.FILTER(Inactives[Inactive On],(Inactives[Key]=J718)*(Inactives[Currently Inactive]),""),"")</f>
        <v/>
      </c>
      <c r="D718" s="16" t="str" cm="1">
        <f t="array" aca="1" ref="D718" ca="1">IFERROR(INDEX(_xlfn.TEXTSPLIT(E718," "),1),"")</f>
        <v/>
      </c>
      <c r="E718" s="15" t="str" cm="1">
        <f t="array" aca="1" ref="E718" ca="1">IFERROR(_xlfn._xlws.FILTER(merged_ranks,(merged_end_dates=DATE(9999,12,31))*(merged_names=A718)),"")</f>
        <v/>
      </c>
      <c r="F718" s="17" t="str">
        <f ca="1">_xlfn.XLOOKUP(J718,Promotions[Promo Key],Promotions[Promo Date],"")</f>
        <v/>
      </c>
      <c r="G718" s="18" t="str">
        <f t="shared" ca="1" si="55"/>
        <v/>
      </c>
      <c r="H718" s="18" t="str">
        <f t="shared" ca="1" si="54"/>
        <v/>
      </c>
      <c r="I718" s="17" t="str">
        <f>_xlfn.XLOOKUP(A718,Students[Full Name],Students[Starting Rank],"")</f>
        <v/>
      </c>
      <c r="J718" s="15" t="str">
        <f t="shared" ca="1" si="56"/>
        <v xml:space="preserve">: </v>
      </c>
      <c r="K718" s="16" t="str">
        <f>_xlfn.XLOOKUP(A718,Students[Full Name],Students[Start Date],"")</f>
        <v/>
      </c>
      <c r="L718" s="18">
        <f t="shared" ca="1" si="57"/>
        <v>-1</v>
      </c>
      <c r="M718" s="18" cm="1">
        <f t="array" aca="1" ref="M718" ca="1">SUMPRODUCT(Inactives[Days Inactive]*(Inactives[Student]=A718))/365</f>
        <v>0</v>
      </c>
      <c r="N718" s="18" t="str" cm="1">
        <f t="array" ref="N718">IF(LEN($A718)&gt;0,SUMPRODUCT(($A718=merged_names)*(_xlfn.TEXTAFTER(N$2, "At ")=merged_belt_colours)*merged_months_at_rank),"")</f>
        <v/>
      </c>
      <c r="O718" s="18" t="str" cm="1">
        <f t="array" ref="O718">IF(LEN($A718)&gt;0,SUMPRODUCT(($A718=merged_names)*(_xlfn.TEXTAFTER(O$2, "At ")=merged_belt_colours)*merged_months_at_rank),"")</f>
        <v/>
      </c>
      <c r="P718" s="18" t="str" cm="1">
        <f t="array" ref="P718">IF(LEN($A718)&gt;0,SUMPRODUCT(($A718=merged_names)*(_xlfn.TEXTAFTER(P$2, "At ")=merged_belt_colours)*merged_months_at_rank),"")</f>
        <v/>
      </c>
      <c r="Q718" s="18" t="str" cm="1">
        <f t="array" ref="Q718">IF(LEN($A718)&gt;0,SUMPRODUCT(($A718=merged_names)*(_xlfn.TEXTAFTER(Q$2, "At ")=merged_belt_colours)*merged_months_at_rank),"")</f>
        <v/>
      </c>
      <c r="R718" s="18" t="str" cm="1">
        <f t="array" ref="R718">IF(LEN($A718)&gt;0,SUMPRODUCT(($A718=merged_names)*(_xlfn.TEXTAFTER(R$2, "At ")=merged_belt_colours)*merged_months_at_rank),"")</f>
        <v/>
      </c>
    </row>
    <row r="719" spans="1:18" x14ac:dyDescent="0.25">
      <c r="A719"/>
      <c r="B719" s="15" t="str" cm="1">
        <f t="array" ref="B719">IFERROR(IF(LEN(A719)&gt;0, IF(SUMPRODUCT((Inactives[Key]=J719)*(Inactives[Currently Inactive]))=1,"Inactive","Active"),""),"Active")</f>
        <v/>
      </c>
      <c r="C719" s="16" t="str" cm="1">
        <f t="array" aca="1" ref="C719" ca="1">IFERROR(_xlfn._xlws.FILTER(Inactives[Inactive On],(Inactives[Key]=J719)*(Inactives[Currently Inactive]),""),"")</f>
        <v/>
      </c>
      <c r="D719" s="16" t="str" cm="1">
        <f t="array" aca="1" ref="D719" ca="1">IFERROR(INDEX(_xlfn.TEXTSPLIT(E719," "),1),"")</f>
        <v/>
      </c>
      <c r="E719" s="15" t="str" cm="1">
        <f t="array" aca="1" ref="E719" ca="1">IFERROR(_xlfn._xlws.FILTER(merged_ranks,(merged_end_dates=DATE(9999,12,31))*(merged_names=A719)),"")</f>
        <v/>
      </c>
      <c r="F719" s="17" t="str">
        <f ca="1">_xlfn.XLOOKUP(J719,Promotions[Promo Key],Promotions[Promo Date],"")</f>
        <v/>
      </c>
      <c r="G719" s="18" t="str">
        <f t="shared" ca="1" si="55"/>
        <v/>
      </c>
      <c r="H719" s="18" t="str">
        <f t="shared" ca="1" si="54"/>
        <v/>
      </c>
      <c r="I719" s="17" t="str">
        <f>_xlfn.XLOOKUP(A719,Students[Full Name],Students[Starting Rank],"")</f>
        <v/>
      </c>
      <c r="J719" s="15" t="str">
        <f t="shared" ca="1" si="56"/>
        <v xml:space="preserve">: </v>
      </c>
      <c r="K719" s="16" t="str">
        <f>_xlfn.XLOOKUP(A719,Students[Full Name],Students[Start Date],"")</f>
        <v/>
      </c>
      <c r="L719" s="18">
        <f t="shared" ca="1" si="57"/>
        <v>-1</v>
      </c>
      <c r="M719" s="18" cm="1">
        <f t="array" aca="1" ref="M719" ca="1">SUMPRODUCT(Inactives[Days Inactive]*(Inactives[Student]=A719))/365</f>
        <v>0</v>
      </c>
      <c r="N719" s="18" t="str" cm="1">
        <f t="array" ref="N719">IF(LEN($A719)&gt;0,SUMPRODUCT(($A719=merged_names)*(_xlfn.TEXTAFTER(N$2, "At ")=merged_belt_colours)*merged_months_at_rank),"")</f>
        <v/>
      </c>
      <c r="O719" s="18" t="str" cm="1">
        <f t="array" ref="O719">IF(LEN($A719)&gt;0,SUMPRODUCT(($A719=merged_names)*(_xlfn.TEXTAFTER(O$2, "At ")=merged_belt_colours)*merged_months_at_rank),"")</f>
        <v/>
      </c>
      <c r="P719" s="18" t="str" cm="1">
        <f t="array" ref="P719">IF(LEN($A719)&gt;0,SUMPRODUCT(($A719=merged_names)*(_xlfn.TEXTAFTER(P$2, "At ")=merged_belt_colours)*merged_months_at_rank),"")</f>
        <v/>
      </c>
      <c r="Q719" s="18" t="str" cm="1">
        <f t="array" ref="Q719">IF(LEN($A719)&gt;0,SUMPRODUCT(($A719=merged_names)*(_xlfn.TEXTAFTER(Q$2, "At ")=merged_belt_colours)*merged_months_at_rank),"")</f>
        <v/>
      </c>
      <c r="R719" s="18" t="str" cm="1">
        <f t="array" ref="R719">IF(LEN($A719)&gt;0,SUMPRODUCT(($A719=merged_names)*(_xlfn.TEXTAFTER(R$2, "At ")=merged_belt_colours)*merged_months_at_rank),"")</f>
        <v/>
      </c>
    </row>
    <row r="720" spans="1:18" x14ac:dyDescent="0.25">
      <c r="A720"/>
      <c r="B720" s="15" t="str" cm="1">
        <f t="array" ref="B720">IFERROR(IF(LEN(A720)&gt;0, IF(SUMPRODUCT((Inactives[Key]=J720)*(Inactives[Currently Inactive]))=1,"Inactive","Active"),""),"Active")</f>
        <v/>
      </c>
      <c r="C720" s="16" t="str" cm="1">
        <f t="array" aca="1" ref="C720" ca="1">IFERROR(_xlfn._xlws.FILTER(Inactives[Inactive On],(Inactives[Key]=J720)*(Inactives[Currently Inactive]),""),"")</f>
        <v/>
      </c>
      <c r="D720" s="16" t="str" cm="1">
        <f t="array" aca="1" ref="D720" ca="1">IFERROR(INDEX(_xlfn.TEXTSPLIT(E720," "),1),"")</f>
        <v/>
      </c>
      <c r="E720" s="15" t="str" cm="1">
        <f t="array" aca="1" ref="E720" ca="1">IFERROR(_xlfn._xlws.FILTER(merged_ranks,(merged_end_dates=DATE(9999,12,31))*(merged_names=A720)),"")</f>
        <v/>
      </c>
      <c r="F720" s="17" t="str">
        <f ca="1">_xlfn.XLOOKUP(J720,Promotions[Promo Key],Promotions[Promo Date],"")</f>
        <v/>
      </c>
      <c r="G720" s="18" t="str">
        <f t="shared" ca="1" si="55"/>
        <v/>
      </c>
      <c r="H720" s="18" t="str">
        <f t="shared" ca="1" si="54"/>
        <v/>
      </c>
      <c r="I720" s="17" t="str">
        <f>_xlfn.XLOOKUP(A720,Students[Full Name],Students[Starting Rank],"")</f>
        <v/>
      </c>
      <c r="J720" s="15" t="str">
        <f t="shared" ca="1" si="56"/>
        <v xml:space="preserve">: </v>
      </c>
      <c r="K720" s="16" t="str">
        <f>_xlfn.XLOOKUP(A720,Students[Full Name],Students[Start Date],"")</f>
        <v/>
      </c>
      <c r="L720" s="18">
        <f t="shared" ca="1" si="57"/>
        <v>-1</v>
      </c>
      <c r="M720" s="18" cm="1">
        <f t="array" aca="1" ref="M720" ca="1">SUMPRODUCT(Inactives[Days Inactive]*(Inactives[Student]=A720))/365</f>
        <v>0</v>
      </c>
      <c r="N720" s="18" t="str" cm="1">
        <f t="array" ref="N720">IF(LEN($A720)&gt;0,SUMPRODUCT(($A720=merged_names)*(_xlfn.TEXTAFTER(N$2, "At ")=merged_belt_colours)*merged_months_at_rank),"")</f>
        <v/>
      </c>
      <c r="O720" s="18" t="str" cm="1">
        <f t="array" ref="O720">IF(LEN($A720)&gt;0,SUMPRODUCT(($A720=merged_names)*(_xlfn.TEXTAFTER(O$2, "At ")=merged_belt_colours)*merged_months_at_rank),"")</f>
        <v/>
      </c>
      <c r="P720" s="18" t="str" cm="1">
        <f t="array" ref="P720">IF(LEN($A720)&gt;0,SUMPRODUCT(($A720=merged_names)*(_xlfn.TEXTAFTER(P$2, "At ")=merged_belt_colours)*merged_months_at_rank),"")</f>
        <v/>
      </c>
      <c r="Q720" s="18" t="str" cm="1">
        <f t="array" ref="Q720">IF(LEN($A720)&gt;0,SUMPRODUCT(($A720=merged_names)*(_xlfn.TEXTAFTER(Q$2, "At ")=merged_belt_colours)*merged_months_at_rank),"")</f>
        <v/>
      </c>
      <c r="R720" s="18" t="str" cm="1">
        <f t="array" ref="R720">IF(LEN($A720)&gt;0,SUMPRODUCT(($A720=merged_names)*(_xlfn.TEXTAFTER(R$2, "At ")=merged_belt_colours)*merged_months_at_rank),"")</f>
        <v/>
      </c>
    </row>
    <row r="721" spans="1:18" x14ac:dyDescent="0.25">
      <c r="A721"/>
      <c r="B721" s="15" t="str" cm="1">
        <f t="array" ref="B721">IFERROR(IF(LEN(A721)&gt;0, IF(SUMPRODUCT((Inactives[Key]=J721)*(Inactives[Currently Inactive]))=1,"Inactive","Active"),""),"Active")</f>
        <v/>
      </c>
      <c r="C721" s="16" t="str" cm="1">
        <f t="array" aca="1" ref="C721" ca="1">IFERROR(_xlfn._xlws.FILTER(Inactives[Inactive On],(Inactives[Key]=J721)*(Inactives[Currently Inactive]),""),"")</f>
        <v/>
      </c>
      <c r="D721" s="16" t="str" cm="1">
        <f t="array" aca="1" ref="D721" ca="1">IFERROR(INDEX(_xlfn.TEXTSPLIT(E721," "),1),"")</f>
        <v/>
      </c>
      <c r="E721" s="15" t="str" cm="1">
        <f t="array" aca="1" ref="E721" ca="1">IFERROR(_xlfn._xlws.FILTER(merged_ranks,(merged_end_dates=DATE(9999,12,31))*(merged_names=A721)),"")</f>
        <v/>
      </c>
      <c r="F721" s="17" t="str">
        <f ca="1">_xlfn.XLOOKUP(J721,Promotions[Promo Key],Promotions[Promo Date],"")</f>
        <v/>
      </c>
      <c r="G721" s="18" t="str">
        <f t="shared" ca="1" si="55"/>
        <v/>
      </c>
      <c r="H721" s="18" t="str">
        <f t="shared" ca="1" si="54"/>
        <v/>
      </c>
      <c r="I721" s="17" t="str">
        <f>_xlfn.XLOOKUP(A721,Students[Full Name],Students[Starting Rank],"")</f>
        <v/>
      </c>
      <c r="J721" s="15" t="str">
        <f t="shared" ca="1" si="56"/>
        <v xml:space="preserve">: </v>
      </c>
      <c r="K721" s="16" t="str">
        <f>_xlfn.XLOOKUP(A721,Students[Full Name],Students[Start Date],"")</f>
        <v/>
      </c>
      <c r="L721" s="18">
        <f t="shared" ca="1" si="57"/>
        <v>-1</v>
      </c>
      <c r="M721" s="18" cm="1">
        <f t="array" aca="1" ref="M721" ca="1">SUMPRODUCT(Inactives[Days Inactive]*(Inactives[Student]=A721))/365</f>
        <v>0</v>
      </c>
      <c r="N721" s="18" t="str" cm="1">
        <f t="array" ref="N721">IF(LEN($A721)&gt;0,SUMPRODUCT(($A721=merged_names)*(_xlfn.TEXTAFTER(N$2, "At ")=merged_belt_colours)*merged_months_at_rank),"")</f>
        <v/>
      </c>
      <c r="O721" s="18" t="str" cm="1">
        <f t="array" ref="O721">IF(LEN($A721)&gt;0,SUMPRODUCT(($A721=merged_names)*(_xlfn.TEXTAFTER(O$2, "At ")=merged_belt_colours)*merged_months_at_rank),"")</f>
        <v/>
      </c>
      <c r="P721" s="18" t="str" cm="1">
        <f t="array" ref="P721">IF(LEN($A721)&gt;0,SUMPRODUCT(($A721=merged_names)*(_xlfn.TEXTAFTER(P$2, "At ")=merged_belt_colours)*merged_months_at_rank),"")</f>
        <v/>
      </c>
      <c r="Q721" s="18" t="str" cm="1">
        <f t="array" ref="Q721">IF(LEN($A721)&gt;0,SUMPRODUCT(($A721=merged_names)*(_xlfn.TEXTAFTER(Q$2, "At ")=merged_belt_colours)*merged_months_at_rank),"")</f>
        <v/>
      </c>
      <c r="R721" s="18" t="str" cm="1">
        <f t="array" ref="R721">IF(LEN($A721)&gt;0,SUMPRODUCT(($A721=merged_names)*(_xlfn.TEXTAFTER(R$2, "At ")=merged_belt_colours)*merged_months_at_rank),"")</f>
        <v/>
      </c>
    </row>
    <row r="722" spans="1:18" x14ac:dyDescent="0.25">
      <c r="A722"/>
      <c r="B722" s="15" t="str" cm="1">
        <f t="array" ref="B722">IFERROR(IF(LEN(A722)&gt;0, IF(SUMPRODUCT((Inactives[Key]=J722)*(Inactives[Currently Inactive]))=1,"Inactive","Active"),""),"Active")</f>
        <v/>
      </c>
      <c r="C722" s="16" t="str" cm="1">
        <f t="array" aca="1" ref="C722" ca="1">IFERROR(_xlfn._xlws.FILTER(Inactives[Inactive On],(Inactives[Key]=J722)*(Inactives[Currently Inactive]),""),"")</f>
        <v/>
      </c>
      <c r="D722" s="16" t="str" cm="1">
        <f t="array" aca="1" ref="D722" ca="1">IFERROR(INDEX(_xlfn.TEXTSPLIT(E722," "),1),"")</f>
        <v/>
      </c>
      <c r="E722" s="15" t="str" cm="1">
        <f t="array" aca="1" ref="E722" ca="1">IFERROR(_xlfn._xlws.FILTER(merged_ranks,(merged_end_dates=DATE(9999,12,31))*(merged_names=A722)),"")</f>
        <v/>
      </c>
      <c r="F722" s="17" t="str">
        <f ca="1">_xlfn.XLOOKUP(J722,Promotions[Promo Key],Promotions[Promo Date],"")</f>
        <v/>
      </c>
      <c r="G722" s="18" t="str">
        <f t="shared" ca="1" si="55"/>
        <v/>
      </c>
      <c r="H722" s="18" t="str">
        <f t="shared" ca="1" si="54"/>
        <v/>
      </c>
      <c r="I722" s="17" t="str">
        <f>_xlfn.XLOOKUP(A722,Students[Full Name],Students[Starting Rank],"")</f>
        <v/>
      </c>
      <c r="J722" s="15" t="str">
        <f t="shared" ca="1" si="56"/>
        <v xml:space="preserve">: </v>
      </c>
      <c r="K722" s="16" t="str">
        <f>_xlfn.XLOOKUP(A722,Students[Full Name],Students[Start Date],"")</f>
        <v/>
      </c>
      <c r="L722" s="18">
        <f t="shared" ca="1" si="57"/>
        <v>-1</v>
      </c>
      <c r="M722" s="18" cm="1">
        <f t="array" aca="1" ref="M722" ca="1">SUMPRODUCT(Inactives[Days Inactive]*(Inactives[Student]=A722))/365</f>
        <v>0</v>
      </c>
      <c r="N722" s="18" t="str" cm="1">
        <f t="array" ref="N722">IF(LEN($A722)&gt;0,SUMPRODUCT(($A722=merged_names)*(_xlfn.TEXTAFTER(N$2, "At ")=merged_belt_colours)*merged_months_at_rank),"")</f>
        <v/>
      </c>
      <c r="O722" s="18" t="str" cm="1">
        <f t="array" ref="O722">IF(LEN($A722)&gt;0,SUMPRODUCT(($A722=merged_names)*(_xlfn.TEXTAFTER(O$2, "At ")=merged_belt_colours)*merged_months_at_rank),"")</f>
        <v/>
      </c>
      <c r="P722" s="18" t="str" cm="1">
        <f t="array" ref="P722">IF(LEN($A722)&gt;0,SUMPRODUCT(($A722=merged_names)*(_xlfn.TEXTAFTER(P$2, "At ")=merged_belt_colours)*merged_months_at_rank),"")</f>
        <v/>
      </c>
      <c r="Q722" s="18" t="str" cm="1">
        <f t="array" ref="Q722">IF(LEN($A722)&gt;0,SUMPRODUCT(($A722=merged_names)*(_xlfn.TEXTAFTER(Q$2, "At ")=merged_belt_colours)*merged_months_at_rank),"")</f>
        <v/>
      </c>
      <c r="R722" s="18" t="str" cm="1">
        <f t="array" ref="R722">IF(LEN($A722)&gt;0,SUMPRODUCT(($A722=merged_names)*(_xlfn.TEXTAFTER(R$2, "At ")=merged_belt_colours)*merged_months_at_rank),"")</f>
        <v/>
      </c>
    </row>
    <row r="723" spans="1:18" x14ac:dyDescent="0.25">
      <c r="A723"/>
      <c r="B723" s="15" t="str" cm="1">
        <f t="array" ref="B723">IFERROR(IF(LEN(A723)&gt;0, IF(SUMPRODUCT((Inactives[Key]=J723)*(Inactives[Currently Inactive]))=1,"Inactive","Active"),""),"Active")</f>
        <v/>
      </c>
      <c r="C723" s="16" t="str" cm="1">
        <f t="array" aca="1" ref="C723" ca="1">IFERROR(_xlfn._xlws.FILTER(Inactives[Inactive On],(Inactives[Key]=J723)*(Inactives[Currently Inactive]),""),"")</f>
        <v/>
      </c>
      <c r="D723" s="16" t="str" cm="1">
        <f t="array" aca="1" ref="D723" ca="1">IFERROR(INDEX(_xlfn.TEXTSPLIT(E723," "),1),"")</f>
        <v/>
      </c>
      <c r="E723" s="15" t="str" cm="1">
        <f t="array" aca="1" ref="E723" ca="1">IFERROR(_xlfn._xlws.FILTER(merged_ranks,(merged_end_dates=DATE(9999,12,31))*(merged_names=A723)),"")</f>
        <v/>
      </c>
      <c r="F723" s="17" t="str">
        <f ca="1">_xlfn.XLOOKUP(J723,Promotions[Promo Key],Promotions[Promo Date],"")</f>
        <v/>
      </c>
      <c r="G723" s="18" t="str">
        <f t="shared" ca="1" si="55"/>
        <v/>
      </c>
      <c r="H723" s="18" t="str">
        <f t="shared" ca="1" si="54"/>
        <v/>
      </c>
      <c r="I723" s="17" t="str">
        <f>_xlfn.XLOOKUP(A723,Students[Full Name],Students[Starting Rank],"")</f>
        <v/>
      </c>
      <c r="J723" s="15" t="str">
        <f t="shared" ca="1" si="56"/>
        <v xml:space="preserve">: </v>
      </c>
      <c r="K723" s="16" t="str">
        <f>_xlfn.XLOOKUP(A723,Students[Full Name],Students[Start Date],"")</f>
        <v/>
      </c>
      <c r="L723" s="18">
        <f t="shared" ca="1" si="57"/>
        <v>-1</v>
      </c>
      <c r="M723" s="18" cm="1">
        <f t="array" aca="1" ref="M723" ca="1">SUMPRODUCT(Inactives[Days Inactive]*(Inactives[Student]=A723))/365</f>
        <v>0</v>
      </c>
      <c r="N723" s="18" t="str" cm="1">
        <f t="array" ref="N723">IF(LEN($A723)&gt;0,SUMPRODUCT(($A723=merged_names)*(_xlfn.TEXTAFTER(N$2, "At ")=merged_belt_colours)*merged_months_at_rank),"")</f>
        <v/>
      </c>
      <c r="O723" s="18" t="str" cm="1">
        <f t="array" ref="O723">IF(LEN($A723)&gt;0,SUMPRODUCT(($A723=merged_names)*(_xlfn.TEXTAFTER(O$2, "At ")=merged_belt_colours)*merged_months_at_rank),"")</f>
        <v/>
      </c>
      <c r="P723" s="18" t="str" cm="1">
        <f t="array" ref="P723">IF(LEN($A723)&gt;0,SUMPRODUCT(($A723=merged_names)*(_xlfn.TEXTAFTER(P$2, "At ")=merged_belt_colours)*merged_months_at_rank),"")</f>
        <v/>
      </c>
      <c r="Q723" s="18" t="str" cm="1">
        <f t="array" ref="Q723">IF(LEN($A723)&gt;0,SUMPRODUCT(($A723=merged_names)*(_xlfn.TEXTAFTER(Q$2, "At ")=merged_belt_colours)*merged_months_at_rank),"")</f>
        <v/>
      </c>
      <c r="R723" s="18" t="str" cm="1">
        <f t="array" ref="R723">IF(LEN($A723)&gt;0,SUMPRODUCT(($A723=merged_names)*(_xlfn.TEXTAFTER(R$2, "At ")=merged_belt_colours)*merged_months_at_rank),"")</f>
        <v/>
      </c>
    </row>
    <row r="724" spans="1:18" x14ac:dyDescent="0.25">
      <c r="A724"/>
      <c r="B724" s="15" t="str" cm="1">
        <f t="array" ref="B724">IFERROR(IF(LEN(A724)&gt;0, IF(SUMPRODUCT((Inactives[Key]=J724)*(Inactives[Currently Inactive]))=1,"Inactive","Active"),""),"Active")</f>
        <v/>
      </c>
      <c r="C724" s="16" t="str" cm="1">
        <f t="array" aca="1" ref="C724" ca="1">IFERROR(_xlfn._xlws.FILTER(Inactives[Inactive On],(Inactives[Key]=J724)*(Inactives[Currently Inactive]),""),"")</f>
        <v/>
      </c>
      <c r="D724" s="16" t="str" cm="1">
        <f t="array" aca="1" ref="D724" ca="1">IFERROR(INDEX(_xlfn.TEXTSPLIT(E724," "),1),"")</f>
        <v/>
      </c>
      <c r="E724" s="15" t="str" cm="1">
        <f t="array" aca="1" ref="E724" ca="1">IFERROR(_xlfn._xlws.FILTER(merged_ranks,(merged_end_dates=DATE(9999,12,31))*(merged_names=A724)),"")</f>
        <v/>
      </c>
      <c r="F724" s="17" t="str">
        <f ca="1">_xlfn.XLOOKUP(J724,Promotions[Promo Key],Promotions[Promo Date],"")</f>
        <v/>
      </c>
      <c r="G724" s="18" t="str">
        <f t="shared" ca="1" si="55"/>
        <v/>
      </c>
      <c r="H724" s="18" t="str">
        <f t="shared" ca="1" si="54"/>
        <v/>
      </c>
      <c r="I724" s="17" t="str">
        <f>_xlfn.XLOOKUP(A724,Students[Full Name],Students[Starting Rank],"")</f>
        <v/>
      </c>
      <c r="J724" s="15" t="str">
        <f t="shared" ca="1" si="56"/>
        <v xml:space="preserve">: </v>
      </c>
      <c r="K724" s="16" t="str">
        <f>_xlfn.XLOOKUP(A724,Students[Full Name],Students[Start Date],"")</f>
        <v/>
      </c>
      <c r="L724" s="18">
        <f t="shared" ca="1" si="57"/>
        <v>-1</v>
      </c>
      <c r="M724" s="18" cm="1">
        <f t="array" aca="1" ref="M724" ca="1">SUMPRODUCT(Inactives[Days Inactive]*(Inactives[Student]=A724))/365</f>
        <v>0</v>
      </c>
      <c r="N724" s="18" t="str" cm="1">
        <f t="array" ref="N724">IF(LEN($A724)&gt;0,SUMPRODUCT(($A724=merged_names)*(_xlfn.TEXTAFTER(N$2, "At ")=merged_belt_colours)*merged_months_at_rank),"")</f>
        <v/>
      </c>
      <c r="O724" s="18" t="str" cm="1">
        <f t="array" ref="O724">IF(LEN($A724)&gt;0,SUMPRODUCT(($A724=merged_names)*(_xlfn.TEXTAFTER(O$2, "At ")=merged_belt_colours)*merged_months_at_rank),"")</f>
        <v/>
      </c>
      <c r="P724" s="18" t="str" cm="1">
        <f t="array" ref="P724">IF(LEN($A724)&gt;0,SUMPRODUCT(($A724=merged_names)*(_xlfn.TEXTAFTER(P$2, "At ")=merged_belt_colours)*merged_months_at_rank),"")</f>
        <v/>
      </c>
      <c r="Q724" s="18" t="str" cm="1">
        <f t="array" ref="Q724">IF(LEN($A724)&gt;0,SUMPRODUCT(($A724=merged_names)*(_xlfn.TEXTAFTER(Q$2, "At ")=merged_belt_colours)*merged_months_at_rank),"")</f>
        <v/>
      </c>
      <c r="R724" s="18" t="str" cm="1">
        <f t="array" ref="R724">IF(LEN($A724)&gt;0,SUMPRODUCT(($A724=merged_names)*(_xlfn.TEXTAFTER(R$2, "At ")=merged_belt_colours)*merged_months_at_rank),"")</f>
        <v/>
      </c>
    </row>
    <row r="725" spans="1:18" x14ac:dyDescent="0.25">
      <c r="A725"/>
      <c r="B725" s="15" t="str" cm="1">
        <f t="array" ref="B725">IFERROR(IF(LEN(A725)&gt;0, IF(SUMPRODUCT((Inactives[Key]=J725)*(Inactives[Currently Inactive]))=1,"Inactive","Active"),""),"Active")</f>
        <v/>
      </c>
      <c r="C725" s="16" t="str" cm="1">
        <f t="array" aca="1" ref="C725" ca="1">IFERROR(_xlfn._xlws.FILTER(Inactives[Inactive On],(Inactives[Key]=J725)*(Inactives[Currently Inactive]),""),"")</f>
        <v/>
      </c>
      <c r="D725" s="16" t="str" cm="1">
        <f t="array" aca="1" ref="D725" ca="1">IFERROR(INDEX(_xlfn.TEXTSPLIT(E725," "),1),"")</f>
        <v/>
      </c>
      <c r="E725" s="15" t="str" cm="1">
        <f t="array" aca="1" ref="E725" ca="1">IFERROR(_xlfn._xlws.FILTER(merged_ranks,(merged_end_dates=DATE(9999,12,31))*(merged_names=A725)),"")</f>
        <v/>
      </c>
      <c r="F725" s="17" t="str">
        <f ca="1">_xlfn.XLOOKUP(J725,Promotions[Promo Key],Promotions[Promo Date],"")</f>
        <v/>
      </c>
      <c r="G725" s="18" t="str">
        <f t="shared" ca="1" si="55"/>
        <v/>
      </c>
      <c r="H725" s="18" t="str">
        <f t="shared" ca="1" si="54"/>
        <v/>
      </c>
      <c r="I725" s="17" t="str">
        <f>_xlfn.XLOOKUP(A725,Students[Full Name],Students[Starting Rank],"")</f>
        <v/>
      </c>
      <c r="J725" s="15" t="str">
        <f t="shared" ca="1" si="56"/>
        <v xml:space="preserve">: </v>
      </c>
      <c r="K725" s="16" t="str">
        <f>_xlfn.XLOOKUP(A725,Students[Full Name],Students[Start Date],"")</f>
        <v/>
      </c>
      <c r="L725" s="18">
        <f t="shared" ca="1" si="57"/>
        <v>-1</v>
      </c>
      <c r="M725" s="18" cm="1">
        <f t="array" aca="1" ref="M725" ca="1">SUMPRODUCT(Inactives[Days Inactive]*(Inactives[Student]=A725))/365</f>
        <v>0</v>
      </c>
      <c r="N725" s="18" t="str" cm="1">
        <f t="array" ref="N725">IF(LEN($A725)&gt;0,SUMPRODUCT(($A725=merged_names)*(_xlfn.TEXTAFTER(N$2, "At ")=merged_belt_colours)*merged_months_at_rank),"")</f>
        <v/>
      </c>
      <c r="O725" s="18" t="str" cm="1">
        <f t="array" ref="O725">IF(LEN($A725)&gt;0,SUMPRODUCT(($A725=merged_names)*(_xlfn.TEXTAFTER(O$2, "At ")=merged_belt_colours)*merged_months_at_rank),"")</f>
        <v/>
      </c>
      <c r="P725" s="18" t="str" cm="1">
        <f t="array" ref="P725">IF(LEN($A725)&gt;0,SUMPRODUCT(($A725=merged_names)*(_xlfn.TEXTAFTER(P$2, "At ")=merged_belt_colours)*merged_months_at_rank),"")</f>
        <v/>
      </c>
      <c r="Q725" s="18" t="str" cm="1">
        <f t="array" ref="Q725">IF(LEN($A725)&gt;0,SUMPRODUCT(($A725=merged_names)*(_xlfn.TEXTAFTER(Q$2, "At ")=merged_belt_colours)*merged_months_at_rank),"")</f>
        <v/>
      </c>
      <c r="R725" s="18" t="str" cm="1">
        <f t="array" ref="R725">IF(LEN($A725)&gt;0,SUMPRODUCT(($A725=merged_names)*(_xlfn.TEXTAFTER(R$2, "At ")=merged_belt_colours)*merged_months_at_rank),"")</f>
        <v/>
      </c>
    </row>
    <row r="726" spans="1:18" x14ac:dyDescent="0.25">
      <c r="A726"/>
      <c r="B726" s="15" t="str" cm="1">
        <f t="array" ref="B726">IFERROR(IF(LEN(A726)&gt;0, IF(SUMPRODUCT((Inactives[Key]=J726)*(Inactives[Currently Inactive]))=1,"Inactive","Active"),""),"Active")</f>
        <v/>
      </c>
      <c r="C726" s="16" t="str" cm="1">
        <f t="array" aca="1" ref="C726" ca="1">IFERROR(_xlfn._xlws.FILTER(Inactives[Inactive On],(Inactives[Key]=J726)*(Inactives[Currently Inactive]),""),"")</f>
        <v/>
      </c>
      <c r="D726" s="16" t="str" cm="1">
        <f t="array" aca="1" ref="D726" ca="1">IFERROR(INDEX(_xlfn.TEXTSPLIT(E726," "),1),"")</f>
        <v/>
      </c>
      <c r="E726" s="15" t="str" cm="1">
        <f t="array" aca="1" ref="E726" ca="1">IFERROR(_xlfn._xlws.FILTER(merged_ranks,(merged_end_dates=DATE(9999,12,31))*(merged_names=A726)),"")</f>
        <v/>
      </c>
      <c r="F726" s="17" t="str">
        <f ca="1">_xlfn.XLOOKUP(J726,Promotions[Promo Key],Promotions[Promo Date],"")</f>
        <v/>
      </c>
      <c r="G726" s="18" t="str">
        <f t="shared" ca="1" si="55"/>
        <v/>
      </c>
      <c r="H726" s="18" t="str">
        <f t="shared" ca="1" si="54"/>
        <v/>
      </c>
      <c r="I726" s="17" t="str">
        <f>_xlfn.XLOOKUP(A726,Students[Full Name],Students[Starting Rank],"")</f>
        <v/>
      </c>
      <c r="J726" s="15" t="str">
        <f t="shared" ca="1" si="56"/>
        <v xml:space="preserve">: </v>
      </c>
      <c r="K726" s="16" t="str">
        <f>_xlfn.XLOOKUP(A726,Students[Full Name],Students[Start Date],"")</f>
        <v/>
      </c>
      <c r="L726" s="18">
        <f t="shared" ca="1" si="57"/>
        <v>-1</v>
      </c>
      <c r="M726" s="18" cm="1">
        <f t="array" aca="1" ref="M726" ca="1">SUMPRODUCT(Inactives[Days Inactive]*(Inactives[Student]=A726))/365</f>
        <v>0</v>
      </c>
      <c r="N726" s="18" t="str" cm="1">
        <f t="array" ref="N726">IF(LEN($A726)&gt;0,SUMPRODUCT(($A726=merged_names)*(_xlfn.TEXTAFTER(N$2, "At ")=merged_belt_colours)*merged_months_at_rank),"")</f>
        <v/>
      </c>
      <c r="O726" s="18" t="str" cm="1">
        <f t="array" ref="O726">IF(LEN($A726)&gt;0,SUMPRODUCT(($A726=merged_names)*(_xlfn.TEXTAFTER(O$2, "At ")=merged_belt_colours)*merged_months_at_rank),"")</f>
        <v/>
      </c>
      <c r="P726" s="18" t="str" cm="1">
        <f t="array" ref="P726">IF(LEN($A726)&gt;0,SUMPRODUCT(($A726=merged_names)*(_xlfn.TEXTAFTER(P$2, "At ")=merged_belt_colours)*merged_months_at_rank),"")</f>
        <v/>
      </c>
      <c r="Q726" s="18" t="str" cm="1">
        <f t="array" ref="Q726">IF(LEN($A726)&gt;0,SUMPRODUCT(($A726=merged_names)*(_xlfn.TEXTAFTER(Q$2, "At ")=merged_belt_colours)*merged_months_at_rank),"")</f>
        <v/>
      </c>
      <c r="R726" s="18" t="str" cm="1">
        <f t="array" ref="R726">IF(LEN($A726)&gt;0,SUMPRODUCT(($A726=merged_names)*(_xlfn.TEXTAFTER(R$2, "At ")=merged_belt_colours)*merged_months_at_rank),"")</f>
        <v/>
      </c>
    </row>
    <row r="727" spans="1:18" x14ac:dyDescent="0.25">
      <c r="A727"/>
      <c r="B727" s="15" t="str" cm="1">
        <f t="array" ref="B727">IFERROR(IF(LEN(A727)&gt;0, IF(SUMPRODUCT((Inactives[Key]=J727)*(Inactives[Currently Inactive]))=1,"Inactive","Active"),""),"Active")</f>
        <v/>
      </c>
      <c r="C727" s="16" t="str" cm="1">
        <f t="array" aca="1" ref="C727" ca="1">IFERROR(_xlfn._xlws.FILTER(Inactives[Inactive On],(Inactives[Key]=J727)*(Inactives[Currently Inactive]),""),"")</f>
        <v/>
      </c>
      <c r="D727" s="16" t="str" cm="1">
        <f t="array" aca="1" ref="D727" ca="1">IFERROR(INDEX(_xlfn.TEXTSPLIT(E727," "),1),"")</f>
        <v/>
      </c>
      <c r="E727" s="15" t="str" cm="1">
        <f t="array" aca="1" ref="E727" ca="1">IFERROR(_xlfn._xlws.FILTER(merged_ranks,(merged_end_dates=DATE(9999,12,31))*(merged_names=A727)),"")</f>
        <v/>
      </c>
      <c r="F727" s="17" t="str">
        <f ca="1">_xlfn.XLOOKUP(J727,Promotions[Promo Key],Promotions[Promo Date],"")</f>
        <v/>
      </c>
      <c r="G727" s="18" t="str">
        <f t="shared" ca="1" si="55"/>
        <v/>
      </c>
      <c r="H727" s="18" t="str">
        <f t="shared" ca="1" si="54"/>
        <v/>
      </c>
      <c r="I727" s="17" t="str">
        <f>_xlfn.XLOOKUP(A727,Students[Full Name],Students[Starting Rank],"")</f>
        <v/>
      </c>
      <c r="J727" s="15" t="str">
        <f t="shared" ca="1" si="56"/>
        <v xml:space="preserve">: </v>
      </c>
      <c r="K727" s="16" t="str">
        <f>_xlfn.XLOOKUP(A727,Students[Full Name],Students[Start Date],"")</f>
        <v/>
      </c>
      <c r="L727" s="18">
        <f t="shared" ca="1" si="57"/>
        <v>-1</v>
      </c>
      <c r="M727" s="18" cm="1">
        <f t="array" aca="1" ref="M727" ca="1">SUMPRODUCT(Inactives[Days Inactive]*(Inactives[Student]=A727))/365</f>
        <v>0</v>
      </c>
      <c r="N727" s="18" t="str" cm="1">
        <f t="array" ref="N727">IF(LEN($A727)&gt;0,SUMPRODUCT(($A727=merged_names)*(_xlfn.TEXTAFTER(N$2, "At ")=merged_belt_colours)*merged_months_at_rank),"")</f>
        <v/>
      </c>
      <c r="O727" s="18" t="str" cm="1">
        <f t="array" ref="O727">IF(LEN($A727)&gt;0,SUMPRODUCT(($A727=merged_names)*(_xlfn.TEXTAFTER(O$2, "At ")=merged_belt_colours)*merged_months_at_rank),"")</f>
        <v/>
      </c>
      <c r="P727" s="18" t="str" cm="1">
        <f t="array" ref="P727">IF(LEN($A727)&gt;0,SUMPRODUCT(($A727=merged_names)*(_xlfn.TEXTAFTER(P$2, "At ")=merged_belt_colours)*merged_months_at_rank),"")</f>
        <v/>
      </c>
      <c r="Q727" s="18" t="str" cm="1">
        <f t="array" ref="Q727">IF(LEN($A727)&gt;0,SUMPRODUCT(($A727=merged_names)*(_xlfn.TEXTAFTER(Q$2, "At ")=merged_belt_colours)*merged_months_at_rank),"")</f>
        <v/>
      </c>
      <c r="R727" s="18" t="str" cm="1">
        <f t="array" ref="R727">IF(LEN($A727)&gt;0,SUMPRODUCT(($A727=merged_names)*(_xlfn.TEXTAFTER(R$2, "At ")=merged_belt_colours)*merged_months_at_rank),"")</f>
        <v/>
      </c>
    </row>
    <row r="728" spans="1:18" x14ac:dyDescent="0.25">
      <c r="A728"/>
      <c r="B728" s="15" t="str" cm="1">
        <f t="array" ref="B728">IFERROR(IF(LEN(A728)&gt;0, IF(SUMPRODUCT((Inactives[Key]=J728)*(Inactives[Currently Inactive]))=1,"Inactive","Active"),""),"Active")</f>
        <v/>
      </c>
      <c r="C728" s="16" t="str" cm="1">
        <f t="array" aca="1" ref="C728" ca="1">IFERROR(_xlfn._xlws.FILTER(Inactives[Inactive On],(Inactives[Key]=J728)*(Inactives[Currently Inactive]),""),"")</f>
        <v/>
      </c>
      <c r="D728" s="16" t="str" cm="1">
        <f t="array" aca="1" ref="D728" ca="1">IFERROR(INDEX(_xlfn.TEXTSPLIT(E728," "),1),"")</f>
        <v/>
      </c>
      <c r="E728" s="15" t="str" cm="1">
        <f t="array" aca="1" ref="E728" ca="1">IFERROR(_xlfn._xlws.FILTER(merged_ranks,(merged_end_dates=DATE(9999,12,31))*(merged_names=A728)),"")</f>
        <v/>
      </c>
      <c r="F728" s="17" t="str">
        <f ca="1">_xlfn.XLOOKUP(J728,Promotions[Promo Key],Promotions[Promo Date],"")</f>
        <v/>
      </c>
      <c r="G728" s="18" t="str">
        <f t="shared" ca="1" si="55"/>
        <v/>
      </c>
      <c r="H728" s="18" t="str">
        <f t="shared" ref="H728:H791" ca="1" si="58">IFERROR((TODAY()-K728)/365-M728,"")</f>
        <v/>
      </c>
      <c r="I728" s="17" t="str">
        <f>_xlfn.XLOOKUP(A728,Students[Full Name],Students[Starting Rank],"")</f>
        <v/>
      </c>
      <c r="J728" s="15" t="str">
        <f t="shared" ca="1" si="56"/>
        <v xml:space="preserve">: </v>
      </c>
      <c r="K728" s="16" t="str">
        <f>_xlfn.XLOOKUP(A728,Students[Full Name],Students[Start Date],"")</f>
        <v/>
      </c>
      <c r="L728" s="18">
        <f t="shared" ca="1" si="57"/>
        <v>-1</v>
      </c>
      <c r="M728" s="18" cm="1">
        <f t="array" aca="1" ref="M728" ca="1">SUMPRODUCT(Inactives[Days Inactive]*(Inactives[Student]=A728))/365</f>
        <v>0</v>
      </c>
      <c r="N728" s="18" t="str" cm="1">
        <f t="array" ref="N728">IF(LEN($A728)&gt;0,SUMPRODUCT(($A728=merged_names)*(_xlfn.TEXTAFTER(N$2, "At ")=merged_belt_colours)*merged_months_at_rank),"")</f>
        <v/>
      </c>
      <c r="O728" s="18" t="str" cm="1">
        <f t="array" ref="O728">IF(LEN($A728)&gt;0,SUMPRODUCT(($A728=merged_names)*(_xlfn.TEXTAFTER(O$2, "At ")=merged_belt_colours)*merged_months_at_rank),"")</f>
        <v/>
      </c>
      <c r="P728" s="18" t="str" cm="1">
        <f t="array" ref="P728">IF(LEN($A728)&gt;0,SUMPRODUCT(($A728=merged_names)*(_xlfn.TEXTAFTER(P$2, "At ")=merged_belt_colours)*merged_months_at_rank),"")</f>
        <v/>
      </c>
      <c r="Q728" s="18" t="str" cm="1">
        <f t="array" ref="Q728">IF(LEN($A728)&gt;0,SUMPRODUCT(($A728=merged_names)*(_xlfn.TEXTAFTER(Q$2, "At ")=merged_belt_colours)*merged_months_at_rank),"")</f>
        <v/>
      </c>
      <c r="R728" s="18" t="str" cm="1">
        <f t="array" ref="R728">IF(LEN($A728)&gt;0,SUMPRODUCT(($A728=merged_names)*(_xlfn.TEXTAFTER(R$2, "At ")=merged_belt_colours)*merged_months_at_rank),"")</f>
        <v/>
      </c>
    </row>
    <row r="729" spans="1:18" x14ac:dyDescent="0.25">
      <c r="A729"/>
      <c r="B729" s="15" t="str" cm="1">
        <f t="array" ref="B729">IFERROR(IF(LEN(A729)&gt;0, IF(SUMPRODUCT((Inactives[Key]=J729)*(Inactives[Currently Inactive]))=1,"Inactive","Active"),""),"Active")</f>
        <v/>
      </c>
      <c r="C729" s="16" t="str" cm="1">
        <f t="array" aca="1" ref="C729" ca="1">IFERROR(_xlfn._xlws.FILTER(Inactives[Inactive On],(Inactives[Key]=J729)*(Inactives[Currently Inactive]),""),"")</f>
        <v/>
      </c>
      <c r="D729" s="16" t="str" cm="1">
        <f t="array" aca="1" ref="D729" ca="1">IFERROR(INDEX(_xlfn.TEXTSPLIT(E729," "),1),"")</f>
        <v/>
      </c>
      <c r="E729" s="15" t="str" cm="1">
        <f t="array" aca="1" ref="E729" ca="1">IFERROR(_xlfn._xlws.FILTER(merged_ranks,(merged_end_dates=DATE(9999,12,31))*(merged_names=A729)),"")</f>
        <v/>
      </c>
      <c r="F729" s="17" t="str">
        <f ca="1">_xlfn.XLOOKUP(J729,Promotions[Promo Key],Promotions[Promo Date],"")</f>
        <v/>
      </c>
      <c r="G729" s="18" t="str">
        <f t="shared" ca="1" si="55"/>
        <v/>
      </c>
      <c r="H729" s="18" t="str">
        <f t="shared" ca="1" si="58"/>
        <v/>
      </c>
      <c r="I729" s="17" t="str">
        <f>_xlfn.XLOOKUP(A729,Students[Full Name],Students[Starting Rank],"")</f>
        <v/>
      </c>
      <c r="J729" s="15" t="str">
        <f t="shared" ca="1" si="56"/>
        <v xml:space="preserve">: </v>
      </c>
      <c r="K729" s="16" t="str">
        <f>_xlfn.XLOOKUP(A729,Students[Full Name],Students[Start Date],"")</f>
        <v/>
      </c>
      <c r="L729" s="18">
        <f t="shared" ca="1" si="57"/>
        <v>-1</v>
      </c>
      <c r="M729" s="18" cm="1">
        <f t="array" aca="1" ref="M729" ca="1">SUMPRODUCT(Inactives[Days Inactive]*(Inactives[Student]=A729))/365</f>
        <v>0</v>
      </c>
      <c r="N729" s="18" t="str" cm="1">
        <f t="array" ref="N729">IF(LEN($A729)&gt;0,SUMPRODUCT(($A729=merged_names)*(_xlfn.TEXTAFTER(N$2, "At ")=merged_belt_colours)*merged_months_at_rank),"")</f>
        <v/>
      </c>
      <c r="O729" s="18" t="str" cm="1">
        <f t="array" ref="O729">IF(LEN($A729)&gt;0,SUMPRODUCT(($A729=merged_names)*(_xlfn.TEXTAFTER(O$2, "At ")=merged_belt_colours)*merged_months_at_rank),"")</f>
        <v/>
      </c>
      <c r="P729" s="18" t="str" cm="1">
        <f t="array" ref="P729">IF(LEN($A729)&gt;0,SUMPRODUCT(($A729=merged_names)*(_xlfn.TEXTAFTER(P$2, "At ")=merged_belt_colours)*merged_months_at_rank),"")</f>
        <v/>
      </c>
      <c r="Q729" s="18" t="str" cm="1">
        <f t="array" ref="Q729">IF(LEN($A729)&gt;0,SUMPRODUCT(($A729=merged_names)*(_xlfn.TEXTAFTER(Q$2, "At ")=merged_belt_colours)*merged_months_at_rank),"")</f>
        <v/>
      </c>
      <c r="R729" s="18" t="str" cm="1">
        <f t="array" ref="R729">IF(LEN($A729)&gt;0,SUMPRODUCT(($A729=merged_names)*(_xlfn.TEXTAFTER(R$2, "At ")=merged_belt_colours)*merged_months_at_rank),"")</f>
        <v/>
      </c>
    </row>
    <row r="730" spans="1:18" x14ac:dyDescent="0.25">
      <c r="A730"/>
      <c r="B730" s="15" t="str" cm="1">
        <f t="array" ref="B730">IFERROR(IF(LEN(A730)&gt;0, IF(SUMPRODUCT((Inactives[Key]=J730)*(Inactives[Currently Inactive]))=1,"Inactive","Active"),""),"Active")</f>
        <v/>
      </c>
      <c r="C730" s="16" t="str" cm="1">
        <f t="array" aca="1" ref="C730" ca="1">IFERROR(_xlfn._xlws.FILTER(Inactives[Inactive On],(Inactives[Key]=J730)*(Inactives[Currently Inactive]),""),"")</f>
        <v/>
      </c>
      <c r="D730" s="16" t="str" cm="1">
        <f t="array" aca="1" ref="D730" ca="1">IFERROR(INDEX(_xlfn.TEXTSPLIT(E730," "),1),"")</f>
        <v/>
      </c>
      <c r="E730" s="15" t="str" cm="1">
        <f t="array" aca="1" ref="E730" ca="1">IFERROR(_xlfn._xlws.FILTER(merged_ranks,(merged_end_dates=DATE(9999,12,31))*(merged_names=A730)),"")</f>
        <v/>
      </c>
      <c r="F730" s="17" t="str">
        <f ca="1">_xlfn.XLOOKUP(J730,Promotions[Promo Key],Promotions[Promo Date],"")</f>
        <v/>
      </c>
      <c r="G730" s="18" t="str">
        <f t="shared" ca="1" si="55"/>
        <v/>
      </c>
      <c r="H730" s="18" t="str">
        <f t="shared" ca="1" si="58"/>
        <v/>
      </c>
      <c r="I730" s="17" t="str">
        <f>_xlfn.XLOOKUP(A730,Students[Full Name],Students[Starting Rank],"")</f>
        <v/>
      </c>
      <c r="J730" s="15" t="str">
        <f t="shared" ca="1" si="56"/>
        <v xml:space="preserve">: </v>
      </c>
      <c r="K730" s="16" t="str">
        <f>_xlfn.XLOOKUP(A730,Students[Full Name],Students[Start Date],"")</f>
        <v/>
      </c>
      <c r="L730" s="18">
        <f t="shared" ca="1" si="57"/>
        <v>-1</v>
      </c>
      <c r="M730" s="18" cm="1">
        <f t="array" aca="1" ref="M730" ca="1">SUMPRODUCT(Inactives[Days Inactive]*(Inactives[Student]=A730))/365</f>
        <v>0</v>
      </c>
      <c r="N730" s="18" t="str" cm="1">
        <f t="array" ref="N730">IF(LEN($A730)&gt;0,SUMPRODUCT(($A730=merged_names)*(_xlfn.TEXTAFTER(N$2, "At ")=merged_belt_colours)*merged_months_at_rank),"")</f>
        <v/>
      </c>
      <c r="O730" s="18" t="str" cm="1">
        <f t="array" ref="O730">IF(LEN($A730)&gt;0,SUMPRODUCT(($A730=merged_names)*(_xlfn.TEXTAFTER(O$2, "At ")=merged_belt_colours)*merged_months_at_rank),"")</f>
        <v/>
      </c>
      <c r="P730" s="18" t="str" cm="1">
        <f t="array" ref="P730">IF(LEN($A730)&gt;0,SUMPRODUCT(($A730=merged_names)*(_xlfn.TEXTAFTER(P$2, "At ")=merged_belt_colours)*merged_months_at_rank),"")</f>
        <v/>
      </c>
      <c r="Q730" s="18" t="str" cm="1">
        <f t="array" ref="Q730">IF(LEN($A730)&gt;0,SUMPRODUCT(($A730=merged_names)*(_xlfn.TEXTAFTER(Q$2, "At ")=merged_belt_colours)*merged_months_at_rank),"")</f>
        <v/>
      </c>
      <c r="R730" s="18" t="str" cm="1">
        <f t="array" ref="R730">IF(LEN($A730)&gt;0,SUMPRODUCT(($A730=merged_names)*(_xlfn.TEXTAFTER(R$2, "At ")=merged_belt_colours)*merged_months_at_rank),"")</f>
        <v/>
      </c>
    </row>
    <row r="731" spans="1:18" x14ac:dyDescent="0.25">
      <c r="A731"/>
      <c r="B731" s="15" t="str" cm="1">
        <f t="array" ref="B731">IFERROR(IF(LEN(A731)&gt;0, IF(SUMPRODUCT((Inactives[Key]=J731)*(Inactives[Currently Inactive]))=1,"Inactive","Active"),""),"Active")</f>
        <v/>
      </c>
      <c r="C731" s="16" t="str" cm="1">
        <f t="array" aca="1" ref="C731" ca="1">IFERROR(_xlfn._xlws.FILTER(Inactives[Inactive On],(Inactives[Key]=J731)*(Inactives[Currently Inactive]),""),"")</f>
        <v/>
      </c>
      <c r="D731" s="16" t="str" cm="1">
        <f t="array" aca="1" ref="D731" ca="1">IFERROR(INDEX(_xlfn.TEXTSPLIT(E731," "),1),"")</f>
        <v/>
      </c>
      <c r="E731" s="15" t="str" cm="1">
        <f t="array" aca="1" ref="E731" ca="1">IFERROR(_xlfn._xlws.FILTER(merged_ranks,(merged_end_dates=DATE(9999,12,31))*(merged_names=A731)),"")</f>
        <v/>
      </c>
      <c r="F731" s="17" t="str">
        <f ca="1">_xlfn.XLOOKUP(J731,Promotions[Promo Key],Promotions[Promo Date],"")</f>
        <v/>
      </c>
      <c r="G731" s="18" t="str">
        <f t="shared" ca="1" si="55"/>
        <v/>
      </c>
      <c r="H731" s="18" t="str">
        <f t="shared" ca="1" si="58"/>
        <v/>
      </c>
      <c r="I731" s="17" t="str">
        <f>_xlfn.XLOOKUP(A731,Students[Full Name],Students[Starting Rank],"")</f>
        <v/>
      </c>
      <c r="J731" s="15" t="str">
        <f t="shared" ca="1" si="56"/>
        <v xml:space="preserve">: </v>
      </c>
      <c r="K731" s="16" t="str">
        <f>_xlfn.XLOOKUP(A731,Students[Full Name],Students[Start Date],"")</f>
        <v/>
      </c>
      <c r="L731" s="18">
        <f t="shared" ca="1" si="57"/>
        <v>-1</v>
      </c>
      <c r="M731" s="18" cm="1">
        <f t="array" aca="1" ref="M731" ca="1">SUMPRODUCT(Inactives[Days Inactive]*(Inactives[Student]=A731))/365</f>
        <v>0</v>
      </c>
      <c r="N731" s="18" t="str" cm="1">
        <f t="array" ref="N731">IF(LEN($A731)&gt;0,SUMPRODUCT(($A731=merged_names)*(_xlfn.TEXTAFTER(N$2, "At ")=merged_belt_colours)*merged_months_at_rank),"")</f>
        <v/>
      </c>
      <c r="O731" s="18" t="str" cm="1">
        <f t="array" ref="O731">IF(LEN($A731)&gt;0,SUMPRODUCT(($A731=merged_names)*(_xlfn.TEXTAFTER(O$2, "At ")=merged_belt_colours)*merged_months_at_rank),"")</f>
        <v/>
      </c>
      <c r="P731" s="18" t="str" cm="1">
        <f t="array" ref="P731">IF(LEN($A731)&gt;0,SUMPRODUCT(($A731=merged_names)*(_xlfn.TEXTAFTER(P$2, "At ")=merged_belt_colours)*merged_months_at_rank),"")</f>
        <v/>
      </c>
      <c r="Q731" s="18" t="str" cm="1">
        <f t="array" ref="Q731">IF(LEN($A731)&gt;0,SUMPRODUCT(($A731=merged_names)*(_xlfn.TEXTAFTER(Q$2, "At ")=merged_belt_colours)*merged_months_at_rank),"")</f>
        <v/>
      </c>
      <c r="R731" s="18" t="str" cm="1">
        <f t="array" ref="R731">IF(LEN($A731)&gt;0,SUMPRODUCT(($A731=merged_names)*(_xlfn.TEXTAFTER(R$2, "At ")=merged_belt_colours)*merged_months_at_rank),"")</f>
        <v/>
      </c>
    </row>
    <row r="732" spans="1:18" x14ac:dyDescent="0.25">
      <c r="A732"/>
      <c r="B732" s="15" t="str" cm="1">
        <f t="array" ref="B732">IFERROR(IF(LEN(A732)&gt;0, IF(SUMPRODUCT((Inactives[Key]=J732)*(Inactives[Currently Inactive]))=1,"Inactive","Active"),""),"Active")</f>
        <v/>
      </c>
      <c r="C732" s="16" t="str" cm="1">
        <f t="array" aca="1" ref="C732" ca="1">IFERROR(_xlfn._xlws.FILTER(Inactives[Inactive On],(Inactives[Key]=J732)*(Inactives[Currently Inactive]),""),"")</f>
        <v/>
      </c>
      <c r="D732" s="16" t="str" cm="1">
        <f t="array" aca="1" ref="D732" ca="1">IFERROR(INDEX(_xlfn.TEXTSPLIT(E732," "),1),"")</f>
        <v/>
      </c>
      <c r="E732" s="15" t="str" cm="1">
        <f t="array" aca="1" ref="E732" ca="1">IFERROR(_xlfn._xlws.FILTER(merged_ranks,(merged_end_dates=DATE(9999,12,31))*(merged_names=A732)),"")</f>
        <v/>
      </c>
      <c r="F732" s="17" t="str">
        <f ca="1">_xlfn.XLOOKUP(J732,Promotions[Promo Key],Promotions[Promo Date],"")</f>
        <v/>
      </c>
      <c r="G732" s="18" t="str">
        <f t="shared" ref="G732:G795" ca="1" si="59">IFERROR((TODAY()-F732)/30.5, "")</f>
        <v/>
      </c>
      <c r="H732" s="18" t="str">
        <f t="shared" ca="1" si="58"/>
        <v/>
      </c>
      <c r="I732" s="17" t="str">
        <f>_xlfn.XLOOKUP(A732,Students[Full Name],Students[Starting Rank],"")</f>
        <v/>
      </c>
      <c r="J732" s="15" t="str">
        <f t="shared" ref="J732:J795" ca="1" si="60">A732&amp;": "&amp;E732</f>
        <v xml:space="preserve">: </v>
      </c>
      <c r="K732" s="16" t="str">
        <f>_xlfn.XLOOKUP(A732,Students[Full Name],Students[Start Date],"")</f>
        <v/>
      </c>
      <c r="L732" s="18">
        <f t="shared" ref="L732:L795" ca="1" si="61">IF(LEN(C732)&gt;0,(TODAY()-C732)/30.5,-1)</f>
        <v>-1</v>
      </c>
      <c r="M732" s="18" cm="1">
        <f t="array" aca="1" ref="M732" ca="1">SUMPRODUCT(Inactives[Days Inactive]*(Inactives[Student]=A732))/365</f>
        <v>0</v>
      </c>
      <c r="N732" s="18" t="str" cm="1">
        <f t="array" ref="N732">IF(LEN($A732)&gt;0,SUMPRODUCT(($A732=merged_names)*(_xlfn.TEXTAFTER(N$2, "At ")=merged_belt_colours)*merged_months_at_rank),"")</f>
        <v/>
      </c>
      <c r="O732" s="18" t="str" cm="1">
        <f t="array" ref="O732">IF(LEN($A732)&gt;0,SUMPRODUCT(($A732=merged_names)*(_xlfn.TEXTAFTER(O$2, "At ")=merged_belt_colours)*merged_months_at_rank),"")</f>
        <v/>
      </c>
      <c r="P732" s="18" t="str" cm="1">
        <f t="array" ref="P732">IF(LEN($A732)&gt;0,SUMPRODUCT(($A732=merged_names)*(_xlfn.TEXTAFTER(P$2, "At ")=merged_belt_colours)*merged_months_at_rank),"")</f>
        <v/>
      </c>
      <c r="Q732" s="18" t="str" cm="1">
        <f t="array" ref="Q732">IF(LEN($A732)&gt;0,SUMPRODUCT(($A732=merged_names)*(_xlfn.TEXTAFTER(Q$2, "At ")=merged_belt_colours)*merged_months_at_rank),"")</f>
        <v/>
      </c>
      <c r="R732" s="18" t="str" cm="1">
        <f t="array" ref="R732">IF(LEN($A732)&gt;0,SUMPRODUCT(($A732=merged_names)*(_xlfn.TEXTAFTER(R$2, "At ")=merged_belt_colours)*merged_months_at_rank),"")</f>
        <v/>
      </c>
    </row>
    <row r="733" spans="1:18" x14ac:dyDescent="0.25">
      <c r="A733"/>
      <c r="B733" s="15" t="str" cm="1">
        <f t="array" ref="B733">IFERROR(IF(LEN(A733)&gt;0, IF(SUMPRODUCT((Inactives[Key]=J733)*(Inactives[Currently Inactive]))=1,"Inactive","Active"),""),"Active")</f>
        <v/>
      </c>
      <c r="C733" s="16" t="str" cm="1">
        <f t="array" aca="1" ref="C733" ca="1">IFERROR(_xlfn._xlws.FILTER(Inactives[Inactive On],(Inactives[Key]=J733)*(Inactives[Currently Inactive]),""),"")</f>
        <v/>
      </c>
      <c r="D733" s="16" t="str" cm="1">
        <f t="array" aca="1" ref="D733" ca="1">IFERROR(INDEX(_xlfn.TEXTSPLIT(E733," "),1),"")</f>
        <v/>
      </c>
      <c r="E733" s="15" t="str" cm="1">
        <f t="array" aca="1" ref="E733" ca="1">IFERROR(_xlfn._xlws.FILTER(merged_ranks,(merged_end_dates=DATE(9999,12,31))*(merged_names=A733)),"")</f>
        <v/>
      </c>
      <c r="F733" s="17" t="str">
        <f ca="1">_xlfn.XLOOKUP(J733,Promotions[Promo Key],Promotions[Promo Date],"")</f>
        <v/>
      </c>
      <c r="G733" s="18" t="str">
        <f t="shared" ca="1" si="59"/>
        <v/>
      </c>
      <c r="H733" s="18" t="str">
        <f t="shared" ca="1" si="58"/>
        <v/>
      </c>
      <c r="I733" s="17" t="str">
        <f>_xlfn.XLOOKUP(A733,Students[Full Name],Students[Starting Rank],"")</f>
        <v/>
      </c>
      <c r="J733" s="15" t="str">
        <f t="shared" ca="1" si="60"/>
        <v xml:space="preserve">: </v>
      </c>
      <c r="K733" s="16" t="str">
        <f>_xlfn.XLOOKUP(A733,Students[Full Name],Students[Start Date],"")</f>
        <v/>
      </c>
      <c r="L733" s="18">
        <f t="shared" ca="1" si="61"/>
        <v>-1</v>
      </c>
      <c r="M733" s="18" cm="1">
        <f t="array" aca="1" ref="M733" ca="1">SUMPRODUCT(Inactives[Days Inactive]*(Inactives[Student]=A733))/365</f>
        <v>0</v>
      </c>
      <c r="N733" s="18" t="str" cm="1">
        <f t="array" ref="N733">IF(LEN($A733)&gt;0,SUMPRODUCT(($A733=merged_names)*(_xlfn.TEXTAFTER(N$2, "At ")=merged_belt_colours)*merged_months_at_rank),"")</f>
        <v/>
      </c>
      <c r="O733" s="18" t="str" cm="1">
        <f t="array" ref="O733">IF(LEN($A733)&gt;0,SUMPRODUCT(($A733=merged_names)*(_xlfn.TEXTAFTER(O$2, "At ")=merged_belt_colours)*merged_months_at_rank),"")</f>
        <v/>
      </c>
      <c r="P733" s="18" t="str" cm="1">
        <f t="array" ref="P733">IF(LEN($A733)&gt;0,SUMPRODUCT(($A733=merged_names)*(_xlfn.TEXTAFTER(P$2, "At ")=merged_belt_colours)*merged_months_at_rank),"")</f>
        <v/>
      </c>
      <c r="Q733" s="18" t="str" cm="1">
        <f t="array" ref="Q733">IF(LEN($A733)&gt;0,SUMPRODUCT(($A733=merged_names)*(_xlfn.TEXTAFTER(Q$2, "At ")=merged_belt_colours)*merged_months_at_rank),"")</f>
        <v/>
      </c>
      <c r="R733" s="18" t="str" cm="1">
        <f t="array" ref="R733">IF(LEN($A733)&gt;0,SUMPRODUCT(($A733=merged_names)*(_xlfn.TEXTAFTER(R$2, "At ")=merged_belt_colours)*merged_months_at_rank),"")</f>
        <v/>
      </c>
    </row>
    <row r="734" spans="1:18" x14ac:dyDescent="0.25">
      <c r="A734"/>
      <c r="B734" s="15" t="str" cm="1">
        <f t="array" ref="B734">IFERROR(IF(LEN(A734)&gt;0, IF(SUMPRODUCT((Inactives[Key]=J734)*(Inactives[Currently Inactive]))=1,"Inactive","Active"),""),"Active")</f>
        <v/>
      </c>
      <c r="C734" s="16" t="str" cm="1">
        <f t="array" aca="1" ref="C734" ca="1">IFERROR(_xlfn._xlws.FILTER(Inactives[Inactive On],(Inactives[Key]=J734)*(Inactives[Currently Inactive]),""),"")</f>
        <v/>
      </c>
      <c r="D734" s="16" t="str" cm="1">
        <f t="array" aca="1" ref="D734" ca="1">IFERROR(INDEX(_xlfn.TEXTSPLIT(E734," "),1),"")</f>
        <v/>
      </c>
      <c r="E734" s="15" t="str" cm="1">
        <f t="array" aca="1" ref="E734" ca="1">IFERROR(_xlfn._xlws.FILTER(merged_ranks,(merged_end_dates=DATE(9999,12,31))*(merged_names=A734)),"")</f>
        <v/>
      </c>
      <c r="F734" s="17" t="str">
        <f ca="1">_xlfn.XLOOKUP(J734,Promotions[Promo Key],Promotions[Promo Date],"")</f>
        <v/>
      </c>
      <c r="G734" s="18" t="str">
        <f t="shared" ca="1" si="59"/>
        <v/>
      </c>
      <c r="H734" s="18" t="str">
        <f t="shared" ca="1" si="58"/>
        <v/>
      </c>
      <c r="I734" s="17" t="str">
        <f>_xlfn.XLOOKUP(A734,Students[Full Name],Students[Starting Rank],"")</f>
        <v/>
      </c>
      <c r="J734" s="15" t="str">
        <f t="shared" ca="1" si="60"/>
        <v xml:space="preserve">: </v>
      </c>
      <c r="K734" s="16" t="str">
        <f>_xlfn.XLOOKUP(A734,Students[Full Name],Students[Start Date],"")</f>
        <v/>
      </c>
      <c r="L734" s="18">
        <f t="shared" ca="1" si="61"/>
        <v>-1</v>
      </c>
      <c r="M734" s="18" cm="1">
        <f t="array" aca="1" ref="M734" ca="1">SUMPRODUCT(Inactives[Days Inactive]*(Inactives[Student]=A734))/365</f>
        <v>0</v>
      </c>
      <c r="N734" s="18" t="str" cm="1">
        <f t="array" ref="N734">IF(LEN($A734)&gt;0,SUMPRODUCT(($A734=merged_names)*(_xlfn.TEXTAFTER(N$2, "At ")=merged_belt_colours)*merged_months_at_rank),"")</f>
        <v/>
      </c>
      <c r="O734" s="18" t="str" cm="1">
        <f t="array" ref="O734">IF(LEN($A734)&gt;0,SUMPRODUCT(($A734=merged_names)*(_xlfn.TEXTAFTER(O$2, "At ")=merged_belt_colours)*merged_months_at_rank),"")</f>
        <v/>
      </c>
      <c r="P734" s="18" t="str" cm="1">
        <f t="array" ref="P734">IF(LEN($A734)&gt;0,SUMPRODUCT(($A734=merged_names)*(_xlfn.TEXTAFTER(P$2, "At ")=merged_belt_colours)*merged_months_at_rank),"")</f>
        <v/>
      </c>
      <c r="Q734" s="18" t="str" cm="1">
        <f t="array" ref="Q734">IF(LEN($A734)&gt;0,SUMPRODUCT(($A734=merged_names)*(_xlfn.TEXTAFTER(Q$2, "At ")=merged_belt_colours)*merged_months_at_rank),"")</f>
        <v/>
      </c>
      <c r="R734" s="18" t="str" cm="1">
        <f t="array" ref="R734">IF(LEN($A734)&gt;0,SUMPRODUCT(($A734=merged_names)*(_xlfn.TEXTAFTER(R$2, "At ")=merged_belt_colours)*merged_months_at_rank),"")</f>
        <v/>
      </c>
    </row>
    <row r="735" spans="1:18" x14ac:dyDescent="0.25">
      <c r="A735"/>
      <c r="B735" s="15" t="str" cm="1">
        <f t="array" ref="B735">IFERROR(IF(LEN(A735)&gt;0, IF(SUMPRODUCT((Inactives[Key]=J735)*(Inactives[Currently Inactive]))=1,"Inactive","Active"),""),"Active")</f>
        <v/>
      </c>
      <c r="C735" s="16" t="str" cm="1">
        <f t="array" aca="1" ref="C735" ca="1">IFERROR(_xlfn._xlws.FILTER(Inactives[Inactive On],(Inactives[Key]=J735)*(Inactives[Currently Inactive]),""),"")</f>
        <v/>
      </c>
      <c r="D735" s="16" t="str" cm="1">
        <f t="array" aca="1" ref="D735" ca="1">IFERROR(INDEX(_xlfn.TEXTSPLIT(E735," "),1),"")</f>
        <v/>
      </c>
      <c r="E735" s="15" t="str" cm="1">
        <f t="array" aca="1" ref="E735" ca="1">IFERROR(_xlfn._xlws.FILTER(merged_ranks,(merged_end_dates=DATE(9999,12,31))*(merged_names=A735)),"")</f>
        <v/>
      </c>
      <c r="F735" s="17" t="str">
        <f ca="1">_xlfn.XLOOKUP(J735,Promotions[Promo Key],Promotions[Promo Date],"")</f>
        <v/>
      </c>
      <c r="G735" s="18" t="str">
        <f t="shared" ca="1" si="59"/>
        <v/>
      </c>
      <c r="H735" s="18" t="str">
        <f t="shared" ca="1" si="58"/>
        <v/>
      </c>
      <c r="I735" s="17" t="str">
        <f>_xlfn.XLOOKUP(A735,Students[Full Name],Students[Starting Rank],"")</f>
        <v/>
      </c>
      <c r="J735" s="15" t="str">
        <f t="shared" ca="1" si="60"/>
        <v xml:space="preserve">: </v>
      </c>
      <c r="K735" s="16" t="str">
        <f>_xlfn.XLOOKUP(A735,Students[Full Name],Students[Start Date],"")</f>
        <v/>
      </c>
      <c r="L735" s="18">
        <f t="shared" ca="1" si="61"/>
        <v>-1</v>
      </c>
      <c r="M735" s="18" cm="1">
        <f t="array" aca="1" ref="M735" ca="1">SUMPRODUCT(Inactives[Days Inactive]*(Inactives[Student]=A735))/365</f>
        <v>0</v>
      </c>
      <c r="N735" s="18" t="str" cm="1">
        <f t="array" ref="N735">IF(LEN($A735)&gt;0,SUMPRODUCT(($A735=merged_names)*(_xlfn.TEXTAFTER(N$2, "At ")=merged_belt_colours)*merged_months_at_rank),"")</f>
        <v/>
      </c>
      <c r="O735" s="18" t="str" cm="1">
        <f t="array" ref="O735">IF(LEN($A735)&gt;0,SUMPRODUCT(($A735=merged_names)*(_xlfn.TEXTAFTER(O$2, "At ")=merged_belt_colours)*merged_months_at_rank),"")</f>
        <v/>
      </c>
      <c r="P735" s="18" t="str" cm="1">
        <f t="array" ref="P735">IF(LEN($A735)&gt;0,SUMPRODUCT(($A735=merged_names)*(_xlfn.TEXTAFTER(P$2, "At ")=merged_belt_colours)*merged_months_at_rank),"")</f>
        <v/>
      </c>
      <c r="Q735" s="18" t="str" cm="1">
        <f t="array" ref="Q735">IF(LEN($A735)&gt;0,SUMPRODUCT(($A735=merged_names)*(_xlfn.TEXTAFTER(Q$2, "At ")=merged_belt_colours)*merged_months_at_rank),"")</f>
        <v/>
      </c>
      <c r="R735" s="18" t="str" cm="1">
        <f t="array" ref="R735">IF(LEN($A735)&gt;0,SUMPRODUCT(($A735=merged_names)*(_xlfn.TEXTAFTER(R$2, "At ")=merged_belt_colours)*merged_months_at_rank),"")</f>
        <v/>
      </c>
    </row>
    <row r="736" spans="1:18" x14ac:dyDescent="0.25">
      <c r="A736"/>
      <c r="B736" s="15" t="str" cm="1">
        <f t="array" ref="B736">IFERROR(IF(LEN(A736)&gt;0, IF(SUMPRODUCT((Inactives[Key]=J736)*(Inactives[Currently Inactive]))=1,"Inactive","Active"),""),"Active")</f>
        <v/>
      </c>
      <c r="C736" s="16" t="str" cm="1">
        <f t="array" aca="1" ref="C736" ca="1">IFERROR(_xlfn._xlws.FILTER(Inactives[Inactive On],(Inactives[Key]=J736)*(Inactives[Currently Inactive]),""),"")</f>
        <v/>
      </c>
      <c r="D736" s="16" t="str" cm="1">
        <f t="array" aca="1" ref="D736" ca="1">IFERROR(INDEX(_xlfn.TEXTSPLIT(E736," "),1),"")</f>
        <v/>
      </c>
      <c r="E736" s="15" t="str" cm="1">
        <f t="array" aca="1" ref="E736" ca="1">IFERROR(_xlfn._xlws.FILTER(merged_ranks,(merged_end_dates=DATE(9999,12,31))*(merged_names=A736)),"")</f>
        <v/>
      </c>
      <c r="F736" s="17" t="str">
        <f ca="1">_xlfn.XLOOKUP(J736,Promotions[Promo Key],Promotions[Promo Date],"")</f>
        <v/>
      </c>
      <c r="G736" s="18" t="str">
        <f t="shared" ca="1" si="59"/>
        <v/>
      </c>
      <c r="H736" s="18" t="str">
        <f t="shared" ca="1" si="58"/>
        <v/>
      </c>
      <c r="I736" s="17" t="str">
        <f>_xlfn.XLOOKUP(A736,Students[Full Name],Students[Starting Rank],"")</f>
        <v/>
      </c>
      <c r="J736" s="15" t="str">
        <f t="shared" ca="1" si="60"/>
        <v xml:space="preserve">: </v>
      </c>
      <c r="K736" s="16" t="str">
        <f>_xlfn.XLOOKUP(A736,Students[Full Name],Students[Start Date],"")</f>
        <v/>
      </c>
      <c r="L736" s="18">
        <f t="shared" ca="1" si="61"/>
        <v>-1</v>
      </c>
      <c r="M736" s="18" cm="1">
        <f t="array" aca="1" ref="M736" ca="1">SUMPRODUCT(Inactives[Days Inactive]*(Inactives[Student]=A736))/365</f>
        <v>0</v>
      </c>
      <c r="N736" s="18" t="str" cm="1">
        <f t="array" ref="N736">IF(LEN($A736)&gt;0,SUMPRODUCT(($A736=merged_names)*(_xlfn.TEXTAFTER(N$2, "At ")=merged_belt_colours)*merged_months_at_rank),"")</f>
        <v/>
      </c>
      <c r="O736" s="18" t="str" cm="1">
        <f t="array" ref="O736">IF(LEN($A736)&gt;0,SUMPRODUCT(($A736=merged_names)*(_xlfn.TEXTAFTER(O$2, "At ")=merged_belt_colours)*merged_months_at_rank),"")</f>
        <v/>
      </c>
      <c r="P736" s="18" t="str" cm="1">
        <f t="array" ref="P736">IF(LEN($A736)&gt;0,SUMPRODUCT(($A736=merged_names)*(_xlfn.TEXTAFTER(P$2, "At ")=merged_belt_colours)*merged_months_at_rank),"")</f>
        <v/>
      </c>
      <c r="Q736" s="18" t="str" cm="1">
        <f t="array" ref="Q736">IF(LEN($A736)&gt;0,SUMPRODUCT(($A736=merged_names)*(_xlfn.TEXTAFTER(Q$2, "At ")=merged_belt_colours)*merged_months_at_rank),"")</f>
        <v/>
      </c>
      <c r="R736" s="18" t="str" cm="1">
        <f t="array" ref="R736">IF(LEN($A736)&gt;0,SUMPRODUCT(($A736=merged_names)*(_xlfn.TEXTAFTER(R$2, "At ")=merged_belt_colours)*merged_months_at_rank),"")</f>
        <v/>
      </c>
    </row>
    <row r="737" spans="1:18" x14ac:dyDescent="0.25">
      <c r="A737"/>
      <c r="B737" s="15" t="str" cm="1">
        <f t="array" ref="B737">IFERROR(IF(LEN(A737)&gt;0, IF(SUMPRODUCT((Inactives[Key]=J737)*(Inactives[Currently Inactive]))=1,"Inactive","Active"),""),"Active")</f>
        <v/>
      </c>
      <c r="C737" s="16" t="str" cm="1">
        <f t="array" aca="1" ref="C737" ca="1">IFERROR(_xlfn._xlws.FILTER(Inactives[Inactive On],(Inactives[Key]=J737)*(Inactives[Currently Inactive]),""),"")</f>
        <v/>
      </c>
      <c r="D737" s="16" t="str" cm="1">
        <f t="array" aca="1" ref="D737" ca="1">IFERROR(INDEX(_xlfn.TEXTSPLIT(E737," "),1),"")</f>
        <v/>
      </c>
      <c r="E737" s="15" t="str" cm="1">
        <f t="array" aca="1" ref="E737" ca="1">IFERROR(_xlfn._xlws.FILTER(merged_ranks,(merged_end_dates=DATE(9999,12,31))*(merged_names=A737)),"")</f>
        <v/>
      </c>
      <c r="F737" s="17" t="str">
        <f ca="1">_xlfn.XLOOKUP(J737,Promotions[Promo Key],Promotions[Promo Date],"")</f>
        <v/>
      </c>
      <c r="G737" s="18" t="str">
        <f t="shared" ca="1" si="59"/>
        <v/>
      </c>
      <c r="H737" s="18" t="str">
        <f t="shared" ca="1" si="58"/>
        <v/>
      </c>
      <c r="I737" s="17" t="str">
        <f>_xlfn.XLOOKUP(A737,Students[Full Name],Students[Starting Rank],"")</f>
        <v/>
      </c>
      <c r="J737" s="15" t="str">
        <f t="shared" ca="1" si="60"/>
        <v xml:space="preserve">: </v>
      </c>
      <c r="K737" s="16" t="str">
        <f>_xlfn.XLOOKUP(A737,Students[Full Name],Students[Start Date],"")</f>
        <v/>
      </c>
      <c r="L737" s="18">
        <f t="shared" ca="1" si="61"/>
        <v>-1</v>
      </c>
      <c r="M737" s="18" cm="1">
        <f t="array" aca="1" ref="M737" ca="1">SUMPRODUCT(Inactives[Days Inactive]*(Inactives[Student]=A737))/365</f>
        <v>0</v>
      </c>
      <c r="N737" s="18" t="str" cm="1">
        <f t="array" ref="N737">IF(LEN($A737)&gt;0,SUMPRODUCT(($A737=merged_names)*(_xlfn.TEXTAFTER(N$2, "At ")=merged_belt_colours)*merged_months_at_rank),"")</f>
        <v/>
      </c>
      <c r="O737" s="18" t="str" cm="1">
        <f t="array" ref="O737">IF(LEN($A737)&gt;0,SUMPRODUCT(($A737=merged_names)*(_xlfn.TEXTAFTER(O$2, "At ")=merged_belt_colours)*merged_months_at_rank),"")</f>
        <v/>
      </c>
      <c r="P737" s="18" t="str" cm="1">
        <f t="array" ref="P737">IF(LEN($A737)&gt;0,SUMPRODUCT(($A737=merged_names)*(_xlfn.TEXTAFTER(P$2, "At ")=merged_belt_colours)*merged_months_at_rank),"")</f>
        <v/>
      </c>
      <c r="Q737" s="18" t="str" cm="1">
        <f t="array" ref="Q737">IF(LEN($A737)&gt;0,SUMPRODUCT(($A737=merged_names)*(_xlfn.TEXTAFTER(Q$2, "At ")=merged_belt_colours)*merged_months_at_rank),"")</f>
        <v/>
      </c>
      <c r="R737" s="18" t="str" cm="1">
        <f t="array" ref="R737">IF(LEN($A737)&gt;0,SUMPRODUCT(($A737=merged_names)*(_xlfn.TEXTAFTER(R$2, "At ")=merged_belt_colours)*merged_months_at_rank),"")</f>
        <v/>
      </c>
    </row>
    <row r="738" spans="1:18" x14ac:dyDescent="0.25">
      <c r="A738"/>
      <c r="B738" s="15" t="str" cm="1">
        <f t="array" ref="B738">IFERROR(IF(LEN(A738)&gt;0, IF(SUMPRODUCT((Inactives[Key]=J738)*(Inactives[Currently Inactive]))=1,"Inactive","Active"),""),"Active")</f>
        <v/>
      </c>
      <c r="C738" s="16" t="str" cm="1">
        <f t="array" aca="1" ref="C738" ca="1">IFERROR(_xlfn._xlws.FILTER(Inactives[Inactive On],(Inactives[Key]=J738)*(Inactives[Currently Inactive]),""),"")</f>
        <v/>
      </c>
      <c r="D738" s="16" t="str" cm="1">
        <f t="array" aca="1" ref="D738" ca="1">IFERROR(INDEX(_xlfn.TEXTSPLIT(E738," "),1),"")</f>
        <v/>
      </c>
      <c r="E738" s="15" t="str" cm="1">
        <f t="array" aca="1" ref="E738" ca="1">IFERROR(_xlfn._xlws.FILTER(merged_ranks,(merged_end_dates=DATE(9999,12,31))*(merged_names=A738)),"")</f>
        <v/>
      </c>
      <c r="F738" s="17" t="str">
        <f ca="1">_xlfn.XLOOKUP(J738,Promotions[Promo Key],Promotions[Promo Date],"")</f>
        <v/>
      </c>
      <c r="G738" s="18" t="str">
        <f t="shared" ca="1" si="59"/>
        <v/>
      </c>
      <c r="H738" s="18" t="str">
        <f t="shared" ca="1" si="58"/>
        <v/>
      </c>
      <c r="I738" s="17" t="str">
        <f>_xlfn.XLOOKUP(A738,Students[Full Name],Students[Starting Rank],"")</f>
        <v/>
      </c>
      <c r="J738" s="15" t="str">
        <f t="shared" ca="1" si="60"/>
        <v xml:space="preserve">: </v>
      </c>
      <c r="K738" s="16" t="str">
        <f>_xlfn.XLOOKUP(A738,Students[Full Name],Students[Start Date],"")</f>
        <v/>
      </c>
      <c r="L738" s="18">
        <f t="shared" ca="1" si="61"/>
        <v>-1</v>
      </c>
      <c r="M738" s="18" cm="1">
        <f t="array" aca="1" ref="M738" ca="1">SUMPRODUCT(Inactives[Days Inactive]*(Inactives[Student]=A738))/365</f>
        <v>0</v>
      </c>
      <c r="N738" s="18" t="str" cm="1">
        <f t="array" ref="N738">IF(LEN($A738)&gt;0,SUMPRODUCT(($A738=merged_names)*(_xlfn.TEXTAFTER(N$2, "At ")=merged_belt_colours)*merged_months_at_rank),"")</f>
        <v/>
      </c>
      <c r="O738" s="18" t="str" cm="1">
        <f t="array" ref="O738">IF(LEN($A738)&gt;0,SUMPRODUCT(($A738=merged_names)*(_xlfn.TEXTAFTER(O$2, "At ")=merged_belt_colours)*merged_months_at_rank),"")</f>
        <v/>
      </c>
      <c r="P738" s="18" t="str" cm="1">
        <f t="array" ref="P738">IF(LEN($A738)&gt;0,SUMPRODUCT(($A738=merged_names)*(_xlfn.TEXTAFTER(P$2, "At ")=merged_belt_colours)*merged_months_at_rank),"")</f>
        <v/>
      </c>
      <c r="Q738" s="18" t="str" cm="1">
        <f t="array" ref="Q738">IF(LEN($A738)&gt;0,SUMPRODUCT(($A738=merged_names)*(_xlfn.TEXTAFTER(Q$2, "At ")=merged_belt_colours)*merged_months_at_rank),"")</f>
        <v/>
      </c>
      <c r="R738" s="18" t="str" cm="1">
        <f t="array" ref="R738">IF(LEN($A738)&gt;0,SUMPRODUCT(($A738=merged_names)*(_xlfn.TEXTAFTER(R$2, "At ")=merged_belt_colours)*merged_months_at_rank),"")</f>
        <v/>
      </c>
    </row>
    <row r="739" spans="1:18" x14ac:dyDescent="0.25">
      <c r="A739"/>
      <c r="B739" s="15" t="str" cm="1">
        <f t="array" ref="B739">IFERROR(IF(LEN(A739)&gt;0, IF(SUMPRODUCT((Inactives[Key]=J739)*(Inactives[Currently Inactive]))=1,"Inactive","Active"),""),"Active")</f>
        <v/>
      </c>
      <c r="C739" s="16" t="str" cm="1">
        <f t="array" aca="1" ref="C739" ca="1">IFERROR(_xlfn._xlws.FILTER(Inactives[Inactive On],(Inactives[Key]=J739)*(Inactives[Currently Inactive]),""),"")</f>
        <v/>
      </c>
      <c r="D739" s="16" t="str" cm="1">
        <f t="array" aca="1" ref="D739" ca="1">IFERROR(INDEX(_xlfn.TEXTSPLIT(E739," "),1),"")</f>
        <v/>
      </c>
      <c r="E739" s="15" t="str" cm="1">
        <f t="array" aca="1" ref="E739" ca="1">IFERROR(_xlfn._xlws.FILTER(merged_ranks,(merged_end_dates=DATE(9999,12,31))*(merged_names=A739)),"")</f>
        <v/>
      </c>
      <c r="F739" s="17" t="str">
        <f ca="1">_xlfn.XLOOKUP(J739,Promotions[Promo Key],Promotions[Promo Date],"")</f>
        <v/>
      </c>
      <c r="G739" s="18" t="str">
        <f t="shared" ca="1" si="59"/>
        <v/>
      </c>
      <c r="H739" s="18" t="str">
        <f t="shared" ca="1" si="58"/>
        <v/>
      </c>
      <c r="I739" s="17" t="str">
        <f>_xlfn.XLOOKUP(A739,Students[Full Name],Students[Starting Rank],"")</f>
        <v/>
      </c>
      <c r="J739" s="15" t="str">
        <f t="shared" ca="1" si="60"/>
        <v xml:space="preserve">: </v>
      </c>
      <c r="K739" s="16" t="str">
        <f>_xlfn.XLOOKUP(A739,Students[Full Name],Students[Start Date],"")</f>
        <v/>
      </c>
      <c r="L739" s="18">
        <f t="shared" ca="1" si="61"/>
        <v>-1</v>
      </c>
      <c r="M739" s="18" cm="1">
        <f t="array" aca="1" ref="M739" ca="1">SUMPRODUCT(Inactives[Days Inactive]*(Inactives[Student]=A739))/365</f>
        <v>0</v>
      </c>
      <c r="N739" s="18" t="str" cm="1">
        <f t="array" ref="N739">IF(LEN($A739)&gt;0,SUMPRODUCT(($A739=merged_names)*(_xlfn.TEXTAFTER(N$2, "At ")=merged_belt_colours)*merged_months_at_rank),"")</f>
        <v/>
      </c>
      <c r="O739" s="18" t="str" cm="1">
        <f t="array" ref="O739">IF(LEN($A739)&gt;0,SUMPRODUCT(($A739=merged_names)*(_xlfn.TEXTAFTER(O$2, "At ")=merged_belt_colours)*merged_months_at_rank),"")</f>
        <v/>
      </c>
      <c r="P739" s="18" t="str" cm="1">
        <f t="array" ref="P739">IF(LEN($A739)&gt;0,SUMPRODUCT(($A739=merged_names)*(_xlfn.TEXTAFTER(P$2, "At ")=merged_belt_colours)*merged_months_at_rank),"")</f>
        <v/>
      </c>
      <c r="Q739" s="18" t="str" cm="1">
        <f t="array" ref="Q739">IF(LEN($A739)&gt;0,SUMPRODUCT(($A739=merged_names)*(_xlfn.TEXTAFTER(Q$2, "At ")=merged_belt_colours)*merged_months_at_rank),"")</f>
        <v/>
      </c>
      <c r="R739" s="18" t="str" cm="1">
        <f t="array" ref="R739">IF(LEN($A739)&gt;0,SUMPRODUCT(($A739=merged_names)*(_xlfn.TEXTAFTER(R$2, "At ")=merged_belt_colours)*merged_months_at_rank),"")</f>
        <v/>
      </c>
    </row>
    <row r="740" spans="1:18" x14ac:dyDescent="0.25">
      <c r="A740"/>
      <c r="B740" s="15" t="str" cm="1">
        <f t="array" ref="B740">IFERROR(IF(LEN(A740)&gt;0, IF(SUMPRODUCT((Inactives[Key]=J740)*(Inactives[Currently Inactive]))=1,"Inactive","Active"),""),"Active")</f>
        <v/>
      </c>
      <c r="C740" s="16" t="str" cm="1">
        <f t="array" aca="1" ref="C740" ca="1">IFERROR(_xlfn._xlws.FILTER(Inactives[Inactive On],(Inactives[Key]=J740)*(Inactives[Currently Inactive]),""),"")</f>
        <v/>
      </c>
      <c r="D740" s="16" t="str" cm="1">
        <f t="array" aca="1" ref="D740" ca="1">IFERROR(INDEX(_xlfn.TEXTSPLIT(E740," "),1),"")</f>
        <v/>
      </c>
      <c r="E740" s="15" t="str" cm="1">
        <f t="array" aca="1" ref="E740" ca="1">IFERROR(_xlfn._xlws.FILTER(merged_ranks,(merged_end_dates=DATE(9999,12,31))*(merged_names=A740)),"")</f>
        <v/>
      </c>
      <c r="F740" s="17" t="str">
        <f ca="1">_xlfn.XLOOKUP(J740,Promotions[Promo Key],Promotions[Promo Date],"")</f>
        <v/>
      </c>
      <c r="G740" s="18" t="str">
        <f t="shared" ca="1" si="59"/>
        <v/>
      </c>
      <c r="H740" s="18" t="str">
        <f t="shared" ca="1" si="58"/>
        <v/>
      </c>
      <c r="I740" s="17" t="str">
        <f>_xlfn.XLOOKUP(A740,Students[Full Name],Students[Starting Rank],"")</f>
        <v/>
      </c>
      <c r="J740" s="15" t="str">
        <f t="shared" ca="1" si="60"/>
        <v xml:space="preserve">: </v>
      </c>
      <c r="K740" s="16" t="str">
        <f>_xlfn.XLOOKUP(A740,Students[Full Name],Students[Start Date],"")</f>
        <v/>
      </c>
      <c r="L740" s="18">
        <f t="shared" ca="1" si="61"/>
        <v>-1</v>
      </c>
      <c r="M740" s="18" cm="1">
        <f t="array" aca="1" ref="M740" ca="1">SUMPRODUCT(Inactives[Days Inactive]*(Inactives[Student]=A740))/365</f>
        <v>0</v>
      </c>
      <c r="N740" s="18" t="str" cm="1">
        <f t="array" ref="N740">IF(LEN($A740)&gt;0,SUMPRODUCT(($A740=merged_names)*(_xlfn.TEXTAFTER(N$2, "At ")=merged_belt_colours)*merged_months_at_rank),"")</f>
        <v/>
      </c>
      <c r="O740" s="18" t="str" cm="1">
        <f t="array" ref="O740">IF(LEN($A740)&gt;0,SUMPRODUCT(($A740=merged_names)*(_xlfn.TEXTAFTER(O$2, "At ")=merged_belt_colours)*merged_months_at_rank),"")</f>
        <v/>
      </c>
      <c r="P740" s="18" t="str" cm="1">
        <f t="array" ref="P740">IF(LEN($A740)&gt;0,SUMPRODUCT(($A740=merged_names)*(_xlfn.TEXTAFTER(P$2, "At ")=merged_belt_colours)*merged_months_at_rank),"")</f>
        <v/>
      </c>
      <c r="Q740" s="18" t="str" cm="1">
        <f t="array" ref="Q740">IF(LEN($A740)&gt;0,SUMPRODUCT(($A740=merged_names)*(_xlfn.TEXTAFTER(Q$2, "At ")=merged_belt_colours)*merged_months_at_rank),"")</f>
        <v/>
      </c>
      <c r="R740" s="18" t="str" cm="1">
        <f t="array" ref="R740">IF(LEN($A740)&gt;0,SUMPRODUCT(($A740=merged_names)*(_xlfn.TEXTAFTER(R$2, "At ")=merged_belt_colours)*merged_months_at_rank),"")</f>
        <v/>
      </c>
    </row>
    <row r="741" spans="1:18" x14ac:dyDescent="0.25">
      <c r="A741"/>
      <c r="B741" s="15" t="str" cm="1">
        <f t="array" ref="B741">IFERROR(IF(LEN(A741)&gt;0, IF(SUMPRODUCT((Inactives[Key]=J741)*(Inactives[Currently Inactive]))=1,"Inactive","Active"),""),"Active")</f>
        <v/>
      </c>
      <c r="C741" s="16" t="str" cm="1">
        <f t="array" aca="1" ref="C741" ca="1">IFERROR(_xlfn._xlws.FILTER(Inactives[Inactive On],(Inactives[Key]=J741)*(Inactives[Currently Inactive]),""),"")</f>
        <v/>
      </c>
      <c r="D741" s="16" t="str" cm="1">
        <f t="array" aca="1" ref="D741" ca="1">IFERROR(INDEX(_xlfn.TEXTSPLIT(E741," "),1),"")</f>
        <v/>
      </c>
      <c r="E741" s="15" t="str" cm="1">
        <f t="array" aca="1" ref="E741" ca="1">IFERROR(_xlfn._xlws.FILTER(merged_ranks,(merged_end_dates=DATE(9999,12,31))*(merged_names=A741)),"")</f>
        <v/>
      </c>
      <c r="F741" s="17" t="str">
        <f ca="1">_xlfn.XLOOKUP(J741,Promotions[Promo Key],Promotions[Promo Date],"")</f>
        <v/>
      </c>
      <c r="G741" s="18" t="str">
        <f t="shared" ca="1" si="59"/>
        <v/>
      </c>
      <c r="H741" s="18" t="str">
        <f t="shared" ca="1" si="58"/>
        <v/>
      </c>
      <c r="I741" s="17" t="str">
        <f>_xlfn.XLOOKUP(A741,Students[Full Name],Students[Starting Rank],"")</f>
        <v/>
      </c>
      <c r="J741" s="15" t="str">
        <f t="shared" ca="1" si="60"/>
        <v xml:space="preserve">: </v>
      </c>
      <c r="K741" s="16" t="str">
        <f>_xlfn.XLOOKUP(A741,Students[Full Name],Students[Start Date],"")</f>
        <v/>
      </c>
      <c r="L741" s="18">
        <f t="shared" ca="1" si="61"/>
        <v>-1</v>
      </c>
      <c r="M741" s="18" cm="1">
        <f t="array" aca="1" ref="M741" ca="1">SUMPRODUCT(Inactives[Days Inactive]*(Inactives[Student]=A741))/365</f>
        <v>0</v>
      </c>
      <c r="N741" s="18" t="str" cm="1">
        <f t="array" ref="N741">IF(LEN($A741)&gt;0,SUMPRODUCT(($A741=merged_names)*(_xlfn.TEXTAFTER(N$2, "At ")=merged_belt_colours)*merged_months_at_rank),"")</f>
        <v/>
      </c>
      <c r="O741" s="18" t="str" cm="1">
        <f t="array" ref="O741">IF(LEN($A741)&gt;0,SUMPRODUCT(($A741=merged_names)*(_xlfn.TEXTAFTER(O$2, "At ")=merged_belt_colours)*merged_months_at_rank),"")</f>
        <v/>
      </c>
      <c r="P741" s="18" t="str" cm="1">
        <f t="array" ref="P741">IF(LEN($A741)&gt;0,SUMPRODUCT(($A741=merged_names)*(_xlfn.TEXTAFTER(P$2, "At ")=merged_belt_colours)*merged_months_at_rank),"")</f>
        <v/>
      </c>
      <c r="Q741" s="18" t="str" cm="1">
        <f t="array" ref="Q741">IF(LEN($A741)&gt;0,SUMPRODUCT(($A741=merged_names)*(_xlfn.TEXTAFTER(Q$2, "At ")=merged_belt_colours)*merged_months_at_rank),"")</f>
        <v/>
      </c>
      <c r="R741" s="18" t="str" cm="1">
        <f t="array" ref="R741">IF(LEN($A741)&gt;0,SUMPRODUCT(($A741=merged_names)*(_xlfn.TEXTAFTER(R$2, "At ")=merged_belt_colours)*merged_months_at_rank),"")</f>
        <v/>
      </c>
    </row>
    <row r="742" spans="1:18" x14ac:dyDescent="0.25">
      <c r="A742"/>
      <c r="B742" s="15" t="str" cm="1">
        <f t="array" ref="B742">IFERROR(IF(LEN(A742)&gt;0, IF(SUMPRODUCT((Inactives[Key]=J742)*(Inactives[Currently Inactive]))=1,"Inactive","Active"),""),"Active")</f>
        <v/>
      </c>
      <c r="C742" s="16" t="str" cm="1">
        <f t="array" aca="1" ref="C742" ca="1">IFERROR(_xlfn._xlws.FILTER(Inactives[Inactive On],(Inactives[Key]=J742)*(Inactives[Currently Inactive]),""),"")</f>
        <v/>
      </c>
      <c r="D742" s="16" t="str" cm="1">
        <f t="array" aca="1" ref="D742" ca="1">IFERROR(INDEX(_xlfn.TEXTSPLIT(E742," "),1),"")</f>
        <v/>
      </c>
      <c r="E742" s="15" t="str" cm="1">
        <f t="array" aca="1" ref="E742" ca="1">IFERROR(_xlfn._xlws.FILTER(merged_ranks,(merged_end_dates=DATE(9999,12,31))*(merged_names=A742)),"")</f>
        <v/>
      </c>
      <c r="F742" s="17" t="str">
        <f ca="1">_xlfn.XLOOKUP(J742,Promotions[Promo Key],Promotions[Promo Date],"")</f>
        <v/>
      </c>
      <c r="G742" s="18" t="str">
        <f t="shared" ca="1" si="59"/>
        <v/>
      </c>
      <c r="H742" s="18" t="str">
        <f t="shared" ca="1" si="58"/>
        <v/>
      </c>
      <c r="I742" s="17" t="str">
        <f>_xlfn.XLOOKUP(A742,Students[Full Name],Students[Starting Rank],"")</f>
        <v/>
      </c>
      <c r="J742" s="15" t="str">
        <f t="shared" ca="1" si="60"/>
        <v xml:space="preserve">: </v>
      </c>
      <c r="K742" s="16" t="str">
        <f>_xlfn.XLOOKUP(A742,Students[Full Name],Students[Start Date],"")</f>
        <v/>
      </c>
      <c r="L742" s="18">
        <f t="shared" ca="1" si="61"/>
        <v>-1</v>
      </c>
      <c r="M742" s="18" cm="1">
        <f t="array" aca="1" ref="M742" ca="1">SUMPRODUCT(Inactives[Days Inactive]*(Inactives[Student]=A742))/365</f>
        <v>0</v>
      </c>
      <c r="N742" s="18" t="str" cm="1">
        <f t="array" ref="N742">IF(LEN($A742)&gt;0,SUMPRODUCT(($A742=merged_names)*(_xlfn.TEXTAFTER(N$2, "At ")=merged_belt_colours)*merged_months_at_rank),"")</f>
        <v/>
      </c>
      <c r="O742" s="18" t="str" cm="1">
        <f t="array" ref="O742">IF(LEN($A742)&gt;0,SUMPRODUCT(($A742=merged_names)*(_xlfn.TEXTAFTER(O$2, "At ")=merged_belt_colours)*merged_months_at_rank),"")</f>
        <v/>
      </c>
      <c r="P742" s="18" t="str" cm="1">
        <f t="array" ref="P742">IF(LEN($A742)&gt;0,SUMPRODUCT(($A742=merged_names)*(_xlfn.TEXTAFTER(P$2, "At ")=merged_belt_colours)*merged_months_at_rank),"")</f>
        <v/>
      </c>
      <c r="Q742" s="18" t="str" cm="1">
        <f t="array" ref="Q742">IF(LEN($A742)&gt;0,SUMPRODUCT(($A742=merged_names)*(_xlfn.TEXTAFTER(Q$2, "At ")=merged_belt_colours)*merged_months_at_rank),"")</f>
        <v/>
      </c>
      <c r="R742" s="18" t="str" cm="1">
        <f t="array" ref="R742">IF(LEN($A742)&gt;0,SUMPRODUCT(($A742=merged_names)*(_xlfn.TEXTAFTER(R$2, "At ")=merged_belt_colours)*merged_months_at_rank),"")</f>
        <v/>
      </c>
    </row>
    <row r="743" spans="1:18" x14ac:dyDescent="0.25">
      <c r="A743"/>
      <c r="B743" s="15" t="str" cm="1">
        <f t="array" ref="B743">IFERROR(IF(LEN(A743)&gt;0, IF(SUMPRODUCT((Inactives[Key]=J743)*(Inactives[Currently Inactive]))=1,"Inactive","Active"),""),"Active")</f>
        <v/>
      </c>
      <c r="C743" s="16" t="str" cm="1">
        <f t="array" aca="1" ref="C743" ca="1">IFERROR(_xlfn._xlws.FILTER(Inactives[Inactive On],(Inactives[Key]=J743)*(Inactives[Currently Inactive]),""),"")</f>
        <v/>
      </c>
      <c r="D743" s="16" t="str" cm="1">
        <f t="array" aca="1" ref="D743" ca="1">IFERROR(INDEX(_xlfn.TEXTSPLIT(E743," "),1),"")</f>
        <v/>
      </c>
      <c r="E743" s="15" t="str" cm="1">
        <f t="array" aca="1" ref="E743" ca="1">IFERROR(_xlfn._xlws.FILTER(merged_ranks,(merged_end_dates=DATE(9999,12,31))*(merged_names=A743)),"")</f>
        <v/>
      </c>
      <c r="F743" s="17" t="str">
        <f ca="1">_xlfn.XLOOKUP(J743,Promotions[Promo Key],Promotions[Promo Date],"")</f>
        <v/>
      </c>
      <c r="G743" s="18" t="str">
        <f t="shared" ca="1" si="59"/>
        <v/>
      </c>
      <c r="H743" s="18" t="str">
        <f t="shared" ca="1" si="58"/>
        <v/>
      </c>
      <c r="I743" s="17" t="str">
        <f>_xlfn.XLOOKUP(A743,Students[Full Name],Students[Starting Rank],"")</f>
        <v/>
      </c>
      <c r="J743" s="15" t="str">
        <f t="shared" ca="1" si="60"/>
        <v xml:space="preserve">: </v>
      </c>
      <c r="K743" s="16" t="str">
        <f>_xlfn.XLOOKUP(A743,Students[Full Name],Students[Start Date],"")</f>
        <v/>
      </c>
      <c r="L743" s="18">
        <f t="shared" ca="1" si="61"/>
        <v>-1</v>
      </c>
      <c r="M743" s="18" cm="1">
        <f t="array" aca="1" ref="M743" ca="1">SUMPRODUCT(Inactives[Days Inactive]*(Inactives[Student]=A743))/365</f>
        <v>0</v>
      </c>
      <c r="N743" s="18" t="str" cm="1">
        <f t="array" ref="N743">IF(LEN($A743)&gt;0,SUMPRODUCT(($A743=merged_names)*(_xlfn.TEXTAFTER(N$2, "At ")=merged_belt_colours)*merged_months_at_rank),"")</f>
        <v/>
      </c>
      <c r="O743" s="18" t="str" cm="1">
        <f t="array" ref="O743">IF(LEN($A743)&gt;0,SUMPRODUCT(($A743=merged_names)*(_xlfn.TEXTAFTER(O$2, "At ")=merged_belt_colours)*merged_months_at_rank),"")</f>
        <v/>
      </c>
      <c r="P743" s="18" t="str" cm="1">
        <f t="array" ref="P743">IF(LEN($A743)&gt;0,SUMPRODUCT(($A743=merged_names)*(_xlfn.TEXTAFTER(P$2, "At ")=merged_belt_colours)*merged_months_at_rank),"")</f>
        <v/>
      </c>
      <c r="Q743" s="18" t="str" cm="1">
        <f t="array" ref="Q743">IF(LEN($A743)&gt;0,SUMPRODUCT(($A743=merged_names)*(_xlfn.TEXTAFTER(Q$2, "At ")=merged_belt_colours)*merged_months_at_rank),"")</f>
        <v/>
      </c>
      <c r="R743" s="18" t="str" cm="1">
        <f t="array" ref="R743">IF(LEN($A743)&gt;0,SUMPRODUCT(($A743=merged_names)*(_xlfn.TEXTAFTER(R$2, "At ")=merged_belt_colours)*merged_months_at_rank),"")</f>
        <v/>
      </c>
    </row>
    <row r="744" spans="1:18" x14ac:dyDescent="0.25">
      <c r="A744"/>
      <c r="B744" s="15" t="str" cm="1">
        <f t="array" ref="B744">IFERROR(IF(LEN(A744)&gt;0, IF(SUMPRODUCT((Inactives[Key]=J744)*(Inactives[Currently Inactive]))=1,"Inactive","Active"),""),"Active")</f>
        <v/>
      </c>
      <c r="C744" s="16" t="str" cm="1">
        <f t="array" aca="1" ref="C744" ca="1">IFERROR(_xlfn._xlws.FILTER(Inactives[Inactive On],(Inactives[Key]=J744)*(Inactives[Currently Inactive]),""),"")</f>
        <v/>
      </c>
      <c r="D744" s="16" t="str" cm="1">
        <f t="array" aca="1" ref="D744" ca="1">IFERROR(INDEX(_xlfn.TEXTSPLIT(E744," "),1),"")</f>
        <v/>
      </c>
      <c r="E744" s="15" t="str" cm="1">
        <f t="array" aca="1" ref="E744" ca="1">IFERROR(_xlfn._xlws.FILTER(merged_ranks,(merged_end_dates=DATE(9999,12,31))*(merged_names=A744)),"")</f>
        <v/>
      </c>
      <c r="F744" s="17" t="str">
        <f ca="1">_xlfn.XLOOKUP(J744,Promotions[Promo Key],Promotions[Promo Date],"")</f>
        <v/>
      </c>
      <c r="G744" s="18" t="str">
        <f t="shared" ca="1" si="59"/>
        <v/>
      </c>
      <c r="H744" s="18" t="str">
        <f t="shared" ca="1" si="58"/>
        <v/>
      </c>
      <c r="I744" s="17" t="str">
        <f>_xlfn.XLOOKUP(A744,Students[Full Name],Students[Starting Rank],"")</f>
        <v/>
      </c>
      <c r="J744" s="15" t="str">
        <f t="shared" ca="1" si="60"/>
        <v xml:space="preserve">: </v>
      </c>
      <c r="K744" s="16" t="str">
        <f>_xlfn.XLOOKUP(A744,Students[Full Name],Students[Start Date],"")</f>
        <v/>
      </c>
      <c r="L744" s="18">
        <f t="shared" ca="1" si="61"/>
        <v>-1</v>
      </c>
      <c r="M744" s="18" cm="1">
        <f t="array" aca="1" ref="M744" ca="1">SUMPRODUCT(Inactives[Days Inactive]*(Inactives[Student]=A744))/365</f>
        <v>0</v>
      </c>
      <c r="N744" s="18" t="str" cm="1">
        <f t="array" ref="N744">IF(LEN($A744)&gt;0,SUMPRODUCT(($A744=merged_names)*(_xlfn.TEXTAFTER(N$2, "At ")=merged_belt_colours)*merged_months_at_rank),"")</f>
        <v/>
      </c>
      <c r="O744" s="18" t="str" cm="1">
        <f t="array" ref="O744">IF(LEN($A744)&gt;0,SUMPRODUCT(($A744=merged_names)*(_xlfn.TEXTAFTER(O$2, "At ")=merged_belt_colours)*merged_months_at_rank),"")</f>
        <v/>
      </c>
      <c r="P744" s="18" t="str" cm="1">
        <f t="array" ref="P744">IF(LEN($A744)&gt;0,SUMPRODUCT(($A744=merged_names)*(_xlfn.TEXTAFTER(P$2, "At ")=merged_belt_colours)*merged_months_at_rank),"")</f>
        <v/>
      </c>
      <c r="Q744" s="18" t="str" cm="1">
        <f t="array" ref="Q744">IF(LEN($A744)&gt;0,SUMPRODUCT(($A744=merged_names)*(_xlfn.TEXTAFTER(Q$2, "At ")=merged_belt_colours)*merged_months_at_rank),"")</f>
        <v/>
      </c>
      <c r="R744" s="18" t="str" cm="1">
        <f t="array" ref="R744">IF(LEN($A744)&gt;0,SUMPRODUCT(($A744=merged_names)*(_xlfn.TEXTAFTER(R$2, "At ")=merged_belt_colours)*merged_months_at_rank),"")</f>
        <v/>
      </c>
    </row>
    <row r="745" spans="1:18" x14ac:dyDescent="0.25">
      <c r="A745"/>
      <c r="B745" s="15" t="str" cm="1">
        <f t="array" ref="B745">IFERROR(IF(LEN(A745)&gt;0, IF(SUMPRODUCT((Inactives[Key]=J745)*(Inactives[Currently Inactive]))=1,"Inactive","Active"),""),"Active")</f>
        <v/>
      </c>
      <c r="C745" s="16" t="str" cm="1">
        <f t="array" aca="1" ref="C745" ca="1">IFERROR(_xlfn._xlws.FILTER(Inactives[Inactive On],(Inactives[Key]=J745)*(Inactives[Currently Inactive]),""),"")</f>
        <v/>
      </c>
      <c r="D745" s="16" t="str" cm="1">
        <f t="array" aca="1" ref="D745" ca="1">IFERROR(INDEX(_xlfn.TEXTSPLIT(E745," "),1),"")</f>
        <v/>
      </c>
      <c r="E745" s="15" t="str" cm="1">
        <f t="array" aca="1" ref="E745" ca="1">IFERROR(_xlfn._xlws.FILTER(merged_ranks,(merged_end_dates=DATE(9999,12,31))*(merged_names=A745)),"")</f>
        <v/>
      </c>
      <c r="F745" s="17" t="str">
        <f ca="1">_xlfn.XLOOKUP(J745,Promotions[Promo Key],Promotions[Promo Date],"")</f>
        <v/>
      </c>
      <c r="G745" s="18" t="str">
        <f t="shared" ca="1" si="59"/>
        <v/>
      </c>
      <c r="H745" s="18" t="str">
        <f t="shared" ca="1" si="58"/>
        <v/>
      </c>
      <c r="I745" s="17" t="str">
        <f>_xlfn.XLOOKUP(A745,Students[Full Name],Students[Starting Rank],"")</f>
        <v/>
      </c>
      <c r="J745" s="15" t="str">
        <f t="shared" ca="1" si="60"/>
        <v xml:space="preserve">: </v>
      </c>
      <c r="K745" s="16" t="str">
        <f>_xlfn.XLOOKUP(A745,Students[Full Name],Students[Start Date],"")</f>
        <v/>
      </c>
      <c r="L745" s="18">
        <f t="shared" ca="1" si="61"/>
        <v>-1</v>
      </c>
      <c r="M745" s="18" cm="1">
        <f t="array" aca="1" ref="M745" ca="1">SUMPRODUCT(Inactives[Days Inactive]*(Inactives[Student]=A745))/365</f>
        <v>0</v>
      </c>
      <c r="N745" s="18" t="str" cm="1">
        <f t="array" ref="N745">IF(LEN($A745)&gt;0,SUMPRODUCT(($A745=merged_names)*(_xlfn.TEXTAFTER(N$2, "At ")=merged_belt_colours)*merged_months_at_rank),"")</f>
        <v/>
      </c>
      <c r="O745" s="18" t="str" cm="1">
        <f t="array" ref="O745">IF(LEN($A745)&gt;0,SUMPRODUCT(($A745=merged_names)*(_xlfn.TEXTAFTER(O$2, "At ")=merged_belt_colours)*merged_months_at_rank),"")</f>
        <v/>
      </c>
      <c r="P745" s="18" t="str" cm="1">
        <f t="array" ref="P745">IF(LEN($A745)&gt;0,SUMPRODUCT(($A745=merged_names)*(_xlfn.TEXTAFTER(P$2, "At ")=merged_belt_colours)*merged_months_at_rank),"")</f>
        <v/>
      </c>
      <c r="Q745" s="18" t="str" cm="1">
        <f t="array" ref="Q745">IF(LEN($A745)&gt;0,SUMPRODUCT(($A745=merged_names)*(_xlfn.TEXTAFTER(Q$2, "At ")=merged_belt_colours)*merged_months_at_rank),"")</f>
        <v/>
      </c>
      <c r="R745" s="18" t="str" cm="1">
        <f t="array" ref="R745">IF(LEN($A745)&gt;0,SUMPRODUCT(($A745=merged_names)*(_xlfn.TEXTAFTER(R$2, "At ")=merged_belt_colours)*merged_months_at_rank),"")</f>
        <v/>
      </c>
    </row>
    <row r="746" spans="1:18" x14ac:dyDescent="0.25">
      <c r="A746"/>
      <c r="B746" s="15" t="str" cm="1">
        <f t="array" ref="B746">IFERROR(IF(LEN(A746)&gt;0, IF(SUMPRODUCT((Inactives[Key]=J746)*(Inactives[Currently Inactive]))=1,"Inactive","Active"),""),"Active")</f>
        <v/>
      </c>
      <c r="C746" s="16" t="str" cm="1">
        <f t="array" aca="1" ref="C746" ca="1">IFERROR(_xlfn._xlws.FILTER(Inactives[Inactive On],(Inactives[Key]=J746)*(Inactives[Currently Inactive]),""),"")</f>
        <v/>
      </c>
      <c r="D746" s="16" t="str" cm="1">
        <f t="array" aca="1" ref="D746" ca="1">IFERROR(INDEX(_xlfn.TEXTSPLIT(E746," "),1),"")</f>
        <v/>
      </c>
      <c r="E746" s="15" t="str" cm="1">
        <f t="array" aca="1" ref="E746" ca="1">IFERROR(_xlfn._xlws.FILTER(merged_ranks,(merged_end_dates=DATE(9999,12,31))*(merged_names=A746)),"")</f>
        <v/>
      </c>
      <c r="F746" s="17" t="str">
        <f ca="1">_xlfn.XLOOKUP(J746,Promotions[Promo Key],Promotions[Promo Date],"")</f>
        <v/>
      </c>
      <c r="G746" s="18" t="str">
        <f t="shared" ca="1" si="59"/>
        <v/>
      </c>
      <c r="H746" s="18" t="str">
        <f t="shared" ca="1" si="58"/>
        <v/>
      </c>
      <c r="I746" s="17" t="str">
        <f>_xlfn.XLOOKUP(A746,Students[Full Name],Students[Starting Rank],"")</f>
        <v/>
      </c>
      <c r="J746" s="15" t="str">
        <f t="shared" ca="1" si="60"/>
        <v xml:space="preserve">: </v>
      </c>
      <c r="K746" s="16" t="str">
        <f>_xlfn.XLOOKUP(A746,Students[Full Name],Students[Start Date],"")</f>
        <v/>
      </c>
      <c r="L746" s="18">
        <f t="shared" ca="1" si="61"/>
        <v>-1</v>
      </c>
      <c r="M746" s="18" cm="1">
        <f t="array" aca="1" ref="M746" ca="1">SUMPRODUCT(Inactives[Days Inactive]*(Inactives[Student]=A746))/365</f>
        <v>0</v>
      </c>
      <c r="N746" s="18" t="str" cm="1">
        <f t="array" ref="N746">IF(LEN($A746)&gt;0,SUMPRODUCT(($A746=merged_names)*(_xlfn.TEXTAFTER(N$2, "At ")=merged_belt_colours)*merged_months_at_rank),"")</f>
        <v/>
      </c>
      <c r="O746" s="18" t="str" cm="1">
        <f t="array" ref="O746">IF(LEN($A746)&gt;0,SUMPRODUCT(($A746=merged_names)*(_xlfn.TEXTAFTER(O$2, "At ")=merged_belt_colours)*merged_months_at_rank),"")</f>
        <v/>
      </c>
      <c r="P746" s="18" t="str" cm="1">
        <f t="array" ref="P746">IF(LEN($A746)&gt;0,SUMPRODUCT(($A746=merged_names)*(_xlfn.TEXTAFTER(P$2, "At ")=merged_belt_colours)*merged_months_at_rank),"")</f>
        <v/>
      </c>
      <c r="Q746" s="18" t="str" cm="1">
        <f t="array" ref="Q746">IF(LEN($A746)&gt;0,SUMPRODUCT(($A746=merged_names)*(_xlfn.TEXTAFTER(Q$2, "At ")=merged_belt_colours)*merged_months_at_rank),"")</f>
        <v/>
      </c>
      <c r="R746" s="18" t="str" cm="1">
        <f t="array" ref="R746">IF(LEN($A746)&gt;0,SUMPRODUCT(($A746=merged_names)*(_xlfn.TEXTAFTER(R$2, "At ")=merged_belt_colours)*merged_months_at_rank),"")</f>
        <v/>
      </c>
    </row>
    <row r="747" spans="1:18" x14ac:dyDescent="0.25">
      <c r="A747"/>
      <c r="B747" s="15" t="str" cm="1">
        <f t="array" ref="B747">IFERROR(IF(LEN(A747)&gt;0, IF(SUMPRODUCT((Inactives[Key]=J747)*(Inactives[Currently Inactive]))=1,"Inactive","Active"),""),"Active")</f>
        <v/>
      </c>
      <c r="C747" s="16" t="str" cm="1">
        <f t="array" aca="1" ref="C747" ca="1">IFERROR(_xlfn._xlws.FILTER(Inactives[Inactive On],(Inactives[Key]=J747)*(Inactives[Currently Inactive]),""),"")</f>
        <v/>
      </c>
      <c r="D747" s="16" t="str" cm="1">
        <f t="array" aca="1" ref="D747" ca="1">IFERROR(INDEX(_xlfn.TEXTSPLIT(E747," "),1),"")</f>
        <v/>
      </c>
      <c r="E747" s="15" t="str" cm="1">
        <f t="array" aca="1" ref="E747" ca="1">IFERROR(_xlfn._xlws.FILTER(merged_ranks,(merged_end_dates=DATE(9999,12,31))*(merged_names=A747)),"")</f>
        <v/>
      </c>
      <c r="F747" s="17" t="str">
        <f ca="1">_xlfn.XLOOKUP(J747,Promotions[Promo Key],Promotions[Promo Date],"")</f>
        <v/>
      </c>
      <c r="G747" s="18" t="str">
        <f t="shared" ca="1" si="59"/>
        <v/>
      </c>
      <c r="H747" s="18" t="str">
        <f t="shared" ca="1" si="58"/>
        <v/>
      </c>
      <c r="I747" s="17" t="str">
        <f>_xlfn.XLOOKUP(A747,Students[Full Name],Students[Starting Rank],"")</f>
        <v/>
      </c>
      <c r="J747" s="15" t="str">
        <f t="shared" ca="1" si="60"/>
        <v xml:space="preserve">: </v>
      </c>
      <c r="K747" s="16" t="str">
        <f>_xlfn.XLOOKUP(A747,Students[Full Name],Students[Start Date],"")</f>
        <v/>
      </c>
      <c r="L747" s="18">
        <f t="shared" ca="1" si="61"/>
        <v>-1</v>
      </c>
      <c r="M747" s="18" cm="1">
        <f t="array" aca="1" ref="M747" ca="1">SUMPRODUCT(Inactives[Days Inactive]*(Inactives[Student]=A747))/365</f>
        <v>0</v>
      </c>
      <c r="N747" s="18" t="str" cm="1">
        <f t="array" ref="N747">IF(LEN($A747)&gt;0,SUMPRODUCT(($A747=merged_names)*(_xlfn.TEXTAFTER(N$2, "At ")=merged_belt_colours)*merged_months_at_rank),"")</f>
        <v/>
      </c>
      <c r="O747" s="18" t="str" cm="1">
        <f t="array" ref="O747">IF(LEN($A747)&gt;0,SUMPRODUCT(($A747=merged_names)*(_xlfn.TEXTAFTER(O$2, "At ")=merged_belt_colours)*merged_months_at_rank),"")</f>
        <v/>
      </c>
      <c r="P747" s="18" t="str" cm="1">
        <f t="array" ref="P747">IF(LEN($A747)&gt;0,SUMPRODUCT(($A747=merged_names)*(_xlfn.TEXTAFTER(P$2, "At ")=merged_belt_colours)*merged_months_at_rank),"")</f>
        <v/>
      </c>
      <c r="Q747" s="18" t="str" cm="1">
        <f t="array" ref="Q747">IF(LEN($A747)&gt;0,SUMPRODUCT(($A747=merged_names)*(_xlfn.TEXTAFTER(Q$2, "At ")=merged_belt_colours)*merged_months_at_rank),"")</f>
        <v/>
      </c>
      <c r="R747" s="18" t="str" cm="1">
        <f t="array" ref="R747">IF(LEN($A747)&gt;0,SUMPRODUCT(($A747=merged_names)*(_xlfn.TEXTAFTER(R$2, "At ")=merged_belt_colours)*merged_months_at_rank),"")</f>
        <v/>
      </c>
    </row>
    <row r="748" spans="1:18" x14ac:dyDescent="0.25">
      <c r="A748"/>
      <c r="B748" s="15" t="str" cm="1">
        <f t="array" ref="B748">IFERROR(IF(LEN(A748)&gt;0, IF(SUMPRODUCT((Inactives[Key]=J748)*(Inactives[Currently Inactive]))=1,"Inactive","Active"),""),"Active")</f>
        <v/>
      </c>
      <c r="C748" s="16" t="str" cm="1">
        <f t="array" aca="1" ref="C748" ca="1">IFERROR(_xlfn._xlws.FILTER(Inactives[Inactive On],(Inactives[Key]=J748)*(Inactives[Currently Inactive]),""),"")</f>
        <v/>
      </c>
      <c r="D748" s="16" t="str" cm="1">
        <f t="array" aca="1" ref="D748" ca="1">IFERROR(INDEX(_xlfn.TEXTSPLIT(E748," "),1),"")</f>
        <v/>
      </c>
      <c r="E748" s="15" t="str" cm="1">
        <f t="array" aca="1" ref="E748" ca="1">IFERROR(_xlfn._xlws.FILTER(merged_ranks,(merged_end_dates=DATE(9999,12,31))*(merged_names=A748)),"")</f>
        <v/>
      </c>
      <c r="F748" s="17" t="str">
        <f ca="1">_xlfn.XLOOKUP(J748,Promotions[Promo Key],Promotions[Promo Date],"")</f>
        <v/>
      </c>
      <c r="G748" s="18" t="str">
        <f t="shared" ca="1" si="59"/>
        <v/>
      </c>
      <c r="H748" s="18" t="str">
        <f t="shared" ca="1" si="58"/>
        <v/>
      </c>
      <c r="I748" s="17" t="str">
        <f>_xlfn.XLOOKUP(A748,Students[Full Name],Students[Starting Rank],"")</f>
        <v/>
      </c>
      <c r="J748" s="15" t="str">
        <f t="shared" ca="1" si="60"/>
        <v xml:space="preserve">: </v>
      </c>
      <c r="K748" s="16" t="str">
        <f>_xlfn.XLOOKUP(A748,Students[Full Name],Students[Start Date],"")</f>
        <v/>
      </c>
      <c r="L748" s="18">
        <f t="shared" ca="1" si="61"/>
        <v>-1</v>
      </c>
      <c r="M748" s="18" cm="1">
        <f t="array" aca="1" ref="M748" ca="1">SUMPRODUCT(Inactives[Days Inactive]*(Inactives[Student]=A748))/365</f>
        <v>0</v>
      </c>
      <c r="N748" s="18" t="str" cm="1">
        <f t="array" ref="N748">IF(LEN($A748)&gt;0,SUMPRODUCT(($A748=merged_names)*(_xlfn.TEXTAFTER(N$2, "At ")=merged_belt_colours)*merged_months_at_rank),"")</f>
        <v/>
      </c>
      <c r="O748" s="18" t="str" cm="1">
        <f t="array" ref="O748">IF(LEN($A748)&gt;0,SUMPRODUCT(($A748=merged_names)*(_xlfn.TEXTAFTER(O$2, "At ")=merged_belt_colours)*merged_months_at_rank),"")</f>
        <v/>
      </c>
      <c r="P748" s="18" t="str" cm="1">
        <f t="array" ref="P748">IF(LEN($A748)&gt;0,SUMPRODUCT(($A748=merged_names)*(_xlfn.TEXTAFTER(P$2, "At ")=merged_belt_colours)*merged_months_at_rank),"")</f>
        <v/>
      </c>
      <c r="Q748" s="18" t="str" cm="1">
        <f t="array" ref="Q748">IF(LEN($A748)&gt;0,SUMPRODUCT(($A748=merged_names)*(_xlfn.TEXTAFTER(Q$2, "At ")=merged_belt_colours)*merged_months_at_rank),"")</f>
        <v/>
      </c>
      <c r="R748" s="18" t="str" cm="1">
        <f t="array" ref="R748">IF(LEN($A748)&gt;0,SUMPRODUCT(($A748=merged_names)*(_xlfn.TEXTAFTER(R$2, "At ")=merged_belt_colours)*merged_months_at_rank),"")</f>
        <v/>
      </c>
    </row>
    <row r="749" spans="1:18" x14ac:dyDescent="0.25">
      <c r="A749"/>
      <c r="B749" s="15" t="str" cm="1">
        <f t="array" ref="B749">IFERROR(IF(LEN(A749)&gt;0, IF(SUMPRODUCT((Inactives[Key]=J749)*(Inactives[Currently Inactive]))=1,"Inactive","Active"),""),"Active")</f>
        <v/>
      </c>
      <c r="C749" s="16" t="str" cm="1">
        <f t="array" aca="1" ref="C749" ca="1">IFERROR(_xlfn._xlws.FILTER(Inactives[Inactive On],(Inactives[Key]=J749)*(Inactives[Currently Inactive]),""),"")</f>
        <v/>
      </c>
      <c r="D749" s="16" t="str" cm="1">
        <f t="array" aca="1" ref="D749" ca="1">IFERROR(INDEX(_xlfn.TEXTSPLIT(E749," "),1),"")</f>
        <v/>
      </c>
      <c r="E749" s="15" t="str" cm="1">
        <f t="array" aca="1" ref="E749" ca="1">IFERROR(_xlfn._xlws.FILTER(merged_ranks,(merged_end_dates=DATE(9999,12,31))*(merged_names=A749)),"")</f>
        <v/>
      </c>
      <c r="F749" s="17" t="str">
        <f ca="1">_xlfn.XLOOKUP(J749,Promotions[Promo Key],Promotions[Promo Date],"")</f>
        <v/>
      </c>
      <c r="G749" s="18" t="str">
        <f t="shared" ca="1" si="59"/>
        <v/>
      </c>
      <c r="H749" s="18" t="str">
        <f t="shared" ca="1" si="58"/>
        <v/>
      </c>
      <c r="I749" s="17" t="str">
        <f>_xlfn.XLOOKUP(A749,Students[Full Name],Students[Starting Rank],"")</f>
        <v/>
      </c>
      <c r="J749" s="15" t="str">
        <f t="shared" ca="1" si="60"/>
        <v xml:space="preserve">: </v>
      </c>
      <c r="K749" s="16" t="str">
        <f>_xlfn.XLOOKUP(A749,Students[Full Name],Students[Start Date],"")</f>
        <v/>
      </c>
      <c r="L749" s="18">
        <f t="shared" ca="1" si="61"/>
        <v>-1</v>
      </c>
      <c r="M749" s="18" cm="1">
        <f t="array" aca="1" ref="M749" ca="1">SUMPRODUCT(Inactives[Days Inactive]*(Inactives[Student]=A749))/365</f>
        <v>0</v>
      </c>
      <c r="N749" s="18" t="str" cm="1">
        <f t="array" ref="N749">IF(LEN($A749)&gt;0,SUMPRODUCT(($A749=merged_names)*(_xlfn.TEXTAFTER(N$2, "At ")=merged_belt_colours)*merged_months_at_rank),"")</f>
        <v/>
      </c>
      <c r="O749" s="18" t="str" cm="1">
        <f t="array" ref="O749">IF(LEN($A749)&gt;0,SUMPRODUCT(($A749=merged_names)*(_xlfn.TEXTAFTER(O$2, "At ")=merged_belt_colours)*merged_months_at_rank),"")</f>
        <v/>
      </c>
      <c r="P749" s="18" t="str" cm="1">
        <f t="array" ref="P749">IF(LEN($A749)&gt;0,SUMPRODUCT(($A749=merged_names)*(_xlfn.TEXTAFTER(P$2, "At ")=merged_belt_colours)*merged_months_at_rank),"")</f>
        <v/>
      </c>
      <c r="Q749" s="18" t="str" cm="1">
        <f t="array" ref="Q749">IF(LEN($A749)&gt;0,SUMPRODUCT(($A749=merged_names)*(_xlfn.TEXTAFTER(Q$2, "At ")=merged_belt_colours)*merged_months_at_rank),"")</f>
        <v/>
      </c>
      <c r="R749" s="18" t="str" cm="1">
        <f t="array" ref="R749">IF(LEN($A749)&gt;0,SUMPRODUCT(($A749=merged_names)*(_xlfn.TEXTAFTER(R$2, "At ")=merged_belt_colours)*merged_months_at_rank),"")</f>
        <v/>
      </c>
    </row>
    <row r="750" spans="1:18" x14ac:dyDescent="0.25">
      <c r="A750"/>
      <c r="B750" s="15" t="str" cm="1">
        <f t="array" ref="B750">IFERROR(IF(LEN(A750)&gt;0, IF(SUMPRODUCT((Inactives[Key]=J750)*(Inactives[Currently Inactive]))=1,"Inactive","Active"),""),"Active")</f>
        <v/>
      </c>
      <c r="C750" s="16" t="str" cm="1">
        <f t="array" aca="1" ref="C750" ca="1">IFERROR(_xlfn._xlws.FILTER(Inactives[Inactive On],(Inactives[Key]=J750)*(Inactives[Currently Inactive]),""),"")</f>
        <v/>
      </c>
      <c r="D750" s="16" t="str" cm="1">
        <f t="array" aca="1" ref="D750" ca="1">IFERROR(INDEX(_xlfn.TEXTSPLIT(E750," "),1),"")</f>
        <v/>
      </c>
      <c r="E750" s="15" t="str" cm="1">
        <f t="array" aca="1" ref="E750" ca="1">IFERROR(_xlfn._xlws.FILTER(merged_ranks,(merged_end_dates=DATE(9999,12,31))*(merged_names=A750)),"")</f>
        <v/>
      </c>
      <c r="F750" s="17" t="str">
        <f ca="1">_xlfn.XLOOKUP(J750,Promotions[Promo Key],Promotions[Promo Date],"")</f>
        <v/>
      </c>
      <c r="G750" s="18" t="str">
        <f t="shared" ca="1" si="59"/>
        <v/>
      </c>
      <c r="H750" s="18" t="str">
        <f t="shared" ca="1" si="58"/>
        <v/>
      </c>
      <c r="I750" s="17" t="str">
        <f>_xlfn.XLOOKUP(A750,Students[Full Name],Students[Starting Rank],"")</f>
        <v/>
      </c>
      <c r="J750" s="15" t="str">
        <f t="shared" ca="1" si="60"/>
        <v xml:space="preserve">: </v>
      </c>
      <c r="K750" s="16" t="str">
        <f>_xlfn.XLOOKUP(A750,Students[Full Name],Students[Start Date],"")</f>
        <v/>
      </c>
      <c r="L750" s="18">
        <f t="shared" ca="1" si="61"/>
        <v>-1</v>
      </c>
      <c r="M750" s="18" cm="1">
        <f t="array" aca="1" ref="M750" ca="1">SUMPRODUCT(Inactives[Days Inactive]*(Inactives[Student]=A750))/365</f>
        <v>0</v>
      </c>
      <c r="N750" s="18" t="str" cm="1">
        <f t="array" ref="N750">IF(LEN($A750)&gt;0,SUMPRODUCT(($A750=merged_names)*(_xlfn.TEXTAFTER(N$2, "At ")=merged_belt_colours)*merged_months_at_rank),"")</f>
        <v/>
      </c>
      <c r="O750" s="18" t="str" cm="1">
        <f t="array" ref="O750">IF(LEN($A750)&gt;0,SUMPRODUCT(($A750=merged_names)*(_xlfn.TEXTAFTER(O$2, "At ")=merged_belt_colours)*merged_months_at_rank),"")</f>
        <v/>
      </c>
      <c r="P750" s="18" t="str" cm="1">
        <f t="array" ref="P750">IF(LEN($A750)&gt;0,SUMPRODUCT(($A750=merged_names)*(_xlfn.TEXTAFTER(P$2, "At ")=merged_belt_colours)*merged_months_at_rank),"")</f>
        <v/>
      </c>
      <c r="Q750" s="18" t="str" cm="1">
        <f t="array" ref="Q750">IF(LEN($A750)&gt;0,SUMPRODUCT(($A750=merged_names)*(_xlfn.TEXTAFTER(Q$2, "At ")=merged_belt_colours)*merged_months_at_rank),"")</f>
        <v/>
      </c>
      <c r="R750" s="18" t="str" cm="1">
        <f t="array" ref="R750">IF(LEN($A750)&gt;0,SUMPRODUCT(($A750=merged_names)*(_xlfn.TEXTAFTER(R$2, "At ")=merged_belt_colours)*merged_months_at_rank),"")</f>
        <v/>
      </c>
    </row>
    <row r="751" spans="1:18" x14ac:dyDescent="0.25">
      <c r="A751"/>
      <c r="B751" s="15" t="str" cm="1">
        <f t="array" ref="B751">IFERROR(IF(LEN(A751)&gt;0, IF(SUMPRODUCT((Inactives[Key]=J751)*(Inactives[Currently Inactive]))=1,"Inactive","Active"),""),"Active")</f>
        <v/>
      </c>
      <c r="C751" s="16" t="str" cm="1">
        <f t="array" aca="1" ref="C751" ca="1">IFERROR(_xlfn._xlws.FILTER(Inactives[Inactive On],(Inactives[Key]=J751)*(Inactives[Currently Inactive]),""),"")</f>
        <v/>
      </c>
      <c r="D751" s="16" t="str" cm="1">
        <f t="array" aca="1" ref="D751" ca="1">IFERROR(INDEX(_xlfn.TEXTSPLIT(E751," "),1),"")</f>
        <v/>
      </c>
      <c r="E751" s="15" t="str" cm="1">
        <f t="array" aca="1" ref="E751" ca="1">IFERROR(_xlfn._xlws.FILTER(merged_ranks,(merged_end_dates=DATE(9999,12,31))*(merged_names=A751)),"")</f>
        <v/>
      </c>
      <c r="F751" s="17" t="str">
        <f ca="1">_xlfn.XLOOKUP(J751,Promotions[Promo Key],Promotions[Promo Date],"")</f>
        <v/>
      </c>
      <c r="G751" s="18" t="str">
        <f t="shared" ca="1" si="59"/>
        <v/>
      </c>
      <c r="H751" s="18" t="str">
        <f t="shared" ca="1" si="58"/>
        <v/>
      </c>
      <c r="I751" s="17" t="str">
        <f>_xlfn.XLOOKUP(A751,Students[Full Name],Students[Starting Rank],"")</f>
        <v/>
      </c>
      <c r="J751" s="15" t="str">
        <f t="shared" ca="1" si="60"/>
        <v xml:space="preserve">: </v>
      </c>
      <c r="K751" s="16" t="str">
        <f>_xlfn.XLOOKUP(A751,Students[Full Name],Students[Start Date],"")</f>
        <v/>
      </c>
      <c r="L751" s="18">
        <f t="shared" ca="1" si="61"/>
        <v>-1</v>
      </c>
      <c r="M751" s="18" cm="1">
        <f t="array" aca="1" ref="M751" ca="1">SUMPRODUCT(Inactives[Days Inactive]*(Inactives[Student]=A751))/365</f>
        <v>0</v>
      </c>
      <c r="N751" s="18" t="str" cm="1">
        <f t="array" ref="N751">IF(LEN($A751)&gt;0,SUMPRODUCT(($A751=merged_names)*(_xlfn.TEXTAFTER(N$2, "At ")=merged_belt_colours)*merged_months_at_rank),"")</f>
        <v/>
      </c>
      <c r="O751" s="18" t="str" cm="1">
        <f t="array" ref="O751">IF(LEN($A751)&gt;0,SUMPRODUCT(($A751=merged_names)*(_xlfn.TEXTAFTER(O$2, "At ")=merged_belt_colours)*merged_months_at_rank),"")</f>
        <v/>
      </c>
      <c r="P751" s="18" t="str" cm="1">
        <f t="array" ref="P751">IF(LEN($A751)&gt;0,SUMPRODUCT(($A751=merged_names)*(_xlfn.TEXTAFTER(P$2, "At ")=merged_belt_colours)*merged_months_at_rank),"")</f>
        <v/>
      </c>
      <c r="Q751" s="18" t="str" cm="1">
        <f t="array" ref="Q751">IF(LEN($A751)&gt;0,SUMPRODUCT(($A751=merged_names)*(_xlfn.TEXTAFTER(Q$2, "At ")=merged_belt_colours)*merged_months_at_rank),"")</f>
        <v/>
      </c>
      <c r="R751" s="18" t="str" cm="1">
        <f t="array" ref="R751">IF(LEN($A751)&gt;0,SUMPRODUCT(($A751=merged_names)*(_xlfn.TEXTAFTER(R$2, "At ")=merged_belt_colours)*merged_months_at_rank),"")</f>
        <v/>
      </c>
    </row>
    <row r="752" spans="1:18" x14ac:dyDescent="0.25">
      <c r="A752"/>
      <c r="B752" s="15" t="str" cm="1">
        <f t="array" ref="B752">IFERROR(IF(LEN(A752)&gt;0, IF(SUMPRODUCT((Inactives[Key]=J752)*(Inactives[Currently Inactive]))=1,"Inactive","Active"),""),"Active")</f>
        <v/>
      </c>
      <c r="C752" s="16" t="str" cm="1">
        <f t="array" aca="1" ref="C752" ca="1">IFERROR(_xlfn._xlws.FILTER(Inactives[Inactive On],(Inactives[Key]=J752)*(Inactives[Currently Inactive]),""),"")</f>
        <v/>
      </c>
      <c r="D752" s="16" t="str" cm="1">
        <f t="array" aca="1" ref="D752" ca="1">IFERROR(INDEX(_xlfn.TEXTSPLIT(E752," "),1),"")</f>
        <v/>
      </c>
      <c r="E752" s="15" t="str" cm="1">
        <f t="array" aca="1" ref="E752" ca="1">IFERROR(_xlfn._xlws.FILTER(merged_ranks,(merged_end_dates=DATE(9999,12,31))*(merged_names=A752)),"")</f>
        <v/>
      </c>
      <c r="F752" s="17" t="str">
        <f ca="1">_xlfn.XLOOKUP(J752,Promotions[Promo Key],Promotions[Promo Date],"")</f>
        <v/>
      </c>
      <c r="G752" s="18" t="str">
        <f t="shared" ca="1" si="59"/>
        <v/>
      </c>
      <c r="H752" s="18" t="str">
        <f t="shared" ca="1" si="58"/>
        <v/>
      </c>
      <c r="I752" s="17" t="str">
        <f>_xlfn.XLOOKUP(A752,Students[Full Name],Students[Starting Rank],"")</f>
        <v/>
      </c>
      <c r="J752" s="15" t="str">
        <f t="shared" ca="1" si="60"/>
        <v xml:space="preserve">: </v>
      </c>
      <c r="K752" s="16" t="str">
        <f>_xlfn.XLOOKUP(A752,Students[Full Name],Students[Start Date],"")</f>
        <v/>
      </c>
      <c r="L752" s="18">
        <f t="shared" ca="1" si="61"/>
        <v>-1</v>
      </c>
      <c r="M752" s="18" cm="1">
        <f t="array" aca="1" ref="M752" ca="1">SUMPRODUCT(Inactives[Days Inactive]*(Inactives[Student]=A752))/365</f>
        <v>0</v>
      </c>
      <c r="N752" s="18" t="str" cm="1">
        <f t="array" ref="N752">IF(LEN($A752)&gt;0,SUMPRODUCT(($A752=merged_names)*(_xlfn.TEXTAFTER(N$2, "At ")=merged_belt_colours)*merged_months_at_rank),"")</f>
        <v/>
      </c>
      <c r="O752" s="18" t="str" cm="1">
        <f t="array" ref="O752">IF(LEN($A752)&gt;0,SUMPRODUCT(($A752=merged_names)*(_xlfn.TEXTAFTER(O$2, "At ")=merged_belt_colours)*merged_months_at_rank),"")</f>
        <v/>
      </c>
      <c r="P752" s="18" t="str" cm="1">
        <f t="array" ref="P752">IF(LEN($A752)&gt;0,SUMPRODUCT(($A752=merged_names)*(_xlfn.TEXTAFTER(P$2, "At ")=merged_belt_colours)*merged_months_at_rank),"")</f>
        <v/>
      </c>
      <c r="Q752" s="18" t="str" cm="1">
        <f t="array" ref="Q752">IF(LEN($A752)&gt;0,SUMPRODUCT(($A752=merged_names)*(_xlfn.TEXTAFTER(Q$2, "At ")=merged_belt_colours)*merged_months_at_rank),"")</f>
        <v/>
      </c>
      <c r="R752" s="18" t="str" cm="1">
        <f t="array" ref="R752">IF(LEN($A752)&gt;0,SUMPRODUCT(($A752=merged_names)*(_xlfn.TEXTAFTER(R$2, "At ")=merged_belt_colours)*merged_months_at_rank),"")</f>
        <v/>
      </c>
    </row>
    <row r="753" spans="1:18" x14ac:dyDescent="0.25">
      <c r="A753"/>
      <c r="B753" s="15" t="str" cm="1">
        <f t="array" ref="B753">IFERROR(IF(LEN(A753)&gt;0, IF(SUMPRODUCT((Inactives[Key]=J753)*(Inactives[Currently Inactive]))=1,"Inactive","Active"),""),"Active")</f>
        <v/>
      </c>
      <c r="C753" s="16" t="str" cm="1">
        <f t="array" aca="1" ref="C753" ca="1">IFERROR(_xlfn._xlws.FILTER(Inactives[Inactive On],(Inactives[Key]=J753)*(Inactives[Currently Inactive]),""),"")</f>
        <v/>
      </c>
      <c r="D753" s="16" t="str" cm="1">
        <f t="array" aca="1" ref="D753" ca="1">IFERROR(INDEX(_xlfn.TEXTSPLIT(E753," "),1),"")</f>
        <v/>
      </c>
      <c r="E753" s="15" t="str" cm="1">
        <f t="array" aca="1" ref="E753" ca="1">IFERROR(_xlfn._xlws.FILTER(merged_ranks,(merged_end_dates=DATE(9999,12,31))*(merged_names=A753)),"")</f>
        <v/>
      </c>
      <c r="F753" s="17" t="str">
        <f ca="1">_xlfn.XLOOKUP(J753,Promotions[Promo Key],Promotions[Promo Date],"")</f>
        <v/>
      </c>
      <c r="G753" s="18" t="str">
        <f t="shared" ca="1" si="59"/>
        <v/>
      </c>
      <c r="H753" s="18" t="str">
        <f t="shared" ca="1" si="58"/>
        <v/>
      </c>
      <c r="I753" s="17" t="str">
        <f>_xlfn.XLOOKUP(A753,Students[Full Name],Students[Starting Rank],"")</f>
        <v/>
      </c>
      <c r="J753" s="15" t="str">
        <f t="shared" ca="1" si="60"/>
        <v xml:space="preserve">: </v>
      </c>
      <c r="K753" s="16" t="str">
        <f>_xlfn.XLOOKUP(A753,Students[Full Name],Students[Start Date],"")</f>
        <v/>
      </c>
      <c r="L753" s="18">
        <f t="shared" ca="1" si="61"/>
        <v>-1</v>
      </c>
      <c r="M753" s="18" cm="1">
        <f t="array" aca="1" ref="M753" ca="1">SUMPRODUCT(Inactives[Days Inactive]*(Inactives[Student]=A753))/365</f>
        <v>0</v>
      </c>
      <c r="N753" s="18" t="str" cm="1">
        <f t="array" ref="N753">IF(LEN($A753)&gt;0,SUMPRODUCT(($A753=merged_names)*(_xlfn.TEXTAFTER(N$2, "At ")=merged_belt_colours)*merged_months_at_rank),"")</f>
        <v/>
      </c>
      <c r="O753" s="18" t="str" cm="1">
        <f t="array" ref="O753">IF(LEN($A753)&gt;0,SUMPRODUCT(($A753=merged_names)*(_xlfn.TEXTAFTER(O$2, "At ")=merged_belt_colours)*merged_months_at_rank),"")</f>
        <v/>
      </c>
      <c r="P753" s="18" t="str" cm="1">
        <f t="array" ref="P753">IF(LEN($A753)&gt;0,SUMPRODUCT(($A753=merged_names)*(_xlfn.TEXTAFTER(P$2, "At ")=merged_belt_colours)*merged_months_at_rank),"")</f>
        <v/>
      </c>
      <c r="Q753" s="18" t="str" cm="1">
        <f t="array" ref="Q753">IF(LEN($A753)&gt;0,SUMPRODUCT(($A753=merged_names)*(_xlfn.TEXTAFTER(Q$2, "At ")=merged_belt_colours)*merged_months_at_rank),"")</f>
        <v/>
      </c>
      <c r="R753" s="18" t="str" cm="1">
        <f t="array" ref="R753">IF(LEN($A753)&gt;0,SUMPRODUCT(($A753=merged_names)*(_xlfn.TEXTAFTER(R$2, "At ")=merged_belt_colours)*merged_months_at_rank),"")</f>
        <v/>
      </c>
    </row>
    <row r="754" spans="1:18" x14ac:dyDescent="0.25">
      <c r="A754"/>
      <c r="B754" s="15" t="str" cm="1">
        <f t="array" ref="B754">IFERROR(IF(LEN(A754)&gt;0, IF(SUMPRODUCT((Inactives[Key]=J754)*(Inactives[Currently Inactive]))=1,"Inactive","Active"),""),"Active")</f>
        <v/>
      </c>
      <c r="C754" s="16" t="str" cm="1">
        <f t="array" aca="1" ref="C754" ca="1">IFERROR(_xlfn._xlws.FILTER(Inactives[Inactive On],(Inactives[Key]=J754)*(Inactives[Currently Inactive]),""),"")</f>
        <v/>
      </c>
      <c r="D754" s="16" t="str" cm="1">
        <f t="array" aca="1" ref="D754" ca="1">IFERROR(INDEX(_xlfn.TEXTSPLIT(E754," "),1),"")</f>
        <v/>
      </c>
      <c r="E754" s="15" t="str" cm="1">
        <f t="array" aca="1" ref="E754" ca="1">IFERROR(_xlfn._xlws.FILTER(merged_ranks,(merged_end_dates=DATE(9999,12,31))*(merged_names=A754)),"")</f>
        <v/>
      </c>
      <c r="F754" s="17" t="str">
        <f ca="1">_xlfn.XLOOKUP(J754,Promotions[Promo Key],Promotions[Promo Date],"")</f>
        <v/>
      </c>
      <c r="G754" s="18" t="str">
        <f t="shared" ca="1" si="59"/>
        <v/>
      </c>
      <c r="H754" s="18" t="str">
        <f t="shared" ca="1" si="58"/>
        <v/>
      </c>
      <c r="I754" s="17" t="str">
        <f>_xlfn.XLOOKUP(A754,Students[Full Name],Students[Starting Rank],"")</f>
        <v/>
      </c>
      <c r="J754" s="15" t="str">
        <f t="shared" ca="1" si="60"/>
        <v xml:space="preserve">: </v>
      </c>
      <c r="K754" s="16" t="str">
        <f>_xlfn.XLOOKUP(A754,Students[Full Name],Students[Start Date],"")</f>
        <v/>
      </c>
      <c r="L754" s="18">
        <f t="shared" ca="1" si="61"/>
        <v>-1</v>
      </c>
      <c r="M754" s="18" cm="1">
        <f t="array" aca="1" ref="M754" ca="1">SUMPRODUCT(Inactives[Days Inactive]*(Inactives[Student]=A754))/365</f>
        <v>0</v>
      </c>
      <c r="N754" s="18" t="str" cm="1">
        <f t="array" ref="N754">IF(LEN($A754)&gt;0,SUMPRODUCT(($A754=merged_names)*(_xlfn.TEXTAFTER(N$2, "At ")=merged_belt_colours)*merged_months_at_rank),"")</f>
        <v/>
      </c>
      <c r="O754" s="18" t="str" cm="1">
        <f t="array" ref="O754">IF(LEN($A754)&gt;0,SUMPRODUCT(($A754=merged_names)*(_xlfn.TEXTAFTER(O$2, "At ")=merged_belt_colours)*merged_months_at_rank),"")</f>
        <v/>
      </c>
      <c r="P754" s="18" t="str" cm="1">
        <f t="array" ref="P754">IF(LEN($A754)&gt;0,SUMPRODUCT(($A754=merged_names)*(_xlfn.TEXTAFTER(P$2, "At ")=merged_belt_colours)*merged_months_at_rank),"")</f>
        <v/>
      </c>
      <c r="Q754" s="18" t="str" cm="1">
        <f t="array" ref="Q754">IF(LEN($A754)&gt;0,SUMPRODUCT(($A754=merged_names)*(_xlfn.TEXTAFTER(Q$2, "At ")=merged_belt_colours)*merged_months_at_rank),"")</f>
        <v/>
      </c>
      <c r="R754" s="18" t="str" cm="1">
        <f t="array" ref="R754">IF(LEN($A754)&gt;0,SUMPRODUCT(($A754=merged_names)*(_xlfn.TEXTAFTER(R$2, "At ")=merged_belt_colours)*merged_months_at_rank),"")</f>
        <v/>
      </c>
    </row>
    <row r="755" spans="1:18" x14ac:dyDescent="0.25">
      <c r="A755"/>
      <c r="B755" s="15" t="str" cm="1">
        <f t="array" ref="B755">IFERROR(IF(LEN(A755)&gt;0, IF(SUMPRODUCT((Inactives[Key]=J755)*(Inactives[Currently Inactive]))=1,"Inactive","Active"),""),"Active")</f>
        <v/>
      </c>
      <c r="C755" s="16" t="str" cm="1">
        <f t="array" aca="1" ref="C755" ca="1">IFERROR(_xlfn._xlws.FILTER(Inactives[Inactive On],(Inactives[Key]=J755)*(Inactives[Currently Inactive]),""),"")</f>
        <v/>
      </c>
      <c r="D755" s="16" t="str" cm="1">
        <f t="array" aca="1" ref="D755" ca="1">IFERROR(INDEX(_xlfn.TEXTSPLIT(E755," "),1),"")</f>
        <v/>
      </c>
      <c r="E755" s="15" t="str" cm="1">
        <f t="array" aca="1" ref="E755" ca="1">IFERROR(_xlfn._xlws.FILTER(merged_ranks,(merged_end_dates=DATE(9999,12,31))*(merged_names=A755)),"")</f>
        <v/>
      </c>
      <c r="F755" s="17" t="str">
        <f ca="1">_xlfn.XLOOKUP(J755,Promotions[Promo Key],Promotions[Promo Date],"")</f>
        <v/>
      </c>
      <c r="G755" s="18" t="str">
        <f t="shared" ca="1" si="59"/>
        <v/>
      </c>
      <c r="H755" s="18" t="str">
        <f t="shared" ca="1" si="58"/>
        <v/>
      </c>
      <c r="I755" s="17" t="str">
        <f>_xlfn.XLOOKUP(A755,Students[Full Name],Students[Starting Rank],"")</f>
        <v/>
      </c>
      <c r="J755" s="15" t="str">
        <f t="shared" ca="1" si="60"/>
        <v xml:space="preserve">: </v>
      </c>
      <c r="K755" s="16" t="str">
        <f>_xlfn.XLOOKUP(A755,Students[Full Name],Students[Start Date],"")</f>
        <v/>
      </c>
      <c r="L755" s="18">
        <f t="shared" ca="1" si="61"/>
        <v>-1</v>
      </c>
      <c r="M755" s="18" cm="1">
        <f t="array" aca="1" ref="M755" ca="1">SUMPRODUCT(Inactives[Days Inactive]*(Inactives[Student]=A755))/365</f>
        <v>0</v>
      </c>
      <c r="N755" s="18" t="str" cm="1">
        <f t="array" ref="N755">IF(LEN($A755)&gt;0,SUMPRODUCT(($A755=merged_names)*(_xlfn.TEXTAFTER(N$2, "At ")=merged_belt_colours)*merged_months_at_rank),"")</f>
        <v/>
      </c>
      <c r="O755" s="18" t="str" cm="1">
        <f t="array" ref="O755">IF(LEN($A755)&gt;0,SUMPRODUCT(($A755=merged_names)*(_xlfn.TEXTAFTER(O$2, "At ")=merged_belt_colours)*merged_months_at_rank),"")</f>
        <v/>
      </c>
      <c r="P755" s="18" t="str" cm="1">
        <f t="array" ref="P755">IF(LEN($A755)&gt;0,SUMPRODUCT(($A755=merged_names)*(_xlfn.TEXTAFTER(P$2, "At ")=merged_belt_colours)*merged_months_at_rank),"")</f>
        <v/>
      </c>
      <c r="Q755" s="18" t="str" cm="1">
        <f t="array" ref="Q755">IF(LEN($A755)&gt;0,SUMPRODUCT(($A755=merged_names)*(_xlfn.TEXTAFTER(Q$2, "At ")=merged_belt_colours)*merged_months_at_rank),"")</f>
        <v/>
      </c>
      <c r="R755" s="18" t="str" cm="1">
        <f t="array" ref="R755">IF(LEN($A755)&gt;0,SUMPRODUCT(($A755=merged_names)*(_xlfn.TEXTAFTER(R$2, "At ")=merged_belt_colours)*merged_months_at_rank),"")</f>
        <v/>
      </c>
    </row>
    <row r="756" spans="1:18" x14ac:dyDescent="0.25">
      <c r="A756"/>
      <c r="B756" s="15" t="str" cm="1">
        <f t="array" ref="B756">IFERROR(IF(LEN(A756)&gt;0, IF(SUMPRODUCT((Inactives[Key]=J756)*(Inactives[Currently Inactive]))=1,"Inactive","Active"),""),"Active")</f>
        <v/>
      </c>
      <c r="C756" s="16" t="str" cm="1">
        <f t="array" aca="1" ref="C756" ca="1">IFERROR(_xlfn._xlws.FILTER(Inactives[Inactive On],(Inactives[Key]=J756)*(Inactives[Currently Inactive]),""),"")</f>
        <v/>
      </c>
      <c r="D756" s="16" t="str" cm="1">
        <f t="array" aca="1" ref="D756" ca="1">IFERROR(INDEX(_xlfn.TEXTSPLIT(E756," "),1),"")</f>
        <v/>
      </c>
      <c r="E756" s="15" t="str" cm="1">
        <f t="array" aca="1" ref="E756" ca="1">IFERROR(_xlfn._xlws.FILTER(merged_ranks,(merged_end_dates=DATE(9999,12,31))*(merged_names=A756)),"")</f>
        <v/>
      </c>
      <c r="F756" s="17" t="str">
        <f ca="1">_xlfn.XLOOKUP(J756,Promotions[Promo Key],Promotions[Promo Date],"")</f>
        <v/>
      </c>
      <c r="G756" s="18" t="str">
        <f t="shared" ca="1" si="59"/>
        <v/>
      </c>
      <c r="H756" s="18" t="str">
        <f t="shared" ca="1" si="58"/>
        <v/>
      </c>
      <c r="I756" s="17" t="str">
        <f>_xlfn.XLOOKUP(A756,Students[Full Name],Students[Starting Rank],"")</f>
        <v/>
      </c>
      <c r="J756" s="15" t="str">
        <f t="shared" ca="1" si="60"/>
        <v xml:space="preserve">: </v>
      </c>
      <c r="K756" s="16" t="str">
        <f>_xlfn.XLOOKUP(A756,Students[Full Name],Students[Start Date],"")</f>
        <v/>
      </c>
      <c r="L756" s="18">
        <f t="shared" ca="1" si="61"/>
        <v>-1</v>
      </c>
      <c r="M756" s="18" cm="1">
        <f t="array" aca="1" ref="M756" ca="1">SUMPRODUCT(Inactives[Days Inactive]*(Inactives[Student]=A756))/365</f>
        <v>0</v>
      </c>
      <c r="N756" s="18" t="str" cm="1">
        <f t="array" ref="N756">IF(LEN($A756)&gt;0,SUMPRODUCT(($A756=merged_names)*(_xlfn.TEXTAFTER(N$2, "At ")=merged_belt_colours)*merged_months_at_rank),"")</f>
        <v/>
      </c>
      <c r="O756" s="18" t="str" cm="1">
        <f t="array" ref="O756">IF(LEN($A756)&gt;0,SUMPRODUCT(($A756=merged_names)*(_xlfn.TEXTAFTER(O$2, "At ")=merged_belt_colours)*merged_months_at_rank),"")</f>
        <v/>
      </c>
      <c r="P756" s="18" t="str" cm="1">
        <f t="array" ref="P756">IF(LEN($A756)&gt;0,SUMPRODUCT(($A756=merged_names)*(_xlfn.TEXTAFTER(P$2, "At ")=merged_belt_colours)*merged_months_at_rank),"")</f>
        <v/>
      </c>
      <c r="Q756" s="18" t="str" cm="1">
        <f t="array" ref="Q756">IF(LEN($A756)&gt;0,SUMPRODUCT(($A756=merged_names)*(_xlfn.TEXTAFTER(Q$2, "At ")=merged_belt_colours)*merged_months_at_rank),"")</f>
        <v/>
      </c>
      <c r="R756" s="18" t="str" cm="1">
        <f t="array" ref="R756">IF(LEN($A756)&gt;0,SUMPRODUCT(($A756=merged_names)*(_xlfn.TEXTAFTER(R$2, "At ")=merged_belt_colours)*merged_months_at_rank),"")</f>
        <v/>
      </c>
    </row>
    <row r="757" spans="1:18" x14ac:dyDescent="0.25">
      <c r="A757"/>
      <c r="B757" s="15" t="str" cm="1">
        <f t="array" ref="B757">IFERROR(IF(LEN(A757)&gt;0, IF(SUMPRODUCT((Inactives[Key]=J757)*(Inactives[Currently Inactive]))=1,"Inactive","Active"),""),"Active")</f>
        <v/>
      </c>
      <c r="C757" s="16" t="str" cm="1">
        <f t="array" aca="1" ref="C757" ca="1">IFERROR(_xlfn._xlws.FILTER(Inactives[Inactive On],(Inactives[Key]=J757)*(Inactives[Currently Inactive]),""),"")</f>
        <v/>
      </c>
      <c r="D757" s="16" t="str" cm="1">
        <f t="array" aca="1" ref="D757" ca="1">IFERROR(INDEX(_xlfn.TEXTSPLIT(E757," "),1),"")</f>
        <v/>
      </c>
      <c r="E757" s="15" t="str" cm="1">
        <f t="array" aca="1" ref="E757" ca="1">IFERROR(_xlfn._xlws.FILTER(merged_ranks,(merged_end_dates=DATE(9999,12,31))*(merged_names=A757)),"")</f>
        <v/>
      </c>
      <c r="F757" s="17" t="str">
        <f ca="1">_xlfn.XLOOKUP(J757,Promotions[Promo Key],Promotions[Promo Date],"")</f>
        <v/>
      </c>
      <c r="G757" s="18" t="str">
        <f t="shared" ca="1" si="59"/>
        <v/>
      </c>
      <c r="H757" s="18" t="str">
        <f t="shared" ca="1" si="58"/>
        <v/>
      </c>
      <c r="I757" s="17" t="str">
        <f>_xlfn.XLOOKUP(A757,Students[Full Name],Students[Starting Rank],"")</f>
        <v/>
      </c>
      <c r="J757" s="15" t="str">
        <f t="shared" ca="1" si="60"/>
        <v xml:space="preserve">: </v>
      </c>
      <c r="K757" s="16" t="str">
        <f>_xlfn.XLOOKUP(A757,Students[Full Name],Students[Start Date],"")</f>
        <v/>
      </c>
      <c r="L757" s="18">
        <f t="shared" ca="1" si="61"/>
        <v>-1</v>
      </c>
      <c r="M757" s="18" cm="1">
        <f t="array" aca="1" ref="M757" ca="1">SUMPRODUCT(Inactives[Days Inactive]*(Inactives[Student]=A757))/365</f>
        <v>0</v>
      </c>
      <c r="N757" s="18" t="str" cm="1">
        <f t="array" ref="N757">IF(LEN($A757)&gt;0,SUMPRODUCT(($A757=merged_names)*(_xlfn.TEXTAFTER(N$2, "At ")=merged_belt_colours)*merged_months_at_rank),"")</f>
        <v/>
      </c>
      <c r="O757" s="18" t="str" cm="1">
        <f t="array" ref="O757">IF(LEN($A757)&gt;0,SUMPRODUCT(($A757=merged_names)*(_xlfn.TEXTAFTER(O$2, "At ")=merged_belt_colours)*merged_months_at_rank),"")</f>
        <v/>
      </c>
      <c r="P757" s="18" t="str" cm="1">
        <f t="array" ref="P757">IF(LEN($A757)&gt;0,SUMPRODUCT(($A757=merged_names)*(_xlfn.TEXTAFTER(P$2, "At ")=merged_belt_colours)*merged_months_at_rank),"")</f>
        <v/>
      </c>
      <c r="Q757" s="18" t="str" cm="1">
        <f t="array" ref="Q757">IF(LEN($A757)&gt;0,SUMPRODUCT(($A757=merged_names)*(_xlfn.TEXTAFTER(Q$2, "At ")=merged_belt_colours)*merged_months_at_rank),"")</f>
        <v/>
      </c>
      <c r="R757" s="18" t="str" cm="1">
        <f t="array" ref="R757">IF(LEN($A757)&gt;0,SUMPRODUCT(($A757=merged_names)*(_xlfn.TEXTAFTER(R$2, "At ")=merged_belt_colours)*merged_months_at_rank),"")</f>
        <v/>
      </c>
    </row>
    <row r="758" spans="1:18" x14ac:dyDescent="0.25">
      <c r="A758"/>
      <c r="B758" s="15" t="str" cm="1">
        <f t="array" ref="B758">IFERROR(IF(LEN(A758)&gt;0, IF(SUMPRODUCT((Inactives[Key]=J758)*(Inactives[Currently Inactive]))=1,"Inactive","Active"),""),"Active")</f>
        <v/>
      </c>
      <c r="C758" s="16" t="str" cm="1">
        <f t="array" aca="1" ref="C758" ca="1">IFERROR(_xlfn._xlws.FILTER(Inactives[Inactive On],(Inactives[Key]=J758)*(Inactives[Currently Inactive]),""),"")</f>
        <v/>
      </c>
      <c r="D758" s="16" t="str" cm="1">
        <f t="array" aca="1" ref="D758" ca="1">IFERROR(INDEX(_xlfn.TEXTSPLIT(E758," "),1),"")</f>
        <v/>
      </c>
      <c r="E758" s="15" t="str" cm="1">
        <f t="array" aca="1" ref="E758" ca="1">IFERROR(_xlfn._xlws.FILTER(merged_ranks,(merged_end_dates=DATE(9999,12,31))*(merged_names=A758)),"")</f>
        <v/>
      </c>
      <c r="F758" s="17" t="str">
        <f ca="1">_xlfn.XLOOKUP(J758,Promotions[Promo Key],Promotions[Promo Date],"")</f>
        <v/>
      </c>
      <c r="G758" s="18" t="str">
        <f t="shared" ca="1" si="59"/>
        <v/>
      </c>
      <c r="H758" s="18" t="str">
        <f t="shared" ca="1" si="58"/>
        <v/>
      </c>
      <c r="I758" s="17" t="str">
        <f>_xlfn.XLOOKUP(A758,Students[Full Name],Students[Starting Rank],"")</f>
        <v/>
      </c>
      <c r="J758" s="15" t="str">
        <f t="shared" ca="1" si="60"/>
        <v xml:space="preserve">: </v>
      </c>
      <c r="K758" s="16" t="str">
        <f>_xlfn.XLOOKUP(A758,Students[Full Name],Students[Start Date],"")</f>
        <v/>
      </c>
      <c r="L758" s="18">
        <f t="shared" ca="1" si="61"/>
        <v>-1</v>
      </c>
      <c r="M758" s="18" cm="1">
        <f t="array" aca="1" ref="M758" ca="1">SUMPRODUCT(Inactives[Days Inactive]*(Inactives[Student]=A758))/365</f>
        <v>0</v>
      </c>
      <c r="N758" s="18" t="str" cm="1">
        <f t="array" ref="N758">IF(LEN($A758)&gt;0,SUMPRODUCT(($A758=merged_names)*(_xlfn.TEXTAFTER(N$2, "At ")=merged_belt_colours)*merged_months_at_rank),"")</f>
        <v/>
      </c>
      <c r="O758" s="18" t="str" cm="1">
        <f t="array" ref="O758">IF(LEN($A758)&gt;0,SUMPRODUCT(($A758=merged_names)*(_xlfn.TEXTAFTER(O$2, "At ")=merged_belt_colours)*merged_months_at_rank),"")</f>
        <v/>
      </c>
      <c r="P758" s="18" t="str" cm="1">
        <f t="array" ref="P758">IF(LEN($A758)&gt;0,SUMPRODUCT(($A758=merged_names)*(_xlfn.TEXTAFTER(P$2, "At ")=merged_belt_colours)*merged_months_at_rank),"")</f>
        <v/>
      </c>
      <c r="Q758" s="18" t="str" cm="1">
        <f t="array" ref="Q758">IF(LEN($A758)&gt;0,SUMPRODUCT(($A758=merged_names)*(_xlfn.TEXTAFTER(Q$2, "At ")=merged_belt_colours)*merged_months_at_rank),"")</f>
        <v/>
      </c>
      <c r="R758" s="18" t="str" cm="1">
        <f t="array" ref="R758">IF(LEN($A758)&gt;0,SUMPRODUCT(($A758=merged_names)*(_xlfn.TEXTAFTER(R$2, "At ")=merged_belt_colours)*merged_months_at_rank),"")</f>
        <v/>
      </c>
    </row>
    <row r="759" spans="1:18" x14ac:dyDescent="0.25">
      <c r="A759"/>
      <c r="B759" s="15" t="str" cm="1">
        <f t="array" ref="B759">IFERROR(IF(LEN(A759)&gt;0, IF(SUMPRODUCT((Inactives[Key]=J759)*(Inactives[Currently Inactive]))=1,"Inactive","Active"),""),"Active")</f>
        <v/>
      </c>
      <c r="C759" s="16" t="str" cm="1">
        <f t="array" aca="1" ref="C759" ca="1">IFERROR(_xlfn._xlws.FILTER(Inactives[Inactive On],(Inactives[Key]=J759)*(Inactives[Currently Inactive]),""),"")</f>
        <v/>
      </c>
      <c r="D759" s="16" t="str" cm="1">
        <f t="array" aca="1" ref="D759" ca="1">IFERROR(INDEX(_xlfn.TEXTSPLIT(E759," "),1),"")</f>
        <v/>
      </c>
      <c r="E759" s="15" t="str" cm="1">
        <f t="array" aca="1" ref="E759" ca="1">IFERROR(_xlfn._xlws.FILTER(merged_ranks,(merged_end_dates=DATE(9999,12,31))*(merged_names=A759)),"")</f>
        <v/>
      </c>
      <c r="F759" s="17" t="str">
        <f ca="1">_xlfn.XLOOKUP(J759,Promotions[Promo Key],Promotions[Promo Date],"")</f>
        <v/>
      </c>
      <c r="G759" s="18" t="str">
        <f t="shared" ca="1" si="59"/>
        <v/>
      </c>
      <c r="H759" s="18" t="str">
        <f t="shared" ca="1" si="58"/>
        <v/>
      </c>
      <c r="I759" s="17" t="str">
        <f>_xlfn.XLOOKUP(A759,Students[Full Name],Students[Starting Rank],"")</f>
        <v/>
      </c>
      <c r="J759" s="15" t="str">
        <f t="shared" ca="1" si="60"/>
        <v xml:space="preserve">: </v>
      </c>
      <c r="K759" s="16" t="str">
        <f>_xlfn.XLOOKUP(A759,Students[Full Name],Students[Start Date],"")</f>
        <v/>
      </c>
      <c r="L759" s="18">
        <f t="shared" ca="1" si="61"/>
        <v>-1</v>
      </c>
      <c r="M759" s="18" cm="1">
        <f t="array" aca="1" ref="M759" ca="1">SUMPRODUCT(Inactives[Days Inactive]*(Inactives[Student]=A759))/365</f>
        <v>0</v>
      </c>
      <c r="N759" s="18" t="str" cm="1">
        <f t="array" ref="N759">IF(LEN($A759)&gt;0,SUMPRODUCT(($A759=merged_names)*(_xlfn.TEXTAFTER(N$2, "At ")=merged_belt_colours)*merged_months_at_rank),"")</f>
        <v/>
      </c>
      <c r="O759" s="18" t="str" cm="1">
        <f t="array" ref="O759">IF(LEN($A759)&gt;0,SUMPRODUCT(($A759=merged_names)*(_xlfn.TEXTAFTER(O$2, "At ")=merged_belt_colours)*merged_months_at_rank),"")</f>
        <v/>
      </c>
      <c r="P759" s="18" t="str" cm="1">
        <f t="array" ref="P759">IF(LEN($A759)&gt;0,SUMPRODUCT(($A759=merged_names)*(_xlfn.TEXTAFTER(P$2, "At ")=merged_belt_colours)*merged_months_at_rank),"")</f>
        <v/>
      </c>
      <c r="Q759" s="18" t="str" cm="1">
        <f t="array" ref="Q759">IF(LEN($A759)&gt;0,SUMPRODUCT(($A759=merged_names)*(_xlfn.TEXTAFTER(Q$2, "At ")=merged_belt_colours)*merged_months_at_rank),"")</f>
        <v/>
      </c>
      <c r="R759" s="18" t="str" cm="1">
        <f t="array" ref="R759">IF(LEN($A759)&gt;0,SUMPRODUCT(($A759=merged_names)*(_xlfn.TEXTAFTER(R$2, "At ")=merged_belt_colours)*merged_months_at_rank),"")</f>
        <v/>
      </c>
    </row>
    <row r="760" spans="1:18" x14ac:dyDescent="0.25">
      <c r="A760"/>
      <c r="B760" s="15" t="str" cm="1">
        <f t="array" ref="B760">IFERROR(IF(LEN(A760)&gt;0, IF(SUMPRODUCT((Inactives[Key]=J760)*(Inactives[Currently Inactive]))=1,"Inactive","Active"),""),"Active")</f>
        <v/>
      </c>
      <c r="C760" s="16" t="str" cm="1">
        <f t="array" aca="1" ref="C760" ca="1">IFERROR(_xlfn._xlws.FILTER(Inactives[Inactive On],(Inactives[Key]=J760)*(Inactives[Currently Inactive]),""),"")</f>
        <v/>
      </c>
      <c r="D760" s="16" t="str" cm="1">
        <f t="array" aca="1" ref="D760" ca="1">IFERROR(INDEX(_xlfn.TEXTSPLIT(E760," "),1),"")</f>
        <v/>
      </c>
      <c r="E760" s="15" t="str" cm="1">
        <f t="array" aca="1" ref="E760" ca="1">IFERROR(_xlfn._xlws.FILTER(merged_ranks,(merged_end_dates=DATE(9999,12,31))*(merged_names=A760)),"")</f>
        <v/>
      </c>
      <c r="F760" s="17" t="str">
        <f ca="1">_xlfn.XLOOKUP(J760,Promotions[Promo Key],Promotions[Promo Date],"")</f>
        <v/>
      </c>
      <c r="G760" s="18" t="str">
        <f t="shared" ca="1" si="59"/>
        <v/>
      </c>
      <c r="H760" s="18" t="str">
        <f t="shared" ca="1" si="58"/>
        <v/>
      </c>
      <c r="I760" s="17" t="str">
        <f>_xlfn.XLOOKUP(A760,Students[Full Name],Students[Starting Rank],"")</f>
        <v/>
      </c>
      <c r="J760" s="15" t="str">
        <f t="shared" ca="1" si="60"/>
        <v xml:space="preserve">: </v>
      </c>
      <c r="K760" s="16" t="str">
        <f>_xlfn.XLOOKUP(A760,Students[Full Name],Students[Start Date],"")</f>
        <v/>
      </c>
      <c r="L760" s="18">
        <f t="shared" ca="1" si="61"/>
        <v>-1</v>
      </c>
      <c r="M760" s="18" cm="1">
        <f t="array" aca="1" ref="M760" ca="1">SUMPRODUCT(Inactives[Days Inactive]*(Inactives[Student]=A760))/365</f>
        <v>0</v>
      </c>
      <c r="N760" s="18" t="str" cm="1">
        <f t="array" ref="N760">IF(LEN($A760)&gt;0,SUMPRODUCT(($A760=merged_names)*(_xlfn.TEXTAFTER(N$2, "At ")=merged_belt_colours)*merged_months_at_rank),"")</f>
        <v/>
      </c>
      <c r="O760" s="18" t="str" cm="1">
        <f t="array" ref="O760">IF(LEN($A760)&gt;0,SUMPRODUCT(($A760=merged_names)*(_xlfn.TEXTAFTER(O$2, "At ")=merged_belt_colours)*merged_months_at_rank),"")</f>
        <v/>
      </c>
      <c r="P760" s="18" t="str" cm="1">
        <f t="array" ref="P760">IF(LEN($A760)&gt;0,SUMPRODUCT(($A760=merged_names)*(_xlfn.TEXTAFTER(P$2, "At ")=merged_belt_colours)*merged_months_at_rank),"")</f>
        <v/>
      </c>
      <c r="Q760" s="18" t="str" cm="1">
        <f t="array" ref="Q760">IF(LEN($A760)&gt;0,SUMPRODUCT(($A760=merged_names)*(_xlfn.TEXTAFTER(Q$2, "At ")=merged_belt_colours)*merged_months_at_rank),"")</f>
        <v/>
      </c>
      <c r="R760" s="18" t="str" cm="1">
        <f t="array" ref="R760">IF(LEN($A760)&gt;0,SUMPRODUCT(($A760=merged_names)*(_xlfn.TEXTAFTER(R$2, "At ")=merged_belt_colours)*merged_months_at_rank),"")</f>
        <v/>
      </c>
    </row>
    <row r="761" spans="1:18" x14ac:dyDescent="0.25">
      <c r="A761"/>
      <c r="B761" s="15" t="str" cm="1">
        <f t="array" ref="B761">IFERROR(IF(LEN(A761)&gt;0, IF(SUMPRODUCT((Inactives[Key]=J761)*(Inactives[Currently Inactive]))=1,"Inactive","Active"),""),"Active")</f>
        <v/>
      </c>
      <c r="C761" s="16" t="str" cm="1">
        <f t="array" aca="1" ref="C761" ca="1">IFERROR(_xlfn._xlws.FILTER(Inactives[Inactive On],(Inactives[Key]=J761)*(Inactives[Currently Inactive]),""),"")</f>
        <v/>
      </c>
      <c r="D761" s="16" t="str" cm="1">
        <f t="array" aca="1" ref="D761" ca="1">IFERROR(INDEX(_xlfn.TEXTSPLIT(E761," "),1),"")</f>
        <v/>
      </c>
      <c r="E761" s="15" t="str" cm="1">
        <f t="array" aca="1" ref="E761" ca="1">IFERROR(_xlfn._xlws.FILTER(merged_ranks,(merged_end_dates=DATE(9999,12,31))*(merged_names=A761)),"")</f>
        <v/>
      </c>
      <c r="F761" s="17" t="str">
        <f ca="1">_xlfn.XLOOKUP(J761,Promotions[Promo Key],Promotions[Promo Date],"")</f>
        <v/>
      </c>
      <c r="G761" s="18" t="str">
        <f t="shared" ca="1" si="59"/>
        <v/>
      </c>
      <c r="H761" s="18" t="str">
        <f t="shared" ca="1" si="58"/>
        <v/>
      </c>
      <c r="I761" s="17" t="str">
        <f>_xlfn.XLOOKUP(A761,Students[Full Name],Students[Starting Rank],"")</f>
        <v/>
      </c>
      <c r="J761" s="15" t="str">
        <f t="shared" ca="1" si="60"/>
        <v xml:space="preserve">: </v>
      </c>
      <c r="K761" s="16" t="str">
        <f>_xlfn.XLOOKUP(A761,Students[Full Name],Students[Start Date],"")</f>
        <v/>
      </c>
      <c r="L761" s="18">
        <f t="shared" ca="1" si="61"/>
        <v>-1</v>
      </c>
      <c r="M761" s="18" cm="1">
        <f t="array" aca="1" ref="M761" ca="1">SUMPRODUCT(Inactives[Days Inactive]*(Inactives[Student]=A761))/365</f>
        <v>0</v>
      </c>
      <c r="N761" s="18" t="str" cm="1">
        <f t="array" ref="N761">IF(LEN($A761)&gt;0,SUMPRODUCT(($A761=merged_names)*(_xlfn.TEXTAFTER(N$2, "At ")=merged_belt_colours)*merged_months_at_rank),"")</f>
        <v/>
      </c>
      <c r="O761" s="18" t="str" cm="1">
        <f t="array" ref="O761">IF(LEN($A761)&gt;0,SUMPRODUCT(($A761=merged_names)*(_xlfn.TEXTAFTER(O$2, "At ")=merged_belt_colours)*merged_months_at_rank),"")</f>
        <v/>
      </c>
      <c r="P761" s="18" t="str" cm="1">
        <f t="array" ref="P761">IF(LEN($A761)&gt;0,SUMPRODUCT(($A761=merged_names)*(_xlfn.TEXTAFTER(P$2, "At ")=merged_belt_colours)*merged_months_at_rank),"")</f>
        <v/>
      </c>
      <c r="Q761" s="18" t="str" cm="1">
        <f t="array" ref="Q761">IF(LEN($A761)&gt;0,SUMPRODUCT(($A761=merged_names)*(_xlfn.TEXTAFTER(Q$2, "At ")=merged_belt_colours)*merged_months_at_rank),"")</f>
        <v/>
      </c>
      <c r="R761" s="18" t="str" cm="1">
        <f t="array" ref="R761">IF(LEN($A761)&gt;0,SUMPRODUCT(($A761=merged_names)*(_xlfn.TEXTAFTER(R$2, "At ")=merged_belt_colours)*merged_months_at_rank),"")</f>
        <v/>
      </c>
    </row>
    <row r="762" spans="1:18" x14ac:dyDescent="0.25">
      <c r="A762"/>
      <c r="B762" s="15" t="str" cm="1">
        <f t="array" ref="B762">IFERROR(IF(LEN(A762)&gt;0, IF(SUMPRODUCT((Inactives[Key]=J762)*(Inactives[Currently Inactive]))=1,"Inactive","Active"),""),"Active")</f>
        <v/>
      </c>
      <c r="C762" s="16" t="str" cm="1">
        <f t="array" aca="1" ref="C762" ca="1">IFERROR(_xlfn._xlws.FILTER(Inactives[Inactive On],(Inactives[Key]=J762)*(Inactives[Currently Inactive]),""),"")</f>
        <v/>
      </c>
      <c r="D762" s="16" t="str" cm="1">
        <f t="array" aca="1" ref="D762" ca="1">IFERROR(INDEX(_xlfn.TEXTSPLIT(E762," "),1),"")</f>
        <v/>
      </c>
      <c r="E762" s="15" t="str" cm="1">
        <f t="array" aca="1" ref="E762" ca="1">IFERROR(_xlfn._xlws.FILTER(merged_ranks,(merged_end_dates=DATE(9999,12,31))*(merged_names=A762)),"")</f>
        <v/>
      </c>
      <c r="F762" s="17" t="str">
        <f ca="1">_xlfn.XLOOKUP(J762,Promotions[Promo Key],Promotions[Promo Date],"")</f>
        <v/>
      </c>
      <c r="G762" s="18" t="str">
        <f t="shared" ca="1" si="59"/>
        <v/>
      </c>
      <c r="H762" s="18" t="str">
        <f t="shared" ca="1" si="58"/>
        <v/>
      </c>
      <c r="I762" s="17" t="str">
        <f>_xlfn.XLOOKUP(A762,Students[Full Name],Students[Starting Rank],"")</f>
        <v/>
      </c>
      <c r="J762" s="15" t="str">
        <f t="shared" ca="1" si="60"/>
        <v xml:space="preserve">: </v>
      </c>
      <c r="K762" s="16" t="str">
        <f>_xlfn.XLOOKUP(A762,Students[Full Name],Students[Start Date],"")</f>
        <v/>
      </c>
      <c r="L762" s="18">
        <f t="shared" ca="1" si="61"/>
        <v>-1</v>
      </c>
      <c r="M762" s="18" cm="1">
        <f t="array" aca="1" ref="M762" ca="1">SUMPRODUCT(Inactives[Days Inactive]*(Inactives[Student]=A762))/365</f>
        <v>0</v>
      </c>
      <c r="N762" s="18" t="str" cm="1">
        <f t="array" ref="N762">IF(LEN($A762)&gt;0,SUMPRODUCT(($A762=merged_names)*(_xlfn.TEXTAFTER(N$2, "At ")=merged_belt_colours)*merged_months_at_rank),"")</f>
        <v/>
      </c>
      <c r="O762" s="18" t="str" cm="1">
        <f t="array" ref="O762">IF(LEN($A762)&gt;0,SUMPRODUCT(($A762=merged_names)*(_xlfn.TEXTAFTER(O$2, "At ")=merged_belt_colours)*merged_months_at_rank),"")</f>
        <v/>
      </c>
      <c r="P762" s="18" t="str" cm="1">
        <f t="array" ref="P762">IF(LEN($A762)&gt;0,SUMPRODUCT(($A762=merged_names)*(_xlfn.TEXTAFTER(P$2, "At ")=merged_belt_colours)*merged_months_at_rank),"")</f>
        <v/>
      </c>
      <c r="Q762" s="18" t="str" cm="1">
        <f t="array" ref="Q762">IF(LEN($A762)&gt;0,SUMPRODUCT(($A762=merged_names)*(_xlfn.TEXTAFTER(Q$2, "At ")=merged_belt_colours)*merged_months_at_rank),"")</f>
        <v/>
      </c>
      <c r="R762" s="18" t="str" cm="1">
        <f t="array" ref="R762">IF(LEN($A762)&gt;0,SUMPRODUCT(($A762=merged_names)*(_xlfn.TEXTAFTER(R$2, "At ")=merged_belt_colours)*merged_months_at_rank),"")</f>
        <v/>
      </c>
    </row>
    <row r="763" spans="1:18" x14ac:dyDescent="0.25">
      <c r="A763"/>
      <c r="B763" s="15" t="str" cm="1">
        <f t="array" ref="B763">IFERROR(IF(LEN(A763)&gt;0, IF(SUMPRODUCT((Inactives[Key]=J763)*(Inactives[Currently Inactive]))=1,"Inactive","Active"),""),"Active")</f>
        <v/>
      </c>
      <c r="C763" s="16" t="str" cm="1">
        <f t="array" aca="1" ref="C763" ca="1">IFERROR(_xlfn._xlws.FILTER(Inactives[Inactive On],(Inactives[Key]=J763)*(Inactives[Currently Inactive]),""),"")</f>
        <v/>
      </c>
      <c r="D763" s="16" t="str" cm="1">
        <f t="array" aca="1" ref="D763" ca="1">IFERROR(INDEX(_xlfn.TEXTSPLIT(E763," "),1),"")</f>
        <v/>
      </c>
      <c r="E763" s="15" t="str" cm="1">
        <f t="array" aca="1" ref="E763" ca="1">IFERROR(_xlfn._xlws.FILTER(merged_ranks,(merged_end_dates=DATE(9999,12,31))*(merged_names=A763)),"")</f>
        <v/>
      </c>
      <c r="F763" s="17" t="str">
        <f ca="1">_xlfn.XLOOKUP(J763,Promotions[Promo Key],Promotions[Promo Date],"")</f>
        <v/>
      </c>
      <c r="G763" s="18" t="str">
        <f t="shared" ca="1" si="59"/>
        <v/>
      </c>
      <c r="H763" s="18" t="str">
        <f t="shared" ca="1" si="58"/>
        <v/>
      </c>
      <c r="I763" s="17" t="str">
        <f>_xlfn.XLOOKUP(A763,Students[Full Name],Students[Starting Rank],"")</f>
        <v/>
      </c>
      <c r="J763" s="15" t="str">
        <f t="shared" ca="1" si="60"/>
        <v xml:space="preserve">: </v>
      </c>
      <c r="K763" s="16" t="str">
        <f>_xlfn.XLOOKUP(A763,Students[Full Name],Students[Start Date],"")</f>
        <v/>
      </c>
      <c r="L763" s="18">
        <f t="shared" ca="1" si="61"/>
        <v>-1</v>
      </c>
      <c r="M763" s="18" cm="1">
        <f t="array" aca="1" ref="M763" ca="1">SUMPRODUCT(Inactives[Days Inactive]*(Inactives[Student]=A763))/365</f>
        <v>0</v>
      </c>
      <c r="N763" s="18" t="str" cm="1">
        <f t="array" ref="N763">IF(LEN($A763)&gt;0,SUMPRODUCT(($A763=merged_names)*(_xlfn.TEXTAFTER(N$2, "At ")=merged_belt_colours)*merged_months_at_rank),"")</f>
        <v/>
      </c>
      <c r="O763" s="18" t="str" cm="1">
        <f t="array" ref="O763">IF(LEN($A763)&gt;0,SUMPRODUCT(($A763=merged_names)*(_xlfn.TEXTAFTER(O$2, "At ")=merged_belt_colours)*merged_months_at_rank),"")</f>
        <v/>
      </c>
      <c r="P763" s="18" t="str" cm="1">
        <f t="array" ref="P763">IF(LEN($A763)&gt;0,SUMPRODUCT(($A763=merged_names)*(_xlfn.TEXTAFTER(P$2, "At ")=merged_belt_colours)*merged_months_at_rank),"")</f>
        <v/>
      </c>
      <c r="Q763" s="18" t="str" cm="1">
        <f t="array" ref="Q763">IF(LEN($A763)&gt;0,SUMPRODUCT(($A763=merged_names)*(_xlfn.TEXTAFTER(Q$2, "At ")=merged_belt_colours)*merged_months_at_rank),"")</f>
        <v/>
      </c>
      <c r="R763" s="18" t="str" cm="1">
        <f t="array" ref="R763">IF(LEN($A763)&gt;0,SUMPRODUCT(($A763=merged_names)*(_xlfn.TEXTAFTER(R$2, "At ")=merged_belt_colours)*merged_months_at_rank),"")</f>
        <v/>
      </c>
    </row>
    <row r="764" spans="1:18" x14ac:dyDescent="0.25">
      <c r="A764"/>
      <c r="B764" s="15" t="str" cm="1">
        <f t="array" ref="B764">IFERROR(IF(LEN(A764)&gt;0, IF(SUMPRODUCT((Inactives[Key]=J764)*(Inactives[Currently Inactive]))=1,"Inactive","Active"),""),"Active")</f>
        <v/>
      </c>
      <c r="C764" s="16" t="str" cm="1">
        <f t="array" aca="1" ref="C764" ca="1">IFERROR(_xlfn._xlws.FILTER(Inactives[Inactive On],(Inactives[Key]=J764)*(Inactives[Currently Inactive]),""),"")</f>
        <v/>
      </c>
      <c r="D764" s="16" t="str" cm="1">
        <f t="array" aca="1" ref="D764" ca="1">IFERROR(INDEX(_xlfn.TEXTSPLIT(E764," "),1),"")</f>
        <v/>
      </c>
      <c r="E764" s="15" t="str" cm="1">
        <f t="array" aca="1" ref="E764" ca="1">IFERROR(_xlfn._xlws.FILTER(merged_ranks,(merged_end_dates=DATE(9999,12,31))*(merged_names=A764)),"")</f>
        <v/>
      </c>
      <c r="F764" s="17" t="str">
        <f ca="1">_xlfn.XLOOKUP(J764,Promotions[Promo Key],Promotions[Promo Date],"")</f>
        <v/>
      </c>
      <c r="G764" s="18" t="str">
        <f t="shared" ca="1" si="59"/>
        <v/>
      </c>
      <c r="H764" s="18" t="str">
        <f t="shared" ca="1" si="58"/>
        <v/>
      </c>
      <c r="I764" s="17" t="str">
        <f>_xlfn.XLOOKUP(A764,Students[Full Name],Students[Starting Rank],"")</f>
        <v/>
      </c>
      <c r="J764" s="15" t="str">
        <f t="shared" ca="1" si="60"/>
        <v xml:space="preserve">: </v>
      </c>
      <c r="K764" s="16" t="str">
        <f>_xlfn.XLOOKUP(A764,Students[Full Name],Students[Start Date],"")</f>
        <v/>
      </c>
      <c r="L764" s="18">
        <f t="shared" ca="1" si="61"/>
        <v>-1</v>
      </c>
      <c r="M764" s="18" cm="1">
        <f t="array" aca="1" ref="M764" ca="1">SUMPRODUCT(Inactives[Days Inactive]*(Inactives[Student]=A764))/365</f>
        <v>0</v>
      </c>
      <c r="N764" s="18" t="str" cm="1">
        <f t="array" ref="N764">IF(LEN($A764)&gt;0,SUMPRODUCT(($A764=merged_names)*(_xlfn.TEXTAFTER(N$2, "At ")=merged_belt_colours)*merged_months_at_rank),"")</f>
        <v/>
      </c>
      <c r="O764" s="18" t="str" cm="1">
        <f t="array" ref="O764">IF(LEN($A764)&gt;0,SUMPRODUCT(($A764=merged_names)*(_xlfn.TEXTAFTER(O$2, "At ")=merged_belt_colours)*merged_months_at_rank),"")</f>
        <v/>
      </c>
      <c r="P764" s="18" t="str" cm="1">
        <f t="array" ref="P764">IF(LEN($A764)&gt;0,SUMPRODUCT(($A764=merged_names)*(_xlfn.TEXTAFTER(P$2, "At ")=merged_belt_colours)*merged_months_at_rank),"")</f>
        <v/>
      </c>
      <c r="Q764" s="18" t="str" cm="1">
        <f t="array" ref="Q764">IF(LEN($A764)&gt;0,SUMPRODUCT(($A764=merged_names)*(_xlfn.TEXTAFTER(Q$2, "At ")=merged_belt_colours)*merged_months_at_rank),"")</f>
        <v/>
      </c>
      <c r="R764" s="18" t="str" cm="1">
        <f t="array" ref="R764">IF(LEN($A764)&gt;0,SUMPRODUCT(($A764=merged_names)*(_xlfn.TEXTAFTER(R$2, "At ")=merged_belt_colours)*merged_months_at_rank),"")</f>
        <v/>
      </c>
    </row>
    <row r="765" spans="1:18" x14ac:dyDescent="0.25">
      <c r="A765"/>
      <c r="B765" s="15" t="str" cm="1">
        <f t="array" ref="B765">IFERROR(IF(LEN(A765)&gt;0, IF(SUMPRODUCT((Inactives[Key]=J765)*(Inactives[Currently Inactive]))=1,"Inactive","Active"),""),"Active")</f>
        <v/>
      </c>
      <c r="C765" s="16" t="str" cm="1">
        <f t="array" aca="1" ref="C765" ca="1">IFERROR(_xlfn._xlws.FILTER(Inactives[Inactive On],(Inactives[Key]=J765)*(Inactives[Currently Inactive]),""),"")</f>
        <v/>
      </c>
      <c r="D765" s="16" t="str" cm="1">
        <f t="array" aca="1" ref="D765" ca="1">IFERROR(INDEX(_xlfn.TEXTSPLIT(E765," "),1),"")</f>
        <v/>
      </c>
      <c r="E765" s="15" t="str" cm="1">
        <f t="array" aca="1" ref="E765" ca="1">IFERROR(_xlfn._xlws.FILTER(merged_ranks,(merged_end_dates=DATE(9999,12,31))*(merged_names=A765)),"")</f>
        <v/>
      </c>
      <c r="F765" s="17" t="str">
        <f ca="1">_xlfn.XLOOKUP(J765,Promotions[Promo Key],Promotions[Promo Date],"")</f>
        <v/>
      </c>
      <c r="G765" s="18" t="str">
        <f t="shared" ca="1" si="59"/>
        <v/>
      </c>
      <c r="H765" s="18" t="str">
        <f t="shared" ca="1" si="58"/>
        <v/>
      </c>
      <c r="I765" s="17" t="str">
        <f>_xlfn.XLOOKUP(A765,Students[Full Name],Students[Starting Rank],"")</f>
        <v/>
      </c>
      <c r="J765" s="15" t="str">
        <f t="shared" ca="1" si="60"/>
        <v xml:space="preserve">: </v>
      </c>
      <c r="K765" s="16" t="str">
        <f>_xlfn.XLOOKUP(A765,Students[Full Name],Students[Start Date],"")</f>
        <v/>
      </c>
      <c r="L765" s="18">
        <f t="shared" ca="1" si="61"/>
        <v>-1</v>
      </c>
      <c r="M765" s="18" cm="1">
        <f t="array" aca="1" ref="M765" ca="1">SUMPRODUCT(Inactives[Days Inactive]*(Inactives[Student]=A765))/365</f>
        <v>0</v>
      </c>
      <c r="N765" s="18" t="str" cm="1">
        <f t="array" ref="N765">IF(LEN($A765)&gt;0,SUMPRODUCT(($A765=merged_names)*(_xlfn.TEXTAFTER(N$2, "At ")=merged_belt_colours)*merged_months_at_rank),"")</f>
        <v/>
      </c>
      <c r="O765" s="18" t="str" cm="1">
        <f t="array" ref="O765">IF(LEN($A765)&gt;0,SUMPRODUCT(($A765=merged_names)*(_xlfn.TEXTAFTER(O$2, "At ")=merged_belt_colours)*merged_months_at_rank),"")</f>
        <v/>
      </c>
      <c r="P765" s="18" t="str" cm="1">
        <f t="array" ref="P765">IF(LEN($A765)&gt;0,SUMPRODUCT(($A765=merged_names)*(_xlfn.TEXTAFTER(P$2, "At ")=merged_belt_colours)*merged_months_at_rank),"")</f>
        <v/>
      </c>
      <c r="Q765" s="18" t="str" cm="1">
        <f t="array" ref="Q765">IF(LEN($A765)&gt;0,SUMPRODUCT(($A765=merged_names)*(_xlfn.TEXTAFTER(Q$2, "At ")=merged_belt_colours)*merged_months_at_rank),"")</f>
        <v/>
      </c>
      <c r="R765" s="18" t="str" cm="1">
        <f t="array" ref="R765">IF(LEN($A765)&gt;0,SUMPRODUCT(($A765=merged_names)*(_xlfn.TEXTAFTER(R$2, "At ")=merged_belt_colours)*merged_months_at_rank),"")</f>
        <v/>
      </c>
    </row>
    <row r="766" spans="1:18" x14ac:dyDescent="0.25">
      <c r="A766"/>
      <c r="B766" s="15" t="str" cm="1">
        <f t="array" ref="B766">IFERROR(IF(LEN(A766)&gt;0, IF(SUMPRODUCT((Inactives[Key]=J766)*(Inactives[Currently Inactive]))=1,"Inactive","Active"),""),"Active")</f>
        <v/>
      </c>
      <c r="C766" s="16" t="str" cm="1">
        <f t="array" aca="1" ref="C766" ca="1">IFERROR(_xlfn._xlws.FILTER(Inactives[Inactive On],(Inactives[Key]=J766)*(Inactives[Currently Inactive]),""),"")</f>
        <v/>
      </c>
      <c r="D766" s="16" t="str" cm="1">
        <f t="array" aca="1" ref="D766" ca="1">IFERROR(INDEX(_xlfn.TEXTSPLIT(E766," "),1),"")</f>
        <v/>
      </c>
      <c r="E766" s="15" t="str" cm="1">
        <f t="array" aca="1" ref="E766" ca="1">IFERROR(_xlfn._xlws.FILTER(merged_ranks,(merged_end_dates=DATE(9999,12,31))*(merged_names=A766)),"")</f>
        <v/>
      </c>
      <c r="F766" s="17" t="str">
        <f ca="1">_xlfn.XLOOKUP(J766,Promotions[Promo Key],Promotions[Promo Date],"")</f>
        <v/>
      </c>
      <c r="G766" s="18" t="str">
        <f t="shared" ca="1" si="59"/>
        <v/>
      </c>
      <c r="H766" s="18" t="str">
        <f t="shared" ca="1" si="58"/>
        <v/>
      </c>
      <c r="I766" s="17" t="str">
        <f>_xlfn.XLOOKUP(A766,Students[Full Name],Students[Starting Rank],"")</f>
        <v/>
      </c>
      <c r="J766" s="15" t="str">
        <f t="shared" ca="1" si="60"/>
        <v xml:space="preserve">: </v>
      </c>
      <c r="K766" s="16" t="str">
        <f>_xlfn.XLOOKUP(A766,Students[Full Name],Students[Start Date],"")</f>
        <v/>
      </c>
      <c r="L766" s="18">
        <f t="shared" ca="1" si="61"/>
        <v>-1</v>
      </c>
      <c r="M766" s="18" cm="1">
        <f t="array" aca="1" ref="M766" ca="1">SUMPRODUCT(Inactives[Days Inactive]*(Inactives[Student]=A766))/365</f>
        <v>0</v>
      </c>
      <c r="N766" s="18" t="str" cm="1">
        <f t="array" ref="N766">IF(LEN($A766)&gt;0,SUMPRODUCT(($A766=merged_names)*(_xlfn.TEXTAFTER(N$2, "At ")=merged_belt_colours)*merged_months_at_rank),"")</f>
        <v/>
      </c>
      <c r="O766" s="18" t="str" cm="1">
        <f t="array" ref="O766">IF(LEN($A766)&gt;0,SUMPRODUCT(($A766=merged_names)*(_xlfn.TEXTAFTER(O$2, "At ")=merged_belt_colours)*merged_months_at_rank),"")</f>
        <v/>
      </c>
      <c r="P766" s="18" t="str" cm="1">
        <f t="array" ref="P766">IF(LEN($A766)&gt;0,SUMPRODUCT(($A766=merged_names)*(_xlfn.TEXTAFTER(P$2, "At ")=merged_belt_colours)*merged_months_at_rank),"")</f>
        <v/>
      </c>
      <c r="Q766" s="18" t="str" cm="1">
        <f t="array" ref="Q766">IF(LEN($A766)&gt;0,SUMPRODUCT(($A766=merged_names)*(_xlfn.TEXTAFTER(Q$2, "At ")=merged_belt_colours)*merged_months_at_rank),"")</f>
        <v/>
      </c>
      <c r="R766" s="18" t="str" cm="1">
        <f t="array" ref="R766">IF(LEN($A766)&gt;0,SUMPRODUCT(($A766=merged_names)*(_xlfn.TEXTAFTER(R$2, "At ")=merged_belt_colours)*merged_months_at_rank),"")</f>
        <v/>
      </c>
    </row>
    <row r="767" spans="1:18" x14ac:dyDescent="0.25">
      <c r="A767"/>
      <c r="B767" s="15" t="str" cm="1">
        <f t="array" ref="B767">IFERROR(IF(LEN(A767)&gt;0, IF(SUMPRODUCT((Inactives[Key]=J767)*(Inactives[Currently Inactive]))=1,"Inactive","Active"),""),"Active")</f>
        <v/>
      </c>
      <c r="C767" s="16" t="str" cm="1">
        <f t="array" aca="1" ref="C767" ca="1">IFERROR(_xlfn._xlws.FILTER(Inactives[Inactive On],(Inactives[Key]=J767)*(Inactives[Currently Inactive]),""),"")</f>
        <v/>
      </c>
      <c r="D767" s="16" t="str" cm="1">
        <f t="array" aca="1" ref="D767" ca="1">IFERROR(INDEX(_xlfn.TEXTSPLIT(E767," "),1),"")</f>
        <v/>
      </c>
      <c r="E767" s="15" t="str" cm="1">
        <f t="array" aca="1" ref="E767" ca="1">IFERROR(_xlfn._xlws.FILTER(merged_ranks,(merged_end_dates=DATE(9999,12,31))*(merged_names=A767)),"")</f>
        <v/>
      </c>
      <c r="F767" s="17" t="str">
        <f ca="1">_xlfn.XLOOKUP(J767,Promotions[Promo Key],Promotions[Promo Date],"")</f>
        <v/>
      </c>
      <c r="G767" s="18" t="str">
        <f t="shared" ca="1" si="59"/>
        <v/>
      </c>
      <c r="H767" s="18" t="str">
        <f t="shared" ca="1" si="58"/>
        <v/>
      </c>
      <c r="I767" s="17" t="str">
        <f>_xlfn.XLOOKUP(A767,Students[Full Name],Students[Starting Rank],"")</f>
        <v/>
      </c>
      <c r="J767" s="15" t="str">
        <f t="shared" ca="1" si="60"/>
        <v xml:space="preserve">: </v>
      </c>
      <c r="K767" s="16" t="str">
        <f>_xlfn.XLOOKUP(A767,Students[Full Name],Students[Start Date],"")</f>
        <v/>
      </c>
      <c r="L767" s="18">
        <f t="shared" ca="1" si="61"/>
        <v>-1</v>
      </c>
      <c r="M767" s="18" cm="1">
        <f t="array" aca="1" ref="M767" ca="1">SUMPRODUCT(Inactives[Days Inactive]*(Inactives[Student]=A767))/365</f>
        <v>0</v>
      </c>
      <c r="N767" s="18" t="str" cm="1">
        <f t="array" ref="N767">IF(LEN($A767)&gt;0,SUMPRODUCT(($A767=merged_names)*(_xlfn.TEXTAFTER(N$2, "At ")=merged_belt_colours)*merged_months_at_rank),"")</f>
        <v/>
      </c>
      <c r="O767" s="18" t="str" cm="1">
        <f t="array" ref="O767">IF(LEN($A767)&gt;0,SUMPRODUCT(($A767=merged_names)*(_xlfn.TEXTAFTER(O$2, "At ")=merged_belt_colours)*merged_months_at_rank),"")</f>
        <v/>
      </c>
      <c r="P767" s="18" t="str" cm="1">
        <f t="array" ref="P767">IF(LEN($A767)&gt;0,SUMPRODUCT(($A767=merged_names)*(_xlfn.TEXTAFTER(P$2, "At ")=merged_belt_colours)*merged_months_at_rank),"")</f>
        <v/>
      </c>
      <c r="Q767" s="18" t="str" cm="1">
        <f t="array" ref="Q767">IF(LEN($A767)&gt;0,SUMPRODUCT(($A767=merged_names)*(_xlfn.TEXTAFTER(Q$2, "At ")=merged_belt_colours)*merged_months_at_rank),"")</f>
        <v/>
      </c>
      <c r="R767" s="18" t="str" cm="1">
        <f t="array" ref="R767">IF(LEN($A767)&gt;0,SUMPRODUCT(($A767=merged_names)*(_xlfn.TEXTAFTER(R$2, "At ")=merged_belt_colours)*merged_months_at_rank),"")</f>
        <v/>
      </c>
    </row>
    <row r="768" spans="1:18" x14ac:dyDescent="0.25">
      <c r="A768"/>
      <c r="B768" s="15" t="str" cm="1">
        <f t="array" ref="B768">IFERROR(IF(LEN(A768)&gt;0, IF(SUMPRODUCT((Inactives[Key]=J768)*(Inactives[Currently Inactive]))=1,"Inactive","Active"),""),"Active")</f>
        <v/>
      </c>
      <c r="C768" s="16" t="str" cm="1">
        <f t="array" aca="1" ref="C768" ca="1">IFERROR(_xlfn._xlws.FILTER(Inactives[Inactive On],(Inactives[Key]=J768)*(Inactives[Currently Inactive]),""),"")</f>
        <v/>
      </c>
      <c r="D768" s="16" t="str" cm="1">
        <f t="array" aca="1" ref="D768" ca="1">IFERROR(INDEX(_xlfn.TEXTSPLIT(E768," "),1),"")</f>
        <v/>
      </c>
      <c r="E768" s="15" t="str" cm="1">
        <f t="array" aca="1" ref="E768" ca="1">IFERROR(_xlfn._xlws.FILTER(merged_ranks,(merged_end_dates=DATE(9999,12,31))*(merged_names=A768)),"")</f>
        <v/>
      </c>
      <c r="F768" s="17" t="str">
        <f ca="1">_xlfn.XLOOKUP(J768,Promotions[Promo Key],Promotions[Promo Date],"")</f>
        <v/>
      </c>
      <c r="G768" s="18" t="str">
        <f t="shared" ca="1" si="59"/>
        <v/>
      </c>
      <c r="H768" s="18" t="str">
        <f t="shared" ca="1" si="58"/>
        <v/>
      </c>
      <c r="I768" s="17" t="str">
        <f>_xlfn.XLOOKUP(A768,Students[Full Name],Students[Starting Rank],"")</f>
        <v/>
      </c>
      <c r="J768" s="15" t="str">
        <f t="shared" ca="1" si="60"/>
        <v xml:space="preserve">: </v>
      </c>
      <c r="K768" s="16" t="str">
        <f>_xlfn.XLOOKUP(A768,Students[Full Name],Students[Start Date],"")</f>
        <v/>
      </c>
      <c r="L768" s="18">
        <f t="shared" ca="1" si="61"/>
        <v>-1</v>
      </c>
      <c r="M768" s="18" cm="1">
        <f t="array" aca="1" ref="M768" ca="1">SUMPRODUCT(Inactives[Days Inactive]*(Inactives[Student]=A768))/365</f>
        <v>0</v>
      </c>
      <c r="N768" s="18" t="str" cm="1">
        <f t="array" ref="N768">IF(LEN($A768)&gt;0,SUMPRODUCT(($A768=merged_names)*(_xlfn.TEXTAFTER(N$2, "At ")=merged_belt_colours)*merged_months_at_rank),"")</f>
        <v/>
      </c>
      <c r="O768" s="18" t="str" cm="1">
        <f t="array" ref="O768">IF(LEN($A768)&gt;0,SUMPRODUCT(($A768=merged_names)*(_xlfn.TEXTAFTER(O$2, "At ")=merged_belt_colours)*merged_months_at_rank),"")</f>
        <v/>
      </c>
      <c r="P768" s="18" t="str" cm="1">
        <f t="array" ref="P768">IF(LEN($A768)&gt;0,SUMPRODUCT(($A768=merged_names)*(_xlfn.TEXTAFTER(P$2, "At ")=merged_belt_colours)*merged_months_at_rank),"")</f>
        <v/>
      </c>
      <c r="Q768" s="18" t="str" cm="1">
        <f t="array" ref="Q768">IF(LEN($A768)&gt;0,SUMPRODUCT(($A768=merged_names)*(_xlfn.TEXTAFTER(Q$2, "At ")=merged_belt_colours)*merged_months_at_rank),"")</f>
        <v/>
      </c>
      <c r="R768" s="18" t="str" cm="1">
        <f t="array" ref="R768">IF(LEN($A768)&gt;0,SUMPRODUCT(($A768=merged_names)*(_xlfn.TEXTAFTER(R$2, "At ")=merged_belt_colours)*merged_months_at_rank),"")</f>
        <v/>
      </c>
    </row>
    <row r="769" spans="1:18" x14ac:dyDescent="0.25">
      <c r="A769"/>
      <c r="B769" s="15" t="str" cm="1">
        <f t="array" ref="B769">IFERROR(IF(LEN(A769)&gt;0, IF(SUMPRODUCT((Inactives[Key]=J769)*(Inactives[Currently Inactive]))=1,"Inactive","Active"),""),"Active")</f>
        <v/>
      </c>
      <c r="C769" s="16" t="str" cm="1">
        <f t="array" aca="1" ref="C769" ca="1">IFERROR(_xlfn._xlws.FILTER(Inactives[Inactive On],(Inactives[Key]=J769)*(Inactives[Currently Inactive]),""),"")</f>
        <v/>
      </c>
      <c r="D769" s="16" t="str" cm="1">
        <f t="array" aca="1" ref="D769" ca="1">IFERROR(INDEX(_xlfn.TEXTSPLIT(E769," "),1),"")</f>
        <v/>
      </c>
      <c r="E769" s="15" t="str" cm="1">
        <f t="array" aca="1" ref="E769" ca="1">IFERROR(_xlfn._xlws.FILTER(merged_ranks,(merged_end_dates=DATE(9999,12,31))*(merged_names=A769)),"")</f>
        <v/>
      </c>
      <c r="F769" s="17" t="str">
        <f ca="1">_xlfn.XLOOKUP(J769,Promotions[Promo Key],Promotions[Promo Date],"")</f>
        <v/>
      </c>
      <c r="G769" s="18" t="str">
        <f t="shared" ca="1" si="59"/>
        <v/>
      </c>
      <c r="H769" s="18" t="str">
        <f t="shared" ca="1" si="58"/>
        <v/>
      </c>
      <c r="I769" s="17" t="str">
        <f>_xlfn.XLOOKUP(A769,Students[Full Name],Students[Starting Rank],"")</f>
        <v/>
      </c>
      <c r="J769" s="15" t="str">
        <f t="shared" ca="1" si="60"/>
        <v xml:space="preserve">: </v>
      </c>
      <c r="K769" s="16" t="str">
        <f>_xlfn.XLOOKUP(A769,Students[Full Name],Students[Start Date],"")</f>
        <v/>
      </c>
      <c r="L769" s="18">
        <f t="shared" ca="1" si="61"/>
        <v>-1</v>
      </c>
      <c r="M769" s="18" cm="1">
        <f t="array" aca="1" ref="M769" ca="1">SUMPRODUCT(Inactives[Days Inactive]*(Inactives[Student]=A769))/365</f>
        <v>0</v>
      </c>
      <c r="N769" s="18" t="str" cm="1">
        <f t="array" ref="N769">IF(LEN($A769)&gt;0,SUMPRODUCT(($A769=merged_names)*(_xlfn.TEXTAFTER(N$2, "At ")=merged_belt_colours)*merged_months_at_rank),"")</f>
        <v/>
      </c>
      <c r="O769" s="18" t="str" cm="1">
        <f t="array" ref="O769">IF(LEN($A769)&gt;0,SUMPRODUCT(($A769=merged_names)*(_xlfn.TEXTAFTER(O$2, "At ")=merged_belt_colours)*merged_months_at_rank),"")</f>
        <v/>
      </c>
      <c r="P769" s="18" t="str" cm="1">
        <f t="array" ref="P769">IF(LEN($A769)&gt;0,SUMPRODUCT(($A769=merged_names)*(_xlfn.TEXTAFTER(P$2, "At ")=merged_belt_colours)*merged_months_at_rank),"")</f>
        <v/>
      </c>
      <c r="Q769" s="18" t="str" cm="1">
        <f t="array" ref="Q769">IF(LEN($A769)&gt;0,SUMPRODUCT(($A769=merged_names)*(_xlfn.TEXTAFTER(Q$2, "At ")=merged_belt_colours)*merged_months_at_rank),"")</f>
        <v/>
      </c>
      <c r="R769" s="18" t="str" cm="1">
        <f t="array" ref="R769">IF(LEN($A769)&gt;0,SUMPRODUCT(($A769=merged_names)*(_xlfn.TEXTAFTER(R$2, "At ")=merged_belt_colours)*merged_months_at_rank),"")</f>
        <v/>
      </c>
    </row>
    <row r="770" spans="1:18" x14ac:dyDescent="0.25">
      <c r="A770"/>
      <c r="B770" s="15" t="str" cm="1">
        <f t="array" ref="B770">IFERROR(IF(LEN(A770)&gt;0, IF(SUMPRODUCT((Inactives[Key]=J770)*(Inactives[Currently Inactive]))=1,"Inactive","Active"),""),"Active")</f>
        <v/>
      </c>
      <c r="C770" s="16" t="str" cm="1">
        <f t="array" aca="1" ref="C770" ca="1">IFERROR(_xlfn._xlws.FILTER(Inactives[Inactive On],(Inactives[Key]=J770)*(Inactives[Currently Inactive]),""),"")</f>
        <v/>
      </c>
      <c r="D770" s="16" t="str" cm="1">
        <f t="array" aca="1" ref="D770" ca="1">IFERROR(INDEX(_xlfn.TEXTSPLIT(E770," "),1),"")</f>
        <v/>
      </c>
      <c r="E770" s="15" t="str" cm="1">
        <f t="array" aca="1" ref="E770" ca="1">IFERROR(_xlfn._xlws.FILTER(merged_ranks,(merged_end_dates=DATE(9999,12,31))*(merged_names=A770)),"")</f>
        <v/>
      </c>
      <c r="F770" s="17" t="str">
        <f ca="1">_xlfn.XLOOKUP(J770,Promotions[Promo Key],Promotions[Promo Date],"")</f>
        <v/>
      </c>
      <c r="G770" s="18" t="str">
        <f t="shared" ca="1" si="59"/>
        <v/>
      </c>
      <c r="H770" s="18" t="str">
        <f t="shared" ca="1" si="58"/>
        <v/>
      </c>
      <c r="I770" s="17" t="str">
        <f>_xlfn.XLOOKUP(A770,Students[Full Name],Students[Starting Rank],"")</f>
        <v/>
      </c>
      <c r="J770" s="15" t="str">
        <f t="shared" ca="1" si="60"/>
        <v xml:space="preserve">: </v>
      </c>
      <c r="K770" s="16" t="str">
        <f>_xlfn.XLOOKUP(A770,Students[Full Name],Students[Start Date],"")</f>
        <v/>
      </c>
      <c r="L770" s="18">
        <f t="shared" ca="1" si="61"/>
        <v>-1</v>
      </c>
      <c r="M770" s="18" cm="1">
        <f t="array" aca="1" ref="M770" ca="1">SUMPRODUCT(Inactives[Days Inactive]*(Inactives[Student]=A770))/365</f>
        <v>0</v>
      </c>
      <c r="N770" s="18" t="str" cm="1">
        <f t="array" ref="N770">IF(LEN($A770)&gt;0,SUMPRODUCT(($A770=merged_names)*(_xlfn.TEXTAFTER(N$2, "At ")=merged_belt_colours)*merged_months_at_rank),"")</f>
        <v/>
      </c>
      <c r="O770" s="18" t="str" cm="1">
        <f t="array" ref="O770">IF(LEN($A770)&gt;0,SUMPRODUCT(($A770=merged_names)*(_xlfn.TEXTAFTER(O$2, "At ")=merged_belt_colours)*merged_months_at_rank),"")</f>
        <v/>
      </c>
      <c r="P770" s="18" t="str" cm="1">
        <f t="array" ref="P770">IF(LEN($A770)&gt;0,SUMPRODUCT(($A770=merged_names)*(_xlfn.TEXTAFTER(P$2, "At ")=merged_belt_colours)*merged_months_at_rank),"")</f>
        <v/>
      </c>
      <c r="Q770" s="18" t="str" cm="1">
        <f t="array" ref="Q770">IF(LEN($A770)&gt;0,SUMPRODUCT(($A770=merged_names)*(_xlfn.TEXTAFTER(Q$2, "At ")=merged_belt_colours)*merged_months_at_rank),"")</f>
        <v/>
      </c>
      <c r="R770" s="18" t="str" cm="1">
        <f t="array" ref="R770">IF(LEN($A770)&gt;0,SUMPRODUCT(($A770=merged_names)*(_xlfn.TEXTAFTER(R$2, "At ")=merged_belt_colours)*merged_months_at_rank),"")</f>
        <v/>
      </c>
    </row>
    <row r="771" spans="1:18" x14ac:dyDescent="0.25">
      <c r="A771"/>
      <c r="B771" s="15" t="str" cm="1">
        <f t="array" ref="B771">IFERROR(IF(LEN(A771)&gt;0, IF(SUMPRODUCT((Inactives[Key]=J771)*(Inactives[Currently Inactive]))=1,"Inactive","Active"),""),"Active")</f>
        <v/>
      </c>
      <c r="C771" s="16" t="str" cm="1">
        <f t="array" aca="1" ref="C771" ca="1">IFERROR(_xlfn._xlws.FILTER(Inactives[Inactive On],(Inactives[Key]=J771)*(Inactives[Currently Inactive]),""),"")</f>
        <v/>
      </c>
      <c r="D771" s="16" t="str" cm="1">
        <f t="array" aca="1" ref="D771" ca="1">IFERROR(INDEX(_xlfn.TEXTSPLIT(E771," "),1),"")</f>
        <v/>
      </c>
      <c r="E771" s="15" t="str" cm="1">
        <f t="array" aca="1" ref="E771" ca="1">IFERROR(_xlfn._xlws.FILTER(merged_ranks,(merged_end_dates=DATE(9999,12,31))*(merged_names=A771)),"")</f>
        <v/>
      </c>
      <c r="F771" s="17" t="str">
        <f ca="1">_xlfn.XLOOKUP(J771,Promotions[Promo Key],Promotions[Promo Date],"")</f>
        <v/>
      </c>
      <c r="G771" s="18" t="str">
        <f t="shared" ca="1" si="59"/>
        <v/>
      </c>
      <c r="H771" s="18" t="str">
        <f t="shared" ca="1" si="58"/>
        <v/>
      </c>
      <c r="I771" s="17" t="str">
        <f>_xlfn.XLOOKUP(A771,Students[Full Name],Students[Starting Rank],"")</f>
        <v/>
      </c>
      <c r="J771" s="15" t="str">
        <f t="shared" ca="1" si="60"/>
        <v xml:space="preserve">: </v>
      </c>
      <c r="K771" s="16" t="str">
        <f>_xlfn.XLOOKUP(A771,Students[Full Name],Students[Start Date],"")</f>
        <v/>
      </c>
      <c r="L771" s="18">
        <f t="shared" ca="1" si="61"/>
        <v>-1</v>
      </c>
      <c r="M771" s="18" cm="1">
        <f t="array" aca="1" ref="M771" ca="1">SUMPRODUCT(Inactives[Days Inactive]*(Inactives[Student]=A771))/365</f>
        <v>0</v>
      </c>
      <c r="N771" s="18" t="str" cm="1">
        <f t="array" ref="N771">IF(LEN($A771)&gt;0,SUMPRODUCT(($A771=merged_names)*(_xlfn.TEXTAFTER(N$2, "At ")=merged_belt_colours)*merged_months_at_rank),"")</f>
        <v/>
      </c>
      <c r="O771" s="18" t="str" cm="1">
        <f t="array" ref="O771">IF(LEN($A771)&gt;0,SUMPRODUCT(($A771=merged_names)*(_xlfn.TEXTAFTER(O$2, "At ")=merged_belt_colours)*merged_months_at_rank),"")</f>
        <v/>
      </c>
      <c r="P771" s="18" t="str" cm="1">
        <f t="array" ref="P771">IF(LEN($A771)&gt;0,SUMPRODUCT(($A771=merged_names)*(_xlfn.TEXTAFTER(P$2, "At ")=merged_belt_colours)*merged_months_at_rank),"")</f>
        <v/>
      </c>
      <c r="Q771" s="18" t="str" cm="1">
        <f t="array" ref="Q771">IF(LEN($A771)&gt;0,SUMPRODUCT(($A771=merged_names)*(_xlfn.TEXTAFTER(Q$2, "At ")=merged_belt_colours)*merged_months_at_rank),"")</f>
        <v/>
      </c>
      <c r="R771" s="18" t="str" cm="1">
        <f t="array" ref="R771">IF(LEN($A771)&gt;0,SUMPRODUCT(($A771=merged_names)*(_xlfn.TEXTAFTER(R$2, "At ")=merged_belt_colours)*merged_months_at_rank),"")</f>
        <v/>
      </c>
    </row>
    <row r="772" spans="1:18" x14ac:dyDescent="0.25">
      <c r="A772"/>
      <c r="B772" s="15" t="str" cm="1">
        <f t="array" ref="B772">IFERROR(IF(LEN(A772)&gt;0, IF(SUMPRODUCT((Inactives[Key]=J772)*(Inactives[Currently Inactive]))=1,"Inactive","Active"),""),"Active")</f>
        <v/>
      </c>
      <c r="C772" s="16" t="str" cm="1">
        <f t="array" aca="1" ref="C772" ca="1">IFERROR(_xlfn._xlws.FILTER(Inactives[Inactive On],(Inactives[Key]=J772)*(Inactives[Currently Inactive]),""),"")</f>
        <v/>
      </c>
      <c r="D772" s="16" t="str" cm="1">
        <f t="array" aca="1" ref="D772" ca="1">IFERROR(INDEX(_xlfn.TEXTSPLIT(E772," "),1),"")</f>
        <v/>
      </c>
      <c r="E772" s="15" t="str" cm="1">
        <f t="array" aca="1" ref="E772" ca="1">IFERROR(_xlfn._xlws.FILTER(merged_ranks,(merged_end_dates=DATE(9999,12,31))*(merged_names=A772)),"")</f>
        <v/>
      </c>
      <c r="F772" s="17" t="str">
        <f ca="1">_xlfn.XLOOKUP(J772,Promotions[Promo Key],Promotions[Promo Date],"")</f>
        <v/>
      </c>
      <c r="G772" s="18" t="str">
        <f t="shared" ca="1" si="59"/>
        <v/>
      </c>
      <c r="H772" s="18" t="str">
        <f t="shared" ca="1" si="58"/>
        <v/>
      </c>
      <c r="I772" s="17" t="str">
        <f>_xlfn.XLOOKUP(A772,Students[Full Name],Students[Starting Rank],"")</f>
        <v/>
      </c>
      <c r="J772" s="15" t="str">
        <f t="shared" ca="1" si="60"/>
        <v xml:space="preserve">: </v>
      </c>
      <c r="K772" s="16" t="str">
        <f>_xlfn.XLOOKUP(A772,Students[Full Name],Students[Start Date],"")</f>
        <v/>
      </c>
      <c r="L772" s="18">
        <f t="shared" ca="1" si="61"/>
        <v>-1</v>
      </c>
      <c r="M772" s="18" cm="1">
        <f t="array" aca="1" ref="M772" ca="1">SUMPRODUCT(Inactives[Days Inactive]*(Inactives[Student]=A772))/365</f>
        <v>0</v>
      </c>
      <c r="N772" s="18" t="str" cm="1">
        <f t="array" ref="N772">IF(LEN($A772)&gt;0,SUMPRODUCT(($A772=merged_names)*(_xlfn.TEXTAFTER(N$2, "At ")=merged_belt_colours)*merged_months_at_rank),"")</f>
        <v/>
      </c>
      <c r="O772" s="18" t="str" cm="1">
        <f t="array" ref="O772">IF(LEN($A772)&gt;0,SUMPRODUCT(($A772=merged_names)*(_xlfn.TEXTAFTER(O$2, "At ")=merged_belt_colours)*merged_months_at_rank),"")</f>
        <v/>
      </c>
      <c r="P772" s="18" t="str" cm="1">
        <f t="array" ref="P772">IF(LEN($A772)&gt;0,SUMPRODUCT(($A772=merged_names)*(_xlfn.TEXTAFTER(P$2, "At ")=merged_belt_colours)*merged_months_at_rank),"")</f>
        <v/>
      </c>
      <c r="Q772" s="18" t="str" cm="1">
        <f t="array" ref="Q772">IF(LEN($A772)&gt;0,SUMPRODUCT(($A772=merged_names)*(_xlfn.TEXTAFTER(Q$2, "At ")=merged_belt_colours)*merged_months_at_rank),"")</f>
        <v/>
      </c>
      <c r="R772" s="18" t="str" cm="1">
        <f t="array" ref="R772">IF(LEN($A772)&gt;0,SUMPRODUCT(($A772=merged_names)*(_xlfn.TEXTAFTER(R$2, "At ")=merged_belt_colours)*merged_months_at_rank),"")</f>
        <v/>
      </c>
    </row>
    <row r="773" spans="1:18" x14ac:dyDescent="0.25">
      <c r="A773"/>
      <c r="B773" s="15" t="str" cm="1">
        <f t="array" ref="B773">IFERROR(IF(LEN(A773)&gt;0, IF(SUMPRODUCT((Inactives[Key]=J773)*(Inactives[Currently Inactive]))=1,"Inactive","Active"),""),"Active")</f>
        <v/>
      </c>
      <c r="C773" s="16" t="str" cm="1">
        <f t="array" aca="1" ref="C773" ca="1">IFERROR(_xlfn._xlws.FILTER(Inactives[Inactive On],(Inactives[Key]=J773)*(Inactives[Currently Inactive]),""),"")</f>
        <v/>
      </c>
      <c r="D773" s="16" t="str" cm="1">
        <f t="array" aca="1" ref="D773" ca="1">IFERROR(INDEX(_xlfn.TEXTSPLIT(E773," "),1),"")</f>
        <v/>
      </c>
      <c r="E773" s="15" t="str" cm="1">
        <f t="array" aca="1" ref="E773" ca="1">IFERROR(_xlfn._xlws.FILTER(merged_ranks,(merged_end_dates=DATE(9999,12,31))*(merged_names=A773)),"")</f>
        <v/>
      </c>
      <c r="F773" s="17" t="str">
        <f ca="1">_xlfn.XLOOKUP(J773,Promotions[Promo Key],Promotions[Promo Date],"")</f>
        <v/>
      </c>
      <c r="G773" s="18" t="str">
        <f t="shared" ca="1" si="59"/>
        <v/>
      </c>
      <c r="H773" s="18" t="str">
        <f t="shared" ca="1" si="58"/>
        <v/>
      </c>
      <c r="I773" s="17" t="str">
        <f>_xlfn.XLOOKUP(A773,Students[Full Name],Students[Starting Rank],"")</f>
        <v/>
      </c>
      <c r="J773" s="15" t="str">
        <f t="shared" ca="1" si="60"/>
        <v xml:space="preserve">: </v>
      </c>
      <c r="K773" s="16" t="str">
        <f>_xlfn.XLOOKUP(A773,Students[Full Name],Students[Start Date],"")</f>
        <v/>
      </c>
      <c r="L773" s="18">
        <f t="shared" ca="1" si="61"/>
        <v>-1</v>
      </c>
      <c r="M773" s="18" cm="1">
        <f t="array" aca="1" ref="M773" ca="1">SUMPRODUCT(Inactives[Days Inactive]*(Inactives[Student]=A773))/365</f>
        <v>0</v>
      </c>
      <c r="N773" s="18" t="str" cm="1">
        <f t="array" ref="N773">IF(LEN($A773)&gt;0,SUMPRODUCT(($A773=merged_names)*(_xlfn.TEXTAFTER(N$2, "At ")=merged_belt_colours)*merged_months_at_rank),"")</f>
        <v/>
      </c>
      <c r="O773" s="18" t="str" cm="1">
        <f t="array" ref="O773">IF(LEN($A773)&gt;0,SUMPRODUCT(($A773=merged_names)*(_xlfn.TEXTAFTER(O$2, "At ")=merged_belt_colours)*merged_months_at_rank),"")</f>
        <v/>
      </c>
      <c r="P773" s="18" t="str" cm="1">
        <f t="array" ref="P773">IF(LEN($A773)&gt;0,SUMPRODUCT(($A773=merged_names)*(_xlfn.TEXTAFTER(P$2, "At ")=merged_belt_colours)*merged_months_at_rank),"")</f>
        <v/>
      </c>
      <c r="Q773" s="18" t="str" cm="1">
        <f t="array" ref="Q773">IF(LEN($A773)&gt;0,SUMPRODUCT(($A773=merged_names)*(_xlfn.TEXTAFTER(Q$2, "At ")=merged_belt_colours)*merged_months_at_rank),"")</f>
        <v/>
      </c>
      <c r="R773" s="18" t="str" cm="1">
        <f t="array" ref="R773">IF(LEN($A773)&gt;0,SUMPRODUCT(($A773=merged_names)*(_xlfn.TEXTAFTER(R$2, "At ")=merged_belt_colours)*merged_months_at_rank),"")</f>
        <v/>
      </c>
    </row>
    <row r="774" spans="1:18" x14ac:dyDescent="0.25">
      <c r="A774"/>
      <c r="B774" s="15" t="str" cm="1">
        <f t="array" ref="B774">IFERROR(IF(LEN(A774)&gt;0, IF(SUMPRODUCT((Inactives[Key]=J774)*(Inactives[Currently Inactive]))=1,"Inactive","Active"),""),"Active")</f>
        <v/>
      </c>
      <c r="C774" s="16" t="str" cm="1">
        <f t="array" aca="1" ref="C774" ca="1">IFERROR(_xlfn._xlws.FILTER(Inactives[Inactive On],(Inactives[Key]=J774)*(Inactives[Currently Inactive]),""),"")</f>
        <v/>
      </c>
      <c r="D774" s="16" t="str" cm="1">
        <f t="array" aca="1" ref="D774" ca="1">IFERROR(INDEX(_xlfn.TEXTSPLIT(E774," "),1),"")</f>
        <v/>
      </c>
      <c r="E774" s="15" t="str" cm="1">
        <f t="array" aca="1" ref="E774" ca="1">IFERROR(_xlfn._xlws.FILTER(merged_ranks,(merged_end_dates=DATE(9999,12,31))*(merged_names=A774)),"")</f>
        <v/>
      </c>
      <c r="F774" s="17" t="str">
        <f ca="1">_xlfn.XLOOKUP(J774,Promotions[Promo Key],Promotions[Promo Date],"")</f>
        <v/>
      </c>
      <c r="G774" s="18" t="str">
        <f t="shared" ca="1" si="59"/>
        <v/>
      </c>
      <c r="H774" s="18" t="str">
        <f t="shared" ca="1" si="58"/>
        <v/>
      </c>
      <c r="I774" s="17" t="str">
        <f>_xlfn.XLOOKUP(A774,Students[Full Name],Students[Starting Rank],"")</f>
        <v/>
      </c>
      <c r="J774" s="15" t="str">
        <f t="shared" ca="1" si="60"/>
        <v xml:space="preserve">: </v>
      </c>
      <c r="K774" s="16" t="str">
        <f>_xlfn.XLOOKUP(A774,Students[Full Name],Students[Start Date],"")</f>
        <v/>
      </c>
      <c r="L774" s="18">
        <f t="shared" ca="1" si="61"/>
        <v>-1</v>
      </c>
      <c r="M774" s="18" cm="1">
        <f t="array" aca="1" ref="M774" ca="1">SUMPRODUCT(Inactives[Days Inactive]*(Inactives[Student]=A774))/365</f>
        <v>0</v>
      </c>
      <c r="N774" s="18" t="str" cm="1">
        <f t="array" ref="N774">IF(LEN($A774)&gt;0,SUMPRODUCT(($A774=merged_names)*(_xlfn.TEXTAFTER(N$2, "At ")=merged_belt_colours)*merged_months_at_rank),"")</f>
        <v/>
      </c>
      <c r="O774" s="18" t="str" cm="1">
        <f t="array" ref="O774">IF(LEN($A774)&gt;0,SUMPRODUCT(($A774=merged_names)*(_xlfn.TEXTAFTER(O$2, "At ")=merged_belt_colours)*merged_months_at_rank),"")</f>
        <v/>
      </c>
      <c r="P774" s="18" t="str" cm="1">
        <f t="array" ref="P774">IF(LEN($A774)&gt;0,SUMPRODUCT(($A774=merged_names)*(_xlfn.TEXTAFTER(P$2, "At ")=merged_belt_colours)*merged_months_at_rank),"")</f>
        <v/>
      </c>
      <c r="Q774" s="18" t="str" cm="1">
        <f t="array" ref="Q774">IF(LEN($A774)&gt;0,SUMPRODUCT(($A774=merged_names)*(_xlfn.TEXTAFTER(Q$2, "At ")=merged_belt_colours)*merged_months_at_rank),"")</f>
        <v/>
      </c>
      <c r="R774" s="18" t="str" cm="1">
        <f t="array" ref="R774">IF(LEN($A774)&gt;0,SUMPRODUCT(($A774=merged_names)*(_xlfn.TEXTAFTER(R$2, "At ")=merged_belt_colours)*merged_months_at_rank),"")</f>
        <v/>
      </c>
    </row>
    <row r="775" spans="1:18" x14ac:dyDescent="0.25">
      <c r="A775"/>
      <c r="B775" s="15" t="str" cm="1">
        <f t="array" ref="B775">IFERROR(IF(LEN(A775)&gt;0, IF(SUMPRODUCT((Inactives[Key]=J775)*(Inactives[Currently Inactive]))=1,"Inactive","Active"),""),"Active")</f>
        <v/>
      </c>
      <c r="C775" s="16" t="str" cm="1">
        <f t="array" aca="1" ref="C775" ca="1">IFERROR(_xlfn._xlws.FILTER(Inactives[Inactive On],(Inactives[Key]=J775)*(Inactives[Currently Inactive]),""),"")</f>
        <v/>
      </c>
      <c r="D775" s="16" t="str" cm="1">
        <f t="array" aca="1" ref="D775" ca="1">IFERROR(INDEX(_xlfn.TEXTSPLIT(E775," "),1),"")</f>
        <v/>
      </c>
      <c r="E775" s="15" t="str" cm="1">
        <f t="array" aca="1" ref="E775" ca="1">IFERROR(_xlfn._xlws.FILTER(merged_ranks,(merged_end_dates=DATE(9999,12,31))*(merged_names=A775)),"")</f>
        <v/>
      </c>
      <c r="F775" s="17" t="str">
        <f ca="1">_xlfn.XLOOKUP(J775,Promotions[Promo Key],Promotions[Promo Date],"")</f>
        <v/>
      </c>
      <c r="G775" s="18" t="str">
        <f t="shared" ca="1" si="59"/>
        <v/>
      </c>
      <c r="H775" s="18" t="str">
        <f t="shared" ca="1" si="58"/>
        <v/>
      </c>
      <c r="I775" s="17" t="str">
        <f>_xlfn.XLOOKUP(A775,Students[Full Name],Students[Starting Rank],"")</f>
        <v/>
      </c>
      <c r="J775" s="15" t="str">
        <f t="shared" ca="1" si="60"/>
        <v xml:space="preserve">: </v>
      </c>
      <c r="K775" s="16" t="str">
        <f>_xlfn.XLOOKUP(A775,Students[Full Name],Students[Start Date],"")</f>
        <v/>
      </c>
      <c r="L775" s="18">
        <f t="shared" ca="1" si="61"/>
        <v>-1</v>
      </c>
      <c r="M775" s="18" cm="1">
        <f t="array" aca="1" ref="M775" ca="1">SUMPRODUCT(Inactives[Days Inactive]*(Inactives[Student]=A775))/365</f>
        <v>0</v>
      </c>
      <c r="N775" s="18" t="str" cm="1">
        <f t="array" ref="N775">IF(LEN($A775)&gt;0,SUMPRODUCT(($A775=merged_names)*(_xlfn.TEXTAFTER(N$2, "At ")=merged_belt_colours)*merged_months_at_rank),"")</f>
        <v/>
      </c>
      <c r="O775" s="18" t="str" cm="1">
        <f t="array" ref="O775">IF(LEN($A775)&gt;0,SUMPRODUCT(($A775=merged_names)*(_xlfn.TEXTAFTER(O$2, "At ")=merged_belt_colours)*merged_months_at_rank),"")</f>
        <v/>
      </c>
      <c r="P775" s="18" t="str" cm="1">
        <f t="array" ref="P775">IF(LEN($A775)&gt;0,SUMPRODUCT(($A775=merged_names)*(_xlfn.TEXTAFTER(P$2, "At ")=merged_belt_colours)*merged_months_at_rank),"")</f>
        <v/>
      </c>
      <c r="Q775" s="18" t="str" cm="1">
        <f t="array" ref="Q775">IF(LEN($A775)&gt;0,SUMPRODUCT(($A775=merged_names)*(_xlfn.TEXTAFTER(Q$2, "At ")=merged_belt_colours)*merged_months_at_rank),"")</f>
        <v/>
      </c>
      <c r="R775" s="18" t="str" cm="1">
        <f t="array" ref="R775">IF(LEN($A775)&gt;0,SUMPRODUCT(($A775=merged_names)*(_xlfn.TEXTAFTER(R$2, "At ")=merged_belt_colours)*merged_months_at_rank),"")</f>
        <v/>
      </c>
    </row>
    <row r="776" spans="1:18" x14ac:dyDescent="0.25">
      <c r="A776"/>
      <c r="B776" s="15" t="str" cm="1">
        <f t="array" ref="B776">IFERROR(IF(LEN(A776)&gt;0, IF(SUMPRODUCT((Inactives[Key]=J776)*(Inactives[Currently Inactive]))=1,"Inactive","Active"),""),"Active")</f>
        <v/>
      </c>
      <c r="C776" s="16" t="str" cm="1">
        <f t="array" aca="1" ref="C776" ca="1">IFERROR(_xlfn._xlws.FILTER(Inactives[Inactive On],(Inactives[Key]=J776)*(Inactives[Currently Inactive]),""),"")</f>
        <v/>
      </c>
      <c r="D776" s="16" t="str" cm="1">
        <f t="array" aca="1" ref="D776" ca="1">IFERROR(INDEX(_xlfn.TEXTSPLIT(E776," "),1),"")</f>
        <v/>
      </c>
      <c r="E776" s="15" t="str" cm="1">
        <f t="array" aca="1" ref="E776" ca="1">IFERROR(_xlfn._xlws.FILTER(merged_ranks,(merged_end_dates=DATE(9999,12,31))*(merged_names=A776)),"")</f>
        <v/>
      </c>
      <c r="F776" s="17" t="str">
        <f ca="1">_xlfn.XLOOKUP(J776,Promotions[Promo Key],Promotions[Promo Date],"")</f>
        <v/>
      </c>
      <c r="G776" s="18" t="str">
        <f t="shared" ca="1" si="59"/>
        <v/>
      </c>
      <c r="H776" s="18" t="str">
        <f t="shared" ca="1" si="58"/>
        <v/>
      </c>
      <c r="I776" s="17" t="str">
        <f>_xlfn.XLOOKUP(A776,Students[Full Name],Students[Starting Rank],"")</f>
        <v/>
      </c>
      <c r="J776" s="15" t="str">
        <f t="shared" ca="1" si="60"/>
        <v xml:space="preserve">: </v>
      </c>
      <c r="K776" s="16" t="str">
        <f>_xlfn.XLOOKUP(A776,Students[Full Name],Students[Start Date],"")</f>
        <v/>
      </c>
      <c r="L776" s="18">
        <f t="shared" ca="1" si="61"/>
        <v>-1</v>
      </c>
      <c r="M776" s="18" cm="1">
        <f t="array" aca="1" ref="M776" ca="1">SUMPRODUCT(Inactives[Days Inactive]*(Inactives[Student]=A776))/365</f>
        <v>0</v>
      </c>
      <c r="N776" s="18" t="str" cm="1">
        <f t="array" ref="N776">IF(LEN($A776)&gt;0,SUMPRODUCT(($A776=merged_names)*(_xlfn.TEXTAFTER(N$2, "At ")=merged_belt_colours)*merged_months_at_rank),"")</f>
        <v/>
      </c>
      <c r="O776" s="18" t="str" cm="1">
        <f t="array" ref="O776">IF(LEN($A776)&gt;0,SUMPRODUCT(($A776=merged_names)*(_xlfn.TEXTAFTER(O$2, "At ")=merged_belt_colours)*merged_months_at_rank),"")</f>
        <v/>
      </c>
      <c r="P776" s="18" t="str" cm="1">
        <f t="array" ref="P776">IF(LEN($A776)&gt;0,SUMPRODUCT(($A776=merged_names)*(_xlfn.TEXTAFTER(P$2, "At ")=merged_belt_colours)*merged_months_at_rank),"")</f>
        <v/>
      </c>
      <c r="Q776" s="18" t="str" cm="1">
        <f t="array" ref="Q776">IF(LEN($A776)&gt;0,SUMPRODUCT(($A776=merged_names)*(_xlfn.TEXTAFTER(Q$2, "At ")=merged_belt_colours)*merged_months_at_rank),"")</f>
        <v/>
      </c>
      <c r="R776" s="18" t="str" cm="1">
        <f t="array" ref="R776">IF(LEN($A776)&gt;0,SUMPRODUCT(($A776=merged_names)*(_xlfn.TEXTAFTER(R$2, "At ")=merged_belt_colours)*merged_months_at_rank),"")</f>
        <v/>
      </c>
    </row>
    <row r="777" spans="1:18" x14ac:dyDescent="0.25">
      <c r="A777"/>
      <c r="B777" s="15" t="str" cm="1">
        <f t="array" ref="B777">IFERROR(IF(LEN(A777)&gt;0, IF(SUMPRODUCT((Inactives[Key]=J777)*(Inactives[Currently Inactive]))=1,"Inactive","Active"),""),"Active")</f>
        <v/>
      </c>
      <c r="C777" s="16" t="str" cm="1">
        <f t="array" aca="1" ref="C777" ca="1">IFERROR(_xlfn._xlws.FILTER(Inactives[Inactive On],(Inactives[Key]=J777)*(Inactives[Currently Inactive]),""),"")</f>
        <v/>
      </c>
      <c r="D777" s="16" t="str" cm="1">
        <f t="array" aca="1" ref="D777" ca="1">IFERROR(INDEX(_xlfn.TEXTSPLIT(E777," "),1),"")</f>
        <v/>
      </c>
      <c r="E777" s="15" t="str" cm="1">
        <f t="array" aca="1" ref="E777" ca="1">IFERROR(_xlfn._xlws.FILTER(merged_ranks,(merged_end_dates=DATE(9999,12,31))*(merged_names=A777)),"")</f>
        <v/>
      </c>
      <c r="F777" s="17" t="str">
        <f ca="1">_xlfn.XLOOKUP(J777,Promotions[Promo Key],Promotions[Promo Date],"")</f>
        <v/>
      </c>
      <c r="G777" s="18" t="str">
        <f t="shared" ca="1" si="59"/>
        <v/>
      </c>
      <c r="H777" s="18" t="str">
        <f t="shared" ca="1" si="58"/>
        <v/>
      </c>
      <c r="I777" s="17" t="str">
        <f>_xlfn.XLOOKUP(A777,Students[Full Name],Students[Starting Rank],"")</f>
        <v/>
      </c>
      <c r="J777" s="15" t="str">
        <f t="shared" ca="1" si="60"/>
        <v xml:space="preserve">: </v>
      </c>
      <c r="K777" s="16" t="str">
        <f>_xlfn.XLOOKUP(A777,Students[Full Name],Students[Start Date],"")</f>
        <v/>
      </c>
      <c r="L777" s="18">
        <f t="shared" ca="1" si="61"/>
        <v>-1</v>
      </c>
      <c r="M777" s="18" cm="1">
        <f t="array" aca="1" ref="M777" ca="1">SUMPRODUCT(Inactives[Days Inactive]*(Inactives[Student]=A777))/365</f>
        <v>0</v>
      </c>
      <c r="N777" s="18" t="str" cm="1">
        <f t="array" ref="N777">IF(LEN($A777)&gt;0,SUMPRODUCT(($A777=merged_names)*(_xlfn.TEXTAFTER(N$2, "At ")=merged_belt_colours)*merged_months_at_rank),"")</f>
        <v/>
      </c>
      <c r="O777" s="18" t="str" cm="1">
        <f t="array" ref="O777">IF(LEN($A777)&gt;0,SUMPRODUCT(($A777=merged_names)*(_xlfn.TEXTAFTER(O$2, "At ")=merged_belt_colours)*merged_months_at_rank),"")</f>
        <v/>
      </c>
      <c r="P777" s="18" t="str" cm="1">
        <f t="array" ref="P777">IF(LEN($A777)&gt;0,SUMPRODUCT(($A777=merged_names)*(_xlfn.TEXTAFTER(P$2, "At ")=merged_belt_colours)*merged_months_at_rank),"")</f>
        <v/>
      </c>
      <c r="Q777" s="18" t="str" cm="1">
        <f t="array" ref="Q777">IF(LEN($A777)&gt;0,SUMPRODUCT(($A777=merged_names)*(_xlfn.TEXTAFTER(Q$2, "At ")=merged_belt_colours)*merged_months_at_rank),"")</f>
        <v/>
      </c>
      <c r="R777" s="18" t="str" cm="1">
        <f t="array" ref="R777">IF(LEN($A777)&gt;0,SUMPRODUCT(($A777=merged_names)*(_xlfn.TEXTAFTER(R$2, "At ")=merged_belt_colours)*merged_months_at_rank),"")</f>
        <v/>
      </c>
    </row>
    <row r="778" spans="1:18" x14ac:dyDescent="0.25">
      <c r="A778"/>
      <c r="B778" s="15" t="str" cm="1">
        <f t="array" ref="B778">IFERROR(IF(LEN(A778)&gt;0, IF(SUMPRODUCT((Inactives[Key]=J778)*(Inactives[Currently Inactive]))=1,"Inactive","Active"),""),"Active")</f>
        <v/>
      </c>
      <c r="C778" s="16" t="str" cm="1">
        <f t="array" aca="1" ref="C778" ca="1">IFERROR(_xlfn._xlws.FILTER(Inactives[Inactive On],(Inactives[Key]=J778)*(Inactives[Currently Inactive]),""),"")</f>
        <v/>
      </c>
      <c r="D778" s="16" t="str" cm="1">
        <f t="array" aca="1" ref="D778" ca="1">IFERROR(INDEX(_xlfn.TEXTSPLIT(E778," "),1),"")</f>
        <v/>
      </c>
      <c r="E778" s="15" t="str" cm="1">
        <f t="array" aca="1" ref="E778" ca="1">IFERROR(_xlfn._xlws.FILTER(merged_ranks,(merged_end_dates=DATE(9999,12,31))*(merged_names=A778)),"")</f>
        <v/>
      </c>
      <c r="F778" s="17" t="str">
        <f ca="1">_xlfn.XLOOKUP(J778,Promotions[Promo Key],Promotions[Promo Date],"")</f>
        <v/>
      </c>
      <c r="G778" s="18" t="str">
        <f t="shared" ca="1" si="59"/>
        <v/>
      </c>
      <c r="H778" s="18" t="str">
        <f t="shared" ca="1" si="58"/>
        <v/>
      </c>
      <c r="I778" s="17" t="str">
        <f>_xlfn.XLOOKUP(A778,Students[Full Name],Students[Starting Rank],"")</f>
        <v/>
      </c>
      <c r="J778" s="15" t="str">
        <f t="shared" ca="1" si="60"/>
        <v xml:space="preserve">: </v>
      </c>
      <c r="K778" s="16" t="str">
        <f>_xlfn.XLOOKUP(A778,Students[Full Name],Students[Start Date],"")</f>
        <v/>
      </c>
      <c r="L778" s="18">
        <f t="shared" ca="1" si="61"/>
        <v>-1</v>
      </c>
      <c r="M778" s="18" cm="1">
        <f t="array" aca="1" ref="M778" ca="1">SUMPRODUCT(Inactives[Days Inactive]*(Inactives[Student]=A778))/365</f>
        <v>0</v>
      </c>
      <c r="N778" s="18" t="str" cm="1">
        <f t="array" ref="N778">IF(LEN($A778)&gt;0,SUMPRODUCT(($A778=merged_names)*(_xlfn.TEXTAFTER(N$2, "At ")=merged_belt_colours)*merged_months_at_rank),"")</f>
        <v/>
      </c>
      <c r="O778" s="18" t="str" cm="1">
        <f t="array" ref="O778">IF(LEN($A778)&gt;0,SUMPRODUCT(($A778=merged_names)*(_xlfn.TEXTAFTER(O$2, "At ")=merged_belt_colours)*merged_months_at_rank),"")</f>
        <v/>
      </c>
      <c r="P778" s="18" t="str" cm="1">
        <f t="array" ref="P778">IF(LEN($A778)&gt;0,SUMPRODUCT(($A778=merged_names)*(_xlfn.TEXTAFTER(P$2, "At ")=merged_belt_colours)*merged_months_at_rank),"")</f>
        <v/>
      </c>
      <c r="Q778" s="18" t="str" cm="1">
        <f t="array" ref="Q778">IF(LEN($A778)&gt;0,SUMPRODUCT(($A778=merged_names)*(_xlfn.TEXTAFTER(Q$2, "At ")=merged_belt_colours)*merged_months_at_rank),"")</f>
        <v/>
      </c>
      <c r="R778" s="18" t="str" cm="1">
        <f t="array" ref="R778">IF(LEN($A778)&gt;0,SUMPRODUCT(($A778=merged_names)*(_xlfn.TEXTAFTER(R$2, "At ")=merged_belt_colours)*merged_months_at_rank),"")</f>
        <v/>
      </c>
    </row>
    <row r="779" spans="1:18" x14ac:dyDescent="0.25">
      <c r="A779"/>
      <c r="B779" s="15" t="str" cm="1">
        <f t="array" ref="B779">IFERROR(IF(LEN(A779)&gt;0, IF(SUMPRODUCT((Inactives[Key]=J779)*(Inactives[Currently Inactive]))=1,"Inactive","Active"),""),"Active")</f>
        <v/>
      </c>
      <c r="C779" s="16" t="str" cm="1">
        <f t="array" aca="1" ref="C779" ca="1">IFERROR(_xlfn._xlws.FILTER(Inactives[Inactive On],(Inactives[Key]=J779)*(Inactives[Currently Inactive]),""),"")</f>
        <v/>
      </c>
      <c r="D779" s="16" t="str" cm="1">
        <f t="array" aca="1" ref="D779" ca="1">IFERROR(INDEX(_xlfn.TEXTSPLIT(E779," "),1),"")</f>
        <v/>
      </c>
      <c r="E779" s="15" t="str" cm="1">
        <f t="array" aca="1" ref="E779" ca="1">IFERROR(_xlfn._xlws.FILTER(merged_ranks,(merged_end_dates=DATE(9999,12,31))*(merged_names=A779)),"")</f>
        <v/>
      </c>
      <c r="F779" s="17" t="str">
        <f ca="1">_xlfn.XLOOKUP(J779,Promotions[Promo Key],Promotions[Promo Date],"")</f>
        <v/>
      </c>
      <c r="G779" s="18" t="str">
        <f t="shared" ca="1" si="59"/>
        <v/>
      </c>
      <c r="H779" s="18" t="str">
        <f t="shared" ca="1" si="58"/>
        <v/>
      </c>
      <c r="I779" s="17" t="str">
        <f>_xlfn.XLOOKUP(A779,Students[Full Name],Students[Starting Rank],"")</f>
        <v/>
      </c>
      <c r="J779" s="15" t="str">
        <f t="shared" ca="1" si="60"/>
        <v xml:space="preserve">: </v>
      </c>
      <c r="K779" s="16" t="str">
        <f>_xlfn.XLOOKUP(A779,Students[Full Name],Students[Start Date],"")</f>
        <v/>
      </c>
      <c r="L779" s="18">
        <f t="shared" ca="1" si="61"/>
        <v>-1</v>
      </c>
      <c r="M779" s="18" cm="1">
        <f t="array" aca="1" ref="M779" ca="1">SUMPRODUCT(Inactives[Days Inactive]*(Inactives[Student]=A779))/365</f>
        <v>0</v>
      </c>
      <c r="N779" s="18" t="str" cm="1">
        <f t="array" ref="N779">IF(LEN($A779)&gt;0,SUMPRODUCT(($A779=merged_names)*(_xlfn.TEXTAFTER(N$2, "At ")=merged_belt_colours)*merged_months_at_rank),"")</f>
        <v/>
      </c>
      <c r="O779" s="18" t="str" cm="1">
        <f t="array" ref="O779">IF(LEN($A779)&gt;0,SUMPRODUCT(($A779=merged_names)*(_xlfn.TEXTAFTER(O$2, "At ")=merged_belt_colours)*merged_months_at_rank),"")</f>
        <v/>
      </c>
      <c r="P779" s="18" t="str" cm="1">
        <f t="array" ref="P779">IF(LEN($A779)&gt;0,SUMPRODUCT(($A779=merged_names)*(_xlfn.TEXTAFTER(P$2, "At ")=merged_belt_colours)*merged_months_at_rank),"")</f>
        <v/>
      </c>
      <c r="Q779" s="18" t="str" cm="1">
        <f t="array" ref="Q779">IF(LEN($A779)&gt;0,SUMPRODUCT(($A779=merged_names)*(_xlfn.TEXTAFTER(Q$2, "At ")=merged_belt_colours)*merged_months_at_rank),"")</f>
        <v/>
      </c>
      <c r="R779" s="18" t="str" cm="1">
        <f t="array" ref="R779">IF(LEN($A779)&gt;0,SUMPRODUCT(($A779=merged_names)*(_xlfn.TEXTAFTER(R$2, "At ")=merged_belt_colours)*merged_months_at_rank),"")</f>
        <v/>
      </c>
    </row>
    <row r="780" spans="1:18" x14ac:dyDescent="0.25">
      <c r="A780"/>
      <c r="B780" s="15" t="str" cm="1">
        <f t="array" ref="B780">IFERROR(IF(LEN(A780)&gt;0, IF(SUMPRODUCT((Inactives[Key]=J780)*(Inactives[Currently Inactive]))=1,"Inactive","Active"),""),"Active")</f>
        <v/>
      </c>
      <c r="C780" s="16" t="str" cm="1">
        <f t="array" aca="1" ref="C780" ca="1">IFERROR(_xlfn._xlws.FILTER(Inactives[Inactive On],(Inactives[Key]=J780)*(Inactives[Currently Inactive]),""),"")</f>
        <v/>
      </c>
      <c r="D780" s="16" t="str" cm="1">
        <f t="array" aca="1" ref="D780" ca="1">IFERROR(INDEX(_xlfn.TEXTSPLIT(E780," "),1),"")</f>
        <v/>
      </c>
      <c r="E780" s="15" t="str" cm="1">
        <f t="array" aca="1" ref="E780" ca="1">IFERROR(_xlfn._xlws.FILTER(merged_ranks,(merged_end_dates=DATE(9999,12,31))*(merged_names=A780)),"")</f>
        <v/>
      </c>
      <c r="F780" s="17" t="str">
        <f ca="1">_xlfn.XLOOKUP(J780,Promotions[Promo Key],Promotions[Promo Date],"")</f>
        <v/>
      </c>
      <c r="G780" s="18" t="str">
        <f t="shared" ca="1" si="59"/>
        <v/>
      </c>
      <c r="H780" s="18" t="str">
        <f t="shared" ca="1" si="58"/>
        <v/>
      </c>
      <c r="I780" s="17" t="str">
        <f>_xlfn.XLOOKUP(A780,Students[Full Name],Students[Starting Rank],"")</f>
        <v/>
      </c>
      <c r="J780" s="15" t="str">
        <f t="shared" ca="1" si="60"/>
        <v xml:space="preserve">: </v>
      </c>
      <c r="K780" s="16" t="str">
        <f>_xlfn.XLOOKUP(A780,Students[Full Name],Students[Start Date],"")</f>
        <v/>
      </c>
      <c r="L780" s="18">
        <f t="shared" ca="1" si="61"/>
        <v>-1</v>
      </c>
      <c r="M780" s="18" cm="1">
        <f t="array" aca="1" ref="M780" ca="1">SUMPRODUCT(Inactives[Days Inactive]*(Inactives[Student]=A780))/365</f>
        <v>0</v>
      </c>
      <c r="N780" s="18" t="str" cm="1">
        <f t="array" ref="N780">IF(LEN($A780)&gt;0,SUMPRODUCT(($A780=merged_names)*(_xlfn.TEXTAFTER(N$2, "At ")=merged_belt_colours)*merged_months_at_rank),"")</f>
        <v/>
      </c>
      <c r="O780" s="18" t="str" cm="1">
        <f t="array" ref="O780">IF(LEN($A780)&gt;0,SUMPRODUCT(($A780=merged_names)*(_xlfn.TEXTAFTER(O$2, "At ")=merged_belt_colours)*merged_months_at_rank),"")</f>
        <v/>
      </c>
      <c r="P780" s="18" t="str" cm="1">
        <f t="array" ref="P780">IF(LEN($A780)&gt;0,SUMPRODUCT(($A780=merged_names)*(_xlfn.TEXTAFTER(P$2, "At ")=merged_belt_colours)*merged_months_at_rank),"")</f>
        <v/>
      </c>
      <c r="Q780" s="18" t="str" cm="1">
        <f t="array" ref="Q780">IF(LEN($A780)&gt;0,SUMPRODUCT(($A780=merged_names)*(_xlfn.TEXTAFTER(Q$2, "At ")=merged_belt_colours)*merged_months_at_rank),"")</f>
        <v/>
      </c>
      <c r="R780" s="18" t="str" cm="1">
        <f t="array" ref="R780">IF(LEN($A780)&gt;0,SUMPRODUCT(($A780=merged_names)*(_xlfn.TEXTAFTER(R$2, "At ")=merged_belt_colours)*merged_months_at_rank),"")</f>
        <v/>
      </c>
    </row>
    <row r="781" spans="1:18" x14ac:dyDescent="0.25">
      <c r="A781"/>
      <c r="B781" s="15" t="str" cm="1">
        <f t="array" ref="B781">IFERROR(IF(LEN(A781)&gt;0, IF(SUMPRODUCT((Inactives[Key]=J781)*(Inactives[Currently Inactive]))=1,"Inactive","Active"),""),"Active")</f>
        <v/>
      </c>
      <c r="C781" s="16" t="str" cm="1">
        <f t="array" aca="1" ref="C781" ca="1">IFERROR(_xlfn._xlws.FILTER(Inactives[Inactive On],(Inactives[Key]=J781)*(Inactives[Currently Inactive]),""),"")</f>
        <v/>
      </c>
      <c r="D781" s="16" t="str" cm="1">
        <f t="array" aca="1" ref="D781" ca="1">IFERROR(INDEX(_xlfn.TEXTSPLIT(E781," "),1),"")</f>
        <v/>
      </c>
      <c r="E781" s="15" t="str" cm="1">
        <f t="array" aca="1" ref="E781" ca="1">IFERROR(_xlfn._xlws.FILTER(merged_ranks,(merged_end_dates=DATE(9999,12,31))*(merged_names=A781)),"")</f>
        <v/>
      </c>
      <c r="F781" s="17" t="str">
        <f ca="1">_xlfn.XLOOKUP(J781,Promotions[Promo Key],Promotions[Promo Date],"")</f>
        <v/>
      </c>
      <c r="G781" s="18" t="str">
        <f t="shared" ca="1" si="59"/>
        <v/>
      </c>
      <c r="H781" s="18" t="str">
        <f t="shared" ca="1" si="58"/>
        <v/>
      </c>
      <c r="I781" s="17" t="str">
        <f>_xlfn.XLOOKUP(A781,Students[Full Name],Students[Starting Rank],"")</f>
        <v/>
      </c>
      <c r="J781" s="15" t="str">
        <f t="shared" ca="1" si="60"/>
        <v xml:space="preserve">: </v>
      </c>
      <c r="K781" s="16" t="str">
        <f>_xlfn.XLOOKUP(A781,Students[Full Name],Students[Start Date],"")</f>
        <v/>
      </c>
      <c r="L781" s="18">
        <f t="shared" ca="1" si="61"/>
        <v>-1</v>
      </c>
      <c r="M781" s="18" cm="1">
        <f t="array" aca="1" ref="M781" ca="1">SUMPRODUCT(Inactives[Days Inactive]*(Inactives[Student]=A781))/365</f>
        <v>0</v>
      </c>
      <c r="N781" s="18" t="str" cm="1">
        <f t="array" ref="N781">IF(LEN($A781)&gt;0,SUMPRODUCT(($A781=merged_names)*(_xlfn.TEXTAFTER(N$2, "At ")=merged_belt_colours)*merged_months_at_rank),"")</f>
        <v/>
      </c>
      <c r="O781" s="18" t="str" cm="1">
        <f t="array" ref="O781">IF(LEN($A781)&gt;0,SUMPRODUCT(($A781=merged_names)*(_xlfn.TEXTAFTER(O$2, "At ")=merged_belt_colours)*merged_months_at_rank),"")</f>
        <v/>
      </c>
      <c r="P781" s="18" t="str" cm="1">
        <f t="array" ref="P781">IF(LEN($A781)&gt;0,SUMPRODUCT(($A781=merged_names)*(_xlfn.TEXTAFTER(P$2, "At ")=merged_belt_colours)*merged_months_at_rank),"")</f>
        <v/>
      </c>
      <c r="Q781" s="18" t="str" cm="1">
        <f t="array" ref="Q781">IF(LEN($A781)&gt;0,SUMPRODUCT(($A781=merged_names)*(_xlfn.TEXTAFTER(Q$2, "At ")=merged_belt_colours)*merged_months_at_rank),"")</f>
        <v/>
      </c>
      <c r="R781" s="18" t="str" cm="1">
        <f t="array" ref="R781">IF(LEN($A781)&gt;0,SUMPRODUCT(($A781=merged_names)*(_xlfn.TEXTAFTER(R$2, "At ")=merged_belt_colours)*merged_months_at_rank),"")</f>
        <v/>
      </c>
    </row>
    <row r="782" spans="1:18" x14ac:dyDescent="0.25">
      <c r="A782"/>
      <c r="B782" s="15" t="str" cm="1">
        <f t="array" ref="B782">IFERROR(IF(LEN(A782)&gt;0, IF(SUMPRODUCT((Inactives[Key]=J782)*(Inactives[Currently Inactive]))=1,"Inactive","Active"),""),"Active")</f>
        <v/>
      </c>
      <c r="C782" s="16" t="str" cm="1">
        <f t="array" aca="1" ref="C782" ca="1">IFERROR(_xlfn._xlws.FILTER(Inactives[Inactive On],(Inactives[Key]=J782)*(Inactives[Currently Inactive]),""),"")</f>
        <v/>
      </c>
      <c r="D782" s="16" t="str" cm="1">
        <f t="array" aca="1" ref="D782" ca="1">IFERROR(INDEX(_xlfn.TEXTSPLIT(E782," "),1),"")</f>
        <v/>
      </c>
      <c r="E782" s="15" t="str" cm="1">
        <f t="array" aca="1" ref="E782" ca="1">IFERROR(_xlfn._xlws.FILTER(merged_ranks,(merged_end_dates=DATE(9999,12,31))*(merged_names=A782)),"")</f>
        <v/>
      </c>
      <c r="F782" s="17" t="str">
        <f ca="1">_xlfn.XLOOKUP(J782,Promotions[Promo Key],Promotions[Promo Date],"")</f>
        <v/>
      </c>
      <c r="G782" s="18" t="str">
        <f t="shared" ca="1" si="59"/>
        <v/>
      </c>
      <c r="H782" s="18" t="str">
        <f t="shared" ca="1" si="58"/>
        <v/>
      </c>
      <c r="I782" s="17" t="str">
        <f>_xlfn.XLOOKUP(A782,Students[Full Name],Students[Starting Rank],"")</f>
        <v/>
      </c>
      <c r="J782" s="15" t="str">
        <f t="shared" ca="1" si="60"/>
        <v xml:space="preserve">: </v>
      </c>
      <c r="K782" s="16" t="str">
        <f>_xlfn.XLOOKUP(A782,Students[Full Name],Students[Start Date],"")</f>
        <v/>
      </c>
      <c r="L782" s="18">
        <f t="shared" ca="1" si="61"/>
        <v>-1</v>
      </c>
      <c r="M782" s="18" cm="1">
        <f t="array" aca="1" ref="M782" ca="1">SUMPRODUCT(Inactives[Days Inactive]*(Inactives[Student]=A782))/365</f>
        <v>0</v>
      </c>
      <c r="N782" s="18" t="str" cm="1">
        <f t="array" ref="N782">IF(LEN($A782)&gt;0,SUMPRODUCT(($A782=merged_names)*(_xlfn.TEXTAFTER(N$2, "At ")=merged_belt_colours)*merged_months_at_rank),"")</f>
        <v/>
      </c>
      <c r="O782" s="18" t="str" cm="1">
        <f t="array" ref="O782">IF(LEN($A782)&gt;0,SUMPRODUCT(($A782=merged_names)*(_xlfn.TEXTAFTER(O$2, "At ")=merged_belt_colours)*merged_months_at_rank),"")</f>
        <v/>
      </c>
      <c r="P782" s="18" t="str" cm="1">
        <f t="array" ref="P782">IF(LEN($A782)&gt;0,SUMPRODUCT(($A782=merged_names)*(_xlfn.TEXTAFTER(P$2, "At ")=merged_belt_colours)*merged_months_at_rank),"")</f>
        <v/>
      </c>
      <c r="Q782" s="18" t="str" cm="1">
        <f t="array" ref="Q782">IF(LEN($A782)&gt;0,SUMPRODUCT(($A782=merged_names)*(_xlfn.TEXTAFTER(Q$2, "At ")=merged_belt_colours)*merged_months_at_rank),"")</f>
        <v/>
      </c>
      <c r="R782" s="18" t="str" cm="1">
        <f t="array" ref="R782">IF(LEN($A782)&gt;0,SUMPRODUCT(($A782=merged_names)*(_xlfn.TEXTAFTER(R$2, "At ")=merged_belt_colours)*merged_months_at_rank),"")</f>
        <v/>
      </c>
    </row>
    <row r="783" spans="1:18" x14ac:dyDescent="0.25">
      <c r="A783"/>
      <c r="B783" s="15" t="str" cm="1">
        <f t="array" ref="B783">IFERROR(IF(LEN(A783)&gt;0, IF(SUMPRODUCT((Inactives[Key]=J783)*(Inactives[Currently Inactive]))=1,"Inactive","Active"),""),"Active")</f>
        <v/>
      </c>
      <c r="C783" s="16" t="str" cm="1">
        <f t="array" aca="1" ref="C783" ca="1">IFERROR(_xlfn._xlws.FILTER(Inactives[Inactive On],(Inactives[Key]=J783)*(Inactives[Currently Inactive]),""),"")</f>
        <v/>
      </c>
      <c r="D783" s="16" t="str" cm="1">
        <f t="array" aca="1" ref="D783" ca="1">IFERROR(INDEX(_xlfn.TEXTSPLIT(E783," "),1),"")</f>
        <v/>
      </c>
      <c r="E783" s="15" t="str" cm="1">
        <f t="array" aca="1" ref="E783" ca="1">IFERROR(_xlfn._xlws.FILTER(merged_ranks,(merged_end_dates=DATE(9999,12,31))*(merged_names=A783)),"")</f>
        <v/>
      </c>
      <c r="F783" s="17" t="str">
        <f ca="1">_xlfn.XLOOKUP(J783,Promotions[Promo Key],Promotions[Promo Date],"")</f>
        <v/>
      </c>
      <c r="G783" s="18" t="str">
        <f t="shared" ca="1" si="59"/>
        <v/>
      </c>
      <c r="H783" s="18" t="str">
        <f t="shared" ca="1" si="58"/>
        <v/>
      </c>
      <c r="I783" s="17" t="str">
        <f>_xlfn.XLOOKUP(A783,Students[Full Name],Students[Starting Rank],"")</f>
        <v/>
      </c>
      <c r="J783" s="15" t="str">
        <f t="shared" ca="1" si="60"/>
        <v xml:space="preserve">: </v>
      </c>
      <c r="K783" s="16" t="str">
        <f>_xlfn.XLOOKUP(A783,Students[Full Name],Students[Start Date],"")</f>
        <v/>
      </c>
      <c r="L783" s="18">
        <f t="shared" ca="1" si="61"/>
        <v>-1</v>
      </c>
      <c r="M783" s="18" cm="1">
        <f t="array" aca="1" ref="M783" ca="1">SUMPRODUCT(Inactives[Days Inactive]*(Inactives[Student]=A783))/365</f>
        <v>0</v>
      </c>
      <c r="N783" s="18" t="str" cm="1">
        <f t="array" ref="N783">IF(LEN($A783)&gt;0,SUMPRODUCT(($A783=merged_names)*(_xlfn.TEXTAFTER(N$2, "At ")=merged_belt_colours)*merged_months_at_rank),"")</f>
        <v/>
      </c>
      <c r="O783" s="18" t="str" cm="1">
        <f t="array" ref="O783">IF(LEN($A783)&gt;0,SUMPRODUCT(($A783=merged_names)*(_xlfn.TEXTAFTER(O$2, "At ")=merged_belt_colours)*merged_months_at_rank),"")</f>
        <v/>
      </c>
      <c r="P783" s="18" t="str" cm="1">
        <f t="array" ref="P783">IF(LEN($A783)&gt;0,SUMPRODUCT(($A783=merged_names)*(_xlfn.TEXTAFTER(P$2, "At ")=merged_belt_colours)*merged_months_at_rank),"")</f>
        <v/>
      </c>
      <c r="Q783" s="18" t="str" cm="1">
        <f t="array" ref="Q783">IF(LEN($A783)&gt;0,SUMPRODUCT(($A783=merged_names)*(_xlfn.TEXTAFTER(Q$2, "At ")=merged_belt_colours)*merged_months_at_rank),"")</f>
        <v/>
      </c>
      <c r="R783" s="18" t="str" cm="1">
        <f t="array" ref="R783">IF(LEN($A783)&gt;0,SUMPRODUCT(($A783=merged_names)*(_xlfn.TEXTAFTER(R$2, "At ")=merged_belt_colours)*merged_months_at_rank),"")</f>
        <v/>
      </c>
    </row>
    <row r="784" spans="1:18" x14ac:dyDescent="0.25">
      <c r="A784"/>
      <c r="B784" s="15" t="str" cm="1">
        <f t="array" ref="B784">IFERROR(IF(LEN(A784)&gt;0, IF(SUMPRODUCT((Inactives[Key]=J784)*(Inactives[Currently Inactive]))=1,"Inactive","Active"),""),"Active")</f>
        <v/>
      </c>
      <c r="C784" s="16" t="str" cm="1">
        <f t="array" aca="1" ref="C784" ca="1">IFERROR(_xlfn._xlws.FILTER(Inactives[Inactive On],(Inactives[Key]=J784)*(Inactives[Currently Inactive]),""),"")</f>
        <v/>
      </c>
      <c r="D784" s="16" t="str" cm="1">
        <f t="array" aca="1" ref="D784" ca="1">IFERROR(INDEX(_xlfn.TEXTSPLIT(E784," "),1),"")</f>
        <v/>
      </c>
      <c r="E784" s="15" t="str" cm="1">
        <f t="array" aca="1" ref="E784" ca="1">IFERROR(_xlfn._xlws.FILTER(merged_ranks,(merged_end_dates=DATE(9999,12,31))*(merged_names=A784)),"")</f>
        <v/>
      </c>
      <c r="F784" s="17" t="str">
        <f ca="1">_xlfn.XLOOKUP(J784,Promotions[Promo Key],Promotions[Promo Date],"")</f>
        <v/>
      </c>
      <c r="G784" s="18" t="str">
        <f t="shared" ca="1" si="59"/>
        <v/>
      </c>
      <c r="H784" s="18" t="str">
        <f t="shared" ca="1" si="58"/>
        <v/>
      </c>
      <c r="I784" s="17" t="str">
        <f>_xlfn.XLOOKUP(A784,Students[Full Name],Students[Starting Rank],"")</f>
        <v/>
      </c>
      <c r="J784" s="15" t="str">
        <f t="shared" ca="1" si="60"/>
        <v xml:space="preserve">: </v>
      </c>
      <c r="K784" s="16" t="str">
        <f>_xlfn.XLOOKUP(A784,Students[Full Name],Students[Start Date],"")</f>
        <v/>
      </c>
      <c r="L784" s="18">
        <f t="shared" ca="1" si="61"/>
        <v>-1</v>
      </c>
      <c r="M784" s="18" cm="1">
        <f t="array" aca="1" ref="M784" ca="1">SUMPRODUCT(Inactives[Days Inactive]*(Inactives[Student]=A784))/365</f>
        <v>0</v>
      </c>
      <c r="N784" s="18" t="str" cm="1">
        <f t="array" ref="N784">IF(LEN($A784)&gt;0,SUMPRODUCT(($A784=merged_names)*(_xlfn.TEXTAFTER(N$2, "At ")=merged_belt_colours)*merged_months_at_rank),"")</f>
        <v/>
      </c>
      <c r="O784" s="18" t="str" cm="1">
        <f t="array" ref="O784">IF(LEN($A784)&gt;0,SUMPRODUCT(($A784=merged_names)*(_xlfn.TEXTAFTER(O$2, "At ")=merged_belt_colours)*merged_months_at_rank),"")</f>
        <v/>
      </c>
      <c r="P784" s="18" t="str" cm="1">
        <f t="array" ref="P784">IF(LEN($A784)&gt;0,SUMPRODUCT(($A784=merged_names)*(_xlfn.TEXTAFTER(P$2, "At ")=merged_belt_colours)*merged_months_at_rank),"")</f>
        <v/>
      </c>
      <c r="Q784" s="18" t="str" cm="1">
        <f t="array" ref="Q784">IF(LEN($A784)&gt;0,SUMPRODUCT(($A784=merged_names)*(_xlfn.TEXTAFTER(Q$2, "At ")=merged_belt_colours)*merged_months_at_rank),"")</f>
        <v/>
      </c>
      <c r="R784" s="18" t="str" cm="1">
        <f t="array" ref="R784">IF(LEN($A784)&gt;0,SUMPRODUCT(($A784=merged_names)*(_xlfn.TEXTAFTER(R$2, "At ")=merged_belt_colours)*merged_months_at_rank),"")</f>
        <v/>
      </c>
    </row>
    <row r="785" spans="1:18" x14ac:dyDescent="0.25">
      <c r="A785"/>
      <c r="B785" s="15" t="str" cm="1">
        <f t="array" ref="B785">IFERROR(IF(LEN(A785)&gt;0, IF(SUMPRODUCT((Inactives[Key]=J785)*(Inactives[Currently Inactive]))=1,"Inactive","Active"),""),"Active")</f>
        <v/>
      </c>
      <c r="C785" s="16" t="str" cm="1">
        <f t="array" aca="1" ref="C785" ca="1">IFERROR(_xlfn._xlws.FILTER(Inactives[Inactive On],(Inactives[Key]=J785)*(Inactives[Currently Inactive]),""),"")</f>
        <v/>
      </c>
      <c r="D785" s="16" t="str" cm="1">
        <f t="array" aca="1" ref="D785" ca="1">IFERROR(INDEX(_xlfn.TEXTSPLIT(E785," "),1),"")</f>
        <v/>
      </c>
      <c r="E785" s="15" t="str" cm="1">
        <f t="array" aca="1" ref="E785" ca="1">IFERROR(_xlfn._xlws.FILTER(merged_ranks,(merged_end_dates=DATE(9999,12,31))*(merged_names=A785)),"")</f>
        <v/>
      </c>
      <c r="F785" s="17" t="str">
        <f ca="1">_xlfn.XLOOKUP(J785,Promotions[Promo Key],Promotions[Promo Date],"")</f>
        <v/>
      </c>
      <c r="G785" s="18" t="str">
        <f t="shared" ca="1" si="59"/>
        <v/>
      </c>
      <c r="H785" s="18" t="str">
        <f t="shared" ca="1" si="58"/>
        <v/>
      </c>
      <c r="I785" s="17" t="str">
        <f>_xlfn.XLOOKUP(A785,Students[Full Name],Students[Starting Rank],"")</f>
        <v/>
      </c>
      <c r="J785" s="15" t="str">
        <f t="shared" ca="1" si="60"/>
        <v xml:space="preserve">: </v>
      </c>
      <c r="K785" s="16" t="str">
        <f>_xlfn.XLOOKUP(A785,Students[Full Name],Students[Start Date],"")</f>
        <v/>
      </c>
      <c r="L785" s="18">
        <f t="shared" ca="1" si="61"/>
        <v>-1</v>
      </c>
      <c r="M785" s="18" cm="1">
        <f t="array" aca="1" ref="M785" ca="1">SUMPRODUCT(Inactives[Days Inactive]*(Inactives[Student]=A785))/365</f>
        <v>0</v>
      </c>
      <c r="N785" s="18" t="str" cm="1">
        <f t="array" ref="N785">IF(LEN($A785)&gt;0,SUMPRODUCT(($A785=merged_names)*(_xlfn.TEXTAFTER(N$2, "At ")=merged_belt_colours)*merged_months_at_rank),"")</f>
        <v/>
      </c>
      <c r="O785" s="18" t="str" cm="1">
        <f t="array" ref="O785">IF(LEN($A785)&gt;0,SUMPRODUCT(($A785=merged_names)*(_xlfn.TEXTAFTER(O$2, "At ")=merged_belt_colours)*merged_months_at_rank),"")</f>
        <v/>
      </c>
      <c r="P785" s="18" t="str" cm="1">
        <f t="array" ref="P785">IF(LEN($A785)&gt;0,SUMPRODUCT(($A785=merged_names)*(_xlfn.TEXTAFTER(P$2, "At ")=merged_belt_colours)*merged_months_at_rank),"")</f>
        <v/>
      </c>
      <c r="Q785" s="18" t="str" cm="1">
        <f t="array" ref="Q785">IF(LEN($A785)&gt;0,SUMPRODUCT(($A785=merged_names)*(_xlfn.TEXTAFTER(Q$2, "At ")=merged_belt_colours)*merged_months_at_rank),"")</f>
        <v/>
      </c>
      <c r="R785" s="18" t="str" cm="1">
        <f t="array" ref="R785">IF(LEN($A785)&gt;0,SUMPRODUCT(($A785=merged_names)*(_xlfn.TEXTAFTER(R$2, "At ")=merged_belt_colours)*merged_months_at_rank),"")</f>
        <v/>
      </c>
    </row>
    <row r="786" spans="1:18" x14ac:dyDescent="0.25">
      <c r="A786"/>
      <c r="B786" s="15" t="str" cm="1">
        <f t="array" ref="B786">IFERROR(IF(LEN(A786)&gt;0, IF(SUMPRODUCT((Inactives[Key]=J786)*(Inactives[Currently Inactive]))=1,"Inactive","Active"),""),"Active")</f>
        <v/>
      </c>
      <c r="C786" s="16" t="str" cm="1">
        <f t="array" aca="1" ref="C786" ca="1">IFERROR(_xlfn._xlws.FILTER(Inactives[Inactive On],(Inactives[Key]=J786)*(Inactives[Currently Inactive]),""),"")</f>
        <v/>
      </c>
      <c r="D786" s="16" t="str" cm="1">
        <f t="array" aca="1" ref="D786" ca="1">IFERROR(INDEX(_xlfn.TEXTSPLIT(E786," "),1),"")</f>
        <v/>
      </c>
      <c r="E786" s="15" t="str" cm="1">
        <f t="array" aca="1" ref="E786" ca="1">IFERROR(_xlfn._xlws.FILTER(merged_ranks,(merged_end_dates=DATE(9999,12,31))*(merged_names=A786)),"")</f>
        <v/>
      </c>
      <c r="F786" s="17" t="str">
        <f ca="1">_xlfn.XLOOKUP(J786,Promotions[Promo Key],Promotions[Promo Date],"")</f>
        <v/>
      </c>
      <c r="G786" s="18" t="str">
        <f t="shared" ca="1" si="59"/>
        <v/>
      </c>
      <c r="H786" s="18" t="str">
        <f t="shared" ca="1" si="58"/>
        <v/>
      </c>
      <c r="I786" s="17" t="str">
        <f>_xlfn.XLOOKUP(A786,Students[Full Name],Students[Starting Rank],"")</f>
        <v/>
      </c>
      <c r="J786" s="15" t="str">
        <f t="shared" ca="1" si="60"/>
        <v xml:space="preserve">: </v>
      </c>
      <c r="K786" s="16" t="str">
        <f>_xlfn.XLOOKUP(A786,Students[Full Name],Students[Start Date],"")</f>
        <v/>
      </c>
      <c r="L786" s="18">
        <f t="shared" ca="1" si="61"/>
        <v>-1</v>
      </c>
      <c r="M786" s="18" cm="1">
        <f t="array" aca="1" ref="M786" ca="1">SUMPRODUCT(Inactives[Days Inactive]*(Inactives[Student]=A786))/365</f>
        <v>0</v>
      </c>
      <c r="N786" s="18" t="str" cm="1">
        <f t="array" ref="N786">IF(LEN($A786)&gt;0,SUMPRODUCT(($A786=merged_names)*(_xlfn.TEXTAFTER(N$2, "At ")=merged_belt_colours)*merged_months_at_rank),"")</f>
        <v/>
      </c>
      <c r="O786" s="18" t="str" cm="1">
        <f t="array" ref="O786">IF(LEN($A786)&gt;0,SUMPRODUCT(($A786=merged_names)*(_xlfn.TEXTAFTER(O$2, "At ")=merged_belt_colours)*merged_months_at_rank),"")</f>
        <v/>
      </c>
      <c r="P786" s="18" t="str" cm="1">
        <f t="array" ref="P786">IF(LEN($A786)&gt;0,SUMPRODUCT(($A786=merged_names)*(_xlfn.TEXTAFTER(P$2, "At ")=merged_belt_colours)*merged_months_at_rank),"")</f>
        <v/>
      </c>
      <c r="Q786" s="18" t="str" cm="1">
        <f t="array" ref="Q786">IF(LEN($A786)&gt;0,SUMPRODUCT(($A786=merged_names)*(_xlfn.TEXTAFTER(Q$2, "At ")=merged_belt_colours)*merged_months_at_rank),"")</f>
        <v/>
      </c>
      <c r="R786" s="18" t="str" cm="1">
        <f t="array" ref="R786">IF(LEN($A786)&gt;0,SUMPRODUCT(($A786=merged_names)*(_xlfn.TEXTAFTER(R$2, "At ")=merged_belt_colours)*merged_months_at_rank),"")</f>
        <v/>
      </c>
    </row>
    <row r="787" spans="1:18" x14ac:dyDescent="0.25">
      <c r="A787"/>
      <c r="B787" s="15" t="str" cm="1">
        <f t="array" ref="B787">IFERROR(IF(LEN(A787)&gt;0, IF(SUMPRODUCT((Inactives[Key]=J787)*(Inactives[Currently Inactive]))=1,"Inactive","Active"),""),"Active")</f>
        <v/>
      </c>
      <c r="C787" s="16" t="str" cm="1">
        <f t="array" aca="1" ref="C787" ca="1">IFERROR(_xlfn._xlws.FILTER(Inactives[Inactive On],(Inactives[Key]=J787)*(Inactives[Currently Inactive]),""),"")</f>
        <v/>
      </c>
      <c r="D787" s="16" t="str" cm="1">
        <f t="array" aca="1" ref="D787" ca="1">IFERROR(INDEX(_xlfn.TEXTSPLIT(E787," "),1),"")</f>
        <v/>
      </c>
      <c r="E787" s="15" t="str" cm="1">
        <f t="array" aca="1" ref="E787" ca="1">IFERROR(_xlfn._xlws.FILTER(merged_ranks,(merged_end_dates=DATE(9999,12,31))*(merged_names=A787)),"")</f>
        <v/>
      </c>
      <c r="F787" s="17" t="str">
        <f ca="1">_xlfn.XLOOKUP(J787,Promotions[Promo Key],Promotions[Promo Date],"")</f>
        <v/>
      </c>
      <c r="G787" s="18" t="str">
        <f t="shared" ca="1" si="59"/>
        <v/>
      </c>
      <c r="H787" s="18" t="str">
        <f t="shared" ca="1" si="58"/>
        <v/>
      </c>
      <c r="I787" s="17" t="str">
        <f>_xlfn.XLOOKUP(A787,Students[Full Name],Students[Starting Rank],"")</f>
        <v/>
      </c>
      <c r="J787" s="15" t="str">
        <f t="shared" ca="1" si="60"/>
        <v xml:space="preserve">: </v>
      </c>
      <c r="K787" s="16" t="str">
        <f>_xlfn.XLOOKUP(A787,Students[Full Name],Students[Start Date],"")</f>
        <v/>
      </c>
      <c r="L787" s="18">
        <f t="shared" ca="1" si="61"/>
        <v>-1</v>
      </c>
      <c r="M787" s="18" cm="1">
        <f t="array" aca="1" ref="M787" ca="1">SUMPRODUCT(Inactives[Days Inactive]*(Inactives[Student]=A787))/365</f>
        <v>0</v>
      </c>
      <c r="N787" s="18" t="str" cm="1">
        <f t="array" ref="N787">IF(LEN($A787)&gt;0,SUMPRODUCT(($A787=merged_names)*(_xlfn.TEXTAFTER(N$2, "At ")=merged_belt_colours)*merged_months_at_rank),"")</f>
        <v/>
      </c>
      <c r="O787" s="18" t="str" cm="1">
        <f t="array" ref="O787">IF(LEN($A787)&gt;0,SUMPRODUCT(($A787=merged_names)*(_xlfn.TEXTAFTER(O$2, "At ")=merged_belt_colours)*merged_months_at_rank),"")</f>
        <v/>
      </c>
      <c r="P787" s="18" t="str" cm="1">
        <f t="array" ref="P787">IF(LEN($A787)&gt;0,SUMPRODUCT(($A787=merged_names)*(_xlfn.TEXTAFTER(P$2, "At ")=merged_belt_colours)*merged_months_at_rank),"")</f>
        <v/>
      </c>
      <c r="Q787" s="18" t="str" cm="1">
        <f t="array" ref="Q787">IF(LEN($A787)&gt;0,SUMPRODUCT(($A787=merged_names)*(_xlfn.TEXTAFTER(Q$2, "At ")=merged_belt_colours)*merged_months_at_rank),"")</f>
        <v/>
      </c>
      <c r="R787" s="18" t="str" cm="1">
        <f t="array" ref="R787">IF(LEN($A787)&gt;0,SUMPRODUCT(($A787=merged_names)*(_xlfn.TEXTAFTER(R$2, "At ")=merged_belt_colours)*merged_months_at_rank),"")</f>
        <v/>
      </c>
    </row>
    <row r="788" spans="1:18" x14ac:dyDescent="0.25">
      <c r="A788"/>
      <c r="B788" s="15" t="str" cm="1">
        <f t="array" ref="B788">IFERROR(IF(LEN(A788)&gt;0, IF(SUMPRODUCT((Inactives[Key]=J788)*(Inactives[Currently Inactive]))=1,"Inactive","Active"),""),"Active")</f>
        <v/>
      </c>
      <c r="C788" s="16" t="str" cm="1">
        <f t="array" aca="1" ref="C788" ca="1">IFERROR(_xlfn._xlws.FILTER(Inactives[Inactive On],(Inactives[Key]=J788)*(Inactives[Currently Inactive]),""),"")</f>
        <v/>
      </c>
      <c r="D788" s="16" t="str" cm="1">
        <f t="array" aca="1" ref="D788" ca="1">IFERROR(INDEX(_xlfn.TEXTSPLIT(E788," "),1),"")</f>
        <v/>
      </c>
      <c r="E788" s="15" t="str" cm="1">
        <f t="array" aca="1" ref="E788" ca="1">IFERROR(_xlfn._xlws.FILTER(merged_ranks,(merged_end_dates=DATE(9999,12,31))*(merged_names=A788)),"")</f>
        <v/>
      </c>
      <c r="F788" s="17" t="str">
        <f ca="1">_xlfn.XLOOKUP(J788,Promotions[Promo Key],Promotions[Promo Date],"")</f>
        <v/>
      </c>
      <c r="G788" s="18" t="str">
        <f t="shared" ca="1" si="59"/>
        <v/>
      </c>
      <c r="H788" s="18" t="str">
        <f t="shared" ca="1" si="58"/>
        <v/>
      </c>
      <c r="I788" s="17" t="str">
        <f>_xlfn.XLOOKUP(A788,Students[Full Name],Students[Starting Rank],"")</f>
        <v/>
      </c>
      <c r="J788" s="15" t="str">
        <f t="shared" ca="1" si="60"/>
        <v xml:space="preserve">: </v>
      </c>
      <c r="K788" s="16" t="str">
        <f>_xlfn.XLOOKUP(A788,Students[Full Name],Students[Start Date],"")</f>
        <v/>
      </c>
      <c r="L788" s="18">
        <f t="shared" ca="1" si="61"/>
        <v>-1</v>
      </c>
      <c r="M788" s="18" cm="1">
        <f t="array" aca="1" ref="M788" ca="1">SUMPRODUCT(Inactives[Days Inactive]*(Inactives[Student]=A788))/365</f>
        <v>0</v>
      </c>
      <c r="N788" s="18" t="str" cm="1">
        <f t="array" ref="N788">IF(LEN($A788)&gt;0,SUMPRODUCT(($A788=merged_names)*(_xlfn.TEXTAFTER(N$2, "At ")=merged_belt_colours)*merged_months_at_rank),"")</f>
        <v/>
      </c>
      <c r="O788" s="18" t="str" cm="1">
        <f t="array" ref="O788">IF(LEN($A788)&gt;0,SUMPRODUCT(($A788=merged_names)*(_xlfn.TEXTAFTER(O$2, "At ")=merged_belt_colours)*merged_months_at_rank),"")</f>
        <v/>
      </c>
      <c r="P788" s="18" t="str" cm="1">
        <f t="array" ref="P788">IF(LEN($A788)&gt;0,SUMPRODUCT(($A788=merged_names)*(_xlfn.TEXTAFTER(P$2, "At ")=merged_belt_colours)*merged_months_at_rank),"")</f>
        <v/>
      </c>
      <c r="Q788" s="18" t="str" cm="1">
        <f t="array" ref="Q788">IF(LEN($A788)&gt;0,SUMPRODUCT(($A788=merged_names)*(_xlfn.TEXTAFTER(Q$2, "At ")=merged_belt_colours)*merged_months_at_rank),"")</f>
        <v/>
      </c>
      <c r="R788" s="18" t="str" cm="1">
        <f t="array" ref="R788">IF(LEN($A788)&gt;0,SUMPRODUCT(($A788=merged_names)*(_xlfn.TEXTAFTER(R$2, "At ")=merged_belt_colours)*merged_months_at_rank),"")</f>
        <v/>
      </c>
    </row>
    <row r="789" spans="1:18" x14ac:dyDescent="0.25">
      <c r="A789"/>
      <c r="B789" s="15" t="str" cm="1">
        <f t="array" ref="B789">IFERROR(IF(LEN(A789)&gt;0, IF(SUMPRODUCT((Inactives[Key]=J789)*(Inactives[Currently Inactive]))=1,"Inactive","Active"),""),"Active")</f>
        <v/>
      </c>
      <c r="C789" s="16" t="str" cm="1">
        <f t="array" aca="1" ref="C789" ca="1">IFERROR(_xlfn._xlws.FILTER(Inactives[Inactive On],(Inactives[Key]=J789)*(Inactives[Currently Inactive]),""),"")</f>
        <v/>
      </c>
      <c r="D789" s="16" t="str" cm="1">
        <f t="array" aca="1" ref="D789" ca="1">IFERROR(INDEX(_xlfn.TEXTSPLIT(E789," "),1),"")</f>
        <v/>
      </c>
      <c r="E789" s="15" t="str" cm="1">
        <f t="array" aca="1" ref="E789" ca="1">IFERROR(_xlfn._xlws.FILTER(merged_ranks,(merged_end_dates=DATE(9999,12,31))*(merged_names=A789)),"")</f>
        <v/>
      </c>
      <c r="F789" s="17" t="str">
        <f ca="1">_xlfn.XLOOKUP(J789,Promotions[Promo Key],Promotions[Promo Date],"")</f>
        <v/>
      </c>
      <c r="G789" s="18" t="str">
        <f t="shared" ca="1" si="59"/>
        <v/>
      </c>
      <c r="H789" s="18" t="str">
        <f t="shared" ca="1" si="58"/>
        <v/>
      </c>
      <c r="I789" s="17" t="str">
        <f>_xlfn.XLOOKUP(A789,Students[Full Name],Students[Starting Rank],"")</f>
        <v/>
      </c>
      <c r="J789" s="15" t="str">
        <f t="shared" ca="1" si="60"/>
        <v xml:space="preserve">: </v>
      </c>
      <c r="K789" s="16" t="str">
        <f>_xlfn.XLOOKUP(A789,Students[Full Name],Students[Start Date],"")</f>
        <v/>
      </c>
      <c r="L789" s="18">
        <f t="shared" ca="1" si="61"/>
        <v>-1</v>
      </c>
      <c r="M789" s="18" cm="1">
        <f t="array" aca="1" ref="M789" ca="1">SUMPRODUCT(Inactives[Days Inactive]*(Inactives[Student]=A789))/365</f>
        <v>0</v>
      </c>
      <c r="N789" s="18" t="str" cm="1">
        <f t="array" ref="N789">IF(LEN($A789)&gt;0,SUMPRODUCT(($A789=merged_names)*(_xlfn.TEXTAFTER(N$2, "At ")=merged_belt_colours)*merged_months_at_rank),"")</f>
        <v/>
      </c>
      <c r="O789" s="18" t="str" cm="1">
        <f t="array" ref="O789">IF(LEN($A789)&gt;0,SUMPRODUCT(($A789=merged_names)*(_xlfn.TEXTAFTER(O$2, "At ")=merged_belt_colours)*merged_months_at_rank),"")</f>
        <v/>
      </c>
      <c r="P789" s="18" t="str" cm="1">
        <f t="array" ref="P789">IF(LEN($A789)&gt;0,SUMPRODUCT(($A789=merged_names)*(_xlfn.TEXTAFTER(P$2, "At ")=merged_belt_colours)*merged_months_at_rank),"")</f>
        <v/>
      </c>
      <c r="Q789" s="18" t="str" cm="1">
        <f t="array" ref="Q789">IF(LEN($A789)&gt;0,SUMPRODUCT(($A789=merged_names)*(_xlfn.TEXTAFTER(Q$2, "At ")=merged_belt_colours)*merged_months_at_rank),"")</f>
        <v/>
      </c>
      <c r="R789" s="18" t="str" cm="1">
        <f t="array" ref="R789">IF(LEN($A789)&gt;0,SUMPRODUCT(($A789=merged_names)*(_xlfn.TEXTAFTER(R$2, "At ")=merged_belt_colours)*merged_months_at_rank),"")</f>
        <v/>
      </c>
    </row>
    <row r="790" spans="1:18" x14ac:dyDescent="0.25">
      <c r="A790"/>
      <c r="B790" s="15" t="str" cm="1">
        <f t="array" ref="B790">IFERROR(IF(LEN(A790)&gt;0, IF(SUMPRODUCT((Inactives[Key]=J790)*(Inactives[Currently Inactive]))=1,"Inactive","Active"),""),"Active")</f>
        <v/>
      </c>
      <c r="C790" s="16" t="str" cm="1">
        <f t="array" aca="1" ref="C790" ca="1">IFERROR(_xlfn._xlws.FILTER(Inactives[Inactive On],(Inactives[Key]=J790)*(Inactives[Currently Inactive]),""),"")</f>
        <v/>
      </c>
      <c r="D790" s="16" t="str" cm="1">
        <f t="array" aca="1" ref="D790" ca="1">IFERROR(INDEX(_xlfn.TEXTSPLIT(E790," "),1),"")</f>
        <v/>
      </c>
      <c r="E790" s="15" t="str" cm="1">
        <f t="array" aca="1" ref="E790" ca="1">IFERROR(_xlfn._xlws.FILTER(merged_ranks,(merged_end_dates=DATE(9999,12,31))*(merged_names=A790)),"")</f>
        <v/>
      </c>
      <c r="F790" s="17" t="str">
        <f ca="1">_xlfn.XLOOKUP(J790,Promotions[Promo Key],Promotions[Promo Date],"")</f>
        <v/>
      </c>
      <c r="G790" s="18" t="str">
        <f t="shared" ca="1" si="59"/>
        <v/>
      </c>
      <c r="H790" s="18" t="str">
        <f t="shared" ca="1" si="58"/>
        <v/>
      </c>
      <c r="I790" s="17" t="str">
        <f>_xlfn.XLOOKUP(A790,Students[Full Name],Students[Starting Rank],"")</f>
        <v/>
      </c>
      <c r="J790" s="15" t="str">
        <f t="shared" ca="1" si="60"/>
        <v xml:space="preserve">: </v>
      </c>
      <c r="K790" s="16" t="str">
        <f>_xlfn.XLOOKUP(A790,Students[Full Name],Students[Start Date],"")</f>
        <v/>
      </c>
      <c r="L790" s="18">
        <f t="shared" ca="1" si="61"/>
        <v>-1</v>
      </c>
      <c r="M790" s="18" cm="1">
        <f t="array" aca="1" ref="M790" ca="1">SUMPRODUCT(Inactives[Days Inactive]*(Inactives[Student]=A790))/365</f>
        <v>0</v>
      </c>
      <c r="N790" s="18" t="str" cm="1">
        <f t="array" ref="N790">IF(LEN($A790)&gt;0,SUMPRODUCT(($A790=merged_names)*(_xlfn.TEXTAFTER(N$2, "At ")=merged_belt_colours)*merged_months_at_rank),"")</f>
        <v/>
      </c>
      <c r="O790" s="18" t="str" cm="1">
        <f t="array" ref="O790">IF(LEN($A790)&gt;0,SUMPRODUCT(($A790=merged_names)*(_xlfn.TEXTAFTER(O$2, "At ")=merged_belt_colours)*merged_months_at_rank),"")</f>
        <v/>
      </c>
      <c r="P790" s="18" t="str" cm="1">
        <f t="array" ref="P790">IF(LEN($A790)&gt;0,SUMPRODUCT(($A790=merged_names)*(_xlfn.TEXTAFTER(P$2, "At ")=merged_belt_colours)*merged_months_at_rank),"")</f>
        <v/>
      </c>
      <c r="Q790" s="18" t="str" cm="1">
        <f t="array" ref="Q790">IF(LEN($A790)&gt;0,SUMPRODUCT(($A790=merged_names)*(_xlfn.TEXTAFTER(Q$2, "At ")=merged_belt_colours)*merged_months_at_rank),"")</f>
        <v/>
      </c>
      <c r="R790" s="18" t="str" cm="1">
        <f t="array" ref="R790">IF(LEN($A790)&gt;0,SUMPRODUCT(($A790=merged_names)*(_xlfn.TEXTAFTER(R$2, "At ")=merged_belt_colours)*merged_months_at_rank),"")</f>
        <v/>
      </c>
    </row>
    <row r="791" spans="1:18" x14ac:dyDescent="0.25">
      <c r="A791"/>
      <c r="B791" s="15" t="str" cm="1">
        <f t="array" ref="B791">IFERROR(IF(LEN(A791)&gt;0, IF(SUMPRODUCT((Inactives[Key]=J791)*(Inactives[Currently Inactive]))=1,"Inactive","Active"),""),"Active")</f>
        <v/>
      </c>
      <c r="C791" s="16" t="str" cm="1">
        <f t="array" aca="1" ref="C791" ca="1">IFERROR(_xlfn._xlws.FILTER(Inactives[Inactive On],(Inactives[Key]=J791)*(Inactives[Currently Inactive]),""),"")</f>
        <v/>
      </c>
      <c r="D791" s="16" t="str" cm="1">
        <f t="array" aca="1" ref="D791" ca="1">IFERROR(INDEX(_xlfn.TEXTSPLIT(E791," "),1),"")</f>
        <v/>
      </c>
      <c r="E791" s="15" t="str" cm="1">
        <f t="array" aca="1" ref="E791" ca="1">IFERROR(_xlfn._xlws.FILTER(merged_ranks,(merged_end_dates=DATE(9999,12,31))*(merged_names=A791)),"")</f>
        <v/>
      </c>
      <c r="F791" s="17" t="str">
        <f ca="1">_xlfn.XLOOKUP(J791,Promotions[Promo Key],Promotions[Promo Date],"")</f>
        <v/>
      </c>
      <c r="G791" s="18" t="str">
        <f t="shared" ca="1" si="59"/>
        <v/>
      </c>
      <c r="H791" s="18" t="str">
        <f t="shared" ca="1" si="58"/>
        <v/>
      </c>
      <c r="I791" s="17" t="str">
        <f>_xlfn.XLOOKUP(A791,Students[Full Name],Students[Starting Rank],"")</f>
        <v/>
      </c>
      <c r="J791" s="15" t="str">
        <f t="shared" ca="1" si="60"/>
        <v xml:space="preserve">: </v>
      </c>
      <c r="K791" s="16" t="str">
        <f>_xlfn.XLOOKUP(A791,Students[Full Name],Students[Start Date],"")</f>
        <v/>
      </c>
      <c r="L791" s="18">
        <f t="shared" ca="1" si="61"/>
        <v>-1</v>
      </c>
      <c r="M791" s="18" cm="1">
        <f t="array" aca="1" ref="M791" ca="1">SUMPRODUCT(Inactives[Days Inactive]*(Inactives[Student]=A791))/365</f>
        <v>0</v>
      </c>
      <c r="N791" s="18" t="str" cm="1">
        <f t="array" ref="N791">IF(LEN($A791)&gt;0,SUMPRODUCT(($A791=merged_names)*(_xlfn.TEXTAFTER(N$2, "At ")=merged_belt_colours)*merged_months_at_rank),"")</f>
        <v/>
      </c>
      <c r="O791" s="18" t="str" cm="1">
        <f t="array" ref="O791">IF(LEN($A791)&gt;0,SUMPRODUCT(($A791=merged_names)*(_xlfn.TEXTAFTER(O$2, "At ")=merged_belt_colours)*merged_months_at_rank),"")</f>
        <v/>
      </c>
      <c r="P791" s="18" t="str" cm="1">
        <f t="array" ref="P791">IF(LEN($A791)&gt;0,SUMPRODUCT(($A791=merged_names)*(_xlfn.TEXTAFTER(P$2, "At ")=merged_belt_colours)*merged_months_at_rank),"")</f>
        <v/>
      </c>
      <c r="Q791" s="18" t="str" cm="1">
        <f t="array" ref="Q791">IF(LEN($A791)&gt;0,SUMPRODUCT(($A791=merged_names)*(_xlfn.TEXTAFTER(Q$2, "At ")=merged_belt_colours)*merged_months_at_rank),"")</f>
        <v/>
      </c>
      <c r="R791" s="18" t="str" cm="1">
        <f t="array" ref="R791">IF(LEN($A791)&gt;0,SUMPRODUCT(($A791=merged_names)*(_xlfn.TEXTAFTER(R$2, "At ")=merged_belt_colours)*merged_months_at_rank),"")</f>
        <v/>
      </c>
    </row>
    <row r="792" spans="1:18" x14ac:dyDescent="0.25">
      <c r="A792"/>
      <c r="B792" s="15" t="str" cm="1">
        <f t="array" ref="B792">IFERROR(IF(LEN(A792)&gt;0, IF(SUMPRODUCT((Inactives[Key]=J792)*(Inactives[Currently Inactive]))=1,"Inactive","Active"),""),"Active")</f>
        <v/>
      </c>
      <c r="C792" s="16" t="str" cm="1">
        <f t="array" aca="1" ref="C792" ca="1">IFERROR(_xlfn._xlws.FILTER(Inactives[Inactive On],(Inactives[Key]=J792)*(Inactives[Currently Inactive]),""),"")</f>
        <v/>
      </c>
      <c r="D792" s="16" t="str" cm="1">
        <f t="array" aca="1" ref="D792" ca="1">IFERROR(INDEX(_xlfn.TEXTSPLIT(E792," "),1),"")</f>
        <v/>
      </c>
      <c r="E792" s="15" t="str" cm="1">
        <f t="array" aca="1" ref="E792" ca="1">IFERROR(_xlfn._xlws.FILTER(merged_ranks,(merged_end_dates=DATE(9999,12,31))*(merged_names=A792)),"")</f>
        <v/>
      </c>
      <c r="F792" s="17" t="str">
        <f ca="1">_xlfn.XLOOKUP(J792,Promotions[Promo Key],Promotions[Promo Date],"")</f>
        <v/>
      </c>
      <c r="G792" s="18" t="str">
        <f t="shared" ca="1" si="59"/>
        <v/>
      </c>
      <c r="H792" s="18" t="str">
        <f t="shared" ref="H792:H855" ca="1" si="62">IFERROR((TODAY()-K792)/365-M792,"")</f>
        <v/>
      </c>
      <c r="I792" s="17" t="str">
        <f>_xlfn.XLOOKUP(A792,Students[Full Name],Students[Starting Rank],"")</f>
        <v/>
      </c>
      <c r="J792" s="15" t="str">
        <f t="shared" ca="1" si="60"/>
        <v xml:space="preserve">: </v>
      </c>
      <c r="K792" s="16" t="str">
        <f>_xlfn.XLOOKUP(A792,Students[Full Name],Students[Start Date],"")</f>
        <v/>
      </c>
      <c r="L792" s="18">
        <f t="shared" ca="1" si="61"/>
        <v>-1</v>
      </c>
      <c r="M792" s="18" cm="1">
        <f t="array" aca="1" ref="M792" ca="1">SUMPRODUCT(Inactives[Days Inactive]*(Inactives[Student]=A792))/365</f>
        <v>0</v>
      </c>
      <c r="N792" s="18" t="str" cm="1">
        <f t="array" ref="N792">IF(LEN($A792)&gt;0,SUMPRODUCT(($A792=merged_names)*(_xlfn.TEXTAFTER(N$2, "At ")=merged_belt_colours)*merged_months_at_rank),"")</f>
        <v/>
      </c>
      <c r="O792" s="18" t="str" cm="1">
        <f t="array" ref="O792">IF(LEN($A792)&gt;0,SUMPRODUCT(($A792=merged_names)*(_xlfn.TEXTAFTER(O$2, "At ")=merged_belt_colours)*merged_months_at_rank),"")</f>
        <v/>
      </c>
      <c r="P792" s="18" t="str" cm="1">
        <f t="array" ref="P792">IF(LEN($A792)&gt;0,SUMPRODUCT(($A792=merged_names)*(_xlfn.TEXTAFTER(P$2, "At ")=merged_belt_colours)*merged_months_at_rank),"")</f>
        <v/>
      </c>
      <c r="Q792" s="18" t="str" cm="1">
        <f t="array" ref="Q792">IF(LEN($A792)&gt;0,SUMPRODUCT(($A792=merged_names)*(_xlfn.TEXTAFTER(Q$2, "At ")=merged_belt_colours)*merged_months_at_rank),"")</f>
        <v/>
      </c>
      <c r="R792" s="18" t="str" cm="1">
        <f t="array" ref="R792">IF(LEN($A792)&gt;0,SUMPRODUCT(($A792=merged_names)*(_xlfn.TEXTAFTER(R$2, "At ")=merged_belt_colours)*merged_months_at_rank),"")</f>
        <v/>
      </c>
    </row>
    <row r="793" spans="1:18" x14ac:dyDescent="0.25">
      <c r="A793"/>
      <c r="B793" s="15" t="str" cm="1">
        <f t="array" ref="B793">IFERROR(IF(LEN(A793)&gt;0, IF(SUMPRODUCT((Inactives[Key]=J793)*(Inactives[Currently Inactive]))=1,"Inactive","Active"),""),"Active")</f>
        <v/>
      </c>
      <c r="C793" s="16" t="str" cm="1">
        <f t="array" aca="1" ref="C793" ca="1">IFERROR(_xlfn._xlws.FILTER(Inactives[Inactive On],(Inactives[Key]=J793)*(Inactives[Currently Inactive]),""),"")</f>
        <v/>
      </c>
      <c r="D793" s="16" t="str" cm="1">
        <f t="array" aca="1" ref="D793" ca="1">IFERROR(INDEX(_xlfn.TEXTSPLIT(E793," "),1),"")</f>
        <v/>
      </c>
      <c r="E793" s="15" t="str" cm="1">
        <f t="array" aca="1" ref="E793" ca="1">IFERROR(_xlfn._xlws.FILTER(merged_ranks,(merged_end_dates=DATE(9999,12,31))*(merged_names=A793)),"")</f>
        <v/>
      </c>
      <c r="F793" s="17" t="str">
        <f ca="1">_xlfn.XLOOKUP(J793,Promotions[Promo Key],Promotions[Promo Date],"")</f>
        <v/>
      </c>
      <c r="G793" s="18" t="str">
        <f t="shared" ca="1" si="59"/>
        <v/>
      </c>
      <c r="H793" s="18" t="str">
        <f t="shared" ca="1" si="62"/>
        <v/>
      </c>
      <c r="I793" s="17" t="str">
        <f>_xlfn.XLOOKUP(A793,Students[Full Name],Students[Starting Rank],"")</f>
        <v/>
      </c>
      <c r="J793" s="15" t="str">
        <f t="shared" ca="1" si="60"/>
        <v xml:space="preserve">: </v>
      </c>
      <c r="K793" s="16" t="str">
        <f>_xlfn.XLOOKUP(A793,Students[Full Name],Students[Start Date],"")</f>
        <v/>
      </c>
      <c r="L793" s="18">
        <f t="shared" ca="1" si="61"/>
        <v>-1</v>
      </c>
      <c r="M793" s="18" cm="1">
        <f t="array" aca="1" ref="M793" ca="1">SUMPRODUCT(Inactives[Days Inactive]*(Inactives[Student]=A793))/365</f>
        <v>0</v>
      </c>
      <c r="N793" s="18" t="str" cm="1">
        <f t="array" ref="N793">IF(LEN($A793)&gt;0,SUMPRODUCT(($A793=merged_names)*(_xlfn.TEXTAFTER(N$2, "At ")=merged_belt_colours)*merged_months_at_rank),"")</f>
        <v/>
      </c>
      <c r="O793" s="18" t="str" cm="1">
        <f t="array" ref="O793">IF(LEN($A793)&gt;0,SUMPRODUCT(($A793=merged_names)*(_xlfn.TEXTAFTER(O$2, "At ")=merged_belt_colours)*merged_months_at_rank),"")</f>
        <v/>
      </c>
      <c r="P793" s="18" t="str" cm="1">
        <f t="array" ref="P793">IF(LEN($A793)&gt;0,SUMPRODUCT(($A793=merged_names)*(_xlfn.TEXTAFTER(P$2, "At ")=merged_belt_colours)*merged_months_at_rank),"")</f>
        <v/>
      </c>
      <c r="Q793" s="18" t="str" cm="1">
        <f t="array" ref="Q793">IF(LEN($A793)&gt;0,SUMPRODUCT(($A793=merged_names)*(_xlfn.TEXTAFTER(Q$2, "At ")=merged_belt_colours)*merged_months_at_rank),"")</f>
        <v/>
      </c>
      <c r="R793" s="18" t="str" cm="1">
        <f t="array" ref="R793">IF(LEN($A793)&gt;0,SUMPRODUCT(($A793=merged_names)*(_xlfn.TEXTAFTER(R$2, "At ")=merged_belt_colours)*merged_months_at_rank),"")</f>
        <v/>
      </c>
    </row>
    <row r="794" spans="1:18" x14ac:dyDescent="0.25">
      <c r="A794"/>
      <c r="B794" s="15" t="str" cm="1">
        <f t="array" ref="B794">IFERROR(IF(LEN(A794)&gt;0, IF(SUMPRODUCT((Inactives[Key]=J794)*(Inactives[Currently Inactive]))=1,"Inactive","Active"),""),"Active")</f>
        <v/>
      </c>
      <c r="C794" s="16" t="str" cm="1">
        <f t="array" aca="1" ref="C794" ca="1">IFERROR(_xlfn._xlws.FILTER(Inactives[Inactive On],(Inactives[Key]=J794)*(Inactives[Currently Inactive]),""),"")</f>
        <v/>
      </c>
      <c r="D794" s="16" t="str" cm="1">
        <f t="array" aca="1" ref="D794" ca="1">IFERROR(INDEX(_xlfn.TEXTSPLIT(E794," "),1),"")</f>
        <v/>
      </c>
      <c r="E794" s="15" t="str" cm="1">
        <f t="array" aca="1" ref="E794" ca="1">IFERROR(_xlfn._xlws.FILTER(merged_ranks,(merged_end_dates=DATE(9999,12,31))*(merged_names=A794)),"")</f>
        <v/>
      </c>
      <c r="F794" s="17" t="str">
        <f ca="1">_xlfn.XLOOKUP(J794,Promotions[Promo Key],Promotions[Promo Date],"")</f>
        <v/>
      </c>
      <c r="G794" s="18" t="str">
        <f t="shared" ca="1" si="59"/>
        <v/>
      </c>
      <c r="H794" s="18" t="str">
        <f t="shared" ca="1" si="62"/>
        <v/>
      </c>
      <c r="I794" s="17" t="str">
        <f>_xlfn.XLOOKUP(A794,Students[Full Name],Students[Starting Rank],"")</f>
        <v/>
      </c>
      <c r="J794" s="15" t="str">
        <f t="shared" ca="1" si="60"/>
        <v xml:space="preserve">: </v>
      </c>
      <c r="K794" s="16" t="str">
        <f>_xlfn.XLOOKUP(A794,Students[Full Name],Students[Start Date],"")</f>
        <v/>
      </c>
      <c r="L794" s="18">
        <f t="shared" ca="1" si="61"/>
        <v>-1</v>
      </c>
      <c r="M794" s="18" cm="1">
        <f t="array" aca="1" ref="M794" ca="1">SUMPRODUCT(Inactives[Days Inactive]*(Inactives[Student]=A794))/365</f>
        <v>0</v>
      </c>
      <c r="N794" s="18" t="str" cm="1">
        <f t="array" ref="N794">IF(LEN($A794)&gt;0,SUMPRODUCT(($A794=merged_names)*(_xlfn.TEXTAFTER(N$2, "At ")=merged_belt_colours)*merged_months_at_rank),"")</f>
        <v/>
      </c>
      <c r="O794" s="18" t="str" cm="1">
        <f t="array" ref="O794">IF(LEN($A794)&gt;0,SUMPRODUCT(($A794=merged_names)*(_xlfn.TEXTAFTER(O$2, "At ")=merged_belt_colours)*merged_months_at_rank),"")</f>
        <v/>
      </c>
      <c r="P794" s="18" t="str" cm="1">
        <f t="array" ref="P794">IF(LEN($A794)&gt;0,SUMPRODUCT(($A794=merged_names)*(_xlfn.TEXTAFTER(P$2, "At ")=merged_belt_colours)*merged_months_at_rank),"")</f>
        <v/>
      </c>
      <c r="Q794" s="18" t="str" cm="1">
        <f t="array" ref="Q794">IF(LEN($A794)&gt;0,SUMPRODUCT(($A794=merged_names)*(_xlfn.TEXTAFTER(Q$2, "At ")=merged_belt_colours)*merged_months_at_rank),"")</f>
        <v/>
      </c>
      <c r="R794" s="18" t="str" cm="1">
        <f t="array" ref="R794">IF(LEN($A794)&gt;0,SUMPRODUCT(($A794=merged_names)*(_xlfn.TEXTAFTER(R$2, "At ")=merged_belt_colours)*merged_months_at_rank),"")</f>
        <v/>
      </c>
    </row>
    <row r="795" spans="1:18" x14ac:dyDescent="0.25">
      <c r="A795"/>
      <c r="B795" s="15" t="str" cm="1">
        <f t="array" ref="B795">IFERROR(IF(LEN(A795)&gt;0, IF(SUMPRODUCT((Inactives[Key]=J795)*(Inactives[Currently Inactive]))=1,"Inactive","Active"),""),"Active")</f>
        <v/>
      </c>
      <c r="C795" s="16" t="str" cm="1">
        <f t="array" aca="1" ref="C795" ca="1">IFERROR(_xlfn._xlws.FILTER(Inactives[Inactive On],(Inactives[Key]=J795)*(Inactives[Currently Inactive]),""),"")</f>
        <v/>
      </c>
      <c r="D795" s="16" t="str" cm="1">
        <f t="array" aca="1" ref="D795" ca="1">IFERROR(INDEX(_xlfn.TEXTSPLIT(E795," "),1),"")</f>
        <v/>
      </c>
      <c r="E795" s="15" t="str" cm="1">
        <f t="array" aca="1" ref="E795" ca="1">IFERROR(_xlfn._xlws.FILTER(merged_ranks,(merged_end_dates=DATE(9999,12,31))*(merged_names=A795)),"")</f>
        <v/>
      </c>
      <c r="F795" s="17" t="str">
        <f ca="1">_xlfn.XLOOKUP(J795,Promotions[Promo Key],Promotions[Promo Date],"")</f>
        <v/>
      </c>
      <c r="G795" s="18" t="str">
        <f t="shared" ca="1" si="59"/>
        <v/>
      </c>
      <c r="H795" s="18" t="str">
        <f t="shared" ca="1" si="62"/>
        <v/>
      </c>
      <c r="I795" s="17" t="str">
        <f>_xlfn.XLOOKUP(A795,Students[Full Name],Students[Starting Rank],"")</f>
        <v/>
      </c>
      <c r="J795" s="15" t="str">
        <f t="shared" ca="1" si="60"/>
        <v xml:space="preserve">: </v>
      </c>
      <c r="K795" s="16" t="str">
        <f>_xlfn.XLOOKUP(A795,Students[Full Name],Students[Start Date],"")</f>
        <v/>
      </c>
      <c r="L795" s="18">
        <f t="shared" ca="1" si="61"/>
        <v>-1</v>
      </c>
      <c r="M795" s="18" cm="1">
        <f t="array" aca="1" ref="M795" ca="1">SUMPRODUCT(Inactives[Days Inactive]*(Inactives[Student]=A795))/365</f>
        <v>0</v>
      </c>
      <c r="N795" s="18" t="str" cm="1">
        <f t="array" ref="N795">IF(LEN($A795)&gt;0,SUMPRODUCT(($A795=merged_names)*(_xlfn.TEXTAFTER(N$2, "At ")=merged_belt_colours)*merged_months_at_rank),"")</f>
        <v/>
      </c>
      <c r="O795" s="18" t="str" cm="1">
        <f t="array" ref="O795">IF(LEN($A795)&gt;0,SUMPRODUCT(($A795=merged_names)*(_xlfn.TEXTAFTER(O$2, "At ")=merged_belt_colours)*merged_months_at_rank),"")</f>
        <v/>
      </c>
      <c r="P795" s="18" t="str" cm="1">
        <f t="array" ref="P795">IF(LEN($A795)&gt;0,SUMPRODUCT(($A795=merged_names)*(_xlfn.TEXTAFTER(P$2, "At ")=merged_belt_colours)*merged_months_at_rank),"")</f>
        <v/>
      </c>
      <c r="Q795" s="18" t="str" cm="1">
        <f t="array" ref="Q795">IF(LEN($A795)&gt;0,SUMPRODUCT(($A795=merged_names)*(_xlfn.TEXTAFTER(Q$2, "At ")=merged_belt_colours)*merged_months_at_rank),"")</f>
        <v/>
      </c>
      <c r="R795" s="18" t="str" cm="1">
        <f t="array" ref="R795">IF(LEN($A795)&gt;0,SUMPRODUCT(($A795=merged_names)*(_xlfn.TEXTAFTER(R$2, "At ")=merged_belt_colours)*merged_months_at_rank),"")</f>
        <v/>
      </c>
    </row>
    <row r="796" spans="1:18" x14ac:dyDescent="0.25">
      <c r="A796"/>
      <c r="B796" s="15" t="str" cm="1">
        <f t="array" ref="B796">IFERROR(IF(LEN(A796)&gt;0, IF(SUMPRODUCT((Inactives[Key]=J796)*(Inactives[Currently Inactive]))=1,"Inactive","Active"),""),"Active")</f>
        <v/>
      </c>
      <c r="C796" s="16" t="str" cm="1">
        <f t="array" aca="1" ref="C796" ca="1">IFERROR(_xlfn._xlws.FILTER(Inactives[Inactive On],(Inactives[Key]=J796)*(Inactives[Currently Inactive]),""),"")</f>
        <v/>
      </c>
      <c r="D796" s="16" t="str" cm="1">
        <f t="array" aca="1" ref="D796" ca="1">IFERROR(INDEX(_xlfn.TEXTSPLIT(E796," "),1),"")</f>
        <v/>
      </c>
      <c r="E796" s="15" t="str" cm="1">
        <f t="array" aca="1" ref="E796" ca="1">IFERROR(_xlfn._xlws.FILTER(merged_ranks,(merged_end_dates=DATE(9999,12,31))*(merged_names=A796)),"")</f>
        <v/>
      </c>
      <c r="F796" s="17" t="str">
        <f ca="1">_xlfn.XLOOKUP(J796,Promotions[Promo Key],Promotions[Promo Date],"")</f>
        <v/>
      </c>
      <c r="G796" s="18" t="str">
        <f t="shared" ref="G796:G859" ca="1" si="63">IFERROR((TODAY()-F796)/30.5, "")</f>
        <v/>
      </c>
      <c r="H796" s="18" t="str">
        <f t="shared" ca="1" si="62"/>
        <v/>
      </c>
      <c r="I796" s="17" t="str">
        <f>_xlfn.XLOOKUP(A796,Students[Full Name],Students[Starting Rank],"")</f>
        <v/>
      </c>
      <c r="J796" s="15" t="str">
        <f t="shared" ref="J796:J859" ca="1" si="64">A796&amp;": "&amp;E796</f>
        <v xml:space="preserve">: </v>
      </c>
      <c r="K796" s="16" t="str">
        <f>_xlfn.XLOOKUP(A796,Students[Full Name],Students[Start Date],"")</f>
        <v/>
      </c>
      <c r="L796" s="18">
        <f t="shared" ref="L796:L859" ca="1" si="65">IF(LEN(C796)&gt;0,(TODAY()-C796)/30.5,-1)</f>
        <v>-1</v>
      </c>
      <c r="M796" s="18" cm="1">
        <f t="array" aca="1" ref="M796" ca="1">SUMPRODUCT(Inactives[Days Inactive]*(Inactives[Student]=A796))/365</f>
        <v>0</v>
      </c>
      <c r="N796" s="18" t="str" cm="1">
        <f t="array" ref="N796">IF(LEN($A796)&gt;0,SUMPRODUCT(($A796=merged_names)*(_xlfn.TEXTAFTER(N$2, "At ")=merged_belt_colours)*merged_months_at_rank),"")</f>
        <v/>
      </c>
      <c r="O796" s="18" t="str" cm="1">
        <f t="array" ref="O796">IF(LEN($A796)&gt;0,SUMPRODUCT(($A796=merged_names)*(_xlfn.TEXTAFTER(O$2, "At ")=merged_belt_colours)*merged_months_at_rank),"")</f>
        <v/>
      </c>
      <c r="P796" s="18" t="str" cm="1">
        <f t="array" ref="P796">IF(LEN($A796)&gt;0,SUMPRODUCT(($A796=merged_names)*(_xlfn.TEXTAFTER(P$2, "At ")=merged_belt_colours)*merged_months_at_rank),"")</f>
        <v/>
      </c>
      <c r="Q796" s="18" t="str" cm="1">
        <f t="array" ref="Q796">IF(LEN($A796)&gt;0,SUMPRODUCT(($A796=merged_names)*(_xlfn.TEXTAFTER(Q$2, "At ")=merged_belt_colours)*merged_months_at_rank),"")</f>
        <v/>
      </c>
      <c r="R796" s="18" t="str" cm="1">
        <f t="array" ref="R796">IF(LEN($A796)&gt;0,SUMPRODUCT(($A796=merged_names)*(_xlfn.TEXTAFTER(R$2, "At ")=merged_belt_colours)*merged_months_at_rank),"")</f>
        <v/>
      </c>
    </row>
    <row r="797" spans="1:18" x14ac:dyDescent="0.25">
      <c r="A797"/>
      <c r="B797" s="15" t="str" cm="1">
        <f t="array" ref="B797">IFERROR(IF(LEN(A797)&gt;0, IF(SUMPRODUCT((Inactives[Key]=J797)*(Inactives[Currently Inactive]))=1,"Inactive","Active"),""),"Active")</f>
        <v/>
      </c>
      <c r="C797" s="16" t="str" cm="1">
        <f t="array" aca="1" ref="C797" ca="1">IFERROR(_xlfn._xlws.FILTER(Inactives[Inactive On],(Inactives[Key]=J797)*(Inactives[Currently Inactive]),""),"")</f>
        <v/>
      </c>
      <c r="D797" s="16" t="str" cm="1">
        <f t="array" aca="1" ref="D797" ca="1">IFERROR(INDEX(_xlfn.TEXTSPLIT(E797," "),1),"")</f>
        <v/>
      </c>
      <c r="E797" s="15" t="str" cm="1">
        <f t="array" aca="1" ref="E797" ca="1">IFERROR(_xlfn._xlws.FILTER(merged_ranks,(merged_end_dates=DATE(9999,12,31))*(merged_names=A797)),"")</f>
        <v/>
      </c>
      <c r="F797" s="17" t="str">
        <f ca="1">_xlfn.XLOOKUP(J797,Promotions[Promo Key],Promotions[Promo Date],"")</f>
        <v/>
      </c>
      <c r="G797" s="18" t="str">
        <f t="shared" ca="1" si="63"/>
        <v/>
      </c>
      <c r="H797" s="18" t="str">
        <f t="shared" ca="1" si="62"/>
        <v/>
      </c>
      <c r="I797" s="17" t="str">
        <f>_xlfn.XLOOKUP(A797,Students[Full Name],Students[Starting Rank],"")</f>
        <v/>
      </c>
      <c r="J797" s="15" t="str">
        <f t="shared" ca="1" si="64"/>
        <v xml:space="preserve">: </v>
      </c>
      <c r="K797" s="16" t="str">
        <f>_xlfn.XLOOKUP(A797,Students[Full Name],Students[Start Date],"")</f>
        <v/>
      </c>
      <c r="L797" s="18">
        <f t="shared" ca="1" si="65"/>
        <v>-1</v>
      </c>
      <c r="M797" s="18" cm="1">
        <f t="array" aca="1" ref="M797" ca="1">SUMPRODUCT(Inactives[Days Inactive]*(Inactives[Student]=A797))/365</f>
        <v>0</v>
      </c>
      <c r="N797" s="18" t="str" cm="1">
        <f t="array" ref="N797">IF(LEN($A797)&gt;0,SUMPRODUCT(($A797=merged_names)*(_xlfn.TEXTAFTER(N$2, "At ")=merged_belt_colours)*merged_months_at_rank),"")</f>
        <v/>
      </c>
      <c r="O797" s="18" t="str" cm="1">
        <f t="array" ref="O797">IF(LEN($A797)&gt;0,SUMPRODUCT(($A797=merged_names)*(_xlfn.TEXTAFTER(O$2, "At ")=merged_belt_colours)*merged_months_at_rank),"")</f>
        <v/>
      </c>
      <c r="P797" s="18" t="str" cm="1">
        <f t="array" ref="P797">IF(LEN($A797)&gt;0,SUMPRODUCT(($A797=merged_names)*(_xlfn.TEXTAFTER(P$2, "At ")=merged_belt_colours)*merged_months_at_rank),"")</f>
        <v/>
      </c>
      <c r="Q797" s="18" t="str" cm="1">
        <f t="array" ref="Q797">IF(LEN($A797)&gt;0,SUMPRODUCT(($A797=merged_names)*(_xlfn.TEXTAFTER(Q$2, "At ")=merged_belt_colours)*merged_months_at_rank),"")</f>
        <v/>
      </c>
      <c r="R797" s="18" t="str" cm="1">
        <f t="array" ref="R797">IF(LEN($A797)&gt;0,SUMPRODUCT(($A797=merged_names)*(_xlfn.TEXTAFTER(R$2, "At ")=merged_belt_colours)*merged_months_at_rank),"")</f>
        <v/>
      </c>
    </row>
    <row r="798" spans="1:18" x14ac:dyDescent="0.25">
      <c r="A798"/>
      <c r="B798" s="15" t="str" cm="1">
        <f t="array" ref="B798">IFERROR(IF(LEN(A798)&gt;0, IF(SUMPRODUCT((Inactives[Key]=J798)*(Inactives[Currently Inactive]))=1,"Inactive","Active"),""),"Active")</f>
        <v/>
      </c>
      <c r="C798" s="16" t="str" cm="1">
        <f t="array" aca="1" ref="C798" ca="1">IFERROR(_xlfn._xlws.FILTER(Inactives[Inactive On],(Inactives[Key]=J798)*(Inactives[Currently Inactive]),""),"")</f>
        <v/>
      </c>
      <c r="D798" s="16" t="str" cm="1">
        <f t="array" aca="1" ref="D798" ca="1">IFERROR(INDEX(_xlfn.TEXTSPLIT(E798," "),1),"")</f>
        <v/>
      </c>
      <c r="E798" s="15" t="str" cm="1">
        <f t="array" aca="1" ref="E798" ca="1">IFERROR(_xlfn._xlws.FILTER(merged_ranks,(merged_end_dates=DATE(9999,12,31))*(merged_names=A798)),"")</f>
        <v/>
      </c>
      <c r="F798" s="17" t="str">
        <f ca="1">_xlfn.XLOOKUP(J798,Promotions[Promo Key],Promotions[Promo Date],"")</f>
        <v/>
      </c>
      <c r="G798" s="18" t="str">
        <f t="shared" ca="1" si="63"/>
        <v/>
      </c>
      <c r="H798" s="18" t="str">
        <f t="shared" ca="1" si="62"/>
        <v/>
      </c>
      <c r="I798" s="17" t="str">
        <f>_xlfn.XLOOKUP(A798,Students[Full Name],Students[Starting Rank],"")</f>
        <v/>
      </c>
      <c r="J798" s="15" t="str">
        <f t="shared" ca="1" si="64"/>
        <v xml:space="preserve">: </v>
      </c>
      <c r="K798" s="16" t="str">
        <f>_xlfn.XLOOKUP(A798,Students[Full Name],Students[Start Date],"")</f>
        <v/>
      </c>
      <c r="L798" s="18">
        <f t="shared" ca="1" si="65"/>
        <v>-1</v>
      </c>
      <c r="M798" s="18" cm="1">
        <f t="array" aca="1" ref="M798" ca="1">SUMPRODUCT(Inactives[Days Inactive]*(Inactives[Student]=A798))/365</f>
        <v>0</v>
      </c>
      <c r="N798" s="18" t="str" cm="1">
        <f t="array" ref="N798">IF(LEN($A798)&gt;0,SUMPRODUCT(($A798=merged_names)*(_xlfn.TEXTAFTER(N$2, "At ")=merged_belt_colours)*merged_months_at_rank),"")</f>
        <v/>
      </c>
      <c r="O798" s="18" t="str" cm="1">
        <f t="array" ref="O798">IF(LEN($A798)&gt;0,SUMPRODUCT(($A798=merged_names)*(_xlfn.TEXTAFTER(O$2, "At ")=merged_belt_colours)*merged_months_at_rank),"")</f>
        <v/>
      </c>
      <c r="P798" s="18" t="str" cm="1">
        <f t="array" ref="P798">IF(LEN($A798)&gt;0,SUMPRODUCT(($A798=merged_names)*(_xlfn.TEXTAFTER(P$2, "At ")=merged_belt_colours)*merged_months_at_rank),"")</f>
        <v/>
      </c>
      <c r="Q798" s="18" t="str" cm="1">
        <f t="array" ref="Q798">IF(LEN($A798)&gt;0,SUMPRODUCT(($A798=merged_names)*(_xlfn.TEXTAFTER(Q$2, "At ")=merged_belt_colours)*merged_months_at_rank),"")</f>
        <v/>
      </c>
      <c r="R798" s="18" t="str" cm="1">
        <f t="array" ref="R798">IF(LEN($A798)&gt;0,SUMPRODUCT(($A798=merged_names)*(_xlfn.TEXTAFTER(R$2, "At ")=merged_belt_colours)*merged_months_at_rank),"")</f>
        <v/>
      </c>
    </row>
    <row r="799" spans="1:18" x14ac:dyDescent="0.25">
      <c r="A799"/>
      <c r="B799" s="15" t="str" cm="1">
        <f t="array" ref="B799">IFERROR(IF(LEN(A799)&gt;0, IF(SUMPRODUCT((Inactives[Key]=J799)*(Inactives[Currently Inactive]))=1,"Inactive","Active"),""),"Active")</f>
        <v/>
      </c>
      <c r="C799" s="16" t="str" cm="1">
        <f t="array" aca="1" ref="C799" ca="1">IFERROR(_xlfn._xlws.FILTER(Inactives[Inactive On],(Inactives[Key]=J799)*(Inactives[Currently Inactive]),""),"")</f>
        <v/>
      </c>
      <c r="D799" s="16" t="str" cm="1">
        <f t="array" aca="1" ref="D799" ca="1">IFERROR(INDEX(_xlfn.TEXTSPLIT(E799," "),1),"")</f>
        <v/>
      </c>
      <c r="E799" s="15" t="str" cm="1">
        <f t="array" aca="1" ref="E799" ca="1">IFERROR(_xlfn._xlws.FILTER(merged_ranks,(merged_end_dates=DATE(9999,12,31))*(merged_names=A799)),"")</f>
        <v/>
      </c>
      <c r="F799" s="17" t="str">
        <f ca="1">_xlfn.XLOOKUP(J799,Promotions[Promo Key],Promotions[Promo Date],"")</f>
        <v/>
      </c>
      <c r="G799" s="18" t="str">
        <f t="shared" ca="1" si="63"/>
        <v/>
      </c>
      <c r="H799" s="18" t="str">
        <f t="shared" ca="1" si="62"/>
        <v/>
      </c>
      <c r="I799" s="17" t="str">
        <f>_xlfn.XLOOKUP(A799,Students[Full Name],Students[Starting Rank],"")</f>
        <v/>
      </c>
      <c r="J799" s="15" t="str">
        <f t="shared" ca="1" si="64"/>
        <v xml:space="preserve">: </v>
      </c>
      <c r="K799" s="16" t="str">
        <f>_xlfn.XLOOKUP(A799,Students[Full Name],Students[Start Date],"")</f>
        <v/>
      </c>
      <c r="L799" s="18">
        <f t="shared" ca="1" si="65"/>
        <v>-1</v>
      </c>
      <c r="M799" s="18" cm="1">
        <f t="array" aca="1" ref="M799" ca="1">SUMPRODUCT(Inactives[Days Inactive]*(Inactives[Student]=A799))/365</f>
        <v>0</v>
      </c>
      <c r="N799" s="18" t="str" cm="1">
        <f t="array" ref="N799">IF(LEN($A799)&gt;0,SUMPRODUCT(($A799=merged_names)*(_xlfn.TEXTAFTER(N$2, "At ")=merged_belt_colours)*merged_months_at_rank),"")</f>
        <v/>
      </c>
      <c r="O799" s="18" t="str" cm="1">
        <f t="array" ref="O799">IF(LEN($A799)&gt;0,SUMPRODUCT(($A799=merged_names)*(_xlfn.TEXTAFTER(O$2, "At ")=merged_belt_colours)*merged_months_at_rank),"")</f>
        <v/>
      </c>
      <c r="P799" s="18" t="str" cm="1">
        <f t="array" ref="P799">IF(LEN($A799)&gt;0,SUMPRODUCT(($A799=merged_names)*(_xlfn.TEXTAFTER(P$2, "At ")=merged_belt_colours)*merged_months_at_rank),"")</f>
        <v/>
      </c>
      <c r="Q799" s="18" t="str" cm="1">
        <f t="array" ref="Q799">IF(LEN($A799)&gt;0,SUMPRODUCT(($A799=merged_names)*(_xlfn.TEXTAFTER(Q$2, "At ")=merged_belt_colours)*merged_months_at_rank),"")</f>
        <v/>
      </c>
      <c r="R799" s="18" t="str" cm="1">
        <f t="array" ref="R799">IF(LEN($A799)&gt;0,SUMPRODUCT(($A799=merged_names)*(_xlfn.TEXTAFTER(R$2, "At ")=merged_belt_colours)*merged_months_at_rank),"")</f>
        <v/>
      </c>
    </row>
    <row r="800" spans="1:18" x14ac:dyDescent="0.25">
      <c r="A800"/>
      <c r="B800" s="15" t="str" cm="1">
        <f t="array" ref="B800">IFERROR(IF(LEN(A800)&gt;0, IF(SUMPRODUCT((Inactives[Key]=J800)*(Inactives[Currently Inactive]))=1,"Inactive","Active"),""),"Active")</f>
        <v/>
      </c>
      <c r="C800" s="16" t="str" cm="1">
        <f t="array" aca="1" ref="C800" ca="1">IFERROR(_xlfn._xlws.FILTER(Inactives[Inactive On],(Inactives[Key]=J800)*(Inactives[Currently Inactive]),""),"")</f>
        <v/>
      </c>
      <c r="D800" s="16" t="str" cm="1">
        <f t="array" aca="1" ref="D800" ca="1">IFERROR(INDEX(_xlfn.TEXTSPLIT(E800," "),1),"")</f>
        <v/>
      </c>
      <c r="E800" s="15" t="str" cm="1">
        <f t="array" aca="1" ref="E800" ca="1">IFERROR(_xlfn._xlws.FILTER(merged_ranks,(merged_end_dates=DATE(9999,12,31))*(merged_names=A800)),"")</f>
        <v/>
      </c>
      <c r="F800" s="17" t="str">
        <f ca="1">_xlfn.XLOOKUP(J800,Promotions[Promo Key],Promotions[Promo Date],"")</f>
        <v/>
      </c>
      <c r="G800" s="18" t="str">
        <f t="shared" ca="1" si="63"/>
        <v/>
      </c>
      <c r="H800" s="18" t="str">
        <f t="shared" ca="1" si="62"/>
        <v/>
      </c>
      <c r="I800" s="17" t="str">
        <f>_xlfn.XLOOKUP(A800,Students[Full Name],Students[Starting Rank],"")</f>
        <v/>
      </c>
      <c r="J800" s="15" t="str">
        <f t="shared" ca="1" si="64"/>
        <v xml:space="preserve">: </v>
      </c>
      <c r="K800" s="16" t="str">
        <f>_xlfn.XLOOKUP(A800,Students[Full Name],Students[Start Date],"")</f>
        <v/>
      </c>
      <c r="L800" s="18">
        <f t="shared" ca="1" si="65"/>
        <v>-1</v>
      </c>
      <c r="M800" s="18" cm="1">
        <f t="array" aca="1" ref="M800" ca="1">SUMPRODUCT(Inactives[Days Inactive]*(Inactives[Student]=A800))/365</f>
        <v>0</v>
      </c>
      <c r="N800" s="18" t="str" cm="1">
        <f t="array" ref="N800">IF(LEN($A800)&gt;0,SUMPRODUCT(($A800=merged_names)*(_xlfn.TEXTAFTER(N$2, "At ")=merged_belt_colours)*merged_months_at_rank),"")</f>
        <v/>
      </c>
      <c r="O800" s="18" t="str" cm="1">
        <f t="array" ref="O800">IF(LEN($A800)&gt;0,SUMPRODUCT(($A800=merged_names)*(_xlfn.TEXTAFTER(O$2, "At ")=merged_belt_colours)*merged_months_at_rank),"")</f>
        <v/>
      </c>
      <c r="P800" s="18" t="str" cm="1">
        <f t="array" ref="P800">IF(LEN($A800)&gt;0,SUMPRODUCT(($A800=merged_names)*(_xlfn.TEXTAFTER(P$2, "At ")=merged_belt_colours)*merged_months_at_rank),"")</f>
        <v/>
      </c>
      <c r="Q800" s="18" t="str" cm="1">
        <f t="array" ref="Q800">IF(LEN($A800)&gt;0,SUMPRODUCT(($A800=merged_names)*(_xlfn.TEXTAFTER(Q$2, "At ")=merged_belt_colours)*merged_months_at_rank),"")</f>
        <v/>
      </c>
      <c r="R800" s="18" t="str" cm="1">
        <f t="array" ref="R800">IF(LEN($A800)&gt;0,SUMPRODUCT(($A800=merged_names)*(_xlfn.TEXTAFTER(R$2, "At ")=merged_belt_colours)*merged_months_at_rank),"")</f>
        <v/>
      </c>
    </row>
    <row r="801" spans="1:18" x14ac:dyDescent="0.25">
      <c r="A801"/>
      <c r="B801" s="15" t="str" cm="1">
        <f t="array" ref="B801">IFERROR(IF(LEN(A801)&gt;0, IF(SUMPRODUCT((Inactives[Key]=J801)*(Inactives[Currently Inactive]))=1,"Inactive","Active"),""),"Active")</f>
        <v/>
      </c>
      <c r="C801" s="16" t="str" cm="1">
        <f t="array" aca="1" ref="C801" ca="1">IFERROR(_xlfn._xlws.FILTER(Inactives[Inactive On],(Inactives[Key]=J801)*(Inactives[Currently Inactive]),""),"")</f>
        <v/>
      </c>
      <c r="D801" s="16" t="str" cm="1">
        <f t="array" aca="1" ref="D801" ca="1">IFERROR(INDEX(_xlfn.TEXTSPLIT(E801," "),1),"")</f>
        <v/>
      </c>
      <c r="E801" s="15" t="str" cm="1">
        <f t="array" aca="1" ref="E801" ca="1">IFERROR(_xlfn._xlws.FILTER(merged_ranks,(merged_end_dates=DATE(9999,12,31))*(merged_names=A801)),"")</f>
        <v/>
      </c>
      <c r="F801" s="17" t="str">
        <f ca="1">_xlfn.XLOOKUP(J801,Promotions[Promo Key],Promotions[Promo Date],"")</f>
        <v/>
      </c>
      <c r="G801" s="18" t="str">
        <f t="shared" ca="1" si="63"/>
        <v/>
      </c>
      <c r="H801" s="18" t="str">
        <f t="shared" ca="1" si="62"/>
        <v/>
      </c>
      <c r="I801" s="17" t="str">
        <f>_xlfn.XLOOKUP(A801,Students[Full Name],Students[Starting Rank],"")</f>
        <v/>
      </c>
      <c r="J801" s="15" t="str">
        <f t="shared" ca="1" si="64"/>
        <v xml:space="preserve">: </v>
      </c>
      <c r="K801" s="16" t="str">
        <f>_xlfn.XLOOKUP(A801,Students[Full Name],Students[Start Date],"")</f>
        <v/>
      </c>
      <c r="L801" s="18">
        <f t="shared" ca="1" si="65"/>
        <v>-1</v>
      </c>
      <c r="M801" s="18" cm="1">
        <f t="array" aca="1" ref="M801" ca="1">SUMPRODUCT(Inactives[Days Inactive]*(Inactives[Student]=A801))/365</f>
        <v>0</v>
      </c>
      <c r="N801" s="18" t="str" cm="1">
        <f t="array" ref="N801">IF(LEN($A801)&gt;0,SUMPRODUCT(($A801=merged_names)*(_xlfn.TEXTAFTER(N$2, "At ")=merged_belt_colours)*merged_months_at_rank),"")</f>
        <v/>
      </c>
      <c r="O801" s="18" t="str" cm="1">
        <f t="array" ref="O801">IF(LEN($A801)&gt;0,SUMPRODUCT(($A801=merged_names)*(_xlfn.TEXTAFTER(O$2, "At ")=merged_belt_colours)*merged_months_at_rank),"")</f>
        <v/>
      </c>
      <c r="P801" s="18" t="str" cm="1">
        <f t="array" ref="P801">IF(LEN($A801)&gt;0,SUMPRODUCT(($A801=merged_names)*(_xlfn.TEXTAFTER(P$2, "At ")=merged_belt_colours)*merged_months_at_rank),"")</f>
        <v/>
      </c>
      <c r="Q801" s="18" t="str" cm="1">
        <f t="array" ref="Q801">IF(LEN($A801)&gt;0,SUMPRODUCT(($A801=merged_names)*(_xlfn.TEXTAFTER(Q$2, "At ")=merged_belt_colours)*merged_months_at_rank),"")</f>
        <v/>
      </c>
      <c r="R801" s="18" t="str" cm="1">
        <f t="array" ref="R801">IF(LEN($A801)&gt;0,SUMPRODUCT(($A801=merged_names)*(_xlfn.TEXTAFTER(R$2, "At ")=merged_belt_colours)*merged_months_at_rank),"")</f>
        <v/>
      </c>
    </row>
    <row r="802" spans="1:18" x14ac:dyDescent="0.25">
      <c r="A802"/>
      <c r="B802" s="15" t="str" cm="1">
        <f t="array" ref="B802">IFERROR(IF(LEN(A802)&gt;0, IF(SUMPRODUCT((Inactives[Key]=J802)*(Inactives[Currently Inactive]))=1,"Inactive","Active"),""),"Active")</f>
        <v/>
      </c>
      <c r="C802" s="16" t="str" cm="1">
        <f t="array" aca="1" ref="C802" ca="1">IFERROR(_xlfn._xlws.FILTER(Inactives[Inactive On],(Inactives[Key]=J802)*(Inactives[Currently Inactive]),""),"")</f>
        <v/>
      </c>
      <c r="D802" s="16" t="str" cm="1">
        <f t="array" aca="1" ref="D802" ca="1">IFERROR(INDEX(_xlfn.TEXTSPLIT(E802," "),1),"")</f>
        <v/>
      </c>
      <c r="E802" s="15" t="str" cm="1">
        <f t="array" aca="1" ref="E802" ca="1">IFERROR(_xlfn._xlws.FILTER(merged_ranks,(merged_end_dates=DATE(9999,12,31))*(merged_names=A802)),"")</f>
        <v/>
      </c>
      <c r="F802" s="17" t="str">
        <f ca="1">_xlfn.XLOOKUP(J802,Promotions[Promo Key],Promotions[Promo Date],"")</f>
        <v/>
      </c>
      <c r="G802" s="18" t="str">
        <f t="shared" ca="1" si="63"/>
        <v/>
      </c>
      <c r="H802" s="18" t="str">
        <f t="shared" ca="1" si="62"/>
        <v/>
      </c>
      <c r="I802" s="17" t="str">
        <f>_xlfn.XLOOKUP(A802,Students[Full Name],Students[Starting Rank],"")</f>
        <v/>
      </c>
      <c r="J802" s="15" t="str">
        <f t="shared" ca="1" si="64"/>
        <v xml:space="preserve">: </v>
      </c>
      <c r="K802" s="16" t="str">
        <f>_xlfn.XLOOKUP(A802,Students[Full Name],Students[Start Date],"")</f>
        <v/>
      </c>
      <c r="L802" s="18">
        <f t="shared" ca="1" si="65"/>
        <v>-1</v>
      </c>
      <c r="M802" s="18" cm="1">
        <f t="array" aca="1" ref="M802" ca="1">SUMPRODUCT(Inactives[Days Inactive]*(Inactives[Student]=A802))/365</f>
        <v>0</v>
      </c>
      <c r="N802" s="18" t="str" cm="1">
        <f t="array" ref="N802">IF(LEN($A802)&gt;0,SUMPRODUCT(($A802=merged_names)*(_xlfn.TEXTAFTER(N$2, "At ")=merged_belt_colours)*merged_months_at_rank),"")</f>
        <v/>
      </c>
      <c r="O802" s="18" t="str" cm="1">
        <f t="array" ref="O802">IF(LEN($A802)&gt;0,SUMPRODUCT(($A802=merged_names)*(_xlfn.TEXTAFTER(O$2, "At ")=merged_belt_colours)*merged_months_at_rank),"")</f>
        <v/>
      </c>
      <c r="P802" s="18" t="str" cm="1">
        <f t="array" ref="P802">IF(LEN($A802)&gt;0,SUMPRODUCT(($A802=merged_names)*(_xlfn.TEXTAFTER(P$2, "At ")=merged_belt_colours)*merged_months_at_rank),"")</f>
        <v/>
      </c>
      <c r="Q802" s="18" t="str" cm="1">
        <f t="array" ref="Q802">IF(LEN($A802)&gt;0,SUMPRODUCT(($A802=merged_names)*(_xlfn.TEXTAFTER(Q$2, "At ")=merged_belt_colours)*merged_months_at_rank),"")</f>
        <v/>
      </c>
      <c r="R802" s="18" t="str" cm="1">
        <f t="array" ref="R802">IF(LEN($A802)&gt;0,SUMPRODUCT(($A802=merged_names)*(_xlfn.TEXTAFTER(R$2, "At ")=merged_belt_colours)*merged_months_at_rank),"")</f>
        <v/>
      </c>
    </row>
    <row r="803" spans="1:18" x14ac:dyDescent="0.25">
      <c r="A803"/>
      <c r="B803" s="15" t="str" cm="1">
        <f t="array" ref="B803">IFERROR(IF(LEN(A803)&gt;0, IF(SUMPRODUCT((Inactives[Key]=J803)*(Inactives[Currently Inactive]))=1,"Inactive","Active"),""),"Active")</f>
        <v/>
      </c>
      <c r="C803" s="16" t="str" cm="1">
        <f t="array" aca="1" ref="C803" ca="1">IFERROR(_xlfn._xlws.FILTER(Inactives[Inactive On],(Inactives[Key]=J803)*(Inactives[Currently Inactive]),""),"")</f>
        <v/>
      </c>
      <c r="D803" s="16" t="str" cm="1">
        <f t="array" aca="1" ref="D803" ca="1">IFERROR(INDEX(_xlfn.TEXTSPLIT(E803," "),1),"")</f>
        <v/>
      </c>
      <c r="E803" s="15" t="str" cm="1">
        <f t="array" aca="1" ref="E803" ca="1">IFERROR(_xlfn._xlws.FILTER(merged_ranks,(merged_end_dates=DATE(9999,12,31))*(merged_names=A803)),"")</f>
        <v/>
      </c>
      <c r="F803" s="17" t="str">
        <f ca="1">_xlfn.XLOOKUP(J803,Promotions[Promo Key],Promotions[Promo Date],"")</f>
        <v/>
      </c>
      <c r="G803" s="18" t="str">
        <f t="shared" ca="1" si="63"/>
        <v/>
      </c>
      <c r="H803" s="18" t="str">
        <f t="shared" ca="1" si="62"/>
        <v/>
      </c>
      <c r="I803" s="17" t="str">
        <f>_xlfn.XLOOKUP(A803,Students[Full Name],Students[Starting Rank],"")</f>
        <v/>
      </c>
      <c r="J803" s="15" t="str">
        <f t="shared" ca="1" si="64"/>
        <v xml:space="preserve">: </v>
      </c>
      <c r="K803" s="16" t="str">
        <f>_xlfn.XLOOKUP(A803,Students[Full Name],Students[Start Date],"")</f>
        <v/>
      </c>
      <c r="L803" s="18">
        <f t="shared" ca="1" si="65"/>
        <v>-1</v>
      </c>
      <c r="M803" s="18" cm="1">
        <f t="array" aca="1" ref="M803" ca="1">SUMPRODUCT(Inactives[Days Inactive]*(Inactives[Student]=A803))/365</f>
        <v>0</v>
      </c>
      <c r="N803" s="18" t="str" cm="1">
        <f t="array" ref="N803">IF(LEN($A803)&gt;0,SUMPRODUCT(($A803=merged_names)*(_xlfn.TEXTAFTER(N$2, "At ")=merged_belt_colours)*merged_months_at_rank),"")</f>
        <v/>
      </c>
      <c r="O803" s="18" t="str" cm="1">
        <f t="array" ref="O803">IF(LEN($A803)&gt;0,SUMPRODUCT(($A803=merged_names)*(_xlfn.TEXTAFTER(O$2, "At ")=merged_belt_colours)*merged_months_at_rank),"")</f>
        <v/>
      </c>
      <c r="P803" s="18" t="str" cm="1">
        <f t="array" ref="P803">IF(LEN($A803)&gt;0,SUMPRODUCT(($A803=merged_names)*(_xlfn.TEXTAFTER(P$2, "At ")=merged_belt_colours)*merged_months_at_rank),"")</f>
        <v/>
      </c>
      <c r="Q803" s="18" t="str" cm="1">
        <f t="array" ref="Q803">IF(LEN($A803)&gt;0,SUMPRODUCT(($A803=merged_names)*(_xlfn.TEXTAFTER(Q$2, "At ")=merged_belt_colours)*merged_months_at_rank),"")</f>
        <v/>
      </c>
      <c r="R803" s="18" t="str" cm="1">
        <f t="array" ref="R803">IF(LEN($A803)&gt;0,SUMPRODUCT(($A803=merged_names)*(_xlfn.TEXTAFTER(R$2, "At ")=merged_belt_colours)*merged_months_at_rank),"")</f>
        <v/>
      </c>
    </row>
    <row r="804" spans="1:18" x14ac:dyDescent="0.25">
      <c r="A804"/>
      <c r="B804" s="15" t="str" cm="1">
        <f t="array" ref="B804">IFERROR(IF(LEN(A804)&gt;0, IF(SUMPRODUCT((Inactives[Key]=J804)*(Inactives[Currently Inactive]))=1,"Inactive","Active"),""),"Active")</f>
        <v/>
      </c>
      <c r="C804" s="16" t="str" cm="1">
        <f t="array" aca="1" ref="C804" ca="1">IFERROR(_xlfn._xlws.FILTER(Inactives[Inactive On],(Inactives[Key]=J804)*(Inactives[Currently Inactive]),""),"")</f>
        <v/>
      </c>
      <c r="D804" s="16" t="str" cm="1">
        <f t="array" aca="1" ref="D804" ca="1">IFERROR(INDEX(_xlfn.TEXTSPLIT(E804," "),1),"")</f>
        <v/>
      </c>
      <c r="E804" s="15" t="str" cm="1">
        <f t="array" aca="1" ref="E804" ca="1">IFERROR(_xlfn._xlws.FILTER(merged_ranks,(merged_end_dates=DATE(9999,12,31))*(merged_names=A804)),"")</f>
        <v/>
      </c>
      <c r="F804" s="17" t="str">
        <f ca="1">_xlfn.XLOOKUP(J804,Promotions[Promo Key],Promotions[Promo Date],"")</f>
        <v/>
      </c>
      <c r="G804" s="18" t="str">
        <f t="shared" ca="1" si="63"/>
        <v/>
      </c>
      <c r="H804" s="18" t="str">
        <f t="shared" ca="1" si="62"/>
        <v/>
      </c>
      <c r="I804" s="17" t="str">
        <f>_xlfn.XLOOKUP(A804,Students[Full Name],Students[Starting Rank],"")</f>
        <v/>
      </c>
      <c r="J804" s="15" t="str">
        <f t="shared" ca="1" si="64"/>
        <v xml:space="preserve">: </v>
      </c>
      <c r="K804" s="16" t="str">
        <f>_xlfn.XLOOKUP(A804,Students[Full Name],Students[Start Date],"")</f>
        <v/>
      </c>
      <c r="L804" s="18">
        <f t="shared" ca="1" si="65"/>
        <v>-1</v>
      </c>
      <c r="M804" s="18" cm="1">
        <f t="array" aca="1" ref="M804" ca="1">SUMPRODUCT(Inactives[Days Inactive]*(Inactives[Student]=A804))/365</f>
        <v>0</v>
      </c>
      <c r="N804" s="18" t="str" cm="1">
        <f t="array" ref="N804">IF(LEN($A804)&gt;0,SUMPRODUCT(($A804=merged_names)*(_xlfn.TEXTAFTER(N$2, "At ")=merged_belt_colours)*merged_months_at_rank),"")</f>
        <v/>
      </c>
      <c r="O804" s="18" t="str" cm="1">
        <f t="array" ref="O804">IF(LEN($A804)&gt;0,SUMPRODUCT(($A804=merged_names)*(_xlfn.TEXTAFTER(O$2, "At ")=merged_belt_colours)*merged_months_at_rank),"")</f>
        <v/>
      </c>
      <c r="P804" s="18" t="str" cm="1">
        <f t="array" ref="P804">IF(LEN($A804)&gt;0,SUMPRODUCT(($A804=merged_names)*(_xlfn.TEXTAFTER(P$2, "At ")=merged_belt_colours)*merged_months_at_rank),"")</f>
        <v/>
      </c>
      <c r="Q804" s="18" t="str" cm="1">
        <f t="array" ref="Q804">IF(LEN($A804)&gt;0,SUMPRODUCT(($A804=merged_names)*(_xlfn.TEXTAFTER(Q$2, "At ")=merged_belt_colours)*merged_months_at_rank),"")</f>
        <v/>
      </c>
      <c r="R804" s="18" t="str" cm="1">
        <f t="array" ref="R804">IF(LEN($A804)&gt;0,SUMPRODUCT(($A804=merged_names)*(_xlfn.TEXTAFTER(R$2, "At ")=merged_belt_colours)*merged_months_at_rank),"")</f>
        <v/>
      </c>
    </row>
    <row r="805" spans="1:18" x14ac:dyDescent="0.25">
      <c r="A805"/>
      <c r="B805" s="15" t="str" cm="1">
        <f t="array" ref="B805">IFERROR(IF(LEN(A805)&gt;0, IF(SUMPRODUCT((Inactives[Key]=J805)*(Inactives[Currently Inactive]))=1,"Inactive","Active"),""),"Active")</f>
        <v/>
      </c>
      <c r="C805" s="16" t="str" cm="1">
        <f t="array" aca="1" ref="C805" ca="1">IFERROR(_xlfn._xlws.FILTER(Inactives[Inactive On],(Inactives[Key]=J805)*(Inactives[Currently Inactive]),""),"")</f>
        <v/>
      </c>
      <c r="D805" s="16" t="str" cm="1">
        <f t="array" aca="1" ref="D805" ca="1">IFERROR(INDEX(_xlfn.TEXTSPLIT(E805," "),1),"")</f>
        <v/>
      </c>
      <c r="E805" s="15" t="str" cm="1">
        <f t="array" aca="1" ref="E805" ca="1">IFERROR(_xlfn._xlws.FILTER(merged_ranks,(merged_end_dates=DATE(9999,12,31))*(merged_names=A805)),"")</f>
        <v/>
      </c>
      <c r="F805" s="17" t="str">
        <f ca="1">_xlfn.XLOOKUP(J805,Promotions[Promo Key],Promotions[Promo Date],"")</f>
        <v/>
      </c>
      <c r="G805" s="18" t="str">
        <f t="shared" ca="1" si="63"/>
        <v/>
      </c>
      <c r="H805" s="18" t="str">
        <f t="shared" ca="1" si="62"/>
        <v/>
      </c>
      <c r="I805" s="17" t="str">
        <f>_xlfn.XLOOKUP(A805,Students[Full Name],Students[Starting Rank],"")</f>
        <v/>
      </c>
      <c r="J805" s="15" t="str">
        <f t="shared" ca="1" si="64"/>
        <v xml:space="preserve">: </v>
      </c>
      <c r="K805" s="16" t="str">
        <f>_xlfn.XLOOKUP(A805,Students[Full Name],Students[Start Date],"")</f>
        <v/>
      </c>
      <c r="L805" s="18">
        <f t="shared" ca="1" si="65"/>
        <v>-1</v>
      </c>
      <c r="M805" s="18" cm="1">
        <f t="array" aca="1" ref="M805" ca="1">SUMPRODUCT(Inactives[Days Inactive]*(Inactives[Student]=A805))/365</f>
        <v>0</v>
      </c>
      <c r="N805" s="18" t="str" cm="1">
        <f t="array" ref="N805">IF(LEN($A805)&gt;0,SUMPRODUCT(($A805=merged_names)*(_xlfn.TEXTAFTER(N$2, "At ")=merged_belt_colours)*merged_months_at_rank),"")</f>
        <v/>
      </c>
      <c r="O805" s="18" t="str" cm="1">
        <f t="array" ref="O805">IF(LEN($A805)&gt;0,SUMPRODUCT(($A805=merged_names)*(_xlfn.TEXTAFTER(O$2, "At ")=merged_belt_colours)*merged_months_at_rank),"")</f>
        <v/>
      </c>
      <c r="P805" s="18" t="str" cm="1">
        <f t="array" ref="P805">IF(LEN($A805)&gt;0,SUMPRODUCT(($A805=merged_names)*(_xlfn.TEXTAFTER(P$2, "At ")=merged_belt_colours)*merged_months_at_rank),"")</f>
        <v/>
      </c>
      <c r="Q805" s="18" t="str" cm="1">
        <f t="array" ref="Q805">IF(LEN($A805)&gt;0,SUMPRODUCT(($A805=merged_names)*(_xlfn.TEXTAFTER(Q$2, "At ")=merged_belt_colours)*merged_months_at_rank),"")</f>
        <v/>
      </c>
      <c r="R805" s="18" t="str" cm="1">
        <f t="array" ref="R805">IF(LEN($A805)&gt;0,SUMPRODUCT(($A805=merged_names)*(_xlfn.TEXTAFTER(R$2, "At ")=merged_belt_colours)*merged_months_at_rank),"")</f>
        <v/>
      </c>
    </row>
    <row r="806" spans="1:18" x14ac:dyDescent="0.25">
      <c r="A806"/>
      <c r="B806" s="15" t="str" cm="1">
        <f t="array" ref="B806">IFERROR(IF(LEN(A806)&gt;0, IF(SUMPRODUCT((Inactives[Key]=J806)*(Inactives[Currently Inactive]))=1,"Inactive","Active"),""),"Active")</f>
        <v/>
      </c>
      <c r="C806" s="16" t="str" cm="1">
        <f t="array" aca="1" ref="C806" ca="1">IFERROR(_xlfn._xlws.FILTER(Inactives[Inactive On],(Inactives[Key]=J806)*(Inactives[Currently Inactive]),""),"")</f>
        <v/>
      </c>
      <c r="D806" s="16" t="str" cm="1">
        <f t="array" aca="1" ref="D806" ca="1">IFERROR(INDEX(_xlfn.TEXTSPLIT(E806," "),1),"")</f>
        <v/>
      </c>
      <c r="E806" s="15" t="str" cm="1">
        <f t="array" aca="1" ref="E806" ca="1">IFERROR(_xlfn._xlws.FILTER(merged_ranks,(merged_end_dates=DATE(9999,12,31))*(merged_names=A806)),"")</f>
        <v/>
      </c>
      <c r="F806" s="17" t="str">
        <f ca="1">_xlfn.XLOOKUP(J806,Promotions[Promo Key],Promotions[Promo Date],"")</f>
        <v/>
      </c>
      <c r="G806" s="18" t="str">
        <f t="shared" ca="1" si="63"/>
        <v/>
      </c>
      <c r="H806" s="18" t="str">
        <f t="shared" ca="1" si="62"/>
        <v/>
      </c>
      <c r="I806" s="17" t="str">
        <f>_xlfn.XLOOKUP(A806,Students[Full Name],Students[Starting Rank],"")</f>
        <v/>
      </c>
      <c r="J806" s="15" t="str">
        <f t="shared" ca="1" si="64"/>
        <v xml:space="preserve">: </v>
      </c>
      <c r="K806" s="16" t="str">
        <f>_xlfn.XLOOKUP(A806,Students[Full Name],Students[Start Date],"")</f>
        <v/>
      </c>
      <c r="L806" s="18">
        <f t="shared" ca="1" si="65"/>
        <v>-1</v>
      </c>
      <c r="M806" s="18" cm="1">
        <f t="array" aca="1" ref="M806" ca="1">SUMPRODUCT(Inactives[Days Inactive]*(Inactives[Student]=A806))/365</f>
        <v>0</v>
      </c>
      <c r="N806" s="18" t="str" cm="1">
        <f t="array" ref="N806">IF(LEN($A806)&gt;0,SUMPRODUCT(($A806=merged_names)*(_xlfn.TEXTAFTER(N$2, "At ")=merged_belt_colours)*merged_months_at_rank),"")</f>
        <v/>
      </c>
      <c r="O806" s="18" t="str" cm="1">
        <f t="array" ref="O806">IF(LEN($A806)&gt;0,SUMPRODUCT(($A806=merged_names)*(_xlfn.TEXTAFTER(O$2, "At ")=merged_belt_colours)*merged_months_at_rank),"")</f>
        <v/>
      </c>
      <c r="P806" s="18" t="str" cm="1">
        <f t="array" ref="P806">IF(LEN($A806)&gt;0,SUMPRODUCT(($A806=merged_names)*(_xlfn.TEXTAFTER(P$2, "At ")=merged_belt_colours)*merged_months_at_rank),"")</f>
        <v/>
      </c>
      <c r="Q806" s="18" t="str" cm="1">
        <f t="array" ref="Q806">IF(LEN($A806)&gt;0,SUMPRODUCT(($A806=merged_names)*(_xlfn.TEXTAFTER(Q$2, "At ")=merged_belt_colours)*merged_months_at_rank),"")</f>
        <v/>
      </c>
      <c r="R806" s="18" t="str" cm="1">
        <f t="array" ref="R806">IF(LEN($A806)&gt;0,SUMPRODUCT(($A806=merged_names)*(_xlfn.TEXTAFTER(R$2, "At ")=merged_belt_colours)*merged_months_at_rank),"")</f>
        <v/>
      </c>
    </row>
    <row r="807" spans="1:18" x14ac:dyDescent="0.25">
      <c r="A807"/>
      <c r="B807" s="15" t="str" cm="1">
        <f t="array" ref="B807">IFERROR(IF(LEN(A807)&gt;0, IF(SUMPRODUCT((Inactives[Key]=J807)*(Inactives[Currently Inactive]))=1,"Inactive","Active"),""),"Active")</f>
        <v/>
      </c>
      <c r="C807" s="16" t="str" cm="1">
        <f t="array" aca="1" ref="C807" ca="1">IFERROR(_xlfn._xlws.FILTER(Inactives[Inactive On],(Inactives[Key]=J807)*(Inactives[Currently Inactive]),""),"")</f>
        <v/>
      </c>
      <c r="D807" s="16" t="str" cm="1">
        <f t="array" aca="1" ref="D807" ca="1">IFERROR(INDEX(_xlfn.TEXTSPLIT(E807," "),1),"")</f>
        <v/>
      </c>
      <c r="E807" s="15" t="str" cm="1">
        <f t="array" aca="1" ref="E807" ca="1">IFERROR(_xlfn._xlws.FILTER(merged_ranks,(merged_end_dates=DATE(9999,12,31))*(merged_names=A807)),"")</f>
        <v/>
      </c>
      <c r="F807" s="17" t="str">
        <f ca="1">_xlfn.XLOOKUP(J807,Promotions[Promo Key],Promotions[Promo Date],"")</f>
        <v/>
      </c>
      <c r="G807" s="18" t="str">
        <f t="shared" ca="1" si="63"/>
        <v/>
      </c>
      <c r="H807" s="18" t="str">
        <f t="shared" ca="1" si="62"/>
        <v/>
      </c>
      <c r="I807" s="17" t="str">
        <f>_xlfn.XLOOKUP(A807,Students[Full Name],Students[Starting Rank],"")</f>
        <v/>
      </c>
      <c r="J807" s="15" t="str">
        <f t="shared" ca="1" si="64"/>
        <v xml:space="preserve">: </v>
      </c>
      <c r="K807" s="16" t="str">
        <f>_xlfn.XLOOKUP(A807,Students[Full Name],Students[Start Date],"")</f>
        <v/>
      </c>
      <c r="L807" s="18">
        <f t="shared" ca="1" si="65"/>
        <v>-1</v>
      </c>
      <c r="M807" s="18" cm="1">
        <f t="array" aca="1" ref="M807" ca="1">SUMPRODUCT(Inactives[Days Inactive]*(Inactives[Student]=A807))/365</f>
        <v>0</v>
      </c>
      <c r="N807" s="18" t="str" cm="1">
        <f t="array" ref="N807">IF(LEN($A807)&gt;0,SUMPRODUCT(($A807=merged_names)*(_xlfn.TEXTAFTER(N$2, "At ")=merged_belt_colours)*merged_months_at_rank),"")</f>
        <v/>
      </c>
      <c r="O807" s="18" t="str" cm="1">
        <f t="array" ref="O807">IF(LEN($A807)&gt;0,SUMPRODUCT(($A807=merged_names)*(_xlfn.TEXTAFTER(O$2, "At ")=merged_belt_colours)*merged_months_at_rank),"")</f>
        <v/>
      </c>
      <c r="P807" s="18" t="str" cm="1">
        <f t="array" ref="P807">IF(LEN($A807)&gt;0,SUMPRODUCT(($A807=merged_names)*(_xlfn.TEXTAFTER(P$2, "At ")=merged_belt_colours)*merged_months_at_rank),"")</f>
        <v/>
      </c>
      <c r="Q807" s="18" t="str" cm="1">
        <f t="array" ref="Q807">IF(LEN($A807)&gt;0,SUMPRODUCT(($A807=merged_names)*(_xlfn.TEXTAFTER(Q$2, "At ")=merged_belt_colours)*merged_months_at_rank),"")</f>
        <v/>
      </c>
      <c r="R807" s="18" t="str" cm="1">
        <f t="array" ref="R807">IF(LEN($A807)&gt;0,SUMPRODUCT(($A807=merged_names)*(_xlfn.TEXTAFTER(R$2, "At ")=merged_belt_colours)*merged_months_at_rank),"")</f>
        <v/>
      </c>
    </row>
    <row r="808" spans="1:18" x14ac:dyDescent="0.25">
      <c r="A808"/>
      <c r="B808" s="15" t="str" cm="1">
        <f t="array" ref="B808">IFERROR(IF(LEN(A808)&gt;0, IF(SUMPRODUCT((Inactives[Key]=J808)*(Inactives[Currently Inactive]))=1,"Inactive","Active"),""),"Active")</f>
        <v/>
      </c>
      <c r="C808" s="16" t="str" cm="1">
        <f t="array" aca="1" ref="C808" ca="1">IFERROR(_xlfn._xlws.FILTER(Inactives[Inactive On],(Inactives[Key]=J808)*(Inactives[Currently Inactive]),""),"")</f>
        <v/>
      </c>
      <c r="D808" s="16" t="str" cm="1">
        <f t="array" aca="1" ref="D808" ca="1">IFERROR(INDEX(_xlfn.TEXTSPLIT(E808," "),1),"")</f>
        <v/>
      </c>
      <c r="E808" s="15" t="str" cm="1">
        <f t="array" aca="1" ref="E808" ca="1">IFERROR(_xlfn._xlws.FILTER(merged_ranks,(merged_end_dates=DATE(9999,12,31))*(merged_names=A808)),"")</f>
        <v/>
      </c>
      <c r="F808" s="17" t="str">
        <f ca="1">_xlfn.XLOOKUP(J808,Promotions[Promo Key],Promotions[Promo Date],"")</f>
        <v/>
      </c>
      <c r="G808" s="18" t="str">
        <f t="shared" ca="1" si="63"/>
        <v/>
      </c>
      <c r="H808" s="18" t="str">
        <f t="shared" ca="1" si="62"/>
        <v/>
      </c>
      <c r="I808" s="17" t="str">
        <f>_xlfn.XLOOKUP(A808,Students[Full Name],Students[Starting Rank],"")</f>
        <v/>
      </c>
      <c r="J808" s="15" t="str">
        <f t="shared" ca="1" si="64"/>
        <v xml:space="preserve">: </v>
      </c>
      <c r="K808" s="16" t="str">
        <f>_xlfn.XLOOKUP(A808,Students[Full Name],Students[Start Date],"")</f>
        <v/>
      </c>
      <c r="L808" s="18">
        <f t="shared" ca="1" si="65"/>
        <v>-1</v>
      </c>
      <c r="M808" s="18" cm="1">
        <f t="array" aca="1" ref="M808" ca="1">SUMPRODUCT(Inactives[Days Inactive]*(Inactives[Student]=A808))/365</f>
        <v>0</v>
      </c>
      <c r="N808" s="18" t="str" cm="1">
        <f t="array" ref="N808">IF(LEN($A808)&gt;0,SUMPRODUCT(($A808=merged_names)*(_xlfn.TEXTAFTER(N$2, "At ")=merged_belt_colours)*merged_months_at_rank),"")</f>
        <v/>
      </c>
      <c r="O808" s="18" t="str" cm="1">
        <f t="array" ref="O808">IF(LEN($A808)&gt;0,SUMPRODUCT(($A808=merged_names)*(_xlfn.TEXTAFTER(O$2, "At ")=merged_belt_colours)*merged_months_at_rank),"")</f>
        <v/>
      </c>
      <c r="P808" s="18" t="str" cm="1">
        <f t="array" ref="P808">IF(LEN($A808)&gt;0,SUMPRODUCT(($A808=merged_names)*(_xlfn.TEXTAFTER(P$2, "At ")=merged_belt_colours)*merged_months_at_rank),"")</f>
        <v/>
      </c>
      <c r="Q808" s="18" t="str" cm="1">
        <f t="array" ref="Q808">IF(LEN($A808)&gt;0,SUMPRODUCT(($A808=merged_names)*(_xlfn.TEXTAFTER(Q$2, "At ")=merged_belt_colours)*merged_months_at_rank),"")</f>
        <v/>
      </c>
      <c r="R808" s="18" t="str" cm="1">
        <f t="array" ref="R808">IF(LEN($A808)&gt;0,SUMPRODUCT(($A808=merged_names)*(_xlfn.TEXTAFTER(R$2, "At ")=merged_belt_colours)*merged_months_at_rank),"")</f>
        <v/>
      </c>
    </row>
    <row r="809" spans="1:18" x14ac:dyDescent="0.25">
      <c r="A809"/>
      <c r="B809" s="15" t="str" cm="1">
        <f t="array" ref="B809">IFERROR(IF(LEN(A809)&gt;0, IF(SUMPRODUCT((Inactives[Key]=J809)*(Inactives[Currently Inactive]))=1,"Inactive","Active"),""),"Active")</f>
        <v/>
      </c>
      <c r="C809" s="16" t="str" cm="1">
        <f t="array" aca="1" ref="C809" ca="1">IFERROR(_xlfn._xlws.FILTER(Inactives[Inactive On],(Inactives[Key]=J809)*(Inactives[Currently Inactive]),""),"")</f>
        <v/>
      </c>
      <c r="D809" s="16" t="str" cm="1">
        <f t="array" aca="1" ref="D809" ca="1">IFERROR(INDEX(_xlfn.TEXTSPLIT(E809," "),1),"")</f>
        <v/>
      </c>
      <c r="E809" s="15" t="str" cm="1">
        <f t="array" aca="1" ref="E809" ca="1">IFERROR(_xlfn._xlws.FILTER(merged_ranks,(merged_end_dates=DATE(9999,12,31))*(merged_names=A809)),"")</f>
        <v/>
      </c>
      <c r="F809" s="17" t="str">
        <f ca="1">_xlfn.XLOOKUP(J809,Promotions[Promo Key],Promotions[Promo Date],"")</f>
        <v/>
      </c>
      <c r="G809" s="18" t="str">
        <f t="shared" ca="1" si="63"/>
        <v/>
      </c>
      <c r="H809" s="18" t="str">
        <f t="shared" ca="1" si="62"/>
        <v/>
      </c>
      <c r="I809" s="17" t="str">
        <f>_xlfn.XLOOKUP(A809,Students[Full Name],Students[Starting Rank],"")</f>
        <v/>
      </c>
      <c r="J809" s="15" t="str">
        <f t="shared" ca="1" si="64"/>
        <v xml:space="preserve">: </v>
      </c>
      <c r="K809" s="16" t="str">
        <f>_xlfn.XLOOKUP(A809,Students[Full Name],Students[Start Date],"")</f>
        <v/>
      </c>
      <c r="L809" s="18">
        <f t="shared" ca="1" si="65"/>
        <v>-1</v>
      </c>
      <c r="M809" s="18" cm="1">
        <f t="array" aca="1" ref="M809" ca="1">SUMPRODUCT(Inactives[Days Inactive]*(Inactives[Student]=A809))/365</f>
        <v>0</v>
      </c>
      <c r="N809" s="18" t="str" cm="1">
        <f t="array" ref="N809">IF(LEN($A809)&gt;0,SUMPRODUCT(($A809=merged_names)*(_xlfn.TEXTAFTER(N$2, "At ")=merged_belt_colours)*merged_months_at_rank),"")</f>
        <v/>
      </c>
      <c r="O809" s="18" t="str" cm="1">
        <f t="array" ref="O809">IF(LEN($A809)&gt;0,SUMPRODUCT(($A809=merged_names)*(_xlfn.TEXTAFTER(O$2, "At ")=merged_belt_colours)*merged_months_at_rank),"")</f>
        <v/>
      </c>
      <c r="P809" s="18" t="str" cm="1">
        <f t="array" ref="P809">IF(LEN($A809)&gt;0,SUMPRODUCT(($A809=merged_names)*(_xlfn.TEXTAFTER(P$2, "At ")=merged_belt_colours)*merged_months_at_rank),"")</f>
        <v/>
      </c>
      <c r="Q809" s="18" t="str" cm="1">
        <f t="array" ref="Q809">IF(LEN($A809)&gt;0,SUMPRODUCT(($A809=merged_names)*(_xlfn.TEXTAFTER(Q$2, "At ")=merged_belt_colours)*merged_months_at_rank),"")</f>
        <v/>
      </c>
      <c r="R809" s="18" t="str" cm="1">
        <f t="array" ref="R809">IF(LEN($A809)&gt;0,SUMPRODUCT(($A809=merged_names)*(_xlfn.TEXTAFTER(R$2, "At ")=merged_belt_colours)*merged_months_at_rank),"")</f>
        <v/>
      </c>
    </row>
    <row r="810" spans="1:18" x14ac:dyDescent="0.25">
      <c r="A810"/>
      <c r="B810" s="15" t="str" cm="1">
        <f t="array" ref="B810">IFERROR(IF(LEN(A810)&gt;0, IF(SUMPRODUCT((Inactives[Key]=J810)*(Inactives[Currently Inactive]))=1,"Inactive","Active"),""),"Active")</f>
        <v/>
      </c>
      <c r="C810" s="16" t="str" cm="1">
        <f t="array" aca="1" ref="C810" ca="1">IFERROR(_xlfn._xlws.FILTER(Inactives[Inactive On],(Inactives[Key]=J810)*(Inactives[Currently Inactive]),""),"")</f>
        <v/>
      </c>
      <c r="D810" s="16" t="str" cm="1">
        <f t="array" aca="1" ref="D810" ca="1">IFERROR(INDEX(_xlfn.TEXTSPLIT(E810," "),1),"")</f>
        <v/>
      </c>
      <c r="E810" s="15" t="str" cm="1">
        <f t="array" aca="1" ref="E810" ca="1">IFERROR(_xlfn._xlws.FILTER(merged_ranks,(merged_end_dates=DATE(9999,12,31))*(merged_names=A810)),"")</f>
        <v/>
      </c>
      <c r="F810" s="17" t="str">
        <f ca="1">_xlfn.XLOOKUP(J810,Promotions[Promo Key],Promotions[Promo Date],"")</f>
        <v/>
      </c>
      <c r="G810" s="18" t="str">
        <f t="shared" ca="1" si="63"/>
        <v/>
      </c>
      <c r="H810" s="18" t="str">
        <f t="shared" ca="1" si="62"/>
        <v/>
      </c>
      <c r="I810" s="17" t="str">
        <f>_xlfn.XLOOKUP(A810,Students[Full Name],Students[Starting Rank],"")</f>
        <v/>
      </c>
      <c r="J810" s="15" t="str">
        <f t="shared" ca="1" si="64"/>
        <v xml:space="preserve">: </v>
      </c>
      <c r="K810" s="16" t="str">
        <f>_xlfn.XLOOKUP(A810,Students[Full Name],Students[Start Date],"")</f>
        <v/>
      </c>
      <c r="L810" s="18">
        <f t="shared" ca="1" si="65"/>
        <v>-1</v>
      </c>
      <c r="M810" s="18" cm="1">
        <f t="array" aca="1" ref="M810" ca="1">SUMPRODUCT(Inactives[Days Inactive]*(Inactives[Student]=A810))/365</f>
        <v>0</v>
      </c>
      <c r="N810" s="18" t="str" cm="1">
        <f t="array" ref="N810">IF(LEN($A810)&gt;0,SUMPRODUCT(($A810=merged_names)*(_xlfn.TEXTAFTER(N$2, "At ")=merged_belt_colours)*merged_months_at_rank),"")</f>
        <v/>
      </c>
      <c r="O810" s="18" t="str" cm="1">
        <f t="array" ref="O810">IF(LEN($A810)&gt;0,SUMPRODUCT(($A810=merged_names)*(_xlfn.TEXTAFTER(O$2, "At ")=merged_belt_colours)*merged_months_at_rank),"")</f>
        <v/>
      </c>
      <c r="P810" s="18" t="str" cm="1">
        <f t="array" ref="P810">IF(LEN($A810)&gt;0,SUMPRODUCT(($A810=merged_names)*(_xlfn.TEXTAFTER(P$2, "At ")=merged_belt_colours)*merged_months_at_rank),"")</f>
        <v/>
      </c>
      <c r="Q810" s="18" t="str" cm="1">
        <f t="array" ref="Q810">IF(LEN($A810)&gt;0,SUMPRODUCT(($A810=merged_names)*(_xlfn.TEXTAFTER(Q$2, "At ")=merged_belt_colours)*merged_months_at_rank),"")</f>
        <v/>
      </c>
      <c r="R810" s="18" t="str" cm="1">
        <f t="array" ref="R810">IF(LEN($A810)&gt;0,SUMPRODUCT(($A810=merged_names)*(_xlfn.TEXTAFTER(R$2, "At ")=merged_belt_colours)*merged_months_at_rank),"")</f>
        <v/>
      </c>
    </row>
    <row r="811" spans="1:18" x14ac:dyDescent="0.25">
      <c r="A811"/>
      <c r="B811" s="15" t="str" cm="1">
        <f t="array" ref="B811">IFERROR(IF(LEN(A811)&gt;0, IF(SUMPRODUCT((Inactives[Key]=J811)*(Inactives[Currently Inactive]))=1,"Inactive","Active"),""),"Active")</f>
        <v/>
      </c>
      <c r="C811" s="16" t="str" cm="1">
        <f t="array" aca="1" ref="C811" ca="1">IFERROR(_xlfn._xlws.FILTER(Inactives[Inactive On],(Inactives[Key]=J811)*(Inactives[Currently Inactive]),""),"")</f>
        <v/>
      </c>
      <c r="D811" s="16" t="str" cm="1">
        <f t="array" aca="1" ref="D811" ca="1">IFERROR(INDEX(_xlfn.TEXTSPLIT(E811," "),1),"")</f>
        <v/>
      </c>
      <c r="E811" s="15" t="str" cm="1">
        <f t="array" aca="1" ref="E811" ca="1">IFERROR(_xlfn._xlws.FILTER(merged_ranks,(merged_end_dates=DATE(9999,12,31))*(merged_names=A811)),"")</f>
        <v/>
      </c>
      <c r="F811" s="17" t="str">
        <f ca="1">_xlfn.XLOOKUP(J811,Promotions[Promo Key],Promotions[Promo Date],"")</f>
        <v/>
      </c>
      <c r="G811" s="18" t="str">
        <f t="shared" ca="1" si="63"/>
        <v/>
      </c>
      <c r="H811" s="18" t="str">
        <f t="shared" ca="1" si="62"/>
        <v/>
      </c>
      <c r="I811" s="17" t="str">
        <f>_xlfn.XLOOKUP(A811,Students[Full Name],Students[Starting Rank],"")</f>
        <v/>
      </c>
      <c r="J811" s="15" t="str">
        <f t="shared" ca="1" si="64"/>
        <v xml:space="preserve">: </v>
      </c>
      <c r="K811" s="16" t="str">
        <f>_xlfn.XLOOKUP(A811,Students[Full Name],Students[Start Date],"")</f>
        <v/>
      </c>
      <c r="L811" s="18">
        <f t="shared" ca="1" si="65"/>
        <v>-1</v>
      </c>
      <c r="M811" s="18" cm="1">
        <f t="array" aca="1" ref="M811" ca="1">SUMPRODUCT(Inactives[Days Inactive]*(Inactives[Student]=A811))/365</f>
        <v>0</v>
      </c>
      <c r="N811" s="18" t="str" cm="1">
        <f t="array" ref="N811">IF(LEN($A811)&gt;0,SUMPRODUCT(($A811=merged_names)*(_xlfn.TEXTAFTER(N$2, "At ")=merged_belt_colours)*merged_months_at_rank),"")</f>
        <v/>
      </c>
      <c r="O811" s="18" t="str" cm="1">
        <f t="array" ref="O811">IF(LEN($A811)&gt;0,SUMPRODUCT(($A811=merged_names)*(_xlfn.TEXTAFTER(O$2, "At ")=merged_belt_colours)*merged_months_at_rank),"")</f>
        <v/>
      </c>
      <c r="P811" s="18" t="str" cm="1">
        <f t="array" ref="P811">IF(LEN($A811)&gt;0,SUMPRODUCT(($A811=merged_names)*(_xlfn.TEXTAFTER(P$2, "At ")=merged_belt_colours)*merged_months_at_rank),"")</f>
        <v/>
      </c>
      <c r="Q811" s="18" t="str" cm="1">
        <f t="array" ref="Q811">IF(LEN($A811)&gt;0,SUMPRODUCT(($A811=merged_names)*(_xlfn.TEXTAFTER(Q$2, "At ")=merged_belt_colours)*merged_months_at_rank),"")</f>
        <v/>
      </c>
      <c r="R811" s="18" t="str" cm="1">
        <f t="array" ref="R811">IF(LEN($A811)&gt;0,SUMPRODUCT(($A811=merged_names)*(_xlfn.TEXTAFTER(R$2, "At ")=merged_belt_colours)*merged_months_at_rank),"")</f>
        <v/>
      </c>
    </row>
    <row r="812" spans="1:18" x14ac:dyDescent="0.25">
      <c r="A812"/>
      <c r="B812" s="15" t="str" cm="1">
        <f t="array" ref="B812">IFERROR(IF(LEN(A812)&gt;0, IF(SUMPRODUCT((Inactives[Key]=J812)*(Inactives[Currently Inactive]))=1,"Inactive","Active"),""),"Active")</f>
        <v/>
      </c>
      <c r="C812" s="16" t="str" cm="1">
        <f t="array" aca="1" ref="C812" ca="1">IFERROR(_xlfn._xlws.FILTER(Inactives[Inactive On],(Inactives[Key]=J812)*(Inactives[Currently Inactive]),""),"")</f>
        <v/>
      </c>
      <c r="D812" s="16" t="str" cm="1">
        <f t="array" aca="1" ref="D812" ca="1">IFERROR(INDEX(_xlfn.TEXTSPLIT(E812," "),1),"")</f>
        <v/>
      </c>
      <c r="E812" s="15" t="str" cm="1">
        <f t="array" aca="1" ref="E812" ca="1">IFERROR(_xlfn._xlws.FILTER(merged_ranks,(merged_end_dates=DATE(9999,12,31))*(merged_names=A812)),"")</f>
        <v/>
      </c>
      <c r="F812" s="17" t="str">
        <f ca="1">_xlfn.XLOOKUP(J812,Promotions[Promo Key],Promotions[Promo Date],"")</f>
        <v/>
      </c>
      <c r="G812" s="18" t="str">
        <f t="shared" ca="1" si="63"/>
        <v/>
      </c>
      <c r="H812" s="18" t="str">
        <f t="shared" ca="1" si="62"/>
        <v/>
      </c>
      <c r="I812" s="17" t="str">
        <f>_xlfn.XLOOKUP(A812,Students[Full Name],Students[Starting Rank],"")</f>
        <v/>
      </c>
      <c r="J812" s="15" t="str">
        <f t="shared" ca="1" si="64"/>
        <v xml:space="preserve">: </v>
      </c>
      <c r="K812" s="16" t="str">
        <f>_xlfn.XLOOKUP(A812,Students[Full Name],Students[Start Date],"")</f>
        <v/>
      </c>
      <c r="L812" s="18">
        <f t="shared" ca="1" si="65"/>
        <v>-1</v>
      </c>
      <c r="M812" s="18" cm="1">
        <f t="array" aca="1" ref="M812" ca="1">SUMPRODUCT(Inactives[Days Inactive]*(Inactives[Student]=A812))/365</f>
        <v>0</v>
      </c>
      <c r="N812" s="18" t="str" cm="1">
        <f t="array" ref="N812">IF(LEN($A812)&gt;0,SUMPRODUCT(($A812=merged_names)*(_xlfn.TEXTAFTER(N$2, "At ")=merged_belt_colours)*merged_months_at_rank),"")</f>
        <v/>
      </c>
      <c r="O812" s="18" t="str" cm="1">
        <f t="array" ref="O812">IF(LEN($A812)&gt;0,SUMPRODUCT(($A812=merged_names)*(_xlfn.TEXTAFTER(O$2, "At ")=merged_belt_colours)*merged_months_at_rank),"")</f>
        <v/>
      </c>
      <c r="P812" s="18" t="str" cm="1">
        <f t="array" ref="P812">IF(LEN($A812)&gt;0,SUMPRODUCT(($A812=merged_names)*(_xlfn.TEXTAFTER(P$2, "At ")=merged_belt_colours)*merged_months_at_rank),"")</f>
        <v/>
      </c>
      <c r="Q812" s="18" t="str" cm="1">
        <f t="array" ref="Q812">IF(LEN($A812)&gt;0,SUMPRODUCT(($A812=merged_names)*(_xlfn.TEXTAFTER(Q$2, "At ")=merged_belt_colours)*merged_months_at_rank),"")</f>
        <v/>
      </c>
      <c r="R812" s="18" t="str" cm="1">
        <f t="array" ref="R812">IF(LEN($A812)&gt;0,SUMPRODUCT(($A812=merged_names)*(_xlfn.TEXTAFTER(R$2, "At ")=merged_belt_colours)*merged_months_at_rank),"")</f>
        <v/>
      </c>
    </row>
    <row r="813" spans="1:18" x14ac:dyDescent="0.25">
      <c r="A813"/>
      <c r="B813" s="15" t="str" cm="1">
        <f t="array" ref="B813">IFERROR(IF(LEN(A813)&gt;0, IF(SUMPRODUCT((Inactives[Key]=J813)*(Inactives[Currently Inactive]))=1,"Inactive","Active"),""),"Active")</f>
        <v/>
      </c>
      <c r="C813" s="16" t="str" cm="1">
        <f t="array" aca="1" ref="C813" ca="1">IFERROR(_xlfn._xlws.FILTER(Inactives[Inactive On],(Inactives[Key]=J813)*(Inactives[Currently Inactive]),""),"")</f>
        <v/>
      </c>
      <c r="D813" s="16" t="str" cm="1">
        <f t="array" aca="1" ref="D813" ca="1">IFERROR(INDEX(_xlfn.TEXTSPLIT(E813," "),1),"")</f>
        <v/>
      </c>
      <c r="E813" s="15" t="str" cm="1">
        <f t="array" aca="1" ref="E813" ca="1">IFERROR(_xlfn._xlws.FILTER(merged_ranks,(merged_end_dates=DATE(9999,12,31))*(merged_names=A813)),"")</f>
        <v/>
      </c>
      <c r="F813" s="17" t="str">
        <f ca="1">_xlfn.XLOOKUP(J813,Promotions[Promo Key],Promotions[Promo Date],"")</f>
        <v/>
      </c>
      <c r="G813" s="18" t="str">
        <f t="shared" ca="1" si="63"/>
        <v/>
      </c>
      <c r="H813" s="18" t="str">
        <f t="shared" ca="1" si="62"/>
        <v/>
      </c>
      <c r="I813" s="17" t="str">
        <f>_xlfn.XLOOKUP(A813,Students[Full Name],Students[Starting Rank],"")</f>
        <v/>
      </c>
      <c r="J813" s="15" t="str">
        <f t="shared" ca="1" si="64"/>
        <v xml:space="preserve">: </v>
      </c>
      <c r="K813" s="16" t="str">
        <f>_xlfn.XLOOKUP(A813,Students[Full Name],Students[Start Date],"")</f>
        <v/>
      </c>
      <c r="L813" s="18">
        <f t="shared" ca="1" si="65"/>
        <v>-1</v>
      </c>
      <c r="M813" s="18" cm="1">
        <f t="array" aca="1" ref="M813" ca="1">SUMPRODUCT(Inactives[Days Inactive]*(Inactives[Student]=A813))/365</f>
        <v>0</v>
      </c>
      <c r="N813" s="18" t="str" cm="1">
        <f t="array" ref="N813">IF(LEN($A813)&gt;0,SUMPRODUCT(($A813=merged_names)*(_xlfn.TEXTAFTER(N$2, "At ")=merged_belt_colours)*merged_months_at_rank),"")</f>
        <v/>
      </c>
      <c r="O813" s="18" t="str" cm="1">
        <f t="array" ref="O813">IF(LEN($A813)&gt;0,SUMPRODUCT(($A813=merged_names)*(_xlfn.TEXTAFTER(O$2, "At ")=merged_belt_colours)*merged_months_at_rank),"")</f>
        <v/>
      </c>
      <c r="P813" s="18" t="str" cm="1">
        <f t="array" ref="P813">IF(LEN($A813)&gt;0,SUMPRODUCT(($A813=merged_names)*(_xlfn.TEXTAFTER(P$2, "At ")=merged_belt_colours)*merged_months_at_rank),"")</f>
        <v/>
      </c>
      <c r="Q813" s="18" t="str" cm="1">
        <f t="array" ref="Q813">IF(LEN($A813)&gt;0,SUMPRODUCT(($A813=merged_names)*(_xlfn.TEXTAFTER(Q$2, "At ")=merged_belt_colours)*merged_months_at_rank),"")</f>
        <v/>
      </c>
      <c r="R813" s="18" t="str" cm="1">
        <f t="array" ref="R813">IF(LEN($A813)&gt;0,SUMPRODUCT(($A813=merged_names)*(_xlfn.TEXTAFTER(R$2, "At ")=merged_belt_colours)*merged_months_at_rank),"")</f>
        <v/>
      </c>
    </row>
    <row r="814" spans="1:18" x14ac:dyDescent="0.25">
      <c r="A814"/>
      <c r="B814" s="15" t="str" cm="1">
        <f t="array" ref="B814">IFERROR(IF(LEN(A814)&gt;0, IF(SUMPRODUCT((Inactives[Key]=J814)*(Inactives[Currently Inactive]))=1,"Inactive","Active"),""),"Active")</f>
        <v/>
      </c>
      <c r="C814" s="16" t="str" cm="1">
        <f t="array" aca="1" ref="C814" ca="1">IFERROR(_xlfn._xlws.FILTER(Inactives[Inactive On],(Inactives[Key]=J814)*(Inactives[Currently Inactive]),""),"")</f>
        <v/>
      </c>
      <c r="D814" s="16" t="str" cm="1">
        <f t="array" aca="1" ref="D814" ca="1">IFERROR(INDEX(_xlfn.TEXTSPLIT(E814," "),1),"")</f>
        <v/>
      </c>
      <c r="E814" s="15" t="str" cm="1">
        <f t="array" aca="1" ref="E814" ca="1">IFERROR(_xlfn._xlws.FILTER(merged_ranks,(merged_end_dates=DATE(9999,12,31))*(merged_names=A814)),"")</f>
        <v/>
      </c>
      <c r="F814" s="17" t="str">
        <f ca="1">_xlfn.XLOOKUP(J814,Promotions[Promo Key],Promotions[Promo Date],"")</f>
        <v/>
      </c>
      <c r="G814" s="18" t="str">
        <f t="shared" ca="1" si="63"/>
        <v/>
      </c>
      <c r="H814" s="18" t="str">
        <f t="shared" ca="1" si="62"/>
        <v/>
      </c>
      <c r="I814" s="17" t="str">
        <f>_xlfn.XLOOKUP(A814,Students[Full Name],Students[Starting Rank],"")</f>
        <v/>
      </c>
      <c r="J814" s="15" t="str">
        <f t="shared" ca="1" si="64"/>
        <v xml:space="preserve">: </v>
      </c>
      <c r="K814" s="16" t="str">
        <f>_xlfn.XLOOKUP(A814,Students[Full Name],Students[Start Date],"")</f>
        <v/>
      </c>
      <c r="L814" s="18">
        <f t="shared" ca="1" si="65"/>
        <v>-1</v>
      </c>
      <c r="M814" s="18" cm="1">
        <f t="array" aca="1" ref="M814" ca="1">SUMPRODUCT(Inactives[Days Inactive]*(Inactives[Student]=A814))/365</f>
        <v>0</v>
      </c>
      <c r="N814" s="18" t="str" cm="1">
        <f t="array" ref="N814">IF(LEN($A814)&gt;0,SUMPRODUCT(($A814=merged_names)*(_xlfn.TEXTAFTER(N$2, "At ")=merged_belt_colours)*merged_months_at_rank),"")</f>
        <v/>
      </c>
      <c r="O814" s="18" t="str" cm="1">
        <f t="array" ref="O814">IF(LEN($A814)&gt;0,SUMPRODUCT(($A814=merged_names)*(_xlfn.TEXTAFTER(O$2, "At ")=merged_belt_colours)*merged_months_at_rank),"")</f>
        <v/>
      </c>
      <c r="P814" s="18" t="str" cm="1">
        <f t="array" ref="P814">IF(LEN($A814)&gt;0,SUMPRODUCT(($A814=merged_names)*(_xlfn.TEXTAFTER(P$2, "At ")=merged_belt_colours)*merged_months_at_rank),"")</f>
        <v/>
      </c>
      <c r="Q814" s="18" t="str" cm="1">
        <f t="array" ref="Q814">IF(LEN($A814)&gt;0,SUMPRODUCT(($A814=merged_names)*(_xlfn.TEXTAFTER(Q$2, "At ")=merged_belt_colours)*merged_months_at_rank),"")</f>
        <v/>
      </c>
      <c r="R814" s="18" t="str" cm="1">
        <f t="array" ref="R814">IF(LEN($A814)&gt;0,SUMPRODUCT(($A814=merged_names)*(_xlfn.TEXTAFTER(R$2, "At ")=merged_belt_colours)*merged_months_at_rank),"")</f>
        <v/>
      </c>
    </row>
    <row r="815" spans="1:18" x14ac:dyDescent="0.25">
      <c r="A815"/>
      <c r="B815" s="15" t="str" cm="1">
        <f t="array" ref="B815">IFERROR(IF(LEN(A815)&gt;0, IF(SUMPRODUCT((Inactives[Key]=J815)*(Inactives[Currently Inactive]))=1,"Inactive","Active"),""),"Active")</f>
        <v/>
      </c>
      <c r="C815" s="16" t="str" cm="1">
        <f t="array" aca="1" ref="C815" ca="1">IFERROR(_xlfn._xlws.FILTER(Inactives[Inactive On],(Inactives[Key]=J815)*(Inactives[Currently Inactive]),""),"")</f>
        <v/>
      </c>
      <c r="D815" s="16" t="str" cm="1">
        <f t="array" aca="1" ref="D815" ca="1">IFERROR(INDEX(_xlfn.TEXTSPLIT(E815," "),1),"")</f>
        <v/>
      </c>
      <c r="E815" s="15" t="str" cm="1">
        <f t="array" aca="1" ref="E815" ca="1">IFERROR(_xlfn._xlws.FILTER(merged_ranks,(merged_end_dates=DATE(9999,12,31))*(merged_names=A815)),"")</f>
        <v/>
      </c>
      <c r="F815" s="17" t="str">
        <f ca="1">_xlfn.XLOOKUP(J815,Promotions[Promo Key],Promotions[Promo Date],"")</f>
        <v/>
      </c>
      <c r="G815" s="18" t="str">
        <f t="shared" ca="1" si="63"/>
        <v/>
      </c>
      <c r="H815" s="18" t="str">
        <f t="shared" ca="1" si="62"/>
        <v/>
      </c>
      <c r="I815" s="17" t="str">
        <f>_xlfn.XLOOKUP(A815,Students[Full Name],Students[Starting Rank],"")</f>
        <v/>
      </c>
      <c r="J815" s="15" t="str">
        <f t="shared" ca="1" si="64"/>
        <v xml:space="preserve">: </v>
      </c>
      <c r="K815" s="16" t="str">
        <f>_xlfn.XLOOKUP(A815,Students[Full Name],Students[Start Date],"")</f>
        <v/>
      </c>
      <c r="L815" s="18">
        <f t="shared" ca="1" si="65"/>
        <v>-1</v>
      </c>
      <c r="M815" s="18" cm="1">
        <f t="array" aca="1" ref="M815" ca="1">SUMPRODUCT(Inactives[Days Inactive]*(Inactives[Student]=A815))/365</f>
        <v>0</v>
      </c>
      <c r="N815" s="18" t="str" cm="1">
        <f t="array" ref="N815">IF(LEN($A815)&gt;0,SUMPRODUCT(($A815=merged_names)*(_xlfn.TEXTAFTER(N$2, "At ")=merged_belt_colours)*merged_months_at_rank),"")</f>
        <v/>
      </c>
      <c r="O815" s="18" t="str" cm="1">
        <f t="array" ref="O815">IF(LEN($A815)&gt;0,SUMPRODUCT(($A815=merged_names)*(_xlfn.TEXTAFTER(O$2, "At ")=merged_belt_colours)*merged_months_at_rank),"")</f>
        <v/>
      </c>
      <c r="P815" s="18" t="str" cm="1">
        <f t="array" ref="P815">IF(LEN($A815)&gt;0,SUMPRODUCT(($A815=merged_names)*(_xlfn.TEXTAFTER(P$2, "At ")=merged_belt_colours)*merged_months_at_rank),"")</f>
        <v/>
      </c>
      <c r="Q815" s="18" t="str" cm="1">
        <f t="array" ref="Q815">IF(LEN($A815)&gt;0,SUMPRODUCT(($A815=merged_names)*(_xlfn.TEXTAFTER(Q$2, "At ")=merged_belt_colours)*merged_months_at_rank),"")</f>
        <v/>
      </c>
      <c r="R815" s="18" t="str" cm="1">
        <f t="array" ref="R815">IF(LEN($A815)&gt;0,SUMPRODUCT(($A815=merged_names)*(_xlfn.TEXTAFTER(R$2, "At ")=merged_belt_colours)*merged_months_at_rank),"")</f>
        <v/>
      </c>
    </row>
    <row r="816" spans="1:18" x14ac:dyDescent="0.25">
      <c r="A816"/>
      <c r="B816" s="15" t="str" cm="1">
        <f t="array" ref="B816">IFERROR(IF(LEN(A816)&gt;0, IF(SUMPRODUCT((Inactives[Key]=J816)*(Inactives[Currently Inactive]))=1,"Inactive","Active"),""),"Active")</f>
        <v/>
      </c>
      <c r="C816" s="16" t="str" cm="1">
        <f t="array" aca="1" ref="C816" ca="1">IFERROR(_xlfn._xlws.FILTER(Inactives[Inactive On],(Inactives[Key]=J816)*(Inactives[Currently Inactive]),""),"")</f>
        <v/>
      </c>
      <c r="D816" s="16" t="str" cm="1">
        <f t="array" aca="1" ref="D816" ca="1">IFERROR(INDEX(_xlfn.TEXTSPLIT(E816," "),1),"")</f>
        <v/>
      </c>
      <c r="E816" s="15" t="str" cm="1">
        <f t="array" aca="1" ref="E816" ca="1">IFERROR(_xlfn._xlws.FILTER(merged_ranks,(merged_end_dates=DATE(9999,12,31))*(merged_names=A816)),"")</f>
        <v/>
      </c>
      <c r="F816" s="17" t="str">
        <f ca="1">_xlfn.XLOOKUP(J816,Promotions[Promo Key],Promotions[Promo Date],"")</f>
        <v/>
      </c>
      <c r="G816" s="18" t="str">
        <f t="shared" ca="1" si="63"/>
        <v/>
      </c>
      <c r="H816" s="18" t="str">
        <f t="shared" ca="1" si="62"/>
        <v/>
      </c>
      <c r="I816" s="17" t="str">
        <f>_xlfn.XLOOKUP(A816,Students[Full Name],Students[Starting Rank],"")</f>
        <v/>
      </c>
      <c r="J816" s="15" t="str">
        <f t="shared" ca="1" si="64"/>
        <v xml:space="preserve">: </v>
      </c>
      <c r="K816" s="16" t="str">
        <f>_xlfn.XLOOKUP(A816,Students[Full Name],Students[Start Date],"")</f>
        <v/>
      </c>
      <c r="L816" s="18">
        <f t="shared" ca="1" si="65"/>
        <v>-1</v>
      </c>
      <c r="M816" s="18" cm="1">
        <f t="array" aca="1" ref="M816" ca="1">SUMPRODUCT(Inactives[Days Inactive]*(Inactives[Student]=A816))/365</f>
        <v>0</v>
      </c>
      <c r="N816" s="18" t="str" cm="1">
        <f t="array" ref="N816">IF(LEN($A816)&gt;0,SUMPRODUCT(($A816=merged_names)*(_xlfn.TEXTAFTER(N$2, "At ")=merged_belt_colours)*merged_months_at_rank),"")</f>
        <v/>
      </c>
      <c r="O816" s="18" t="str" cm="1">
        <f t="array" ref="O816">IF(LEN($A816)&gt;0,SUMPRODUCT(($A816=merged_names)*(_xlfn.TEXTAFTER(O$2, "At ")=merged_belt_colours)*merged_months_at_rank),"")</f>
        <v/>
      </c>
      <c r="P816" s="18" t="str" cm="1">
        <f t="array" ref="P816">IF(LEN($A816)&gt;0,SUMPRODUCT(($A816=merged_names)*(_xlfn.TEXTAFTER(P$2, "At ")=merged_belt_colours)*merged_months_at_rank),"")</f>
        <v/>
      </c>
      <c r="Q816" s="18" t="str" cm="1">
        <f t="array" ref="Q816">IF(LEN($A816)&gt;0,SUMPRODUCT(($A816=merged_names)*(_xlfn.TEXTAFTER(Q$2, "At ")=merged_belt_colours)*merged_months_at_rank),"")</f>
        <v/>
      </c>
      <c r="R816" s="18" t="str" cm="1">
        <f t="array" ref="R816">IF(LEN($A816)&gt;0,SUMPRODUCT(($A816=merged_names)*(_xlfn.TEXTAFTER(R$2, "At ")=merged_belt_colours)*merged_months_at_rank),"")</f>
        <v/>
      </c>
    </row>
    <row r="817" spans="1:18" x14ac:dyDescent="0.25">
      <c r="A817"/>
      <c r="B817" s="15" t="str" cm="1">
        <f t="array" ref="B817">IFERROR(IF(LEN(A817)&gt;0, IF(SUMPRODUCT((Inactives[Key]=J817)*(Inactives[Currently Inactive]))=1,"Inactive","Active"),""),"Active")</f>
        <v/>
      </c>
      <c r="C817" s="16" t="str" cm="1">
        <f t="array" aca="1" ref="C817" ca="1">IFERROR(_xlfn._xlws.FILTER(Inactives[Inactive On],(Inactives[Key]=J817)*(Inactives[Currently Inactive]),""),"")</f>
        <v/>
      </c>
      <c r="D817" s="16" t="str" cm="1">
        <f t="array" aca="1" ref="D817" ca="1">IFERROR(INDEX(_xlfn.TEXTSPLIT(E817," "),1),"")</f>
        <v/>
      </c>
      <c r="E817" s="15" t="str" cm="1">
        <f t="array" aca="1" ref="E817" ca="1">IFERROR(_xlfn._xlws.FILTER(merged_ranks,(merged_end_dates=DATE(9999,12,31))*(merged_names=A817)),"")</f>
        <v/>
      </c>
      <c r="F817" s="17" t="str">
        <f ca="1">_xlfn.XLOOKUP(J817,Promotions[Promo Key],Promotions[Promo Date],"")</f>
        <v/>
      </c>
      <c r="G817" s="18" t="str">
        <f t="shared" ca="1" si="63"/>
        <v/>
      </c>
      <c r="H817" s="18" t="str">
        <f t="shared" ca="1" si="62"/>
        <v/>
      </c>
      <c r="I817" s="17" t="str">
        <f>_xlfn.XLOOKUP(A817,Students[Full Name],Students[Starting Rank],"")</f>
        <v/>
      </c>
      <c r="J817" s="15" t="str">
        <f t="shared" ca="1" si="64"/>
        <v xml:space="preserve">: </v>
      </c>
      <c r="K817" s="16" t="str">
        <f>_xlfn.XLOOKUP(A817,Students[Full Name],Students[Start Date],"")</f>
        <v/>
      </c>
      <c r="L817" s="18">
        <f t="shared" ca="1" si="65"/>
        <v>-1</v>
      </c>
      <c r="M817" s="18" cm="1">
        <f t="array" aca="1" ref="M817" ca="1">SUMPRODUCT(Inactives[Days Inactive]*(Inactives[Student]=A817))/365</f>
        <v>0</v>
      </c>
      <c r="N817" s="18" t="str" cm="1">
        <f t="array" ref="N817">IF(LEN($A817)&gt;0,SUMPRODUCT(($A817=merged_names)*(_xlfn.TEXTAFTER(N$2, "At ")=merged_belt_colours)*merged_months_at_rank),"")</f>
        <v/>
      </c>
      <c r="O817" s="18" t="str" cm="1">
        <f t="array" ref="O817">IF(LEN($A817)&gt;0,SUMPRODUCT(($A817=merged_names)*(_xlfn.TEXTAFTER(O$2, "At ")=merged_belt_colours)*merged_months_at_rank),"")</f>
        <v/>
      </c>
      <c r="P817" s="18" t="str" cm="1">
        <f t="array" ref="P817">IF(LEN($A817)&gt;0,SUMPRODUCT(($A817=merged_names)*(_xlfn.TEXTAFTER(P$2, "At ")=merged_belt_colours)*merged_months_at_rank),"")</f>
        <v/>
      </c>
      <c r="Q817" s="18" t="str" cm="1">
        <f t="array" ref="Q817">IF(LEN($A817)&gt;0,SUMPRODUCT(($A817=merged_names)*(_xlfn.TEXTAFTER(Q$2, "At ")=merged_belt_colours)*merged_months_at_rank),"")</f>
        <v/>
      </c>
      <c r="R817" s="18" t="str" cm="1">
        <f t="array" ref="R817">IF(LEN($A817)&gt;0,SUMPRODUCT(($A817=merged_names)*(_xlfn.TEXTAFTER(R$2, "At ")=merged_belt_colours)*merged_months_at_rank),"")</f>
        <v/>
      </c>
    </row>
    <row r="818" spans="1:18" x14ac:dyDescent="0.25">
      <c r="A818"/>
      <c r="B818" s="15" t="str" cm="1">
        <f t="array" ref="B818">IFERROR(IF(LEN(A818)&gt;0, IF(SUMPRODUCT((Inactives[Key]=J818)*(Inactives[Currently Inactive]))=1,"Inactive","Active"),""),"Active")</f>
        <v/>
      </c>
      <c r="C818" s="16" t="str" cm="1">
        <f t="array" aca="1" ref="C818" ca="1">IFERROR(_xlfn._xlws.FILTER(Inactives[Inactive On],(Inactives[Key]=J818)*(Inactives[Currently Inactive]),""),"")</f>
        <v/>
      </c>
      <c r="D818" s="16" t="str" cm="1">
        <f t="array" aca="1" ref="D818" ca="1">IFERROR(INDEX(_xlfn.TEXTSPLIT(E818," "),1),"")</f>
        <v/>
      </c>
      <c r="E818" s="15" t="str" cm="1">
        <f t="array" aca="1" ref="E818" ca="1">IFERROR(_xlfn._xlws.FILTER(merged_ranks,(merged_end_dates=DATE(9999,12,31))*(merged_names=A818)),"")</f>
        <v/>
      </c>
      <c r="F818" s="17" t="str">
        <f ca="1">_xlfn.XLOOKUP(J818,Promotions[Promo Key],Promotions[Promo Date],"")</f>
        <v/>
      </c>
      <c r="G818" s="18" t="str">
        <f t="shared" ca="1" si="63"/>
        <v/>
      </c>
      <c r="H818" s="18" t="str">
        <f t="shared" ca="1" si="62"/>
        <v/>
      </c>
      <c r="I818" s="17" t="str">
        <f>_xlfn.XLOOKUP(A818,Students[Full Name],Students[Starting Rank],"")</f>
        <v/>
      </c>
      <c r="J818" s="15" t="str">
        <f t="shared" ca="1" si="64"/>
        <v xml:space="preserve">: </v>
      </c>
      <c r="K818" s="16" t="str">
        <f>_xlfn.XLOOKUP(A818,Students[Full Name],Students[Start Date],"")</f>
        <v/>
      </c>
      <c r="L818" s="18">
        <f t="shared" ca="1" si="65"/>
        <v>-1</v>
      </c>
      <c r="M818" s="18" cm="1">
        <f t="array" aca="1" ref="M818" ca="1">SUMPRODUCT(Inactives[Days Inactive]*(Inactives[Student]=A818))/365</f>
        <v>0</v>
      </c>
      <c r="N818" s="18" t="str" cm="1">
        <f t="array" ref="N818">IF(LEN($A818)&gt;0,SUMPRODUCT(($A818=merged_names)*(_xlfn.TEXTAFTER(N$2, "At ")=merged_belt_colours)*merged_months_at_rank),"")</f>
        <v/>
      </c>
      <c r="O818" s="18" t="str" cm="1">
        <f t="array" ref="O818">IF(LEN($A818)&gt;0,SUMPRODUCT(($A818=merged_names)*(_xlfn.TEXTAFTER(O$2, "At ")=merged_belt_colours)*merged_months_at_rank),"")</f>
        <v/>
      </c>
      <c r="P818" s="18" t="str" cm="1">
        <f t="array" ref="P818">IF(LEN($A818)&gt;0,SUMPRODUCT(($A818=merged_names)*(_xlfn.TEXTAFTER(P$2, "At ")=merged_belt_colours)*merged_months_at_rank),"")</f>
        <v/>
      </c>
      <c r="Q818" s="18" t="str" cm="1">
        <f t="array" ref="Q818">IF(LEN($A818)&gt;0,SUMPRODUCT(($A818=merged_names)*(_xlfn.TEXTAFTER(Q$2, "At ")=merged_belt_colours)*merged_months_at_rank),"")</f>
        <v/>
      </c>
      <c r="R818" s="18" t="str" cm="1">
        <f t="array" ref="R818">IF(LEN($A818)&gt;0,SUMPRODUCT(($A818=merged_names)*(_xlfn.TEXTAFTER(R$2, "At ")=merged_belt_colours)*merged_months_at_rank),"")</f>
        <v/>
      </c>
    </row>
    <row r="819" spans="1:18" x14ac:dyDescent="0.25">
      <c r="A819"/>
      <c r="B819" s="15" t="str" cm="1">
        <f t="array" ref="B819">IFERROR(IF(LEN(A819)&gt;0, IF(SUMPRODUCT((Inactives[Key]=J819)*(Inactives[Currently Inactive]))=1,"Inactive","Active"),""),"Active")</f>
        <v/>
      </c>
      <c r="C819" s="16" t="str" cm="1">
        <f t="array" aca="1" ref="C819" ca="1">IFERROR(_xlfn._xlws.FILTER(Inactives[Inactive On],(Inactives[Key]=J819)*(Inactives[Currently Inactive]),""),"")</f>
        <v/>
      </c>
      <c r="D819" s="16" t="str" cm="1">
        <f t="array" aca="1" ref="D819" ca="1">IFERROR(INDEX(_xlfn.TEXTSPLIT(E819," "),1),"")</f>
        <v/>
      </c>
      <c r="E819" s="15" t="str" cm="1">
        <f t="array" aca="1" ref="E819" ca="1">IFERROR(_xlfn._xlws.FILTER(merged_ranks,(merged_end_dates=DATE(9999,12,31))*(merged_names=A819)),"")</f>
        <v/>
      </c>
      <c r="F819" s="17" t="str">
        <f ca="1">_xlfn.XLOOKUP(J819,Promotions[Promo Key],Promotions[Promo Date],"")</f>
        <v/>
      </c>
      <c r="G819" s="18" t="str">
        <f t="shared" ca="1" si="63"/>
        <v/>
      </c>
      <c r="H819" s="18" t="str">
        <f t="shared" ca="1" si="62"/>
        <v/>
      </c>
      <c r="I819" s="17" t="str">
        <f>_xlfn.XLOOKUP(A819,Students[Full Name],Students[Starting Rank],"")</f>
        <v/>
      </c>
      <c r="J819" s="15" t="str">
        <f t="shared" ca="1" si="64"/>
        <v xml:space="preserve">: </v>
      </c>
      <c r="K819" s="16" t="str">
        <f>_xlfn.XLOOKUP(A819,Students[Full Name],Students[Start Date],"")</f>
        <v/>
      </c>
      <c r="L819" s="18">
        <f t="shared" ca="1" si="65"/>
        <v>-1</v>
      </c>
      <c r="M819" s="18" cm="1">
        <f t="array" aca="1" ref="M819" ca="1">SUMPRODUCT(Inactives[Days Inactive]*(Inactives[Student]=A819))/365</f>
        <v>0</v>
      </c>
      <c r="N819" s="18" t="str" cm="1">
        <f t="array" ref="N819">IF(LEN($A819)&gt;0,SUMPRODUCT(($A819=merged_names)*(_xlfn.TEXTAFTER(N$2, "At ")=merged_belt_colours)*merged_months_at_rank),"")</f>
        <v/>
      </c>
      <c r="O819" s="18" t="str" cm="1">
        <f t="array" ref="O819">IF(LEN($A819)&gt;0,SUMPRODUCT(($A819=merged_names)*(_xlfn.TEXTAFTER(O$2, "At ")=merged_belt_colours)*merged_months_at_rank),"")</f>
        <v/>
      </c>
      <c r="P819" s="18" t="str" cm="1">
        <f t="array" ref="P819">IF(LEN($A819)&gt;0,SUMPRODUCT(($A819=merged_names)*(_xlfn.TEXTAFTER(P$2, "At ")=merged_belt_colours)*merged_months_at_rank),"")</f>
        <v/>
      </c>
      <c r="Q819" s="18" t="str" cm="1">
        <f t="array" ref="Q819">IF(LEN($A819)&gt;0,SUMPRODUCT(($A819=merged_names)*(_xlfn.TEXTAFTER(Q$2, "At ")=merged_belt_colours)*merged_months_at_rank),"")</f>
        <v/>
      </c>
      <c r="R819" s="18" t="str" cm="1">
        <f t="array" ref="R819">IF(LEN($A819)&gt;0,SUMPRODUCT(($A819=merged_names)*(_xlfn.TEXTAFTER(R$2, "At ")=merged_belt_colours)*merged_months_at_rank),"")</f>
        <v/>
      </c>
    </row>
    <row r="820" spans="1:18" x14ac:dyDescent="0.25">
      <c r="A820"/>
      <c r="B820" s="15" t="str" cm="1">
        <f t="array" ref="B820">IFERROR(IF(LEN(A820)&gt;0, IF(SUMPRODUCT((Inactives[Key]=J820)*(Inactives[Currently Inactive]))=1,"Inactive","Active"),""),"Active")</f>
        <v/>
      </c>
      <c r="C820" s="16" t="str" cm="1">
        <f t="array" aca="1" ref="C820" ca="1">IFERROR(_xlfn._xlws.FILTER(Inactives[Inactive On],(Inactives[Key]=J820)*(Inactives[Currently Inactive]),""),"")</f>
        <v/>
      </c>
      <c r="D820" s="16" t="str" cm="1">
        <f t="array" aca="1" ref="D820" ca="1">IFERROR(INDEX(_xlfn.TEXTSPLIT(E820," "),1),"")</f>
        <v/>
      </c>
      <c r="E820" s="15" t="str" cm="1">
        <f t="array" aca="1" ref="E820" ca="1">IFERROR(_xlfn._xlws.FILTER(merged_ranks,(merged_end_dates=DATE(9999,12,31))*(merged_names=A820)),"")</f>
        <v/>
      </c>
      <c r="F820" s="17" t="str">
        <f ca="1">_xlfn.XLOOKUP(J820,Promotions[Promo Key],Promotions[Promo Date],"")</f>
        <v/>
      </c>
      <c r="G820" s="18" t="str">
        <f t="shared" ca="1" si="63"/>
        <v/>
      </c>
      <c r="H820" s="18" t="str">
        <f t="shared" ca="1" si="62"/>
        <v/>
      </c>
      <c r="I820" s="17" t="str">
        <f>_xlfn.XLOOKUP(A820,Students[Full Name],Students[Starting Rank],"")</f>
        <v/>
      </c>
      <c r="J820" s="15" t="str">
        <f t="shared" ca="1" si="64"/>
        <v xml:space="preserve">: </v>
      </c>
      <c r="K820" s="16" t="str">
        <f>_xlfn.XLOOKUP(A820,Students[Full Name],Students[Start Date],"")</f>
        <v/>
      </c>
      <c r="L820" s="18">
        <f t="shared" ca="1" si="65"/>
        <v>-1</v>
      </c>
      <c r="M820" s="18" cm="1">
        <f t="array" aca="1" ref="M820" ca="1">SUMPRODUCT(Inactives[Days Inactive]*(Inactives[Student]=A820))/365</f>
        <v>0</v>
      </c>
      <c r="N820" s="18" t="str" cm="1">
        <f t="array" ref="N820">IF(LEN($A820)&gt;0,SUMPRODUCT(($A820=merged_names)*(_xlfn.TEXTAFTER(N$2, "At ")=merged_belt_colours)*merged_months_at_rank),"")</f>
        <v/>
      </c>
      <c r="O820" s="18" t="str" cm="1">
        <f t="array" ref="O820">IF(LEN($A820)&gt;0,SUMPRODUCT(($A820=merged_names)*(_xlfn.TEXTAFTER(O$2, "At ")=merged_belt_colours)*merged_months_at_rank),"")</f>
        <v/>
      </c>
      <c r="P820" s="18" t="str" cm="1">
        <f t="array" ref="P820">IF(LEN($A820)&gt;0,SUMPRODUCT(($A820=merged_names)*(_xlfn.TEXTAFTER(P$2, "At ")=merged_belt_colours)*merged_months_at_rank),"")</f>
        <v/>
      </c>
      <c r="Q820" s="18" t="str" cm="1">
        <f t="array" ref="Q820">IF(LEN($A820)&gt;0,SUMPRODUCT(($A820=merged_names)*(_xlfn.TEXTAFTER(Q$2, "At ")=merged_belt_colours)*merged_months_at_rank),"")</f>
        <v/>
      </c>
      <c r="R820" s="18" t="str" cm="1">
        <f t="array" ref="R820">IF(LEN($A820)&gt;0,SUMPRODUCT(($A820=merged_names)*(_xlfn.TEXTAFTER(R$2, "At ")=merged_belt_colours)*merged_months_at_rank),"")</f>
        <v/>
      </c>
    </row>
    <row r="821" spans="1:18" x14ac:dyDescent="0.25">
      <c r="A821"/>
      <c r="B821" s="15" t="str" cm="1">
        <f t="array" ref="B821">IFERROR(IF(LEN(A821)&gt;0, IF(SUMPRODUCT((Inactives[Key]=J821)*(Inactives[Currently Inactive]))=1,"Inactive","Active"),""),"Active")</f>
        <v/>
      </c>
      <c r="C821" s="16" t="str" cm="1">
        <f t="array" aca="1" ref="C821" ca="1">IFERROR(_xlfn._xlws.FILTER(Inactives[Inactive On],(Inactives[Key]=J821)*(Inactives[Currently Inactive]),""),"")</f>
        <v/>
      </c>
      <c r="D821" s="16" t="str" cm="1">
        <f t="array" aca="1" ref="D821" ca="1">IFERROR(INDEX(_xlfn.TEXTSPLIT(E821," "),1),"")</f>
        <v/>
      </c>
      <c r="E821" s="15" t="str" cm="1">
        <f t="array" aca="1" ref="E821" ca="1">IFERROR(_xlfn._xlws.FILTER(merged_ranks,(merged_end_dates=DATE(9999,12,31))*(merged_names=A821)),"")</f>
        <v/>
      </c>
      <c r="F821" s="17" t="str">
        <f ca="1">_xlfn.XLOOKUP(J821,Promotions[Promo Key],Promotions[Promo Date],"")</f>
        <v/>
      </c>
      <c r="G821" s="18" t="str">
        <f t="shared" ca="1" si="63"/>
        <v/>
      </c>
      <c r="H821" s="18" t="str">
        <f t="shared" ca="1" si="62"/>
        <v/>
      </c>
      <c r="I821" s="17" t="str">
        <f>_xlfn.XLOOKUP(A821,Students[Full Name],Students[Starting Rank],"")</f>
        <v/>
      </c>
      <c r="J821" s="15" t="str">
        <f t="shared" ca="1" si="64"/>
        <v xml:space="preserve">: </v>
      </c>
      <c r="K821" s="16" t="str">
        <f>_xlfn.XLOOKUP(A821,Students[Full Name],Students[Start Date],"")</f>
        <v/>
      </c>
      <c r="L821" s="18">
        <f t="shared" ca="1" si="65"/>
        <v>-1</v>
      </c>
      <c r="M821" s="18" cm="1">
        <f t="array" aca="1" ref="M821" ca="1">SUMPRODUCT(Inactives[Days Inactive]*(Inactives[Student]=A821))/365</f>
        <v>0</v>
      </c>
      <c r="N821" s="18" t="str" cm="1">
        <f t="array" ref="N821">IF(LEN($A821)&gt;0,SUMPRODUCT(($A821=merged_names)*(_xlfn.TEXTAFTER(N$2, "At ")=merged_belt_colours)*merged_months_at_rank),"")</f>
        <v/>
      </c>
      <c r="O821" s="18" t="str" cm="1">
        <f t="array" ref="O821">IF(LEN($A821)&gt;0,SUMPRODUCT(($A821=merged_names)*(_xlfn.TEXTAFTER(O$2, "At ")=merged_belt_colours)*merged_months_at_rank),"")</f>
        <v/>
      </c>
      <c r="P821" s="18" t="str" cm="1">
        <f t="array" ref="P821">IF(LEN($A821)&gt;0,SUMPRODUCT(($A821=merged_names)*(_xlfn.TEXTAFTER(P$2, "At ")=merged_belt_colours)*merged_months_at_rank),"")</f>
        <v/>
      </c>
      <c r="Q821" s="18" t="str" cm="1">
        <f t="array" ref="Q821">IF(LEN($A821)&gt;0,SUMPRODUCT(($A821=merged_names)*(_xlfn.TEXTAFTER(Q$2, "At ")=merged_belt_colours)*merged_months_at_rank),"")</f>
        <v/>
      </c>
      <c r="R821" s="18" t="str" cm="1">
        <f t="array" ref="R821">IF(LEN($A821)&gt;0,SUMPRODUCT(($A821=merged_names)*(_xlfn.TEXTAFTER(R$2, "At ")=merged_belt_colours)*merged_months_at_rank),"")</f>
        <v/>
      </c>
    </row>
    <row r="822" spans="1:18" x14ac:dyDescent="0.25">
      <c r="A822"/>
      <c r="B822" s="15" t="str" cm="1">
        <f t="array" ref="B822">IFERROR(IF(LEN(A822)&gt;0, IF(SUMPRODUCT((Inactives[Key]=J822)*(Inactives[Currently Inactive]))=1,"Inactive","Active"),""),"Active")</f>
        <v/>
      </c>
      <c r="C822" s="16" t="str" cm="1">
        <f t="array" aca="1" ref="C822" ca="1">IFERROR(_xlfn._xlws.FILTER(Inactives[Inactive On],(Inactives[Key]=J822)*(Inactives[Currently Inactive]),""),"")</f>
        <v/>
      </c>
      <c r="D822" s="16" t="str" cm="1">
        <f t="array" aca="1" ref="D822" ca="1">IFERROR(INDEX(_xlfn.TEXTSPLIT(E822," "),1),"")</f>
        <v/>
      </c>
      <c r="E822" s="15" t="str" cm="1">
        <f t="array" aca="1" ref="E822" ca="1">IFERROR(_xlfn._xlws.FILTER(merged_ranks,(merged_end_dates=DATE(9999,12,31))*(merged_names=A822)),"")</f>
        <v/>
      </c>
      <c r="F822" s="17" t="str">
        <f ca="1">_xlfn.XLOOKUP(J822,Promotions[Promo Key],Promotions[Promo Date],"")</f>
        <v/>
      </c>
      <c r="G822" s="18" t="str">
        <f t="shared" ca="1" si="63"/>
        <v/>
      </c>
      <c r="H822" s="18" t="str">
        <f t="shared" ca="1" si="62"/>
        <v/>
      </c>
      <c r="I822" s="17" t="str">
        <f>_xlfn.XLOOKUP(A822,Students[Full Name],Students[Starting Rank],"")</f>
        <v/>
      </c>
      <c r="J822" s="15" t="str">
        <f t="shared" ca="1" si="64"/>
        <v xml:space="preserve">: </v>
      </c>
      <c r="K822" s="16" t="str">
        <f>_xlfn.XLOOKUP(A822,Students[Full Name],Students[Start Date],"")</f>
        <v/>
      </c>
      <c r="L822" s="18">
        <f t="shared" ca="1" si="65"/>
        <v>-1</v>
      </c>
      <c r="M822" s="18" cm="1">
        <f t="array" aca="1" ref="M822" ca="1">SUMPRODUCT(Inactives[Days Inactive]*(Inactives[Student]=A822))/365</f>
        <v>0</v>
      </c>
      <c r="N822" s="18" t="str" cm="1">
        <f t="array" ref="N822">IF(LEN($A822)&gt;0,SUMPRODUCT(($A822=merged_names)*(_xlfn.TEXTAFTER(N$2, "At ")=merged_belt_colours)*merged_months_at_rank),"")</f>
        <v/>
      </c>
      <c r="O822" s="18" t="str" cm="1">
        <f t="array" ref="O822">IF(LEN($A822)&gt;0,SUMPRODUCT(($A822=merged_names)*(_xlfn.TEXTAFTER(O$2, "At ")=merged_belt_colours)*merged_months_at_rank),"")</f>
        <v/>
      </c>
      <c r="P822" s="18" t="str" cm="1">
        <f t="array" ref="P822">IF(LEN($A822)&gt;0,SUMPRODUCT(($A822=merged_names)*(_xlfn.TEXTAFTER(P$2, "At ")=merged_belt_colours)*merged_months_at_rank),"")</f>
        <v/>
      </c>
      <c r="Q822" s="18" t="str" cm="1">
        <f t="array" ref="Q822">IF(LEN($A822)&gt;0,SUMPRODUCT(($A822=merged_names)*(_xlfn.TEXTAFTER(Q$2, "At ")=merged_belt_colours)*merged_months_at_rank),"")</f>
        <v/>
      </c>
      <c r="R822" s="18" t="str" cm="1">
        <f t="array" ref="R822">IF(LEN($A822)&gt;0,SUMPRODUCT(($A822=merged_names)*(_xlfn.TEXTAFTER(R$2, "At ")=merged_belt_colours)*merged_months_at_rank),"")</f>
        <v/>
      </c>
    </row>
    <row r="823" spans="1:18" x14ac:dyDescent="0.25">
      <c r="A823"/>
      <c r="B823" s="15" t="str" cm="1">
        <f t="array" ref="B823">IFERROR(IF(LEN(A823)&gt;0, IF(SUMPRODUCT((Inactives[Key]=J823)*(Inactives[Currently Inactive]))=1,"Inactive","Active"),""),"Active")</f>
        <v/>
      </c>
      <c r="C823" s="16" t="str" cm="1">
        <f t="array" aca="1" ref="C823" ca="1">IFERROR(_xlfn._xlws.FILTER(Inactives[Inactive On],(Inactives[Key]=J823)*(Inactives[Currently Inactive]),""),"")</f>
        <v/>
      </c>
      <c r="D823" s="16" t="str" cm="1">
        <f t="array" aca="1" ref="D823" ca="1">IFERROR(INDEX(_xlfn.TEXTSPLIT(E823," "),1),"")</f>
        <v/>
      </c>
      <c r="E823" s="15" t="str" cm="1">
        <f t="array" aca="1" ref="E823" ca="1">IFERROR(_xlfn._xlws.FILTER(merged_ranks,(merged_end_dates=DATE(9999,12,31))*(merged_names=A823)),"")</f>
        <v/>
      </c>
      <c r="F823" s="17" t="str">
        <f ca="1">_xlfn.XLOOKUP(J823,Promotions[Promo Key],Promotions[Promo Date],"")</f>
        <v/>
      </c>
      <c r="G823" s="18" t="str">
        <f t="shared" ca="1" si="63"/>
        <v/>
      </c>
      <c r="H823" s="18" t="str">
        <f t="shared" ca="1" si="62"/>
        <v/>
      </c>
      <c r="I823" s="17" t="str">
        <f>_xlfn.XLOOKUP(A823,Students[Full Name],Students[Starting Rank],"")</f>
        <v/>
      </c>
      <c r="J823" s="15" t="str">
        <f t="shared" ca="1" si="64"/>
        <v xml:space="preserve">: </v>
      </c>
      <c r="K823" s="16" t="str">
        <f>_xlfn.XLOOKUP(A823,Students[Full Name],Students[Start Date],"")</f>
        <v/>
      </c>
      <c r="L823" s="18">
        <f t="shared" ca="1" si="65"/>
        <v>-1</v>
      </c>
      <c r="M823" s="18" cm="1">
        <f t="array" aca="1" ref="M823" ca="1">SUMPRODUCT(Inactives[Days Inactive]*(Inactives[Student]=A823))/365</f>
        <v>0</v>
      </c>
      <c r="N823" s="18" t="str" cm="1">
        <f t="array" ref="N823">IF(LEN($A823)&gt;0,SUMPRODUCT(($A823=merged_names)*(_xlfn.TEXTAFTER(N$2, "At ")=merged_belt_colours)*merged_months_at_rank),"")</f>
        <v/>
      </c>
      <c r="O823" s="18" t="str" cm="1">
        <f t="array" ref="O823">IF(LEN($A823)&gt;0,SUMPRODUCT(($A823=merged_names)*(_xlfn.TEXTAFTER(O$2, "At ")=merged_belt_colours)*merged_months_at_rank),"")</f>
        <v/>
      </c>
      <c r="P823" s="18" t="str" cm="1">
        <f t="array" ref="P823">IF(LEN($A823)&gt;0,SUMPRODUCT(($A823=merged_names)*(_xlfn.TEXTAFTER(P$2, "At ")=merged_belt_colours)*merged_months_at_rank),"")</f>
        <v/>
      </c>
      <c r="Q823" s="18" t="str" cm="1">
        <f t="array" ref="Q823">IF(LEN($A823)&gt;0,SUMPRODUCT(($A823=merged_names)*(_xlfn.TEXTAFTER(Q$2, "At ")=merged_belt_colours)*merged_months_at_rank),"")</f>
        <v/>
      </c>
      <c r="R823" s="18" t="str" cm="1">
        <f t="array" ref="R823">IF(LEN($A823)&gt;0,SUMPRODUCT(($A823=merged_names)*(_xlfn.TEXTAFTER(R$2, "At ")=merged_belt_colours)*merged_months_at_rank),"")</f>
        <v/>
      </c>
    </row>
    <row r="824" spans="1:18" x14ac:dyDescent="0.25">
      <c r="A824"/>
      <c r="B824" s="15" t="str" cm="1">
        <f t="array" ref="B824">IFERROR(IF(LEN(A824)&gt;0, IF(SUMPRODUCT((Inactives[Key]=J824)*(Inactives[Currently Inactive]))=1,"Inactive","Active"),""),"Active")</f>
        <v/>
      </c>
      <c r="C824" s="16" t="str" cm="1">
        <f t="array" aca="1" ref="C824" ca="1">IFERROR(_xlfn._xlws.FILTER(Inactives[Inactive On],(Inactives[Key]=J824)*(Inactives[Currently Inactive]),""),"")</f>
        <v/>
      </c>
      <c r="D824" s="16" t="str" cm="1">
        <f t="array" aca="1" ref="D824" ca="1">IFERROR(INDEX(_xlfn.TEXTSPLIT(E824," "),1),"")</f>
        <v/>
      </c>
      <c r="E824" s="15" t="str" cm="1">
        <f t="array" aca="1" ref="E824" ca="1">IFERROR(_xlfn._xlws.FILTER(merged_ranks,(merged_end_dates=DATE(9999,12,31))*(merged_names=A824)),"")</f>
        <v/>
      </c>
      <c r="F824" s="17" t="str">
        <f ca="1">_xlfn.XLOOKUP(J824,Promotions[Promo Key],Promotions[Promo Date],"")</f>
        <v/>
      </c>
      <c r="G824" s="18" t="str">
        <f t="shared" ca="1" si="63"/>
        <v/>
      </c>
      <c r="H824" s="18" t="str">
        <f t="shared" ca="1" si="62"/>
        <v/>
      </c>
      <c r="I824" s="17" t="str">
        <f>_xlfn.XLOOKUP(A824,Students[Full Name],Students[Starting Rank],"")</f>
        <v/>
      </c>
      <c r="J824" s="15" t="str">
        <f t="shared" ca="1" si="64"/>
        <v xml:space="preserve">: </v>
      </c>
      <c r="K824" s="16" t="str">
        <f>_xlfn.XLOOKUP(A824,Students[Full Name],Students[Start Date],"")</f>
        <v/>
      </c>
      <c r="L824" s="18">
        <f t="shared" ca="1" si="65"/>
        <v>-1</v>
      </c>
      <c r="M824" s="18" cm="1">
        <f t="array" aca="1" ref="M824" ca="1">SUMPRODUCT(Inactives[Days Inactive]*(Inactives[Student]=A824))/365</f>
        <v>0</v>
      </c>
      <c r="N824" s="18" t="str" cm="1">
        <f t="array" ref="N824">IF(LEN($A824)&gt;0,SUMPRODUCT(($A824=merged_names)*(_xlfn.TEXTAFTER(N$2, "At ")=merged_belt_colours)*merged_months_at_rank),"")</f>
        <v/>
      </c>
      <c r="O824" s="18" t="str" cm="1">
        <f t="array" ref="O824">IF(LEN($A824)&gt;0,SUMPRODUCT(($A824=merged_names)*(_xlfn.TEXTAFTER(O$2, "At ")=merged_belt_colours)*merged_months_at_rank),"")</f>
        <v/>
      </c>
      <c r="P824" s="18" t="str" cm="1">
        <f t="array" ref="P824">IF(LEN($A824)&gt;0,SUMPRODUCT(($A824=merged_names)*(_xlfn.TEXTAFTER(P$2, "At ")=merged_belt_colours)*merged_months_at_rank),"")</f>
        <v/>
      </c>
      <c r="Q824" s="18" t="str" cm="1">
        <f t="array" ref="Q824">IF(LEN($A824)&gt;0,SUMPRODUCT(($A824=merged_names)*(_xlfn.TEXTAFTER(Q$2, "At ")=merged_belt_colours)*merged_months_at_rank),"")</f>
        <v/>
      </c>
      <c r="R824" s="18" t="str" cm="1">
        <f t="array" ref="R824">IF(LEN($A824)&gt;0,SUMPRODUCT(($A824=merged_names)*(_xlfn.TEXTAFTER(R$2, "At ")=merged_belt_colours)*merged_months_at_rank),"")</f>
        <v/>
      </c>
    </row>
    <row r="825" spans="1:18" x14ac:dyDescent="0.25">
      <c r="A825"/>
      <c r="B825" s="15" t="str" cm="1">
        <f t="array" ref="B825">IFERROR(IF(LEN(A825)&gt;0, IF(SUMPRODUCT((Inactives[Key]=J825)*(Inactives[Currently Inactive]))=1,"Inactive","Active"),""),"Active")</f>
        <v/>
      </c>
      <c r="C825" s="16" t="str" cm="1">
        <f t="array" aca="1" ref="C825" ca="1">IFERROR(_xlfn._xlws.FILTER(Inactives[Inactive On],(Inactives[Key]=J825)*(Inactives[Currently Inactive]),""),"")</f>
        <v/>
      </c>
      <c r="D825" s="16" t="str" cm="1">
        <f t="array" aca="1" ref="D825" ca="1">IFERROR(INDEX(_xlfn.TEXTSPLIT(E825," "),1),"")</f>
        <v/>
      </c>
      <c r="E825" s="15" t="str" cm="1">
        <f t="array" aca="1" ref="E825" ca="1">IFERROR(_xlfn._xlws.FILTER(merged_ranks,(merged_end_dates=DATE(9999,12,31))*(merged_names=A825)),"")</f>
        <v/>
      </c>
      <c r="F825" s="17" t="str">
        <f ca="1">_xlfn.XLOOKUP(J825,Promotions[Promo Key],Promotions[Promo Date],"")</f>
        <v/>
      </c>
      <c r="G825" s="18" t="str">
        <f t="shared" ca="1" si="63"/>
        <v/>
      </c>
      <c r="H825" s="18" t="str">
        <f t="shared" ca="1" si="62"/>
        <v/>
      </c>
      <c r="I825" s="17" t="str">
        <f>_xlfn.XLOOKUP(A825,Students[Full Name],Students[Starting Rank],"")</f>
        <v/>
      </c>
      <c r="J825" s="15" t="str">
        <f t="shared" ca="1" si="64"/>
        <v xml:space="preserve">: </v>
      </c>
      <c r="K825" s="16" t="str">
        <f>_xlfn.XLOOKUP(A825,Students[Full Name],Students[Start Date],"")</f>
        <v/>
      </c>
      <c r="L825" s="18">
        <f t="shared" ca="1" si="65"/>
        <v>-1</v>
      </c>
      <c r="M825" s="18" cm="1">
        <f t="array" aca="1" ref="M825" ca="1">SUMPRODUCT(Inactives[Days Inactive]*(Inactives[Student]=A825))/365</f>
        <v>0</v>
      </c>
      <c r="N825" s="18" t="str" cm="1">
        <f t="array" ref="N825">IF(LEN($A825)&gt;0,SUMPRODUCT(($A825=merged_names)*(_xlfn.TEXTAFTER(N$2, "At ")=merged_belt_colours)*merged_months_at_rank),"")</f>
        <v/>
      </c>
      <c r="O825" s="18" t="str" cm="1">
        <f t="array" ref="O825">IF(LEN($A825)&gt;0,SUMPRODUCT(($A825=merged_names)*(_xlfn.TEXTAFTER(O$2, "At ")=merged_belt_colours)*merged_months_at_rank),"")</f>
        <v/>
      </c>
      <c r="P825" s="18" t="str" cm="1">
        <f t="array" ref="P825">IF(LEN($A825)&gt;0,SUMPRODUCT(($A825=merged_names)*(_xlfn.TEXTAFTER(P$2, "At ")=merged_belt_colours)*merged_months_at_rank),"")</f>
        <v/>
      </c>
      <c r="Q825" s="18" t="str" cm="1">
        <f t="array" ref="Q825">IF(LEN($A825)&gt;0,SUMPRODUCT(($A825=merged_names)*(_xlfn.TEXTAFTER(Q$2, "At ")=merged_belt_colours)*merged_months_at_rank),"")</f>
        <v/>
      </c>
      <c r="R825" s="18" t="str" cm="1">
        <f t="array" ref="R825">IF(LEN($A825)&gt;0,SUMPRODUCT(($A825=merged_names)*(_xlfn.TEXTAFTER(R$2, "At ")=merged_belt_colours)*merged_months_at_rank),"")</f>
        <v/>
      </c>
    </row>
    <row r="826" spans="1:18" x14ac:dyDescent="0.25">
      <c r="A826"/>
      <c r="B826" s="15" t="str" cm="1">
        <f t="array" ref="B826">IFERROR(IF(LEN(A826)&gt;0, IF(SUMPRODUCT((Inactives[Key]=J826)*(Inactives[Currently Inactive]))=1,"Inactive","Active"),""),"Active")</f>
        <v/>
      </c>
      <c r="C826" s="16" t="str" cm="1">
        <f t="array" aca="1" ref="C826" ca="1">IFERROR(_xlfn._xlws.FILTER(Inactives[Inactive On],(Inactives[Key]=J826)*(Inactives[Currently Inactive]),""),"")</f>
        <v/>
      </c>
      <c r="D826" s="16" t="str" cm="1">
        <f t="array" aca="1" ref="D826" ca="1">IFERROR(INDEX(_xlfn.TEXTSPLIT(E826," "),1),"")</f>
        <v/>
      </c>
      <c r="E826" s="15" t="str" cm="1">
        <f t="array" aca="1" ref="E826" ca="1">IFERROR(_xlfn._xlws.FILTER(merged_ranks,(merged_end_dates=DATE(9999,12,31))*(merged_names=A826)),"")</f>
        <v/>
      </c>
      <c r="F826" s="17" t="str">
        <f ca="1">_xlfn.XLOOKUP(J826,Promotions[Promo Key],Promotions[Promo Date],"")</f>
        <v/>
      </c>
      <c r="G826" s="18" t="str">
        <f t="shared" ca="1" si="63"/>
        <v/>
      </c>
      <c r="H826" s="18" t="str">
        <f t="shared" ca="1" si="62"/>
        <v/>
      </c>
      <c r="I826" s="17" t="str">
        <f>_xlfn.XLOOKUP(A826,Students[Full Name],Students[Starting Rank],"")</f>
        <v/>
      </c>
      <c r="J826" s="15" t="str">
        <f t="shared" ca="1" si="64"/>
        <v xml:space="preserve">: </v>
      </c>
      <c r="K826" s="16" t="str">
        <f>_xlfn.XLOOKUP(A826,Students[Full Name],Students[Start Date],"")</f>
        <v/>
      </c>
      <c r="L826" s="18">
        <f t="shared" ca="1" si="65"/>
        <v>-1</v>
      </c>
      <c r="M826" s="18" cm="1">
        <f t="array" aca="1" ref="M826" ca="1">SUMPRODUCT(Inactives[Days Inactive]*(Inactives[Student]=A826))/365</f>
        <v>0</v>
      </c>
      <c r="N826" s="18" t="str" cm="1">
        <f t="array" ref="N826">IF(LEN($A826)&gt;0,SUMPRODUCT(($A826=merged_names)*(_xlfn.TEXTAFTER(N$2, "At ")=merged_belt_colours)*merged_months_at_rank),"")</f>
        <v/>
      </c>
      <c r="O826" s="18" t="str" cm="1">
        <f t="array" ref="O826">IF(LEN($A826)&gt;0,SUMPRODUCT(($A826=merged_names)*(_xlfn.TEXTAFTER(O$2, "At ")=merged_belt_colours)*merged_months_at_rank),"")</f>
        <v/>
      </c>
      <c r="P826" s="18" t="str" cm="1">
        <f t="array" ref="P826">IF(LEN($A826)&gt;0,SUMPRODUCT(($A826=merged_names)*(_xlfn.TEXTAFTER(P$2, "At ")=merged_belt_colours)*merged_months_at_rank),"")</f>
        <v/>
      </c>
      <c r="Q826" s="18" t="str" cm="1">
        <f t="array" ref="Q826">IF(LEN($A826)&gt;0,SUMPRODUCT(($A826=merged_names)*(_xlfn.TEXTAFTER(Q$2, "At ")=merged_belt_colours)*merged_months_at_rank),"")</f>
        <v/>
      </c>
      <c r="R826" s="18" t="str" cm="1">
        <f t="array" ref="R826">IF(LEN($A826)&gt;0,SUMPRODUCT(($A826=merged_names)*(_xlfn.TEXTAFTER(R$2, "At ")=merged_belt_colours)*merged_months_at_rank),"")</f>
        <v/>
      </c>
    </row>
    <row r="827" spans="1:18" x14ac:dyDescent="0.25">
      <c r="A827"/>
      <c r="B827" s="15" t="str" cm="1">
        <f t="array" ref="B827">IFERROR(IF(LEN(A827)&gt;0, IF(SUMPRODUCT((Inactives[Key]=J827)*(Inactives[Currently Inactive]))=1,"Inactive","Active"),""),"Active")</f>
        <v/>
      </c>
      <c r="C827" s="16" t="str" cm="1">
        <f t="array" aca="1" ref="C827" ca="1">IFERROR(_xlfn._xlws.FILTER(Inactives[Inactive On],(Inactives[Key]=J827)*(Inactives[Currently Inactive]),""),"")</f>
        <v/>
      </c>
      <c r="D827" s="16" t="str" cm="1">
        <f t="array" aca="1" ref="D827" ca="1">IFERROR(INDEX(_xlfn.TEXTSPLIT(E827," "),1),"")</f>
        <v/>
      </c>
      <c r="E827" s="15" t="str" cm="1">
        <f t="array" aca="1" ref="E827" ca="1">IFERROR(_xlfn._xlws.FILTER(merged_ranks,(merged_end_dates=DATE(9999,12,31))*(merged_names=A827)),"")</f>
        <v/>
      </c>
      <c r="F827" s="17" t="str">
        <f ca="1">_xlfn.XLOOKUP(J827,Promotions[Promo Key],Promotions[Promo Date],"")</f>
        <v/>
      </c>
      <c r="G827" s="18" t="str">
        <f t="shared" ca="1" si="63"/>
        <v/>
      </c>
      <c r="H827" s="18" t="str">
        <f t="shared" ca="1" si="62"/>
        <v/>
      </c>
      <c r="I827" s="17" t="str">
        <f>_xlfn.XLOOKUP(A827,Students[Full Name],Students[Starting Rank],"")</f>
        <v/>
      </c>
      <c r="J827" s="15" t="str">
        <f t="shared" ca="1" si="64"/>
        <v xml:space="preserve">: </v>
      </c>
      <c r="K827" s="16" t="str">
        <f>_xlfn.XLOOKUP(A827,Students[Full Name],Students[Start Date],"")</f>
        <v/>
      </c>
      <c r="L827" s="18">
        <f t="shared" ca="1" si="65"/>
        <v>-1</v>
      </c>
      <c r="M827" s="18" cm="1">
        <f t="array" aca="1" ref="M827" ca="1">SUMPRODUCT(Inactives[Days Inactive]*(Inactives[Student]=A827))/365</f>
        <v>0</v>
      </c>
      <c r="N827" s="18" t="str" cm="1">
        <f t="array" ref="N827">IF(LEN($A827)&gt;0,SUMPRODUCT(($A827=merged_names)*(_xlfn.TEXTAFTER(N$2, "At ")=merged_belt_colours)*merged_months_at_rank),"")</f>
        <v/>
      </c>
      <c r="O827" s="18" t="str" cm="1">
        <f t="array" ref="O827">IF(LEN($A827)&gt;0,SUMPRODUCT(($A827=merged_names)*(_xlfn.TEXTAFTER(O$2, "At ")=merged_belt_colours)*merged_months_at_rank),"")</f>
        <v/>
      </c>
      <c r="P827" s="18" t="str" cm="1">
        <f t="array" ref="P827">IF(LEN($A827)&gt;0,SUMPRODUCT(($A827=merged_names)*(_xlfn.TEXTAFTER(P$2, "At ")=merged_belt_colours)*merged_months_at_rank),"")</f>
        <v/>
      </c>
      <c r="Q827" s="18" t="str" cm="1">
        <f t="array" ref="Q827">IF(LEN($A827)&gt;0,SUMPRODUCT(($A827=merged_names)*(_xlfn.TEXTAFTER(Q$2, "At ")=merged_belt_colours)*merged_months_at_rank),"")</f>
        <v/>
      </c>
      <c r="R827" s="18" t="str" cm="1">
        <f t="array" ref="R827">IF(LEN($A827)&gt;0,SUMPRODUCT(($A827=merged_names)*(_xlfn.TEXTAFTER(R$2, "At ")=merged_belt_colours)*merged_months_at_rank),"")</f>
        <v/>
      </c>
    </row>
    <row r="828" spans="1:18" x14ac:dyDescent="0.25">
      <c r="A828"/>
      <c r="B828" s="15" t="str" cm="1">
        <f t="array" ref="B828">IFERROR(IF(LEN(A828)&gt;0, IF(SUMPRODUCT((Inactives[Key]=J828)*(Inactives[Currently Inactive]))=1,"Inactive","Active"),""),"Active")</f>
        <v/>
      </c>
      <c r="C828" s="16" t="str" cm="1">
        <f t="array" aca="1" ref="C828" ca="1">IFERROR(_xlfn._xlws.FILTER(Inactives[Inactive On],(Inactives[Key]=J828)*(Inactives[Currently Inactive]),""),"")</f>
        <v/>
      </c>
      <c r="D828" s="16" t="str" cm="1">
        <f t="array" aca="1" ref="D828" ca="1">IFERROR(INDEX(_xlfn.TEXTSPLIT(E828," "),1),"")</f>
        <v/>
      </c>
      <c r="E828" s="15" t="str" cm="1">
        <f t="array" aca="1" ref="E828" ca="1">IFERROR(_xlfn._xlws.FILTER(merged_ranks,(merged_end_dates=DATE(9999,12,31))*(merged_names=A828)),"")</f>
        <v/>
      </c>
      <c r="F828" s="17" t="str">
        <f ca="1">_xlfn.XLOOKUP(J828,Promotions[Promo Key],Promotions[Promo Date],"")</f>
        <v/>
      </c>
      <c r="G828" s="18" t="str">
        <f t="shared" ca="1" si="63"/>
        <v/>
      </c>
      <c r="H828" s="18" t="str">
        <f t="shared" ca="1" si="62"/>
        <v/>
      </c>
      <c r="I828" s="17" t="str">
        <f>_xlfn.XLOOKUP(A828,Students[Full Name],Students[Starting Rank],"")</f>
        <v/>
      </c>
      <c r="J828" s="15" t="str">
        <f t="shared" ca="1" si="64"/>
        <v xml:space="preserve">: </v>
      </c>
      <c r="K828" s="16" t="str">
        <f>_xlfn.XLOOKUP(A828,Students[Full Name],Students[Start Date],"")</f>
        <v/>
      </c>
      <c r="L828" s="18">
        <f t="shared" ca="1" si="65"/>
        <v>-1</v>
      </c>
      <c r="M828" s="18" cm="1">
        <f t="array" aca="1" ref="M828" ca="1">SUMPRODUCT(Inactives[Days Inactive]*(Inactives[Student]=A828))/365</f>
        <v>0</v>
      </c>
      <c r="N828" s="18" t="str" cm="1">
        <f t="array" ref="N828">IF(LEN($A828)&gt;0,SUMPRODUCT(($A828=merged_names)*(_xlfn.TEXTAFTER(N$2, "At ")=merged_belt_colours)*merged_months_at_rank),"")</f>
        <v/>
      </c>
      <c r="O828" s="18" t="str" cm="1">
        <f t="array" ref="O828">IF(LEN($A828)&gt;0,SUMPRODUCT(($A828=merged_names)*(_xlfn.TEXTAFTER(O$2, "At ")=merged_belt_colours)*merged_months_at_rank),"")</f>
        <v/>
      </c>
      <c r="P828" s="18" t="str" cm="1">
        <f t="array" ref="P828">IF(LEN($A828)&gt;0,SUMPRODUCT(($A828=merged_names)*(_xlfn.TEXTAFTER(P$2, "At ")=merged_belt_colours)*merged_months_at_rank),"")</f>
        <v/>
      </c>
      <c r="Q828" s="18" t="str" cm="1">
        <f t="array" ref="Q828">IF(LEN($A828)&gt;0,SUMPRODUCT(($A828=merged_names)*(_xlfn.TEXTAFTER(Q$2, "At ")=merged_belt_colours)*merged_months_at_rank),"")</f>
        <v/>
      </c>
      <c r="R828" s="18" t="str" cm="1">
        <f t="array" ref="R828">IF(LEN($A828)&gt;0,SUMPRODUCT(($A828=merged_names)*(_xlfn.TEXTAFTER(R$2, "At ")=merged_belt_colours)*merged_months_at_rank),"")</f>
        <v/>
      </c>
    </row>
    <row r="829" spans="1:18" x14ac:dyDescent="0.25">
      <c r="A829"/>
      <c r="B829" s="15" t="str" cm="1">
        <f t="array" ref="B829">IFERROR(IF(LEN(A829)&gt;0, IF(SUMPRODUCT((Inactives[Key]=J829)*(Inactives[Currently Inactive]))=1,"Inactive","Active"),""),"Active")</f>
        <v/>
      </c>
      <c r="C829" s="16" t="str" cm="1">
        <f t="array" aca="1" ref="C829" ca="1">IFERROR(_xlfn._xlws.FILTER(Inactives[Inactive On],(Inactives[Key]=J829)*(Inactives[Currently Inactive]),""),"")</f>
        <v/>
      </c>
      <c r="D829" s="16" t="str" cm="1">
        <f t="array" aca="1" ref="D829" ca="1">IFERROR(INDEX(_xlfn.TEXTSPLIT(E829," "),1),"")</f>
        <v/>
      </c>
      <c r="E829" s="15" t="str" cm="1">
        <f t="array" aca="1" ref="E829" ca="1">IFERROR(_xlfn._xlws.FILTER(merged_ranks,(merged_end_dates=DATE(9999,12,31))*(merged_names=A829)),"")</f>
        <v/>
      </c>
      <c r="F829" s="17" t="str">
        <f ca="1">_xlfn.XLOOKUP(J829,Promotions[Promo Key],Promotions[Promo Date],"")</f>
        <v/>
      </c>
      <c r="G829" s="18" t="str">
        <f t="shared" ca="1" si="63"/>
        <v/>
      </c>
      <c r="H829" s="18" t="str">
        <f t="shared" ca="1" si="62"/>
        <v/>
      </c>
      <c r="I829" s="17" t="str">
        <f>_xlfn.XLOOKUP(A829,Students[Full Name],Students[Starting Rank],"")</f>
        <v/>
      </c>
      <c r="J829" s="15" t="str">
        <f t="shared" ca="1" si="64"/>
        <v xml:space="preserve">: </v>
      </c>
      <c r="K829" s="16" t="str">
        <f>_xlfn.XLOOKUP(A829,Students[Full Name],Students[Start Date],"")</f>
        <v/>
      </c>
      <c r="L829" s="18">
        <f t="shared" ca="1" si="65"/>
        <v>-1</v>
      </c>
      <c r="M829" s="18" cm="1">
        <f t="array" aca="1" ref="M829" ca="1">SUMPRODUCT(Inactives[Days Inactive]*(Inactives[Student]=A829))/365</f>
        <v>0</v>
      </c>
      <c r="N829" s="18" t="str" cm="1">
        <f t="array" ref="N829">IF(LEN($A829)&gt;0,SUMPRODUCT(($A829=merged_names)*(_xlfn.TEXTAFTER(N$2, "At ")=merged_belt_colours)*merged_months_at_rank),"")</f>
        <v/>
      </c>
      <c r="O829" s="18" t="str" cm="1">
        <f t="array" ref="O829">IF(LEN($A829)&gt;0,SUMPRODUCT(($A829=merged_names)*(_xlfn.TEXTAFTER(O$2, "At ")=merged_belt_colours)*merged_months_at_rank),"")</f>
        <v/>
      </c>
      <c r="P829" s="18" t="str" cm="1">
        <f t="array" ref="P829">IF(LEN($A829)&gt;0,SUMPRODUCT(($A829=merged_names)*(_xlfn.TEXTAFTER(P$2, "At ")=merged_belt_colours)*merged_months_at_rank),"")</f>
        <v/>
      </c>
      <c r="Q829" s="18" t="str" cm="1">
        <f t="array" ref="Q829">IF(LEN($A829)&gt;0,SUMPRODUCT(($A829=merged_names)*(_xlfn.TEXTAFTER(Q$2, "At ")=merged_belt_colours)*merged_months_at_rank),"")</f>
        <v/>
      </c>
      <c r="R829" s="18" t="str" cm="1">
        <f t="array" ref="R829">IF(LEN($A829)&gt;0,SUMPRODUCT(($A829=merged_names)*(_xlfn.TEXTAFTER(R$2, "At ")=merged_belt_colours)*merged_months_at_rank),"")</f>
        <v/>
      </c>
    </row>
    <row r="830" spans="1:18" x14ac:dyDescent="0.25">
      <c r="A830"/>
      <c r="B830" s="15" t="str" cm="1">
        <f t="array" ref="B830">IFERROR(IF(LEN(A830)&gt;0, IF(SUMPRODUCT((Inactives[Key]=J830)*(Inactives[Currently Inactive]))=1,"Inactive","Active"),""),"Active")</f>
        <v/>
      </c>
      <c r="C830" s="16" t="str" cm="1">
        <f t="array" aca="1" ref="C830" ca="1">IFERROR(_xlfn._xlws.FILTER(Inactives[Inactive On],(Inactives[Key]=J830)*(Inactives[Currently Inactive]),""),"")</f>
        <v/>
      </c>
      <c r="D830" s="16" t="str" cm="1">
        <f t="array" aca="1" ref="D830" ca="1">IFERROR(INDEX(_xlfn.TEXTSPLIT(E830," "),1),"")</f>
        <v/>
      </c>
      <c r="E830" s="15" t="str" cm="1">
        <f t="array" aca="1" ref="E830" ca="1">IFERROR(_xlfn._xlws.FILTER(merged_ranks,(merged_end_dates=DATE(9999,12,31))*(merged_names=A830)),"")</f>
        <v/>
      </c>
      <c r="F830" s="17" t="str">
        <f ca="1">_xlfn.XLOOKUP(J830,Promotions[Promo Key],Promotions[Promo Date],"")</f>
        <v/>
      </c>
      <c r="G830" s="18" t="str">
        <f t="shared" ca="1" si="63"/>
        <v/>
      </c>
      <c r="H830" s="18" t="str">
        <f t="shared" ca="1" si="62"/>
        <v/>
      </c>
      <c r="I830" s="17" t="str">
        <f>_xlfn.XLOOKUP(A830,Students[Full Name],Students[Starting Rank],"")</f>
        <v/>
      </c>
      <c r="J830" s="15" t="str">
        <f t="shared" ca="1" si="64"/>
        <v xml:space="preserve">: </v>
      </c>
      <c r="K830" s="16" t="str">
        <f>_xlfn.XLOOKUP(A830,Students[Full Name],Students[Start Date],"")</f>
        <v/>
      </c>
      <c r="L830" s="18">
        <f t="shared" ca="1" si="65"/>
        <v>-1</v>
      </c>
      <c r="M830" s="18" cm="1">
        <f t="array" aca="1" ref="M830" ca="1">SUMPRODUCT(Inactives[Days Inactive]*(Inactives[Student]=A830))/365</f>
        <v>0</v>
      </c>
      <c r="N830" s="18" t="str" cm="1">
        <f t="array" ref="N830">IF(LEN($A830)&gt;0,SUMPRODUCT(($A830=merged_names)*(_xlfn.TEXTAFTER(N$2, "At ")=merged_belt_colours)*merged_months_at_rank),"")</f>
        <v/>
      </c>
      <c r="O830" s="18" t="str" cm="1">
        <f t="array" ref="O830">IF(LEN($A830)&gt;0,SUMPRODUCT(($A830=merged_names)*(_xlfn.TEXTAFTER(O$2, "At ")=merged_belt_colours)*merged_months_at_rank),"")</f>
        <v/>
      </c>
      <c r="P830" s="18" t="str" cm="1">
        <f t="array" ref="P830">IF(LEN($A830)&gt;0,SUMPRODUCT(($A830=merged_names)*(_xlfn.TEXTAFTER(P$2, "At ")=merged_belt_colours)*merged_months_at_rank),"")</f>
        <v/>
      </c>
      <c r="Q830" s="18" t="str" cm="1">
        <f t="array" ref="Q830">IF(LEN($A830)&gt;0,SUMPRODUCT(($A830=merged_names)*(_xlfn.TEXTAFTER(Q$2, "At ")=merged_belt_colours)*merged_months_at_rank),"")</f>
        <v/>
      </c>
      <c r="R830" s="18" t="str" cm="1">
        <f t="array" ref="R830">IF(LEN($A830)&gt;0,SUMPRODUCT(($A830=merged_names)*(_xlfn.TEXTAFTER(R$2, "At ")=merged_belt_colours)*merged_months_at_rank),"")</f>
        <v/>
      </c>
    </row>
    <row r="831" spans="1:18" x14ac:dyDescent="0.25">
      <c r="A831"/>
      <c r="B831" s="15" t="str" cm="1">
        <f t="array" ref="B831">IFERROR(IF(LEN(A831)&gt;0, IF(SUMPRODUCT((Inactives[Key]=J831)*(Inactives[Currently Inactive]))=1,"Inactive","Active"),""),"Active")</f>
        <v/>
      </c>
      <c r="C831" s="16" t="str" cm="1">
        <f t="array" aca="1" ref="C831" ca="1">IFERROR(_xlfn._xlws.FILTER(Inactives[Inactive On],(Inactives[Key]=J831)*(Inactives[Currently Inactive]),""),"")</f>
        <v/>
      </c>
      <c r="D831" s="16" t="str" cm="1">
        <f t="array" aca="1" ref="D831" ca="1">IFERROR(INDEX(_xlfn.TEXTSPLIT(E831," "),1),"")</f>
        <v/>
      </c>
      <c r="E831" s="15" t="str" cm="1">
        <f t="array" aca="1" ref="E831" ca="1">IFERROR(_xlfn._xlws.FILTER(merged_ranks,(merged_end_dates=DATE(9999,12,31))*(merged_names=A831)),"")</f>
        <v/>
      </c>
      <c r="F831" s="17" t="str">
        <f ca="1">_xlfn.XLOOKUP(J831,Promotions[Promo Key],Promotions[Promo Date],"")</f>
        <v/>
      </c>
      <c r="G831" s="18" t="str">
        <f t="shared" ca="1" si="63"/>
        <v/>
      </c>
      <c r="H831" s="18" t="str">
        <f t="shared" ca="1" si="62"/>
        <v/>
      </c>
      <c r="I831" s="17" t="str">
        <f>_xlfn.XLOOKUP(A831,Students[Full Name],Students[Starting Rank],"")</f>
        <v/>
      </c>
      <c r="J831" s="15" t="str">
        <f t="shared" ca="1" si="64"/>
        <v xml:space="preserve">: </v>
      </c>
      <c r="K831" s="16" t="str">
        <f>_xlfn.XLOOKUP(A831,Students[Full Name],Students[Start Date],"")</f>
        <v/>
      </c>
      <c r="L831" s="18">
        <f t="shared" ca="1" si="65"/>
        <v>-1</v>
      </c>
      <c r="M831" s="18" cm="1">
        <f t="array" aca="1" ref="M831" ca="1">SUMPRODUCT(Inactives[Days Inactive]*(Inactives[Student]=A831))/365</f>
        <v>0</v>
      </c>
      <c r="N831" s="18" t="str" cm="1">
        <f t="array" ref="N831">IF(LEN($A831)&gt;0,SUMPRODUCT(($A831=merged_names)*(_xlfn.TEXTAFTER(N$2, "At ")=merged_belt_colours)*merged_months_at_rank),"")</f>
        <v/>
      </c>
      <c r="O831" s="18" t="str" cm="1">
        <f t="array" ref="O831">IF(LEN($A831)&gt;0,SUMPRODUCT(($A831=merged_names)*(_xlfn.TEXTAFTER(O$2, "At ")=merged_belt_colours)*merged_months_at_rank),"")</f>
        <v/>
      </c>
      <c r="P831" s="18" t="str" cm="1">
        <f t="array" ref="P831">IF(LEN($A831)&gt;0,SUMPRODUCT(($A831=merged_names)*(_xlfn.TEXTAFTER(P$2, "At ")=merged_belt_colours)*merged_months_at_rank),"")</f>
        <v/>
      </c>
      <c r="Q831" s="18" t="str" cm="1">
        <f t="array" ref="Q831">IF(LEN($A831)&gt;0,SUMPRODUCT(($A831=merged_names)*(_xlfn.TEXTAFTER(Q$2, "At ")=merged_belt_colours)*merged_months_at_rank),"")</f>
        <v/>
      </c>
      <c r="R831" s="18" t="str" cm="1">
        <f t="array" ref="R831">IF(LEN($A831)&gt;0,SUMPRODUCT(($A831=merged_names)*(_xlfn.TEXTAFTER(R$2, "At ")=merged_belt_colours)*merged_months_at_rank),"")</f>
        <v/>
      </c>
    </row>
    <row r="832" spans="1:18" x14ac:dyDescent="0.25">
      <c r="A832"/>
      <c r="B832" s="15" t="str" cm="1">
        <f t="array" ref="B832">IFERROR(IF(LEN(A832)&gt;0, IF(SUMPRODUCT((Inactives[Key]=J832)*(Inactives[Currently Inactive]))=1,"Inactive","Active"),""),"Active")</f>
        <v/>
      </c>
      <c r="C832" s="16" t="str" cm="1">
        <f t="array" aca="1" ref="C832" ca="1">IFERROR(_xlfn._xlws.FILTER(Inactives[Inactive On],(Inactives[Key]=J832)*(Inactives[Currently Inactive]),""),"")</f>
        <v/>
      </c>
      <c r="D832" s="16" t="str" cm="1">
        <f t="array" aca="1" ref="D832" ca="1">IFERROR(INDEX(_xlfn.TEXTSPLIT(E832," "),1),"")</f>
        <v/>
      </c>
      <c r="E832" s="15" t="str" cm="1">
        <f t="array" aca="1" ref="E832" ca="1">IFERROR(_xlfn._xlws.FILTER(merged_ranks,(merged_end_dates=DATE(9999,12,31))*(merged_names=A832)),"")</f>
        <v/>
      </c>
      <c r="F832" s="17" t="str">
        <f ca="1">_xlfn.XLOOKUP(J832,Promotions[Promo Key],Promotions[Promo Date],"")</f>
        <v/>
      </c>
      <c r="G832" s="18" t="str">
        <f t="shared" ca="1" si="63"/>
        <v/>
      </c>
      <c r="H832" s="18" t="str">
        <f t="shared" ca="1" si="62"/>
        <v/>
      </c>
      <c r="I832" s="17" t="str">
        <f>_xlfn.XLOOKUP(A832,Students[Full Name],Students[Starting Rank],"")</f>
        <v/>
      </c>
      <c r="J832" s="15" t="str">
        <f t="shared" ca="1" si="64"/>
        <v xml:space="preserve">: </v>
      </c>
      <c r="K832" s="16" t="str">
        <f>_xlfn.XLOOKUP(A832,Students[Full Name],Students[Start Date],"")</f>
        <v/>
      </c>
      <c r="L832" s="18">
        <f t="shared" ca="1" si="65"/>
        <v>-1</v>
      </c>
      <c r="M832" s="18" cm="1">
        <f t="array" aca="1" ref="M832" ca="1">SUMPRODUCT(Inactives[Days Inactive]*(Inactives[Student]=A832))/365</f>
        <v>0</v>
      </c>
      <c r="N832" s="18" t="str" cm="1">
        <f t="array" ref="N832">IF(LEN($A832)&gt;0,SUMPRODUCT(($A832=merged_names)*(_xlfn.TEXTAFTER(N$2, "At ")=merged_belt_colours)*merged_months_at_rank),"")</f>
        <v/>
      </c>
      <c r="O832" s="18" t="str" cm="1">
        <f t="array" ref="O832">IF(LEN($A832)&gt;0,SUMPRODUCT(($A832=merged_names)*(_xlfn.TEXTAFTER(O$2, "At ")=merged_belt_colours)*merged_months_at_rank),"")</f>
        <v/>
      </c>
      <c r="P832" s="18" t="str" cm="1">
        <f t="array" ref="P832">IF(LEN($A832)&gt;0,SUMPRODUCT(($A832=merged_names)*(_xlfn.TEXTAFTER(P$2, "At ")=merged_belt_colours)*merged_months_at_rank),"")</f>
        <v/>
      </c>
      <c r="Q832" s="18" t="str" cm="1">
        <f t="array" ref="Q832">IF(LEN($A832)&gt;0,SUMPRODUCT(($A832=merged_names)*(_xlfn.TEXTAFTER(Q$2, "At ")=merged_belt_colours)*merged_months_at_rank),"")</f>
        <v/>
      </c>
      <c r="R832" s="18" t="str" cm="1">
        <f t="array" ref="R832">IF(LEN($A832)&gt;0,SUMPRODUCT(($A832=merged_names)*(_xlfn.TEXTAFTER(R$2, "At ")=merged_belt_colours)*merged_months_at_rank),"")</f>
        <v/>
      </c>
    </row>
    <row r="833" spans="1:18" x14ac:dyDescent="0.25">
      <c r="A833"/>
      <c r="B833" s="15" t="str" cm="1">
        <f t="array" ref="B833">IFERROR(IF(LEN(A833)&gt;0, IF(SUMPRODUCT((Inactives[Key]=J833)*(Inactives[Currently Inactive]))=1,"Inactive","Active"),""),"Active")</f>
        <v/>
      </c>
      <c r="C833" s="16" t="str" cm="1">
        <f t="array" aca="1" ref="C833" ca="1">IFERROR(_xlfn._xlws.FILTER(Inactives[Inactive On],(Inactives[Key]=J833)*(Inactives[Currently Inactive]),""),"")</f>
        <v/>
      </c>
      <c r="D833" s="16" t="str" cm="1">
        <f t="array" aca="1" ref="D833" ca="1">IFERROR(INDEX(_xlfn.TEXTSPLIT(E833," "),1),"")</f>
        <v/>
      </c>
      <c r="E833" s="15" t="str" cm="1">
        <f t="array" aca="1" ref="E833" ca="1">IFERROR(_xlfn._xlws.FILTER(merged_ranks,(merged_end_dates=DATE(9999,12,31))*(merged_names=A833)),"")</f>
        <v/>
      </c>
      <c r="F833" s="17" t="str">
        <f ca="1">_xlfn.XLOOKUP(J833,Promotions[Promo Key],Promotions[Promo Date],"")</f>
        <v/>
      </c>
      <c r="G833" s="18" t="str">
        <f t="shared" ca="1" si="63"/>
        <v/>
      </c>
      <c r="H833" s="18" t="str">
        <f t="shared" ca="1" si="62"/>
        <v/>
      </c>
      <c r="I833" s="17" t="str">
        <f>_xlfn.XLOOKUP(A833,Students[Full Name],Students[Starting Rank],"")</f>
        <v/>
      </c>
      <c r="J833" s="15" t="str">
        <f t="shared" ca="1" si="64"/>
        <v xml:space="preserve">: </v>
      </c>
      <c r="K833" s="16" t="str">
        <f>_xlfn.XLOOKUP(A833,Students[Full Name],Students[Start Date],"")</f>
        <v/>
      </c>
      <c r="L833" s="18">
        <f t="shared" ca="1" si="65"/>
        <v>-1</v>
      </c>
      <c r="M833" s="18" cm="1">
        <f t="array" aca="1" ref="M833" ca="1">SUMPRODUCT(Inactives[Days Inactive]*(Inactives[Student]=A833))/365</f>
        <v>0</v>
      </c>
      <c r="N833" s="18" t="str" cm="1">
        <f t="array" ref="N833">IF(LEN($A833)&gt;0,SUMPRODUCT(($A833=merged_names)*(_xlfn.TEXTAFTER(N$2, "At ")=merged_belt_colours)*merged_months_at_rank),"")</f>
        <v/>
      </c>
      <c r="O833" s="18" t="str" cm="1">
        <f t="array" ref="O833">IF(LEN($A833)&gt;0,SUMPRODUCT(($A833=merged_names)*(_xlfn.TEXTAFTER(O$2, "At ")=merged_belt_colours)*merged_months_at_rank),"")</f>
        <v/>
      </c>
      <c r="P833" s="18" t="str" cm="1">
        <f t="array" ref="P833">IF(LEN($A833)&gt;0,SUMPRODUCT(($A833=merged_names)*(_xlfn.TEXTAFTER(P$2, "At ")=merged_belt_colours)*merged_months_at_rank),"")</f>
        <v/>
      </c>
      <c r="Q833" s="18" t="str" cm="1">
        <f t="array" ref="Q833">IF(LEN($A833)&gt;0,SUMPRODUCT(($A833=merged_names)*(_xlfn.TEXTAFTER(Q$2, "At ")=merged_belt_colours)*merged_months_at_rank),"")</f>
        <v/>
      </c>
      <c r="R833" s="18" t="str" cm="1">
        <f t="array" ref="R833">IF(LEN($A833)&gt;0,SUMPRODUCT(($A833=merged_names)*(_xlfn.TEXTAFTER(R$2, "At ")=merged_belt_colours)*merged_months_at_rank),"")</f>
        <v/>
      </c>
    </row>
    <row r="834" spans="1:18" x14ac:dyDescent="0.25">
      <c r="A834"/>
      <c r="B834" s="15" t="str" cm="1">
        <f t="array" ref="B834">IFERROR(IF(LEN(A834)&gt;0, IF(SUMPRODUCT((Inactives[Key]=J834)*(Inactives[Currently Inactive]))=1,"Inactive","Active"),""),"Active")</f>
        <v/>
      </c>
      <c r="C834" s="16" t="str" cm="1">
        <f t="array" aca="1" ref="C834" ca="1">IFERROR(_xlfn._xlws.FILTER(Inactives[Inactive On],(Inactives[Key]=J834)*(Inactives[Currently Inactive]),""),"")</f>
        <v/>
      </c>
      <c r="D834" s="16" t="str" cm="1">
        <f t="array" aca="1" ref="D834" ca="1">IFERROR(INDEX(_xlfn.TEXTSPLIT(E834," "),1),"")</f>
        <v/>
      </c>
      <c r="E834" s="15" t="str" cm="1">
        <f t="array" aca="1" ref="E834" ca="1">IFERROR(_xlfn._xlws.FILTER(merged_ranks,(merged_end_dates=DATE(9999,12,31))*(merged_names=A834)),"")</f>
        <v/>
      </c>
      <c r="F834" s="17" t="str">
        <f ca="1">_xlfn.XLOOKUP(J834,Promotions[Promo Key],Promotions[Promo Date],"")</f>
        <v/>
      </c>
      <c r="G834" s="18" t="str">
        <f t="shared" ca="1" si="63"/>
        <v/>
      </c>
      <c r="H834" s="18" t="str">
        <f t="shared" ca="1" si="62"/>
        <v/>
      </c>
      <c r="I834" s="17" t="str">
        <f>_xlfn.XLOOKUP(A834,Students[Full Name],Students[Starting Rank],"")</f>
        <v/>
      </c>
      <c r="J834" s="15" t="str">
        <f t="shared" ca="1" si="64"/>
        <v xml:space="preserve">: </v>
      </c>
      <c r="K834" s="16" t="str">
        <f>_xlfn.XLOOKUP(A834,Students[Full Name],Students[Start Date],"")</f>
        <v/>
      </c>
      <c r="L834" s="18">
        <f t="shared" ca="1" si="65"/>
        <v>-1</v>
      </c>
      <c r="M834" s="18" cm="1">
        <f t="array" aca="1" ref="M834" ca="1">SUMPRODUCT(Inactives[Days Inactive]*(Inactives[Student]=A834))/365</f>
        <v>0</v>
      </c>
      <c r="N834" s="18" t="str" cm="1">
        <f t="array" ref="N834">IF(LEN($A834)&gt;0,SUMPRODUCT(($A834=merged_names)*(_xlfn.TEXTAFTER(N$2, "At ")=merged_belt_colours)*merged_months_at_rank),"")</f>
        <v/>
      </c>
      <c r="O834" s="18" t="str" cm="1">
        <f t="array" ref="O834">IF(LEN($A834)&gt;0,SUMPRODUCT(($A834=merged_names)*(_xlfn.TEXTAFTER(O$2, "At ")=merged_belt_colours)*merged_months_at_rank),"")</f>
        <v/>
      </c>
      <c r="P834" s="18" t="str" cm="1">
        <f t="array" ref="P834">IF(LEN($A834)&gt;0,SUMPRODUCT(($A834=merged_names)*(_xlfn.TEXTAFTER(P$2, "At ")=merged_belt_colours)*merged_months_at_rank),"")</f>
        <v/>
      </c>
      <c r="Q834" s="18" t="str" cm="1">
        <f t="array" ref="Q834">IF(LEN($A834)&gt;0,SUMPRODUCT(($A834=merged_names)*(_xlfn.TEXTAFTER(Q$2, "At ")=merged_belt_colours)*merged_months_at_rank),"")</f>
        <v/>
      </c>
      <c r="R834" s="18" t="str" cm="1">
        <f t="array" ref="R834">IF(LEN($A834)&gt;0,SUMPRODUCT(($A834=merged_names)*(_xlfn.TEXTAFTER(R$2, "At ")=merged_belt_colours)*merged_months_at_rank),"")</f>
        <v/>
      </c>
    </row>
    <row r="835" spans="1:18" x14ac:dyDescent="0.25">
      <c r="A835"/>
      <c r="B835" s="15" t="str" cm="1">
        <f t="array" ref="B835">IFERROR(IF(LEN(A835)&gt;0, IF(SUMPRODUCT((Inactives[Key]=J835)*(Inactives[Currently Inactive]))=1,"Inactive","Active"),""),"Active")</f>
        <v/>
      </c>
      <c r="C835" s="16" t="str" cm="1">
        <f t="array" aca="1" ref="C835" ca="1">IFERROR(_xlfn._xlws.FILTER(Inactives[Inactive On],(Inactives[Key]=J835)*(Inactives[Currently Inactive]),""),"")</f>
        <v/>
      </c>
      <c r="D835" s="16" t="str" cm="1">
        <f t="array" aca="1" ref="D835" ca="1">IFERROR(INDEX(_xlfn.TEXTSPLIT(E835," "),1),"")</f>
        <v/>
      </c>
      <c r="E835" s="15" t="str" cm="1">
        <f t="array" aca="1" ref="E835" ca="1">IFERROR(_xlfn._xlws.FILTER(merged_ranks,(merged_end_dates=DATE(9999,12,31))*(merged_names=A835)),"")</f>
        <v/>
      </c>
      <c r="F835" s="17" t="str">
        <f ca="1">_xlfn.XLOOKUP(J835,Promotions[Promo Key],Promotions[Promo Date],"")</f>
        <v/>
      </c>
      <c r="G835" s="18" t="str">
        <f t="shared" ca="1" si="63"/>
        <v/>
      </c>
      <c r="H835" s="18" t="str">
        <f t="shared" ca="1" si="62"/>
        <v/>
      </c>
      <c r="I835" s="17" t="str">
        <f>_xlfn.XLOOKUP(A835,Students[Full Name],Students[Starting Rank],"")</f>
        <v/>
      </c>
      <c r="J835" s="15" t="str">
        <f t="shared" ca="1" si="64"/>
        <v xml:space="preserve">: </v>
      </c>
      <c r="K835" s="16" t="str">
        <f>_xlfn.XLOOKUP(A835,Students[Full Name],Students[Start Date],"")</f>
        <v/>
      </c>
      <c r="L835" s="18">
        <f t="shared" ca="1" si="65"/>
        <v>-1</v>
      </c>
      <c r="M835" s="18" cm="1">
        <f t="array" aca="1" ref="M835" ca="1">SUMPRODUCT(Inactives[Days Inactive]*(Inactives[Student]=A835))/365</f>
        <v>0</v>
      </c>
      <c r="N835" s="18" t="str" cm="1">
        <f t="array" ref="N835">IF(LEN($A835)&gt;0,SUMPRODUCT(($A835=merged_names)*(_xlfn.TEXTAFTER(N$2, "At ")=merged_belt_colours)*merged_months_at_rank),"")</f>
        <v/>
      </c>
      <c r="O835" s="18" t="str" cm="1">
        <f t="array" ref="O835">IF(LEN($A835)&gt;0,SUMPRODUCT(($A835=merged_names)*(_xlfn.TEXTAFTER(O$2, "At ")=merged_belt_colours)*merged_months_at_rank),"")</f>
        <v/>
      </c>
      <c r="P835" s="18" t="str" cm="1">
        <f t="array" ref="P835">IF(LEN($A835)&gt;0,SUMPRODUCT(($A835=merged_names)*(_xlfn.TEXTAFTER(P$2, "At ")=merged_belt_colours)*merged_months_at_rank),"")</f>
        <v/>
      </c>
      <c r="Q835" s="18" t="str" cm="1">
        <f t="array" ref="Q835">IF(LEN($A835)&gt;0,SUMPRODUCT(($A835=merged_names)*(_xlfn.TEXTAFTER(Q$2, "At ")=merged_belt_colours)*merged_months_at_rank),"")</f>
        <v/>
      </c>
      <c r="R835" s="18" t="str" cm="1">
        <f t="array" ref="R835">IF(LEN($A835)&gt;0,SUMPRODUCT(($A835=merged_names)*(_xlfn.TEXTAFTER(R$2, "At ")=merged_belt_colours)*merged_months_at_rank),"")</f>
        <v/>
      </c>
    </row>
    <row r="836" spans="1:18" x14ac:dyDescent="0.25">
      <c r="A836"/>
      <c r="B836" s="15" t="str" cm="1">
        <f t="array" ref="B836">IFERROR(IF(LEN(A836)&gt;0, IF(SUMPRODUCT((Inactives[Key]=J836)*(Inactives[Currently Inactive]))=1,"Inactive","Active"),""),"Active")</f>
        <v/>
      </c>
      <c r="C836" s="16" t="str" cm="1">
        <f t="array" aca="1" ref="C836" ca="1">IFERROR(_xlfn._xlws.FILTER(Inactives[Inactive On],(Inactives[Key]=J836)*(Inactives[Currently Inactive]),""),"")</f>
        <v/>
      </c>
      <c r="D836" s="16" t="str" cm="1">
        <f t="array" aca="1" ref="D836" ca="1">IFERROR(INDEX(_xlfn.TEXTSPLIT(E836," "),1),"")</f>
        <v/>
      </c>
      <c r="E836" s="15" t="str" cm="1">
        <f t="array" aca="1" ref="E836" ca="1">IFERROR(_xlfn._xlws.FILTER(merged_ranks,(merged_end_dates=DATE(9999,12,31))*(merged_names=A836)),"")</f>
        <v/>
      </c>
      <c r="F836" s="17" t="str">
        <f ca="1">_xlfn.XLOOKUP(J836,Promotions[Promo Key],Promotions[Promo Date],"")</f>
        <v/>
      </c>
      <c r="G836" s="18" t="str">
        <f t="shared" ca="1" si="63"/>
        <v/>
      </c>
      <c r="H836" s="18" t="str">
        <f t="shared" ca="1" si="62"/>
        <v/>
      </c>
      <c r="I836" s="17" t="str">
        <f>_xlfn.XLOOKUP(A836,Students[Full Name],Students[Starting Rank],"")</f>
        <v/>
      </c>
      <c r="J836" s="15" t="str">
        <f t="shared" ca="1" si="64"/>
        <v xml:space="preserve">: </v>
      </c>
      <c r="K836" s="16" t="str">
        <f>_xlfn.XLOOKUP(A836,Students[Full Name],Students[Start Date],"")</f>
        <v/>
      </c>
      <c r="L836" s="18">
        <f t="shared" ca="1" si="65"/>
        <v>-1</v>
      </c>
      <c r="M836" s="18" cm="1">
        <f t="array" aca="1" ref="M836" ca="1">SUMPRODUCT(Inactives[Days Inactive]*(Inactives[Student]=A836))/365</f>
        <v>0</v>
      </c>
      <c r="N836" s="18" t="str" cm="1">
        <f t="array" ref="N836">IF(LEN($A836)&gt;0,SUMPRODUCT(($A836=merged_names)*(_xlfn.TEXTAFTER(N$2, "At ")=merged_belt_colours)*merged_months_at_rank),"")</f>
        <v/>
      </c>
      <c r="O836" s="18" t="str" cm="1">
        <f t="array" ref="O836">IF(LEN($A836)&gt;0,SUMPRODUCT(($A836=merged_names)*(_xlfn.TEXTAFTER(O$2, "At ")=merged_belt_colours)*merged_months_at_rank),"")</f>
        <v/>
      </c>
      <c r="P836" s="18" t="str" cm="1">
        <f t="array" ref="P836">IF(LEN($A836)&gt;0,SUMPRODUCT(($A836=merged_names)*(_xlfn.TEXTAFTER(P$2, "At ")=merged_belt_colours)*merged_months_at_rank),"")</f>
        <v/>
      </c>
      <c r="Q836" s="18" t="str" cm="1">
        <f t="array" ref="Q836">IF(LEN($A836)&gt;0,SUMPRODUCT(($A836=merged_names)*(_xlfn.TEXTAFTER(Q$2, "At ")=merged_belt_colours)*merged_months_at_rank),"")</f>
        <v/>
      </c>
      <c r="R836" s="18" t="str" cm="1">
        <f t="array" ref="R836">IF(LEN($A836)&gt;0,SUMPRODUCT(($A836=merged_names)*(_xlfn.TEXTAFTER(R$2, "At ")=merged_belt_colours)*merged_months_at_rank),"")</f>
        <v/>
      </c>
    </row>
    <row r="837" spans="1:18" x14ac:dyDescent="0.25">
      <c r="A837"/>
      <c r="B837" s="15" t="str" cm="1">
        <f t="array" ref="B837">IFERROR(IF(LEN(A837)&gt;0, IF(SUMPRODUCT((Inactives[Key]=J837)*(Inactives[Currently Inactive]))=1,"Inactive","Active"),""),"Active")</f>
        <v/>
      </c>
      <c r="C837" s="16" t="str" cm="1">
        <f t="array" aca="1" ref="C837" ca="1">IFERROR(_xlfn._xlws.FILTER(Inactives[Inactive On],(Inactives[Key]=J837)*(Inactives[Currently Inactive]),""),"")</f>
        <v/>
      </c>
      <c r="D837" s="16" t="str" cm="1">
        <f t="array" aca="1" ref="D837" ca="1">IFERROR(INDEX(_xlfn.TEXTSPLIT(E837," "),1),"")</f>
        <v/>
      </c>
      <c r="E837" s="15" t="str" cm="1">
        <f t="array" aca="1" ref="E837" ca="1">IFERROR(_xlfn._xlws.FILTER(merged_ranks,(merged_end_dates=DATE(9999,12,31))*(merged_names=A837)),"")</f>
        <v/>
      </c>
      <c r="F837" s="17" t="str">
        <f ca="1">_xlfn.XLOOKUP(J837,Promotions[Promo Key],Promotions[Promo Date],"")</f>
        <v/>
      </c>
      <c r="G837" s="18" t="str">
        <f t="shared" ca="1" si="63"/>
        <v/>
      </c>
      <c r="H837" s="18" t="str">
        <f t="shared" ca="1" si="62"/>
        <v/>
      </c>
      <c r="I837" s="17" t="str">
        <f>_xlfn.XLOOKUP(A837,Students[Full Name],Students[Starting Rank],"")</f>
        <v/>
      </c>
      <c r="J837" s="15" t="str">
        <f t="shared" ca="1" si="64"/>
        <v xml:space="preserve">: </v>
      </c>
      <c r="K837" s="16" t="str">
        <f>_xlfn.XLOOKUP(A837,Students[Full Name],Students[Start Date],"")</f>
        <v/>
      </c>
      <c r="L837" s="18">
        <f t="shared" ca="1" si="65"/>
        <v>-1</v>
      </c>
      <c r="M837" s="18" cm="1">
        <f t="array" aca="1" ref="M837" ca="1">SUMPRODUCT(Inactives[Days Inactive]*(Inactives[Student]=A837))/365</f>
        <v>0</v>
      </c>
      <c r="N837" s="18" t="str" cm="1">
        <f t="array" ref="N837">IF(LEN($A837)&gt;0,SUMPRODUCT(($A837=merged_names)*(_xlfn.TEXTAFTER(N$2, "At ")=merged_belt_colours)*merged_months_at_rank),"")</f>
        <v/>
      </c>
      <c r="O837" s="18" t="str" cm="1">
        <f t="array" ref="O837">IF(LEN($A837)&gt;0,SUMPRODUCT(($A837=merged_names)*(_xlfn.TEXTAFTER(O$2, "At ")=merged_belt_colours)*merged_months_at_rank),"")</f>
        <v/>
      </c>
      <c r="P837" s="18" t="str" cm="1">
        <f t="array" ref="P837">IF(LEN($A837)&gt;0,SUMPRODUCT(($A837=merged_names)*(_xlfn.TEXTAFTER(P$2, "At ")=merged_belt_colours)*merged_months_at_rank),"")</f>
        <v/>
      </c>
      <c r="Q837" s="18" t="str" cm="1">
        <f t="array" ref="Q837">IF(LEN($A837)&gt;0,SUMPRODUCT(($A837=merged_names)*(_xlfn.TEXTAFTER(Q$2, "At ")=merged_belt_colours)*merged_months_at_rank),"")</f>
        <v/>
      </c>
      <c r="R837" s="18" t="str" cm="1">
        <f t="array" ref="R837">IF(LEN($A837)&gt;0,SUMPRODUCT(($A837=merged_names)*(_xlfn.TEXTAFTER(R$2, "At ")=merged_belt_colours)*merged_months_at_rank),"")</f>
        <v/>
      </c>
    </row>
    <row r="838" spans="1:18" x14ac:dyDescent="0.25">
      <c r="A838"/>
      <c r="B838" s="15" t="str" cm="1">
        <f t="array" ref="B838">IFERROR(IF(LEN(A838)&gt;0, IF(SUMPRODUCT((Inactives[Key]=J838)*(Inactives[Currently Inactive]))=1,"Inactive","Active"),""),"Active")</f>
        <v/>
      </c>
      <c r="C838" s="16" t="str" cm="1">
        <f t="array" aca="1" ref="C838" ca="1">IFERROR(_xlfn._xlws.FILTER(Inactives[Inactive On],(Inactives[Key]=J838)*(Inactives[Currently Inactive]),""),"")</f>
        <v/>
      </c>
      <c r="D838" s="16" t="str" cm="1">
        <f t="array" aca="1" ref="D838" ca="1">IFERROR(INDEX(_xlfn.TEXTSPLIT(E838," "),1),"")</f>
        <v/>
      </c>
      <c r="E838" s="15" t="str" cm="1">
        <f t="array" aca="1" ref="E838" ca="1">IFERROR(_xlfn._xlws.FILTER(merged_ranks,(merged_end_dates=DATE(9999,12,31))*(merged_names=A838)),"")</f>
        <v/>
      </c>
      <c r="F838" s="17" t="str">
        <f ca="1">_xlfn.XLOOKUP(J838,Promotions[Promo Key],Promotions[Promo Date],"")</f>
        <v/>
      </c>
      <c r="G838" s="18" t="str">
        <f t="shared" ca="1" si="63"/>
        <v/>
      </c>
      <c r="H838" s="18" t="str">
        <f t="shared" ca="1" si="62"/>
        <v/>
      </c>
      <c r="I838" s="17" t="str">
        <f>_xlfn.XLOOKUP(A838,Students[Full Name],Students[Starting Rank],"")</f>
        <v/>
      </c>
      <c r="J838" s="15" t="str">
        <f t="shared" ca="1" si="64"/>
        <v xml:space="preserve">: </v>
      </c>
      <c r="K838" s="16" t="str">
        <f>_xlfn.XLOOKUP(A838,Students[Full Name],Students[Start Date],"")</f>
        <v/>
      </c>
      <c r="L838" s="18">
        <f t="shared" ca="1" si="65"/>
        <v>-1</v>
      </c>
      <c r="M838" s="18" cm="1">
        <f t="array" aca="1" ref="M838" ca="1">SUMPRODUCT(Inactives[Days Inactive]*(Inactives[Student]=A838))/365</f>
        <v>0</v>
      </c>
      <c r="N838" s="18" t="str" cm="1">
        <f t="array" ref="N838">IF(LEN($A838)&gt;0,SUMPRODUCT(($A838=merged_names)*(_xlfn.TEXTAFTER(N$2, "At ")=merged_belt_colours)*merged_months_at_rank),"")</f>
        <v/>
      </c>
      <c r="O838" s="18" t="str" cm="1">
        <f t="array" ref="O838">IF(LEN($A838)&gt;0,SUMPRODUCT(($A838=merged_names)*(_xlfn.TEXTAFTER(O$2, "At ")=merged_belt_colours)*merged_months_at_rank),"")</f>
        <v/>
      </c>
      <c r="P838" s="18" t="str" cm="1">
        <f t="array" ref="P838">IF(LEN($A838)&gt;0,SUMPRODUCT(($A838=merged_names)*(_xlfn.TEXTAFTER(P$2, "At ")=merged_belt_colours)*merged_months_at_rank),"")</f>
        <v/>
      </c>
      <c r="Q838" s="18" t="str" cm="1">
        <f t="array" ref="Q838">IF(LEN($A838)&gt;0,SUMPRODUCT(($A838=merged_names)*(_xlfn.TEXTAFTER(Q$2, "At ")=merged_belt_colours)*merged_months_at_rank),"")</f>
        <v/>
      </c>
      <c r="R838" s="18" t="str" cm="1">
        <f t="array" ref="R838">IF(LEN($A838)&gt;0,SUMPRODUCT(($A838=merged_names)*(_xlfn.TEXTAFTER(R$2, "At ")=merged_belt_colours)*merged_months_at_rank),"")</f>
        <v/>
      </c>
    </row>
    <row r="839" spans="1:18" x14ac:dyDescent="0.25">
      <c r="A839"/>
      <c r="B839" s="15" t="str" cm="1">
        <f t="array" ref="B839">IFERROR(IF(LEN(A839)&gt;0, IF(SUMPRODUCT((Inactives[Key]=J839)*(Inactives[Currently Inactive]))=1,"Inactive","Active"),""),"Active")</f>
        <v/>
      </c>
      <c r="C839" s="16" t="str" cm="1">
        <f t="array" aca="1" ref="C839" ca="1">IFERROR(_xlfn._xlws.FILTER(Inactives[Inactive On],(Inactives[Key]=J839)*(Inactives[Currently Inactive]),""),"")</f>
        <v/>
      </c>
      <c r="D839" s="16" t="str" cm="1">
        <f t="array" aca="1" ref="D839" ca="1">IFERROR(INDEX(_xlfn.TEXTSPLIT(E839," "),1),"")</f>
        <v/>
      </c>
      <c r="E839" s="15" t="str" cm="1">
        <f t="array" aca="1" ref="E839" ca="1">IFERROR(_xlfn._xlws.FILTER(merged_ranks,(merged_end_dates=DATE(9999,12,31))*(merged_names=A839)),"")</f>
        <v/>
      </c>
      <c r="F839" s="17" t="str">
        <f ca="1">_xlfn.XLOOKUP(J839,Promotions[Promo Key],Promotions[Promo Date],"")</f>
        <v/>
      </c>
      <c r="G839" s="18" t="str">
        <f t="shared" ca="1" si="63"/>
        <v/>
      </c>
      <c r="H839" s="18" t="str">
        <f t="shared" ca="1" si="62"/>
        <v/>
      </c>
      <c r="I839" s="17" t="str">
        <f>_xlfn.XLOOKUP(A839,Students[Full Name],Students[Starting Rank],"")</f>
        <v/>
      </c>
      <c r="J839" s="15" t="str">
        <f t="shared" ca="1" si="64"/>
        <v xml:space="preserve">: </v>
      </c>
      <c r="K839" s="16" t="str">
        <f>_xlfn.XLOOKUP(A839,Students[Full Name],Students[Start Date],"")</f>
        <v/>
      </c>
      <c r="L839" s="18">
        <f t="shared" ca="1" si="65"/>
        <v>-1</v>
      </c>
      <c r="M839" s="18" cm="1">
        <f t="array" aca="1" ref="M839" ca="1">SUMPRODUCT(Inactives[Days Inactive]*(Inactives[Student]=A839))/365</f>
        <v>0</v>
      </c>
      <c r="N839" s="18" t="str" cm="1">
        <f t="array" ref="N839">IF(LEN($A839)&gt;0,SUMPRODUCT(($A839=merged_names)*(_xlfn.TEXTAFTER(N$2, "At ")=merged_belt_colours)*merged_months_at_rank),"")</f>
        <v/>
      </c>
      <c r="O839" s="18" t="str" cm="1">
        <f t="array" ref="O839">IF(LEN($A839)&gt;0,SUMPRODUCT(($A839=merged_names)*(_xlfn.TEXTAFTER(O$2, "At ")=merged_belt_colours)*merged_months_at_rank),"")</f>
        <v/>
      </c>
      <c r="P839" s="18" t="str" cm="1">
        <f t="array" ref="P839">IF(LEN($A839)&gt;0,SUMPRODUCT(($A839=merged_names)*(_xlfn.TEXTAFTER(P$2, "At ")=merged_belt_colours)*merged_months_at_rank),"")</f>
        <v/>
      </c>
      <c r="Q839" s="18" t="str" cm="1">
        <f t="array" ref="Q839">IF(LEN($A839)&gt;0,SUMPRODUCT(($A839=merged_names)*(_xlfn.TEXTAFTER(Q$2, "At ")=merged_belt_colours)*merged_months_at_rank),"")</f>
        <v/>
      </c>
      <c r="R839" s="18" t="str" cm="1">
        <f t="array" ref="R839">IF(LEN($A839)&gt;0,SUMPRODUCT(($A839=merged_names)*(_xlfn.TEXTAFTER(R$2, "At ")=merged_belt_colours)*merged_months_at_rank),"")</f>
        <v/>
      </c>
    </row>
    <row r="840" spans="1:18" x14ac:dyDescent="0.25">
      <c r="A840"/>
      <c r="B840" s="15" t="str" cm="1">
        <f t="array" ref="B840">IFERROR(IF(LEN(A840)&gt;0, IF(SUMPRODUCT((Inactives[Key]=J840)*(Inactives[Currently Inactive]))=1,"Inactive","Active"),""),"Active")</f>
        <v/>
      </c>
      <c r="C840" s="16" t="str" cm="1">
        <f t="array" aca="1" ref="C840" ca="1">IFERROR(_xlfn._xlws.FILTER(Inactives[Inactive On],(Inactives[Key]=J840)*(Inactives[Currently Inactive]),""),"")</f>
        <v/>
      </c>
      <c r="D840" s="16" t="str" cm="1">
        <f t="array" aca="1" ref="D840" ca="1">IFERROR(INDEX(_xlfn.TEXTSPLIT(E840," "),1),"")</f>
        <v/>
      </c>
      <c r="E840" s="15" t="str" cm="1">
        <f t="array" aca="1" ref="E840" ca="1">IFERROR(_xlfn._xlws.FILTER(merged_ranks,(merged_end_dates=DATE(9999,12,31))*(merged_names=A840)),"")</f>
        <v/>
      </c>
      <c r="F840" s="17" t="str">
        <f ca="1">_xlfn.XLOOKUP(J840,Promotions[Promo Key],Promotions[Promo Date],"")</f>
        <v/>
      </c>
      <c r="G840" s="18" t="str">
        <f t="shared" ca="1" si="63"/>
        <v/>
      </c>
      <c r="H840" s="18" t="str">
        <f t="shared" ca="1" si="62"/>
        <v/>
      </c>
      <c r="I840" s="17" t="str">
        <f>_xlfn.XLOOKUP(A840,Students[Full Name],Students[Starting Rank],"")</f>
        <v/>
      </c>
      <c r="J840" s="15" t="str">
        <f t="shared" ca="1" si="64"/>
        <v xml:space="preserve">: </v>
      </c>
      <c r="K840" s="16" t="str">
        <f>_xlfn.XLOOKUP(A840,Students[Full Name],Students[Start Date],"")</f>
        <v/>
      </c>
      <c r="L840" s="18">
        <f t="shared" ca="1" si="65"/>
        <v>-1</v>
      </c>
      <c r="M840" s="18" cm="1">
        <f t="array" aca="1" ref="M840" ca="1">SUMPRODUCT(Inactives[Days Inactive]*(Inactives[Student]=A840))/365</f>
        <v>0</v>
      </c>
      <c r="N840" s="18" t="str" cm="1">
        <f t="array" ref="N840">IF(LEN($A840)&gt;0,SUMPRODUCT(($A840=merged_names)*(_xlfn.TEXTAFTER(N$2, "At ")=merged_belt_colours)*merged_months_at_rank),"")</f>
        <v/>
      </c>
      <c r="O840" s="18" t="str" cm="1">
        <f t="array" ref="O840">IF(LEN($A840)&gt;0,SUMPRODUCT(($A840=merged_names)*(_xlfn.TEXTAFTER(O$2, "At ")=merged_belt_colours)*merged_months_at_rank),"")</f>
        <v/>
      </c>
      <c r="P840" s="18" t="str" cm="1">
        <f t="array" ref="P840">IF(LEN($A840)&gt;0,SUMPRODUCT(($A840=merged_names)*(_xlfn.TEXTAFTER(P$2, "At ")=merged_belt_colours)*merged_months_at_rank),"")</f>
        <v/>
      </c>
      <c r="Q840" s="18" t="str" cm="1">
        <f t="array" ref="Q840">IF(LEN($A840)&gt;0,SUMPRODUCT(($A840=merged_names)*(_xlfn.TEXTAFTER(Q$2, "At ")=merged_belt_colours)*merged_months_at_rank),"")</f>
        <v/>
      </c>
      <c r="R840" s="18" t="str" cm="1">
        <f t="array" ref="R840">IF(LEN($A840)&gt;0,SUMPRODUCT(($A840=merged_names)*(_xlfn.TEXTAFTER(R$2, "At ")=merged_belt_colours)*merged_months_at_rank),"")</f>
        <v/>
      </c>
    </row>
    <row r="841" spans="1:18" x14ac:dyDescent="0.25">
      <c r="A841"/>
      <c r="B841" s="15" t="str" cm="1">
        <f t="array" ref="B841">IFERROR(IF(LEN(A841)&gt;0, IF(SUMPRODUCT((Inactives[Key]=J841)*(Inactives[Currently Inactive]))=1,"Inactive","Active"),""),"Active")</f>
        <v/>
      </c>
      <c r="C841" s="16" t="str" cm="1">
        <f t="array" aca="1" ref="C841" ca="1">IFERROR(_xlfn._xlws.FILTER(Inactives[Inactive On],(Inactives[Key]=J841)*(Inactives[Currently Inactive]),""),"")</f>
        <v/>
      </c>
      <c r="D841" s="16" t="str" cm="1">
        <f t="array" aca="1" ref="D841" ca="1">IFERROR(INDEX(_xlfn.TEXTSPLIT(E841," "),1),"")</f>
        <v/>
      </c>
      <c r="E841" s="15" t="str" cm="1">
        <f t="array" aca="1" ref="E841" ca="1">IFERROR(_xlfn._xlws.FILTER(merged_ranks,(merged_end_dates=DATE(9999,12,31))*(merged_names=A841)),"")</f>
        <v/>
      </c>
      <c r="F841" s="17" t="str">
        <f ca="1">_xlfn.XLOOKUP(J841,Promotions[Promo Key],Promotions[Promo Date],"")</f>
        <v/>
      </c>
      <c r="G841" s="18" t="str">
        <f t="shared" ca="1" si="63"/>
        <v/>
      </c>
      <c r="H841" s="18" t="str">
        <f t="shared" ca="1" si="62"/>
        <v/>
      </c>
      <c r="I841" s="17" t="str">
        <f>_xlfn.XLOOKUP(A841,Students[Full Name],Students[Starting Rank],"")</f>
        <v/>
      </c>
      <c r="J841" s="15" t="str">
        <f t="shared" ca="1" si="64"/>
        <v xml:space="preserve">: </v>
      </c>
      <c r="K841" s="16" t="str">
        <f>_xlfn.XLOOKUP(A841,Students[Full Name],Students[Start Date],"")</f>
        <v/>
      </c>
      <c r="L841" s="18">
        <f t="shared" ca="1" si="65"/>
        <v>-1</v>
      </c>
      <c r="M841" s="18" cm="1">
        <f t="array" aca="1" ref="M841" ca="1">SUMPRODUCT(Inactives[Days Inactive]*(Inactives[Student]=A841))/365</f>
        <v>0</v>
      </c>
      <c r="N841" s="18" t="str" cm="1">
        <f t="array" ref="N841">IF(LEN($A841)&gt;0,SUMPRODUCT(($A841=merged_names)*(_xlfn.TEXTAFTER(N$2, "At ")=merged_belt_colours)*merged_months_at_rank),"")</f>
        <v/>
      </c>
      <c r="O841" s="18" t="str" cm="1">
        <f t="array" ref="O841">IF(LEN($A841)&gt;0,SUMPRODUCT(($A841=merged_names)*(_xlfn.TEXTAFTER(O$2, "At ")=merged_belt_colours)*merged_months_at_rank),"")</f>
        <v/>
      </c>
      <c r="P841" s="18" t="str" cm="1">
        <f t="array" ref="P841">IF(LEN($A841)&gt;0,SUMPRODUCT(($A841=merged_names)*(_xlfn.TEXTAFTER(P$2, "At ")=merged_belt_colours)*merged_months_at_rank),"")</f>
        <v/>
      </c>
      <c r="Q841" s="18" t="str" cm="1">
        <f t="array" ref="Q841">IF(LEN($A841)&gt;0,SUMPRODUCT(($A841=merged_names)*(_xlfn.TEXTAFTER(Q$2, "At ")=merged_belt_colours)*merged_months_at_rank),"")</f>
        <v/>
      </c>
      <c r="R841" s="18" t="str" cm="1">
        <f t="array" ref="R841">IF(LEN($A841)&gt;0,SUMPRODUCT(($A841=merged_names)*(_xlfn.TEXTAFTER(R$2, "At ")=merged_belt_colours)*merged_months_at_rank),"")</f>
        <v/>
      </c>
    </row>
    <row r="842" spans="1:18" x14ac:dyDescent="0.25">
      <c r="A842"/>
      <c r="B842" s="15" t="str" cm="1">
        <f t="array" ref="B842">IFERROR(IF(LEN(A842)&gt;0, IF(SUMPRODUCT((Inactives[Key]=J842)*(Inactives[Currently Inactive]))=1,"Inactive","Active"),""),"Active")</f>
        <v/>
      </c>
      <c r="C842" s="16" t="str" cm="1">
        <f t="array" aca="1" ref="C842" ca="1">IFERROR(_xlfn._xlws.FILTER(Inactives[Inactive On],(Inactives[Key]=J842)*(Inactives[Currently Inactive]),""),"")</f>
        <v/>
      </c>
      <c r="D842" s="16" t="str" cm="1">
        <f t="array" aca="1" ref="D842" ca="1">IFERROR(INDEX(_xlfn.TEXTSPLIT(E842," "),1),"")</f>
        <v/>
      </c>
      <c r="E842" s="15" t="str" cm="1">
        <f t="array" aca="1" ref="E842" ca="1">IFERROR(_xlfn._xlws.FILTER(merged_ranks,(merged_end_dates=DATE(9999,12,31))*(merged_names=A842)),"")</f>
        <v/>
      </c>
      <c r="F842" s="17" t="str">
        <f ca="1">_xlfn.XLOOKUP(J842,Promotions[Promo Key],Promotions[Promo Date],"")</f>
        <v/>
      </c>
      <c r="G842" s="18" t="str">
        <f t="shared" ca="1" si="63"/>
        <v/>
      </c>
      <c r="H842" s="18" t="str">
        <f t="shared" ca="1" si="62"/>
        <v/>
      </c>
      <c r="I842" s="17" t="str">
        <f>_xlfn.XLOOKUP(A842,Students[Full Name],Students[Starting Rank],"")</f>
        <v/>
      </c>
      <c r="J842" s="15" t="str">
        <f t="shared" ca="1" si="64"/>
        <v xml:space="preserve">: </v>
      </c>
      <c r="K842" s="16" t="str">
        <f>_xlfn.XLOOKUP(A842,Students[Full Name],Students[Start Date],"")</f>
        <v/>
      </c>
      <c r="L842" s="18">
        <f t="shared" ca="1" si="65"/>
        <v>-1</v>
      </c>
      <c r="M842" s="18" cm="1">
        <f t="array" aca="1" ref="M842" ca="1">SUMPRODUCT(Inactives[Days Inactive]*(Inactives[Student]=A842))/365</f>
        <v>0</v>
      </c>
      <c r="N842" s="18" t="str" cm="1">
        <f t="array" ref="N842">IF(LEN($A842)&gt;0,SUMPRODUCT(($A842=merged_names)*(_xlfn.TEXTAFTER(N$2, "At ")=merged_belt_colours)*merged_months_at_rank),"")</f>
        <v/>
      </c>
      <c r="O842" s="18" t="str" cm="1">
        <f t="array" ref="O842">IF(LEN($A842)&gt;0,SUMPRODUCT(($A842=merged_names)*(_xlfn.TEXTAFTER(O$2, "At ")=merged_belt_colours)*merged_months_at_rank),"")</f>
        <v/>
      </c>
      <c r="P842" s="18" t="str" cm="1">
        <f t="array" ref="P842">IF(LEN($A842)&gt;0,SUMPRODUCT(($A842=merged_names)*(_xlfn.TEXTAFTER(P$2, "At ")=merged_belt_colours)*merged_months_at_rank),"")</f>
        <v/>
      </c>
      <c r="Q842" s="18" t="str" cm="1">
        <f t="array" ref="Q842">IF(LEN($A842)&gt;0,SUMPRODUCT(($A842=merged_names)*(_xlfn.TEXTAFTER(Q$2, "At ")=merged_belt_colours)*merged_months_at_rank),"")</f>
        <v/>
      </c>
      <c r="R842" s="18" t="str" cm="1">
        <f t="array" ref="R842">IF(LEN($A842)&gt;0,SUMPRODUCT(($A842=merged_names)*(_xlfn.TEXTAFTER(R$2, "At ")=merged_belt_colours)*merged_months_at_rank),"")</f>
        <v/>
      </c>
    </row>
    <row r="843" spans="1:18" x14ac:dyDescent="0.25">
      <c r="A843"/>
      <c r="B843" s="15" t="str" cm="1">
        <f t="array" ref="B843">IFERROR(IF(LEN(A843)&gt;0, IF(SUMPRODUCT((Inactives[Key]=J843)*(Inactives[Currently Inactive]))=1,"Inactive","Active"),""),"Active")</f>
        <v/>
      </c>
      <c r="C843" s="16" t="str" cm="1">
        <f t="array" aca="1" ref="C843" ca="1">IFERROR(_xlfn._xlws.FILTER(Inactives[Inactive On],(Inactives[Key]=J843)*(Inactives[Currently Inactive]),""),"")</f>
        <v/>
      </c>
      <c r="D843" s="16" t="str" cm="1">
        <f t="array" aca="1" ref="D843" ca="1">IFERROR(INDEX(_xlfn.TEXTSPLIT(E843," "),1),"")</f>
        <v/>
      </c>
      <c r="E843" s="15" t="str" cm="1">
        <f t="array" aca="1" ref="E843" ca="1">IFERROR(_xlfn._xlws.FILTER(merged_ranks,(merged_end_dates=DATE(9999,12,31))*(merged_names=A843)),"")</f>
        <v/>
      </c>
      <c r="F843" s="17" t="str">
        <f ca="1">_xlfn.XLOOKUP(J843,Promotions[Promo Key],Promotions[Promo Date],"")</f>
        <v/>
      </c>
      <c r="G843" s="18" t="str">
        <f t="shared" ca="1" si="63"/>
        <v/>
      </c>
      <c r="H843" s="18" t="str">
        <f t="shared" ca="1" si="62"/>
        <v/>
      </c>
      <c r="I843" s="17" t="str">
        <f>_xlfn.XLOOKUP(A843,Students[Full Name],Students[Starting Rank],"")</f>
        <v/>
      </c>
      <c r="J843" s="15" t="str">
        <f t="shared" ca="1" si="64"/>
        <v xml:space="preserve">: </v>
      </c>
      <c r="K843" s="16" t="str">
        <f>_xlfn.XLOOKUP(A843,Students[Full Name],Students[Start Date],"")</f>
        <v/>
      </c>
      <c r="L843" s="18">
        <f t="shared" ca="1" si="65"/>
        <v>-1</v>
      </c>
      <c r="M843" s="18" cm="1">
        <f t="array" aca="1" ref="M843" ca="1">SUMPRODUCT(Inactives[Days Inactive]*(Inactives[Student]=A843))/365</f>
        <v>0</v>
      </c>
      <c r="N843" s="18" t="str" cm="1">
        <f t="array" ref="N843">IF(LEN($A843)&gt;0,SUMPRODUCT(($A843=merged_names)*(_xlfn.TEXTAFTER(N$2, "At ")=merged_belt_colours)*merged_months_at_rank),"")</f>
        <v/>
      </c>
      <c r="O843" s="18" t="str" cm="1">
        <f t="array" ref="O843">IF(LEN($A843)&gt;0,SUMPRODUCT(($A843=merged_names)*(_xlfn.TEXTAFTER(O$2, "At ")=merged_belt_colours)*merged_months_at_rank),"")</f>
        <v/>
      </c>
      <c r="P843" s="18" t="str" cm="1">
        <f t="array" ref="P843">IF(LEN($A843)&gt;0,SUMPRODUCT(($A843=merged_names)*(_xlfn.TEXTAFTER(P$2, "At ")=merged_belt_colours)*merged_months_at_rank),"")</f>
        <v/>
      </c>
      <c r="Q843" s="18" t="str" cm="1">
        <f t="array" ref="Q843">IF(LEN($A843)&gt;0,SUMPRODUCT(($A843=merged_names)*(_xlfn.TEXTAFTER(Q$2, "At ")=merged_belt_colours)*merged_months_at_rank),"")</f>
        <v/>
      </c>
      <c r="R843" s="18" t="str" cm="1">
        <f t="array" ref="R843">IF(LEN($A843)&gt;0,SUMPRODUCT(($A843=merged_names)*(_xlfn.TEXTAFTER(R$2, "At ")=merged_belt_colours)*merged_months_at_rank),"")</f>
        <v/>
      </c>
    </row>
    <row r="844" spans="1:18" x14ac:dyDescent="0.25">
      <c r="A844"/>
      <c r="B844" s="15" t="str" cm="1">
        <f t="array" ref="B844">IFERROR(IF(LEN(A844)&gt;0, IF(SUMPRODUCT((Inactives[Key]=J844)*(Inactives[Currently Inactive]))=1,"Inactive","Active"),""),"Active")</f>
        <v/>
      </c>
      <c r="C844" s="16" t="str" cm="1">
        <f t="array" aca="1" ref="C844" ca="1">IFERROR(_xlfn._xlws.FILTER(Inactives[Inactive On],(Inactives[Key]=J844)*(Inactives[Currently Inactive]),""),"")</f>
        <v/>
      </c>
      <c r="D844" s="16" t="str" cm="1">
        <f t="array" aca="1" ref="D844" ca="1">IFERROR(INDEX(_xlfn.TEXTSPLIT(E844," "),1),"")</f>
        <v/>
      </c>
      <c r="E844" s="15" t="str" cm="1">
        <f t="array" aca="1" ref="E844" ca="1">IFERROR(_xlfn._xlws.FILTER(merged_ranks,(merged_end_dates=DATE(9999,12,31))*(merged_names=A844)),"")</f>
        <v/>
      </c>
      <c r="F844" s="17" t="str">
        <f ca="1">_xlfn.XLOOKUP(J844,Promotions[Promo Key],Promotions[Promo Date],"")</f>
        <v/>
      </c>
      <c r="G844" s="18" t="str">
        <f t="shared" ca="1" si="63"/>
        <v/>
      </c>
      <c r="H844" s="18" t="str">
        <f t="shared" ca="1" si="62"/>
        <v/>
      </c>
      <c r="I844" s="17" t="str">
        <f>_xlfn.XLOOKUP(A844,Students[Full Name],Students[Starting Rank],"")</f>
        <v/>
      </c>
      <c r="J844" s="15" t="str">
        <f t="shared" ca="1" si="64"/>
        <v xml:space="preserve">: </v>
      </c>
      <c r="K844" s="16" t="str">
        <f>_xlfn.XLOOKUP(A844,Students[Full Name],Students[Start Date],"")</f>
        <v/>
      </c>
      <c r="L844" s="18">
        <f t="shared" ca="1" si="65"/>
        <v>-1</v>
      </c>
      <c r="M844" s="18" cm="1">
        <f t="array" aca="1" ref="M844" ca="1">SUMPRODUCT(Inactives[Days Inactive]*(Inactives[Student]=A844))/365</f>
        <v>0</v>
      </c>
      <c r="N844" s="18" t="str" cm="1">
        <f t="array" ref="N844">IF(LEN($A844)&gt;0,SUMPRODUCT(($A844=merged_names)*(_xlfn.TEXTAFTER(N$2, "At ")=merged_belt_colours)*merged_months_at_rank),"")</f>
        <v/>
      </c>
      <c r="O844" s="18" t="str" cm="1">
        <f t="array" ref="O844">IF(LEN($A844)&gt;0,SUMPRODUCT(($A844=merged_names)*(_xlfn.TEXTAFTER(O$2, "At ")=merged_belt_colours)*merged_months_at_rank),"")</f>
        <v/>
      </c>
      <c r="P844" s="18" t="str" cm="1">
        <f t="array" ref="P844">IF(LEN($A844)&gt;0,SUMPRODUCT(($A844=merged_names)*(_xlfn.TEXTAFTER(P$2, "At ")=merged_belt_colours)*merged_months_at_rank),"")</f>
        <v/>
      </c>
      <c r="Q844" s="18" t="str" cm="1">
        <f t="array" ref="Q844">IF(LEN($A844)&gt;0,SUMPRODUCT(($A844=merged_names)*(_xlfn.TEXTAFTER(Q$2, "At ")=merged_belt_colours)*merged_months_at_rank),"")</f>
        <v/>
      </c>
      <c r="R844" s="18" t="str" cm="1">
        <f t="array" ref="R844">IF(LEN($A844)&gt;0,SUMPRODUCT(($A844=merged_names)*(_xlfn.TEXTAFTER(R$2, "At ")=merged_belt_colours)*merged_months_at_rank),"")</f>
        <v/>
      </c>
    </row>
    <row r="845" spans="1:18" x14ac:dyDescent="0.25">
      <c r="A845"/>
      <c r="B845" s="15" t="str" cm="1">
        <f t="array" ref="B845">IFERROR(IF(LEN(A845)&gt;0, IF(SUMPRODUCT((Inactives[Key]=J845)*(Inactives[Currently Inactive]))=1,"Inactive","Active"),""),"Active")</f>
        <v/>
      </c>
      <c r="C845" s="16" t="str" cm="1">
        <f t="array" aca="1" ref="C845" ca="1">IFERROR(_xlfn._xlws.FILTER(Inactives[Inactive On],(Inactives[Key]=J845)*(Inactives[Currently Inactive]),""),"")</f>
        <v/>
      </c>
      <c r="D845" s="16" t="str" cm="1">
        <f t="array" aca="1" ref="D845" ca="1">IFERROR(INDEX(_xlfn.TEXTSPLIT(E845," "),1),"")</f>
        <v/>
      </c>
      <c r="E845" s="15" t="str" cm="1">
        <f t="array" aca="1" ref="E845" ca="1">IFERROR(_xlfn._xlws.FILTER(merged_ranks,(merged_end_dates=DATE(9999,12,31))*(merged_names=A845)),"")</f>
        <v/>
      </c>
      <c r="F845" s="17" t="str">
        <f ca="1">_xlfn.XLOOKUP(J845,Promotions[Promo Key],Promotions[Promo Date],"")</f>
        <v/>
      </c>
      <c r="G845" s="18" t="str">
        <f t="shared" ca="1" si="63"/>
        <v/>
      </c>
      <c r="H845" s="18" t="str">
        <f t="shared" ca="1" si="62"/>
        <v/>
      </c>
      <c r="I845" s="17" t="str">
        <f>_xlfn.XLOOKUP(A845,Students[Full Name],Students[Starting Rank],"")</f>
        <v/>
      </c>
      <c r="J845" s="15" t="str">
        <f t="shared" ca="1" si="64"/>
        <v xml:space="preserve">: </v>
      </c>
      <c r="K845" s="16" t="str">
        <f>_xlfn.XLOOKUP(A845,Students[Full Name],Students[Start Date],"")</f>
        <v/>
      </c>
      <c r="L845" s="18">
        <f t="shared" ca="1" si="65"/>
        <v>-1</v>
      </c>
      <c r="M845" s="18" cm="1">
        <f t="array" aca="1" ref="M845" ca="1">SUMPRODUCT(Inactives[Days Inactive]*(Inactives[Student]=A845))/365</f>
        <v>0</v>
      </c>
      <c r="N845" s="18" t="str" cm="1">
        <f t="array" ref="N845">IF(LEN($A845)&gt;0,SUMPRODUCT(($A845=merged_names)*(_xlfn.TEXTAFTER(N$2, "At ")=merged_belt_colours)*merged_months_at_rank),"")</f>
        <v/>
      </c>
      <c r="O845" s="18" t="str" cm="1">
        <f t="array" ref="O845">IF(LEN($A845)&gt;0,SUMPRODUCT(($A845=merged_names)*(_xlfn.TEXTAFTER(O$2, "At ")=merged_belt_colours)*merged_months_at_rank),"")</f>
        <v/>
      </c>
      <c r="P845" s="18" t="str" cm="1">
        <f t="array" ref="P845">IF(LEN($A845)&gt;0,SUMPRODUCT(($A845=merged_names)*(_xlfn.TEXTAFTER(P$2, "At ")=merged_belt_colours)*merged_months_at_rank),"")</f>
        <v/>
      </c>
      <c r="Q845" s="18" t="str" cm="1">
        <f t="array" ref="Q845">IF(LEN($A845)&gt;0,SUMPRODUCT(($A845=merged_names)*(_xlfn.TEXTAFTER(Q$2, "At ")=merged_belt_colours)*merged_months_at_rank),"")</f>
        <v/>
      </c>
      <c r="R845" s="18" t="str" cm="1">
        <f t="array" ref="R845">IF(LEN($A845)&gt;0,SUMPRODUCT(($A845=merged_names)*(_xlfn.TEXTAFTER(R$2, "At ")=merged_belt_colours)*merged_months_at_rank),"")</f>
        <v/>
      </c>
    </row>
    <row r="846" spans="1:18" x14ac:dyDescent="0.25">
      <c r="A846"/>
      <c r="B846" s="15" t="str" cm="1">
        <f t="array" ref="B846">IFERROR(IF(LEN(A846)&gt;0, IF(SUMPRODUCT((Inactives[Key]=J846)*(Inactives[Currently Inactive]))=1,"Inactive","Active"),""),"Active")</f>
        <v/>
      </c>
      <c r="C846" s="16" t="str" cm="1">
        <f t="array" aca="1" ref="C846" ca="1">IFERROR(_xlfn._xlws.FILTER(Inactives[Inactive On],(Inactives[Key]=J846)*(Inactives[Currently Inactive]),""),"")</f>
        <v/>
      </c>
      <c r="D846" s="16" t="str" cm="1">
        <f t="array" aca="1" ref="D846" ca="1">IFERROR(INDEX(_xlfn.TEXTSPLIT(E846," "),1),"")</f>
        <v/>
      </c>
      <c r="E846" s="15" t="str" cm="1">
        <f t="array" aca="1" ref="E846" ca="1">IFERROR(_xlfn._xlws.FILTER(merged_ranks,(merged_end_dates=DATE(9999,12,31))*(merged_names=A846)),"")</f>
        <v/>
      </c>
      <c r="F846" s="17" t="str">
        <f ca="1">_xlfn.XLOOKUP(J846,Promotions[Promo Key],Promotions[Promo Date],"")</f>
        <v/>
      </c>
      <c r="G846" s="18" t="str">
        <f t="shared" ca="1" si="63"/>
        <v/>
      </c>
      <c r="H846" s="18" t="str">
        <f t="shared" ca="1" si="62"/>
        <v/>
      </c>
      <c r="I846" s="17" t="str">
        <f>_xlfn.XLOOKUP(A846,Students[Full Name],Students[Starting Rank],"")</f>
        <v/>
      </c>
      <c r="J846" s="15" t="str">
        <f t="shared" ca="1" si="64"/>
        <v xml:space="preserve">: </v>
      </c>
      <c r="K846" s="16" t="str">
        <f>_xlfn.XLOOKUP(A846,Students[Full Name],Students[Start Date],"")</f>
        <v/>
      </c>
      <c r="L846" s="18">
        <f t="shared" ca="1" si="65"/>
        <v>-1</v>
      </c>
      <c r="M846" s="18" cm="1">
        <f t="array" aca="1" ref="M846" ca="1">SUMPRODUCT(Inactives[Days Inactive]*(Inactives[Student]=A846))/365</f>
        <v>0</v>
      </c>
      <c r="N846" s="18" t="str" cm="1">
        <f t="array" ref="N846">IF(LEN($A846)&gt;0,SUMPRODUCT(($A846=merged_names)*(_xlfn.TEXTAFTER(N$2, "At ")=merged_belt_colours)*merged_months_at_rank),"")</f>
        <v/>
      </c>
      <c r="O846" s="18" t="str" cm="1">
        <f t="array" ref="O846">IF(LEN($A846)&gt;0,SUMPRODUCT(($A846=merged_names)*(_xlfn.TEXTAFTER(O$2, "At ")=merged_belt_colours)*merged_months_at_rank),"")</f>
        <v/>
      </c>
      <c r="P846" s="18" t="str" cm="1">
        <f t="array" ref="P846">IF(LEN($A846)&gt;0,SUMPRODUCT(($A846=merged_names)*(_xlfn.TEXTAFTER(P$2, "At ")=merged_belt_colours)*merged_months_at_rank),"")</f>
        <v/>
      </c>
      <c r="Q846" s="18" t="str" cm="1">
        <f t="array" ref="Q846">IF(LEN($A846)&gt;0,SUMPRODUCT(($A846=merged_names)*(_xlfn.TEXTAFTER(Q$2, "At ")=merged_belt_colours)*merged_months_at_rank),"")</f>
        <v/>
      </c>
      <c r="R846" s="18" t="str" cm="1">
        <f t="array" ref="R846">IF(LEN($A846)&gt;0,SUMPRODUCT(($A846=merged_names)*(_xlfn.TEXTAFTER(R$2, "At ")=merged_belt_colours)*merged_months_at_rank),"")</f>
        <v/>
      </c>
    </row>
    <row r="847" spans="1:18" x14ac:dyDescent="0.25">
      <c r="A847"/>
      <c r="B847" s="15" t="str" cm="1">
        <f t="array" ref="B847">IFERROR(IF(LEN(A847)&gt;0, IF(SUMPRODUCT((Inactives[Key]=J847)*(Inactives[Currently Inactive]))=1,"Inactive","Active"),""),"Active")</f>
        <v/>
      </c>
      <c r="C847" s="16" t="str" cm="1">
        <f t="array" aca="1" ref="C847" ca="1">IFERROR(_xlfn._xlws.FILTER(Inactives[Inactive On],(Inactives[Key]=J847)*(Inactives[Currently Inactive]),""),"")</f>
        <v/>
      </c>
      <c r="D847" s="16" t="str" cm="1">
        <f t="array" aca="1" ref="D847" ca="1">IFERROR(INDEX(_xlfn.TEXTSPLIT(E847," "),1),"")</f>
        <v/>
      </c>
      <c r="E847" s="15" t="str" cm="1">
        <f t="array" aca="1" ref="E847" ca="1">IFERROR(_xlfn._xlws.FILTER(merged_ranks,(merged_end_dates=DATE(9999,12,31))*(merged_names=A847)),"")</f>
        <v/>
      </c>
      <c r="F847" s="17" t="str">
        <f ca="1">_xlfn.XLOOKUP(J847,Promotions[Promo Key],Promotions[Promo Date],"")</f>
        <v/>
      </c>
      <c r="G847" s="18" t="str">
        <f t="shared" ca="1" si="63"/>
        <v/>
      </c>
      <c r="H847" s="18" t="str">
        <f t="shared" ca="1" si="62"/>
        <v/>
      </c>
      <c r="I847" s="17" t="str">
        <f>_xlfn.XLOOKUP(A847,Students[Full Name],Students[Starting Rank],"")</f>
        <v/>
      </c>
      <c r="J847" s="15" t="str">
        <f t="shared" ca="1" si="64"/>
        <v xml:space="preserve">: </v>
      </c>
      <c r="K847" s="16" t="str">
        <f>_xlfn.XLOOKUP(A847,Students[Full Name],Students[Start Date],"")</f>
        <v/>
      </c>
      <c r="L847" s="18">
        <f t="shared" ca="1" si="65"/>
        <v>-1</v>
      </c>
      <c r="M847" s="18" cm="1">
        <f t="array" aca="1" ref="M847" ca="1">SUMPRODUCT(Inactives[Days Inactive]*(Inactives[Student]=A847))/365</f>
        <v>0</v>
      </c>
      <c r="N847" s="18" t="str" cm="1">
        <f t="array" ref="N847">IF(LEN($A847)&gt;0,SUMPRODUCT(($A847=merged_names)*(_xlfn.TEXTAFTER(N$2, "At ")=merged_belt_colours)*merged_months_at_rank),"")</f>
        <v/>
      </c>
      <c r="O847" s="18" t="str" cm="1">
        <f t="array" ref="O847">IF(LEN($A847)&gt;0,SUMPRODUCT(($A847=merged_names)*(_xlfn.TEXTAFTER(O$2, "At ")=merged_belt_colours)*merged_months_at_rank),"")</f>
        <v/>
      </c>
      <c r="P847" s="18" t="str" cm="1">
        <f t="array" ref="P847">IF(LEN($A847)&gt;0,SUMPRODUCT(($A847=merged_names)*(_xlfn.TEXTAFTER(P$2, "At ")=merged_belt_colours)*merged_months_at_rank),"")</f>
        <v/>
      </c>
      <c r="Q847" s="18" t="str" cm="1">
        <f t="array" ref="Q847">IF(LEN($A847)&gt;0,SUMPRODUCT(($A847=merged_names)*(_xlfn.TEXTAFTER(Q$2, "At ")=merged_belt_colours)*merged_months_at_rank),"")</f>
        <v/>
      </c>
      <c r="R847" s="18" t="str" cm="1">
        <f t="array" ref="R847">IF(LEN($A847)&gt;0,SUMPRODUCT(($A847=merged_names)*(_xlfn.TEXTAFTER(R$2, "At ")=merged_belt_colours)*merged_months_at_rank),"")</f>
        <v/>
      </c>
    </row>
    <row r="848" spans="1:18" x14ac:dyDescent="0.25">
      <c r="A848"/>
      <c r="B848" s="15" t="str" cm="1">
        <f t="array" ref="B848">IFERROR(IF(LEN(A848)&gt;0, IF(SUMPRODUCT((Inactives[Key]=J848)*(Inactives[Currently Inactive]))=1,"Inactive","Active"),""),"Active")</f>
        <v/>
      </c>
      <c r="C848" s="16" t="str" cm="1">
        <f t="array" aca="1" ref="C848" ca="1">IFERROR(_xlfn._xlws.FILTER(Inactives[Inactive On],(Inactives[Key]=J848)*(Inactives[Currently Inactive]),""),"")</f>
        <v/>
      </c>
      <c r="D848" s="16" t="str" cm="1">
        <f t="array" aca="1" ref="D848" ca="1">IFERROR(INDEX(_xlfn.TEXTSPLIT(E848," "),1),"")</f>
        <v/>
      </c>
      <c r="E848" s="15" t="str" cm="1">
        <f t="array" aca="1" ref="E848" ca="1">IFERROR(_xlfn._xlws.FILTER(merged_ranks,(merged_end_dates=DATE(9999,12,31))*(merged_names=A848)),"")</f>
        <v/>
      </c>
      <c r="F848" s="17" t="str">
        <f ca="1">_xlfn.XLOOKUP(J848,Promotions[Promo Key],Promotions[Promo Date],"")</f>
        <v/>
      </c>
      <c r="G848" s="18" t="str">
        <f t="shared" ca="1" si="63"/>
        <v/>
      </c>
      <c r="H848" s="18" t="str">
        <f t="shared" ca="1" si="62"/>
        <v/>
      </c>
      <c r="I848" s="17" t="str">
        <f>_xlfn.XLOOKUP(A848,Students[Full Name],Students[Starting Rank],"")</f>
        <v/>
      </c>
      <c r="J848" s="15" t="str">
        <f t="shared" ca="1" si="64"/>
        <v xml:space="preserve">: </v>
      </c>
      <c r="K848" s="16" t="str">
        <f>_xlfn.XLOOKUP(A848,Students[Full Name],Students[Start Date],"")</f>
        <v/>
      </c>
      <c r="L848" s="18">
        <f t="shared" ca="1" si="65"/>
        <v>-1</v>
      </c>
      <c r="M848" s="18" cm="1">
        <f t="array" aca="1" ref="M848" ca="1">SUMPRODUCT(Inactives[Days Inactive]*(Inactives[Student]=A848))/365</f>
        <v>0</v>
      </c>
      <c r="N848" s="18" t="str" cm="1">
        <f t="array" ref="N848">IF(LEN($A848)&gt;0,SUMPRODUCT(($A848=merged_names)*(_xlfn.TEXTAFTER(N$2, "At ")=merged_belt_colours)*merged_months_at_rank),"")</f>
        <v/>
      </c>
      <c r="O848" s="18" t="str" cm="1">
        <f t="array" ref="O848">IF(LEN($A848)&gt;0,SUMPRODUCT(($A848=merged_names)*(_xlfn.TEXTAFTER(O$2, "At ")=merged_belt_colours)*merged_months_at_rank),"")</f>
        <v/>
      </c>
      <c r="P848" s="18" t="str" cm="1">
        <f t="array" ref="P848">IF(LEN($A848)&gt;0,SUMPRODUCT(($A848=merged_names)*(_xlfn.TEXTAFTER(P$2, "At ")=merged_belt_colours)*merged_months_at_rank),"")</f>
        <v/>
      </c>
      <c r="Q848" s="18" t="str" cm="1">
        <f t="array" ref="Q848">IF(LEN($A848)&gt;0,SUMPRODUCT(($A848=merged_names)*(_xlfn.TEXTAFTER(Q$2, "At ")=merged_belt_colours)*merged_months_at_rank),"")</f>
        <v/>
      </c>
      <c r="R848" s="18" t="str" cm="1">
        <f t="array" ref="R848">IF(LEN($A848)&gt;0,SUMPRODUCT(($A848=merged_names)*(_xlfn.TEXTAFTER(R$2, "At ")=merged_belt_colours)*merged_months_at_rank),"")</f>
        <v/>
      </c>
    </row>
    <row r="849" spans="1:18" x14ac:dyDescent="0.25">
      <c r="A849"/>
      <c r="B849" s="15" t="str" cm="1">
        <f t="array" ref="B849">IFERROR(IF(LEN(A849)&gt;0, IF(SUMPRODUCT((Inactives[Key]=J849)*(Inactives[Currently Inactive]))=1,"Inactive","Active"),""),"Active")</f>
        <v/>
      </c>
      <c r="C849" s="16" t="str" cm="1">
        <f t="array" aca="1" ref="C849" ca="1">IFERROR(_xlfn._xlws.FILTER(Inactives[Inactive On],(Inactives[Key]=J849)*(Inactives[Currently Inactive]),""),"")</f>
        <v/>
      </c>
      <c r="D849" s="16" t="str" cm="1">
        <f t="array" aca="1" ref="D849" ca="1">IFERROR(INDEX(_xlfn.TEXTSPLIT(E849," "),1),"")</f>
        <v/>
      </c>
      <c r="E849" s="15" t="str" cm="1">
        <f t="array" aca="1" ref="E849" ca="1">IFERROR(_xlfn._xlws.FILTER(merged_ranks,(merged_end_dates=DATE(9999,12,31))*(merged_names=A849)),"")</f>
        <v/>
      </c>
      <c r="F849" s="17" t="str">
        <f ca="1">_xlfn.XLOOKUP(J849,Promotions[Promo Key],Promotions[Promo Date],"")</f>
        <v/>
      </c>
      <c r="G849" s="18" t="str">
        <f t="shared" ca="1" si="63"/>
        <v/>
      </c>
      <c r="H849" s="18" t="str">
        <f t="shared" ca="1" si="62"/>
        <v/>
      </c>
      <c r="I849" s="17" t="str">
        <f>_xlfn.XLOOKUP(A849,Students[Full Name],Students[Starting Rank],"")</f>
        <v/>
      </c>
      <c r="J849" s="15" t="str">
        <f t="shared" ca="1" si="64"/>
        <v xml:space="preserve">: </v>
      </c>
      <c r="K849" s="16" t="str">
        <f>_xlfn.XLOOKUP(A849,Students[Full Name],Students[Start Date],"")</f>
        <v/>
      </c>
      <c r="L849" s="18">
        <f t="shared" ca="1" si="65"/>
        <v>-1</v>
      </c>
      <c r="M849" s="18" cm="1">
        <f t="array" aca="1" ref="M849" ca="1">SUMPRODUCT(Inactives[Days Inactive]*(Inactives[Student]=A849))/365</f>
        <v>0</v>
      </c>
      <c r="N849" s="18" t="str" cm="1">
        <f t="array" ref="N849">IF(LEN($A849)&gt;0,SUMPRODUCT(($A849=merged_names)*(_xlfn.TEXTAFTER(N$2, "At ")=merged_belt_colours)*merged_months_at_rank),"")</f>
        <v/>
      </c>
      <c r="O849" s="18" t="str" cm="1">
        <f t="array" ref="O849">IF(LEN($A849)&gt;0,SUMPRODUCT(($A849=merged_names)*(_xlfn.TEXTAFTER(O$2, "At ")=merged_belt_colours)*merged_months_at_rank),"")</f>
        <v/>
      </c>
      <c r="P849" s="18" t="str" cm="1">
        <f t="array" ref="P849">IF(LEN($A849)&gt;0,SUMPRODUCT(($A849=merged_names)*(_xlfn.TEXTAFTER(P$2, "At ")=merged_belt_colours)*merged_months_at_rank),"")</f>
        <v/>
      </c>
      <c r="Q849" s="18" t="str" cm="1">
        <f t="array" ref="Q849">IF(LEN($A849)&gt;0,SUMPRODUCT(($A849=merged_names)*(_xlfn.TEXTAFTER(Q$2, "At ")=merged_belt_colours)*merged_months_at_rank),"")</f>
        <v/>
      </c>
      <c r="R849" s="18" t="str" cm="1">
        <f t="array" ref="R849">IF(LEN($A849)&gt;0,SUMPRODUCT(($A849=merged_names)*(_xlfn.TEXTAFTER(R$2, "At ")=merged_belt_colours)*merged_months_at_rank),"")</f>
        <v/>
      </c>
    </row>
    <row r="850" spans="1:18" x14ac:dyDescent="0.25">
      <c r="A850"/>
      <c r="B850" s="15" t="str" cm="1">
        <f t="array" ref="B850">IFERROR(IF(LEN(A850)&gt;0, IF(SUMPRODUCT((Inactives[Key]=J850)*(Inactives[Currently Inactive]))=1,"Inactive","Active"),""),"Active")</f>
        <v/>
      </c>
      <c r="C850" s="16" t="str" cm="1">
        <f t="array" aca="1" ref="C850" ca="1">IFERROR(_xlfn._xlws.FILTER(Inactives[Inactive On],(Inactives[Key]=J850)*(Inactives[Currently Inactive]),""),"")</f>
        <v/>
      </c>
      <c r="D850" s="16" t="str" cm="1">
        <f t="array" aca="1" ref="D850" ca="1">IFERROR(INDEX(_xlfn.TEXTSPLIT(E850," "),1),"")</f>
        <v/>
      </c>
      <c r="E850" s="15" t="str" cm="1">
        <f t="array" aca="1" ref="E850" ca="1">IFERROR(_xlfn._xlws.FILTER(merged_ranks,(merged_end_dates=DATE(9999,12,31))*(merged_names=A850)),"")</f>
        <v/>
      </c>
      <c r="F850" s="17" t="str">
        <f ca="1">_xlfn.XLOOKUP(J850,Promotions[Promo Key],Promotions[Promo Date],"")</f>
        <v/>
      </c>
      <c r="G850" s="18" t="str">
        <f t="shared" ca="1" si="63"/>
        <v/>
      </c>
      <c r="H850" s="18" t="str">
        <f t="shared" ca="1" si="62"/>
        <v/>
      </c>
      <c r="I850" s="17" t="str">
        <f>_xlfn.XLOOKUP(A850,Students[Full Name],Students[Starting Rank],"")</f>
        <v/>
      </c>
      <c r="J850" s="15" t="str">
        <f t="shared" ca="1" si="64"/>
        <v xml:space="preserve">: </v>
      </c>
      <c r="K850" s="16" t="str">
        <f>_xlfn.XLOOKUP(A850,Students[Full Name],Students[Start Date],"")</f>
        <v/>
      </c>
      <c r="L850" s="18">
        <f t="shared" ca="1" si="65"/>
        <v>-1</v>
      </c>
      <c r="M850" s="18" cm="1">
        <f t="array" aca="1" ref="M850" ca="1">SUMPRODUCT(Inactives[Days Inactive]*(Inactives[Student]=A850))/365</f>
        <v>0</v>
      </c>
      <c r="N850" s="18" t="str" cm="1">
        <f t="array" ref="N850">IF(LEN($A850)&gt;0,SUMPRODUCT(($A850=merged_names)*(_xlfn.TEXTAFTER(N$2, "At ")=merged_belt_colours)*merged_months_at_rank),"")</f>
        <v/>
      </c>
      <c r="O850" s="18" t="str" cm="1">
        <f t="array" ref="O850">IF(LEN($A850)&gt;0,SUMPRODUCT(($A850=merged_names)*(_xlfn.TEXTAFTER(O$2, "At ")=merged_belt_colours)*merged_months_at_rank),"")</f>
        <v/>
      </c>
      <c r="P850" s="18" t="str" cm="1">
        <f t="array" ref="P850">IF(LEN($A850)&gt;0,SUMPRODUCT(($A850=merged_names)*(_xlfn.TEXTAFTER(P$2, "At ")=merged_belt_colours)*merged_months_at_rank),"")</f>
        <v/>
      </c>
      <c r="Q850" s="18" t="str" cm="1">
        <f t="array" ref="Q850">IF(LEN($A850)&gt;0,SUMPRODUCT(($A850=merged_names)*(_xlfn.TEXTAFTER(Q$2, "At ")=merged_belt_colours)*merged_months_at_rank),"")</f>
        <v/>
      </c>
      <c r="R850" s="18" t="str" cm="1">
        <f t="array" ref="R850">IF(LEN($A850)&gt;0,SUMPRODUCT(($A850=merged_names)*(_xlfn.TEXTAFTER(R$2, "At ")=merged_belt_colours)*merged_months_at_rank),"")</f>
        <v/>
      </c>
    </row>
    <row r="851" spans="1:18" x14ac:dyDescent="0.25">
      <c r="A851"/>
      <c r="B851" s="15" t="str" cm="1">
        <f t="array" ref="B851">IFERROR(IF(LEN(A851)&gt;0, IF(SUMPRODUCT((Inactives[Key]=J851)*(Inactives[Currently Inactive]))=1,"Inactive","Active"),""),"Active")</f>
        <v/>
      </c>
      <c r="C851" s="16" t="str" cm="1">
        <f t="array" aca="1" ref="C851" ca="1">IFERROR(_xlfn._xlws.FILTER(Inactives[Inactive On],(Inactives[Key]=J851)*(Inactives[Currently Inactive]),""),"")</f>
        <v/>
      </c>
      <c r="D851" s="16" t="str" cm="1">
        <f t="array" aca="1" ref="D851" ca="1">IFERROR(INDEX(_xlfn.TEXTSPLIT(E851," "),1),"")</f>
        <v/>
      </c>
      <c r="E851" s="15" t="str" cm="1">
        <f t="array" aca="1" ref="E851" ca="1">IFERROR(_xlfn._xlws.FILTER(merged_ranks,(merged_end_dates=DATE(9999,12,31))*(merged_names=A851)),"")</f>
        <v/>
      </c>
      <c r="F851" s="17" t="str">
        <f ca="1">_xlfn.XLOOKUP(J851,Promotions[Promo Key],Promotions[Promo Date],"")</f>
        <v/>
      </c>
      <c r="G851" s="18" t="str">
        <f t="shared" ca="1" si="63"/>
        <v/>
      </c>
      <c r="H851" s="18" t="str">
        <f t="shared" ca="1" si="62"/>
        <v/>
      </c>
      <c r="I851" s="17" t="str">
        <f>_xlfn.XLOOKUP(A851,Students[Full Name],Students[Starting Rank],"")</f>
        <v/>
      </c>
      <c r="J851" s="15" t="str">
        <f t="shared" ca="1" si="64"/>
        <v xml:space="preserve">: </v>
      </c>
      <c r="K851" s="16" t="str">
        <f>_xlfn.XLOOKUP(A851,Students[Full Name],Students[Start Date],"")</f>
        <v/>
      </c>
      <c r="L851" s="18">
        <f t="shared" ca="1" si="65"/>
        <v>-1</v>
      </c>
      <c r="M851" s="18" cm="1">
        <f t="array" aca="1" ref="M851" ca="1">SUMPRODUCT(Inactives[Days Inactive]*(Inactives[Student]=A851))/365</f>
        <v>0</v>
      </c>
      <c r="N851" s="18" t="str" cm="1">
        <f t="array" ref="N851">IF(LEN($A851)&gt;0,SUMPRODUCT(($A851=merged_names)*(_xlfn.TEXTAFTER(N$2, "At ")=merged_belt_colours)*merged_months_at_rank),"")</f>
        <v/>
      </c>
      <c r="O851" s="18" t="str" cm="1">
        <f t="array" ref="O851">IF(LEN($A851)&gt;0,SUMPRODUCT(($A851=merged_names)*(_xlfn.TEXTAFTER(O$2, "At ")=merged_belt_colours)*merged_months_at_rank),"")</f>
        <v/>
      </c>
      <c r="P851" s="18" t="str" cm="1">
        <f t="array" ref="P851">IF(LEN($A851)&gt;0,SUMPRODUCT(($A851=merged_names)*(_xlfn.TEXTAFTER(P$2, "At ")=merged_belt_colours)*merged_months_at_rank),"")</f>
        <v/>
      </c>
      <c r="Q851" s="18" t="str" cm="1">
        <f t="array" ref="Q851">IF(LEN($A851)&gt;0,SUMPRODUCT(($A851=merged_names)*(_xlfn.TEXTAFTER(Q$2, "At ")=merged_belt_colours)*merged_months_at_rank),"")</f>
        <v/>
      </c>
      <c r="R851" s="18" t="str" cm="1">
        <f t="array" ref="R851">IF(LEN($A851)&gt;0,SUMPRODUCT(($A851=merged_names)*(_xlfn.TEXTAFTER(R$2, "At ")=merged_belt_colours)*merged_months_at_rank),"")</f>
        <v/>
      </c>
    </row>
    <row r="852" spans="1:18" x14ac:dyDescent="0.25">
      <c r="A852"/>
      <c r="B852" s="15" t="str" cm="1">
        <f t="array" ref="B852">IFERROR(IF(LEN(A852)&gt;0, IF(SUMPRODUCT((Inactives[Key]=J852)*(Inactives[Currently Inactive]))=1,"Inactive","Active"),""),"Active")</f>
        <v/>
      </c>
      <c r="C852" s="16" t="str" cm="1">
        <f t="array" aca="1" ref="C852" ca="1">IFERROR(_xlfn._xlws.FILTER(Inactives[Inactive On],(Inactives[Key]=J852)*(Inactives[Currently Inactive]),""),"")</f>
        <v/>
      </c>
      <c r="D852" s="16" t="str" cm="1">
        <f t="array" aca="1" ref="D852" ca="1">IFERROR(INDEX(_xlfn.TEXTSPLIT(E852," "),1),"")</f>
        <v/>
      </c>
      <c r="E852" s="15" t="str" cm="1">
        <f t="array" aca="1" ref="E852" ca="1">IFERROR(_xlfn._xlws.FILTER(merged_ranks,(merged_end_dates=DATE(9999,12,31))*(merged_names=A852)),"")</f>
        <v/>
      </c>
      <c r="F852" s="17" t="str">
        <f ca="1">_xlfn.XLOOKUP(J852,Promotions[Promo Key],Promotions[Promo Date],"")</f>
        <v/>
      </c>
      <c r="G852" s="18" t="str">
        <f t="shared" ca="1" si="63"/>
        <v/>
      </c>
      <c r="H852" s="18" t="str">
        <f t="shared" ca="1" si="62"/>
        <v/>
      </c>
      <c r="I852" s="17" t="str">
        <f>_xlfn.XLOOKUP(A852,Students[Full Name],Students[Starting Rank],"")</f>
        <v/>
      </c>
      <c r="J852" s="15" t="str">
        <f t="shared" ca="1" si="64"/>
        <v xml:space="preserve">: </v>
      </c>
      <c r="K852" s="16" t="str">
        <f>_xlfn.XLOOKUP(A852,Students[Full Name],Students[Start Date],"")</f>
        <v/>
      </c>
      <c r="L852" s="18">
        <f t="shared" ca="1" si="65"/>
        <v>-1</v>
      </c>
      <c r="M852" s="18" cm="1">
        <f t="array" aca="1" ref="M852" ca="1">SUMPRODUCT(Inactives[Days Inactive]*(Inactives[Student]=A852))/365</f>
        <v>0</v>
      </c>
      <c r="N852" s="18" t="str" cm="1">
        <f t="array" ref="N852">IF(LEN($A852)&gt;0,SUMPRODUCT(($A852=merged_names)*(_xlfn.TEXTAFTER(N$2, "At ")=merged_belt_colours)*merged_months_at_rank),"")</f>
        <v/>
      </c>
      <c r="O852" s="18" t="str" cm="1">
        <f t="array" ref="O852">IF(LEN($A852)&gt;0,SUMPRODUCT(($A852=merged_names)*(_xlfn.TEXTAFTER(O$2, "At ")=merged_belt_colours)*merged_months_at_rank),"")</f>
        <v/>
      </c>
      <c r="P852" s="18" t="str" cm="1">
        <f t="array" ref="P852">IF(LEN($A852)&gt;0,SUMPRODUCT(($A852=merged_names)*(_xlfn.TEXTAFTER(P$2, "At ")=merged_belt_colours)*merged_months_at_rank),"")</f>
        <v/>
      </c>
      <c r="Q852" s="18" t="str" cm="1">
        <f t="array" ref="Q852">IF(LEN($A852)&gt;0,SUMPRODUCT(($A852=merged_names)*(_xlfn.TEXTAFTER(Q$2, "At ")=merged_belt_colours)*merged_months_at_rank),"")</f>
        <v/>
      </c>
      <c r="R852" s="18" t="str" cm="1">
        <f t="array" ref="R852">IF(LEN($A852)&gt;0,SUMPRODUCT(($A852=merged_names)*(_xlfn.TEXTAFTER(R$2, "At ")=merged_belt_colours)*merged_months_at_rank),"")</f>
        <v/>
      </c>
    </row>
    <row r="853" spans="1:18" x14ac:dyDescent="0.25">
      <c r="A853"/>
      <c r="B853" s="15" t="str" cm="1">
        <f t="array" ref="B853">IFERROR(IF(LEN(A853)&gt;0, IF(SUMPRODUCT((Inactives[Key]=J853)*(Inactives[Currently Inactive]))=1,"Inactive","Active"),""),"Active")</f>
        <v/>
      </c>
      <c r="C853" s="16" t="str" cm="1">
        <f t="array" aca="1" ref="C853" ca="1">IFERROR(_xlfn._xlws.FILTER(Inactives[Inactive On],(Inactives[Key]=J853)*(Inactives[Currently Inactive]),""),"")</f>
        <v/>
      </c>
      <c r="D853" s="16" t="str" cm="1">
        <f t="array" aca="1" ref="D853" ca="1">IFERROR(INDEX(_xlfn.TEXTSPLIT(E853," "),1),"")</f>
        <v/>
      </c>
      <c r="E853" s="15" t="str" cm="1">
        <f t="array" aca="1" ref="E853" ca="1">IFERROR(_xlfn._xlws.FILTER(merged_ranks,(merged_end_dates=DATE(9999,12,31))*(merged_names=A853)),"")</f>
        <v/>
      </c>
      <c r="F853" s="17" t="str">
        <f ca="1">_xlfn.XLOOKUP(J853,Promotions[Promo Key],Promotions[Promo Date],"")</f>
        <v/>
      </c>
      <c r="G853" s="18" t="str">
        <f t="shared" ca="1" si="63"/>
        <v/>
      </c>
      <c r="H853" s="18" t="str">
        <f t="shared" ca="1" si="62"/>
        <v/>
      </c>
      <c r="I853" s="17" t="str">
        <f>_xlfn.XLOOKUP(A853,Students[Full Name],Students[Starting Rank],"")</f>
        <v/>
      </c>
      <c r="J853" s="15" t="str">
        <f t="shared" ca="1" si="64"/>
        <v xml:space="preserve">: </v>
      </c>
      <c r="K853" s="16" t="str">
        <f>_xlfn.XLOOKUP(A853,Students[Full Name],Students[Start Date],"")</f>
        <v/>
      </c>
      <c r="L853" s="18">
        <f t="shared" ca="1" si="65"/>
        <v>-1</v>
      </c>
      <c r="M853" s="18" cm="1">
        <f t="array" aca="1" ref="M853" ca="1">SUMPRODUCT(Inactives[Days Inactive]*(Inactives[Student]=A853))/365</f>
        <v>0</v>
      </c>
      <c r="N853" s="18" t="str" cm="1">
        <f t="array" ref="N853">IF(LEN($A853)&gt;0,SUMPRODUCT(($A853=merged_names)*(_xlfn.TEXTAFTER(N$2, "At ")=merged_belt_colours)*merged_months_at_rank),"")</f>
        <v/>
      </c>
      <c r="O853" s="18" t="str" cm="1">
        <f t="array" ref="O853">IF(LEN($A853)&gt;0,SUMPRODUCT(($A853=merged_names)*(_xlfn.TEXTAFTER(O$2, "At ")=merged_belt_colours)*merged_months_at_rank),"")</f>
        <v/>
      </c>
      <c r="P853" s="18" t="str" cm="1">
        <f t="array" ref="P853">IF(LEN($A853)&gt;0,SUMPRODUCT(($A853=merged_names)*(_xlfn.TEXTAFTER(P$2, "At ")=merged_belt_colours)*merged_months_at_rank),"")</f>
        <v/>
      </c>
      <c r="Q853" s="18" t="str" cm="1">
        <f t="array" ref="Q853">IF(LEN($A853)&gt;0,SUMPRODUCT(($A853=merged_names)*(_xlfn.TEXTAFTER(Q$2, "At ")=merged_belt_colours)*merged_months_at_rank),"")</f>
        <v/>
      </c>
      <c r="R853" s="18" t="str" cm="1">
        <f t="array" ref="R853">IF(LEN($A853)&gt;0,SUMPRODUCT(($A853=merged_names)*(_xlfn.TEXTAFTER(R$2, "At ")=merged_belt_colours)*merged_months_at_rank),"")</f>
        <v/>
      </c>
    </row>
    <row r="854" spans="1:18" x14ac:dyDescent="0.25">
      <c r="A854"/>
      <c r="B854" s="15" t="str" cm="1">
        <f t="array" ref="B854">IFERROR(IF(LEN(A854)&gt;0, IF(SUMPRODUCT((Inactives[Key]=J854)*(Inactives[Currently Inactive]))=1,"Inactive","Active"),""),"Active")</f>
        <v/>
      </c>
      <c r="C854" s="16" t="str" cm="1">
        <f t="array" aca="1" ref="C854" ca="1">IFERROR(_xlfn._xlws.FILTER(Inactives[Inactive On],(Inactives[Key]=J854)*(Inactives[Currently Inactive]),""),"")</f>
        <v/>
      </c>
      <c r="D854" s="16" t="str" cm="1">
        <f t="array" aca="1" ref="D854" ca="1">IFERROR(INDEX(_xlfn.TEXTSPLIT(E854," "),1),"")</f>
        <v/>
      </c>
      <c r="E854" s="15" t="str" cm="1">
        <f t="array" aca="1" ref="E854" ca="1">IFERROR(_xlfn._xlws.FILTER(merged_ranks,(merged_end_dates=DATE(9999,12,31))*(merged_names=A854)),"")</f>
        <v/>
      </c>
      <c r="F854" s="17" t="str">
        <f ca="1">_xlfn.XLOOKUP(J854,Promotions[Promo Key],Promotions[Promo Date],"")</f>
        <v/>
      </c>
      <c r="G854" s="18" t="str">
        <f t="shared" ca="1" si="63"/>
        <v/>
      </c>
      <c r="H854" s="18" t="str">
        <f t="shared" ca="1" si="62"/>
        <v/>
      </c>
      <c r="I854" s="17" t="str">
        <f>_xlfn.XLOOKUP(A854,Students[Full Name],Students[Starting Rank],"")</f>
        <v/>
      </c>
      <c r="J854" s="15" t="str">
        <f t="shared" ca="1" si="64"/>
        <v xml:space="preserve">: </v>
      </c>
      <c r="K854" s="16" t="str">
        <f>_xlfn.XLOOKUP(A854,Students[Full Name],Students[Start Date],"")</f>
        <v/>
      </c>
      <c r="L854" s="18">
        <f t="shared" ca="1" si="65"/>
        <v>-1</v>
      </c>
      <c r="M854" s="18" cm="1">
        <f t="array" aca="1" ref="M854" ca="1">SUMPRODUCT(Inactives[Days Inactive]*(Inactives[Student]=A854))/365</f>
        <v>0</v>
      </c>
      <c r="N854" s="18" t="str" cm="1">
        <f t="array" ref="N854">IF(LEN($A854)&gt;0,SUMPRODUCT(($A854=merged_names)*(_xlfn.TEXTAFTER(N$2, "At ")=merged_belt_colours)*merged_months_at_rank),"")</f>
        <v/>
      </c>
      <c r="O854" s="18" t="str" cm="1">
        <f t="array" ref="O854">IF(LEN($A854)&gt;0,SUMPRODUCT(($A854=merged_names)*(_xlfn.TEXTAFTER(O$2, "At ")=merged_belt_colours)*merged_months_at_rank),"")</f>
        <v/>
      </c>
      <c r="P854" s="18" t="str" cm="1">
        <f t="array" ref="P854">IF(LEN($A854)&gt;0,SUMPRODUCT(($A854=merged_names)*(_xlfn.TEXTAFTER(P$2, "At ")=merged_belt_colours)*merged_months_at_rank),"")</f>
        <v/>
      </c>
      <c r="Q854" s="18" t="str" cm="1">
        <f t="array" ref="Q854">IF(LEN($A854)&gt;0,SUMPRODUCT(($A854=merged_names)*(_xlfn.TEXTAFTER(Q$2, "At ")=merged_belt_colours)*merged_months_at_rank),"")</f>
        <v/>
      </c>
      <c r="R854" s="18" t="str" cm="1">
        <f t="array" ref="R854">IF(LEN($A854)&gt;0,SUMPRODUCT(($A854=merged_names)*(_xlfn.TEXTAFTER(R$2, "At ")=merged_belt_colours)*merged_months_at_rank),"")</f>
        <v/>
      </c>
    </row>
    <row r="855" spans="1:18" x14ac:dyDescent="0.25">
      <c r="A855"/>
      <c r="B855" s="15" t="str" cm="1">
        <f t="array" ref="B855">IFERROR(IF(LEN(A855)&gt;0, IF(SUMPRODUCT((Inactives[Key]=J855)*(Inactives[Currently Inactive]))=1,"Inactive","Active"),""),"Active")</f>
        <v/>
      </c>
      <c r="C855" s="16" t="str" cm="1">
        <f t="array" aca="1" ref="C855" ca="1">IFERROR(_xlfn._xlws.FILTER(Inactives[Inactive On],(Inactives[Key]=J855)*(Inactives[Currently Inactive]),""),"")</f>
        <v/>
      </c>
      <c r="D855" s="16" t="str" cm="1">
        <f t="array" aca="1" ref="D855" ca="1">IFERROR(INDEX(_xlfn.TEXTSPLIT(E855," "),1),"")</f>
        <v/>
      </c>
      <c r="E855" s="15" t="str" cm="1">
        <f t="array" aca="1" ref="E855" ca="1">IFERROR(_xlfn._xlws.FILTER(merged_ranks,(merged_end_dates=DATE(9999,12,31))*(merged_names=A855)),"")</f>
        <v/>
      </c>
      <c r="F855" s="17" t="str">
        <f ca="1">_xlfn.XLOOKUP(J855,Promotions[Promo Key],Promotions[Promo Date],"")</f>
        <v/>
      </c>
      <c r="G855" s="18" t="str">
        <f t="shared" ca="1" si="63"/>
        <v/>
      </c>
      <c r="H855" s="18" t="str">
        <f t="shared" ca="1" si="62"/>
        <v/>
      </c>
      <c r="I855" s="17" t="str">
        <f>_xlfn.XLOOKUP(A855,Students[Full Name],Students[Starting Rank],"")</f>
        <v/>
      </c>
      <c r="J855" s="15" t="str">
        <f t="shared" ca="1" si="64"/>
        <v xml:space="preserve">: </v>
      </c>
      <c r="K855" s="16" t="str">
        <f>_xlfn.XLOOKUP(A855,Students[Full Name],Students[Start Date],"")</f>
        <v/>
      </c>
      <c r="L855" s="18">
        <f t="shared" ca="1" si="65"/>
        <v>-1</v>
      </c>
      <c r="M855" s="18" cm="1">
        <f t="array" aca="1" ref="M855" ca="1">SUMPRODUCT(Inactives[Days Inactive]*(Inactives[Student]=A855))/365</f>
        <v>0</v>
      </c>
      <c r="N855" s="18" t="str" cm="1">
        <f t="array" ref="N855">IF(LEN($A855)&gt;0,SUMPRODUCT(($A855=merged_names)*(_xlfn.TEXTAFTER(N$2, "At ")=merged_belt_colours)*merged_months_at_rank),"")</f>
        <v/>
      </c>
      <c r="O855" s="18" t="str" cm="1">
        <f t="array" ref="O855">IF(LEN($A855)&gt;0,SUMPRODUCT(($A855=merged_names)*(_xlfn.TEXTAFTER(O$2, "At ")=merged_belt_colours)*merged_months_at_rank),"")</f>
        <v/>
      </c>
      <c r="P855" s="18" t="str" cm="1">
        <f t="array" ref="P855">IF(LEN($A855)&gt;0,SUMPRODUCT(($A855=merged_names)*(_xlfn.TEXTAFTER(P$2, "At ")=merged_belt_colours)*merged_months_at_rank),"")</f>
        <v/>
      </c>
      <c r="Q855" s="18" t="str" cm="1">
        <f t="array" ref="Q855">IF(LEN($A855)&gt;0,SUMPRODUCT(($A855=merged_names)*(_xlfn.TEXTAFTER(Q$2, "At ")=merged_belt_colours)*merged_months_at_rank),"")</f>
        <v/>
      </c>
      <c r="R855" s="18" t="str" cm="1">
        <f t="array" ref="R855">IF(LEN($A855)&gt;0,SUMPRODUCT(($A855=merged_names)*(_xlfn.TEXTAFTER(R$2, "At ")=merged_belt_colours)*merged_months_at_rank),"")</f>
        <v/>
      </c>
    </row>
    <row r="856" spans="1:18" x14ac:dyDescent="0.25">
      <c r="A856"/>
      <c r="B856" s="15" t="str" cm="1">
        <f t="array" ref="B856">IFERROR(IF(LEN(A856)&gt;0, IF(SUMPRODUCT((Inactives[Key]=J856)*(Inactives[Currently Inactive]))=1,"Inactive","Active"),""),"Active")</f>
        <v/>
      </c>
      <c r="C856" s="16" t="str" cm="1">
        <f t="array" aca="1" ref="C856" ca="1">IFERROR(_xlfn._xlws.FILTER(Inactives[Inactive On],(Inactives[Key]=J856)*(Inactives[Currently Inactive]),""),"")</f>
        <v/>
      </c>
      <c r="D856" s="16" t="str" cm="1">
        <f t="array" aca="1" ref="D856" ca="1">IFERROR(INDEX(_xlfn.TEXTSPLIT(E856," "),1),"")</f>
        <v/>
      </c>
      <c r="E856" s="15" t="str" cm="1">
        <f t="array" aca="1" ref="E856" ca="1">IFERROR(_xlfn._xlws.FILTER(merged_ranks,(merged_end_dates=DATE(9999,12,31))*(merged_names=A856)),"")</f>
        <v/>
      </c>
      <c r="F856" s="17" t="str">
        <f ca="1">_xlfn.XLOOKUP(J856,Promotions[Promo Key],Promotions[Promo Date],"")</f>
        <v/>
      </c>
      <c r="G856" s="18" t="str">
        <f t="shared" ca="1" si="63"/>
        <v/>
      </c>
      <c r="H856" s="18" t="str">
        <f t="shared" ref="H856:H919" ca="1" si="66">IFERROR((TODAY()-K856)/365-M856,"")</f>
        <v/>
      </c>
      <c r="I856" s="17" t="str">
        <f>_xlfn.XLOOKUP(A856,Students[Full Name],Students[Starting Rank],"")</f>
        <v/>
      </c>
      <c r="J856" s="15" t="str">
        <f t="shared" ca="1" si="64"/>
        <v xml:space="preserve">: </v>
      </c>
      <c r="K856" s="16" t="str">
        <f>_xlfn.XLOOKUP(A856,Students[Full Name],Students[Start Date],"")</f>
        <v/>
      </c>
      <c r="L856" s="18">
        <f t="shared" ca="1" si="65"/>
        <v>-1</v>
      </c>
      <c r="M856" s="18" cm="1">
        <f t="array" aca="1" ref="M856" ca="1">SUMPRODUCT(Inactives[Days Inactive]*(Inactives[Student]=A856))/365</f>
        <v>0</v>
      </c>
      <c r="N856" s="18" t="str" cm="1">
        <f t="array" ref="N856">IF(LEN($A856)&gt;0,SUMPRODUCT(($A856=merged_names)*(_xlfn.TEXTAFTER(N$2, "At ")=merged_belt_colours)*merged_months_at_rank),"")</f>
        <v/>
      </c>
      <c r="O856" s="18" t="str" cm="1">
        <f t="array" ref="O856">IF(LEN($A856)&gt;0,SUMPRODUCT(($A856=merged_names)*(_xlfn.TEXTAFTER(O$2, "At ")=merged_belt_colours)*merged_months_at_rank),"")</f>
        <v/>
      </c>
      <c r="P856" s="18" t="str" cm="1">
        <f t="array" ref="P856">IF(LEN($A856)&gt;0,SUMPRODUCT(($A856=merged_names)*(_xlfn.TEXTAFTER(P$2, "At ")=merged_belt_colours)*merged_months_at_rank),"")</f>
        <v/>
      </c>
      <c r="Q856" s="18" t="str" cm="1">
        <f t="array" ref="Q856">IF(LEN($A856)&gt;0,SUMPRODUCT(($A856=merged_names)*(_xlfn.TEXTAFTER(Q$2, "At ")=merged_belt_colours)*merged_months_at_rank),"")</f>
        <v/>
      </c>
      <c r="R856" s="18" t="str" cm="1">
        <f t="array" ref="R856">IF(LEN($A856)&gt;0,SUMPRODUCT(($A856=merged_names)*(_xlfn.TEXTAFTER(R$2, "At ")=merged_belt_colours)*merged_months_at_rank),"")</f>
        <v/>
      </c>
    </row>
    <row r="857" spans="1:18" x14ac:dyDescent="0.25">
      <c r="A857"/>
      <c r="B857" s="15" t="str" cm="1">
        <f t="array" ref="B857">IFERROR(IF(LEN(A857)&gt;0, IF(SUMPRODUCT((Inactives[Key]=J857)*(Inactives[Currently Inactive]))=1,"Inactive","Active"),""),"Active")</f>
        <v/>
      </c>
      <c r="C857" s="16" t="str" cm="1">
        <f t="array" aca="1" ref="C857" ca="1">IFERROR(_xlfn._xlws.FILTER(Inactives[Inactive On],(Inactives[Key]=J857)*(Inactives[Currently Inactive]),""),"")</f>
        <v/>
      </c>
      <c r="D857" s="16" t="str" cm="1">
        <f t="array" aca="1" ref="D857" ca="1">IFERROR(INDEX(_xlfn.TEXTSPLIT(E857," "),1),"")</f>
        <v/>
      </c>
      <c r="E857" s="15" t="str" cm="1">
        <f t="array" aca="1" ref="E857" ca="1">IFERROR(_xlfn._xlws.FILTER(merged_ranks,(merged_end_dates=DATE(9999,12,31))*(merged_names=A857)),"")</f>
        <v/>
      </c>
      <c r="F857" s="17" t="str">
        <f ca="1">_xlfn.XLOOKUP(J857,Promotions[Promo Key],Promotions[Promo Date],"")</f>
        <v/>
      </c>
      <c r="G857" s="18" t="str">
        <f t="shared" ca="1" si="63"/>
        <v/>
      </c>
      <c r="H857" s="18" t="str">
        <f t="shared" ca="1" si="66"/>
        <v/>
      </c>
      <c r="I857" s="17" t="str">
        <f>_xlfn.XLOOKUP(A857,Students[Full Name],Students[Starting Rank],"")</f>
        <v/>
      </c>
      <c r="J857" s="15" t="str">
        <f t="shared" ca="1" si="64"/>
        <v xml:space="preserve">: </v>
      </c>
      <c r="K857" s="16" t="str">
        <f>_xlfn.XLOOKUP(A857,Students[Full Name],Students[Start Date],"")</f>
        <v/>
      </c>
      <c r="L857" s="18">
        <f t="shared" ca="1" si="65"/>
        <v>-1</v>
      </c>
      <c r="M857" s="18" cm="1">
        <f t="array" aca="1" ref="M857" ca="1">SUMPRODUCT(Inactives[Days Inactive]*(Inactives[Student]=A857))/365</f>
        <v>0</v>
      </c>
      <c r="N857" s="18" t="str" cm="1">
        <f t="array" ref="N857">IF(LEN($A857)&gt;0,SUMPRODUCT(($A857=merged_names)*(_xlfn.TEXTAFTER(N$2, "At ")=merged_belt_colours)*merged_months_at_rank),"")</f>
        <v/>
      </c>
      <c r="O857" s="18" t="str" cm="1">
        <f t="array" ref="O857">IF(LEN($A857)&gt;0,SUMPRODUCT(($A857=merged_names)*(_xlfn.TEXTAFTER(O$2, "At ")=merged_belt_colours)*merged_months_at_rank),"")</f>
        <v/>
      </c>
      <c r="P857" s="18" t="str" cm="1">
        <f t="array" ref="P857">IF(LEN($A857)&gt;0,SUMPRODUCT(($A857=merged_names)*(_xlfn.TEXTAFTER(P$2, "At ")=merged_belt_colours)*merged_months_at_rank),"")</f>
        <v/>
      </c>
      <c r="Q857" s="18" t="str" cm="1">
        <f t="array" ref="Q857">IF(LEN($A857)&gt;0,SUMPRODUCT(($A857=merged_names)*(_xlfn.TEXTAFTER(Q$2, "At ")=merged_belt_colours)*merged_months_at_rank),"")</f>
        <v/>
      </c>
      <c r="R857" s="18" t="str" cm="1">
        <f t="array" ref="R857">IF(LEN($A857)&gt;0,SUMPRODUCT(($A857=merged_names)*(_xlfn.TEXTAFTER(R$2, "At ")=merged_belt_colours)*merged_months_at_rank),"")</f>
        <v/>
      </c>
    </row>
    <row r="858" spans="1:18" x14ac:dyDescent="0.25">
      <c r="A858"/>
      <c r="B858" s="15" t="str" cm="1">
        <f t="array" ref="B858">IFERROR(IF(LEN(A858)&gt;0, IF(SUMPRODUCT((Inactives[Key]=J858)*(Inactives[Currently Inactive]))=1,"Inactive","Active"),""),"Active")</f>
        <v/>
      </c>
      <c r="C858" s="16" t="str" cm="1">
        <f t="array" aca="1" ref="C858" ca="1">IFERROR(_xlfn._xlws.FILTER(Inactives[Inactive On],(Inactives[Key]=J858)*(Inactives[Currently Inactive]),""),"")</f>
        <v/>
      </c>
      <c r="D858" s="16" t="str" cm="1">
        <f t="array" aca="1" ref="D858" ca="1">IFERROR(INDEX(_xlfn.TEXTSPLIT(E858," "),1),"")</f>
        <v/>
      </c>
      <c r="E858" s="15" t="str" cm="1">
        <f t="array" aca="1" ref="E858" ca="1">IFERROR(_xlfn._xlws.FILTER(merged_ranks,(merged_end_dates=DATE(9999,12,31))*(merged_names=A858)),"")</f>
        <v/>
      </c>
      <c r="F858" s="17" t="str">
        <f ca="1">_xlfn.XLOOKUP(J858,Promotions[Promo Key],Promotions[Promo Date],"")</f>
        <v/>
      </c>
      <c r="G858" s="18" t="str">
        <f t="shared" ca="1" si="63"/>
        <v/>
      </c>
      <c r="H858" s="18" t="str">
        <f t="shared" ca="1" si="66"/>
        <v/>
      </c>
      <c r="I858" s="17" t="str">
        <f>_xlfn.XLOOKUP(A858,Students[Full Name],Students[Starting Rank],"")</f>
        <v/>
      </c>
      <c r="J858" s="15" t="str">
        <f t="shared" ca="1" si="64"/>
        <v xml:space="preserve">: </v>
      </c>
      <c r="K858" s="16" t="str">
        <f>_xlfn.XLOOKUP(A858,Students[Full Name],Students[Start Date],"")</f>
        <v/>
      </c>
      <c r="L858" s="18">
        <f t="shared" ca="1" si="65"/>
        <v>-1</v>
      </c>
      <c r="M858" s="18" cm="1">
        <f t="array" aca="1" ref="M858" ca="1">SUMPRODUCT(Inactives[Days Inactive]*(Inactives[Student]=A858))/365</f>
        <v>0</v>
      </c>
      <c r="N858" s="18" t="str" cm="1">
        <f t="array" ref="N858">IF(LEN($A858)&gt;0,SUMPRODUCT(($A858=merged_names)*(_xlfn.TEXTAFTER(N$2, "At ")=merged_belt_colours)*merged_months_at_rank),"")</f>
        <v/>
      </c>
      <c r="O858" s="18" t="str" cm="1">
        <f t="array" ref="O858">IF(LEN($A858)&gt;0,SUMPRODUCT(($A858=merged_names)*(_xlfn.TEXTAFTER(O$2, "At ")=merged_belt_colours)*merged_months_at_rank),"")</f>
        <v/>
      </c>
      <c r="P858" s="18" t="str" cm="1">
        <f t="array" ref="P858">IF(LEN($A858)&gt;0,SUMPRODUCT(($A858=merged_names)*(_xlfn.TEXTAFTER(P$2, "At ")=merged_belt_colours)*merged_months_at_rank),"")</f>
        <v/>
      </c>
      <c r="Q858" s="18" t="str" cm="1">
        <f t="array" ref="Q858">IF(LEN($A858)&gt;0,SUMPRODUCT(($A858=merged_names)*(_xlfn.TEXTAFTER(Q$2, "At ")=merged_belt_colours)*merged_months_at_rank),"")</f>
        <v/>
      </c>
      <c r="R858" s="18" t="str" cm="1">
        <f t="array" ref="R858">IF(LEN($A858)&gt;0,SUMPRODUCT(($A858=merged_names)*(_xlfn.TEXTAFTER(R$2, "At ")=merged_belt_colours)*merged_months_at_rank),"")</f>
        <v/>
      </c>
    </row>
    <row r="859" spans="1:18" x14ac:dyDescent="0.25">
      <c r="A859"/>
      <c r="B859" s="15" t="str" cm="1">
        <f t="array" ref="B859">IFERROR(IF(LEN(A859)&gt;0, IF(SUMPRODUCT((Inactives[Key]=J859)*(Inactives[Currently Inactive]))=1,"Inactive","Active"),""),"Active")</f>
        <v/>
      </c>
      <c r="C859" s="16" t="str" cm="1">
        <f t="array" aca="1" ref="C859" ca="1">IFERROR(_xlfn._xlws.FILTER(Inactives[Inactive On],(Inactives[Key]=J859)*(Inactives[Currently Inactive]),""),"")</f>
        <v/>
      </c>
      <c r="D859" s="16" t="str" cm="1">
        <f t="array" aca="1" ref="D859" ca="1">IFERROR(INDEX(_xlfn.TEXTSPLIT(E859," "),1),"")</f>
        <v/>
      </c>
      <c r="E859" s="15" t="str" cm="1">
        <f t="array" aca="1" ref="E859" ca="1">IFERROR(_xlfn._xlws.FILTER(merged_ranks,(merged_end_dates=DATE(9999,12,31))*(merged_names=A859)),"")</f>
        <v/>
      </c>
      <c r="F859" s="17" t="str">
        <f ca="1">_xlfn.XLOOKUP(J859,Promotions[Promo Key],Promotions[Promo Date],"")</f>
        <v/>
      </c>
      <c r="G859" s="18" t="str">
        <f t="shared" ca="1" si="63"/>
        <v/>
      </c>
      <c r="H859" s="18" t="str">
        <f t="shared" ca="1" si="66"/>
        <v/>
      </c>
      <c r="I859" s="17" t="str">
        <f>_xlfn.XLOOKUP(A859,Students[Full Name],Students[Starting Rank],"")</f>
        <v/>
      </c>
      <c r="J859" s="15" t="str">
        <f t="shared" ca="1" si="64"/>
        <v xml:space="preserve">: </v>
      </c>
      <c r="K859" s="16" t="str">
        <f>_xlfn.XLOOKUP(A859,Students[Full Name],Students[Start Date],"")</f>
        <v/>
      </c>
      <c r="L859" s="18">
        <f t="shared" ca="1" si="65"/>
        <v>-1</v>
      </c>
      <c r="M859" s="18" cm="1">
        <f t="array" aca="1" ref="M859" ca="1">SUMPRODUCT(Inactives[Days Inactive]*(Inactives[Student]=A859))/365</f>
        <v>0</v>
      </c>
      <c r="N859" s="18" t="str" cm="1">
        <f t="array" ref="N859">IF(LEN($A859)&gt;0,SUMPRODUCT(($A859=merged_names)*(_xlfn.TEXTAFTER(N$2, "At ")=merged_belt_colours)*merged_months_at_rank),"")</f>
        <v/>
      </c>
      <c r="O859" s="18" t="str" cm="1">
        <f t="array" ref="O859">IF(LEN($A859)&gt;0,SUMPRODUCT(($A859=merged_names)*(_xlfn.TEXTAFTER(O$2, "At ")=merged_belt_colours)*merged_months_at_rank),"")</f>
        <v/>
      </c>
      <c r="P859" s="18" t="str" cm="1">
        <f t="array" ref="P859">IF(LEN($A859)&gt;0,SUMPRODUCT(($A859=merged_names)*(_xlfn.TEXTAFTER(P$2, "At ")=merged_belt_colours)*merged_months_at_rank),"")</f>
        <v/>
      </c>
      <c r="Q859" s="18" t="str" cm="1">
        <f t="array" ref="Q859">IF(LEN($A859)&gt;0,SUMPRODUCT(($A859=merged_names)*(_xlfn.TEXTAFTER(Q$2, "At ")=merged_belt_colours)*merged_months_at_rank),"")</f>
        <v/>
      </c>
      <c r="R859" s="18" t="str" cm="1">
        <f t="array" ref="R859">IF(LEN($A859)&gt;0,SUMPRODUCT(($A859=merged_names)*(_xlfn.TEXTAFTER(R$2, "At ")=merged_belt_colours)*merged_months_at_rank),"")</f>
        <v/>
      </c>
    </row>
    <row r="860" spans="1:18" x14ac:dyDescent="0.25">
      <c r="A860"/>
      <c r="B860" s="15" t="str" cm="1">
        <f t="array" ref="B860">IFERROR(IF(LEN(A860)&gt;0, IF(SUMPRODUCT((Inactives[Key]=J860)*(Inactives[Currently Inactive]))=1,"Inactive","Active"),""),"Active")</f>
        <v/>
      </c>
      <c r="C860" s="16" t="str" cm="1">
        <f t="array" aca="1" ref="C860" ca="1">IFERROR(_xlfn._xlws.FILTER(Inactives[Inactive On],(Inactives[Key]=J860)*(Inactives[Currently Inactive]),""),"")</f>
        <v/>
      </c>
      <c r="D860" s="16" t="str" cm="1">
        <f t="array" aca="1" ref="D860" ca="1">IFERROR(INDEX(_xlfn.TEXTSPLIT(E860," "),1),"")</f>
        <v/>
      </c>
      <c r="E860" s="15" t="str" cm="1">
        <f t="array" aca="1" ref="E860" ca="1">IFERROR(_xlfn._xlws.FILTER(merged_ranks,(merged_end_dates=DATE(9999,12,31))*(merged_names=A860)),"")</f>
        <v/>
      </c>
      <c r="F860" s="17" t="str">
        <f ca="1">_xlfn.XLOOKUP(J860,Promotions[Promo Key],Promotions[Promo Date],"")</f>
        <v/>
      </c>
      <c r="G860" s="18" t="str">
        <f t="shared" ref="G860:G923" ca="1" si="67">IFERROR((TODAY()-F860)/30.5, "")</f>
        <v/>
      </c>
      <c r="H860" s="18" t="str">
        <f t="shared" ca="1" si="66"/>
        <v/>
      </c>
      <c r="I860" s="17" t="str">
        <f>_xlfn.XLOOKUP(A860,Students[Full Name],Students[Starting Rank],"")</f>
        <v/>
      </c>
      <c r="J860" s="15" t="str">
        <f t="shared" ref="J860:J923" ca="1" si="68">A860&amp;": "&amp;E860</f>
        <v xml:space="preserve">: </v>
      </c>
      <c r="K860" s="16" t="str">
        <f>_xlfn.XLOOKUP(A860,Students[Full Name],Students[Start Date],"")</f>
        <v/>
      </c>
      <c r="L860" s="18">
        <f t="shared" ref="L860:L923" ca="1" si="69">IF(LEN(C860)&gt;0,(TODAY()-C860)/30.5,-1)</f>
        <v>-1</v>
      </c>
      <c r="M860" s="18" cm="1">
        <f t="array" aca="1" ref="M860" ca="1">SUMPRODUCT(Inactives[Days Inactive]*(Inactives[Student]=A860))/365</f>
        <v>0</v>
      </c>
      <c r="N860" s="18" t="str" cm="1">
        <f t="array" ref="N860">IF(LEN($A860)&gt;0,SUMPRODUCT(($A860=merged_names)*(_xlfn.TEXTAFTER(N$2, "At ")=merged_belt_colours)*merged_months_at_rank),"")</f>
        <v/>
      </c>
      <c r="O860" s="18" t="str" cm="1">
        <f t="array" ref="O860">IF(LEN($A860)&gt;0,SUMPRODUCT(($A860=merged_names)*(_xlfn.TEXTAFTER(O$2, "At ")=merged_belt_colours)*merged_months_at_rank),"")</f>
        <v/>
      </c>
      <c r="P860" s="18" t="str" cm="1">
        <f t="array" ref="P860">IF(LEN($A860)&gt;0,SUMPRODUCT(($A860=merged_names)*(_xlfn.TEXTAFTER(P$2, "At ")=merged_belt_colours)*merged_months_at_rank),"")</f>
        <v/>
      </c>
      <c r="Q860" s="18" t="str" cm="1">
        <f t="array" ref="Q860">IF(LEN($A860)&gt;0,SUMPRODUCT(($A860=merged_names)*(_xlfn.TEXTAFTER(Q$2, "At ")=merged_belt_colours)*merged_months_at_rank),"")</f>
        <v/>
      </c>
      <c r="R860" s="18" t="str" cm="1">
        <f t="array" ref="R860">IF(LEN($A860)&gt;0,SUMPRODUCT(($A860=merged_names)*(_xlfn.TEXTAFTER(R$2, "At ")=merged_belt_colours)*merged_months_at_rank),"")</f>
        <v/>
      </c>
    </row>
    <row r="861" spans="1:18" x14ac:dyDescent="0.25">
      <c r="A861"/>
      <c r="B861" s="15" t="str" cm="1">
        <f t="array" ref="B861">IFERROR(IF(LEN(A861)&gt;0, IF(SUMPRODUCT((Inactives[Key]=J861)*(Inactives[Currently Inactive]))=1,"Inactive","Active"),""),"Active")</f>
        <v/>
      </c>
      <c r="C861" s="16" t="str" cm="1">
        <f t="array" aca="1" ref="C861" ca="1">IFERROR(_xlfn._xlws.FILTER(Inactives[Inactive On],(Inactives[Key]=J861)*(Inactives[Currently Inactive]),""),"")</f>
        <v/>
      </c>
      <c r="D861" s="16" t="str" cm="1">
        <f t="array" aca="1" ref="D861" ca="1">IFERROR(INDEX(_xlfn.TEXTSPLIT(E861," "),1),"")</f>
        <v/>
      </c>
      <c r="E861" s="15" t="str" cm="1">
        <f t="array" aca="1" ref="E861" ca="1">IFERROR(_xlfn._xlws.FILTER(merged_ranks,(merged_end_dates=DATE(9999,12,31))*(merged_names=A861)),"")</f>
        <v/>
      </c>
      <c r="F861" s="17" t="str">
        <f ca="1">_xlfn.XLOOKUP(J861,Promotions[Promo Key],Promotions[Promo Date],"")</f>
        <v/>
      </c>
      <c r="G861" s="18" t="str">
        <f t="shared" ca="1" si="67"/>
        <v/>
      </c>
      <c r="H861" s="18" t="str">
        <f t="shared" ca="1" si="66"/>
        <v/>
      </c>
      <c r="I861" s="17" t="str">
        <f>_xlfn.XLOOKUP(A861,Students[Full Name],Students[Starting Rank],"")</f>
        <v/>
      </c>
      <c r="J861" s="15" t="str">
        <f t="shared" ca="1" si="68"/>
        <v xml:space="preserve">: </v>
      </c>
      <c r="K861" s="16" t="str">
        <f>_xlfn.XLOOKUP(A861,Students[Full Name],Students[Start Date],"")</f>
        <v/>
      </c>
      <c r="L861" s="18">
        <f t="shared" ca="1" si="69"/>
        <v>-1</v>
      </c>
      <c r="M861" s="18" cm="1">
        <f t="array" aca="1" ref="M861" ca="1">SUMPRODUCT(Inactives[Days Inactive]*(Inactives[Student]=A861))/365</f>
        <v>0</v>
      </c>
      <c r="N861" s="18" t="str" cm="1">
        <f t="array" ref="N861">IF(LEN($A861)&gt;0,SUMPRODUCT(($A861=merged_names)*(_xlfn.TEXTAFTER(N$2, "At ")=merged_belt_colours)*merged_months_at_rank),"")</f>
        <v/>
      </c>
      <c r="O861" s="18" t="str" cm="1">
        <f t="array" ref="O861">IF(LEN($A861)&gt;0,SUMPRODUCT(($A861=merged_names)*(_xlfn.TEXTAFTER(O$2, "At ")=merged_belt_colours)*merged_months_at_rank),"")</f>
        <v/>
      </c>
      <c r="P861" s="18" t="str" cm="1">
        <f t="array" ref="P861">IF(LEN($A861)&gt;0,SUMPRODUCT(($A861=merged_names)*(_xlfn.TEXTAFTER(P$2, "At ")=merged_belt_colours)*merged_months_at_rank),"")</f>
        <v/>
      </c>
      <c r="Q861" s="18" t="str" cm="1">
        <f t="array" ref="Q861">IF(LEN($A861)&gt;0,SUMPRODUCT(($A861=merged_names)*(_xlfn.TEXTAFTER(Q$2, "At ")=merged_belt_colours)*merged_months_at_rank),"")</f>
        <v/>
      </c>
      <c r="R861" s="18" t="str" cm="1">
        <f t="array" ref="R861">IF(LEN($A861)&gt;0,SUMPRODUCT(($A861=merged_names)*(_xlfn.TEXTAFTER(R$2, "At ")=merged_belt_colours)*merged_months_at_rank),"")</f>
        <v/>
      </c>
    </row>
    <row r="862" spans="1:18" x14ac:dyDescent="0.25">
      <c r="A862"/>
      <c r="B862" s="15" t="str" cm="1">
        <f t="array" ref="B862">IFERROR(IF(LEN(A862)&gt;0, IF(SUMPRODUCT((Inactives[Key]=J862)*(Inactives[Currently Inactive]))=1,"Inactive","Active"),""),"Active")</f>
        <v/>
      </c>
      <c r="C862" s="16" t="str" cm="1">
        <f t="array" aca="1" ref="C862" ca="1">IFERROR(_xlfn._xlws.FILTER(Inactives[Inactive On],(Inactives[Key]=J862)*(Inactives[Currently Inactive]),""),"")</f>
        <v/>
      </c>
      <c r="D862" s="16" t="str" cm="1">
        <f t="array" aca="1" ref="D862" ca="1">IFERROR(INDEX(_xlfn.TEXTSPLIT(E862," "),1),"")</f>
        <v/>
      </c>
      <c r="E862" s="15" t="str" cm="1">
        <f t="array" aca="1" ref="E862" ca="1">IFERROR(_xlfn._xlws.FILTER(merged_ranks,(merged_end_dates=DATE(9999,12,31))*(merged_names=A862)),"")</f>
        <v/>
      </c>
      <c r="F862" s="17" t="str">
        <f ca="1">_xlfn.XLOOKUP(J862,Promotions[Promo Key],Promotions[Promo Date],"")</f>
        <v/>
      </c>
      <c r="G862" s="18" t="str">
        <f t="shared" ca="1" si="67"/>
        <v/>
      </c>
      <c r="H862" s="18" t="str">
        <f t="shared" ca="1" si="66"/>
        <v/>
      </c>
      <c r="I862" s="17" t="str">
        <f>_xlfn.XLOOKUP(A862,Students[Full Name],Students[Starting Rank],"")</f>
        <v/>
      </c>
      <c r="J862" s="15" t="str">
        <f t="shared" ca="1" si="68"/>
        <v xml:space="preserve">: </v>
      </c>
      <c r="K862" s="16" t="str">
        <f>_xlfn.XLOOKUP(A862,Students[Full Name],Students[Start Date],"")</f>
        <v/>
      </c>
      <c r="L862" s="18">
        <f t="shared" ca="1" si="69"/>
        <v>-1</v>
      </c>
      <c r="M862" s="18" cm="1">
        <f t="array" aca="1" ref="M862" ca="1">SUMPRODUCT(Inactives[Days Inactive]*(Inactives[Student]=A862))/365</f>
        <v>0</v>
      </c>
      <c r="N862" s="18" t="str" cm="1">
        <f t="array" ref="N862">IF(LEN($A862)&gt;0,SUMPRODUCT(($A862=merged_names)*(_xlfn.TEXTAFTER(N$2, "At ")=merged_belt_colours)*merged_months_at_rank),"")</f>
        <v/>
      </c>
      <c r="O862" s="18" t="str" cm="1">
        <f t="array" ref="O862">IF(LEN($A862)&gt;0,SUMPRODUCT(($A862=merged_names)*(_xlfn.TEXTAFTER(O$2, "At ")=merged_belt_colours)*merged_months_at_rank),"")</f>
        <v/>
      </c>
      <c r="P862" s="18" t="str" cm="1">
        <f t="array" ref="P862">IF(LEN($A862)&gt;0,SUMPRODUCT(($A862=merged_names)*(_xlfn.TEXTAFTER(P$2, "At ")=merged_belt_colours)*merged_months_at_rank),"")</f>
        <v/>
      </c>
      <c r="Q862" s="18" t="str" cm="1">
        <f t="array" ref="Q862">IF(LEN($A862)&gt;0,SUMPRODUCT(($A862=merged_names)*(_xlfn.TEXTAFTER(Q$2, "At ")=merged_belt_colours)*merged_months_at_rank),"")</f>
        <v/>
      </c>
      <c r="R862" s="18" t="str" cm="1">
        <f t="array" ref="R862">IF(LEN($A862)&gt;0,SUMPRODUCT(($A862=merged_names)*(_xlfn.TEXTAFTER(R$2, "At ")=merged_belt_colours)*merged_months_at_rank),"")</f>
        <v/>
      </c>
    </row>
    <row r="863" spans="1:18" x14ac:dyDescent="0.25">
      <c r="A863"/>
      <c r="B863" s="15" t="str" cm="1">
        <f t="array" ref="B863">IFERROR(IF(LEN(A863)&gt;0, IF(SUMPRODUCT((Inactives[Key]=J863)*(Inactives[Currently Inactive]))=1,"Inactive","Active"),""),"Active")</f>
        <v/>
      </c>
      <c r="C863" s="16" t="str" cm="1">
        <f t="array" aca="1" ref="C863" ca="1">IFERROR(_xlfn._xlws.FILTER(Inactives[Inactive On],(Inactives[Key]=J863)*(Inactives[Currently Inactive]),""),"")</f>
        <v/>
      </c>
      <c r="D863" s="16" t="str" cm="1">
        <f t="array" aca="1" ref="D863" ca="1">IFERROR(INDEX(_xlfn.TEXTSPLIT(E863," "),1),"")</f>
        <v/>
      </c>
      <c r="E863" s="15" t="str" cm="1">
        <f t="array" aca="1" ref="E863" ca="1">IFERROR(_xlfn._xlws.FILTER(merged_ranks,(merged_end_dates=DATE(9999,12,31))*(merged_names=A863)),"")</f>
        <v/>
      </c>
      <c r="F863" s="17" t="str">
        <f ca="1">_xlfn.XLOOKUP(J863,Promotions[Promo Key],Promotions[Promo Date],"")</f>
        <v/>
      </c>
      <c r="G863" s="18" t="str">
        <f t="shared" ca="1" si="67"/>
        <v/>
      </c>
      <c r="H863" s="18" t="str">
        <f t="shared" ca="1" si="66"/>
        <v/>
      </c>
      <c r="I863" s="17" t="str">
        <f>_xlfn.XLOOKUP(A863,Students[Full Name],Students[Starting Rank],"")</f>
        <v/>
      </c>
      <c r="J863" s="15" t="str">
        <f t="shared" ca="1" si="68"/>
        <v xml:space="preserve">: </v>
      </c>
      <c r="K863" s="16" t="str">
        <f>_xlfn.XLOOKUP(A863,Students[Full Name],Students[Start Date],"")</f>
        <v/>
      </c>
      <c r="L863" s="18">
        <f t="shared" ca="1" si="69"/>
        <v>-1</v>
      </c>
      <c r="M863" s="18" cm="1">
        <f t="array" aca="1" ref="M863" ca="1">SUMPRODUCT(Inactives[Days Inactive]*(Inactives[Student]=A863))/365</f>
        <v>0</v>
      </c>
      <c r="N863" s="18" t="str" cm="1">
        <f t="array" ref="N863">IF(LEN($A863)&gt;0,SUMPRODUCT(($A863=merged_names)*(_xlfn.TEXTAFTER(N$2, "At ")=merged_belt_colours)*merged_months_at_rank),"")</f>
        <v/>
      </c>
      <c r="O863" s="18" t="str" cm="1">
        <f t="array" ref="O863">IF(LEN($A863)&gt;0,SUMPRODUCT(($A863=merged_names)*(_xlfn.TEXTAFTER(O$2, "At ")=merged_belt_colours)*merged_months_at_rank),"")</f>
        <v/>
      </c>
      <c r="P863" s="18" t="str" cm="1">
        <f t="array" ref="P863">IF(LEN($A863)&gt;0,SUMPRODUCT(($A863=merged_names)*(_xlfn.TEXTAFTER(P$2, "At ")=merged_belt_colours)*merged_months_at_rank),"")</f>
        <v/>
      </c>
      <c r="Q863" s="18" t="str" cm="1">
        <f t="array" ref="Q863">IF(LEN($A863)&gt;0,SUMPRODUCT(($A863=merged_names)*(_xlfn.TEXTAFTER(Q$2, "At ")=merged_belt_colours)*merged_months_at_rank),"")</f>
        <v/>
      </c>
      <c r="R863" s="18" t="str" cm="1">
        <f t="array" ref="R863">IF(LEN($A863)&gt;0,SUMPRODUCT(($A863=merged_names)*(_xlfn.TEXTAFTER(R$2, "At ")=merged_belt_colours)*merged_months_at_rank),"")</f>
        <v/>
      </c>
    </row>
    <row r="864" spans="1:18" x14ac:dyDescent="0.25">
      <c r="A864"/>
      <c r="B864" s="15" t="str" cm="1">
        <f t="array" ref="B864">IFERROR(IF(LEN(A864)&gt;0, IF(SUMPRODUCT((Inactives[Key]=J864)*(Inactives[Currently Inactive]))=1,"Inactive","Active"),""),"Active")</f>
        <v/>
      </c>
      <c r="C864" s="16" t="str" cm="1">
        <f t="array" aca="1" ref="C864" ca="1">IFERROR(_xlfn._xlws.FILTER(Inactives[Inactive On],(Inactives[Key]=J864)*(Inactives[Currently Inactive]),""),"")</f>
        <v/>
      </c>
      <c r="D864" s="16" t="str" cm="1">
        <f t="array" aca="1" ref="D864" ca="1">IFERROR(INDEX(_xlfn.TEXTSPLIT(E864," "),1),"")</f>
        <v/>
      </c>
      <c r="E864" s="15" t="str" cm="1">
        <f t="array" aca="1" ref="E864" ca="1">IFERROR(_xlfn._xlws.FILTER(merged_ranks,(merged_end_dates=DATE(9999,12,31))*(merged_names=A864)),"")</f>
        <v/>
      </c>
      <c r="F864" s="17" t="str">
        <f ca="1">_xlfn.XLOOKUP(J864,Promotions[Promo Key],Promotions[Promo Date],"")</f>
        <v/>
      </c>
      <c r="G864" s="18" t="str">
        <f t="shared" ca="1" si="67"/>
        <v/>
      </c>
      <c r="H864" s="18" t="str">
        <f t="shared" ca="1" si="66"/>
        <v/>
      </c>
      <c r="I864" s="17" t="str">
        <f>_xlfn.XLOOKUP(A864,Students[Full Name],Students[Starting Rank],"")</f>
        <v/>
      </c>
      <c r="J864" s="15" t="str">
        <f t="shared" ca="1" si="68"/>
        <v xml:space="preserve">: </v>
      </c>
      <c r="K864" s="16" t="str">
        <f>_xlfn.XLOOKUP(A864,Students[Full Name],Students[Start Date],"")</f>
        <v/>
      </c>
      <c r="L864" s="18">
        <f t="shared" ca="1" si="69"/>
        <v>-1</v>
      </c>
      <c r="M864" s="18" cm="1">
        <f t="array" aca="1" ref="M864" ca="1">SUMPRODUCT(Inactives[Days Inactive]*(Inactives[Student]=A864))/365</f>
        <v>0</v>
      </c>
      <c r="N864" s="18" t="str" cm="1">
        <f t="array" ref="N864">IF(LEN($A864)&gt;0,SUMPRODUCT(($A864=merged_names)*(_xlfn.TEXTAFTER(N$2, "At ")=merged_belt_colours)*merged_months_at_rank),"")</f>
        <v/>
      </c>
      <c r="O864" s="18" t="str" cm="1">
        <f t="array" ref="O864">IF(LEN($A864)&gt;0,SUMPRODUCT(($A864=merged_names)*(_xlfn.TEXTAFTER(O$2, "At ")=merged_belt_colours)*merged_months_at_rank),"")</f>
        <v/>
      </c>
      <c r="P864" s="18" t="str" cm="1">
        <f t="array" ref="P864">IF(LEN($A864)&gt;0,SUMPRODUCT(($A864=merged_names)*(_xlfn.TEXTAFTER(P$2, "At ")=merged_belt_colours)*merged_months_at_rank),"")</f>
        <v/>
      </c>
      <c r="Q864" s="18" t="str" cm="1">
        <f t="array" ref="Q864">IF(LEN($A864)&gt;0,SUMPRODUCT(($A864=merged_names)*(_xlfn.TEXTAFTER(Q$2, "At ")=merged_belt_colours)*merged_months_at_rank),"")</f>
        <v/>
      </c>
      <c r="R864" s="18" t="str" cm="1">
        <f t="array" ref="R864">IF(LEN($A864)&gt;0,SUMPRODUCT(($A864=merged_names)*(_xlfn.TEXTAFTER(R$2, "At ")=merged_belt_colours)*merged_months_at_rank),"")</f>
        <v/>
      </c>
    </row>
    <row r="865" spans="1:18" x14ac:dyDescent="0.25">
      <c r="A865"/>
      <c r="B865" s="15" t="str" cm="1">
        <f t="array" ref="B865">IFERROR(IF(LEN(A865)&gt;0, IF(SUMPRODUCT((Inactives[Key]=J865)*(Inactives[Currently Inactive]))=1,"Inactive","Active"),""),"Active")</f>
        <v/>
      </c>
      <c r="C865" s="16" t="str" cm="1">
        <f t="array" aca="1" ref="C865" ca="1">IFERROR(_xlfn._xlws.FILTER(Inactives[Inactive On],(Inactives[Key]=J865)*(Inactives[Currently Inactive]),""),"")</f>
        <v/>
      </c>
      <c r="D865" s="16" t="str" cm="1">
        <f t="array" aca="1" ref="D865" ca="1">IFERROR(INDEX(_xlfn.TEXTSPLIT(E865," "),1),"")</f>
        <v/>
      </c>
      <c r="E865" s="15" t="str" cm="1">
        <f t="array" aca="1" ref="E865" ca="1">IFERROR(_xlfn._xlws.FILTER(merged_ranks,(merged_end_dates=DATE(9999,12,31))*(merged_names=A865)),"")</f>
        <v/>
      </c>
      <c r="F865" s="17" t="str">
        <f ca="1">_xlfn.XLOOKUP(J865,Promotions[Promo Key],Promotions[Promo Date],"")</f>
        <v/>
      </c>
      <c r="G865" s="18" t="str">
        <f t="shared" ca="1" si="67"/>
        <v/>
      </c>
      <c r="H865" s="18" t="str">
        <f t="shared" ca="1" si="66"/>
        <v/>
      </c>
      <c r="I865" s="17" t="str">
        <f>_xlfn.XLOOKUP(A865,Students[Full Name],Students[Starting Rank],"")</f>
        <v/>
      </c>
      <c r="J865" s="15" t="str">
        <f t="shared" ca="1" si="68"/>
        <v xml:space="preserve">: </v>
      </c>
      <c r="K865" s="16" t="str">
        <f>_xlfn.XLOOKUP(A865,Students[Full Name],Students[Start Date],"")</f>
        <v/>
      </c>
      <c r="L865" s="18">
        <f t="shared" ca="1" si="69"/>
        <v>-1</v>
      </c>
      <c r="M865" s="18" cm="1">
        <f t="array" aca="1" ref="M865" ca="1">SUMPRODUCT(Inactives[Days Inactive]*(Inactives[Student]=A865))/365</f>
        <v>0</v>
      </c>
      <c r="N865" s="18" t="str" cm="1">
        <f t="array" ref="N865">IF(LEN($A865)&gt;0,SUMPRODUCT(($A865=merged_names)*(_xlfn.TEXTAFTER(N$2, "At ")=merged_belt_colours)*merged_months_at_rank),"")</f>
        <v/>
      </c>
      <c r="O865" s="18" t="str" cm="1">
        <f t="array" ref="O865">IF(LEN($A865)&gt;0,SUMPRODUCT(($A865=merged_names)*(_xlfn.TEXTAFTER(O$2, "At ")=merged_belt_colours)*merged_months_at_rank),"")</f>
        <v/>
      </c>
      <c r="P865" s="18" t="str" cm="1">
        <f t="array" ref="P865">IF(LEN($A865)&gt;0,SUMPRODUCT(($A865=merged_names)*(_xlfn.TEXTAFTER(P$2, "At ")=merged_belt_colours)*merged_months_at_rank),"")</f>
        <v/>
      </c>
      <c r="Q865" s="18" t="str" cm="1">
        <f t="array" ref="Q865">IF(LEN($A865)&gt;0,SUMPRODUCT(($A865=merged_names)*(_xlfn.TEXTAFTER(Q$2, "At ")=merged_belt_colours)*merged_months_at_rank),"")</f>
        <v/>
      </c>
      <c r="R865" s="18" t="str" cm="1">
        <f t="array" ref="R865">IF(LEN($A865)&gt;0,SUMPRODUCT(($A865=merged_names)*(_xlfn.TEXTAFTER(R$2, "At ")=merged_belt_colours)*merged_months_at_rank),"")</f>
        <v/>
      </c>
    </row>
    <row r="866" spans="1:18" x14ac:dyDescent="0.25">
      <c r="A866"/>
      <c r="B866" s="15" t="str" cm="1">
        <f t="array" ref="B866">IFERROR(IF(LEN(A866)&gt;0, IF(SUMPRODUCT((Inactives[Key]=J866)*(Inactives[Currently Inactive]))=1,"Inactive","Active"),""),"Active")</f>
        <v/>
      </c>
      <c r="C866" s="16" t="str" cm="1">
        <f t="array" aca="1" ref="C866" ca="1">IFERROR(_xlfn._xlws.FILTER(Inactives[Inactive On],(Inactives[Key]=J866)*(Inactives[Currently Inactive]),""),"")</f>
        <v/>
      </c>
      <c r="D866" s="16" t="str" cm="1">
        <f t="array" aca="1" ref="D866" ca="1">IFERROR(INDEX(_xlfn.TEXTSPLIT(E866," "),1),"")</f>
        <v/>
      </c>
      <c r="E866" s="15" t="str" cm="1">
        <f t="array" aca="1" ref="E866" ca="1">IFERROR(_xlfn._xlws.FILTER(merged_ranks,(merged_end_dates=DATE(9999,12,31))*(merged_names=A866)),"")</f>
        <v/>
      </c>
      <c r="F866" s="17" t="str">
        <f ca="1">_xlfn.XLOOKUP(J866,Promotions[Promo Key],Promotions[Promo Date],"")</f>
        <v/>
      </c>
      <c r="G866" s="18" t="str">
        <f t="shared" ca="1" si="67"/>
        <v/>
      </c>
      <c r="H866" s="18" t="str">
        <f t="shared" ca="1" si="66"/>
        <v/>
      </c>
      <c r="I866" s="17" t="str">
        <f>_xlfn.XLOOKUP(A866,Students[Full Name],Students[Starting Rank],"")</f>
        <v/>
      </c>
      <c r="J866" s="15" t="str">
        <f t="shared" ca="1" si="68"/>
        <v xml:space="preserve">: </v>
      </c>
      <c r="K866" s="16" t="str">
        <f>_xlfn.XLOOKUP(A866,Students[Full Name],Students[Start Date],"")</f>
        <v/>
      </c>
      <c r="L866" s="18">
        <f t="shared" ca="1" si="69"/>
        <v>-1</v>
      </c>
      <c r="M866" s="18" cm="1">
        <f t="array" aca="1" ref="M866" ca="1">SUMPRODUCT(Inactives[Days Inactive]*(Inactives[Student]=A866))/365</f>
        <v>0</v>
      </c>
      <c r="N866" s="18" t="str" cm="1">
        <f t="array" ref="N866">IF(LEN($A866)&gt;0,SUMPRODUCT(($A866=merged_names)*(_xlfn.TEXTAFTER(N$2, "At ")=merged_belt_colours)*merged_months_at_rank),"")</f>
        <v/>
      </c>
      <c r="O866" s="18" t="str" cm="1">
        <f t="array" ref="O866">IF(LEN($A866)&gt;0,SUMPRODUCT(($A866=merged_names)*(_xlfn.TEXTAFTER(O$2, "At ")=merged_belt_colours)*merged_months_at_rank),"")</f>
        <v/>
      </c>
      <c r="P866" s="18" t="str" cm="1">
        <f t="array" ref="P866">IF(LEN($A866)&gt;0,SUMPRODUCT(($A866=merged_names)*(_xlfn.TEXTAFTER(P$2, "At ")=merged_belt_colours)*merged_months_at_rank),"")</f>
        <v/>
      </c>
      <c r="Q866" s="18" t="str" cm="1">
        <f t="array" ref="Q866">IF(LEN($A866)&gt;0,SUMPRODUCT(($A866=merged_names)*(_xlfn.TEXTAFTER(Q$2, "At ")=merged_belt_colours)*merged_months_at_rank),"")</f>
        <v/>
      </c>
      <c r="R866" s="18" t="str" cm="1">
        <f t="array" ref="R866">IF(LEN($A866)&gt;0,SUMPRODUCT(($A866=merged_names)*(_xlfn.TEXTAFTER(R$2, "At ")=merged_belt_colours)*merged_months_at_rank),"")</f>
        <v/>
      </c>
    </row>
    <row r="867" spans="1:18" x14ac:dyDescent="0.25">
      <c r="A867"/>
      <c r="B867" s="15" t="str" cm="1">
        <f t="array" ref="B867">IFERROR(IF(LEN(A867)&gt;0, IF(SUMPRODUCT((Inactives[Key]=J867)*(Inactives[Currently Inactive]))=1,"Inactive","Active"),""),"Active")</f>
        <v/>
      </c>
      <c r="C867" s="16" t="str" cm="1">
        <f t="array" aca="1" ref="C867" ca="1">IFERROR(_xlfn._xlws.FILTER(Inactives[Inactive On],(Inactives[Key]=J867)*(Inactives[Currently Inactive]),""),"")</f>
        <v/>
      </c>
      <c r="D867" s="16" t="str" cm="1">
        <f t="array" aca="1" ref="D867" ca="1">IFERROR(INDEX(_xlfn.TEXTSPLIT(E867," "),1),"")</f>
        <v/>
      </c>
      <c r="E867" s="15" t="str" cm="1">
        <f t="array" aca="1" ref="E867" ca="1">IFERROR(_xlfn._xlws.FILTER(merged_ranks,(merged_end_dates=DATE(9999,12,31))*(merged_names=A867)),"")</f>
        <v/>
      </c>
      <c r="F867" s="17" t="str">
        <f ca="1">_xlfn.XLOOKUP(J867,Promotions[Promo Key],Promotions[Promo Date],"")</f>
        <v/>
      </c>
      <c r="G867" s="18" t="str">
        <f t="shared" ca="1" si="67"/>
        <v/>
      </c>
      <c r="H867" s="18" t="str">
        <f t="shared" ca="1" si="66"/>
        <v/>
      </c>
      <c r="I867" s="17" t="str">
        <f>_xlfn.XLOOKUP(A867,Students[Full Name],Students[Starting Rank],"")</f>
        <v/>
      </c>
      <c r="J867" s="15" t="str">
        <f t="shared" ca="1" si="68"/>
        <v xml:space="preserve">: </v>
      </c>
      <c r="K867" s="16" t="str">
        <f>_xlfn.XLOOKUP(A867,Students[Full Name],Students[Start Date],"")</f>
        <v/>
      </c>
      <c r="L867" s="18">
        <f t="shared" ca="1" si="69"/>
        <v>-1</v>
      </c>
      <c r="M867" s="18" cm="1">
        <f t="array" aca="1" ref="M867" ca="1">SUMPRODUCT(Inactives[Days Inactive]*(Inactives[Student]=A867))/365</f>
        <v>0</v>
      </c>
      <c r="N867" s="18" t="str" cm="1">
        <f t="array" ref="N867">IF(LEN($A867)&gt;0,SUMPRODUCT(($A867=merged_names)*(_xlfn.TEXTAFTER(N$2, "At ")=merged_belt_colours)*merged_months_at_rank),"")</f>
        <v/>
      </c>
      <c r="O867" s="18" t="str" cm="1">
        <f t="array" ref="O867">IF(LEN($A867)&gt;0,SUMPRODUCT(($A867=merged_names)*(_xlfn.TEXTAFTER(O$2, "At ")=merged_belt_colours)*merged_months_at_rank),"")</f>
        <v/>
      </c>
      <c r="P867" s="18" t="str" cm="1">
        <f t="array" ref="P867">IF(LEN($A867)&gt;0,SUMPRODUCT(($A867=merged_names)*(_xlfn.TEXTAFTER(P$2, "At ")=merged_belt_colours)*merged_months_at_rank),"")</f>
        <v/>
      </c>
      <c r="Q867" s="18" t="str" cm="1">
        <f t="array" ref="Q867">IF(LEN($A867)&gt;0,SUMPRODUCT(($A867=merged_names)*(_xlfn.TEXTAFTER(Q$2, "At ")=merged_belt_colours)*merged_months_at_rank),"")</f>
        <v/>
      </c>
      <c r="R867" s="18" t="str" cm="1">
        <f t="array" ref="R867">IF(LEN($A867)&gt;0,SUMPRODUCT(($A867=merged_names)*(_xlfn.TEXTAFTER(R$2, "At ")=merged_belt_colours)*merged_months_at_rank),"")</f>
        <v/>
      </c>
    </row>
    <row r="868" spans="1:18" x14ac:dyDescent="0.25">
      <c r="A868"/>
      <c r="B868" s="15" t="str" cm="1">
        <f t="array" ref="B868">IFERROR(IF(LEN(A868)&gt;0, IF(SUMPRODUCT((Inactives[Key]=J868)*(Inactives[Currently Inactive]))=1,"Inactive","Active"),""),"Active")</f>
        <v/>
      </c>
      <c r="C868" s="16" t="str" cm="1">
        <f t="array" aca="1" ref="C868" ca="1">IFERROR(_xlfn._xlws.FILTER(Inactives[Inactive On],(Inactives[Key]=J868)*(Inactives[Currently Inactive]),""),"")</f>
        <v/>
      </c>
      <c r="D868" s="16" t="str" cm="1">
        <f t="array" aca="1" ref="D868" ca="1">IFERROR(INDEX(_xlfn.TEXTSPLIT(E868," "),1),"")</f>
        <v/>
      </c>
      <c r="E868" s="15" t="str" cm="1">
        <f t="array" aca="1" ref="E868" ca="1">IFERROR(_xlfn._xlws.FILTER(merged_ranks,(merged_end_dates=DATE(9999,12,31))*(merged_names=A868)),"")</f>
        <v/>
      </c>
      <c r="F868" s="17" t="str">
        <f ca="1">_xlfn.XLOOKUP(J868,Promotions[Promo Key],Promotions[Promo Date],"")</f>
        <v/>
      </c>
      <c r="G868" s="18" t="str">
        <f t="shared" ca="1" si="67"/>
        <v/>
      </c>
      <c r="H868" s="18" t="str">
        <f t="shared" ca="1" si="66"/>
        <v/>
      </c>
      <c r="I868" s="17" t="str">
        <f>_xlfn.XLOOKUP(A868,Students[Full Name],Students[Starting Rank],"")</f>
        <v/>
      </c>
      <c r="J868" s="15" t="str">
        <f t="shared" ca="1" si="68"/>
        <v xml:space="preserve">: </v>
      </c>
      <c r="K868" s="16" t="str">
        <f>_xlfn.XLOOKUP(A868,Students[Full Name],Students[Start Date],"")</f>
        <v/>
      </c>
      <c r="L868" s="18">
        <f t="shared" ca="1" si="69"/>
        <v>-1</v>
      </c>
      <c r="M868" s="18" cm="1">
        <f t="array" aca="1" ref="M868" ca="1">SUMPRODUCT(Inactives[Days Inactive]*(Inactives[Student]=A868))/365</f>
        <v>0</v>
      </c>
      <c r="N868" s="18" t="str" cm="1">
        <f t="array" ref="N868">IF(LEN($A868)&gt;0,SUMPRODUCT(($A868=merged_names)*(_xlfn.TEXTAFTER(N$2, "At ")=merged_belt_colours)*merged_months_at_rank),"")</f>
        <v/>
      </c>
      <c r="O868" s="18" t="str" cm="1">
        <f t="array" ref="O868">IF(LEN($A868)&gt;0,SUMPRODUCT(($A868=merged_names)*(_xlfn.TEXTAFTER(O$2, "At ")=merged_belt_colours)*merged_months_at_rank),"")</f>
        <v/>
      </c>
      <c r="P868" s="18" t="str" cm="1">
        <f t="array" ref="P868">IF(LEN($A868)&gt;0,SUMPRODUCT(($A868=merged_names)*(_xlfn.TEXTAFTER(P$2, "At ")=merged_belt_colours)*merged_months_at_rank),"")</f>
        <v/>
      </c>
      <c r="Q868" s="18" t="str" cm="1">
        <f t="array" ref="Q868">IF(LEN($A868)&gt;0,SUMPRODUCT(($A868=merged_names)*(_xlfn.TEXTAFTER(Q$2, "At ")=merged_belt_colours)*merged_months_at_rank),"")</f>
        <v/>
      </c>
      <c r="R868" s="18" t="str" cm="1">
        <f t="array" ref="R868">IF(LEN($A868)&gt;0,SUMPRODUCT(($A868=merged_names)*(_xlfn.TEXTAFTER(R$2, "At ")=merged_belt_colours)*merged_months_at_rank),"")</f>
        <v/>
      </c>
    </row>
    <row r="869" spans="1:18" x14ac:dyDescent="0.25">
      <c r="A869"/>
      <c r="B869" s="15" t="str" cm="1">
        <f t="array" ref="B869">IFERROR(IF(LEN(A869)&gt;0, IF(SUMPRODUCT((Inactives[Key]=J869)*(Inactives[Currently Inactive]))=1,"Inactive","Active"),""),"Active")</f>
        <v/>
      </c>
      <c r="C869" s="16" t="str" cm="1">
        <f t="array" aca="1" ref="C869" ca="1">IFERROR(_xlfn._xlws.FILTER(Inactives[Inactive On],(Inactives[Key]=J869)*(Inactives[Currently Inactive]),""),"")</f>
        <v/>
      </c>
      <c r="D869" s="16" t="str" cm="1">
        <f t="array" aca="1" ref="D869" ca="1">IFERROR(INDEX(_xlfn.TEXTSPLIT(E869," "),1),"")</f>
        <v/>
      </c>
      <c r="E869" s="15" t="str" cm="1">
        <f t="array" aca="1" ref="E869" ca="1">IFERROR(_xlfn._xlws.FILTER(merged_ranks,(merged_end_dates=DATE(9999,12,31))*(merged_names=A869)),"")</f>
        <v/>
      </c>
      <c r="F869" s="17" t="str">
        <f ca="1">_xlfn.XLOOKUP(J869,Promotions[Promo Key],Promotions[Promo Date],"")</f>
        <v/>
      </c>
      <c r="G869" s="18" t="str">
        <f t="shared" ca="1" si="67"/>
        <v/>
      </c>
      <c r="H869" s="18" t="str">
        <f t="shared" ca="1" si="66"/>
        <v/>
      </c>
      <c r="I869" s="17" t="str">
        <f>_xlfn.XLOOKUP(A869,Students[Full Name],Students[Starting Rank],"")</f>
        <v/>
      </c>
      <c r="J869" s="15" t="str">
        <f t="shared" ca="1" si="68"/>
        <v xml:space="preserve">: </v>
      </c>
      <c r="K869" s="16" t="str">
        <f>_xlfn.XLOOKUP(A869,Students[Full Name],Students[Start Date],"")</f>
        <v/>
      </c>
      <c r="L869" s="18">
        <f t="shared" ca="1" si="69"/>
        <v>-1</v>
      </c>
      <c r="M869" s="18" cm="1">
        <f t="array" aca="1" ref="M869" ca="1">SUMPRODUCT(Inactives[Days Inactive]*(Inactives[Student]=A869))/365</f>
        <v>0</v>
      </c>
      <c r="N869" s="18" t="str" cm="1">
        <f t="array" ref="N869">IF(LEN($A869)&gt;0,SUMPRODUCT(($A869=merged_names)*(_xlfn.TEXTAFTER(N$2, "At ")=merged_belt_colours)*merged_months_at_rank),"")</f>
        <v/>
      </c>
      <c r="O869" s="18" t="str" cm="1">
        <f t="array" ref="O869">IF(LEN($A869)&gt;0,SUMPRODUCT(($A869=merged_names)*(_xlfn.TEXTAFTER(O$2, "At ")=merged_belt_colours)*merged_months_at_rank),"")</f>
        <v/>
      </c>
      <c r="P869" s="18" t="str" cm="1">
        <f t="array" ref="P869">IF(LEN($A869)&gt;0,SUMPRODUCT(($A869=merged_names)*(_xlfn.TEXTAFTER(P$2, "At ")=merged_belt_colours)*merged_months_at_rank),"")</f>
        <v/>
      </c>
      <c r="Q869" s="18" t="str" cm="1">
        <f t="array" ref="Q869">IF(LEN($A869)&gt;0,SUMPRODUCT(($A869=merged_names)*(_xlfn.TEXTAFTER(Q$2, "At ")=merged_belt_colours)*merged_months_at_rank),"")</f>
        <v/>
      </c>
      <c r="R869" s="18" t="str" cm="1">
        <f t="array" ref="R869">IF(LEN($A869)&gt;0,SUMPRODUCT(($A869=merged_names)*(_xlfn.TEXTAFTER(R$2, "At ")=merged_belt_colours)*merged_months_at_rank),"")</f>
        <v/>
      </c>
    </row>
    <row r="870" spans="1:18" x14ac:dyDescent="0.25">
      <c r="A870"/>
      <c r="B870" s="15" t="str" cm="1">
        <f t="array" ref="B870">IFERROR(IF(LEN(A870)&gt;0, IF(SUMPRODUCT((Inactives[Key]=J870)*(Inactives[Currently Inactive]))=1,"Inactive","Active"),""),"Active")</f>
        <v/>
      </c>
      <c r="C870" s="16" t="str" cm="1">
        <f t="array" aca="1" ref="C870" ca="1">IFERROR(_xlfn._xlws.FILTER(Inactives[Inactive On],(Inactives[Key]=J870)*(Inactives[Currently Inactive]),""),"")</f>
        <v/>
      </c>
      <c r="D870" s="16" t="str" cm="1">
        <f t="array" aca="1" ref="D870" ca="1">IFERROR(INDEX(_xlfn.TEXTSPLIT(E870," "),1),"")</f>
        <v/>
      </c>
      <c r="E870" s="15" t="str" cm="1">
        <f t="array" aca="1" ref="E870" ca="1">IFERROR(_xlfn._xlws.FILTER(merged_ranks,(merged_end_dates=DATE(9999,12,31))*(merged_names=A870)),"")</f>
        <v/>
      </c>
      <c r="F870" s="17" t="str">
        <f ca="1">_xlfn.XLOOKUP(J870,Promotions[Promo Key],Promotions[Promo Date],"")</f>
        <v/>
      </c>
      <c r="G870" s="18" t="str">
        <f t="shared" ca="1" si="67"/>
        <v/>
      </c>
      <c r="H870" s="18" t="str">
        <f t="shared" ca="1" si="66"/>
        <v/>
      </c>
      <c r="I870" s="17" t="str">
        <f>_xlfn.XLOOKUP(A870,Students[Full Name],Students[Starting Rank],"")</f>
        <v/>
      </c>
      <c r="J870" s="15" t="str">
        <f t="shared" ca="1" si="68"/>
        <v xml:space="preserve">: </v>
      </c>
      <c r="K870" s="16" t="str">
        <f>_xlfn.XLOOKUP(A870,Students[Full Name],Students[Start Date],"")</f>
        <v/>
      </c>
      <c r="L870" s="18">
        <f t="shared" ca="1" si="69"/>
        <v>-1</v>
      </c>
      <c r="M870" s="18" cm="1">
        <f t="array" aca="1" ref="M870" ca="1">SUMPRODUCT(Inactives[Days Inactive]*(Inactives[Student]=A870))/365</f>
        <v>0</v>
      </c>
      <c r="N870" s="18" t="str" cm="1">
        <f t="array" ref="N870">IF(LEN($A870)&gt;0,SUMPRODUCT(($A870=merged_names)*(_xlfn.TEXTAFTER(N$2, "At ")=merged_belt_colours)*merged_months_at_rank),"")</f>
        <v/>
      </c>
      <c r="O870" s="18" t="str" cm="1">
        <f t="array" ref="O870">IF(LEN($A870)&gt;0,SUMPRODUCT(($A870=merged_names)*(_xlfn.TEXTAFTER(O$2, "At ")=merged_belt_colours)*merged_months_at_rank),"")</f>
        <v/>
      </c>
      <c r="P870" s="18" t="str" cm="1">
        <f t="array" ref="P870">IF(LEN($A870)&gt;0,SUMPRODUCT(($A870=merged_names)*(_xlfn.TEXTAFTER(P$2, "At ")=merged_belt_colours)*merged_months_at_rank),"")</f>
        <v/>
      </c>
      <c r="Q870" s="18" t="str" cm="1">
        <f t="array" ref="Q870">IF(LEN($A870)&gt;0,SUMPRODUCT(($A870=merged_names)*(_xlfn.TEXTAFTER(Q$2, "At ")=merged_belt_colours)*merged_months_at_rank),"")</f>
        <v/>
      </c>
      <c r="R870" s="18" t="str" cm="1">
        <f t="array" ref="R870">IF(LEN($A870)&gt;0,SUMPRODUCT(($A870=merged_names)*(_xlfn.TEXTAFTER(R$2, "At ")=merged_belt_colours)*merged_months_at_rank),"")</f>
        <v/>
      </c>
    </row>
    <row r="871" spans="1:18" x14ac:dyDescent="0.25">
      <c r="A871"/>
      <c r="B871" s="15" t="str" cm="1">
        <f t="array" ref="B871">IFERROR(IF(LEN(A871)&gt;0, IF(SUMPRODUCT((Inactives[Key]=J871)*(Inactives[Currently Inactive]))=1,"Inactive","Active"),""),"Active")</f>
        <v/>
      </c>
      <c r="C871" s="16" t="str" cm="1">
        <f t="array" aca="1" ref="C871" ca="1">IFERROR(_xlfn._xlws.FILTER(Inactives[Inactive On],(Inactives[Key]=J871)*(Inactives[Currently Inactive]),""),"")</f>
        <v/>
      </c>
      <c r="D871" s="16" t="str" cm="1">
        <f t="array" aca="1" ref="D871" ca="1">IFERROR(INDEX(_xlfn.TEXTSPLIT(E871," "),1),"")</f>
        <v/>
      </c>
      <c r="E871" s="15" t="str" cm="1">
        <f t="array" aca="1" ref="E871" ca="1">IFERROR(_xlfn._xlws.FILTER(merged_ranks,(merged_end_dates=DATE(9999,12,31))*(merged_names=A871)),"")</f>
        <v/>
      </c>
      <c r="F871" s="17" t="str">
        <f ca="1">_xlfn.XLOOKUP(J871,Promotions[Promo Key],Promotions[Promo Date],"")</f>
        <v/>
      </c>
      <c r="G871" s="18" t="str">
        <f t="shared" ca="1" si="67"/>
        <v/>
      </c>
      <c r="H871" s="18" t="str">
        <f t="shared" ca="1" si="66"/>
        <v/>
      </c>
      <c r="I871" s="17" t="str">
        <f>_xlfn.XLOOKUP(A871,Students[Full Name],Students[Starting Rank],"")</f>
        <v/>
      </c>
      <c r="J871" s="15" t="str">
        <f t="shared" ca="1" si="68"/>
        <v xml:space="preserve">: </v>
      </c>
      <c r="K871" s="16" t="str">
        <f>_xlfn.XLOOKUP(A871,Students[Full Name],Students[Start Date],"")</f>
        <v/>
      </c>
      <c r="L871" s="18">
        <f t="shared" ca="1" si="69"/>
        <v>-1</v>
      </c>
      <c r="M871" s="18" cm="1">
        <f t="array" aca="1" ref="M871" ca="1">SUMPRODUCT(Inactives[Days Inactive]*(Inactives[Student]=A871))/365</f>
        <v>0</v>
      </c>
      <c r="N871" s="18" t="str" cm="1">
        <f t="array" ref="N871">IF(LEN($A871)&gt;0,SUMPRODUCT(($A871=merged_names)*(_xlfn.TEXTAFTER(N$2, "At ")=merged_belt_colours)*merged_months_at_rank),"")</f>
        <v/>
      </c>
      <c r="O871" s="18" t="str" cm="1">
        <f t="array" ref="O871">IF(LEN($A871)&gt;0,SUMPRODUCT(($A871=merged_names)*(_xlfn.TEXTAFTER(O$2, "At ")=merged_belt_colours)*merged_months_at_rank),"")</f>
        <v/>
      </c>
      <c r="P871" s="18" t="str" cm="1">
        <f t="array" ref="P871">IF(LEN($A871)&gt;0,SUMPRODUCT(($A871=merged_names)*(_xlfn.TEXTAFTER(P$2, "At ")=merged_belt_colours)*merged_months_at_rank),"")</f>
        <v/>
      </c>
      <c r="Q871" s="18" t="str" cm="1">
        <f t="array" ref="Q871">IF(LEN($A871)&gt;0,SUMPRODUCT(($A871=merged_names)*(_xlfn.TEXTAFTER(Q$2, "At ")=merged_belt_colours)*merged_months_at_rank),"")</f>
        <v/>
      </c>
      <c r="R871" s="18" t="str" cm="1">
        <f t="array" ref="R871">IF(LEN($A871)&gt;0,SUMPRODUCT(($A871=merged_names)*(_xlfn.TEXTAFTER(R$2, "At ")=merged_belt_colours)*merged_months_at_rank),"")</f>
        <v/>
      </c>
    </row>
    <row r="872" spans="1:18" x14ac:dyDescent="0.25">
      <c r="A872"/>
      <c r="B872" s="15" t="str" cm="1">
        <f t="array" ref="B872">IFERROR(IF(LEN(A872)&gt;0, IF(SUMPRODUCT((Inactives[Key]=J872)*(Inactives[Currently Inactive]))=1,"Inactive","Active"),""),"Active")</f>
        <v/>
      </c>
      <c r="C872" s="16" t="str" cm="1">
        <f t="array" aca="1" ref="C872" ca="1">IFERROR(_xlfn._xlws.FILTER(Inactives[Inactive On],(Inactives[Key]=J872)*(Inactives[Currently Inactive]),""),"")</f>
        <v/>
      </c>
      <c r="D872" s="16" t="str" cm="1">
        <f t="array" aca="1" ref="D872" ca="1">IFERROR(INDEX(_xlfn.TEXTSPLIT(E872," "),1),"")</f>
        <v/>
      </c>
      <c r="E872" s="15" t="str" cm="1">
        <f t="array" aca="1" ref="E872" ca="1">IFERROR(_xlfn._xlws.FILTER(merged_ranks,(merged_end_dates=DATE(9999,12,31))*(merged_names=A872)),"")</f>
        <v/>
      </c>
      <c r="F872" s="17" t="str">
        <f ca="1">_xlfn.XLOOKUP(J872,Promotions[Promo Key],Promotions[Promo Date],"")</f>
        <v/>
      </c>
      <c r="G872" s="18" t="str">
        <f t="shared" ca="1" si="67"/>
        <v/>
      </c>
      <c r="H872" s="18" t="str">
        <f t="shared" ca="1" si="66"/>
        <v/>
      </c>
      <c r="I872" s="17" t="str">
        <f>_xlfn.XLOOKUP(A872,Students[Full Name],Students[Starting Rank],"")</f>
        <v/>
      </c>
      <c r="J872" s="15" t="str">
        <f t="shared" ca="1" si="68"/>
        <v xml:space="preserve">: </v>
      </c>
      <c r="K872" s="16" t="str">
        <f>_xlfn.XLOOKUP(A872,Students[Full Name],Students[Start Date],"")</f>
        <v/>
      </c>
      <c r="L872" s="18">
        <f t="shared" ca="1" si="69"/>
        <v>-1</v>
      </c>
      <c r="M872" s="18" cm="1">
        <f t="array" aca="1" ref="M872" ca="1">SUMPRODUCT(Inactives[Days Inactive]*(Inactives[Student]=A872))/365</f>
        <v>0</v>
      </c>
      <c r="N872" s="18" t="str" cm="1">
        <f t="array" ref="N872">IF(LEN($A872)&gt;0,SUMPRODUCT(($A872=merged_names)*(_xlfn.TEXTAFTER(N$2, "At ")=merged_belt_colours)*merged_months_at_rank),"")</f>
        <v/>
      </c>
      <c r="O872" s="18" t="str" cm="1">
        <f t="array" ref="O872">IF(LEN($A872)&gt;0,SUMPRODUCT(($A872=merged_names)*(_xlfn.TEXTAFTER(O$2, "At ")=merged_belt_colours)*merged_months_at_rank),"")</f>
        <v/>
      </c>
      <c r="P872" s="18" t="str" cm="1">
        <f t="array" ref="P872">IF(LEN($A872)&gt;0,SUMPRODUCT(($A872=merged_names)*(_xlfn.TEXTAFTER(P$2, "At ")=merged_belt_colours)*merged_months_at_rank),"")</f>
        <v/>
      </c>
      <c r="Q872" s="18" t="str" cm="1">
        <f t="array" ref="Q872">IF(LEN($A872)&gt;0,SUMPRODUCT(($A872=merged_names)*(_xlfn.TEXTAFTER(Q$2, "At ")=merged_belt_colours)*merged_months_at_rank),"")</f>
        <v/>
      </c>
      <c r="R872" s="18" t="str" cm="1">
        <f t="array" ref="R872">IF(LEN($A872)&gt;0,SUMPRODUCT(($A872=merged_names)*(_xlfn.TEXTAFTER(R$2, "At ")=merged_belt_colours)*merged_months_at_rank),"")</f>
        <v/>
      </c>
    </row>
    <row r="873" spans="1:18" x14ac:dyDescent="0.25">
      <c r="A873"/>
      <c r="B873" s="15" t="str" cm="1">
        <f t="array" ref="B873">IFERROR(IF(LEN(A873)&gt;0, IF(SUMPRODUCT((Inactives[Key]=J873)*(Inactives[Currently Inactive]))=1,"Inactive","Active"),""),"Active")</f>
        <v/>
      </c>
      <c r="C873" s="16" t="str" cm="1">
        <f t="array" aca="1" ref="C873" ca="1">IFERROR(_xlfn._xlws.FILTER(Inactives[Inactive On],(Inactives[Key]=J873)*(Inactives[Currently Inactive]),""),"")</f>
        <v/>
      </c>
      <c r="D873" s="16" t="str" cm="1">
        <f t="array" aca="1" ref="D873" ca="1">IFERROR(INDEX(_xlfn.TEXTSPLIT(E873," "),1),"")</f>
        <v/>
      </c>
      <c r="E873" s="15" t="str" cm="1">
        <f t="array" aca="1" ref="E873" ca="1">IFERROR(_xlfn._xlws.FILTER(merged_ranks,(merged_end_dates=DATE(9999,12,31))*(merged_names=A873)),"")</f>
        <v/>
      </c>
      <c r="F873" s="17" t="str">
        <f ca="1">_xlfn.XLOOKUP(J873,Promotions[Promo Key],Promotions[Promo Date],"")</f>
        <v/>
      </c>
      <c r="G873" s="18" t="str">
        <f t="shared" ca="1" si="67"/>
        <v/>
      </c>
      <c r="H873" s="18" t="str">
        <f t="shared" ca="1" si="66"/>
        <v/>
      </c>
      <c r="I873" s="17" t="str">
        <f>_xlfn.XLOOKUP(A873,Students[Full Name],Students[Starting Rank],"")</f>
        <v/>
      </c>
      <c r="J873" s="15" t="str">
        <f t="shared" ca="1" si="68"/>
        <v xml:space="preserve">: </v>
      </c>
      <c r="K873" s="16" t="str">
        <f>_xlfn.XLOOKUP(A873,Students[Full Name],Students[Start Date],"")</f>
        <v/>
      </c>
      <c r="L873" s="18">
        <f t="shared" ca="1" si="69"/>
        <v>-1</v>
      </c>
      <c r="M873" s="18" cm="1">
        <f t="array" aca="1" ref="M873" ca="1">SUMPRODUCT(Inactives[Days Inactive]*(Inactives[Student]=A873))/365</f>
        <v>0</v>
      </c>
      <c r="N873" s="18" t="str" cm="1">
        <f t="array" ref="N873">IF(LEN($A873)&gt;0,SUMPRODUCT(($A873=merged_names)*(_xlfn.TEXTAFTER(N$2, "At ")=merged_belt_colours)*merged_months_at_rank),"")</f>
        <v/>
      </c>
      <c r="O873" s="18" t="str" cm="1">
        <f t="array" ref="O873">IF(LEN($A873)&gt;0,SUMPRODUCT(($A873=merged_names)*(_xlfn.TEXTAFTER(O$2, "At ")=merged_belt_colours)*merged_months_at_rank),"")</f>
        <v/>
      </c>
      <c r="P873" s="18" t="str" cm="1">
        <f t="array" ref="P873">IF(LEN($A873)&gt;0,SUMPRODUCT(($A873=merged_names)*(_xlfn.TEXTAFTER(P$2, "At ")=merged_belt_colours)*merged_months_at_rank),"")</f>
        <v/>
      </c>
      <c r="Q873" s="18" t="str" cm="1">
        <f t="array" ref="Q873">IF(LEN($A873)&gt;0,SUMPRODUCT(($A873=merged_names)*(_xlfn.TEXTAFTER(Q$2, "At ")=merged_belt_colours)*merged_months_at_rank),"")</f>
        <v/>
      </c>
      <c r="R873" s="18" t="str" cm="1">
        <f t="array" ref="R873">IF(LEN($A873)&gt;0,SUMPRODUCT(($A873=merged_names)*(_xlfn.TEXTAFTER(R$2, "At ")=merged_belt_colours)*merged_months_at_rank),"")</f>
        <v/>
      </c>
    </row>
    <row r="874" spans="1:18" x14ac:dyDescent="0.25">
      <c r="A874"/>
      <c r="B874" s="15" t="str" cm="1">
        <f t="array" ref="B874">IFERROR(IF(LEN(A874)&gt;0, IF(SUMPRODUCT((Inactives[Key]=J874)*(Inactives[Currently Inactive]))=1,"Inactive","Active"),""),"Active")</f>
        <v/>
      </c>
      <c r="C874" s="16" t="str" cm="1">
        <f t="array" aca="1" ref="C874" ca="1">IFERROR(_xlfn._xlws.FILTER(Inactives[Inactive On],(Inactives[Key]=J874)*(Inactives[Currently Inactive]),""),"")</f>
        <v/>
      </c>
      <c r="D874" s="16" t="str" cm="1">
        <f t="array" aca="1" ref="D874" ca="1">IFERROR(INDEX(_xlfn.TEXTSPLIT(E874," "),1),"")</f>
        <v/>
      </c>
      <c r="E874" s="15" t="str" cm="1">
        <f t="array" aca="1" ref="E874" ca="1">IFERROR(_xlfn._xlws.FILTER(merged_ranks,(merged_end_dates=DATE(9999,12,31))*(merged_names=A874)),"")</f>
        <v/>
      </c>
      <c r="F874" s="17" t="str">
        <f ca="1">_xlfn.XLOOKUP(J874,Promotions[Promo Key],Promotions[Promo Date],"")</f>
        <v/>
      </c>
      <c r="G874" s="18" t="str">
        <f t="shared" ca="1" si="67"/>
        <v/>
      </c>
      <c r="H874" s="18" t="str">
        <f t="shared" ca="1" si="66"/>
        <v/>
      </c>
      <c r="I874" s="17" t="str">
        <f>_xlfn.XLOOKUP(A874,Students[Full Name],Students[Starting Rank],"")</f>
        <v/>
      </c>
      <c r="J874" s="15" t="str">
        <f t="shared" ca="1" si="68"/>
        <v xml:space="preserve">: </v>
      </c>
      <c r="K874" s="16" t="str">
        <f>_xlfn.XLOOKUP(A874,Students[Full Name],Students[Start Date],"")</f>
        <v/>
      </c>
      <c r="L874" s="18">
        <f t="shared" ca="1" si="69"/>
        <v>-1</v>
      </c>
      <c r="M874" s="18" cm="1">
        <f t="array" aca="1" ref="M874" ca="1">SUMPRODUCT(Inactives[Days Inactive]*(Inactives[Student]=A874))/365</f>
        <v>0</v>
      </c>
      <c r="N874" s="18" t="str" cm="1">
        <f t="array" ref="N874">IF(LEN($A874)&gt;0,SUMPRODUCT(($A874=merged_names)*(_xlfn.TEXTAFTER(N$2, "At ")=merged_belt_colours)*merged_months_at_rank),"")</f>
        <v/>
      </c>
      <c r="O874" s="18" t="str" cm="1">
        <f t="array" ref="O874">IF(LEN($A874)&gt;0,SUMPRODUCT(($A874=merged_names)*(_xlfn.TEXTAFTER(O$2, "At ")=merged_belt_colours)*merged_months_at_rank),"")</f>
        <v/>
      </c>
      <c r="P874" s="18" t="str" cm="1">
        <f t="array" ref="P874">IF(LEN($A874)&gt;0,SUMPRODUCT(($A874=merged_names)*(_xlfn.TEXTAFTER(P$2, "At ")=merged_belt_colours)*merged_months_at_rank),"")</f>
        <v/>
      </c>
      <c r="Q874" s="18" t="str" cm="1">
        <f t="array" ref="Q874">IF(LEN($A874)&gt;0,SUMPRODUCT(($A874=merged_names)*(_xlfn.TEXTAFTER(Q$2, "At ")=merged_belt_colours)*merged_months_at_rank),"")</f>
        <v/>
      </c>
      <c r="R874" s="18" t="str" cm="1">
        <f t="array" ref="R874">IF(LEN($A874)&gt;0,SUMPRODUCT(($A874=merged_names)*(_xlfn.TEXTAFTER(R$2, "At ")=merged_belt_colours)*merged_months_at_rank),"")</f>
        <v/>
      </c>
    </row>
    <row r="875" spans="1:18" x14ac:dyDescent="0.25">
      <c r="A875"/>
      <c r="B875" s="15" t="str" cm="1">
        <f t="array" ref="B875">IFERROR(IF(LEN(A875)&gt;0, IF(SUMPRODUCT((Inactives[Key]=J875)*(Inactives[Currently Inactive]))=1,"Inactive","Active"),""),"Active")</f>
        <v/>
      </c>
      <c r="C875" s="16" t="str" cm="1">
        <f t="array" aca="1" ref="C875" ca="1">IFERROR(_xlfn._xlws.FILTER(Inactives[Inactive On],(Inactives[Key]=J875)*(Inactives[Currently Inactive]),""),"")</f>
        <v/>
      </c>
      <c r="D875" s="16" t="str" cm="1">
        <f t="array" aca="1" ref="D875" ca="1">IFERROR(INDEX(_xlfn.TEXTSPLIT(E875," "),1),"")</f>
        <v/>
      </c>
      <c r="E875" s="15" t="str" cm="1">
        <f t="array" aca="1" ref="E875" ca="1">IFERROR(_xlfn._xlws.FILTER(merged_ranks,(merged_end_dates=DATE(9999,12,31))*(merged_names=A875)),"")</f>
        <v/>
      </c>
      <c r="F875" s="17" t="str">
        <f ca="1">_xlfn.XLOOKUP(J875,Promotions[Promo Key],Promotions[Promo Date],"")</f>
        <v/>
      </c>
      <c r="G875" s="18" t="str">
        <f t="shared" ca="1" si="67"/>
        <v/>
      </c>
      <c r="H875" s="18" t="str">
        <f t="shared" ca="1" si="66"/>
        <v/>
      </c>
      <c r="I875" s="17" t="str">
        <f>_xlfn.XLOOKUP(A875,Students[Full Name],Students[Starting Rank],"")</f>
        <v/>
      </c>
      <c r="J875" s="15" t="str">
        <f t="shared" ca="1" si="68"/>
        <v xml:space="preserve">: </v>
      </c>
      <c r="K875" s="16" t="str">
        <f>_xlfn.XLOOKUP(A875,Students[Full Name],Students[Start Date],"")</f>
        <v/>
      </c>
      <c r="L875" s="18">
        <f t="shared" ca="1" si="69"/>
        <v>-1</v>
      </c>
      <c r="M875" s="18" cm="1">
        <f t="array" aca="1" ref="M875" ca="1">SUMPRODUCT(Inactives[Days Inactive]*(Inactives[Student]=A875))/365</f>
        <v>0</v>
      </c>
      <c r="N875" s="18" t="str" cm="1">
        <f t="array" ref="N875">IF(LEN($A875)&gt;0,SUMPRODUCT(($A875=merged_names)*(_xlfn.TEXTAFTER(N$2, "At ")=merged_belt_colours)*merged_months_at_rank),"")</f>
        <v/>
      </c>
      <c r="O875" s="18" t="str" cm="1">
        <f t="array" ref="O875">IF(LEN($A875)&gt;0,SUMPRODUCT(($A875=merged_names)*(_xlfn.TEXTAFTER(O$2, "At ")=merged_belt_colours)*merged_months_at_rank),"")</f>
        <v/>
      </c>
      <c r="P875" s="18" t="str" cm="1">
        <f t="array" ref="P875">IF(LEN($A875)&gt;0,SUMPRODUCT(($A875=merged_names)*(_xlfn.TEXTAFTER(P$2, "At ")=merged_belt_colours)*merged_months_at_rank),"")</f>
        <v/>
      </c>
      <c r="Q875" s="18" t="str" cm="1">
        <f t="array" ref="Q875">IF(LEN($A875)&gt;0,SUMPRODUCT(($A875=merged_names)*(_xlfn.TEXTAFTER(Q$2, "At ")=merged_belt_colours)*merged_months_at_rank),"")</f>
        <v/>
      </c>
      <c r="R875" s="18" t="str" cm="1">
        <f t="array" ref="R875">IF(LEN($A875)&gt;0,SUMPRODUCT(($A875=merged_names)*(_xlfn.TEXTAFTER(R$2, "At ")=merged_belt_colours)*merged_months_at_rank),"")</f>
        <v/>
      </c>
    </row>
    <row r="876" spans="1:18" x14ac:dyDescent="0.25">
      <c r="A876"/>
      <c r="B876" s="15" t="str" cm="1">
        <f t="array" ref="B876">IFERROR(IF(LEN(A876)&gt;0, IF(SUMPRODUCT((Inactives[Key]=J876)*(Inactives[Currently Inactive]))=1,"Inactive","Active"),""),"Active")</f>
        <v/>
      </c>
      <c r="C876" s="16" t="str" cm="1">
        <f t="array" aca="1" ref="C876" ca="1">IFERROR(_xlfn._xlws.FILTER(Inactives[Inactive On],(Inactives[Key]=J876)*(Inactives[Currently Inactive]),""),"")</f>
        <v/>
      </c>
      <c r="D876" s="16" t="str" cm="1">
        <f t="array" aca="1" ref="D876" ca="1">IFERROR(INDEX(_xlfn.TEXTSPLIT(E876," "),1),"")</f>
        <v/>
      </c>
      <c r="E876" s="15" t="str" cm="1">
        <f t="array" aca="1" ref="E876" ca="1">IFERROR(_xlfn._xlws.FILTER(merged_ranks,(merged_end_dates=DATE(9999,12,31))*(merged_names=A876)),"")</f>
        <v/>
      </c>
      <c r="F876" s="17" t="str">
        <f ca="1">_xlfn.XLOOKUP(J876,Promotions[Promo Key],Promotions[Promo Date],"")</f>
        <v/>
      </c>
      <c r="G876" s="18" t="str">
        <f t="shared" ca="1" si="67"/>
        <v/>
      </c>
      <c r="H876" s="18" t="str">
        <f t="shared" ca="1" si="66"/>
        <v/>
      </c>
      <c r="I876" s="17" t="str">
        <f>_xlfn.XLOOKUP(A876,Students[Full Name],Students[Starting Rank],"")</f>
        <v/>
      </c>
      <c r="J876" s="15" t="str">
        <f t="shared" ca="1" si="68"/>
        <v xml:space="preserve">: </v>
      </c>
      <c r="K876" s="16" t="str">
        <f>_xlfn.XLOOKUP(A876,Students[Full Name],Students[Start Date],"")</f>
        <v/>
      </c>
      <c r="L876" s="18">
        <f t="shared" ca="1" si="69"/>
        <v>-1</v>
      </c>
      <c r="M876" s="18" cm="1">
        <f t="array" aca="1" ref="M876" ca="1">SUMPRODUCT(Inactives[Days Inactive]*(Inactives[Student]=A876))/365</f>
        <v>0</v>
      </c>
      <c r="N876" s="18" t="str" cm="1">
        <f t="array" ref="N876">IF(LEN($A876)&gt;0,SUMPRODUCT(($A876=merged_names)*(_xlfn.TEXTAFTER(N$2, "At ")=merged_belt_colours)*merged_months_at_rank),"")</f>
        <v/>
      </c>
      <c r="O876" s="18" t="str" cm="1">
        <f t="array" ref="O876">IF(LEN($A876)&gt;0,SUMPRODUCT(($A876=merged_names)*(_xlfn.TEXTAFTER(O$2, "At ")=merged_belt_colours)*merged_months_at_rank),"")</f>
        <v/>
      </c>
      <c r="P876" s="18" t="str" cm="1">
        <f t="array" ref="P876">IF(LEN($A876)&gt;0,SUMPRODUCT(($A876=merged_names)*(_xlfn.TEXTAFTER(P$2, "At ")=merged_belt_colours)*merged_months_at_rank),"")</f>
        <v/>
      </c>
      <c r="Q876" s="18" t="str" cm="1">
        <f t="array" ref="Q876">IF(LEN($A876)&gt;0,SUMPRODUCT(($A876=merged_names)*(_xlfn.TEXTAFTER(Q$2, "At ")=merged_belt_colours)*merged_months_at_rank),"")</f>
        <v/>
      </c>
      <c r="R876" s="18" t="str" cm="1">
        <f t="array" ref="R876">IF(LEN($A876)&gt;0,SUMPRODUCT(($A876=merged_names)*(_xlfn.TEXTAFTER(R$2, "At ")=merged_belt_colours)*merged_months_at_rank),"")</f>
        <v/>
      </c>
    </row>
    <row r="877" spans="1:18" x14ac:dyDescent="0.25">
      <c r="A877"/>
      <c r="B877" s="15" t="str" cm="1">
        <f t="array" ref="B877">IFERROR(IF(LEN(A877)&gt;0, IF(SUMPRODUCT((Inactives[Key]=J877)*(Inactives[Currently Inactive]))=1,"Inactive","Active"),""),"Active")</f>
        <v/>
      </c>
      <c r="C877" s="16" t="str" cm="1">
        <f t="array" aca="1" ref="C877" ca="1">IFERROR(_xlfn._xlws.FILTER(Inactives[Inactive On],(Inactives[Key]=J877)*(Inactives[Currently Inactive]),""),"")</f>
        <v/>
      </c>
      <c r="D877" s="16" t="str" cm="1">
        <f t="array" aca="1" ref="D877" ca="1">IFERROR(INDEX(_xlfn.TEXTSPLIT(E877," "),1),"")</f>
        <v/>
      </c>
      <c r="E877" s="15" t="str" cm="1">
        <f t="array" aca="1" ref="E877" ca="1">IFERROR(_xlfn._xlws.FILTER(merged_ranks,(merged_end_dates=DATE(9999,12,31))*(merged_names=A877)),"")</f>
        <v/>
      </c>
      <c r="F877" s="17" t="str">
        <f ca="1">_xlfn.XLOOKUP(J877,Promotions[Promo Key],Promotions[Promo Date],"")</f>
        <v/>
      </c>
      <c r="G877" s="18" t="str">
        <f t="shared" ca="1" si="67"/>
        <v/>
      </c>
      <c r="H877" s="18" t="str">
        <f t="shared" ca="1" si="66"/>
        <v/>
      </c>
      <c r="I877" s="17" t="str">
        <f>_xlfn.XLOOKUP(A877,Students[Full Name],Students[Starting Rank],"")</f>
        <v/>
      </c>
      <c r="J877" s="15" t="str">
        <f t="shared" ca="1" si="68"/>
        <v xml:space="preserve">: </v>
      </c>
      <c r="K877" s="16" t="str">
        <f>_xlfn.XLOOKUP(A877,Students[Full Name],Students[Start Date],"")</f>
        <v/>
      </c>
      <c r="L877" s="18">
        <f t="shared" ca="1" si="69"/>
        <v>-1</v>
      </c>
      <c r="M877" s="18" cm="1">
        <f t="array" aca="1" ref="M877" ca="1">SUMPRODUCT(Inactives[Days Inactive]*(Inactives[Student]=A877))/365</f>
        <v>0</v>
      </c>
      <c r="N877" s="18" t="str" cm="1">
        <f t="array" ref="N877">IF(LEN($A877)&gt;0,SUMPRODUCT(($A877=merged_names)*(_xlfn.TEXTAFTER(N$2, "At ")=merged_belt_colours)*merged_months_at_rank),"")</f>
        <v/>
      </c>
      <c r="O877" s="18" t="str" cm="1">
        <f t="array" ref="O877">IF(LEN($A877)&gt;0,SUMPRODUCT(($A877=merged_names)*(_xlfn.TEXTAFTER(O$2, "At ")=merged_belt_colours)*merged_months_at_rank),"")</f>
        <v/>
      </c>
      <c r="P877" s="18" t="str" cm="1">
        <f t="array" ref="P877">IF(LEN($A877)&gt;0,SUMPRODUCT(($A877=merged_names)*(_xlfn.TEXTAFTER(P$2, "At ")=merged_belt_colours)*merged_months_at_rank),"")</f>
        <v/>
      </c>
      <c r="Q877" s="18" t="str" cm="1">
        <f t="array" ref="Q877">IF(LEN($A877)&gt;0,SUMPRODUCT(($A877=merged_names)*(_xlfn.TEXTAFTER(Q$2, "At ")=merged_belt_colours)*merged_months_at_rank),"")</f>
        <v/>
      </c>
      <c r="R877" s="18" t="str" cm="1">
        <f t="array" ref="R877">IF(LEN($A877)&gt;0,SUMPRODUCT(($A877=merged_names)*(_xlfn.TEXTAFTER(R$2, "At ")=merged_belt_colours)*merged_months_at_rank),"")</f>
        <v/>
      </c>
    </row>
    <row r="878" spans="1:18" x14ac:dyDescent="0.25">
      <c r="A878"/>
      <c r="B878" s="15" t="str" cm="1">
        <f t="array" ref="B878">IFERROR(IF(LEN(A878)&gt;0, IF(SUMPRODUCT((Inactives[Key]=J878)*(Inactives[Currently Inactive]))=1,"Inactive","Active"),""),"Active")</f>
        <v/>
      </c>
      <c r="C878" s="16" t="str" cm="1">
        <f t="array" aca="1" ref="C878" ca="1">IFERROR(_xlfn._xlws.FILTER(Inactives[Inactive On],(Inactives[Key]=J878)*(Inactives[Currently Inactive]),""),"")</f>
        <v/>
      </c>
      <c r="D878" s="16" t="str" cm="1">
        <f t="array" aca="1" ref="D878" ca="1">IFERROR(INDEX(_xlfn.TEXTSPLIT(E878," "),1),"")</f>
        <v/>
      </c>
      <c r="E878" s="15" t="str" cm="1">
        <f t="array" aca="1" ref="E878" ca="1">IFERROR(_xlfn._xlws.FILTER(merged_ranks,(merged_end_dates=DATE(9999,12,31))*(merged_names=A878)),"")</f>
        <v/>
      </c>
      <c r="F878" s="17" t="str">
        <f ca="1">_xlfn.XLOOKUP(J878,Promotions[Promo Key],Promotions[Promo Date],"")</f>
        <v/>
      </c>
      <c r="G878" s="18" t="str">
        <f t="shared" ca="1" si="67"/>
        <v/>
      </c>
      <c r="H878" s="18" t="str">
        <f t="shared" ca="1" si="66"/>
        <v/>
      </c>
      <c r="I878" s="17" t="str">
        <f>_xlfn.XLOOKUP(A878,Students[Full Name],Students[Starting Rank],"")</f>
        <v/>
      </c>
      <c r="J878" s="15" t="str">
        <f t="shared" ca="1" si="68"/>
        <v xml:space="preserve">: </v>
      </c>
      <c r="K878" s="16" t="str">
        <f>_xlfn.XLOOKUP(A878,Students[Full Name],Students[Start Date],"")</f>
        <v/>
      </c>
      <c r="L878" s="18">
        <f t="shared" ca="1" si="69"/>
        <v>-1</v>
      </c>
      <c r="M878" s="18" cm="1">
        <f t="array" aca="1" ref="M878" ca="1">SUMPRODUCT(Inactives[Days Inactive]*(Inactives[Student]=A878))/365</f>
        <v>0</v>
      </c>
      <c r="N878" s="18" t="str" cm="1">
        <f t="array" ref="N878">IF(LEN($A878)&gt;0,SUMPRODUCT(($A878=merged_names)*(_xlfn.TEXTAFTER(N$2, "At ")=merged_belt_colours)*merged_months_at_rank),"")</f>
        <v/>
      </c>
      <c r="O878" s="18" t="str" cm="1">
        <f t="array" ref="O878">IF(LEN($A878)&gt;0,SUMPRODUCT(($A878=merged_names)*(_xlfn.TEXTAFTER(O$2, "At ")=merged_belt_colours)*merged_months_at_rank),"")</f>
        <v/>
      </c>
      <c r="P878" s="18" t="str" cm="1">
        <f t="array" ref="P878">IF(LEN($A878)&gt;0,SUMPRODUCT(($A878=merged_names)*(_xlfn.TEXTAFTER(P$2, "At ")=merged_belt_colours)*merged_months_at_rank),"")</f>
        <v/>
      </c>
      <c r="Q878" s="18" t="str" cm="1">
        <f t="array" ref="Q878">IF(LEN($A878)&gt;0,SUMPRODUCT(($A878=merged_names)*(_xlfn.TEXTAFTER(Q$2, "At ")=merged_belt_colours)*merged_months_at_rank),"")</f>
        <v/>
      </c>
      <c r="R878" s="18" t="str" cm="1">
        <f t="array" ref="R878">IF(LEN($A878)&gt;0,SUMPRODUCT(($A878=merged_names)*(_xlfn.TEXTAFTER(R$2, "At ")=merged_belt_colours)*merged_months_at_rank),"")</f>
        <v/>
      </c>
    </row>
    <row r="879" spans="1:18" x14ac:dyDescent="0.25">
      <c r="A879"/>
      <c r="B879" s="15" t="str" cm="1">
        <f t="array" ref="B879">IFERROR(IF(LEN(A879)&gt;0, IF(SUMPRODUCT((Inactives[Key]=J879)*(Inactives[Currently Inactive]))=1,"Inactive","Active"),""),"Active")</f>
        <v/>
      </c>
      <c r="C879" s="16" t="str" cm="1">
        <f t="array" aca="1" ref="C879" ca="1">IFERROR(_xlfn._xlws.FILTER(Inactives[Inactive On],(Inactives[Key]=J879)*(Inactives[Currently Inactive]),""),"")</f>
        <v/>
      </c>
      <c r="D879" s="16" t="str" cm="1">
        <f t="array" aca="1" ref="D879" ca="1">IFERROR(INDEX(_xlfn.TEXTSPLIT(E879," "),1),"")</f>
        <v/>
      </c>
      <c r="E879" s="15" t="str" cm="1">
        <f t="array" aca="1" ref="E879" ca="1">IFERROR(_xlfn._xlws.FILTER(merged_ranks,(merged_end_dates=DATE(9999,12,31))*(merged_names=A879)),"")</f>
        <v/>
      </c>
      <c r="F879" s="17" t="str">
        <f ca="1">_xlfn.XLOOKUP(J879,Promotions[Promo Key],Promotions[Promo Date],"")</f>
        <v/>
      </c>
      <c r="G879" s="18" t="str">
        <f t="shared" ca="1" si="67"/>
        <v/>
      </c>
      <c r="H879" s="18" t="str">
        <f t="shared" ca="1" si="66"/>
        <v/>
      </c>
      <c r="I879" s="17" t="str">
        <f>_xlfn.XLOOKUP(A879,Students[Full Name],Students[Starting Rank],"")</f>
        <v/>
      </c>
      <c r="J879" s="15" t="str">
        <f t="shared" ca="1" si="68"/>
        <v xml:space="preserve">: </v>
      </c>
      <c r="K879" s="16" t="str">
        <f>_xlfn.XLOOKUP(A879,Students[Full Name],Students[Start Date],"")</f>
        <v/>
      </c>
      <c r="L879" s="18">
        <f t="shared" ca="1" si="69"/>
        <v>-1</v>
      </c>
      <c r="M879" s="18" cm="1">
        <f t="array" aca="1" ref="M879" ca="1">SUMPRODUCT(Inactives[Days Inactive]*(Inactives[Student]=A879))/365</f>
        <v>0</v>
      </c>
      <c r="N879" s="18" t="str" cm="1">
        <f t="array" ref="N879">IF(LEN($A879)&gt;0,SUMPRODUCT(($A879=merged_names)*(_xlfn.TEXTAFTER(N$2, "At ")=merged_belt_colours)*merged_months_at_rank),"")</f>
        <v/>
      </c>
      <c r="O879" s="18" t="str" cm="1">
        <f t="array" ref="O879">IF(LEN($A879)&gt;0,SUMPRODUCT(($A879=merged_names)*(_xlfn.TEXTAFTER(O$2, "At ")=merged_belt_colours)*merged_months_at_rank),"")</f>
        <v/>
      </c>
      <c r="P879" s="18" t="str" cm="1">
        <f t="array" ref="P879">IF(LEN($A879)&gt;0,SUMPRODUCT(($A879=merged_names)*(_xlfn.TEXTAFTER(P$2, "At ")=merged_belt_colours)*merged_months_at_rank),"")</f>
        <v/>
      </c>
      <c r="Q879" s="18" t="str" cm="1">
        <f t="array" ref="Q879">IF(LEN($A879)&gt;0,SUMPRODUCT(($A879=merged_names)*(_xlfn.TEXTAFTER(Q$2, "At ")=merged_belt_colours)*merged_months_at_rank),"")</f>
        <v/>
      </c>
      <c r="R879" s="18" t="str" cm="1">
        <f t="array" ref="R879">IF(LEN($A879)&gt;0,SUMPRODUCT(($A879=merged_names)*(_xlfn.TEXTAFTER(R$2, "At ")=merged_belt_colours)*merged_months_at_rank),"")</f>
        <v/>
      </c>
    </row>
    <row r="880" spans="1:18" x14ac:dyDescent="0.25">
      <c r="A880"/>
      <c r="B880" s="15" t="str" cm="1">
        <f t="array" ref="B880">IFERROR(IF(LEN(A880)&gt;0, IF(SUMPRODUCT((Inactives[Key]=J880)*(Inactives[Currently Inactive]))=1,"Inactive","Active"),""),"Active")</f>
        <v/>
      </c>
      <c r="C880" s="16" t="str" cm="1">
        <f t="array" aca="1" ref="C880" ca="1">IFERROR(_xlfn._xlws.FILTER(Inactives[Inactive On],(Inactives[Key]=J880)*(Inactives[Currently Inactive]),""),"")</f>
        <v/>
      </c>
      <c r="D880" s="16" t="str" cm="1">
        <f t="array" aca="1" ref="D880" ca="1">IFERROR(INDEX(_xlfn.TEXTSPLIT(E880," "),1),"")</f>
        <v/>
      </c>
      <c r="E880" s="15" t="str" cm="1">
        <f t="array" aca="1" ref="E880" ca="1">IFERROR(_xlfn._xlws.FILTER(merged_ranks,(merged_end_dates=DATE(9999,12,31))*(merged_names=A880)),"")</f>
        <v/>
      </c>
      <c r="F880" s="17" t="str">
        <f ca="1">_xlfn.XLOOKUP(J880,Promotions[Promo Key],Promotions[Promo Date],"")</f>
        <v/>
      </c>
      <c r="G880" s="18" t="str">
        <f t="shared" ca="1" si="67"/>
        <v/>
      </c>
      <c r="H880" s="18" t="str">
        <f t="shared" ca="1" si="66"/>
        <v/>
      </c>
      <c r="I880" s="17" t="str">
        <f>_xlfn.XLOOKUP(A880,Students[Full Name],Students[Starting Rank],"")</f>
        <v/>
      </c>
      <c r="J880" s="15" t="str">
        <f t="shared" ca="1" si="68"/>
        <v xml:space="preserve">: </v>
      </c>
      <c r="K880" s="16" t="str">
        <f>_xlfn.XLOOKUP(A880,Students[Full Name],Students[Start Date],"")</f>
        <v/>
      </c>
      <c r="L880" s="18">
        <f t="shared" ca="1" si="69"/>
        <v>-1</v>
      </c>
      <c r="M880" s="18" cm="1">
        <f t="array" aca="1" ref="M880" ca="1">SUMPRODUCT(Inactives[Days Inactive]*(Inactives[Student]=A880))/365</f>
        <v>0</v>
      </c>
      <c r="N880" s="18" t="str" cm="1">
        <f t="array" ref="N880">IF(LEN($A880)&gt;0,SUMPRODUCT(($A880=merged_names)*(_xlfn.TEXTAFTER(N$2, "At ")=merged_belt_colours)*merged_months_at_rank),"")</f>
        <v/>
      </c>
      <c r="O880" s="18" t="str" cm="1">
        <f t="array" ref="O880">IF(LEN($A880)&gt;0,SUMPRODUCT(($A880=merged_names)*(_xlfn.TEXTAFTER(O$2, "At ")=merged_belt_colours)*merged_months_at_rank),"")</f>
        <v/>
      </c>
      <c r="P880" s="18" t="str" cm="1">
        <f t="array" ref="P880">IF(LEN($A880)&gt;0,SUMPRODUCT(($A880=merged_names)*(_xlfn.TEXTAFTER(P$2, "At ")=merged_belt_colours)*merged_months_at_rank),"")</f>
        <v/>
      </c>
      <c r="Q880" s="18" t="str" cm="1">
        <f t="array" ref="Q880">IF(LEN($A880)&gt;0,SUMPRODUCT(($A880=merged_names)*(_xlfn.TEXTAFTER(Q$2, "At ")=merged_belt_colours)*merged_months_at_rank),"")</f>
        <v/>
      </c>
      <c r="R880" s="18" t="str" cm="1">
        <f t="array" ref="R880">IF(LEN($A880)&gt;0,SUMPRODUCT(($A880=merged_names)*(_xlfn.TEXTAFTER(R$2, "At ")=merged_belt_colours)*merged_months_at_rank),"")</f>
        <v/>
      </c>
    </row>
    <row r="881" spans="1:18" x14ac:dyDescent="0.25">
      <c r="A881"/>
      <c r="B881" s="15" t="str" cm="1">
        <f t="array" ref="B881">IFERROR(IF(LEN(A881)&gt;0, IF(SUMPRODUCT((Inactives[Key]=J881)*(Inactives[Currently Inactive]))=1,"Inactive","Active"),""),"Active")</f>
        <v/>
      </c>
      <c r="C881" s="16" t="str" cm="1">
        <f t="array" aca="1" ref="C881" ca="1">IFERROR(_xlfn._xlws.FILTER(Inactives[Inactive On],(Inactives[Key]=J881)*(Inactives[Currently Inactive]),""),"")</f>
        <v/>
      </c>
      <c r="D881" s="16" t="str" cm="1">
        <f t="array" aca="1" ref="D881" ca="1">IFERROR(INDEX(_xlfn.TEXTSPLIT(E881," "),1),"")</f>
        <v/>
      </c>
      <c r="E881" s="15" t="str" cm="1">
        <f t="array" aca="1" ref="E881" ca="1">IFERROR(_xlfn._xlws.FILTER(merged_ranks,(merged_end_dates=DATE(9999,12,31))*(merged_names=A881)),"")</f>
        <v/>
      </c>
      <c r="F881" s="17" t="str">
        <f ca="1">_xlfn.XLOOKUP(J881,Promotions[Promo Key],Promotions[Promo Date],"")</f>
        <v/>
      </c>
      <c r="G881" s="18" t="str">
        <f t="shared" ca="1" si="67"/>
        <v/>
      </c>
      <c r="H881" s="18" t="str">
        <f t="shared" ca="1" si="66"/>
        <v/>
      </c>
      <c r="I881" s="17" t="str">
        <f>_xlfn.XLOOKUP(A881,Students[Full Name],Students[Starting Rank],"")</f>
        <v/>
      </c>
      <c r="J881" s="15" t="str">
        <f t="shared" ca="1" si="68"/>
        <v xml:space="preserve">: </v>
      </c>
      <c r="K881" s="16" t="str">
        <f>_xlfn.XLOOKUP(A881,Students[Full Name],Students[Start Date],"")</f>
        <v/>
      </c>
      <c r="L881" s="18">
        <f t="shared" ca="1" si="69"/>
        <v>-1</v>
      </c>
      <c r="M881" s="18" cm="1">
        <f t="array" aca="1" ref="M881" ca="1">SUMPRODUCT(Inactives[Days Inactive]*(Inactives[Student]=A881))/365</f>
        <v>0</v>
      </c>
      <c r="N881" s="18" t="str" cm="1">
        <f t="array" ref="N881">IF(LEN($A881)&gt;0,SUMPRODUCT(($A881=merged_names)*(_xlfn.TEXTAFTER(N$2, "At ")=merged_belt_colours)*merged_months_at_rank),"")</f>
        <v/>
      </c>
      <c r="O881" s="18" t="str" cm="1">
        <f t="array" ref="O881">IF(LEN($A881)&gt;0,SUMPRODUCT(($A881=merged_names)*(_xlfn.TEXTAFTER(O$2, "At ")=merged_belt_colours)*merged_months_at_rank),"")</f>
        <v/>
      </c>
      <c r="P881" s="18" t="str" cm="1">
        <f t="array" ref="P881">IF(LEN($A881)&gt;0,SUMPRODUCT(($A881=merged_names)*(_xlfn.TEXTAFTER(P$2, "At ")=merged_belt_colours)*merged_months_at_rank),"")</f>
        <v/>
      </c>
      <c r="Q881" s="18" t="str" cm="1">
        <f t="array" ref="Q881">IF(LEN($A881)&gt;0,SUMPRODUCT(($A881=merged_names)*(_xlfn.TEXTAFTER(Q$2, "At ")=merged_belt_colours)*merged_months_at_rank),"")</f>
        <v/>
      </c>
      <c r="R881" s="18" t="str" cm="1">
        <f t="array" ref="R881">IF(LEN($A881)&gt;0,SUMPRODUCT(($A881=merged_names)*(_xlfn.TEXTAFTER(R$2, "At ")=merged_belt_colours)*merged_months_at_rank),"")</f>
        <v/>
      </c>
    </row>
    <row r="882" spans="1:18" x14ac:dyDescent="0.25">
      <c r="A882"/>
      <c r="B882" s="15" t="str" cm="1">
        <f t="array" ref="B882">IFERROR(IF(LEN(A882)&gt;0, IF(SUMPRODUCT((Inactives[Key]=J882)*(Inactives[Currently Inactive]))=1,"Inactive","Active"),""),"Active")</f>
        <v/>
      </c>
      <c r="C882" s="16" t="str" cm="1">
        <f t="array" aca="1" ref="C882" ca="1">IFERROR(_xlfn._xlws.FILTER(Inactives[Inactive On],(Inactives[Key]=J882)*(Inactives[Currently Inactive]),""),"")</f>
        <v/>
      </c>
      <c r="D882" s="16" t="str" cm="1">
        <f t="array" aca="1" ref="D882" ca="1">IFERROR(INDEX(_xlfn.TEXTSPLIT(E882," "),1),"")</f>
        <v/>
      </c>
      <c r="E882" s="15" t="str" cm="1">
        <f t="array" aca="1" ref="E882" ca="1">IFERROR(_xlfn._xlws.FILTER(merged_ranks,(merged_end_dates=DATE(9999,12,31))*(merged_names=A882)),"")</f>
        <v/>
      </c>
      <c r="F882" s="17" t="str">
        <f ca="1">_xlfn.XLOOKUP(J882,Promotions[Promo Key],Promotions[Promo Date],"")</f>
        <v/>
      </c>
      <c r="G882" s="18" t="str">
        <f t="shared" ca="1" si="67"/>
        <v/>
      </c>
      <c r="H882" s="18" t="str">
        <f t="shared" ca="1" si="66"/>
        <v/>
      </c>
      <c r="I882" s="17" t="str">
        <f>_xlfn.XLOOKUP(A882,Students[Full Name],Students[Starting Rank],"")</f>
        <v/>
      </c>
      <c r="J882" s="15" t="str">
        <f t="shared" ca="1" si="68"/>
        <v xml:space="preserve">: </v>
      </c>
      <c r="K882" s="16" t="str">
        <f>_xlfn.XLOOKUP(A882,Students[Full Name],Students[Start Date],"")</f>
        <v/>
      </c>
      <c r="L882" s="18">
        <f t="shared" ca="1" si="69"/>
        <v>-1</v>
      </c>
      <c r="M882" s="18" cm="1">
        <f t="array" aca="1" ref="M882" ca="1">SUMPRODUCT(Inactives[Days Inactive]*(Inactives[Student]=A882))/365</f>
        <v>0</v>
      </c>
      <c r="N882" s="18" t="str" cm="1">
        <f t="array" ref="N882">IF(LEN($A882)&gt;0,SUMPRODUCT(($A882=merged_names)*(_xlfn.TEXTAFTER(N$2, "At ")=merged_belt_colours)*merged_months_at_rank),"")</f>
        <v/>
      </c>
      <c r="O882" s="18" t="str" cm="1">
        <f t="array" ref="O882">IF(LEN($A882)&gt;0,SUMPRODUCT(($A882=merged_names)*(_xlfn.TEXTAFTER(O$2, "At ")=merged_belt_colours)*merged_months_at_rank),"")</f>
        <v/>
      </c>
      <c r="P882" s="18" t="str" cm="1">
        <f t="array" ref="P882">IF(LEN($A882)&gt;0,SUMPRODUCT(($A882=merged_names)*(_xlfn.TEXTAFTER(P$2, "At ")=merged_belt_colours)*merged_months_at_rank),"")</f>
        <v/>
      </c>
      <c r="Q882" s="18" t="str" cm="1">
        <f t="array" ref="Q882">IF(LEN($A882)&gt;0,SUMPRODUCT(($A882=merged_names)*(_xlfn.TEXTAFTER(Q$2, "At ")=merged_belt_colours)*merged_months_at_rank),"")</f>
        <v/>
      </c>
      <c r="R882" s="18" t="str" cm="1">
        <f t="array" ref="R882">IF(LEN($A882)&gt;0,SUMPRODUCT(($A882=merged_names)*(_xlfn.TEXTAFTER(R$2, "At ")=merged_belt_colours)*merged_months_at_rank),"")</f>
        <v/>
      </c>
    </row>
    <row r="883" spans="1:18" x14ac:dyDescent="0.25">
      <c r="A883"/>
      <c r="B883" s="15" t="str" cm="1">
        <f t="array" ref="B883">IFERROR(IF(LEN(A883)&gt;0, IF(SUMPRODUCT((Inactives[Key]=J883)*(Inactives[Currently Inactive]))=1,"Inactive","Active"),""),"Active")</f>
        <v/>
      </c>
      <c r="C883" s="16" t="str" cm="1">
        <f t="array" aca="1" ref="C883" ca="1">IFERROR(_xlfn._xlws.FILTER(Inactives[Inactive On],(Inactives[Key]=J883)*(Inactives[Currently Inactive]),""),"")</f>
        <v/>
      </c>
      <c r="D883" s="16" t="str" cm="1">
        <f t="array" aca="1" ref="D883" ca="1">IFERROR(INDEX(_xlfn.TEXTSPLIT(E883," "),1),"")</f>
        <v/>
      </c>
      <c r="E883" s="15" t="str" cm="1">
        <f t="array" aca="1" ref="E883" ca="1">IFERROR(_xlfn._xlws.FILTER(merged_ranks,(merged_end_dates=DATE(9999,12,31))*(merged_names=A883)),"")</f>
        <v/>
      </c>
      <c r="F883" s="17" t="str">
        <f ca="1">_xlfn.XLOOKUP(J883,Promotions[Promo Key],Promotions[Promo Date],"")</f>
        <v/>
      </c>
      <c r="G883" s="18" t="str">
        <f t="shared" ca="1" si="67"/>
        <v/>
      </c>
      <c r="H883" s="18" t="str">
        <f t="shared" ca="1" si="66"/>
        <v/>
      </c>
      <c r="I883" s="17" t="str">
        <f>_xlfn.XLOOKUP(A883,Students[Full Name],Students[Starting Rank],"")</f>
        <v/>
      </c>
      <c r="J883" s="15" t="str">
        <f t="shared" ca="1" si="68"/>
        <v xml:space="preserve">: </v>
      </c>
      <c r="K883" s="16" t="str">
        <f>_xlfn.XLOOKUP(A883,Students[Full Name],Students[Start Date],"")</f>
        <v/>
      </c>
      <c r="L883" s="18">
        <f t="shared" ca="1" si="69"/>
        <v>-1</v>
      </c>
      <c r="M883" s="18" cm="1">
        <f t="array" aca="1" ref="M883" ca="1">SUMPRODUCT(Inactives[Days Inactive]*(Inactives[Student]=A883))/365</f>
        <v>0</v>
      </c>
      <c r="N883" s="18" t="str" cm="1">
        <f t="array" ref="N883">IF(LEN($A883)&gt;0,SUMPRODUCT(($A883=merged_names)*(_xlfn.TEXTAFTER(N$2, "At ")=merged_belt_colours)*merged_months_at_rank),"")</f>
        <v/>
      </c>
      <c r="O883" s="18" t="str" cm="1">
        <f t="array" ref="O883">IF(LEN($A883)&gt;0,SUMPRODUCT(($A883=merged_names)*(_xlfn.TEXTAFTER(O$2, "At ")=merged_belt_colours)*merged_months_at_rank),"")</f>
        <v/>
      </c>
      <c r="P883" s="18" t="str" cm="1">
        <f t="array" ref="P883">IF(LEN($A883)&gt;0,SUMPRODUCT(($A883=merged_names)*(_xlfn.TEXTAFTER(P$2, "At ")=merged_belt_colours)*merged_months_at_rank),"")</f>
        <v/>
      </c>
      <c r="Q883" s="18" t="str" cm="1">
        <f t="array" ref="Q883">IF(LEN($A883)&gt;0,SUMPRODUCT(($A883=merged_names)*(_xlfn.TEXTAFTER(Q$2, "At ")=merged_belt_colours)*merged_months_at_rank),"")</f>
        <v/>
      </c>
      <c r="R883" s="18" t="str" cm="1">
        <f t="array" ref="R883">IF(LEN($A883)&gt;0,SUMPRODUCT(($A883=merged_names)*(_xlfn.TEXTAFTER(R$2, "At ")=merged_belt_colours)*merged_months_at_rank),"")</f>
        <v/>
      </c>
    </row>
    <row r="884" spans="1:18" x14ac:dyDescent="0.25">
      <c r="A884"/>
      <c r="B884" s="15" t="str" cm="1">
        <f t="array" ref="B884">IFERROR(IF(LEN(A884)&gt;0, IF(SUMPRODUCT((Inactives[Key]=J884)*(Inactives[Currently Inactive]))=1,"Inactive","Active"),""),"Active")</f>
        <v/>
      </c>
      <c r="C884" s="16" t="str" cm="1">
        <f t="array" aca="1" ref="C884" ca="1">IFERROR(_xlfn._xlws.FILTER(Inactives[Inactive On],(Inactives[Key]=J884)*(Inactives[Currently Inactive]),""),"")</f>
        <v/>
      </c>
      <c r="D884" s="16" t="str" cm="1">
        <f t="array" aca="1" ref="D884" ca="1">IFERROR(INDEX(_xlfn.TEXTSPLIT(E884," "),1),"")</f>
        <v/>
      </c>
      <c r="E884" s="15" t="str" cm="1">
        <f t="array" aca="1" ref="E884" ca="1">IFERROR(_xlfn._xlws.FILTER(merged_ranks,(merged_end_dates=DATE(9999,12,31))*(merged_names=A884)),"")</f>
        <v/>
      </c>
      <c r="F884" s="17" t="str">
        <f ca="1">_xlfn.XLOOKUP(J884,Promotions[Promo Key],Promotions[Promo Date],"")</f>
        <v/>
      </c>
      <c r="G884" s="18" t="str">
        <f t="shared" ca="1" si="67"/>
        <v/>
      </c>
      <c r="H884" s="18" t="str">
        <f t="shared" ca="1" si="66"/>
        <v/>
      </c>
      <c r="I884" s="17" t="str">
        <f>_xlfn.XLOOKUP(A884,Students[Full Name],Students[Starting Rank],"")</f>
        <v/>
      </c>
      <c r="J884" s="15" t="str">
        <f t="shared" ca="1" si="68"/>
        <v xml:space="preserve">: </v>
      </c>
      <c r="K884" s="16" t="str">
        <f>_xlfn.XLOOKUP(A884,Students[Full Name],Students[Start Date],"")</f>
        <v/>
      </c>
      <c r="L884" s="18">
        <f t="shared" ca="1" si="69"/>
        <v>-1</v>
      </c>
      <c r="M884" s="18" cm="1">
        <f t="array" aca="1" ref="M884" ca="1">SUMPRODUCT(Inactives[Days Inactive]*(Inactives[Student]=A884))/365</f>
        <v>0</v>
      </c>
      <c r="N884" s="18" t="str" cm="1">
        <f t="array" ref="N884">IF(LEN($A884)&gt;0,SUMPRODUCT(($A884=merged_names)*(_xlfn.TEXTAFTER(N$2, "At ")=merged_belt_colours)*merged_months_at_rank),"")</f>
        <v/>
      </c>
      <c r="O884" s="18" t="str" cm="1">
        <f t="array" ref="O884">IF(LEN($A884)&gt;0,SUMPRODUCT(($A884=merged_names)*(_xlfn.TEXTAFTER(O$2, "At ")=merged_belt_colours)*merged_months_at_rank),"")</f>
        <v/>
      </c>
      <c r="P884" s="18" t="str" cm="1">
        <f t="array" ref="P884">IF(LEN($A884)&gt;0,SUMPRODUCT(($A884=merged_names)*(_xlfn.TEXTAFTER(P$2, "At ")=merged_belt_colours)*merged_months_at_rank),"")</f>
        <v/>
      </c>
      <c r="Q884" s="18" t="str" cm="1">
        <f t="array" ref="Q884">IF(LEN($A884)&gt;0,SUMPRODUCT(($A884=merged_names)*(_xlfn.TEXTAFTER(Q$2, "At ")=merged_belt_colours)*merged_months_at_rank),"")</f>
        <v/>
      </c>
      <c r="R884" s="18" t="str" cm="1">
        <f t="array" ref="R884">IF(LEN($A884)&gt;0,SUMPRODUCT(($A884=merged_names)*(_xlfn.TEXTAFTER(R$2, "At ")=merged_belt_colours)*merged_months_at_rank),"")</f>
        <v/>
      </c>
    </row>
    <row r="885" spans="1:18" x14ac:dyDescent="0.25">
      <c r="A885"/>
      <c r="B885" s="15" t="str" cm="1">
        <f t="array" ref="B885">IFERROR(IF(LEN(A885)&gt;0, IF(SUMPRODUCT((Inactives[Key]=J885)*(Inactives[Currently Inactive]))=1,"Inactive","Active"),""),"Active")</f>
        <v/>
      </c>
      <c r="C885" s="16" t="str" cm="1">
        <f t="array" aca="1" ref="C885" ca="1">IFERROR(_xlfn._xlws.FILTER(Inactives[Inactive On],(Inactives[Key]=J885)*(Inactives[Currently Inactive]),""),"")</f>
        <v/>
      </c>
      <c r="D885" s="16" t="str" cm="1">
        <f t="array" aca="1" ref="D885" ca="1">IFERROR(INDEX(_xlfn.TEXTSPLIT(E885," "),1),"")</f>
        <v/>
      </c>
      <c r="E885" s="15" t="str" cm="1">
        <f t="array" aca="1" ref="E885" ca="1">IFERROR(_xlfn._xlws.FILTER(merged_ranks,(merged_end_dates=DATE(9999,12,31))*(merged_names=A885)),"")</f>
        <v/>
      </c>
      <c r="F885" s="17" t="str">
        <f ca="1">_xlfn.XLOOKUP(J885,Promotions[Promo Key],Promotions[Promo Date],"")</f>
        <v/>
      </c>
      <c r="G885" s="18" t="str">
        <f t="shared" ca="1" si="67"/>
        <v/>
      </c>
      <c r="H885" s="18" t="str">
        <f t="shared" ca="1" si="66"/>
        <v/>
      </c>
      <c r="I885" s="17" t="str">
        <f>_xlfn.XLOOKUP(A885,Students[Full Name],Students[Starting Rank],"")</f>
        <v/>
      </c>
      <c r="J885" s="15" t="str">
        <f t="shared" ca="1" si="68"/>
        <v xml:space="preserve">: </v>
      </c>
      <c r="K885" s="16" t="str">
        <f>_xlfn.XLOOKUP(A885,Students[Full Name],Students[Start Date],"")</f>
        <v/>
      </c>
      <c r="L885" s="18">
        <f t="shared" ca="1" si="69"/>
        <v>-1</v>
      </c>
      <c r="M885" s="18" cm="1">
        <f t="array" aca="1" ref="M885" ca="1">SUMPRODUCT(Inactives[Days Inactive]*(Inactives[Student]=A885))/365</f>
        <v>0</v>
      </c>
      <c r="N885" s="18" t="str" cm="1">
        <f t="array" ref="N885">IF(LEN($A885)&gt;0,SUMPRODUCT(($A885=merged_names)*(_xlfn.TEXTAFTER(N$2, "At ")=merged_belt_colours)*merged_months_at_rank),"")</f>
        <v/>
      </c>
      <c r="O885" s="18" t="str" cm="1">
        <f t="array" ref="O885">IF(LEN($A885)&gt;0,SUMPRODUCT(($A885=merged_names)*(_xlfn.TEXTAFTER(O$2, "At ")=merged_belt_colours)*merged_months_at_rank),"")</f>
        <v/>
      </c>
      <c r="P885" s="18" t="str" cm="1">
        <f t="array" ref="P885">IF(LEN($A885)&gt;0,SUMPRODUCT(($A885=merged_names)*(_xlfn.TEXTAFTER(P$2, "At ")=merged_belt_colours)*merged_months_at_rank),"")</f>
        <v/>
      </c>
      <c r="Q885" s="18" t="str" cm="1">
        <f t="array" ref="Q885">IF(LEN($A885)&gt;0,SUMPRODUCT(($A885=merged_names)*(_xlfn.TEXTAFTER(Q$2, "At ")=merged_belt_colours)*merged_months_at_rank),"")</f>
        <v/>
      </c>
      <c r="R885" s="18" t="str" cm="1">
        <f t="array" ref="R885">IF(LEN($A885)&gt;0,SUMPRODUCT(($A885=merged_names)*(_xlfn.TEXTAFTER(R$2, "At ")=merged_belt_colours)*merged_months_at_rank),"")</f>
        <v/>
      </c>
    </row>
    <row r="886" spans="1:18" x14ac:dyDescent="0.25">
      <c r="A886"/>
      <c r="B886" s="15" t="str" cm="1">
        <f t="array" ref="B886">IFERROR(IF(LEN(A886)&gt;0, IF(SUMPRODUCT((Inactives[Key]=J886)*(Inactives[Currently Inactive]))=1,"Inactive","Active"),""),"Active")</f>
        <v/>
      </c>
      <c r="C886" s="16" t="str" cm="1">
        <f t="array" aca="1" ref="C886" ca="1">IFERROR(_xlfn._xlws.FILTER(Inactives[Inactive On],(Inactives[Key]=J886)*(Inactives[Currently Inactive]),""),"")</f>
        <v/>
      </c>
      <c r="D886" s="16" t="str" cm="1">
        <f t="array" aca="1" ref="D886" ca="1">IFERROR(INDEX(_xlfn.TEXTSPLIT(E886," "),1),"")</f>
        <v/>
      </c>
      <c r="E886" s="15" t="str" cm="1">
        <f t="array" aca="1" ref="E886" ca="1">IFERROR(_xlfn._xlws.FILTER(merged_ranks,(merged_end_dates=DATE(9999,12,31))*(merged_names=A886)),"")</f>
        <v/>
      </c>
      <c r="F886" s="17" t="str">
        <f ca="1">_xlfn.XLOOKUP(J886,Promotions[Promo Key],Promotions[Promo Date],"")</f>
        <v/>
      </c>
      <c r="G886" s="18" t="str">
        <f t="shared" ca="1" si="67"/>
        <v/>
      </c>
      <c r="H886" s="18" t="str">
        <f t="shared" ca="1" si="66"/>
        <v/>
      </c>
      <c r="I886" s="17" t="str">
        <f>_xlfn.XLOOKUP(A886,Students[Full Name],Students[Starting Rank],"")</f>
        <v/>
      </c>
      <c r="J886" s="15" t="str">
        <f t="shared" ca="1" si="68"/>
        <v xml:space="preserve">: </v>
      </c>
      <c r="K886" s="16" t="str">
        <f>_xlfn.XLOOKUP(A886,Students[Full Name],Students[Start Date],"")</f>
        <v/>
      </c>
      <c r="L886" s="18">
        <f t="shared" ca="1" si="69"/>
        <v>-1</v>
      </c>
      <c r="M886" s="18" cm="1">
        <f t="array" aca="1" ref="M886" ca="1">SUMPRODUCT(Inactives[Days Inactive]*(Inactives[Student]=A886))/365</f>
        <v>0</v>
      </c>
      <c r="N886" s="18" t="str" cm="1">
        <f t="array" ref="N886">IF(LEN($A886)&gt;0,SUMPRODUCT(($A886=merged_names)*(_xlfn.TEXTAFTER(N$2, "At ")=merged_belt_colours)*merged_months_at_rank),"")</f>
        <v/>
      </c>
      <c r="O886" s="18" t="str" cm="1">
        <f t="array" ref="O886">IF(LEN($A886)&gt;0,SUMPRODUCT(($A886=merged_names)*(_xlfn.TEXTAFTER(O$2, "At ")=merged_belt_colours)*merged_months_at_rank),"")</f>
        <v/>
      </c>
      <c r="P886" s="18" t="str" cm="1">
        <f t="array" ref="P886">IF(LEN($A886)&gt;0,SUMPRODUCT(($A886=merged_names)*(_xlfn.TEXTAFTER(P$2, "At ")=merged_belt_colours)*merged_months_at_rank),"")</f>
        <v/>
      </c>
      <c r="Q886" s="18" t="str" cm="1">
        <f t="array" ref="Q886">IF(LEN($A886)&gt;0,SUMPRODUCT(($A886=merged_names)*(_xlfn.TEXTAFTER(Q$2, "At ")=merged_belt_colours)*merged_months_at_rank),"")</f>
        <v/>
      </c>
      <c r="R886" s="18" t="str" cm="1">
        <f t="array" ref="R886">IF(LEN($A886)&gt;0,SUMPRODUCT(($A886=merged_names)*(_xlfn.TEXTAFTER(R$2, "At ")=merged_belt_colours)*merged_months_at_rank),"")</f>
        <v/>
      </c>
    </row>
    <row r="887" spans="1:18" x14ac:dyDescent="0.25">
      <c r="A887"/>
      <c r="B887" s="15" t="str" cm="1">
        <f t="array" ref="B887">IFERROR(IF(LEN(A887)&gt;0, IF(SUMPRODUCT((Inactives[Key]=J887)*(Inactives[Currently Inactive]))=1,"Inactive","Active"),""),"Active")</f>
        <v/>
      </c>
      <c r="C887" s="16" t="str" cm="1">
        <f t="array" aca="1" ref="C887" ca="1">IFERROR(_xlfn._xlws.FILTER(Inactives[Inactive On],(Inactives[Key]=J887)*(Inactives[Currently Inactive]),""),"")</f>
        <v/>
      </c>
      <c r="D887" s="16" t="str" cm="1">
        <f t="array" aca="1" ref="D887" ca="1">IFERROR(INDEX(_xlfn.TEXTSPLIT(E887," "),1),"")</f>
        <v/>
      </c>
      <c r="E887" s="15" t="str" cm="1">
        <f t="array" aca="1" ref="E887" ca="1">IFERROR(_xlfn._xlws.FILTER(merged_ranks,(merged_end_dates=DATE(9999,12,31))*(merged_names=A887)),"")</f>
        <v/>
      </c>
      <c r="F887" s="17" t="str">
        <f ca="1">_xlfn.XLOOKUP(J887,Promotions[Promo Key],Promotions[Promo Date],"")</f>
        <v/>
      </c>
      <c r="G887" s="18" t="str">
        <f t="shared" ca="1" si="67"/>
        <v/>
      </c>
      <c r="H887" s="18" t="str">
        <f t="shared" ca="1" si="66"/>
        <v/>
      </c>
      <c r="I887" s="17" t="str">
        <f>_xlfn.XLOOKUP(A887,Students[Full Name],Students[Starting Rank],"")</f>
        <v/>
      </c>
      <c r="J887" s="15" t="str">
        <f t="shared" ca="1" si="68"/>
        <v xml:space="preserve">: </v>
      </c>
      <c r="K887" s="16" t="str">
        <f>_xlfn.XLOOKUP(A887,Students[Full Name],Students[Start Date],"")</f>
        <v/>
      </c>
      <c r="L887" s="18">
        <f t="shared" ca="1" si="69"/>
        <v>-1</v>
      </c>
      <c r="M887" s="18" cm="1">
        <f t="array" aca="1" ref="M887" ca="1">SUMPRODUCT(Inactives[Days Inactive]*(Inactives[Student]=A887))/365</f>
        <v>0</v>
      </c>
      <c r="N887" s="18" t="str" cm="1">
        <f t="array" ref="N887">IF(LEN($A887)&gt;0,SUMPRODUCT(($A887=merged_names)*(_xlfn.TEXTAFTER(N$2, "At ")=merged_belt_colours)*merged_months_at_rank),"")</f>
        <v/>
      </c>
      <c r="O887" s="18" t="str" cm="1">
        <f t="array" ref="O887">IF(LEN($A887)&gt;0,SUMPRODUCT(($A887=merged_names)*(_xlfn.TEXTAFTER(O$2, "At ")=merged_belt_colours)*merged_months_at_rank),"")</f>
        <v/>
      </c>
      <c r="P887" s="18" t="str" cm="1">
        <f t="array" ref="P887">IF(LEN($A887)&gt;0,SUMPRODUCT(($A887=merged_names)*(_xlfn.TEXTAFTER(P$2, "At ")=merged_belt_colours)*merged_months_at_rank),"")</f>
        <v/>
      </c>
      <c r="Q887" s="18" t="str" cm="1">
        <f t="array" ref="Q887">IF(LEN($A887)&gt;0,SUMPRODUCT(($A887=merged_names)*(_xlfn.TEXTAFTER(Q$2, "At ")=merged_belt_colours)*merged_months_at_rank),"")</f>
        <v/>
      </c>
      <c r="R887" s="18" t="str" cm="1">
        <f t="array" ref="R887">IF(LEN($A887)&gt;0,SUMPRODUCT(($A887=merged_names)*(_xlfn.TEXTAFTER(R$2, "At ")=merged_belt_colours)*merged_months_at_rank),"")</f>
        <v/>
      </c>
    </row>
    <row r="888" spans="1:18" x14ac:dyDescent="0.25">
      <c r="A888"/>
      <c r="B888" s="15" t="str" cm="1">
        <f t="array" ref="B888">IFERROR(IF(LEN(A888)&gt;0, IF(SUMPRODUCT((Inactives[Key]=J888)*(Inactives[Currently Inactive]))=1,"Inactive","Active"),""),"Active")</f>
        <v/>
      </c>
      <c r="C888" s="16" t="str" cm="1">
        <f t="array" aca="1" ref="C888" ca="1">IFERROR(_xlfn._xlws.FILTER(Inactives[Inactive On],(Inactives[Key]=J888)*(Inactives[Currently Inactive]),""),"")</f>
        <v/>
      </c>
      <c r="D888" s="16" t="str" cm="1">
        <f t="array" aca="1" ref="D888" ca="1">IFERROR(INDEX(_xlfn.TEXTSPLIT(E888," "),1),"")</f>
        <v/>
      </c>
      <c r="E888" s="15" t="str" cm="1">
        <f t="array" aca="1" ref="E888" ca="1">IFERROR(_xlfn._xlws.FILTER(merged_ranks,(merged_end_dates=DATE(9999,12,31))*(merged_names=A888)),"")</f>
        <v/>
      </c>
      <c r="F888" s="17" t="str">
        <f ca="1">_xlfn.XLOOKUP(J888,Promotions[Promo Key],Promotions[Promo Date],"")</f>
        <v/>
      </c>
      <c r="G888" s="18" t="str">
        <f t="shared" ca="1" si="67"/>
        <v/>
      </c>
      <c r="H888" s="18" t="str">
        <f t="shared" ca="1" si="66"/>
        <v/>
      </c>
      <c r="I888" s="17" t="str">
        <f>_xlfn.XLOOKUP(A888,Students[Full Name],Students[Starting Rank],"")</f>
        <v/>
      </c>
      <c r="J888" s="15" t="str">
        <f t="shared" ca="1" si="68"/>
        <v xml:space="preserve">: </v>
      </c>
      <c r="K888" s="16" t="str">
        <f>_xlfn.XLOOKUP(A888,Students[Full Name],Students[Start Date],"")</f>
        <v/>
      </c>
      <c r="L888" s="18">
        <f t="shared" ca="1" si="69"/>
        <v>-1</v>
      </c>
      <c r="M888" s="18" cm="1">
        <f t="array" aca="1" ref="M888" ca="1">SUMPRODUCT(Inactives[Days Inactive]*(Inactives[Student]=A888))/365</f>
        <v>0</v>
      </c>
      <c r="N888" s="18" t="str" cm="1">
        <f t="array" ref="N888">IF(LEN($A888)&gt;0,SUMPRODUCT(($A888=merged_names)*(_xlfn.TEXTAFTER(N$2, "At ")=merged_belt_colours)*merged_months_at_rank),"")</f>
        <v/>
      </c>
      <c r="O888" s="18" t="str" cm="1">
        <f t="array" ref="O888">IF(LEN($A888)&gt;0,SUMPRODUCT(($A888=merged_names)*(_xlfn.TEXTAFTER(O$2, "At ")=merged_belt_colours)*merged_months_at_rank),"")</f>
        <v/>
      </c>
      <c r="P888" s="18" t="str" cm="1">
        <f t="array" ref="P888">IF(LEN($A888)&gt;0,SUMPRODUCT(($A888=merged_names)*(_xlfn.TEXTAFTER(P$2, "At ")=merged_belt_colours)*merged_months_at_rank),"")</f>
        <v/>
      </c>
      <c r="Q888" s="18" t="str" cm="1">
        <f t="array" ref="Q888">IF(LEN($A888)&gt;0,SUMPRODUCT(($A888=merged_names)*(_xlfn.TEXTAFTER(Q$2, "At ")=merged_belt_colours)*merged_months_at_rank),"")</f>
        <v/>
      </c>
      <c r="R888" s="18" t="str" cm="1">
        <f t="array" ref="R888">IF(LEN($A888)&gt;0,SUMPRODUCT(($A888=merged_names)*(_xlfn.TEXTAFTER(R$2, "At ")=merged_belt_colours)*merged_months_at_rank),"")</f>
        <v/>
      </c>
    </row>
    <row r="889" spans="1:18" x14ac:dyDescent="0.25">
      <c r="A889"/>
      <c r="B889" s="15" t="str" cm="1">
        <f t="array" ref="B889">IFERROR(IF(LEN(A889)&gt;0, IF(SUMPRODUCT((Inactives[Key]=J889)*(Inactives[Currently Inactive]))=1,"Inactive","Active"),""),"Active")</f>
        <v/>
      </c>
      <c r="C889" s="16" t="str" cm="1">
        <f t="array" aca="1" ref="C889" ca="1">IFERROR(_xlfn._xlws.FILTER(Inactives[Inactive On],(Inactives[Key]=J889)*(Inactives[Currently Inactive]),""),"")</f>
        <v/>
      </c>
      <c r="D889" s="16" t="str" cm="1">
        <f t="array" aca="1" ref="D889" ca="1">IFERROR(INDEX(_xlfn.TEXTSPLIT(E889," "),1),"")</f>
        <v/>
      </c>
      <c r="E889" s="15" t="str" cm="1">
        <f t="array" aca="1" ref="E889" ca="1">IFERROR(_xlfn._xlws.FILTER(merged_ranks,(merged_end_dates=DATE(9999,12,31))*(merged_names=A889)),"")</f>
        <v/>
      </c>
      <c r="F889" s="17" t="str">
        <f ca="1">_xlfn.XLOOKUP(J889,Promotions[Promo Key],Promotions[Promo Date],"")</f>
        <v/>
      </c>
      <c r="G889" s="18" t="str">
        <f t="shared" ca="1" si="67"/>
        <v/>
      </c>
      <c r="H889" s="18" t="str">
        <f t="shared" ca="1" si="66"/>
        <v/>
      </c>
      <c r="I889" s="17" t="str">
        <f>_xlfn.XLOOKUP(A889,Students[Full Name],Students[Starting Rank],"")</f>
        <v/>
      </c>
      <c r="J889" s="15" t="str">
        <f t="shared" ca="1" si="68"/>
        <v xml:space="preserve">: </v>
      </c>
      <c r="K889" s="16" t="str">
        <f>_xlfn.XLOOKUP(A889,Students[Full Name],Students[Start Date],"")</f>
        <v/>
      </c>
      <c r="L889" s="18">
        <f t="shared" ca="1" si="69"/>
        <v>-1</v>
      </c>
      <c r="M889" s="18" cm="1">
        <f t="array" aca="1" ref="M889" ca="1">SUMPRODUCT(Inactives[Days Inactive]*(Inactives[Student]=A889))/365</f>
        <v>0</v>
      </c>
      <c r="N889" s="18" t="str" cm="1">
        <f t="array" ref="N889">IF(LEN($A889)&gt;0,SUMPRODUCT(($A889=merged_names)*(_xlfn.TEXTAFTER(N$2, "At ")=merged_belt_colours)*merged_months_at_rank),"")</f>
        <v/>
      </c>
      <c r="O889" s="18" t="str" cm="1">
        <f t="array" ref="O889">IF(LEN($A889)&gt;0,SUMPRODUCT(($A889=merged_names)*(_xlfn.TEXTAFTER(O$2, "At ")=merged_belt_colours)*merged_months_at_rank),"")</f>
        <v/>
      </c>
      <c r="P889" s="18" t="str" cm="1">
        <f t="array" ref="P889">IF(LEN($A889)&gt;0,SUMPRODUCT(($A889=merged_names)*(_xlfn.TEXTAFTER(P$2, "At ")=merged_belt_colours)*merged_months_at_rank),"")</f>
        <v/>
      </c>
      <c r="Q889" s="18" t="str" cm="1">
        <f t="array" ref="Q889">IF(LEN($A889)&gt;0,SUMPRODUCT(($A889=merged_names)*(_xlfn.TEXTAFTER(Q$2, "At ")=merged_belt_colours)*merged_months_at_rank),"")</f>
        <v/>
      </c>
      <c r="R889" s="18" t="str" cm="1">
        <f t="array" ref="R889">IF(LEN($A889)&gt;0,SUMPRODUCT(($A889=merged_names)*(_xlfn.TEXTAFTER(R$2, "At ")=merged_belt_colours)*merged_months_at_rank),"")</f>
        <v/>
      </c>
    </row>
    <row r="890" spans="1:18" x14ac:dyDescent="0.25">
      <c r="A890"/>
      <c r="B890" s="15" t="str" cm="1">
        <f t="array" ref="B890">IFERROR(IF(LEN(A890)&gt;0, IF(SUMPRODUCT((Inactives[Key]=J890)*(Inactives[Currently Inactive]))=1,"Inactive","Active"),""),"Active")</f>
        <v/>
      </c>
      <c r="C890" s="16" t="str" cm="1">
        <f t="array" aca="1" ref="C890" ca="1">IFERROR(_xlfn._xlws.FILTER(Inactives[Inactive On],(Inactives[Key]=J890)*(Inactives[Currently Inactive]),""),"")</f>
        <v/>
      </c>
      <c r="D890" s="16" t="str" cm="1">
        <f t="array" aca="1" ref="D890" ca="1">IFERROR(INDEX(_xlfn.TEXTSPLIT(E890," "),1),"")</f>
        <v/>
      </c>
      <c r="E890" s="15" t="str" cm="1">
        <f t="array" aca="1" ref="E890" ca="1">IFERROR(_xlfn._xlws.FILTER(merged_ranks,(merged_end_dates=DATE(9999,12,31))*(merged_names=A890)),"")</f>
        <v/>
      </c>
      <c r="F890" s="17" t="str">
        <f ca="1">_xlfn.XLOOKUP(J890,Promotions[Promo Key],Promotions[Promo Date],"")</f>
        <v/>
      </c>
      <c r="G890" s="18" t="str">
        <f t="shared" ca="1" si="67"/>
        <v/>
      </c>
      <c r="H890" s="18" t="str">
        <f t="shared" ca="1" si="66"/>
        <v/>
      </c>
      <c r="I890" s="17" t="str">
        <f>_xlfn.XLOOKUP(A890,Students[Full Name],Students[Starting Rank],"")</f>
        <v/>
      </c>
      <c r="J890" s="15" t="str">
        <f t="shared" ca="1" si="68"/>
        <v xml:space="preserve">: </v>
      </c>
      <c r="K890" s="16" t="str">
        <f>_xlfn.XLOOKUP(A890,Students[Full Name],Students[Start Date],"")</f>
        <v/>
      </c>
      <c r="L890" s="18">
        <f t="shared" ca="1" si="69"/>
        <v>-1</v>
      </c>
      <c r="M890" s="18" cm="1">
        <f t="array" aca="1" ref="M890" ca="1">SUMPRODUCT(Inactives[Days Inactive]*(Inactives[Student]=A890))/365</f>
        <v>0</v>
      </c>
      <c r="N890" s="18" t="str" cm="1">
        <f t="array" ref="N890">IF(LEN($A890)&gt;0,SUMPRODUCT(($A890=merged_names)*(_xlfn.TEXTAFTER(N$2, "At ")=merged_belt_colours)*merged_months_at_rank),"")</f>
        <v/>
      </c>
      <c r="O890" s="18" t="str" cm="1">
        <f t="array" ref="O890">IF(LEN($A890)&gt;0,SUMPRODUCT(($A890=merged_names)*(_xlfn.TEXTAFTER(O$2, "At ")=merged_belt_colours)*merged_months_at_rank),"")</f>
        <v/>
      </c>
      <c r="P890" s="18" t="str" cm="1">
        <f t="array" ref="P890">IF(LEN($A890)&gt;0,SUMPRODUCT(($A890=merged_names)*(_xlfn.TEXTAFTER(P$2, "At ")=merged_belt_colours)*merged_months_at_rank),"")</f>
        <v/>
      </c>
      <c r="Q890" s="18" t="str" cm="1">
        <f t="array" ref="Q890">IF(LEN($A890)&gt;0,SUMPRODUCT(($A890=merged_names)*(_xlfn.TEXTAFTER(Q$2, "At ")=merged_belt_colours)*merged_months_at_rank),"")</f>
        <v/>
      </c>
      <c r="R890" s="18" t="str" cm="1">
        <f t="array" ref="R890">IF(LEN($A890)&gt;0,SUMPRODUCT(($A890=merged_names)*(_xlfn.TEXTAFTER(R$2, "At ")=merged_belt_colours)*merged_months_at_rank),"")</f>
        <v/>
      </c>
    </row>
    <row r="891" spans="1:18" x14ac:dyDescent="0.25">
      <c r="A891"/>
      <c r="B891" s="15" t="str" cm="1">
        <f t="array" ref="B891">IFERROR(IF(LEN(A891)&gt;0, IF(SUMPRODUCT((Inactives[Key]=J891)*(Inactives[Currently Inactive]))=1,"Inactive","Active"),""),"Active")</f>
        <v/>
      </c>
      <c r="C891" s="16" t="str" cm="1">
        <f t="array" aca="1" ref="C891" ca="1">IFERROR(_xlfn._xlws.FILTER(Inactives[Inactive On],(Inactives[Key]=J891)*(Inactives[Currently Inactive]),""),"")</f>
        <v/>
      </c>
      <c r="D891" s="16" t="str" cm="1">
        <f t="array" aca="1" ref="D891" ca="1">IFERROR(INDEX(_xlfn.TEXTSPLIT(E891," "),1),"")</f>
        <v/>
      </c>
      <c r="E891" s="15" t="str" cm="1">
        <f t="array" aca="1" ref="E891" ca="1">IFERROR(_xlfn._xlws.FILTER(merged_ranks,(merged_end_dates=DATE(9999,12,31))*(merged_names=A891)),"")</f>
        <v/>
      </c>
      <c r="F891" s="17" t="str">
        <f ca="1">_xlfn.XLOOKUP(J891,Promotions[Promo Key],Promotions[Promo Date],"")</f>
        <v/>
      </c>
      <c r="G891" s="18" t="str">
        <f t="shared" ca="1" si="67"/>
        <v/>
      </c>
      <c r="H891" s="18" t="str">
        <f t="shared" ca="1" si="66"/>
        <v/>
      </c>
      <c r="I891" s="17" t="str">
        <f>_xlfn.XLOOKUP(A891,Students[Full Name],Students[Starting Rank],"")</f>
        <v/>
      </c>
      <c r="J891" s="15" t="str">
        <f t="shared" ca="1" si="68"/>
        <v xml:space="preserve">: </v>
      </c>
      <c r="K891" s="16" t="str">
        <f>_xlfn.XLOOKUP(A891,Students[Full Name],Students[Start Date],"")</f>
        <v/>
      </c>
      <c r="L891" s="18">
        <f t="shared" ca="1" si="69"/>
        <v>-1</v>
      </c>
      <c r="M891" s="18" cm="1">
        <f t="array" aca="1" ref="M891" ca="1">SUMPRODUCT(Inactives[Days Inactive]*(Inactives[Student]=A891))/365</f>
        <v>0</v>
      </c>
      <c r="N891" s="18" t="str" cm="1">
        <f t="array" ref="N891">IF(LEN($A891)&gt;0,SUMPRODUCT(($A891=merged_names)*(_xlfn.TEXTAFTER(N$2, "At ")=merged_belt_colours)*merged_months_at_rank),"")</f>
        <v/>
      </c>
      <c r="O891" s="18" t="str" cm="1">
        <f t="array" ref="O891">IF(LEN($A891)&gt;0,SUMPRODUCT(($A891=merged_names)*(_xlfn.TEXTAFTER(O$2, "At ")=merged_belt_colours)*merged_months_at_rank),"")</f>
        <v/>
      </c>
      <c r="P891" s="18" t="str" cm="1">
        <f t="array" ref="P891">IF(LEN($A891)&gt;0,SUMPRODUCT(($A891=merged_names)*(_xlfn.TEXTAFTER(P$2, "At ")=merged_belt_colours)*merged_months_at_rank),"")</f>
        <v/>
      </c>
      <c r="Q891" s="18" t="str" cm="1">
        <f t="array" ref="Q891">IF(LEN($A891)&gt;0,SUMPRODUCT(($A891=merged_names)*(_xlfn.TEXTAFTER(Q$2, "At ")=merged_belt_colours)*merged_months_at_rank),"")</f>
        <v/>
      </c>
      <c r="R891" s="18" t="str" cm="1">
        <f t="array" ref="R891">IF(LEN($A891)&gt;0,SUMPRODUCT(($A891=merged_names)*(_xlfn.TEXTAFTER(R$2, "At ")=merged_belt_colours)*merged_months_at_rank),"")</f>
        <v/>
      </c>
    </row>
    <row r="892" spans="1:18" x14ac:dyDescent="0.25">
      <c r="A892"/>
      <c r="B892" s="15" t="str" cm="1">
        <f t="array" ref="B892">IFERROR(IF(LEN(A892)&gt;0, IF(SUMPRODUCT((Inactives[Key]=J892)*(Inactives[Currently Inactive]))=1,"Inactive","Active"),""),"Active")</f>
        <v/>
      </c>
      <c r="C892" s="16" t="str" cm="1">
        <f t="array" aca="1" ref="C892" ca="1">IFERROR(_xlfn._xlws.FILTER(Inactives[Inactive On],(Inactives[Key]=J892)*(Inactives[Currently Inactive]),""),"")</f>
        <v/>
      </c>
      <c r="D892" s="16" t="str" cm="1">
        <f t="array" aca="1" ref="D892" ca="1">IFERROR(INDEX(_xlfn.TEXTSPLIT(E892," "),1),"")</f>
        <v/>
      </c>
      <c r="E892" s="15" t="str" cm="1">
        <f t="array" aca="1" ref="E892" ca="1">IFERROR(_xlfn._xlws.FILTER(merged_ranks,(merged_end_dates=DATE(9999,12,31))*(merged_names=A892)),"")</f>
        <v/>
      </c>
      <c r="F892" s="17" t="str">
        <f ca="1">_xlfn.XLOOKUP(J892,Promotions[Promo Key],Promotions[Promo Date],"")</f>
        <v/>
      </c>
      <c r="G892" s="18" t="str">
        <f t="shared" ca="1" si="67"/>
        <v/>
      </c>
      <c r="H892" s="18" t="str">
        <f t="shared" ca="1" si="66"/>
        <v/>
      </c>
      <c r="I892" s="17" t="str">
        <f>_xlfn.XLOOKUP(A892,Students[Full Name],Students[Starting Rank],"")</f>
        <v/>
      </c>
      <c r="J892" s="15" t="str">
        <f t="shared" ca="1" si="68"/>
        <v xml:space="preserve">: </v>
      </c>
      <c r="K892" s="16" t="str">
        <f>_xlfn.XLOOKUP(A892,Students[Full Name],Students[Start Date],"")</f>
        <v/>
      </c>
      <c r="L892" s="18">
        <f t="shared" ca="1" si="69"/>
        <v>-1</v>
      </c>
      <c r="M892" s="18" cm="1">
        <f t="array" aca="1" ref="M892" ca="1">SUMPRODUCT(Inactives[Days Inactive]*(Inactives[Student]=A892))/365</f>
        <v>0</v>
      </c>
      <c r="N892" s="18" t="str" cm="1">
        <f t="array" ref="N892">IF(LEN($A892)&gt;0,SUMPRODUCT(($A892=merged_names)*(_xlfn.TEXTAFTER(N$2, "At ")=merged_belt_colours)*merged_months_at_rank),"")</f>
        <v/>
      </c>
      <c r="O892" s="18" t="str" cm="1">
        <f t="array" ref="O892">IF(LEN($A892)&gt;0,SUMPRODUCT(($A892=merged_names)*(_xlfn.TEXTAFTER(O$2, "At ")=merged_belt_colours)*merged_months_at_rank),"")</f>
        <v/>
      </c>
      <c r="P892" s="18" t="str" cm="1">
        <f t="array" ref="P892">IF(LEN($A892)&gt;0,SUMPRODUCT(($A892=merged_names)*(_xlfn.TEXTAFTER(P$2, "At ")=merged_belt_colours)*merged_months_at_rank),"")</f>
        <v/>
      </c>
      <c r="Q892" s="18" t="str" cm="1">
        <f t="array" ref="Q892">IF(LEN($A892)&gt;0,SUMPRODUCT(($A892=merged_names)*(_xlfn.TEXTAFTER(Q$2, "At ")=merged_belt_colours)*merged_months_at_rank),"")</f>
        <v/>
      </c>
      <c r="R892" s="18" t="str" cm="1">
        <f t="array" ref="R892">IF(LEN($A892)&gt;0,SUMPRODUCT(($A892=merged_names)*(_xlfn.TEXTAFTER(R$2, "At ")=merged_belt_colours)*merged_months_at_rank),"")</f>
        <v/>
      </c>
    </row>
    <row r="893" spans="1:18" x14ac:dyDescent="0.25">
      <c r="A893"/>
      <c r="B893" s="15" t="str" cm="1">
        <f t="array" ref="B893">IFERROR(IF(LEN(A893)&gt;0, IF(SUMPRODUCT((Inactives[Key]=J893)*(Inactives[Currently Inactive]))=1,"Inactive","Active"),""),"Active")</f>
        <v/>
      </c>
      <c r="C893" s="16" t="str" cm="1">
        <f t="array" aca="1" ref="C893" ca="1">IFERROR(_xlfn._xlws.FILTER(Inactives[Inactive On],(Inactives[Key]=J893)*(Inactives[Currently Inactive]),""),"")</f>
        <v/>
      </c>
      <c r="D893" s="16" t="str" cm="1">
        <f t="array" aca="1" ref="D893" ca="1">IFERROR(INDEX(_xlfn.TEXTSPLIT(E893," "),1),"")</f>
        <v/>
      </c>
      <c r="E893" s="15" t="str" cm="1">
        <f t="array" aca="1" ref="E893" ca="1">IFERROR(_xlfn._xlws.FILTER(merged_ranks,(merged_end_dates=DATE(9999,12,31))*(merged_names=A893)),"")</f>
        <v/>
      </c>
      <c r="F893" s="17" t="str">
        <f ca="1">_xlfn.XLOOKUP(J893,Promotions[Promo Key],Promotions[Promo Date],"")</f>
        <v/>
      </c>
      <c r="G893" s="18" t="str">
        <f t="shared" ca="1" si="67"/>
        <v/>
      </c>
      <c r="H893" s="18" t="str">
        <f t="shared" ca="1" si="66"/>
        <v/>
      </c>
      <c r="I893" s="17" t="str">
        <f>_xlfn.XLOOKUP(A893,Students[Full Name],Students[Starting Rank],"")</f>
        <v/>
      </c>
      <c r="J893" s="15" t="str">
        <f t="shared" ca="1" si="68"/>
        <v xml:space="preserve">: </v>
      </c>
      <c r="K893" s="16" t="str">
        <f>_xlfn.XLOOKUP(A893,Students[Full Name],Students[Start Date],"")</f>
        <v/>
      </c>
      <c r="L893" s="18">
        <f t="shared" ca="1" si="69"/>
        <v>-1</v>
      </c>
      <c r="M893" s="18" cm="1">
        <f t="array" aca="1" ref="M893" ca="1">SUMPRODUCT(Inactives[Days Inactive]*(Inactives[Student]=A893))/365</f>
        <v>0</v>
      </c>
      <c r="N893" s="18" t="str" cm="1">
        <f t="array" ref="N893">IF(LEN($A893)&gt;0,SUMPRODUCT(($A893=merged_names)*(_xlfn.TEXTAFTER(N$2, "At ")=merged_belt_colours)*merged_months_at_rank),"")</f>
        <v/>
      </c>
      <c r="O893" s="18" t="str" cm="1">
        <f t="array" ref="O893">IF(LEN($A893)&gt;0,SUMPRODUCT(($A893=merged_names)*(_xlfn.TEXTAFTER(O$2, "At ")=merged_belt_colours)*merged_months_at_rank),"")</f>
        <v/>
      </c>
      <c r="P893" s="18" t="str" cm="1">
        <f t="array" ref="P893">IF(LEN($A893)&gt;0,SUMPRODUCT(($A893=merged_names)*(_xlfn.TEXTAFTER(P$2, "At ")=merged_belt_colours)*merged_months_at_rank),"")</f>
        <v/>
      </c>
      <c r="Q893" s="18" t="str" cm="1">
        <f t="array" ref="Q893">IF(LEN($A893)&gt;0,SUMPRODUCT(($A893=merged_names)*(_xlfn.TEXTAFTER(Q$2, "At ")=merged_belt_colours)*merged_months_at_rank),"")</f>
        <v/>
      </c>
      <c r="R893" s="18" t="str" cm="1">
        <f t="array" ref="R893">IF(LEN($A893)&gt;0,SUMPRODUCT(($A893=merged_names)*(_xlfn.TEXTAFTER(R$2, "At ")=merged_belt_colours)*merged_months_at_rank),"")</f>
        <v/>
      </c>
    </row>
    <row r="894" spans="1:18" x14ac:dyDescent="0.25">
      <c r="A894"/>
      <c r="B894" s="15" t="str" cm="1">
        <f t="array" ref="B894">IFERROR(IF(LEN(A894)&gt;0, IF(SUMPRODUCT((Inactives[Key]=J894)*(Inactives[Currently Inactive]))=1,"Inactive","Active"),""),"Active")</f>
        <v/>
      </c>
      <c r="C894" s="16" t="str" cm="1">
        <f t="array" aca="1" ref="C894" ca="1">IFERROR(_xlfn._xlws.FILTER(Inactives[Inactive On],(Inactives[Key]=J894)*(Inactives[Currently Inactive]),""),"")</f>
        <v/>
      </c>
      <c r="D894" s="16" t="str" cm="1">
        <f t="array" aca="1" ref="D894" ca="1">IFERROR(INDEX(_xlfn.TEXTSPLIT(E894," "),1),"")</f>
        <v/>
      </c>
      <c r="E894" s="15" t="str" cm="1">
        <f t="array" aca="1" ref="E894" ca="1">IFERROR(_xlfn._xlws.FILTER(merged_ranks,(merged_end_dates=DATE(9999,12,31))*(merged_names=A894)),"")</f>
        <v/>
      </c>
      <c r="F894" s="17" t="str">
        <f ca="1">_xlfn.XLOOKUP(J894,Promotions[Promo Key],Promotions[Promo Date],"")</f>
        <v/>
      </c>
      <c r="G894" s="18" t="str">
        <f t="shared" ca="1" si="67"/>
        <v/>
      </c>
      <c r="H894" s="18" t="str">
        <f t="shared" ca="1" si="66"/>
        <v/>
      </c>
      <c r="I894" s="17" t="str">
        <f>_xlfn.XLOOKUP(A894,Students[Full Name],Students[Starting Rank],"")</f>
        <v/>
      </c>
      <c r="J894" s="15" t="str">
        <f t="shared" ca="1" si="68"/>
        <v xml:space="preserve">: </v>
      </c>
      <c r="K894" s="16" t="str">
        <f>_xlfn.XLOOKUP(A894,Students[Full Name],Students[Start Date],"")</f>
        <v/>
      </c>
      <c r="L894" s="18">
        <f t="shared" ca="1" si="69"/>
        <v>-1</v>
      </c>
      <c r="M894" s="18" cm="1">
        <f t="array" aca="1" ref="M894" ca="1">SUMPRODUCT(Inactives[Days Inactive]*(Inactives[Student]=A894))/365</f>
        <v>0</v>
      </c>
      <c r="N894" s="18" t="str" cm="1">
        <f t="array" ref="N894">IF(LEN($A894)&gt;0,SUMPRODUCT(($A894=merged_names)*(_xlfn.TEXTAFTER(N$2, "At ")=merged_belt_colours)*merged_months_at_rank),"")</f>
        <v/>
      </c>
      <c r="O894" s="18" t="str" cm="1">
        <f t="array" ref="O894">IF(LEN($A894)&gt;0,SUMPRODUCT(($A894=merged_names)*(_xlfn.TEXTAFTER(O$2, "At ")=merged_belt_colours)*merged_months_at_rank),"")</f>
        <v/>
      </c>
      <c r="P894" s="18" t="str" cm="1">
        <f t="array" ref="P894">IF(LEN($A894)&gt;0,SUMPRODUCT(($A894=merged_names)*(_xlfn.TEXTAFTER(P$2, "At ")=merged_belt_colours)*merged_months_at_rank),"")</f>
        <v/>
      </c>
      <c r="Q894" s="18" t="str" cm="1">
        <f t="array" ref="Q894">IF(LEN($A894)&gt;0,SUMPRODUCT(($A894=merged_names)*(_xlfn.TEXTAFTER(Q$2, "At ")=merged_belt_colours)*merged_months_at_rank),"")</f>
        <v/>
      </c>
      <c r="R894" s="18" t="str" cm="1">
        <f t="array" ref="R894">IF(LEN($A894)&gt;0,SUMPRODUCT(($A894=merged_names)*(_xlfn.TEXTAFTER(R$2, "At ")=merged_belt_colours)*merged_months_at_rank),"")</f>
        <v/>
      </c>
    </row>
    <row r="895" spans="1:18" x14ac:dyDescent="0.25">
      <c r="A895"/>
      <c r="B895" s="15" t="str" cm="1">
        <f t="array" ref="B895">IFERROR(IF(LEN(A895)&gt;0, IF(SUMPRODUCT((Inactives[Key]=J895)*(Inactives[Currently Inactive]))=1,"Inactive","Active"),""),"Active")</f>
        <v/>
      </c>
      <c r="C895" s="16" t="str" cm="1">
        <f t="array" aca="1" ref="C895" ca="1">IFERROR(_xlfn._xlws.FILTER(Inactives[Inactive On],(Inactives[Key]=J895)*(Inactives[Currently Inactive]),""),"")</f>
        <v/>
      </c>
      <c r="D895" s="16" t="str" cm="1">
        <f t="array" aca="1" ref="D895" ca="1">IFERROR(INDEX(_xlfn.TEXTSPLIT(E895," "),1),"")</f>
        <v/>
      </c>
      <c r="E895" s="15" t="str" cm="1">
        <f t="array" aca="1" ref="E895" ca="1">IFERROR(_xlfn._xlws.FILTER(merged_ranks,(merged_end_dates=DATE(9999,12,31))*(merged_names=A895)),"")</f>
        <v/>
      </c>
      <c r="F895" s="17" t="str">
        <f ca="1">_xlfn.XLOOKUP(J895,Promotions[Promo Key],Promotions[Promo Date],"")</f>
        <v/>
      </c>
      <c r="G895" s="18" t="str">
        <f t="shared" ca="1" si="67"/>
        <v/>
      </c>
      <c r="H895" s="18" t="str">
        <f t="shared" ca="1" si="66"/>
        <v/>
      </c>
      <c r="I895" s="17" t="str">
        <f>_xlfn.XLOOKUP(A895,Students[Full Name],Students[Starting Rank],"")</f>
        <v/>
      </c>
      <c r="J895" s="15" t="str">
        <f t="shared" ca="1" si="68"/>
        <v xml:space="preserve">: </v>
      </c>
      <c r="K895" s="16" t="str">
        <f>_xlfn.XLOOKUP(A895,Students[Full Name],Students[Start Date],"")</f>
        <v/>
      </c>
      <c r="L895" s="18">
        <f t="shared" ca="1" si="69"/>
        <v>-1</v>
      </c>
      <c r="M895" s="18" cm="1">
        <f t="array" aca="1" ref="M895" ca="1">SUMPRODUCT(Inactives[Days Inactive]*(Inactives[Student]=A895))/365</f>
        <v>0</v>
      </c>
      <c r="N895" s="18" t="str" cm="1">
        <f t="array" ref="N895">IF(LEN($A895)&gt;0,SUMPRODUCT(($A895=merged_names)*(_xlfn.TEXTAFTER(N$2, "At ")=merged_belt_colours)*merged_months_at_rank),"")</f>
        <v/>
      </c>
      <c r="O895" s="18" t="str" cm="1">
        <f t="array" ref="O895">IF(LEN($A895)&gt;0,SUMPRODUCT(($A895=merged_names)*(_xlfn.TEXTAFTER(O$2, "At ")=merged_belt_colours)*merged_months_at_rank),"")</f>
        <v/>
      </c>
      <c r="P895" s="18" t="str" cm="1">
        <f t="array" ref="P895">IF(LEN($A895)&gt;0,SUMPRODUCT(($A895=merged_names)*(_xlfn.TEXTAFTER(P$2, "At ")=merged_belt_colours)*merged_months_at_rank),"")</f>
        <v/>
      </c>
      <c r="Q895" s="18" t="str" cm="1">
        <f t="array" ref="Q895">IF(LEN($A895)&gt;0,SUMPRODUCT(($A895=merged_names)*(_xlfn.TEXTAFTER(Q$2, "At ")=merged_belt_colours)*merged_months_at_rank),"")</f>
        <v/>
      </c>
      <c r="R895" s="18" t="str" cm="1">
        <f t="array" ref="R895">IF(LEN($A895)&gt;0,SUMPRODUCT(($A895=merged_names)*(_xlfn.TEXTAFTER(R$2, "At ")=merged_belt_colours)*merged_months_at_rank),"")</f>
        <v/>
      </c>
    </row>
    <row r="896" spans="1:18" x14ac:dyDescent="0.25">
      <c r="A896"/>
      <c r="B896" s="15" t="str" cm="1">
        <f t="array" ref="B896">IFERROR(IF(LEN(A896)&gt;0, IF(SUMPRODUCT((Inactives[Key]=J896)*(Inactives[Currently Inactive]))=1,"Inactive","Active"),""),"Active")</f>
        <v/>
      </c>
      <c r="C896" s="16" t="str" cm="1">
        <f t="array" aca="1" ref="C896" ca="1">IFERROR(_xlfn._xlws.FILTER(Inactives[Inactive On],(Inactives[Key]=J896)*(Inactives[Currently Inactive]),""),"")</f>
        <v/>
      </c>
      <c r="D896" s="16" t="str" cm="1">
        <f t="array" aca="1" ref="D896" ca="1">IFERROR(INDEX(_xlfn.TEXTSPLIT(E896," "),1),"")</f>
        <v/>
      </c>
      <c r="E896" s="15" t="str" cm="1">
        <f t="array" aca="1" ref="E896" ca="1">IFERROR(_xlfn._xlws.FILTER(merged_ranks,(merged_end_dates=DATE(9999,12,31))*(merged_names=A896)),"")</f>
        <v/>
      </c>
      <c r="F896" s="17" t="str">
        <f ca="1">_xlfn.XLOOKUP(J896,Promotions[Promo Key],Promotions[Promo Date],"")</f>
        <v/>
      </c>
      <c r="G896" s="18" t="str">
        <f t="shared" ca="1" si="67"/>
        <v/>
      </c>
      <c r="H896" s="18" t="str">
        <f t="shared" ca="1" si="66"/>
        <v/>
      </c>
      <c r="I896" s="17" t="str">
        <f>_xlfn.XLOOKUP(A896,Students[Full Name],Students[Starting Rank],"")</f>
        <v/>
      </c>
      <c r="J896" s="15" t="str">
        <f t="shared" ca="1" si="68"/>
        <v xml:space="preserve">: </v>
      </c>
      <c r="K896" s="16" t="str">
        <f>_xlfn.XLOOKUP(A896,Students[Full Name],Students[Start Date],"")</f>
        <v/>
      </c>
      <c r="L896" s="18">
        <f t="shared" ca="1" si="69"/>
        <v>-1</v>
      </c>
      <c r="M896" s="18" cm="1">
        <f t="array" aca="1" ref="M896" ca="1">SUMPRODUCT(Inactives[Days Inactive]*(Inactives[Student]=A896))/365</f>
        <v>0</v>
      </c>
      <c r="N896" s="18" t="str" cm="1">
        <f t="array" ref="N896">IF(LEN($A896)&gt;0,SUMPRODUCT(($A896=merged_names)*(_xlfn.TEXTAFTER(N$2, "At ")=merged_belt_colours)*merged_months_at_rank),"")</f>
        <v/>
      </c>
      <c r="O896" s="18" t="str" cm="1">
        <f t="array" ref="O896">IF(LEN($A896)&gt;0,SUMPRODUCT(($A896=merged_names)*(_xlfn.TEXTAFTER(O$2, "At ")=merged_belt_colours)*merged_months_at_rank),"")</f>
        <v/>
      </c>
      <c r="P896" s="18" t="str" cm="1">
        <f t="array" ref="P896">IF(LEN($A896)&gt;0,SUMPRODUCT(($A896=merged_names)*(_xlfn.TEXTAFTER(P$2, "At ")=merged_belt_colours)*merged_months_at_rank),"")</f>
        <v/>
      </c>
      <c r="Q896" s="18" t="str" cm="1">
        <f t="array" ref="Q896">IF(LEN($A896)&gt;0,SUMPRODUCT(($A896=merged_names)*(_xlfn.TEXTAFTER(Q$2, "At ")=merged_belt_colours)*merged_months_at_rank),"")</f>
        <v/>
      </c>
      <c r="R896" s="18" t="str" cm="1">
        <f t="array" ref="R896">IF(LEN($A896)&gt;0,SUMPRODUCT(($A896=merged_names)*(_xlfn.TEXTAFTER(R$2, "At ")=merged_belt_colours)*merged_months_at_rank),"")</f>
        <v/>
      </c>
    </row>
    <row r="897" spans="1:18" x14ac:dyDescent="0.25">
      <c r="A897"/>
      <c r="B897" s="15" t="str" cm="1">
        <f t="array" ref="B897">IFERROR(IF(LEN(A897)&gt;0, IF(SUMPRODUCT((Inactives[Key]=J897)*(Inactives[Currently Inactive]))=1,"Inactive","Active"),""),"Active")</f>
        <v/>
      </c>
      <c r="C897" s="16" t="str" cm="1">
        <f t="array" aca="1" ref="C897" ca="1">IFERROR(_xlfn._xlws.FILTER(Inactives[Inactive On],(Inactives[Key]=J897)*(Inactives[Currently Inactive]),""),"")</f>
        <v/>
      </c>
      <c r="D897" s="16" t="str" cm="1">
        <f t="array" aca="1" ref="D897" ca="1">IFERROR(INDEX(_xlfn.TEXTSPLIT(E897," "),1),"")</f>
        <v/>
      </c>
      <c r="E897" s="15" t="str" cm="1">
        <f t="array" aca="1" ref="E897" ca="1">IFERROR(_xlfn._xlws.FILTER(merged_ranks,(merged_end_dates=DATE(9999,12,31))*(merged_names=A897)),"")</f>
        <v/>
      </c>
      <c r="F897" s="17" t="str">
        <f ca="1">_xlfn.XLOOKUP(J897,Promotions[Promo Key],Promotions[Promo Date],"")</f>
        <v/>
      </c>
      <c r="G897" s="18" t="str">
        <f t="shared" ca="1" si="67"/>
        <v/>
      </c>
      <c r="H897" s="18" t="str">
        <f t="shared" ca="1" si="66"/>
        <v/>
      </c>
      <c r="I897" s="17" t="str">
        <f>_xlfn.XLOOKUP(A897,Students[Full Name],Students[Starting Rank],"")</f>
        <v/>
      </c>
      <c r="J897" s="15" t="str">
        <f t="shared" ca="1" si="68"/>
        <v xml:space="preserve">: </v>
      </c>
      <c r="K897" s="16" t="str">
        <f>_xlfn.XLOOKUP(A897,Students[Full Name],Students[Start Date],"")</f>
        <v/>
      </c>
      <c r="L897" s="18">
        <f t="shared" ca="1" si="69"/>
        <v>-1</v>
      </c>
      <c r="M897" s="18" cm="1">
        <f t="array" aca="1" ref="M897" ca="1">SUMPRODUCT(Inactives[Days Inactive]*(Inactives[Student]=A897))/365</f>
        <v>0</v>
      </c>
      <c r="N897" s="18" t="str" cm="1">
        <f t="array" ref="N897">IF(LEN($A897)&gt;0,SUMPRODUCT(($A897=merged_names)*(_xlfn.TEXTAFTER(N$2, "At ")=merged_belt_colours)*merged_months_at_rank),"")</f>
        <v/>
      </c>
      <c r="O897" s="18" t="str" cm="1">
        <f t="array" ref="O897">IF(LEN($A897)&gt;0,SUMPRODUCT(($A897=merged_names)*(_xlfn.TEXTAFTER(O$2, "At ")=merged_belt_colours)*merged_months_at_rank),"")</f>
        <v/>
      </c>
      <c r="P897" s="18" t="str" cm="1">
        <f t="array" ref="P897">IF(LEN($A897)&gt;0,SUMPRODUCT(($A897=merged_names)*(_xlfn.TEXTAFTER(P$2, "At ")=merged_belt_colours)*merged_months_at_rank),"")</f>
        <v/>
      </c>
      <c r="Q897" s="18" t="str" cm="1">
        <f t="array" ref="Q897">IF(LEN($A897)&gt;0,SUMPRODUCT(($A897=merged_names)*(_xlfn.TEXTAFTER(Q$2, "At ")=merged_belt_colours)*merged_months_at_rank),"")</f>
        <v/>
      </c>
      <c r="R897" s="18" t="str" cm="1">
        <f t="array" ref="R897">IF(LEN($A897)&gt;0,SUMPRODUCT(($A897=merged_names)*(_xlfn.TEXTAFTER(R$2, "At ")=merged_belt_colours)*merged_months_at_rank),"")</f>
        <v/>
      </c>
    </row>
    <row r="898" spans="1:18" x14ac:dyDescent="0.25">
      <c r="A898"/>
      <c r="B898" s="15" t="str" cm="1">
        <f t="array" ref="B898">IFERROR(IF(LEN(A898)&gt;0, IF(SUMPRODUCT((Inactives[Key]=J898)*(Inactives[Currently Inactive]))=1,"Inactive","Active"),""),"Active")</f>
        <v/>
      </c>
      <c r="C898" s="16" t="str" cm="1">
        <f t="array" aca="1" ref="C898" ca="1">IFERROR(_xlfn._xlws.FILTER(Inactives[Inactive On],(Inactives[Key]=J898)*(Inactives[Currently Inactive]),""),"")</f>
        <v/>
      </c>
      <c r="D898" s="16" t="str" cm="1">
        <f t="array" aca="1" ref="D898" ca="1">IFERROR(INDEX(_xlfn.TEXTSPLIT(E898," "),1),"")</f>
        <v/>
      </c>
      <c r="E898" s="15" t="str" cm="1">
        <f t="array" aca="1" ref="E898" ca="1">IFERROR(_xlfn._xlws.FILTER(merged_ranks,(merged_end_dates=DATE(9999,12,31))*(merged_names=A898)),"")</f>
        <v/>
      </c>
      <c r="F898" s="17" t="str">
        <f ca="1">_xlfn.XLOOKUP(J898,Promotions[Promo Key],Promotions[Promo Date],"")</f>
        <v/>
      </c>
      <c r="G898" s="18" t="str">
        <f t="shared" ca="1" si="67"/>
        <v/>
      </c>
      <c r="H898" s="18" t="str">
        <f t="shared" ca="1" si="66"/>
        <v/>
      </c>
      <c r="I898" s="17" t="str">
        <f>_xlfn.XLOOKUP(A898,Students[Full Name],Students[Starting Rank],"")</f>
        <v/>
      </c>
      <c r="J898" s="15" t="str">
        <f t="shared" ca="1" si="68"/>
        <v xml:space="preserve">: </v>
      </c>
      <c r="K898" s="16" t="str">
        <f>_xlfn.XLOOKUP(A898,Students[Full Name],Students[Start Date],"")</f>
        <v/>
      </c>
      <c r="L898" s="18">
        <f t="shared" ca="1" si="69"/>
        <v>-1</v>
      </c>
      <c r="M898" s="18" cm="1">
        <f t="array" aca="1" ref="M898" ca="1">SUMPRODUCT(Inactives[Days Inactive]*(Inactives[Student]=A898))/365</f>
        <v>0</v>
      </c>
      <c r="N898" s="18" t="str" cm="1">
        <f t="array" ref="N898">IF(LEN($A898)&gt;0,SUMPRODUCT(($A898=merged_names)*(_xlfn.TEXTAFTER(N$2, "At ")=merged_belt_colours)*merged_months_at_rank),"")</f>
        <v/>
      </c>
      <c r="O898" s="18" t="str" cm="1">
        <f t="array" ref="O898">IF(LEN($A898)&gt;0,SUMPRODUCT(($A898=merged_names)*(_xlfn.TEXTAFTER(O$2, "At ")=merged_belt_colours)*merged_months_at_rank),"")</f>
        <v/>
      </c>
      <c r="P898" s="18" t="str" cm="1">
        <f t="array" ref="P898">IF(LEN($A898)&gt;0,SUMPRODUCT(($A898=merged_names)*(_xlfn.TEXTAFTER(P$2, "At ")=merged_belt_colours)*merged_months_at_rank),"")</f>
        <v/>
      </c>
      <c r="Q898" s="18" t="str" cm="1">
        <f t="array" ref="Q898">IF(LEN($A898)&gt;0,SUMPRODUCT(($A898=merged_names)*(_xlfn.TEXTAFTER(Q$2, "At ")=merged_belt_colours)*merged_months_at_rank),"")</f>
        <v/>
      </c>
      <c r="R898" s="18" t="str" cm="1">
        <f t="array" ref="R898">IF(LEN($A898)&gt;0,SUMPRODUCT(($A898=merged_names)*(_xlfn.TEXTAFTER(R$2, "At ")=merged_belt_colours)*merged_months_at_rank),"")</f>
        <v/>
      </c>
    </row>
    <row r="899" spans="1:18" x14ac:dyDescent="0.25">
      <c r="A899"/>
      <c r="B899" s="15" t="str" cm="1">
        <f t="array" ref="B899">IFERROR(IF(LEN(A899)&gt;0, IF(SUMPRODUCT((Inactives[Key]=J899)*(Inactives[Currently Inactive]))=1,"Inactive","Active"),""),"Active")</f>
        <v/>
      </c>
      <c r="C899" s="16" t="str" cm="1">
        <f t="array" aca="1" ref="C899" ca="1">IFERROR(_xlfn._xlws.FILTER(Inactives[Inactive On],(Inactives[Key]=J899)*(Inactives[Currently Inactive]),""),"")</f>
        <v/>
      </c>
      <c r="D899" s="16" t="str" cm="1">
        <f t="array" aca="1" ref="D899" ca="1">IFERROR(INDEX(_xlfn.TEXTSPLIT(E899," "),1),"")</f>
        <v/>
      </c>
      <c r="E899" s="15" t="str" cm="1">
        <f t="array" aca="1" ref="E899" ca="1">IFERROR(_xlfn._xlws.FILTER(merged_ranks,(merged_end_dates=DATE(9999,12,31))*(merged_names=A899)),"")</f>
        <v/>
      </c>
      <c r="F899" s="17" t="str">
        <f ca="1">_xlfn.XLOOKUP(J899,Promotions[Promo Key],Promotions[Promo Date],"")</f>
        <v/>
      </c>
      <c r="G899" s="18" t="str">
        <f t="shared" ca="1" si="67"/>
        <v/>
      </c>
      <c r="H899" s="18" t="str">
        <f t="shared" ca="1" si="66"/>
        <v/>
      </c>
      <c r="I899" s="17" t="str">
        <f>_xlfn.XLOOKUP(A899,Students[Full Name],Students[Starting Rank],"")</f>
        <v/>
      </c>
      <c r="J899" s="15" t="str">
        <f t="shared" ca="1" si="68"/>
        <v xml:space="preserve">: </v>
      </c>
      <c r="K899" s="16" t="str">
        <f>_xlfn.XLOOKUP(A899,Students[Full Name],Students[Start Date],"")</f>
        <v/>
      </c>
      <c r="L899" s="18">
        <f t="shared" ca="1" si="69"/>
        <v>-1</v>
      </c>
      <c r="M899" s="18" cm="1">
        <f t="array" aca="1" ref="M899" ca="1">SUMPRODUCT(Inactives[Days Inactive]*(Inactives[Student]=A899))/365</f>
        <v>0</v>
      </c>
      <c r="N899" s="18" t="str" cm="1">
        <f t="array" ref="N899">IF(LEN($A899)&gt;0,SUMPRODUCT(($A899=merged_names)*(_xlfn.TEXTAFTER(N$2, "At ")=merged_belt_colours)*merged_months_at_rank),"")</f>
        <v/>
      </c>
      <c r="O899" s="18" t="str" cm="1">
        <f t="array" ref="O899">IF(LEN($A899)&gt;0,SUMPRODUCT(($A899=merged_names)*(_xlfn.TEXTAFTER(O$2, "At ")=merged_belt_colours)*merged_months_at_rank),"")</f>
        <v/>
      </c>
      <c r="P899" s="18" t="str" cm="1">
        <f t="array" ref="P899">IF(LEN($A899)&gt;0,SUMPRODUCT(($A899=merged_names)*(_xlfn.TEXTAFTER(P$2, "At ")=merged_belt_colours)*merged_months_at_rank),"")</f>
        <v/>
      </c>
      <c r="Q899" s="18" t="str" cm="1">
        <f t="array" ref="Q899">IF(LEN($A899)&gt;0,SUMPRODUCT(($A899=merged_names)*(_xlfn.TEXTAFTER(Q$2, "At ")=merged_belt_colours)*merged_months_at_rank),"")</f>
        <v/>
      </c>
      <c r="R899" s="18" t="str" cm="1">
        <f t="array" ref="R899">IF(LEN($A899)&gt;0,SUMPRODUCT(($A899=merged_names)*(_xlfn.TEXTAFTER(R$2, "At ")=merged_belt_colours)*merged_months_at_rank),"")</f>
        <v/>
      </c>
    </row>
    <row r="900" spans="1:18" x14ac:dyDescent="0.25">
      <c r="A900"/>
      <c r="B900" s="15" t="str" cm="1">
        <f t="array" ref="B900">IFERROR(IF(LEN(A900)&gt;0, IF(SUMPRODUCT((Inactives[Key]=J900)*(Inactives[Currently Inactive]))=1,"Inactive","Active"),""),"Active")</f>
        <v/>
      </c>
      <c r="C900" s="16" t="str" cm="1">
        <f t="array" aca="1" ref="C900" ca="1">IFERROR(_xlfn._xlws.FILTER(Inactives[Inactive On],(Inactives[Key]=J900)*(Inactives[Currently Inactive]),""),"")</f>
        <v/>
      </c>
      <c r="D900" s="16" t="str" cm="1">
        <f t="array" aca="1" ref="D900" ca="1">IFERROR(INDEX(_xlfn.TEXTSPLIT(E900," "),1),"")</f>
        <v/>
      </c>
      <c r="E900" s="15" t="str" cm="1">
        <f t="array" aca="1" ref="E900" ca="1">IFERROR(_xlfn._xlws.FILTER(merged_ranks,(merged_end_dates=DATE(9999,12,31))*(merged_names=A900)),"")</f>
        <v/>
      </c>
      <c r="F900" s="17" t="str">
        <f ca="1">_xlfn.XLOOKUP(J900,Promotions[Promo Key],Promotions[Promo Date],"")</f>
        <v/>
      </c>
      <c r="G900" s="18" t="str">
        <f t="shared" ca="1" si="67"/>
        <v/>
      </c>
      <c r="H900" s="18" t="str">
        <f t="shared" ca="1" si="66"/>
        <v/>
      </c>
      <c r="I900" s="17" t="str">
        <f>_xlfn.XLOOKUP(A900,Students[Full Name],Students[Starting Rank],"")</f>
        <v/>
      </c>
      <c r="J900" s="15" t="str">
        <f t="shared" ca="1" si="68"/>
        <v xml:space="preserve">: </v>
      </c>
      <c r="K900" s="16" t="str">
        <f>_xlfn.XLOOKUP(A900,Students[Full Name],Students[Start Date],"")</f>
        <v/>
      </c>
      <c r="L900" s="18">
        <f t="shared" ca="1" si="69"/>
        <v>-1</v>
      </c>
      <c r="M900" s="18" cm="1">
        <f t="array" aca="1" ref="M900" ca="1">SUMPRODUCT(Inactives[Days Inactive]*(Inactives[Student]=A900))/365</f>
        <v>0</v>
      </c>
      <c r="N900" s="18" t="str" cm="1">
        <f t="array" ref="N900">IF(LEN($A900)&gt;0,SUMPRODUCT(($A900=merged_names)*(_xlfn.TEXTAFTER(N$2, "At ")=merged_belt_colours)*merged_months_at_rank),"")</f>
        <v/>
      </c>
      <c r="O900" s="18" t="str" cm="1">
        <f t="array" ref="O900">IF(LEN($A900)&gt;0,SUMPRODUCT(($A900=merged_names)*(_xlfn.TEXTAFTER(O$2, "At ")=merged_belt_colours)*merged_months_at_rank),"")</f>
        <v/>
      </c>
      <c r="P900" s="18" t="str" cm="1">
        <f t="array" ref="P900">IF(LEN($A900)&gt;0,SUMPRODUCT(($A900=merged_names)*(_xlfn.TEXTAFTER(P$2, "At ")=merged_belt_colours)*merged_months_at_rank),"")</f>
        <v/>
      </c>
      <c r="Q900" s="18" t="str" cm="1">
        <f t="array" ref="Q900">IF(LEN($A900)&gt;0,SUMPRODUCT(($A900=merged_names)*(_xlfn.TEXTAFTER(Q$2, "At ")=merged_belt_colours)*merged_months_at_rank),"")</f>
        <v/>
      </c>
      <c r="R900" s="18" t="str" cm="1">
        <f t="array" ref="R900">IF(LEN($A900)&gt;0,SUMPRODUCT(($A900=merged_names)*(_xlfn.TEXTAFTER(R$2, "At ")=merged_belt_colours)*merged_months_at_rank),"")</f>
        <v/>
      </c>
    </row>
    <row r="901" spans="1:18" x14ac:dyDescent="0.25">
      <c r="A901"/>
      <c r="B901" s="15" t="str" cm="1">
        <f t="array" ref="B901">IFERROR(IF(LEN(A901)&gt;0, IF(SUMPRODUCT((Inactives[Key]=J901)*(Inactives[Currently Inactive]))=1,"Inactive","Active"),""),"Active")</f>
        <v/>
      </c>
      <c r="C901" s="16" t="str" cm="1">
        <f t="array" aca="1" ref="C901" ca="1">IFERROR(_xlfn._xlws.FILTER(Inactives[Inactive On],(Inactives[Key]=J901)*(Inactives[Currently Inactive]),""),"")</f>
        <v/>
      </c>
      <c r="D901" s="16" t="str" cm="1">
        <f t="array" aca="1" ref="D901" ca="1">IFERROR(INDEX(_xlfn.TEXTSPLIT(E901," "),1),"")</f>
        <v/>
      </c>
      <c r="E901" s="15" t="str" cm="1">
        <f t="array" aca="1" ref="E901" ca="1">IFERROR(_xlfn._xlws.FILTER(merged_ranks,(merged_end_dates=DATE(9999,12,31))*(merged_names=A901)),"")</f>
        <v/>
      </c>
      <c r="F901" s="17" t="str">
        <f ca="1">_xlfn.XLOOKUP(J901,Promotions[Promo Key],Promotions[Promo Date],"")</f>
        <v/>
      </c>
      <c r="G901" s="18" t="str">
        <f t="shared" ca="1" si="67"/>
        <v/>
      </c>
      <c r="H901" s="18" t="str">
        <f t="shared" ca="1" si="66"/>
        <v/>
      </c>
      <c r="I901" s="17" t="str">
        <f>_xlfn.XLOOKUP(A901,Students[Full Name],Students[Starting Rank],"")</f>
        <v/>
      </c>
      <c r="J901" s="15" t="str">
        <f t="shared" ca="1" si="68"/>
        <v xml:space="preserve">: </v>
      </c>
      <c r="K901" s="16" t="str">
        <f>_xlfn.XLOOKUP(A901,Students[Full Name],Students[Start Date],"")</f>
        <v/>
      </c>
      <c r="L901" s="18">
        <f t="shared" ca="1" si="69"/>
        <v>-1</v>
      </c>
      <c r="M901" s="18" cm="1">
        <f t="array" aca="1" ref="M901" ca="1">SUMPRODUCT(Inactives[Days Inactive]*(Inactives[Student]=A901))/365</f>
        <v>0</v>
      </c>
      <c r="N901" s="18" t="str" cm="1">
        <f t="array" ref="N901">IF(LEN($A901)&gt;0,SUMPRODUCT(($A901=merged_names)*(_xlfn.TEXTAFTER(N$2, "At ")=merged_belt_colours)*merged_months_at_rank),"")</f>
        <v/>
      </c>
      <c r="O901" s="18" t="str" cm="1">
        <f t="array" ref="O901">IF(LEN($A901)&gt;0,SUMPRODUCT(($A901=merged_names)*(_xlfn.TEXTAFTER(O$2, "At ")=merged_belt_colours)*merged_months_at_rank),"")</f>
        <v/>
      </c>
      <c r="P901" s="18" t="str" cm="1">
        <f t="array" ref="P901">IF(LEN($A901)&gt;0,SUMPRODUCT(($A901=merged_names)*(_xlfn.TEXTAFTER(P$2, "At ")=merged_belt_colours)*merged_months_at_rank),"")</f>
        <v/>
      </c>
      <c r="Q901" s="18" t="str" cm="1">
        <f t="array" ref="Q901">IF(LEN($A901)&gt;0,SUMPRODUCT(($A901=merged_names)*(_xlfn.TEXTAFTER(Q$2, "At ")=merged_belt_colours)*merged_months_at_rank),"")</f>
        <v/>
      </c>
      <c r="R901" s="18" t="str" cm="1">
        <f t="array" ref="R901">IF(LEN($A901)&gt;0,SUMPRODUCT(($A901=merged_names)*(_xlfn.TEXTAFTER(R$2, "At ")=merged_belt_colours)*merged_months_at_rank),"")</f>
        <v/>
      </c>
    </row>
    <row r="902" spans="1:18" x14ac:dyDescent="0.25">
      <c r="A902"/>
      <c r="B902" s="15" t="str" cm="1">
        <f t="array" ref="B902">IFERROR(IF(LEN(A902)&gt;0, IF(SUMPRODUCT((Inactives[Key]=J902)*(Inactives[Currently Inactive]))=1,"Inactive","Active"),""),"Active")</f>
        <v/>
      </c>
      <c r="C902" s="16" t="str" cm="1">
        <f t="array" aca="1" ref="C902" ca="1">IFERROR(_xlfn._xlws.FILTER(Inactives[Inactive On],(Inactives[Key]=J902)*(Inactives[Currently Inactive]),""),"")</f>
        <v/>
      </c>
      <c r="D902" s="16" t="str" cm="1">
        <f t="array" aca="1" ref="D902" ca="1">IFERROR(INDEX(_xlfn.TEXTSPLIT(E902," "),1),"")</f>
        <v/>
      </c>
      <c r="E902" s="15" t="str" cm="1">
        <f t="array" aca="1" ref="E902" ca="1">IFERROR(_xlfn._xlws.FILTER(merged_ranks,(merged_end_dates=DATE(9999,12,31))*(merged_names=A902)),"")</f>
        <v/>
      </c>
      <c r="F902" s="17" t="str">
        <f ca="1">_xlfn.XLOOKUP(J902,Promotions[Promo Key],Promotions[Promo Date],"")</f>
        <v/>
      </c>
      <c r="G902" s="18" t="str">
        <f t="shared" ca="1" si="67"/>
        <v/>
      </c>
      <c r="H902" s="18" t="str">
        <f t="shared" ca="1" si="66"/>
        <v/>
      </c>
      <c r="I902" s="17" t="str">
        <f>_xlfn.XLOOKUP(A902,Students[Full Name],Students[Starting Rank],"")</f>
        <v/>
      </c>
      <c r="J902" s="15" t="str">
        <f t="shared" ca="1" si="68"/>
        <v xml:space="preserve">: </v>
      </c>
      <c r="K902" s="16" t="str">
        <f>_xlfn.XLOOKUP(A902,Students[Full Name],Students[Start Date],"")</f>
        <v/>
      </c>
      <c r="L902" s="18">
        <f t="shared" ca="1" si="69"/>
        <v>-1</v>
      </c>
      <c r="M902" s="18" cm="1">
        <f t="array" aca="1" ref="M902" ca="1">SUMPRODUCT(Inactives[Days Inactive]*(Inactives[Student]=A902))/365</f>
        <v>0</v>
      </c>
      <c r="N902" s="18" t="str" cm="1">
        <f t="array" ref="N902">IF(LEN($A902)&gt;0,SUMPRODUCT(($A902=merged_names)*(_xlfn.TEXTAFTER(N$2, "At ")=merged_belt_colours)*merged_months_at_rank),"")</f>
        <v/>
      </c>
      <c r="O902" s="18" t="str" cm="1">
        <f t="array" ref="O902">IF(LEN($A902)&gt;0,SUMPRODUCT(($A902=merged_names)*(_xlfn.TEXTAFTER(O$2, "At ")=merged_belt_colours)*merged_months_at_rank),"")</f>
        <v/>
      </c>
      <c r="P902" s="18" t="str" cm="1">
        <f t="array" ref="P902">IF(LEN($A902)&gt;0,SUMPRODUCT(($A902=merged_names)*(_xlfn.TEXTAFTER(P$2, "At ")=merged_belt_colours)*merged_months_at_rank),"")</f>
        <v/>
      </c>
      <c r="Q902" s="18" t="str" cm="1">
        <f t="array" ref="Q902">IF(LEN($A902)&gt;0,SUMPRODUCT(($A902=merged_names)*(_xlfn.TEXTAFTER(Q$2, "At ")=merged_belt_colours)*merged_months_at_rank),"")</f>
        <v/>
      </c>
      <c r="R902" s="18" t="str" cm="1">
        <f t="array" ref="R902">IF(LEN($A902)&gt;0,SUMPRODUCT(($A902=merged_names)*(_xlfn.TEXTAFTER(R$2, "At ")=merged_belt_colours)*merged_months_at_rank),"")</f>
        <v/>
      </c>
    </row>
    <row r="903" spans="1:18" x14ac:dyDescent="0.25">
      <c r="A903"/>
      <c r="B903" s="15" t="str" cm="1">
        <f t="array" ref="B903">IFERROR(IF(LEN(A903)&gt;0, IF(SUMPRODUCT((Inactives[Key]=J903)*(Inactives[Currently Inactive]))=1,"Inactive","Active"),""),"Active")</f>
        <v/>
      </c>
      <c r="C903" s="16" t="str" cm="1">
        <f t="array" aca="1" ref="C903" ca="1">IFERROR(_xlfn._xlws.FILTER(Inactives[Inactive On],(Inactives[Key]=J903)*(Inactives[Currently Inactive]),""),"")</f>
        <v/>
      </c>
      <c r="D903" s="16" t="str" cm="1">
        <f t="array" aca="1" ref="D903" ca="1">IFERROR(INDEX(_xlfn.TEXTSPLIT(E903," "),1),"")</f>
        <v/>
      </c>
      <c r="E903" s="15" t="str" cm="1">
        <f t="array" aca="1" ref="E903" ca="1">IFERROR(_xlfn._xlws.FILTER(merged_ranks,(merged_end_dates=DATE(9999,12,31))*(merged_names=A903)),"")</f>
        <v/>
      </c>
      <c r="F903" s="17" t="str">
        <f ca="1">_xlfn.XLOOKUP(J903,Promotions[Promo Key],Promotions[Promo Date],"")</f>
        <v/>
      </c>
      <c r="G903" s="18" t="str">
        <f t="shared" ca="1" si="67"/>
        <v/>
      </c>
      <c r="H903" s="18" t="str">
        <f t="shared" ca="1" si="66"/>
        <v/>
      </c>
      <c r="I903" s="17" t="str">
        <f>_xlfn.XLOOKUP(A903,Students[Full Name],Students[Starting Rank],"")</f>
        <v/>
      </c>
      <c r="J903" s="15" t="str">
        <f t="shared" ca="1" si="68"/>
        <v xml:space="preserve">: </v>
      </c>
      <c r="K903" s="16" t="str">
        <f>_xlfn.XLOOKUP(A903,Students[Full Name],Students[Start Date],"")</f>
        <v/>
      </c>
      <c r="L903" s="18">
        <f t="shared" ca="1" si="69"/>
        <v>-1</v>
      </c>
      <c r="M903" s="18" cm="1">
        <f t="array" aca="1" ref="M903" ca="1">SUMPRODUCT(Inactives[Days Inactive]*(Inactives[Student]=A903))/365</f>
        <v>0</v>
      </c>
      <c r="N903" s="18" t="str" cm="1">
        <f t="array" ref="N903">IF(LEN($A903)&gt;0,SUMPRODUCT(($A903=merged_names)*(_xlfn.TEXTAFTER(N$2, "At ")=merged_belt_colours)*merged_months_at_rank),"")</f>
        <v/>
      </c>
      <c r="O903" s="18" t="str" cm="1">
        <f t="array" ref="O903">IF(LEN($A903)&gt;0,SUMPRODUCT(($A903=merged_names)*(_xlfn.TEXTAFTER(O$2, "At ")=merged_belt_colours)*merged_months_at_rank),"")</f>
        <v/>
      </c>
      <c r="P903" s="18" t="str" cm="1">
        <f t="array" ref="P903">IF(LEN($A903)&gt;0,SUMPRODUCT(($A903=merged_names)*(_xlfn.TEXTAFTER(P$2, "At ")=merged_belt_colours)*merged_months_at_rank),"")</f>
        <v/>
      </c>
      <c r="Q903" s="18" t="str" cm="1">
        <f t="array" ref="Q903">IF(LEN($A903)&gt;0,SUMPRODUCT(($A903=merged_names)*(_xlfn.TEXTAFTER(Q$2, "At ")=merged_belt_colours)*merged_months_at_rank),"")</f>
        <v/>
      </c>
      <c r="R903" s="18" t="str" cm="1">
        <f t="array" ref="R903">IF(LEN($A903)&gt;0,SUMPRODUCT(($A903=merged_names)*(_xlfn.TEXTAFTER(R$2, "At ")=merged_belt_colours)*merged_months_at_rank),"")</f>
        <v/>
      </c>
    </row>
    <row r="904" spans="1:18" x14ac:dyDescent="0.25">
      <c r="A904"/>
      <c r="B904" s="15" t="str" cm="1">
        <f t="array" ref="B904">IFERROR(IF(LEN(A904)&gt;0, IF(SUMPRODUCT((Inactives[Key]=J904)*(Inactives[Currently Inactive]))=1,"Inactive","Active"),""),"Active")</f>
        <v/>
      </c>
      <c r="C904" s="16" t="str" cm="1">
        <f t="array" aca="1" ref="C904" ca="1">IFERROR(_xlfn._xlws.FILTER(Inactives[Inactive On],(Inactives[Key]=J904)*(Inactives[Currently Inactive]),""),"")</f>
        <v/>
      </c>
      <c r="D904" s="16" t="str" cm="1">
        <f t="array" aca="1" ref="D904" ca="1">IFERROR(INDEX(_xlfn.TEXTSPLIT(E904," "),1),"")</f>
        <v/>
      </c>
      <c r="E904" s="15" t="str" cm="1">
        <f t="array" aca="1" ref="E904" ca="1">IFERROR(_xlfn._xlws.FILTER(merged_ranks,(merged_end_dates=DATE(9999,12,31))*(merged_names=A904)),"")</f>
        <v/>
      </c>
      <c r="F904" s="17" t="str">
        <f ca="1">_xlfn.XLOOKUP(J904,Promotions[Promo Key],Promotions[Promo Date],"")</f>
        <v/>
      </c>
      <c r="G904" s="18" t="str">
        <f t="shared" ca="1" si="67"/>
        <v/>
      </c>
      <c r="H904" s="18" t="str">
        <f t="shared" ca="1" si="66"/>
        <v/>
      </c>
      <c r="I904" s="17" t="str">
        <f>_xlfn.XLOOKUP(A904,Students[Full Name],Students[Starting Rank],"")</f>
        <v/>
      </c>
      <c r="J904" s="15" t="str">
        <f t="shared" ca="1" si="68"/>
        <v xml:space="preserve">: </v>
      </c>
      <c r="K904" s="16" t="str">
        <f>_xlfn.XLOOKUP(A904,Students[Full Name],Students[Start Date],"")</f>
        <v/>
      </c>
      <c r="L904" s="18">
        <f t="shared" ca="1" si="69"/>
        <v>-1</v>
      </c>
      <c r="M904" s="18" cm="1">
        <f t="array" aca="1" ref="M904" ca="1">SUMPRODUCT(Inactives[Days Inactive]*(Inactives[Student]=A904))/365</f>
        <v>0</v>
      </c>
      <c r="N904" s="18" t="str" cm="1">
        <f t="array" ref="N904">IF(LEN($A904)&gt;0,SUMPRODUCT(($A904=merged_names)*(_xlfn.TEXTAFTER(N$2, "At ")=merged_belt_colours)*merged_months_at_rank),"")</f>
        <v/>
      </c>
      <c r="O904" s="18" t="str" cm="1">
        <f t="array" ref="O904">IF(LEN($A904)&gt;0,SUMPRODUCT(($A904=merged_names)*(_xlfn.TEXTAFTER(O$2, "At ")=merged_belt_colours)*merged_months_at_rank),"")</f>
        <v/>
      </c>
      <c r="P904" s="18" t="str" cm="1">
        <f t="array" ref="P904">IF(LEN($A904)&gt;0,SUMPRODUCT(($A904=merged_names)*(_xlfn.TEXTAFTER(P$2, "At ")=merged_belt_colours)*merged_months_at_rank),"")</f>
        <v/>
      </c>
      <c r="Q904" s="18" t="str" cm="1">
        <f t="array" ref="Q904">IF(LEN($A904)&gt;0,SUMPRODUCT(($A904=merged_names)*(_xlfn.TEXTAFTER(Q$2, "At ")=merged_belt_colours)*merged_months_at_rank),"")</f>
        <v/>
      </c>
      <c r="R904" s="18" t="str" cm="1">
        <f t="array" ref="R904">IF(LEN($A904)&gt;0,SUMPRODUCT(($A904=merged_names)*(_xlfn.TEXTAFTER(R$2, "At ")=merged_belt_colours)*merged_months_at_rank),"")</f>
        <v/>
      </c>
    </row>
    <row r="905" spans="1:18" x14ac:dyDescent="0.25">
      <c r="A905"/>
      <c r="B905" s="15" t="str" cm="1">
        <f t="array" ref="B905">IFERROR(IF(LEN(A905)&gt;0, IF(SUMPRODUCT((Inactives[Key]=J905)*(Inactives[Currently Inactive]))=1,"Inactive","Active"),""),"Active")</f>
        <v/>
      </c>
      <c r="C905" s="16" t="str" cm="1">
        <f t="array" aca="1" ref="C905" ca="1">IFERROR(_xlfn._xlws.FILTER(Inactives[Inactive On],(Inactives[Key]=J905)*(Inactives[Currently Inactive]),""),"")</f>
        <v/>
      </c>
      <c r="D905" s="16" t="str" cm="1">
        <f t="array" aca="1" ref="D905" ca="1">IFERROR(INDEX(_xlfn.TEXTSPLIT(E905," "),1),"")</f>
        <v/>
      </c>
      <c r="E905" s="15" t="str" cm="1">
        <f t="array" aca="1" ref="E905" ca="1">IFERROR(_xlfn._xlws.FILTER(merged_ranks,(merged_end_dates=DATE(9999,12,31))*(merged_names=A905)),"")</f>
        <v/>
      </c>
      <c r="F905" s="17" t="str">
        <f ca="1">_xlfn.XLOOKUP(J905,Promotions[Promo Key],Promotions[Promo Date],"")</f>
        <v/>
      </c>
      <c r="G905" s="18" t="str">
        <f t="shared" ca="1" si="67"/>
        <v/>
      </c>
      <c r="H905" s="18" t="str">
        <f t="shared" ca="1" si="66"/>
        <v/>
      </c>
      <c r="I905" s="17" t="str">
        <f>_xlfn.XLOOKUP(A905,Students[Full Name],Students[Starting Rank],"")</f>
        <v/>
      </c>
      <c r="J905" s="15" t="str">
        <f t="shared" ca="1" si="68"/>
        <v xml:space="preserve">: </v>
      </c>
      <c r="K905" s="16" t="str">
        <f>_xlfn.XLOOKUP(A905,Students[Full Name],Students[Start Date],"")</f>
        <v/>
      </c>
      <c r="L905" s="18">
        <f t="shared" ca="1" si="69"/>
        <v>-1</v>
      </c>
      <c r="M905" s="18" cm="1">
        <f t="array" aca="1" ref="M905" ca="1">SUMPRODUCT(Inactives[Days Inactive]*(Inactives[Student]=A905))/365</f>
        <v>0</v>
      </c>
      <c r="N905" s="18" t="str" cm="1">
        <f t="array" ref="N905">IF(LEN($A905)&gt;0,SUMPRODUCT(($A905=merged_names)*(_xlfn.TEXTAFTER(N$2, "At ")=merged_belt_colours)*merged_months_at_rank),"")</f>
        <v/>
      </c>
      <c r="O905" s="18" t="str" cm="1">
        <f t="array" ref="O905">IF(LEN($A905)&gt;0,SUMPRODUCT(($A905=merged_names)*(_xlfn.TEXTAFTER(O$2, "At ")=merged_belt_colours)*merged_months_at_rank),"")</f>
        <v/>
      </c>
      <c r="P905" s="18" t="str" cm="1">
        <f t="array" ref="P905">IF(LEN($A905)&gt;0,SUMPRODUCT(($A905=merged_names)*(_xlfn.TEXTAFTER(P$2, "At ")=merged_belt_colours)*merged_months_at_rank),"")</f>
        <v/>
      </c>
      <c r="Q905" s="18" t="str" cm="1">
        <f t="array" ref="Q905">IF(LEN($A905)&gt;0,SUMPRODUCT(($A905=merged_names)*(_xlfn.TEXTAFTER(Q$2, "At ")=merged_belt_colours)*merged_months_at_rank),"")</f>
        <v/>
      </c>
      <c r="R905" s="18" t="str" cm="1">
        <f t="array" ref="R905">IF(LEN($A905)&gt;0,SUMPRODUCT(($A905=merged_names)*(_xlfn.TEXTAFTER(R$2, "At ")=merged_belt_colours)*merged_months_at_rank),"")</f>
        <v/>
      </c>
    </row>
    <row r="906" spans="1:18" x14ac:dyDescent="0.25">
      <c r="A906"/>
      <c r="B906" s="15" t="str" cm="1">
        <f t="array" ref="B906">IFERROR(IF(LEN(A906)&gt;0, IF(SUMPRODUCT((Inactives[Key]=J906)*(Inactives[Currently Inactive]))=1,"Inactive","Active"),""),"Active")</f>
        <v/>
      </c>
      <c r="C906" s="16" t="str" cm="1">
        <f t="array" aca="1" ref="C906" ca="1">IFERROR(_xlfn._xlws.FILTER(Inactives[Inactive On],(Inactives[Key]=J906)*(Inactives[Currently Inactive]),""),"")</f>
        <v/>
      </c>
      <c r="D906" s="16" t="str" cm="1">
        <f t="array" aca="1" ref="D906" ca="1">IFERROR(INDEX(_xlfn.TEXTSPLIT(E906," "),1),"")</f>
        <v/>
      </c>
      <c r="E906" s="15" t="str" cm="1">
        <f t="array" aca="1" ref="E906" ca="1">IFERROR(_xlfn._xlws.FILTER(merged_ranks,(merged_end_dates=DATE(9999,12,31))*(merged_names=A906)),"")</f>
        <v/>
      </c>
      <c r="F906" s="17" t="str">
        <f ca="1">_xlfn.XLOOKUP(J906,Promotions[Promo Key],Promotions[Promo Date],"")</f>
        <v/>
      </c>
      <c r="G906" s="18" t="str">
        <f t="shared" ca="1" si="67"/>
        <v/>
      </c>
      <c r="H906" s="18" t="str">
        <f t="shared" ca="1" si="66"/>
        <v/>
      </c>
      <c r="I906" s="17" t="str">
        <f>_xlfn.XLOOKUP(A906,Students[Full Name],Students[Starting Rank],"")</f>
        <v/>
      </c>
      <c r="J906" s="15" t="str">
        <f t="shared" ca="1" si="68"/>
        <v xml:space="preserve">: </v>
      </c>
      <c r="K906" s="16" t="str">
        <f>_xlfn.XLOOKUP(A906,Students[Full Name],Students[Start Date],"")</f>
        <v/>
      </c>
      <c r="L906" s="18">
        <f t="shared" ca="1" si="69"/>
        <v>-1</v>
      </c>
      <c r="M906" s="18" cm="1">
        <f t="array" aca="1" ref="M906" ca="1">SUMPRODUCT(Inactives[Days Inactive]*(Inactives[Student]=A906))/365</f>
        <v>0</v>
      </c>
      <c r="N906" s="18" t="str" cm="1">
        <f t="array" ref="N906">IF(LEN($A906)&gt;0,SUMPRODUCT(($A906=merged_names)*(_xlfn.TEXTAFTER(N$2, "At ")=merged_belt_colours)*merged_months_at_rank),"")</f>
        <v/>
      </c>
      <c r="O906" s="18" t="str" cm="1">
        <f t="array" ref="O906">IF(LEN($A906)&gt;0,SUMPRODUCT(($A906=merged_names)*(_xlfn.TEXTAFTER(O$2, "At ")=merged_belt_colours)*merged_months_at_rank),"")</f>
        <v/>
      </c>
      <c r="P906" s="18" t="str" cm="1">
        <f t="array" ref="P906">IF(LEN($A906)&gt;0,SUMPRODUCT(($A906=merged_names)*(_xlfn.TEXTAFTER(P$2, "At ")=merged_belt_colours)*merged_months_at_rank),"")</f>
        <v/>
      </c>
      <c r="Q906" s="18" t="str" cm="1">
        <f t="array" ref="Q906">IF(LEN($A906)&gt;0,SUMPRODUCT(($A906=merged_names)*(_xlfn.TEXTAFTER(Q$2, "At ")=merged_belt_colours)*merged_months_at_rank),"")</f>
        <v/>
      </c>
      <c r="R906" s="18" t="str" cm="1">
        <f t="array" ref="R906">IF(LEN($A906)&gt;0,SUMPRODUCT(($A906=merged_names)*(_xlfn.TEXTAFTER(R$2, "At ")=merged_belt_colours)*merged_months_at_rank),"")</f>
        <v/>
      </c>
    </row>
    <row r="907" spans="1:18" x14ac:dyDescent="0.25">
      <c r="A907"/>
      <c r="B907" s="15" t="str" cm="1">
        <f t="array" ref="B907">IFERROR(IF(LEN(A907)&gt;0, IF(SUMPRODUCT((Inactives[Key]=J907)*(Inactives[Currently Inactive]))=1,"Inactive","Active"),""),"Active")</f>
        <v/>
      </c>
      <c r="C907" s="16" t="str" cm="1">
        <f t="array" aca="1" ref="C907" ca="1">IFERROR(_xlfn._xlws.FILTER(Inactives[Inactive On],(Inactives[Key]=J907)*(Inactives[Currently Inactive]),""),"")</f>
        <v/>
      </c>
      <c r="D907" s="16" t="str" cm="1">
        <f t="array" aca="1" ref="D907" ca="1">IFERROR(INDEX(_xlfn.TEXTSPLIT(E907," "),1),"")</f>
        <v/>
      </c>
      <c r="E907" s="15" t="str" cm="1">
        <f t="array" aca="1" ref="E907" ca="1">IFERROR(_xlfn._xlws.FILTER(merged_ranks,(merged_end_dates=DATE(9999,12,31))*(merged_names=A907)),"")</f>
        <v/>
      </c>
      <c r="F907" s="17" t="str">
        <f ca="1">_xlfn.XLOOKUP(J907,Promotions[Promo Key],Promotions[Promo Date],"")</f>
        <v/>
      </c>
      <c r="G907" s="18" t="str">
        <f t="shared" ca="1" si="67"/>
        <v/>
      </c>
      <c r="H907" s="18" t="str">
        <f t="shared" ca="1" si="66"/>
        <v/>
      </c>
      <c r="I907" s="17" t="str">
        <f>_xlfn.XLOOKUP(A907,Students[Full Name],Students[Starting Rank],"")</f>
        <v/>
      </c>
      <c r="J907" s="15" t="str">
        <f t="shared" ca="1" si="68"/>
        <v xml:space="preserve">: </v>
      </c>
      <c r="K907" s="16" t="str">
        <f>_xlfn.XLOOKUP(A907,Students[Full Name],Students[Start Date],"")</f>
        <v/>
      </c>
      <c r="L907" s="18">
        <f t="shared" ca="1" si="69"/>
        <v>-1</v>
      </c>
      <c r="M907" s="18" cm="1">
        <f t="array" aca="1" ref="M907" ca="1">SUMPRODUCT(Inactives[Days Inactive]*(Inactives[Student]=A907))/365</f>
        <v>0</v>
      </c>
      <c r="N907" s="18" t="str" cm="1">
        <f t="array" ref="N907">IF(LEN($A907)&gt;0,SUMPRODUCT(($A907=merged_names)*(_xlfn.TEXTAFTER(N$2, "At ")=merged_belt_colours)*merged_months_at_rank),"")</f>
        <v/>
      </c>
      <c r="O907" s="18" t="str" cm="1">
        <f t="array" ref="O907">IF(LEN($A907)&gt;0,SUMPRODUCT(($A907=merged_names)*(_xlfn.TEXTAFTER(O$2, "At ")=merged_belt_colours)*merged_months_at_rank),"")</f>
        <v/>
      </c>
      <c r="P907" s="18" t="str" cm="1">
        <f t="array" ref="P907">IF(LEN($A907)&gt;0,SUMPRODUCT(($A907=merged_names)*(_xlfn.TEXTAFTER(P$2, "At ")=merged_belt_colours)*merged_months_at_rank),"")</f>
        <v/>
      </c>
      <c r="Q907" s="18" t="str" cm="1">
        <f t="array" ref="Q907">IF(LEN($A907)&gt;0,SUMPRODUCT(($A907=merged_names)*(_xlfn.TEXTAFTER(Q$2, "At ")=merged_belt_colours)*merged_months_at_rank),"")</f>
        <v/>
      </c>
      <c r="R907" s="18" t="str" cm="1">
        <f t="array" ref="R907">IF(LEN($A907)&gt;0,SUMPRODUCT(($A907=merged_names)*(_xlfn.TEXTAFTER(R$2, "At ")=merged_belt_colours)*merged_months_at_rank),"")</f>
        <v/>
      </c>
    </row>
    <row r="908" spans="1:18" x14ac:dyDescent="0.25">
      <c r="A908"/>
      <c r="B908" s="15" t="str" cm="1">
        <f t="array" ref="B908">IFERROR(IF(LEN(A908)&gt;0, IF(SUMPRODUCT((Inactives[Key]=J908)*(Inactives[Currently Inactive]))=1,"Inactive","Active"),""),"Active")</f>
        <v/>
      </c>
      <c r="C908" s="16" t="str" cm="1">
        <f t="array" aca="1" ref="C908" ca="1">IFERROR(_xlfn._xlws.FILTER(Inactives[Inactive On],(Inactives[Key]=J908)*(Inactives[Currently Inactive]),""),"")</f>
        <v/>
      </c>
      <c r="D908" s="16" t="str" cm="1">
        <f t="array" aca="1" ref="D908" ca="1">IFERROR(INDEX(_xlfn.TEXTSPLIT(E908," "),1),"")</f>
        <v/>
      </c>
      <c r="E908" s="15" t="str" cm="1">
        <f t="array" aca="1" ref="E908" ca="1">IFERROR(_xlfn._xlws.FILTER(merged_ranks,(merged_end_dates=DATE(9999,12,31))*(merged_names=A908)),"")</f>
        <v/>
      </c>
      <c r="F908" s="17" t="str">
        <f ca="1">_xlfn.XLOOKUP(J908,Promotions[Promo Key],Promotions[Promo Date],"")</f>
        <v/>
      </c>
      <c r="G908" s="18" t="str">
        <f t="shared" ca="1" si="67"/>
        <v/>
      </c>
      <c r="H908" s="18" t="str">
        <f t="shared" ca="1" si="66"/>
        <v/>
      </c>
      <c r="I908" s="17" t="str">
        <f>_xlfn.XLOOKUP(A908,Students[Full Name],Students[Starting Rank],"")</f>
        <v/>
      </c>
      <c r="J908" s="15" t="str">
        <f t="shared" ca="1" si="68"/>
        <v xml:space="preserve">: </v>
      </c>
      <c r="K908" s="16" t="str">
        <f>_xlfn.XLOOKUP(A908,Students[Full Name],Students[Start Date],"")</f>
        <v/>
      </c>
      <c r="L908" s="18">
        <f t="shared" ca="1" si="69"/>
        <v>-1</v>
      </c>
      <c r="M908" s="18" cm="1">
        <f t="array" aca="1" ref="M908" ca="1">SUMPRODUCT(Inactives[Days Inactive]*(Inactives[Student]=A908))/365</f>
        <v>0</v>
      </c>
      <c r="N908" s="18" t="str" cm="1">
        <f t="array" ref="N908">IF(LEN($A908)&gt;0,SUMPRODUCT(($A908=merged_names)*(_xlfn.TEXTAFTER(N$2, "At ")=merged_belt_colours)*merged_months_at_rank),"")</f>
        <v/>
      </c>
      <c r="O908" s="18" t="str" cm="1">
        <f t="array" ref="O908">IF(LEN($A908)&gt;0,SUMPRODUCT(($A908=merged_names)*(_xlfn.TEXTAFTER(O$2, "At ")=merged_belt_colours)*merged_months_at_rank),"")</f>
        <v/>
      </c>
      <c r="P908" s="18" t="str" cm="1">
        <f t="array" ref="P908">IF(LEN($A908)&gt;0,SUMPRODUCT(($A908=merged_names)*(_xlfn.TEXTAFTER(P$2, "At ")=merged_belt_colours)*merged_months_at_rank),"")</f>
        <v/>
      </c>
      <c r="Q908" s="18" t="str" cm="1">
        <f t="array" ref="Q908">IF(LEN($A908)&gt;0,SUMPRODUCT(($A908=merged_names)*(_xlfn.TEXTAFTER(Q$2, "At ")=merged_belt_colours)*merged_months_at_rank),"")</f>
        <v/>
      </c>
      <c r="R908" s="18" t="str" cm="1">
        <f t="array" ref="R908">IF(LEN($A908)&gt;0,SUMPRODUCT(($A908=merged_names)*(_xlfn.TEXTAFTER(R$2, "At ")=merged_belt_colours)*merged_months_at_rank),"")</f>
        <v/>
      </c>
    </row>
    <row r="909" spans="1:18" x14ac:dyDescent="0.25">
      <c r="A909"/>
      <c r="B909" s="15" t="str" cm="1">
        <f t="array" ref="B909">IFERROR(IF(LEN(A909)&gt;0, IF(SUMPRODUCT((Inactives[Key]=J909)*(Inactives[Currently Inactive]))=1,"Inactive","Active"),""),"Active")</f>
        <v/>
      </c>
      <c r="C909" s="16" t="str" cm="1">
        <f t="array" aca="1" ref="C909" ca="1">IFERROR(_xlfn._xlws.FILTER(Inactives[Inactive On],(Inactives[Key]=J909)*(Inactives[Currently Inactive]),""),"")</f>
        <v/>
      </c>
      <c r="D909" s="16" t="str" cm="1">
        <f t="array" aca="1" ref="D909" ca="1">IFERROR(INDEX(_xlfn.TEXTSPLIT(E909," "),1),"")</f>
        <v/>
      </c>
      <c r="E909" s="15" t="str" cm="1">
        <f t="array" aca="1" ref="E909" ca="1">IFERROR(_xlfn._xlws.FILTER(merged_ranks,(merged_end_dates=DATE(9999,12,31))*(merged_names=A909)),"")</f>
        <v/>
      </c>
      <c r="F909" s="17" t="str">
        <f ca="1">_xlfn.XLOOKUP(J909,Promotions[Promo Key],Promotions[Promo Date],"")</f>
        <v/>
      </c>
      <c r="G909" s="18" t="str">
        <f t="shared" ca="1" si="67"/>
        <v/>
      </c>
      <c r="H909" s="18" t="str">
        <f t="shared" ca="1" si="66"/>
        <v/>
      </c>
      <c r="I909" s="17" t="str">
        <f>_xlfn.XLOOKUP(A909,Students[Full Name],Students[Starting Rank],"")</f>
        <v/>
      </c>
      <c r="J909" s="15" t="str">
        <f t="shared" ca="1" si="68"/>
        <v xml:space="preserve">: </v>
      </c>
      <c r="K909" s="16" t="str">
        <f>_xlfn.XLOOKUP(A909,Students[Full Name],Students[Start Date],"")</f>
        <v/>
      </c>
      <c r="L909" s="18">
        <f t="shared" ca="1" si="69"/>
        <v>-1</v>
      </c>
      <c r="M909" s="18" cm="1">
        <f t="array" aca="1" ref="M909" ca="1">SUMPRODUCT(Inactives[Days Inactive]*(Inactives[Student]=A909))/365</f>
        <v>0</v>
      </c>
      <c r="N909" s="18" t="str" cm="1">
        <f t="array" ref="N909">IF(LEN($A909)&gt;0,SUMPRODUCT(($A909=merged_names)*(_xlfn.TEXTAFTER(N$2, "At ")=merged_belt_colours)*merged_months_at_rank),"")</f>
        <v/>
      </c>
      <c r="O909" s="18" t="str" cm="1">
        <f t="array" ref="O909">IF(LEN($A909)&gt;0,SUMPRODUCT(($A909=merged_names)*(_xlfn.TEXTAFTER(O$2, "At ")=merged_belt_colours)*merged_months_at_rank),"")</f>
        <v/>
      </c>
      <c r="P909" s="18" t="str" cm="1">
        <f t="array" ref="P909">IF(LEN($A909)&gt;0,SUMPRODUCT(($A909=merged_names)*(_xlfn.TEXTAFTER(P$2, "At ")=merged_belt_colours)*merged_months_at_rank),"")</f>
        <v/>
      </c>
      <c r="Q909" s="18" t="str" cm="1">
        <f t="array" ref="Q909">IF(LEN($A909)&gt;0,SUMPRODUCT(($A909=merged_names)*(_xlfn.TEXTAFTER(Q$2, "At ")=merged_belt_colours)*merged_months_at_rank),"")</f>
        <v/>
      </c>
      <c r="R909" s="18" t="str" cm="1">
        <f t="array" ref="R909">IF(LEN($A909)&gt;0,SUMPRODUCT(($A909=merged_names)*(_xlfn.TEXTAFTER(R$2, "At ")=merged_belt_colours)*merged_months_at_rank),"")</f>
        <v/>
      </c>
    </row>
    <row r="910" spans="1:18" x14ac:dyDescent="0.25">
      <c r="A910"/>
      <c r="B910" s="15" t="str" cm="1">
        <f t="array" ref="B910">IFERROR(IF(LEN(A910)&gt;0, IF(SUMPRODUCT((Inactives[Key]=J910)*(Inactives[Currently Inactive]))=1,"Inactive","Active"),""),"Active")</f>
        <v/>
      </c>
      <c r="C910" s="16" t="str" cm="1">
        <f t="array" aca="1" ref="C910" ca="1">IFERROR(_xlfn._xlws.FILTER(Inactives[Inactive On],(Inactives[Key]=J910)*(Inactives[Currently Inactive]),""),"")</f>
        <v/>
      </c>
      <c r="D910" s="16" t="str" cm="1">
        <f t="array" aca="1" ref="D910" ca="1">IFERROR(INDEX(_xlfn.TEXTSPLIT(E910," "),1),"")</f>
        <v/>
      </c>
      <c r="E910" s="15" t="str" cm="1">
        <f t="array" aca="1" ref="E910" ca="1">IFERROR(_xlfn._xlws.FILTER(merged_ranks,(merged_end_dates=DATE(9999,12,31))*(merged_names=A910)),"")</f>
        <v/>
      </c>
      <c r="F910" s="17" t="str">
        <f ca="1">_xlfn.XLOOKUP(J910,Promotions[Promo Key],Promotions[Promo Date],"")</f>
        <v/>
      </c>
      <c r="G910" s="18" t="str">
        <f t="shared" ca="1" si="67"/>
        <v/>
      </c>
      <c r="H910" s="18" t="str">
        <f t="shared" ca="1" si="66"/>
        <v/>
      </c>
      <c r="I910" s="17" t="str">
        <f>_xlfn.XLOOKUP(A910,Students[Full Name],Students[Starting Rank],"")</f>
        <v/>
      </c>
      <c r="J910" s="15" t="str">
        <f t="shared" ca="1" si="68"/>
        <v xml:space="preserve">: </v>
      </c>
      <c r="K910" s="16" t="str">
        <f>_xlfn.XLOOKUP(A910,Students[Full Name],Students[Start Date],"")</f>
        <v/>
      </c>
      <c r="L910" s="18">
        <f t="shared" ca="1" si="69"/>
        <v>-1</v>
      </c>
      <c r="M910" s="18" cm="1">
        <f t="array" aca="1" ref="M910" ca="1">SUMPRODUCT(Inactives[Days Inactive]*(Inactives[Student]=A910))/365</f>
        <v>0</v>
      </c>
      <c r="N910" s="18" t="str" cm="1">
        <f t="array" ref="N910">IF(LEN($A910)&gt;0,SUMPRODUCT(($A910=merged_names)*(_xlfn.TEXTAFTER(N$2, "At ")=merged_belt_colours)*merged_months_at_rank),"")</f>
        <v/>
      </c>
      <c r="O910" s="18" t="str" cm="1">
        <f t="array" ref="O910">IF(LEN($A910)&gt;0,SUMPRODUCT(($A910=merged_names)*(_xlfn.TEXTAFTER(O$2, "At ")=merged_belt_colours)*merged_months_at_rank),"")</f>
        <v/>
      </c>
      <c r="P910" s="18" t="str" cm="1">
        <f t="array" ref="P910">IF(LEN($A910)&gt;0,SUMPRODUCT(($A910=merged_names)*(_xlfn.TEXTAFTER(P$2, "At ")=merged_belt_colours)*merged_months_at_rank),"")</f>
        <v/>
      </c>
      <c r="Q910" s="18" t="str" cm="1">
        <f t="array" ref="Q910">IF(LEN($A910)&gt;0,SUMPRODUCT(($A910=merged_names)*(_xlfn.TEXTAFTER(Q$2, "At ")=merged_belt_colours)*merged_months_at_rank),"")</f>
        <v/>
      </c>
      <c r="R910" s="18" t="str" cm="1">
        <f t="array" ref="R910">IF(LEN($A910)&gt;0,SUMPRODUCT(($A910=merged_names)*(_xlfn.TEXTAFTER(R$2, "At ")=merged_belt_colours)*merged_months_at_rank),"")</f>
        <v/>
      </c>
    </row>
    <row r="911" spans="1:18" x14ac:dyDescent="0.25">
      <c r="A911"/>
      <c r="B911" s="15" t="str" cm="1">
        <f t="array" ref="B911">IFERROR(IF(LEN(A911)&gt;0, IF(SUMPRODUCT((Inactives[Key]=J911)*(Inactives[Currently Inactive]))=1,"Inactive","Active"),""),"Active")</f>
        <v/>
      </c>
      <c r="C911" s="16" t="str" cm="1">
        <f t="array" aca="1" ref="C911" ca="1">IFERROR(_xlfn._xlws.FILTER(Inactives[Inactive On],(Inactives[Key]=J911)*(Inactives[Currently Inactive]),""),"")</f>
        <v/>
      </c>
      <c r="D911" s="16" t="str" cm="1">
        <f t="array" aca="1" ref="D911" ca="1">IFERROR(INDEX(_xlfn.TEXTSPLIT(E911," "),1),"")</f>
        <v/>
      </c>
      <c r="E911" s="15" t="str" cm="1">
        <f t="array" aca="1" ref="E911" ca="1">IFERROR(_xlfn._xlws.FILTER(merged_ranks,(merged_end_dates=DATE(9999,12,31))*(merged_names=A911)),"")</f>
        <v/>
      </c>
      <c r="F911" s="17" t="str">
        <f ca="1">_xlfn.XLOOKUP(J911,Promotions[Promo Key],Promotions[Promo Date],"")</f>
        <v/>
      </c>
      <c r="G911" s="18" t="str">
        <f t="shared" ca="1" si="67"/>
        <v/>
      </c>
      <c r="H911" s="18" t="str">
        <f t="shared" ca="1" si="66"/>
        <v/>
      </c>
      <c r="I911" s="17" t="str">
        <f>_xlfn.XLOOKUP(A911,Students[Full Name],Students[Starting Rank],"")</f>
        <v/>
      </c>
      <c r="J911" s="15" t="str">
        <f t="shared" ca="1" si="68"/>
        <v xml:space="preserve">: </v>
      </c>
      <c r="K911" s="16" t="str">
        <f>_xlfn.XLOOKUP(A911,Students[Full Name],Students[Start Date],"")</f>
        <v/>
      </c>
      <c r="L911" s="18">
        <f t="shared" ca="1" si="69"/>
        <v>-1</v>
      </c>
      <c r="M911" s="18" cm="1">
        <f t="array" aca="1" ref="M911" ca="1">SUMPRODUCT(Inactives[Days Inactive]*(Inactives[Student]=A911))/365</f>
        <v>0</v>
      </c>
      <c r="N911" s="18" t="str" cm="1">
        <f t="array" ref="N911">IF(LEN($A911)&gt;0,SUMPRODUCT(($A911=merged_names)*(_xlfn.TEXTAFTER(N$2, "At ")=merged_belt_colours)*merged_months_at_rank),"")</f>
        <v/>
      </c>
      <c r="O911" s="18" t="str" cm="1">
        <f t="array" ref="O911">IF(LEN($A911)&gt;0,SUMPRODUCT(($A911=merged_names)*(_xlfn.TEXTAFTER(O$2, "At ")=merged_belt_colours)*merged_months_at_rank),"")</f>
        <v/>
      </c>
      <c r="P911" s="18" t="str" cm="1">
        <f t="array" ref="P911">IF(LEN($A911)&gt;0,SUMPRODUCT(($A911=merged_names)*(_xlfn.TEXTAFTER(P$2, "At ")=merged_belt_colours)*merged_months_at_rank),"")</f>
        <v/>
      </c>
      <c r="Q911" s="18" t="str" cm="1">
        <f t="array" ref="Q911">IF(LEN($A911)&gt;0,SUMPRODUCT(($A911=merged_names)*(_xlfn.TEXTAFTER(Q$2, "At ")=merged_belt_colours)*merged_months_at_rank),"")</f>
        <v/>
      </c>
      <c r="R911" s="18" t="str" cm="1">
        <f t="array" ref="R911">IF(LEN($A911)&gt;0,SUMPRODUCT(($A911=merged_names)*(_xlfn.TEXTAFTER(R$2, "At ")=merged_belt_colours)*merged_months_at_rank),"")</f>
        <v/>
      </c>
    </row>
    <row r="912" spans="1:18" x14ac:dyDescent="0.25">
      <c r="A912"/>
      <c r="B912" s="15" t="str" cm="1">
        <f t="array" ref="B912">IFERROR(IF(LEN(A912)&gt;0, IF(SUMPRODUCT((Inactives[Key]=J912)*(Inactives[Currently Inactive]))=1,"Inactive","Active"),""),"Active")</f>
        <v/>
      </c>
      <c r="C912" s="16" t="str" cm="1">
        <f t="array" aca="1" ref="C912" ca="1">IFERROR(_xlfn._xlws.FILTER(Inactives[Inactive On],(Inactives[Key]=J912)*(Inactives[Currently Inactive]),""),"")</f>
        <v/>
      </c>
      <c r="D912" s="16" t="str" cm="1">
        <f t="array" aca="1" ref="D912" ca="1">IFERROR(INDEX(_xlfn.TEXTSPLIT(E912," "),1),"")</f>
        <v/>
      </c>
      <c r="E912" s="15" t="str" cm="1">
        <f t="array" aca="1" ref="E912" ca="1">IFERROR(_xlfn._xlws.FILTER(merged_ranks,(merged_end_dates=DATE(9999,12,31))*(merged_names=A912)),"")</f>
        <v/>
      </c>
      <c r="F912" s="17" t="str">
        <f ca="1">_xlfn.XLOOKUP(J912,Promotions[Promo Key],Promotions[Promo Date],"")</f>
        <v/>
      </c>
      <c r="G912" s="18" t="str">
        <f t="shared" ca="1" si="67"/>
        <v/>
      </c>
      <c r="H912" s="18" t="str">
        <f t="shared" ca="1" si="66"/>
        <v/>
      </c>
      <c r="I912" s="17" t="str">
        <f>_xlfn.XLOOKUP(A912,Students[Full Name],Students[Starting Rank],"")</f>
        <v/>
      </c>
      <c r="J912" s="15" t="str">
        <f t="shared" ca="1" si="68"/>
        <v xml:space="preserve">: </v>
      </c>
      <c r="K912" s="16" t="str">
        <f>_xlfn.XLOOKUP(A912,Students[Full Name],Students[Start Date],"")</f>
        <v/>
      </c>
      <c r="L912" s="18">
        <f t="shared" ca="1" si="69"/>
        <v>-1</v>
      </c>
      <c r="M912" s="18" cm="1">
        <f t="array" aca="1" ref="M912" ca="1">SUMPRODUCT(Inactives[Days Inactive]*(Inactives[Student]=A912))/365</f>
        <v>0</v>
      </c>
      <c r="N912" s="18" t="str" cm="1">
        <f t="array" ref="N912">IF(LEN($A912)&gt;0,SUMPRODUCT(($A912=merged_names)*(_xlfn.TEXTAFTER(N$2, "At ")=merged_belt_colours)*merged_months_at_rank),"")</f>
        <v/>
      </c>
      <c r="O912" s="18" t="str" cm="1">
        <f t="array" ref="O912">IF(LEN($A912)&gt;0,SUMPRODUCT(($A912=merged_names)*(_xlfn.TEXTAFTER(O$2, "At ")=merged_belt_colours)*merged_months_at_rank),"")</f>
        <v/>
      </c>
      <c r="P912" s="18" t="str" cm="1">
        <f t="array" ref="P912">IF(LEN($A912)&gt;0,SUMPRODUCT(($A912=merged_names)*(_xlfn.TEXTAFTER(P$2, "At ")=merged_belt_colours)*merged_months_at_rank),"")</f>
        <v/>
      </c>
      <c r="Q912" s="18" t="str" cm="1">
        <f t="array" ref="Q912">IF(LEN($A912)&gt;0,SUMPRODUCT(($A912=merged_names)*(_xlfn.TEXTAFTER(Q$2, "At ")=merged_belt_colours)*merged_months_at_rank),"")</f>
        <v/>
      </c>
      <c r="R912" s="18" t="str" cm="1">
        <f t="array" ref="R912">IF(LEN($A912)&gt;0,SUMPRODUCT(($A912=merged_names)*(_xlfn.TEXTAFTER(R$2, "At ")=merged_belt_colours)*merged_months_at_rank),"")</f>
        <v/>
      </c>
    </row>
    <row r="913" spans="1:18" x14ac:dyDescent="0.25">
      <c r="A913"/>
      <c r="B913" s="15" t="str" cm="1">
        <f t="array" ref="B913">IFERROR(IF(LEN(A913)&gt;0, IF(SUMPRODUCT((Inactives[Key]=J913)*(Inactives[Currently Inactive]))=1,"Inactive","Active"),""),"Active")</f>
        <v/>
      </c>
      <c r="C913" s="16" t="str" cm="1">
        <f t="array" aca="1" ref="C913" ca="1">IFERROR(_xlfn._xlws.FILTER(Inactives[Inactive On],(Inactives[Key]=J913)*(Inactives[Currently Inactive]),""),"")</f>
        <v/>
      </c>
      <c r="D913" s="16" t="str" cm="1">
        <f t="array" aca="1" ref="D913" ca="1">IFERROR(INDEX(_xlfn.TEXTSPLIT(E913," "),1),"")</f>
        <v/>
      </c>
      <c r="E913" s="15" t="str" cm="1">
        <f t="array" aca="1" ref="E913" ca="1">IFERROR(_xlfn._xlws.FILTER(merged_ranks,(merged_end_dates=DATE(9999,12,31))*(merged_names=A913)),"")</f>
        <v/>
      </c>
      <c r="F913" s="17" t="str">
        <f ca="1">_xlfn.XLOOKUP(J913,Promotions[Promo Key],Promotions[Promo Date],"")</f>
        <v/>
      </c>
      <c r="G913" s="18" t="str">
        <f t="shared" ca="1" si="67"/>
        <v/>
      </c>
      <c r="H913" s="18" t="str">
        <f t="shared" ca="1" si="66"/>
        <v/>
      </c>
      <c r="I913" s="17" t="str">
        <f>_xlfn.XLOOKUP(A913,Students[Full Name],Students[Starting Rank],"")</f>
        <v/>
      </c>
      <c r="J913" s="15" t="str">
        <f t="shared" ca="1" si="68"/>
        <v xml:space="preserve">: </v>
      </c>
      <c r="K913" s="16" t="str">
        <f>_xlfn.XLOOKUP(A913,Students[Full Name],Students[Start Date],"")</f>
        <v/>
      </c>
      <c r="L913" s="18">
        <f t="shared" ca="1" si="69"/>
        <v>-1</v>
      </c>
      <c r="M913" s="18" cm="1">
        <f t="array" aca="1" ref="M913" ca="1">SUMPRODUCT(Inactives[Days Inactive]*(Inactives[Student]=A913))/365</f>
        <v>0</v>
      </c>
      <c r="N913" s="18" t="str" cm="1">
        <f t="array" ref="N913">IF(LEN($A913)&gt;0,SUMPRODUCT(($A913=merged_names)*(_xlfn.TEXTAFTER(N$2, "At ")=merged_belt_colours)*merged_months_at_rank),"")</f>
        <v/>
      </c>
      <c r="O913" s="18" t="str" cm="1">
        <f t="array" ref="O913">IF(LEN($A913)&gt;0,SUMPRODUCT(($A913=merged_names)*(_xlfn.TEXTAFTER(O$2, "At ")=merged_belt_colours)*merged_months_at_rank),"")</f>
        <v/>
      </c>
      <c r="P913" s="18" t="str" cm="1">
        <f t="array" ref="P913">IF(LEN($A913)&gt;0,SUMPRODUCT(($A913=merged_names)*(_xlfn.TEXTAFTER(P$2, "At ")=merged_belt_colours)*merged_months_at_rank),"")</f>
        <v/>
      </c>
      <c r="Q913" s="18" t="str" cm="1">
        <f t="array" ref="Q913">IF(LEN($A913)&gt;0,SUMPRODUCT(($A913=merged_names)*(_xlfn.TEXTAFTER(Q$2, "At ")=merged_belt_colours)*merged_months_at_rank),"")</f>
        <v/>
      </c>
      <c r="R913" s="18" t="str" cm="1">
        <f t="array" ref="R913">IF(LEN($A913)&gt;0,SUMPRODUCT(($A913=merged_names)*(_xlfn.TEXTAFTER(R$2, "At ")=merged_belt_colours)*merged_months_at_rank),"")</f>
        <v/>
      </c>
    </row>
    <row r="914" spans="1:18" x14ac:dyDescent="0.25">
      <c r="A914"/>
      <c r="B914" s="15" t="str" cm="1">
        <f t="array" ref="B914">IFERROR(IF(LEN(A914)&gt;0, IF(SUMPRODUCT((Inactives[Key]=J914)*(Inactives[Currently Inactive]))=1,"Inactive","Active"),""),"Active")</f>
        <v/>
      </c>
      <c r="C914" s="16" t="str" cm="1">
        <f t="array" aca="1" ref="C914" ca="1">IFERROR(_xlfn._xlws.FILTER(Inactives[Inactive On],(Inactives[Key]=J914)*(Inactives[Currently Inactive]),""),"")</f>
        <v/>
      </c>
      <c r="D914" s="16" t="str" cm="1">
        <f t="array" aca="1" ref="D914" ca="1">IFERROR(INDEX(_xlfn.TEXTSPLIT(E914," "),1),"")</f>
        <v/>
      </c>
      <c r="E914" s="15" t="str" cm="1">
        <f t="array" aca="1" ref="E914" ca="1">IFERROR(_xlfn._xlws.FILTER(merged_ranks,(merged_end_dates=DATE(9999,12,31))*(merged_names=A914)),"")</f>
        <v/>
      </c>
      <c r="F914" s="17" t="str">
        <f ca="1">_xlfn.XLOOKUP(J914,Promotions[Promo Key],Promotions[Promo Date],"")</f>
        <v/>
      </c>
      <c r="G914" s="18" t="str">
        <f t="shared" ca="1" si="67"/>
        <v/>
      </c>
      <c r="H914" s="18" t="str">
        <f t="shared" ca="1" si="66"/>
        <v/>
      </c>
      <c r="I914" s="17" t="str">
        <f>_xlfn.XLOOKUP(A914,Students[Full Name],Students[Starting Rank],"")</f>
        <v/>
      </c>
      <c r="J914" s="15" t="str">
        <f t="shared" ca="1" si="68"/>
        <v xml:space="preserve">: </v>
      </c>
      <c r="K914" s="16" t="str">
        <f>_xlfn.XLOOKUP(A914,Students[Full Name],Students[Start Date],"")</f>
        <v/>
      </c>
      <c r="L914" s="18">
        <f t="shared" ca="1" si="69"/>
        <v>-1</v>
      </c>
      <c r="M914" s="18" cm="1">
        <f t="array" aca="1" ref="M914" ca="1">SUMPRODUCT(Inactives[Days Inactive]*(Inactives[Student]=A914))/365</f>
        <v>0</v>
      </c>
      <c r="N914" s="18" t="str" cm="1">
        <f t="array" ref="N914">IF(LEN($A914)&gt;0,SUMPRODUCT(($A914=merged_names)*(_xlfn.TEXTAFTER(N$2, "At ")=merged_belt_colours)*merged_months_at_rank),"")</f>
        <v/>
      </c>
      <c r="O914" s="18" t="str" cm="1">
        <f t="array" ref="O914">IF(LEN($A914)&gt;0,SUMPRODUCT(($A914=merged_names)*(_xlfn.TEXTAFTER(O$2, "At ")=merged_belt_colours)*merged_months_at_rank),"")</f>
        <v/>
      </c>
      <c r="P914" s="18" t="str" cm="1">
        <f t="array" ref="P914">IF(LEN($A914)&gt;0,SUMPRODUCT(($A914=merged_names)*(_xlfn.TEXTAFTER(P$2, "At ")=merged_belt_colours)*merged_months_at_rank),"")</f>
        <v/>
      </c>
      <c r="Q914" s="18" t="str" cm="1">
        <f t="array" ref="Q914">IF(LEN($A914)&gt;0,SUMPRODUCT(($A914=merged_names)*(_xlfn.TEXTAFTER(Q$2, "At ")=merged_belt_colours)*merged_months_at_rank),"")</f>
        <v/>
      </c>
      <c r="R914" s="18" t="str" cm="1">
        <f t="array" ref="R914">IF(LEN($A914)&gt;0,SUMPRODUCT(($A914=merged_names)*(_xlfn.TEXTAFTER(R$2, "At ")=merged_belt_colours)*merged_months_at_rank),"")</f>
        <v/>
      </c>
    </row>
    <row r="915" spans="1:18" x14ac:dyDescent="0.25">
      <c r="A915"/>
      <c r="B915" s="15" t="str" cm="1">
        <f t="array" ref="B915">IFERROR(IF(LEN(A915)&gt;0, IF(SUMPRODUCT((Inactives[Key]=J915)*(Inactives[Currently Inactive]))=1,"Inactive","Active"),""),"Active")</f>
        <v/>
      </c>
      <c r="C915" s="16" t="str" cm="1">
        <f t="array" aca="1" ref="C915" ca="1">IFERROR(_xlfn._xlws.FILTER(Inactives[Inactive On],(Inactives[Key]=J915)*(Inactives[Currently Inactive]),""),"")</f>
        <v/>
      </c>
      <c r="D915" s="16" t="str" cm="1">
        <f t="array" aca="1" ref="D915" ca="1">IFERROR(INDEX(_xlfn.TEXTSPLIT(E915," "),1),"")</f>
        <v/>
      </c>
      <c r="E915" s="15" t="str" cm="1">
        <f t="array" aca="1" ref="E915" ca="1">IFERROR(_xlfn._xlws.FILTER(merged_ranks,(merged_end_dates=DATE(9999,12,31))*(merged_names=A915)),"")</f>
        <v/>
      </c>
      <c r="F915" s="17" t="str">
        <f ca="1">_xlfn.XLOOKUP(J915,Promotions[Promo Key],Promotions[Promo Date],"")</f>
        <v/>
      </c>
      <c r="G915" s="18" t="str">
        <f t="shared" ca="1" si="67"/>
        <v/>
      </c>
      <c r="H915" s="18" t="str">
        <f t="shared" ca="1" si="66"/>
        <v/>
      </c>
      <c r="I915" s="17" t="str">
        <f>_xlfn.XLOOKUP(A915,Students[Full Name],Students[Starting Rank],"")</f>
        <v/>
      </c>
      <c r="J915" s="15" t="str">
        <f t="shared" ca="1" si="68"/>
        <v xml:space="preserve">: </v>
      </c>
      <c r="K915" s="16" t="str">
        <f>_xlfn.XLOOKUP(A915,Students[Full Name],Students[Start Date],"")</f>
        <v/>
      </c>
      <c r="L915" s="18">
        <f t="shared" ca="1" si="69"/>
        <v>-1</v>
      </c>
      <c r="M915" s="18" cm="1">
        <f t="array" aca="1" ref="M915" ca="1">SUMPRODUCT(Inactives[Days Inactive]*(Inactives[Student]=A915))/365</f>
        <v>0</v>
      </c>
      <c r="N915" s="18" t="str" cm="1">
        <f t="array" ref="N915">IF(LEN($A915)&gt;0,SUMPRODUCT(($A915=merged_names)*(_xlfn.TEXTAFTER(N$2, "At ")=merged_belt_colours)*merged_months_at_rank),"")</f>
        <v/>
      </c>
      <c r="O915" s="18" t="str" cm="1">
        <f t="array" ref="O915">IF(LEN($A915)&gt;0,SUMPRODUCT(($A915=merged_names)*(_xlfn.TEXTAFTER(O$2, "At ")=merged_belt_colours)*merged_months_at_rank),"")</f>
        <v/>
      </c>
      <c r="P915" s="18" t="str" cm="1">
        <f t="array" ref="P915">IF(LEN($A915)&gt;0,SUMPRODUCT(($A915=merged_names)*(_xlfn.TEXTAFTER(P$2, "At ")=merged_belt_colours)*merged_months_at_rank),"")</f>
        <v/>
      </c>
      <c r="Q915" s="18" t="str" cm="1">
        <f t="array" ref="Q915">IF(LEN($A915)&gt;0,SUMPRODUCT(($A915=merged_names)*(_xlfn.TEXTAFTER(Q$2, "At ")=merged_belt_colours)*merged_months_at_rank),"")</f>
        <v/>
      </c>
      <c r="R915" s="18" t="str" cm="1">
        <f t="array" ref="R915">IF(LEN($A915)&gt;0,SUMPRODUCT(($A915=merged_names)*(_xlfn.TEXTAFTER(R$2, "At ")=merged_belt_colours)*merged_months_at_rank),"")</f>
        <v/>
      </c>
    </row>
    <row r="916" spans="1:18" x14ac:dyDescent="0.25">
      <c r="A916"/>
      <c r="B916" s="15" t="str" cm="1">
        <f t="array" ref="B916">IFERROR(IF(LEN(A916)&gt;0, IF(SUMPRODUCT((Inactives[Key]=J916)*(Inactives[Currently Inactive]))=1,"Inactive","Active"),""),"Active")</f>
        <v/>
      </c>
      <c r="C916" s="16" t="str" cm="1">
        <f t="array" aca="1" ref="C916" ca="1">IFERROR(_xlfn._xlws.FILTER(Inactives[Inactive On],(Inactives[Key]=J916)*(Inactives[Currently Inactive]),""),"")</f>
        <v/>
      </c>
      <c r="D916" s="16" t="str" cm="1">
        <f t="array" aca="1" ref="D916" ca="1">IFERROR(INDEX(_xlfn.TEXTSPLIT(E916," "),1),"")</f>
        <v/>
      </c>
      <c r="E916" s="15" t="str" cm="1">
        <f t="array" aca="1" ref="E916" ca="1">IFERROR(_xlfn._xlws.FILTER(merged_ranks,(merged_end_dates=DATE(9999,12,31))*(merged_names=A916)),"")</f>
        <v/>
      </c>
      <c r="F916" s="17" t="str">
        <f ca="1">_xlfn.XLOOKUP(J916,Promotions[Promo Key],Promotions[Promo Date],"")</f>
        <v/>
      </c>
      <c r="G916" s="18" t="str">
        <f t="shared" ca="1" si="67"/>
        <v/>
      </c>
      <c r="H916" s="18" t="str">
        <f t="shared" ca="1" si="66"/>
        <v/>
      </c>
      <c r="I916" s="17" t="str">
        <f>_xlfn.XLOOKUP(A916,Students[Full Name],Students[Starting Rank],"")</f>
        <v/>
      </c>
      <c r="J916" s="15" t="str">
        <f t="shared" ca="1" si="68"/>
        <v xml:space="preserve">: </v>
      </c>
      <c r="K916" s="16" t="str">
        <f>_xlfn.XLOOKUP(A916,Students[Full Name],Students[Start Date],"")</f>
        <v/>
      </c>
      <c r="L916" s="18">
        <f t="shared" ca="1" si="69"/>
        <v>-1</v>
      </c>
      <c r="M916" s="18" cm="1">
        <f t="array" aca="1" ref="M916" ca="1">SUMPRODUCT(Inactives[Days Inactive]*(Inactives[Student]=A916))/365</f>
        <v>0</v>
      </c>
      <c r="N916" s="18" t="str" cm="1">
        <f t="array" ref="N916">IF(LEN($A916)&gt;0,SUMPRODUCT(($A916=merged_names)*(_xlfn.TEXTAFTER(N$2, "At ")=merged_belt_colours)*merged_months_at_rank),"")</f>
        <v/>
      </c>
      <c r="O916" s="18" t="str" cm="1">
        <f t="array" ref="O916">IF(LEN($A916)&gt;0,SUMPRODUCT(($A916=merged_names)*(_xlfn.TEXTAFTER(O$2, "At ")=merged_belt_colours)*merged_months_at_rank),"")</f>
        <v/>
      </c>
      <c r="P916" s="18" t="str" cm="1">
        <f t="array" ref="P916">IF(LEN($A916)&gt;0,SUMPRODUCT(($A916=merged_names)*(_xlfn.TEXTAFTER(P$2, "At ")=merged_belt_colours)*merged_months_at_rank),"")</f>
        <v/>
      </c>
      <c r="Q916" s="18" t="str" cm="1">
        <f t="array" ref="Q916">IF(LEN($A916)&gt;0,SUMPRODUCT(($A916=merged_names)*(_xlfn.TEXTAFTER(Q$2, "At ")=merged_belt_colours)*merged_months_at_rank),"")</f>
        <v/>
      </c>
      <c r="R916" s="18" t="str" cm="1">
        <f t="array" ref="R916">IF(LEN($A916)&gt;0,SUMPRODUCT(($A916=merged_names)*(_xlfn.TEXTAFTER(R$2, "At ")=merged_belt_colours)*merged_months_at_rank),"")</f>
        <v/>
      </c>
    </row>
    <row r="917" spans="1:18" x14ac:dyDescent="0.25">
      <c r="A917"/>
      <c r="B917" s="15" t="str" cm="1">
        <f t="array" ref="B917">IFERROR(IF(LEN(A917)&gt;0, IF(SUMPRODUCT((Inactives[Key]=J917)*(Inactives[Currently Inactive]))=1,"Inactive","Active"),""),"Active")</f>
        <v/>
      </c>
      <c r="C917" s="16" t="str" cm="1">
        <f t="array" aca="1" ref="C917" ca="1">IFERROR(_xlfn._xlws.FILTER(Inactives[Inactive On],(Inactives[Key]=J917)*(Inactives[Currently Inactive]),""),"")</f>
        <v/>
      </c>
      <c r="D917" s="16" t="str" cm="1">
        <f t="array" aca="1" ref="D917" ca="1">IFERROR(INDEX(_xlfn.TEXTSPLIT(E917," "),1),"")</f>
        <v/>
      </c>
      <c r="E917" s="15" t="str" cm="1">
        <f t="array" aca="1" ref="E917" ca="1">IFERROR(_xlfn._xlws.FILTER(merged_ranks,(merged_end_dates=DATE(9999,12,31))*(merged_names=A917)),"")</f>
        <v/>
      </c>
      <c r="F917" s="17" t="str">
        <f ca="1">_xlfn.XLOOKUP(J917,Promotions[Promo Key],Promotions[Promo Date],"")</f>
        <v/>
      </c>
      <c r="G917" s="18" t="str">
        <f t="shared" ca="1" si="67"/>
        <v/>
      </c>
      <c r="H917" s="18" t="str">
        <f t="shared" ca="1" si="66"/>
        <v/>
      </c>
      <c r="I917" s="17" t="str">
        <f>_xlfn.XLOOKUP(A917,Students[Full Name],Students[Starting Rank],"")</f>
        <v/>
      </c>
      <c r="J917" s="15" t="str">
        <f t="shared" ca="1" si="68"/>
        <v xml:space="preserve">: </v>
      </c>
      <c r="K917" s="16" t="str">
        <f>_xlfn.XLOOKUP(A917,Students[Full Name],Students[Start Date],"")</f>
        <v/>
      </c>
      <c r="L917" s="18">
        <f t="shared" ca="1" si="69"/>
        <v>-1</v>
      </c>
      <c r="M917" s="18" cm="1">
        <f t="array" aca="1" ref="M917" ca="1">SUMPRODUCT(Inactives[Days Inactive]*(Inactives[Student]=A917))/365</f>
        <v>0</v>
      </c>
      <c r="N917" s="18" t="str" cm="1">
        <f t="array" ref="N917">IF(LEN($A917)&gt;0,SUMPRODUCT(($A917=merged_names)*(_xlfn.TEXTAFTER(N$2, "At ")=merged_belt_colours)*merged_months_at_rank),"")</f>
        <v/>
      </c>
      <c r="O917" s="18" t="str" cm="1">
        <f t="array" ref="O917">IF(LEN($A917)&gt;0,SUMPRODUCT(($A917=merged_names)*(_xlfn.TEXTAFTER(O$2, "At ")=merged_belt_colours)*merged_months_at_rank),"")</f>
        <v/>
      </c>
      <c r="P917" s="18" t="str" cm="1">
        <f t="array" ref="P917">IF(LEN($A917)&gt;0,SUMPRODUCT(($A917=merged_names)*(_xlfn.TEXTAFTER(P$2, "At ")=merged_belt_colours)*merged_months_at_rank),"")</f>
        <v/>
      </c>
      <c r="Q917" s="18" t="str" cm="1">
        <f t="array" ref="Q917">IF(LEN($A917)&gt;0,SUMPRODUCT(($A917=merged_names)*(_xlfn.TEXTAFTER(Q$2, "At ")=merged_belt_colours)*merged_months_at_rank),"")</f>
        <v/>
      </c>
      <c r="R917" s="18" t="str" cm="1">
        <f t="array" ref="R917">IF(LEN($A917)&gt;0,SUMPRODUCT(($A917=merged_names)*(_xlfn.TEXTAFTER(R$2, "At ")=merged_belt_colours)*merged_months_at_rank),"")</f>
        <v/>
      </c>
    </row>
    <row r="918" spans="1:18" x14ac:dyDescent="0.25">
      <c r="A918"/>
      <c r="B918" s="15" t="str" cm="1">
        <f t="array" ref="B918">IFERROR(IF(LEN(A918)&gt;0, IF(SUMPRODUCT((Inactives[Key]=J918)*(Inactives[Currently Inactive]))=1,"Inactive","Active"),""),"Active")</f>
        <v/>
      </c>
      <c r="C918" s="16" t="str" cm="1">
        <f t="array" aca="1" ref="C918" ca="1">IFERROR(_xlfn._xlws.FILTER(Inactives[Inactive On],(Inactives[Key]=J918)*(Inactives[Currently Inactive]),""),"")</f>
        <v/>
      </c>
      <c r="D918" s="16" t="str" cm="1">
        <f t="array" aca="1" ref="D918" ca="1">IFERROR(INDEX(_xlfn.TEXTSPLIT(E918," "),1),"")</f>
        <v/>
      </c>
      <c r="E918" s="15" t="str" cm="1">
        <f t="array" aca="1" ref="E918" ca="1">IFERROR(_xlfn._xlws.FILTER(merged_ranks,(merged_end_dates=DATE(9999,12,31))*(merged_names=A918)),"")</f>
        <v/>
      </c>
      <c r="F918" s="17" t="str">
        <f ca="1">_xlfn.XLOOKUP(J918,Promotions[Promo Key],Promotions[Promo Date],"")</f>
        <v/>
      </c>
      <c r="G918" s="18" t="str">
        <f t="shared" ca="1" si="67"/>
        <v/>
      </c>
      <c r="H918" s="18" t="str">
        <f t="shared" ca="1" si="66"/>
        <v/>
      </c>
      <c r="I918" s="17" t="str">
        <f>_xlfn.XLOOKUP(A918,Students[Full Name],Students[Starting Rank],"")</f>
        <v/>
      </c>
      <c r="J918" s="15" t="str">
        <f t="shared" ca="1" si="68"/>
        <v xml:space="preserve">: </v>
      </c>
      <c r="K918" s="16" t="str">
        <f>_xlfn.XLOOKUP(A918,Students[Full Name],Students[Start Date],"")</f>
        <v/>
      </c>
      <c r="L918" s="18">
        <f t="shared" ca="1" si="69"/>
        <v>-1</v>
      </c>
      <c r="M918" s="18" cm="1">
        <f t="array" aca="1" ref="M918" ca="1">SUMPRODUCT(Inactives[Days Inactive]*(Inactives[Student]=A918))/365</f>
        <v>0</v>
      </c>
      <c r="N918" s="18" t="str" cm="1">
        <f t="array" ref="N918">IF(LEN($A918)&gt;0,SUMPRODUCT(($A918=merged_names)*(_xlfn.TEXTAFTER(N$2, "At ")=merged_belt_colours)*merged_months_at_rank),"")</f>
        <v/>
      </c>
      <c r="O918" s="18" t="str" cm="1">
        <f t="array" ref="O918">IF(LEN($A918)&gt;0,SUMPRODUCT(($A918=merged_names)*(_xlfn.TEXTAFTER(O$2, "At ")=merged_belt_colours)*merged_months_at_rank),"")</f>
        <v/>
      </c>
      <c r="P918" s="18" t="str" cm="1">
        <f t="array" ref="P918">IF(LEN($A918)&gt;0,SUMPRODUCT(($A918=merged_names)*(_xlfn.TEXTAFTER(P$2, "At ")=merged_belt_colours)*merged_months_at_rank),"")</f>
        <v/>
      </c>
      <c r="Q918" s="18" t="str" cm="1">
        <f t="array" ref="Q918">IF(LEN($A918)&gt;0,SUMPRODUCT(($A918=merged_names)*(_xlfn.TEXTAFTER(Q$2, "At ")=merged_belt_colours)*merged_months_at_rank),"")</f>
        <v/>
      </c>
      <c r="R918" s="18" t="str" cm="1">
        <f t="array" ref="R918">IF(LEN($A918)&gt;0,SUMPRODUCT(($A918=merged_names)*(_xlfn.TEXTAFTER(R$2, "At ")=merged_belt_colours)*merged_months_at_rank),"")</f>
        <v/>
      </c>
    </row>
    <row r="919" spans="1:18" x14ac:dyDescent="0.25">
      <c r="A919"/>
      <c r="B919" s="15" t="str" cm="1">
        <f t="array" ref="B919">IFERROR(IF(LEN(A919)&gt;0, IF(SUMPRODUCT((Inactives[Key]=J919)*(Inactives[Currently Inactive]))=1,"Inactive","Active"),""),"Active")</f>
        <v/>
      </c>
      <c r="C919" s="16" t="str" cm="1">
        <f t="array" aca="1" ref="C919" ca="1">IFERROR(_xlfn._xlws.FILTER(Inactives[Inactive On],(Inactives[Key]=J919)*(Inactives[Currently Inactive]),""),"")</f>
        <v/>
      </c>
      <c r="D919" s="16" t="str" cm="1">
        <f t="array" aca="1" ref="D919" ca="1">IFERROR(INDEX(_xlfn.TEXTSPLIT(E919," "),1),"")</f>
        <v/>
      </c>
      <c r="E919" s="15" t="str" cm="1">
        <f t="array" aca="1" ref="E919" ca="1">IFERROR(_xlfn._xlws.FILTER(merged_ranks,(merged_end_dates=DATE(9999,12,31))*(merged_names=A919)),"")</f>
        <v/>
      </c>
      <c r="F919" s="17" t="str">
        <f ca="1">_xlfn.XLOOKUP(J919,Promotions[Promo Key],Promotions[Promo Date],"")</f>
        <v/>
      </c>
      <c r="G919" s="18" t="str">
        <f t="shared" ca="1" si="67"/>
        <v/>
      </c>
      <c r="H919" s="18" t="str">
        <f t="shared" ca="1" si="66"/>
        <v/>
      </c>
      <c r="I919" s="17" t="str">
        <f>_xlfn.XLOOKUP(A919,Students[Full Name],Students[Starting Rank],"")</f>
        <v/>
      </c>
      <c r="J919" s="15" t="str">
        <f t="shared" ca="1" si="68"/>
        <v xml:space="preserve">: </v>
      </c>
      <c r="K919" s="16" t="str">
        <f>_xlfn.XLOOKUP(A919,Students[Full Name],Students[Start Date],"")</f>
        <v/>
      </c>
      <c r="L919" s="18">
        <f t="shared" ca="1" si="69"/>
        <v>-1</v>
      </c>
      <c r="M919" s="18" cm="1">
        <f t="array" aca="1" ref="M919" ca="1">SUMPRODUCT(Inactives[Days Inactive]*(Inactives[Student]=A919))/365</f>
        <v>0</v>
      </c>
      <c r="N919" s="18" t="str" cm="1">
        <f t="array" ref="N919">IF(LEN($A919)&gt;0,SUMPRODUCT(($A919=merged_names)*(_xlfn.TEXTAFTER(N$2, "At ")=merged_belt_colours)*merged_months_at_rank),"")</f>
        <v/>
      </c>
      <c r="O919" s="18" t="str" cm="1">
        <f t="array" ref="O919">IF(LEN($A919)&gt;0,SUMPRODUCT(($A919=merged_names)*(_xlfn.TEXTAFTER(O$2, "At ")=merged_belt_colours)*merged_months_at_rank),"")</f>
        <v/>
      </c>
      <c r="P919" s="18" t="str" cm="1">
        <f t="array" ref="P919">IF(LEN($A919)&gt;0,SUMPRODUCT(($A919=merged_names)*(_xlfn.TEXTAFTER(P$2, "At ")=merged_belt_colours)*merged_months_at_rank),"")</f>
        <v/>
      </c>
      <c r="Q919" s="18" t="str" cm="1">
        <f t="array" ref="Q919">IF(LEN($A919)&gt;0,SUMPRODUCT(($A919=merged_names)*(_xlfn.TEXTAFTER(Q$2, "At ")=merged_belt_colours)*merged_months_at_rank),"")</f>
        <v/>
      </c>
      <c r="R919" s="18" t="str" cm="1">
        <f t="array" ref="R919">IF(LEN($A919)&gt;0,SUMPRODUCT(($A919=merged_names)*(_xlfn.TEXTAFTER(R$2, "At ")=merged_belt_colours)*merged_months_at_rank),"")</f>
        <v/>
      </c>
    </row>
    <row r="920" spans="1:18" x14ac:dyDescent="0.25">
      <c r="A920"/>
      <c r="B920" s="15" t="str" cm="1">
        <f t="array" ref="B920">IFERROR(IF(LEN(A920)&gt;0, IF(SUMPRODUCT((Inactives[Key]=J920)*(Inactives[Currently Inactive]))=1,"Inactive","Active"),""),"Active")</f>
        <v/>
      </c>
      <c r="C920" s="16" t="str" cm="1">
        <f t="array" aca="1" ref="C920" ca="1">IFERROR(_xlfn._xlws.FILTER(Inactives[Inactive On],(Inactives[Key]=J920)*(Inactives[Currently Inactive]),""),"")</f>
        <v/>
      </c>
      <c r="D920" s="16" t="str" cm="1">
        <f t="array" aca="1" ref="D920" ca="1">IFERROR(INDEX(_xlfn.TEXTSPLIT(E920," "),1),"")</f>
        <v/>
      </c>
      <c r="E920" s="15" t="str" cm="1">
        <f t="array" aca="1" ref="E920" ca="1">IFERROR(_xlfn._xlws.FILTER(merged_ranks,(merged_end_dates=DATE(9999,12,31))*(merged_names=A920)),"")</f>
        <v/>
      </c>
      <c r="F920" s="17" t="str">
        <f ca="1">_xlfn.XLOOKUP(J920,Promotions[Promo Key],Promotions[Promo Date],"")</f>
        <v/>
      </c>
      <c r="G920" s="18" t="str">
        <f t="shared" ca="1" si="67"/>
        <v/>
      </c>
      <c r="H920" s="18" t="str">
        <f t="shared" ref="H920:H983" ca="1" si="70">IFERROR((TODAY()-K920)/365-M920,"")</f>
        <v/>
      </c>
      <c r="I920" s="17" t="str">
        <f>_xlfn.XLOOKUP(A920,Students[Full Name],Students[Starting Rank],"")</f>
        <v/>
      </c>
      <c r="J920" s="15" t="str">
        <f t="shared" ca="1" si="68"/>
        <v xml:space="preserve">: </v>
      </c>
      <c r="K920" s="16" t="str">
        <f>_xlfn.XLOOKUP(A920,Students[Full Name],Students[Start Date],"")</f>
        <v/>
      </c>
      <c r="L920" s="18">
        <f t="shared" ca="1" si="69"/>
        <v>-1</v>
      </c>
      <c r="M920" s="18" cm="1">
        <f t="array" aca="1" ref="M920" ca="1">SUMPRODUCT(Inactives[Days Inactive]*(Inactives[Student]=A920))/365</f>
        <v>0</v>
      </c>
      <c r="N920" s="18" t="str" cm="1">
        <f t="array" ref="N920">IF(LEN($A920)&gt;0,SUMPRODUCT(($A920=merged_names)*(_xlfn.TEXTAFTER(N$2, "At ")=merged_belt_colours)*merged_months_at_rank),"")</f>
        <v/>
      </c>
      <c r="O920" s="18" t="str" cm="1">
        <f t="array" ref="O920">IF(LEN($A920)&gt;0,SUMPRODUCT(($A920=merged_names)*(_xlfn.TEXTAFTER(O$2, "At ")=merged_belt_colours)*merged_months_at_rank),"")</f>
        <v/>
      </c>
      <c r="P920" s="18" t="str" cm="1">
        <f t="array" ref="P920">IF(LEN($A920)&gt;0,SUMPRODUCT(($A920=merged_names)*(_xlfn.TEXTAFTER(P$2, "At ")=merged_belt_colours)*merged_months_at_rank),"")</f>
        <v/>
      </c>
      <c r="Q920" s="18" t="str" cm="1">
        <f t="array" ref="Q920">IF(LEN($A920)&gt;0,SUMPRODUCT(($A920=merged_names)*(_xlfn.TEXTAFTER(Q$2, "At ")=merged_belt_colours)*merged_months_at_rank),"")</f>
        <v/>
      </c>
      <c r="R920" s="18" t="str" cm="1">
        <f t="array" ref="R920">IF(LEN($A920)&gt;0,SUMPRODUCT(($A920=merged_names)*(_xlfn.TEXTAFTER(R$2, "At ")=merged_belt_colours)*merged_months_at_rank),"")</f>
        <v/>
      </c>
    </row>
    <row r="921" spans="1:18" x14ac:dyDescent="0.25">
      <c r="A921"/>
      <c r="B921" s="15" t="str" cm="1">
        <f t="array" ref="B921">IFERROR(IF(LEN(A921)&gt;0, IF(SUMPRODUCT((Inactives[Key]=J921)*(Inactives[Currently Inactive]))=1,"Inactive","Active"),""),"Active")</f>
        <v/>
      </c>
      <c r="C921" s="16" t="str" cm="1">
        <f t="array" aca="1" ref="C921" ca="1">IFERROR(_xlfn._xlws.FILTER(Inactives[Inactive On],(Inactives[Key]=J921)*(Inactives[Currently Inactive]),""),"")</f>
        <v/>
      </c>
      <c r="D921" s="16" t="str" cm="1">
        <f t="array" aca="1" ref="D921" ca="1">IFERROR(INDEX(_xlfn.TEXTSPLIT(E921," "),1),"")</f>
        <v/>
      </c>
      <c r="E921" s="15" t="str" cm="1">
        <f t="array" aca="1" ref="E921" ca="1">IFERROR(_xlfn._xlws.FILTER(merged_ranks,(merged_end_dates=DATE(9999,12,31))*(merged_names=A921)),"")</f>
        <v/>
      </c>
      <c r="F921" s="17" t="str">
        <f ca="1">_xlfn.XLOOKUP(J921,Promotions[Promo Key],Promotions[Promo Date],"")</f>
        <v/>
      </c>
      <c r="G921" s="18" t="str">
        <f t="shared" ca="1" si="67"/>
        <v/>
      </c>
      <c r="H921" s="18" t="str">
        <f t="shared" ca="1" si="70"/>
        <v/>
      </c>
      <c r="I921" s="17" t="str">
        <f>_xlfn.XLOOKUP(A921,Students[Full Name],Students[Starting Rank],"")</f>
        <v/>
      </c>
      <c r="J921" s="15" t="str">
        <f t="shared" ca="1" si="68"/>
        <v xml:space="preserve">: </v>
      </c>
      <c r="K921" s="16" t="str">
        <f>_xlfn.XLOOKUP(A921,Students[Full Name],Students[Start Date],"")</f>
        <v/>
      </c>
      <c r="L921" s="18">
        <f t="shared" ca="1" si="69"/>
        <v>-1</v>
      </c>
      <c r="M921" s="18" cm="1">
        <f t="array" aca="1" ref="M921" ca="1">SUMPRODUCT(Inactives[Days Inactive]*(Inactives[Student]=A921))/365</f>
        <v>0</v>
      </c>
      <c r="N921" s="18" t="str" cm="1">
        <f t="array" ref="N921">IF(LEN($A921)&gt;0,SUMPRODUCT(($A921=merged_names)*(_xlfn.TEXTAFTER(N$2, "At ")=merged_belt_colours)*merged_months_at_rank),"")</f>
        <v/>
      </c>
      <c r="O921" s="18" t="str" cm="1">
        <f t="array" ref="O921">IF(LEN($A921)&gt;0,SUMPRODUCT(($A921=merged_names)*(_xlfn.TEXTAFTER(O$2, "At ")=merged_belt_colours)*merged_months_at_rank),"")</f>
        <v/>
      </c>
      <c r="P921" s="18" t="str" cm="1">
        <f t="array" ref="P921">IF(LEN($A921)&gt;0,SUMPRODUCT(($A921=merged_names)*(_xlfn.TEXTAFTER(P$2, "At ")=merged_belt_colours)*merged_months_at_rank),"")</f>
        <v/>
      </c>
      <c r="Q921" s="18" t="str" cm="1">
        <f t="array" ref="Q921">IF(LEN($A921)&gt;0,SUMPRODUCT(($A921=merged_names)*(_xlfn.TEXTAFTER(Q$2, "At ")=merged_belt_colours)*merged_months_at_rank),"")</f>
        <v/>
      </c>
      <c r="R921" s="18" t="str" cm="1">
        <f t="array" ref="R921">IF(LEN($A921)&gt;0,SUMPRODUCT(($A921=merged_names)*(_xlfn.TEXTAFTER(R$2, "At ")=merged_belt_colours)*merged_months_at_rank),"")</f>
        <v/>
      </c>
    </row>
    <row r="922" spans="1:18" x14ac:dyDescent="0.25">
      <c r="A922"/>
      <c r="B922" s="15" t="str" cm="1">
        <f t="array" ref="B922">IFERROR(IF(LEN(A922)&gt;0, IF(SUMPRODUCT((Inactives[Key]=J922)*(Inactives[Currently Inactive]))=1,"Inactive","Active"),""),"Active")</f>
        <v/>
      </c>
      <c r="C922" s="16" t="str" cm="1">
        <f t="array" aca="1" ref="C922" ca="1">IFERROR(_xlfn._xlws.FILTER(Inactives[Inactive On],(Inactives[Key]=J922)*(Inactives[Currently Inactive]),""),"")</f>
        <v/>
      </c>
      <c r="D922" s="16" t="str" cm="1">
        <f t="array" aca="1" ref="D922" ca="1">IFERROR(INDEX(_xlfn.TEXTSPLIT(E922," "),1),"")</f>
        <v/>
      </c>
      <c r="E922" s="15" t="str" cm="1">
        <f t="array" aca="1" ref="E922" ca="1">IFERROR(_xlfn._xlws.FILTER(merged_ranks,(merged_end_dates=DATE(9999,12,31))*(merged_names=A922)),"")</f>
        <v/>
      </c>
      <c r="F922" s="17" t="str">
        <f ca="1">_xlfn.XLOOKUP(J922,Promotions[Promo Key],Promotions[Promo Date],"")</f>
        <v/>
      </c>
      <c r="G922" s="18" t="str">
        <f t="shared" ca="1" si="67"/>
        <v/>
      </c>
      <c r="H922" s="18" t="str">
        <f t="shared" ca="1" si="70"/>
        <v/>
      </c>
      <c r="I922" s="17" t="str">
        <f>_xlfn.XLOOKUP(A922,Students[Full Name],Students[Starting Rank],"")</f>
        <v/>
      </c>
      <c r="J922" s="15" t="str">
        <f t="shared" ca="1" si="68"/>
        <v xml:space="preserve">: </v>
      </c>
      <c r="K922" s="16" t="str">
        <f>_xlfn.XLOOKUP(A922,Students[Full Name],Students[Start Date],"")</f>
        <v/>
      </c>
      <c r="L922" s="18">
        <f t="shared" ca="1" si="69"/>
        <v>-1</v>
      </c>
      <c r="M922" s="18" cm="1">
        <f t="array" aca="1" ref="M922" ca="1">SUMPRODUCT(Inactives[Days Inactive]*(Inactives[Student]=A922))/365</f>
        <v>0</v>
      </c>
      <c r="N922" s="18" t="str" cm="1">
        <f t="array" ref="N922">IF(LEN($A922)&gt;0,SUMPRODUCT(($A922=merged_names)*(_xlfn.TEXTAFTER(N$2, "At ")=merged_belt_colours)*merged_months_at_rank),"")</f>
        <v/>
      </c>
      <c r="O922" s="18" t="str" cm="1">
        <f t="array" ref="O922">IF(LEN($A922)&gt;0,SUMPRODUCT(($A922=merged_names)*(_xlfn.TEXTAFTER(O$2, "At ")=merged_belt_colours)*merged_months_at_rank),"")</f>
        <v/>
      </c>
      <c r="P922" s="18" t="str" cm="1">
        <f t="array" ref="P922">IF(LEN($A922)&gt;0,SUMPRODUCT(($A922=merged_names)*(_xlfn.TEXTAFTER(P$2, "At ")=merged_belt_colours)*merged_months_at_rank),"")</f>
        <v/>
      </c>
      <c r="Q922" s="18" t="str" cm="1">
        <f t="array" ref="Q922">IF(LEN($A922)&gt;0,SUMPRODUCT(($A922=merged_names)*(_xlfn.TEXTAFTER(Q$2, "At ")=merged_belt_colours)*merged_months_at_rank),"")</f>
        <v/>
      </c>
      <c r="R922" s="18" t="str" cm="1">
        <f t="array" ref="R922">IF(LEN($A922)&gt;0,SUMPRODUCT(($A922=merged_names)*(_xlfn.TEXTAFTER(R$2, "At ")=merged_belt_colours)*merged_months_at_rank),"")</f>
        <v/>
      </c>
    </row>
    <row r="923" spans="1:18" x14ac:dyDescent="0.25">
      <c r="A923"/>
      <c r="B923" s="15" t="str" cm="1">
        <f t="array" ref="B923">IFERROR(IF(LEN(A923)&gt;0, IF(SUMPRODUCT((Inactives[Key]=J923)*(Inactives[Currently Inactive]))=1,"Inactive","Active"),""),"Active")</f>
        <v/>
      </c>
      <c r="C923" s="16" t="str" cm="1">
        <f t="array" aca="1" ref="C923" ca="1">IFERROR(_xlfn._xlws.FILTER(Inactives[Inactive On],(Inactives[Key]=J923)*(Inactives[Currently Inactive]),""),"")</f>
        <v/>
      </c>
      <c r="D923" s="16" t="str" cm="1">
        <f t="array" aca="1" ref="D923" ca="1">IFERROR(INDEX(_xlfn.TEXTSPLIT(E923," "),1),"")</f>
        <v/>
      </c>
      <c r="E923" s="15" t="str" cm="1">
        <f t="array" aca="1" ref="E923" ca="1">IFERROR(_xlfn._xlws.FILTER(merged_ranks,(merged_end_dates=DATE(9999,12,31))*(merged_names=A923)),"")</f>
        <v/>
      </c>
      <c r="F923" s="17" t="str">
        <f ca="1">_xlfn.XLOOKUP(J923,Promotions[Promo Key],Promotions[Promo Date],"")</f>
        <v/>
      </c>
      <c r="G923" s="18" t="str">
        <f t="shared" ca="1" si="67"/>
        <v/>
      </c>
      <c r="H923" s="18" t="str">
        <f t="shared" ca="1" si="70"/>
        <v/>
      </c>
      <c r="I923" s="17" t="str">
        <f>_xlfn.XLOOKUP(A923,Students[Full Name],Students[Starting Rank],"")</f>
        <v/>
      </c>
      <c r="J923" s="15" t="str">
        <f t="shared" ca="1" si="68"/>
        <v xml:space="preserve">: </v>
      </c>
      <c r="K923" s="16" t="str">
        <f>_xlfn.XLOOKUP(A923,Students[Full Name],Students[Start Date],"")</f>
        <v/>
      </c>
      <c r="L923" s="18">
        <f t="shared" ca="1" si="69"/>
        <v>-1</v>
      </c>
      <c r="M923" s="18" cm="1">
        <f t="array" aca="1" ref="M923" ca="1">SUMPRODUCT(Inactives[Days Inactive]*(Inactives[Student]=A923))/365</f>
        <v>0</v>
      </c>
      <c r="N923" s="18" t="str" cm="1">
        <f t="array" ref="N923">IF(LEN($A923)&gt;0,SUMPRODUCT(($A923=merged_names)*(_xlfn.TEXTAFTER(N$2, "At ")=merged_belt_colours)*merged_months_at_rank),"")</f>
        <v/>
      </c>
      <c r="O923" s="18" t="str" cm="1">
        <f t="array" ref="O923">IF(LEN($A923)&gt;0,SUMPRODUCT(($A923=merged_names)*(_xlfn.TEXTAFTER(O$2, "At ")=merged_belt_colours)*merged_months_at_rank),"")</f>
        <v/>
      </c>
      <c r="P923" s="18" t="str" cm="1">
        <f t="array" ref="P923">IF(LEN($A923)&gt;0,SUMPRODUCT(($A923=merged_names)*(_xlfn.TEXTAFTER(P$2, "At ")=merged_belt_colours)*merged_months_at_rank),"")</f>
        <v/>
      </c>
      <c r="Q923" s="18" t="str" cm="1">
        <f t="array" ref="Q923">IF(LEN($A923)&gt;0,SUMPRODUCT(($A923=merged_names)*(_xlfn.TEXTAFTER(Q$2, "At ")=merged_belt_colours)*merged_months_at_rank),"")</f>
        <v/>
      </c>
      <c r="R923" s="18" t="str" cm="1">
        <f t="array" ref="R923">IF(LEN($A923)&gt;0,SUMPRODUCT(($A923=merged_names)*(_xlfn.TEXTAFTER(R$2, "At ")=merged_belt_colours)*merged_months_at_rank),"")</f>
        <v/>
      </c>
    </row>
    <row r="924" spans="1:18" x14ac:dyDescent="0.25">
      <c r="A924"/>
      <c r="B924" s="15" t="str" cm="1">
        <f t="array" ref="B924">IFERROR(IF(LEN(A924)&gt;0, IF(SUMPRODUCT((Inactives[Key]=J924)*(Inactives[Currently Inactive]))=1,"Inactive","Active"),""),"Active")</f>
        <v/>
      </c>
      <c r="C924" s="16" t="str" cm="1">
        <f t="array" aca="1" ref="C924" ca="1">IFERROR(_xlfn._xlws.FILTER(Inactives[Inactive On],(Inactives[Key]=J924)*(Inactives[Currently Inactive]),""),"")</f>
        <v/>
      </c>
      <c r="D924" s="16" t="str" cm="1">
        <f t="array" aca="1" ref="D924" ca="1">IFERROR(INDEX(_xlfn.TEXTSPLIT(E924," "),1),"")</f>
        <v/>
      </c>
      <c r="E924" s="15" t="str" cm="1">
        <f t="array" aca="1" ref="E924" ca="1">IFERROR(_xlfn._xlws.FILTER(merged_ranks,(merged_end_dates=DATE(9999,12,31))*(merged_names=A924)),"")</f>
        <v/>
      </c>
      <c r="F924" s="17" t="str">
        <f ca="1">_xlfn.XLOOKUP(J924,Promotions[Promo Key],Promotions[Promo Date],"")</f>
        <v/>
      </c>
      <c r="G924" s="18" t="str">
        <f t="shared" ref="G924:G987" ca="1" si="71">IFERROR((TODAY()-F924)/30.5, "")</f>
        <v/>
      </c>
      <c r="H924" s="18" t="str">
        <f t="shared" ca="1" si="70"/>
        <v/>
      </c>
      <c r="I924" s="17" t="str">
        <f>_xlfn.XLOOKUP(A924,Students[Full Name],Students[Starting Rank],"")</f>
        <v/>
      </c>
      <c r="J924" s="15" t="str">
        <f t="shared" ref="J924:J987" ca="1" si="72">A924&amp;": "&amp;E924</f>
        <v xml:space="preserve">: </v>
      </c>
      <c r="K924" s="16" t="str">
        <f>_xlfn.XLOOKUP(A924,Students[Full Name],Students[Start Date],"")</f>
        <v/>
      </c>
      <c r="L924" s="18">
        <f t="shared" ref="L924:L987" ca="1" si="73">IF(LEN(C924)&gt;0,(TODAY()-C924)/30.5,-1)</f>
        <v>-1</v>
      </c>
      <c r="M924" s="18" cm="1">
        <f t="array" aca="1" ref="M924" ca="1">SUMPRODUCT(Inactives[Days Inactive]*(Inactives[Student]=A924))/365</f>
        <v>0</v>
      </c>
      <c r="N924" s="18" t="str" cm="1">
        <f t="array" ref="N924">IF(LEN($A924)&gt;0,SUMPRODUCT(($A924=merged_names)*(_xlfn.TEXTAFTER(N$2, "At ")=merged_belt_colours)*merged_months_at_rank),"")</f>
        <v/>
      </c>
      <c r="O924" s="18" t="str" cm="1">
        <f t="array" ref="O924">IF(LEN($A924)&gt;0,SUMPRODUCT(($A924=merged_names)*(_xlfn.TEXTAFTER(O$2, "At ")=merged_belt_colours)*merged_months_at_rank),"")</f>
        <v/>
      </c>
      <c r="P924" s="18" t="str" cm="1">
        <f t="array" ref="P924">IF(LEN($A924)&gt;0,SUMPRODUCT(($A924=merged_names)*(_xlfn.TEXTAFTER(P$2, "At ")=merged_belt_colours)*merged_months_at_rank),"")</f>
        <v/>
      </c>
      <c r="Q924" s="18" t="str" cm="1">
        <f t="array" ref="Q924">IF(LEN($A924)&gt;0,SUMPRODUCT(($A924=merged_names)*(_xlfn.TEXTAFTER(Q$2, "At ")=merged_belt_colours)*merged_months_at_rank),"")</f>
        <v/>
      </c>
      <c r="R924" s="18" t="str" cm="1">
        <f t="array" ref="R924">IF(LEN($A924)&gt;0,SUMPRODUCT(($A924=merged_names)*(_xlfn.TEXTAFTER(R$2, "At ")=merged_belt_colours)*merged_months_at_rank),"")</f>
        <v/>
      </c>
    </row>
    <row r="925" spans="1:18" x14ac:dyDescent="0.25">
      <c r="A925"/>
      <c r="B925" s="15" t="str" cm="1">
        <f t="array" ref="B925">IFERROR(IF(LEN(A925)&gt;0, IF(SUMPRODUCT((Inactives[Key]=J925)*(Inactives[Currently Inactive]))=1,"Inactive","Active"),""),"Active")</f>
        <v/>
      </c>
      <c r="C925" s="16" t="str" cm="1">
        <f t="array" aca="1" ref="C925" ca="1">IFERROR(_xlfn._xlws.FILTER(Inactives[Inactive On],(Inactives[Key]=J925)*(Inactives[Currently Inactive]),""),"")</f>
        <v/>
      </c>
      <c r="D925" s="16" t="str" cm="1">
        <f t="array" aca="1" ref="D925" ca="1">IFERROR(INDEX(_xlfn.TEXTSPLIT(E925," "),1),"")</f>
        <v/>
      </c>
      <c r="E925" s="15" t="str" cm="1">
        <f t="array" aca="1" ref="E925" ca="1">IFERROR(_xlfn._xlws.FILTER(merged_ranks,(merged_end_dates=DATE(9999,12,31))*(merged_names=A925)),"")</f>
        <v/>
      </c>
      <c r="F925" s="17" t="str">
        <f ca="1">_xlfn.XLOOKUP(J925,Promotions[Promo Key],Promotions[Promo Date],"")</f>
        <v/>
      </c>
      <c r="G925" s="18" t="str">
        <f t="shared" ca="1" si="71"/>
        <v/>
      </c>
      <c r="H925" s="18" t="str">
        <f t="shared" ca="1" si="70"/>
        <v/>
      </c>
      <c r="I925" s="17" t="str">
        <f>_xlfn.XLOOKUP(A925,Students[Full Name],Students[Starting Rank],"")</f>
        <v/>
      </c>
      <c r="J925" s="15" t="str">
        <f t="shared" ca="1" si="72"/>
        <v xml:space="preserve">: </v>
      </c>
      <c r="K925" s="16" t="str">
        <f>_xlfn.XLOOKUP(A925,Students[Full Name],Students[Start Date],"")</f>
        <v/>
      </c>
      <c r="L925" s="18">
        <f t="shared" ca="1" si="73"/>
        <v>-1</v>
      </c>
      <c r="M925" s="18" cm="1">
        <f t="array" aca="1" ref="M925" ca="1">SUMPRODUCT(Inactives[Days Inactive]*(Inactives[Student]=A925))/365</f>
        <v>0</v>
      </c>
      <c r="N925" s="18" t="str" cm="1">
        <f t="array" ref="N925">IF(LEN($A925)&gt;0,SUMPRODUCT(($A925=merged_names)*(_xlfn.TEXTAFTER(N$2, "At ")=merged_belt_colours)*merged_months_at_rank),"")</f>
        <v/>
      </c>
      <c r="O925" s="18" t="str" cm="1">
        <f t="array" ref="O925">IF(LEN($A925)&gt;0,SUMPRODUCT(($A925=merged_names)*(_xlfn.TEXTAFTER(O$2, "At ")=merged_belt_colours)*merged_months_at_rank),"")</f>
        <v/>
      </c>
      <c r="P925" s="18" t="str" cm="1">
        <f t="array" ref="P925">IF(LEN($A925)&gt;0,SUMPRODUCT(($A925=merged_names)*(_xlfn.TEXTAFTER(P$2, "At ")=merged_belt_colours)*merged_months_at_rank),"")</f>
        <v/>
      </c>
      <c r="Q925" s="18" t="str" cm="1">
        <f t="array" ref="Q925">IF(LEN($A925)&gt;0,SUMPRODUCT(($A925=merged_names)*(_xlfn.TEXTAFTER(Q$2, "At ")=merged_belt_colours)*merged_months_at_rank),"")</f>
        <v/>
      </c>
      <c r="R925" s="18" t="str" cm="1">
        <f t="array" ref="R925">IF(LEN($A925)&gt;0,SUMPRODUCT(($A925=merged_names)*(_xlfn.TEXTAFTER(R$2, "At ")=merged_belt_colours)*merged_months_at_rank),"")</f>
        <v/>
      </c>
    </row>
    <row r="926" spans="1:18" x14ac:dyDescent="0.25">
      <c r="A926"/>
      <c r="B926" s="15" t="str" cm="1">
        <f t="array" ref="B926">IFERROR(IF(LEN(A926)&gt;0, IF(SUMPRODUCT((Inactives[Key]=J926)*(Inactives[Currently Inactive]))=1,"Inactive","Active"),""),"Active")</f>
        <v/>
      </c>
      <c r="C926" s="16" t="str" cm="1">
        <f t="array" aca="1" ref="C926" ca="1">IFERROR(_xlfn._xlws.FILTER(Inactives[Inactive On],(Inactives[Key]=J926)*(Inactives[Currently Inactive]),""),"")</f>
        <v/>
      </c>
      <c r="D926" s="16" t="str" cm="1">
        <f t="array" aca="1" ref="D926" ca="1">IFERROR(INDEX(_xlfn.TEXTSPLIT(E926," "),1),"")</f>
        <v/>
      </c>
      <c r="E926" s="15" t="str" cm="1">
        <f t="array" aca="1" ref="E926" ca="1">IFERROR(_xlfn._xlws.FILTER(merged_ranks,(merged_end_dates=DATE(9999,12,31))*(merged_names=A926)),"")</f>
        <v/>
      </c>
      <c r="F926" s="17" t="str">
        <f ca="1">_xlfn.XLOOKUP(J926,Promotions[Promo Key],Promotions[Promo Date],"")</f>
        <v/>
      </c>
      <c r="G926" s="18" t="str">
        <f t="shared" ca="1" si="71"/>
        <v/>
      </c>
      <c r="H926" s="18" t="str">
        <f t="shared" ca="1" si="70"/>
        <v/>
      </c>
      <c r="I926" s="17" t="str">
        <f>_xlfn.XLOOKUP(A926,Students[Full Name],Students[Starting Rank],"")</f>
        <v/>
      </c>
      <c r="J926" s="15" t="str">
        <f t="shared" ca="1" si="72"/>
        <v xml:space="preserve">: </v>
      </c>
      <c r="K926" s="16" t="str">
        <f>_xlfn.XLOOKUP(A926,Students[Full Name],Students[Start Date],"")</f>
        <v/>
      </c>
      <c r="L926" s="18">
        <f t="shared" ca="1" si="73"/>
        <v>-1</v>
      </c>
      <c r="M926" s="18" cm="1">
        <f t="array" aca="1" ref="M926" ca="1">SUMPRODUCT(Inactives[Days Inactive]*(Inactives[Student]=A926))/365</f>
        <v>0</v>
      </c>
      <c r="N926" s="18" t="str" cm="1">
        <f t="array" ref="N926">IF(LEN($A926)&gt;0,SUMPRODUCT(($A926=merged_names)*(_xlfn.TEXTAFTER(N$2, "At ")=merged_belt_colours)*merged_months_at_rank),"")</f>
        <v/>
      </c>
      <c r="O926" s="18" t="str" cm="1">
        <f t="array" ref="O926">IF(LEN($A926)&gt;0,SUMPRODUCT(($A926=merged_names)*(_xlfn.TEXTAFTER(O$2, "At ")=merged_belt_colours)*merged_months_at_rank),"")</f>
        <v/>
      </c>
      <c r="P926" s="18" t="str" cm="1">
        <f t="array" ref="P926">IF(LEN($A926)&gt;0,SUMPRODUCT(($A926=merged_names)*(_xlfn.TEXTAFTER(P$2, "At ")=merged_belt_colours)*merged_months_at_rank),"")</f>
        <v/>
      </c>
      <c r="Q926" s="18" t="str" cm="1">
        <f t="array" ref="Q926">IF(LEN($A926)&gt;0,SUMPRODUCT(($A926=merged_names)*(_xlfn.TEXTAFTER(Q$2, "At ")=merged_belt_colours)*merged_months_at_rank),"")</f>
        <v/>
      </c>
      <c r="R926" s="18" t="str" cm="1">
        <f t="array" ref="R926">IF(LEN($A926)&gt;0,SUMPRODUCT(($A926=merged_names)*(_xlfn.TEXTAFTER(R$2, "At ")=merged_belt_colours)*merged_months_at_rank),"")</f>
        <v/>
      </c>
    </row>
    <row r="927" spans="1:18" x14ac:dyDescent="0.25">
      <c r="A927"/>
      <c r="B927" s="15" t="str" cm="1">
        <f t="array" ref="B927">IFERROR(IF(LEN(A927)&gt;0, IF(SUMPRODUCT((Inactives[Key]=J927)*(Inactives[Currently Inactive]))=1,"Inactive","Active"),""),"Active")</f>
        <v/>
      </c>
      <c r="C927" s="16" t="str" cm="1">
        <f t="array" aca="1" ref="C927" ca="1">IFERROR(_xlfn._xlws.FILTER(Inactives[Inactive On],(Inactives[Key]=J927)*(Inactives[Currently Inactive]),""),"")</f>
        <v/>
      </c>
      <c r="D927" s="16" t="str" cm="1">
        <f t="array" aca="1" ref="D927" ca="1">IFERROR(INDEX(_xlfn.TEXTSPLIT(E927," "),1),"")</f>
        <v/>
      </c>
      <c r="E927" s="15" t="str" cm="1">
        <f t="array" aca="1" ref="E927" ca="1">IFERROR(_xlfn._xlws.FILTER(merged_ranks,(merged_end_dates=DATE(9999,12,31))*(merged_names=A927)),"")</f>
        <v/>
      </c>
      <c r="F927" s="17" t="str">
        <f ca="1">_xlfn.XLOOKUP(J927,Promotions[Promo Key],Promotions[Promo Date],"")</f>
        <v/>
      </c>
      <c r="G927" s="18" t="str">
        <f t="shared" ca="1" si="71"/>
        <v/>
      </c>
      <c r="H927" s="18" t="str">
        <f t="shared" ca="1" si="70"/>
        <v/>
      </c>
      <c r="I927" s="17" t="str">
        <f>_xlfn.XLOOKUP(A927,Students[Full Name],Students[Starting Rank],"")</f>
        <v/>
      </c>
      <c r="J927" s="15" t="str">
        <f t="shared" ca="1" si="72"/>
        <v xml:space="preserve">: </v>
      </c>
      <c r="K927" s="16" t="str">
        <f>_xlfn.XLOOKUP(A927,Students[Full Name],Students[Start Date],"")</f>
        <v/>
      </c>
      <c r="L927" s="18">
        <f t="shared" ca="1" si="73"/>
        <v>-1</v>
      </c>
      <c r="M927" s="18" cm="1">
        <f t="array" aca="1" ref="M927" ca="1">SUMPRODUCT(Inactives[Days Inactive]*(Inactives[Student]=A927))/365</f>
        <v>0</v>
      </c>
      <c r="N927" s="18" t="str" cm="1">
        <f t="array" ref="N927">IF(LEN($A927)&gt;0,SUMPRODUCT(($A927=merged_names)*(_xlfn.TEXTAFTER(N$2, "At ")=merged_belt_colours)*merged_months_at_rank),"")</f>
        <v/>
      </c>
      <c r="O927" s="18" t="str" cm="1">
        <f t="array" ref="O927">IF(LEN($A927)&gt;0,SUMPRODUCT(($A927=merged_names)*(_xlfn.TEXTAFTER(O$2, "At ")=merged_belt_colours)*merged_months_at_rank),"")</f>
        <v/>
      </c>
      <c r="P927" s="18" t="str" cm="1">
        <f t="array" ref="P927">IF(LEN($A927)&gt;0,SUMPRODUCT(($A927=merged_names)*(_xlfn.TEXTAFTER(P$2, "At ")=merged_belt_colours)*merged_months_at_rank),"")</f>
        <v/>
      </c>
      <c r="Q927" s="18" t="str" cm="1">
        <f t="array" ref="Q927">IF(LEN($A927)&gt;0,SUMPRODUCT(($A927=merged_names)*(_xlfn.TEXTAFTER(Q$2, "At ")=merged_belt_colours)*merged_months_at_rank),"")</f>
        <v/>
      </c>
      <c r="R927" s="18" t="str" cm="1">
        <f t="array" ref="R927">IF(LEN($A927)&gt;0,SUMPRODUCT(($A927=merged_names)*(_xlfn.TEXTAFTER(R$2, "At ")=merged_belt_colours)*merged_months_at_rank),"")</f>
        <v/>
      </c>
    </row>
    <row r="928" spans="1:18" x14ac:dyDescent="0.25">
      <c r="A928"/>
      <c r="B928" s="15" t="str" cm="1">
        <f t="array" ref="B928">IFERROR(IF(LEN(A928)&gt;0, IF(SUMPRODUCT((Inactives[Key]=J928)*(Inactives[Currently Inactive]))=1,"Inactive","Active"),""),"Active")</f>
        <v/>
      </c>
      <c r="C928" s="16" t="str" cm="1">
        <f t="array" aca="1" ref="C928" ca="1">IFERROR(_xlfn._xlws.FILTER(Inactives[Inactive On],(Inactives[Key]=J928)*(Inactives[Currently Inactive]),""),"")</f>
        <v/>
      </c>
      <c r="D928" s="16" t="str" cm="1">
        <f t="array" aca="1" ref="D928" ca="1">IFERROR(INDEX(_xlfn.TEXTSPLIT(E928," "),1),"")</f>
        <v/>
      </c>
      <c r="E928" s="15" t="str" cm="1">
        <f t="array" aca="1" ref="E928" ca="1">IFERROR(_xlfn._xlws.FILTER(merged_ranks,(merged_end_dates=DATE(9999,12,31))*(merged_names=A928)),"")</f>
        <v/>
      </c>
      <c r="F928" s="17" t="str">
        <f ca="1">_xlfn.XLOOKUP(J928,Promotions[Promo Key],Promotions[Promo Date],"")</f>
        <v/>
      </c>
      <c r="G928" s="18" t="str">
        <f t="shared" ca="1" si="71"/>
        <v/>
      </c>
      <c r="H928" s="18" t="str">
        <f t="shared" ca="1" si="70"/>
        <v/>
      </c>
      <c r="I928" s="17" t="str">
        <f>_xlfn.XLOOKUP(A928,Students[Full Name],Students[Starting Rank],"")</f>
        <v/>
      </c>
      <c r="J928" s="15" t="str">
        <f t="shared" ca="1" si="72"/>
        <v xml:space="preserve">: </v>
      </c>
      <c r="K928" s="16" t="str">
        <f>_xlfn.XLOOKUP(A928,Students[Full Name],Students[Start Date],"")</f>
        <v/>
      </c>
      <c r="L928" s="18">
        <f t="shared" ca="1" si="73"/>
        <v>-1</v>
      </c>
      <c r="M928" s="18" cm="1">
        <f t="array" aca="1" ref="M928" ca="1">SUMPRODUCT(Inactives[Days Inactive]*(Inactives[Student]=A928))/365</f>
        <v>0</v>
      </c>
      <c r="N928" s="18" t="str" cm="1">
        <f t="array" ref="N928">IF(LEN($A928)&gt;0,SUMPRODUCT(($A928=merged_names)*(_xlfn.TEXTAFTER(N$2, "At ")=merged_belt_colours)*merged_months_at_rank),"")</f>
        <v/>
      </c>
      <c r="O928" s="18" t="str" cm="1">
        <f t="array" ref="O928">IF(LEN($A928)&gt;0,SUMPRODUCT(($A928=merged_names)*(_xlfn.TEXTAFTER(O$2, "At ")=merged_belt_colours)*merged_months_at_rank),"")</f>
        <v/>
      </c>
      <c r="P928" s="18" t="str" cm="1">
        <f t="array" ref="P928">IF(LEN($A928)&gt;0,SUMPRODUCT(($A928=merged_names)*(_xlfn.TEXTAFTER(P$2, "At ")=merged_belt_colours)*merged_months_at_rank),"")</f>
        <v/>
      </c>
      <c r="Q928" s="18" t="str" cm="1">
        <f t="array" ref="Q928">IF(LEN($A928)&gt;0,SUMPRODUCT(($A928=merged_names)*(_xlfn.TEXTAFTER(Q$2, "At ")=merged_belt_colours)*merged_months_at_rank),"")</f>
        <v/>
      </c>
      <c r="R928" s="18" t="str" cm="1">
        <f t="array" ref="R928">IF(LEN($A928)&gt;0,SUMPRODUCT(($A928=merged_names)*(_xlfn.TEXTAFTER(R$2, "At ")=merged_belt_colours)*merged_months_at_rank),"")</f>
        <v/>
      </c>
    </row>
    <row r="929" spans="1:18" x14ac:dyDescent="0.25">
      <c r="A929"/>
      <c r="B929" s="15" t="str" cm="1">
        <f t="array" ref="B929">IFERROR(IF(LEN(A929)&gt;0, IF(SUMPRODUCT((Inactives[Key]=J929)*(Inactives[Currently Inactive]))=1,"Inactive","Active"),""),"Active")</f>
        <v/>
      </c>
      <c r="C929" s="16" t="str" cm="1">
        <f t="array" aca="1" ref="C929" ca="1">IFERROR(_xlfn._xlws.FILTER(Inactives[Inactive On],(Inactives[Key]=J929)*(Inactives[Currently Inactive]),""),"")</f>
        <v/>
      </c>
      <c r="D929" s="16" t="str" cm="1">
        <f t="array" aca="1" ref="D929" ca="1">IFERROR(INDEX(_xlfn.TEXTSPLIT(E929," "),1),"")</f>
        <v/>
      </c>
      <c r="E929" s="15" t="str" cm="1">
        <f t="array" aca="1" ref="E929" ca="1">IFERROR(_xlfn._xlws.FILTER(merged_ranks,(merged_end_dates=DATE(9999,12,31))*(merged_names=A929)),"")</f>
        <v/>
      </c>
      <c r="F929" s="17" t="str">
        <f ca="1">_xlfn.XLOOKUP(J929,Promotions[Promo Key],Promotions[Promo Date],"")</f>
        <v/>
      </c>
      <c r="G929" s="18" t="str">
        <f t="shared" ca="1" si="71"/>
        <v/>
      </c>
      <c r="H929" s="18" t="str">
        <f t="shared" ca="1" si="70"/>
        <v/>
      </c>
      <c r="I929" s="17" t="str">
        <f>_xlfn.XLOOKUP(A929,Students[Full Name],Students[Starting Rank],"")</f>
        <v/>
      </c>
      <c r="J929" s="15" t="str">
        <f t="shared" ca="1" si="72"/>
        <v xml:space="preserve">: </v>
      </c>
      <c r="K929" s="16" t="str">
        <f>_xlfn.XLOOKUP(A929,Students[Full Name],Students[Start Date],"")</f>
        <v/>
      </c>
      <c r="L929" s="18">
        <f t="shared" ca="1" si="73"/>
        <v>-1</v>
      </c>
      <c r="M929" s="18" cm="1">
        <f t="array" aca="1" ref="M929" ca="1">SUMPRODUCT(Inactives[Days Inactive]*(Inactives[Student]=A929))/365</f>
        <v>0</v>
      </c>
      <c r="N929" s="18" t="str" cm="1">
        <f t="array" ref="N929">IF(LEN($A929)&gt;0,SUMPRODUCT(($A929=merged_names)*(_xlfn.TEXTAFTER(N$2, "At ")=merged_belt_colours)*merged_months_at_rank),"")</f>
        <v/>
      </c>
      <c r="O929" s="18" t="str" cm="1">
        <f t="array" ref="O929">IF(LEN($A929)&gt;0,SUMPRODUCT(($A929=merged_names)*(_xlfn.TEXTAFTER(O$2, "At ")=merged_belt_colours)*merged_months_at_rank),"")</f>
        <v/>
      </c>
      <c r="P929" s="18" t="str" cm="1">
        <f t="array" ref="P929">IF(LEN($A929)&gt;0,SUMPRODUCT(($A929=merged_names)*(_xlfn.TEXTAFTER(P$2, "At ")=merged_belt_colours)*merged_months_at_rank),"")</f>
        <v/>
      </c>
      <c r="Q929" s="18" t="str" cm="1">
        <f t="array" ref="Q929">IF(LEN($A929)&gt;0,SUMPRODUCT(($A929=merged_names)*(_xlfn.TEXTAFTER(Q$2, "At ")=merged_belt_colours)*merged_months_at_rank),"")</f>
        <v/>
      </c>
      <c r="R929" s="18" t="str" cm="1">
        <f t="array" ref="R929">IF(LEN($A929)&gt;0,SUMPRODUCT(($A929=merged_names)*(_xlfn.TEXTAFTER(R$2, "At ")=merged_belt_colours)*merged_months_at_rank),"")</f>
        <v/>
      </c>
    </row>
    <row r="930" spans="1:18" x14ac:dyDescent="0.25">
      <c r="A930"/>
      <c r="B930" s="15" t="str" cm="1">
        <f t="array" ref="B930">IFERROR(IF(LEN(A930)&gt;0, IF(SUMPRODUCT((Inactives[Key]=J930)*(Inactives[Currently Inactive]))=1,"Inactive","Active"),""),"Active")</f>
        <v/>
      </c>
      <c r="C930" s="16" t="str" cm="1">
        <f t="array" aca="1" ref="C930" ca="1">IFERROR(_xlfn._xlws.FILTER(Inactives[Inactive On],(Inactives[Key]=J930)*(Inactives[Currently Inactive]),""),"")</f>
        <v/>
      </c>
      <c r="D930" s="16" t="str" cm="1">
        <f t="array" aca="1" ref="D930" ca="1">IFERROR(INDEX(_xlfn.TEXTSPLIT(E930," "),1),"")</f>
        <v/>
      </c>
      <c r="E930" s="15" t="str" cm="1">
        <f t="array" aca="1" ref="E930" ca="1">IFERROR(_xlfn._xlws.FILTER(merged_ranks,(merged_end_dates=DATE(9999,12,31))*(merged_names=A930)),"")</f>
        <v/>
      </c>
      <c r="F930" s="17" t="str">
        <f ca="1">_xlfn.XLOOKUP(J930,Promotions[Promo Key],Promotions[Promo Date],"")</f>
        <v/>
      </c>
      <c r="G930" s="18" t="str">
        <f t="shared" ca="1" si="71"/>
        <v/>
      </c>
      <c r="H930" s="18" t="str">
        <f t="shared" ca="1" si="70"/>
        <v/>
      </c>
      <c r="I930" s="17" t="str">
        <f>_xlfn.XLOOKUP(A930,Students[Full Name],Students[Starting Rank],"")</f>
        <v/>
      </c>
      <c r="J930" s="15" t="str">
        <f t="shared" ca="1" si="72"/>
        <v xml:space="preserve">: </v>
      </c>
      <c r="K930" s="16" t="str">
        <f>_xlfn.XLOOKUP(A930,Students[Full Name],Students[Start Date],"")</f>
        <v/>
      </c>
      <c r="L930" s="18">
        <f t="shared" ca="1" si="73"/>
        <v>-1</v>
      </c>
      <c r="M930" s="18" cm="1">
        <f t="array" aca="1" ref="M930" ca="1">SUMPRODUCT(Inactives[Days Inactive]*(Inactives[Student]=A930))/365</f>
        <v>0</v>
      </c>
      <c r="N930" s="18" t="str" cm="1">
        <f t="array" ref="N930">IF(LEN($A930)&gt;0,SUMPRODUCT(($A930=merged_names)*(_xlfn.TEXTAFTER(N$2, "At ")=merged_belt_colours)*merged_months_at_rank),"")</f>
        <v/>
      </c>
      <c r="O930" s="18" t="str" cm="1">
        <f t="array" ref="O930">IF(LEN($A930)&gt;0,SUMPRODUCT(($A930=merged_names)*(_xlfn.TEXTAFTER(O$2, "At ")=merged_belt_colours)*merged_months_at_rank),"")</f>
        <v/>
      </c>
      <c r="P930" s="18" t="str" cm="1">
        <f t="array" ref="P930">IF(LEN($A930)&gt;0,SUMPRODUCT(($A930=merged_names)*(_xlfn.TEXTAFTER(P$2, "At ")=merged_belt_colours)*merged_months_at_rank),"")</f>
        <v/>
      </c>
      <c r="Q930" s="18" t="str" cm="1">
        <f t="array" ref="Q930">IF(LEN($A930)&gt;0,SUMPRODUCT(($A930=merged_names)*(_xlfn.TEXTAFTER(Q$2, "At ")=merged_belt_colours)*merged_months_at_rank),"")</f>
        <v/>
      </c>
      <c r="R930" s="18" t="str" cm="1">
        <f t="array" ref="R930">IF(LEN($A930)&gt;0,SUMPRODUCT(($A930=merged_names)*(_xlfn.TEXTAFTER(R$2, "At ")=merged_belt_colours)*merged_months_at_rank),"")</f>
        <v/>
      </c>
    </row>
    <row r="931" spans="1:18" x14ac:dyDescent="0.25">
      <c r="A931"/>
      <c r="B931" s="15" t="str" cm="1">
        <f t="array" ref="B931">IFERROR(IF(LEN(A931)&gt;0, IF(SUMPRODUCT((Inactives[Key]=J931)*(Inactives[Currently Inactive]))=1,"Inactive","Active"),""),"Active")</f>
        <v/>
      </c>
      <c r="C931" s="16" t="str" cm="1">
        <f t="array" aca="1" ref="C931" ca="1">IFERROR(_xlfn._xlws.FILTER(Inactives[Inactive On],(Inactives[Key]=J931)*(Inactives[Currently Inactive]),""),"")</f>
        <v/>
      </c>
      <c r="D931" s="16" t="str" cm="1">
        <f t="array" aca="1" ref="D931" ca="1">IFERROR(INDEX(_xlfn.TEXTSPLIT(E931," "),1),"")</f>
        <v/>
      </c>
      <c r="E931" s="15" t="str" cm="1">
        <f t="array" aca="1" ref="E931" ca="1">IFERROR(_xlfn._xlws.FILTER(merged_ranks,(merged_end_dates=DATE(9999,12,31))*(merged_names=A931)),"")</f>
        <v/>
      </c>
      <c r="F931" s="17" t="str">
        <f ca="1">_xlfn.XLOOKUP(J931,Promotions[Promo Key],Promotions[Promo Date],"")</f>
        <v/>
      </c>
      <c r="G931" s="18" t="str">
        <f t="shared" ca="1" si="71"/>
        <v/>
      </c>
      <c r="H931" s="18" t="str">
        <f t="shared" ca="1" si="70"/>
        <v/>
      </c>
      <c r="I931" s="17" t="str">
        <f>_xlfn.XLOOKUP(A931,Students[Full Name],Students[Starting Rank],"")</f>
        <v/>
      </c>
      <c r="J931" s="15" t="str">
        <f t="shared" ca="1" si="72"/>
        <v xml:space="preserve">: </v>
      </c>
      <c r="K931" s="16" t="str">
        <f>_xlfn.XLOOKUP(A931,Students[Full Name],Students[Start Date],"")</f>
        <v/>
      </c>
      <c r="L931" s="18">
        <f t="shared" ca="1" si="73"/>
        <v>-1</v>
      </c>
      <c r="M931" s="18" cm="1">
        <f t="array" aca="1" ref="M931" ca="1">SUMPRODUCT(Inactives[Days Inactive]*(Inactives[Student]=A931))/365</f>
        <v>0</v>
      </c>
      <c r="N931" s="18" t="str" cm="1">
        <f t="array" ref="N931">IF(LEN($A931)&gt;0,SUMPRODUCT(($A931=merged_names)*(_xlfn.TEXTAFTER(N$2, "At ")=merged_belt_colours)*merged_months_at_rank),"")</f>
        <v/>
      </c>
      <c r="O931" s="18" t="str" cm="1">
        <f t="array" ref="O931">IF(LEN($A931)&gt;0,SUMPRODUCT(($A931=merged_names)*(_xlfn.TEXTAFTER(O$2, "At ")=merged_belt_colours)*merged_months_at_rank),"")</f>
        <v/>
      </c>
      <c r="P931" s="18" t="str" cm="1">
        <f t="array" ref="P931">IF(LEN($A931)&gt;0,SUMPRODUCT(($A931=merged_names)*(_xlfn.TEXTAFTER(P$2, "At ")=merged_belt_colours)*merged_months_at_rank),"")</f>
        <v/>
      </c>
      <c r="Q931" s="18" t="str" cm="1">
        <f t="array" ref="Q931">IF(LEN($A931)&gt;0,SUMPRODUCT(($A931=merged_names)*(_xlfn.TEXTAFTER(Q$2, "At ")=merged_belt_colours)*merged_months_at_rank),"")</f>
        <v/>
      </c>
      <c r="R931" s="18" t="str" cm="1">
        <f t="array" ref="R931">IF(LEN($A931)&gt;0,SUMPRODUCT(($A931=merged_names)*(_xlfn.TEXTAFTER(R$2, "At ")=merged_belt_colours)*merged_months_at_rank),"")</f>
        <v/>
      </c>
    </row>
    <row r="932" spans="1:18" x14ac:dyDescent="0.25">
      <c r="A932"/>
      <c r="B932" s="15" t="str" cm="1">
        <f t="array" ref="B932">IFERROR(IF(LEN(A932)&gt;0, IF(SUMPRODUCT((Inactives[Key]=J932)*(Inactives[Currently Inactive]))=1,"Inactive","Active"),""),"Active")</f>
        <v/>
      </c>
      <c r="C932" s="16" t="str" cm="1">
        <f t="array" aca="1" ref="C932" ca="1">IFERROR(_xlfn._xlws.FILTER(Inactives[Inactive On],(Inactives[Key]=J932)*(Inactives[Currently Inactive]),""),"")</f>
        <v/>
      </c>
      <c r="D932" s="16" t="str" cm="1">
        <f t="array" aca="1" ref="D932" ca="1">IFERROR(INDEX(_xlfn.TEXTSPLIT(E932," "),1),"")</f>
        <v/>
      </c>
      <c r="E932" s="15" t="str" cm="1">
        <f t="array" aca="1" ref="E932" ca="1">IFERROR(_xlfn._xlws.FILTER(merged_ranks,(merged_end_dates=DATE(9999,12,31))*(merged_names=A932)),"")</f>
        <v/>
      </c>
      <c r="F932" s="17" t="str">
        <f ca="1">_xlfn.XLOOKUP(J932,Promotions[Promo Key],Promotions[Promo Date],"")</f>
        <v/>
      </c>
      <c r="G932" s="18" t="str">
        <f t="shared" ca="1" si="71"/>
        <v/>
      </c>
      <c r="H932" s="18" t="str">
        <f t="shared" ca="1" si="70"/>
        <v/>
      </c>
      <c r="I932" s="17" t="str">
        <f>_xlfn.XLOOKUP(A932,Students[Full Name],Students[Starting Rank],"")</f>
        <v/>
      </c>
      <c r="J932" s="15" t="str">
        <f t="shared" ca="1" si="72"/>
        <v xml:space="preserve">: </v>
      </c>
      <c r="K932" s="16" t="str">
        <f>_xlfn.XLOOKUP(A932,Students[Full Name],Students[Start Date],"")</f>
        <v/>
      </c>
      <c r="L932" s="18">
        <f t="shared" ca="1" si="73"/>
        <v>-1</v>
      </c>
      <c r="M932" s="18" cm="1">
        <f t="array" aca="1" ref="M932" ca="1">SUMPRODUCT(Inactives[Days Inactive]*(Inactives[Student]=A932))/365</f>
        <v>0</v>
      </c>
      <c r="N932" s="18" t="str" cm="1">
        <f t="array" ref="N932">IF(LEN($A932)&gt;0,SUMPRODUCT(($A932=merged_names)*(_xlfn.TEXTAFTER(N$2, "At ")=merged_belt_colours)*merged_months_at_rank),"")</f>
        <v/>
      </c>
      <c r="O932" s="18" t="str" cm="1">
        <f t="array" ref="O932">IF(LEN($A932)&gt;0,SUMPRODUCT(($A932=merged_names)*(_xlfn.TEXTAFTER(O$2, "At ")=merged_belt_colours)*merged_months_at_rank),"")</f>
        <v/>
      </c>
      <c r="P932" s="18" t="str" cm="1">
        <f t="array" ref="P932">IF(LEN($A932)&gt;0,SUMPRODUCT(($A932=merged_names)*(_xlfn.TEXTAFTER(P$2, "At ")=merged_belt_colours)*merged_months_at_rank),"")</f>
        <v/>
      </c>
      <c r="Q932" s="18" t="str" cm="1">
        <f t="array" ref="Q932">IF(LEN($A932)&gt;0,SUMPRODUCT(($A932=merged_names)*(_xlfn.TEXTAFTER(Q$2, "At ")=merged_belt_colours)*merged_months_at_rank),"")</f>
        <v/>
      </c>
      <c r="R932" s="18" t="str" cm="1">
        <f t="array" ref="R932">IF(LEN($A932)&gt;0,SUMPRODUCT(($A932=merged_names)*(_xlfn.TEXTAFTER(R$2, "At ")=merged_belt_colours)*merged_months_at_rank),"")</f>
        <v/>
      </c>
    </row>
    <row r="933" spans="1:18" x14ac:dyDescent="0.25">
      <c r="A933"/>
      <c r="B933" s="15" t="str" cm="1">
        <f t="array" ref="B933">IFERROR(IF(LEN(A933)&gt;0, IF(SUMPRODUCT((Inactives[Key]=J933)*(Inactives[Currently Inactive]))=1,"Inactive","Active"),""),"Active")</f>
        <v/>
      </c>
      <c r="C933" s="16" t="str" cm="1">
        <f t="array" aca="1" ref="C933" ca="1">IFERROR(_xlfn._xlws.FILTER(Inactives[Inactive On],(Inactives[Key]=J933)*(Inactives[Currently Inactive]),""),"")</f>
        <v/>
      </c>
      <c r="D933" s="16" t="str" cm="1">
        <f t="array" aca="1" ref="D933" ca="1">IFERROR(INDEX(_xlfn.TEXTSPLIT(E933," "),1),"")</f>
        <v/>
      </c>
      <c r="E933" s="15" t="str" cm="1">
        <f t="array" aca="1" ref="E933" ca="1">IFERROR(_xlfn._xlws.FILTER(merged_ranks,(merged_end_dates=DATE(9999,12,31))*(merged_names=A933)),"")</f>
        <v/>
      </c>
      <c r="F933" s="17" t="str">
        <f ca="1">_xlfn.XLOOKUP(J933,Promotions[Promo Key],Promotions[Promo Date],"")</f>
        <v/>
      </c>
      <c r="G933" s="18" t="str">
        <f t="shared" ca="1" si="71"/>
        <v/>
      </c>
      <c r="H933" s="18" t="str">
        <f t="shared" ca="1" si="70"/>
        <v/>
      </c>
      <c r="I933" s="17" t="str">
        <f>_xlfn.XLOOKUP(A933,Students[Full Name],Students[Starting Rank],"")</f>
        <v/>
      </c>
      <c r="J933" s="15" t="str">
        <f t="shared" ca="1" si="72"/>
        <v xml:space="preserve">: </v>
      </c>
      <c r="K933" s="16" t="str">
        <f>_xlfn.XLOOKUP(A933,Students[Full Name],Students[Start Date],"")</f>
        <v/>
      </c>
      <c r="L933" s="18">
        <f t="shared" ca="1" si="73"/>
        <v>-1</v>
      </c>
      <c r="M933" s="18" cm="1">
        <f t="array" aca="1" ref="M933" ca="1">SUMPRODUCT(Inactives[Days Inactive]*(Inactives[Student]=A933))/365</f>
        <v>0</v>
      </c>
      <c r="N933" s="18" t="str" cm="1">
        <f t="array" ref="N933">IF(LEN($A933)&gt;0,SUMPRODUCT(($A933=merged_names)*(_xlfn.TEXTAFTER(N$2, "At ")=merged_belt_colours)*merged_months_at_rank),"")</f>
        <v/>
      </c>
      <c r="O933" s="18" t="str" cm="1">
        <f t="array" ref="O933">IF(LEN($A933)&gt;0,SUMPRODUCT(($A933=merged_names)*(_xlfn.TEXTAFTER(O$2, "At ")=merged_belt_colours)*merged_months_at_rank),"")</f>
        <v/>
      </c>
      <c r="P933" s="18" t="str" cm="1">
        <f t="array" ref="P933">IF(LEN($A933)&gt;0,SUMPRODUCT(($A933=merged_names)*(_xlfn.TEXTAFTER(P$2, "At ")=merged_belt_colours)*merged_months_at_rank),"")</f>
        <v/>
      </c>
      <c r="Q933" s="18" t="str" cm="1">
        <f t="array" ref="Q933">IF(LEN($A933)&gt;0,SUMPRODUCT(($A933=merged_names)*(_xlfn.TEXTAFTER(Q$2, "At ")=merged_belt_colours)*merged_months_at_rank),"")</f>
        <v/>
      </c>
      <c r="R933" s="18" t="str" cm="1">
        <f t="array" ref="R933">IF(LEN($A933)&gt;0,SUMPRODUCT(($A933=merged_names)*(_xlfn.TEXTAFTER(R$2, "At ")=merged_belt_colours)*merged_months_at_rank),"")</f>
        <v/>
      </c>
    </row>
    <row r="934" spans="1:18" x14ac:dyDescent="0.25">
      <c r="A934"/>
      <c r="B934" s="15" t="str" cm="1">
        <f t="array" ref="B934">IFERROR(IF(LEN(A934)&gt;0, IF(SUMPRODUCT((Inactives[Key]=J934)*(Inactives[Currently Inactive]))=1,"Inactive","Active"),""),"Active")</f>
        <v/>
      </c>
      <c r="C934" s="16" t="str" cm="1">
        <f t="array" aca="1" ref="C934" ca="1">IFERROR(_xlfn._xlws.FILTER(Inactives[Inactive On],(Inactives[Key]=J934)*(Inactives[Currently Inactive]),""),"")</f>
        <v/>
      </c>
      <c r="D934" s="16" t="str" cm="1">
        <f t="array" aca="1" ref="D934" ca="1">IFERROR(INDEX(_xlfn.TEXTSPLIT(E934," "),1),"")</f>
        <v/>
      </c>
      <c r="E934" s="15" t="str" cm="1">
        <f t="array" aca="1" ref="E934" ca="1">IFERROR(_xlfn._xlws.FILTER(merged_ranks,(merged_end_dates=DATE(9999,12,31))*(merged_names=A934)),"")</f>
        <v/>
      </c>
      <c r="F934" s="17" t="str">
        <f ca="1">_xlfn.XLOOKUP(J934,Promotions[Promo Key],Promotions[Promo Date],"")</f>
        <v/>
      </c>
      <c r="G934" s="18" t="str">
        <f t="shared" ca="1" si="71"/>
        <v/>
      </c>
      <c r="H934" s="18" t="str">
        <f t="shared" ca="1" si="70"/>
        <v/>
      </c>
      <c r="I934" s="17" t="str">
        <f>_xlfn.XLOOKUP(A934,Students[Full Name],Students[Starting Rank],"")</f>
        <v/>
      </c>
      <c r="J934" s="15" t="str">
        <f t="shared" ca="1" si="72"/>
        <v xml:space="preserve">: </v>
      </c>
      <c r="K934" s="16" t="str">
        <f>_xlfn.XLOOKUP(A934,Students[Full Name],Students[Start Date],"")</f>
        <v/>
      </c>
      <c r="L934" s="18">
        <f t="shared" ca="1" si="73"/>
        <v>-1</v>
      </c>
      <c r="M934" s="18" cm="1">
        <f t="array" aca="1" ref="M934" ca="1">SUMPRODUCT(Inactives[Days Inactive]*(Inactives[Student]=A934))/365</f>
        <v>0</v>
      </c>
      <c r="N934" s="18" t="str" cm="1">
        <f t="array" ref="N934">IF(LEN($A934)&gt;0,SUMPRODUCT(($A934=merged_names)*(_xlfn.TEXTAFTER(N$2, "At ")=merged_belt_colours)*merged_months_at_rank),"")</f>
        <v/>
      </c>
      <c r="O934" s="18" t="str" cm="1">
        <f t="array" ref="O934">IF(LEN($A934)&gt;0,SUMPRODUCT(($A934=merged_names)*(_xlfn.TEXTAFTER(O$2, "At ")=merged_belt_colours)*merged_months_at_rank),"")</f>
        <v/>
      </c>
      <c r="P934" s="18" t="str" cm="1">
        <f t="array" ref="P934">IF(LEN($A934)&gt;0,SUMPRODUCT(($A934=merged_names)*(_xlfn.TEXTAFTER(P$2, "At ")=merged_belt_colours)*merged_months_at_rank),"")</f>
        <v/>
      </c>
      <c r="Q934" s="18" t="str" cm="1">
        <f t="array" ref="Q934">IF(LEN($A934)&gt;0,SUMPRODUCT(($A934=merged_names)*(_xlfn.TEXTAFTER(Q$2, "At ")=merged_belt_colours)*merged_months_at_rank),"")</f>
        <v/>
      </c>
      <c r="R934" s="18" t="str" cm="1">
        <f t="array" ref="R934">IF(LEN($A934)&gt;0,SUMPRODUCT(($A934=merged_names)*(_xlfn.TEXTAFTER(R$2, "At ")=merged_belt_colours)*merged_months_at_rank),"")</f>
        <v/>
      </c>
    </row>
    <row r="935" spans="1:18" x14ac:dyDescent="0.25">
      <c r="A935"/>
      <c r="B935" s="15" t="str" cm="1">
        <f t="array" ref="B935">IFERROR(IF(LEN(A935)&gt;0, IF(SUMPRODUCT((Inactives[Key]=J935)*(Inactives[Currently Inactive]))=1,"Inactive","Active"),""),"Active")</f>
        <v/>
      </c>
      <c r="C935" s="16" t="str" cm="1">
        <f t="array" aca="1" ref="C935" ca="1">IFERROR(_xlfn._xlws.FILTER(Inactives[Inactive On],(Inactives[Key]=J935)*(Inactives[Currently Inactive]),""),"")</f>
        <v/>
      </c>
      <c r="D935" s="16" t="str" cm="1">
        <f t="array" aca="1" ref="D935" ca="1">IFERROR(INDEX(_xlfn.TEXTSPLIT(E935," "),1),"")</f>
        <v/>
      </c>
      <c r="E935" s="15" t="str" cm="1">
        <f t="array" aca="1" ref="E935" ca="1">IFERROR(_xlfn._xlws.FILTER(merged_ranks,(merged_end_dates=DATE(9999,12,31))*(merged_names=A935)),"")</f>
        <v/>
      </c>
      <c r="F935" s="17" t="str">
        <f ca="1">_xlfn.XLOOKUP(J935,Promotions[Promo Key],Promotions[Promo Date],"")</f>
        <v/>
      </c>
      <c r="G935" s="18" t="str">
        <f t="shared" ca="1" si="71"/>
        <v/>
      </c>
      <c r="H935" s="18" t="str">
        <f t="shared" ca="1" si="70"/>
        <v/>
      </c>
      <c r="I935" s="17" t="str">
        <f>_xlfn.XLOOKUP(A935,Students[Full Name],Students[Starting Rank],"")</f>
        <v/>
      </c>
      <c r="J935" s="15" t="str">
        <f t="shared" ca="1" si="72"/>
        <v xml:space="preserve">: </v>
      </c>
      <c r="K935" s="16" t="str">
        <f>_xlfn.XLOOKUP(A935,Students[Full Name],Students[Start Date],"")</f>
        <v/>
      </c>
      <c r="L935" s="18">
        <f t="shared" ca="1" si="73"/>
        <v>-1</v>
      </c>
      <c r="M935" s="18" cm="1">
        <f t="array" aca="1" ref="M935" ca="1">SUMPRODUCT(Inactives[Days Inactive]*(Inactives[Student]=A935))/365</f>
        <v>0</v>
      </c>
      <c r="N935" s="18" t="str" cm="1">
        <f t="array" ref="N935">IF(LEN($A935)&gt;0,SUMPRODUCT(($A935=merged_names)*(_xlfn.TEXTAFTER(N$2, "At ")=merged_belt_colours)*merged_months_at_rank),"")</f>
        <v/>
      </c>
      <c r="O935" s="18" t="str" cm="1">
        <f t="array" ref="O935">IF(LEN($A935)&gt;0,SUMPRODUCT(($A935=merged_names)*(_xlfn.TEXTAFTER(O$2, "At ")=merged_belt_colours)*merged_months_at_rank),"")</f>
        <v/>
      </c>
      <c r="P935" s="18" t="str" cm="1">
        <f t="array" ref="P935">IF(LEN($A935)&gt;0,SUMPRODUCT(($A935=merged_names)*(_xlfn.TEXTAFTER(P$2, "At ")=merged_belt_colours)*merged_months_at_rank),"")</f>
        <v/>
      </c>
      <c r="Q935" s="18" t="str" cm="1">
        <f t="array" ref="Q935">IF(LEN($A935)&gt;0,SUMPRODUCT(($A935=merged_names)*(_xlfn.TEXTAFTER(Q$2, "At ")=merged_belt_colours)*merged_months_at_rank),"")</f>
        <v/>
      </c>
      <c r="R935" s="18" t="str" cm="1">
        <f t="array" ref="R935">IF(LEN($A935)&gt;0,SUMPRODUCT(($A935=merged_names)*(_xlfn.TEXTAFTER(R$2, "At ")=merged_belt_colours)*merged_months_at_rank),"")</f>
        <v/>
      </c>
    </row>
    <row r="936" spans="1:18" x14ac:dyDescent="0.25">
      <c r="A936"/>
      <c r="B936" s="15" t="str" cm="1">
        <f t="array" ref="B936">IFERROR(IF(LEN(A936)&gt;0, IF(SUMPRODUCT((Inactives[Key]=J936)*(Inactives[Currently Inactive]))=1,"Inactive","Active"),""),"Active")</f>
        <v/>
      </c>
      <c r="C936" s="16" t="str" cm="1">
        <f t="array" aca="1" ref="C936" ca="1">IFERROR(_xlfn._xlws.FILTER(Inactives[Inactive On],(Inactives[Key]=J936)*(Inactives[Currently Inactive]),""),"")</f>
        <v/>
      </c>
      <c r="D936" s="16" t="str" cm="1">
        <f t="array" aca="1" ref="D936" ca="1">IFERROR(INDEX(_xlfn.TEXTSPLIT(E936," "),1),"")</f>
        <v/>
      </c>
      <c r="E936" s="15" t="str" cm="1">
        <f t="array" aca="1" ref="E936" ca="1">IFERROR(_xlfn._xlws.FILTER(merged_ranks,(merged_end_dates=DATE(9999,12,31))*(merged_names=A936)),"")</f>
        <v/>
      </c>
      <c r="F936" s="17" t="str">
        <f ca="1">_xlfn.XLOOKUP(J936,Promotions[Promo Key],Promotions[Promo Date],"")</f>
        <v/>
      </c>
      <c r="G936" s="18" t="str">
        <f t="shared" ca="1" si="71"/>
        <v/>
      </c>
      <c r="H936" s="18" t="str">
        <f t="shared" ca="1" si="70"/>
        <v/>
      </c>
      <c r="I936" s="17" t="str">
        <f>_xlfn.XLOOKUP(A936,Students[Full Name],Students[Starting Rank],"")</f>
        <v/>
      </c>
      <c r="J936" s="15" t="str">
        <f t="shared" ca="1" si="72"/>
        <v xml:space="preserve">: </v>
      </c>
      <c r="K936" s="16" t="str">
        <f>_xlfn.XLOOKUP(A936,Students[Full Name],Students[Start Date],"")</f>
        <v/>
      </c>
      <c r="L936" s="18">
        <f t="shared" ca="1" si="73"/>
        <v>-1</v>
      </c>
      <c r="M936" s="18" cm="1">
        <f t="array" aca="1" ref="M936" ca="1">SUMPRODUCT(Inactives[Days Inactive]*(Inactives[Student]=A936))/365</f>
        <v>0</v>
      </c>
      <c r="N936" s="18" t="str" cm="1">
        <f t="array" ref="N936">IF(LEN($A936)&gt;0,SUMPRODUCT(($A936=merged_names)*(_xlfn.TEXTAFTER(N$2, "At ")=merged_belt_colours)*merged_months_at_rank),"")</f>
        <v/>
      </c>
      <c r="O936" s="18" t="str" cm="1">
        <f t="array" ref="O936">IF(LEN($A936)&gt;0,SUMPRODUCT(($A936=merged_names)*(_xlfn.TEXTAFTER(O$2, "At ")=merged_belt_colours)*merged_months_at_rank),"")</f>
        <v/>
      </c>
      <c r="P936" s="18" t="str" cm="1">
        <f t="array" ref="P936">IF(LEN($A936)&gt;0,SUMPRODUCT(($A936=merged_names)*(_xlfn.TEXTAFTER(P$2, "At ")=merged_belt_colours)*merged_months_at_rank),"")</f>
        <v/>
      </c>
      <c r="Q936" s="18" t="str" cm="1">
        <f t="array" ref="Q936">IF(LEN($A936)&gt;0,SUMPRODUCT(($A936=merged_names)*(_xlfn.TEXTAFTER(Q$2, "At ")=merged_belt_colours)*merged_months_at_rank),"")</f>
        <v/>
      </c>
      <c r="R936" s="18" t="str" cm="1">
        <f t="array" ref="R936">IF(LEN($A936)&gt;0,SUMPRODUCT(($A936=merged_names)*(_xlfn.TEXTAFTER(R$2, "At ")=merged_belt_colours)*merged_months_at_rank),"")</f>
        <v/>
      </c>
    </row>
    <row r="937" spans="1:18" x14ac:dyDescent="0.25">
      <c r="A937"/>
      <c r="B937" s="15" t="str" cm="1">
        <f t="array" ref="B937">IFERROR(IF(LEN(A937)&gt;0, IF(SUMPRODUCT((Inactives[Key]=J937)*(Inactives[Currently Inactive]))=1,"Inactive","Active"),""),"Active")</f>
        <v/>
      </c>
      <c r="C937" s="16" t="str" cm="1">
        <f t="array" aca="1" ref="C937" ca="1">IFERROR(_xlfn._xlws.FILTER(Inactives[Inactive On],(Inactives[Key]=J937)*(Inactives[Currently Inactive]),""),"")</f>
        <v/>
      </c>
      <c r="D937" s="16" t="str" cm="1">
        <f t="array" aca="1" ref="D937" ca="1">IFERROR(INDEX(_xlfn.TEXTSPLIT(E937," "),1),"")</f>
        <v/>
      </c>
      <c r="E937" s="15" t="str" cm="1">
        <f t="array" aca="1" ref="E937" ca="1">IFERROR(_xlfn._xlws.FILTER(merged_ranks,(merged_end_dates=DATE(9999,12,31))*(merged_names=A937)),"")</f>
        <v/>
      </c>
      <c r="F937" s="17" t="str">
        <f ca="1">_xlfn.XLOOKUP(J937,Promotions[Promo Key],Promotions[Promo Date],"")</f>
        <v/>
      </c>
      <c r="G937" s="18" t="str">
        <f t="shared" ca="1" si="71"/>
        <v/>
      </c>
      <c r="H937" s="18" t="str">
        <f t="shared" ca="1" si="70"/>
        <v/>
      </c>
      <c r="I937" s="17" t="str">
        <f>_xlfn.XLOOKUP(A937,Students[Full Name],Students[Starting Rank],"")</f>
        <v/>
      </c>
      <c r="J937" s="15" t="str">
        <f t="shared" ca="1" si="72"/>
        <v xml:space="preserve">: </v>
      </c>
      <c r="K937" s="16" t="str">
        <f>_xlfn.XLOOKUP(A937,Students[Full Name],Students[Start Date],"")</f>
        <v/>
      </c>
      <c r="L937" s="18">
        <f t="shared" ca="1" si="73"/>
        <v>-1</v>
      </c>
      <c r="M937" s="18" cm="1">
        <f t="array" aca="1" ref="M937" ca="1">SUMPRODUCT(Inactives[Days Inactive]*(Inactives[Student]=A937))/365</f>
        <v>0</v>
      </c>
      <c r="N937" s="18" t="str" cm="1">
        <f t="array" ref="N937">IF(LEN($A937)&gt;0,SUMPRODUCT(($A937=merged_names)*(_xlfn.TEXTAFTER(N$2, "At ")=merged_belt_colours)*merged_months_at_rank),"")</f>
        <v/>
      </c>
      <c r="O937" s="18" t="str" cm="1">
        <f t="array" ref="O937">IF(LEN($A937)&gt;0,SUMPRODUCT(($A937=merged_names)*(_xlfn.TEXTAFTER(O$2, "At ")=merged_belt_colours)*merged_months_at_rank),"")</f>
        <v/>
      </c>
      <c r="P937" s="18" t="str" cm="1">
        <f t="array" ref="P937">IF(LEN($A937)&gt;0,SUMPRODUCT(($A937=merged_names)*(_xlfn.TEXTAFTER(P$2, "At ")=merged_belt_colours)*merged_months_at_rank),"")</f>
        <v/>
      </c>
      <c r="Q937" s="18" t="str" cm="1">
        <f t="array" ref="Q937">IF(LEN($A937)&gt;0,SUMPRODUCT(($A937=merged_names)*(_xlfn.TEXTAFTER(Q$2, "At ")=merged_belt_colours)*merged_months_at_rank),"")</f>
        <v/>
      </c>
      <c r="R937" s="18" t="str" cm="1">
        <f t="array" ref="R937">IF(LEN($A937)&gt;0,SUMPRODUCT(($A937=merged_names)*(_xlfn.TEXTAFTER(R$2, "At ")=merged_belt_colours)*merged_months_at_rank),"")</f>
        <v/>
      </c>
    </row>
    <row r="938" spans="1:18" x14ac:dyDescent="0.25">
      <c r="A938"/>
      <c r="B938" s="15" t="str" cm="1">
        <f t="array" ref="B938">IFERROR(IF(LEN(A938)&gt;0, IF(SUMPRODUCT((Inactives[Key]=J938)*(Inactives[Currently Inactive]))=1,"Inactive","Active"),""),"Active")</f>
        <v/>
      </c>
      <c r="C938" s="16" t="str" cm="1">
        <f t="array" aca="1" ref="C938" ca="1">IFERROR(_xlfn._xlws.FILTER(Inactives[Inactive On],(Inactives[Key]=J938)*(Inactives[Currently Inactive]),""),"")</f>
        <v/>
      </c>
      <c r="D938" s="16" t="str" cm="1">
        <f t="array" aca="1" ref="D938" ca="1">IFERROR(INDEX(_xlfn.TEXTSPLIT(E938," "),1),"")</f>
        <v/>
      </c>
      <c r="E938" s="15" t="str" cm="1">
        <f t="array" aca="1" ref="E938" ca="1">IFERROR(_xlfn._xlws.FILTER(merged_ranks,(merged_end_dates=DATE(9999,12,31))*(merged_names=A938)),"")</f>
        <v/>
      </c>
      <c r="F938" s="17" t="str">
        <f ca="1">_xlfn.XLOOKUP(J938,Promotions[Promo Key],Promotions[Promo Date],"")</f>
        <v/>
      </c>
      <c r="G938" s="18" t="str">
        <f t="shared" ca="1" si="71"/>
        <v/>
      </c>
      <c r="H938" s="18" t="str">
        <f t="shared" ca="1" si="70"/>
        <v/>
      </c>
      <c r="I938" s="17" t="str">
        <f>_xlfn.XLOOKUP(A938,Students[Full Name],Students[Starting Rank],"")</f>
        <v/>
      </c>
      <c r="J938" s="15" t="str">
        <f t="shared" ca="1" si="72"/>
        <v xml:space="preserve">: </v>
      </c>
      <c r="K938" s="16" t="str">
        <f>_xlfn.XLOOKUP(A938,Students[Full Name],Students[Start Date],"")</f>
        <v/>
      </c>
      <c r="L938" s="18">
        <f t="shared" ca="1" si="73"/>
        <v>-1</v>
      </c>
      <c r="M938" s="18" cm="1">
        <f t="array" aca="1" ref="M938" ca="1">SUMPRODUCT(Inactives[Days Inactive]*(Inactives[Student]=A938))/365</f>
        <v>0</v>
      </c>
      <c r="N938" s="18" t="str" cm="1">
        <f t="array" ref="N938">IF(LEN($A938)&gt;0,SUMPRODUCT(($A938=merged_names)*(_xlfn.TEXTAFTER(N$2, "At ")=merged_belt_colours)*merged_months_at_rank),"")</f>
        <v/>
      </c>
      <c r="O938" s="18" t="str" cm="1">
        <f t="array" ref="O938">IF(LEN($A938)&gt;0,SUMPRODUCT(($A938=merged_names)*(_xlfn.TEXTAFTER(O$2, "At ")=merged_belt_colours)*merged_months_at_rank),"")</f>
        <v/>
      </c>
      <c r="P938" s="18" t="str" cm="1">
        <f t="array" ref="P938">IF(LEN($A938)&gt;0,SUMPRODUCT(($A938=merged_names)*(_xlfn.TEXTAFTER(P$2, "At ")=merged_belt_colours)*merged_months_at_rank),"")</f>
        <v/>
      </c>
      <c r="Q938" s="18" t="str" cm="1">
        <f t="array" ref="Q938">IF(LEN($A938)&gt;0,SUMPRODUCT(($A938=merged_names)*(_xlfn.TEXTAFTER(Q$2, "At ")=merged_belt_colours)*merged_months_at_rank),"")</f>
        <v/>
      </c>
      <c r="R938" s="18" t="str" cm="1">
        <f t="array" ref="R938">IF(LEN($A938)&gt;0,SUMPRODUCT(($A938=merged_names)*(_xlfn.TEXTAFTER(R$2, "At ")=merged_belt_colours)*merged_months_at_rank),"")</f>
        <v/>
      </c>
    </row>
    <row r="939" spans="1:18" x14ac:dyDescent="0.25">
      <c r="A939"/>
      <c r="B939" s="15" t="str" cm="1">
        <f t="array" ref="B939">IFERROR(IF(LEN(A939)&gt;0, IF(SUMPRODUCT((Inactives[Key]=J939)*(Inactives[Currently Inactive]))=1,"Inactive","Active"),""),"Active")</f>
        <v/>
      </c>
      <c r="C939" s="16" t="str" cm="1">
        <f t="array" aca="1" ref="C939" ca="1">IFERROR(_xlfn._xlws.FILTER(Inactives[Inactive On],(Inactives[Key]=J939)*(Inactives[Currently Inactive]),""),"")</f>
        <v/>
      </c>
      <c r="D939" s="16" t="str" cm="1">
        <f t="array" aca="1" ref="D939" ca="1">IFERROR(INDEX(_xlfn.TEXTSPLIT(E939," "),1),"")</f>
        <v/>
      </c>
      <c r="E939" s="15" t="str" cm="1">
        <f t="array" aca="1" ref="E939" ca="1">IFERROR(_xlfn._xlws.FILTER(merged_ranks,(merged_end_dates=DATE(9999,12,31))*(merged_names=A939)),"")</f>
        <v/>
      </c>
      <c r="F939" s="17" t="str">
        <f ca="1">_xlfn.XLOOKUP(J939,Promotions[Promo Key],Promotions[Promo Date],"")</f>
        <v/>
      </c>
      <c r="G939" s="18" t="str">
        <f t="shared" ca="1" si="71"/>
        <v/>
      </c>
      <c r="H939" s="18" t="str">
        <f t="shared" ca="1" si="70"/>
        <v/>
      </c>
      <c r="I939" s="17" t="str">
        <f>_xlfn.XLOOKUP(A939,Students[Full Name],Students[Starting Rank],"")</f>
        <v/>
      </c>
      <c r="J939" s="15" t="str">
        <f t="shared" ca="1" si="72"/>
        <v xml:space="preserve">: </v>
      </c>
      <c r="K939" s="16" t="str">
        <f>_xlfn.XLOOKUP(A939,Students[Full Name],Students[Start Date],"")</f>
        <v/>
      </c>
      <c r="L939" s="18">
        <f t="shared" ca="1" si="73"/>
        <v>-1</v>
      </c>
      <c r="M939" s="18" cm="1">
        <f t="array" aca="1" ref="M939" ca="1">SUMPRODUCT(Inactives[Days Inactive]*(Inactives[Student]=A939))/365</f>
        <v>0</v>
      </c>
      <c r="N939" s="18" t="str" cm="1">
        <f t="array" ref="N939">IF(LEN($A939)&gt;0,SUMPRODUCT(($A939=merged_names)*(_xlfn.TEXTAFTER(N$2, "At ")=merged_belt_colours)*merged_months_at_rank),"")</f>
        <v/>
      </c>
      <c r="O939" s="18" t="str" cm="1">
        <f t="array" ref="O939">IF(LEN($A939)&gt;0,SUMPRODUCT(($A939=merged_names)*(_xlfn.TEXTAFTER(O$2, "At ")=merged_belt_colours)*merged_months_at_rank),"")</f>
        <v/>
      </c>
      <c r="P939" s="18" t="str" cm="1">
        <f t="array" ref="P939">IF(LEN($A939)&gt;0,SUMPRODUCT(($A939=merged_names)*(_xlfn.TEXTAFTER(P$2, "At ")=merged_belt_colours)*merged_months_at_rank),"")</f>
        <v/>
      </c>
      <c r="Q939" s="18" t="str" cm="1">
        <f t="array" ref="Q939">IF(LEN($A939)&gt;0,SUMPRODUCT(($A939=merged_names)*(_xlfn.TEXTAFTER(Q$2, "At ")=merged_belt_colours)*merged_months_at_rank),"")</f>
        <v/>
      </c>
      <c r="R939" s="18" t="str" cm="1">
        <f t="array" ref="R939">IF(LEN($A939)&gt;0,SUMPRODUCT(($A939=merged_names)*(_xlfn.TEXTAFTER(R$2, "At ")=merged_belt_colours)*merged_months_at_rank),"")</f>
        <v/>
      </c>
    </row>
    <row r="940" spans="1:18" x14ac:dyDescent="0.25">
      <c r="A940"/>
      <c r="B940" s="15" t="str" cm="1">
        <f t="array" ref="B940">IFERROR(IF(LEN(A940)&gt;0, IF(SUMPRODUCT((Inactives[Key]=J940)*(Inactives[Currently Inactive]))=1,"Inactive","Active"),""),"Active")</f>
        <v/>
      </c>
      <c r="C940" s="16" t="str" cm="1">
        <f t="array" aca="1" ref="C940" ca="1">IFERROR(_xlfn._xlws.FILTER(Inactives[Inactive On],(Inactives[Key]=J940)*(Inactives[Currently Inactive]),""),"")</f>
        <v/>
      </c>
      <c r="D940" s="16" t="str" cm="1">
        <f t="array" aca="1" ref="D940" ca="1">IFERROR(INDEX(_xlfn.TEXTSPLIT(E940," "),1),"")</f>
        <v/>
      </c>
      <c r="E940" s="15" t="str" cm="1">
        <f t="array" aca="1" ref="E940" ca="1">IFERROR(_xlfn._xlws.FILTER(merged_ranks,(merged_end_dates=DATE(9999,12,31))*(merged_names=A940)),"")</f>
        <v/>
      </c>
      <c r="F940" s="17" t="str">
        <f ca="1">_xlfn.XLOOKUP(J940,Promotions[Promo Key],Promotions[Promo Date],"")</f>
        <v/>
      </c>
      <c r="G940" s="18" t="str">
        <f t="shared" ca="1" si="71"/>
        <v/>
      </c>
      <c r="H940" s="18" t="str">
        <f t="shared" ca="1" si="70"/>
        <v/>
      </c>
      <c r="I940" s="17" t="str">
        <f>_xlfn.XLOOKUP(A940,Students[Full Name],Students[Starting Rank],"")</f>
        <v/>
      </c>
      <c r="J940" s="15" t="str">
        <f t="shared" ca="1" si="72"/>
        <v xml:space="preserve">: </v>
      </c>
      <c r="K940" s="16" t="str">
        <f>_xlfn.XLOOKUP(A940,Students[Full Name],Students[Start Date],"")</f>
        <v/>
      </c>
      <c r="L940" s="18">
        <f t="shared" ca="1" si="73"/>
        <v>-1</v>
      </c>
      <c r="M940" s="18" cm="1">
        <f t="array" aca="1" ref="M940" ca="1">SUMPRODUCT(Inactives[Days Inactive]*(Inactives[Student]=A940))/365</f>
        <v>0</v>
      </c>
      <c r="N940" s="18" t="str" cm="1">
        <f t="array" ref="N940">IF(LEN($A940)&gt;0,SUMPRODUCT(($A940=merged_names)*(_xlfn.TEXTAFTER(N$2, "At ")=merged_belt_colours)*merged_months_at_rank),"")</f>
        <v/>
      </c>
      <c r="O940" s="18" t="str" cm="1">
        <f t="array" ref="O940">IF(LEN($A940)&gt;0,SUMPRODUCT(($A940=merged_names)*(_xlfn.TEXTAFTER(O$2, "At ")=merged_belt_colours)*merged_months_at_rank),"")</f>
        <v/>
      </c>
      <c r="P940" s="18" t="str" cm="1">
        <f t="array" ref="P940">IF(LEN($A940)&gt;0,SUMPRODUCT(($A940=merged_names)*(_xlfn.TEXTAFTER(P$2, "At ")=merged_belt_colours)*merged_months_at_rank),"")</f>
        <v/>
      </c>
      <c r="Q940" s="18" t="str" cm="1">
        <f t="array" ref="Q940">IF(LEN($A940)&gt;0,SUMPRODUCT(($A940=merged_names)*(_xlfn.TEXTAFTER(Q$2, "At ")=merged_belt_colours)*merged_months_at_rank),"")</f>
        <v/>
      </c>
      <c r="R940" s="18" t="str" cm="1">
        <f t="array" ref="R940">IF(LEN($A940)&gt;0,SUMPRODUCT(($A940=merged_names)*(_xlfn.TEXTAFTER(R$2, "At ")=merged_belt_colours)*merged_months_at_rank),"")</f>
        <v/>
      </c>
    </row>
    <row r="941" spans="1:18" x14ac:dyDescent="0.25">
      <c r="A941"/>
      <c r="B941" s="15" t="str" cm="1">
        <f t="array" ref="B941">IFERROR(IF(LEN(A941)&gt;0, IF(SUMPRODUCT((Inactives[Key]=J941)*(Inactives[Currently Inactive]))=1,"Inactive","Active"),""),"Active")</f>
        <v/>
      </c>
      <c r="C941" s="16" t="str" cm="1">
        <f t="array" aca="1" ref="C941" ca="1">IFERROR(_xlfn._xlws.FILTER(Inactives[Inactive On],(Inactives[Key]=J941)*(Inactives[Currently Inactive]),""),"")</f>
        <v/>
      </c>
      <c r="D941" s="16" t="str" cm="1">
        <f t="array" aca="1" ref="D941" ca="1">IFERROR(INDEX(_xlfn.TEXTSPLIT(E941," "),1),"")</f>
        <v/>
      </c>
      <c r="E941" s="15" t="str" cm="1">
        <f t="array" aca="1" ref="E941" ca="1">IFERROR(_xlfn._xlws.FILTER(merged_ranks,(merged_end_dates=DATE(9999,12,31))*(merged_names=A941)),"")</f>
        <v/>
      </c>
      <c r="F941" s="17" t="str">
        <f ca="1">_xlfn.XLOOKUP(J941,Promotions[Promo Key],Promotions[Promo Date],"")</f>
        <v/>
      </c>
      <c r="G941" s="18" t="str">
        <f t="shared" ca="1" si="71"/>
        <v/>
      </c>
      <c r="H941" s="18" t="str">
        <f t="shared" ca="1" si="70"/>
        <v/>
      </c>
      <c r="I941" s="17" t="str">
        <f>_xlfn.XLOOKUP(A941,Students[Full Name],Students[Starting Rank],"")</f>
        <v/>
      </c>
      <c r="J941" s="15" t="str">
        <f t="shared" ca="1" si="72"/>
        <v xml:space="preserve">: </v>
      </c>
      <c r="K941" s="16" t="str">
        <f>_xlfn.XLOOKUP(A941,Students[Full Name],Students[Start Date],"")</f>
        <v/>
      </c>
      <c r="L941" s="18">
        <f t="shared" ca="1" si="73"/>
        <v>-1</v>
      </c>
      <c r="M941" s="18" cm="1">
        <f t="array" aca="1" ref="M941" ca="1">SUMPRODUCT(Inactives[Days Inactive]*(Inactives[Student]=A941))/365</f>
        <v>0</v>
      </c>
      <c r="N941" s="18" t="str" cm="1">
        <f t="array" ref="N941">IF(LEN($A941)&gt;0,SUMPRODUCT(($A941=merged_names)*(_xlfn.TEXTAFTER(N$2, "At ")=merged_belt_colours)*merged_months_at_rank),"")</f>
        <v/>
      </c>
      <c r="O941" s="18" t="str" cm="1">
        <f t="array" ref="O941">IF(LEN($A941)&gt;0,SUMPRODUCT(($A941=merged_names)*(_xlfn.TEXTAFTER(O$2, "At ")=merged_belt_colours)*merged_months_at_rank),"")</f>
        <v/>
      </c>
      <c r="P941" s="18" t="str" cm="1">
        <f t="array" ref="P941">IF(LEN($A941)&gt;0,SUMPRODUCT(($A941=merged_names)*(_xlfn.TEXTAFTER(P$2, "At ")=merged_belt_colours)*merged_months_at_rank),"")</f>
        <v/>
      </c>
      <c r="Q941" s="18" t="str" cm="1">
        <f t="array" ref="Q941">IF(LEN($A941)&gt;0,SUMPRODUCT(($A941=merged_names)*(_xlfn.TEXTAFTER(Q$2, "At ")=merged_belt_colours)*merged_months_at_rank),"")</f>
        <v/>
      </c>
      <c r="R941" s="18" t="str" cm="1">
        <f t="array" ref="R941">IF(LEN($A941)&gt;0,SUMPRODUCT(($A941=merged_names)*(_xlfn.TEXTAFTER(R$2, "At ")=merged_belt_colours)*merged_months_at_rank),"")</f>
        <v/>
      </c>
    </row>
    <row r="942" spans="1:18" x14ac:dyDescent="0.25">
      <c r="A942"/>
      <c r="B942" s="15" t="str" cm="1">
        <f t="array" ref="B942">IFERROR(IF(LEN(A942)&gt;0, IF(SUMPRODUCT((Inactives[Key]=J942)*(Inactives[Currently Inactive]))=1,"Inactive","Active"),""),"Active")</f>
        <v/>
      </c>
      <c r="C942" s="16" t="str" cm="1">
        <f t="array" aca="1" ref="C942" ca="1">IFERROR(_xlfn._xlws.FILTER(Inactives[Inactive On],(Inactives[Key]=J942)*(Inactives[Currently Inactive]),""),"")</f>
        <v/>
      </c>
      <c r="D942" s="16" t="str" cm="1">
        <f t="array" aca="1" ref="D942" ca="1">IFERROR(INDEX(_xlfn.TEXTSPLIT(E942," "),1),"")</f>
        <v/>
      </c>
      <c r="E942" s="15" t="str" cm="1">
        <f t="array" aca="1" ref="E942" ca="1">IFERROR(_xlfn._xlws.FILTER(merged_ranks,(merged_end_dates=DATE(9999,12,31))*(merged_names=A942)),"")</f>
        <v/>
      </c>
      <c r="F942" s="17" t="str">
        <f ca="1">_xlfn.XLOOKUP(J942,Promotions[Promo Key],Promotions[Promo Date],"")</f>
        <v/>
      </c>
      <c r="G942" s="18" t="str">
        <f t="shared" ca="1" si="71"/>
        <v/>
      </c>
      <c r="H942" s="18" t="str">
        <f t="shared" ca="1" si="70"/>
        <v/>
      </c>
      <c r="I942" s="17" t="str">
        <f>_xlfn.XLOOKUP(A942,Students[Full Name],Students[Starting Rank],"")</f>
        <v/>
      </c>
      <c r="J942" s="15" t="str">
        <f t="shared" ca="1" si="72"/>
        <v xml:space="preserve">: </v>
      </c>
      <c r="K942" s="16" t="str">
        <f>_xlfn.XLOOKUP(A942,Students[Full Name],Students[Start Date],"")</f>
        <v/>
      </c>
      <c r="L942" s="18">
        <f t="shared" ca="1" si="73"/>
        <v>-1</v>
      </c>
      <c r="M942" s="18" cm="1">
        <f t="array" aca="1" ref="M942" ca="1">SUMPRODUCT(Inactives[Days Inactive]*(Inactives[Student]=A942))/365</f>
        <v>0</v>
      </c>
      <c r="N942" s="18" t="str" cm="1">
        <f t="array" ref="N942">IF(LEN($A942)&gt;0,SUMPRODUCT(($A942=merged_names)*(_xlfn.TEXTAFTER(N$2, "At ")=merged_belt_colours)*merged_months_at_rank),"")</f>
        <v/>
      </c>
      <c r="O942" s="18" t="str" cm="1">
        <f t="array" ref="O942">IF(LEN($A942)&gt;0,SUMPRODUCT(($A942=merged_names)*(_xlfn.TEXTAFTER(O$2, "At ")=merged_belt_colours)*merged_months_at_rank),"")</f>
        <v/>
      </c>
      <c r="P942" s="18" t="str" cm="1">
        <f t="array" ref="P942">IF(LEN($A942)&gt;0,SUMPRODUCT(($A942=merged_names)*(_xlfn.TEXTAFTER(P$2, "At ")=merged_belt_colours)*merged_months_at_rank),"")</f>
        <v/>
      </c>
      <c r="Q942" s="18" t="str" cm="1">
        <f t="array" ref="Q942">IF(LEN($A942)&gt;0,SUMPRODUCT(($A942=merged_names)*(_xlfn.TEXTAFTER(Q$2, "At ")=merged_belt_colours)*merged_months_at_rank),"")</f>
        <v/>
      </c>
      <c r="R942" s="18" t="str" cm="1">
        <f t="array" ref="R942">IF(LEN($A942)&gt;0,SUMPRODUCT(($A942=merged_names)*(_xlfn.TEXTAFTER(R$2, "At ")=merged_belt_colours)*merged_months_at_rank),"")</f>
        <v/>
      </c>
    </row>
    <row r="943" spans="1:18" x14ac:dyDescent="0.25">
      <c r="A943"/>
      <c r="B943" s="15" t="str" cm="1">
        <f t="array" ref="B943">IFERROR(IF(LEN(A943)&gt;0, IF(SUMPRODUCT((Inactives[Key]=J943)*(Inactives[Currently Inactive]))=1,"Inactive","Active"),""),"Active")</f>
        <v/>
      </c>
      <c r="C943" s="16" t="str" cm="1">
        <f t="array" aca="1" ref="C943" ca="1">IFERROR(_xlfn._xlws.FILTER(Inactives[Inactive On],(Inactives[Key]=J943)*(Inactives[Currently Inactive]),""),"")</f>
        <v/>
      </c>
      <c r="D943" s="16" t="str" cm="1">
        <f t="array" aca="1" ref="D943" ca="1">IFERROR(INDEX(_xlfn.TEXTSPLIT(E943," "),1),"")</f>
        <v/>
      </c>
      <c r="E943" s="15" t="str" cm="1">
        <f t="array" aca="1" ref="E943" ca="1">IFERROR(_xlfn._xlws.FILTER(merged_ranks,(merged_end_dates=DATE(9999,12,31))*(merged_names=A943)),"")</f>
        <v/>
      </c>
      <c r="F943" s="17" t="str">
        <f ca="1">_xlfn.XLOOKUP(J943,Promotions[Promo Key],Promotions[Promo Date],"")</f>
        <v/>
      </c>
      <c r="G943" s="18" t="str">
        <f t="shared" ca="1" si="71"/>
        <v/>
      </c>
      <c r="H943" s="18" t="str">
        <f t="shared" ca="1" si="70"/>
        <v/>
      </c>
      <c r="I943" s="17" t="str">
        <f>_xlfn.XLOOKUP(A943,Students[Full Name],Students[Starting Rank],"")</f>
        <v/>
      </c>
      <c r="J943" s="15" t="str">
        <f t="shared" ca="1" si="72"/>
        <v xml:space="preserve">: </v>
      </c>
      <c r="K943" s="16" t="str">
        <f>_xlfn.XLOOKUP(A943,Students[Full Name],Students[Start Date],"")</f>
        <v/>
      </c>
      <c r="L943" s="18">
        <f t="shared" ca="1" si="73"/>
        <v>-1</v>
      </c>
      <c r="M943" s="18" cm="1">
        <f t="array" aca="1" ref="M943" ca="1">SUMPRODUCT(Inactives[Days Inactive]*(Inactives[Student]=A943))/365</f>
        <v>0</v>
      </c>
      <c r="N943" s="18" t="str" cm="1">
        <f t="array" ref="N943">IF(LEN($A943)&gt;0,SUMPRODUCT(($A943=merged_names)*(_xlfn.TEXTAFTER(N$2, "At ")=merged_belt_colours)*merged_months_at_rank),"")</f>
        <v/>
      </c>
      <c r="O943" s="18" t="str" cm="1">
        <f t="array" ref="O943">IF(LEN($A943)&gt;0,SUMPRODUCT(($A943=merged_names)*(_xlfn.TEXTAFTER(O$2, "At ")=merged_belt_colours)*merged_months_at_rank),"")</f>
        <v/>
      </c>
      <c r="P943" s="18" t="str" cm="1">
        <f t="array" ref="P943">IF(LEN($A943)&gt;0,SUMPRODUCT(($A943=merged_names)*(_xlfn.TEXTAFTER(P$2, "At ")=merged_belt_colours)*merged_months_at_rank),"")</f>
        <v/>
      </c>
      <c r="Q943" s="18" t="str" cm="1">
        <f t="array" ref="Q943">IF(LEN($A943)&gt;0,SUMPRODUCT(($A943=merged_names)*(_xlfn.TEXTAFTER(Q$2, "At ")=merged_belt_colours)*merged_months_at_rank),"")</f>
        <v/>
      </c>
      <c r="R943" s="18" t="str" cm="1">
        <f t="array" ref="R943">IF(LEN($A943)&gt;0,SUMPRODUCT(($A943=merged_names)*(_xlfn.TEXTAFTER(R$2, "At ")=merged_belt_colours)*merged_months_at_rank),"")</f>
        <v/>
      </c>
    </row>
    <row r="944" spans="1:18" x14ac:dyDescent="0.25">
      <c r="A944"/>
      <c r="B944" s="15" t="str" cm="1">
        <f t="array" ref="B944">IFERROR(IF(LEN(A944)&gt;0, IF(SUMPRODUCT((Inactives[Key]=J944)*(Inactives[Currently Inactive]))=1,"Inactive","Active"),""),"Active")</f>
        <v/>
      </c>
      <c r="C944" s="16" t="str" cm="1">
        <f t="array" aca="1" ref="C944" ca="1">IFERROR(_xlfn._xlws.FILTER(Inactives[Inactive On],(Inactives[Key]=J944)*(Inactives[Currently Inactive]),""),"")</f>
        <v/>
      </c>
      <c r="D944" s="16" t="str" cm="1">
        <f t="array" aca="1" ref="D944" ca="1">IFERROR(INDEX(_xlfn.TEXTSPLIT(E944," "),1),"")</f>
        <v/>
      </c>
      <c r="E944" s="15" t="str" cm="1">
        <f t="array" aca="1" ref="E944" ca="1">IFERROR(_xlfn._xlws.FILTER(merged_ranks,(merged_end_dates=DATE(9999,12,31))*(merged_names=A944)),"")</f>
        <v/>
      </c>
      <c r="F944" s="17" t="str">
        <f ca="1">_xlfn.XLOOKUP(J944,Promotions[Promo Key],Promotions[Promo Date],"")</f>
        <v/>
      </c>
      <c r="G944" s="18" t="str">
        <f t="shared" ca="1" si="71"/>
        <v/>
      </c>
      <c r="H944" s="18" t="str">
        <f t="shared" ca="1" si="70"/>
        <v/>
      </c>
      <c r="I944" s="17" t="str">
        <f>_xlfn.XLOOKUP(A944,Students[Full Name],Students[Starting Rank],"")</f>
        <v/>
      </c>
      <c r="J944" s="15" t="str">
        <f t="shared" ca="1" si="72"/>
        <v xml:space="preserve">: </v>
      </c>
      <c r="K944" s="16" t="str">
        <f>_xlfn.XLOOKUP(A944,Students[Full Name],Students[Start Date],"")</f>
        <v/>
      </c>
      <c r="L944" s="18">
        <f t="shared" ca="1" si="73"/>
        <v>-1</v>
      </c>
      <c r="M944" s="18" cm="1">
        <f t="array" aca="1" ref="M944" ca="1">SUMPRODUCT(Inactives[Days Inactive]*(Inactives[Student]=A944))/365</f>
        <v>0</v>
      </c>
      <c r="N944" s="18" t="str" cm="1">
        <f t="array" ref="N944">IF(LEN($A944)&gt;0,SUMPRODUCT(($A944=merged_names)*(_xlfn.TEXTAFTER(N$2, "At ")=merged_belt_colours)*merged_months_at_rank),"")</f>
        <v/>
      </c>
      <c r="O944" s="18" t="str" cm="1">
        <f t="array" ref="O944">IF(LEN($A944)&gt;0,SUMPRODUCT(($A944=merged_names)*(_xlfn.TEXTAFTER(O$2, "At ")=merged_belt_colours)*merged_months_at_rank),"")</f>
        <v/>
      </c>
      <c r="P944" s="18" t="str" cm="1">
        <f t="array" ref="P944">IF(LEN($A944)&gt;0,SUMPRODUCT(($A944=merged_names)*(_xlfn.TEXTAFTER(P$2, "At ")=merged_belt_colours)*merged_months_at_rank),"")</f>
        <v/>
      </c>
      <c r="Q944" s="18" t="str" cm="1">
        <f t="array" ref="Q944">IF(LEN($A944)&gt;0,SUMPRODUCT(($A944=merged_names)*(_xlfn.TEXTAFTER(Q$2, "At ")=merged_belt_colours)*merged_months_at_rank),"")</f>
        <v/>
      </c>
      <c r="R944" s="18" t="str" cm="1">
        <f t="array" ref="R944">IF(LEN($A944)&gt;0,SUMPRODUCT(($A944=merged_names)*(_xlfn.TEXTAFTER(R$2, "At ")=merged_belt_colours)*merged_months_at_rank),"")</f>
        <v/>
      </c>
    </row>
    <row r="945" spans="1:18" x14ac:dyDescent="0.25">
      <c r="A945"/>
      <c r="B945" s="15" t="str" cm="1">
        <f t="array" ref="B945">IFERROR(IF(LEN(A945)&gt;0, IF(SUMPRODUCT((Inactives[Key]=J945)*(Inactives[Currently Inactive]))=1,"Inactive","Active"),""),"Active")</f>
        <v/>
      </c>
      <c r="C945" s="16" t="str" cm="1">
        <f t="array" aca="1" ref="C945" ca="1">IFERROR(_xlfn._xlws.FILTER(Inactives[Inactive On],(Inactives[Key]=J945)*(Inactives[Currently Inactive]),""),"")</f>
        <v/>
      </c>
      <c r="D945" s="16" t="str" cm="1">
        <f t="array" aca="1" ref="D945" ca="1">IFERROR(INDEX(_xlfn.TEXTSPLIT(E945," "),1),"")</f>
        <v/>
      </c>
      <c r="E945" s="15" t="str" cm="1">
        <f t="array" aca="1" ref="E945" ca="1">IFERROR(_xlfn._xlws.FILTER(merged_ranks,(merged_end_dates=DATE(9999,12,31))*(merged_names=A945)),"")</f>
        <v/>
      </c>
      <c r="F945" s="17" t="str">
        <f ca="1">_xlfn.XLOOKUP(J945,Promotions[Promo Key],Promotions[Promo Date],"")</f>
        <v/>
      </c>
      <c r="G945" s="18" t="str">
        <f t="shared" ca="1" si="71"/>
        <v/>
      </c>
      <c r="H945" s="18" t="str">
        <f t="shared" ca="1" si="70"/>
        <v/>
      </c>
      <c r="I945" s="17" t="str">
        <f>_xlfn.XLOOKUP(A945,Students[Full Name],Students[Starting Rank],"")</f>
        <v/>
      </c>
      <c r="J945" s="15" t="str">
        <f t="shared" ca="1" si="72"/>
        <v xml:space="preserve">: </v>
      </c>
      <c r="K945" s="16" t="str">
        <f>_xlfn.XLOOKUP(A945,Students[Full Name],Students[Start Date],"")</f>
        <v/>
      </c>
      <c r="L945" s="18">
        <f t="shared" ca="1" si="73"/>
        <v>-1</v>
      </c>
      <c r="M945" s="18" cm="1">
        <f t="array" aca="1" ref="M945" ca="1">SUMPRODUCT(Inactives[Days Inactive]*(Inactives[Student]=A945))/365</f>
        <v>0</v>
      </c>
      <c r="N945" s="18" t="str" cm="1">
        <f t="array" ref="N945">IF(LEN($A945)&gt;0,SUMPRODUCT(($A945=merged_names)*(_xlfn.TEXTAFTER(N$2, "At ")=merged_belt_colours)*merged_months_at_rank),"")</f>
        <v/>
      </c>
      <c r="O945" s="18" t="str" cm="1">
        <f t="array" ref="O945">IF(LEN($A945)&gt;0,SUMPRODUCT(($A945=merged_names)*(_xlfn.TEXTAFTER(O$2, "At ")=merged_belt_colours)*merged_months_at_rank),"")</f>
        <v/>
      </c>
      <c r="P945" s="18" t="str" cm="1">
        <f t="array" ref="P945">IF(LEN($A945)&gt;0,SUMPRODUCT(($A945=merged_names)*(_xlfn.TEXTAFTER(P$2, "At ")=merged_belt_colours)*merged_months_at_rank),"")</f>
        <v/>
      </c>
      <c r="Q945" s="18" t="str" cm="1">
        <f t="array" ref="Q945">IF(LEN($A945)&gt;0,SUMPRODUCT(($A945=merged_names)*(_xlfn.TEXTAFTER(Q$2, "At ")=merged_belt_colours)*merged_months_at_rank),"")</f>
        <v/>
      </c>
      <c r="R945" s="18" t="str" cm="1">
        <f t="array" ref="R945">IF(LEN($A945)&gt;0,SUMPRODUCT(($A945=merged_names)*(_xlfn.TEXTAFTER(R$2, "At ")=merged_belt_colours)*merged_months_at_rank),"")</f>
        <v/>
      </c>
    </row>
    <row r="946" spans="1:18" x14ac:dyDescent="0.25">
      <c r="A946"/>
      <c r="B946" s="15" t="str" cm="1">
        <f t="array" ref="B946">IFERROR(IF(LEN(A946)&gt;0, IF(SUMPRODUCT((Inactives[Key]=J946)*(Inactives[Currently Inactive]))=1,"Inactive","Active"),""),"Active")</f>
        <v/>
      </c>
      <c r="C946" s="16" t="str" cm="1">
        <f t="array" aca="1" ref="C946" ca="1">IFERROR(_xlfn._xlws.FILTER(Inactives[Inactive On],(Inactives[Key]=J946)*(Inactives[Currently Inactive]),""),"")</f>
        <v/>
      </c>
      <c r="D946" s="16" t="str" cm="1">
        <f t="array" aca="1" ref="D946" ca="1">IFERROR(INDEX(_xlfn.TEXTSPLIT(E946," "),1),"")</f>
        <v/>
      </c>
      <c r="E946" s="15" t="str" cm="1">
        <f t="array" aca="1" ref="E946" ca="1">IFERROR(_xlfn._xlws.FILTER(merged_ranks,(merged_end_dates=DATE(9999,12,31))*(merged_names=A946)),"")</f>
        <v/>
      </c>
      <c r="F946" s="17" t="str">
        <f ca="1">_xlfn.XLOOKUP(J946,Promotions[Promo Key],Promotions[Promo Date],"")</f>
        <v/>
      </c>
      <c r="G946" s="18" t="str">
        <f t="shared" ca="1" si="71"/>
        <v/>
      </c>
      <c r="H946" s="18" t="str">
        <f t="shared" ca="1" si="70"/>
        <v/>
      </c>
      <c r="I946" s="17" t="str">
        <f>_xlfn.XLOOKUP(A946,Students[Full Name],Students[Starting Rank],"")</f>
        <v/>
      </c>
      <c r="J946" s="15" t="str">
        <f t="shared" ca="1" si="72"/>
        <v xml:space="preserve">: </v>
      </c>
      <c r="K946" s="16" t="str">
        <f>_xlfn.XLOOKUP(A946,Students[Full Name],Students[Start Date],"")</f>
        <v/>
      </c>
      <c r="L946" s="18">
        <f t="shared" ca="1" si="73"/>
        <v>-1</v>
      </c>
      <c r="M946" s="18" cm="1">
        <f t="array" aca="1" ref="M946" ca="1">SUMPRODUCT(Inactives[Days Inactive]*(Inactives[Student]=A946))/365</f>
        <v>0</v>
      </c>
      <c r="N946" s="18" t="str" cm="1">
        <f t="array" ref="N946">IF(LEN($A946)&gt;0,SUMPRODUCT(($A946=merged_names)*(_xlfn.TEXTAFTER(N$2, "At ")=merged_belt_colours)*merged_months_at_rank),"")</f>
        <v/>
      </c>
      <c r="O946" s="18" t="str" cm="1">
        <f t="array" ref="O946">IF(LEN($A946)&gt;0,SUMPRODUCT(($A946=merged_names)*(_xlfn.TEXTAFTER(O$2, "At ")=merged_belt_colours)*merged_months_at_rank),"")</f>
        <v/>
      </c>
      <c r="P946" s="18" t="str" cm="1">
        <f t="array" ref="P946">IF(LEN($A946)&gt;0,SUMPRODUCT(($A946=merged_names)*(_xlfn.TEXTAFTER(P$2, "At ")=merged_belt_colours)*merged_months_at_rank),"")</f>
        <v/>
      </c>
      <c r="Q946" s="18" t="str" cm="1">
        <f t="array" ref="Q946">IF(LEN($A946)&gt;0,SUMPRODUCT(($A946=merged_names)*(_xlfn.TEXTAFTER(Q$2, "At ")=merged_belt_colours)*merged_months_at_rank),"")</f>
        <v/>
      </c>
      <c r="R946" s="18" t="str" cm="1">
        <f t="array" ref="R946">IF(LEN($A946)&gt;0,SUMPRODUCT(($A946=merged_names)*(_xlfn.TEXTAFTER(R$2, "At ")=merged_belt_colours)*merged_months_at_rank),"")</f>
        <v/>
      </c>
    </row>
    <row r="947" spans="1:18" x14ac:dyDescent="0.25">
      <c r="A947"/>
      <c r="B947" s="15" t="str" cm="1">
        <f t="array" ref="B947">IFERROR(IF(LEN(A947)&gt;0, IF(SUMPRODUCT((Inactives[Key]=J947)*(Inactives[Currently Inactive]))=1,"Inactive","Active"),""),"Active")</f>
        <v/>
      </c>
      <c r="C947" s="16" t="str" cm="1">
        <f t="array" aca="1" ref="C947" ca="1">IFERROR(_xlfn._xlws.FILTER(Inactives[Inactive On],(Inactives[Key]=J947)*(Inactives[Currently Inactive]),""),"")</f>
        <v/>
      </c>
      <c r="D947" s="16" t="str" cm="1">
        <f t="array" aca="1" ref="D947" ca="1">IFERROR(INDEX(_xlfn.TEXTSPLIT(E947," "),1),"")</f>
        <v/>
      </c>
      <c r="E947" s="15" t="str" cm="1">
        <f t="array" aca="1" ref="E947" ca="1">IFERROR(_xlfn._xlws.FILTER(merged_ranks,(merged_end_dates=DATE(9999,12,31))*(merged_names=A947)),"")</f>
        <v/>
      </c>
      <c r="F947" s="17" t="str">
        <f ca="1">_xlfn.XLOOKUP(J947,Promotions[Promo Key],Promotions[Promo Date],"")</f>
        <v/>
      </c>
      <c r="G947" s="18" t="str">
        <f t="shared" ca="1" si="71"/>
        <v/>
      </c>
      <c r="H947" s="18" t="str">
        <f t="shared" ca="1" si="70"/>
        <v/>
      </c>
      <c r="I947" s="17" t="str">
        <f>_xlfn.XLOOKUP(A947,Students[Full Name],Students[Starting Rank],"")</f>
        <v/>
      </c>
      <c r="J947" s="15" t="str">
        <f t="shared" ca="1" si="72"/>
        <v xml:space="preserve">: </v>
      </c>
      <c r="K947" s="16" t="str">
        <f>_xlfn.XLOOKUP(A947,Students[Full Name],Students[Start Date],"")</f>
        <v/>
      </c>
      <c r="L947" s="18">
        <f t="shared" ca="1" si="73"/>
        <v>-1</v>
      </c>
      <c r="M947" s="18" cm="1">
        <f t="array" aca="1" ref="M947" ca="1">SUMPRODUCT(Inactives[Days Inactive]*(Inactives[Student]=A947))/365</f>
        <v>0</v>
      </c>
      <c r="N947" s="18" t="str" cm="1">
        <f t="array" ref="N947">IF(LEN($A947)&gt;0,SUMPRODUCT(($A947=merged_names)*(_xlfn.TEXTAFTER(N$2, "At ")=merged_belt_colours)*merged_months_at_rank),"")</f>
        <v/>
      </c>
      <c r="O947" s="18" t="str" cm="1">
        <f t="array" ref="O947">IF(LEN($A947)&gt;0,SUMPRODUCT(($A947=merged_names)*(_xlfn.TEXTAFTER(O$2, "At ")=merged_belt_colours)*merged_months_at_rank),"")</f>
        <v/>
      </c>
      <c r="P947" s="18" t="str" cm="1">
        <f t="array" ref="P947">IF(LEN($A947)&gt;0,SUMPRODUCT(($A947=merged_names)*(_xlfn.TEXTAFTER(P$2, "At ")=merged_belt_colours)*merged_months_at_rank),"")</f>
        <v/>
      </c>
      <c r="Q947" s="18" t="str" cm="1">
        <f t="array" ref="Q947">IF(LEN($A947)&gt;0,SUMPRODUCT(($A947=merged_names)*(_xlfn.TEXTAFTER(Q$2, "At ")=merged_belt_colours)*merged_months_at_rank),"")</f>
        <v/>
      </c>
      <c r="R947" s="18" t="str" cm="1">
        <f t="array" ref="R947">IF(LEN($A947)&gt;0,SUMPRODUCT(($A947=merged_names)*(_xlfn.TEXTAFTER(R$2, "At ")=merged_belt_colours)*merged_months_at_rank),"")</f>
        <v/>
      </c>
    </row>
    <row r="948" spans="1:18" x14ac:dyDescent="0.25">
      <c r="A948"/>
      <c r="B948" s="15" t="str" cm="1">
        <f t="array" ref="B948">IFERROR(IF(LEN(A948)&gt;0, IF(SUMPRODUCT((Inactives[Key]=J948)*(Inactives[Currently Inactive]))=1,"Inactive","Active"),""),"Active")</f>
        <v/>
      </c>
      <c r="C948" s="16" t="str" cm="1">
        <f t="array" aca="1" ref="C948" ca="1">IFERROR(_xlfn._xlws.FILTER(Inactives[Inactive On],(Inactives[Key]=J948)*(Inactives[Currently Inactive]),""),"")</f>
        <v/>
      </c>
      <c r="D948" s="16" t="str" cm="1">
        <f t="array" aca="1" ref="D948" ca="1">IFERROR(INDEX(_xlfn.TEXTSPLIT(E948," "),1),"")</f>
        <v/>
      </c>
      <c r="E948" s="15" t="str" cm="1">
        <f t="array" aca="1" ref="E948" ca="1">IFERROR(_xlfn._xlws.FILTER(merged_ranks,(merged_end_dates=DATE(9999,12,31))*(merged_names=A948)),"")</f>
        <v/>
      </c>
      <c r="F948" s="17" t="str">
        <f ca="1">_xlfn.XLOOKUP(J948,Promotions[Promo Key],Promotions[Promo Date],"")</f>
        <v/>
      </c>
      <c r="G948" s="18" t="str">
        <f t="shared" ca="1" si="71"/>
        <v/>
      </c>
      <c r="H948" s="18" t="str">
        <f t="shared" ca="1" si="70"/>
        <v/>
      </c>
      <c r="I948" s="17" t="str">
        <f>_xlfn.XLOOKUP(A948,Students[Full Name],Students[Starting Rank],"")</f>
        <v/>
      </c>
      <c r="J948" s="15" t="str">
        <f t="shared" ca="1" si="72"/>
        <v xml:space="preserve">: </v>
      </c>
      <c r="K948" s="16" t="str">
        <f>_xlfn.XLOOKUP(A948,Students[Full Name],Students[Start Date],"")</f>
        <v/>
      </c>
      <c r="L948" s="18">
        <f t="shared" ca="1" si="73"/>
        <v>-1</v>
      </c>
      <c r="M948" s="18" cm="1">
        <f t="array" aca="1" ref="M948" ca="1">SUMPRODUCT(Inactives[Days Inactive]*(Inactives[Student]=A948))/365</f>
        <v>0</v>
      </c>
      <c r="N948" s="18" t="str" cm="1">
        <f t="array" ref="N948">IF(LEN($A948)&gt;0,SUMPRODUCT(($A948=merged_names)*(_xlfn.TEXTAFTER(N$2, "At ")=merged_belt_colours)*merged_months_at_rank),"")</f>
        <v/>
      </c>
      <c r="O948" s="18" t="str" cm="1">
        <f t="array" ref="O948">IF(LEN($A948)&gt;0,SUMPRODUCT(($A948=merged_names)*(_xlfn.TEXTAFTER(O$2, "At ")=merged_belt_colours)*merged_months_at_rank),"")</f>
        <v/>
      </c>
      <c r="P948" s="18" t="str" cm="1">
        <f t="array" ref="P948">IF(LEN($A948)&gt;0,SUMPRODUCT(($A948=merged_names)*(_xlfn.TEXTAFTER(P$2, "At ")=merged_belt_colours)*merged_months_at_rank),"")</f>
        <v/>
      </c>
      <c r="Q948" s="18" t="str" cm="1">
        <f t="array" ref="Q948">IF(LEN($A948)&gt;0,SUMPRODUCT(($A948=merged_names)*(_xlfn.TEXTAFTER(Q$2, "At ")=merged_belt_colours)*merged_months_at_rank),"")</f>
        <v/>
      </c>
      <c r="R948" s="18" t="str" cm="1">
        <f t="array" ref="R948">IF(LEN($A948)&gt;0,SUMPRODUCT(($A948=merged_names)*(_xlfn.TEXTAFTER(R$2, "At ")=merged_belt_colours)*merged_months_at_rank),"")</f>
        <v/>
      </c>
    </row>
    <row r="949" spans="1:18" x14ac:dyDescent="0.25">
      <c r="A949"/>
      <c r="B949" s="15" t="str" cm="1">
        <f t="array" ref="B949">IFERROR(IF(LEN(A949)&gt;0, IF(SUMPRODUCT((Inactives[Key]=J949)*(Inactives[Currently Inactive]))=1,"Inactive","Active"),""),"Active")</f>
        <v/>
      </c>
      <c r="C949" s="16" t="str" cm="1">
        <f t="array" aca="1" ref="C949" ca="1">IFERROR(_xlfn._xlws.FILTER(Inactives[Inactive On],(Inactives[Key]=J949)*(Inactives[Currently Inactive]),""),"")</f>
        <v/>
      </c>
      <c r="D949" s="16" t="str" cm="1">
        <f t="array" aca="1" ref="D949" ca="1">IFERROR(INDEX(_xlfn.TEXTSPLIT(E949," "),1),"")</f>
        <v/>
      </c>
      <c r="E949" s="15" t="str" cm="1">
        <f t="array" aca="1" ref="E949" ca="1">IFERROR(_xlfn._xlws.FILTER(merged_ranks,(merged_end_dates=DATE(9999,12,31))*(merged_names=A949)),"")</f>
        <v/>
      </c>
      <c r="F949" s="17" t="str">
        <f ca="1">_xlfn.XLOOKUP(J949,Promotions[Promo Key],Promotions[Promo Date],"")</f>
        <v/>
      </c>
      <c r="G949" s="18" t="str">
        <f t="shared" ca="1" si="71"/>
        <v/>
      </c>
      <c r="H949" s="18" t="str">
        <f t="shared" ca="1" si="70"/>
        <v/>
      </c>
      <c r="I949" s="17" t="str">
        <f>_xlfn.XLOOKUP(A949,Students[Full Name],Students[Starting Rank],"")</f>
        <v/>
      </c>
      <c r="J949" s="15" t="str">
        <f t="shared" ca="1" si="72"/>
        <v xml:space="preserve">: </v>
      </c>
      <c r="K949" s="16" t="str">
        <f>_xlfn.XLOOKUP(A949,Students[Full Name],Students[Start Date],"")</f>
        <v/>
      </c>
      <c r="L949" s="18">
        <f t="shared" ca="1" si="73"/>
        <v>-1</v>
      </c>
      <c r="M949" s="18" cm="1">
        <f t="array" aca="1" ref="M949" ca="1">SUMPRODUCT(Inactives[Days Inactive]*(Inactives[Student]=A949))/365</f>
        <v>0</v>
      </c>
      <c r="N949" s="18" t="str" cm="1">
        <f t="array" ref="N949">IF(LEN($A949)&gt;0,SUMPRODUCT(($A949=merged_names)*(_xlfn.TEXTAFTER(N$2, "At ")=merged_belt_colours)*merged_months_at_rank),"")</f>
        <v/>
      </c>
      <c r="O949" s="18" t="str" cm="1">
        <f t="array" ref="O949">IF(LEN($A949)&gt;0,SUMPRODUCT(($A949=merged_names)*(_xlfn.TEXTAFTER(O$2, "At ")=merged_belt_colours)*merged_months_at_rank),"")</f>
        <v/>
      </c>
      <c r="P949" s="18" t="str" cm="1">
        <f t="array" ref="P949">IF(LEN($A949)&gt;0,SUMPRODUCT(($A949=merged_names)*(_xlfn.TEXTAFTER(P$2, "At ")=merged_belt_colours)*merged_months_at_rank),"")</f>
        <v/>
      </c>
      <c r="Q949" s="18" t="str" cm="1">
        <f t="array" ref="Q949">IF(LEN($A949)&gt;0,SUMPRODUCT(($A949=merged_names)*(_xlfn.TEXTAFTER(Q$2, "At ")=merged_belt_colours)*merged_months_at_rank),"")</f>
        <v/>
      </c>
      <c r="R949" s="18" t="str" cm="1">
        <f t="array" ref="R949">IF(LEN($A949)&gt;0,SUMPRODUCT(($A949=merged_names)*(_xlfn.TEXTAFTER(R$2, "At ")=merged_belt_colours)*merged_months_at_rank),"")</f>
        <v/>
      </c>
    </row>
    <row r="950" spans="1:18" x14ac:dyDescent="0.25">
      <c r="A950"/>
      <c r="B950" s="15" t="str" cm="1">
        <f t="array" ref="B950">IFERROR(IF(LEN(A950)&gt;0, IF(SUMPRODUCT((Inactives[Key]=J950)*(Inactives[Currently Inactive]))=1,"Inactive","Active"),""),"Active")</f>
        <v/>
      </c>
      <c r="C950" s="16" t="str" cm="1">
        <f t="array" aca="1" ref="C950" ca="1">IFERROR(_xlfn._xlws.FILTER(Inactives[Inactive On],(Inactives[Key]=J950)*(Inactives[Currently Inactive]),""),"")</f>
        <v/>
      </c>
      <c r="D950" s="16" t="str" cm="1">
        <f t="array" aca="1" ref="D950" ca="1">IFERROR(INDEX(_xlfn.TEXTSPLIT(E950," "),1),"")</f>
        <v/>
      </c>
      <c r="E950" s="15" t="str" cm="1">
        <f t="array" aca="1" ref="E950" ca="1">IFERROR(_xlfn._xlws.FILTER(merged_ranks,(merged_end_dates=DATE(9999,12,31))*(merged_names=A950)),"")</f>
        <v/>
      </c>
      <c r="F950" s="17" t="str">
        <f ca="1">_xlfn.XLOOKUP(J950,Promotions[Promo Key],Promotions[Promo Date],"")</f>
        <v/>
      </c>
      <c r="G950" s="18" t="str">
        <f t="shared" ca="1" si="71"/>
        <v/>
      </c>
      <c r="H950" s="18" t="str">
        <f t="shared" ca="1" si="70"/>
        <v/>
      </c>
      <c r="I950" s="17" t="str">
        <f>_xlfn.XLOOKUP(A950,Students[Full Name],Students[Starting Rank],"")</f>
        <v/>
      </c>
      <c r="J950" s="15" t="str">
        <f t="shared" ca="1" si="72"/>
        <v xml:space="preserve">: </v>
      </c>
      <c r="K950" s="16" t="str">
        <f>_xlfn.XLOOKUP(A950,Students[Full Name],Students[Start Date],"")</f>
        <v/>
      </c>
      <c r="L950" s="18">
        <f t="shared" ca="1" si="73"/>
        <v>-1</v>
      </c>
      <c r="M950" s="18" cm="1">
        <f t="array" aca="1" ref="M950" ca="1">SUMPRODUCT(Inactives[Days Inactive]*(Inactives[Student]=A950))/365</f>
        <v>0</v>
      </c>
      <c r="N950" s="18" t="str" cm="1">
        <f t="array" ref="N950">IF(LEN($A950)&gt;0,SUMPRODUCT(($A950=merged_names)*(_xlfn.TEXTAFTER(N$2, "At ")=merged_belt_colours)*merged_months_at_rank),"")</f>
        <v/>
      </c>
      <c r="O950" s="18" t="str" cm="1">
        <f t="array" ref="O950">IF(LEN($A950)&gt;0,SUMPRODUCT(($A950=merged_names)*(_xlfn.TEXTAFTER(O$2, "At ")=merged_belt_colours)*merged_months_at_rank),"")</f>
        <v/>
      </c>
      <c r="P950" s="18" t="str" cm="1">
        <f t="array" ref="P950">IF(LEN($A950)&gt;0,SUMPRODUCT(($A950=merged_names)*(_xlfn.TEXTAFTER(P$2, "At ")=merged_belt_colours)*merged_months_at_rank),"")</f>
        <v/>
      </c>
      <c r="Q950" s="18" t="str" cm="1">
        <f t="array" ref="Q950">IF(LEN($A950)&gt;0,SUMPRODUCT(($A950=merged_names)*(_xlfn.TEXTAFTER(Q$2, "At ")=merged_belt_colours)*merged_months_at_rank),"")</f>
        <v/>
      </c>
      <c r="R950" s="18" t="str" cm="1">
        <f t="array" ref="R950">IF(LEN($A950)&gt;0,SUMPRODUCT(($A950=merged_names)*(_xlfn.TEXTAFTER(R$2, "At ")=merged_belt_colours)*merged_months_at_rank),"")</f>
        <v/>
      </c>
    </row>
    <row r="951" spans="1:18" x14ac:dyDescent="0.25">
      <c r="A951"/>
      <c r="B951" s="15" t="str" cm="1">
        <f t="array" ref="B951">IFERROR(IF(LEN(A951)&gt;0, IF(SUMPRODUCT((Inactives[Key]=J951)*(Inactives[Currently Inactive]))=1,"Inactive","Active"),""),"Active")</f>
        <v/>
      </c>
      <c r="C951" s="16" t="str" cm="1">
        <f t="array" aca="1" ref="C951" ca="1">IFERROR(_xlfn._xlws.FILTER(Inactives[Inactive On],(Inactives[Key]=J951)*(Inactives[Currently Inactive]),""),"")</f>
        <v/>
      </c>
      <c r="D951" s="16" t="str" cm="1">
        <f t="array" aca="1" ref="D951" ca="1">IFERROR(INDEX(_xlfn.TEXTSPLIT(E951," "),1),"")</f>
        <v/>
      </c>
      <c r="E951" s="15" t="str" cm="1">
        <f t="array" aca="1" ref="E951" ca="1">IFERROR(_xlfn._xlws.FILTER(merged_ranks,(merged_end_dates=DATE(9999,12,31))*(merged_names=A951)),"")</f>
        <v/>
      </c>
      <c r="F951" s="17" t="str">
        <f ca="1">_xlfn.XLOOKUP(J951,Promotions[Promo Key],Promotions[Promo Date],"")</f>
        <v/>
      </c>
      <c r="G951" s="18" t="str">
        <f t="shared" ca="1" si="71"/>
        <v/>
      </c>
      <c r="H951" s="18" t="str">
        <f t="shared" ca="1" si="70"/>
        <v/>
      </c>
      <c r="I951" s="17" t="str">
        <f>_xlfn.XLOOKUP(A951,Students[Full Name],Students[Starting Rank],"")</f>
        <v/>
      </c>
      <c r="J951" s="15" t="str">
        <f t="shared" ca="1" si="72"/>
        <v xml:space="preserve">: </v>
      </c>
      <c r="K951" s="16" t="str">
        <f>_xlfn.XLOOKUP(A951,Students[Full Name],Students[Start Date],"")</f>
        <v/>
      </c>
      <c r="L951" s="18">
        <f t="shared" ca="1" si="73"/>
        <v>-1</v>
      </c>
      <c r="M951" s="18" cm="1">
        <f t="array" aca="1" ref="M951" ca="1">SUMPRODUCT(Inactives[Days Inactive]*(Inactives[Student]=A951))/365</f>
        <v>0</v>
      </c>
      <c r="N951" s="18" t="str" cm="1">
        <f t="array" ref="N951">IF(LEN($A951)&gt;0,SUMPRODUCT(($A951=merged_names)*(_xlfn.TEXTAFTER(N$2, "At ")=merged_belt_colours)*merged_months_at_rank),"")</f>
        <v/>
      </c>
      <c r="O951" s="18" t="str" cm="1">
        <f t="array" ref="O951">IF(LEN($A951)&gt;0,SUMPRODUCT(($A951=merged_names)*(_xlfn.TEXTAFTER(O$2, "At ")=merged_belt_colours)*merged_months_at_rank),"")</f>
        <v/>
      </c>
      <c r="P951" s="18" t="str" cm="1">
        <f t="array" ref="P951">IF(LEN($A951)&gt;0,SUMPRODUCT(($A951=merged_names)*(_xlfn.TEXTAFTER(P$2, "At ")=merged_belt_colours)*merged_months_at_rank),"")</f>
        <v/>
      </c>
      <c r="Q951" s="18" t="str" cm="1">
        <f t="array" ref="Q951">IF(LEN($A951)&gt;0,SUMPRODUCT(($A951=merged_names)*(_xlfn.TEXTAFTER(Q$2, "At ")=merged_belt_colours)*merged_months_at_rank),"")</f>
        <v/>
      </c>
      <c r="R951" s="18" t="str" cm="1">
        <f t="array" ref="R951">IF(LEN($A951)&gt;0,SUMPRODUCT(($A951=merged_names)*(_xlfn.TEXTAFTER(R$2, "At ")=merged_belt_colours)*merged_months_at_rank),"")</f>
        <v/>
      </c>
    </row>
    <row r="952" spans="1:18" x14ac:dyDescent="0.25">
      <c r="A952"/>
      <c r="B952" s="15" t="str" cm="1">
        <f t="array" ref="B952">IFERROR(IF(LEN(A952)&gt;0, IF(SUMPRODUCT((Inactives[Key]=J952)*(Inactives[Currently Inactive]))=1,"Inactive","Active"),""),"Active")</f>
        <v/>
      </c>
      <c r="C952" s="16" t="str" cm="1">
        <f t="array" aca="1" ref="C952" ca="1">IFERROR(_xlfn._xlws.FILTER(Inactives[Inactive On],(Inactives[Key]=J952)*(Inactives[Currently Inactive]),""),"")</f>
        <v/>
      </c>
      <c r="D952" s="16" t="str" cm="1">
        <f t="array" aca="1" ref="D952" ca="1">IFERROR(INDEX(_xlfn.TEXTSPLIT(E952," "),1),"")</f>
        <v/>
      </c>
      <c r="E952" s="15" t="str" cm="1">
        <f t="array" aca="1" ref="E952" ca="1">IFERROR(_xlfn._xlws.FILTER(merged_ranks,(merged_end_dates=DATE(9999,12,31))*(merged_names=A952)),"")</f>
        <v/>
      </c>
      <c r="F952" s="17" t="str">
        <f ca="1">_xlfn.XLOOKUP(J952,Promotions[Promo Key],Promotions[Promo Date],"")</f>
        <v/>
      </c>
      <c r="G952" s="18" t="str">
        <f t="shared" ca="1" si="71"/>
        <v/>
      </c>
      <c r="H952" s="18" t="str">
        <f t="shared" ca="1" si="70"/>
        <v/>
      </c>
      <c r="I952" s="17" t="str">
        <f>_xlfn.XLOOKUP(A952,Students[Full Name],Students[Starting Rank],"")</f>
        <v/>
      </c>
      <c r="J952" s="15" t="str">
        <f t="shared" ca="1" si="72"/>
        <v xml:space="preserve">: </v>
      </c>
      <c r="K952" s="16" t="str">
        <f>_xlfn.XLOOKUP(A952,Students[Full Name],Students[Start Date],"")</f>
        <v/>
      </c>
      <c r="L952" s="18">
        <f t="shared" ca="1" si="73"/>
        <v>-1</v>
      </c>
      <c r="M952" s="18" cm="1">
        <f t="array" aca="1" ref="M952" ca="1">SUMPRODUCT(Inactives[Days Inactive]*(Inactives[Student]=A952))/365</f>
        <v>0</v>
      </c>
      <c r="N952" s="18" t="str" cm="1">
        <f t="array" ref="N952">IF(LEN($A952)&gt;0,SUMPRODUCT(($A952=merged_names)*(_xlfn.TEXTAFTER(N$2, "At ")=merged_belt_colours)*merged_months_at_rank),"")</f>
        <v/>
      </c>
      <c r="O952" s="18" t="str" cm="1">
        <f t="array" ref="O952">IF(LEN($A952)&gt;0,SUMPRODUCT(($A952=merged_names)*(_xlfn.TEXTAFTER(O$2, "At ")=merged_belt_colours)*merged_months_at_rank),"")</f>
        <v/>
      </c>
      <c r="P952" s="18" t="str" cm="1">
        <f t="array" ref="P952">IF(LEN($A952)&gt;0,SUMPRODUCT(($A952=merged_names)*(_xlfn.TEXTAFTER(P$2, "At ")=merged_belt_colours)*merged_months_at_rank),"")</f>
        <v/>
      </c>
      <c r="Q952" s="18" t="str" cm="1">
        <f t="array" ref="Q952">IF(LEN($A952)&gt;0,SUMPRODUCT(($A952=merged_names)*(_xlfn.TEXTAFTER(Q$2, "At ")=merged_belt_colours)*merged_months_at_rank),"")</f>
        <v/>
      </c>
      <c r="R952" s="18" t="str" cm="1">
        <f t="array" ref="R952">IF(LEN($A952)&gt;0,SUMPRODUCT(($A952=merged_names)*(_xlfn.TEXTAFTER(R$2, "At ")=merged_belt_colours)*merged_months_at_rank),"")</f>
        <v/>
      </c>
    </row>
    <row r="953" spans="1:18" x14ac:dyDescent="0.25">
      <c r="A953"/>
      <c r="B953" s="15" t="str" cm="1">
        <f t="array" ref="B953">IFERROR(IF(LEN(A953)&gt;0, IF(SUMPRODUCT((Inactives[Key]=J953)*(Inactives[Currently Inactive]))=1,"Inactive","Active"),""),"Active")</f>
        <v/>
      </c>
      <c r="C953" s="16" t="str" cm="1">
        <f t="array" aca="1" ref="C953" ca="1">IFERROR(_xlfn._xlws.FILTER(Inactives[Inactive On],(Inactives[Key]=J953)*(Inactives[Currently Inactive]),""),"")</f>
        <v/>
      </c>
      <c r="D953" s="16" t="str" cm="1">
        <f t="array" aca="1" ref="D953" ca="1">IFERROR(INDEX(_xlfn.TEXTSPLIT(E953," "),1),"")</f>
        <v/>
      </c>
      <c r="E953" s="15" t="str" cm="1">
        <f t="array" aca="1" ref="E953" ca="1">IFERROR(_xlfn._xlws.FILTER(merged_ranks,(merged_end_dates=DATE(9999,12,31))*(merged_names=A953)),"")</f>
        <v/>
      </c>
      <c r="F953" s="17" t="str">
        <f ca="1">_xlfn.XLOOKUP(J953,Promotions[Promo Key],Promotions[Promo Date],"")</f>
        <v/>
      </c>
      <c r="G953" s="18" t="str">
        <f t="shared" ca="1" si="71"/>
        <v/>
      </c>
      <c r="H953" s="18" t="str">
        <f t="shared" ca="1" si="70"/>
        <v/>
      </c>
      <c r="I953" s="17" t="str">
        <f>_xlfn.XLOOKUP(A953,Students[Full Name],Students[Starting Rank],"")</f>
        <v/>
      </c>
      <c r="J953" s="15" t="str">
        <f t="shared" ca="1" si="72"/>
        <v xml:space="preserve">: </v>
      </c>
      <c r="K953" s="16" t="str">
        <f>_xlfn.XLOOKUP(A953,Students[Full Name],Students[Start Date],"")</f>
        <v/>
      </c>
      <c r="L953" s="18">
        <f t="shared" ca="1" si="73"/>
        <v>-1</v>
      </c>
      <c r="M953" s="18" cm="1">
        <f t="array" aca="1" ref="M953" ca="1">SUMPRODUCT(Inactives[Days Inactive]*(Inactives[Student]=A953))/365</f>
        <v>0</v>
      </c>
      <c r="N953" s="18" t="str" cm="1">
        <f t="array" ref="N953">IF(LEN($A953)&gt;0,SUMPRODUCT(($A953=merged_names)*(_xlfn.TEXTAFTER(N$2, "At ")=merged_belt_colours)*merged_months_at_rank),"")</f>
        <v/>
      </c>
      <c r="O953" s="18" t="str" cm="1">
        <f t="array" ref="O953">IF(LEN($A953)&gt;0,SUMPRODUCT(($A953=merged_names)*(_xlfn.TEXTAFTER(O$2, "At ")=merged_belt_colours)*merged_months_at_rank),"")</f>
        <v/>
      </c>
      <c r="P953" s="18" t="str" cm="1">
        <f t="array" ref="P953">IF(LEN($A953)&gt;0,SUMPRODUCT(($A953=merged_names)*(_xlfn.TEXTAFTER(P$2, "At ")=merged_belt_colours)*merged_months_at_rank),"")</f>
        <v/>
      </c>
      <c r="Q953" s="18" t="str" cm="1">
        <f t="array" ref="Q953">IF(LEN($A953)&gt;0,SUMPRODUCT(($A953=merged_names)*(_xlfn.TEXTAFTER(Q$2, "At ")=merged_belt_colours)*merged_months_at_rank),"")</f>
        <v/>
      </c>
      <c r="R953" s="18" t="str" cm="1">
        <f t="array" ref="R953">IF(LEN($A953)&gt;0,SUMPRODUCT(($A953=merged_names)*(_xlfn.TEXTAFTER(R$2, "At ")=merged_belt_colours)*merged_months_at_rank),"")</f>
        <v/>
      </c>
    </row>
    <row r="954" spans="1:18" x14ac:dyDescent="0.25">
      <c r="A954"/>
      <c r="B954" s="15" t="str" cm="1">
        <f t="array" ref="B954">IFERROR(IF(LEN(A954)&gt;0, IF(SUMPRODUCT((Inactives[Key]=J954)*(Inactives[Currently Inactive]))=1,"Inactive","Active"),""),"Active")</f>
        <v/>
      </c>
      <c r="C954" s="16" t="str" cm="1">
        <f t="array" aca="1" ref="C954" ca="1">IFERROR(_xlfn._xlws.FILTER(Inactives[Inactive On],(Inactives[Key]=J954)*(Inactives[Currently Inactive]),""),"")</f>
        <v/>
      </c>
      <c r="D954" s="16" t="str" cm="1">
        <f t="array" aca="1" ref="D954" ca="1">IFERROR(INDEX(_xlfn.TEXTSPLIT(E954," "),1),"")</f>
        <v/>
      </c>
      <c r="E954" s="15" t="str" cm="1">
        <f t="array" aca="1" ref="E954" ca="1">IFERROR(_xlfn._xlws.FILTER(merged_ranks,(merged_end_dates=DATE(9999,12,31))*(merged_names=A954)),"")</f>
        <v/>
      </c>
      <c r="F954" s="17" t="str">
        <f ca="1">_xlfn.XLOOKUP(J954,Promotions[Promo Key],Promotions[Promo Date],"")</f>
        <v/>
      </c>
      <c r="G954" s="18" t="str">
        <f t="shared" ca="1" si="71"/>
        <v/>
      </c>
      <c r="H954" s="18" t="str">
        <f t="shared" ca="1" si="70"/>
        <v/>
      </c>
      <c r="I954" s="17" t="str">
        <f>_xlfn.XLOOKUP(A954,Students[Full Name],Students[Starting Rank],"")</f>
        <v/>
      </c>
      <c r="J954" s="15" t="str">
        <f t="shared" ca="1" si="72"/>
        <v xml:space="preserve">: </v>
      </c>
      <c r="K954" s="16" t="str">
        <f>_xlfn.XLOOKUP(A954,Students[Full Name],Students[Start Date],"")</f>
        <v/>
      </c>
      <c r="L954" s="18">
        <f t="shared" ca="1" si="73"/>
        <v>-1</v>
      </c>
      <c r="M954" s="18" cm="1">
        <f t="array" aca="1" ref="M954" ca="1">SUMPRODUCT(Inactives[Days Inactive]*(Inactives[Student]=A954))/365</f>
        <v>0</v>
      </c>
      <c r="N954" s="18" t="str" cm="1">
        <f t="array" ref="N954">IF(LEN($A954)&gt;0,SUMPRODUCT(($A954=merged_names)*(_xlfn.TEXTAFTER(N$2, "At ")=merged_belt_colours)*merged_months_at_rank),"")</f>
        <v/>
      </c>
      <c r="O954" s="18" t="str" cm="1">
        <f t="array" ref="O954">IF(LEN($A954)&gt;0,SUMPRODUCT(($A954=merged_names)*(_xlfn.TEXTAFTER(O$2, "At ")=merged_belt_colours)*merged_months_at_rank),"")</f>
        <v/>
      </c>
      <c r="P954" s="18" t="str" cm="1">
        <f t="array" ref="P954">IF(LEN($A954)&gt;0,SUMPRODUCT(($A954=merged_names)*(_xlfn.TEXTAFTER(P$2, "At ")=merged_belt_colours)*merged_months_at_rank),"")</f>
        <v/>
      </c>
      <c r="Q954" s="18" t="str" cm="1">
        <f t="array" ref="Q954">IF(LEN($A954)&gt;0,SUMPRODUCT(($A954=merged_names)*(_xlfn.TEXTAFTER(Q$2, "At ")=merged_belt_colours)*merged_months_at_rank),"")</f>
        <v/>
      </c>
      <c r="R954" s="18" t="str" cm="1">
        <f t="array" ref="R954">IF(LEN($A954)&gt;0,SUMPRODUCT(($A954=merged_names)*(_xlfn.TEXTAFTER(R$2, "At ")=merged_belt_colours)*merged_months_at_rank),"")</f>
        <v/>
      </c>
    </row>
    <row r="955" spans="1:18" x14ac:dyDescent="0.25">
      <c r="A955"/>
      <c r="B955" s="15" t="str" cm="1">
        <f t="array" ref="B955">IFERROR(IF(LEN(A955)&gt;0, IF(SUMPRODUCT((Inactives[Key]=J955)*(Inactives[Currently Inactive]))=1,"Inactive","Active"),""),"Active")</f>
        <v/>
      </c>
      <c r="C955" s="16" t="str" cm="1">
        <f t="array" aca="1" ref="C955" ca="1">IFERROR(_xlfn._xlws.FILTER(Inactives[Inactive On],(Inactives[Key]=J955)*(Inactives[Currently Inactive]),""),"")</f>
        <v/>
      </c>
      <c r="D955" s="16" t="str" cm="1">
        <f t="array" aca="1" ref="D955" ca="1">IFERROR(INDEX(_xlfn.TEXTSPLIT(E955," "),1),"")</f>
        <v/>
      </c>
      <c r="E955" s="15" t="str" cm="1">
        <f t="array" aca="1" ref="E955" ca="1">IFERROR(_xlfn._xlws.FILTER(merged_ranks,(merged_end_dates=DATE(9999,12,31))*(merged_names=A955)),"")</f>
        <v/>
      </c>
      <c r="F955" s="17" t="str">
        <f ca="1">_xlfn.XLOOKUP(J955,Promotions[Promo Key],Promotions[Promo Date],"")</f>
        <v/>
      </c>
      <c r="G955" s="18" t="str">
        <f t="shared" ca="1" si="71"/>
        <v/>
      </c>
      <c r="H955" s="18" t="str">
        <f t="shared" ca="1" si="70"/>
        <v/>
      </c>
      <c r="I955" s="17" t="str">
        <f>_xlfn.XLOOKUP(A955,Students[Full Name],Students[Starting Rank],"")</f>
        <v/>
      </c>
      <c r="J955" s="15" t="str">
        <f t="shared" ca="1" si="72"/>
        <v xml:space="preserve">: </v>
      </c>
      <c r="K955" s="16" t="str">
        <f>_xlfn.XLOOKUP(A955,Students[Full Name],Students[Start Date],"")</f>
        <v/>
      </c>
      <c r="L955" s="18">
        <f t="shared" ca="1" si="73"/>
        <v>-1</v>
      </c>
      <c r="M955" s="18" cm="1">
        <f t="array" aca="1" ref="M955" ca="1">SUMPRODUCT(Inactives[Days Inactive]*(Inactives[Student]=A955))/365</f>
        <v>0</v>
      </c>
      <c r="N955" s="18" t="str" cm="1">
        <f t="array" ref="N955">IF(LEN($A955)&gt;0,SUMPRODUCT(($A955=merged_names)*(_xlfn.TEXTAFTER(N$2, "At ")=merged_belt_colours)*merged_months_at_rank),"")</f>
        <v/>
      </c>
      <c r="O955" s="18" t="str" cm="1">
        <f t="array" ref="O955">IF(LEN($A955)&gt;0,SUMPRODUCT(($A955=merged_names)*(_xlfn.TEXTAFTER(O$2, "At ")=merged_belt_colours)*merged_months_at_rank),"")</f>
        <v/>
      </c>
      <c r="P955" s="18" t="str" cm="1">
        <f t="array" ref="P955">IF(LEN($A955)&gt;0,SUMPRODUCT(($A955=merged_names)*(_xlfn.TEXTAFTER(P$2, "At ")=merged_belt_colours)*merged_months_at_rank),"")</f>
        <v/>
      </c>
      <c r="Q955" s="18" t="str" cm="1">
        <f t="array" ref="Q955">IF(LEN($A955)&gt;0,SUMPRODUCT(($A955=merged_names)*(_xlfn.TEXTAFTER(Q$2, "At ")=merged_belt_colours)*merged_months_at_rank),"")</f>
        <v/>
      </c>
      <c r="R955" s="18" t="str" cm="1">
        <f t="array" ref="R955">IF(LEN($A955)&gt;0,SUMPRODUCT(($A955=merged_names)*(_xlfn.TEXTAFTER(R$2, "At ")=merged_belt_colours)*merged_months_at_rank),"")</f>
        <v/>
      </c>
    </row>
    <row r="956" spans="1:18" x14ac:dyDescent="0.25">
      <c r="A956"/>
      <c r="B956" s="15" t="str" cm="1">
        <f t="array" ref="B956">IFERROR(IF(LEN(A956)&gt;0, IF(SUMPRODUCT((Inactives[Key]=J956)*(Inactives[Currently Inactive]))=1,"Inactive","Active"),""),"Active")</f>
        <v/>
      </c>
      <c r="C956" s="16" t="str" cm="1">
        <f t="array" aca="1" ref="C956" ca="1">IFERROR(_xlfn._xlws.FILTER(Inactives[Inactive On],(Inactives[Key]=J956)*(Inactives[Currently Inactive]),""),"")</f>
        <v/>
      </c>
      <c r="D956" s="16" t="str" cm="1">
        <f t="array" aca="1" ref="D956" ca="1">IFERROR(INDEX(_xlfn.TEXTSPLIT(E956," "),1),"")</f>
        <v/>
      </c>
      <c r="E956" s="15" t="str" cm="1">
        <f t="array" aca="1" ref="E956" ca="1">IFERROR(_xlfn._xlws.FILTER(merged_ranks,(merged_end_dates=DATE(9999,12,31))*(merged_names=A956)),"")</f>
        <v/>
      </c>
      <c r="F956" s="17" t="str">
        <f ca="1">_xlfn.XLOOKUP(J956,Promotions[Promo Key],Promotions[Promo Date],"")</f>
        <v/>
      </c>
      <c r="G956" s="18" t="str">
        <f t="shared" ca="1" si="71"/>
        <v/>
      </c>
      <c r="H956" s="18" t="str">
        <f t="shared" ca="1" si="70"/>
        <v/>
      </c>
      <c r="I956" s="17" t="str">
        <f>_xlfn.XLOOKUP(A956,Students[Full Name],Students[Starting Rank],"")</f>
        <v/>
      </c>
      <c r="J956" s="15" t="str">
        <f t="shared" ca="1" si="72"/>
        <v xml:space="preserve">: </v>
      </c>
      <c r="K956" s="16" t="str">
        <f>_xlfn.XLOOKUP(A956,Students[Full Name],Students[Start Date],"")</f>
        <v/>
      </c>
      <c r="L956" s="18">
        <f t="shared" ca="1" si="73"/>
        <v>-1</v>
      </c>
      <c r="M956" s="18" cm="1">
        <f t="array" aca="1" ref="M956" ca="1">SUMPRODUCT(Inactives[Days Inactive]*(Inactives[Student]=A956))/365</f>
        <v>0</v>
      </c>
      <c r="N956" s="18" t="str" cm="1">
        <f t="array" ref="N956">IF(LEN($A956)&gt;0,SUMPRODUCT(($A956=merged_names)*(_xlfn.TEXTAFTER(N$2, "At ")=merged_belt_colours)*merged_months_at_rank),"")</f>
        <v/>
      </c>
      <c r="O956" s="18" t="str" cm="1">
        <f t="array" ref="O956">IF(LEN($A956)&gt;0,SUMPRODUCT(($A956=merged_names)*(_xlfn.TEXTAFTER(O$2, "At ")=merged_belt_colours)*merged_months_at_rank),"")</f>
        <v/>
      </c>
      <c r="P956" s="18" t="str" cm="1">
        <f t="array" ref="P956">IF(LEN($A956)&gt;0,SUMPRODUCT(($A956=merged_names)*(_xlfn.TEXTAFTER(P$2, "At ")=merged_belt_colours)*merged_months_at_rank),"")</f>
        <v/>
      </c>
      <c r="Q956" s="18" t="str" cm="1">
        <f t="array" ref="Q956">IF(LEN($A956)&gt;0,SUMPRODUCT(($A956=merged_names)*(_xlfn.TEXTAFTER(Q$2, "At ")=merged_belt_colours)*merged_months_at_rank),"")</f>
        <v/>
      </c>
      <c r="R956" s="18" t="str" cm="1">
        <f t="array" ref="R956">IF(LEN($A956)&gt;0,SUMPRODUCT(($A956=merged_names)*(_xlfn.TEXTAFTER(R$2, "At ")=merged_belt_colours)*merged_months_at_rank),"")</f>
        <v/>
      </c>
    </row>
    <row r="957" spans="1:18" x14ac:dyDescent="0.25">
      <c r="A957"/>
      <c r="B957" s="15" t="str" cm="1">
        <f t="array" ref="B957">IFERROR(IF(LEN(A957)&gt;0, IF(SUMPRODUCT((Inactives[Key]=J957)*(Inactives[Currently Inactive]))=1,"Inactive","Active"),""),"Active")</f>
        <v/>
      </c>
      <c r="C957" s="16" t="str" cm="1">
        <f t="array" aca="1" ref="C957" ca="1">IFERROR(_xlfn._xlws.FILTER(Inactives[Inactive On],(Inactives[Key]=J957)*(Inactives[Currently Inactive]),""),"")</f>
        <v/>
      </c>
      <c r="D957" s="16" t="str" cm="1">
        <f t="array" aca="1" ref="D957" ca="1">IFERROR(INDEX(_xlfn.TEXTSPLIT(E957," "),1),"")</f>
        <v/>
      </c>
      <c r="E957" s="15" t="str" cm="1">
        <f t="array" aca="1" ref="E957" ca="1">IFERROR(_xlfn._xlws.FILTER(merged_ranks,(merged_end_dates=DATE(9999,12,31))*(merged_names=A957)),"")</f>
        <v/>
      </c>
      <c r="F957" s="17" t="str">
        <f ca="1">_xlfn.XLOOKUP(J957,Promotions[Promo Key],Promotions[Promo Date],"")</f>
        <v/>
      </c>
      <c r="G957" s="18" t="str">
        <f t="shared" ca="1" si="71"/>
        <v/>
      </c>
      <c r="H957" s="18" t="str">
        <f t="shared" ca="1" si="70"/>
        <v/>
      </c>
      <c r="I957" s="17" t="str">
        <f>_xlfn.XLOOKUP(A957,Students[Full Name],Students[Starting Rank],"")</f>
        <v/>
      </c>
      <c r="J957" s="15" t="str">
        <f t="shared" ca="1" si="72"/>
        <v xml:space="preserve">: </v>
      </c>
      <c r="K957" s="16" t="str">
        <f>_xlfn.XLOOKUP(A957,Students[Full Name],Students[Start Date],"")</f>
        <v/>
      </c>
      <c r="L957" s="18">
        <f t="shared" ca="1" si="73"/>
        <v>-1</v>
      </c>
      <c r="M957" s="18" cm="1">
        <f t="array" aca="1" ref="M957" ca="1">SUMPRODUCT(Inactives[Days Inactive]*(Inactives[Student]=A957))/365</f>
        <v>0</v>
      </c>
      <c r="N957" s="18" t="str" cm="1">
        <f t="array" ref="N957">IF(LEN($A957)&gt;0,SUMPRODUCT(($A957=merged_names)*(_xlfn.TEXTAFTER(N$2, "At ")=merged_belt_colours)*merged_months_at_rank),"")</f>
        <v/>
      </c>
      <c r="O957" s="18" t="str" cm="1">
        <f t="array" ref="O957">IF(LEN($A957)&gt;0,SUMPRODUCT(($A957=merged_names)*(_xlfn.TEXTAFTER(O$2, "At ")=merged_belt_colours)*merged_months_at_rank),"")</f>
        <v/>
      </c>
      <c r="P957" s="18" t="str" cm="1">
        <f t="array" ref="P957">IF(LEN($A957)&gt;0,SUMPRODUCT(($A957=merged_names)*(_xlfn.TEXTAFTER(P$2, "At ")=merged_belt_colours)*merged_months_at_rank),"")</f>
        <v/>
      </c>
      <c r="Q957" s="18" t="str" cm="1">
        <f t="array" ref="Q957">IF(LEN($A957)&gt;0,SUMPRODUCT(($A957=merged_names)*(_xlfn.TEXTAFTER(Q$2, "At ")=merged_belt_colours)*merged_months_at_rank),"")</f>
        <v/>
      </c>
      <c r="R957" s="18" t="str" cm="1">
        <f t="array" ref="R957">IF(LEN($A957)&gt;0,SUMPRODUCT(($A957=merged_names)*(_xlfn.TEXTAFTER(R$2, "At ")=merged_belt_colours)*merged_months_at_rank),"")</f>
        <v/>
      </c>
    </row>
    <row r="958" spans="1:18" x14ac:dyDescent="0.25">
      <c r="A958"/>
      <c r="B958" s="15" t="str" cm="1">
        <f t="array" ref="B958">IFERROR(IF(LEN(A958)&gt;0, IF(SUMPRODUCT((Inactives[Key]=J958)*(Inactives[Currently Inactive]))=1,"Inactive","Active"),""),"Active")</f>
        <v/>
      </c>
      <c r="C958" s="16" t="str" cm="1">
        <f t="array" aca="1" ref="C958" ca="1">IFERROR(_xlfn._xlws.FILTER(Inactives[Inactive On],(Inactives[Key]=J958)*(Inactives[Currently Inactive]),""),"")</f>
        <v/>
      </c>
      <c r="D958" s="16" t="str" cm="1">
        <f t="array" aca="1" ref="D958" ca="1">IFERROR(INDEX(_xlfn.TEXTSPLIT(E958," "),1),"")</f>
        <v/>
      </c>
      <c r="E958" s="15" t="str" cm="1">
        <f t="array" aca="1" ref="E958" ca="1">IFERROR(_xlfn._xlws.FILTER(merged_ranks,(merged_end_dates=DATE(9999,12,31))*(merged_names=A958)),"")</f>
        <v/>
      </c>
      <c r="F958" s="17" t="str">
        <f ca="1">_xlfn.XLOOKUP(J958,Promotions[Promo Key],Promotions[Promo Date],"")</f>
        <v/>
      </c>
      <c r="G958" s="18" t="str">
        <f t="shared" ca="1" si="71"/>
        <v/>
      </c>
      <c r="H958" s="18" t="str">
        <f t="shared" ca="1" si="70"/>
        <v/>
      </c>
      <c r="I958" s="17" t="str">
        <f>_xlfn.XLOOKUP(A958,Students[Full Name],Students[Starting Rank],"")</f>
        <v/>
      </c>
      <c r="J958" s="15" t="str">
        <f t="shared" ca="1" si="72"/>
        <v xml:space="preserve">: </v>
      </c>
      <c r="K958" s="16" t="str">
        <f>_xlfn.XLOOKUP(A958,Students[Full Name],Students[Start Date],"")</f>
        <v/>
      </c>
      <c r="L958" s="18">
        <f t="shared" ca="1" si="73"/>
        <v>-1</v>
      </c>
      <c r="M958" s="18" cm="1">
        <f t="array" aca="1" ref="M958" ca="1">SUMPRODUCT(Inactives[Days Inactive]*(Inactives[Student]=A958))/365</f>
        <v>0</v>
      </c>
      <c r="N958" s="18" t="str" cm="1">
        <f t="array" ref="N958">IF(LEN($A958)&gt;0,SUMPRODUCT(($A958=merged_names)*(_xlfn.TEXTAFTER(N$2, "At ")=merged_belt_colours)*merged_months_at_rank),"")</f>
        <v/>
      </c>
      <c r="O958" s="18" t="str" cm="1">
        <f t="array" ref="O958">IF(LEN($A958)&gt;0,SUMPRODUCT(($A958=merged_names)*(_xlfn.TEXTAFTER(O$2, "At ")=merged_belt_colours)*merged_months_at_rank),"")</f>
        <v/>
      </c>
      <c r="P958" s="18" t="str" cm="1">
        <f t="array" ref="P958">IF(LEN($A958)&gt;0,SUMPRODUCT(($A958=merged_names)*(_xlfn.TEXTAFTER(P$2, "At ")=merged_belt_colours)*merged_months_at_rank),"")</f>
        <v/>
      </c>
      <c r="Q958" s="18" t="str" cm="1">
        <f t="array" ref="Q958">IF(LEN($A958)&gt;0,SUMPRODUCT(($A958=merged_names)*(_xlfn.TEXTAFTER(Q$2, "At ")=merged_belt_colours)*merged_months_at_rank),"")</f>
        <v/>
      </c>
      <c r="R958" s="18" t="str" cm="1">
        <f t="array" ref="R958">IF(LEN($A958)&gt;0,SUMPRODUCT(($A958=merged_names)*(_xlfn.TEXTAFTER(R$2, "At ")=merged_belt_colours)*merged_months_at_rank),"")</f>
        <v/>
      </c>
    </row>
    <row r="959" spans="1:18" x14ac:dyDescent="0.25">
      <c r="A959"/>
      <c r="B959" s="15" t="str" cm="1">
        <f t="array" ref="B959">IFERROR(IF(LEN(A959)&gt;0, IF(SUMPRODUCT((Inactives[Key]=J959)*(Inactives[Currently Inactive]))=1,"Inactive","Active"),""),"Active")</f>
        <v/>
      </c>
      <c r="C959" s="16" t="str" cm="1">
        <f t="array" aca="1" ref="C959" ca="1">IFERROR(_xlfn._xlws.FILTER(Inactives[Inactive On],(Inactives[Key]=J959)*(Inactives[Currently Inactive]),""),"")</f>
        <v/>
      </c>
      <c r="D959" s="16" t="str" cm="1">
        <f t="array" aca="1" ref="D959" ca="1">IFERROR(INDEX(_xlfn.TEXTSPLIT(E959," "),1),"")</f>
        <v/>
      </c>
      <c r="E959" s="15" t="str" cm="1">
        <f t="array" aca="1" ref="E959" ca="1">IFERROR(_xlfn._xlws.FILTER(merged_ranks,(merged_end_dates=DATE(9999,12,31))*(merged_names=A959)),"")</f>
        <v/>
      </c>
      <c r="F959" s="17" t="str">
        <f ca="1">_xlfn.XLOOKUP(J959,Promotions[Promo Key],Promotions[Promo Date],"")</f>
        <v/>
      </c>
      <c r="G959" s="18" t="str">
        <f t="shared" ca="1" si="71"/>
        <v/>
      </c>
      <c r="H959" s="18" t="str">
        <f t="shared" ca="1" si="70"/>
        <v/>
      </c>
      <c r="I959" s="17" t="str">
        <f>_xlfn.XLOOKUP(A959,Students[Full Name],Students[Starting Rank],"")</f>
        <v/>
      </c>
      <c r="J959" s="15" t="str">
        <f t="shared" ca="1" si="72"/>
        <v xml:space="preserve">: </v>
      </c>
      <c r="K959" s="16" t="str">
        <f>_xlfn.XLOOKUP(A959,Students[Full Name],Students[Start Date],"")</f>
        <v/>
      </c>
      <c r="L959" s="18">
        <f t="shared" ca="1" si="73"/>
        <v>-1</v>
      </c>
      <c r="M959" s="18" cm="1">
        <f t="array" aca="1" ref="M959" ca="1">SUMPRODUCT(Inactives[Days Inactive]*(Inactives[Student]=A959))/365</f>
        <v>0</v>
      </c>
      <c r="N959" s="18" t="str" cm="1">
        <f t="array" ref="N959">IF(LEN($A959)&gt;0,SUMPRODUCT(($A959=merged_names)*(_xlfn.TEXTAFTER(N$2, "At ")=merged_belt_colours)*merged_months_at_rank),"")</f>
        <v/>
      </c>
      <c r="O959" s="18" t="str" cm="1">
        <f t="array" ref="O959">IF(LEN($A959)&gt;0,SUMPRODUCT(($A959=merged_names)*(_xlfn.TEXTAFTER(O$2, "At ")=merged_belt_colours)*merged_months_at_rank),"")</f>
        <v/>
      </c>
      <c r="P959" s="18" t="str" cm="1">
        <f t="array" ref="P959">IF(LEN($A959)&gt;0,SUMPRODUCT(($A959=merged_names)*(_xlfn.TEXTAFTER(P$2, "At ")=merged_belt_colours)*merged_months_at_rank),"")</f>
        <v/>
      </c>
      <c r="Q959" s="18" t="str" cm="1">
        <f t="array" ref="Q959">IF(LEN($A959)&gt;0,SUMPRODUCT(($A959=merged_names)*(_xlfn.TEXTAFTER(Q$2, "At ")=merged_belt_colours)*merged_months_at_rank),"")</f>
        <v/>
      </c>
      <c r="R959" s="18" t="str" cm="1">
        <f t="array" ref="R959">IF(LEN($A959)&gt;0,SUMPRODUCT(($A959=merged_names)*(_xlfn.TEXTAFTER(R$2, "At ")=merged_belt_colours)*merged_months_at_rank),"")</f>
        <v/>
      </c>
    </row>
    <row r="960" spans="1:18" x14ac:dyDescent="0.25">
      <c r="A960"/>
      <c r="B960" s="15" t="str" cm="1">
        <f t="array" ref="B960">IFERROR(IF(LEN(A960)&gt;0, IF(SUMPRODUCT((Inactives[Key]=J960)*(Inactives[Currently Inactive]))=1,"Inactive","Active"),""),"Active")</f>
        <v/>
      </c>
      <c r="C960" s="16" t="str" cm="1">
        <f t="array" aca="1" ref="C960" ca="1">IFERROR(_xlfn._xlws.FILTER(Inactives[Inactive On],(Inactives[Key]=J960)*(Inactives[Currently Inactive]),""),"")</f>
        <v/>
      </c>
      <c r="D960" s="16" t="str" cm="1">
        <f t="array" aca="1" ref="D960" ca="1">IFERROR(INDEX(_xlfn.TEXTSPLIT(E960," "),1),"")</f>
        <v/>
      </c>
      <c r="E960" s="15" t="str" cm="1">
        <f t="array" aca="1" ref="E960" ca="1">IFERROR(_xlfn._xlws.FILTER(merged_ranks,(merged_end_dates=DATE(9999,12,31))*(merged_names=A960)),"")</f>
        <v/>
      </c>
      <c r="F960" s="17" t="str">
        <f ca="1">_xlfn.XLOOKUP(J960,Promotions[Promo Key],Promotions[Promo Date],"")</f>
        <v/>
      </c>
      <c r="G960" s="18" t="str">
        <f t="shared" ca="1" si="71"/>
        <v/>
      </c>
      <c r="H960" s="18" t="str">
        <f t="shared" ca="1" si="70"/>
        <v/>
      </c>
      <c r="I960" s="17" t="str">
        <f>_xlfn.XLOOKUP(A960,Students[Full Name],Students[Starting Rank],"")</f>
        <v/>
      </c>
      <c r="J960" s="15" t="str">
        <f t="shared" ca="1" si="72"/>
        <v xml:space="preserve">: </v>
      </c>
      <c r="K960" s="16" t="str">
        <f>_xlfn.XLOOKUP(A960,Students[Full Name],Students[Start Date],"")</f>
        <v/>
      </c>
      <c r="L960" s="18">
        <f t="shared" ca="1" si="73"/>
        <v>-1</v>
      </c>
      <c r="M960" s="18" cm="1">
        <f t="array" aca="1" ref="M960" ca="1">SUMPRODUCT(Inactives[Days Inactive]*(Inactives[Student]=A960))/365</f>
        <v>0</v>
      </c>
      <c r="N960" s="18" t="str" cm="1">
        <f t="array" ref="N960">IF(LEN($A960)&gt;0,SUMPRODUCT(($A960=merged_names)*(_xlfn.TEXTAFTER(N$2, "At ")=merged_belt_colours)*merged_months_at_rank),"")</f>
        <v/>
      </c>
      <c r="O960" s="18" t="str" cm="1">
        <f t="array" ref="O960">IF(LEN($A960)&gt;0,SUMPRODUCT(($A960=merged_names)*(_xlfn.TEXTAFTER(O$2, "At ")=merged_belt_colours)*merged_months_at_rank),"")</f>
        <v/>
      </c>
      <c r="P960" s="18" t="str" cm="1">
        <f t="array" ref="P960">IF(LEN($A960)&gt;0,SUMPRODUCT(($A960=merged_names)*(_xlfn.TEXTAFTER(P$2, "At ")=merged_belt_colours)*merged_months_at_rank),"")</f>
        <v/>
      </c>
      <c r="Q960" s="18" t="str" cm="1">
        <f t="array" ref="Q960">IF(LEN($A960)&gt;0,SUMPRODUCT(($A960=merged_names)*(_xlfn.TEXTAFTER(Q$2, "At ")=merged_belt_colours)*merged_months_at_rank),"")</f>
        <v/>
      </c>
      <c r="R960" s="18" t="str" cm="1">
        <f t="array" ref="R960">IF(LEN($A960)&gt;0,SUMPRODUCT(($A960=merged_names)*(_xlfn.TEXTAFTER(R$2, "At ")=merged_belt_colours)*merged_months_at_rank),"")</f>
        <v/>
      </c>
    </row>
    <row r="961" spans="1:18" x14ac:dyDescent="0.25">
      <c r="A961"/>
      <c r="B961" s="15" t="str" cm="1">
        <f t="array" ref="B961">IFERROR(IF(LEN(A961)&gt;0, IF(SUMPRODUCT((Inactives[Key]=J961)*(Inactives[Currently Inactive]))=1,"Inactive","Active"),""),"Active")</f>
        <v/>
      </c>
      <c r="C961" s="16" t="str" cm="1">
        <f t="array" aca="1" ref="C961" ca="1">IFERROR(_xlfn._xlws.FILTER(Inactives[Inactive On],(Inactives[Key]=J961)*(Inactives[Currently Inactive]),""),"")</f>
        <v/>
      </c>
      <c r="D961" s="16" t="str" cm="1">
        <f t="array" aca="1" ref="D961" ca="1">IFERROR(INDEX(_xlfn.TEXTSPLIT(E961," "),1),"")</f>
        <v/>
      </c>
      <c r="E961" s="15" t="str" cm="1">
        <f t="array" aca="1" ref="E961" ca="1">IFERROR(_xlfn._xlws.FILTER(merged_ranks,(merged_end_dates=DATE(9999,12,31))*(merged_names=A961)),"")</f>
        <v/>
      </c>
      <c r="F961" s="17" t="str">
        <f ca="1">_xlfn.XLOOKUP(J961,Promotions[Promo Key],Promotions[Promo Date],"")</f>
        <v/>
      </c>
      <c r="G961" s="18" t="str">
        <f t="shared" ca="1" si="71"/>
        <v/>
      </c>
      <c r="H961" s="18" t="str">
        <f t="shared" ca="1" si="70"/>
        <v/>
      </c>
      <c r="I961" s="17" t="str">
        <f>_xlfn.XLOOKUP(A961,Students[Full Name],Students[Starting Rank],"")</f>
        <v/>
      </c>
      <c r="J961" s="15" t="str">
        <f t="shared" ca="1" si="72"/>
        <v xml:space="preserve">: </v>
      </c>
      <c r="K961" s="16" t="str">
        <f>_xlfn.XLOOKUP(A961,Students[Full Name],Students[Start Date],"")</f>
        <v/>
      </c>
      <c r="L961" s="18">
        <f t="shared" ca="1" si="73"/>
        <v>-1</v>
      </c>
      <c r="M961" s="18" cm="1">
        <f t="array" aca="1" ref="M961" ca="1">SUMPRODUCT(Inactives[Days Inactive]*(Inactives[Student]=A961))/365</f>
        <v>0</v>
      </c>
      <c r="N961" s="18" t="str" cm="1">
        <f t="array" ref="N961">IF(LEN($A961)&gt;0,SUMPRODUCT(($A961=merged_names)*(_xlfn.TEXTAFTER(N$2, "At ")=merged_belt_colours)*merged_months_at_rank),"")</f>
        <v/>
      </c>
      <c r="O961" s="18" t="str" cm="1">
        <f t="array" ref="O961">IF(LEN($A961)&gt;0,SUMPRODUCT(($A961=merged_names)*(_xlfn.TEXTAFTER(O$2, "At ")=merged_belt_colours)*merged_months_at_rank),"")</f>
        <v/>
      </c>
      <c r="P961" s="18" t="str" cm="1">
        <f t="array" ref="P961">IF(LEN($A961)&gt;0,SUMPRODUCT(($A961=merged_names)*(_xlfn.TEXTAFTER(P$2, "At ")=merged_belt_colours)*merged_months_at_rank),"")</f>
        <v/>
      </c>
      <c r="Q961" s="18" t="str" cm="1">
        <f t="array" ref="Q961">IF(LEN($A961)&gt;0,SUMPRODUCT(($A961=merged_names)*(_xlfn.TEXTAFTER(Q$2, "At ")=merged_belt_colours)*merged_months_at_rank),"")</f>
        <v/>
      </c>
      <c r="R961" s="18" t="str" cm="1">
        <f t="array" ref="R961">IF(LEN($A961)&gt;0,SUMPRODUCT(($A961=merged_names)*(_xlfn.TEXTAFTER(R$2, "At ")=merged_belt_colours)*merged_months_at_rank),"")</f>
        <v/>
      </c>
    </row>
    <row r="962" spans="1:18" x14ac:dyDescent="0.25">
      <c r="A962"/>
      <c r="B962" s="15" t="str" cm="1">
        <f t="array" ref="B962">IFERROR(IF(LEN(A962)&gt;0, IF(SUMPRODUCT((Inactives[Key]=J962)*(Inactives[Currently Inactive]))=1,"Inactive","Active"),""),"Active")</f>
        <v/>
      </c>
      <c r="C962" s="16" t="str" cm="1">
        <f t="array" aca="1" ref="C962" ca="1">IFERROR(_xlfn._xlws.FILTER(Inactives[Inactive On],(Inactives[Key]=J962)*(Inactives[Currently Inactive]),""),"")</f>
        <v/>
      </c>
      <c r="D962" s="16" t="str" cm="1">
        <f t="array" aca="1" ref="D962" ca="1">IFERROR(INDEX(_xlfn.TEXTSPLIT(E962," "),1),"")</f>
        <v/>
      </c>
      <c r="E962" s="15" t="str" cm="1">
        <f t="array" aca="1" ref="E962" ca="1">IFERROR(_xlfn._xlws.FILTER(merged_ranks,(merged_end_dates=DATE(9999,12,31))*(merged_names=A962)),"")</f>
        <v/>
      </c>
      <c r="F962" s="17" t="str">
        <f ca="1">_xlfn.XLOOKUP(J962,Promotions[Promo Key],Promotions[Promo Date],"")</f>
        <v/>
      </c>
      <c r="G962" s="18" t="str">
        <f t="shared" ca="1" si="71"/>
        <v/>
      </c>
      <c r="H962" s="18" t="str">
        <f t="shared" ca="1" si="70"/>
        <v/>
      </c>
      <c r="I962" s="17" t="str">
        <f>_xlfn.XLOOKUP(A962,Students[Full Name],Students[Starting Rank],"")</f>
        <v/>
      </c>
      <c r="J962" s="15" t="str">
        <f t="shared" ca="1" si="72"/>
        <v xml:space="preserve">: </v>
      </c>
      <c r="K962" s="16" t="str">
        <f>_xlfn.XLOOKUP(A962,Students[Full Name],Students[Start Date],"")</f>
        <v/>
      </c>
      <c r="L962" s="18">
        <f t="shared" ca="1" si="73"/>
        <v>-1</v>
      </c>
      <c r="M962" s="18" cm="1">
        <f t="array" aca="1" ref="M962" ca="1">SUMPRODUCT(Inactives[Days Inactive]*(Inactives[Student]=A962))/365</f>
        <v>0</v>
      </c>
      <c r="N962" s="18" t="str" cm="1">
        <f t="array" ref="N962">IF(LEN($A962)&gt;0,SUMPRODUCT(($A962=merged_names)*(_xlfn.TEXTAFTER(N$2, "At ")=merged_belt_colours)*merged_months_at_rank),"")</f>
        <v/>
      </c>
      <c r="O962" s="18" t="str" cm="1">
        <f t="array" ref="O962">IF(LEN($A962)&gt;0,SUMPRODUCT(($A962=merged_names)*(_xlfn.TEXTAFTER(O$2, "At ")=merged_belt_colours)*merged_months_at_rank),"")</f>
        <v/>
      </c>
      <c r="P962" s="18" t="str" cm="1">
        <f t="array" ref="P962">IF(LEN($A962)&gt;0,SUMPRODUCT(($A962=merged_names)*(_xlfn.TEXTAFTER(P$2, "At ")=merged_belt_colours)*merged_months_at_rank),"")</f>
        <v/>
      </c>
      <c r="Q962" s="18" t="str" cm="1">
        <f t="array" ref="Q962">IF(LEN($A962)&gt;0,SUMPRODUCT(($A962=merged_names)*(_xlfn.TEXTAFTER(Q$2, "At ")=merged_belt_colours)*merged_months_at_rank),"")</f>
        <v/>
      </c>
      <c r="R962" s="18" t="str" cm="1">
        <f t="array" ref="R962">IF(LEN($A962)&gt;0,SUMPRODUCT(($A962=merged_names)*(_xlfn.TEXTAFTER(R$2, "At ")=merged_belt_colours)*merged_months_at_rank),"")</f>
        <v/>
      </c>
    </row>
    <row r="963" spans="1:18" x14ac:dyDescent="0.25">
      <c r="A963"/>
      <c r="B963" s="15" t="str" cm="1">
        <f t="array" ref="B963">IFERROR(IF(LEN(A963)&gt;0, IF(SUMPRODUCT((Inactives[Key]=J963)*(Inactives[Currently Inactive]))=1,"Inactive","Active"),""),"Active")</f>
        <v/>
      </c>
      <c r="C963" s="16" t="str" cm="1">
        <f t="array" aca="1" ref="C963" ca="1">IFERROR(_xlfn._xlws.FILTER(Inactives[Inactive On],(Inactives[Key]=J963)*(Inactives[Currently Inactive]),""),"")</f>
        <v/>
      </c>
      <c r="D963" s="16" t="str" cm="1">
        <f t="array" aca="1" ref="D963" ca="1">IFERROR(INDEX(_xlfn.TEXTSPLIT(E963," "),1),"")</f>
        <v/>
      </c>
      <c r="E963" s="15" t="str" cm="1">
        <f t="array" aca="1" ref="E963" ca="1">IFERROR(_xlfn._xlws.FILTER(merged_ranks,(merged_end_dates=DATE(9999,12,31))*(merged_names=A963)),"")</f>
        <v/>
      </c>
      <c r="F963" s="17" t="str">
        <f ca="1">_xlfn.XLOOKUP(J963,Promotions[Promo Key],Promotions[Promo Date],"")</f>
        <v/>
      </c>
      <c r="G963" s="18" t="str">
        <f t="shared" ca="1" si="71"/>
        <v/>
      </c>
      <c r="H963" s="18" t="str">
        <f t="shared" ca="1" si="70"/>
        <v/>
      </c>
      <c r="I963" s="17" t="str">
        <f>_xlfn.XLOOKUP(A963,Students[Full Name],Students[Starting Rank],"")</f>
        <v/>
      </c>
      <c r="J963" s="15" t="str">
        <f t="shared" ca="1" si="72"/>
        <v xml:space="preserve">: </v>
      </c>
      <c r="K963" s="16" t="str">
        <f>_xlfn.XLOOKUP(A963,Students[Full Name],Students[Start Date],"")</f>
        <v/>
      </c>
      <c r="L963" s="18">
        <f t="shared" ca="1" si="73"/>
        <v>-1</v>
      </c>
      <c r="M963" s="18" cm="1">
        <f t="array" aca="1" ref="M963" ca="1">SUMPRODUCT(Inactives[Days Inactive]*(Inactives[Student]=A963))/365</f>
        <v>0</v>
      </c>
      <c r="N963" s="18" t="str" cm="1">
        <f t="array" ref="N963">IF(LEN($A963)&gt;0,SUMPRODUCT(($A963=merged_names)*(_xlfn.TEXTAFTER(N$2, "At ")=merged_belt_colours)*merged_months_at_rank),"")</f>
        <v/>
      </c>
      <c r="O963" s="18" t="str" cm="1">
        <f t="array" ref="O963">IF(LEN($A963)&gt;0,SUMPRODUCT(($A963=merged_names)*(_xlfn.TEXTAFTER(O$2, "At ")=merged_belt_colours)*merged_months_at_rank),"")</f>
        <v/>
      </c>
      <c r="P963" s="18" t="str" cm="1">
        <f t="array" ref="P963">IF(LEN($A963)&gt;0,SUMPRODUCT(($A963=merged_names)*(_xlfn.TEXTAFTER(P$2, "At ")=merged_belt_colours)*merged_months_at_rank),"")</f>
        <v/>
      </c>
      <c r="Q963" s="18" t="str" cm="1">
        <f t="array" ref="Q963">IF(LEN($A963)&gt;0,SUMPRODUCT(($A963=merged_names)*(_xlfn.TEXTAFTER(Q$2, "At ")=merged_belt_colours)*merged_months_at_rank),"")</f>
        <v/>
      </c>
      <c r="R963" s="18" t="str" cm="1">
        <f t="array" ref="R963">IF(LEN($A963)&gt;0,SUMPRODUCT(($A963=merged_names)*(_xlfn.TEXTAFTER(R$2, "At ")=merged_belt_colours)*merged_months_at_rank),"")</f>
        <v/>
      </c>
    </row>
    <row r="964" spans="1:18" x14ac:dyDescent="0.25">
      <c r="A964"/>
      <c r="B964" s="15" t="str" cm="1">
        <f t="array" ref="B964">IFERROR(IF(LEN(A964)&gt;0, IF(SUMPRODUCT((Inactives[Key]=J964)*(Inactives[Currently Inactive]))=1,"Inactive","Active"),""),"Active")</f>
        <v/>
      </c>
      <c r="C964" s="16" t="str" cm="1">
        <f t="array" aca="1" ref="C964" ca="1">IFERROR(_xlfn._xlws.FILTER(Inactives[Inactive On],(Inactives[Key]=J964)*(Inactives[Currently Inactive]),""),"")</f>
        <v/>
      </c>
      <c r="D964" s="16" t="str" cm="1">
        <f t="array" aca="1" ref="D964" ca="1">IFERROR(INDEX(_xlfn.TEXTSPLIT(E964," "),1),"")</f>
        <v/>
      </c>
      <c r="E964" s="15" t="str" cm="1">
        <f t="array" aca="1" ref="E964" ca="1">IFERROR(_xlfn._xlws.FILTER(merged_ranks,(merged_end_dates=DATE(9999,12,31))*(merged_names=A964)),"")</f>
        <v/>
      </c>
      <c r="F964" s="17" t="str">
        <f ca="1">_xlfn.XLOOKUP(J964,Promotions[Promo Key],Promotions[Promo Date],"")</f>
        <v/>
      </c>
      <c r="G964" s="18" t="str">
        <f t="shared" ca="1" si="71"/>
        <v/>
      </c>
      <c r="H964" s="18" t="str">
        <f t="shared" ca="1" si="70"/>
        <v/>
      </c>
      <c r="I964" s="17" t="str">
        <f>_xlfn.XLOOKUP(A964,Students[Full Name],Students[Starting Rank],"")</f>
        <v/>
      </c>
      <c r="J964" s="15" t="str">
        <f t="shared" ca="1" si="72"/>
        <v xml:space="preserve">: </v>
      </c>
      <c r="K964" s="16" t="str">
        <f>_xlfn.XLOOKUP(A964,Students[Full Name],Students[Start Date],"")</f>
        <v/>
      </c>
      <c r="L964" s="18">
        <f t="shared" ca="1" si="73"/>
        <v>-1</v>
      </c>
      <c r="M964" s="18" cm="1">
        <f t="array" aca="1" ref="M964" ca="1">SUMPRODUCT(Inactives[Days Inactive]*(Inactives[Student]=A964))/365</f>
        <v>0</v>
      </c>
      <c r="N964" s="18" t="str" cm="1">
        <f t="array" ref="N964">IF(LEN($A964)&gt;0,SUMPRODUCT(($A964=merged_names)*(_xlfn.TEXTAFTER(N$2, "At ")=merged_belt_colours)*merged_months_at_rank),"")</f>
        <v/>
      </c>
      <c r="O964" s="18" t="str" cm="1">
        <f t="array" ref="O964">IF(LEN($A964)&gt;0,SUMPRODUCT(($A964=merged_names)*(_xlfn.TEXTAFTER(O$2, "At ")=merged_belt_colours)*merged_months_at_rank),"")</f>
        <v/>
      </c>
      <c r="P964" s="18" t="str" cm="1">
        <f t="array" ref="P964">IF(LEN($A964)&gt;0,SUMPRODUCT(($A964=merged_names)*(_xlfn.TEXTAFTER(P$2, "At ")=merged_belt_colours)*merged_months_at_rank),"")</f>
        <v/>
      </c>
      <c r="Q964" s="18" t="str" cm="1">
        <f t="array" ref="Q964">IF(LEN($A964)&gt;0,SUMPRODUCT(($A964=merged_names)*(_xlfn.TEXTAFTER(Q$2, "At ")=merged_belt_colours)*merged_months_at_rank),"")</f>
        <v/>
      </c>
      <c r="R964" s="18" t="str" cm="1">
        <f t="array" ref="R964">IF(LEN($A964)&gt;0,SUMPRODUCT(($A964=merged_names)*(_xlfn.TEXTAFTER(R$2, "At ")=merged_belt_colours)*merged_months_at_rank),"")</f>
        <v/>
      </c>
    </row>
    <row r="965" spans="1:18" x14ac:dyDescent="0.25">
      <c r="A965"/>
      <c r="B965" s="15" t="str" cm="1">
        <f t="array" ref="B965">IFERROR(IF(LEN(A965)&gt;0, IF(SUMPRODUCT((Inactives[Key]=J965)*(Inactives[Currently Inactive]))=1,"Inactive","Active"),""),"Active")</f>
        <v/>
      </c>
      <c r="C965" s="16" t="str" cm="1">
        <f t="array" aca="1" ref="C965" ca="1">IFERROR(_xlfn._xlws.FILTER(Inactives[Inactive On],(Inactives[Key]=J965)*(Inactives[Currently Inactive]),""),"")</f>
        <v/>
      </c>
      <c r="D965" s="16" t="str" cm="1">
        <f t="array" aca="1" ref="D965" ca="1">IFERROR(INDEX(_xlfn.TEXTSPLIT(E965," "),1),"")</f>
        <v/>
      </c>
      <c r="E965" s="15" t="str" cm="1">
        <f t="array" aca="1" ref="E965" ca="1">IFERROR(_xlfn._xlws.FILTER(merged_ranks,(merged_end_dates=DATE(9999,12,31))*(merged_names=A965)),"")</f>
        <v/>
      </c>
      <c r="F965" s="17" t="str">
        <f ca="1">_xlfn.XLOOKUP(J965,Promotions[Promo Key],Promotions[Promo Date],"")</f>
        <v/>
      </c>
      <c r="G965" s="18" t="str">
        <f t="shared" ca="1" si="71"/>
        <v/>
      </c>
      <c r="H965" s="18" t="str">
        <f t="shared" ca="1" si="70"/>
        <v/>
      </c>
      <c r="I965" s="17" t="str">
        <f>_xlfn.XLOOKUP(A965,Students[Full Name],Students[Starting Rank],"")</f>
        <v/>
      </c>
      <c r="J965" s="15" t="str">
        <f t="shared" ca="1" si="72"/>
        <v xml:space="preserve">: </v>
      </c>
      <c r="K965" s="16" t="str">
        <f>_xlfn.XLOOKUP(A965,Students[Full Name],Students[Start Date],"")</f>
        <v/>
      </c>
      <c r="L965" s="18">
        <f t="shared" ca="1" si="73"/>
        <v>-1</v>
      </c>
      <c r="M965" s="18" cm="1">
        <f t="array" aca="1" ref="M965" ca="1">SUMPRODUCT(Inactives[Days Inactive]*(Inactives[Student]=A965))/365</f>
        <v>0</v>
      </c>
      <c r="N965" s="18" t="str" cm="1">
        <f t="array" ref="N965">IF(LEN($A965)&gt;0,SUMPRODUCT(($A965=merged_names)*(_xlfn.TEXTAFTER(N$2, "At ")=merged_belt_colours)*merged_months_at_rank),"")</f>
        <v/>
      </c>
      <c r="O965" s="18" t="str" cm="1">
        <f t="array" ref="O965">IF(LEN($A965)&gt;0,SUMPRODUCT(($A965=merged_names)*(_xlfn.TEXTAFTER(O$2, "At ")=merged_belt_colours)*merged_months_at_rank),"")</f>
        <v/>
      </c>
      <c r="P965" s="18" t="str" cm="1">
        <f t="array" ref="P965">IF(LEN($A965)&gt;0,SUMPRODUCT(($A965=merged_names)*(_xlfn.TEXTAFTER(P$2, "At ")=merged_belt_colours)*merged_months_at_rank),"")</f>
        <v/>
      </c>
      <c r="Q965" s="18" t="str" cm="1">
        <f t="array" ref="Q965">IF(LEN($A965)&gt;0,SUMPRODUCT(($A965=merged_names)*(_xlfn.TEXTAFTER(Q$2, "At ")=merged_belt_colours)*merged_months_at_rank),"")</f>
        <v/>
      </c>
      <c r="R965" s="18" t="str" cm="1">
        <f t="array" ref="R965">IF(LEN($A965)&gt;0,SUMPRODUCT(($A965=merged_names)*(_xlfn.TEXTAFTER(R$2, "At ")=merged_belt_colours)*merged_months_at_rank),"")</f>
        <v/>
      </c>
    </row>
    <row r="966" spans="1:18" x14ac:dyDescent="0.25">
      <c r="A966"/>
      <c r="B966" s="15" t="str" cm="1">
        <f t="array" ref="B966">IFERROR(IF(LEN(A966)&gt;0, IF(SUMPRODUCT((Inactives[Key]=J966)*(Inactives[Currently Inactive]))=1,"Inactive","Active"),""),"Active")</f>
        <v/>
      </c>
      <c r="C966" s="16" t="str" cm="1">
        <f t="array" aca="1" ref="C966" ca="1">IFERROR(_xlfn._xlws.FILTER(Inactives[Inactive On],(Inactives[Key]=J966)*(Inactives[Currently Inactive]),""),"")</f>
        <v/>
      </c>
      <c r="D966" s="16" t="str" cm="1">
        <f t="array" aca="1" ref="D966" ca="1">IFERROR(INDEX(_xlfn.TEXTSPLIT(E966," "),1),"")</f>
        <v/>
      </c>
      <c r="E966" s="15" t="str" cm="1">
        <f t="array" aca="1" ref="E966" ca="1">IFERROR(_xlfn._xlws.FILTER(merged_ranks,(merged_end_dates=DATE(9999,12,31))*(merged_names=A966)),"")</f>
        <v/>
      </c>
      <c r="F966" s="17" t="str">
        <f ca="1">_xlfn.XLOOKUP(J966,Promotions[Promo Key],Promotions[Promo Date],"")</f>
        <v/>
      </c>
      <c r="G966" s="18" t="str">
        <f t="shared" ca="1" si="71"/>
        <v/>
      </c>
      <c r="H966" s="18" t="str">
        <f t="shared" ca="1" si="70"/>
        <v/>
      </c>
      <c r="I966" s="17" t="str">
        <f>_xlfn.XLOOKUP(A966,Students[Full Name],Students[Starting Rank],"")</f>
        <v/>
      </c>
      <c r="J966" s="15" t="str">
        <f t="shared" ca="1" si="72"/>
        <v xml:space="preserve">: </v>
      </c>
      <c r="K966" s="16" t="str">
        <f>_xlfn.XLOOKUP(A966,Students[Full Name],Students[Start Date],"")</f>
        <v/>
      </c>
      <c r="L966" s="18">
        <f t="shared" ca="1" si="73"/>
        <v>-1</v>
      </c>
      <c r="M966" s="18" cm="1">
        <f t="array" aca="1" ref="M966" ca="1">SUMPRODUCT(Inactives[Days Inactive]*(Inactives[Student]=A966))/365</f>
        <v>0</v>
      </c>
      <c r="N966" s="18" t="str" cm="1">
        <f t="array" ref="N966">IF(LEN($A966)&gt;0,SUMPRODUCT(($A966=merged_names)*(_xlfn.TEXTAFTER(N$2, "At ")=merged_belt_colours)*merged_months_at_rank),"")</f>
        <v/>
      </c>
      <c r="O966" s="18" t="str" cm="1">
        <f t="array" ref="O966">IF(LEN($A966)&gt;0,SUMPRODUCT(($A966=merged_names)*(_xlfn.TEXTAFTER(O$2, "At ")=merged_belt_colours)*merged_months_at_rank),"")</f>
        <v/>
      </c>
      <c r="P966" s="18" t="str" cm="1">
        <f t="array" ref="P966">IF(LEN($A966)&gt;0,SUMPRODUCT(($A966=merged_names)*(_xlfn.TEXTAFTER(P$2, "At ")=merged_belt_colours)*merged_months_at_rank),"")</f>
        <v/>
      </c>
      <c r="Q966" s="18" t="str" cm="1">
        <f t="array" ref="Q966">IF(LEN($A966)&gt;0,SUMPRODUCT(($A966=merged_names)*(_xlfn.TEXTAFTER(Q$2, "At ")=merged_belt_colours)*merged_months_at_rank),"")</f>
        <v/>
      </c>
      <c r="R966" s="18" t="str" cm="1">
        <f t="array" ref="R966">IF(LEN($A966)&gt;0,SUMPRODUCT(($A966=merged_names)*(_xlfn.TEXTAFTER(R$2, "At ")=merged_belt_colours)*merged_months_at_rank),"")</f>
        <v/>
      </c>
    </row>
    <row r="967" spans="1:18" x14ac:dyDescent="0.25">
      <c r="A967"/>
      <c r="B967" s="15" t="str" cm="1">
        <f t="array" ref="B967">IFERROR(IF(LEN(A967)&gt;0, IF(SUMPRODUCT((Inactives[Key]=J967)*(Inactives[Currently Inactive]))=1,"Inactive","Active"),""),"Active")</f>
        <v/>
      </c>
      <c r="C967" s="16" t="str" cm="1">
        <f t="array" aca="1" ref="C967" ca="1">IFERROR(_xlfn._xlws.FILTER(Inactives[Inactive On],(Inactives[Key]=J967)*(Inactives[Currently Inactive]),""),"")</f>
        <v/>
      </c>
      <c r="D967" s="16" t="str" cm="1">
        <f t="array" aca="1" ref="D967" ca="1">IFERROR(INDEX(_xlfn.TEXTSPLIT(E967," "),1),"")</f>
        <v/>
      </c>
      <c r="E967" s="15" t="str" cm="1">
        <f t="array" aca="1" ref="E967" ca="1">IFERROR(_xlfn._xlws.FILTER(merged_ranks,(merged_end_dates=DATE(9999,12,31))*(merged_names=A967)),"")</f>
        <v/>
      </c>
      <c r="F967" s="17" t="str">
        <f ca="1">_xlfn.XLOOKUP(J967,Promotions[Promo Key],Promotions[Promo Date],"")</f>
        <v/>
      </c>
      <c r="G967" s="18" t="str">
        <f t="shared" ca="1" si="71"/>
        <v/>
      </c>
      <c r="H967" s="18" t="str">
        <f t="shared" ca="1" si="70"/>
        <v/>
      </c>
      <c r="I967" s="17" t="str">
        <f>_xlfn.XLOOKUP(A967,Students[Full Name],Students[Starting Rank],"")</f>
        <v/>
      </c>
      <c r="J967" s="15" t="str">
        <f t="shared" ca="1" si="72"/>
        <v xml:space="preserve">: </v>
      </c>
      <c r="K967" s="16" t="str">
        <f>_xlfn.XLOOKUP(A967,Students[Full Name],Students[Start Date],"")</f>
        <v/>
      </c>
      <c r="L967" s="18">
        <f t="shared" ca="1" si="73"/>
        <v>-1</v>
      </c>
      <c r="M967" s="18" cm="1">
        <f t="array" aca="1" ref="M967" ca="1">SUMPRODUCT(Inactives[Days Inactive]*(Inactives[Student]=A967))/365</f>
        <v>0</v>
      </c>
      <c r="N967" s="18" t="str" cm="1">
        <f t="array" ref="N967">IF(LEN($A967)&gt;0,SUMPRODUCT(($A967=merged_names)*(_xlfn.TEXTAFTER(N$2, "At ")=merged_belt_colours)*merged_months_at_rank),"")</f>
        <v/>
      </c>
      <c r="O967" s="18" t="str" cm="1">
        <f t="array" ref="O967">IF(LEN($A967)&gt;0,SUMPRODUCT(($A967=merged_names)*(_xlfn.TEXTAFTER(O$2, "At ")=merged_belt_colours)*merged_months_at_rank),"")</f>
        <v/>
      </c>
      <c r="P967" s="18" t="str" cm="1">
        <f t="array" ref="P967">IF(LEN($A967)&gt;0,SUMPRODUCT(($A967=merged_names)*(_xlfn.TEXTAFTER(P$2, "At ")=merged_belt_colours)*merged_months_at_rank),"")</f>
        <v/>
      </c>
      <c r="Q967" s="18" t="str" cm="1">
        <f t="array" ref="Q967">IF(LEN($A967)&gt;0,SUMPRODUCT(($A967=merged_names)*(_xlfn.TEXTAFTER(Q$2, "At ")=merged_belt_colours)*merged_months_at_rank),"")</f>
        <v/>
      </c>
      <c r="R967" s="18" t="str" cm="1">
        <f t="array" ref="R967">IF(LEN($A967)&gt;0,SUMPRODUCT(($A967=merged_names)*(_xlfn.TEXTAFTER(R$2, "At ")=merged_belt_colours)*merged_months_at_rank),"")</f>
        <v/>
      </c>
    </row>
    <row r="968" spans="1:18" x14ac:dyDescent="0.25">
      <c r="A968"/>
      <c r="B968" s="15" t="str" cm="1">
        <f t="array" ref="B968">IFERROR(IF(LEN(A968)&gt;0, IF(SUMPRODUCT((Inactives[Key]=J968)*(Inactives[Currently Inactive]))=1,"Inactive","Active"),""),"Active")</f>
        <v/>
      </c>
      <c r="C968" s="16" t="str" cm="1">
        <f t="array" aca="1" ref="C968" ca="1">IFERROR(_xlfn._xlws.FILTER(Inactives[Inactive On],(Inactives[Key]=J968)*(Inactives[Currently Inactive]),""),"")</f>
        <v/>
      </c>
      <c r="D968" s="16" t="str" cm="1">
        <f t="array" aca="1" ref="D968" ca="1">IFERROR(INDEX(_xlfn.TEXTSPLIT(E968," "),1),"")</f>
        <v/>
      </c>
      <c r="E968" s="15" t="str" cm="1">
        <f t="array" aca="1" ref="E968" ca="1">IFERROR(_xlfn._xlws.FILTER(merged_ranks,(merged_end_dates=DATE(9999,12,31))*(merged_names=A968)),"")</f>
        <v/>
      </c>
      <c r="F968" s="17" t="str">
        <f ca="1">_xlfn.XLOOKUP(J968,Promotions[Promo Key],Promotions[Promo Date],"")</f>
        <v/>
      </c>
      <c r="G968" s="18" t="str">
        <f t="shared" ca="1" si="71"/>
        <v/>
      </c>
      <c r="H968" s="18" t="str">
        <f t="shared" ca="1" si="70"/>
        <v/>
      </c>
      <c r="I968" s="17" t="str">
        <f>_xlfn.XLOOKUP(A968,Students[Full Name],Students[Starting Rank],"")</f>
        <v/>
      </c>
      <c r="J968" s="15" t="str">
        <f t="shared" ca="1" si="72"/>
        <v xml:space="preserve">: </v>
      </c>
      <c r="K968" s="16" t="str">
        <f>_xlfn.XLOOKUP(A968,Students[Full Name],Students[Start Date],"")</f>
        <v/>
      </c>
      <c r="L968" s="18">
        <f t="shared" ca="1" si="73"/>
        <v>-1</v>
      </c>
      <c r="M968" s="18" cm="1">
        <f t="array" aca="1" ref="M968" ca="1">SUMPRODUCT(Inactives[Days Inactive]*(Inactives[Student]=A968))/365</f>
        <v>0</v>
      </c>
      <c r="N968" s="18" t="str" cm="1">
        <f t="array" ref="N968">IF(LEN($A968)&gt;0,SUMPRODUCT(($A968=merged_names)*(_xlfn.TEXTAFTER(N$2, "At ")=merged_belt_colours)*merged_months_at_rank),"")</f>
        <v/>
      </c>
      <c r="O968" s="18" t="str" cm="1">
        <f t="array" ref="O968">IF(LEN($A968)&gt;0,SUMPRODUCT(($A968=merged_names)*(_xlfn.TEXTAFTER(O$2, "At ")=merged_belt_colours)*merged_months_at_rank),"")</f>
        <v/>
      </c>
      <c r="P968" s="18" t="str" cm="1">
        <f t="array" ref="P968">IF(LEN($A968)&gt;0,SUMPRODUCT(($A968=merged_names)*(_xlfn.TEXTAFTER(P$2, "At ")=merged_belt_colours)*merged_months_at_rank),"")</f>
        <v/>
      </c>
      <c r="Q968" s="18" t="str" cm="1">
        <f t="array" ref="Q968">IF(LEN($A968)&gt;0,SUMPRODUCT(($A968=merged_names)*(_xlfn.TEXTAFTER(Q$2, "At ")=merged_belt_colours)*merged_months_at_rank),"")</f>
        <v/>
      </c>
      <c r="R968" s="18" t="str" cm="1">
        <f t="array" ref="R968">IF(LEN($A968)&gt;0,SUMPRODUCT(($A968=merged_names)*(_xlfn.TEXTAFTER(R$2, "At ")=merged_belt_colours)*merged_months_at_rank),"")</f>
        <v/>
      </c>
    </row>
    <row r="969" spans="1:18" x14ac:dyDescent="0.25">
      <c r="A969"/>
      <c r="B969" s="15" t="str" cm="1">
        <f t="array" ref="B969">IFERROR(IF(LEN(A969)&gt;0, IF(SUMPRODUCT((Inactives[Key]=J969)*(Inactives[Currently Inactive]))=1,"Inactive","Active"),""),"Active")</f>
        <v/>
      </c>
      <c r="C969" s="16" t="str" cm="1">
        <f t="array" aca="1" ref="C969" ca="1">IFERROR(_xlfn._xlws.FILTER(Inactives[Inactive On],(Inactives[Key]=J969)*(Inactives[Currently Inactive]),""),"")</f>
        <v/>
      </c>
      <c r="D969" s="16" t="str" cm="1">
        <f t="array" aca="1" ref="D969" ca="1">IFERROR(INDEX(_xlfn.TEXTSPLIT(E969," "),1),"")</f>
        <v/>
      </c>
      <c r="E969" s="15" t="str" cm="1">
        <f t="array" aca="1" ref="E969" ca="1">IFERROR(_xlfn._xlws.FILTER(merged_ranks,(merged_end_dates=DATE(9999,12,31))*(merged_names=A969)),"")</f>
        <v/>
      </c>
      <c r="F969" s="17" t="str">
        <f ca="1">_xlfn.XLOOKUP(J969,Promotions[Promo Key],Promotions[Promo Date],"")</f>
        <v/>
      </c>
      <c r="G969" s="18" t="str">
        <f t="shared" ca="1" si="71"/>
        <v/>
      </c>
      <c r="H969" s="18" t="str">
        <f t="shared" ca="1" si="70"/>
        <v/>
      </c>
      <c r="I969" s="17" t="str">
        <f>_xlfn.XLOOKUP(A969,Students[Full Name],Students[Starting Rank],"")</f>
        <v/>
      </c>
      <c r="J969" s="15" t="str">
        <f t="shared" ca="1" si="72"/>
        <v xml:space="preserve">: </v>
      </c>
      <c r="K969" s="16" t="str">
        <f>_xlfn.XLOOKUP(A969,Students[Full Name],Students[Start Date],"")</f>
        <v/>
      </c>
      <c r="L969" s="18">
        <f t="shared" ca="1" si="73"/>
        <v>-1</v>
      </c>
      <c r="M969" s="18" cm="1">
        <f t="array" aca="1" ref="M969" ca="1">SUMPRODUCT(Inactives[Days Inactive]*(Inactives[Student]=A969))/365</f>
        <v>0</v>
      </c>
      <c r="N969" s="18" t="str" cm="1">
        <f t="array" ref="N969">IF(LEN($A969)&gt;0,SUMPRODUCT(($A969=merged_names)*(_xlfn.TEXTAFTER(N$2, "At ")=merged_belt_colours)*merged_months_at_rank),"")</f>
        <v/>
      </c>
      <c r="O969" s="18" t="str" cm="1">
        <f t="array" ref="O969">IF(LEN($A969)&gt;0,SUMPRODUCT(($A969=merged_names)*(_xlfn.TEXTAFTER(O$2, "At ")=merged_belt_colours)*merged_months_at_rank),"")</f>
        <v/>
      </c>
      <c r="P969" s="18" t="str" cm="1">
        <f t="array" ref="P969">IF(LEN($A969)&gt;0,SUMPRODUCT(($A969=merged_names)*(_xlfn.TEXTAFTER(P$2, "At ")=merged_belt_colours)*merged_months_at_rank),"")</f>
        <v/>
      </c>
      <c r="Q969" s="18" t="str" cm="1">
        <f t="array" ref="Q969">IF(LEN($A969)&gt;0,SUMPRODUCT(($A969=merged_names)*(_xlfn.TEXTAFTER(Q$2, "At ")=merged_belt_colours)*merged_months_at_rank),"")</f>
        <v/>
      </c>
      <c r="R969" s="18" t="str" cm="1">
        <f t="array" ref="R969">IF(LEN($A969)&gt;0,SUMPRODUCT(($A969=merged_names)*(_xlfn.TEXTAFTER(R$2, "At ")=merged_belt_colours)*merged_months_at_rank),"")</f>
        <v/>
      </c>
    </row>
    <row r="970" spans="1:18" x14ac:dyDescent="0.25">
      <c r="A970"/>
      <c r="B970" s="15" t="str" cm="1">
        <f t="array" ref="B970">IFERROR(IF(LEN(A970)&gt;0, IF(SUMPRODUCT((Inactives[Key]=J970)*(Inactives[Currently Inactive]))=1,"Inactive","Active"),""),"Active")</f>
        <v/>
      </c>
      <c r="C970" s="16" t="str" cm="1">
        <f t="array" aca="1" ref="C970" ca="1">IFERROR(_xlfn._xlws.FILTER(Inactives[Inactive On],(Inactives[Key]=J970)*(Inactives[Currently Inactive]),""),"")</f>
        <v/>
      </c>
      <c r="D970" s="16" t="str" cm="1">
        <f t="array" aca="1" ref="D970" ca="1">IFERROR(INDEX(_xlfn.TEXTSPLIT(E970," "),1),"")</f>
        <v/>
      </c>
      <c r="E970" s="15" t="str" cm="1">
        <f t="array" aca="1" ref="E970" ca="1">IFERROR(_xlfn._xlws.FILTER(merged_ranks,(merged_end_dates=DATE(9999,12,31))*(merged_names=A970)),"")</f>
        <v/>
      </c>
      <c r="F970" s="17" t="str">
        <f ca="1">_xlfn.XLOOKUP(J970,Promotions[Promo Key],Promotions[Promo Date],"")</f>
        <v/>
      </c>
      <c r="G970" s="18" t="str">
        <f t="shared" ca="1" si="71"/>
        <v/>
      </c>
      <c r="H970" s="18" t="str">
        <f t="shared" ca="1" si="70"/>
        <v/>
      </c>
      <c r="I970" s="17" t="str">
        <f>_xlfn.XLOOKUP(A970,Students[Full Name],Students[Starting Rank],"")</f>
        <v/>
      </c>
      <c r="J970" s="15" t="str">
        <f t="shared" ca="1" si="72"/>
        <v xml:space="preserve">: </v>
      </c>
      <c r="K970" s="16" t="str">
        <f>_xlfn.XLOOKUP(A970,Students[Full Name],Students[Start Date],"")</f>
        <v/>
      </c>
      <c r="L970" s="18">
        <f t="shared" ca="1" si="73"/>
        <v>-1</v>
      </c>
      <c r="M970" s="18" cm="1">
        <f t="array" aca="1" ref="M970" ca="1">SUMPRODUCT(Inactives[Days Inactive]*(Inactives[Student]=A970))/365</f>
        <v>0</v>
      </c>
      <c r="N970" s="18" t="str" cm="1">
        <f t="array" ref="N970">IF(LEN($A970)&gt;0,SUMPRODUCT(($A970=merged_names)*(_xlfn.TEXTAFTER(N$2, "At ")=merged_belt_colours)*merged_months_at_rank),"")</f>
        <v/>
      </c>
      <c r="O970" s="18" t="str" cm="1">
        <f t="array" ref="O970">IF(LEN($A970)&gt;0,SUMPRODUCT(($A970=merged_names)*(_xlfn.TEXTAFTER(O$2, "At ")=merged_belt_colours)*merged_months_at_rank),"")</f>
        <v/>
      </c>
      <c r="P970" s="18" t="str" cm="1">
        <f t="array" ref="P970">IF(LEN($A970)&gt;0,SUMPRODUCT(($A970=merged_names)*(_xlfn.TEXTAFTER(P$2, "At ")=merged_belt_colours)*merged_months_at_rank),"")</f>
        <v/>
      </c>
      <c r="Q970" s="18" t="str" cm="1">
        <f t="array" ref="Q970">IF(LEN($A970)&gt;0,SUMPRODUCT(($A970=merged_names)*(_xlfn.TEXTAFTER(Q$2, "At ")=merged_belt_colours)*merged_months_at_rank),"")</f>
        <v/>
      </c>
      <c r="R970" s="18" t="str" cm="1">
        <f t="array" ref="R970">IF(LEN($A970)&gt;0,SUMPRODUCT(($A970=merged_names)*(_xlfn.TEXTAFTER(R$2, "At ")=merged_belt_colours)*merged_months_at_rank),"")</f>
        <v/>
      </c>
    </row>
    <row r="971" spans="1:18" x14ac:dyDescent="0.25">
      <c r="A971"/>
      <c r="B971" s="15" t="str" cm="1">
        <f t="array" ref="B971">IFERROR(IF(LEN(A971)&gt;0, IF(SUMPRODUCT((Inactives[Key]=J971)*(Inactives[Currently Inactive]))=1,"Inactive","Active"),""),"Active")</f>
        <v/>
      </c>
      <c r="C971" s="16" t="str" cm="1">
        <f t="array" aca="1" ref="C971" ca="1">IFERROR(_xlfn._xlws.FILTER(Inactives[Inactive On],(Inactives[Key]=J971)*(Inactives[Currently Inactive]),""),"")</f>
        <v/>
      </c>
      <c r="D971" s="16" t="str" cm="1">
        <f t="array" aca="1" ref="D971" ca="1">IFERROR(INDEX(_xlfn.TEXTSPLIT(E971," "),1),"")</f>
        <v/>
      </c>
      <c r="E971" s="15" t="str" cm="1">
        <f t="array" aca="1" ref="E971" ca="1">IFERROR(_xlfn._xlws.FILTER(merged_ranks,(merged_end_dates=DATE(9999,12,31))*(merged_names=A971)),"")</f>
        <v/>
      </c>
      <c r="F971" s="17" t="str">
        <f ca="1">_xlfn.XLOOKUP(J971,Promotions[Promo Key],Promotions[Promo Date],"")</f>
        <v/>
      </c>
      <c r="G971" s="18" t="str">
        <f t="shared" ca="1" si="71"/>
        <v/>
      </c>
      <c r="H971" s="18" t="str">
        <f t="shared" ca="1" si="70"/>
        <v/>
      </c>
      <c r="I971" s="17" t="str">
        <f>_xlfn.XLOOKUP(A971,Students[Full Name],Students[Starting Rank],"")</f>
        <v/>
      </c>
      <c r="J971" s="15" t="str">
        <f t="shared" ca="1" si="72"/>
        <v xml:space="preserve">: </v>
      </c>
      <c r="K971" s="16" t="str">
        <f>_xlfn.XLOOKUP(A971,Students[Full Name],Students[Start Date],"")</f>
        <v/>
      </c>
      <c r="L971" s="18">
        <f t="shared" ca="1" si="73"/>
        <v>-1</v>
      </c>
      <c r="M971" s="18" cm="1">
        <f t="array" aca="1" ref="M971" ca="1">SUMPRODUCT(Inactives[Days Inactive]*(Inactives[Student]=A971))/365</f>
        <v>0</v>
      </c>
      <c r="N971" s="18" t="str" cm="1">
        <f t="array" ref="N971">IF(LEN($A971)&gt;0,SUMPRODUCT(($A971=merged_names)*(_xlfn.TEXTAFTER(N$2, "At ")=merged_belt_colours)*merged_months_at_rank),"")</f>
        <v/>
      </c>
      <c r="O971" s="18" t="str" cm="1">
        <f t="array" ref="O971">IF(LEN($A971)&gt;0,SUMPRODUCT(($A971=merged_names)*(_xlfn.TEXTAFTER(O$2, "At ")=merged_belt_colours)*merged_months_at_rank),"")</f>
        <v/>
      </c>
      <c r="P971" s="18" t="str" cm="1">
        <f t="array" ref="P971">IF(LEN($A971)&gt;0,SUMPRODUCT(($A971=merged_names)*(_xlfn.TEXTAFTER(P$2, "At ")=merged_belt_colours)*merged_months_at_rank),"")</f>
        <v/>
      </c>
      <c r="Q971" s="18" t="str" cm="1">
        <f t="array" ref="Q971">IF(LEN($A971)&gt;0,SUMPRODUCT(($A971=merged_names)*(_xlfn.TEXTAFTER(Q$2, "At ")=merged_belt_colours)*merged_months_at_rank),"")</f>
        <v/>
      </c>
      <c r="R971" s="18" t="str" cm="1">
        <f t="array" ref="R971">IF(LEN($A971)&gt;0,SUMPRODUCT(($A971=merged_names)*(_xlfn.TEXTAFTER(R$2, "At ")=merged_belt_colours)*merged_months_at_rank),"")</f>
        <v/>
      </c>
    </row>
    <row r="972" spans="1:18" x14ac:dyDescent="0.25">
      <c r="A972"/>
      <c r="B972" s="15" t="str" cm="1">
        <f t="array" ref="B972">IFERROR(IF(LEN(A972)&gt;0, IF(SUMPRODUCT((Inactives[Key]=J972)*(Inactives[Currently Inactive]))=1,"Inactive","Active"),""),"Active")</f>
        <v/>
      </c>
      <c r="C972" s="16" t="str" cm="1">
        <f t="array" aca="1" ref="C972" ca="1">IFERROR(_xlfn._xlws.FILTER(Inactives[Inactive On],(Inactives[Key]=J972)*(Inactives[Currently Inactive]),""),"")</f>
        <v/>
      </c>
      <c r="D972" s="16" t="str" cm="1">
        <f t="array" aca="1" ref="D972" ca="1">IFERROR(INDEX(_xlfn.TEXTSPLIT(E972," "),1),"")</f>
        <v/>
      </c>
      <c r="E972" s="15" t="str" cm="1">
        <f t="array" aca="1" ref="E972" ca="1">IFERROR(_xlfn._xlws.FILTER(merged_ranks,(merged_end_dates=DATE(9999,12,31))*(merged_names=A972)),"")</f>
        <v/>
      </c>
      <c r="F972" s="17" t="str">
        <f ca="1">_xlfn.XLOOKUP(J972,Promotions[Promo Key],Promotions[Promo Date],"")</f>
        <v/>
      </c>
      <c r="G972" s="18" t="str">
        <f t="shared" ca="1" si="71"/>
        <v/>
      </c>
      <c r="H972" s="18" t="str">
        <f t="shared" ca="1" si="70"/>
        <v/>
      </c>
      <c r="I972" s="17" t="str">
        <f>_xlfn.XLOOKUP(A972,Students[Full Name],Students[Starting Rank],"")</f>
        <v/>
      </c>
      <c r="J972" s="15" t="str">
        <f t="shared" ca="1" si="72"/>
        <v xml:space="preserve">: </v>
      </c>
      <c r="K972" s="16" t="str">
        <f>_xlfn.XLOOKUP(A972,Students[Full Name],Students[Start Date],"")</f>
        <v/>
      </c>
      <c r="L972" s="18">
        <f t="shared" ca="1" si="73"/>
        <v>-1</v>
      </c>
      <c r="M972" s="18" cm="1">
        <f t="array" aca="1" ref="M972" ca="1">SUMPRODUCT(Inactives[Days Inactive]*(Inactives[Student]=A972))/365</f>
        <v>0</v>
      </c>
      <c r="N972" s="18" t="str" cm="1">
        <f t="array" ref="N972">IF(LEN($A972)&gt;0,SUMPRODUCT(($A972=merged_names)*(_xlfn.TEXTAFTER(N$2, "At ")=merged_belt_colours)*merged_months_at_rank),"")</f>
        <v/>
      </c>
      <c r="O972" s="18" t="str" cm="1">
        <f t="array" ref="O972">IF(LEN($A972)&gt;0,SUMPRODUCT(($A972=merged_names)*(_xlfn.TEXTAFTER(O$2, "At ")=merged_belt_colours)*merged_months_at_rank),"")</f>
        <v/>
      </c>
      <c r="P972" s="18" t="str" cm="1">
        <f t="array" ref="P972">IF(LEN($A972)&gt;0,SUMPRODUCT(($A972=merged_names)*(_xlfn.TEXTAFTER(P$2, "At ")=merged_belt_colours)*merged_months_at_rank),"")</f>
        <v/>
      </c>
      <c r="Q972" s="18" t="str" cm="1">
        <f t="array" ref="Q972">IF(LEN($A972)&gt;0,SUMPRODUCT(($A972=merged_names)*(_xlfn.TEXTAFTER(Q$2, "At ")=merged_belt_colours)*merged_months_at_rank),"")</f>
        <v/>
      </c>
      <c r="R972" s="18" t="str" cm="1">
        <f t="array" ref="R972">IF(LEN($A972)&gt;0,SUMPRODUCT(($A972=merged_names)*(_xlfn.TEXTAFTER(R$2, "At ")=merged_belt_colours)*merged_months_at_rank),"")</f>
        <v/>
      </c>
    </row>
    <row r="973" spans="1:18" x14ac:dyDescent="0.25">
      <c r="A973"/>
      <c r="B973" s="15" t="str" cm="1">
        <f t="array" ref="B973">IFERROR(IF(LEN(A973)&gt;0, IF(SUMPRODUCT((Inactives[Key]=J973)*(Inactives[Currently Inactive]))=1,"Inactive","Active"),""),"Active")</f>
        <v/>
      </c>
      <c r="C973" s="16" t="str" cm="1">
        <f t="array" aca="1" ref="C973" ca="1">IFERROR(_xlfn._xlws.FILTER(Inactives[Inactive On],(Inactives[Key]=J973)*(Inactives[Currently Inactive]),""),"")</f>
        <v/>
      </c>
      <c r="D973" s="16" t="str" cm="1">
        <f t="array" aca="1" ref="D973" ca="1">IFERROR(INDEX(_xlfn.TEXTSPLIT(E973," "),1),"")</f>
        <v/>
      </c>
      <c r="E973" s="15" t="str" cm="1">
        <f t="array" aca="1" ref="E973" ca="1">IFERROR(_xlfn._xlws.FILTER(merged_ranks,(merged_end_dates=DATE(9999,12,31))*(merged_names=A973)),"")</f>
        <v/>
      </c>
      <c r="F973" s="17" t="str">
        <f ca="1">_xlfn.XLOOKUP(J973,Promotions[Promo Key],Promotions[Promo Date],"")</f>
        <v/>
      </c>
      <c r="G973" s="18" t="str">
        <f t="shared" ca="1" si="71"/>
        <v/>
      </c>
      <c r="H973" s="18" t="str">
        <f t="shared" ca="1" si="70"/>
        <v/>
      </c>
      <c r="I973" s="17" t="str">
        <f>_xlfn.XLOOKUP(A973,Students[Full Name],Students[Starting Rank],"")</f>
        <v/>
      </c>
      <c r="J973" s="15" t="str">
        <f t="shared" ca="1" si="72"/>
        <v xml:space="preserve">: </v>
      </c>
      <c r="K973" s="16" t="str">
        <f>_xlfn.XLOOKUP(A973,Students[Full Name],Students[Start Date],"")</f>
        <v/>
      </c>
      <c r="L973" s="18">
        <f t="shared" ca="1" si="73"/>
        <v>-1</v>
      </c>
      <c r="M973" s="18" cm="1">
        <f t="array" aca="1" ref="M973" ca="1">SUMPRODUCT(Inactives[Days Inactive]*(Inactives[Student]=A973))/365</f>
        <v>0</v>
      </c>
      <c r="N973" s="18" t="str" cm="1">
        <f t="array" ref="N973">IF(LEN($A973)&gt;0,SUMPRODUCT(($A973=merged_names)*(_xlfn.TEXTAFTER(N$2, "At ")=merged_belt_colours)*merged_months_at_rank),"")</f>
        <v/>
      </c>
      <c r="O973" s="18" t="str" cm="1">
        <f t="array" ref="O973">IF(LEN($A973)&gt;0,SUMPRODUCT(($A973=merged_names)*(_xlfn.TEXTAFTER(O$2, "At ")=merged_belt_colours)*merged_months_at_rank),"")</f>
        <v/>
      </c>
      <c r="P973" s="18" t="str" cm="1">
        <f t="array" ref="P973">IF(LEN($A973)&gt;0,SUMPRODUCT(($A973=merged_names)*(_xlfn.TEXTAFTER(P$2, "At ")=merged_belt_colours)*merged_months_at_rank),"")</f>
        <v/>
      </c>
      <c r="Q973" s="18" t="str" cm="1">
        <f t="array" ref="Q973">IF(LEN($A973)&gt;0,SUMPRODUCT(($A973=merged_names)*(_xlfn.TEXTAFTER(Q$2, "At ")=merged_belt_colours)*merged_months_at_rank),"")</f>
        <v/>
      </c>
      <c r="R973" s="18" t="str" cm="1">
        <f t="array" ref="R973">IF(LEN($A973)&gt;0,SUMPRODUCT(($A973=merged_names)*(_xlfn.TEXTAFTER(R$2, "At ")=merged_belt_colours)*merged_months_at_rank),"")</f>
        <v/>
      </c>
    </row>
    <row r="974" spans="1:18" x14ac:dyDescent="0.25">
      <c r="A974"/>
      <c r="B974" s="15" t="str" cm="1">
        <f t="array" ref="B974">IFERROR(IF(LEN(A974)&gt;0, IF(SUMPRODUCT((Inactives[Key]=J974)*(Inactives[Currently Inactive]))=1,"Inactive","Active"),""),"Active")</f>
        <v/>
      </c>
      <c r="C974" s="16" t="str" cm="1">
        <f t="array" aca="1" ref="C974" ca="1">IFERROR(_xlfn._xlws.FILTER(Inactives[Inactive On],(Inactives[Key]=J974)*(Inactives[Currently Inactive]),""),"")</f>
        <v/>
      </c>
      <c r="D974" s="16" t="str" cm="1">
        <f t="array" aca="1" ref="D974" ca="1">IFERROR(INDEX(_xlfn.TEXTSPLIT(E974," "),1),"")</f>
        <v/>
      </c>
      <c r="E974" s="15" t="str" cm="1">
        <f t="array" aca="1" ref="E974" ca="1">IFERROR(_xlfn._xlws.FILTER(merged_ranks,(merged_end_dates=DATE(9999,12,31))*(merged_names=A974)),"")</f>
        <v/>
      </c>
      <c r="F974" s="17" t="str">
        <f ca="1">_xlfn.XLOOKUP(J974,Promotions[Promo Key],Promotions[Promo Date],"")</f>
        <v/>
      </c>
      <c r="G974" s="18" t="str">
        <f t="shared" ca="1" si="71"/>
        <v/>
      </c>
      <c r="H974" s="18" t="str">
        <f t="shared" ca="1" si="70"/>
        <v/>
      </c>
      <c r="I974" s="17" t="str">
        <f>_xlfn.XLOOKUP(A974,Students[Full Name],Students[Starting Rank],"")</f>
        <v/>
      </c>
      <c r="J974" s="15" t="str">
        <f t="shared" ca="1" si="72"/>
        <v xml:space="preserve">: </v>
      </c>
      <c r="K974" s="16" t="str">
        <f>_xlfn.XLOOKUP(A974,Students[Full Name],Students[Start Date],"")</f>
        <v/>
      </c>
      <c r="L974" s="18">
        <f t="shared" ca="1" si="73"/>
        <v>-1</v>
      </c>
      <c r="M974" s="18" cm="1">
        <f t="array" aca="1" ref="M974" ca="1">SUMPRODUCT(Inactives[Days Inactive]*(Inactives[Student]=A974))/365</f>
        <v>0</v>
      </c>
      <c r="N974" s="18" t="str" cm="1">
        <f t="array" ref="N974">IF(LEN($A974)&gt;0,SUMPRODUCT(($A974=merged_names)*(_xlfn.TEXTAFTER(N$2, "At ")=merged_belt_colours)*merged_months_at_rank),"")</f>
        <v/>
      </c>
      <c r="O974" s="18" t="str" cm="1">
        <f t="array" ref="O974">IF(LEN($A974)&gt;0,SUMPRODUCT(($A974=merged_names)*(_xlfn.TEXTAFTER(O$2, "At ")=merged_belt_colours)*merged_months_at_rank),"")</f>
        <v/>
      </c>
      <c r="P974" s="18" t="str" cm="1">
        <f t="array" ref="P974">IF(LEN($A974)&gt;0,SUMPRODUCT(($A974=merged_names)*(_xlfn.TEXTAFTER(P$2, "At ")=merged_belt_colours)*merged_months_at_rank),"")</f>
        <v/>
      </c>
      <c r="Q974" s="18" t="str" cm="1">
        <f t="array" ref="Q974">IF(LEN($A974)&gt;0,SUMPRODUCT(($A974=merged_names)*(_xlfn.TEXTAFTER(Q$2, "At ")=merged_belt_colours)*merged_months_at_rank),"")</f>
        <v/>
      </c>
      <c r="R974" s="18" t="str" cm="1">
        <f t="array" ref="R974">IF(LEN($A974)&gt;0,SUMPRODUCT(($A974=merged_names)*(_xlfn.TEXTAFTER(R$2, "At ")=merged_belt_colours)*merged_months_at_rank),"")</f>
        <v/>
      </c>
    </row>
    <row r="975" spans="1:18" x14ac:dyDescent="0.25">
      <c r="A975"/>
      <c r="B975" s="15" t="str" cm="1">
        <f t="array" ref="B975">IFERROR(IF(LEN(A975)&gt;0, IF(SUMPRODUCT((Inactives[Key]=J975)*(Inactives[Currently Inactive]))=1,"Inactive","Active"),""),"Active")</f>
        <v/>
      </c>
      <c r="C975" s="16" t="str" cm="1">
        <f t="array" aca="1" ref="C975" ca="1">IFERROR(_xlfn._xlws.FILTER(Inactives[Inactive On],(Inactives[Key]=J975)*(Inactives[Currently Inactive]),""),"")</f>
        <v/>
      </c>
      <c r="D975" s="16" t="str" cm="1">
        <f t="array" aca="1" ref="D975" ca="1">IFERROR(INDEX(_xlfn.TEXTSPLIT(E975," "),1),"")</f>
        <v/>
      </c>
      <c r="E975" s="15" t="str" cm="1">
        <f t="array" aca="1" ref="E975" ca="1">IFERROR(_xlfn._xlws.FILTER(merged_ranks,(merged_end_dates=DATE(9999,12,31))*(merged_names=A975)),"")</f>
        <v/>
      </c>
      <c r="F975" s="17" t="str">
        <f ca="1">_xlfn.XLOOKUP(J975,Promotions[Promo Key],Promotions[Promo Date],"")</f>
        <v/>
      </c>
      <c r="G975" s="18" t="str">
        <f t="shared" ca="1" si="71"/>
        <v/>
      </c>
      <c r="H975" s="18" t="str">
        <f t="shared" ca="1" si="70"/>
        <v/>
      </c>
      <c r="I975" s="17" t="str">
        <f>_xlfn.XLOOKUP(A975,Students[Full Name],Students[Starting Rank],"")</f>
        <v/>
      </c>
      <c r="J975" s="15" t="str">
        <f t="shared" ca="1" si="72"/>
        <v xml:space="preserve">: </v>
      </c>
      <c r="K975" s="16" t="str">
        <f>_xlfn.XLOOKUP(A975,Students[Full Name],Students[Start Date],"")</f>
        <v/>
      </c>
      <c r="L975" s="18">
        <f t="shared" ca="1" si="73"/>
        <v>-1</v>
      </c>
      <c r="M975" s="18" cm="1">
        <f t="array" aca="1" ref="M975" ca="1">SUMPRODUCT(Inactives[Days Inactive]*(Inactives[Student]=A975))/365</f>
        <v>0</v>
      </c>
      <c r="N975" s="18" t="str" cm="1">
        <f t="array" ref="N975">IF(LEN($A975)&gt;0,SUMPRODUCT(($A975=merged_names)*(_xlfn.TEXTAFTER(N$2, "At ")=merged_belt_colours)*merged_months_at_rank),"")</f>
        <v/>
      </c>
      <c r="O975" s="18" t="str" cm="1">
        <f t="array" ref="O975">IF(LEN($A975)&gt;0,SUMPRODUCT(($A975=merged_names)*(_xlfn.TEXTAFTER(O$2, "At ")=merged_belt_colours)*merged_months_at_rank),"")</f>
        <v/>
      </c>
      <c r="P975" s="18" t="str" cm="1">
        <f t="array" ref="P975">IF(LEN($A975)&gt;0,SUMPRODUCT(($A975=merged_names)*(_xlfn.TEXTAFTER(P$2, "At ")=merged_belt_colours)*merged_months_at_rank),"")</f>
        <v/>
      </c>
      <c r="Q975" s="18" t="str" cm="1">
        <f t="array" ref="Q975">IF(LEN($A975)&gt;0,SUMPRODUCT(($A975=merged_names)*(_xlfn.TEXTAFTER(Q$2, "At ")=merged_belt_colours)*merged_months_at_rank),"")</f>
        <v/>
      </c>
      <c r="R975" s="18" t="str" cm="1">
        <f t="array" ref="R975">IF(LEN($A975)&gt;0,SUMPRODUCT(($A975=merged_names)*(_xlfn.TEXTAFTER(R$2, "At ")=merged_belt_colours)*merged_months_at_rank),"")</f>
        <v/>
      </c>
    </row>
    <row r="976" spans="1:18" x14ac:dyDescent="0.25">
      <c r="A976"/>
      <c r="B976" s="15" t="str" cm="1">
        <f t="array" ref="B976">IFERROR(IF(LEN(A976)&gt;0, IF(SUMPRODUCT((Inactives[Key]=J976)*(Inactives[Currently Inactive]))=1,"Inactive","Active"),""),"Active")</f>
        <v/>
      </c>
      <c r="C976" s="16" t="str" cm="1">
        <f t="array" aca="1" ref="C976" ca="1">IFERROR(_xlfn._xlws.FILTER(Inactives[Inactive On],(Inactives[Key]=J976)*(Inactives[Currently Inactive]),""),"")</f>
        <v/>
      </c>
      <c r="D976" s="16" t="str" cm="1">
        <f t="array" aca="1" ref="D976" ca="1">IFERROR(INDEX(_xlfn.TEXTSPLIT(E976," "),1),"")</f>
        <v/>
      </c>
      <c r="E976" s="15" t="str" cm="1">
        <f t="array" aca="1" ref="E976" ca="1">IFERROR(_xlfn._xlws.FILTER(merged_ranks,(merged_end_dates=DATE(9999,12,31))*(merged_names=A976)),"")</f>
        <v/>
      </c>
      <c r="F976" s="17" t="str">
        <f ca="1">_xlfn.XLOOKUP(J976,Promotions[Promo Key],Promotions[Promo Date],"")</f>
        <v/>
      </c>
      <c r="G976" s="18" t="str">
        <f t="shared" ca="1" si="71"/>
        <v/>
      </c>
      <c r="H976" s="18" t="str">
        <f t="shared" ca="1" si="70"/>
        <v/>
      </c>
      <c r="I976" s="17" t="str">
        <f>_xlfn.XLOOKUP(A976,Students[Full Name],Students[Starting Rank],"")</f>
        <v/>
      </c>
      <c r="J976" s="15" t="str">
        <f t="shared" ca="1" si="72"/>
        <v xml:space="preserve">: </v>
      </c>
      <c r="K976" s="16" t="str">
        <f>_xlfn.XLOOKUP(A976,Students[Full Name],Students[Start Date],"")</f>
        <v/>
      </c>
      <c r="L976" s="18">
        <f t="shared" ca="1" si="73"/>
        <v>-1</v>
      </c>
      <c r="M976" s="18" cm="1">
        <f t="array" aca="1" ref="M976" ca="1">SUMPRODUCT(Inactives[Days Inactive]*(Inactives[Student]=A976))/365</f>
        <v>0</v>
      </c>
      <c r="N976" s="18" t="str" cm="1">
        <f t="array" ref="N976">IF(LEN($A976)&gt;0,SUMPRODUCT(($A976=merged_names)*(_xlfn.TEXTAFTER(N$2, "At ")=merged_belt_colours)*merged_months_at_rank),"")</f>
        <v/>
      </c>
      <c r="O976" s="18" t="str" cm="1">
        <f t="array" ref="O976">IF(LEN($A976)&gt;0,SUMPRODUCT(($A976=merged_names)*(_xlfn.TEXTAFTER(O$2, "At ")=merged_belt_colours)*merged_months_at_rank),"")</f>
        <v/>
      </c>
      <c r="P976" s="18" t="str" cm="1">
        <f t="array" ref="P976">IF(LEN($A976)&gt;0,SUMPRODUCT(($A976=merged_names)*(_xlfn.TEXTAFTER(P$2, "At ")=merged_belt_colours)*merged_months_at_rank),"")</f>
        <v/>
      </c>
      <c r="Q976" s="18" t="str" cm="1">
        <f t="array" ref="Q976">IF(LEN($A976)&gt;0,SUMPRODUCT(($A976=merged_names)*(_xlfn.TEXTAFTER(Q$2, "At ")=merged_belt_colours)*merged_months_at_rank),"")</f>
        <v/>
      </c>
      <c r="R976" s="18" t="str" cm="1">
        <f t="array" ref="R976">IF(LEN($A976)&gt;0,SUMPRODUCT(($A976=merged_names)*(_xlfn.TEXTAFTER(R$2, "At ")=merged_belt_colours)*merged_months_at_rank),"")</f>
        <v/>
      </c>
    </row>
    <row r="977" spans="1:18" x14ac:dyDescent="0.25">
      <c r="A977"/>
      <c r="B977" s="15" t="str" cm="1">
        <f t="array" ref="B977">IFERROR(IF(LEN(A977)&gt;0, IF(SUMPRODUCT((Inactives[Key]=J977)*(Inactives[Currently Inactive]))=1,"Inactive","Active"),""),"Active")</f>
        <v/>
      </c>
      <c r="C977" s="16" t="str" cm="1">
        <f t="array" aca="1" ref="C977" ca="1">IFERROR(_xlfn._xlws.FILTER(Inactives[Inactive On],(Inactives[Key]=J977)*(Inactives[Currently Inactive]),""),"")</f>
        <v/>
      </c>
      <c r="D977" s="16" t="str" cm="1">
        <f t="array" aca="1" ref="D977" ca="1">IFERROR(INDEX(_xlfn.TEXTSPLIT(E977," "),1),"")</f>
        <v/>
      </c>
      <c r="E977" s="15" t="str" cm="1">
        <f t="array" aca="1" ref="E977" ca="1">IFERROR(_xlfn._xlws.FILTER(merged_ranks,(merged_end_dates=DATE(9999,12,31))*(merged_names=A977)),"")</f>
        <v/>
      </c>
      <c r="F977" s="17" t="str">
        <f ca="1">_xlfn.XLOOKUP(J977,Promotions[Promo Key],Promotions[Promo Date],"")</f>
        <v/>
      </c>
      <c r="G977" s="18" t="str">
        <f t="shared" ca="1" si="71"/>
        <v/>
      </c>
      <c r="H977" s="18" t="str">
        <f t="shared" ca="1" si="70"/>
        <v/>
      </c>
      <c r="I977" s="17" t="str">
        <f>_xlfn.XLOOKUP(A977,Students[Full Name],Students[Starting Rank],"")</f>
        <v/>
      </c>
      <c r="J977" s="15" t="str">
        <f t="shared" ca="1" si="72"/>
        <v xml:space="preserve">: </v>
      </c>
      <c r="K977" s="16" t="str">
        <f>_xlfn.XLOOKUP(A977,Students[Full Name],Students[Start Date],"")</f>
        <v/>
      </c>
      <c r="L977" s="18">
        <f t="shared" ca="1" si="73"/>
        <v>-1</v>
      </c>
      <c r="M977" s="18" cm="1">
        <f t="array" aca="1" ref="M977" ca="1">SUMPRODUCT(Inactives[Days Inactive]*(Inactives[Student]=A977))/365</f>
        <v>0</v>
      </c>
      <c r="N977" s="18" t="str" cm="1">
        <f t="array" ref="N977">IF(LEN($A977)&gt;0,SUMPRODUCT(($A977=merged_names)*(_xlfn.TEXTAFTER(N$2, "At ")=merged_belt_colours)*merged_months_at_rank),"")</f>
        <v/>
      </c>
      <c r="O977" s="18" t="str" cm="1">
        <f t="array" ref="O977">IF(LEN($A977)&gt;0,SUMPRODUCT(($A977=merged_names)*(_xlfn.TEXTAFTER(O$2, "At ")=merged_belt_colours)*merged_months_at_rank),"")</f>
        <v/>
      </c>
      <c r="P977" s="18" t="str" cm="1">
        <f t="array" ref="P977">IF(LEN($A977)&gt;0,SUMPRODUCT(($A977=merged_names)*(_xlfn.TEXTAFTER(P$2, "At ")=merged_belt_colours)*merged_months_at_rank),"")</f>
        <v/>
      </c>
      <c r="Q977" s="18" t="str" cm="1">
        <f t="array" ref="Q977">IF(LEN($A977)&gt;0,SUMPRODUCT(($A977=merged_names)*(_xlfn.TEXTAFTER(Q$2, "At ")=merged_belt_colours)*merged_months_at_rank),"")</f>
        <v/>
      </c>
      <c r="R977" s="18" t="str" cm="1">
        <f t="array" ref="R977">IF(LEN($A977)&gt;0,SUMPRODUCT(($A977=merged_names)*(_xlfn.TEXTAFTER(R$2, "At ")=merged_belt_colours)*merged_months_at_rank),"")</f>
        <v/>
      </c>
    </row>
    <row r="978" spans="1:18" x14ac:dyDescent="0.25">
      <c r="A978"/>
      <c r="B978" s="15" t="str" cm="1">
        <f t="array" ref="B978">IFERROR(IF(LEN(A978)&gt;0, IF(SUMPRODUCT((Inactives[Key]=J978)*(Inactives[Currently Inactive]))=1,"Inactive","Active"),""),"Active")</f>
        <v/>
      </c>
      <c r="C978" s="16" t="str" cm="1">
        <f t="array" aca="1" ref="C978" ca="1">IFERROR(_xlfn._xlws.FILTER(Inactives[Inactive On],(Inactives[Key]=J978)*(Inactives[Currently Inactive]),""),"")</f>
        <v/>
      </c>
      <c r="D978" s="16" t="str" cm="1">
        <f t="array" aca="1" ref="D978" ca="1">IFERROR(INDEX(_xlfn.TEXTSPLIT(E978," "),1),"")</f>
        <v/>
      </c>
      <c r="E978" s="15" t="str" cm="1">
        <f t="array" aca="1" ref="E978" ca="1">IFERROR(_xlfn._xlws.FILTER(merged_ranks,(merged_end_dates=DATE(9999,12,31))*(merged_names=A978)),"")</f>
        <v/>
      </c>
      <c r="F978" s="17" t="str">
        <f ca="1">_xlfn.XLOOKUP(J978,Promotions[Promo Key],Promotions[Promo Date],"")</f>
        <v/>
      </c>
      <c r="G978" s="18" t="str">
        <f t="shared" ca="1" si="71"/>
        <v/>
      </c>
      <c r="H978" s="18" t="str">
        <f t="shared" ca="1" si="70"/>
        <v/>
      </c>
      <c r="I978" s="17" t="str">
        <f>_xlfn.XLOOKUP(A978,Students[Full Name],Students[Starting Rank],"")</f>
        <v/>
      </c>
      <c r="J978" s="15" t="str">
        <f t="shared" ca="1" si="72"/>
        <v xml:space="preserve">: </v>
      </c>
      <c r="K978" s="16" t="str">
        <f>_xlfn.XLOOKUP(A978,Students[Full Name],Students[Start Date],"")</f>
        <v/>
      </c>
      <c r="L978" s="18">
        <f t="shared" ca="1" si="73"/>
        <v>-1</v>
      </c>
      <c r="M978" s="18" cm="1">
        <f t="array" aca="1" ref="M978" ca="1">SUMPRODUCT(Inactives[Days Inactive]*(Inactives[Student]=A978))/365</f>
        <v>0</v>
      </c>
      <c r="N978" s="18" t="str" cm="1">
        <f t="array" ref="N978">IF(LEN($A978)&gt;0,SUMPRODUCT(($A978=merged_names)*(_xlfn.TEXTAFTER(N$2, "At ")=merged_belt_colours)*merged_months_at_rank),"")</f>
        <v/>
      </c>
      <c r="O978" s="18" t="str" cm="1">
        <f t="array" ref="O978">IF(LEN($A978)&gt;0,SUMPRODUCT(($A978=merged_names)*(_xlfn.TEXTAFTER(O$2, "At ")=merged_belt_colours)*merged_months_at_rank),"")</f>
        <v/>
      </c>
      <c r="P978" s="18" t="str" cm="1">
        <f t="array" ref="P978">IF(LEN($A978)&gt;0,SUMPRODUCT(($A978=merged_names)*(_xlfn.TEXTAFTER(P$2, "At ")=merged_belt_colours)*merged_months_at_rank),"")</f>
        <v/>
      </c>
      <c r="Q978" s="18" t="str" cm="1">
        <f t="array" ref="Q978">IF(LEN($A978)&gt;0,SUMPRODUCT(($A978=merged_names)*(_xlfn.TEXTAFTER(Q$2, "At ")=merged_belt_colours)*merged_months_at_rank),"")</f>
        <v/>
      </c>
      <c r="R978" s="18" t="str" cm="1">
        <f t="array" ref="R978">IF(LEN($A978)&gt;0,SUMPRODUCT(($A978=merged_names)*(_xlfn.TEXTAFTER(R$2, "At ")=merged_belt_colours)*merged_months_at_rank),"")</f>
        <v/>
      </c>
    </row>
    <row r="979" spans="1:18" x14ac:dyDescent="0.25">
      <c r="A979"/>
      <c r="B979" s="15" t="str" cm="1">
        <f t="array" ref="B979">IFERROR(IF(LEN(A979)&gt;0, IF(SUMPRODUCT((Inactives[Key]=J979)*(Inactives[Currently Inactive]))=1,"Inactive","Active"),""),"Active")</f>
        <v/>
      </c>
      <c r="C979" s="16" t="str" cm="1">
        <f t="array" aca="1" ref="C979" ca="1">IFERROR(_xlfn._xlws.FILTER(Inactives[Inactive On],(Inactives[Key]=J979)*(Inactives[Currently Inactive]),""),"")</f>
        <v/>
      </c>
      <c r="D979" s="16" t="str" cm="1">
        <f t="array" aca="1" ref="D979" ca="1">IFERROR(INDEX(_xlfn.TEXTSPLIT(E979," "),1),"")</f>
        <v/>
      </c>
      <c r="E979" s="15" t="str" cm="1">
        <f t="array" aca="1" ref="E979" ca="1">IFERROR(_xlfn._xlws.FILTER(merged_ranks,(merged_end_dates=DATE(9999,12,31))*(merged_names=A979)),"")</f>
        <v/>
      </c>
      <c r="F979" s="17" t="str">
        <f ca="1">_xlfn.XLOOKUP(J979,Promotions[Promo Key],Promotions[Promo Date],"")</f>
        <v/>
      </c>
      <c r="G979" s="18" t="str">
        <f t="shared" ca="1" si="71"/>
        <v/>
      </c>
      <c r="H979" s="18" t="str">
        <f t="shared" ca="1" si="70"/>
        <v/>
      </c>
      <c r="I979" s="17" t="str">
        <f>_xlfn.XLOOKUP(A979,Students[Full Name],Students[Starting Rank],"")</f>
        <v/>
      </c>
      <c r="J979" s="15" t="str">
        <f t="shared" ca="1" si="72"/>
        <v xml:space="preserve">: </v>
      </c>
      <c r="K979" s="16" t="str">
        <f>_xlfn.XLOOKUP(A979,Students[Full Name],Students[Start Date],"")</f>
        <v/>
      </c>
      <c r="L979" s="18">
        <f t="shared" ca="1" si="73"/>
        <v>-1</v>
      </c>
      <c r="M979" s="18" cm="1">
        <f t="array" aca="1" ref="M979" ca="1">SUMPRODUCT(Inactives[Days Inactive]*(Inactives[Student]=A979))/365</f>
        <v>0</v>
      </c>
      <c r="N979" s="18" t="str" cm="1">
        <f t="array" ref="N979">IF(LEN($A979)&gt;0,SUMPRODUCT(($A979=merged_names)*(_xlfn.TEXTAFTER(N$2, "At ")=merged_belt_colours)*merged_months_at_rank),"")</f>
        <v/>
      </c>
      <c r="O979" s="18" t="str" cm="1">
        <f t="array" ref="O979">IF(LEN($A979)&gt;0,SUMPRODUCT(($A979=merged_names)*(_xlfn.TEXTAFTER(O$2, "At ")=merged_belt_colours)*merged_months_at_rank),"")</f>
        <v/>
      </c>
      <c r="P979" s="18" t="str" cm="1">
        <f t="array" ref="P979">IF(LEN($A979)&gt;0,SUMPRODUCT(($A979=merged_names)*(_xlfn.TEXTAFTER(P$2, "At ")=merged_belt_colours)*merged_months_at_rank),"")</f>
        <v/>
      </c>
      <c r="Q979" s="18" t="str" cm="1">
        <f t="array" ref="Q979">IF(LEN($A979)&gt;0,SUMPRODUCT(($A979=merged_names)*(_xlfn.TEXTAFTER(Q$2, "At ")=merged_belt_colours)*merged_months_at_rank),"")</f>
        <v/>
      </c>
      <c r="R979" s="18" t="str" cm="1">
        <f t="array" ref="R979">IF(LEN($A979)&gt;0,SUMPRODUCT(($A979=merged_names)*(_xlfn.TEXTAFTER(R$2, "At ")=merged_belt_colours)*merged_months_at_rank),"")</f>
        <v/>
      </c>
    </row>
    <row r="980" spans="1:18" x14ac:dyDescent="0.25">
      <c r="A980"/>
      <c r="B980" s="15" t="str" cm="1">
        <f t="array" ref="B980">IFERROR(IF(LEN(A980)&gt;0, IF(SUMPRODUCT((Inactives[Key]=J980)*(Inactives[Currently Inactive]))=1,"Inactive","Active"),""),"Active")</f>
        <v/>
      </c>
      <c r="C980" s="16" t="str" cm="1">
        <f t="array" aca="1" ref="C980" ca="1">IFERROR(_xlfn._xlws.FILTER(Inactives[Inactive On],(Inactives[Key]=J980)*(Inactives[Currently Inactive]),""),"")</f>
        <v/>
      </c>
      <c r="D980" s="16" t="str" cm="1">
        <f t="array" aca="1" ref="D980" ca="1">IFERROR(INDEX(_xlfn.TEXTSPLIT(E980," "),1),"")</f>
        <v/>
      </c>
      <c r="E980" s="15" t="str" cm="1">
        <f t="array" aca="1" ref="E980" ca="1">IFERROR(_xlfn._xlws.FILTER(merged_ranks,(merged_end_dates=DATE(9999,12,31))*(merged_names=A980)),"")</f>
        <v/>
      </c>
      <c r="F980" s="17" t="str">
        <f ca="1">_xlfn.XLOOKUP(J980,Promotions[Promo Key],Promotions[Promo Date],"")</f>
        <v/>
      </c>
      <c r="G980" s="18" t="str">
        <f t="shared" ca="1" si="71"/>
        <v/>
      </c>
      <c r="H980" s="18" t="str">
        <f t="shared" ca="1" si="70"/>
        <v/>
      </c>
      <c r="I980" s="17" t="str">
        <f>_xlfn.XLOOKUP(A980,Students[Full Name],Students[Starting Rank],"")</f>
        <v/>
      </c>
      <c r="J980" s="15" t="str">
        <f t="shared" ca="1" si="72"/>
        <v xml:space="preserve">: </v>
      </c>
      <c r="K980" s="16" t="str">
        <f>_xlfn.XLOOKUP(A980,Students[Full Name],Students[Start Date],"")</f>
        <v/>
      </c>
      <c r="L980" s="18">
        <f t="shared" ca="1" si="73"/>
        <v>-1</v>
      </c>
      <c r="M980" s="18" cm="1">
        <f t="array" aca="1" ref="M980" ca="1">SUMPRODUCT(Inactives[Days Inactive]*(Inactives[Student]=A980))/365</f>
        <v>0</v>
      </c>
      <c r="N980" s="18" t="str" cm="1">
        <f t="array" ref="N980">IF(LEN($A980)&gt;0,SUMPRODUCT(($A980=merged_names)*(_xlfn.TEXTAFTER(N$2, "At ")=merged_belt_colours)*merged_months_at_rank),"")</f>
        <v/>
      </c>
      <c r="O980" s="18" t="str" cm="1">
        <f t="array" ref="O980">IF(LEN($A980)&gt;0,SUMPRODUCT(($A980=merged_names)*(_xlfn.TEXTAFTER(O$2, "At ")=merged_belt_colours)*merged_months_at_rank),"")</f>
        <v/>
      </c>
      <c r="P980" s="18" t="str" cm="1">
        <f t="array" ref="P980">IF(LEN($A980)&gt;0,SUMPRODUCT(($A980=merged_names)*(_xlfn.TEXTAFTER(P$2, "At ")=merged_belt_colours)*merged_months_at_rank),"")</f>
        <v/>
      </c>
      <c r="Q980" s="18" t="str" cm="1">
        <f t="array" ref="Q980">IF(LEN($A980)&gt;0,SUMPRODUCT(($A980=merged_names)*(_xlfn.TEXTAFTER(Q$2, "At ")=merged_belt_colours)*merged_months_at_rank),"")</f>
        <v/>
      </c>
      <c r="R980" s="18" t="str" cm="1">
        <f t="array" ref="R980">IF(LEN($A980)&gt;0,SUMPRODUCT(($A980=merged_names)*(_xlfn.TEXTAFTER(R$2, "At ")=merged_belt_colours)*merged_months_at_rank),"")</f>
        <v/>
      </c>
    </row>
    <row r="981" spans="1:18" x14ac:dyDescent="0.25">
      <c r="A981"/>
      <c r="B981" s="15" t="str" cm="1">
        <f t="array" ref="B981">IFERROR(IF(LEN(A981)&gt;0, IF(SUMPRODUCT((Inactives[Key]=J981)*(Inactives[Currently Inactive]))=1,"Inactive","Active"),""),"Active")</f>
        <v/>
      </c>
      <c r="C981" s="16" t="str" cm="1">
        <f t="array" aca="1" ref="C981" ca="1">IFERROR(_xlfn._xlws.FILTER(Inactives[Inactive On],(Inactives[Key]=J981)*(Inactives[Currently Inactive]),""),"")</f>
        <v/>
      </c>
      <c r="D981" s="16" t="str" cm="1">
        <f t="array" aca="1" ref="D981" ca="1">IFERROR(INDEX(_xlfn.TEXTSPLIT(E981," "),1),"")</f>
        <v/>
      </c>
      <c r="E981" s="15" t="str" cm="1">
        <f t="array" aca="1" ref="E981" ca="1">IFERROR(_xlfn._xlws.FILTER(merged_ranks,(merged_end_dates=DATE(9999,12,31))*(merged_names=A981)),"")</f>
        <v/>
      </c>
      <c r="F981" s="17" t="str">
        <f ca="1">_xlfn.XLOOKUP(J981,Promotions[Promo Key],Promotions[Promo Date],"")</f>
        <v/>
      </c>
      <c r="G981" s="18" t="str">
        <f t="shared" ca="1" si="71"/>
        <v/>
      </c>
      <c r="H981" s="18" t="str">
        <f t="shared" ca="1" si="70"/>
        <v/>
      </c>
      <c r="I981" s="17" t="str">
        <f>_xlfn.XLOOKUP(A981,Students[Full Name],Students[Starting Rank],"")</f>
        <v/>
      </c>
      <c r="J981" s="15" t="str">
        <f t="shared" ca="1" si="72"/>
        <v xml:space="preserve">: </v>
      </c>
      <c r="K981" s="16" t="str">
        <f>_xlfn.XLOOKUP(A981,Students[Full Name],Students[Start Date],"")</f>
        <v/>
      </c>
      <c r="L981" s="18">
        <f t="shared" ca="1" si="73"/>
        <v>-1</v>
      </c>
      <c r="M981" s="18" cm="1">
        <f t="array" aca="1" ref="M981" ca="1">SUMPRODUCT(Inactives[Days Inactive]*(Inactives[Student]=A981))/365</f>
        <v>0</v>
      </c>
      <c r="N981" s="18" t="str" cm="1">
        <f t="array" ref="N981">IF(LEN($A981)&gt;0,SUMPRODUCT(($A981=merged_names)*(_xlfn.TEXTAFTER(N$2, "At ")=merged_belt_colours)*merged_months_at_rank),"")</f>
        <v/>
      </c>
      <c r="O981" s="18" t="str" cm="1">
        <f t="array" ref="O981">IF(LEN($A981)&gt;0,SUMPRODUCT(($A981=merged_names)*(_xlfn.TEXTAFTER(O$2, "At ")=merged_belt_colours)*merged_months_at_rank),"")</f>
        <v/>
      </c>
      <c r="P981" s="18" t="str" cm="1">
        <f t="array" ref="P981">IF(LEN($A981)&gt;0,SUMPRODUCT(($A981=merged_names)*(_xlfn.TEXTAFTER(P$2, "At ")=merged_belt_colours)*merged_months_at_rank),"")</f>
        <v/>
      </c>
      <c r="Q981" s="18" t="str" cm="1">
        <f t="array" ref="Q981">IF(LEN($A981)&gt;0,SUMPRODUCT(($A981=merged_names)*(_xlfn.TEXTAFTER(Q$2, "At ")=merged_belt_colours)*merged_months_at_rank),"")</f>
        <v/>
      </c>
      <c r="R981" s="18" t="str" cm="1">
        <f t="array" ref="R981">IF(LEN($A981)&gt;0,SUMPRODUCT(($A981=merged_names)*(_xlfn.TEXTAFTER(R$2, "At ")=merged_belt_colours)*merged_months_at_rank),"")</f>
        <v/>
      </c>
    </row>
    <row r="982" spans="1:18" x14ac:dyDescent="0.25">
      <c r="A982"/>
      <c r="B982" s="15" t="str" cm="1">
        <f t="array" ref="B982">IFERROR(IF(LEN(A982)&gt;0, IF(SUMPRODUCT((Inactives[Key]=J982)*(Inactives[Currently Inactive]))=1,"Inactive","Active"),""),"Active")</f>
        <v/>
      </c>
      <c r="C982" s="16" t="str" cm="1">
        <f t="array" aca="1" ref="C982" ca="1">IFERROR(_xlfn._xlws.FILTER(Inactives[Inactive On],(Inactives[Key]=J982)*(Inactives[Currently Inactive]),""),"")</f>
        <v/>
      </c>
      <c r="D982" s="16" t="str" cm="1">
        <f t="array" aca="1" ref="D982" ca="1">IFERROR(INDEX(_xlfn.TEXTSPLIT(E982," "),1),"")</f>
        <v/>
      </c>
      <c r="E982" s="15" t="str" cm="1">
        <f t="array" aca="1" ref="E982" ca="1">IFERROR(_xlfn._xlws.FILTER(merged_ranks,(merged_end_dates=DATE(9999,12,31))*(merged_names=A982)),"")</f>
        <v/>
      </c>
      <c r="F982" s="17" t="str">
        <f ca="1">_xlfn.XLOOKUP(J982,Promotions[Promo Key],Promotions[Promo Date],"")</f>
        <v/>
      </c>
      <c r="G982" s="18" t="str">
        <f t="shared" ca="1" si="71"/>
        <v/>
      </c>
      <c r="H982" s="18" t="str">
        <f t="shared" ca="1" si="70"/>
        <v/>
      </c>
      <c r="I982" s="17" t="str">
        <f>_xlfn.XLOOKUP(A982,Students[Full Name],Students[Starting Rank],"")</f>
        <v/>
      </c>
      <c r="J982" s="15" t="str">
        <f t="shared" ca="1" si="72"/>
        <v xml:space="preserve">: </v>
      </c>
      <c r="K982" s="16" t="str">
        <f>_xlfn.XLOOKUP(A982,Students[Full Name],Students[Start Date],"")</f>
        <v/>
      </c>
      <c r="L982" s="18">
        <f t="shared" ca="1" si="73"/>
        <v>-1</v>
      </c>
      <c r="M982" s="18" cm="1">
        <f t="array" aca="1" ref="M982" ca="1">SUMPRODUCT(Inactives[Days Inactive]*(Inactives[Student]=A982))/365</f>
        <v>0</v>
      </c>
      <c r="N982" s="18" t="str" cm="1">
        <f t="array" ref="N982">IF(LEN($A982)&gt;0,SUMPRODUCT(($A982=merged_names)*(_xlfn.TEXTAFTER(N$2, "At ")=merged_belt_colours)*merged_months_at_rank),"")</f>
        <v/>
      </c>
      <c r="O982" s="18" t="str" cm="1">
        <f t="array" ref="O982">IF(LEN($A982)&gt;0,SUMPRODUCT(($A982=merged_names)*(_xlfn.TEXTAFTER(O$2, "At ")=merged_belt_colours)*merged_months_at_rank),"")</f>
        <v/>
      </c>
      <c r="P982" s="18" t="str" cm="1">
        <f t="array" ref="P982">IF(LEN($A982)&gt;0,SUMPRODUCT(($A982=merged_names)*(_xlfn.TEXTAFTER(P$2, "At ")=merged_belt_colours)*merged_months_at_rank),"")</f>
        <v/>
      </c>
      <c r="Q982" s="18" t="str" cm="1">
        <f t="array" ref="Q982">IF(LEN($A982)&gt;0,SUMPRODUCT(($A982=merged_names)*(_xlfn.TEXTAFTER(Q$2, "At ")=merged_belt_colours)*merged_months_at_rank),"")</f>
        <v/>
      </c>
      <c r="R982" s="18" t="str" cm="1">
        <f t="array" ref="R982">IF(LEN($A982)&gt;0,SUMPRODUCT(($A982=merged_names)*(_xlfn.TEXTAFTER(R$2, "At ")=merged_belt_colours)*merged_months_at_rank),"")</f>
        <v/>
      </c>
    </row>
    <row r="983" spans="1:18" x14ac:dyDescent="0.25">
      <c r="A983"/>
      <c r="B983" s="15" t="str" cm="1">
        <f t="array" ref="B983">IFERROR(IF(LEN(A983)&gt;0, IF(SUMPRODUCT((Inactives[Key]=J983)*(Inactives[Currently Inactive]))=1,"Inactive","Active"),""),"Active")</f>
        <v/>
      </c>
      <c r="C983" s="16" t="str" cm="1">
        <f t="array" aca="1" ref="C983" ca="1">IFERROR(_xlfn._xlws.FILTER(Inactives[Inactive On],(Inactives[Key]=J983)*(Inactives[Currently Inactive]),""),"")</f>
        <v/>
      </c>
      <c r="D983" s="16" t="str" cm="1">
        <f t="array" aca="1" ref="D983" ca="1">IFERROR(INDEX(_xlfn.TEXTSPLIT(E983," "),1),"")</f>
        <v/>
      </c>
      <c r="E983" s="15" t="str" cm="1">
        <f t="array" aca="1" ref="E983" ca="1">IFERROR(_xlfn._xlws.FILTER(merged_ranks,(merged_end_dates=DATE(9999,12,31))*(merged_names=A983)),"")</f>
        <v/>
      </c>
      <c r="F983" s="17" t="str">
        <f ca="1">_xlfn.XLOOKUP(J983,Promotions[Promo Key],Promotions[Promo Date],"")</f>
        <v/>
      </c>
      <c r="G983" s="18" t="str">
        <f t="shared" ca="1" si="71"/>
        <v/>
      </c>
      <c r="H983" s="18" t="str">
        <f t="shared" ca="1" si="70"/>
        <v/>
      </c>
      <c r="I983" s="17" t="str">
        <f>_xlfn.XLOOKUP(A983,Students[Full Name],Students[Starting Rank],"")</f>
        <v/>
      </c>
      <c r="J983" s="15" t="str">
        <f t="shared" ca="1" si="72"/>
        <v xml:space="preserve">: </v>
      </c>
      <c r="K983" s="16" t="str">
        <f>_xlfn.XLOOKUP(A983,Students[Full Name],Students[Start Date],"")</f>
        <v/>
      </c>
      <c r="L983" s="18">
        <f t="shared" ca="1" si="73"/>
        <v>-1</v>
      </c>
      <c r="M983" s="18" cm="1">
        <f t="array" aca="1" ref="M983" ca="1">SUMPRODUCT(Inactives[Days Inactive]*(Inactives[Student]=A983))/365</f>
        <v>0</v>
      </c>
      <c r="N983" s="18" t="str" cm="1">
        <f t="array" ref="N983">IF(LEN($A983)&gt;0,SUMPRODUCT(($A983=merged_names)*(_xlfn.TEXTAFTER(N$2, "At ")=merged_belt_colours)*merged_months_at_rank),"")</f>
        <v/>
      </c>
      <c r="O983" s="18" t="str" cm="1">
        <f t="array" ref="O983">IF(LEN($A983)&gt;0,SUMPRODUCT(($A983=merged_names)*(_xlfn.TEXTAFTER(O$2, "At ")=merged_belt_colours)*merged_months_at_rank),"")</f>
        <v/>
      </c>
      <c r="P983" s="18" t="str" cm="1">
        <f t="array" ref="P983">IF(LEN($A983)&gt;0,SUMPRODUCT(($A983=merged_names)*(_xlfn.TEXTAFTER(P$2, "At ")=merged_belt_colours)*merged_months_at_rank),"")</f>
        <v/>
      </c>
      <c r="Q983" s="18" t="str" cm="1">
        <f t="array" ref="Q983">IF(LEN($A983)&gt;0,SUMPRODUCT(($A983=merged_names)*(_xlfn.TEXTAFTER(Q$2, "At ")=merged_belt_colours)*merged_months_at_rank),"")</f>
        <v/>
      </c>
      <c r="R983" s="18" t="str" cm="1">
        <f t="array" ref="R983">IF(LEN($A983)&gt;0,SUMPRODUCT(($A983=merged_names)*(_xlfn.TEXTAFTER(R$2, "At ")=merged_belt_colours)*merged_months_at_rank),"")</f>
        <v/>
      </c>
    </row>
    <row r="984" spans="1:18" x14ac:dyDescent="0.25">
      <c r="A984"/>
      <c r="B984" s="15" t="str" cm="1">
        <f t="array" ref="B984">IFERROR(IF(LEN(A984)&gt;0, IF(SUMPRODUCT((Inactives[Key]=J984)*(Inactives[Currently Inactive]))=1,"Inactive","Active"),""),"Active")</f>
        <v/>
      </c>
      <c r="C984" s="16" t="str" cm="1">
        <f t="array" aca="1" ref="C984" ca="1">IFERROR(_xlfn._xlws.FILTER(Inactives[Inactive On],(Inactives[Key]=J984)*(Inactives[Currently Inactive]),""),"")</f>
        <v/>
      </c>
      <c r="D984" s="16" t="str" cm="1">
        <f t="array" aca="1" ref="D984" ca="1">IFERROR(INDEX(_xlfn.TEXTSPLIT(E984," "),1),"")</f>
        <v/>
      </c>
      <c r="E984" s="15" t="str" cm="1">
        <f t="array" aca="1" ref="E984" ca="1">IFERROR(_xlfn._xlws.FILTER(merged_ranks,(merged_end_dates=DATE(9999,12,31))*(merged_names=A984)),"")</f>
        <v/>
      </c>
      <c r="F984" s="17" t="str">
        <f ca="1">_xlfn.XLOOKUP(J984,Promotions[Promo Key],Promotions[Promo Date],"")</f>
        <v/>
      </c>
      <c r="G984" s="18" t="str">
        <f t="shared" ca="1" si="71"/>
        <v/>
      </c>
      <c r="H984" s="18" t="str">
        <f t="shared" ref="H984:H1047" ca="1" si="74">IFERROR((TODAY()-K984)/365-M984,"")</f>
        <v/>
      </c>
      <c r="I984" s="17" t="str">
        <f>_xlfn.XLOOKUP(A984,Students[Full Name],Students[Starting Rank],"")</f>
        <v/>
      </c>
      <c r="J984" s="15" t="str">
        <f t="shared" ca="1" si="72"/>
        <v xml:space="preserve">: </v>
      </c>
      <c r="K984" s="16" t="str">
        <f>_xlfn.XLOOKUP(A984,Students[Full Name],Students[Start Date],"")</f>
        <v/>
      </c>
      <c r="L984" s="18">
        <f t="shared" ca="1" si="73"/>
        <v>-1</v>
      </c>
      <c r="M984" s="18" cm="1">
        <f t="array" aca="1" ref="M984" ca="1">SUMPRODUCT(Inactives[Days Inactive]*(Inactives[Student]=A984))/365</f>
        <v>0</v>
      </c>
      <c r="N984" s="18" t="str" cm="1">
        <f t="array" ref="N984">IF(LEN($A984)&gt;0,SUMPRODUCT(($A984=merged_names)*(_xlfn.TEXTAFTER(N$2, "At ")=merged_belt_colours)*merged_months_at_rank),"")</f>
        <v/>
      </c>
      <c r="O984" s="18" t="str" cm="1">
        <f t="array" ref="O984">IF(LEN($A984)&gt;0,SUMPRODUCT(($A984=merged_names)*(_xlfn.TEXTAFTER(O$2, "At ")=merged_belt_colours)*merged_months_at_rank),"")</f>
        <v/>
      </c>
      <c r="P984" s="18" t="str" cm="1">
        <f t="array" ref="P984">IF(LEN($A984)&gt;0,SUMPRODUCT(($A984=merged_names)*(_xlfn.TEXTAFTER(P$2, "At ")=merged_belt_colours)*merged_months_at_rank),"")</f>
        <v/>
      </c>
      <c r="Q984" s="18" t="str" cm="1">
        <f t="array" ref="Q984">IF(LEN($A984)&gt;0,SUMPRODUCT(($A984=merged_names)*(_xlfn.TEXTAFTER(Q$2, "At ")=merged_belt_colours)*merged_months_at_rank),"")</f>
        <v/>
      </c>
      <c r="R984" s="18" t="str" cm="1">
        <f t="array" ref="R984">IF(LEN($A984)&gt;0,SUMPRODUCT(($A984=merged_names)*(_xlfn.TEXTAFTER(R$2, "At ")=merged_belt_colours)*merged_months_at_rank),"")</f>
        <v/>
      </c>
    </row>
    <row r="985" spans="1:18" x14ac:dyDescent="0.25">
      <c r="A985"/>
      <c r="B985" s="15" t="str" cm="1">
        <f t="array" ref="B985">IFERROR(IF(LEN(A985)&gt;0, IF(SUMPRODUCT((Inactives[Key]=J985)*(Inactives[Currently Inactive]))=1,"Inactive","Active"),""),"Active")</f>
        <v/>
      </c>
      <c r="C985" s="16" t="str" cm="1">
        <f t="array" aca="1" ref="C985" ca="1">IFERROR(_xlfn._xlws.FILTER(Inactives[Inactive On],(Inactives[Key]=J985)*(Inactives[Currently Inactive]),""),"")</f>
        <v/>
      </c>
      <c r="D985" s="16" t="str" cm="1">
        <f t="array" aca="1" ref="D985" ca="1">IFERROR(INDEX(_xlfn.TEXTSPLIT(E985," "),1),"")</f>
        <v/>
      </c>
      <c r="E985" s="15" t="str" cm="1">
        <f t="array" aca="1" ref="E985" ca="1">IFERROR(_xlfn._xlws.FILTER(merged_ranks,(merged_end_dates=DATE(9999,12,31))*(merged_names=A985)),"")</f>
        <v/>
      </c>
      <c r="F985" s="17" t="str">
        <f ca="1">_xlfn.XLOOKUP(J985,Promotions[Promo Key],Promotions[Promo Date],"")</f>
        <v/>
      </c>
      <c r="G985" s="18" t="str">
        <f t="shared" ca="1" si="71"/>
        <v/>
      </c>
      <c r="H985" s="18" t="str">
        <f t="shared" ca="1" si="74"/>
        <v/>
      </c>
      <c r="I985" s="17" t="str">
        <f>_xlfn.XLOOKUP(A985,Students[Full Name],Students[Starting Rank],"")</f>
        <v/>
      </c>
      <c r="J985" s="15" t="str">
        <f t="shared" ca="1" si="72"/>
        <v xml:space="preserve">: </v>
      </c>
      <c r="K985" s="16" t="str">
        <f>_xlfn.XLOOKUP(A985,Students[Full Name],Students[Start Date],"")</f>
        <v/>
      </c>
      <c r="L985" s="18">
        <f t="shared" ca="1" si="73"/>
        <v>-1</v>
      </c>
      <c r="M985" s="18" cm="1">
        <f t="array" aca="1" ref="M985" ca="1">SUMPRODUCT(Inactives[Days Inactive]*(Inactives[Student]=A985))/365</f>
        <v>0</v>
      </c>
      <c r="N985" s="18" t="str" cm="1">
        <f t="array" ref="N985">IF(LEN($A985)&gt;0,SUMPRODUCT(($A985=merged_names)*(_xlfn.TEXTAFTER(N$2, "At ")=merged_belt_colours)*merged_months_at_rank),"")</f>
        <v/>
      </c>
      <c r="O985" s="18" t="str" cm="1">
        <f t="array" ref="O985">IF(LEN($A985)&gt;0,SUMPRODUCT(($A985=merged_names)*(_xlfn.TEXTAFTER(O$2, "At ")=merged_belt_colours)*merged_months_at_rank),"")</f>
        <v/>
      </c>
      <c r="P985" s="18" t="str" cm="1">
        <f t="array" ref="P985">IF(LEN($A985)&gt;0,SUMPRODUCT(($A985=merged_names)*(_xlfn.TEXTAFTER(P$2, "At ")=merged_belt_colours)*merged_months_at_rank),"")</f>
        <v/>
      </c>
      <c r="Q985" s="18" t="str" cm="1">
        <f t="array" ref="Q985">IF(LEN($A985)&gt;0,SUMPRODUCT(($A985=merged_names)*(_xlfn.TEXTAFTER(Q$2, "At ")=merged_belt_colours)*merged_months_at_rank),"")</f>
        <v/>
      </c>
      <c r="R985" s="18" t="str" cm="1">
        <f t="array" ref="R985">IF(LEN($A985)&gt;0,SUMPRODUCT(($A985=merged_names)*(_xlfn.TEXTAFTER(R$2, "At ")=merged_belt_colours)*merged_months_at_rank),"")</f>
        <v/>
      </c>
    </row>
    <row r="986" spans="1:18" x14ac:dyDescent="0.25">
      <c r="A986"/>
      <c r="B986" s="15" t="str" cm="1">
        <f t="array" ref="B986">IFERROR(IF(LEN(A986)&gt;0, IF(SUMPRODUCT((Inactives[Key]=J986)*(Inactives[Currently Inactive]))=1,"Inactive","Active"),""),"Active")</f>
        <v/>
      </c>
      <c r="C986" s="16" t="str" cm="1">
        <f t="array" aca="1" ref="C986" ca="1">IFERROR(_xlfn._xlws.FILTER(Inactives[Inactive On],(Inactives[Key]=J986)*(Inactives[Currently Inactive]),""),"")</f>
        <v/>
      </c>
      <c r="D986" s="16" t="str" cm="1">
        <f t="array" aca="1" ref="D986" ca="1">IFERROR(INDEX(_xlfn.TEXTSPLIT(E986," "),1),"")</f>
        <v/>
      </c>
      <c r="E986" s="15" t="str" cm="1">
        <f t="array" aca="1" ref="E986" ca="1">IFERROR(_xlfn._xlws.FILTER(merged_ranks,(merged_end_dates=DATE(9999,12,31))*(merged_names=A986)),"")</f>
        <v/>
      </c>
      <c r="F986" s="17" t="str">
        <f ca="1">_xlfn.XLOOKUP(J986,Promotions[Promo Key],Promotions[Promo Date],"")</f>
        <v/>
      </c>
      <c r="G986" s="18" t="str">
        <f t="shared" ca="1" si="71"/>
        <v/>
      </c>
      <c r="H986" s="18" t="str">
        <f t="shared" ca="1" si="74"/>
        <v/>
      </c>
      <c r="I986" s="17" t="str">
        <f>_xlfn.XLOOKUP(A986,Students[Full Name],Students[Starting Rank],"")</f>
        <v/>
      </c>
      <c r="J986" s="15" t="str">
        <f t="shared" ca="1" si="72"/>
        <v xml:space="preserve">: </v>
      </c>
      <c r="K986" s="16" t="str">
        <f>_xlfn.XLOOKUP(A986,Students[Full Name],Students[Start Date],"")</f>
        <v/>
      </c>
      <c r="L986" s="18">
        <f t="shared" ca="1" si="73"/>
        <v>-1</v>
      </c>
      <c r="M986" s="18" cm="1">
        <f t="array" aca="1" ref="M986" ca="1">SUMPRODUCT(Inactives[Days Inactive]*(Inactives[Student]=A986))/365</f>
        <v>0</v>
      </c>
      <c r="N986" s="18" t="str" cm="1">
        <f t="array" ref="N986">IF(LEN($A986)&gt;0,SUMPRODUCT(($A986=merged_names)*(_xlfn.TEXTAFTER(N$2, "At ")=merged_belt_colours)*merged_months_at_rank),"")</f>
        <v/>
      </c>
      <c r="O986" s="18" t="str" cm="1">
        <f t="array" ref="O986">IF(LEN($A986)&gt;0,SUMPRODUCT(($A986=merged_names)*(_xlfn.TEXTAFTER(O$2, "At ")=merged_belt_colours)*merged_months_at_rank),"")</f>
        <v/>
      </c>
      <c r="P986" s="18" t="str" cm="1">
        <f t="array" ref="P986">IF(LEN($A986)&gt;0,SUMPRODUCT(($A986=merged_names)*(_xlfn.TEXTAFTER(P$2, "At ")=merged_belt_colours)*merged_months_at_rank),"")</f>
        <v/>
      </c>
      <c r="Q986" s="18" t="str" cm="1">
        <f t="array" ref="Q986">IF(LEN($A986)&gt;0,SUMPRODUCT(($A986=merged_names)*(_xlfn.TEXTAFTER(Q$2, "At ")=merged_belt_colours)*merged_months_at_rank),"")</f>
        <v/>
      </c>
      <c r="R986" s="18" t="str" cm="1">
        <f t="array" ref="R986">IF(LEN($A986)&gt;0,SUMPRODUCT(($A986=merged_names)*(_xlfn.TEXTAFTER(R$2, "At ")=merged_belt_colours)*merged_months_at_rank),"")</f>
        <v/>
      </c>
    </row>
    <row r="987" spans="1:18" x14ac:dyDescent="0.25">
      <c r="A987"/>
      <c r="B987" s="15" t="str" cm="1">
        <f t="array" ref="B987">IFERROR(IF(LEN(A987)&gt;0, IF(SUMPRODUCT((Inactives[Key]=J987)*(Inactives[Currently Inactive]))=1,"Inactive","Active"),""),"Active")</f>
        <v/>
      </c>
      <c r="C987" s="16" t="str" cm="1">
        <f t="array" aca="1" ref="C987" ca="1">IFERROR(_xlfn._xlws.FILTER(Inactives[Inactive On],(Inactives[Key]=J987)*(Inactives[Currently Inactive]),""),"")</f>
        <v/>
      </c>
      <c r="D987" s="16" t="str" cm="1">
        <f t="array" aca="1" ref="D987" ca="1">IFERROR(INDEX(_xlfn.TEXTSPLIT(E987," "),1),"")</f>
        <v/>
      </c>
      <c r="E987" s="15" t="str" cm="1">
        <f t="array" aca="1" ref="E987" ca="1">IFERROR(_xlfn._xlws.FILTER(merged_ranks,(merged_end_dates=DATE(9999,12,31))*(merged_names=A987)),"")</f>
        <v/>
      </c>
      <c r="F987" s="17" t="str">
        <f ca="1">_xlfn.XLOOKUP(J987,Promotions[Promo Key],Promotions[Promo Date],"")</f>
        <v/>
      </c>
      <c r="G987" s="18" t="str">
        <f t="shared" ca="1" si="71"/>
        <v/>
      </c>
      <c r="H987" s="18" t="str">
        <f t="shared" ca="1" si="74"/>
        <v/>
      </c>
      <c r="I987" s="17" t="str">
        <f>_xlfn.XLOOKUP(A987,Students[Full Name],Students[Starting Rank],"")</f>
        <v/>
      </c>
      <c r="J987" s="15" t="str">
        <f t="shared" ca="1" si="72"/>
        <v xml:space="preserve">: </v>
      </c>
      <c r="K987" s="16" t="str">
        <f>_xlfn.XLOOKUP(A987,Students[Full Name],Students[Start Date],"")</f>
        <v/>
      </c>
      <c r="L987" s="18">
        <f t="shared" ca="1" si="73"/>
        <v>-1</v>
      </c>
      <c r="M987" s="18" cm="1">
        <f t="array" aca="1" ref="M987" ca="1">SUMPRODUCT(Inactives[Days Inactive]*(Inactives[Student]=A987))/365</f>
        <v>0</v>
      </c>
      <c r="N987" s="18" t="str" cm="1">
        <f t="array" ref="N987">IF(LEN($A987)&gt;0,SUMPRODUCT(($A987=merged_names)*(_xlfn.TEXTAFTER(N$2, "At ")=merged_belt_colours)*merged_months_at_rank),"")</f>
        <v/>
      </c>
      <c r="O987" s="18" t="str" cm="1">
        <f t="array" ref="O987">IF(LEN($A987)&gt;0,SUMPRODUCT(($A987=merged_names)*(_xlfn.TEXTAFTER(O$2, "At ")=merged_belt_colours)*merged_months_at_rank),"")</f>
        <v/>
      </c>
      <c r="P987" s="18" t="str" cm="1">
        <f t="array" ref="P987">IF(LEN($A987)&gt;0,SUMPRODUCT(($A987=merged_names)*(_xlfn.TEXTAFTER(P$2, "At ")=merged_belt_colours)*merged_months_at_rank),"")</f>
        <v/>
      </c>
      <c r="Q987" s="18" t="str" cm="1">
        <f t="array" ref="Q987">IF(LEN($A987)&gt;0,SUMPRODUCT(($A987=merged_names)*(_xlfn.TEXTAFTER(Q$2, "At ")=merged_belt_colours)*merged_months_at_rank),"")</f>
        <v/>
      </c>
      <c r="R987" s="18" t="str" cm="1">
        <f t="array" ref="R987">IF(LEN($A987)&gt;0,SUMPRODUCT(($A987=merged_names)*(_xlfn.TEXTAFTER(R$2, "At ")=merged_belt_colours)*merged_months_at_rank),"")</f>
        <v/>
      </c>
    </row>
    <row r="988" spans="1:18" x14ac:dyDescent="0.25">
      <c r="A988"/>
      <c r="B988" s="15" t="str" cm="1">
        <f t="array" ref="B988">IFERROR(IF(LEN(A988)&gt;0, IF(SUMPRODUCT((Inactives[Key]=J988)*(Inactives[Currently Inactive]))=1,"Inactive","Active"),""),"Active")</f>
        <v/>
      </c>
      <c r="C988" s="16" t="str" cm="1">
        <f t="array" aca="1" ref="C988" ca="1">IFERROR(_xlfn._xlws.FILTER(Inactives[Inactive On],(Inactives[Key]=J988)*(Inactives[Currently Inactive]),""),"")</f>
        <v/>
      </c>
      <c r="D988" s="16" t="str" cm="1">
        <f t="array" aca="1" ref="D988" ca="1">IFERROR(INDEX(_xlfn.TEXTSPLIT(E988," "),1),"")</f>
        <v/>
      </c>
      <c r="E988" s="15" t="str" cm="1">
        <f t="array" aca="1" ref="E988" ca="1">IFERROR(_xlfn._xlws.FILTER(merged_ranks,(merged_end_dates=DATE(9999,12,31))*(merged_names=A988)),"")</f>
        <v/>
      </c>
      <c r="F988" s="17" t="str">
        <f ca="1">_xlfn.XLOOKUP(J988,Promotions[Promo Key],Promotions[Promo Date],"")</f>
        <v/>
      </c>
      <c r="G988" s="18" t="str">
        <f t="shared" ref="G988:G1051" ca="1" si="75">IFERROR((TODAY()-F988)/30.5, "")</f>
        <v/>
      </c>
      <c r="H988" s="18" t="str">
        <f t="shared" ca="1" si="74"/>
        <v/>
      </c>
      <c r="I988" s="17" t="str">
        <f>_xlfn.XLOOKUP(A988,Students[Full Name],Students[Starting Rank],"")</f>
        <v/>
      </c>
      <c r="J988" s="15" t="str">
        <f t="shared" ref="J988:J1051" ca="1" si="76">A988&amp;": "&amp;E988</f>
        <v xml:space="preserve">: </v>
      </c>
      <c r="K988" s="16" t="str">
        <f>_xlfn.XLOOKUP(A988,Students[Full Name],Students[Start Date],"")</f>
        <v/>
      </c>
      <c r="L988" s="18">
        <f t="shared" ref="L988:L1051" ca="1" si="77">IF(LEN(C988)&gt;0,(TODAY()-C988)/30.5,-1)</f>
        <v>-1</v>
      </c>
      <c r="M988" s="18" cm="1">
        <f t="array" aca="1" ref="M988" ca="1">SUMPRODUCT(Inactives[Days Inactive]*(Inactives[Student]=A988))/365</f>
        <v>0</v>
      </c>
      <c r="N988" s="18" t="str" cm="1">
        <f t="array" ref="N988">IF(LEN($A988)&gt;0,SUMPRODUCT(($A988=merged_names)*(_xlfn.TEXTAFTER(N$2, "At ")=merged_belt_colours)*merged_months_at_rank),"")</f>
        <v/>
      </c>
      <c r="O988" s="18" t="str" cm="1">
        <f t="array" ref="O988">IF(LEN($A988)&gt;0,SUMPRODUCT(($A988=merged_names)*(_xlfn.TEXTAFTER(O$2, "At ")=merged_belt_colours)*merged_months_at_rank),"")</f>
        <v/>
      </c>
      <c r="P988" s="18" t="str" cm="1">
        <f t="array" ref="P988">IF(LEN($A988)&gt;0,SUMPRODUCT(($A988=merged_names)*(_xlfn.TEXTAFTER(P$2, "At ")=merged_belt_colours)*merged_months_at_rank),"")</f>
        <v/>
      </c>
      <c r="Q988" s="18" t="str" cm="1">
        <f t="array" ref="Q988">IF(LEN($A988)&gt;0,SUMPRODUCT(($A988=merged_names)*(_xlfn.TEXTAFTER(Q$2, "At ")=merged_belt_colours)*merged_months_at_rank),"")</f>
        <v/>
      </c>
      <c r="R988" s="18" t="str" cm="1">
        <f t="array" ref="R988">IF(LEN($A988)&gt;0,SUMPRODUCT(($A988=merged_names)*(_xlfn.TEXTAFTER(R$2, "At ")=merged_belt_colours)*merged_months_at_rank),"")</f>
        <v/>
      </c>
    </row>
    <row r="989" spans="1:18" x14ac:dyDescent="0.25">
      <c r="A989"/>
      <c r="B989" s="15" t="str" cm="1">
        <f t="array" ref="B989">IFERROR(IF(LEN(A989)&gt;0, IF(SUMPRODUCT((Inactives[Key]=J989)*(Inactives[Currently Inactive]))=1,"Inactive","Active"),""),"Active")</f>
        <v/>
      </c>
      <c r="C989" s="16" t="str" cm="1">
        <f t="array" aca="1" ref="C989" ca="1">IFERROR(_xlfn._xlws.FILTER(Inactives[Inactive On],(Inactives[Key]=J989)*(Inactives[Currently Inactive]),""),"")</f>
        <v/>
      </c>
      <c r="D989" s="16" t="str" cm="1">
        <f t="array" aca="1" ref="D989" ca="1">IFERROR(INDEX(_xlfn.TEXTSPLIT(E989," "),1),"")</f>
        <v/>
      </c>
      <c r="E989" s="15" t="str" cm="1">
        <f t="array" aca="1" ref="E989" ca="1">IFERROR(_xlfn._xlws.FILTER(merged_ranks,(merged_end_dates=DATE(9999,12,31))*(merged_names=A989)),"")</f>
        <v/>
      </c>
      <c r="F989" s="17" t="str">
        <f ca="1">_xlfn.XLOOKUP(J989,Promotions[Promo Key],Promotions[Promo Date],"")</f>
        <v/>
      </c>
      <c r="G989" s="18" t="str">
        <f t="shared" ca="1" si="75"/>
        <v/>
      </c>
      <c r="H989" s="18" t="str">
        <f t="shared" ca="1" si="74"/>
        <v/>
      </c>
      <c r="I989" s="17" t="str">
        <f>_xlfn.XLOOKUP(A989,Students[Full Name],Students[Starting Rank],"")</f>
        <v/>
      </c>
      <c r="J989" s="15" t="str">
        <f t="shared" ca="1" si="76"/>
        <v xml:space="preserve">: </v>
      </c>
      <c r="K989" s="16" t="str">
        <f>_xlfn.XLOOKUP(A989,Students[Full Name],Students[Start Date],"")</f>
        <v/>
      </c>
      <c r="L989" s="18">
        <f t="shared" ca="1" si="77"/>
        <v>-1</v>
      </c>
      <c r="M989" s="18" cm="1">
        <f t="array" aca="1" ref="M989" ca="1">SUMPRODUCT(Inactives[Days Inactive]*(Inactives[Student]=A989))/365</f>
        <v>0</v>
      </c>
      <c r="N989" s="18" t="str" cm="1">
        <f t="array" ref="N989">IF(LEN($A989)&gt;0,SUMPRODUCT(($A989=merged_names)*(_xlfn.TEXTAFTER(N$2, "At ")=merged_belt_colours)*merged_months_at_rank),"")</f>
        <v/>
      </c>
      <c r="O989" s="18" t="str" cm="1">
        <f t="array" ref="O989">IF(LEN($A989)&gt;0,SUMPRODUCT(($A989=merged_names)*(_xlfn.TEXTAFTER(O$2, "At ")=merged_belt_colours)*merged_months_at_rank),"")</f>
        <v/>
      </c>
      <c r="P989" s="18" t="str" cm="1">
        <f t="array" ref="P989">IF(LEN($A989)&gt;0,SUMPRODUCT(($A989=merged_names)*(_xlfn.TEXTAFTER(P$2, "At ")=merged_belt_colours)*merged_months_at_rank),"")</f>
        <v/>
      </c>
      <c r="Q989" s="18" t="str" cm="1">
        <f t="array" ref="Q989">IF(LEN($A989)&gt;0,SUMPRODUCT(($A989=merged_names)*(_xlfn.TEXTAFTER(Q$2, "At ")=merged_belt_colours)*merged_months_at_rank),"")</f>
        <v/>
      </c>
      <c r="R989" s="18" t="str" cm="1">
        <f t="array" ref="R989">IF(LEN($A989)&gt;0,SUMPRODUCT(($A989=merged_names)*(_xlfn.TEXTAFTER(R$2, "At ")=merged_belt_colours)*merged_months_at_rank),"")</f>
        <v/>
      </c>
    </row>
    <row r="990" spans="1:18" x14ac:dyDescent="0.25">
      <c r="A990"/>
      <c r="B990" s="15" t="str" cm="1">
        <f t="array" ref="B990">IFERROR(IF(LEN(A990)&gt;0, IF(SUMPRODUCT((Inactives[Key]=J990)*(Inactives[Currently Inactive]))=1,"Inactive","Active"),""),"Active")</f>
        <v/>
      </c>
      <c r="C990" s="16" t="str" cm="1">
        <f t="array" aca="1" ref="C990" ca="1">IFERROR(_xlfn._xlws.FILTER(Inactives[Inactive On],(Inactives[Key]=J990)*(Inactives[Currently Inactive]),""),"")</f>
        <v/>
      </c>
      <c r="D990" s="16" t="str" cm="1">
        <f t="array" aca="1" ref="D990" ca="1">IFERROR(INDEX(_xlfn.TEXTSPLIT(E990," "),1),"")</f>
        <v/>
      </c>
      <c r="E990" s="15" t="str" cm="1">
        <f t="array" aca="1" ref="E990" ca="1">IFERROR(_xlfn._xlws.FILTER(merged_ranks,(merged_end_dates=DATE(9999,12,31))*(merged_names=A990)),"")</f>
        <v/>
      </c>
      <c r="F990" s="17" t="str">
        <f ca="1">_xlfn.XLOOKUP(J990,Promotions[Promo Key],Promotions[Promo Date],"")</f>
        <v/>
      </c>
      <c r="G990" s="18" t="str">
        <f t="shared" ca="1" si="75"/>
        <v/>
      </c>
      <c r="H990" s="18" t="str">
        <f t="shared" ca="1" si="74"/>
        <v/>
      </c>
      <c r="I990" s="17" t="str">
        <f>_xlfn.XLOOKUP(A990,Students[Full Name],Students[Starting Rank],"")</f>
        <v/>
      </c>
      <c r="J990" s="15" t="str">
        <f t="shared" ca="1" si="76"/>
        <v xml:space="preserve">: </v>
      </c>
      <c r="K990" s="16" t="str">
        <f>_xlfn.XLOOKUP(A990,Students[Full Name],Students[Start Date],"")</f>
        <v/>
      </c>
      <c r="L990" s="18">
        <f t="shared" ca="1" si="77"/>
        <v>-1</v>
      </c>
      <c r="M990" s="18" cm="1">
        <f t="array" aca="1" ref="M990" ca="1">SUMPRODUCT(Inactives[Days Inactive]*(Inactives[Student]=A990))/365</f>
        <v>0</v>
      </c>
      <c r="N990" s="18" t="str" cm="1">
        <f t="array" ref="N990">IF(LEN($A990)&gt;0,SUMPRODUCT(($A990=merged_names)*(_xlfn.TEXTAFTER(N$2, "At ")=merged_belt_colours)*merged_months_at_rank),"")</f>
        <v/>
      </c>
      <c r="O990" s="18" t="str" cm="1">
        <f t="array" ref="O990">IF(LEN($A990)&gt;0,SUMPRODUCT(($A990=merged_names)*(_xlfn.TEXTAFTER(O$2, "At ")=merged_belt_colours)*merged_months_at_rank),"")</f>
        <v/>
      </c>
      <c r="P990" s="18" t="str" cm="1">
        <f t="array" ref="P990">IF(LEN($A990)&gt;0,SUMPRODUCT(($A990=merged_names)*(_xlfn.TEXTAFTER(P$2, "At ")=merged_belt_colours)*merged_months_at_rank),"")</f>
        <v/>
      </c>
      <c r="Q990" s="18" t="str" cm="1">
        <f t="array" ref="Q990">IF(LEN($A990)&gt;0,SUMPRODUCT(($A990=merged_names)*(_xlfn.TEXTAFTER(Q$2, "At ")=merged_belt_colours)*merged_months_at_rank),"")</f>
        <v/>
      </c>
      <c r="R990" s="18" t="str" cm="1">
        <f t="array" ref="R990">IF(LEN($A990)&gt;0,SUMPRODUCT(($A990=merged_names)*(_xlfn.TEXTAFTER(R$2, "At ")=merged_belt_colours)*merged_months_at_rank),"")</f>
        <v/>
      </c>
    </row>
    <row r="991" spans="1:18" x14ac:dyDescent="0.25">
      <c r="A991"/>
      <c r="B991" s="15" t="str" cm="1">
        <f t="array" ref="B991">IFERROR(IF(LEN(A991)&gt;0, IF(SUMPRODUCT((Inactives[Key]=J991)*(Inactives[Currently Inactive]))=1,"Inactive","Active"),""),"Active")</f>
        <v/>
      </c>
      <c r="C991" s="16" t="str" cm="1">
        <f t="array" aca="1" ref="C991" ca="1">IFERROR(_xlfn._xlws.FILTER(Inactives[Inactive On],(Inactives[Key]=J991)*(Inactives[Currently Inactive]),""),"")</f>
        <v/>
      </c>
      <c r="D991" s="16" t="str" cm="1">
        <f t="array" aca="1" ref="D991" ca="1">IFERROR(INDEX(_xlfn.TEXTSPLIT(E991," "),1),"")</f>
        <v/>
      </c>
      <c r="E991" s="15" t="str" cm="1">
        <f t="array" aca="1" ref="E991" ca="1">IFERROR(_xlfn._xlws.FILTER(merged_ranks,(merged_end_dates=DATE(9999,12,31))*(merged_names=A991)),"")</f>
        <v/>
      </c>
      <c r="F991" s="17" t="str">
        <f ca="1">_xlfn.XLOOKUP(J991,Promotions[Promo Key],Promotions[Promo Date],"")</f>
        <v/>
      </c>
      <c r="G991" s="18" t="str">
        <f t="shared" ca="1" si="75"/>
        <v/>
      </c>
      <c r="H991" s="18" t="str">
        <f t="shared" ca="1" si="74"/>
        <v/>
      </c>
      <c r="I991" s="17" t="str">
        <f>_xlfn.XLOOKUP(A991,Students[Full Name],Students[Starting Rank],"")</f>
        <v/>
      </c>
      <c r="J991" s="15" t="str">
        <f t="shared" ca="1" si="76"/>
        <v xml:space="preserve">: </v>
      </c>
      <c r="K991" s="16" t="str">
        <f>_xlfn.XLOOKUP(A991,Students[Full Name],Students[Start Date],"")</f>
        <v/>
      </c>
      <c r="L991" s="18">
        <f t="shared" ca="1" si="77"/>
        <v>-1</v>
      </c>
      <c r="M991" s="18" cm="1">
        <f t="array" aca="1" ref="M991" ca="1">SUMPRODUCT(Inactives[Days Inactive]*(Inactives[Student]=A991))/365</f>
        <v>0</v>
      </c>
      <c r="N991" s="18" t="str" cm="1">
        <f t="array" ref="N991">IF(LEN($A991)&gt;0,SUMPRODUCT(($A991=merged_names)*(_xlfn.TEXTAFTER(N$2, "At ")=merged_belt_colours)*merged_months_at_rank),"")</f>
        <v/>
      </c>
      <c r="O991" s="18" t="str" cm="1">
        <f t="array" ref="O991">IF(LEN($A991)&gt;0,SUMPRODUCT(($A991=merged_names)*(_xlfn.TEXTAFTER(O$2, "At ")=merged_belt_colours)*merged_months_at_rank),"")</f>
        <v/>
      </c>
      <c r="P991" s="18" t="str" cm="1">
        <f t="array" ref="P991">IF(LEN($A991)&gt;0,SUMPRODUCT(($A991=merged_names)*(_xlfn.TEXTAFTER(P$2, "At ")=merged_belt_colours)*merged_months_at_rank),"")</f>
        <v/>
      </c>
      <c r="Q991" s="18" t="str" cm="1">
        <f t="array" ref="Q991">IF(LEN($A991)&gt;0,SUMPRODUCT(($A991=merged_names)*(_xlfn.TEXTAFTER(Q$2, "At ")=merged_belt_colours)*merged_months_at_rank),"")</f>
        <v/>
      </c>
      <c r="R991" s="18" t="str" cm="1">
        <f t="array" ref="R991">IF(LEN($A991)&gt;0,SUMPRODUCT(($A991=merged_names)*(_xlfn.TEXTAFTER(R$2, "At ")=merged_belt_colours)*merged_months_at_rank),"")</f>
        <v/>
      </c>
    </row>
    <row r="992" spans="1:18" x14ac:dyDescent="0.25">
      <c r="A992"/>
      <c r="B992" s="15" t="str" cm="1">
        <f t="array" ref="B992">IFERROR(IF(LEN(A992)&gt;0, IF(SUMPRODUCT((Inactives[Key]=J992)*(Inactives[Currently Inactive]))=1,"Inactive","Active"),""),"Active")</f>
        <v/>
      </c>
      <c r="C992" s="16" t="str" cm="1">
        <f t="array" aca="1" ref="C992" ca="1">IFERROR(_xlfn._xlws.FILTER(Inactives[Inactive On],(Inactives[Key]=J992)*(Inactives[Currently Inactive]),""),"")</f>
        <v/>
      </c>
      <c r="D992" s="16" t="str" cm="1">
        <f t="array" aca="1" ref="D992" ca="1">IFERROR(INDEX(_xlfn.TEXTSPLIT(E992," "),1),"")</f>
        <v/>
      </c>
      <c r="E992" s="15" t="str" cm="1">
        <f t="array" aca="1" ref="E992" ca="1">IFERROR(_xlfn._xlws.FILTER(merged_ranks,(merged_end_dates=DATE(9999,12,31))*(merged_names=A992)),"")</f>
        <v/>
      </c>
      <c r="F992" s="17" t="str">
        <f ca="1">_xlfn.XLOOKUP(J992,Promotions[Promo Key],Promotions[Promo Date],"")</f>
        <v/>
      </c>
      <c r="G992" s="18" t="str">
        <f t="shared" ca="1" si="75"/>
        <v/>
      </c>
      <c r="H992" s="18" t="str">
        <f t="shared" ca="1" si="74"/>
        <v/>
      </c>
      <c r="I992" s="17" t="str">
        <f>_xlfn.XLOOKUP(A992,Students[Full Name],Students[Starting Rank],"")</f>
        <v/>
      </c>
      <c r="J992" s="15" t="str">
        <f t="shared" ca="1" si="76"/>
        <v xml:space="preserve">: </v>
      </c>
      <c r="K992" s="16" t="str">
        <f>_xlfn.XLOOKUP(A992,Students[Full Name],Students[Start Date],"")</f>
        <v/>
      </c>
      <c r="L992" s="18">
        <f t="shared" ca="1" si="77"/>
        <v>-1</v>
      </c>
      <c r="M992" s="18" cm="1">
        <f t="array" aca="1" ref="M992" ca="1">SUMPRODUCT(Inactives[Days Inactive]*(Inactives[Student]=A992))/365</f>
        <v>0</v>
      </c>
      <c r="N992" s="18" t="str" cm="1">
        <f t="array" ref="N992">IF(LEN($A992)&gt;0,SUMPRODUCT(($A992=merged_names)*(_xlfn.TEXTAFTER(N$2, "At ")=merged_belt_colours)*merged_months_at_rank),"")</f>
        <v/>
      </c>
      <c r="O992" s="18" t="str" cm="1">
        <f t="array" ref="O992">IF(LEN($A992)&gt;0,SUMPRODUCT(($A992=merged_names)*(_xlfn.TEXTAFTER(O$2, "At ")=merged_belt_colours)*merged_months_at_rank),"")</f>
        <v/>
      </c>
      <c r="P992" s="18" t="str" cm="1">
        <f t="array" ref="P992">IF(LEN($A992)&gt;0,SUMPRODUCT(($A992=merged_names)*(_xlfn.TEXTAFTER(P$2, "At ")=merged_belt_colours)*merged_months_at_rank),"")</f>
        <v/>
      </c>
      <c r="Q992" s="18" t="str" cm="1">
        <f t="array" ref="Q992">IF(LEN($A992)&gt;0,SUMPRODUCT(($A992=merged_names)*(_xlfn.TEXTAFTER(Q$2, "At ")=merged_belt_colours)*merged_months_at_rank),"")</f>
        <v/>
      </c>
      <c r="R992" s="18" t="str" cm="1">
        <f t="array" ref="R992">IF(LEN($A992)&gt;0,SUMPRODUCT(($A992=merged_names)*(_xlfn.TEXTAFTER(R$2, "At ")=merged_belt_colours)*merged_months_at_rank),"")</f>
        <v/>
      </c>
    </row>
    <row r="993" spans="1:18" x14ac:dyDescent="0.25">
      <c r="A993"/>
      <c r="B993" s="15" t="str" cm="1">
        <f t="array" ref="B993">IFERROR(IF(LEN(A993)&gt;0, IF(SUMPRODUCT((Inactives[Key]=J993)*(Inactives[Currently Inactive]))=1,"Inactive","Active"),""),"Active")</f>
        <v/>
      </c>
      <c r="C993" s="16" t="str" cm="1">
        <f t="array" aca="1" ref="C993" ca="1">IFERROR(_xlfn._xlws.FILTER(Inactives[Inactive On],(Inactives[Key]=J993)*(Inactives[Currently Inactive]),""),"")</f>
        <v/>
      </c>
      <c r="D993" s="16" t="str" cm="1">
        <f t="array" aca="1" ref="D993" ca="1">IFERROR(INDEX(_xlfn.TEXTSPLIT(E993," "),1),"")</f>
        <v/>
      </c>
      <c r="E993" s="15" t="str" cm="1">
        <f t="array" aca="1" ref="E993" ca="1">IFERROR(_xlfn._xlws.FILTER(merged_ranks,(merged_end_dates=DATE(9999,12,31))*(merged_names=A993)),"")</f>
        <v/>
      </c>
      <c r="F993" s="17" t="str">
        <f ca="1">_xlfn.XLOOKUP(J993,Promotions[Promo Key],Promotions[Promo Date],"")</f>
        <v/>
      </c>
      <c r="G993" s="18" t="str">
        <f t="shared" ca="1" si="75"/>
        <v/>
      </c>
      <c r="H993" s="18" t="str">
        <f t="shared" ca="1" si="74"/>
        <v/>
      </c>
      <c r="I993" s="17" t="str">
        <f>_xlfn.XLOOKUP(A993,Students[Full Name],Students[Starting Rank],"")</f>
        <v/>
      </c>
      <c r="J993" s="15" t="str">
        <f t="shared" ca="1" si="76"/>
        <v xml:space="preserve">: </v>
      </c>
      <c r="K993" s="16" t="str">
        <f>_xlfn.XLOOKUP(A993,Students[Full Name],Students[Start Date],"")</f>
        <v/>
      </c>
      <c r="L993" s="18">
        <f t="shared" ca="1" si="77"/>
        <v>-1</v>
      </c>
      <c r="M993" s="18" cm="1">
        <f t="array" aca="1" ref="M993" ca="1">SUMPRODUCT(Inactives[Days Inactive]*(Inactives[Student]=A993))/365</f>
        <v>0</v>
      </c>
      <c r="N993" s="18" t="str" cm="1">
        <f t="array" ref="N993">IF(LEN($A993)&gt;0,SUMPRODUCT(($A993=merged_names)*(_xlfn.TEXTAFTER(N$2, "At ")=merged_belt_colours)*merged_months_at_rank),"")</f>
        <v/>
      </c>
      <c r="O993" s="18" t="str" cm="1">
        <f t="array" ref="O993">IF(LEN($A993)&gt;0,SUMPRODUCT(($A993=merged_names)*(_xlfn.TEXTAFTER(O$2, "At ")=merged_belt_colours)*merged_months_at_rank),"")</f>
        <v/>
      </c>
      <c r="P993" s="18" t="str" cm="1">
        <f t="array" ref="P993">IF(LEN($A993)&gt;0,SUMPRODUCT(($A993=merged_names)*(_xlfn.TEXTAFTER(P$2, "At ")=merged_belt_colours)*merged_months_at_rank),"")</f>
        <v/>
      </c>
      <c r="Q993" s="18" t="str" cm="1">
        <f t="array" ref="Q993">IF(LEN($A993)&gt;0,SUMPRODUCT(($A993=merged_names)*(_xlfn.TEXTAFTER(Q$2, "At ")=merged_belt_colours)*merged_months_at_rank),"")</f>
        <v/>
      </c>
      <c r="R993" s="18" t="str" cm="1">
        <f t="array" ref="R993">IF(LEN($A993)&gt;0,SUMPRODUCT(($A993=merged_names)*(_xlfn.TEXTAFTER(R$2, "At ")=merged_belt_colours)*merged_months_at_rank),"")</f>
        <v/>
      </c>
    </row>
    <row r="994" spans="1:18" x14ac:dyDescent="0.25">
      <c r="A994"/>
      <c r="B994" s="15" t="str" cm="1">
        <f t="array" ref="B994">IFERROR(IF(LEN(A994)&gt;0, IF(SUMPRODUCT((Inactives[Key]=J994)*(Inactives[Currently Inactive]))=1,"Inactive","Active"),""),"Active")</f>
        <v/>
      </c>
      <c r="C994" s="16" t="str" cm="1">
        <f t="array" aca="1" ref="C994" ca="1">IFERROR(_xlfn._xlws.FILTER(Inactives[Inactive On],(Inactives[Key]=J994)*(Inactives[Currently Inactive]),""),"")</f>
        <v/>
      </c>
      <c r="D994" s="16" t="str" cm="1">
        <f t="array" aca="1" ref="D994" ca="1">IFERROR(INDEX(_xlfn.TEXTSPLIT(E994," "),1),"")</f>
        <v/>
      </c>
      <c r="E994" s="15" t="str" cm="1">
        <f t="array" aca="1" ref="E994" ca="1">IFERROR(_xlfn._xlws.FILTER(merged_ranks,(merged_end_dates=DATE(9999,12,31))*(merged_names=A994)),"")</f>
        <v/>
      </c>
      <c r="F994" s="17" t="str">
        <f ca="1">_xlfn.XLOOKUP(J994,Promotions[Promo Key],Promotions[Promo Date],"")</f>
        <v/>
      </c>
      <c r="G994" s="18" t="str">
        <f t="shared" ca="1" si="75"/>
        <v/>
      </c>
      <c r="H994" s="18" t="str">
        <f t="shared" ca="1" si="74"/>
        <v/>
      </c>
      <c r="I994" s="17" t="str">
        <f>_xlfn.XLOOKUP(A994,Students[Full Name],Students[Starting Rank],"")</f>
        <v/>
      </c>
      <c r="J994" s="15" t="str">
        <f t="shared" ca="1" si="76"/>
        <v xml:space="preserve">: </v>
      </c>
      <c r="K994" s="16" t="str">
        <f>_xlfn.XLOOKUP(A994,Students[Full Name],Students[Start Date],"")</f>
        <v/>
      </c>
      <c r="L994" s="18">
        <f t="shared" ca="1" si="77"/>
        <v>-1</v>
      </c>
      <c r="M994" s="18" cm="1">
        <f t="array" aca="1" ref="M994" ca="1">SUMPRODUCT(Inactives[Days Inactive]*(Inactives[Student]=A994))/365</f>
        <v>0</v>
      </c>
      <c r="N994" s="18" t="str" cm="1">
        <f t="array" ref="N994">IF(LEN($A994)&gt;0,SUMPRODUCT(($A994=merged_names)*(_xlfn.TEXTAFTER(N$2, "At ")=merged_belt_colours)*merged_months_at_rank),"")</f>
        <v/>
      </c>
      <c r="O994" s="18" t="str" cm="1">
        <f t="array" ref="O994">IF(LEN($A994)&gt;0,SUMPRODUCT(($A994=merged_names)*(_xlfn.TEXTAFTER(O$2, "At ")=merged_belt_colours)*merged_months_at_rank),"")</f>
        <v/>
      </c>
      <c r="P994" s="18" t="str" cm="1">
        <f t="array" ref="P994">IF(LEN($A994)&gt;0,SUMPRODUCT(($A994=merged_names)*(_xlfn.TEXTAFTER(P$2, "At ")=merged_belt_colours)*merged_months_at_rank),"")</f>
        <v/>
      </c>
      <c r="Q994" s="18" t="str" cm="1">
        <f t="array" ref="Q994">IF(LEN($A994)&gt;0,SUMPRODUCT(($A994=merged_names)*(_xlfn.TEXTAFTER(Q$2, "At ")=merged_belt_colours)*merged_months_at_rank),"")</f>
        <v/>
      </c>
      <c r="R994" s="18" t="str" cm="1">
        <f t="array" ref="R994">IF(LEN($A994)&gt;0,SUMPRODUCT(($A994=merged_names)*(_xlfn.TEXTAFTER(R$2, "At ")=merged_belt_colours)*merged_months_at_rank),"")</f>
        <v/>
      </c>
    </row>
    <row r="995" spans="1:18" x14ac:dyDescent="0.25">
      <c r="A995"/>
      <c r="B995" s="15" t="str" cm="1">
        <f t="array" ref="B995">IFERROR(IF(LEN(A995)&gt;0, IF(SUMPRODUCT((Inactives[Key]=J995)*(Inactives[Currently Inactive]))=1,"Inactive","Active"),""),"Active")</f>
        <v/>
      </c>
      <c r="C995" s="16" t="str" cm="1">
        <f t="array" aca="1" ref="C995" ca="1">IFERROR(_xlfn._xlws.FILTER(Inactives[Inactive On],(Inactives[Key]=J995)*(Inactives[Currently Inactive]),""),"")</f>
        <v/>
      </c>
      <c r="D995" s="16" t="str" cm="1">
        <f t="array" aca="1" ref="D995" ca="1">IFERROR(INDEX(_xlfn.TEXTSPLIT(E995," "),1),"")</f>
        <v/>
      </c>
      <c r="E995" s="15" t="str" cm="1">
        <f t="array" aca="1" ref="E995" ca="1">IFERROR(_xlfn._xlws.FILTER(merged_ranks,(merged_end_dates=DATE(9999,12,31))*(merged_names=A995)),"")</f>
        <v/>
      </c>
      <c r="F995" s="17" t="str">
        <f ca="1">_xlfn.XLOOKUP(J995,Promotions[Promo Key],Promotions[Promo Date],"")</f>
        <v/>
      </c>
      <c r="G995" s="18" t="str">
        <f t="shared" ca="1" si="75"/>
        <v/>
      </c>
      <c r="H995" s="18" t="str">
        <f t="shared" ca="1" si="74"/>
        <v/>
      </c>
      <c r="I995" s="17" t="str">
        <f>_xlfn.XLOOKUP(A995,Students[Full Name],Students[Starting Rank],"")</f>
        <v/>
      </c>
      <c r="J995" s="15" t="str">
        <f t="shared" ca="1" si="76"/>
        <v xml:space="preserve">: </v>
      </c>
      <c r="K995" s="16" t="str">
        <f>_xlfn.XLOOKUP(A995,Students[Full Name],Students[Start Date],"")</f>
        <v/>
      </c>
      <c r="L995" s="18">
        <f t="shared" ca="1" si="77"/>
        <v>-1</v>
      </c>
      <c r="M995" s="18" cm="1">
        <f t="array" aca="1" ref="M995" ca="1">SUMPRODUCT(Inactives[Days Inactive]*(Inactives[Student]=A995))/365</f>
        <v>0</v>
      </c>
      <c r="N995" s="18" t="str" cm="1">
        <f t="array" ref="N995">IF(LEN($A995)&gt;0,SUMPRODUCT(($A995=merged_names)*(_xlfn.TEXTAFTER(N$2, "At ")=merged_belt_colours)*merged_months_at_rank),"")</f>
        <v/>
      </c>
      <c r="O995" s="18" t="str" cm="1">
        <f t="array" ref="O995">IF(LEN($A995)&gt;0,SUMPRODUCT(($A995=merged_names)*(_xlfn.TEXTAFTER(O$2, "At ")=merged_belt_colours)*merged_months_at_rank),"")</f>
        <v/>
      </c>
      <c r="P995" s="18" t="str" cm="1">
        <f t="array" ref="P995">IF(LEN($A995)&gt;0,SUMPRODUCT(($A995=merged_names)*(_xlfn.TEXTAFTER(P$2, "At ")=merged_belt_colours)*merged_months_at_rank),"")</f>
        <v/>
      </c>
      <c r="Q995" s="18" t="str" cm="1">
        <f t="array" ref="Q995">IF(LEN($A995)&gt;0,SUMPRODUCT(($A995=merged_names)*(_xlfn.TEXTAFTER(Q$2, "At ")=merged_belt_colours)*merged_months_at_rank),"")</f>
        <v/>
      </c>
      <c r="R995" s="18" t="str" cm="1">
        <f t="array" ref="R995">IF(LEN($A995)&gt;0,SUMPRODUCT(($A995=merged_names)*(_xlfn.TEXTAFTER(R$2, "At ")=merged_belt_colours)*merged_months_at_rank),"")</f>
        <v/>
      </c>
    </row>
    <row r="996" spans="1:18" x14ac:dyDescent="0.25">
      <c r="A996"/>
      <c r="B996" s="15" t="str" cm="1">
        <f t="array" ref="B996">IFERROR(IF(LEN(A996)&gt;0, IF(SUMPRODUCT((Inactives[Key]=J996)*(Inactives[Currently Inactive]))=1,"Inactive","Active"),""),"Active")</f>
        <v/>
      </c>
      <c r="C996" s="16" t="str" cm="1">
        <f t="array" aca="1" ref="C996" ca="1">IFERROR(_xlfn._xlws.FILTER(Inactives[Inactive On],(Inactives[Key]=J996)*(Inactives[Currently Inactive]),""),"")</f>
        <v/>
      </c>
      <c r="D996" s="16" t="str" cm="1">
        <f t="array" aca="1" ref="D996" ca="1">IFERROR(INDEX(_xlfn.TEXTSPLIT(E996," "),1),"")</f>
        <v/>
      </c>
      <c r="E996" s="15" t="str" cm="1">
        <f t="array" aca="1" ref="E996" ca="1">IFERROR(_xlfn._xlws.FILTER(merged_ranks,(merged_end_dates=DATE(9999,12,31))*(merged_names=A996)),"")</f>
        <v/>
      </c>
      <c r="F996" s="17" t="str">
        <f ca="1">_xlfn.XLOOKUP(J996,Promotions[Promo Key],Promotions[Promo Date],"")</f>
        <v/>
      </c>
      <c r="G996" s="18" t="str">
        <f t="shared" ca="1" si="75"/>
        <v/>
      </c>
      <c r="H996" s="18" t="str">
        <f t="shared" ca="1" si="74"/>
        <v/>
      </c>
      <c r="I996" s="17" t="str">
        <f>_xlfn.XLOOKUP(A996,Students[Full Name],Students[Starting Rank],"")</f>
        <v/>
      </c>
      <c r="J996" s="15" t="str">
        <f t="shared" ca="1" si="76"/>
        <v xml:space="preserve">: </v>
      </c>
      <c r="K996" s="16" t="str">
        <f>_xlfn.XLOOKUP(A996,Students[Full Name],Students[Start Date],"")</f>
        <v/>
      </c>
      <c r="L996" s="18">
        <f t="shared" ca="1" si="77"/>
        <v>-1</v>
      </c>
      <c r="M996" s="18" cm="1">
        <f t="array" aca="1" ref="M996" ca="1">SUMPRODUCT(Inactives[Days Inactive]*(Inactives[Student]=A996))/365</f>
        <v>0</v>
      </c>
      <c r="N996" s="18" t="str" cm="1">
        <f t="array" ref="N996">IF(LEN($A996)&gt;0,SUMPRODUCT(($A996=merged_names)*(_xlfn.TEXTAFTER(N$2, "At ")=merged_belt_colours)*merged_months_at_rank),"")</f>
        <v/>
      </c>
      <c r="O996" s="18" t="str" cm="1">
        <f t="array" ref="O996">IF(LEN($A996)&gt;0,SUMPRODUCT(($A996=merged_names)*(_xlfn.TEXTAFTER(O$2, "At ")=merged_belt_colours)*merged_months_at_rank),"")</f>
        <v/>
      </c>
      <c r="P996" s="18" t="str" cm="1">
        <f t="array" ref="P996">IF(LEN($A996)&gt;0,SUMPRODUCT(($A996=merged_names)*(_xlfn.TEXTAFTER(P$2, "At ")=merged_belt_colours)*merged_months_at_rank),"")</f>
        <v/>
      </c>
      <c r="Q996" s="18" t="str" cm="1">
        <f t="array" ref="Q996">IF(LEN($A996)&gt;0,SUMPRODUCT(($A996=merged_names)*(_xlfn.TEXTAFTER(Q$2, "At ")=merged_belt_colours)*merged_months_at_rank),"")</f>
        <v/>
      </c>
      <c r="R996" s="18" t="str" cm="1">
        <f t="array" ref="R996">IF(LEN($A996)&gt;0,SUMPRODUCT(($A996=merged_names)*(_xlfn.TEXTAFTER(R$2, "At ")=merged_belt_colours)*merged_months_at_rank),"")</f>
        <v/>
      </c>
    </row>
    <row r="997" spans="1:18" x14ac:dyDescent="0.25">
      <c r="A997"/>
      <c r="B997" s="15" t="str" cm="1">
        <f t="array" ref="B997">IFERROR(IF(LEN(A997)&gt;0, IF(SUMPRODUCT((Inactives[Key]=J997)*(Inactives[Currently Inactive]))=1,"Inactive","Active"),""),"Active")</f>
        <v/>
      </c>
      <c r="C997" s="16" t="str" cm="1">
        <f t="array" aca="1" ref="C997" ca="1">IFERROR(_xlfn._xlws.FILTER(Inactives[Inactive On],(Inactives[Key]=J997)*(Inactives[Currently Inactive]),""),"")</f>
        <v/>
      </c>
      <c r="D997" s="16" t="str" cm="1">
        <f t="array" aca="1" ref="D997" ca="1">IFERROR(INDEX(_xlfn.TEXTSPLIT(E997," "),1),"")</f>
        <v/>
      </c>
      <c r="E997" s="15" t="str" cm="1">
        <f t="array" aca="1" ref="E997" ca="1">IFERROR(_xlfn._xlws.FILTER(merged_ranks,(merged_end_dates=DATE(9999,12,31))*(merged_names=A997)),"")</f>
        <v/>
      </c>
      <c r="F997" s="17" t="str">
        <f ca="1">_xlfn.XLOOKUP(J997,Promotions[Promo Key],Promotions[Promo Date],"")</f>
        <v/>
      </c>
      <c r="G997" s="18" t="str">
        <f t="shared" ca="1" si="75"/>
        <v/>
      </c>
      <c r="H997" s="18" t="str">
        <f t="shared" ca="1" si="74"/>
        <v/>
      </c>
      <c r="I997" s="17" t="str">
        <f>_xlfn.XLOOKUP(A997,Students[Full Name],Students[Starting Rank],"")</f>
        <v/>
      </c>
      <c r="J997" s="15" t="str">
        <f t="shared" ca="1" si="76"/>
        <v xml:space="preserve">: </v>
      </c>
      <c r="K997" s="16" t="str">
        <f>_xlfn.XLOOKUP(A997,Students[Full Name],Students[Start Date],"")</f>
        <v/>
      </c>
      <c r="L997" s="18">
        <f t="shared" ca="1" si="77"/>
        <v>-1</v>
      </c>
      <c r="M997" s="18" cm="1">
        <f t="array" aca="1" ref="M997" ca="1">SUMPRODUCT(Inactives[Days Inactive]*(Inactives[Student]=A997))/365</f>
        <v>0</v>
      </c>
      <c r="N997" s="18" t="str" cm="1">
        <f t="array" ref="N997">IF(LEN($A997)&gt;0,SUMPRODUCT(($A997=merged_names)*(_xlfn.TEXTAFTER(N$2, "At ")=merged_belt_colours)*merged_months_at_rank),"")</f>
        <v/>
      </c>
      <c r="O997" s="18" t="str" cm="1">
        <f t="array" ref="O997">IF(LEN($A997)&gt;0,SUMPRODUCT(($A997=merged_names)*(_xlfn.TEXTAFTER(O$2, "At ")=merged_belt_colours)*merged_months_at_rank),"")</f>
        <v/>
      </c>
      <c r="P997" s="18" t="str" cm="1">
        <f t="array" ref="P997">IF(LEN($A997)&gt;0,SUMPRODUCT(($A997=merged_names)*(_xlfn.TEXTAFTER(P$2, "At ")=merged_belt_colours)*merged_months_at_rank),"")</f>
        <v/>
      </c>
      <c r="Q997" s="18" t="str" cm="1">
        <f t="array" ref="Q997">IF(LEN($A997)&gt;0,SUMPRODUCT(($A997=merged_names)*(_xlfn.TEXTAFTER(Q$2, "At ")=merged_belt_colours)*merged_months_at_rank),"")</f>
        <v/>
      </c>
      <c r="R997" s="18" t="str" cm="1">
        <f t="array" ref="R997">IF(LEN($A997)&gt;0,SUMPRODUCT(($A997=merged_names)*(_xlfn.TEXTAFTER(R$2, "At ")=merged_belt_colours)*merged_months_at_rank),"")</f>
        <v/>
      </c>
    </row>
    <row r="998" spans="1:18" x14ac:dyDescent="0.25">
      <c r="A998"/>
      <c r="B998" s="15" t="str" cm="1">
        <f t="array" ref="B998">IFERROR(IF(LEN(A998)&gt;0, IF(SUMPRODUCT((Inactives[Key]=J998)*(Inactives[Currently Inactive]))=1,"Inactive","Active"),""),"Active")</f>
        <v/>
      </c>
      <c r="C998" s="16" t="str" cm="1">
        <f t="array" aca="1" ref="C998" ca="1">IFERROR(_xlfn._xlws.FILTER(Inactives[Inactive On],(Inactives[Key]=J998)*(Inactives[Currently Inactive]),""),"")</f>
        <v/>
      </c>
      <c r="D998" s="16" t="str" cm="1">
        <f t="array" aca="1" ref="D998" ca="1">IFERROR(INDEX(_xlfn.TEXTSPLIT(E998," "),1),"")</f>
        <v/>
      </c>
      <c r="E998" s="15" t="str" cm="1">
        <f t="array" aca="1" ref="E998" ca="1">IFERROR(_xlfn._xlws.FILTER(merged_ranks,(merged_end_dates=DATE(9999,12,31))*(merged_names=A998)),"")</f>
        <v/>
      </c>
      <c r="F998" s="17" t="str">
        <f ca="1">_xlfn.XLOOKUP(J998,Promotions[Promo Key],Promotions[Promo Date],"")</f>
        <v/>
      </c>
      <c r="G998" s="18" t="str">
        <f t="shared" ca="1" si="75"/>
        <v/>
      </c>
      <c r="H998" s="18" t="str">
        <f t="shared" ca="1" si="74"/>
        <v/>
      </c>
      <c r="I998" s="17" t="str">
        <f>_xlfn.XLOOKUP(A998,Students[Full Name],Students[Starting Rank],"")</f>
        <v/>
      </c>
      <c r="J998" s="15" t="str">
        <f t="shared" ca="1" si="76"/>
        <v xml:space="preserve">: </v>
      </c>
      <c r="K998" s="16" t="str">
        <f>_xlfn.XLOOKUP(A998,Students[Full Name],Students[Start Date],"")</f>
        <v/>
      </c>
      <c r="L998" s="18">
        <f t="shared" ca="1" si="77"/>
        <v>-1</v>
      </c>
      <c r="M998" s="18" cm="1">
        <f t="array" aca="1" ref="M998" ca="1">SUMPRODUCT(Inactives[Days Inactive]*(Inactives[Student]=A998))/365</f>
        <v>0</v>
      </c>
      <c r="N998" s="18" t="str" cm="1">
        <f t="array" ref="N998">IF(LEN($A998)&gt;0,SUMPRODUCT(($A998=merged_names)*(_xlfn.TEXTAFTER(N$2, "At ")=merged_belt_colours)*merged_months_at_rank),"")</f>
        <v/>
      </c>
      <c r="O998" s="18" t="str" cm="1">
        <f t="array" ref="O998">IF(LEN($A998)&gt;0,SUMPRODUCT(($A998=merged_names)*(_xlfn.TEXTAFTER(O$2, "At ")=merged_belt_colours)*merged_months_at_rank),"")</f>
        <v/>
      </c>
      <c r="P998" s="18" t="str" cm="1">
        <f t="array" ref="P998">IF(LEN($A998)&gt;0,SUMPRODUCT(($A998=merged_names)*(_xlfn.TEXTAFTER(P$2, "At ")=merged_belt_colours)*merged_months_at_rank),"")</f>
        <v/>
      </c>
      <c r="Q998" s="18" t="str" cm="1">
        <f t="array" ref="Q998">IF(LEN($A998)&gt;0,SUMPRODUCT(($A998=merged_names)*(_xlfn.TEXTAFTER(Q$2, "At ")=merged_belt_colours)*merged_months_at_rank),"")</f>
        <v/>
      </c>
      <c r="R998" s="18" t="str" cm="1">
        <f t="array" ref="R998">IF(LEN($A998)&gt;0,SUMPRODUCT(($A998=merged_names)*(_xlfn.TEXTAFTER(R$2, "At ")=merged_belt_colours)*merged_months_at_rank),"")</f>
        <v/>
      </c>
    </row>
    <row r="999" spans="1:18" x14ac:dyDescent="0.25">
      <c r="A999"/>
      <c r="B999" s="15" t="str" cm="1">
        <f t="array" ref="B999">IFERROR(IF(LEN(A999)&gt;0, IF(SUMPRODUCT((Inactives[Key]=J999)*(Inactives[Currently Inactive]))=1,"Inactive","Active"),""),"Active")</f>
        <v/>
      </c>
      <c r="C999" s="16" t="str" cm="1">
        <f t="array" aca="1" ref="C999" ca="1">IFERROR(_xlfn._xlws.FILTER(Inactives[Inactive On],(Inactives[Key]=J999)*(Inactives[Currently Inactive]),""),"")</f>
        <v/>
      </c>
      <c r="D999" s="16" t="str" cm="1">
        <f t="array" aca="1" ref="D999" ca="1">IFERROR(INDEX(_xlfn.TEXTSPLIT(E999," "),1),"")</f>
        <v/>
      </c>
      <c r="E999" s="15" t="str" cm="1">
        <f t="array" aca="1" ref="E999" ca="1">IFERROR(_xlfn._xlws.FILTER(merged_ranks,(merged_end_dates=DATE(9999,12,31))*(merged_names=A999)),"")</f>
        <v/>
      </c>
      <c r="F999" s="17" t="str">
        <f ca="1">_xlfn.XLOOKUP(J999,Promotions[Promo Key],Promotions[Promo Date],"")</f>
        <v/>
      </c>
      <c r="G999" s="18" t="str">
        <f t="shared" ca="1" si="75"/>
        <v/>
      </c>
      <c r="H999" s="18" t="str">
        <f t="shared" ca="1" si="74"/>
        <v/>
      </c>
      <c r="I999" s="17" t="str">
        <f>_xlfn.XLOOKUP(A999,Students[Full Name],Students[Starting Rank],"")</f>
        <v/>
      </c>
      <c r="J999" s="15" t="str">
        <f t="shared" ca="1" si="76"/>
        <v xml:space="preserve">: </v>
      </c>
      <c r="K999" s="16" t="str">
        <f>_xlfn.XLOOKUP(A999,Students[Full Name],Students[Start Date],"")</f>
        <v/>
      </c>
      <c r="L999" s="18">
        <f t="shared" ca="1" si="77"/>
        <v>-1</v>
      </c>
      <c r="M999" s="18" cm="1">
        <f t="array" aca="1" ref="M999" ca="1">SUMPRODUCT(Inactives[Days Inactive]*(Inactives[Student]=A999))/365</f>
        <v>0</v>
      </c>
      <c r="N999" s="18" t="str" cm="1">
        <f t="array" ref="N999">IF(LEN($A999)&gt;0,SUMPRODUCT(($A999=merged_names)*(_xlfn.TEXTAFTER(N$2, "At ")=merged_belt_colours)*merged_months_at_rank),"")</f>
        <v/>
      </c>
      <c r="O999" s="18" t="str" cm="1">
        <f t="array" ref="O999">IF(LEN($A999)&gt;0,SUMPRODUCT(($A999=merged_names)*(_xlfn.TEXTAFTER(O$2, "At ")=merged_belt_colours)*merged_months_at_rank),"")</f>
        <v/>
      </c>
      <c r="P999" s="18" t="str" cm="1">
        <f t="array" ref="P999">IF(LEN($A999)&gt;0,SUMPRODUCT(($A999=merged_names)*(_xlfn.TEXTAFTER(P$2, "At ")=merged_belt_colours)*merged_months_at_rank),"")</f>
        <v/>
      </c>
      <c r="Q999" s="18" t="str" cm="1">
        <f t="array" ref="Q999">IF(LEN($A999)&gt;0,SUMPRODUCT(($A999=merged_names)*(_xlfn.TEXTAFTER(Q$2, "At ")=merged_belt_colours)*merged_months_at_rank),"")</f>
        <v/>
      </c>
      <c r="R999" s="18" t="str" cm="1">
        <f t="array" ref="R999">IF(LEN($A999)&gt;0,SUMPRODUCT(($A999=merged_names)*(_xlfn.TEXTAFTER(R$2, "At ")=merged_belt_colours)*merged_months_at_rank),"")</f>
        <v/>
      </c>
    </row>
    <row r="1000" spans="1:18" x14ac:dyDescent="0.25">
      <c r="A1000"/>
      <c r="B1000" s="15" t="str" cm="1">
        <f t="array" ref="B1000">IFERROR(IF(LEN(A1000)&gt;0, IF(SUMPRODUCT((Inactives[Key]=J1000)*(Inactives[Currently Inactive]))=1,"Inactive","Active"),""),"Active")</f>
        <v/>
      </c>
      <c r="C1000" s="16" t="str" cm="1">
        <f t="array" aca="1" ref="C1000" ca="1">IFERROR(_xlfn._xlws.FILTER(Inactives[Inactive On],(Inactives[Key]=J1000)*(Inactives[Currently Inactive]),""),"")</f>
        <v/>
      </c>
      <c r="D1000" s="16" t="str" cm="1">
        <f t="array" aca="1" ref="D1000" ca="1">IFERROR(INDEX(_xlfn.TEXTSPLIT(E1000," "),1),"")</f>
        <v/>
      </c>
      <c r="E1000" s="15" t="str" cm="1">
        <f t="array" aca="1" ref="E1000" ca="1">IFERROR(_xlfn._xlws.FILTER(merged_ranks,(merged_end_dates=DATE(9999,12,31))*(merged_names=A1000)),"")</f>
        <v/>
      </c>
      <c r="F1000" s="17" t="str">
        <f ca="1">_xlfn.XLOOKUP(J1000,Promotions[Promo Key],Promotions[Promo Date],"")</f>
        <v/>
      </c>
      <c r="G1000" s="18" t="str">
        <f t="shared" ca="1" si="75"/>
        <v/>
      </c>
      <c r="H1000" s="18" t="str">
        <f t="shared" ca="1" si="74"/>
        <v/>
      </c>
      <c r="I1000" s="17" t="str">
        <f>_xlfn.XLOOKUP(A1000,Students[Full Name],Students[Starting Rank],"")</f>
        <v/>
      </c>
      <c r="J1000" s="15" t="str">
        <f t="shared" ca="1" si="76"/>
        <v xml:space="preserve">: </v>
      </c>
      <c r="K1000" s="16" t="str">
        <f>_xlfn.XLOOKUP(A1000,Students[Full Name],Students[Start Date],"")</f>
        <v/>
      </c>
      <c r="L1000" s="18">
        <f t="shared" ca="1" si="77"/>
        <v>-1</v>
      </c>
      <c r="M1000" s="18" cm="1">
        <f t="array" aca="1" ref="M1000" ca="1">SUMPRODUCT(Inactives[Days Inactive]*(Inactives[Student]=A1000))/365</f>
        <v>0</v>
      </c>
      <c r="N1000" s="18" t="str" cm="1">
        <f t="array" ref="N1000">IF(LEN($A1000)&gt;0,SUMPRODUCT(($A1000=merged_names)*(_xlfn.TEXTAFTER(N$2, "At ")=merged_belt_colours)*merged_months_at_rank),"")</f>
        <v/>
      </c>
      <c r="O1000" s="18" t="str" cm="1">
        <f t="array" ref="O1000">IF(LEN($A1000)&gt;0,SUMPRODUCT(($A1000=merged_names)*(_xlfn.TEXTAFTER(O$2, "At ")=merged_belt_colours)*merged_months_at_rank),"")</f>
        <v/>
      </c>
      <c r="P1000" s="18" t="str" cm="1">
        <f t="array" ref="P1000">IF(LEN($A1000)&gt;0,SUMPRODUCT(($A1000=merged_names)*(_xlfn.TEXTAFTER(P$2, "At ")=merged_belt_colours)*merged_months_at_rank),"")</f>
        <v/>
      </c>
      <c r="Q1000" s="18" t="str" cm="1">
        <f t="array" ref="Q1000">IF(LEN($A1000)&gt;0,SUMPRODUCT(($A1000=merged_names)*(_xlfn.TEXTAFTER(Q$2, "At ")=merged_belt_colours)*merged_months_at_rank),"")</f>
        <v/>
      </c>
      <c r="R1000" s="18" t="str" cm="1">
        <f t="array" ref="R1000">IF(LEN($A1000)&gt;0,SUMPRODUCT(($A1000=merged_names)*(_xlfn.TEXTAFTER(R$2, "At ")=merged_belt_colours)*merged_months_at_rank),"")</f>
        <v/>
      </c>
    </row>
    <row r="1001" spans="1:18" x14ac:dyDescent="0.25">
      <c r="A1001"/>
      <c r="B1001" s="15" t="str" cm="1">
        <f t="array" ref="B1001">IFERROR(IF(LEN(A1001)&gt;0, IF(SUMPRODUCT((Inactives[Key]=J1001)*(Inactives[Currently Inactive]))=1,"Inactive","Active"),""),"Active")</f>
        <v/>
      </c>
      <c r="C1001" s="16" t="str" cm="1">
        <f t="array" aca="1" ref="C1001" ca="1">IFERROR(_xlfn._xlws.FILTER(Inactives[Inactive On],(Inactives[Key]=J1001)*(Inactives[Currently Inactive]),""),"")</f>
        <v/>
      </c>
      <c r="D1001" s="16" t="str" cm="1">
        <f t="array" aca="1" ref="D1001" ca="1">IFERROR(INDEX(_xlfn.TEXTSPLIT(E1001," "),1),"")</f>
        <v/>
      </c>
      <c r="E1001" s="15" t="str" cm="1">
        <f t="array" aca="1" ref="E1001" ca="1">IFERROR(_xlfn._xlws.FILTER(merged_ranks,(merged_end_dates=DATE(9999,12,31))*(merged_names=A1001)),"")</f>
        <v/>
      </c>
      <c r="F1001" s="17" t="str">
        <f ca="1">_xlfn.XLOOKUP(J1001,Promotions[Promo Key],Promotions[Promo Date],"")</f>
        <v/>
      </c>
      <c r="G1001" s="18" t="str">
        <f t="shared" ca="1" si="75"/>
        <v/>
      </c>
      <c r="H1001" s="18" t="str">
        <f t="shared" ca="1" si="74"/>
        <v/>
      </c>
      <c r="I1001" s="17" t="str">
        <f>_xlfn.XLOOKUP(A1001,Students[Full Name],Students[Starting Rank],"")</f>
        <v/>
      </c>
      <c r="J1001" s="15" t="str">
        <f t="shared" ca="1" si="76"/>
        <v xml:space="preserve">: </v>
      </c>
      <c r="K1001" s="16" t="str">
        <f>_xlfn.XLOOKUP(A1001,Students[Full Name],Students[Start Date],"")</f>
        <v/>
      </c>
      <c r="L1001" s="18">
        <f t="shared" ca="1" si="77"/>
        <v>-1</v>
      </c>
      <c r="M1001" s="18" cm="1">
        <f t="array" aca="1" ref="M1001" ca="1">SUMPRODUCT(Inactives[Days Inactive]*(Inactives[Student]=A1001))/365</f>
        <v>0</v>
      </c>
      <c r="N1001" s="18" t="str" cm="1">
        <f t="array" ref="N1001">IF(LEN($A1001)&gt;0,SUMPRODUCT(($A1001=merged_names)*(_xlfn.TEXTAFTER(N$2, "At ")=merged_belt_colours)*merged_months_at_rank),"")</f>
        <v/>
      </c>
      <c r="O1001" s="18" t="str" cm="1">
        <f t="array" ref="O1001">IF(LEN($A1001)&gt;0,SUMPRODUCT(($A1001=merged_names)*(_xlfn.TEXTAFTER(O$2, "At ")=merged_belt_colours)*merged_months_at_rank),"")</f>
        <v/>
      </c>
      <c r="P1001" s="18" t="str" cm="1">
        <f t="array" ref="P1001">IF(LEN($A1001)&gt;0,SUMPRODUCT(($A1001=merged_names)*(_xlfn.TEXTAFTER(P$2, "At ")=merged_belt_colours)*merged_months_at_rank),"")</f>
        <v/>
      </c>
      <c r="Q1001" s="18" t="str" cm="1">
        <f t="array" ref="Q1001">IF(LEN($A1001)&gt;0,SUMPRODUCT(($A1001=merged_names)*(_xlfn.TEXTAFTER(Q$2, "At ")=merged_belt_colours)*merged_months_at_rank),"")</f>
        <v/>
      </c>
      <c r="R1001" s="18" t="str" cm="1">
        <f t="array" ref="R1001">IF(LEN($A1001)&gt;0,SUMPRODUCT(($A1001=merged_names)*(_xlfn.TEXTAFTER(R$2, "At ")=merged_belt_colours)*merged_months_at_rank),"")</f>
        <v/>
      </c>
    </row>
    <row r="1002" spans="1:18" x14ac:dyDescent="0.25">
      <c r="A1002"/>
      <c r="B1002" s="15" t="str" cm="1">
        <f t="array" ref="B1002">IFERROR(IF(LEN(A1002)&gt;0, IF(SUMPRODUCT((Inactives[Key]=J1002)*(Inactives[Currently Inactive]))=1,"Inactive","Active"),""),"Active")</f>
        <v/>
      </c>
      <c r="C1002" s="16" t="str" cm="1">
        <f t="array" aca="1" ref="C1002" ca="1">IFERROR(_xlfn._xlws.FILTER(Inactives[Inactive On],(Inactives[Key]=J1002)*(Inactives[Currently Inactive]),""),"")</f>
        <v/>
      </c>
      <c r="D1002" s="16" t="str" cm="1">
        <f t="array" aca="1" ref="D1002" ca="1">IFERROR(INDEX(_xlfn.TEXTSPLIT(E1002," "),1),"")</f>
        <v/>
      </c>
      <c r="E1002" s="15" t="str" cm="1">
        <f t="array" aca="1" ref="E1002" ca="1">IFERROR(_xlfn._xlws.FILTER(merged_ranks,(merged_end_dates=DATE(9999,12,31))*(merged_names=A1002)),"")</f>
        <v/>
      </c>
      <c r="F1002" s="17" t="str">
        <f ca="1">_xlfn.XLOOKUP(J1002,Promotions[Promo Key],Promotions[Promo Date],"")</f>
        <v/>
      </c>
      <c r="G1002" s="18" t="str">
        <f t="shared" ca="1" si="75"/>
        <v/>
      </c>
      <c r="H1002" s="18" t="str">
        <f t="shared" ca="1" si="74"/>
        <v/>
      </c>
      <c r="I1002" s="17" t="str">
        <f>_xlfn.XLOOKUP(A1002,Students[Full Name],Students[Starting Rank],"")</f>
        <v/>
      </c>
      <c r="J1002" s="15" t="str">
        <f t="shared" ca="1" si="76"/>
        <v xml:space="preserve">: </v>
      </c>
      <c r="K1002" s="16" t="str">
        <f>_xlfn.XLOOKUP(A1002,Students[Full Name],Students[Start Date],"")</f>
        <v/>
      </c>
      <c r="L1002" s="18">
        <f t="shared" ca="1" si="77"/>
        <v>-1</v>
      </c>
      <c r="M1002" s="18" cm="1">
        <f t="array" aca="1" ref="M1002" ca="1">SUMPRODUCT(Inactives[Days Inactive]*(Inactives[Student]=A1002))/365</f>
        <v>0</v>
      </c>
      <c r="N1002" s="18" t="str" cm="1">
        <f t="array" ref="N1002">IF(LEN($A1002)&gt;0,SUMPRODUCT(($A1002=merged_names)*(_xlfn.TEXTAFTER(N$2, "At ")=merged_belt_colours)*merged_months_at_rank),"")</f>
        <v/>
      </c>
      <c r="O1002" s="18" t="str" cm="1">
        <f t="array" ref="O1002">IF(LEN($A1002)&gt;0,SUMPRODUCT(($A1002=merged_names)*(_xlfn.TEXTAFTER(O$2, "At ")=merged_belt_colours)*merged_months_at_rank),"")</f>
        <v/>
      </c>
      <c r="P1002" s="18" t="str" cm="1">
        <f t="array" ref="P1002">IF(LEN($A1002)&gt;0,SUMPRODUCT(($A1002=merged_names)*(_xlfn.TEXTAFTER(P$2, "At ")=merged_belt_colours)*merged_months_at_rank),"")</f>
        <v/>
      </c>
      <c r="Q1002" s="18" t="str" cm="1">
        <f t="array" ref="Q1002">IF(LEN($A1002)&gt;0,SUMPRODUCT(($A1002=merged_names)*(_xlfn.TEXTAFTER(Q$2, "At ")=merged_belt_colours)*merged_months_at_rank),"")</f>
        <v/>
      </c>
      <c r="R1002" s="18" t="str" cm="1">
        <f t="array" ref="R1002">IF(LEN($A1002)&gt;0,SUMPRODUCT(($A1002=merged_names)*(_xlfn.TEXTAFTER(R$2, "At ")=merged_belt_colours)*merged_months_at_rank),"")</f>
        <v/>
      </c>
    </row>
    <row r="1003" spans="1:18" x14ac:dyDescent="0.25">
      <c r="A1003"/>
      <c r="B1003" s="15" t="str" cm="1">
        <f t="array" ref="B1003">IFERROR(IF(LEN(A1003)&gt;0, IF(SUMPRODUCT((Inactives[Key]=J1003)*(Inactives[Currently Inactive]))=1,"Inactive","Active"),""),"Active")</f>
        <v/>
      </c>
      <c r="C1003" s="16" t="str" cm="1">
        <f t="array" aca="1" ref="C1003" ca="1">IFERROR(_xlfn._xlws.FILTER(Inactives[Inactive On],(Inactives[Key]=J1003)*(Inactives[Currently Inactive]),""),"")</f>
        <v/>
      </c>
      <c r="D1003" s="16" t="str" cm="1">
        <f t="array" aca="1" ref="D1003" ca="1">IFERROR(INDEX(_xlfn.TEXTSPLIT(E1003," "),1),"")</f>
        <v/>
      </c>
      <c r="E1003" s="15" t="str" cm="1">
        <f t="array" aca="1" ref="E1003" ca="1">IFERROR(_xlfn._xlws.FILTER(merged_ranks,(merged_end_dates=DATE(9999,12,31))*(merged_names=A1003)),"")</f>
        <v/>
      </c>
      <c r="F1003" s="17" t="str">
        <f ca="1">_xlfn.XLOOKUP(J1003,Promotions[Promo Key],Promotions[Promo Date],"")</f>
        <v/>
      </c>
      <c r="G1003" s="18" t="str">
        <f t="shared" ca="1" si="75"/>
        <v/>
      </c>
      <c r="H1003" s="18" t="str">
        <f t="shared" ca="1" si="74"/>
        <v/>
      </c>
      <c r="I1003" s="17" t="str">
        <f>_xlfn.XLOOKUP(A1003,Students[Full Name],Students[Starting Rank],"")</f>
        <v/>
      </c>
      <c r="J1003" s="15" t="str">
        <f t="shared" ca="1" si="76"/>
        <v xml:space="preserve">: </v>
      </c>
      <c r="K1003" s="16" t="str">
        <f>_xlfn.XLOOKUP(A1003,Students[Full Name],Students[Start Date],"")</f>
        <v/>
      </c>
      <c r="L1003" s="18">
        <f t="shared" ca="1" si="77"/>
        <v>-1</v>
      </c>
      <c r="M1003" s="18" cm="1">
        <f t="array" aca="1" ref="M1003" ca="1">SUMPRODUCT(Inactives[Days Inactive]*(Inactives[Student]=A1003))/365</f>
        <v>0</v>
      </c>
      <c r="N1003" s="18" t="str" cm="1">
        <f t="array" ref="N1003">IF(LEN($A1003)&gt;0,SUMPRODUCT(($A1003=merged_names)*(_xlfn.TEXTAFTER(N$2, "At ")=merged_belt_colours)*merged_months_at_rank),"")</f>
        <v/>
      </c>
      <c r="O1003" s="18" t="str" cm="1">
        <f t="array" ref="O1003">IF(LEN($A1003)&gt;0,SUMPRODUCT(($A1003=merged_names)*(_xlfn.TEXTAFTER(O$2, "At ")=merged_belt_colours)*merged_months_at_rank),"")</f>
        <v/>
      </c>
      <c r="P1003" s="18" t="str" cm="1">
        <f t="array" ref="P1003">IF(LEN($A1003)&gt;0,SUMPRODUCT(($A1003=merged_names)*(_xlfn.TEXTAFTER(P$2, "At ")=merged_belt_colours)*merged_months_at_rank),"")</f>
        <v/>
      </c>
      <c r="Q1003" s="18" t="str" cm="1">
        <f t="array" ref="Q1003">IF(LEN($A1003)&gt;0,SUMPRODUCT(($A1003=merged_names)*(_xlfn.TEXTAFTER(Q$2, "At ")=merged_belt_colours)*merged_months_at_rank),"")</f>
        <v/>
      </c>
      <c r="R1003" s="18" t="str" cm="1">
        <f t="array" ref="R1003">IF(LEN($A1003)&gt;0,SUMPRODUCT(($A1003=merged_names)*(_xlfn.TEXTAFTER(R$2, "At ")=merged_belt_colours)*merged_months_at_rank),"")</f>
        <v/>
      </c>
    </row>
    <row r="1004" spans="1:18" x14ac:dyDescent="0.25">
      <c r="A1004"/>
      <c r="B1004" s="15" t="str" cm="1">
        <f t="array" ref="B1004">IFERROR(IF(LEN(A1004)&gt;0, IF(SUMPRODUCT((Inactives[Key]=J1004)*(Inactives[Currently Inactive]))=1,"Inactive","Active"),""),"Active")</f>
        <v/>
      </c>
      <c r="C1004" s="16" t="str" cm="1">
        <f t="array" aca="1" ref="C1004" ca="1">IFERROR(_xlfn._xlws.FILTER(Inactives[Inactive On],(Inactives[Key]=J1004)*(Inactives[Currently Inactive]),""),"")</f>
        <v/>
      </c>
      <c r="D1004" s="16" t="str" cm="1">
        <f t="array" aca="1" ref="D1004" ca="1">IFERROR(INDEX(_xlfn.TEXTSPLIT(E1004," "),1),"")</f>
        <v/>
      </c>
      <c r="E1004" s="15" t="str" cm="1">
        <f t="array" aca="1" ref="E1004" ca="1">IFERROR(_xlfn._xlws.FILTER(merged_ranks,(merged_end_dates=DATE(9999,12,31))*(merged_names=A1004)),"")</f>
        <v/>
      </c>
      <c r="F1004" s="17" t="str">
        <f ca="1">_xlfn.XLOOKUP(J1004,Promotions[Promo Key],Promotions[Promo Date],"")</f>
        <v/>
      </c>
      <c r="G1004" s="18" t="str">
        <f t="shared" ca="1" si="75"/>
        <v/>
      </c>
      <c r="H1004" s="18" t="str">
        <f t="shared" ca="1" si="74"/>
        <v/>
      </c>
      <c r="I1004" s="17" t="str">
        <f>_xlfn.XLOOKUP(A1004,Students[Full Name],Students[Starting Rank],"")</f>
        <v/>
      </c>
      <c r="J1004" s="15" t="str">
        <f t="shared" ca="1" si="76"/>
        <v xml:space="preserve">: </v>
      </c>
      <c r="K1004" s="16" t="str">
        <f>_xlfn.XLOOKUP(A1004,Students[Full Name],Students[Start Date],"")</f>
        <v/>
      </c>
      <c r="L1004" s="18">
        <f t="shared" ca="1" si="77"/>
        <v>-1</v>
      </c>
      <c r="M1004" s="18" cm="1">
        <f t="array" aca="1" ref="M1004" ca="1">SUMPRODUCT(Inactives[Days Inactive]*(Inactives[Student]=A1004))/365</f>
        <v>0</v>
      </c>
      <c r="N1004" s="18" t="str" cm="1">
        <f t="array" ref="N1004">IF(LEN($A1004)&gt;0,SUMPRODUCT(($A1004=merged_names)*(_xlfn.TEXTAFTER(N$2, "At ")=merged_belt_colours)*merged_months_at_rank),"")</f>
        <v/>
      </c>
      <c r="O1004" s="18" t="str" cm="1">
        <f t="array" ref="O1004">IF(LEN($A1004)&gt;0,SUMPRODUCT(($A1004=merged_names)*(_xlfn.TEXTAFTER(O$2, "At ")=merged_belt_colours)*merged_months_at_rank),"")</f>
        <v/>
      </c>
      <c r="P1004" s="18" t="str" cm="1">
        <f t="array" ref="P1004">IF(LEN($A1004)&gt;0,SUMPRODUCT(($A1004=merged_names)*(_xlfn.TEXTAFTER(P$2, "At ")=merged_belt_colours)*merged_months_at_rank),"")</f>
        <v/>
      </c>
      <c r="Q1004" s="18" t="str" cm="1">
        <f t="array" ref="Q1004">IF(LEN($A1004)&gt;0,SUMPRODUCT(($A1004=merged_names)*(_xlfn.TEXTAFTER(Q$2, "At ")=merged_belt_colours)*merged_months_at_rank),"")</f>
        <v/>
      </c>
      <c r="R1004" s="18" t="str" cm="1">
        <f t="array" ref="R1004">IF(LEN($A1004)&gt;0,SUMPRODUCT(($A1004=merged_names)*(_xlfn.TEXTAFTER(R$2, "At ")=merged_belt_colours)*merged_months_at_rank),"")</f>
        <v/>
      </c>
    </row>
    <row r="1005" spans="1:18" x14ac:dyDescent="0.25">
      <c r="A1005"/>
      <c r="B1005" s="15" t="str" cm="1">
        <f t="array" ref="B1005">IFERROR(IF(LEN(A1005)&gt;0, IF(SUMPRODUCT((Inactives[Key]=J1005)*(Inactives[Currently Inactive]))=1,"Inactive","Active"),""),"Active")</f>
        <v/>
      </c>
      <c r="C1005" s="16" t="str" cm="1">
        <f t="array" aca="1" ref="C1005" ca="1">IFERROR(_xlfn._xlws.FILTER(Inactives[Inactive On],(Inactives[Key]=J1005)*(Inactives[Currently Inactive]),""),"")</f>
        <v/>
      </c>
      <c r="D1005" s="16" t="str" cm="1">
        <f t="array" aca="1" ref="D1005" ca="1">IFERROR(INDEX(_xlfn.TEXTSPLIT(E1005," "),1),"")</f>
        <v/>
      </c>
      <c r="E1005" s="15" t="str" cm="1">
        <f t="array" aca="1" ref="E1005" ca="1">IFERROR(_xlfn._xlws.FILTER(merged_ranks,(merged_end_dates=DATE(9999,12,31))*(merged_names=A1005)),"")</f>
        <v/>
      </c>
      <c r="F1005" s="17" t="str">
        <f ca="1">_xlfn.XLOOKUP(J1005,Promotions[Promo Key],Promotions[Promo Date],"")</f>
        <v/>
      </c>
      <c r="G1005" s="18" t="str">
        <f t="shared" ca="1" si="75"/>
        <v/>
      </c>
      <c r="H1005" s="18" t="str">
        <f t="shared" ca="1" si="74"/>
        <v/>
      </c>
      <c r="I1005" s="17" t="str">
        <f>_xlfn.XLOOKUP(A1005,Students[Full Name],Students[Starting Rank],"")</f>
        <v/>
      </c>
      <c r="J1005" s="15" t="str">
        <f t="shared" ca="1" si="76"/>
        <v xml:space="preserve">: </v>
      </c>
      <c r="K1005" s="16" t="str">
        <f>_xlfn.XLOOKUP(A1005,Students[Full Name],Students[Start Date],"")</f>
        <v/>
      </c>
      <c r="L1005" s="18">
        <f t="shared" ca="1" si="77"/>
        <v>-1</v>
      </c>
      <c r="M1005" s="18" cm="1">
        <f t="array" aca="1" ref="M1005" ca="1">SUMPRODUCT(Inactives[Days Inactive]*(Inactives[Student]=A1005))/365</f>
        <v>0</v>
      </c>
      <c r="N1005" s="18" t="str" cm="1">
        <f t="array" ref="N1005">IF(LEN($A1005)&gt;0,SUMPRODUCT(($A1005=merged_names)*(_xlfn.TEXTAFTER(N$2, "At ")=merged_belt_colours)*merged_months_at_rank),"")</f>
        <v/>
      </c>
      <c r="O1005" s="18" t="str" cm="1">
        <f t="array" ref="O1005">IF(LEN($A1005)&gt;0,SUMPRODUCT(($A1005=merged_names)*(_xlfn.TEXTAFTER(O$2, "At ")=merged_belt_colours)*merged_months_at_rank),"")</f>
        <v/>
      </c>
      <c r="P1005" s="18" t="str" cm="1">
        <f t="array" ref="P1005">IF(LEN($A1005)&gt;0,SUMPRODUCT(($A1005=merged_names)*(_xlfn.TEXTAFTER(P$2, "At ")=merged_belt_colours)*merged_months_at_rank),"")</f>
        <v/>
      </c>
      <c r="Q1005" s="18" t="str" cm="1">
        <f t="array" ref="Q1005">IF(LEN($A1005)&gt;0,SUMPRODUCT(($A1005=merged_names)*(_xlfn.TEXTAFTER(Q$2, "At ")=merged_belt_colours)*merged_months_at_rank),"")</f>
        <v/>
      </c>
      <c r="R1005" s="18" t="str" cm="1">
        <f t="array" ref="R1005">IF(LEN($A1005)&gt;0,SUMPRODUCT(($A1005=merged_names)*(_xlfn.TEXTAFTER(R$2, "At ")=merged_belt_colours)*merged_months_at_rank),"")</f>
        <v/>
      </c>
    </row>
    <row r="1006" spans="1:18" x14ac:dyDescent="0.25">
      <c r="A1006"/>
      <c r="B1006" s="15" t="str" cm="1">
        <f t="array" ref="B1006">IFERROR(IF(LEN(A1006)&gt;0, IF(SUMPRODUCT((Inactives[Key]=J1006)*(Inactives[Currently Inactive]))=1,"Inactive","Active"),""),"Active")</f>
        <v/>
      </c>
      <c r="C1006" s="16" t="str" cm="1">
        <f t="array" aca="1" ref="C1006" ca="1">IFERROR(_xlfn._xlws.FILTER(Inactives[Inactive On],(Inactives[Key]=J1006)*(Inactives[Currently Inactive]),""),"")</f>
        <v/>
      </c>
      <c r="D1006" s="16" t="str" cm="1">
        <f t="array" aca="1" ref="D1006" ca="1">IFERROR(INDEX(_xlfn.TEXTSPLIT(E1006," "),1),"")</f>
        <v/>
      </c>
      <c r="E1006" s="15" t="str" cm="1">
        <f t="array" aca="1" ref="E1006" ca="1">IFERROR(_xlfn._xlws.FILTER(merged_ranks,(merged_end_dates=DATE(9999,12,31))*(merged_names=A1006)),"")</f>
        <v/>
      </c>
      <c r="F1006" s="17" t="str">
        <f ca="1">_xlfn.XLOOKUP(J1006,Promotions[Promo Key],Promotions[Promo Date],"")</f>
        <v/>
      </c>
      <c r="G1006" s="18" t="str">
        <f t="shared" ca="1" si="75"/>
        <v/>
      </c>
      <c r="H1006" s="18" t="str">
        <f t="shared" ca="1" si="74"/>
        <v/>
      </c>
      <c r="I1006" s="17" t="str">
        <f>_xlfn.XLOOKUP(A1006,Students[Full Name],Students[Starting Rank],"")</f>
        <v/>
      </c>
      <c r="J1006" s="15" t="str">
        <f t="shared" ca="1" si="76"/>
        <v xml:space="preserve">: </v>
      </c>
      <c r="K1006" s="16" t="str">
        <f>_xlfn.XLOOKUP(A1006,Students[Full Name],Students[Start Date],"")</f>
        <v/>
      </c>
      <c r="L1006" s="18">
        <f t="shared" ca="1" si="77"/>
        <v>-1</v>
      </c>
      <c r="M1006" s="18" cm="1">
        <f t="array" aca="1" ref="M1006" ca="1">SUMPRODUCT(Inactives[Days Inactive]*(Inactives[Student]=A1006))/365</f>
        <v>0</v>
      </c>
      <c r="N1006" s="18" t="str" cm="1">
        <f t="array" ref="N1006">IF(LEN($A1006)&gt;0,SUMPRODUCT(($A1006=merged_names)*(_xlfn.TEXTAFTER(N$2, "At ")=merged_belt_colours)*merged_months_at_rank),"")</f>
        <v/>
      </c>
      <c r="O1006" s="18" t="str" cm="1">
        <f t="array" ref="O1006">IF(LEN($A1006)&gt;0,SUMPRODUCT(($A1006=merged_names)*(_xlfn.TEXTAFTER(O$2, "At ")=merged_belt_colours)*merged_months_at_rank),"")</f>
        <v/>
      </c>
      <c r="P1006" s="18" t="str" cm="1">
        <f t="array" ref="P1006">IF(LEN($A1006)&gt;0,SUMPRODUCT(($A1006=merged_names)*(_xlfn.TEXTAFTER(P$2, "At ")=merged_belt_colours)*merged_months_at_rank),"")</f>
        <v/>
      </c>
      <c r="Q1006" s="18" t="str" cm="1">
        <f t="array" ref="Q1006">IF(LEN($A1006)&gt;0,SUMPRODUCT(($A1006=merged_names)*(_xlfn.TEXTAFTER(Q$2, "At ")=merged_belt_colours)*merged_months_at_rank),"")</f>
        <v/>
      </c>
      <c r="R1006" s="18" t="str" cm="1">
        <f t="array" ref="R1006">IF(LEN($A1006)&gt;0,SUMPRODUCT(($A1006=merged_names)*(_xlfn.TEXTAFTER(R$2, "At ")=merged_belt_colours)*merged_months_at_rank),"")</f>
        <v/>
      </c>
    </row>
    <row r="1007" spans="1:18" x14ac:dyDescent="0.25">
      <c r="A1007"/>
      <c r="B1007" s="15" t="str" cm="1">
        <f t="array" ref="B1007">IFERROR(IF(LEN(A1007)&gt;0, IF(SUMPRODUCT((Inactives[Key]=J1007)*(Inactives[Currently Inactive]))=1,"Inactive","Active"),""),"Active")</f>
        <v/>
      </c>
      <c r="C1007" s="16" t="str" cm="1">
        <f t="array" aca="1" ref="C1007" ca="1">IFERROR(_xlfn._xlws.FILTER(Inactives[Inactive On],(Inactives[Key]=J1007)*(Inactives[Currently Inactive]),""),"")</f>
        <v/>
      </c>
      <c r="D1007" s="16" t="str" cm="1">
        <f t="array" aca="1" ref="D1007" ca="1">IFERROR(INDEX(_xlfn.TEXTSPLIT(E1007," "),1),"")</f>
        <v/>
      </c>
      <c r="E1007" s="15" t="str" cm="1">
        <f t="array" aca="1" ref="E1007" ca="1">IFERROR(_xlfn._xlws.FILTER(merged_ranks,(merged_end_dates=DATE(9999,12,31))*(merged_names=A1007)),"")</f>
        <v/>
      </c>
      <c r="F1007" s="17" t="str">
        <f ca="1">_xlfn.XLOOKUP(J1007,Promotions[Promo Key],Promotions[Promo Date],"")</f>
        <v/>
      </c>
      <c r="G1007" s="18" t="str">
        <f t="shared" ca="1" si="75"/>
        <v/>
      </c>
      <c r="H1007" s="18" t="str">
        <f t="shared" ca="1" si="74"/>
        <v/>
      </c>
      <c r="I1007" s="17" t="str">
        <f>_xlfn.XLOOKUP(A1007,Students[Full Name],Students[Starting Rank],"")</f>
        <v/>
      </c>
      <c r="J1007" s="15" t="str">
        <f t="shared" ca="1" si="76"/>
        <v xml:space="preserve">: </v>
      </c>
      <c r="K1007" s="16" t="str">
        <f>_xlfn.XLOOKUP(A1007,Students[Full Name],Students[Start Date],"")</f>
        <v/>
      </c>
      <c r="L1007" s="18">
        <f t="shared" ca="1" si="77"/>
        <v>-1</v>
      </c>
      <c r="M1007" s="18" cm="1">
        <f t="array" aca="1" ref="M1007" ca="1">SUMPRODUCT(Inactives[Days Inactive]*(Inactives[Student]=A1007))/365</f>
        <v>0</v>
      </c>
      <c r="N1007" s="18" t="str" cm="1">
        <f t="array" ref="N1007">IF(LEN($A1007)&gt;0,SUMPRODUCT(($A1007=merged_names)*(_xlfn.TEXTAFTER(N$2, "At ")=merged_belt_colours)*merged_months_at_rank),"")</f>
        <v/>
      </c>
      <c r="O1007" s="18" t="str" cm="1">
        <f t="array" ref="O1007">IF(LEN($A1007)&gt;0,SUMPRODUCT(($A1007=merged_names)*(_xlfn.TEXTAFTER(O$2, "At ")=merged_belt_colours)*merged_months_at_rank),"")</f>
        <v/>
      </c>
      <c r="P1007" s="18" t="str" cm="1">
        <f t="array" ref="P1007">IF(LEN($A1007)&gt;0,SUMPRODUCT(($A1007=merged_names)*(_xlfn.TEXTAFTER(P$2, "At ")=merged_belt_colours)*merged_months_at_rank),"")</f>
        <v/>
      </c>
      <c r="Q1007" s="18" t="str" cm="1">
        <f t="array" ref="Q1007">IF(LEN($A1007)&gt;0,SUMPRODUCT(($A1007=merged_names)*(_xlfn.TEXTAFTER(Q$2, "At ")=merged_belt_colours)*merged_months_at_rank),"")</f>
        <v/>
      </c>
      <c r="R1007" s="18" t="str" cm="1">
        <f t="array" ref="R1007">IF(LEN($A1007)&gt;0,SUMPRODUCT(($A1007=merged_names)*(_xlfn.TEXTAFTER(R$2, "At ")=merged_belt_colours)*merged_months_at_rank),"")</f>
        <v/>
      </c>
    </row>
    <row r="1008" spans="1:18" x14ac:dyDescent="0.25">
      <c r="A1008"/>
      <c r="B1008" s="15" t="str" cm="1">
        <f t="array" ref="B1008">IFERROR(IF(LEN(A1008)&gt;0, IF(SUMPRODUCT((Inactives[Key]=J1008)*(Inactives[Currently Inactive]))=1,"Inactive","Active"),""),"Active")</f>
        <v/>
      </c>
      <c r="C1008" s="16" t="str" cm="1">
        <f t="array" aca="1" ref="C1008" ca="1">IFERROR(_xlfn._xlws.FILTER(Inactives[Inactive On],(Inactives[Key]=J1008)*(Inactives[Currently Inactive]),""),"")</f>
        <v/>
      </c>
      <c r="D1008" s="16" t="str" cm="1">
        <f t="array" aca="1" ref="D1008" ca="1">IFERROR(INDEX(_xlfn.TEXTSPLIT(E1008," "),1),"")</f>
        <v/>
      </c>
      <c r="E1008" s="15" t="str" cm="1">
        <f t="array" aca="1" ref="E1008" ca="1">IFERROR(_xlfn._xlws.FILTER(merged_ranks,(merged_end_dates=DATE(9999,12,31))*(merged_names=A1008)),"")</f>
        <v/>
      </c>
      <c r="F1008" s="17" t="str">
        <f ca="1">_xlfn.XLOOKUP(J1008,Promotions[Promo Key],Promotions[Promo Date],"")</f>
        <v/>
      </c>
      <c r="G1008" s="18" t="str">
        <f t="shared" ca="1" si="75"/>
        <v/>
      </c>
      <c r="H1008" s="18" t="str">
        <f t="shared" ca="1" si="74"/>
        <v/>
      </c>
      <c r="I1008" s="17" t="str">
        <f>_xlfn.XLOOKUP(A1008,Students[Full Name],Students[Starting Rank],"")</f>
        <v/>
      </c>
      <c r="J1008" s="15" t="str">
        <f t="shared" ca="1" si="76"/>
        <v xml:space="preserve">: </v>
      </c>
      <c r="K1008" s="16" t="str">
        <f>_xlfn.XLOOKUP(A1008,Students[Full Name],Students[Start Date],"")</f>
        <v/>
      </c>
      <c r="L1008" s="18">
        <f t="shared" ca="1" si="77"/>
        <v>-1</v>
      </c>
      <c r="M1008" s="18" cm="1">
        <f t="array" aca="1" ref="M1008" ca="1">SUMPRODUCT(Inactives[Days Inactive]*(Inactives[Student]=A1008))/365</f>
        <v>0</v>
      </c>
      <c r="N1008" s="18" t="str" cm="1">
        <f t="array" ref="N1008">IF(LEN($A1008)&gt;0,SUMPRODUCT(($A1008=merged_names)*(_xlfn.TEXTAFTER(N$2, "At ")=merged_belt_colours)*merged_months_at_rank),"")</f>
        <v/>
      </c>
      <c r="O1008" s="18" t="str" cm="1">
        <f t="array" ref="O1008">IF(LEN($A1008)&gt;0,SUMPRODUCT(($A1008=merged_names)*(_xlfn.TEXTAFTER(O$2, "At ")=merged_belt_colours)*merged_months_at_rank),"")</f>
        <v/>
      </c>
      <c r="P1008" s="18" t="str" cm="1">
        <f t="array" ref="P1008">IF(LEN($A1008)&gt;0,SUMPRODUCT(($A1008=merged_names)*(_xlfn.TEXTAFTER(P$2, "At ")=merged_belt_colours)*merged_months_at_rank),"")</f>
        <v/>
      </c>
      <c r="Q1008" s="18" t="str" cm="1">
        <f t="array" ref="Q1008">IF(LEN($A1008)&gt;0,SUMPRODUCT(($A1008=merged_names)*(_xlfn.TEXTAFTER(Q$2, "At ")=merged_belt_colours)*merged_months_at_rank),"")</f>
        <v/>
      </c>
      <c r="R1008" s="18" t="str" cm="1">
        <f t="array" ref="R1008">IF(LEN($A1008)&gt;0,SUMPRODUCT(($A1008=merged_names)*(_xlfn.TEXTAFTER(R$2, "At ")=merged_belt_colours)*merged_months_at_rank),"")</f>
        <v/>
      </c>
    </row>
    <row r="1009" spans="1:18" x14ac:dyDescent="0.25">
      <c r="A1009"/>
      <c r="B1009" s="15" t="str" cm="1">
        <f t="array" ref="B1009">IFERROR(IF(LEN(A1009)&gt;0, IF(SUMPRODUCT((Inactives[Key]=J1009)*(Inactives[Currently Inactive]))=1,"Inactive","Active"),""),"Active")</f>
        <v/>
      </c>
      <c r="C1009" s="16" t="str" cm="1">
        <f t="array" aca="1" ref="C1009" ca="1">IFERROR(_xlfn._xlws.FILTER(Inactives[Inactive On],(Inactives[Key]=J1009)*(Inactives[Currently Inactive]),""),"")</f>
        <v/>
      </c>
      <c r="D1009" s="16" t="str" cm="1">
        <f t="array" aca="1" ref="D1009" ca="1">IFERROR(INDEX(_xlfn.TEXTSPLIT(E1009," "),1),"")</f>
        <v/>
      </c>
      <c r="E1009" s="15" t="str" cm="1">
        <f t="array" aca="1" ref="E1009" ca="1">IFERROR(_xlfn._xlws.FILTER(merged_ranks,(merged_end_dates=DATE(9999,12,31))*(merged_names=A1009)),"")</f>
        <v/>
      </c>
      <c r="F1009" s="17" t="str">
        <f ca="1">_xlfn.XLOOKUP(J1009,Promotions[Promo Key],Promotions[Promo Date],"")</f>
        <v/>
      </c>
      <c r="G1009" s="18" t="str">
        <f t="shared" ca="1" si="75"/>
        <v/>
      </c>
      <c r="H1009" s="18" t="str">
        <f t="shared" ca="1" si="74"/>
        <v/>
      </c>
      <c r="I1009" s="17" t="str">
        <f>_xlfn.XLOOKUP(A1009,Students[Full Name],Students[Starting Rank],"")</f>
        <v/>
      </c>
      <c r="J1009" s="15" t="str">
        <f t="shared" ca="1" si="76"/>
        <v xml:space="preserve">: </v>
      </c>
      <c r="K1009" s="16" t="str">
        <f>_xlfn.XLOOKUP(A1009,Students[Full Name],Students[Start Date],"")</f>
        <v/>
      </c>
      <c r="L1009" s="18">
        <f t="shared" ca="1" si="77"/>
        <v>-1</v>
      </c>
      <c r="M1009" s="18" cm="1">
        <f t="array" aca="1" ref="M1009" ca="1">SUMPRODUCT(Inactives[Days Inactive]*(Inactives[Student]=A1009))/365</f>
        <v>0</v>
      </c>
      <c r="N1009" s="18" t="str" cm="1">
        <f t="array" ref="N1009">IF(LEN($A1009)&gt;0,SUMPRODUCT(($A1009=merged_names)*(_xlfn.TEXTAFTER(N$2, "At ")=merged_belt_colours)*merged_months_at_rank),"")</f>
        <v/>
      </c>
      <c r="O1009" s="18" t="str" cm="1">
        <f t="array" ref="O1009">IF(LEN($A1009)&gt;0,SUMPRODUCT(($A1009=merged_names)*(_xlfn.TEXTAFTER(O$2, "At ")=merged_belt_colours)*merged_months_at_rank),"")</f>
        <v/>
      </c>
      <c r="P1009" s="18" t="str" cm="1">
        <f t="array" ref="P1009">IF(LEN($A1009)&gt;0,SUMPRODUCT(($A1009=merged_names)*(_xlfn.TEXTAFTER(P$2, "At ")=merged_belt_colours)*merged_months_at_rank),"")</f>
        <v/>
      </c>
      <c r="Q1009" s="18" t="str" cm="1">
        <f t="array" ref="Q1009">IF(LEN($A1009)&gt;0,SUMPRODUCT(($A1009=merged_names)*(_xlfn.TEXTAFTER(Q$2, "At ")=merged_belt_colours)*merged_months_at_rank),"")</f>
        <v/>
      </c>
      <c r="R1009" s="18" t="str" cm="1">
        <f t="array" ref="R1009">IF(LEN($A1009)&gt;0,SUMPRODUCT(($A1009=merged_names)*(_xlfn.TEXTAFTER(R$2, "At ")=merged_belt_colours)*merged_months_at_rank),"")</f>
        <v/>
      </c>
    </row>
    <row r="1010" spans="1:18" x14ac:dyDescent="0.25">
      <c r="A1010"/>
      <c r="B1010" s="15" t="str" cm="1">
        <f t="array" ref="B1010">IFERROR(IF(LEN(A1010)&gt;0, IF(SUMPRODUCT((Inactives[Key]=J1010)*(Inactives[Currently Inactive]))=1,"Inactive","Active"),""),"Active")</f>
        <v/>
      </c>
      <c r="C1010" s="16" t="str" cm="1">
        <f t="array" aca="1" ref="C1010" ca="1">IFERROR(_xlfn._xlws.FILTER(Inactives[Inactive On],(Inactives[Key]=J1010)*(Inactives[Currently Inactive]),""),"")</f>
        <v/>
      </c>
      <c r="D1010" s="16" t="str" cm="1">
        <f t="array" aca="1" ref="D1010" ca="1">IFERROR(INDEX(_xlfn.TEXTSPLIT(E1010," "),1),"")</f>
        <v/>
      </c>
      <c r="E1010" s="15" t="str" cm="1">
        <f t="array" aca="1" ref="E1010" ca="1">IFERROR(_xlfn._xlws.FILTER(merged_ranks,(merged_end_dates=DATE(9999,12,31))*(merged_names=A1010)),"")</f>
        <v/>
      </c>
      <c r="F1010" s="17" t="str">
        <f ca="1">_xlfn.XLOOKUP(J1010,Promotions[Promo Key],Promotions[Promo Date],"")</f>
        <v/>
      </c>
      <c r="G1010" s="18" t="str">
        <f t="shared" ca="1" si="75"/>
        <v/>
      </c>
      <c r="H1010" s="18" t="str">
        <f t="shared" ca="1" si="74"/>
        <v/>
      </c>
      <c r="I1010" s="17" t="str">
        <f>_xlfn.XLOOKUP(A1010,Students[Full Name],Students[Starting Rank],"")</f>
        <v/>
      </c>
      <c r="J1010" s="15" t="str">
        <f t="shared" ca="1" si="76"/>
        <v xml:space="preserve">: </v>
      </c>
      <c r="K1010" s="16" t="str">
        <f>_xlfn.XLOOKUP(A1010,Students[Full Name],Students[Start Date],"")</f>
        <v/>
      </c>
      <c r="L1010" s="18">
        <f t="shared" ca="1" si="77"/>
        <v>-1</v>
      </c>
      <c r="M1010" s="18" cm="1">
        <f t="array" aca="1" ref="M1010" ca="1">SUMPRODUCT(Inactives[Days Inactive]*(Inactives[Student]=A1010))/365</f>
        <v>0</v>
      </c>
      <c r="N1010" s="18" t="str" cm="1">
        <f t="array" ref="N1010">IF(LEN($A1010)&gt;0,SUMPRODUCT(($A1010=merged_names)*(_xlfn.TEXTAFTER(N$2, "At ")=merged_belt_colours)*merged_months_at_rank),"")</f>
        <v/>
      </c>
      <c r="O1010" s="18" t="str" cm="1">
        <f t="array" ref="O1010">IF(LEN($A1010)&gt;0,SUMPRODUCT(($A1010=merged_names)*(_xlfn.TEXTAFTER(O$2, "At ")=merged_belt_colours)*merged_months_at_rank),"")</f>
        <v/>
      </c>
      <c r="P1010" s="18" t="str" cm="1">
        <f t="array" ref="P1010">IF(LEN($A1010)&gt;0,SUMPRODUCT(($A1010=merged_names)*(_xlfn.TEXTAFTER(P$2, "At ")=merged_belt_colours)*merged_months_at_rank),"")</f>
        <v/>
      </c>
      <c r="Q1010" s="18" t="str" cm="1">
        <f t="array" ref="Q1010">IF(LEN($A1010)&gt;0,SUMPRODUCT(($A1010=merged_names)*(_xlfn.TEXTAFTER(Q$2, "At ")=merged_belt_colours)*merged_months_at_rank),"")</f>
        <v/>
      </c>
      <c r="R1010" s="18" t="str" cm="1">
        <f t="array" ref="R1010">IF(LEN($A1010)&gt;0,SUMPRODUCT(($A1010=merged_names)*(_xlfn.TEXTAFTER(R$2, "At ")=merged_belt_colours)*merged_months_at_rank),"")</f>
        <v/>
      </c>
    </row>
    <row r="1011" spans="1:18" x14ac:dyDescent="0.25">
      <c r="A1011"/>
      <c r="B1011" s="15" t="str" cm="1">
        <f t="array" ref="B1011">IFERROR(IF(LEN(A1011)&gt;0, IF(SUMPRODUCT((Inactives[Key]=J1011)*(Inactives[Currently Inactive]))=1,"Inactive","Active"),""),"Active")</f>
        <v/>
      </c>
      <c r="C1011" s="16" t="str" cm="1">
        <f t="array" aca="1" ref="C1011" ca="1">IFERROR(_xlfn._xlws.FILTER(Inactives[Inactive On],(Inactives[Key]=J1011)*(Inactives[Currently Inactive]),""),"")</f>
        <v/>
      </c>
      <c r="D1011" s="16" t="str" cm="1">
        <f t="array" aca="1" ref="D1011" ca="1">IFERROR(INDEX(_xlfn.TEXTSPLIT(E1011," "),1),"")</f>
        <v/>
      </c>
      <c r="E1011" s="15" t="str" cm="1">
        <f t="array" aca="1" ref="E1011" ca="1">IFERROR(_xlfn._xlws.FILTER(merged_ranks,(merged_end_dates=DATE(9999,12,31))*(merged_names=A1011)),"")</f>
        <v/>
      </c>
      <c r="F1011" s="17" t="str">
        <f ca="1">_xlfn.XLOOKUP(J1011,Promotions[Promo Key],Promotions[Promo Date],"")</f>
        <v/>
      </c>
      <c r="G1011" s="18" t="str">
        <f t="shared" ca="1" si="75"/>
        <v/>
      </c>
      <c r="H1011" s="18" t="str">
        <f t="shared" ca="1" si="74"/>
        <v/>
      </c>
      <c r="I1011" s="17" t="str">
        <f>_xlfn.XLOOKUP(A1011,Students[Full Name],Students[Starting Rank],"")</f>
        <v/>
      </c>
      <c r="J1011" s="15" t="str">
        <f t="shared" ca="1" si="76"/>
        <v xml:space="preserve">: </v>
      </c>
      <c r="K1011" s="16" t="str">
        <f>_xlfn.XLOOKUP(A1011,Students[Full Name],Students[Start Date],"")</f>
        <v/>
      </c>
      <c r="L1011" s="18">
        <f t="shared" ca="1" si="77"/>
        <v>-1</v>
      </c>
      <c r="M1011" s="18" cm="1">
        <f t="array" aca="1" ref="M1011" ca="1">SUMPRODUCT(Inactives[Days Inactive]*(Inactives[Student]=A1011))/365</f>
        <v>0</v>
      </c>
      <c r="N1011" s="18" t="str" cm="1">
        <f t="array" ref="N1011">IF(LEN($A1011)&gt;0,SUMPRODUCT(($A1011=merged_names)*(_xlfn.TEXTAFTER(N$2, "At ")=merged_belt_colours)*merged_months_at_rank),"")</f>
        <v/>
      </c>
      <c r="O1011" s="18" t="str" cm="1">
        <f t="array" ref="O1011">IF(LEN($A1011)&gt;0,SUMPRODUCT(($A1011=merged_names)*(_xlfn.TEXTAFTER(O$2, "At ")=merged_belt_colours)*merged_months_at_rank),"")</f>
        <v/>
      </c>
      <c r="P1011" s="18" t="str" cm="1">
        <f t="array" ref="P1011">IF(LEN($A1011)&gt;0,SUMPRODUCT(($A1011=merged_names)*(_xlfn.TEXTAFTER(P$2, "At ")=merged_belt_colours)*merged_months_at_rank),"")</f>
        <v/>
      </c>
      <c r="Q1011" s="18" t="str" cm="1">
        <f t="array" ref="Q1011">IF(LEN($A1011)&gt;0,SUMPRODUCT(($A1011=merged_names)*(_xlfn.TEXTAFTER(Q$2, "At ")=merged_belt_colours)*merged_months_at_rank),"")</f>
        <v/>
      </c>
      <c r="R1011" s="18" t="str" cm="1">
        <f t="array" ref="R1011">IF(LEN($A1011)&gt;0,SUMPRODUCT(($A1011=merged_names)*(_xlfn.TEXTAFTER(R$2, "At ")=merged_belt_colours)*merged_months_at_rank),"")</f>
        <v/>
      </c>
    </row>
    <row r="1012" spans="1:18" x14ac:dyDescent="0.25">
      <c r="A1012"/>
      <c r="B1012" s="15" t="str" cm="1">
        <f t="array" ref="B1012">IFERROR(IF(LEN(A1012)&gt;0, IF(SUMPRODUCT((Inactives[Key]=J1012)*(Inactives[Currently Inactive]))=1,"Inactive","Active"),""),"Active")</f>
        <v/>
      </c>
      <c r="C1012" s="16" t="str" cm="1">
        <f t="array" aca="1" ref="C1012" ca="1">IFERROR(_xlfn._xlws.FILTER(Inactives[Inactive On],(Inactives[Key]=J1012)*(Inactives[Currently Inactive]),""),"")</f>
        <v/>
      </c>
      <c r="D1012" s="16" t="str" cm="1">
        <f t="array" aca="1" ref="D1012" ca="1">IFERROR(INDEX(_xlfn.TEXTSPLIT(E1012," "),1),"")</f>
        <v/>
      </c>
      <c r="E1012" s="15" t="str" cm="1">
        <f t="array" aca="1" ref="E1012" ca="1">IFERROR(_xlfn._xlws.FILTER(merged_ranks,(merged_end_dates=DATE(9999,12,31))*(merged_names=A1012)),"")</f>
        <v/>
      </c>
      <c r="F1012" s="17" t="str">
        <f ca="1">_xlfn.XLOOKUP(J1012,Promotions[Promo Key],Promotions[Promo Date],"")</f>
        <v/>
      </c>
      <c r="G1012" s="18" t="str">
        <f t="shared" ca="1" si="75"/>
        <v/>
      </c>
      <c r="H1012" s="18" t="str">
        <f t="shared" ca="1" si="74"/>
        <v/>
      </c>
      <c r="I1012" s="17" t="str">
        <f>_xlfn.XLOOKUP(A1012,Students[Full Name],Students[Starting Rank],"")</f>
        <v/>
      </c>
      <c r="J1012" s="15" t="str">
        <f t="shared" ca="1" si="76"/>
        <v xml:space="preserve">: </v>
      </c>
      <c r="K1012" s="16" t="str">
        <f>_xlfn.XLOOKUP(A1012,Students[Full Name],Students[Start Date],"")</f>
        <v/>
      </c>
      <c r="L1012" s="18">
        <f t="shared" ca="1" si="77"/>
        <v>-1</v>
      </c>
      <c r="M1012" s="18" cm="1">
        <f t="array" aca="1" ref="M1012" ca="1">SUMPRODUCT(Inactives[Days Inactive]*(Inactives[Student]=A1012))/365</f>
        <v>0</v>
      </c>
      <c r="N1012" s="18" t="str" cm="1">
        <f t="array" ref="N1012">IF(LEN($A1012)&gt;0,SUMPRODUCT(($A1012=merged_names)*(_xlfn.TEXTAFTER(N$2, "At ")=merged_belt_colours)*merged_months_at_rank),"")</f>
        <v/>
      </c>
      <c r="O1012" s="18" t="str" cm="1">
        <f t="array" ref="O1012">IF(LEN($A1012)&gt;0,SUMPRODUCT(($A1012=merged_names)*(_xlfn.TEXTAFTER(O$2, "At ")=merged_belt_colours)*merged_months_at_rank),"")</f>
        <v/>
      </c>
      <c r="P1012" s="18" t="str" cm="1">
        <f t="array" ref="P1012">IF(LEN($A1012)&gt;0,SUMPRODUCT(($A1012=merged_names)*(_xlfn.TEXTAFTER(P$2, "At ")=merged_belt_colours)*merged_months_at_rank),"")</f>
        <v/>
      </c>
      <c r="Q1012" s="18" t="str" cm="1">
        <f t="array" ref="Q1012">IF(LEN($A1012)&gt;0,SUMPRODUCT(($A1012=merged_names)*(_xlfn.TEXTAFTER(Q$2, "At ")=merged_belt_colours)*merged_months_at_rank),"")</f>
        <v/>
      </c>
      <c r="R1012" s="18" t="str" cm="1">
        <f t="array" ref="R1012">IF(LEN($A1012)&gt;0,SUMPRODUCT(($A1012=merged_names)*(_xlfn.TEXTAFTER(R$2, "At ")=merged_belt_colours)*merged_months_at_rank),"")</f>
        <v/>
      </c>
    </row>
    <row r="1013" spans="1:18" x14ac:dyDescent="0.25">
      <c r="A1013"/>
      <c r="B1013" s="15" t="str" cm="1">
        <f t="array" ref="B1013">IFERROR(IF(LEN(A1013)&gt;0, IF(SUMPRODUCT((Inactives[Key]=J1013)*(Inactives[Currently Inactive]))=1,"Inactive","Active"),""),"Active")</f>
        <v/>
      </c>
      <c r="C1013" s="16" t="str" cm="1">
        <f t="array" aca="1" ref="C1013" ca="1">IFERROR(_xlfn._xlws.FILTER(Inactives[Inactive On],(Inactives[Key]=J1013)*(Inactives[Currently Inactive]),""),"")</f>
        <v/>
      </c>
      <c r="D1013" s="16" t="str" cm="1">
        <f t="array" aca="1" ref="D1013" ca="1">IFERROR(INDEX(_xlfn.TEXTSPLIT(E1013," "),1),"")</f>
        <v/>
      </c>
      <c r="E1013" s="15" t="str" cm="1">
        <f t="array" aca="1" ref="E1013" ca="1">IFERROR(_xlfn._xlws.FILTER(merged_ranks,(merged_end_dates=DATE(9999,12,31))*(merged_names=A1013)),"")</f>
        <v/>
      </c>
      <c r="F1013" s="17" t="str">
        <f ca="1">_xlfn.XLOOKUP(J1013,Promotions[Promo Key],Promotions[Promo Date],"")</f>
        <v/>
      </c>
      <c r="G1013" s="18" t="str">
        <f t="shared" ca="1" si="75"/>
        <v/>
      </c>
      <c r="H1013" s="18" t="str">
        <f t="shared" ca="1" si="74"/>
        <v/>
      </c>
      <c r="I1013" s="17" t="str">
        <f>_xlfn.XLOOKUP(A1013,Students[Full Name],Students[Starting Rank],"")</f>
        <v/>
      </c>
      <c r="J1013" s="15" t="str">
        <f t="shared" ca="1" si="76"/>
        <v xml:space="preserve">: </v>
      </c>
      <c r="K1013" s="16" t="str">
        <f>_xlfn.XLOOKUP(A1013,Students[Full Name],Students[Start Date],"")</f>
        <v/>
      </c>
      <c r="L1013" s="18">
        <f t="shared" ca="1" si="77"/>
        <v>-1</v>
      </c>
      <c r="M1013" s="18" cm="1">
        <f t="array" aca="1" ref="M1013" ca="1">SUMPRODUCT(Inactives[Days Inactive]*(Inactives[Student]=A1013))/365</f>
        <v>0</v>
      </c>
      <c r="N1013" s="18" t="str" cm="1">
        <f t="array" ref="N1013">IF(LEN($A1013)&gt;0,SUMPRODUCT(($A1013=merged_names)*(_xlfn.TEXTAFTER(N$2, "At ")=merged_belt_colours)*merged_months_at_rank),"")</f>
        <v/>
      </c>
      <c r="O1013" s="18" t="str" cm="1">
        <f t="array" ref="O1013">IF(LEN($A1013)&gt;0,SUMPRODUCT(($A1013=merged_names)*(_xlfn.TEXTAFTER(O$2, "At ")=merged_belt_colours)*merged_months_at_rank),"")</f>
        <v/>
      </c>
      <c r="P1013" s="18" t="str" cm="1">
        <f t="array" ref="P1013">IF(LEN($A1013)&gt;0,SUMPRODUCT(($A1013=merged_names)*(_xlfn.TEXTAFTER(P$2, "At ")=merged_belt_colours)*merged_months_at_rank),"")</f>
        <v/>
      </c>
      <c r="Q1013" s="18" t="str" cm="1">
        <f t="array" ref="Q1013">IF(LEN($A1013)&gt;0,SUMPRODUCT(($A1013=merged_names)*(_xlfn.TEXTAFTER(Q$2, "At ")=merged_belt_colours)*merged_months_at_rank),"")</f>
        <v/>
      </c>
      <c r="R1013" s="18" t="str" cm="1">
        <f t="array" ref="R1013">IF(LEN($A1013)&gt;0,SUMPRODUCT(($A1013=merged_names)*(_xlfn.TEXTAFTER(R$2, "At ")=merged_belt_colours)*merged_months_at_rank),"")</f>
        <v/>
      </c>
    </row>
    <row r="1014" spans="1:18" x14ac:dyDescent="0.25">
      <c r="A1014"/>
      <c r="B1014" s="15" t="str" cm="1">
        <f t="array" ref="B1014">IFERROR(IF(LEN(A1014)&gt;0, IF(SUMPRODUCT((Inactives[Key]=J1014)*(Inactives[Currently Inactive]))=1,"Inactive","Active"),""),"Active")</f>
        <v/>
      </c>
      <c r="C1014" s="16" t="str" cm="1">
        <f t="array" aca="1" ref="C1014" ca="1">IFERROR(_xlfn._xlws.FILTER(Inactives[Inactive On],(Inactives[Key]=J1014)*(Inactives[Currently Inactive]),""),"")</f>
        <v/>
      </c>
      <c r="D1014" s="16" t="str" cm="1">
        <f t="array" aca="1" ref="D1014" ca="1">IFERROR(INDEX(_xlfn.TEXTSPLIT(E1014," "),1),"")</f>
        <v/>
      </c>
      <c r="E1014" s="15" t="str" cm="1">
        <f t="array" aca="1" ref="E1014" ca="1">IFERROR(_xlfn._xlws.FILTER(merged_ranks,(merged_end_dates=DATE(9999,12,31))*(merged_names=A1014)),"")</f>
        <v/>
      </c>
      <c r="F1014" s="17" t="str">
        <f ca="1">_xlfn.XLOOKUP(J1014,Promotions[Promo Key],Promotions[Promo Date],"")</f>
        <v/>
      </c>
      <c r="G1014" s="18" t="str">
        <f t="shared" ca="1" si="75"/>
        <v/>
      </c>
      <c r="H1014" s="18" t="str">
        <f t="shared" ca="1" si="74"/>
        <v/>
      </c>
      <c r="I1014" s="17" t="str">
        <f>_xlfn.XLOOKUP(A1014,Students[Full Name],Students[Starting Rank],"")</f>
        <v/>
      </c>
      <c r="J1014" s="15" t="str">
        <f t="shared" ca="1" si="76"/>
        <v xml:space="preserve">: </v>
      </c>
      <c r="K1014" s="16" t="str">
        <f>_xlfn.XLOOKUP(A1014,Students[Full Name],Students[Start Date],"")</f>
        <v/>
      </c>
      <c r="L1014" s="18">
        <f t="shared" ca="1" si="77"/>
        <v>-1</v>
      </c>
      <c r="M1014" s="18" cm="1">
        <f t="array" aca="1" ref="M1014" ca="1">SUMPRODUCT(Inactives[Days Inactive]*(Inactives[Student]=A1014))/365</f>
        <v>0</v>
      </c>
      <c r="N1014" s="18" t="str" cm="1">
        <f t="array" ref="N1014">IF(LEN($A1014)&gt;0,SUMPRODUCT(($A1014=merged_names)*(_xlfn.TEXTAFTER(N$2, "At ")=merged_belt_colours)*merged_months_at_rank),"")</f>
        <v/>
      </c>
      <c r="O1014" s="18" t="str" cm="1">
        <f t="array" ref="O1014">IF(LEN($A1014)&gt;0,SUMPRODUCT(($A1014=merged_names)*(_xlfn.TEXTAFTER(O$2, "At ")=merged_belt_colours)*merged_months_at_rank),"")</f>
        <v/>
      </c>
      <c r="P1014" s="18" t="str" cm="1">
        <f t="array" ref="P1014">IF(LEN($A1014)&gt;0,SUMPRODUCT(($A1014=merged_names)*(_xlfn.TEXTAFTER(P$2, "At ")=merged_belt_colours)*merged_months_at_rank),"")</f>
        <v/>
      </c>
      <c r="Q1014" s="18" t="str" cm="1">
        <f t="array" ref="Q1014">IF(LEN($A1014)&gt;0,SUMPRODUCT(($A1014=merged_names)*(_xlfn.TEXTAFTER(Q$2, "At ")=merged_belt_colours)*merged_months_at_rank),"")</f>
        <v/>
      </c>
      <c r="R1014" s="18" t="str" cm="1">
        <f t="array" ref="R1014">IF(LEN($A1014)&gt;0,SUMPRODUCT(($A1014=merged_names)*(_xlfn.TEXTAFTER(R$2, "At ")=merged_belt_colours)*merged_months_at_rank),"")</f>
        <v/>
      </c>
    </row>
    <row r="1015" spans="1:18" x14ac:dyDescent="0.25">
      <c r="A1015"/>
      <c r="B1015" s="15" t="str" cm="1">
        <f t="array" ref="B1015">IFERROR(IF(LEN(A1015)&gt;0, IF(SUMPRODUCT((Inactives[Key]=J1015)*(Inactives[Currently Inactive]))=1,"Inactive","Active"),""),"Active")</f>
        <v/>
      </c>
      <c r="C1015" s="16" t="str" cm="1">
        <f t="array" aca="1" ref="C1015" ca="1">IFERROR(_xlfn._xlws.FILTER(Inactives[Inactive On],(Inactives[Key]=J1015)*(Inactives[Currently Inactive]),""),"")</f>
        <v/>
      </c>
      <c r="D1015" s="16" t="str" cm="1">
        <f t="array" aca="1" ref="D1015" ca="1">IFERROR(INDEX(_xlfn.TEXTSPLIT(E1015," "),1),"")</f>
        <v/>
      </c>
      <c r="E1015" s="15" t="str" cm="1">
        <f t="array" aca="1" ref="E1015" ca="1">IFERROR(_xlfn._xlws.FILTER(merged_ranks,(merged_end_dates=DATE(9999,12,31))*(merged_names=A1015)),"")</f>
        <v/>
      </c>
      <c r="F1015" s="17" t="str">
        <f ca="1">_xlfn.XLOOKUP(J1015,Promotions[Promo Key],Promotions[Promo Date],"")</f>
        <v/>
      </c>
      <c r="G1015" s="18" t="str">
        <f t="shared" ca="1" si="75"/>
        <v/>
      </c>
      <c r="H1015" s="18" t="str">
        <f t="shared" ca="1" si="74"/>
        <v/>
      </c>
      <c r="I1015" s="17" t="str">
        <f>_xlfn.XLOOKUP(A1015,Students[Full Name],Students[Starting Rank],"")</f>
        <v/>
      </c>
      <c r="J1015" s="15" t="str">
        <f t="shared" ca="1" si="76"/>
        <v xml:space="preserve">: </v>
      </c>
      <c r="K1015" s="16" t="str">
        <f>_xlfn.XLOOKUP(A1015,Students[Full Name],Students[Start Date],"")</f>
        <v/>
      </c>
      <c r="L1015" s="18">
        <f t="shared" ca="1" si="77"/>
        <v>-1</v>
      </c>
      <c r="M1015" s="18" cm="1">
        <f t="array" aca="1" ref="M1015" ca="1">SUMPRODUCT(Inactives[Days Inactive]*(Inactives[Student]=A1015))/365</f>
        <v>0</v>
      </c>
      <c r="N1015" s="18" t="str" cm="1">
        <f t="array" ref="N1015">IF(LEN($A1015)&gt;0,SUMPRODUCT(($A1015=merged_names)*(_xlfn.TEXTAFTER(N$2, "At ")=merged_belt_colours)*merged_months_at_rank),"")</f>
        <v/>
      </c>
      <c r="O1015" s="18" t="str" cm="1">
        <f t="array" ref="O1015">IF(LEN($A1015)&gt;0,SUMPRODUCT(($A1015=merged_names)*(_xlfn.TEXTAFTER(O$2, "At ")=merged_belt_colours)*merged_months_at_rank),"")</f>
        <v/>
      </c>
      <c r="P1015" s="18" t="str" cm="1">
        <f t="array" ref="P1015">IF(LEN($A1015)&gt;0,SUMPRODUCT(($A1015=merged_names)*(_xlfn.TEXTAFTER(P$2, "At ")=merged_belt_colours)*merged_months_at_rank),"")</f>
        <v/>
      </c>
      <c r="Q1015" s="18" t="str" cm="1">
        <f t="array" ref="Q1015">IF(LEN($A1015)&gt;0,SUMPRODUCT(($A1015=merged_names)*(_xlfn.TEXTAFTER(Q$2, "At ")=merged_belt_colours)*merged_months_at_rank),"")</f>
        <v/>
      </c>
      <c r="R1015" s="18" t="str" cm="1">
        <f t="array" ref="R1015">IF(LEN($A1015)&gt;0,SUMPRODUCT(($A1015=merged_names)*(_xlfn.TEXTAFTER(R$2, "At ")=merged_belt_colours)*merged_months_at_rank),"")</f>
        <v/>
      </c>
    </row>
    <row r="1016" spans="1:18" x14ac:dyDescent="0.25">
      <c r="A1016"/>
      <c r="B1016" s="15" t="str" cm="1">
        <f t="array" ref="B1016">IFERROR(IF(LEN(A1016)&gt;0, IF(SUMPRODUCT((Inactives[Key]=J1016)*(Inactives[Currently Inactive]))=1,"Inactive","Active"),""),"Active")</f>
        <v/>
      </c>
      <c r="C1016" s="16" t="str" cm="1">
        <f t="array" aca="1" ref="C1016" ca="1">IFERROR(_xlfn._xlws.FILTER(Inactives[Inactive On],(Inactives[Key]=J1016)*(Inactives[Currently Inactive]),""),"")</f>
        <v/>
      </c>
      <c r="D1016" s="16" t="str" cm="1">
        <f t="array" aca="1" ref="D1016" ca="1">IFERROR(INDEX(_xlfn.TEXTSPLIT(E1016," "),1),"")</f>
        <v/>
      </c>
      <c r="E1016" s="15" t="str" cm="1">
        <f t="array" aca="1" ref="E1016" ca="1">IFERROR(_xlfn._xlws.FILTER(merged_ranks,(merged_end_dates=DATE(9999,12,31))*(merged_names=A1016)),"")</f>
        <v/>
      </c>
      <c r="F1016" s="17" t="str">
        <f ca="1">_xlfn.XLOOKUP(J1016,Promotions[Promo Key],Promotions[Promo Date],"")</f>
        <v/>
      </c>
      <c r="G1016" s="18" t="str">
        <f t="shared" ca="1" si="75"/>
        <v/>
      </c>
      <c r="H1016" s="18" t="str">
        <f t="shared" ca="1" si="74"/>
        <v/>
      </c>
      <c r="I1016" s="17" t="str">
        <f>_xlfn.XLOOKUP(A1016,Students[Full Name],Students[Starting Rank],"")</f>
        <v/>
      </c>
      <c r="J1016" s="15" t="str">
        <f t="shared" ca="1" si="76"/>
        <v xml:space="preserve">: </v>
      </c>
      <c r="K1016" s="16" t="str">
        <f>_xlfn.XLOOKUP(A1016,Students[Full Name],Students[Start Date],"")</f>
        <v/>
      </c>
      <c r="L1016" s="18">
        <f t="shared" ca="1" si="77"/>
        <v>-1</v>
      </c>
      <c r="M1016" s="18" cm="1">
        <f t="array" aca="1" ref="M1016" ca="1">SUMPRODUCT(Inactives[Days Inactive]*(Inactives[Student]=A1016))/365</f>
        <v>0</v>
      </c>
      <c r="N1016" s="18" t="str" cm="1">
        <f t="array" ref="N1016">IF(LEN($A1016)&gt;0,SUMPRODUCT(($A1016=merged_names)*(_xlfn.TEXTAFTER(N$2, "At ")=merged_belt_colours)*merged_months_at_rank),"")</f>
        <v/>
      </c>
      <c r="O1016" s="18" t="str" cm="1">
        <f t="array" ref="O1016">IF(LEN($A1016)&gt;0,SUMPRODUCT(($A1016=merged_names)*(_xlfn.TEXTAFTER(O$2, "At ")=merged_belt_colours)*merged_months_at_rank),"")</f>
        <v/>
      </c>
      <c r="P1016" s="18" t="str" cm="1">
        <f t="array" ref="P1016">IF(LEN($A1016)&gt;0,SUMPRODUCT(($A1016=merged_names)*(_xlfn.TEXTAFTER(P$2, "At ")=merged_belt_colours)*merged_months_at_rank),"")</f>
        <v/>
      </c>
      <c r="Q1016" s="18" t="str" cm="1">
        <f t="array" ref="Q1016">IF(LEN($A1016)&gt;0,SUMPRODUCT(($A1016=merged_names)*(_xlfn.TEXTAFTER(Q$2, "At ")=merged_belt_colours)*merged_months_at_rank),"")</f>
        <v/>
      </c>
      <c r="R1016" s="18" t="str" cm="1">
        <f t="array" ref="R1016">IF(LEN($A1016)&gt;0,SUMPRODUCT(($A1016=merged_names)*(_xlfn.TEXTAFTER(R$2, "At ")=merged_belt_colours)*merged_months_at_rank),"")</f>
        <v/>
      </c>
    </row>
    <row r="1017" spans="1:18" x14ac:dyDescent="0.25">
      <c r="A1017"/>
      <c r="B1017" s="15" t="str" cm="1">
        <f t="array" ref="B1017">IFERROR(IF(LEN(A1017)&gt;0, IF(SUMPRODUCT((Inactives[Key]=J1017)*(Inactives[Currently Inactive]))=1,"Inactive","Active"),""),"Active")</f>
        <v/>
      </c>
      <c r="C1017" s="16" t="str" cm="1">
        <f t="array" aca="1" ref="C1017" ca="1">IFERROR(_xlfn._xlws.FILTER(Inactives[Inactive On],(Inactives[Key]=J1017)*(Inactives[Currently Inactive]),""),"")</f>
        <v/>
      </c>
      <c r="D1017" s="16" t="str" cm="1">
        <f t="array" aca="1" ref="D1017" ca="1">IFERROR(INDEX(_xlfn.TEXTSPLIT(E1017," "),1),"")</f>
        <v/>
      </c>
      <c r="E1017" s="15" t="str" cm="1">
        <f t="array" aca="1" ref="E1017" ca="1">IFERROR(_xlfn._xlws.FILTER(merged_ranks,(merged_end_dates=DATE(9999,12,31))*(merged_names=A1017)),"")</f>
        <v/>
      </c>
      <c r="F1017" s="17" t="str">
        <f ca="1">_xlfn.XLOOKUP(J1017,Promotions[Promo Key],Promotions[Promo Date],"")</f>
        <v/>
      </c>
      <c r="G1017" s="18" t="str">
        <f t="shared" ca="1" si="75"/>
        <v/>
      </c>
      <c r="H1017" s="18" t="str">
        <f t="shared" ca="1" si="74"/>
        <v/>
      </c>
      <c r="I1017" s="17" t="str">
        <f>_xlfn.XLOOKUP(A1017,Students[Full Name],Students[Starting Rank],"")</f>
        <v/>
      </c>
      <c r="J1017" s="15" t="str">
        <f t="shared" ca="1" si="76"/>
        <v xml:space="preserve">: </v>
      </c>
      <c r="K1017" s="16" t="str">
        <f>_xlfn.XLOOKUP(A1017,Students[Full Name],Students[Start Date],"")</f>
        <v/>
      </c>
      <c r="L1017" s="18">
        <f t="shared" ca="1" si="77"/>
        <v>-1</v>
      </c>
      <c r="M1017" s="18" cm="1">
        <f t="array" aca="1" ref="M1017" ca="1">SUMPRODUCT(Inactives[Days Inactive]*(Inactives[Student]=A1017))/365</f>
        <v>0</v>
      </c>
      <c r="N1017" s="18" t="str" cm="1">
        <f t="array" ref="N1017">IF(LEN($A1017)&gt;0,SUMPRODUCT(($A1017=merged_names)*(_xlfn.TEXTAFTER(N$2, "At ")=merged_belt_colours)*merged_months_at_rank),"")</f>
        <v/>
      </c>
      <c r="O1017" s="18" t="str" cm="1">
        <f t="array" ref="O1017">IF(LEN($A1017)&gt;0,SUMPRODUCT(($A1017=merged_names)*(_xlfn.TEXTAFTER(O$2, "At ")=merged_belt_colours)*merged_months_at_rank),"")</f>
        <v/>
      </c>
      <c r="P1017" s="18" t="str" cm="1">
        <f t="array" ref="P1017">IF(LEN($A1017)&gt;0,SUMPRODUCT(($A1017=merged_names)*(_xlfn.TEXTAFTER(P$2, "At ")=merged_belt_colours)*merged_months_at_rank),"")</f>
        <v/>
      </c>
      <c r="Q1017" s="18" t="str" cm="1">
        <f t="array" ref="Q1017">IF(LEN($A1017)&gt;0,SUMPRODUCT(($A1017=merged_names)*(_xlfn.TEXTAFTER(Q$2, "At ")=merged_belt_colours)*merged_months_at_rank),"")</f>
        <v/>
      </c>
      <c r="R1017" s="18" t="str" cm="1">
        <f t="array" ref="R1017">IF(LEN($A1017)&gt;0,SUMPRODUCT(($A1017=merged_names)*(_xlfn.TEXTAFTER(R$2, "At ")=merged_belt_colours)*merged_months_at_rank),"")</f>
        <v/>
      </c>
    </row>
    <row r="1018" spans="1:18" x14ac:dyDescent="0.25">
      <c r="A1018"/>
      <c r="B1018" s="15" t="str" cm="1">
        <f t="array" ref="B1018">IFERROR(IF(LEN(A1018)&gt;0, IF(SUMPRODUCT((Inactives[Key]=J1018)*(Inactives[Currently Inactive]))=1,"Inactive","Active"),""),"Active")</f>
        <v/>
      </c>
      <c r="C1018" s="16" t="str" cm="1">
        <f t="array" aca="1" ref="C1018" ca="1">IFERROR(_xlfn._xlws.FILTER(Inactives[Inactive On],(Inactives[Key]=J1018)*(Inactives[Currently Inactive]),""),"")</f>
        <v/>
      </c>
      <c r="D1018" s="16" t="str" cm="1">
        <f t="array" aca="1" ref="D1018" ca="1">IFERROR(INDEX(_xlfn.TEXTSPLIT(E1018," "),1),"")</f>
        <v/>
      </c>
      <c r="E1018" s="15" t="str" cm="1">
        <f t="array" aca="1" ref="E1018" ca="1">IFERROR(_xlfn._xlws.FILTER(merged_ranks,(merged_end_dates=DATE(9999,12,31))*(merged_names=A1018)),"")</f>
        <v/>
      </c>
      <c r="F1018" s="17" t="str">
        <f ca="1">_xlfn.XLOOKUP(J1018,Promotions[Promo Key],Promotions[Promo Date],"")</f>
        <v/>
      </c>
      <c r="G1018" s="18" t="str">
        <f t="shared" ca="1" si="75"/>
        <v/>
      </c>
      <c r="H1018" s="18" t="str">
        <f t="shared" ca="1" si="74"/>
        <v/>
      </c>
      <c r="I1018" s="17" t="str">
        <f>_xlfn.XLOOKUP(A1018,Students[Full Name],Students[Starting Rank],"")</f>
        <v/>
      </c>
      <c r="J1018" s="15" t="str">
        <f t="shared" ca="1" si="76"/>
        <v xml:space="preserve">: </v>
      </c>
      <c r="K1018" s="16" t="str">
        <f>_xlfn.XLOOKUP(A1018,Students[Full Name],Students[Start Date],"")</f>
        <v/>
      </c>
      <c r="L1018" s="18">
        <f t="shared" ca="1" si="77"/>
        <v>-1</v>
      </c>
      <c r="M1018" s="18" cm="1">
        <f t="array" aca="1" ref="M1018" ca="1">SUMPRODUCT(Inactives[Days Inactive]*(Inactives[Student]=A1018))/365</f>
        <v>0</v>
      </c>
      <c r="N1018" s="18" t="str" cm="1">
        <f t="array" ref="N1018">IF(LEN($A1018)&gt;0,SUMPRODUCT(($A1018=merged_names)*(_xlfn.TEXTAFTER(N$2, "At ")=merged_belt_colours)*merged_months_at_rank),"")</f>
        <v/>
      </c>
      <c r="O1018" s="18" t="str" cm="1">
        <f t="array" ref="O1018">IF(LEN($A1018)&gt;0,SUMPRODUCT(($A1018=merged_names)*(_xlfn.TEXTAFTER(O$2, "At ")=merged_belt_colours)*merged_months_at_rank),"")</f>
        <v/>
      </c>
      <c r="P1018" s="18" t="str" cm="1">
        <f t="array" ref="P1018">IF(LEN($A1018)&gt;0,SUMPRODUCT(($A1018=merged_names)*(_xlfn.TEXTAFTER(P$2, "At ")=merged_belt_colours)*merged_months_at_rank),"")</f>
        <v/>
      </c>
      <c r="Q1018" s="18" t="str" cm="1">
        <f t="array" ref="Q1018">IF(LEN($A1018)&gt;0,SUMPRODUCT(($A1018=merged_names)*(_xlfn.TEXTAFTER(Q$2, "At ")=merged_belt_colours)*merged_months_at_rank),"")</f>
        <v/>
      </c>
      <c r="R1018" s="18" t="str" cm="1">
        <f t="array" ref="R1018">IF(LEN($A1018)&gt;0,SUMPRODUCT(($A1018=merged_names)*(_xlfn.TEXTAFTER(R$2, "At ")=merged_belt_colours)*merged_months_at_rank),"")</f>
        <v/>
      </c>
    </row>
    <row r="1019" spans="1:18" x14ac:dyDescent="0.25">
      <c r="A1019"/>
      <c r="B1019" s="15" t="str" cm="1">
        <f t="array" ref="B1019">IFERROR(IF(LEN(A1019)&gt;0, IF(SUMPRODUCT((Inactives[Key]=J1019)*(Inactives[Currently Inactive]))=1,"Inactive","Active"),""),"Active")</f>
        <v/>
      </c>
      <c r="C1019" s="16" t="str" cm="1">
        <f t="array" aca="1" ref="C1019" ca="1">IFERROR(_xlfn._xlws.FILTER(Inactives[Inactive On],(Inactives[Key]=J1019)*(Inactives[Currently Inactive]),""),"")</f>
        <v/>
      </c>
      <c r="D1019" s="16" t="str" cm="1">
        <f t="array" aca="1" ref="D1019" ca="1">IFERROR(INDEX(_xlfn.TEXTSPLIT(E1019," "),1),"")</f>
        <v/>
      </c>
      <c r="E1019" s="15" t="str" cm="1">
        <f t="array" aca="1" ref="E1019" ca="1">IFERROR(_xlfn._xlws.FILTER(merged_ranks,(merged_end_dates=DATE(9999,12,31))*(merged_names=A1019)),"")</f>
        <v/>
      </c>
      <c r="F1019" s="17" t="str">
        <f ca="1">_xlfn.XLOOKUP(J1019,Promotions[Promo Key],Promotions[Promo Date],"")</f>
        <v/>
      </c>
      <c r="G1019" s="18" t="str">
        <f t="shared" ca="1" si="75"/>
        <v/>
      </c>
      <c r="H1019" s="18" t="str">
        <f t="shared" ca="1" si="74"/>
        <v/>
      </c>
      <c r="I1019" s="17" t="str">
        <f>_xlfn.XLOOKUP(A1019,Students[Full Name],Students[Starting Rank],"")</f>
        <v/>
      </c>
      <c r="J1019" s="15" t="str">
        <f t="shared" ca="1" si="76"/>
        <v xml:space="preserve">: </v>
      </c>
      <c r="K1019" s="16" t="str">
        <f>_xlfn.XLOOKUP(A1019,Students[Full Name],Students[Start Date],"")</f>
        <v/>
      </c>
      <c r="L1019" s="18">
        <f t="shared" ca="1" si="77"/>
        <v>-1</v>
      </c>
      <c r="M1019" s="18" cm="1">
        <f t="array" aca="1" ref="M1019" ca="1">SUMPRODUCT(Inactives[Days Inactive]*(Inactives[Student]=A1019))/365</f>
        <v>0</v>
      </c>
      <c r="N1019" s="18" t="str" cm="1">
        <f t="array" ref="N1019">IF(LEN($A1019)&gt;0,SUMPRODUCT(($A1019=merged_names)*(_xlfn.TEXTAFTER(N$2, "At ")=merged_belt_colours)*merged_months_at_rank),"")</f>
        <v/>
      </c>
      <c r="O1019" s="18" t="str" cm="1">
        <f t="array" ref="O1019">IF(LEN($A1019)&gt;0,SUMPRODUCT(($A1019=merged_names)*(_xlfn.TEXTAFTER(O$2, "At ")=merged_belt_colours)*merged_months_at_rank),"")</f>
        <v/>
      </c>
      <c r="P1019" s="18" t="str" cm="1">
        <f t="array" ref="P1019">IF(LEN($A1019)&gt;0,SUMPRODUCT(($A1019=merged_names)*(_xlfn.TEXTAFTER(P$2, "At ")=merged_belt_colours)*merged_months_at_rank),"")</f>
        <v/>
      </c>
      <c r="Q1019" s="18" t="str" cm="1">
        <f t="array" ref="Q1019">IF(LEN($A1019)&gt;0,SUMPRODUCT(($A1019=merged_names)*(_xlfn.TEXTAFTER(Q$2, "At ")=merged_belt_colours)*merged_months_at_rank),"")</f>
        <v/>
      </c>
      <c r="R1019" s="18" t="str" cm="1">
        <f t="array" ref="R1019">IF(LEN($A1019)&gt;0,SUMPRODUCT(($A1019=merged_names)*(_xlfn.TEXTAFTER(R$2, "At ")=merged_belt_colours)*merged_months_at_rank),"")</f>
        <v/>
      </c>
    </row>
    <row r="1020" spans="1:18" x14ac:dyDescent="0.25">
      <c r="A1020"/>
      <c r="B1020" s="15" t="str" cm="1">
        <f t="array" ref="B1020">IFERROR(IF(LEN(A1020)&gt;0, IF(SUMPRODUCT((Inactives[Key]=J1020)*(Inactives[Currently Inactive]))=1,"Inactive","Active"),""),"Active")</f>
        <v/>
      </c>
      <c r="C1020" s="16" t="str" cm="1">
        <f t="array" aca="1" ref="C1020" ca="1">IFERROR(_xlfn._xlws.FILTER(Inactives[Inactive On],(Inactives[Key]=J1020)*(Inactives[Currently Inactive]),""),"")</f>
        <v/>
      </c>
      <c r="D1020" s="16" t="str" cm="1">
        <f t="array" aca="1" ref="D1020" ca="1">IFERROR(INDEX(_xlfn.TEXTSPLIT(E1020," "),1),"")</f>
        <v/>
      </c>
      <c r="E1020" s="15" t="str" cm="1">
        <f t="array" aca="1" ref="E1020" ca="1">IFERROR(_xlfn._xlws.FILTER(merged_ranks,(merged_end_dates=DATE(9999,12,31))*(merged_names=A1020)),"")</f>
        <v/>
      </c>
      <c r="F1020" s="17" t="str">
        <f ca="1">_xlfn.XLOOKUP(J1020,Promotions[Promo Key],Promotions[Promo Date],"")</f>
        <v/>
      </c>
      <c r="G1020" s="18" t="str">
        <f t="shared" ca="1" si="75"/>
        <v/>
      </c>
      <c r="H1020" s="18" t="str">
        <f t="shared" ca="1" si="74"/>
        <v/>
      </c>
      <c r="I1020" s="17" t="str">
        <f>_xlfn.XLOOKUP(A1020,Students[Full Name],Students[Starting Rank],"")</f>
        <v/>
      </c>
      <c r="J1020" s="15" t="str">
        <f t="shared" ca="1" si="76"/>
        <v xml:space="preserve">: </v>
      </c>
      <c r="K1020" s="16" t="str">
        <f>_xlfn.XLOOKUP(A1020,Students[Full Name],Students[Start Date],"")</f>
        <v/>
      </c>
      <c r="L1020" s="18">
        <f t="shared" ca="1" si="77"/>
        <v>-1</v>
      </c>
      <c r="M1020" s="18" cm="1">
        <f t="array" aca="1" ref="M1020" ca="1">SUMPRODUCT(Inactives[Days Inactive]*(Inactives[Student]=A1020))/365</f>
        <v>0</v>
      </c>
      <c r="N1020" s="18" t="str" cm="1">
        <f t="array" ref="N1020">IF(LEN($A1020)&gt;0,SUMPRODUCT(($A1020=merged_names)*(_xlfn.TEXTAFTER(N$2, "At ")=merged_belt_colours)*merged_months_at_rank),"")</f>
        <v/>
      </c>
      <c r="O1020" s="18" t="str" cm="1">
        <f t="array" ref="O1020">IF(LEN($A1020)&gt;0,SUMPRODUCT(($A1020=merged_names)*(_xlfn.TEXTAFTER(O$2, "At ")=merged_belt_colours)*merged_months_at_rank),"")</f>
        <v/>
      </c>
      <c r="P1020" s="18" t="str" cm="1">
        <f t="array" ref="P1020">IF(LEN($A1020)&gt;0,SUMPRODUCT(($A1020=merged_names)*(_xlfn.TEXTAFTER(P$2, "At ")=merged_belt_colours)*merged_months_at_rank),"")</f>
        <v/>
      </c>
      <c r="Q1020" s="18" t="str" cm="1">
        <f t="array" ref="Q1020">IF(LEN($A1020)&gt;0,SUMPRODUCT(($A1020=merged_names)*(_xlfn.TEXTAFTER(Q$2, "At ")=merged_belt_colours)*merged_months_at_rank),"")</f>
        <v/>
      </c>
      <c r="R1020" s="18" t="str" cm="1">
        <f t="array" ref="R1020">IF(LEN($A1020)&gt;0,SUMPRODUCT(($A1020=merged_names)*(_xlfn.TEXTAFTER(R$2, "At ")=merged_belt_colours)*merged_months_at_rank),"")</f>
        <v/>
      </c>
    </row>
    <row r="1021" spans="1:18" x14ac:dyDescent="0.25">
      <c r="A1021"/>
      <c r="B1021" s="15" t="str" cm="1">
        <f t="array" ref="B1021">IFERROR(IF(LEN(A1021)&gt;0, IF(SUMPRODUCT((Inactives[Key]=J1021)*(Inactives[Currently Inactive]))=1,"Inactive","Active"),""),"Active")</f>
        <v/>
      </c>
      <c r="C1021" s="16" t="str" cm="1">
        <f t="array" aca="1" ref="C1021" ca="1">IFERROR(_xlfn._xlws.FILTER(Inactives[Inactive On],(Inactives[Key]=J1021)*(Inactives[Currently Inactive]),""),"")</f>
        <v/>
      </c>
      <c r="D1021" s="16" t="str" cm="1">
        <f t="array" aca="1" ref="D1021" ca="1">IFERROR(INDEX(_xlfn.TEXTSPLIT(E1021," "),1),"")</f>
        <v/>
      </c>
      <c r="E1021" s="15" t="str" cm="1">
        <f t="array" aca="1" ref="E1021" ca="1">IFERROR(_xlfn._xlws.FILTER(merged_ranks,(merged_end_dates=DATE(9999,12,31))*(merged_names=A1021)),"")</f>
        <v/>
      </c>
      <c r="F1021" s="17" t="str">
        <f ca="1">_xlfn.XLOOKUP(J1021,Promotions[Promo Key],Promotions[Promo Date],"")</f>
        <v/>
      </c>
      <c r="G1021" s="18" t="str">
        <f t="shared" ca="1" si="75"/>
        <v/>
      </c>
      <c r="H1021" s="18" t="str">
        <f t="shared" ca="1" si="74"/>
        <v/>
      </c>
      <c r="I1021" s="17" t="str">
        <f>_xlfn.XLOOKUP(A1021,Students[Full Name],Students[Starting Rank],"")</f>
        <v/>
      </c>
      <c r="J1021" s="15" t="str">
        <f t="shared" ca="1" si="76"/>
        <v xml:space="preserve">: </v>
      </c>
      <c r="K1021" s="16" t="str">
        <f>_xlfn.XLOOKUP(A1021,Students[Full Name],Students[Start Date],"")</f>
        <v/>
      </c>
      <c r="L1021" s="18">
        <f t="shared" ca="1" si="77"/>
        <v>-1</v>
      </c>
      <c r="M1021" s="18" cm="1">
        <f t="array" aca="1" ref="M1021" ca="1">SUMPRODUCT(Inactives[Days Inactive]*(Inactives[Student]=A1021))/365</f>
        <v>0</v>
      </c>
      <c r="N1021" s="18" t="str" cm="1">
        <f t="array" ref="N1021">IF(LEN($A1021)&gt;0,SUMPRODUCT(($A1021=merged_names)*(_xlfn.TEXTAFTER(N$2, "At ")=merged_belt_colours)*merged_months_at_rank),"")</f>
        <v/>
      </c>
      <c r="O1021" s="18" t="str" cm="1">
        <f t="array" ref="O1021">IF(LEN($A1021)&gt;0,SUMPRODUCT(($A1021=merged_names)*(_xlfn.TEXTAFTER(O$2, "At ")=merged_belt_colours)*merged_months_at_rank),"")</f>
        <v/>
      </c>
      <c r="P1021" s="18" t="str" cm="1">
        <f t="array" ref="P1021">IF(LEN($A1021)&gt;0,SUMPRODUCT(($A1021=merged_names)*(_xlfn.TEXTAFTER(P$2, "At ")=merged_belt_colours)*merged_months_at_rank),"")</f>
        <v/>
      </c>
      <c r="Q1021" s="18" t="str" cm="1">
        <f t="array" ref="Q1021">IF(LEN($A1021)&gt;0,SUMPRODUCT(($A1021=merged_names)*(_xlfn.TEXTAFTER(Q$2, "At ")=merged_belt_colours)*merged_months_at_rank),"")</f>
        <v/>
      </c>
      <c r="R1021" s="18" t="str" cm="1">
        <f t="array" ref="R1021">IF(LEN($A1021)&gt;0,SUMPRODUCT(($A1021=merged_names)*(_xlfn.TEXTAFTER(R$2, "At ")=merged_belt_colours)*merged_months_at_rank),"")</f>
        <v/>
      </c>
    </row>
    <row r="1022" spans="1:18" x14ac:dyDescent="0.25">
      <c r="A1022"/>
      <c r="B1022" s="15" t="str" cm="1">
        <f t="array" ref="B1022">IFERROR(IF(LEN(A1022)&gt;0, IF(SUMPRODUCT((Inactives[Key]=J1022)*(Inactives[Currently Inactive]))=1,"Inactive","Active"),""),"Active")</f>
        <v/>
      </c>
      <c r="C1022" s="16" t="str" cm="1">
        <f t="array" aca="1" ref="C1022" ca="1">IFERROR(_xlfn._xlws.FILTER(Inactives[Inactive On],(Inactives[Key]=J1022)*(Inactives[Currently Inactive]),""),"")</f>
        <v/>
      </c>
      <c r="D1022" s="16" t="str" cm="1">
        <f t="array" aca="1" ref="D1022" ca="1">IFERROR(INDEX(_xlfn.TEXTSPLIT(E1022," "),1),"")</f>
        <v/>
      </c>
      <c r="E1022" s="15" t="str" cm="1">
        <f t="array" aca="1" ref="E1022" ca="1">IFERROR(_xlfn._xlws.FILTER(merged_ranks,(merged_end_dates=DATE(9999,12,31))*(merged_names=A1022)),"")</f>
        <v/>
      </c>
      <c r="F1022" s="17" t="str">
        <f ca="1">_xlfn.XLOOKUP(J1022,Promotions[Promo Key],Promotions[Promo Date],"")</f>
        <v/>
      </c>
      <c r="G1022" s="18" t="str">
        <f t="shared" ca="1" si="75"/>
        <v/>
      </c>
      <c r="H1022" s="18" t="str">
        <f t="shared" ca="1" si="74"/>
        <v/>
      </c>
      <c r="I1022" s="17" t="str">
        <f>_xlfn.XLOOKUP(A1022,Students[Full Name],Students[Starting Rank],"")</f>
        <v/>
      </c>
      <c r="J1022" s="15" t="str">
        <f t="shared" ca="1" si="76"/>
        <v xml:space="preserve">: </v>
      </c>
      <c r="K1022" s="16" t="str">
        <f>_xlfn.XLOOKUP(A1022,Students[Full Name],Students[Start Date],"")</f>
        <v/>
      </c>
      <c r="L1022" s="18">
        <f t="shared" ca="1" si="77"/>
        <v>-1</v>
      </c>
      <c r="M1022" s="18" cm="1">
        <f t="array" aca="1" ref="M1022" ca="1">SUMPRODUCT(Inactives[Days Inactive]*(Inactives[Student]=A1022))/365</f>
        <v>0</v>
      </c>
      <c r="N1022" s="18" t="str" cm="1">
        <f t="array" ref="N1022">IF(LEN($A1022)&gt;0,SUMPRODUCT(($A1022=merged_names)*(_xlfn.TEXTAFTER(N$2, "At ")=merged_belt_colours)*merged_months_at_rank),"")</f>
        <v/>
      </c>
      <c r="O1022" s="18" t="str" cm="1">
        <f t="array" ref="O1022">IF(LEN($A1022)&gt;0,SUMPRODUCT(($A1022=merged_names)*(_xlfn.TEXTAFTER(O$2, "At ")=merged_belt_colours)*merged_months_at_rank),"")</f>
        <v/>
      </c>
      <c r="P1022" s="18" t="str" cm="1">
        <f t="array" ref="P1022">IF(LEN($A1022)&gt;0,SUMPRODUCT(($A1022=merged_names)*(_xlfn.TEXTAFTER(P$2, "At ")=merged_belt_colours)*merged_months_at_rank),"")</f>
        <v/>
      </c>
      <c r="Q1022" s="18" t="str" cm="1">
        <f t="array" ref="Q1022">IF(LEN($A1022)&gt;0,SUMPRODUCT(($A1022=merged_names)*(_xlfn.TEXTAFTER(Q$2, "At ")=merged_belt_colours)*merged_months_at_rank),"")</f>
        <v/>
      </c>
      <c r="R1022" s="18" t="str" cm="1">
        <f t="array" ref="R1022">IF(LEN($A1022)&gt;0,SUMPRODUCT(($A1022=merged_names)*(_xlfn.TEXTAFTER(R$2, "At ")=merged_belt_colours)*merged_months_at_rank),"")</f>
        <v/>
      </c>
    </row>
    <row r="1023" spans="1:18" x14ac:dyDescent="0.25">
      <c r="A1023"/>
      <c r="B1023" s="15" t="str" cm="1">
        <f t="array" ref="B1023">IFERROR(IF(LEN(A1023)&gt;0, IF(SUMPRODUCT((Inactives[Key]=J1023)*(Inactives[Currently Inactive]))=1,"Inactive","Active"),""),"Active")</f>
        <v/>
      </c>
      <c r="C1023" s="16" t="str" cm="1">
        <f t="array" aca="1" ref="C1023" ca="1">IFERROR(_xlfn._xlws.FILTER(Inactives[Inactive On],(Inactives[Key]=J1023)*(Inactives[Currently Inactive]),""),"")</f>
        <v/>
      </c>
      <c r="D1023" s="16" t="str" cm="1">
        <f t="array" aca="1" ref="D1023" ca="1">IFERROR(INDEX(_xlfn.TEXTSPLIT(E1023," "),1),"")</f>
        <v/>
      </c>
      <c r="E1023" s="15" t="str" cm="1">
        <f t="array" aca="1" ref="E1023" ca="1">IFERROR(_xlfn._xlws.FILTER(merged_ranks,(merged_end_dates=DATE(9999,12,31))*(merged_names=A1023)),"")</f>
        <v/>
      </c>
      <c r="F1023" s="17" t="str">
        <f ca="1">_xlfn.XLOOKUP(J1023,Promotions[Promo Key],Promotions[Promo Date],"")</f>
        <v/>
      </c>
      <c r="G1023" s="18" t="str">
        <f t="shared" ca="1" si="75"/>
        <v/>
      </c>
      <c r="H1023" s="18" t="str">
        <f t="shared" ca="1" si="74"/>
        <v/>
      </c>
      <c r="I1023" s="17" t="str">
        <f>_xlfn.XLOOKUP(A1023,Students[Full Name],Students[Starting Rank],"")</f>
        <v/>
      </c>
      <c r="J1023" s="15" t="str">
        <f t="shared" ca="1" si="76"/>
        <v xml:space="preserve">: </v>
      </c>
      <c r="K1023" s="16" t="str">
        <f>_xlfn.XLOOKUP(A1023,Students[Full Name],Students[Start Date],"")</f>
        <v/>
      </c>
      <c r="L1023" s="18">
        <f t="shared" ca="1" si="77"/>
        <v>-1</v>
      </c>
      <c r="M1023" s="18" cm="1">
        <f t="array" aca="1" ref="M1023" ca="1">SUMPRODUCT(Inactives[Days Inactive]*(Inactives[Student]=A1023))/365</f>
        <v>0</v>
      </c>
      <c r="N1023" s="18" t="str" cm="1">
        <f t="array" ref="N1023">IF(LEN($A1023)&gt;0,SUMPRODUCT(($A1023=merged_names)*(_xlfn.TEXTAFTER(N$2, "At ")=merged_belt_colours)*merged_months_at_rank),"")</f>
        <v/>
      </c>
      <c r="O1023" s="18" t="str" cm="1">
        <f t="array" ref="O1023">IF(LEN($A1023)&gt;0,SUMPRODUCT(($A1023=merged_names)*(_xlfn.TEXTAFTER(O$2, "At ")=merged_belt_colours)*merged_months_at_rank),"")</f>
        <v/>
      </c>
      <c r="P1023" s="18" t="str" cm="1">
        <f t="array" ref="P1023">IF(LEN($A1023)&gt;0,SUMPRODUCT(($A1023=merged_names)*(_xlfn.TEXTAFTER(P$2, "At ")=merged_belt_colours)*merged_months_at_rank),"")</f>
        <v/>
      </c>
      <c r="Q1023" s="18" t="str" cm="1">
        <f t="array" ref="Q1023">IF(LEN($A1023)&gt;0,SUMPRODUCT(($A1023=merged_names)*(_xlfn.TEXTAFTER(Q$2, "At ")=merged_belt_colours)*merged_months_at_rank),"")</f>
        <v/>
      </c>
      <c r="R1023" s="18" t="str" cm="1">
        <f t="array" ref="R1023">IF(LEN($A1023)&gt;0,SUMPRODUCT(($A1023=merged_names)*(_xlfn.TEXTAFTER(R$2, "At ")=merged_belt_colours)*merged_months_at_rank),"")</f>
        <v/>
      </c>
    </row>
    <row r="1024" spans="1:18" x14ac:dyDescent="0.25">
      <c r="A1024"/>
      <c r="B1024" s="15" t="str" cm="1">
        <f t="array" ref="B1024">IFERROR(IF(LEN(A1024)&gt;0, IF(SUMPRODUCT((Inactives[Key]=J1024)*(Inactives[Currently Inactive]))=1,"Inactive","Active"),""),"Active")</f>
        <v/>
      </c>
      <c r="C1024" s="16" t="str" cm="1">
        <f t="array" aca="1" ref="C1024" ca="1">IFERROR(_xlfn._xlws.FILTER(Inactives[Inactive On],(Inactives[Key]=J1024)*(Inactives[Currently Inactive]),""),"")</f>
        <v/>
      </c>
      <c r="D1024" s="16" t="str" cm="1">
        <f t="array" aca="1" ref="D1024" ca="1">IFERROR(INDEX(_xlfn.TEXTSPLIT(E1024," "),1),"")</f>
        <v/>
      </c>
      <c r="E1024" s="15" t="str" cm="1">
        <f t="array" aca="1" ref="E1024" ca="1">IFERROR(_xlfn._xlws.FILTER(merged_ranks,(merged_end_dates=DATE(9999,12,31))*(merged_names=A1024)),"")</f>
        <v/>
      </c>
      <c r="F1024" s="17" t="str">
        <f ca="1">_xlfn.XLOOKUP(J1024,Promotions[Promo Key],Promotions[Promo Date],"")</f>
        <v/>
      </c>
      <c r="G1024" s="18" t="str">
        <f t="shared" ca="1" si="75"/>
        <v/>
      </c>
      <c r="H1024" s="18" t="str">
        <f t="shared" ca="1" si="74"/>
        <v/>
      </c>
      <c r="I1024" s="17" t="str">
        <f>_xlfn.XLOOKUP(A1024,Students[Full Name],Students[Starting Rank],"")</f>
        <v/>
      </c>
      <c r="J1024" s="15" t="str">
        <f t="shared" ca="1" si="76"/>
        <v xml:space="preserve">: </v>
      </c>
      <c r="K1024" s="16" t="str">
        <f>_xlfn.XLOOKUP(A1024,Students[Full Name],Students[Start Date],"")</f>
        <v/>
      </c>
      <c r="L1024" s="18">
        <f t="shared" ca="1" si="77"/>
        <v>-1</v>
      </c>
      <c r="M1024" s="18" cm="1">
        <f t="array" aca="1" ref="M1024" ca="1">SUMPRODUCT(Inactives[Days Inactive]*(Inactives[Student]=A1024))/365</f>
        <v>0</v>
      </c>
      <c r="N1024" s="18" t="str" cm="1">
        <f t="array" ref="N1024">IF(LEN($A1024)&gt;0,SUMPRODUCT(($A1024=merged_names)*(_xlfn.TEXTAFTER(N$2, "At ")=merged_belt_colours)*merged_months_at_rank),"")</f>
        <v/>
      </c>
      <c r="O1024" s="18" t="str" cm="1">
        <f t="array" ref="O1024">IF(LEN($A1024)&gt;0,SUMPRODUCT(($A1024=merged_names)*(_xlfn.TEXTAFTER(O$2, "At ")=merged_belt_colours)*merged_months_at_rank),"")</f>
        <v/>
      </c>
      <c r="P1024" s="18" t="str" cm="1">
        <f t="array" ref="P1024">IF(LEN($A1024)&gt;0,SUMPRODUCT(($A1024=merged_names)*(_xlfn.TEXTAFTER(P$2, "At ")=merged_belt_colours)*merged_months_at_rank),"")</f>
        <v/>
      </c>
      <c r="Q1024" s="18" t="str" cm="1">
        <f t="array" ref="Q1024">IF(LEN($A1024)&gt;0,SUMPRODUCT(($A1024=merged_names)*(_xlfn.TEXTAFTER(Q$2, "At ")=merged_belt_colours)*merged_months_at_rank),"")</f>
        <v/>
      </c>
      <c r="R1024" s="18" t="str" cm="1">
        <f t="array" ref="R1024">IF(LEN($A1024)&gt;0,SUMPRODUCT(($A1024=merged_names)*(_xlfn.TEXTAFTER(R$2, "At ")=merged_belt_colours)*merged_months_at_rank),"")</f>
        <v/>
      </c>
    </row>
    <row r="1025" spans="1:18" x14ac:dyDescent="0.25">
      <c r="A1025"/>
      <c r="B1025" s="15" t="str" cm="1">
        <f t="array" ref="B1025">IFERROR(IF(LEN(A1025)&gt;0, IF(SUMPRODUCT((Inactives[Key]=J1025)*(Inactives[Currently Inactive]))=1,"Inactive","Active"),""),"Active")</f>
        <v/>
      </c>
      <c r="C1025" s="16" t="str" cm="1">
        <f t="array" aca="1" ref="C1025" ca="1">IFERROR(_xlfn._xlws.FILTER(Inactives[Inactive On],(Inactives[Key]=J1025)*(Inactives[Currently Inactive]),""),"")</f>
        <v/>
      </c>
      <c r="D1025" s="16" t="str" cm="1">
        <f t="array" aca="1" ref="D1025" ca="1">IFERROR(INDEX(_xlfn.TEXTSPLIT(E1025," "),1),"")</f>
        <v/>
      </c>
      <c r="E1025" s="15" t="str" cm="1">
        <f t="array" aca="1" ref="E1025" ca="1">IFERROR(_xlfn._xlws.FILTER(merged_ranks,(merged_end_dates=DATE(9999,12,31))*(merged_names=A1025)),"")</f>
        <v/>
      </c>
      <c r="F1025" s="17" t="str">
        <f ca="1">_xlfn.XLOOKUP(J1025,Promotions[Promo Key],Promotions[Promo Date],"")</f>
        <v/>
      </c>
      <c r="G1025" s="18" t="str">
        <f t="shared" ca="1" si="75"/>
        <v/>
      </c>
      <c r="H1025" s="18" t="str">
        <f t="shared" ca="1" si="74"/>
        <v/>
      </c>
      <c r="I1025" s="17" t="str">
        <f>_xlfn.XLOOKUP(A1025,Students[Full Name],Students[Starting Rank],"")</f>
        <v/>
      </c>
      <c r="J1025" s="15" t="str">
        <f t="shared" ca="1" si="76"/>
        <v xml:space="preserve">: </v>
      </c>
      <c r="K1025" s="16" t="str">
        <f>_xlfn.XLOOKUP(A1025,Students[Full Name],Students[Start Date],"")</f>
        <v/>
      </c>
      <c r="L1025" s="18">
        <f t="shared" ca="1" si="77"/>
        <v>-1</v>
      </c>
      <c r="M1025" s="18" cm="1">
        <f t="array" aca="1" ref="M1025" ca="1">SUMPRODUCT(Inactives[Days Inactive]*(Inactives[Student]=A1025))/365</f>
        <v>0</v>
      </c>
      <c r="N1025" s="18" t="str" cm="1">
        <f t="array" ref="N1025">IF(LEN($A1025)&gt;0,SUMPRODUCT(($A1025=merged_names)*(_xlfn.TEXTAFTER(N$2, "At ")=merged_belt_colours)*merged_months_at_rank),"")</f>
        <v/>
      </c>
      <c r="O1025" s="18" t="str" cm="1">
        <f t="array" ref="O1025">IF(LEN($A1025)&gt;0,SUMPRODUCT(($A1025=merged_names)*(_xlfn.TEXTAFTER(O$2, "At ")=merged_belt_colours)*merged_months_at_rank),"")</f>
        <v/>
      </c>
      <c r="P1025" s="18" t="str" cm="1">
        <f t="array" ref="P1025">IF(LEN($A1025)&gt;0,SUMPRODUCT(($A1025=merged_names)*(_xlfn.TEXTAFTER(P$2, "At ")=merged_belt_colours)*merged_months_at_rank),"")</f>
        <v/>
      </c>
      <c r="Q1025" s="18" t="str" cm="1">
        <f t="array" ref="Q1025">IF(LEN($A1025)&gt;0,SUMPRODUCT(($A1025=merged_names)*(_xlfn.TEXTAFTER(Q$2, "At ")=merged_belt_colours)*merged_months_at_rank),"")</f>
        <v/>
      </c>
      <c r="R1025" s="18" t="str" cm="1">
        <f t="array" ref="R1025">IF(LEN($A1025)&gt;0,SUMPRODUCT(($A1025=merged_names)*(_xlfn.TEXTAFTER(R$2, "At ")=merged_belt_colours)*merged_months_at_rank),"")</f>
        <v/>
      </c>
    </row>
    <row r="1026" spans="1:18" x14ac:dyDescent="0.25">
      <c r="A1026"/>
      <c r="B1026" s="15" t="str" cm="1">
        <f t="array" ref="B1026">IFERROR(IF(LEN(A1026)&gt;0, IF(SUMPRODUCT((Inactives[Key]=J1026)*(Inactives[Currently Inactive]))=1,"Inactive","Active"),""),"Active")</f>
        <v/>
      </c>
      <c r="C1026" s="16" t="str" cm="1">
        <f t="array" aca="1" ref="C1026" ca="1">IFERROR(_xlfn._xlws.FILTER(Inactives[Inactive On],(Inactives[Key]=J1026)*(Inactives[Currently Inactive]),""),"")</f>
        <v/>
      </c>
      <c r="D1026" s="16" t="str" cm="1">
        <f t="array" aca="1" ref="D1026" ca="1">IFERROR(INDEX(_xlfn.TEXTSPLIT(E1026," "),1),"")</f>
        <v/>
      </c>
      <c r="E1026" s="15" t="str" cm="1">
        <f t="array" aca="1" ref="E1026" ca="1">IFERROR(_xlfn._xlws.FILTER(merged_ranks,(merged_end_dates=DATE(9999,12,31))*(merged_names=A1026)),"")</f>
        <v/>
      </c>
      <c r="F1026" s="17" t="str">
        <f ca="1">_xlfn.XLOOKUP(J1026,Promotions[Promo Key],Promotions[Promo Date],"")</f>
        <v/>
      </c>
      <c r="G1026" s="18" t="str">
        <f t="shared" ca="1" si="75"/>
        <v/>
      </c>
      <c r="H1026" s="18" t="str">
        <f t="shared" ca="1" si="74"/>
        <v/>
      </c>
      <c r="I1026" s="17" t="str">
        <f>_xlfn.XLOOKUP(A1026,Students[Full Name],Students[Starting Rank],"")</f>
        <v/>
      </c>
      <c r="J1026" s="15" t="str">
        <f t="shared" ca="1" si="76"/>
        <v xml:space="preserve">: </v>
      </c>
      <c r="K1026" s="16" t="str">
        <f>_xlfn.XLOOKUP(A1026,Students[Full Name],Students[Start Date],"")</f>
        <v/>
      </c>
      <c r="L1026" s="18">
        <f t="shared" ca="1" si="77"/>
        <v>-1</v>
      </c>
      <c r="M1026" s="18" cm="1">
        <f t="array" aca="1" ref="M1026" ca="1">SUMPRODUCT(Inactives[Days Inactive]*(Inactives[Student]=A1026))/365</f>
        <v>0</v>
      </c>
      <c r="N1026" s="18" t="str" cm="1">
        <f t="array" ref="N1026">IF(LEN($A1026)&gt;0,SUMPRODUCT(($A1026=merged_names)*(_xlfn.TEXTAFTER(N$2, "At ")=merged_belt_colours)*merged_months_at_rank),"")</f>
        <v/>
      </c>
      <c r="O1026" s="18" t="str" cm="1">
        <f t="array" ref="O1026">IF(LEN($A1026)&gt;0,SUMPRODUCT(($A1026=merged_names)*(_xlfn.TEXTAFTER(O$2, "At ")=merged_belt_colours)*merged_months_at_rank),"")</f>
        <v/>
      </c>
      <c r="P1026" s="18" t="str" cm="1">
        <f t="array" ref="P1026">IF(LEN($A1026)&gt;0,SUMPRODUCT(($A1026=merged_names)*(_xlfn.TEXTAFTER(P$2, "At ")=merged_belt_colours)*merged_months_at_rank),"")</f>
        <v/>
      </c>
      <c r="Q1026" s="18" t="str" cm="1">
        <f t="array" ref="Q1026">IF(LEN($A1026)&gt;0,SUMPRODUCT(($A1026=merged_names)*(_xlfn.TEXTAFTER(Q$2, "At ")=merged_belt_colours)*merged_months_at_rank),"")</f>
        <v/>
      </c>
      <c r="R1026" s="18" t="str" cm="1">
        <f t="array" ref="R1026">IF(LEN($A1026)&gt;0,SUMPRODUCT(($A1026=merged_names)*(_xlfn.TEXTAFTER(R$2, "At ")=merged_belt_colours)*merged_months_at_rank),"")</f>
        <v/>
      </c>
    </row>
    <row r="1027" spans="1:18" x14ac:dyDescent="0.25">
      <c r="A1027"/>
      <c r="B1027" s="15" t="str" cm="1">
        <f t="array" ref="B1027">IFERROR(IF(LEN(A1027)&gt;0, IF(SUMPRODUCT((Inactives[Key]=J1027)*(Inactives[Currently Inactive]))=1,"Inactive","Active"),""),"Active")</f>
        <v/>
      </c>
      <c r="C1027" s="16" t="str" cm="1">
        <f t="array" aca="1" ref="C1027" ca="1">IFERROR(_xlfn._xlws.FILTER(Inactives[Inactive On],(Inactives[Key]=J1027)*(Inactives[Currently Inactive]),""),"")</f>
        <v/>
      </c>
      <c r="D1027" s="16" t="str" cm="1">
        <f t="array" aca="1" ref="D1027" ca="1">IFERROR(INDEX(_xlfn.TEXTSPLIT(E1027," "),1),"")</f>
        <v/>
      </c>
      <c r="E1027" s="15" t="str" cm="1">
        <f t="array" aca="1" ref="E1027" ca="1">IFERROR(_xlfn._xlws.FILTER(merged_ranks,(merged_end_dates=DATE(9999,12,31))*(merged_names=A1027)),"")</f>
        <v/>
      </c>
      <c r="F1027" s="17" t="str">
        <f ca="1">_xlfn.XLOOKUP(J1027,Promotions[Promo Key],Promotions[Promo Date],"")</f>
        <v/>
      </c>
      <c r="G1027" s="18" t="str">
        <f t="shared" ca="1" si="75"/>
        <v/>
      </c>
      <c r="H1027" s="18" t="str">
        <f t="shared" ca="1" si="74"/>
        <v/>
      </c>
      <c r="I1027" s="17" t="str">
        <f>_xlfn.XLOOKUP(A1027,Students[Full Name],Students[Starting Rank],"")</f>
        <v/>
      </c>
      <c r="J1027" s="15" t="str">
        <f t="shared" ca="1" si="76"/>
        <v xml:space="preserve">: </v>
      </c>
      <c r="K1027" s="16" t="str">
        <f>_xlfn.XLOOKUP(A1027,Students[Full Name],Students[Start Date],"")</f>
        <v/>
      </c>
      <c r="L1027" s="18">
        <f t="shared" ca="1" si="77"/>
        <v>-1</v>
      </c>
      <c r="M1027" s="18" cm="1">
        <f t="array" aca="1" ref="M1027" ca="1">SUMPRODUCT(Inactives[Days Inactive]*(Inactives[Student]=A1027))/365</f>
        <v>0</v>
      </c>
      <c r="N1027" s="18" t="str" cm="1">
        <f t="array" ref="N1027">IF(LEN($A1027)&gt;0,SUMPRODUCT(($A1027=merged_names)*(_xlfn.TEXTAFTER(N$2, "At ")=merged_belt_colours)*merged_months_at_rank),"")</f>
        <v/>
      </c>
      <c r="O1027" s="18" t="str" cm="1">
        <f t="array" ref="O1027">IF(LEN($A1027)&gt;0,SUMPRODUCT(($A1027=merged_names)*(_xlfn.TEXTAFTER(O$2, "At ")=merged_belt_colours)*merged_months_at_rank),"")</f>
        <v/>
      </c>
      <c r="P1027" s="18" t="str" cm="1">
        <f t="array" ref="P1027">IF(LEN($A1027)&gt;0,SUMPRODUCT(($A1027=merged_names)*(_xlfn.TEXTAFTER(P$2, "At ")=merged_belt_colours)*merged_months_at_rank),"")</f>
        <v/>
      </c>
      <c r="Q1027" s="18" t="str" cm="1">
        <f t="array" ref="Q1027">IF(LEN($A1027)&gt;0,SUMPRODUCT(($A1027=merged_names)*(_xlfn.TEXTAFTER(Q$2, "At ")=merged_belt_colours)*merged_months_at_rank),"")</f>
        <v/>
      </c>
      <c r="R1027" s="18" t="str" cm="1">
        <f t="array" ref="R1027">IF(LEN($A1027)&gt;0,SUMPRODUCT(($A1027=merged_names)*(_xlfn.TEXTAFTER(R$2, "At ")=merged_belt_colours)*merged_months_at_rank),"")</f>
        <v/>
      </c>
    </row>
    <row r="1028" spans="1:18" x14ac:dyDescent="0.25">
      <c r="A1028"/>
      <c r="B1028" s="15" t="str" cm="1">
        <f t="array" ref="B1028">IFERROR(IF(LEN(A1028)&gt;0, IF(SUMPRODUCT((Inactives[Key]=J1028)*(Inactives[Currently Inactive]))=1,"Inactive","Active"),""),"Active")</f>
        <v/>
      </c>
      <c r="C1028" s="16" t="str" cm="1">
        <f t="array" aca="1" ref="C1028" ca="1">IFERROR(_xlfn._xlws.FILTER(Inactives[Inactive On],(Inactives[Key]=J1028)*(Inactives[Currently Inactive]),""),"")</f>
        <v/>
      </c>
      <c r="D1028" s="16" t="str" cm="1">
        <f t="array" aca="1" ref="D1028" ca="1">IFERROR(INDEX(_xlfn.TEXTSPLIT(E1028," "),1),"")</f>
        <v/>
      </c>
      <c r="E1028" s="15" t="str" cm="1">
        <f t="array" aca="1" ref="E1028" ca="1">IFERROR(_xlfn._xlws.FILTER(merged_ranks,(merged_end_dates=DATE(9999,12,31))*(merged_names=A1028)),"")</f>
        <v/>
      </c>
      <c r="F1028" s="17" t="str">
        <f ca="1">_xlfn.XLOOKUP(J1028,Promotions[Promo Key],Promotions[Promo Date],"")</f>
        <v/>
      </c>
      <c r="G1028" s="18" t="str">
        <f t="shared" ca="1" si="75"/>
        <v/>
      </c>
      <c r="H1028" s="18" t="str">
        <f t="shared" ca="1" si="74"/>
        <v/>
      </c>
      <c r="I1028" s="17" t="str">
        <f>_xlfn.XLOOKUP(A1028,Students[Full Name],Students[Starting Rank],"")</f>
        <v/>
      </c>
      <c r="J1028" s="15" t="str">
        <f t="shared" ca="1" si="76"/>
        <v xml:space="preserve">: </v>
      </c>
      <c r="K1028" s="16" t="str">
        <f>_xlfn.XLOOKUP(A1028,Students[Full Name],Students[Start Date],"")</f>
        <v/>
      </c>
      <c r="L1028" s="18">
        <f t="shared" ca="1" si="77"/>
        <v>-1</v>
      </c>
      <c r="M1028" s="18" cm="1">
        <f t="array" aca="1" ref="M1028" ca="1">SUMPRODUCT(Inactives[Days Inactive]*(Inactives[Student]=A1028))/365</f>
        <v>0</v>
      </c>
      <c r="N1028" s="18" t="str" cm="1">
        <f t="array" ref="N1028">IF(LEN($A1028)&gt;0,SUMPRODUCT(($A1028=merged_names)*(_xlfn.TEXTAFTER(N$2, "At ")=merged_belt_colours)*merged_months_at_rank),"")</f>
        <v/>
      </c>
      <c r="O1028" s="18" t="str" cm="1">
        <f t="array" ref="O1028">IF(LEN($A1028)&gt;0,SUMPRODUCT(($A1028=merged_names)*(_xlfn.TEXTAFTER(O$2, "At ")=merged_belt_colours)*merged_months_at_rank),"")</f>
        <v/>
      </c>
      <c r="P1028" s="18" t="str" cm="1">
        <f t="array" ref="P1028">IF(LEN($A1028)&gt;0,SUMPRODUCT(($A1028=merged_names)*(_xlfn.TEXTAFTER(P$2, "At ")=merged_belt_colours)*merged_months_at_rank),"")</f>
        <v/>
      </c>
      <c r="Q1028" s="18" t="str" cm="1">
        <f t="array" ref="Q1028">IF(LEN($A1028)&gt;0,SUMPRODUCT(($A1028=merged_names)*(_xlfn.TEXTAFTER(Q$2, "At ")=merged_belt_colours)*merged_months_at_rank),"")</f>
        <v/>
      </c>
      <c r="R1028" s="18" t="str" cm="1">
        <f t="array" ref="R1028">IF(LEN($A1028)&gt;0,SUMPRODUCT(($A1028=merged_names)*(_xlfn.TEXTAFTER(R$2, "At ")=merged_belt_colours)*merged_months_at_rank),"")</f>
        <v/>
      </c>
    </row>
    <row r="1029" spans="1:18" x14ac:dyDescent="0.25">
      <c r="A1029"/>
      <c r="B1029" s="15" t="str" cm="1">
        <f t="array" ref="B1029">IFERROR(IF(LEN(A1029)&gt;0, IF(SUMPRODUCT((Inactives[Key]=J1029)*(Inactives[Currently Inactive]))=1,"Inactive","Active"),""),"Active")</f>
        <v/>
      </c>
      <c r="C1029" s="16" t="str" cm="1">
        <f t="array" aca="1" ref="C1029" ca="1">IFERROR(_xlfn._xlws.FILTER(Inactives[Inactive On],(Inactives[Key]=J1029)*(Inactives[Currently Inactive]),""),"")</f>
        <v/>
      </c>
      <c r="D1029" s="16" t="str" cm="1">
        <f t="array" aca="1" ref="D1029" ca="1">IFERROR(INDEX(_xlfn.TEXTSPLIT(E1029," "),1),"")</f>
        <v/>
      </c>
      <c r="E1029" s="15" t="str" cm="1">
        <f t="array" aca="1" ref="E1029" ca="1">IFERROR(_xlfn._xlws.FILTER(merged_ranks,(merged_end_dates=DATE(9999,12,31))*(merged_names=A1029)),"")</f>
        <v/>
      </c>
      <c r="F1029" s="17" t="str">
        <f ca="1">_xlfn.XLOOKUP(J1029,Promotions[Promo Key],Promotions[Promo Date],"")</f>
        <v/>
      </c>
      <c r="G1029" s="18" t="str">
        <f t="shared" ca="1" si="75"/>
        <v/>
      </c>
      <c r="H1029" s="18" t="str">
        <f t="shared" ca="1" si="74"/>
        <v/>
      </c>
      <c r="I1029" s="17" t="str">
        <f>_xlfn.XLOOKUP(A1029,Students[Full Name],Students[Starting Rank],"")</f>
        <v/>
      </c>
      <c r="J1029" s="15" t="str">
        <f t="shared" ca="1" si="76"/>
        <v xml:space="preserve">: </v>
      </c>
      <c r="K1029" s="16" t="str">
        <f>_xlfn.XLOOKUP(A1029,Students[Full Name],Students[Start Date],"")</f>
        <v/>
      </c>
      <c r="L1029" s="18">
        <f t="shared" ca="1" si="77"/>
        <v>-1</v>
      </c>
      <c r="M1029" s="18" cm="1">
        <f t="array" aca="1" ref="M1029" ca="1">SUMPRODUCT(Inactives[Days Inactive]*(Inactives[Student]=A1029))/365</f>
        <v>0</v>
      </c>
      <c r="N1029" s="18" t="str" cm="1">
        <f t="array" ref="N1029">IF(LEN($A1029)&gt;0,SUMPRODUCT(($A1029=merged_names)*(_xlfn.TEXTAFTER(N$2, "At ")=merged_belt_colours)*merged_months_at_rank),"")</f>
        <v/>
      </c>
      <c r="O1029" s="18" t="str" cm="1">
        <f t="array" ref="O1029">IF(LEN($A1029)&gt;0,SUMPRODUCT(($A1029=merged_names)*(_xlfn.TEXTAFTER(O$2, "At ")=merged_belt_colours)*merged_months_at_rank),"")</f>
        <v/>
      </c>
      <c r="P1029" s="18" t="str" cm="1">
        <f t="array" ref="P1029">IF(LEN($A1029)&gt;0,SUMPRODUCT(($A1029=merged_names)*(_xlfn.TEXTAFTER(P$2, "At ")=merged_belt_colours)*merged_months_at_rank),"")</f>
        <v/>
      </c>
      <c r="Q1029" s="18" t="str" cm="1">
        <f t="array" ref="Q1029">IF(LEN($A1029)&gt;0,SUMPRODUCT(($A1029=merged_names)*(_xlfn.TEXTAFTER(Q$2, "At ")=merged_belt_colours)*merged_months_at_rank),"")</f>
        <v/>
      </c>
      <c r="R1029" s="18" t="str" cm="1">
        <f t="array" ref="R1029">IF(LEN($A1029)&gt;0,SUMPRODUCT(($A1029=merged_names)*(_xlfn.TEXTAFTER(R$2, "At ")=merged_belt_colours)*merged_months_at_rank),"")</f>
        <v/>
      </c>
    </row>
    <row r="1030" spans="1:18" x14ac:dyDescent="0.25">
      <c r="A1030"/>
      <c r="B1030" s="15" t="str" cm="1">
        <f t="array" ref="B1030">IFERROR(IF(LEN(A1030)&gt;0, IF(SUMPRODUCT((Inactives[Key]=J1030)*(Inactives[Currently Inactive]))=1,"Inactive","Active"),""),"Active")</f>
        <v/>
      </c>
      <c r="C1030" s="16" t="str" cm="1">
        <f t="array" aca="1" ref="C1030" ca="1">IFERROR(_xlfn._xlws.FILTER(Inactives[Inactive On],(Inactives[Key]=J1030)*(Inactives[Currently Inactive]),""),"")</f>
        <v/>
      </c>
      <c r="D1030" s="16" t="str" cm="1">
        <f t="array" aca="1" ref="D1030" ca="1">IFERROR(INDEX(_xlfn.TEXTSPLIT(E1030," "),1),"")</f>
        <v/>
      </c>
      <c r="E1030" s="15" t="str" cm="1">
        <f t="array" aca="1" ref="E1030" ca="1">IFERROR(_xlfn._xlws.FILTER(merged_ranks,(merged_end_dates=DATE(9999,12,31))*(merged_names=A1030)),"")</f>
        <v/>
      </c>
      <c r="F1030" s="17" t="str">
        <f ca="1">_xlfn.XLOOKUP(J1030,Promotions[Promo Key],Promotions[Promo Date],"")</f>
        <v/>
      </c>
      <c r="G1030" s="18" t="str">
        <f t="shared" ca="1" si="75"/>
        <v/>
      </c>
      <c r="H1030" s="18" t="str">
        <f t="shared" ca="1" si="74"/>
        <v/>
      </c>
      <c r="I1030" s="17" t="str">
        <f>_xlfn.XLOOKUP(A1030,Students[Full Name],Students[Starting Rank],"")</f>
        <v/>
      </c>
      <c r="J1030" s="15" t="str">
        <f t="shared" ca="1" si="76"/>
        <v xml:space="preserve">: </v>
      </c>
      <c r="K1030" s="16" t="str">
        <f>_xlfn.XLOOKUP(A1030,Students[Full Name],Students[Start Date],"")</f>
        <v/>
      </c>
      <c r="L1030" s="18">
        <f t="shared" ca="1" si="77"/>
        <v>-1</v>
      </c>
      <c r="M1030" s="18" cm="1">
        <f t="array" aca="1" ref="M1030" ca="1">SUMPRODUCT(Inactives[Days Inactive]*(Inactives[Student]=A1030))/365</f>
        <v>0</v>
      </c>
      <c r="N1030" s="18" t="str" cm="1">
        <f t="array" ref="N1030">IF(LEN($A1030)&gt;0,SUMPRODUCT(($A1030=merged_names)*(_xlfn.TEXTAFTER(N$2, "At ")=merged_belt_colours)*merged_months_at_rank),"")</f>
        <v/>
      </c>
      <c r="O1030" s="18" t="str" cm="1">
        <f t="array" ref="O1030">IF(LEN($A1030)&gt;0,SUMPRODUCT(($A1030=merged_names)*(_xlfn.TEXTAFTER(O$2, "At ")=merged_belt_colours)*merged_months_at_rank),"")</f>
        <v/>
      </c>
      <c r="P1030" s="18" t="str" cm="1">
        <f t="array" ref="P1030">IF(LEN($A1030)&gt;0,SUMPRODUCT(($A1030=merged_names)*(_xlfn.TEXTAFTER(P$2, "At ")=merged_belt_colours)*merged_months_at_rank),"")</f>
        <v/>
      </c>
      <c r="Q1030" s="18" t="str" cm="1">
        <f t="array" ref="Q1030">IF(LEN($A1030)&gt;0,SUMPRODUCT(($A1030=merged_names)*(_xlfn.TEXTAFTER(Q$2, "At ")=merged_belt_colours)*merged_months_at_rank),"")</f>
        <v/>
      </c>
      <c r="R1030" s="18" t="str" cm="1">
        <f t="array" ref="R1030">IF(LEN($A1030)&gt;0,SUMPRODUCT(($A1030=merged_names)*(_xlfn.TEXTAFTER(R$2, "At ")=merged_belt_colours)*merged_months_at_rank),"")</f>
        <v/>
      </c>
    </row>
    <row r="1031" spans="1:18" x14ac:dyDescent="0.25">
      <c r="A1031"/>
      <c r="B1031" s="15" t="str" cm="1">
        <f t="array" ref="B1031">IFERROR(IF(LEN(A1031)&gt;0, IF(SUMPRODUCT((Inactives[Key]=J1031)*(Inactives[Currently Inactive]))=1,"Inactive","Active"),""),"Active")</f>
        <v/>
      </c>
      <c r="C1031" s="16" t="str" cm="1">
        <f t="array" aca="1" ref="C1031" ca="1">IFERROR(_xlfn._xlws.FILTER(Inactives[Inactive On],(Inactives[Key]=J1031)*(Inactives[Currently Inactive]),""),"")</f>
        <v/>
      </c>
      <c r="D1031" s="16" t="str" cm="1">
        <f t="array" aca="1" ref="D1031" ca="1">IFERROR(INDEX(_xlfn.TEXTSPLIT(E1031," "),1),"")</f>
        <v/>
      </c>
      <c r="E1031" s="15" t="str" cm="1">
        <f t="array" aca="1" ref="E1031" ca="1">IFERROR(_xlfn._xlws.FILTER(merged_ranks,(merged_end_dates=DATE(9999,12,31))*(merged_names=A1031)),"")</f>
        <v/>
      </c>
      <c r="F1031" s="17" t="str">
        <f ca="1">_xlfn.XLOOKUP(J1031,Promotions[Promo Key],Promotions[Promo Date],"")</f>
        <v/>
      </c>
      <c r="G1031" s="18" t="str">
        <f t="shared" ca="1" si="75"/>
        <v/>
      </c>
      <c r="H1031" s="18" t="str">
        <f t="shared" ca="1" si="74"/>
        <v/>
      </c>
      <c r="I1031" s="17" t="str">
        <f>_xlfn.XLOOKUP(A1031,Students[Full Name],Students[Starting Rank],"")</f>
        <v/>
      </c>
      <c r="J1031" s="15" t="str">
        <f t="shared" ca="1" si="76"/>
        <v xml:space="preserve">: </v>
      </c>
      <c r="K1031" s="16" t="str">
        <f>_xlfn.XLOOKUP(A1031,Students[Full Name],Students[Start Date],"")</f>
        <v/>
      </c>
      <c r="L1031" s="18">
        <f t="shared" ca="1" si="77"/>
        <v>-1</v>
      </c>
      <c r="M1031" s="18" cm="1">
        <f t="array" aca="1" ref="M1031" ca="1">SUMPRODUCT(Inactives[Days Inactive]*(Inactives[Student]=A1031))/365</f>
        <v>0</v>
      </c>
      <c r="N1031" s="18" t="str" cm="1">
        <f t="array" ref="N1031">IF(LEN($A1031)&gt;0,SUMPRODUCT(($A1031=merged_names)*(_xlfn.TEXTAFTER(N$2, "At ")=merged_belt_colours)*merged_months_at_rank),"")</f>
        <v/>
      </c>
      <c r="O1031" s="18" t="str" cm="1">
        <f t="array" ref="O1031">IF(LEN($A1031)&gt;0,SUMPRODUCT(($A1031=merged_names)*(_xlfn.TEXTAFTER(O$2, "At ")=merged_belt_colours)*merged_months_at_rank),"")</f>
        <v/>
      </c>
      <c r="P1031" s="18" t="str" cm="1">
        <f t="array" ref="P1031">IF(LEN($A1031)&gt;0,SUMPRODUCT(($A1031=merged_names)*(_xlfn.TEXTAFTER(P$2, "At ")=merged_belt_colours)*merged_months_at_rank),"")</f>
        <v/>
      </c>
      <c r="Q1031" s="18" t="str" cm="1">
        <f t="array" ref="Q1031">IF(LEN($A1031)&gt;0,SUMPRODUCT(($A1031=merged_names)*(_xlfn.TEXTAFTER(Q$2, "At ")=merged_belt_colours)*merged_months_at_rank),"")</f>
        <v/>
      </c>
      <c r="R1031" s="18" t="str" cm="1">
        <f t="array" ref="R1031">IF(LEN($A1031)&gt;0,SUMPRODUCT(($A1031=merged_names)*(_xlfn.TEXTAFTER(R$2, "At ")=merged_belt_colours)*merged_months_at_rank),"")</f>
        <v/>
      </c>
    </row>
    <row r="1032" spans="1:18" x14ac:dyDescent="0.25">
      <c r="A1032"/>
      <c r="B1032" s="15" t="str" cm="1">
        <f t="array" ref="B1032">IFERROR(IF(LEN(A1032)&gt;0, IF(SUMPRODUCT((Inactives[Key]=J1032)*(Inactives[Currently Inactive]))=1,"Inactive","Active"),""),"Active")</f>
        <v/>
      </c>
      <c r="C1032" s="16" t="str" cm="1">
        <f t="array" aca="1" ref="C1032" ca="1">IFERROR(_xlfn._xlws.FILTER(Inactives[Inactive On],(Inactives[Key]=J1032)*(Inactives[Currently Inactive]),""),"")</f>
        <v/>
      </c>
      <c r="D1032" s="16" t="str" cm="1">
        <f t="array" aca="1" ref="D1032" ca="1">IFERROR(INDEX(_xlfn.TEXTSPLIT(E1032," "),1),"")</f>
        <v/>
      </c>
      <c r="E1032" s="15" t="str" cm="1">
        <f t="array" aca="1" ref="E1032" ca="1">IFERROR(_xlfn._xlws.FILTER(merged_ranks,(merged_end_dates=DATE(9999,12,31))*(merged_names=A1032)),"")</f>
        <v/>
      </c>
      <c r="F1032" s="17" t="str">
        <f ca="1">_xlfn.XLOOKUP(J1032,Promotions[Promo Key],Promotions[Promo Date],"")</f>
        <v/>
      </c>
      <c r="G1032" s="18" t="str">
        <f t="shared" ca="1" si="75"/>
        <v/>
      </c>
      <c r="H1032" s="18" t="str">
        <f t="shared" ca="1" si="74"/>
        <v/>
      </c>
      <c r="I1032" s="17" t="str">
        <f>_xlfn.XLOOKUP(A1032,Students[Full Name],Students[Starting Rank],"")</f>
        <v/>
      </c>
      <c r="J1032" s="15" t="str">
        <f t="shared" ca="1" si="76"/>
        <v xml:space="preserve">: </v>
      </c>
      <c r="K1032" s="16" t="str">
        <f>_xlfn.XLOOKUP(A1032,Students[Full Name],Students[Start Date],"")</f>
        <v/>
      </c>
      <c r="L1032" s="18">
        <f t="shared" ca="1" si="77"/>
        <v>-1</v>
      </c>
      <c r="M1032" s="18" cm="1">
        <f t="array" aca="1" ref="M1032" ca="1">SUMPRODUCT(Inactives[Days Inactive]*(Inactives[Student]=A1032))/365</f>
        <v>0</v>
      </c>
      <c r="N1032" s="18" t="str" cm="1">
        <f t="array" ref="N1032">IF(LEN($A1032)&gt;0,SUMPRODUCT(($A1032=merged_names)*(_xlfn.TEXTAFTER(N$2, "At ")=merged_belt_colours)*merged_months_at_rank),"")</f>
        <v/>
      </c>
      <c r="O1032" s="18" t="str" cm="1">
        <f t="array" ref="O1032">IF(LEN($A1032)&gt;0,SUMPRODUCT(($A1032=merged_names)*(_xlfn.TEXTAFTER(O$2, "At ")=merged_belt_colours)*merged_months_at_rank),"")</f>
        <v/>
      </c>
      <c r="P1032" s="18" t="str" cm="1">
        <f t="array" ref="P1032">IF(LEN($A1032)&gt;0,SUMPRODUCT(($A1032=merged_names)*(_xlfn.TEXTAFTER(P$2, "At ")=merged_belt_colours)*merged_months_at_rank),"")</f>
        <v/>
      </c>
      <c r="Q1032" s="18" t="str" cm="1">
        <f t="array" ref="Q1032">IF(LEN($A1032)&gt;0,SUMPRODUCT(($A1032=merged_names)*(_xlfn.TEXTAFTER(Q$2, "At ")=merged_belt_colours)*merged_months_at_rank),"")</f>
        <v/>
      </c>
      <c r="R1032" s="18" t="str" cm="1">
        <f t="array" ref="R1032">IF(LEN($A1032)&gt;0,SUMPRODUCT(($A1032=merged_names)*(_xlfn.TEXTAFTER(R$2, "At ")=merged_belt_colours)*merged_months_at_rank),"")</f>
        <v/>
      </c>
    </row>
    <row r="1033" spans="1:18" x14ac:dyDescent="0.25">
      <c r="A1033"/>
      <c r="B1033" s="15" t="str" cm="1">
        <f t="array" ref="B1033">IFERROR(IF(LEN(A1033)&gt;0, IF(SUMPRODUCT((Inactives[Key]=J1033)*(Inactives[Currently Inactive]))=1,"Inactive","Active"),""),"Active")</f>
        <v/>
      </c>
      <c r="C1033" s="16" t="str" cm="1">
        <f t="array" aca="1" ref="C1033" ca="1">IFERROR(_xlfn._xlws.FILTER(Inactives[Inactive On],(Inactives[Key]=J1033)*(Inactives[Currently Inactive]),""),"")</f>
        <v/>
      </c>
      <c r="D1033" s="16" t="str" cm="1">
        <f t="array" aca="1" ref="D1033" ca="1">IFERROR(INDEX(_xlfn.TEXTSPLIT(E1033," "),1),"")</f>
        <v/>
      </c>
      <c r="E1033" s="15" t="str" cm="1">
        <f t="array" aca="1" ref="E1033" ca="1">IFERROR(_xlfn._xlws.FILTER(merged_ranks,(merged_end_dates=DATE(9999,12,31))*(merged_names=A1033)),"")</f>
        <v/>
      </c>
      <c r="F1033" s="17" t="str">
        <f ca="1">_xlfn.XLOOKUP(J1033,Promotions[Promo Key],Promotions[Promo Date],"")</f>
        <v/>
      </c>
      <c r="G1033" s="18" t="str">
        <f t="shared" ca="1" si="75"/>
        <v/>
      </c>
      <c r="H1033" s="18" t="str">
        <f t="shared" ca="1" si="74"/>
        <v/>
      </c>
      <c r="I1033" s="17" t="str">
        <f>_xlfn.XLOOKUP(A1033,Students[Full Name],Students[Starting Rank],"")</f>
        <v/>
      </c>
      <c r="J1033" s="15" t="str">
        <f t="shared" ca="1" si="76"/>
        <v xml:space="preserve">: </v>
      </c>
      <c r="K1033" s="16" t="str">
        <f>_xlfn.XLOOKUP(A1033,Students[Full Name],Students[Start Date],"")</f>
        <v/>
      </c>
      <c r="L1033" s="18">
        <f t="shared" ca="1" si="77"/>
        <v>-1</v>
      </c>
      <c r="M1033" s="18" cm="1">
        <f t="array" aca="1" ref="M1033" ca="1">SUMPRODUCT(Inactives[Days Inactive]*(Inactives[Student]=A1033))/365</f>
        <v>0</v>
      </c>
      <c r="N1033" s="18" t="str" cm="1">
        <f t="array" ref="N1033">IF(LEN($A1033)&gt;0,SUMPRODUCT(($A1033=merged_names)*(_xlfn.TEXTAFTER(N$2, "At ")=merged_belt_colours)*merged_months_at_rank),"")</f>
        <v/>
      </c>
      <c r="O1033" s="18" t="str" cm="1">
        <f t="array" ref="O1033">IF(LEN($A1033)&gt;0,SUMPRODUCT(($A1033=merged_names)*(_xlfn.TEXTAFTER(O$2, "At ")=merged_belt_colours)*merged_months_at_rank),"")</f>
        <v/>
      </c>
      <c r="P1033" s="18" t="str" cm="1">
        <f t="array" ref="P1033">IF(LEN($A1033)&gt;0,SUMPRODUCT(($A1033=merged_names)*(_xlfn.TEXTAFTER(P$2, "At ")=merged_belt_colours)*merged_months_at_rank),"")</f>
        <v/>
      </c>
      <c r="Q1033" s="18" t="str" cm="1">
        <f t="array" ref="Q1033">IF(LEN($A1033)&gt;0,SUMPRODUCT(($A1033=merged_names)*(_xlfn.TEXTAFTER(Q$2, "At ")=merged_belt_colours)*merged_months_at_rank),"")</f>
        <v/>
      </c>
      <c r="R1033" s="18" t="str" cm="1">
        <f t="array" ref="R1033">IF(LEN($A1033)&gt;0,SUMPRODUCT(($A1033=merged_names)*(_xlfn.TEXTAFTER(R$2, "At ")=merged_belt_colours)*merged_months_at_rank),"")</f>
        <v/>
      </c>
    </row>
    <row r="1034" spans="1:18" x14ac:dyDescent="0.25">
      <c r="A1034"/>
      <c r="B1034" s="15" t="str" cm="1">
        <f t="array" ref="B1034">IFERROR(IF(LEN(A1034)&gt;0, IF(SUMPRODUCT((Inactives[Key]=J1034)*(Inactives[Currently Inactive]))=1,"Inactive","Active"),""),"Active")</f>
        <v/>
      </c>
      <c r="C1034" s="16" t="str" cm="1">
        <f t="array" aca="1" ref="C1034" ca="1">IFERROR(_xlfn._xlws.FILTER(Inactives[Inactive On],(Inactives[Key]=J1034)*(Inactives[Currently Inactive]),""),"")</f>
        <v/>
      </c>
      <c r="D1034" s="16" t="str" cm="1">
        <f t="array" aca="1" ref="D1034" ca="1">IFERROR(INDEX(_xlfn.TEXTSPLIT(E1034," "),1),"")</f>
        <v/>
      </c>
      <c r="E1034" s="15" t="str" cm="1">
        <f t="array" aca="1" ref="E1034" ca="1">IFERROR(_xlfn._xlws.FILTER(merged_ranks,(merged_end_dates=DATE(9999,12,31))*(merged_names=A1034)),"")</f>
        <v/>
      </c>
      <c r="F1034" s="17" t="str">
        <f ca="1">_xlfn.XLOOKUP(J1034,Promotions[Promo Key],Promotions[Promo Date],"")</f>
        <v/>
      </c>
      <c r="G1034" s="18" t="str">
        <f t="shared" ca="1" si="75"/>
        <v/>
      </c>
      <c r="H1034" s="18" t="str">
        <f t="shared" ca="1" si="74"/>
        <v/>
      </c>
      <c r="I1034" s="17" t="str">
        <f>_xlfn.XLOOKUP(A1034,Students[Full Name],Students[Starting Rank],"")</f>
        <v/>
      </c>
      <c r="J1034" s="15" t="str">
        <f t="shared" ca="1" si="76"/>
        <v xml:space="preserve">: </v>
      </c>
      <c r="K1034" s="16" t="str">
        <f>_xlfn.XLOOKUP(A1034,Students[Full Name],Students[Start Date],"")</f>
        <v/>
      </c>
      <c r="L1034" s="18">
        <f t="shared" ca="1" si="77"/>
        <v>-1</v>
      </c>
      <c r="M1034" s="18" cm="1">
        <f t="array" aca="1" ref="M1034" ca="1">SUMPRODUCT(Inactives[Days Inactive]*(Inactives[Student]=A1034))/365</f>
        <v>0</v>
      </c>
      <c r="N1034" s="18" t="str" cm="1">
        <f t="array" ref="N1034">IF(LEN($A1034)&gt;0,SUMPRODUCT(($A1034=merged_names)*(_xlfn.TEXTAFTER(N$2, "At ")=merged_belt_colours)*merged_months_at_rank),"")</f>
        <v/>
      </c>
      <c r="O1034" s="18" t="str" cm="1">
        <f t="array" ref="O1034">IF(LEN($A1034)&gt;0,SUMPRODUCT(($A1034=merged_names)*(_xlfn.TEXTAFTER(O$2, "At ")=merged_belt_colours)*merged_months_at_rank),"")</f>
        <v/>
      </c>
      <c r="P1034" s="18" t="str" cm="1">
        <f t="array" ref="P1034">IF(LEN($A1034)&gt;0,SUMPRODUCT(($A1034=merged_names)*(_xlfn.TEXTAFTER(P$2, "At ")=merged_belt_colours)*merged_months_at_rank),"")</f>
        <v/>
      </c>
      <c r="Q1034" s="18" t="str" cm="1">
        <f t="array" ref="Q1034">IF(LEN($A1034)&gt;0,SUMPRODUCT(($A1034=merged_names)*(_xlfn.TEXTAFTER(Q$2, "At ")=merged_belt_colours)*merged_months_at_rank),"")</f>
        <v/>
      </c>
      <c r="R1034" s="18" t="str" cm="1">
        <f t="array" ref="R1034">IF(LEN($A1034)&gt;0,SUMPRODUCT(($A1034=merged_names)*(_xlfn.TEXTAFTER(R$2, "At ")=merged_belt_colours)*merged_months_at_rank),"")</f>
        <v/>
      </c>
    </row>
    <row r="1035" spans="1:18" x14ac:dyDescent="0.25">
      <c r="A1035"/>
      <c r="B1035" s="15" t="str" cm="1">
        <f t="array" ref="B1035">IFERROR(IF(LEN(A1035)&gt;0, IF(SUMPRODUCT((Inactives[Key]=J1035)*(Inactives[Currently Inactive]))=1,"Inactive","Active"),""),"Active")</f>
        <v/>
      </c>
      <c r="C1035" s="16" t="str" cm="1">
        <f t="array" aca="1" ref="C1035" ca="1">IFERROR(_xlfn._xlws.FILTER(Inactives[Inactive On],(Inactives[Key]=J1035)*(Inactives[Currently Inactive]),""),"")</f>
        <v/>
      </c>
      <c r="D1035" s="16" t="str" cm="1">
        <f t="array" aca="1" ref="D1035" ca="1">IFERROR(INDEX(_xlfn.TEXTSPLIT(E1035," "),1),"")</f>
        <v/>
      </c>
      <c r="E1035" s="15" t="str" cm="1">
        <f t="array" aca="1" ref="E1035" ca="1">IFERROR(_xlfn._xlws.FILTER(merged_ranks,(merged_end_dates=DATE(9999,12,31))*(merged_names=A1035)),"")</f>
        <v/>
      </c>
      <c r="F1035" s="17" t="str">
        <f ca="1">_xlfn.XLOOKUP(J1035,Promotions[Promo Key],Promotions[Promo Date],"")</f>
        <v/>
      </c>
      <c r="G1035" s="18" t="str">
        <f t="shared" ca="1" si="75"/>
        <v/>
      </c>
      <c r="H1035" s="18" t="str">
        <f t="shared" ca="1" si="74"/>
        <v/>
      </c>
      <c r="I1035" s="17" t="str">
        <f>_xlfn.XLOOKUP(A1035,Students[Full Name],Students[Starting Rank],"")</f>
        <v/>
      </c>
      <c r="J1035" s="15" t="str">
        <f t="shared" ca="1" si="76"/>
        <v xml:space="preserve">: </v>
      </c>
      <c r="K1035" s="16" t="str">
        <f>_xlfn.XLOOKUP(A1035,Students[Full Name],Students[Start Date],"")</f>
        <v/>
      </c>
      <c r="L1035" s="18">
        <f t="shared" ca="1" si="77"/>
        <v>-1</v>
      </c>
      <c r="M1035" s="18" cm="1">
        <f t="array" aca="1" ref="M1035" ca="1">SUMPRODUCT(Inactives[Days Inactive]*(Inactives[Student]=A1035))/365</f>
        <v>0</v>
      </c>
      <c r="N1035" s="18" t="str" cm="1">
        <f t="array" ref="N1035">IF(LEN($A1035)&gt;0,SUMPRODUCT(($A1035=merged_names)*(_xlfn.TEXTAFTER(N$2, "At ")=merged_belt_colours)*merged_months_at_rank),"")</f>
        <v/>
      </c>
      <c r="O1035" s="18" t="str" cm="1">
        <f t="array" ref="O1035">IF(LEN($A1035)&gt;0,SUMPRODUCT(($A1035=merged_names)*(_xlfn.TEXTAFTER(O$2, "At ")=merged_belt_colours)*merged_months_at_rank),"")</f>
        <v/>
      </c>
      <c r="P1035" s="18" t="str" cm="1">
        <f t="array" ref="P1035">IF(LEN($A1035)&gt;0,SUMPRODUCT(($A1035=merged_names)*(_xlfn.TEXTAFTER(P$2, "At ")=merged_belt_colours)*merged_months_at_rank),"")</f>
        <v/>
      </c>
      <c r="Q1035" s="18" t="str" cm="1">
        <f t="array" ref="Q1035">IF(LEN($A1035)&gt;0,SUMPRODUCT(($A1035=merged_names)*(_xlfn.TEXTAFTER(Q$2, "At ")=merged_belt_colours)*merged_months_at_rank),"")</f>
        <v/>
      </c>
      <c r="R1035" s="18" t="str" cm="1">
        <f t="array" ref="R1035">IF(LEN($A1035)&gt;0,SUMPRODUCT(($A1035=merged_names)*(_xlfn.TEXTAFTER(R$2, "At ")=merged_belt_colours)*merged_months_at_rank),"")</f>
        <v/>
      </c>
    </row>
    <row r="1036" spans="1:18" x14ac:dyDescent="0.25">
      <c r="A1036"/>
      <c r="B1036" s="15" t="str" cm="1">
        <f t="array" ref="B1036">IFERROR(IF(LEN(A1036)&gt;0, IF(SUMPRODUCT((Inactives[Key]=J1036)*(Inactives[Currently Inactive]))=1,"Inactive","Active"),""),"Active")</f>
        <v/>
      </c>
      <c r="C1036" s="16" t="str" cm="1">
        <f t="array" aca="1" ref="C1036" ca="1">IFERROR(_xlfn._xlws.FILTER(Inactives[Inactive On],(Inactives[Key]=J1036)*(Inactives[Currently Inactive]),""),"")</f>
        <v/>
      </c>
      <c r="D1036" s="16" t="str" cm="1">
        <f t="array" aca="1" ref="D1036" ca="1">IFERROR(INDEX(_xlfn.TEXTSPLIT(E1036," "),1),"")</f>
        <v/>
      </c>
      <c r="E1036" s="15" t="str" cm="1">
        <f t="array" aca="1" ref="E1036" ca="1">IFERROR(_xlfn._xlws.FILTER(merged_ranks,(merged_end_dates=DATE(9999,12,31))*(merged_names=A1036)),"")</f>
        <v/>
      </c>
      <c r="F1036" s="17" t="str">
        <f ca="1">_xlfn.XLOOKUP(J1036,Promotions[Promo Key],Promotions[Promo Date],"")</f>
        <v/>
      </c>
      <c r="G1036" s="18" t="str">
        <f t="shared" ca="1" si="75"/>
        <v/>
      </c>
      <c r="H1036" s="18" t="str">
        <f t="shared" ca="1" si="74"/>
        <v/>
      </c>
      <c r="I1036" s="17" t="str">
        <f>_xlfn.XLOOKUP(A1036,Students[Full Name],Students[Starting Rank],"")</f>
        <v/>
      </c>
      <c r="J1036" s="15" t="str">
        <f t="shared" ca="1" si="76"/>
        <v xml:space="preserve">: </v>
      </c>
      <c r="K1036" s="16" t="str">
        <f>_xlfn.XLOOKUP(A1036,Students[Full Name],Students[Start Date],"")</f>
        <v/>
      </c>
      <c r="L1036" s="18">
        <f t="shared" ca="1" si="77"/>
        <v>-1</v>
      </c>
      <c r="M1036" s="18" cm="1">
        <f t="array" aca="1" ref="M1036" ca="1">SUMPRODUCT(Inactives[Days Inactive]*(Inactives[Student]=A1036))/365</f>
        <v>0</v>
      </c>
      <c r="N1036" s="18" t="str" cm="1">
        <f t="array" ref="N1036">IF(LEN($A1036)&gt;0,SUMPRODUCT(($A1036=merged_names)*(_xlfn.TEXTAFTER(N$2, "At ")=merged_belt_colours)*merged_months_at_rank),"")</f>
        <v/>
      </c>
      <c r="O1036" s="18" t="str" cm="1">
        <f t="array" ref="O1036">IF(LEN($A1036)&gt;0,SUMPRODUCT(($A1036=merged_names)*(_xlfn.TEXTAFTER(O$2, "At ")=merged_belt_colours)*merged_months_at_rank),"")</f>
        <v/>
      </c>
      <c r="P1036" s="18" t="str" cm="1">
        <f t="array" ref="P1036">IF(LEN($A1036)&gt;0,SUMPRODUCT(($A1036=merged_names)*(_xlfn.TEXTAFTER(P$2, "At ")=merged_belt_colours)*merged_months_at_rank),"")</f>
        <v/>
      </c>
      <c r="Q1036" s="18" t="str" cm="1">
        <f t="array" ref="Q1036">IF(LEN($A1036)&gt;0,SUMPRODUCT(($A1036=merged_names)*(_xlfn.TEXTAFTER(Q$2, "At ")=merged_belt_colours)*merged_months_at_rank),"")</f>
        <v/>
      </c>
      <c r="R1036" s="18" t="str" cm="1">
        <f t="array" ref="R1036">IF(LEN($A1036)&gt;0,SUMPRODUCT(($A1036=merged_names)*(_xlfn.TEXTAFTER(R$2, "At ")=merged_belt_colours)*merged_months_at_rank),"")</f>
        <v/>
      </c>
    </row>
    <row r="1037" spans="1:18" x14ac:dyDescent="0.25">
      <c r="A1037"/>
      <c r="B1037" s="15" t="str" cm="1">
        <f t="array" ref="B1037">IFERROR(IF(LEN(A1037)&gt;0, IF(SUMPRODUCT((Inactives[Key]=J1037)*(Inactives[Currently Inactive]))=1,"Inactive","Active"),""),"Active")</f>
        <v/>
      </c>
      <c r="C1037" s="16" t="str" cm="1">
        <f t="array" aca="1" ref="C1037" ca="1">IFERROR(_xlfn._xlws.FILTER(Inactives[Inactive On],(Inactives[Key]=J1037)*(Inactives[Currently Inactive]),""),"")</f>
        <v/>
      </c>
      <c r="D1037" s="16" t="str" cm="1">
        <f t="array" aca="1" ref="D1037" ca="1">IFERROR(INDEX(_xlfn.TEXTSPLIT(E1037," "),1),"")</f>
        <v/>
      </c>
      <c r="E1037" s="15" t="str" cm="1">
        <f t="array" aca="1" ref="E1037" ca="1">IFERROR(_xlfn._xlws.FILTER(merged_ranks,(merged_end_dates=DATE(9999,12,31))*(merged_names=A1037)),"")</f>
        <v/>
      </c>
      <c r="F1037" s="17" t="str">
        <f ca="1">_xlfn.XLOOKUP(J1037,Promotions[Promo Key],Promotions[Promo Date],"")</f>
        <v/>
      </c>
      <c r="G1037" s="18" t="str">
        <f t="shared" ca="1" si="75"/>
        <v/>
      </c>
      <c r="H1037" s="18" t="str">
        <f t="shared" ca="1" si="74"/>
        <v/>
      </c>
      <c r="I1037" s="17" t="str">
        <f>_xlfn.XLOOKUP(A1037,Students[Full Name],Students[Starting Rank],"")</f>
        <v/>
      </c>
      <c r="J1037" s="15" t="str">
        <f t="shared" ca="1" si="76"/>
        <v xml:space="preserve">: </v>
      </c>
      <c r="K1037" s="16" t="str">
        <f>_xlfn.XLOOKUP(A1037,Students[Full Name],Students[Start Date],"")</f>
        <v/>
      </c>
      <c r="L1037" s="18">
        <f t="shared" ca="1" si="77"/>
        <v>-1</v>
      </c>
      <c r="M1037" s="18" cm="1">
        <f t="array" aca="1" ref="M1037" ca="1">SUMPRODUCT(Inactives[Days Inactive]*(Inactives[Student]=A1037))/365</f>
        <v>0</v>
      </c>
      <c r="N1037" s="18" t="str" cm="1">
        <f t="array" ref="N1037">IF(LEN($A1037)&gt;0,SUMPRODUCT(($A1037=merged_names)*(_xlfn.TEXTAFTER(N$2, "At ")=merged_belt_colours)*merged_months_at_rank),"")</f>
        <v/>
      </c>
      <c r="O1037" s="18" t="str" cm="1">
        <f t="array" ref="O1037">IF(LEN($A1037)&gt;0,SUMPRODUCT(($A1037=merged_names)*(_xlfn.TEXTAFTER(O$2, "At ")=merged_belt_colours)*merged_months_at_rank),"")</f>
        <v/>
      </c>
      <c r="P1037" s="18" t="str" cm="1">
        <f t="array" ref="P1037">IF(LEN($A1037)&gt;0,SUMPRODUCT(($A1037=merged_names)*(_xlfn.TEXTAFTER(P$2, "At ")=merged_belt_colours)*merged_months_at_rank),"")</f>
        <v/>
      </c>
      <c r="Q1037" s="18" t="str" cm="1">
        <f t="array" ref="Q1037">IF(LEN($A1037)&gt;0,SUMPRODUCT(($A1037=merged_names)*(_xlfn.TEXTAFTER(Q$2, "At ")=merged_belt_colours)*merged_months_at_rank),"")</f>
        <v/>
      </c>
      <c r="R1037" s="18" t="str" cm="1">
        <f t="array" ref="R1037">IF(LEN($A1037)&gt;0,SUMPRODUCT(($A1037=merged_names)*(_xlfn.TEXTAFTER(R$2, "At ")=merged_belt_colours)*merged_months_at_rank),"")</f>
        <v/>
      </c>
    </row>
    <row r="1038" spans="1:18" x14ac:dyDescent="0.25">
      <c r="A1038"/>
      <c r="B1038" s="15" t="str" cm="1">
        <f t="array" ref="B1038">IFERROR(IF(LEN(A1038)&gt;0, IF(SUMPRODUCT((Inactives[Key]=J1038)*(Inactives[Currently Inactive]))=1,"Inactive","Active"),""),"Active")</f>
        <v/>
      </c>
      <c r="C1038" s="16" t="str" cm="1">
        <f t="array" aca="1" ref="C1038" ca="1">IFERROR(_xlfn._xlws.FILTER(Inactives[Inactive On],(Inactives[Key]=J1038)*(Inactives[Currently Inactive]),""),"")</f>
        <v/>
      </c>
      <c r="D1038" s="16" t="str" cm="1">
        <f t="array" aca="1" ref="D1038" ca="1">IFERROR(INDEX(_xlfn.TEXTSPLIT(E1038," "),1),"")</f>
        <v/>
      </c>
      <c r="E1038" s="15" t="str" cm="1">
        <f t="array" aca="1" ref="E1038" ca="1">IFERROR(_xlfn._xlws.FILTER(merged_ranks,(merged_end_dates=DATE(9999,12,31))*(merged_names=A1038)),"")</f>
        <v/>
      </c>
      <c r="F1038" s="17" t="str">
        <f ca="1">_xlfn.XLOOKUP(J1038,Promotions[Promo Key],Promotions[Promo Date],"")</f>
        <v/>
      </c>
      <c r="G1038" s="18" t="str">
        <f t="shared" ca="1" si="75"/>
        <v/>
      </c>
      <c r="H1038" s="18" t="str">
        <f t="shared" ca="1" si="74"/>
        <v/>
      </c>
      <c r="I1038" s="17" t="str">
        <f>_xlfn.XLOOKUP(A1038,Students[Full Name],Students[Starting Rank],"")</f>
        <v/>
      </c>
      <c r="J1038" s="15" t="str">
        <f t="shared" ca="1" si="76"/>
        <v xml:space="preserve">: </v>
      </c>
      <c r="K1038" s="16" t="str">
        <f>_xlfn.XLOOKUP(A1038,Students[Full Name],Students[Start Date],"")</f>
        <v/>
      </c>
      <c r="L1038" s="18">
        <f t="shared" ca="1" si="77"/>
        <v>-1</v>
      </c>
      <c r="M1038" s="18" cm="1">
        <f t="array" aca="1" ref="M1038" ca="1">SUMPRODUCT(Inactives[Days Inactive]*(Inactives[Student]=A1038))/365</f>
        <v>0</v>
      </c>
      <c r="N1038" s="18" t="str" cm="1">
        <f t="array" ref="N1038">IF(LEN($A1038)&gt;0,SUMPRODUCT(($A1038=merged_names)*(_xlfn.TEXTAFTER(N$2, "At ")=merged_belt_colours)*merged_months_at_rank),"")</f>
        <v/>
      </c>
      <c r="O1038" s="18" t="str" cm="1">
        <f t="array" ref="O1038">IF(LEN($A1038)&gt;0,SUMPRODUCT(($A1038=merged_names)*(_xlfn.TEXTAFTER(O$2, "At ")=merged_belt_colours)*merged_months_at_rank),"")</f>
        <v/>
      </c>
      <c r="P1038" s="18" t="str" cm="1">
        <f t="array" ref="P1038">IF(LEN($A1038)&gt;0,SUMPRODUCT(($A1038=merged_names)*(_xlfn.TEXTAFTER(P$2, "At ")=merged_belt_colours)*merged_months_at_rank),"")</f>
        <v/>
      </c>
      <c r="Q1038" s="18" t="str" cm="1">
        <f t="array" ref="Q1038">IF(LEN($A1038)&gt;0,SUMPRODUCT(($A1038=merged_names)*(_xlfn.TEXTAFTER(Q$2, "At ")=merged_belt_colours)*merged_months_at_rank),"")</f>
        <v/>
      </c>
      <c r="R1038" s="18" t="str" cm="1">
        <f t="array" ref="R1038">IF(LEN($A1038)&gt;0,SUMPRODUCT(($A1038=merged_names)*(_xlfn.TEXTAFTER(R$2, "At ")=merged_belt_colours)*merged_months_at_rank),"")</f>
        <v/>
      </c>
    </row>
    <row r="1039" spans="1:18" x14ac:dyDescent="0.25">
      <c r="A1039"/>
      <c r="B1039" s="15" t="str" cm="1">
        <f t="array" ref="B1039">IFERROR(IF(LEN(A1039)&gt;0, IF(SUMPRODUCT((Inactives[Key]=J1039)*(Inactives[Currently Inactive]))=1,"Inactive","Active"),""),"Active")</f>
        <v/>
      </c>
      <c r="C1039" s="16" t="str" cm="1">
        <f t="array" aca="1" ref="C1039" ca="1">IFERROR(_xlfn._xlws.FILTER(Inactives[Inactive On],(Inactives[Key]=J1039)*(Inactives[Currently Inactive]),""),"")</f>
        <v/>
      </c>
      <c r="D1039" s="16" t="str" cm="1">
        <f t="array" aca="1" ref="D1039" ca="1">IFERROR(INDEX(_xlfn.TEXTSPLIT(E1039," "),1),"")</f>
        <v/>
      </c>
      <c r="E1039" s="15" t="str" cm="1">
        <f t="array" aca="1" ref="E1039" ca="1">IFERROR(_xlfn._xlws.FILTER(merged_ranks,(merged_end_dates=DATE(9999,12,31))*(merged_names=A1039)),"")</f>
        <v/>
      </c>
      <c r="F1039" s="17" t="str">
        <f ca="1">_xlfn.XLOOKUP(J1039,Promotions[Promo Key],Promotions[Promo Date],"")</f>
        <v/>
      </c>
      <c r="G1039" s="18" t="str">
        <f t="shared" ca="1" si="75"/>
        <v/>
      </c>
      <c r="H1039" s="18" t="str">
        <f t="shared" ca="1" si="74"/>
        <v/>
      </c>
      <c r="I1039" s="17" t="str">
        <f>_xlfn.XLOOKUP(A1039,Students[Full Name],Students[Starting Rank],"")</f>
        <v/>
      </c>
      <c r="J1039" s="15" t="str">
        <f t="shared" ca="1" si="76"/>
        <v xml:space="preserve">: </v>
      </c>
      <c r="K1039" s="16" t="str">
        <f>_xlfn.XLOOKUP(A1039,Students[Full Name],Students[Start Date],"")</f>
        <v/>
      </c>
      <c r="L1039" s="18">
        <f t="shared" ca="1" si="77"/>
        <v>-1</v>
      </c>
      <c r="M1039" s="18" cm="1">
        <f t="array" aca="1" ref="M1039" ca="1">SUMPRODUCT(Inactives[Days Inactive]*(Inactives[Student]=A1039))/365</f>
        <v>0</v>
      </c>
      <c r="N1039" s="18" t="str" cm="1">
        <f t="array" ref="N1039">IF(LEN($A1039)&gt;0,SUMPRODUCT(($A1039=merged_names)*(_xlfn.TEXTAFTER(N$2, "At ")=merged_belt_colours)*merged_months_at_rank),"")</f>
        <v/>
      </c>
      <c r="O1039" s="18" t="str" cm="1">
        <f t="array" ref="O1039">IF(LEN($A1039)&gt;0,SUMPRODUCT(($A1039=merged_names)*(_xlfn.TEXTAFTER(O$2, "At ")=merged_belt_colours)*merged_months_at_rank),"")</f>
        <v/>
      </c>
      <c r="P1039" s="18" t="str" cm="1">
        <f t="array" ref="P1039">IF(LEN($A1039)&gt;0,SUMPRODUCT(($A1039=merged_names)*(_xlfn.TEXTAFTER(P$2, "At ")=merged_belt_colours)*merged_months_at_rank),"")</f>
        <v/>
      </c>
      <c r="Q1039" s="18" t="str" cm="1">
        <f t="array" ref="Q1039">IF(LEN($A1039)&gt;0,SUMPRODUCT(($A1039=merged_names)*(_xlfn.TEXTAFTER(Q$2, "At ")=merged_belt_colours)*merged_months_at_rank),"")</f>
        <v/>
      </c>
      <c r="R1039" s="18" t="str" cm="1">
        <f t="array" ref="R1039">IF(LEN($A1039)&gt;0,SUMPRODUCT(($A1039=merged_names)*(_xlfn.TEXTAFTER(R$2, "At ")=merged_belt_colours)*merged_months_at_rank),"")</f>
        <v/>
      </c>
    </row>
    <row r="1040" spans="1:18" x14ac:dyDescent="0.25">
      <c r="A1040"/>
      <c r="B1040" s="15" t="str" cm="1">
        <f t="array" ref="B1040">IFERROR(IF(LEN(A1040)&gt;0, IF(SUMPRODUCT((Inactives[Key]=J1040)*(Inactives[Currently Inactive]))=1,"Inactive","Active"),""),"Active")</f>
        <v/>
      </c>
      <c r="C1040" s="16" t="str" cm="1">
        <f t="array" aca="1" ref="C1040" ca="1">IFERROR(_xlfn._xlws.FILTER(Inactives[Inactive On],(Inactives[Key]=J1040)*(Inactives[Currently Inactive]),""),"")</f>
        <v/>
      </c>
      <c r="D1040" s="16" t="str" cm="1">
        <f t="array" aca="1" ref="D1040" ca="1">IFERROR(INDEX(_xlfn.TEXTSPLIT(E1040," "),1),"")</f>
        <v/>
      </c>
      <c r="E1040" s="15" t="str" cm="1">
        <f t="array" aca="1" ref="E1040" ca="1">IFERROR(_xlfn._xlws.FILTER(merged_ranks,(merged_end_dates=DATE(9999,12,31))*(merged_names=A1040)),"")</f>
        <v/>
      </c>
      <c r="F1040" s="17" t="str">
        <f ca="1">_xlfn.XLOOKUP(J1040,Promotions[Promo Key],Promotions[Promo Date],"")</f>
        <v/>
      </c>
      <c r="G1040" s="18" t="str">
        <f t="shared" ca="1" si="75"/>
        <v/>
      </c>
      <c r="H1040" s="18" t="str">
        <f t="shared" ca="1" si="74"/>
        <v/>
      </c>
      <c r="I1040" s="17" t="str">
        <f>_xlfn.XLOOKUP(A1040,Students[Full Name],Students[Starting Rank],"")</f>
        <v/>
      </c>
      <c r="J1040" s="15" t="str">
        <f t="shared" ca="1" si="76"/>
        <v xml:space="preserve">: </v>
      </c>
      <c r="K1040" s="16" t="str">
        <f>_xlfn.XLOOKUP(A1040,Students[Full Name],Students[Start Date],"")</f>
        <v/>
      </c>
      <c r="L1040" s="18">
        <f t="shared" ca="1" si="77"/>
        <v>-1</v>
      </c>
      <c r="M1040" s="18" cm="1">
        <f t="array" aca="1" ref="M1040" ca="1">SUMPRODUCT(Inactives[Days Inactive]*(Inactives[Student]=A1040))/365</f>
        <v>0</v>
      </c>
      <c r="N1040" s="18" t="str" cm="1">
        <f t="array" ref="N1040">IF(LEN($A1040)&gt;0,SUMPRODUCT(($A1040=merged_names)*(_xlfn.TEXTAFTER(N$2, "At ")=merged_belt_colours)*merged_months_at_rank),"")</f>
        <v/>
      </c>
      <c r="O1040" s="18" t="str" cm="1">
        <f t="array" ref="O1040">IF(LEN($A1040)&gt;0,SUMPRODUCT(($A1040=merged_names)*(_xlfn.TEXTAFTER(O$2, "At ")=merged_belt_colours)*merged_months_at_rank),"")</f>
        <v/>
      </c>
      <c r="P1040" s="18" t="str" cm="1">
        <f t="array" ref="P1040">IF(LEN($A1040)&gt;0,SUMPRODUCT(($A1040=merged_names)*(_xlfn.TEXTAFTER(P$2, "At ")=merged_belt_colours)*merged_months_at_rank),"")</f>
        <v/>
      </c>
      <c r="Q1040" s="18" t="str" cm="1">
        <f t="array" ref="Q1040">IF(LEN($A1040)&gt;0,SUMPRODUCT(($A1040=merged_names)*(_xlfn.TEXTAFTER(Q$2, "At ")=merged_belt_colours)*merged_months_at_rank),"")</f>
        <v/>
      </c>
      <c r="R1040" s="18" t="str" cm="1">
        <f t="array" ref="R1040">IF(LEN($A1040)&gt;0,SUMPRODUCT(($A1040=merged_names)*(_xlfn.TEXTAFTER(R$2, "At ")=merged_belt_colours)*merged_months_at_rank),"")</f>
        <v/>
      </c>
    </row>
    <row r="1041" spans="1:18" x14ac:dyDescent="0.25">
      <c r="A1041"/>
      <c r="B1041" s="15" t="str" cm="1">
        <f t="array" ref="B1041">IFERROR(IF(LEN(A1041)&gt;0, IF(SUMPRODUCT((Inactives[Key]=J1041)*(Inactives[Currently Inactive]))=1,"Inactive","Active"),""),"Active")</f>
        <v/>
      </c>
      <c r="C1041" s="16" t="str" cm="1">
        <f t="array" aca="1" ref="C1041" ca="1">IFERROR(_xlfn._xlws.FILTER(Inactives[Inactive On],(Inactives[Key]=J1041)*(Inactives[Currently Inactive]),""),"")</f>
        <v/>
      </c>
      <c r="D1041" s="16" t="str" cm="1">
        <f t="array" aca="1" ref="D1041" ca="1">IFERROR(INDEX(_xlfn.TEXTSPLIT(E1041," "),1),"")</f>
        <v/>
      </c>
      <c r="E1041" s="15" t="str" cm="1">
        <f t="array" aca="1" ref="E1041" ca="1">IFERROR(_xlfn._xlws.FILTER(merged_ranks,(merged_end_dates=DATE(9999,12,31))*(merged_names=A1041)),"")</f>
        <v/>
      </c>
      <c r="F1041" s="17" t="str">
        <f ca="1">_xlfn.XLOOKUP(J1041,Promotions[Promo Key],Promotions[Promo Date],"")</f>
        <v/>
      </c>
      <c r="G1041" s="18" t="str">
        <f t="shared" ca="1" si="75"/>
        <v/>
      </c>
      <c r="H1041" s="18" t="str">
        <f t="shared" ca="1" si="74"/>
        <v/>
      </c>
      <c r="I1041" s="17" t="str">
        <f>_xlfn.XLOOKUP(A1041,Students[Full Name],Students[Starting Rank],"")</f>
        <v/>
      </c>
      <c r="J1041" s="15" t="str">
        <f t="shared" ca="1" si="76"/>
        <v xml:space="preserve">: </v>
      </c>
      <c r="K1041" s="16" t="str">
        <f>_xlfn.XLOOKUP(A1041,Students[Full Name],Students[Start Date],"")</f>
        <v/>
      </c>
      <c r="L1041" s="18">
        <f t="shared" ca="1" si="77"/>
        <v>-1</v>
      </c>
      <c r="M1041" s="18" cm="1">
        <f t="array" aca="1" ref="M1041" ca="1">SUMPRODUCT(Inactives[Days Inactive]*(Inactives[Student]=A1041))/365</f>
        <v>0</v>
      </c>
      <c r="N1041" s="18" t="str" cm="1">
        <f t="array" ref="N1041">IF(LEN($A1041)&gt;0,SUMPRODUCT(($A1041=merged_names)*(_xlfn.TEXTAFTER(N$2, "At ")=merged_belt_colours)*merged_months_at_rank),"")</f>
        <v/>
      </c>
      <c r="O1041" s="18" t="str" cm="1">
        <f t="array" ref="O1041">IF(LEN($A1041)&gt;0,SUMPRODUCT(($A1041=merged_names)*(_xlfn.TEXTAFTER(O$2, "At ")=merged_belt_colours)*merged_months_at_rank),"")</f>
        <v/>
      </c>
      <c r="P1041" s="18" t="str" cm="1">
        <f t="array" ref="P1041">IF(LEN($A1041)&gt;0,SUMPRODUCT(($A1041=merged_names)*(_xlfn.TEXTAFTER(P$2, "At ")=merged_belt_colours)*merged_months_at_rank),"")</f>
        <v/>
      </c>
      <c r="Q1041" s="18" t="str" cm="1">
        <f t="array" ref="Q1041">IF(LEN($A1041)&gt;0,SUMPRODUCT(($A1041=merged_names)*(_xlfn.TEXTAFTER(Q$2, "At ")=merged_belt_colours)*merged_months_at_rank),"")</f>
        <v/>
      </c>
      <c r="R1041" s="18" t="str" cm="1">
        <f t="array" ref="R1041">IF(LEN($A1041)&gt;0,SUMPRODUCT(($A1041=merged_names)*(_xlfn.TEXTAFTER(R$2, "At ")=merged_belt_colours)*merged_months_at_rank),"")</f>
        <v/>
      </c>
    </row>
    <row r="1042" spans="1:18" x14ac:dyDescent="0.25">
      <c r="A1042"/>
      <c r="B1042" s="15" t="str" cm="1">
        <f t="array" ref="B1042">IFERROR(IF(LEN(A1042)&gt;0, IF(SUMPRODUCT((Inactives[Key]=J1042)*(Inactives[Currently Inactive]))=1,"Inactive","Active"),""),"Active")</f>
        <v/>
      </c>
      <c r="C1042" s="16" t="str" cm="1">
        <f t="array" aca="1" ref="C1042" ca="1">IFERROR(_xlfn._xlws.FILTER(Inactives[Inactive On],(Inactives[Key]=J1042)*(Inactives[Currently Inactive]),""),"")</f>
        <v/>
      </c>
      <c r="D1042" s="16" t="str" cm="1">
        <f t="array" aca="1" ref="D1042" ca="1">IFERROR(INDEX(_xlfn.TEXTSPLIT(E1042," "),1),"")</f>
        <v/>
      </c>
      <c r="E1042" s="15" t="str" cm="1">
        <f t="array" aca="1" ref="E1042" ca="1">IFERROR(_xlfn._xlws.FILTER(merged_ranks,(merged_end_dates=DATE(9999,12,31))*(merged_names=A1042)),"")</f>
        <v/>
      </c>
      <c r="F1042" s="17" t="str">
        <f ca="1">_xlfn.XLOOKUP(J1042,Promotions[Promo Key],Promotions[Promo Date],"")</f>
        <v/>
      </c>
      <c r="G1042" s="18" t="str">
        <f t="shared" ca="1" si="75"/>
        <v/>
      </c>
      <c r="H1042" s="18" t="str">
        <f t="shared" ca="1" si="74"/>
        <v/>
      </c>
      <c r="I1042" s="17" t="str">
        <f>_xlfn.XLOOKUP(A1042,Students[Full Name],Students[Starting Rank],"")</f>
        <v/>
      </c>
      <c r="J1042" s="15" t="str">
        <f t="shared" ca="1" si="76"/>
        <v xml:space="preserve">: </v>
      </c>
      <c r="K1042" s="16" t="str">
        <f>_xlfn.XLOOKUP(A1042,Students[Full Name],Students[Start Date],"")</f>
        <v/>
      </c>
      <c r="L1042" s="18">
        <f t="shared" ca="1" si="77"/>
        <v>-1</v>
      </c>
      <c r="M1042" s="18" cm="1">
        <f t="array" aca="1" ref="M1042" ca="1">SUMPRODUCT(Inactives[Days Inactive]*(Inactives[Student]=A1042))/365</f>
        <v>0</v>
      </c>
      <c r="N1042" s="18" t="str" cm="1">
        <f t="array" ref="N1042">IF(LEN($A1042)&gt;0,SUMPRODUCT(($A1042=merged_names)*(_xlfn.TEXTAFTER(N$2, "At ")=merged_belt_colours)*merged_months_at_rank),"")</f>
        <v/>
      </c>
      <c r="O1042" s="18" t="str" cm="1">
        <f t="array" ref="O1042">IF(LEN($A1042)&gt;0,SUMPRODUCT(($A1042=merged_names)*(_xlfn.TEXTAFTER(O$2, "At ")=merged_belt_colours)*merged_months_at_rank),"")</f>
        <v/>
      </c>
      <c r="P1042" s="18" t="str" cm="1">
        <f t="array" ref="P1042">IF(LEN($A1042)&gt;0,SUMPRODUCT(($A1042=merged_names)*(_xlfn.TEXTAFTER(P$2, "At ")=merged_belt_colours)*merged_months_at_rank),"")</f>
        <v/>
      </c>
      <c r="Q1042" s="18" t="str" cm="1">
        <f t="array" ref="Q1042">IF(LEN($A1042)&gt;0,SUMPRODUCT(($A1042=merged_names)*(_xlfn.TEXTAFTER(Q$2, "At ")=merged_belt_colours)*merged_months_at_rank),"")</f>
        <v/>
      </c>
      <c r="R1042" s="18" t="str" cm="1">
        <f t="array" ref="R1042">IF(LEN($A1042)&gt;0,SUMPRODUCT(($A1042=merged_names)*(_xlfn.TEXTAFTER(R$2, "At ")=merged_belt_colours)*merged_months_at_rank),"")</f>
        <v/>
      </c>
    </row>
    <row r="1043" spans="1:18" x14ac:dyDescent="0.25">
      <c r="A1043"/>
      <c r="B1043" s="15" t="str" cm="1">
        <f t="array" ref="B1043">IFERROR(IF(LEN(A1043)&gt;0, IF(SUMPRODUCT((Inactives[Key]=J1043)*(Inactives[Currently Inactive]))=1,"Inactive","Active"),""),"Active")</f>
        <v/>
      </c>
      <c r="C1043" s="16" t="str" cm="1">
        <f t="array" aca="1" ref="C1043" ca="1">IFERROR(_xlfn._xlws.FILTER(Inactives[Inactive On],(Inactives[Key]=J1043)*(Inactives[Currently Inactive]),""),"")</f>
        <v/>
      </c>
      <c r="D1043" s="16" t="str" cm="1">
        <f t="array" aca="1" ref="D1043" ca="1">IFERROR(INDEX(_xlfn.TEXTSPLIT(E1043," "),1),"")</f>
        <v/>
      </c>
      <c r="E1043" s="15" t="str" cm="1">
        <f t="array" aca="1" ref="E1043" ca="1">IFERROR(_xlfn._xlws.FILTER(merged_ranks,(merged_end_dates=DATE(9999,12,31))*(merged_names=A1043)),"")</f>
        <v/>
      </c>
      <c r="F1043" s="17" t="str">
        <f ca="1">_xlfn.XLOOKUP(J1043,Promotions[Promo Key],Promotions[Promo Date],"")</f>
        <v/>
      </c>
      <c r="G1043" s="18" t="str">
        <f t="shared" ca="1" si="75"/>
        <v/>
      </c>
      <c r="H1043" s="18" t="str">
        <f t="shared" ca="1" si="74"/>
        <v/>
      </c>
      <c r="I1043" s="17" t="str">
        <f>_xlfn.XLOOKUP(A1043,Students[Full Name],Students[Starting Rank],"")</f>
        <v/>
      </c>
      <c r="J1043" s="15" t="str">
        <f t="shared" ca="1" si="76"/>
        <v xml:space="preserve">: </v>
      </c>
      <c r="K1043" s="16" t="str">
        <f>_xlfn.XLOOKUP(A1043,Students[Full Name],Students[Start Date],"")</f>
        <v/>
      </c>
      <c r="L1043" s="18">
        <f t="shared" ca="1" si="77"/>
        <v>-1</v>
      </c>
      <c r="M1043" s="18" cm="1">
        <f t="array" aca="1" ref="M1043" ca="1">SUMPRODUCT(Inactives[Days Inactive]*(Inactives[Student]=A1043))/365</f>
        <v>0</v>
      </c>
      <c r="N1043" s="18" t="str" cm="1">
        <f t="array" ref="N1043">IF(LEN($A1043)&gt;0,SUMPRODUCT(($A1043=merged_names)*(_xlfn.TEXTAFTER(N$2, "At ")=merged_belt_colours)*merged_months_at_rank),"")</f>
        <v/>
      </c>
      <c r="O1043" s="18" t="str" cm="1">
        <f t="array" ref="O1043">IF(LEN($A1043)&gt;0,SUMPRODUCT(($A1043=merged_names)*(_xlfn.TEXTAFTER(O$2, "At ")=merged_belt_colours)*merged_months_at_rank),"")</f>
        <v/>
      </c>
      <c r="P1043" s="18" t="str" cm="1">
        <f t="array" ref="P1043">IF(LEN($A1043)&gt;0,SUMPRODUCT(($A1043=merged_names)*(_xlfn.TEXTAFTER(P$2, "At ")=merged_belt_colours)*merged_months_at_rank),"")</f>
        <v/>
      </c>
      <c r="Q1043" s="18" t="str" cm="1">
        <f t="array" ref="Q1043">IF(LEN($A1043)&gt;0,SUMPRODUCT(($A1043=merged_names)*(_xlfn.TEXTAFTER(Q$2, "At ")=merged_belt_colours)*merged_months_at_rank),"")</f>
        <v/>
      </c>
      <c r="R1043" s="18" t="str" cm="1">
        <f t="array" ref="R1043">IF(LEN($A1043)&gt;0,SUMPRODUCT(($A1043=merged_names)*(_xlfn.TEXTAFTER(R$2, "At ")=merged_belt_colours)*merged_months_at_rank),"")</f>
        <v/>
      </c>
    </row>
    <row r="1044" spans="1:18" x14ac:dyDescent="0.25">
      <c r="A1044"/>
      <c r="B1044" s="15" t="str" cm="1">
        <f t="array" ref="B1044">IFERROR(IF(LEN(A1044)&gt;0, IF(SUMPRODUCT((Inactives[Key]=J1044)*(Inactives[Currently Inactive]))=1,"Inactive","Active"),""),"Active")</f>
        <v/>
      </c>
      <c r="C1044" s="16" t="str" cm="1">
        <f t="array" aca="1" ref="C1044" ca="1">IFERROR(_xlfn._xlws.FILTER(Inactives[Inactive On],(Inactives[Key]=J1044)*(Inactives[Currently Inactive]),""),"")</f>
        <v/>
      </c>
      <c r="D1044" s="16" t="str" cm="1">
        <f t="array" aca="1" ref="D1044" ca="1">IFERROR(INDEX(_xlfn.TEXTSPLIT(E1044," "),1),"")</f>
        <v/>
      </c>
      <c r="E1044" s="15" t="str" cm="1">
        <f t="array" aca="1" ref="E1044" ca="1">IFERROR(_xlfn._xlws.FILTER(merged_ranks,(merged_end_dates=DATE(9999,12,31))*(merged_names=A1044)),"")</f>
        <v/>
      </c>
      <c r="F1044" s="17" t="str">
        <f ca="1">_xlfn.XLOOKUP(J1044,Promotions[Promo Key],Promotions[Promo Date],"")</f>
        <v/>
      </c>
      <c r="G1044" s="18" t="str">
        <f t="shared" ca="1" si="75"/>
        <v/>
      </c>
      <c r="H1044" s="18" t="str">
        <f t="shared" ca="1" si="74"/>
        <v/>
      </c>
      <c r="I1044" s="17" t="str">
        <f>_xlfn.XLOOKUP(A1044,Students[Full Name],Students[Starting Rank],"")</f>
        <v/>
      </c>
      <c r="J1044" s="15" t="str">
        <f t="shared" ca="1" si="76"/>
        <v xml:space="preserve">: </v>
      </c>
      <c r="K1044" s="16" t="str">
        <f>_xlfn.XLOOKUP(A1044,Students[Full Name],Students[Start Date],"")</f>
        <v/>
      </c>
      <c r="L1044" s="18">
        <f t="shared" ca="1" si="77"/>
        <v>-1</v>
      </c>
      <c r="M1044" s="18" cm="1">
        <f t="array" aca="1" ref="M1044" ca="1">SUMPRODUCT(Inactives[Days Inactive]*(Inactives[Student]=A1044))/365</f>
        <v>0</v>
      </c>
      <c r="N1044" s="18" t="str" cm="1">
        <f t="array" ref="N1044">IF(LEN($A1044)&gt;0,SUMPRODUCT(($A1044=merged_names)*(_xlfn.TEXTAFTER(N$2, "At ")=merged_belt_colours)*merged_months_at_rank),"")</f>
        <v/>
      </c>
      <c r="O1044" s="18" t="str" cm="1">
        <f t="array" ref="O1044">IF(LEN($A1044)&gt;0,SUMPRODUCT(($A1044=merged_names)*(_xlfn.TEXTAFTER(O$2, "At ")=merged_belt_colours)*merged_months_at_rank),"")</f>
        <v/>
      </c>
      <c r="P1044" s="18" t="str" cm="1">
        <f t="array" ref="P1044">IF(LEN($A1044)&gt;0,SUMPRODUCT(($A1044=merged_names)*(_xlfn.TEXTAFTER(P$2, "At ")=merged_belt_colours)*merged_months_at_rank),"")</f>
        <v/>
      </c>
      <c r="Q1044" s="18" t="str" cm="1">
        <f t="array" ref="Q1044">IF(LEN($A1044)&gt;0,SUMPRODUCT(($A1044=merged_names)*(_xlfn.TEXTAFTER(Q$2, "At ")=merged_belt_colours)*merged_months_at_rank),"")</f>
        <v/>
      </c>
      <c r="R1044" s="18" t="str" cm="1">
        <f t="array" ref="R1044">IF(LEN($A1044)&gt;0,SUMPRODUCT(($A1044=merged_names)*(_xlfn.TEXTAFTER(R$2, "At ")=merged_belt_colours)*merged_months_at_rank),"")</f>
        <v/>
      </c>
    </row>
    <row r="1045" spans="1:18" x14ac:dyDescent="0.25">
      <c r="A1045"/>
      <c r="B1045" s="15" t="str" cm="1">
        <f t="array" ref="B1045">IFERROR(IF(LEN(A1045)&gt;0, IF(SUMPRODUCT((Inactives[Key]=J1045)*(Inactives[Currently Inactive]))=1,"Inactive","Active"),""),"Active")</f>
        <v/>
      </c>
      <c r="C1045" s="16" t="str" cm="1">
        <f t="array" aca="1" ref="C1045" ca="1">IFERROR(_xlfn._xlws.FILTER(Inactives[Inactive On],(Inactives[Key]=J1045)*(Inactives[Currently Inactive]),""),"")</f>
        <v/>
      </c>
      <c r="D1045" s="16" t="str" cm="1">
        <f t="array" aca="1" ref="D1045" ca="1">IFERROR(INDEX(_xlfn.TEXTSPLIT(E1045," "),1),"")</f>
        <v/>
      </c>
      <c r="E1045" s="15" t="str" cm="1">
        <f t="array" aca="1" ref="E1045" ca="1">IFERROR(_xlfn._xlws.FILTER(merged_ranks,(merged_end_dates=DATE(9999,12,31))*(merged_names=A1045)),"")</f>
        <v/>
      </c>
      <c r="F1045" s="17" t="str">
        <f ca="1">_xlfn.XLOOKUP(J1045,Promotions[Promo Key],Promotions[Promo Date],"")</f>
        <v/>
      </c>
      <c r="G1045" s="18" t="str">
        <f t="shared" ca="1" si="75"/>
        <v/>
      </c>
      <c r="H1045" s="18" t="str">
        <f t="shared" ca="1" si="74"/>
        <v/>
      </c>
      <c r="I1045" s="17" t="str">
        <f>_xlfn.XLOOKUP(A1045,Students[Full Name],Students[Starting Rank],"")</f>
        <v/>
      </c>
      <c r="J1045" s="15" t="str">
        <f t="shared" ca="1" si="76"/>
        <v xml:space="preserve">: </v>
      </c>
      <c r="K1045" s="16" t="str">
        <f>_xlfn.XLOOKUP(A1045,Students[Full Name],Students[Start Date],"")</f>
        <v/>
      </c>
      <c r="L1045" s="18">
        <f t="shared" ca="1" si="77"/>
        <v>-1</v>
      </c>
      <c r="M1045" s="18" cm="1">
        <f t="array" aca="1" ref="M1045" ca="1">SUMPRODUCT(Inactives[Days Inactive]*(Inactives[Student]=A1045))/365</f>
        <v>0</v>
      </c>
      <c r="N1045" s="18" t="str" cm="1">
        <f t="array" ref="N1045">IF(LEN($A1045)&gt;0,SUMPRODUCT(($A1045=merged_names)*(_xlfn.TEXTAFTER(N$2, "At ")=merged_belt_colours)*merged_months_at_rank),"")</f>
        <v/>
      </c>
      <c r="O1045" s="18" t="str" cm="1">
        <f t="array" ref="O1045">IF(LEN($A1045)&gt;0,SUMPRODUCT(($A1045=merged_names)*(_xlfn.TEXTAFTER(O$2, "At ")=merged_belt_colours)*merged_months_at_rank),"")</f>
        <v/>
      </c>
      <c r="P1045" s="18" t="str" cm="1">
        <f t="array" ref="P1045">IF(LEN($A1045)&gt;0,SUMPRODUCT(($A1045=merged_names)*(_xlfn.TEXTAFTER(P$2, "At ")=merged_belt_colours)*merged_months_at_rank),"")</f>
        <v/>
      </c>
      <c r="Q1045" s="18" t="str" cm="1">
        <f t="array" ref="Q1045">IF(LEN($A1045)&gt;0,SUMPRODUCT(($A1045=merged_names)*(_xlfn.TEXTAFTER(Q$2, "At ")=merged_belt_colours)*merged_months_at_rank),"")</f>
        <v/>
      </c>
      <c r="R1045" s="18" t="str" cm="1">
        <f t="array" ref="R1045">IF(LEN($A1045)&gt;0,SUMPRODUCT(($A1045=merged_names)*(_xlfn.TEXTAFTER(R$2, "At ")=merged_belt_colours)*merged_months_at_rank),"")</f>
        <v/>
      </c>
    </row>
    <row r="1046" spans="1:18" x14ac:dyDescent="0.25">
      <c r="A1046"/>
      <c r="B1046" s="15" t="str" cm="1">
        <f t="array" ref="B1046">IFERROR(IF(LEN(A1046)&gt;0, IF(SUMPRODUCT((Inactives[Key]=J1046)*(Inactives[Currently Inactive]))=1,"Inactive","Active"),""),"Active")</f>
        <v/>
      </c>
      <c r="C1046" s="16" t="str" cm="1">
        <f t="array" aca="1" ref="C1046" ca="1">IFERROR(_xlfn._xlws.FILTER(Inactives[Inactive On],(Inactives[Key]=J1046)*(Inactives[Currently Inactive]),""),"")</f>
        <v/>
      </c>
      <c r="D1046" s="16" t="str" cm="1">
        <f t="array" aca="1" ref="D1046" ca="1">IFERROR(INDEX(_xlfn.TEXTSPLIT(E1046," "),1),"")</f>
        <v/>
      </c>
      <c r="E1046" s="15" t="str" cm="1">
        <f t="array" aca="1" ref="E1046" ca="1">IFERROR(_xlfn._xlws.FILTER(merged_ranks,(merged_end_dates=DATE(9999,12,31))*(merged_names=A1046)),"")</f>
        <v/>
      </c>
      <c r="F1046" s="17" t="str">
        <f ca="1">_xlfn.XLOOKUP(J1046,Promotions[Promo Key],Promotions[Promo Date],"")</f>
        <v/>
      </c>
      <c r="G1046" s="18" t="str">
        <f t="shared" ca="1" si="75"/>
        <v/>
      </c>
      <c r="H1046" s="18" t="str">
        <f t="shared" ca="1" si="74"/>
        <v/>
      </c>
      <c r="I1046" s="17" t="str">
        <f>_xlfn.XLOOKUP(A1046,Students[Full Name],Students[Starting Rank],"")</f>
        <v/>
      </c>
      <c r="J1046" s="15" t="str">
        <f t="shared" ca="1" si="76"/>
        <v xml:space="preserve">: </v>
      </c>
      <c r="K1046" s="16" t="str">
        <f>_xlfn.XLOOKUP(A1046,Students[Full Name],Students[Start Date],"")</f>
        <v/>
      </c>
      <c r="L1046" s="18">
        <f t="shared" ca="1" si="77"/>
        <v>-1</v>
      </c>
      <c r="M1046" s="18" cm="1">
        <f t="array" aca="1" ref="M1046" ca="1">SUMPRODUCT(Inactives[Days Inactive]*(Inactives[Student]=A1046))/365</f>
        <v>0</v>
      </c>
      <c r="N1046" s="18" t="str" cm="1">
        <f t="array" ref="N1046">IF(LEN($A1046)&gt;0,SUMPRODUCT(($A1046=merged_names)*(_xlfn.TEXTAFTER(N$2, "At ")=merged_belt_colours)*merged_months_at_rank),"")</f>
        <v/>
      </c>
      <c r="O1046" s="18" t="str" cm="1">
        <f t="array" ref="O1046">IF(LEN($A1046)&gt;0,SUMPRODUCT(($A1046=merged_names)*(_xlfn.TEXTAFTER(O$2, "At ")=merged_belt_colours)*merged_months_at_rank),"")</f>
        <v/>
      </c>
      <c r="P1046" s="18" t="str" cm="1">
        <f t="array" ref="P1046">IF(LEN($A1046)&gt;0,SUMPRODUCT(($A1046=merged_names)*(_xlfn.TEXTAFTER(P$2, "At ")=merged_belt_colours)*merged_months_at_rank),"")</f>
        <v/>
      </c>
      <c r="Q1046" s="18" t="str" cm="1">
        <f t="array" ref="Q1046">IF(LEN($A1046)&gt;0,SUMPRODUCT(($A1046=merged_names)*(_xlfn.TEXTAFTER(Q$2, "At ")=merged_belt_colours)*merged_months_at_rank),"")</f>
        <v/>
      </c>
      <c r="R1046" s="18" t="str" cm="1">
        <f t="array" ref="R1046">IF(LEN($A1046)&gt;0,SUMPRODUCT(($A1046=merged_names)*(_xlfn.TEXTAFTER(R$2, "At ")=merged_belt_colours)*merged_months_at_rank),"")</f>
        <v/>
      </c>
    </row>
    <row r="1047" spans="1:18" x14ac:dyDescent="0.25">
      <c r="A1047"/>
      <c r="B1047" s="15" t="str" cm="1">
        <f t="array" ref="B1047">IFERROR(IF(LEN(A1047)&gt;0, IF(SUMPRODUCT((Inactives[Key]=J1047)*(Inactives[Currently Inactive]))=1,"Inactive","Active"),""),"Active")</f>
        <v/>
      </c>
      <c r="C1047" s="16" t="str" cm="1">
        <f t="array" aca="1" ref="C1047" ca="1">IFERROR(_xlfn._xlws.FILTER(Inactives[Inactive On],(Inactives[Key]=J1047)*(Inactives[Currently Inactive]),""),"")</f>
        <v/>
      </c>
      <c r="D1047" s="16" t="str" cm="1">
        <f t="array" aca="1" ref="D1047" ca="1">IFERROR(INDEX(_xlfn.TEXTSPLIT(E1047," "),1),"")</f>
        <v/>
      </c>
      <c r="E1047" s="15" t="str" cm="1">
        <f t="array" aca="1" ref="E1047" ca="1">IFERROR(_xlfn._xlws.FILTER(merged_ranks,(merged_end_dates=DATE(9999,12,31))*(merged_names=A1047)),"")</f>
        <v/>
      </c>
      <c r="F1047" s="17" t="str">
        <f ca="1">_xlfn.XLOOKUP(J1047,Promotions[Promo Key],Promotions[Promo Date],"")</f>
        <v/>
      </c>
      <c r="G1047" s="18" t="str">
        <f t="shared" ca="1" si="75"/>
        <v/>
      </c>
      <c r="H1047" s="18" t="str">
        <f t="shared" ca="1" si="74"/>
        <v/>
      </c>
      <c r="I1047" s="17" t="str">
        <f>_xlfn.XLOOKUP(A1047,Students[Full Name],Students[Starting Rank],"")</f>
        <v/>
      </c>
      <c r="J1047" s="15" t="str">
        <f t="shared" ca="1" si="76"/>
        <v xml:space="preserve">: </v>
      </c>
      <c r="K1047" s="16" t="str">
        <f>_xlfn.XLOOKUP(A1047,Students[Full Name],Students[Start Date],"")</f>
        <v/>
      </c>
      <c r="L1047" s="18">
        <f t="shared" ca="1" si="77"/>
        <v>-1</v>
      </c>
      <c r="M1047" s="18" cm="1">
        <f t="array" aca="1" ref="M1047" ca="1">SUMPRODUCT(Inactives[Days Inactive]*(Inactives[Student]=A1047))/365</f>
        <v>0</v>
      </c>
      <c r="N1047" s="18" t="str" cm="1">
        <f t="array" ref="N1047">IF(LEN($A1047)&gt;0,SUMPRODUCT(($A1047=merged_names)*(_xlfn.TEXTAFTER(N$2, "At ")=merged_belt_colours)*merged_months_at_rank),"")</f>
        <v/>
      </c>
      <c r="O1047" s="18" t="str" cm="1">
        <f t="array" ref="O1047">IF(LEN($A1047)&gt;0,SUMPRODUCT(($A1047=merged_names)*(_xlfn.TEXTAFTER(O$2, "At ")=merged_belt_colours)*merged_months_at_rank),"")</f>
        <v/>
      </c>
      <c r="P1047" s="18" t="str" cm="1">
        <f t="array" ref="P1047">IF(LEN($A1047)&gt;0,SUMPRODUCT(($A1047=merged_names)*(_xlfn.TEXTAFTER(P$2, "At ")=merged_belt_colours)*merged_months_at_rank),"")</f>
        <v/>
      </c>
      <c r="Q1047" s="18" t="str" cm="1">
        <f t="array" ref="Q1047">IF(LEN($A1047)&gt;0,SUMPRODUCT(($A1047=merged_names)*(_xlfn.TEXTAFTER(Q$2, "At ")=merged_belt_colours)*merged_months_at_rank),"")</f>
        <v/>
      </c>
      <c r="R1047" s="18" t="str" cm="1">
        <f t="array" ref="R1047">IF(LEN($A1047)&gt;0,SUMPRODUCT(($A1047=merged_names)*(_xlfn.TEXTAFTER(R$2, "At ")=merged_belt_colours)*merged_months_at_rank),"")</f>
        <v/>
      </c>
    </row>
    <row r="1048" spans="1:18" x14ac:dyDescent="0.25">
      <c r="A1048"/>
      <c r="B1048" s="15" t="str" cm="1">
        <f t="array" ref="B1048">IFERROR(IF(LEN(A1048)&gt;0, IF(SUMPRODUCT((Inactives[Key]=J1048)*(Inactives[Currently Inactive]))=1,"Inactive","Active"),""),"Active")</f>
        <v/>
      </c>
      <c r="C1048" s="16" t="str" cm="1">
        <f t="array" aca="1" ref="C1048" ca="1">IFERROR(_xlfn._xlws.FILTER(Inactives[Inactive On],(Inactives[Key]=J1048)*(Inactives[Currently Inactive]),""),"")</f>
        <v/>
      </c>
      <c r="D1048" s="16" t="str" cm="1">
        <f t="array" aca="1" ref="D1048" ca="1">IFERROR(INDEX(_xlfn.TEXTSPLIT(E1048," "),1),"")</f>
        <v/>
      </c>
      <c r="E1048" s="15" t="str" cm="1">
        <f t="array" aca="1" ref="E1048" ca="1">IFERROR(_xlfn._xlws.FILTER(merged_ranks,(merged_end_dates=DATE(9999,12,31))*(merged_names=A1048)),"")</f>
        <v/>
      </c>
      <c r="F1048" s="17" t="str">
        <f ca="1">_xlfn.XLOOKUP(J1048,Promotions[Promo Key],Promotions[Promo Date],"")</f>
        <v/>
      </c>
      <c r="G1048" s="18" t="str">
        <f t="shared" ca="1" si="75"/>
        <v/>
      </c>
      <c r="H1048" s="18" t="str">
        <f t="shared" ref="H1048:H1111" ca="1" si="78">IFERROR((TODAY()-K1048)/365-M1048,"")</f>
        <v/>
      </c>
      <c r="I1048" s="17" t="str">
        <f>_xlfn.XLOOKUP(A1048,Students[Full Name],Students[Starting Rank],"")</f>
        <v/>
      </c>
      <c r="J1048" s="15" t="str">
        <f t="shared" ca="1" si="76"/>
        <v xml:space="preserve">: </v>
      </c>
      <c r="K1048" s="16" t="str">
        <f>_xlfn.XLOOKUP(A1048,Students[Full Name],Students[Start Date],"")</f>
        <v/>
      </c>
      <c r="L1048" s="18">
        <f t="shared" ca="1" si="77"/>
        <v>-1</v>
      </c>
      <c r="M1048" s="18" cm="1">
        <f t="array" aca="1" ref="M1048" ca="1">SUMPRODUCT(Inactives[Days Inactive]*(Inactives[Student]=A1048))/365</f>
        <v>0</v>
      </c>
      <c r="N1048" s="18" t="str" cm="1">
        <f t="array" ref="N1048">IF(LEN($A1048)&gt;0,SUMPRODUCT(($A1048=merged_names)*(_xlfn.TEXTAFTER(N$2, "At ")=merged_belt_colours)*merged_months_at_rank),"")</f>
        <v/>
      </c>
      <c r="O1048" s="18" t="str" cm="1">
        <f t="array" ref="O1048">IF(LEN($A1048)&gt;0,SUMPRODUCT(($A1048=merged_names)*(_xlfn.TEXTAFTER(O$2, "At ")=merged_belt_colours)*merged_months_at_rank),"")</f>
        <v/>
      </c>
      <c r="P1048" s="18" t="str" cm="1">
        <f t="array" ref="P1048">IF(LEN($A1048)&gt;0,SUMPRODUCT(($A1048=merged_names)*(_xlfn.TEXTAFTER(P$2, "At ")=merged_belt_colours)*merged_months_at_rank),"")</f>
        <v/>
      </c>
      <c r="Q1048" s="18" t="str" cm="1">
        <f t="array" ref="Q1048">IF(LEN($A1048)&gt;0,SUMPRODUCT(($A1048=merged_names)*(_xlfn.TEXTAFTER(Q$2, "At ")=merged_belt_colours)*merged_months_at_rank),"")</f>
        <v/>
      </c>
      <c r="R1048" s="18" t="str" cm="1">
        <f t="array" ref="R1048">IF(LEN($A1048)&gt;0,SUMPRODUCT(($A1048=merged_names)*(_xlfn.TEXTAFTER(R$2, "At ")=merged_belt_colours)*merged_months_at_rank),"")</f>
        <v/>
      </c>
    </row>
    <row r="1049" spans="1:18" x14ac:dyDescent="0.25">
      <c r="A1049"/>
      <c r="B1049" s="15" t="str" cm="1">
        <f t="array" ref="B1049">IFERROR(IF(LEN(A1049)&gt;0, IF(SUMPRODUCT((Inactives[Key]=J1049)*(Inactives[Currently Inactive]))=1,"Inactive","Active"),""),"Active")</f>
        <v/>
      </c>
      <c r="C1049" s="16" t="str" cm="1">
        <f t="array" aca="1" ref="C1049" ca="1">IFERROR(_xlfn._xlws.FILTER(Inactives[Inactive On],(Inactives[Key]=J1049)*(Inactives[Currently Inactive]),""),"")</f>
        <v/>
      </c>
      <c r="D1049" s="16" t="str" cm="1">
        <f t="array" aca="1" ref="D1049" ca="1">IFERROR(INDEX(_xlfn.TEXTSPLIT(E1049," "),1),"")</f>
        <v/>
      </c>
      <c r="E1049" s="15" t="str" cm="1">
        <f t="array" aca="1" ref="E1049" ca="1">IFERROR(_xlfn._xlws.FILTER(merged_ranks,(merged_end_dates=DATE(9999,12,31))*(merged_names=A1049)),"")</f>
        <v/>
      </c>
      <c r="F1049" s="17" t="str">
        <f ca="1">_xlfn.XLOOKUP(J1049,Promotions[Promo Key],Promotions[Promo Date],"")</f>
        <v/>
      </c>
      <c r="G1049" s="18" t="str">
        <f t="shared" ca="1" si="75"/>
        <v/>
      </c>
      <c r="H1049" s="18" t="str">
        <f t="shared" ca="1" si="78"/>
        <v/>
      </c>
      <c r="I1049" s="17" t="str">
        <f>_xlfn.XLOOKUP(A1049,Students[Full Name],Students[Starting Rank],"")</f>
        <v/>
      </c>
      <c r="J1049" s="15" t="str">
        <f t="shared" ca="1" si="76"/>
        <v xml:space="preserve">: </v>
      </c>
      <c r="K1049" s="16" t="str">
        <f>_xlfn.XLOOKUP(A1049,Students[Full Name],Students[Start Date],"")</f>
        <v/>
      </c>
      <c r="L1049" s="18">
        <f t="shared" ca="1" si="77"/>
        <v>-1</v>
      </c>
      <c r="M1049" s="18" cm="1">
        <f t="array" aca="1" ref="M1049" ca="1">SUMPRODUCT(Inactives[Days Inactive]*(Inactives[Student]=A1049))/365</f>
        <v>0</v>
      </c>
      <c r="N1049" s="18" t="str" cm="1">
        <f t="array" ref="N1049">IF(LEN($A1049)&gt;0,SUMPRODUCT(($A1049=merged_names)*(_xlfn.TEXTAFTER(N$2, "At ")=merged_belt_colours)*merged_months_at_rank),"")</f>
        <v/>
      </c>
      <c r="O1049" s="18" t="str" cm="1">
        <f t="array" ref="O1049">IF(LEN($A1049)&gt;0,SUMPRODUCT(($A1049=merged_names)*(_xlfn.TEXTAFTER(O$2, "At ")=merged_belt_colours)*merged_months_at_rank),"")</f>
        <v/>
      </c>
      <c r="P1049" s="18" t="str" cm="1">
        <f t="array" ref="P1049">IF(LEN($A1049)&gt;0,SUMPRODUCT(($A1049=merged_names)*(_xlfn.TEXTAFTER(P$2, "At ")=merged_belt_colours)*merged_months_at_rank),"")</f>
        <v/>
      </c>
      <c r="Q1049" s="18" t="str" cm="1">
        <f t="array" ref="Q1049">IF(LEN($A1049)&gt;0,SUMPRODUCT(($A1049=merged_names)*(_xlfn.TEXTAFTER(Q$2, "At ")=merged_belt_colours)*merged_months_at_rank),"")</f>
        <v/>
      </c>
      <c r="R1049" s="18" t="str" cm="1">
        <f t="array" ref="R1049">IF(LEN($A1049)&gt;0,SUMPRODUCT(($A1049=merged_names)*(_xlfn.TEXTAFTER(R$2, "At ")=merged_belt_colours)*merged_months_at_rank),"")</f>
        <v/>
      </c>
    </row>
    <row r="1050" spans="1:18" x14ac:dyDescent="0.25">
      <c r="A1050"/>
      <c r="B1050" s="15" t="str" cm="1">
        <f t="array" ref="B1050">IFERROR(IF(LEN(A1050)&gt;0, IF(SUMPRODUCT((Inactives[Key]=J1050)*(Inactives[Currently Inactive]))=1,"Inactive","Active"),""),"Active")</f>
        <v/>
      </c>
      <c r="C1050" s="16" t="str" cm="1">
        <f t="array" aca="1" ref="C1050" ca="1">IFERROR(_xlfn._xlws.FILTER(Inactives[Inactive On],(Inactives[Key]=J1050)*(Inactives[Currently Inactive]),""),"")</f>
        <v/>
      </c>
      <c r="D1050" s="16" t="str" cm="1">
        <f t="array" aca="1" ref="D1050" ca="1">IFERROR(INDEX(_xlfn.TEXTSPLIT(E1050," "),1),"")</f>
        <v/>
      </c>
      <c r="E1050" s="15" t="str" cm="1">
        <f t="array" aca="1" ref="E1050" ca="1">IFERROR(_xlfn._xlws.FILTER(merged_ranks,(merged_end_dates=DATE(9999,12,31))*(merged_names=A1050)),"")</f>
        <v/>
      </c>
      <c r="F1050" s="17" t="str">
        <f ca="1">_xlfn.XLOOKUP(J1050,Promotions[Promo Key],Promotions[Promo Date],"")</f>
        <v/>
      </c>
      <c r="G1050" s="18" t="str">
        <f t="shared" ca="1" si="75"/>
        <v/>
      </c>
      <c r="H1050" s="18" t="str">
        <f t="shared" ca="1" si="78"/>
        <v/>
      </c>
      <c r="I1050" s="17" t="str">
        <f>_xlfn.XLOOKUP(A1050,Students[Full Name],Students[Starting Rank],"")</f>
        <v/>
      </c>
      <c r="J1050" s="15" t="str">
        <f t="shared" ca="1" si="76"/>
        <v xml:space="preserve">: </v>
      </c>
      <c r="K1050" s="16" t="str">
        <f>_xlfn.XLOOKUP(A1050,Students[Full Name],Students[Start Date],"")</f>
        <v/>
      </c>
      <c r="L1050" s="18">
        <f t="shared" ca="1" si="77"/>
        <v>-1</v>
      </c>
      <c r="M1050" s="18" cm="1">
        <f t="array" aca="1" ref="M1050" ca="1">SUMPRODUCT(Inactives[Days Inactive]*(Inactives[Student]=A1050))/365</f>
        <v>0</v>
      </c>
      <c r="N1050" s="18" t="str" cm="1">
        <f t="array" ref="N1050">IF(LEN($A1050)&gt;0,SUMPRODUCT(($A1050=merged_names)*(_xlfn.TEXTAFTER(N$2, "At ")=merged_belt_colours)*merged_months_at_rank),"")</f>
        <v/>
      </c>
      <c r="O1050" s="18" t="str" cm="1">
        <f t="array" ref="O1050">IF(LEN($A1050)&gt;0,SUMPRODUCT(($A1050=merged_names)*(_xlfn.TEXTAFTER(O$2, "At ")=merged_belt_colours)*merged_months_at_rank),"")</f>
        <v/>
      </c>
      <c r="P1050" s="18" t="str" cm="1">
        <f t="array" ref="P1050">IF(LEN($A1050)&gt;0,SUMPRODUCT(($A1050=merged_names)*(_xlfn.TEXTAFTER(P$2, "At ")=merged_belt_colours)*merged_months_at_rank),"")</f>
        <v/>
      </c>
      <c r="Q1050" s="18" t="str" cm="1">
        <f t="array" ref="Q1050">IF(LEN($A1050)&gt;0,SUMPRODUCT(($A1050=merged_names)*(_xlfn.TEXTAFTER(Q$2, "At ")=merged_belt_colours)*merged_months_at_rank),"")</f>
        <v/>
      </c>
      <c r="R1050" s="18" t="str" cm="1">
        <f t="array" ref="R1050">IF(LEN($A1050)&gt;0,SUMPRODUCT(($A1050=merged_names)*(_xlfn.TEXTAFTER(R$2, "At ")=merged_belt_colours)*merged_months_at_rank),"")</f>
        <v/>
      </c>
    </row>
    <row r="1051" spans="1:18" x14ac:dyDescent="0.25">
      <c r="A1051"/>
      <c r="B1051" s="15" t="str" cm="1">
        <f t="array" ref="B1051">IFERROR(IF(LEN(A1051)&gt;0, IF(SUMPRODUCT((Inactives[Key]=J1051)*(Inactives[Currently Inactive]))=1,"Inactive","Active"),""),"Active")</f>
        <v/>
      </c>
      <c r="C1051" s="16" t="str" cm="1">
        <f t="array" aca="1" ref="C1051" ca="1">IFERROR(_xlfn._xlws.FILTER(Inactives[Inactive On],(Inactives[Key]=J1051)*(Inactives[Currently Inactive]),""),"")</f>
        <v/>
      </c>
      <c r="D1051" s="16" t="str" cm="1">
        <f t="array" aca="1" ref="D1051" ca="1">IFERROR(INDEX(_xlfn.TEXTSPLIT(E1051," "),1),"")</f>
        <v/>
      </c>
      <c r="E1051" s="15" t="str" cm="1">
        <f t="array" aca="1" ref="E1051" ca="1">IFERROR(_xlfn._xlws.FILTER(merged_ranks,(merged_end_dates=DATE(9999,12,31))*(merged_names=A1051)),"")</f>
        <v/>
      </c>
      <c r="F1051" s="17" t="str">
        <f ca="1">_xlfn.XLOOKUP(J1051,Promotions[Promo Key],Promotions[Promo Date],"")</f>
        <v/>
      </c>
      <c r="G1051" s="18" t="str">
        <f t="shared" ca="1" si="75"/>
        <v/>
      </c>
      <c r="H1051" s="18" t="str">
        <f t="shared" ca="1" si="78"/>
        <v/>
      </c>
      <c r="I1051" s="17" t="str">
        <f>_xlfn.XLOOKUP(A1051,Students[Full Name],Students[Starting Rank],"")</f>
        <v/>
      </c>
      <c r="J1051" s="15" t="str">
        <f t="shared" ca="1" si="76"/>
        <v xml:space="preserve">: </v>
      </c>
      <c r="K1051" s="16" t="str">
        <f>_xlfn.XLOOKUP(A1051,Students[Full Name],Students[Start Date],"")</f>
        <v/>
      </c>
      <c r="L1051" s="18">
        <f t="shared" ca="1" si="77"/>
        <v>-1</v>
      </c>
      <c r="M1051" s="18" cm="1">
        <f t="array" aca="1" ref="M1051" ca="1">SUMPRODUCT(Inactives[Days Inactive]*(Inactives[Student]=A1051))/365</f>
        <v>0</v>
      </c>
      <c r="N1051" s="18" t="str" cm="1">
        <f t="array" ref="N1051">IF(LEN($A1051)&gt;0,SUMPRODUCT(($A1051=merged_names)*(_xlfn.TEXTAFTER(N$2, "At ")=merged_belt_colours)*merged_months_at_rank),"")</f>
        <v/>
      </c>
      <c r="O1051" s="18" t="str" cm="1">
        <f t="array" ref="O1051">IF(LEN($A1051)&gt;0,SUMPRODUCT(($A1051=merged_names)*(_xlfn.TEXTAFTER(O$2, "At ")=merged_belt_colours)*merged_months_at_rank),"")</f>
        <v/>
      </c>
      <c r="P1051" s="18" t="str" cm="1">
        <f t="array" ref="P1051">IF(LEN($A1051)&gt;0,SUMPRODUCT(($A1051=merged_names)*(_xlfn.TEXTAFTER(P$2, "At ")=merged_belt_colours)*merged_months_at_rank),"")</f>
        <v/>
      </c>
      <c r="Q1051" s="18" t="str" cm="1">
        <f t="array" ref="Q1051">IF(LEN($A1051)&gt;0,SUMPRODUCT(($A1051=merged_names)*(_xlfn.TEXTAFTER(Q$2, "At ")=merged_belt_colours)*merged_months_at_rank),"")</f>
        <v/>
      </c>
      <c r="R1051" s="18" t="str" cm="1">
        <f t="array" ref="R1051">IF(LEN($A1051)&gt;0,SUMPRODUCT(($A1051=merged_names)*(_xlfn.TEXTAFTER(R$2, "At ")=merged_belt_colours)*merged_months_at_rank),"")</f>
        <v/>
      </c>
    </row>
    <row r="1052" spans="1:18" x14ac:dyDescent="0.25">
      <c r="A1052"/>
      <c r="B1052" s="15" t="str" cm="1">
        <f t="array" ref="B1052">IFERROR(IF(LEN(A1052)&gt;0, IF(SUMPRODUCT((Inactives[Key]=J1052)*(Inactives[Currently Inactive]))=1,"Inactive","Active"),""),"Active")</f>
        <v/>
      </c>
      <c r="C1052" s="16" t="str" cm="1">
        <f t="array" aca="1" ref="C1052" ca="1">IFERROR(_xlfn._xlws.FILTER(Inactives[Inactive On],(Inactives[Key]=J1052)*(Inactives[Currently Inactive]),""),"")</f>
        <v/>
      </c>
      <c r="D1052" s="16" t="str" cm="1">
        <f t="array" aca="1" ref="D1052" ca="1">IFERROR(INDEX(_xlfn.TEXTSPLIT(E1052," "),1),"")</f>
        <v/>
      </c>
      <c r="E1052" s="15" t="str" cm="1">
        <f t="array" aca="1" ref="E1052" ca="1">IFERROR(_xlfn._xlws.FILTER(merged_ranks,(merged_end_dates=DATE(9999,12,31))*(merged_names=A1052)),"")</f>
        <v/>
      </c>
      <c r="F1052" s="17" t="str">
        <f ca="1">_xlfn.XLOOKUP(J1052,Promotions[Promo Key],Promotions[Promo Date],"")</f>
        <v/>
      </c>
      <c r="G1052" s="18" t="str">
        <f t="shared" ref="G1052:G1115" ca="1" si="79">IFERROR((TODAY()-F1052)/30.5, "")</f>
        <v/>
      </c>
      <c r="H1052" s="18" t="str">
        <f t="shared" ca="1" si="78"/>
        <v/>
      </c>
      <c r="I1052" s="17" t="str">
        <f>_xlfn.XLOOKUP(A1052,Students[Full Name],Students[Starting Rank],"")</f>
        <v/>
      </c>
      <c r="J1052" s="15" t="str">
        <f t="shared" ref="J1052:J1115" ca="1" si="80">A1052&amp;": "&amp;E1052</f>
        <v xml:space="preserve">: </v>
      </c>
      <c r="K1052" s="16" t="str">
        <f>_xlfn.XLOOKUP(A1052,Students[Full Name],Students[Start Date],"")</f>
        <v/>
      </c>
      <c r="L1052" s="18">
        <f t="shared" ref="L1052:L1115" ca="1" si="81">IF(LEN(C1052)&gt;0,(TODAY()-C1052)/30.5,-1)</f>
        <v>-1</v>
      </c>
      <c r="M1052" s="18" cm="1">
        <f t="array" aca="1" ref="M1052" ca="1">SUMPRODUCT(Inactives[Days Inactive]*(Inactives[Student]=A1052))/365</f>
        <v>0</v>
      </c>
      <c r="N1052" s="18" t="str" cm="1">
        <f t="array" ref="N1052">IF(LEN($A1052)&gt;0,SUMPRODUCT(($A1052=merged_names)*(_xlfn.TEXTAFTER(N$2, "At ")=merged_belt_colours)*merged_months_at_rank),"")</f>
        <v/>
      </c>
      <c r="O1052" s="18" t="str" cm="1">
        <f t="array" ref="O1052">IF(LEN($A1052)&gt;0,SUMPRODUCT(($A1052=merged_names)*(_xlfn.TEXTAFTER(O$2, "At ")=merged_belt_colours)*merged_months_at_rank),"")</f>
        <v/>
      </c>
      <c r="P1052" s="18" t="str" cm="1">
        <f t="array" ref="P1052">IF(LEN($A1052)&gt;0,SUMPRODUCT(($A1052=merged_names)*(_xlfn.TEXTAFTER(P$2, "At ")=merged_belt_colours)*merged_months_at_rank),"")</f>
        <v/>
      </c>
      <c r="Q1052" s="18" t="str" cm="1">
        <f t="array" ref="Q1052">IF(LEN($A1052)&gt;0,SUMPRODUCT(($A1052=merged_names)*(_xlfn.TEXTAFTER(Q$2, "At ")=merged_belt_colours)*merged_months_at_rank),"")</f>
        <v/>
      </c>
      <c r="R1052" s="18" t="str" cm="1">
        <f t="array" ref="R1052">IF(LEN($A1052)&gt;0,SUMPRODUCT(($A1052=merged_names)*(_xlfn.TEXTAFTER(R$2, "At ")=merged_belt_colours)*merged_months_at_rank),"")</f>
        <v/>
      </c>
    </row>
    <row r="1053" spans="1:18" x14ac:dyDescent="0.25">
      <c r="A1053"/>
      <c r="B1053" s="15" t="str" cm="1">
        <f t="array" ref="B1053">IFERROR(IF(LEN(A1053)&gt;0, IF(SUMPRODUCT((Inactives[Key]=J1053)*(Inactives[Currently Inactive]))=1,"Inactive","Active"),""),"Active")</f>
        <v/>
      </c>
      <c r="C1053" s="16" t="str" cm="1">
        <f t="array" aca="1" ref="C1053" ca="1">IFERROR(_xlfn._xlws.FILTER(Inactives[Inactive On],(Inactives[Key]=J1053)*(Inactives[Currently Inactive]),""),"")</f>
        <v/>
      </c>
      <c r="D1053" s="16" t="str" cm="1">
        <f t="array" aca="1" ref="D1053" ca="1">IFERROR(INDEX(_xlfn.TEXTSPLIT(E1053," "),1),"")</f>
        <v/>
      </c>
      <c r="E1053" s="15" t="str" cm="1">
        <f t="array" aca="1" ref="E1053" ca="1">IFERROR(_xlfn._xlws.FILTER(merged_ranks,(merged_end_dates=DATE(9999,12,31))*(merged_names=A1053)),"")</f>
        <v/>
      </c>
      <c r="F1053" s="17" t="str">
        <f ca="1">_xlfn.XLOOKUP(J1053,Promotions[Promo Key],Promotions[Promo Date],"")</f>
        <v/>
      </c>
      <c r="G1053" s="18" t="str">
        <f t="shared" ca="1" si="79"/>
        <v/>
      </c>
      <c r="H1053" s="18" t="str">
        <f t="shared" ca="1" si="78"/>
        <v/>
      </c>
      <c r="I1053" s="17" t="str">
        <f>_xlfn.XLOOKUP(A1053,Students[Full Name],Students[Starting Rank],"")</f>
        <v/>
      </c>
      <c r="J1053" s="15" t="str">
        <f t="shared" ca="1" si="80"/>
        <v xml:space="preserve">: </v>
      </c>
      <c r="K1053" s="16" t="str">
        <f>_xlfn.XLOOKUP(A1053,Students[Full Name],Students[Start Date],"")</f>
        <v/>
      </c>
      <c r="L1053" s="18">
        <f t="shared" ca="1" si="81"/>
        <v>-1</v>
      </c>
      <c r="M1053" s="18" cm="1">
        <f t="array" aca="1" ref="M1053" ca="1">SUMPRODUCT(Inactives[Days Inactive]*(Inactives[Student]=A1053))/365</f>
        <v>0</v>
      </c>
      <c r="N1053" s="18" t="str" cm="1">
        <f t="array" ref="N1053">IF(LEN($A1053)&gt;0,SUMPRODUCT(($A1053=merged_names)*(_xlfn.TEXTAFTER(N$2, "At ")=merged_belt_colours)*merged_months_at_rank),"")</f>
        <v/>
      </c>
      <c r="O1053" s="18" t="str" cm="1">
        <f t="array" ref="O1053">IF(LEN($A1053)&gt;0,SUMPRODUCT(($A1053=merged_names)*(_xlfn.TEXTAFTER(O$2, "At ")=merged_belt_colours)*merged_months_at_rank),"")</f>
        <v/>
      </c>
      <c r="P1053" s="18" t="str" cm="1">
        <f t="array" ref="P1053">IF(LEN($A1053)&gt;0,SUMPRODUCT(($A1053=merged_names)*(_xlfn.TEXTAFTER(P$2, "At ")=merged_belt_colours)*merged_months_at_rank),"")</f>
        <v/>
      </c>
      <c r="Q1053" s="18" t="str" cm="1">
        <f t="array" ref="Q1053">IF(LEN($A1053)&gt;0,SUMPRODUCT(($A1053=merged_names)*(_xlfn.TEXTAFTER(Q$2, "At ")=merged_belt_colours)*merged_months_at_rank),"")</f>
        <v/>
      </c>
      <c r="R1053" s="18" t="str" cm="1">
        <f t="array" ref="R1053">IF(LEN($A1053)&gt;0,SUMPRODUCT(($A1053=merged_names)*(_xlfn.TEXTAFTER(R$2, "At ")=merged_belt_colours)*merged_months_at_rank),"")</f>
        <v/>
      </c>
    </row>
    <row r="1054" spans="1:18" x14ac:dyDescent="0.25">
      <c r="A1054"/>
      <c r="B1054" s="15" t="str" cm="1">
        <f t="array" ref="B1054">IFERROR(IF(LEN(A1054)&gt;0, IF(SUMPRODUCT((Inactives[Key]=J1054)*(Inactives[Currently Inactive]))=1,"Inactive","Active"),""),"Active")</f>
        <v/>
      </c>
      <c r="C1054" s="16" t="str" cm="1">
        <f t="array" aca="1" ref="C1054" ca="1">IFERROR(_xlfn._xlws.FILTER(Inactives[Inactive On],(Inactives[Key]=J1054)*(Inactives[Currently Inactive]),""),"")</f>
        <v/>
      </c>
      <c r="D1054" s="16" t="str" cm="1">
        <f t="array" aca="1" ref="D1054" ca="1">IFERROR(INDEX(_xlfn.TEXTSPLIT(E1054," "),1),"")</f>
        <v/>
      </c>
      <c r="E1054" s="15" t="str" cm="1">
        <f t="array" aca="1" ref="E1054" ca="1">IFERROR(_xlfn._xlws.FILTER(merged_ranks,(merged_end_dates=DATE(9999,12,31))*(merged_names=A1054)),"")</f>
        <v/>
      </c>
      <c r="F1054" s="17" t="str">
        <f ca="1">_xlfn.XLOOKUP(J1054,Promotions[Promo Key],Promotions[Promo Date],"")</f>
        <v/>
      </c>
      <c r="G1054" s="18" t="str">
        <f t="shared" ca="1" si="79"/>
        <v/>
      </c>
      <c r="H1054" s="18" t="str">
        <f t="shared" ca="1" si="78"/>
        <v/>
      </c>
      <c r="I1054" s="17" t="str">
        <f>_xlfn.XLOOKUP(A1054,Students[Full Name],Students[Starting Rank],"")</f>
        <v/>
      </c>
      <c r="J1054" s="15" t="str">
        <f t="shared" ca="1" si="80"/>
        <v xml:space="preserve">: </v>
      </c>
      <c r="K1054" s="16" t="str">
        <f>_xlfn.XLOOKUP(A1054,Students[Full Name],Students[Start Date],"")</f>
        <v/>
      </c>
      <c r="L1054" s="18">
        <f t="shared" ca="1" si="81"/>
        <v>-1</v>
      </c>
      <c r="M1054" s="18" cm="1">
        <f t="array" aca="1" ref="M1054" ca="1">SUMPRODUCT(Inactives[Days Inactive]*(Inactives[Student]=A1054))/365</f>
        <v>0</v>
      </c>
      <c r="N1054" s="18" t="str" cm="1">
        <f t="array" ref="N1054">IF(LEN($A1054)&gt;0,SUMPRODUCT(($A1054=merged_names)*(_xlfn.TEXTAFTER(N$2, "At ")=merged_belt_colours)*merged_months_at_rank),"")</f>
        <v/>
      </c>
      <c r="O1054" s="18" t="str" cm="1">
        <f t="array" ref="O1054">IF(LEN($A1054)&gt;0,SUMPRODUCT(($A1054=merged_names)*(_xlfn.TEXTAFTER(O$2, "At ")=merged_belt_colours)*merged_months_at_rank),"")</f>
        <v/>
      </c>
      <c r="P1054" s="18" t="str" cm="1">
        <f t="array" ref="P1054">IF(LEN($A1054)&gt;0,SUMPRODUCT(($A1054=merged_names)*(_xlfn.TEXTAFTER(P$2, "At ")=merged_belt_colours)*merged_months_at_rank),"")</f>
        <v/>
      </c>
      <c r="Q1054" s="18" t="str" cm="1">
        <f t="array" ref="Q1054">IF(LEN($A1054)&gt;0,SUMPRODUCT(($A1054=merged_names)*(_xlfn.TEXTAFTER(Q$2, "At ")=merged_belt_colours)*merged_months_at_rank),"")</f>
        <v/>
      </c>
      <c r="R1054" s="18" t="str" cm="1">
        <f t="array" ref="R1054">IF(LEN($A1054)&gt;0,SUMPRODUCT(($A1054=merged_names)*(_xlfn.TEXTAFTER(R$2, "At ")=merged_belt_colours)*merged_months_at_rank),"")</f>
        <v/>
      </c>
    </row>
    <row r="1055" spans="1:18" x14ac:dyDescent="0.25">
      <c r="A1055"/>
      <c r="B1055" s="15" t="str" cm="1">
        <f t="array" ref="B1055">IFERROR(IF(LEN(A1055)&gt;0, IF(SUMPRODUCT((Inactives[Key]=J1055)*(Inactives[Currently Inactive]))=1,"Inactive","Active"),""),"Active")</f>
        <v/>
      </c>
      <c r="C1055" s="16" t="str" cm="1">
        <f t="array" aca="1" ref="C1055" ca="1">IFERROR(_xlfn._xlws.FILTER(Inactives[Inactive On],(Inactives[Key]=J1055)*(Inactives[Currently Inactive]),""),"")</f>
        <v/>
      </c>
      <c r="D1055" s="16" t="str" cm="1">
        <f t="array" aca="1" ref="D1055" ca="1">IFERROR(INDEX(_xlfn.TEXTSPLIT(E1055," "),1),"")</f>
        <v/>
      </c>
      <c r="E1055" s="15" t="str" cm="1">
        <f t="array" aca="1" ref="E1055" ca="1">IFERROR(_xlfn._xlws.FILTER(merged_ranks,(merged_end_dates=DATE(9999,12,31))*(merged_names=A1055)),"")</f>
        <v/>
      </c>
      <c r="F1055" s="17" t="str">
        <f ca="1">_xlfn.XLOOKUP(J1055,Promotions[Promo Key],Promotions[Promo Date],"")</f>
        <v/>
      </c>
      <c r="G1055" s="18" t="str">
        <f t="shared" ca="1" si="79"/>
        <v/>
      </c>
      <c r="H1055" s="18" t="str">
        <f t="shared" ca="1" si="78"/>
        <v/>
      </c>
      <c r="I1055" s="17" t="str">
        <f>_xlfn.XLOOKUP(A1055,Students[Full Name],Students[Starting Rank],"")</f>
        <v/>
      </c>
      <c r="J1055" s="15" t="str">
        <f t="shared" ca="1" si="80"/>
        <v xml:space="preserve">: </v>
      </c>
      <c r="K1055" s="16" t="str">
        <f>_xlfn.XLOOKUP(A1055,Students[Full Name],Students[Start Date],"")</f>
        <v/>
      </c>
      <c r="L1055" s="18">
        <f t="shared" ca="1" si="81"/>
        <v>-1</v>
      </c>
      <c r="M1055" s="18" cm="1">
        <f t="array" aca="1" ref="M1055" ca="1">SUMPRODUCT(Inactives[Days Inactive]*(Inactives[Student]=A1055))/365</f>
        <v>0</v>
      </c>
      <c r="N1055" s="18" t="str" cm="1">
        <f t="array" ref="N1055">IF(LEN($A1055)&gt;0,SUMPRODUCT(($A1055=merged_names)*(_xlfn.TEXTAFTER(N$2, "At ")=merged_belt_colours)*merged_months_at_rank),"")</f>
        <v/>
      </c>
      <c r="O1055" s="18" t="str" cm="1">
        <f t="array" ref="O1055">IF(LEN($A1055)&gt;0,SUMPRODUCT(($A1055=merged_names)*(_xlfn.TEXTAFTER(O$2, "At ")=merged_belt_colours)*merged_months_at_rank),"")</f>
        <v/>
      </c>
      <c r="P1055" s="18" t="str" cm="1">
        <f t="array" ref="P1055">IF(LEN($A1055)&gt;0,SUMPRODUCT(($A1055=merged_names)*(_xlfn.TEXTAFTER(P$2, "At ")=merged_belt_colours)*merged_months_at_rank),"")</f>
        <v/>
      </c>
      <c r="Q1055" s="18" t="str" cm="1">
        <f t="array" ref="Q1055">IF(LEN($A1055)&gt;0,SUMPRODUCT(($A1055=merged_names)*(_xlfn.TEXTAFTER(Q$2, "At ")=merged_belt_colours)*merged_months_at_rank),"")</f>
        <v/>
      </c>
      <c r="R1055" s="18" t="str" cm="1">
        <f t="array" ref="R1055">IF(LEN($A1055)&gt;0,SUMPRODUCT(($A1055=merged_names)*(_xlfn.TEXTAFTER(R$2, "At ")=merged_belt_colours)*merged_months_at_rank),"")</f>
        <v/>
      </c>
    </row>
    <row r="1056" spans="1:18" x14ac:dyDescent="0.25">
      <c r="A1056"/>
      <c r="B1056" s="15" t="str" cm="1">
        <f t="array" ref="B1056">IFERROR(IF(LEN(A1056)&gt;0, IF(SUMPRODUCT((Inactives[Key]=J1056)*(Inactives[Currently Inactive]))=1,"Inactive","Active"),""),"Active")</f>
        <v/>
      </c>
      <c r="C1056" s="16" t="str" cm="1">
        <f t="array" aca="1" ref="C1056" ca="1">IFERROR(_xlfn._xlws.FILTER(Inactives[Inactive On],(Inactives[Key]=J1056)*(Inactives[Currently Inactive]),""),"")</f>
        <v/>
      </c>
      <c r="D1056" s="16" t="str" cm="1">
        <f t="array" aca="1" ref="D1056" ca="1">IFERROR(INDEX(_xlfn.TEXTSPLIT(E1056," "),1),"")</f>
        <v/>
      </c>
      <c r="E1056" s="15" t="str" cm="1">
        <f t="array" aca="1" ref="E1056" ca="1">IFERROR(_xlfn._xlws.FILTER(merged_ranks,(merged_end_dates=DATE(9999,12,31))*(merged_names=A1056)),"")</f>
        <v/>
      </c>
      <c r="F1056" s="17" t="str">
        <f ca="1">_xlfn.XLOOKUP(J1056,Promotions[Promo Key],Promotions[Promo Date],"")</f>
        <v/>
      </c>
      <c r="G1056" s="18" t="str">
        <f t="shared" ca="1" si="79"/>
        <v/>
      </c>
      <c r="H1056" s="18" t="str">
        <f t="shared" ca="1" si="78"/>
        <v/>
      </c>
      <c r="I1056" s="17" t="str">
        <f>_xlfn.XLOOKUP(A1056,Students[Full Name],Students[Starting Rank],"")</f>
        <v/>
      </c>
      <c r="J1056" s="15" t="str">
        <f t="shared" ca="1" si="80"/>
        <v xml:space="preserve">: </v>
      </c>
      <c r="K1056" s="16" t="str">
        <f>_xlfn.XLOOKUP(A1056,Students[Full Name],Students[Start Date],"")</f>
        <v/>
      </c>
      <c r="L1056" s="18">
        <f t="shared" ca="1" si="81"/>
        <v>-1</v>
      </c>
      <c r="M1056" s="18" cm="1">
        <f t="array" aca="1" ref="M1056" ca="1">SUMPRODUCT(Inactives[Days Inactive]*(Inactives[Student]=A1056))/365</f>
        <v>0</v>
      </c>
      <c r="N1056" s="18" t="str" cm="1">
        <f t="array" ref="N1056">IF(LEN($A1056)&gt;0,SUMPRODUCT(($A1056=merged_names)*(_xlfn.TEXTAFTER(N$2, "At ")=merged_belt_colours)*merged_months_at_rank),"")</f>
        <v/>
      </c>
      <c r="O1056" s="18" t="str" cm="1">
        <f t="array" ref="O1056">IF(LEN($A1056)&gt;0,SUMPRODUCT(($A1056=merged_names)*(_xlfn.TEXTAFTER(O$2, "At ")=merged_belt_colours)*merged_months_at_rank),"")</f>
        <v/>
      </c>
      <c r="P1056" s="18" t="str" cm="1">
        <f t="array" ref="P1056">IF(LEN($A1056)&gt;0,SUMPRODUCT(($A1056=merged_names)*(_xlfn.TEXTAFTER(P$2, "At ")=merged_belt_colours)*merged_months_at_rank),"")</f>
        <v/>
      </c>
      <c r="Q1056" s="18" t="str" cm="1">
        <f t="array" ref="Q1056">IF(LEN($A1056)&gt;0,SUMPRODUCT(($A1056=merged_names)*(_xlfn.TEXTAFTER(Q$2, "At ")=merged_belt_colours)*merged_months_at_rank),"")</f>
        <v/>
      </c>
      <c r="R1056" s="18" t="str" cm="1">
        <f t="array" ref="R1056">IF(LEN($A1056)&gt;0,SUMPRODUCT(($A1056=merged_names)*(_xlfn.TEXTAFTER(R$2, "At ")=merged_belt_colours)*merged_months_at_rank),"")</f>
        <v/>
      </c>
    </row>
    <row r="1057" spans="1:18" x14ac:dyDescent="0.25">
      <c r="A1057"/>
      <c r="B1057" s="15" t="str" cm="1">
        <f t="array" ref="B1057">IFERROR(IF(LEN(A1057)&gt;0, IF(SUMPRODUCT((Inactives[Key]=J1057)*(Inactives[Currently Inactive]))=1,"Inactive","Active"),""),"Active")</f>
        <v/>
      </c>
      <c r="C1057" s="16" t="str" cm="1">
        <f t="array" aca="1" ref="C1057" ca="1">IFERROR(_xlfn._xlws.FILTER(Inactives[Inactive On],(Inactives[Key]=J1057)*(Inactives[Currently Inactive]),""),"")</f>
        <v/>
      </c>
      <c r="D1057" s="16" t="str" cm="1">
        <f t="array" aca="1" ref="D1057" ca="1">IFERROR(INDEX(_xlfn.TEXTSPLIT(E1057," "),1),"")</f>
        <v/>
      </c>
      <c r="E1057" s="15" t="str" cm="1">
        <f t="array" aca="1" ref="E1057" ca="1">IFERROR(_xlfn._xlws.FILTER(merged_ranks,(merged_end_dates=DATE(9999,12,31))*(merged_names=A1057)),"")</f>
        <v/>
      </c>
      <c r="F1057" s="17" t="str">
        <f ca="1">_xlfn.XLOOKUP(J1057,Promotions[Promo Key],Promotions[Promo Date],"")</f>
        <v/>
      </c>
      <c r="G1057" s="18" t="str">
        <f t="shared" ca="1" si="79"/>
        <v/>
      </c>
      <c r="H1057" s="18" t="str">
        <f t="shared" ca="1" si="78"/>
        <v/>
      </c>
      <c r="I1057" s="17" t="str">
        <f>_xlfn.XLOOKUP(A1057,Students[Full Name],Students[Starting Rank],"")</f>
        <v/>
      </c>
      <c r="J1057" s="15" t="str">
        <f t="shared" ca="1" si="80"/>
        <v xml:space="preserve">: </v>
      </c>
      <c r="K1057" s="16" t="str">
        <f>_xlfn.XLOOKUP(A1057,Students[Full Name],Students[Start Date],"")</f>
        <v/>
      </c>
      <c r="L1057" s="18">
        <f t="shared" ca="1" si="81"/>
        <v>-1</v>
      </c>
      <c r="M1057" s="18" cm="1">
        <f t="array" aca="1" ref="M1057" ca="1">SUMPRODUCT(Inactives[Days Inactive]*(Inactives[Student]=A1057))/365</f>
        <v>0</v>
      </c>
      <c r="N1057" s="18" t="str" cm="1">
        <f t="array" ref="N1057">IF(LEN($A1057)&gt;0,SUMPRODUCT(($A1057=merged_names)*(_xlfn.TEXTAFTER(N$2, "At ")=merged_belt_colours)*merged_months_at_rank),"")</f>
        <v/>
      </c>
      <c r="O1057" s="18" t="str" cm="1">
        <f t="array" ref="O1057">IF(LEN($A1057)&gt;0,SUMPRODUCT(($A1057=merged_names)*(_xlfn.TEXTAFTER(O$2, "At ")=merged_belt_colours)*merged_months_at_rank),"")</f>
        <v/>
      </c>
      <c r="P1057" s="18" t="str" cm="1">
        <f t="array" ref="P1057">IF(LEN($A1057)&gt;0,SUMPRODUCT(($A1057=merged_names)*(_xlfn.TEXTAFTER(P$2, "At ")=merged_belt_colours)*merged_months_at_rank),"")</f>
        <v/>
      </c>
      <c r="Q1057" s="18" t="str" cm="1">
        <f t="array" ref="Q1057">IF(LEN($A1057)&gt;0,SUMPRODUCT(($A1057=merged_names)*(_xlfn.TEXTAFTER(Q$2, "At ")=merged_belt_colours)*merged_months_at_rank),"")</f>
        <v/>
      </c>
      <c r="R1057" s="18" t="str" cm="1">
        <f t="array" ref="R1057">IF(LEN($A1057)&gt;0,SUMPRODUCT(($A1057=merged_names)*(_xlfn.TEXTAFTER(R$2, "At ")=merged_belt_colours)*merged_months_at_rank),"")</f>
        <v/>
      </c>
    </row>
    <row r="1058" spans="1:18" x14ac:dyDescent="0.25">
      <c r="A1058"/>
      <c r="B1058" s="15" t="str" cm="1">
        <f t="array" ref="B1058">IFERROR(IF(LEN(A1058)&gt;0, IF(SUMPRODUCT((Inactives[Key]=J1058)*(Inactives[Currently Inactive]))=1,"Inactive","Active"),""),"Active")</f>
        <v/>
      </c>
      <c r="C1058" s="16" t="str" cm="1">
        <f t="array" aca="1" ref="C1058" ca="1">IFERROR(_xlfn._xlws.FILTER(Inactives[Inactive On],(Inactives[Key]=J1058)*(Inactives[Currently Inactive]),""),"")</f>
        <v/>
      </c>
      <c r="D1058" s="16" t="str" cm="1">
        <f t="array" aca="1" ref="D1058" ca="1">IFERROR(INDEX(_xlfn.TEXTSPLIT(E1058," "),1),"")</f>
        <v/>
      </c>
      <c r="E1058" s="15" t="str" cm="1">
        <f t="array" aca="1" ref="E1058" ca="1">IFERROR(_xlfn._xlws.FILTER(merged_ranks,(merged_end_dates=DATE(9999,12,31))*(merged_names=A1058)),"")</f>
        <v/>
      </c>
      <c r="F1058" s="17" t="str">
        <f ca="1">_xlfn.XLOOKUP(J1058,Promotions[Promo Key],Promotions[Promo Date],"")</f>
        <v/>
      </c>
      <c r="G1058" s="18" t="str">
        <f t="shared" ca="1" si="79"/>
        <v/>
      </c>
      <c r="H1058" s="18" t="str">
        <f t="shared" ca="1" si="78"/>
        <v/>
      </c>
      <c r="I1058" s="17" t="str">
        <f>_xlfn.XLOOKUP(A1058,Students[Full Name],Students[Starting Rank],"")</f>
        <v/>
      </c>
      <c r="J1058" s="15" t="str">
        <f t="shared" ca="1" si="80"/>
        <v xml:space="preserve">: </v>
      </c>
      <c r="K1058" s="16" t="str">
        <f>_xlfn.XLOOKUP(A1058,Students[Full Name],Students[Start Date],"")</f>
        <v/>
      </c>
      <c r="L1058" s="18">
        <f t="shared" ca="1" si="81"/>
        <v>-1</v>
      </c>
      <c r="M1058" s="18" cm="1">
        <f t="array" aca="1" ref="M1058" ca="1">SUMPRODUCT(Inactives[Days Inactive]*(Inactives[Student]=A1058))/365</f>
        <v>0</v>
      </c>
      <c r="N1058" s="18" t="str" cm="1">
        <f t="array" ref="N1058">IF(LEN($A1058)&gt;0,SUMPRODUCT(($A1058=merged_names)*(_xlfn.TEXTAFTER(N$2, "At ")=merged_belt_colours)*merged_months_at_rank),"")</f>
        <v/>
      </c>
      <c r="O1058" s="18" t="str" cm="1">
        <f t="array" ref="O1058">IF(LEN($A1058)&gt;0,SUMPRODUCT(($A1058=merged_names)*(_xlfn.TEXTAFTER(O$2, "At ")=merged_belt_colours)*merged_months_at_rank),"")</f>
        <v/>
      </c>
      <c r="P1058" s="18" t="str" cm="1">
        <f t="array" ref="P1058">IF(LEN($A1058)&gt;0,SUMPRODUCT(($A1058=merged_names)*(_xlfn.TEXTAFTER(P$2, "At ")=merged_belt_colours)*merged_months_at_rank),"")</f>
        <v/>
      </c>
      <c r="Q1058" s="18" t="str" cm="1">
        <f t="array" ref="Q1058">IF(LEN($A1058)&gt;0,SUMPRODUCT(($A1058=merged_names)*(_xlfn.TEXTAFTER(Q$2, "At ")=merged_belt_colours)*merged_months_at_rank),"")</f>
        <v/>
      </c>
      <c r="R1058" s="18" t="str" cm="1">
        <f t="array" ref="R1058">IF(LEN($A1058)&gt;0,SUMPRODUCT(($A1058=merged_names)*(_xlfn.TEXTAFTER(R$2, "At ")=merged_belt_colours)*merged_months_at_rank),"")</f>
        <v/>
      </c>
    </row>
    <row r="1059" spans="1:18" x14ac:dyDescent="0.25">
      <c r="A1059"/>
      <c r="B1059" s="15" t="str" cm="1">
        <f t="array" ref="B1059">IFERROR(IF(LEN(A1059)&gt;0, IF(SUMPRODUCT((Inactives[Key]=J1059)*(Inactives[Currently Inactive]))=1,"Inactive","Active"),""),"Active")</f>
        <v/>
      </c>
      <c r="C1059" s="16" t="str" cm="1">
        <f t="array" aca="1" ref="C1059" ca="1">IFERROR(_xlfn._xlws.FILTER(Inactives[Inactive On],(Inactives[Key]=J1059)*(Inactives[Currently Inactive]),""),"")</f>
        <v/>
      </c>
      <c r="D1059" s="16" t="str" cm="1">
        <f t="array" aca="1" ref="D1059" ca="1">IFERROR(INDEX(_xlfn.TEXTSPLIT(E1059," "),1),"")</f>
        <v/>
      </c>
      <c r="E1059" s="15" t="str" cm="1">
        <f t="array" aca="1" ref="E1059" ca="1">IFERROR(_xlfn._xlws.FILTER(merged_ranks,(merged_end_dates=DATE(9999,12,31))*(merged_names=A1059)),"")</f>
        <v/>
      </c>
      <c r="F1059" s="17" t="str">
        <f ca="1">_xlfn.XLOOKUP(J1059,Promotions[Promo Key],Promotions[Promo Date],"")</f>
        <v/>
      </c>
      <c r="G1059" s="18" t="str">
        <f t="shared" ca="1" si="79"/>
        <v/>
      </c>
      <c r="H1059" s="18" t="str">
        <f t="shared" ca="1" si="78"/>
        <v/>
      </c>
      <c r="I1059" s="17" t="str">
        <f>_xlfn.XLOOKUP(A1059,Students[Full Name],Students[Starting Rank],"")</f>
        <v/>
      </c>
      <c r="J1059" s="15" t="str">
        <f t="shared" ca="1" si="80"/>
        <v xml:space="preserve">: </v>
      </c>
      <c r="K1059" s="16" t="str">
        <f>_xlfn.XLOOKUP(A1059,Students[Full Name],Students[Start Date],"")</f>
        <v/>
      </c>
      <c r="L1059" s="18">
        <f t="shared" ca="1" si="81"/>
        <v>-1</v>
      </c>
      <c r="M1059" s="18" cm="1">
        <f t="array" aca="1" ref="M1059" ca="1">SUMPRODUCT(Inactives[Days Inactive]*(Inactives[Student]=A1059))/365</f>
        <v>0</v>
      </c>
      <c r="N1059" s="18" t="str" cm="1">
        <f t="array" ref="N1059">IF(LEN($A1059)&gt;0,SUMPRODUCT(($A1059=merged_names)*(_xlfn.TEXTAFTER(N$2, "At ")=merged_belt_colours)*merged_months_at_rank),"")</f>
        <v/>
      </c>
      <c r="O1059" s="18" t="str" cm="1">
        <f t="array" ref="O1059">IF(LEN($A1059)&gt;0,SUMPRODUCT(($A1059=merged_names)*(_xlfn.TEXTAFTER(O$2, "At ")=merged_belt_colours)*merged_months_at_rank),"")</f>
        <v/>
      </c>
      <c r="P1059" s="18" t="str" cm="1">
        <f t="array" ref="P1059">IF(LEN($A1059)&gt;0,SUMPRODUCT(($A1059=merged_names)*(_xlfn.TEXTAFTER(P$2, "At ")=merged_belt_colours)*merged_months_at_rank),"")</f>
        <v/>
      </c>
      <c r="Q1059" s="18" t="str" cm="1">
        <f t="array" ref="Q1059">IF(LEN($A1059)&gt;0,SUMPRODUCT(($A1059=merged_names)*(_xlfn.TEXTAFTER(Q$2, "At ")=merged_belt_colours)*merged_months_at_rank),"")</f>
        <v/>
      </c>
      <c r="R1059" s="18" t="str" cm="1">
        <f t="array" ref="R1059">IF(LEN($A1059)&gt;0,SUMPRODUCT(($A1059=merged_names)*(_xlfn.TEXTAFTER(R$2, "At ")=merged_belt_colours)*merged_months_at_rank),"")</f>
        <v/>
      </c>
    </row>
    <row r="1060" spans="1:18" x14ac:dyDescent="0.25">
      <c r="A1060"/>
      <c r="B1060" s="15" t="str" cm="1">
        <f t="array" ref="B1060">IFERROR(IF(LEN(A1060)&gt;0, IF(SUMPRODUCT((Inactives[Key]=J1060)*(Inactives[Currently Inactive]))=1,"Inactive","Active"),""),"Active")</f>
        <v/>
      </c>
      <c r="C1060" s="16" t="str" cm="1">
        <f t="array" aca="1" ref="C1060" ca="1">IFERROR(_xlfn._xlws.FILTER(Inactives[Inactive On],(Inactives[Key]=J1060)*(Inactives[Currently Inactive]),""),"")</f>
        <v/>
      </c>
      <c r="D1060" s="16" t="str" cm="1">
        <f t="array" aca="1" ref="D1060" ca="1">IFERROR(INDEX(_xlfn.TEXTSPLIT(E1060," "),1),"")</f>
        <v/>
      </c>
      <c r="E1060" s="15" t="str" cm="1">
        <f t="array" aca="1" ref="E1060" ca="1">IFERROR(_xlfn._xlws.FILTER(merged_ranks,(merged_end_dates=DATE(9999,12,31))*(merged_names=A1060)),"")</f>
        <v/>
      </c>
      <c r="F1060" s="17" t="str">
        <f ca="1">_xlfn.XLOOKUP(J1060,Promotions[Promo Key],Promotions[Promo Date],"")</f>
        <v/>
      </c>
      <c r="G1060" s="18" t="str">
        <f t="shared" ca="1" si="79"/>
        <v/>
      </c>
      <c r="H1060" s="18" t="str">
        <f t="shared" ca="1" si="78"/>
        <v/>
      </c>
      <c r="I1060" s="17" t="str">
        <f>_xlfn.XLOOKUP(A1060,Students[Full Name],Students[Starting Rank],"")</f>
        <v/>
      </c>
      <c r="J1060" s="15" t="str">
        <f t="shared" ca="1" si="80"/>
        <v xml:space="preserve">: </v>
      </c>
      <c r="K1060" s="16" t="str">
        <f>_xlfn.XLOOKUP(A1060,Students[Full Name],Students[Start Date],"")</f>
        <v/>
      </c>
      <c r="L1060" s="18">
        <f t="shared" ca="1" si="81"/>
        <v>-1</v>
      </c>
      <c r="M1060" s="18" cm="1">
        <f t="array" aca="1" ref="M1060" ca="1">SUMPRODUCT(Inactives[Days Inactive]*(Inactives[Student]=A1060))/365</f>
        <v>0</v>
      </c>
      <c r="N1060" s="18" t="str" cm="1">
        <f t="array" ref="N1060">IF(LEN($A1060)&gt;0,SUMPRODUCT(($A1060=merged_names)*(_xlfn.TEXTAFTER(N$2, "At ")=merged_belt_colours)*merged_months_at_rank),"")</f>
        <v/>
      </c>
      <c r="O1060" s="18" t="str" cm="1">
        <f t="array" ref="O1060">IF(LEN($A1060)&gt;0,SUMPRODUCT(($A1060=merged_names)*(_xlfn.TEXTAFTER(O$2, "At ")=merged_belt_colours)*merged_months_at_rank),"")</f>
        <v/>
      </c>
      <c r="P1060" s="18" t="str" cm="1">
        <f t="array" ref="P1060">IF(LEN($A1060)&gt;0,SUMPRODUCT(($A1060=merged_names)*(_xlfn.TEXTAFTER(P$2, "At ")=merged_belt_colours)*merged_months_at_rank),"")</f>
        <v/>
      </c>
      <c r="Q1060" s="18" t="str" cm="1">
        <f t="array" ref="Q1060">IF(LEN($A1060)&gt;0,SUMPRODUCT(($A1060=merged_names)*(_xlfn.TEXTAFTER(Q$2, "At ")=merged_belt_colours)*merged_months_at_rank),"")</f>
        <v/>
      </c>
      <c r="R1060" s="18" t="str" cm="1">
        <f t="array" ref="R1060">IF(LEN($A1060)&gt;0,SUMPRODUCT(($A1060=merged_names)*(_xlfn.TEXTAFTER(R$2, "At ")=merged_belt_colours)*merged_months_at_rank),"")</f>
        <v/>
      </c>
    </row>
    <row r="1061" spans="1:18" x14ac:dyDescent="0.25">
      <c r="A1061"/>
      <c r="B1061" s="15" t="str" cm="1">
        <f t="array" ref="B1061">IFERROR(IF(LEN(A1061)&gt;0, IF(SUMPRODUCT((Inactives[Key]=J1061)*(Inactives[Currently Inactive]))=1,"Inactive","Active"),""),"Active")</f>
        <v/>
      </c>
      <c r="C1061" s="16" t="str" cm="1">
        <f t="array" aca="1" ref="C1061" ca="1">IFERROR(_xlfn._xlws.FILTER(Inactives[Inactive On],(Inactives[Key]=J1061)*(Inactives[Currently Inactive]),""),"")</f>
        <v/>
      </c>
      <c r="D1061" s="16" t="str" cm="1">
        <f t="array" aca="1" ref="D1061" ca="1">IFERROR(INDEX(_xlfn.TEXTSPLIT(E1061," "),1),"")</f>
        <v/>
      </c>
      <c r="E1061" s="15" t="str" cm="1">
        <f t="array" aca="1" ref="E1061" ca="1">IFERROR(_xlfn._xlws.FILTER(merged_ranks,(merged_end_dates=DATE(9999,12,31))*(merged_names=A1061)),"")</f>
        <v/>
      </c>
      <c r="F1061" s="17" t="str">
        <f ca="1">_xlfn.XLOOKUP(J1061,Promotions[Promo Key],Promotions[Promo Date],"")</f>
        <v/>
      </c>
      <c r="G1061" s="18" t="str">
        <f t="shared" ca="1" si="79"/>
        <v/>
      </c>
      <c r="H1061" s="18" t="str">
        <f t="shared" ca="1" si="78"/>
        <v/>
      </c>
      <c r="I1061" s="17" t="str">
        <f>_xlfn.XLOOKUP(A1061,Students[Full Name],Students[Starting Rank],"")</f>
        <v/>
      </c>
      <c r="J1061" s="15" t="str">
        <f t="shared" ca="1" si="80"/>
        <v xml:space="preserve">: </v>
      </c>
      <c r="K1061" s="16" t="str">
        <f>_xlfn.XLOOKUP(A1061,Students[Full Name],Students[Start Date],"")</f>
        <v/>
      </c>
      <c r="L1061" s="18">
        <f t="shared" ca="1" si="81"/>
        <v>-1</v>
      </c>
      <c r="M1061" s="18" cm="1">
        <f t="array" aca="1" ref="M1061" ca="1">SUMPRODUCT(Inactives[Days Inactive]*(Inactives[Student]=A1061))/365</f>
        <v>0</v>
      </c>
      <c r="N1061" s="18" t="str" cm="1">
        <f t="array" ref="N1061">IF(LEN($A1061)&gt;0,SUMPRODUCT(($A1061=merged_names)*(_xlfn.TEXTAFTER(N$2, "At ")=merged_belt_colours)*merged_months_at_rank),"")</f>
        <v/>
      </c>
      <c r="O1061" s="18" t="str" cm="1">
        <f t="array" ref="O1061">IF(LEN($A1061)&gt;0,SUMPRODUCT(($A1061=merged_names)*(_xlfn.TEXTAFTER(O$2, "At ")=merged_belt_colours)*merged_months_at_rank),"")</f>
        <v/>
      </c>
      <c r="P1061" s="18" t="str" cm="1">
        <f t="array" ref="P1061">IF(LEN($A1061)&gt;0,SUMPRODUCT(($A1061=merged_names)*(_xlfn.TEXTAFTER(P$2, "At ")=merged_belt_colours)*merged_months_at_rank),"")</f>
        <v/>
      </c>
      <c r="Q1061" s="18" t="str" cm="1">
        <f t="array" ref="Q1061">IF(LEN($A1061)&gt;0,SUMPRODUCT(($A1061=merged_names)*(_xlfn.TEXTAFTER(Q$2, "At ")=merged_belt_colours)*merged_months_at_rank),"")</f>
        <v/>
      </c>
      <c r="R1061" s="18" t="str" cm="1">
        <f t="array" ref="R1061">IF(LEN($A1061)&gt;0,SUMPRODUCT(($A1061=merged_names)*(_xlfn.TEXTAFTER(R$2, "At ")=merged_belt_colours)*merged_months_at_rank),"")</f>
        <v/>
      </c>
    </row>
    <row r="1062" spans="1:18" x14ac:dyDescent="0.25">
      <c r="A1062"/>
      <c r="B1062" s="15" t="str" cm="1">
        <f t="array" ref="B1062">IFERROR(IF(LEN(A1062)&gt;0, IF(SUMPRODUCT((Inactives[Key]=J1062)*(Inactives[Currently Inactive]))=1,"Inactive","Active"),""),"Active")</f>
        <v/>
      </c>
      <c r="C1062" s="16" t="str" cm="1">
        <f t="array" aca="1" ref="C1062" ca="1">IFERROR(_xlfn._xlws.FILTER(Inactives[Inactive On],(Inactives[Key]=J1062)*(Inactives[Currently Inactive]),""),"")</f>
        <v/>
      </c>
      <c r="D1062" s="16" t="str" cm="1">
        <f t="array" aca="1" ref="D1062" ca="1">IFERROR(INDEX(_xlfn.TEXTSPLIT(E1062," "),1),"")</f>
        <v/>
      </c>
      <c r="E1062" s="15" t="str" cm="1">
        <f t="array" aca="1" ref="E1062" ca="1">IFERROR(_xlfn._xlws.FILTER(merged_ranks,(merged_end_dates=DATE(9999,12,31))*(merged_names=A1062)),"")</f>
        <v/>
      </c>
      <c r="F1062" s="17" t="str">
        <f ca="1">_xlfn.XLOOKUP(J1062,Promotions[Promo Key],Promotions[Promo Date],"")</f>
        <v/>
      </c>
      <c r="G1062" s="18" t="str">
        <f t="shared" ca="1" si="79"/>
        <v/>
      </c>
      <c r="H1062" s="18" t="str">
        <f t="shared" ca="1" si="78"/>
        <v/>
      </c>
      <c r="I1062" s="17" t="str">
        <f>_xlfn.XLOOKUP(A1062,Students[Full Name],Students[Starting Rank],"")</f>
        <v/>
      </c>
      <c r="J1062" s="15" t="str">
        <f t="shared" ca="1" si="80"/>
        <v xml:space="preserve">: </v>
      </c>
      <c r="K1062" s="16" t="str">
        <f>_xlfn.XLOOKUP(A1062,Students[Full Name],Students[Start Date],"")</f>
        <v/>
      </c>
      <c r="L1062" s="18">
        <f t="shared" ca="1" si="81"/>
        <v>-1</v>
      </c>
      <c r="M1062" s="18" cm="1">
        <f t="array" aca="1" ref="M1062" ca="1">SUMPRODUCT(Inactives[Days Inactive]*(Inactives[Student]=A1062))/365</f>
        <v>0</v>
      </c>
      <c r="N1062" s="18" t="str" cm="1">
        <f t="array" ref="N1062">IF(LEN($A1062)&gt;0,SUMPRODUCT(($A1062=merged_names)*(_xlfn.TEXTAFTER(N$2, "At ")=merged_belt_colours)*merged_months_at_rank),"")</f>
        <v/>
      </c>
      <c r="O1062" s="18" t="str" cm="1">
        <f t="array" ref="O1062">IF(LEN($A1062)&gt;0,SUMPRODUCT(($A1062=merged_names)*(_xlfn.TEXTAFTER(O$2, "At ")=merged_belt_colours)*merged_months_at_rank),"")</f>
        <v/>
      </c>
      <c r="P1062" s="18" t="str" cm="1">
        <f t="array" ref="P1062">IF(LEN($A1062)&gt;0,SUMPRODUCT(($A1062=merged_names)*(_xlfn.TEXTAFTER(P$2, "At ")=merged_belt_colours)*merged_months_at_rank),"")</f>
        <v/>
      </c>
      <c r="Q1062" s="18" t="str" cm="1">
        <f t="array" ref="Q1062">IF(LEN($A1062)&gt;0,SUMPRODUCT(($A1062=merged_names)*(_xlfn.TEXTAFTER(Q$2, "At ")=merged_belt_colours)*merged_months_at_rank),"")</f>
        <v/>
      </c>
      <c r="R1062" s="18" t="str" cm="1">
        <f t="array" ref="R1062">IF(LEN($A1062)&gt;0,SUMPRODUCT(($A1062=merged_names)*(_xlfn.TEXTAFTER(R$2, "At ")=merged_belt_colours)*merged_months_at_rank),"")</f>
        <v/>
      </c>
    </row>
    <row r="1063" spans="1:18" x14ac:dyDescent="0.25">
      <c r="A1063"/>
      <c r="B1063" s="15" t="str" cm="1">
        <f t="array" ref="B1063">IFERROR(IF(LEN(A1063)&gt;0, IF(SUMPRODUCT((Inactives[Key]=J1063)*(Inactives[Currently Inactive]))=1,"Inactive","Active"),""),"Active")</f>
        <v/>
      </c>
      <c r="C1063" s="16" t="str" cm="1">
        <f t="array" aca="1" ref="C1063" ca="1">IFERROR(_xlfn._xlws.FILTER(Inactives[Inactive On],(Inactives[Key]=J1063)*(Inactives[Currently Inactive]),""),"")</f>
        <v/>
      </c>
      <c r="D1063" s="16" t="str" cm="1">
        <f t="array" aca="1" ref="D1063" ca="1">IFERROR(INDEX(_xlfn.TEXTSPLIT(E1063," "),1),"")</f>
        <v/>
      </c>
      <c r="E1063" s="15" t="str" cm="1">
        <f t="array" aca="1" ref="E1063" ca="1">IFERROR(_xlfn._xlws.FILTER(merged_ranks,(merged_end_dates=DATE(9999,12,31))*(merged_names=A1063)),"")</f>
        <v/>
      </c>
      <c r="F1063" s="17" t="str">
        <f ca="1">_xlfn.XLOOKUP(J1063,Promotions[Promo Key],Promotions[Promo Date],"")</f>
        <v/>
      </c>
      <c r="G1063" s="18" t="str">
        <f t="shared" ca="1" si="79"/>
        <v/>
      </c>
      <c r="H1063" s="18" t="str">
        <f t="shared" ca="1" si="78"/>
        <v/>
      </c>
      <c r="I1063" s="17" t="str">
        <f>_xlfn.XLOOKUP(A1063,Students[Full Name],Students[Starting Rank],"")</f>
        <v/>
      </c>
      <c r="J1063" s="15" t="str">
        <f t="shared" ca="1" si="80"/>
        <v xml:space="preserve">: </v>
      </c>
      <c r="K1063" s="16" t="str">
        <f>_xlfn.XLOOKUP(A1063,Students[Full Name],Students[Start Date],"")</f>
        <v/>
      </c>
      <c r="L1063" s="18">
        <f t="shared" ca="1" si="81"/>
        <v>-1</v>
      </c>
      <c r="M1063" s="18" cm="1">
        <f t="array" aca="1" ref="M1063" ca="1">SUMPRODUCT(Inactives[Days Inactive]*(Inactives[Student]=A1063))/365</f>
        <v>0</v>
      </c>
      <c r="N1063" s="18" t="str" cm="1">
        <f t="array" ref="N1063">IF(LEN($A1063)&gt;0,SUMPRODUCT(($A1063=merged_names)*(_xlfn.TEXTAFTER(N$2, "At ")=merged_belt_colours)*merged_months_at_rank),"")</f>
        <v/>
      </c>
      <c r="O1063" s="18" t="str" cm="1">
        <f t="array" ref="O1063">IF(LEN($A1063)&gt;0,SUMPRODUCT(($A1063=merged_names)*(_xlfn.TEXTAFTER(O$2, "At ")=merged_belt_colours)*merged_months_at_rank),"")</f>
        <v/>
      </c>
      <c r="P1063" s="18" t="str" cm="1">
        <f t="array" ref="P1063">IF(LEN($A1063)&gt;0,SUMPRODUCT(($A1063=merged_names)*(_xlfn.TEXTAFTER(P$2, "At ")=merged_belt_colours)*merged_months_at_rank),"")</f>
        <v/>
      </c>
      <c r="Q1063" s="18" t="str" cm="1">
        <f t="array" ref="Q1063">IF(LEN($A1063)&gt;0,SUMPRODUCT(($A1063=merged_names)*(_xlfn.TEXTAFTER(Q$2, "At ")=merged_belt_colours)*merged_months_at_rank),"")</f>
        <v/>
      </c>
      <c r="R1063" s="18" t="str" cm="1">
        <f t="array" ref="R1063">IF(LEN($A1063)&gt;0,SUMPRODUCT(($A1063=merged_names)*(_xlfn.TEXTAFTER(R$2, "At ")=merged_belt_colours)*merged_months_at_rank),"")</f>
        <v/>
      </c>
    </row>
    <row r="1064" spans="1:18" x14ac:dyDescent="0.25">
      <c r="A1064"/>
      <c r="B1064" s="15" t="str" cm="1">
        <f t="array" ref="B1064">IFERROR(IF(LEN(A1064)&gt;0, IF(SUMPRODUCT((Inactives[Key]=J1064)*(Inactives[Currently Inactive]))=1,"Inactive","Active"),""),"Active")</f>
        <v/>
      </c>
      <c r="C1064" s="16" t="str" cm="1">
        <f t="array" aca="1" ref="C1064" ca="1">IFERROR(_xlfn._xlws.FILTER(Inactives[Inactive On],(Inactives[Key]=J1064)*(Inactives[Currently Inactive]),""),"")</f>
        <v/>
      </c>
      <c r="D1064" s="16" t="str" cm="1">
        <f t="array" aca="1" ref="D1064" ca="1">IFERROR(INDEX(_xlfn.TEXTSPLIT(E1064," "),1),"")</f>
        <v/>
      </c>
      <c r="E1064" s="15" t="str" cm="1">
        <f t="array" aca="1" ref="E1064" ca="1">IFERROR(_xlfn._xlws.FILTER(merged_ranks,(merged_end_dates=DATE(9999,12,31))*(merged_names=A1064)),"")</f>
        <v/>
      </c>
      <c r="F1064" s="17" t="str">
        <f ca="1">_xlfn.XLOOKUP(J1064,Promotions[Promo Key],Promotions[Promo Date],"")</f>
        <v/>
      </c>
      <c r="G1064" s="18" t="str">
        <f t="shared" ca="1" si="79"/>
        <v/>
      </c>
      <c r="H1064" s="18" t="str">
        <f t="shared" ca="1" si="78"/>
        <v/>
      </c>
      <c r="I1064" s="17" t="str">
        <f>_xlfn.XLOOKUP(A1064,Students[Full Name],Students[Starting Rank],"")</f>
        <v/>
      </c>
      <c r="J1064" s="15" t="str">
        <f t="shared" ca="1" si="80"/>
        <v xml:space="preserve">: </v>
      </c>
      <c r="K1064" s="16" t="str">
        <f>_xlfn.XLOOKUP(A1064,Students[Full Name],Students[Start Date],"")</f>
        <v/>
      </c>
      <c r="L1064" s="18">
        <f t="shared" ca="1" si="81"/>
        <v>-1</v>
      </c>
      <c r="M1064" s="18" cm="1">
        <f t="array" aca="1" ref="M1064" ca="1">SUMPRODUCT(Inactives[Days Inactive]*(Inactives[Student]=A1064))/365</f>
        <v>0</v>
      </c>
      <c r="N1064" s="18" t="str" cm="1">
        <f t="array" ref="N1064">IF(LEN($A1064)&gt;0,SUMPRODUCT(($A1064=merged_names)*(_xlfn.TEXTAFTER(N$2, "At ")=merged_belt_colours)*merged_months_at_rank),"")</f>
        <v/>
      </c>
      <c r="O1064" s="18" t="str" cm="1">
        <f t="array" ref="O1064">IF(LEN($A1064)&gt;0,SUMPRODUCT(($A1064=merged_names)*(_xlfn.TEXTAFTER(O$2, "At ")=merged_belt_colours)*merged_months_at_rank),"")</f>
        <v/>
      </c>
      <c r="P1064" s="18" t="str" cm="1">
        <f t="array" ref="P1064">IF(LEN($A1064)&gt;0,SUMPRODUCT(($A1064=merged_names)*(_xlfn.TEXTAFTER(P$2, "At ")=merged_belt_colours)*merged_months_at_rank),"")</f>
        <v/>
      </c>
      <c r="Q1064" s="18" t="str" cm="1">
        <f t="array" ref="Q1064">IF(LEN($A1064)&gt;0,SUMPRODUCT(($A1064=merged_names)*(_xlfn.TEXTAFTER(Q$2, "At ")=merged_belt_colours)*merged_months_at_rank),"")</f>
        <v/>
      </c>
      <c r="R1064" s="18" t="str" cm="1">
        <f t="array" ref="R1064">IF(LEN($A1064)&gt;0,SUMPRODUCT(($A1064=merged_names)*(_xlfn.TEXTAFTER(R$2, "At ")=merged_belt_colours)*merged_months_at_rank),"")</f>
        <v/>
      </c>
    </row>
    <row r="1065" spans="1:18" x14ac:dyDescent="0.25">
      <c r="A1065"/>
      <c r="B1065" s="15" t="str" cm="1">
        <f t="array" ref="B1065">IFERROR(IF(LEN(A1065)&gt;0, IF(SUMPRODUCT((Inactives[Key]=J1065)*(Inactives[Currently Inactive]))=1,"Inactive","Active"),""),"Active")</f>
        <v/>
      </c>
      <c r="C1065" s="16" t="str" cm="1">
        <f t="array" aca="1" ref="C1065" ca="1">IFERROR(_xlfn._xlws.FILTER(Inactives[Inactive On],(Inactives[Key]=J1065)*(Inactives[Currently Inactive]),""),"")</f>
        <v/>
      </c>
      <c r="D1065" s="16" t="str" cm="1">
        <f t="array" aca="1" ref="D1065" ca="1">IFERROR(INDEX(_xlfn.TEXTSPLIT(E1065," "),1),"")</f>
        <v/>
      </c>
      <c r="E1065" s="15" t="str" cm="1">
        <f t="array" aca="1" ref="E1065" ca="1">IFERROR(_xlfn._xlws.FILTER(merged_ranks,(merged_end_dates=DATE(9999,12,31))*(merged_names=A1065)),"")</f>
        <v/>
      </c>
      <c r="F1065" s="17" t="str">
        <f ca="1">_xlfn.XLOOKUP(J1065,Promotions[Promo Key],Promotions[Promo Date],"")</f>
        <v/>
      </c>
      <c r="G1065" s="18" t="str">
        <f t="shared" ca="1" si="79"/>
        <v/>
      </c>
      <c r="H1065" s="18" t="str">
        <f t="shared" ca="1" si="78"/>
        <v/>
      </c>
      <c r="I1065" s="17" t="str">
        <f>_xlfn.XLOOKUP(A1065,Students[Full Name],Students[Starting Rank],"")</f>
        <v/>
      </c>
      <c r="J1065" s="15" t="str">
        <f t="shared" ca="1" si="80"/>
        <v xml:space="preserve">: </v>
      </c>
      <c r="K1065" s="16" t="str">
        <f>_xlfn.XLOOKUP(A1065,Students[Full Name],Students[Start Date],"")</f>
        <v/>
      </c>
      <c r="L1065" s="18">
        <f t="shared" ca="1" si="81"/>
        <v>-1</v>
      </c>
      <c r="M1065" s="18" cm="1">
        <f t="array" aca="1" ref="M1065" ca="1">SUMPRODUCT(Inactives[Days Inactive]*(Inactives[Student]=A1065))/365</f>
        <v>0</v>
      </c>
      <c r="N1065" s="18" t="str" cm="1">
        <f t="array" ref="N1065">IF(LEN($A1065)&gt;0,SUMPRODUCT(($A1065=merged_names)*(_xlfn.TEXTAFTER(N$2, "At ")=merged_belt_colours)*merged_months_at_rank),"")</f>
        <v/>
      </c>
      <c r="O1065" s="18" t="str" cm="1">
        <f t="array" ref="O1065">IF(LEN($A1065)&gt;0,SUMPRODUCT(($A1065=merged_names)*(_xlfn.TEXTAFTER(O$2, "At ")=merged_belt_colours)*merged_months_at_rank),"")</f>
        <v/>
      </c>
      <c r="P1065" s="18" t="str" cm="1">
        <f t="array" ref="P1065">IF(LEN($A1065)&gt;0,SUMPRODUCT(($A1065=merged_names)*(_xlfn.TEXTAFTER(P$2, "At ")=merged_belt_colours)*merged_months_at_rank),"")</f>
        <v/>
      </c>
      <c r="Q1065" s="18" t="str" cm="1">
        <f t="array" ref="Q1065">IF(LEN($A1065)&gt;0,SUMPRODUCT(($A1065=merged_names)*(_xlfn.TEXTAFTER(Q$2, "At ")=merged_belt_colours)*merged_months_at_rank),"")</f>
        <v/>
      </c>
      <c r="R1065" s="18" t="str" cm="1">
        <f t="array" ref="R1065">IF(LEN($A1065)&gt;0,SUMPRODUCT(($A1065=merged_names)*(_xlfn.TEXTAFTER(R$2, "At ")=merged_belt_colours)*merged_months_at_rank),"")</f>
        <v/>
      </c>
    </row>
    <row r="1066" spans="1:18" x14ac:dyDescent="0.25">
      <c r="A1066"/>
      <c r="B1066" s="15" t="str" cm="1">
        <f t="array" ref="B1066">IFERROR(IF(LEN(A1066)&gt;0, IF(SUMPRODUCT((Inactives[Key]=J1066)*(Inactives[Currently Inactive]))=1,"Inactive","Active"),""),"Active")</f>
        <v/>
      </c>
      <c r="C1066" s="16" t="str" cm="1">
        <f t="array" aca="1" ref="C1066" ca="1">IFERROR(_xlfn._xlws.FILTER(Inactives[Inactive On],(Inactives[Key]=J1066)*(Inactives[Currently Inactive]),""),"")</f>
        <v/>
      </c>
      <c r="D1066" s="16" t="str" cm="1">
        <f t="array" aca="1" ref="D1066" ca="1">IFERROR(INDEX(_xlfn.TEXTSPLIT(E1066," "),1),"")</f>
        <v/>
      </c>
      <c r="E1066" s="15" t="str" cm="1">
        <f t="array" aca="1" ref="E1066" ca="1">IFERROR(_xlfn._xlws.FILTER(merged_ranks,(merged_end_dates=DATE(9999,12,31))*(merged_names=A1066)),"")</f>
        <v/>
      </c>
      <c r="F1066" s="17" t="str">
        <f ca="1">_xlfn.XLOOKUP(J1066,Promotions[Promo Key],Promotions[Promo Date],"")</f>
        <v/>
      </c>
      <c r="G1066" s="18" t="str">
        <f t="shared" ca="1" si="79"/>
        <v/>
      </c>
      <c r="H1066" s="18" t="str">
        <f t="shared" ca="1" si="78"/>
        <v/>
      </c>
      <c r="I1066" s="17" t="str">
        <f>_xlfn.XLOOKUP(A1066,Students[Full Name],Students[Starting Rank],"")</f>
        <v/>
      </c>
      <c r="J1066" s="15" t="str">
        <f t="shared" ca="1" si="80"/>
        <v xml:space="preserve">: </v>
      </c>
      <c r="K1066" s="16" t="str">
        <f>_xlfn.XLOOKUP(A1066,Students[Full Name],Students[Start Date],"")</f>
        <v/>
      </c>
      <c r="L1066" s="18">
        <f t="shared" ca="1" si="81"/>
        <v>-1</v>
      </c>
      <c r="M1066" s="18" cm="1">
        <f t="array" aca="1" ref="M1066" ca="1">SUMPRODUCT(Inactives[Days Inactive]*(Inactives[Student]=A1066))/365</f>
        <v>0</v>
      </c>
      <c r="N1066" s="18" t="str" cm="1">
        <f t="array" ref="N1066">IF(LEN($A1066)&gt;0,SUMPRODUCT(($A1066=merged_names)*(_xlfn.TEXTAFTER(N$2, "At ")=merged_belt_colours)*merged_months_at_rank),"")</f>
        <v/>
      </c>
      <c r="O1066" s="18" t="str" cm="1">
        <f t="array" ref="O1066">IF(LEN($A1066)&gt;0,SUMPRODUCT(($A1066=merged_names)*(_xlfn.TEXTAFTER(O$2, "At ")=merged_belt_colours)*merged_months_at_rank),"")</f>
        <v/>
      </c>
      <c r="P1066" s="18" t="str" cm="1">
        <f t="array" ref="P1066">IF(LEN($A1066)&gt;0,SUMPRODUCT(($A1066=merged_names)*(_xlfn.TEXTAFTER(P$2, "At ")=merged_belt_colours)*merged_months_at_rank),"")</f>
        <v/>
      </c>
      <c r="Q1066" s="18" t="str" cm="1">
        <f t="array" ref="Q1066">IF(LEN($A1066)&gt;0,SUMPRODUCT(($A1066=merged_names)*(_xlfn.TEXTAFTER(Q$2, "At ")=merged_belt_colours)*merged_months_at_rank),"")</f>
        <v/>
      </c>
      <c r="R1066" s="18" t="str" cm="1">
        <f t="array" ref="R1066">IF(LEN($A1066)&gt;0,SUMPRODUCT(($A1066=merged_names)*(_xlfn.TEXTAFTER(R$2, "At ")=merged_belt_colours)*merged_months_at_rank),"")</f>
        <v/>
      </c>
    </row>
    <row r="1067" spans="1:18" x14ac:dyDescent="0.25">
      <c r="A1067"/>
      <c r="B1067" s="15" t="str" cm="1">
        <f t="array" ref="B1067">IFERROR(IF(LEN(A1067)&gt;0, IF(SUMPRODUCT((Inactives[Key]=J1067)*(Inactives[Currently Inactive]))=1,"Inactive","Active"),""),"Active")</f>
        <v/>
      </c>
      <c r="C1067" s="16" t="str" cm="1">
        <f t="array" aca="1" ref="C1067" ca="1">IFERROR(_xlfn._xlws.FILTER(Inactives[Inactive On],(Inactives[Key]=J1067)*(Inactives[Currently Inactive]),""),"")</f>
        <v/>
      </c>
      <c r="D1067" s="16" t="str" cm="1">
        <f t="array" aca="1" ref="D1067" ca="1">IFERROR(INDEX(_xlfn.TEXTSPLIT(E1067," "),1),"")</f>
        <v/>
      </c>
      <c r="E1067" s="15" t="str" cm="1">
        <f t="array" aca="1" ref="E1067" ca="1">IFERROR(_xlfn._xlws.FILTER(merged_ranks,(merged_end_dates=DATE(9999,12,31))*(merged_names=A1067)),"")</f>
        <v/>
      </c>
      <c r="F1067" s="17" t="str">
        <f ca="1">_xlfn.XLOOKUP(J1067,Promotions[Promo Key],Promotions[Promo Date],"")</f>
        <v/>
      </c>
      <c r="G1067" s="18" t="str">
        <f t="shared" ca="1" si="79"/>
        <v/>
      </c>
      <c r="H1067" s="18" t="str">
        <f t="shared" ca="1" si="78"/>
        <v/>
      </c>
      <c r="I1067" s="17" t="str">
        <f>_xlfn.XLOOKUP(A1067,Students[Full Name],Students[Starting Rank],"")</f>
        <v/>
      </c>
      <c r="J1067" s="15" t="str">
        <f t="shared" ca="1" si="80"/>
        <v xml:space="preserve">: </v>
      </c>
      <c r="K1067" s="16" t="str">
        <f>_xlfn.XLOOKUP(A1067,Students[Full Name],Students[Start Date],"")</f>
        <v/>
      </c>
      <c r="L1067" s="18">
        <f t="shared" ca="1" si="81"/>
        <v>-1</v>
      </c>
      <c r="M1067" s="18" cm="1">
        <f t="array" aca="1" ref="M1067" ca="1">SUMPRODUCT(Inactives[Days Inactive]*(Inactives[Student]=A1067))/365</f>
        <v>0</v>
      </c>
      <c r="N1067" s="18" t="str" cm="1">
        <f t="array" ref="N1067">IF(LEN($A1067)&gt;0,SUMPRODUCT(($A1067=merged_names)*(_xlfn.TEXTAFTER(N$2, "At ")=merged_belt_colours)*merged_months_at_rank),"")</f>
        <v/>
      </c>
      <c r="O1067" s="18" t="str" cm="1">
        <f t="array" ref="O1067">IF(LEN($A1067)&gt;0,SUMPRODUCT(($A1067=merged_names)*(_xlfn.TEXTAFTER(O$2, "At ")=merged_belt_colours)*merged_months_at_rank),"")</f>
        <v/>
      </c>
      <c r="P1067" s="18" t="str" cm="1">
        <f t="array" ref="P1067">IF(LEN($A1067)&gt;0,SUMPRODUCT(($A1067=merged_names)*(_xlfn.TEXTAFTER(P$2, "At ")=merged_belt_colours)*merged_months_at_rank),"")</f>
        <v/>
      </c>
      <c r="Q1067" s="18" t="str" cm="1">
        <f t="array" ref="Q1067">IF(LEN($A1067)&gt;0,SUMPRODUCT(($A1067=merged_names)*(_xlfn.TEXTAFTER(Q$2, "At ")=merged_belt_colours)*merged_months_at_rank),"")</f>
        <v/>
      </c>
      <c r="R1067" s="18" t="str" cm="1">
        <f t="array" ref="R1067">IF(LEN($A1067)&gt;0,SUMPRODUCT(($A1067=merged_names)*(_xlfn.TEXTAFTER(R$2, "At ")=merged_belt_colours)*merged_months_at_rank),"")</f>
        <v/>
      </c>
    </row>
    <row r="1068" spans="1:18" x14ac:dyDescent="0.25">
      <c r="A1068"/>
      <c r="B1068" s="15" t="str" cm="1">
        <f t="array" ref="B1068">IFERROR(IF(LEN(A1068)&gt;0, IF(SUMPRODUCT((Inactives[Key]=J1068)*(Inactives[Currently Inactive]))=1,"Inactive","Active"),""),"Active")</f>
        <v/>
      </c>
      <c r="C1068" s="16" t="str" cm="1">
        <f t="array" aca="1" ref="C1068" ca="1">IFERROR(_xlfn._xlws.FILTER(Inactives[Inactive On],(Inactives[Key]=J1068)*(Inactives[Currently Inactive]),""),"")</f>
        <v/>
      </c>
      <c r="D1068" s="16" t="str" cm="1">
        <f t="array" aca="1" ref="D1068" ca="1">IFERROR(INDEX(_xlfn.TEXTSPLIT(E1068," "),1),"")</f>
        <v/>
      </c>
      <c r="E1068" s="15" t="str" cm="1">
        <f t="array" aca="1" ref="E1068" ca="1">IFERROR(_xlfn._xlws.FILTER(merged_ranks,(merged_end_dates=DATE(9999,12,31))*(merged_names=A1068)),"")</f>
        <v/>
      </c>
      <c r="F1068" s="17" t="str">
        <f ca="1">_xlfn.XLOOKUP(J1068,Promotions[Promo Key],Promotions[Promo Date],"")</f>
        <v/>
      </c>
      <c r="G1068" s="18" t="str">
        <f t="shared" ca="1" si="79"/>
        <v/>
      </c>
      <c r="H1068" s="18" t="str">
        <f t="shared" ca="1" si="78"/>
        <v/>
      </c>
      <c r="I1068" s="17" t="str">
        <f>_xlfn.XLOOKUP(A1068,Students[Full Name],Students[Starting Rank],"")</f>
        <v/>
      </c>
      <c r="J1068" s="15" t="str">
        <f t="shared" ca="1" si="80"/>
        <v xml:space="preserve">: </v>
      </c>
      <c r="K1068" s="16" t="str">
        <f>_xlfn.XLOOKUP(A1068,Students[Full Name],Students[Start Date],"")</f>
        <v/>
      </c>
      <c r="L1068" s="18">
        <f t="shared" ca="1" si="81"/>
        <v>-1</v>
      </c>
      <c r="M1068" s="18" cm="1">
        <f t="array" aca="1" ref="M1068" ca="1">SUMPRODUCT(Inactives[Days Inactive]*(Inactives[Student]=A1068))/365</f>
        <v>0</v>
      </c>
      <c r="N1068" s="18" t="str" cm="1">
        <f t="array" ref="N1068">IF(LEN($A1068)&gt;0,SUMPRODUCT(($A1068=merged_names)*(_xlfn.TEXTAFTER(N$2, "At ")=merged_belt_colours)*merged_months_at_rank),"")</f>
        <v/>
      </c>
      <c r="O1068" s="18" t="str" cm="1">
        <f t="array" ref="O1068">IF(LEN($A1068)&gt;0,SUMPRODUCT(($A1068=merged_names)*(_xlfn.TEXTAFTER(O$2, "At ")=merged_belt_colours)*merged_months_at_rank),"")</f>
        <v/>
      </c>
      <c r="P1068" s="18" t="str" cm="1">
        <f t="array" ref="P1068">IF(LEN($A1068)&gt;0,SUMPRODUCT(($A1068=merged_names)*(_xlfn.TEXTAFTER(P$2, "At ")=merged_belt_colours)*merged_months_at_rank),"")</f>
        <v/>
      </c>
      <c r="Q1068" s="18" t="str" cm="1">
        <f t="array" ref="Q1068">IF(LEN($A1068)&gt;0,SUMPRODUCT(($A1068=merged_names)*(_xlfn.TEXTAFTER(Q$2, "At ")=merged_belt_colours)*merged_months_at_rank),"")</f>
        <v/>
      </c>
      <c r="R1068" s="18" t="str" cm="1">
        <f t="array" ref="R1068">IF(LEN($A1068)&gt;0,SUMPRODUCT(($A1068=merged_names)*(_xlfn.TEXTAFTER(R$2, "At ")=merged_belt_colours)*merged_months_at_rank),"")</f>
        <v/>
      </c>
    </row>
    <row r="1069" spans="1:18" x14ac:dyDescent="0.25">
      <c r="A1069"/>
      <c r="B1069" s="15" t="str" cm="1">
        <f t="array" ref="B1069">IFERROR(IF(LEN(A1069)&gt;0, IF(SUMPRODUCT((Inactives[Key]=J1069)*(Inactives[Currently Inactive]))=1,"Inactive","Active"),""),"Active")</f>
        <v/>
      </c>
      <c r="C1069" s="16" t="str" cm="1">
        <f t="array" aca="1" ref="C1069" ca="1">IFERROR(_xlfn._xlws.FILTER(Inactives[Inactive On],(Inactives[Key]=J1069)*(Inactives[Currently Inactive]),""),"")</f>
        <v/>
      </c>
      <c r="D1069" s="16" t="str" cm="1">
        <f t="array" aca="1" ref="D1069" ca="1">IFERROR(INDEX(_xlfn.TEXTSPLIT(E1069," "),1),"")</f>
        <v/>
      </c>
      <c r="E1069" s="15" t="str" cm="1">
        <f t="array" aca="1" ref="E1069" ca="1">IFERROR(_xlfn._xlws.FILTER(merged_ranks,(merged_end_dates=DATE(9999,12,31))*(merged_names=A1069)),"")</f>
        <v/>
      </c>
      <c r="F1069" s="17" t="str">
        <f ca="1">_xlfn.XLOOKUP(J1069,Promotions[Promo Key],Promotions[Promo Date],"")</f>
        <v/>
      </c>
      <c r="G1069" s="18" t="str">
        <f t="shared" ca="1" si="79"/>
        <v/>
      </c>
      <c r="H1069" s="18" t="str">
        <f t="shared" ca="1" si="78"/>
        <v/>
      </c>
      <c r="I1069" s="17" t="str">
        <f>_xlfn.XLOOKUP(A1069,Students[Full Name],Students[Starting Rank],"")</f>
        <v/>
      </c>
      <c r="J1069" s="15" t="str">
        <f t="shared" ca="1" si="80"/>
        <v xml:space="preserve">: </v>
      </c>
      <c r="K1069" s="16" t="str">
        <f>_xlfn.XLOOKUP(A1069,Students[Full Name],Students[Start Date],"")</f>
        <v/>
      </c>
      <c r="L1069" s="18">
        <f t="shared" ca="1" si="81"/>
        <v>-1</v>
      </c>
      <c r="M1069" s="18" cm="1">
        <f t="array" aca="1" ref="M1069" ca="1">SUMPRODUCT(Inactives[Days Inactive]*(Inactives[Student]=A1069))/365</f>
        <v>0</v>
      </c>
      <c r="N1069" s="18" t="str" cm="1">
        <f t="array" ref="N1069">IF(LEN($A1069)&gt;0,SUMPRODUCT(($A1069=merged_names)*(_xlfn.TEXTAFTER(N$2, "At ")=merged_belt_colours)*merged_months_at_rank),"")</f>
        <v/>
      </c>
      <c r="O1069" s="18" t="str" cm="1">
        <f t="array" ref="O1069">IF(LEN($A1069)&gt;0,SUMPRODUCT(($A1069=merged_names)*(_xlfn.TEXTAFTER(O$2, "At ")=merged_belt_colours)*merged_months_at_rank),"")</f>
        <v/>
      </c>
      <c r="P1069" s="18" t="str" cm="1">
        <f t="array" ref="P1069">IF(LEN($A1069)&gt;0,SUMPRODUCT(($A1069=merged_names)*(_xlfn.TEXTAFTER(P$2, "At ")=merged_belt_colours)*merged_months_at_rank),"")</f>
        <v/>
      </c>
      <c r="Q1069" s="18" t="str" cm="1">
        <f t="array" ref="Q1069">IF(LEN($A1069)&gt;0,SUMPRODUCT(($A1069=merged_names)*(_xlfn.TEXTAFTER(Q$2, "At ")=merged_belt_colours)*merged_months_at_rank),"")</f>
        <v/>
      </c>
      <c r="R1069" s="18" t="str" cm="1">
        <f t="array" ref="R1069">IF(LEN($A1069)&gt;0,SUMPRODUCT(($A1069=merged_names)*(_xlfn.TEXTAFTER(R$2, "At ")=merged_belt_colours)*merged_months_at_rank),"")</f>
        <v/>
      </c>
    </row>
    <row r="1070" spans="1:18" x14ac:dyDescent="0.25">
      <c r="A1070"/>
      <c r="B1070" s="15" t="str" cm="1">
        <f t="array" ref="B1070">IFERROR(IF(LEN(A1070)&gt;0, IF(SUMPRODUCT((Inactives[Key]=J1070)*(Inactives[Currently Inactive]))=1,"Inactive","Active"),""),"Active")</f>
        <v/>
      </c>
      <c r="C1070" s="16" t="str" cm="1">
        <f t="array" aca="1" ref="C1070" ca="1">IFERROR(_xlfn._xlws.FILTER(Inactives[Inactive On],(Inactives[Key]=J1070)*(Inactives[Currently Inactive]),""),"")</f>
        <v/>
      </c>
      <c r="D1070" s="16" t="str" cm="1">
        <f t="array" aca="1" ref="D1070" ca="1">IFERROR(INDEX(_xlfn.TEXTSPLIT(E1070," "),1),"")</f>
        <v/>
      </c>
      <c r="E1070" s="15" t="str" cm="1">
        <f t="array" aca="1" ref="E1070" ca="1">IFERROR(_xlfn._xlws.FILTER(merged_ranks,(merged_end_dates=DATE(9999,12,31))*(merged_names=A1070)),"")</f>
        <v/>
      </c>
      <c r="F1070" s="17" t="str">
        <f ca="1">_xlfn.XLOOKUP(J1070,Promotions[Promo Key],Promotions[Promo Date],"")</f>
        <v/>
      </c>
      <c r="G1070" s="18" t="str">
        <f t="shared" ca="1" si="79"/>
        <v/>
      </c>
      <c r="H1070" s="18" t="str">
        <f t="shared" ca="1" si="78"/>
        <v/>
      </c>
      <c r="I1070" s="17" t="str">
        <f>_xlfn.XLOOKUP(A1070,Students[Full Name],Students[Starting Rank],"")</f>
        <v/>
      </c>
      <c r="J1070" s="15" t="str">
        <f t="shared" ca="1" si="80"/>
        <v xml:space="preserve">: </v>
      </c>
      <c r="K1070" s="16" t="str">
        <f>_xlfn.XLOOKUP(A1070,Students[Full Name],Students[Start Date],"")</f>
        <v/>
      </c>
      <c r="L1070" s="18">
        <f t="shared" ca="1" si="81"/>
        <v>-1</v>
      </c>
      <c r="M1070" s="18" cm="1">
        <f t="array" aca="1" ref="M1070" ca="1">SUMPRODUCT(Inactives[Days Inactive]*(Inactives[Student]=A1070))/365</f>
        <v>0</v>
      </c>
      <c r="N1070" s="18" t="str" cm="1">
        <f t="array" ref="N1070">IF(LEN($A1070)&gt;0,SUMPRODUCT(($A1070=merged_names)*(_xlfn.TEXTAFTER(N$2, "At ")=merged_belt_colours)*merged_months_at_rank),"")</f>
        <v/>
      </c>
      <c r="O1070" s="18" t="str" cm="1">
        <f t="array" ref="O1070">IF(LEN($A1070)&gt;0,SUMPRODUCT(($A1070=merged_names)*(_xlfn.TEXTAFTER(O$2, "At ")=merged_belt_colours)*merged_months_at_rank),"")</f>
        <v/>
      </c>
      <c r="P1070" s="18" t="str" cm="1">
        <f t="array" ref="P1070">IF(LEN($A1070)&gt;0,SUMPRODUCT(($A1070=merged_names)*(_xlfn.TEXTAFTER(P$2, "At ")=merged_belt_colours)*merged_months_at_rank),"")</f>
        <v/>
      </c>
      <c r="Q1070" s="18" t="str" cm="1">
        <f t="array" ref="Q1070">IF(LEN($A1070)&gt;0,SUMPRODUCT(($A1070=merged_names)*(_xlfn.TEXTAFTER(Q$2, "At ")=merged_belt_colours)*merged_months_at_rank),"")</f>
        <v/>
      </c>
      <c r="R1070" s="18" t="str" cm="1">
        <f t="array" ref="R1070">IF(LEN($A1070)&gt;0,SUMPRODUCT(($A1070=merged_names)*(_xlfn.TEXTAFTER(R$2, "At ")=merged_belt_colours)*merged_months_at_rank),"")</f>
        <v/>
      </c>
    </row>
    <row r="1071" spans="1:18" x14ac:dyDescent="0.25">
      <c r="A1071"/>
      <c r="B1071" s="15" t="str" cm="1">
        <f t="array" ref="B1071">IFERROR(IF(LEN(A1071)&gt;0, IF(SUMPRODUCT((Inactives[Key]=J1071)*(Inactives[Currently Inactive]))=1,"Inactive","Active"),""),"Active")</f>
        <v/>
      </c>
      <c r="C1071" s="16" t="str" cm="1">
        <f t="array" aca="1" ref="C1071" ca="1">IFERROR(_xlfn._xlws.FILTER(Inactives[Inactive On],(Inactives[Key]=J1071)*(Inactives[Currently Inactive]),""),"")</f>
        <v/>
      </c>
      <c r="D1071" s="16" t="str" cm="1">
        <f t="array" aca="1" ref="D1071" ca="1">IFERROR(INDEX(_xlfn.TEXTSPLIT(E1071," "),1),"")</f>
        <v/>
      </c>
      <c r="E1071" s="15" t="str" cm="1">
        <f t="array" aca="1" ref="E1071" ca="1">IFERROR(_xlfn._xlws.FILTER(merged_ranks,(merged_end_dates=DATE(9999,12,31))*(merged_names=A1071)),"")</f>
        <v/>
      </c>
      <c r="F1071" s="17" t="str">
        <f ca="1">_xlfn.XLOOKUP(J1071,Promotions[Promo Key],Promotions[Promo Date],"")</f>
        <v/>
      </c>
      <c r="G1071" s="18" t="str">
        <f t="shared" ca="1" si="79"/>
        <v/>
      </c>
      <c r="H1071" s="18" t="str">
        <f t="shared" ca="1" si="78"/>
        <v/>
      </c>
      <c r="I1071" s="17" t="str">
        <f>_xlfn.XLOOKUP(A1071,Students[Full Name],Students[Starting Rank],"")</f>
        <v/>
      </c>
      <c r="J1071" s="15" t="str">
        <f t="shared" ca="1" si="80"/>
        <v xml:space="preserve">: </v>
      </c>
      <c r="K1071" s="16" t="str">
        <f>_xlfn.XLOOKUP(A1071,Students[Full Name],Students[Start Date],"")</f>
        <v/>
      </c>
      <c r="L1071" s="18">
        <f t="shared" ca="1" si="81"/>
        <v>-1</v>
      </c>
      <c r="M1071" s="18" cm="1">
        <f t="array" aca="1" ref="M1071" ca="1">SUMPRODUCT(Inactives[Days Inactive]*(Inactives[Student]=A1071))/365</f>
        <v>0</v>
      </c>
      <c r="N1071" s="18" t="str" cm="1">
        <f t="array" ref="N1071">IF(LEN($A1071)&gt;0,SUMPRODUCT(($A1071=merged_names)*(_xlfn.TEXTAFTER(N$2, "At ")=merged_belt_colours)*merged_months_at_rank),"")</f>
        <v/>
      </c>
      <c r="O1071" s="18" t="str" cm="1">
        <f t="array" ref="O1071">IF(LEN($A1071)&gt;0,SUMPRODUCT(($A1071=merged_names)*(_xlfn.TEXTAFTER(O$2, "At ")=merged_belt_colours)*merged_months_at_rank),"")</f>
        <v/>
      </c>
      <c r="P1071" s="18" t="str" cm="1">
        <f t="array" ref="P1071">IF(LEN($A1071)&gt;0,SUMPRODUCT(($A1071=merged_names)*(_xlfn.TEXTAFTER(P$2, "At ")=merged_belt_colours)*merged_months_at_rank),"")</f>
        <v/>
      </c>
      <c r="Q1071" s="18" t="str" cm="1">
        <f t="array" ref="Q1071">IF(LEN($A1071)&gt;0,SUMPRODUCT(($A1071=merged_names)*(_xlfn.TEXTAFTER(Q$2, "At ")=merged_belt_colours)*merged_months_at_rank),"")</f>
        <v/>
      </c>
      <c r="R1071" s="18" t="str" cm="1">
        <f t="array" ref="R1071">IF(LEN($A1071)&gt;0,SUMPRODUCT(($A1071=merged_names)*(_xlfn.TEXTAFTER(R$2, "At ")=merged_belt_colours)*merged_months_at_rank),"")</f>
        <v/>
      </c>
    </row>
    <row r="1072" spans="1:18" x14ac:dyDescent="0.25">
      <c r="A1072"/>
      <c r="B1072" s="15" t="str" cm="1">
        <f t="array" ref="B1072">IFERROR(IF(LEN(A1072)&gt;0, IF(SUMPRODUCT((Inactives[Key]=J1072)*(Inactives[Currently Inactive]))=1,"Inactive","Active"),""),"Active")</f>
        <v/>
      </c>
      <c r="C1072" s="16" t="str" cm="1">
        <f t="array" aca="1" ref="C1072" ca="1">IFERROR(_xlfn._xlws.FILTER(Inactives[Inactive On],(Inactives[Key]=J1072)*(Inactives[Currently Inactive]),""),"")</f>
        <v/>
      </c>
      <c r="D1072" s="16" t="str" cm="1">
        <f t="array" aca="1" ref="D1072" ca="1">IFERROR(INDEX(_xlfn.TEXTSPLIT(E1072," "),1),"")</f>
        <v/>
      </c>
      <c r="E1072" s="15" t="str" cm="1">
        <f t="array" aca="1" ref="E1072" ca="1">IFERROR(_xlfn._xlws.FILTER(merged_ranks,(merged_end_dates=DATE(9999,12,31))*(merged_names=A1072)),"")</f>
        <v/>
      </c>
      <c r="F1072" s="17" t="str">
        <f ca="1">_xlfn.XLOOKUP(J1072,Promotions[Promo Key],Promotions[Promo Date],"")</f>
        <v/>
      </c>
      <c r="G1072" s="18" t="str">
        <f t="shared" ca="1" si="79"/>
        <v/>
      </c>
      <c r="H1072" s="18" t="str">
        <f t="shared" ca="1" si="78"/>
        <v/>
      </c>
      <c r="I1072" s="17" t="str">
        <f>_xlfn.XLOOKUP(A1072,Students[Full Name],Students[Starting Rank],"")</f>
        <v/>
      </c>
      <c r="J1072" s="15" t="str">
        <f t="shared" ca="1" si="80"/>
        <v xml:space="preserve">: </v>
      </c>
      <c r="K1072" s="16" t="str">
        <f>_xlfn.XLOOKUP(A1072,Students[Full Name],Students[Start Date],"")</f>
        <v/>
      </c>
      <c r="L1072" s="18">
        <f t="shared" ca="1" si="81"/>
        <v>-1</v>
      </c>
      <c r="M1072" s="18" cm="1">
        <f t="array" aca="1" ref="M1072" ca="1">SUMPRODUCT(Inactives[Days Inactive]*(Inactives[Student]=A1072))/365</f>
        <v>0</v>
      </c>
      <c r="N1072" s="18" t="str" cm="1">
        <f t="array" ref="N1072">IF(LEN($A1072)&gt;0,SUMPRODUCT(($A1072=merged_names)*(_xlfn.TEXTAFTER(N$2, "At ")=merged_belt_colours)*merged_months_at_rank),"")</f>
        <v/>
      </c>
      <c r="O1072" s="18" t="str" cm="1">
        <f t="array" ref="O1072">IF(LEN($A1072)&gt;0,SUMPRODUCT(($A1072=merged_names)*(_xlfn.TEXTAFTER(O$2, "At ")=merged_belt_colours)*merged_months_at_rank),"")</f>
        <v/>
      </c>
      <c r="P1072" s="18" t="str" cm="1">
        <f t="array" ref="P1072">IF(LEN($A1072)&gt;0,SUMPRODUCT(($A1072=merged_names)*(_xlfn.TEXTAFTER(P$2, "At ")=merged_belt_colours)*merged_months_at_rank),"")</f>
        <v/>
      </c>
      <c r="Q1072" s="18" t="str" cm="1">
        <f t="array" ref="Q1072">IF(LEN($A1072)&gt;0,SUMPRODUCT(($A1072=merged_names)*(_xlfn.TEXTAFTER(Q$2, "At ")=merged_belt_colours)*merged_months_at_rank),"")</f>
        <v/>
      </c>
      <c r="R1072" s="18" t="str" cm="1">
        <f t="array" ref="R1072">IF(LEN($A1072)&gt;0,SUMPRODUCT(($A1072=merged_names)*(_xlfn.TEXTAFTER(R$2, "At ")=merged_belt_colours)*merged_months_at_rank),"")</f>
        <v/>
      </c>
    </row>
    <row r="1073" spans="1:18" x14ac:dyDescent="0.25">
      <c r="A1073"/>
      <c r="B1073" s="15" t="str" cm="1">
        <f t="array" ref="B1073">IFERROR(IF(LEN(A1073)&gt;0, IF(SUMPRODUCT((Inactives[Key]=J1073)*(Inactives[Currently Inactive]))=1,"Inactive","Active"),""),"Active")</f>
        <v/>
      </c>
      <c r="C1073" s="16" t="str" cm="1">
        <f t="array" aca="1" ref="C1073" ca="1">IFERROR(_xlfn._xlws.FILTER(Inactives[Inactive On],(Inactives[Key]=J1073)*(Inactives[Currently Inactive]),""),"")</f>
        <v/>
      </c>
      <c r="D1073" s="16" t="str" cm="1">
        <f t="array" aca="1" ref="D1073" ca="1">IFERROR(INDEX(_xlfn.TEXTSPLIT(E1073," "),1),"")</f>
        <v/>
      </c>
      <c r="E1073" s="15" t="str" cm="1">
        <f t="array" aca="1" ref="E1073" ca="1">IFERROR(_xlfn._xlws.FILTER(merged_ranks,(merged_end_dates=DATE(9999,12,31))*(merged_names=A1073)),"")</f>
        <v/>
      </c>
      <c r="F1073" s="17" t="str">
        <f ca="1">_xlfn.XLOOKUP(J1073,Promotions[Promo Key],Promotions[Promo Date],"")</f>
        <v/>
      </c>
      <c r="G1073" s="18" t="str">
        <f t="shared" ca="1" si="79"/>
        <v/>
      </c>
      <c r="H1073" s="18" t="str">
        <f t="shared" ca="1" si="78"/>
        <v/>
      </c>
      <c r="I1073" s="17" t="str">
        <f>_xlfn.XLOOKUP(A1073,Students[Full Name],Students[Starting Rank],"")</f>
        <v/>
      </c>
      <c r="J1073" s="15" t="str">
        <f t="shared" ca="1" si="80"/>
        <v xml:space="preserve">: </v>
      </c>
      <c r="K1073" s="16" t="str">
        <f>_xlfn.XLOOKUP(A1073,Students[Full Name],Students[Start Date],"")</f>
        <v/>
      </c>
      <c r="L1073" s="18">
        <f t="shared" ca="1" si="81"/>
        <v>-1</v>
      </c>
      <c r="M1073" s="18" cm="1">
        <f t="array" aca="1" ref="M1073" ca="1">SUMPRODUCT(Inactives[Days Inactive]*(Inactives[Student]=A1073))/365</f>
        <v>0</v>
      </c>
      <c r="N1073" s="18" t="str" cm="1">
        <f t="array" ref="N1073">IF(LEN($A1073)&gt;0,SUMPRODUCT(($A1073=merged_names)*(_xlfn.TEXTAFTER(N$2, "At ")=merged_belt_colours)*merged_months_at_rank),"")</f>
        <v/>
      </c>
      <c r="O1073" s="18" t="str" cm="1">
        <f t="array" ref="O1073">IF(LEN($A1073)&gt;0,SUMPRODUCT(($A1073=merged_names)*(_xlfn.TEXTAFTER(O$2, "At ")=merged_belt_colours)*merged_months_at_rank),"")</f>
        <v/>
      </c>
      <c r="P1073" s="18" t="str" cm="1">
        <f t="array" ref="P1073">IF(LEN($A1073)&gt;0,SUMPRODUCT(($A1073=merged_names)*(_xlfn.TEXTAFTER(P$2, "At ")=merged_belt_colours)*merged_months_at_rank),"")</f>
        <v/>
      </c>
      <c r="Q1073" s="18" t="str" cm="1">
        <f t="array" ref="Q1073">IF(LEN($A1073)&gt;0,SUMPRODUCT(($A1073=merged_names)*(_xlfn.TEXTAFTER(Q$2, "At ")=merged_belt_colours)*merged_months_at_rank),"")</f>
        <v/>
      </c>
      <c r="R1073" s="18" t="str" cm="1">
        <f t="array" ref="R1073">IF(LEN($A1073)&gt;0,SUMPRODUCT(($A1073=merged_names)*(_xlfn.TEXTAFTER(R$2, "At ")=merged_belt_colours)*merged_months_at_rank),"")</f>
        <v/>
      </c>
    </row>
    <row r="1074" spans="1:18" x14ac:dyDescent="0.25">
      <c r="A1074"/>
      <c r="B1074" s="15" t="str" cm="1">
        <f t="array" ref="B1074">IFERROR(IF(LEN(A1074)&gt;0, IF(SUMPRODUCT((Inactives[Key]=J1074)*(Inactives[Currently Inactive]))=1,"Inactive","Active"),""),"Active")</f>
        <v/>
      </c>
      <c r="C1074" s="16" t="str" cm="1">
        <f t="array" aca="1" ref="C1074" ca="1">IFERROR(_xlfn._xlws.FILTER(Inactives[Inactive On],(Inactives[Key]=J1074)*(Inactives[Currently Inactive]),""),"")</f>
        <v/>
      </c>
      <c r="D1074" s="16" t="str" cm="1">
        <f t="array" aca="1" ref="D1074" ca="1">IFERROR(INDEX(_xlfn.TEXTSPLIT(E1074," "),1),"")</f>
        <v/>
      </c>
      <c r="E1074" s="15" t="str" cm="1">
        <f t="array" aca="1" ref="E1074" ca="1">IFERROR(_xlfn._xlws.FILTER(merged_ranks,(merged_end_dates=DATE(9999,12,31))*(merged_names=A1074)),"")</f>
        <v/>
      </c>
      <c r="F1074" s="17" t="str">
        <f ca="1">_xlfn.XLOOKUP(J1074,Promotions[Promo Key],Promotions[Promo Date],"")</f>
        <v/>
      </c>
      <c r="G1074" s="18" t="str">
        <f t="shared" ca="1" si="79"/>
        <v/>
      </c>
      <c r="H1074" s="18" t="str">
        <f t="shared" ca="1" si="78"/>
        <v/>
      </c>
      <c r="I1074" s="17" t="str">
        <f>_xlfn.XLOOKUP(A1074,Students[Full Name],Students[Starting Rank],"")</f>
        <v/>
      </c>
      <c r="J1074" s="15" t="str">
        <f t="shared" ca="1" si="80"/>
        <v xml:space="preserve">: </v>
      </c>
      <c r="K1074" s="16" t="str">
        <f>_xlfn.XLOOKUP(A1074,Students[Full Name],Students[Start Date],"")</f>
        <v/>
      </c>
      <c r="L1074" s="18">
        <f t="shared" ca="1" si="81"/>
        <v>-1</v>
      </c>
      <c r="M1074" s="18" cm="1">
        <f t="array" aca="1" ref="M1074" ca="1">SUMPRODUCT(Inactives[Days Inactive]*(Inactives[Student]=A1074))/365</f>
        <v>0</v>
      </c>
      <c r="N1074" s="18" t="str" cm="1">
        <f t="array" ref="N1074">IF(LEN($A1074)&gt;0,SUMPRODUCT(($A1074=merged_names)*(_xlfn.TEXTAFTER(N$2, "At ")=merged_belt_colours)*merged_months_at_rank),"")</f>
        <v/>
      </c>
      <c r="O1074" s="18" t="str" cm="1">
        <f t="array" ref="O1074">IF(LEN($A1074)&gt;0,SUMPRODUCT(($A1074=merged_names)*(_xlfn.TEXTAFTER(O$2, "At ")=merged_belt_colours)*merged_months_at_rank),"")</f>
        <v/>
      </c>
      <c r="P1074" s="18" t="str" cm="1">
        <f t="array" ref="P1074">IF(LEN($A1074)&gt;0,SUMPRODUCT(($A1074=merged_names)*(_xlfn.TEXTAFTER(P$2, "At ")=merged_belt_colours)*merged_months_at_rank),"")</f>
        <v/>
      </c>
      <c r="Q1074" s="18" t="str" cm="1">
        <f t="array" ref="Q1074">IF(LEN($A1074)&gt;0,SUMPRODUCT(($A1074=merged_names)*(_xlfn.TEXTAFTER(Q$2, "At ")=merged_belt_colours)*merged_months_at_rank),"")</f>
        <v/>
      </c>
      <c r="R1074" s="18" t="str" cm="1">
        <f t="array" ref="R1074">IF(LEN($A1074)&gt;0,SUMPRODUCT(($A1074=merged_names)*(_xlfn.TEXTAFTER(R$2, "At ")=merged_belt_colours)*merged_months_at_rank),"")</f>
        <v/>
      </c>
    </row>
    <row r="1075" spans="1:18" x14ac:dyDescent="0.25">
      <c r="A1075"/>
      <c r="B1075" s="15" t="str" cm="1">
        <f t="array" ref="B1075">IFERROR(IF(LEN(A1075)&gt;0, IF(SUMPRODUCT((Inactives[Key]=J1075)*(Inactives[Currently Inactive]))=1,"Inactive","Active"),""),"Active")</f>
        <v/>
      </c>
      <c r="C1075" s="16" t="str" cm="1">
        <f t="array" aca="1" ref="C1075" ca="1">IFERROR(_xlfn._xlws.FILTER(Inactives[Inactive On],(Inactives[Key]=J1075)*(Inactives[Currently Inactive]),""),"")</f>
        <v/>
      </c>
      <c r="D1075" s="16" t="str" cm="1">
        <f t="array" aca="1" ref="D1075" ca="1">IFERROR(INDEX(_xlfn.TEXTSPLIT(E1075," "),1),"")</f>
        <v/>
      </c>
      <c r="E1075" s="15" t="str" cm="1">
        <f t="array" aca="1" ref="E1075" ca="1">IFERROR(_xlfn._xlws.FILTER(merged_ranks,(merged_end_dates=DATE(9999,12,31))*(merged_names=A1075)),"")</f>
        <v/>
      </c>
      <c r="F1075" s="17" t="str">
        <f ca="1">_xlfn.XLOOKUP(J1075,Promotions[Promo Key],Promotions[Promo Date],"")</f>
        <v/>
      </c>
      <c r="G1075" s="18" t="str">
        <f t="shared" ca="1" si="79"/>
        <v/>
      </c>
      <c r="H1075" s="18" t="str">
        <f t="shared" ca="1" si="78"/>
        <v/>
      </c>
      <c r="I1075" s="17" t="str">
        <f>_xlfn.XLOOKUP(A1075,Students[Full Name],Students[Starting Rank],"")</f>
        <v/>
      </c>
      <c r="J1075" s="15" t="str">
        <f t="shared" ca="1" si="80"/>
        <v xml:space="preserve">: </v>
      </c>
      <c r="K1075" s="16" t="str">
        <f>_xlfn.XLOOKUP(A1075,Students[Full Name],Students[Start Date],"")</f>
        <v/>
      </c>
      <c r="L1075" s="18">
        <f t="shared" ca="1" si="81"/>
        <v>-1</v>
      </c>
      <c r="M1075" s="18" cm="1">
        <f t="array" aca="1" ref="M1075" ca="1">SUMPRODUCT(Inactives[Days Inactive]*(Inactives[Student]=A1075))/365</f>
        <v>0</v>
      </c>
      <c r="N1075" s="18" t="str" cm="1">
        <f t="array" ref="N1075">IF(LEN($A1075)&gt;0,SUMPRODUCT(($A1075=merged_names)*(_xlfn.TEXTAFTER(N$2, "At ")=merged_belt_colours)*merged_months_at_rank),"")</f>
        <v/>
      </c>
      <c r="O1075" s="18" t="str" cm="1">
        <f t="array" ref="O1075">IF(LEN($A1075)&gt;0,SUMPRODUCT(($A1075=merged_names)*(_xlfn.TEXTAFTER(O$2, "At ")=merged_belt_colours)*merged_months_at_rank),"")</f>
        <v/>
      </c>
      <c r="P1075" s="18" t="str" cm="1">
        <f t="array" ref="P1075">IF(LEN($A1075)&gt;0,SUMPRODUCT(($A1075=merged_names)*(_xlfn.TEXTAFTER(P$2, "At ")=merged_belt_colours)*merged_months_at_rank),"")</f>
        <v/>
      </c>
      <c r="Q1075" s="18" t="str" cm="1">
        <f t="array" ref="Q1075">IF(LEN($A1075)&gt;0,SUMPRODUCT(($A1075=merged_names)*(_xlfn.TEXTAFTER(Q$2, "At ")=merged_belt_colours)*merged_months_at_rank),"")</f>
        <v/>
      </c>
      <c r="R1075" s="18" t="str" cm="1">
        <f t="array" ref="R1075">IF(LEN($A1075)&gt;0,SUMPRODUCT(($A1075=merged_names)*(_xlfn.TEXTAFTER(R$2, "At ")=merged_belt_colours)*merged_months_at_rank),"")</f>
        <v/>
      </c>
    </row>
    <row r="1076" spans="1:18" x14ac:dyDescent="0.25">
      <c r="A1076"/>
      <c r="B1076" s="15" t="str" cm="1">
        <f t="array" ref="B1076">IFERROR(IF(LEN(A1076)&gt;0, IF(SUMPRODUCT((Inactives[Key]=J1076)*(Inactives[Currently Inactive]))=1,"Inactive","Active"),""),"Active")</f>
        <v/>
      </c>
      <c r="C1076" s="16" t="str" cm="1">
        <f t="array" aca="1" ref="C1076" ca="1">IFERROR(_xlfn._xlws.FILTER(Inactives[Inactive On],(Inactives[Key]=J1076)*(Inactives[Currently Inactive]),""),"")</f>
        <v/>
      </c>
      <c r="D1076" s="16" t="str" cm="1">
        <f t="array" aca="1" ref="D1076" ca="1">IFERROR(INDEX(_xlfn.TEXTSPLIT(E1076," "),1),"")</f>
        <v/>
      </c>
      <c r="E1076" s="15" t="str" cm="1">
        <f t="array" aca="1" ref="E1076" ca="1">IFERROR(_xlfn._xlws.FILTER(merged_ranks,(merged_end_dates=DATE(9999,12,31))*(merged_names=A1076)),"")</f>
        <v/>
      </c>
      <c r="F1076" s="17" t="str">
        <f ca="1">_xlfn.XLOOKUP(J1076,Promotions[Promo Key],Promotions[Promo Date],"")</f>
        <v/>
      </c>
      <c r="G1076" s="18" t="str">
        <f t="shared" ca="1" si="79"/>
        <v/>
      </c>
      <c r="H1076" s="18" t="str">
        <f t="shared" ca="1" si="78"/>
        <v/>
      </c>
      <c r="I1076" s="17" t="str">
        <f>_xlfn.XLOOKUP(A1076,Students[Full Name],Students[Starting Rank],"")</f>
        <v/>
      </c>
      <c r="J1076" s="15" t="str">
        <f t="shared" ca="1" si="80"/>
        <v xml:space="preserve">: </v>
      </c>
      <c r="K1076" s="16" t="str">
        <f>_xlfn.XLOOKUP(A1076,Students[Full Name],Students[Start Date],"")</f>
        <v/>
      </c>
      <c r="L1076" s="18">
        <f t="shared" ca="1" si="81"/>
        <v>-1</v>
      </c>
      <c r="M1076" s="18" cm="1">
        <f t="array" aca="1" ref="M1076" ca="1">SUMPRODUCT(Inactives[Days Inactive]*(Inactives[Student]=A1076))/365</f>
        <v>0</v>
      </c>
      <c r="N1076" s="18" t="str" cm="1">
        <f t="array" ref="N1076">IF(LEN($A1076)&gt;0,SUMPRODUCT(($A1076=merged_names)*(_xlfn.TEXTAFTER(N$2, "At ")=merged_belt_colours)*merged_months_at_rank),"")</f>
        <v/>
      </c>
      <c r="O1076" s="18" t="str" cm="1">
        <f t="array" ref="O1076">IF(LEN($A1076)&gt;0,SUMPRODUCT(($A1076=merged_names)*(_xlfn.TEXTAFTER(O$2, "At ")=merged_belt_colours)*merged_months_at_rank),"")</f>
        <v/>
      </c>
      <c r="P1076" s="18" t="str" cm="1">
        <f t="array" ref="P1076">IF(LEN($A1076)&gt;0,SUMPRODUCT(($A1076=merged_names)*(_xlfn.TEXTAFTER(P$2, "At ")=merged_belt_colours)*merged_months_at_rank),"")</f>
        <v/>
      </c>
      <c r="Q1076" s="18" t="str" cm="1">
        <f t="array" ref="Q1076">IF(LEN($A1076)&gt;0,SUMPRODUCT(($A1076=merged_names)*(_xlfn.TEXTAFTER(Q$2, "At ")=merged_belt_colours)*merged_months_at_rank),"")</f>
        <v/>
      </c>
      <c r="R1076" s="18" t="str" cm="1">
        <f t="array" ref="R1076">IF(LEN($A1076)&gt;0,SUMPRODUCT(($A1076=merged_names)*(_xlfn.TEXTAFTER(R$2, "At ")=merged_belt_colours)*merged_months_at_rank),"")</f>
        <v/>
      </c>
    </row>
    <row r="1077" spans="1:18" x14ac:dyDescent="0.25">
      <c r="A1077"/>
      <c r="B1077" s="15" t="str" cm="1">
        <f t="array" ref="B1077">IFERROR(IF(LEN(A1077)&gt;0, IF(SUMPRODUCT((Inactives[Key]=J1077)*(Inactives[Currently Inactive]))=1,"Inactive","Active"),""),"Active")</f>
        <v/>
      </c>
      <c r="C1077" s="16" t="str" cm="1">
        <f t="array" aca="1" ref="C1077" ca="1">IFERROR(_xlfn._xlws.FILTER(Inactives[Inactive On],(Inactives[Key]=J1077)*(Inactives[Currently Inactive]),""),"")</f>
        <v/>
      </c>
      <c r="D1077" s="16" t="str" cm="1">
        <f t="array" aca="1" ref="D1077" ca="1">IFERROR(INDEX(_xlfn.TEXTSPLIT(E1077," "),1),"")</f>
        <v/>
      </c>
      <c r="E1077" s="15" t="str" cm="1">
        <f t="array" aca="1" ref="E1077" ca="1">IFERROR(_xlfn._xlws.FILTER(merged_ranks,(merged_end_dates=DATE(9999,12,31))*(merged_names=A1077)),"")</f>
        <v/>
      </c>
      <c r="F1077" s="17" t="str">
        <f ca="1">_xlfn.XLOOKUP(J1077,Promotions[Promo Key],Promotions[Promo Date],"")</f>
        <v/>
      </c>
      <c r="G1077" s="18" t="str">
        <f t="shared" ca="1" si="79"/>
        <v/>
      </c>
      <c r="H1077" s="18" t="str">
        <f t="shared" ca="1" si="78"/>
        <v/>
      </c>
      <c r="I1077" s="17" t="str">
        <f>_xlfn.XLOOKUP(A1077,Students[Full Name],Students[Starting Rank],"")</f>
        <v/>
      </c>
      <c r="J1077" s="15" t="str">
        <f t="shared" ca="1" si="80"/>
        <v xml:space="preserve">: </v>
      </c>
      <c r="K1077" s="16" t="str">
        <f>_xlfn.XLOOKUP(A1077,Students[Full Name],Students[Start Date],"")</f>
        <v/>
      </c>
      <c r="L1077" s="18">
        <f t="shared" ca="1" si="81"/>
        <v>-1</v>
      </c>
      <c r="M1077" s="18" cm="1">
        <f t="array" aca="1" ref="M1077" ca="1">SUMPRODUCT(Inactives[Days Inactive]*(Inactives[Student]=A1077))/365</f>
        <v>0</v>
      </c>
      <c r="N1077" s="18" t="str" cm="1">
        <f t="array" ref="N1077">IF(LEN($A1077)&gt;0,SUMPRODUCT(($A1077=merged_names)*(_xlfn.TEXTAFTER(N$2, "At ")=merged_belt_colours)*merged_months_at_rank),"")</f>
        <v/>
      </c>
      <c r="O1077" s="18" t="str" cm="1">
        <f t="array" ref="O1077">IF(LEN($A1077)&gt;0,SUMPRODUCT(($A1077=merged_names)*(_xlfn.TEXTAFTER(O$2, "At ")=merged_belt_colours)*merged_months_at_rank),"")</f>
        <v/>
      </c>
      <c r="P1077" s="18" t="str" cm="1">
        <f t="array" ref="P1077">IF(LEN($A1077)&gt;0,SUMPRODUCT(($A1077=merged_names)*(_xlfn.TEXTAFTER(P$2, "At ")=merged_belt_colours)*merged_months_at_rank),"")</f>
        <v/>
      </c>
      <c r="Q1077" s="18" t="str" cm="1">
        <f t="array" ref="Q1077">IF(LEN($A1077)&gt;0,SUMPRODUCT(($A1077=merged_names)*(_xlfn.TEXTAFTER(Q$2, "At ")=merged_belt_colours)*merged_months_at_rank),"")</f>
        <v/>
      </c>
      <c r="R1077" s="18" t="str" cm="1">
        <f t="array" ref="R1077">IF(LEN($A1077)&gt;0,SUMPRODUCT(($A1077=merged_names)*(_xlfn.TEXTAFTER(R$2, "At ")=merged_belt_colours)*merged_months_at_rank),"")</f>
        <v/>
      </c>
    </row>
    <row r="1078" spans="1:18" x14ac:dyDescent="0.25">
      <c r="A1078"/>
      <c r="B1078" s="15" t="str" cm="1">
        <f t="array" ref="B1078">IFERROR(IF(LEN(A1078)&gt;0, IF(SUMPRODUCT((Inactives[Key]=J1078)*(Inactives[Currently Inactive]))=1,"Inactive","Active"),""),"Active")</f>
        <v/>
      </c>
      <c r="C1078" s="16" t="str" cm="1">
        <f t="array" aca="1" ref="C1078" ca="1">IFERROR(_xlfn._xlws.FILTER(Inactives[Inactive On],(Inactives[Key]=J1078)*(Inactives[Currently Inactive]),""),"")</f>
        <v/>
      </c>
      <c r="D1078" s="16" t="str" cm="1">
        <f t="array" aca="1" ref="D1078" ca="1">IFERROR(INDEX(_xlfn.TEXTSPLIT(E1078," "),1),"")</f>
        <v/>
      </c>
      <c r="E1078" s="15" t="str" cm="1">
        <f t="array" aca="1" ref="E1078" ca="1">IFERROR(_xlfn._xlws.FILTER(merged_ranks,(merged_end_dates=DATE(9999,12,31))*(merged_names=A1078)),"")</f>
        <v/>
      </c>
      <c r="F1078" s="17" t="str">
        <f ca="1">_xlfn.XLOOKUP(J1078,Promotions[Promo Key],Promotions[Promo Date],"")</f>
        <v/>
      </c>
      <c r="G1078" s="18" t="str">
        <f t="shared" ca="1" si="79"/>
        <v/>
      </c>
      <c r="H1078" s="18" t="str">
        <f t="shared" ca="1" si="78"/>
        <v/>
      </c>
      <c r="I1078" s="17" t="str">
        <f>_xlfn.XLOOKUP(A1078,Students[Full Name],Students[Starting Rank],"")</f>
        <v/>
      </c>
      <c r="J1078" s="15" t="str">
        <f t="shared" ca="1" si="80"/>
        <v xml:space="preserve">: </v>
      </c>
      <c r="K1078" s="16" t="str">
        <f>_xlfn.XLOOKUP(A1078,Students[Full Name],Students[Start Date],"")</f>
        <v/>
      </c>
      <c r="L1078" s="18">
        <f t="shared" ca="1" si="81"/>
        <v>-1</v>
      </c>
      <c r="M1078" s="18" cm="1">
        <f t="array" aca="1" ref="M1078" ca="1">SUMPRODUCT(Inactives[Days Inactive]*(Inactives[Student]=A1078))/365</f>
        <v>0</v>
      </c>
      <c r="N1078" s="18" t="str" cm="1">
        <f t="array" ref="N1078">IF(LEN($A1078)&gt;0,SUMPRODUCT(($A1078=merged_names)*(_xlfn.TEXTAFTER(N$2, "At ")=merged_belt_colours)*merged_months_at_rank),"")</f>
        <v/>
      </c>
      <c r="O1078" s="18" t="str" cm="1">
        <f t="array" ref="O1078">IF(LEN($A1078)&gt;0,SUMPRODUCT(($A1078=merged_names)*(_xlfn.TEXTAFTER(O$2, "At ")=merged_belt_colours)*merged_months_at_rank),"")</f>
        <v/>
      </c>
      <c r="P1078" s="18" t="str" cm="1">
        <f t="array" ref="P1078">IF(LEN($A1078)&gt;0,SUMPRODUCT(($A1078=merged_names)*(_xlfn.TEXTAFTER(P$2, "At ")=merged_belt_colours)*merged_months_at_rank),"")</f>
        <v/>
      </c>
      <c r="Q1078" s="18" t="str" cm="1">
        <f t="array" ref="Q1078">IF(LEN($A1078)&gt;0,SUMPRODUCT(($A1078=merged_names)*(_xlfn.TEXTAFTER(Q$2, "At ")=merged_belt_colours)*merged_months_at_rank),"")</f>
        <v/>
      </c>
      <c r="R1078" s="18" t="str" cm="1">
        <f t="array" ref="R1078">IF(LEN($A1078)&gt;0,SUMPRODUCT(($A1078=merged_names)*(_xlfn.TEXTAFTER(R$2, "At ")=merged_belt_colours)*merged_months_at_rank),"")</f>
        <v/>
      </c>
    </row>
    <row r="1079" spans="1:18" x14ac:dyDescent="0.25">
      <c r="A1079"/>
      <c r="B1079" s="15" t="str" cm="1">
        <f t="array" ref="B1079">IFERROR(IF(LEN(A1079)&gt;0, IF(SUMPRODUCT((Inactives[Key]=J1079)*(Inactives[Currently Inactive]))=1,"Inactive","Active"),""),"Active")</f>
        <v/>
      </c>
      <c r="C1079" s="16" t="str" cm="1">
        <f t="array" aca="1" ref="C1079" ca="1">IFERROR(_xlfn._xlws.FILTER(Inactives[Inactive On],(Inactives[Key]=J1079)*(Inactives[Currently Inactive]),""),"")</f>
        <v/>
      </c>
      <c r="D1079" s="16" t="str" cm="1">
        <f t="array" aca="1" ref="D1079" ca="1">IFERROR(INDEX(_xlfn.TEXTSPLIT(E1079," "),1),"")</f>
        <v/>
      </c>
      <c r="E1079" s="15" t="str" cm="1">
        <f t="array" aca="1" ref="E1079" ca="1">IFERROR(_xlfn._xlws.FILTER(merged_ranks,(merged_end_dates=DATE(9999,12,31))*(merged_names=A1079)),"")</f>
        <v/>
      </c>
      <c r="F1079" s="17" t="str">
        <f ca="1">_xlfn.XLOOKUP(J1079,Promotions[Promo Key],Promotions[Promo Date],"")</f>
        <v/>
      </c>
      <c r="G1079" s="18" t="str">
        <f t="shared" ca="1" si="79"/>
        <v/>
      </c>
      <c r="H1079" s="18" t="str">
        <f t="shared" ca="1" si="78"/>
        <v/>
      </c>
      <c r="I1079" s="17" t="str">
        <f>_xlfn.XLOOKUP(A1079,Students[Full Name],Students[Starting Rank],"")</f>
        <v/>
      </c>
      <c r="J1079" s="15" t="str">
        <f t="shared" ca="1" si="80"/>
        <v xml:space="preserve">: </v>
      </c>
      <c r="K1079" s="16" t="str">
        <f>_xlfn.XLOOKUP(A1079,Students[Full Name],Students[Start Date],"")</f>
        <v/>
      </c>
      <c r="L1079" s="18">
        <f t="shared" ca="1" si="81"/>
        <v>-1</v>
      </c>
      <c r="M1079" s="18" cm="1">
        <f t="array" aca="1" ref="M1079" ca="1">SUMPRODUCT(Inactives[Days Inactive]*(Inactives[Student]=A1079))/365</f>
        <v>0</v>
      </c>
      <c r="N1079" s="18" t="str" cm="1">
        <f t="array" ref="N1079">IF(LEN($A1079)&gt;0,SUMPRODUCT(($A1079=merged_names)*(_xlfn.TEXTAFTER(N$2, "At ")=merged_belt_colours)*merged_months_at_rank),"")</f>
        <v/>
      </c>
      <c r="O1079" s="18" t="str" cm="1">
        <f t="array" ref="O1079">IF(LEN($A1079)&gt;0,SUMPRODUCT(($A1079=merged_names)*(_xlfn.TEXTAFTER(O$2, "At ")=merged_belt_colours)*merged_months_at_rank),"")</f>
        <v/>
      </c>
      <c r="P1079" s="18" t="str" cm="1">
        <f t="array" ref="P1079">IF(LEN($A1079)&gt;0,SUMPRODUCT(($A1079=merged_names)*(_xlfn.TEXTAFTER(P$2, "At ")=merged_belt_colours)*merged_months_at_rank),"")</f>
        <v/>
      </c>
      <c r="Q1079" s="18" t="str" cm="1">
        <f t="array" ref="Q1079">IF(LEN($A1079)&gt;0,SUMPRODUCT(($A1079=merged_names)*(_xlfn.TEXTAFTER(Q$2, "At ")=merged_belt_colours)*merged_months_at_rank),"")</f>
        <v/>
      </c>
      <c r="R1079" s="18" t="str" cm="1">
        <f t="array" ref="R1079">IF(LEN($A1079)&gt;0,SUMPRODUCT(($A1079=merged_names)*(_xlfn.TEXTAFTER(R$2, "At ")=merged_belt_colours)*merged_months_at_rank),"")</f>
        <v/>
      </c>
    </row>
    <row r="1080" spans="1:18" x14ac:dyDescent="0.25">
      <c r="A1080"/>
      <c r="B1080" s="15" t="str" cm="1">
        <f t="array" ref="B1080">IFERROR(IF(LEN(A1080)&gt;0, IF(SUMPRODUCT((Inactives[Key]=J1080)*(Inactives[Currently Inactive]))=1,"Inactive","Active"),""),"Active")</f>
        <v/>
      </c>
      <c r="C1080" s="16" t="str" cm="1">
        <f t="array" aca="1" ref="C1080" ca="1">IFERROR(_xlfn._xlws.FILTER(Inactives[Inactive On],(Inactives[Key]=J1080)*(Inactives[Currently Inactive]),""),"")</f>
        <v/>
      </c>
      <c r="D1080" s="16" t="str" cm="1">
        <f t="array" aca="1" ref="D1080" ca="1">IFERROR(INDEX(_xlfn.TEXTSPLIT(E1080," "),1),"")</f>
        <v/>
      </c>
      <c r="E1080" s="15" t="str" cm="1">
        <f t="array" aca="1" ref="E1080" ca="1">IFERROR(_xlfn._xlws.FILTER(merged_ranks,(merged_end_dates=DATE(9999,12,31))*(merged_names=A1080)),"")</f>
        <v/>
      </c>
      <c r="F1080" s="17" t="str">
        <f ca="1">_xlfn.XLOOKUP(J1080,Promotions[Promo Key],Promotions[Promo Date],"")</f>
        <v/>
      </c>
      <c r="G1080" s="18" t="str">
        <f t="shared" ca="1" si="79"/>
        <v/>
      </c>
      <c r="H1080" s="18" t="str">
        <f t="shared" ca="1" si="78"/>
        <v/>
      </c>
      <c r="I1080" s="17" t="str">
        <f>_xlfn.XLOOKUP(A1080,Students[Full Name],Students[Starting Rank],"")</f>
        <v/>
      </c>
      <c r="J1080" s="15" t="str">
        <f t="shared" ca="1" si="80"/>
        <v xml:space="preserve">: </v>
      </c>
      <c r="K1080" s="16" t="str">
        <f>_xlfn.XLOOKUP(A1080,Students[Full Name],Students[Start Date],"")</f>
        <v/>
      </c>
      <c r="L1080" s="18">
        <f t="shared" ca="1" si="81"/>
        <v>-1</v>
      </c>
      <c r="M1080" s="18" cm="1">
        <f t="array" aca="1" ref="M1080" ca="1">SUMPRODUCT(Inactives[Days Inactive]*(Inactives[Student]=A1080))/365</f>
        <v>0</v>
      </c>
      <c r="N1080" s="18" t="str" cm="1">
        <f t="array" ref="N1080">IF(LEN($A1080)&gt;0,SUMPRODUCT(($A1080=merged_names)*(_xlfn.TEXTAFTER(N$2, "At ")=merged_belt_colours)*merged_months_at_rank),"")</f>
        <v/>
      </c>
      <c r="O1080" s="18" t="str" cm="1">
        <f t="array" ref="O1080">IF(LEN($A1080)&gt;0,SUMPRODUCT(($A1080=merged_names)*(_xlfn.TEXTAFTER(O$2, "At ")=merged_belt_colours)*merged_months_at_rank),"")</f>
        <v/>
      </c>
      <c r="P1080" s="18" t="str" cm="1">
        <f t="array" ref="P1080">IF(LEN($A1080)&gt;0,SUMPRODUCT(($A1080=merged_names)*(_xlfn.TEXTAFTER(P$2, "At ")=merged_belt_colours)*merged_months_at_rank),"")</f>
        <v/>
      </c>
      <c r="Q1080" s="18" t="str" cm="1">
        <f t="array" ref="Q1080">IF(LEN($A1080)&gt;0,SUMPRODUCT(($A1080=merged_names)*(_xlfn.TEXTAFTER(Q$2, "At ")=merged_belt_colours)*merged_months_at_rank),"")</f>
        <v/>
      </c>
      <c r="R1080" s="18" t="str" cm="1">
        <f t="array" ref="R1080">IF(LEN($A1080)&gt;0,SUMPRODUCT(($A1080=merged_names)*(_xlfn.TEXTAFTER(R$2, "At ")=merged_belt_colours)*merged_months_at_rank),"")</f>
        <v/>
      </c>
    </row>
    <row r="1081" spans="1:18" x14ac:dyDescent="0.25">
      <c r="A1081"/>
      <c r="B1081" s="15" t="str" cm="1">
        <f t="array" ref="B1081">IFERROR(IF(LEN(A1081)&gt;0, IF(SUMPRODUCT((Inactives[Key]=J1081)*(Inactives[Currently Inactive]))=1,"Inactive","Active"),""),"Active")</f>
        <v/>
      </c>
      <c r="C1081" s="16" t="str" cm="1">
        <f t="array" aca="1" ref="C1081" ca="1">IFERROR(_xlfn._xlws.FILTER(Inactives[Inactive On],(Inactives[Key]=J1081)*(Inactives[Currently Inactive]),""),"")</f>
        <v/>
      </c>
      <c r="D1081" s="16" t="str" cm="1">
        <f t="array" aca="1" ref="D1081" ca="1">IFERROR(INDEX(_xlfn.TEXTSPLIT(E1081," "),1),"")</f>
        <v/>
      </c>
      <c r="E1081" s="15" t="str" cm="1">
        <f t="array" aca="1" ref="E1081" ca="1">IFERROR(_xlfn._xlws.FILTER(merged_ranks,(merged_end_dates=DATE(9999,12,31))*(merged_names=A1081)),"")</f>
        <v/>
      </c>
      <c r="F1081" s="17" t="str">
        <f ca="1">_xlfn.XLOOKUP(J1081,Promotions[Promo Key],Promotions[Promo Date],"")</f>
        <v/>
      </c>
      <c r="G1081" s="18" t="str">
        <f t="shared" ca="1" si="79"/>
        <v/>
      </c>
      <c r="H1081" s="18" t="str">
        <f t="shared" ca="1" si="78"/>
        <v/>
      </c>
      <c r="I1081" s="17" t="str">
        <f>_xlfn.XLOOKUP(A1081,Students[Full Name],Students[Starting Rank],"")</f>
        <v/>
      </c>
      <c r="J1081" s="15" t="str">
        <f t="shared" ca="1" si="80"/>
        <v xml:space="preserve">: </v>
      </c>
      <c r="K1081" s="16" t="str">
        <f>_xlfn.XLOOKUP(A1081,Students[Full Name],Students[Start Date],"")</f>
        <v/>
      </c>
      <c r="L1081" s="18">
        <f t="shared" ca="1" si="81"/>
        <v>-1</v>
      </c>
      <c r="M1081" s="18" cm="1">
        <f t="array" aca="1" ref="M1081" ca="1">SUMPRODUCT(Inactives[Days Inactive]*(Inactives[Student]=A1081))/365</f>
        <v>0</v>
      </c>
      <c r="N1081" s="18" t="str" cm="1">
        <f t="array" ref="N1081">IF(LEN($A1081)&gt;0,SUMPRODUCT(($A1081=merged_names)*(_xlfn.TEXTAFTER(N$2, "At ")=merged_belt_colours)*merged_months_at_rank),"")</f>
        <v/>
      </c>
      <c r="O1081" s="18" t="str" cm="1">
        <f t="array" ref="O1081">IF(LEN($A1081)&gt;0,SUMPRODUCT(($A1081=merged_names)*(_xlfn.TEXTAFTER(O$2, "At ")=merged_belt_colours)*merged_months_at_rank),"")</f>
        <v/>
      </c>
      <c r="P1081" s="18" t="str" cm="1">
        <f t="array" ref="P1081">IF(LEN($A1081)&gt;0,SUMPRODUCT(($A1081=merged_names)*(_xlfn.TEXTAFTER(P$2, "At ")=merged_belt_colours)*merged_months_at_rank),"")</f>
        <v/>
      </c>
      <c r="Q1081" s="18" t="str" cm="1">
        <f t="array" ref="Q1081">IF(LEN($A1081)&gt;0,SUMPRODUCT(($A1081=merged_names)*(_xlfn.TEXTAFTER(Q$2, "At ")=merged_belt_colours)*merged_months_at_rank),"")</f>
        <v/>
      </c>
      <c r="R1081" s="18" t="str" cm="1">
        <f t="array" ref="R1081">IF(LEN($A1081)&gt;0,SUMPRODUCT(($A1081=merged_names)*(_xlfn.TEXTAFTER(R$2, "At ")=merged_belt_colours)*merged_months_at_rank),"")</f>
        <v/>
      </c>
    </row>
    <row r="1082" spans="1:18" x14ac:dyDescent="0.25">
      <c r="A1082"/>
      <c r="B1082" s="15" t="str" cm="1">
        <f t="array" ref="B1082">IFERROR(IF(LEN(A1082)&gt;0, IF(SUMPRODUCT((Inactives[Key]=J1082)*(Inactives[Currently Inactive]))=1,"Inactive","Active"),""),"Active")</f>
        <v/>
      </c>
      <c r="C1082" s="16" t="str" cm="1">
        <f t="array" aca="1" ref="C1082" ca="1">IFERROR(_xlfn._xlws.FILTER(Inactives[Inactive On],(Inactives[Key]=J1082)*(Inactives[Currently Inactive]),""),"")</f>
        <v/>
      </c>
      <c r="D1082" s="16" t="str" cm="1">
        <f t="array" aca="1" ref="D1082" ca="1">IFERROR(INDEX(_xlfn.TEXTSPLIT(E1082," "),1),"")</f>
        <v/>
      </c>
      <c r="E1082" s="15" t="str" cm="1">
        <f t="array" aca="1" ref="E1082" ca="1">IFERROR(_xlfn._xlws.FILTER(merged_ranks,(merged_end_dates=DATE(9999,12,31))*(merged_names=A1082)),"")</f>
        <v/>
      </c>
      <c r="F1082" s="17" t="str">
        <f ca="1">_xlfn.XLOOKUP(J1082,Promotions[Promo Key],Promotions[Promo Date],"")</f>
        <v/>
      </c>
      <c r="G1082" s="18" t="str">
        <f t="shared" ca="1" si="79"/>
        <v/>
      </c>
      <c r="H1082" s="18" t="str">
        <f t="shared" ca="1" si="78"/>
        <v/>
      </c>
      <c r="I1082" s="17" t="str">
        <f>_xlfn.XLOOKUP(A1082,Students[Full Name],Students[Starting Rank],"")</f>
        <v/>
      </c>
      <c r="J1082" s="15" t="str">
        <f t="shared" ca="1" si="80"/>
        <v xml:space="preserve">: </v>
      </c>
      <c r="K1082" s="16" t="str">
        <f>_xlfn.XLOOKUP(A1082,Students[Full Name],Students[Start Date],"")</f>
        <v/>
      </c>
      <c r="L1082" s="18">
        <f t="shared" ca="1" si="81"/>
        <v>-1</v>
      </c>
      <c r="M1082" s="18" cm="1">
        <f t="array" aca="1" ref="M1082" ca="1">SUMPRODUCT(Inactives[Days Inactive]*(Inactives[Student]=A1082))/365</f>
        <v>0</v>
      </c>
      <c r="N1082" s="18" t="str" cm="1">
        <f t="array" ref="N1082">IF(LEN($A1082)&gt;0,SUMPRODUCT(($A1082=merged_names)*(_xlfn.TEXTAFTER(N$2, "At ")=merged_belt_colours)*merged_months_at_rank),"")</f>
        <v/>
      </c>
      <c r="O1082" s="18" t="str" cm="1">
        <f t="array" ref="O1082">IF(LEN($A1082)&gt;0,SUMPRODUCT(($A1082=merged_names)*(_xlfn.TEXTAFTER(O$2, "At ")=merged_belt_colours)*merged_months_at_rank),"")</f>
        <v/>
      </c>
      <c r="P1082" s="18" t="str" cm="1">
        <f t="array" ref="P1082">IF(LEN($A1082)&gt;0,SUMPRODUCT(($A1082=merged_names)*(_xlfn.TEXTAFTER(P$2, "At ")=merged_belt_colours)*merged_months_at_rank),"")</f>
        <v/>
      </c>
      <c r="Q1082" s="18" t="str" cm="1">
        <f t="array" ref="Q1082">IF(LEN($A1082)&gt;0,SUMPRODUCT(($A1082=merged_names)*(_xlfn.TEXTAFTER(Q$2, "At ")=merged_belt_colours)*merged_months_at_rank),"")</f>
        <v/>
      </c>
      <c r="R1082" s="18" t="str" cm="1">
        <f t="array" ref="R1082">IF(LEN($A1082)&gt;0,SUMPRODUCT(($A1082=merged_names)*(_xlfn.TEXTAFTER(R$2, "At ")=merged_belt_colours)*merged_months_at_rank),"")</f>
        <v/>
      </c>
    </row>
    <row r="1083" spans="1:18" x14ac:dyDescent="0.25">
      <c r="A1083"/>
      <c r="B1083" s="15" t="str" cm="1">
        <f t="array" ref="B1083">IFERROR(IF(LEN(A1083)&gt;0, IF(SUMPRODUCT((Inactives[Key]=J1083)*(Inactives[Currently Inactive]))=1,"Inactive","Active"),""),"Active")</f>
        <v/>
      </c>
      <c r="C1083" s="16" t="str" cm="1">
        <f t="array" aca="1" ref="C1083" ca="1">IFERROR(_xlfn._xlws.FILTER(Inactives[Inactive On],(Inactives[Key]=J1083)*(Inactives[Currently Inactive]),""),"")</f>
        <v/>
      </c>
      <c r="D1083" s="16" t="str" cm="1">
        <f t="array" aca="1" ref="D1083" ca="1">IFERROR(INDEX(_xlfn.TEXTSPLIT(E1083," "),1),"")</f>
        <v/>
      </c>
      <c r="E1083" s="15" t="str" cm="1">
        <f t="array" aca="1" ref="E1083" ca="1">IFERROR(_xlfn._xlws.FILTER(merged_ranks,(merged_end_dates=DATE(9999,12,31))*(merged_names=A1083)),"")</f>
        <v/>
      </c>
      <c r="F1083" s="17" t="str">
        <f ca="1">_xlfn.XLOOKUP(J1083,Promotions[Promo Key],Promotions[Promo Date],"")</f>
        <v/>
      </c>
      <c r="G1083" s="18" t="str">
        <f t="shared" ca="1" si="79"/>
        <v/>
      </c>
      <c r="H1083" s="18" t="str">
        <f t="shared" ca="1" si="78"/>
        <v/>
      </c>
      <c r="I1083" s="17" t="str">
        <f>_xlfn.XLOOKUP(A1083,Students[Full Name],Students[Starting Rank],"")</f>
        <v/>
      </c>
      <c r="J1083" s="15" t="str">
        <f t="shared" ca="1" si="80"/>
        <v xml:space="preserve">: </v>
      </c>
      <c r="K1083" s="16" t="str">
        <f>_xlfn.XLOOKUP(A1083,Students[Full Name],Students[Start Date],"")</f>
        <v/>
      </c>
      <c r="L1083" s="18">
        <f t="shared" ca="1" si="81"/>
        <v>-1</v>
      </c>
      <c r="M1083" s="18" cm="1">
        <f t="array" aca="1" ref="M1083" ca="1">SUMPRODUCT(Inactives[Days Inactive]*(Inactives[Student]=A1083))/365</f>
        <v>0</v>
      </c>
      <c r="N1083" s="18" t="str" cm="1">
        <f t="array" ref="N1083">IF(LEN($A1083)&gt;0,SUMPRODUCT(($A1083=merged_names)*(_xlfn.TEXTAFTER(N$2, "At ")=merged_belt_colours)*merged_months_at_rank),"")</f>
        <v/>
      </c>
      <c r="O1083" s="18" t="str" cm="1">
        <f t="array" ref="O1083">IF(LEN($A1083)&gt;0,SUMPRODUCT(($A1083=merged_names)*(_xlfn.TEXTAFTER(O$2, "At ")=merged_belt_colours)*merged_months_at_rank),"")</f>
        <v/>
      </c>
      <c r="P1083" s="18" t="str" cm="1">
        <f t="array" ref="P1083">IF(LEN($A1083)&gt;0,SUMPRODUCT(($A1083=merged_names)*(_xlfn.TEXTAFTER(P$2, "At ")=merged_belt_colours)*merged_months_at_rank),"")</f>
        <v/>
      </c>
      <c r="Q1083" s="18" t="str" cm="1">
        <f t="array" ref="Q1083">IF(LEN($A1083)&gt;0,SUMPRODUCT(($A1083=merged_names)*(_xlfn.TEXTAFTER(Q$2, "At ")=merged_belt_colours)*merged_months_at_rank),"")</f>
        <v/>
      </c>
      <c r="R1083" s="18" t="str" cm="1">
        <f t="array" ref="R1083">IF(LEN($A1083)&gt;0,SUMPRODUCT(($A1083=merged_names)*(_xlfn.TEXTAFTER(R$2, "At ")=merged_belt_colours)*merged_months_at_rank),"")</f>
        <v/>
      </c>
    </row>
    <row r="1084" spans="1:18" x14ac:dyDescent="0.25">
      <c r="A1084"/>
      <c r="B1084" s="15" t="str" cm="1">
        <f t="array" ref="B1084">IFERROR(IF(LEN(A1084)&gt;0, IF(SUMPRODUCT((Inactives[Key]=J1084)*(Inactives[Currently Inactive]))=1,"Inactive","Active"),""),"Active")</f>
        <v/>
      </c>
      <c r="C1084" s="16" t="str" cm="1">
        <f t="array" aca="1" ref="C1084" ca="1">IFERROR(_xlfn._xlws.FILTER(Inactives[Inactive On],(Inactives[Key]=J1084)*(Inactives[Currently Inactive]),""),"")</f>
        <v/>
      </c>
      <c r="D1084" s="16" t="str" cm="1">
        <f t="array" aca="1" ref="D1084" ca="1">IFERROR(INDEX(_xlfn.TEXTSPLIT(E1084," "),1),"")</f>
        <v/>
      </c>
      <c r="E1084" s="15" t="str" cm="1">
        <f t="array" aca="1" ref="E1084" ca="1">IFERROR(_xlfn._xlws.FILTER(merged_ranks,(merged_end_dates=DATE(9999,12,31))*(merged_names=A1084)),"")</f>
        <v/>
      </c>
      <c r="F1084" s="17" t="str">
        <f ca="1">_xlfn.XLOOKUP(J1084,Promotions[Promo Key],Promotions[Promo Date],"")</f>
        <v/>
      </c>
      <c r="G1084" s="18" t="str">
        <f t="shared" ca="1" si="79"/>
        <v/>
      </c>
      <c r="H1084" s="18" t="str">
        <f t="shared" ca="1" si="78"/>
        <v/>
      </c>
      <c r="I1084" s="17" t="str">
        <f>_xlfn.XLOOKUP(A1084,Students[Full Name],Students[Starting Rank],"")</f>
        <v/>
      </c>
      <c r="J1084" s="15" t="str">
        <f t="shared" ca="1" si="80"/>
        <v xml:space="preserve">: </v>
      </c>
      <c r="K1084" s="16" t="str">
        <f>_xlfn.XLOOKUP(A1084,Students[Full Name],Students[Start Date],"")</f>
        <v/>
      </c>
      <c r="L1084" s="18">
        <f t="shared" ca="1" si="81"/>
        <v>-1</v>
      </c>
      <c r="M1084" s="18" cm="1">
        <f t="array" aca="1" ref="M1084" ca="1">SUMPRODUCT(Inactives[Days Inactive]*(Inactives[Student]=A1084))/365</f>
        <v>0</v>
      </c>
      <c r="N1084" s="18" t="str" cm="1">
        <f t="array" ref="N1084">IF(LEN($A1084)&gt;0,SUMPRODUCT(($A1084=merged_names)*(_xlfn.TEXTAFTER(N$2, "At ")=merged_belt_colours)*merged_months_at_rank),"")</f>
        <v/>
      </c>
      <c r="O1084" s="18" t="str" cm="1">
        <f t="array" ref="O1084">IF(LEN($A1084)&gt;0,SUMPRODUCT(($A1084=merged_names)*(_xlfn.TEXTAFTER(O$2, "At ")=merged_belt_colours)*merged_months_at_rank),"")</f>
        <v/>
      </c>
      <c r="P1084" s="18" t="str" cm="1">
        <f t="array" ref="P1084">IF(LEN($A1084)&gt;0,SUMPRODUCT(($A1084=merged_names)*(_xlfn.TEXTAFTER(P$2, "At ")=merged_belt_colours)*merged_months_at_rank),"")</f>
        <v/>
      </c>
      <c r="Q1084" s="18" t="str" cm="1">
        <f t="array" ref="Q1084">IF(LEN($A1084)&gt;0,SUMPRODUCT(($A1084=merged_names)*(_xlfn.TEXTAFTER(Q$2, "At ")=merged_belt_colours)*merged_months_at_rank),"")</f>
        <v/>
      </c>
      <c r="R1084" s="18" t="str" cm="1">
        <f t="array" ref="R1084">IF(LEN($A1084)&gt;0,SUMPRODUCT(($A1084=merged_names)*(_xlfn.TEXTAFTER(R$2, "At ")=merged_belt_colours)*merged_months_at_rank),"")</f>
        <v/>
      </c>
    </row>
    <row r="1085" spans="1:18" x14ac:dyDescent="0.25">
      <c r="A1085"/>
      <c r="B1085" s="15" t="str" cm="1">
        <f t="array" ref="B1085">IFERROR(IF(LEN(A1085)&gt;0, IF(SUMPRODUCT((Inactives[Key]=J1085)*(Inactives[Currently Inactive]))=1,"Inactive","Active"),""),"Active")</f>
        <v/>
      </c>
      <c r="C1085" s="16" t="str" cm="1">
        <f t="array" aca="1" ref="C1085" ca="1">IFERROR(_xlfn._xlws.FILTER(Inactives[Inactive On],(Inactives[Key]=J1085)*(Inactives[Currently Inactive]),""),"")</f>
        <v/>
      </c>
      <c r="D1085" s="16" t="str" cm="1">
        <f t="array" aca="1" ref="D1085" ca="1">IFERROR(INDEX(_xlfn.TEXTSPLIT(E1085," "),1),"")</f>
        <v/>
      </c>
      <c r="E1085" s="15" t="str" cm="1">
        <f t="array" aca="1" ref="E1085" ca="1">IFERROR(_xlfn._xlws.FILTER(merged_ranks,(merged_end_dates=DATE(9999,12,31))*(merged_names=A1085)),"")</f>
        <v/>
      </c>
      <c r="F1085" s="17" t="str">
        <f ca="1">_xlfn.XLOOKUP(J1085,Promotions[Promo Key],Promotions[Promo Date],"")</f>
        <v/>
      </c>
      <c r="G1085" s="18" t="str">
        <f t="shared" ca="1" si="79"/>
        <v/>
      </c>
      <c r="H1085" s="18" t="str">
        <f t="shared" ca="1" si="78"/>
        <v/>
      </c>
      <c r="I1085" s="17" t="str">
        <f>_xlfn.XLOOKUP(A1085,Students[Full Name],Students[Starting Rank],"")</f>
        <v/>
      </c>
      <c r="J1085" s="15" t="str">
        <f t="shared" ca="1" si="80"/>
        <v xml:space="preserve">: </v>
      </c>
      <c r="K1085" s="16" t="str">
        <f>_xlfn.XLOOKUP(A1085,Students[Full Name],Students[Start Date],"")</f>
        <v/>
      </c>
      <c r="L1085" s="18">
        <f t="shared" ca="1" si="81"/>
        <v>-1</v>
      </c>
      <c r="M1085" s="18" cm="1">
        <f t="array" aca="1" ref="M1085" ca="1">SUMPRODUCT(Inactives[Days Inactive]*(Inactives[Student]=A1085))/365</f>
        <v>0</v>
      </c>
      <c r="N1085" s="18" t="str" cm="1">
        <f t="array" ref="N1085">IF(LEN($A1085)&gt;0,SUMPRODUCT(($A1085=merged_names)*(_xlfn.TEXTAFTER(N$2, "At ")=merged_belt_colours)*merged_months_at_rank),"")</f>
        <v/>
      </c>
      <c r="O1085" s="18" t="str" cm="1">
        <f t="array" ref="O1085">IF(LEN($A1085)&gt;0,SUMPRODUCT(($A1085=merged_names)*(_xlfn.TEXTAFTER(O$2, "At ")=merged_belt_colours)*merged_months_at_rank),"")</f>
        <v/>
      </c>
      <c r="P1085" s="18" t="str" cm="1">
        <f t="array" ref="P1085">IF(LEN($A1085)&gt;0,SUMPRODUCT(($A1085=merged_names)*(_xlfn.TEXTAFTER(P$2, "At ")=merged_belt_colours)*merged_months_at_rank),"")</f>
        <v/>
      </c>
      <c r="Q1085" s="18" t="str" cm="1">
        <f t="array" ref="Q1085">IF(LEN($A1085)&gt;0,SUMPRODUCT(($A1085=merged_names)*(_xlfn.TEXTAFTER(Q$2, "At ")=merged_belt_colours)*merged_months_at_rank),"")</f>
        <v/>
      </c>
      <c r="R1085" s="18" t="str" cm="1">
        <f t="array" ref="R1085">IF(LEN($A1085)&gt;0,SUMPRODUCT(($A1085=merged_names)*(_xlfn.TEXTAFTER(R$2, "At ")=merged_belt_colours)*merged_months_at_rank),"")</f>
        <v/>
      </c>
    </row>
    <row r="1086" spans="1:18" x14ac:dyDescent="0.25">
      <c r="A1086"/>
      <c r="B1086" s="15" t="str" cm="1">
        <f t="array" ref="B1086">IFERROR(IF(LEN(A1086)&gt;0, IF(SUMPRODUCT((Inactives[Key]=J1086)*(Inactives[Currently Inactive]))=1,"Inactive","Active"),""),"Active")</f>
        <v/>
      </c>
      <c r="C1086" s="16" t="str" cm="1">
        <f t="array" aca="1" ref="C1086" ca="1">IFERROR(_xlfn._xlws.FILTER(Inactives[Inactive On],(Inactives[Key]=J1086)*(Inactives[Currently Inactive]),""),"")</f>
        <v/>
      </c>
      <c r="D1086" s="16" t="str" cm="1">
        <f t="array" aca="1" ref="D1086" ca="1">IFERROR(INDEX(_xlfn.TEXTSPLIT(E1086," "),1),"")</f>
        <v/>
      </c>
      <c r="E1086" s="15" t="str" cm="1">
        <f t="array" aca="1" ref="E1086" ca="1">IFERROR(_xlfn._xlws.FILTER(merged_ranks,(merged_end_dates=DATE(9999,12,31))*(merged_names=A1086)),"")</f>
        <v/>
      </c>
      <c r="F1086" s="17" t="str">
        <f ca="1">_xlfn.XLOOKUP(J1086,Promotions[Promo Key],Promotions[Promo Date],"")</f>
        <v/>
      </c>
      <c r="G1086" s="18" t="str">
        <f t="shared" ca="1" si="79"/>
        <v/>
      </c>
      <c r="H1086" s="18" t="str">
        <f t="shared" ca="1" si="78"/>
        <v/>
      </c>
      <c r="I1086" s="17" t="str">
        <f>_xlfn.XLOOKUP(A1086,Students[Full Name],Students[Starting Rank],"")</f>
        <v/>
      </c>
      <c r="J1086" s="15" t="str">
        <f t="shared" ca="1" si="80"/>
        <v xml:space="preserve">: </v>
      </c>
      <c r="K1086" s="16" t="str">
        <f>_xlfn.XLOOKUP(A1086,Students[Full Name],Students[Start Date],"")</f>
        <v/>
      </c>
      <c r="L1086" s="18">
        <f t="shared" ca="1" si="81"/>
        <v>-1</v>
      </c>
      <c r="M1086" s="18" cm="1">
        <f t="array" aca="1" ref="M1086" ca="1">SUMPRODUCT(Inactives[Days Inactive]*(Inactives[Student]=A1086))/365</f>
        <v>0</v>
      </c>
      <c r="N1086" s="18" t="str" cm="1">
        <f t="array" ref="N1086">IF(LEN($A1086)&gt;0,SUMPRODUCT(($A1086=merged_names)*(_xlfn.TEXTAFTER(N$2, "At ")=merged_belt_colours)*merged_months_at_rank),"")</f>
        <v/>
      </c>
      <c r="O1086" s="18" t="str" cm="1">
        <f t="array" ref="O1086">IF(LEN($A1086)&gt;0,SUMPRODUCT(($A1086=merged_names)*(_xlfn.TEXTAFTER(O$2, "At ")=merged_belt_colours)*merged_months_at_rank),"")</f>
        <v/>
      </c>
      <c r="P1086" s="18" t="str" cm="1">
        <f t="array" ref="P1086">IF(LEN($A1086)&gt;0,SUMPRODUCT(($A1086=merged_names)*(_xlfn.TEXTAFTER(P$2, "At ")=merged_belt_colours)*merged_months_at_rank),"")</f>
        <v/>
      </c>
      <c r="Q1086" s="18" t="str" cm="1">
        <f t="array" ref="Q1086">IF(LEN($A1086)&gt;0,SUMPRODUCT(($A1086=merged_names)*(_xlfn.TEXTAFTER(Q$2, "At ")=merged_belt_colours)*merged_months_at_rank),"")</f>
        <v/>
      </c>
      <c r="R1086" s="18" t="str" cm="1">
        <f t="array" ref="R1086">IF(LEN($A1086)&gt;0,SUMPRODUCT(($A1086=merged_names)*(_xlfn.TEXTAFTER(R$2, "At ")=merged_belt_colours)*merged_months_at_rank),"")</f>
        <v/>
      </c>
    </row>
    <row r="1087" spans="1:18" x14ac:dyDescent="0.25">
      <c r="A1087"/>
      <c r="B1087" s="15" t="str" cm="1">
        <f t="array" ref="B1087">IFERROR(IF(LEN(A1087)&gt;0, IF(SUMPRODUCT((Inactives[Key]=J1087)*(Inactives[Currently Inactive]))=1,"Inactive","Active"),""),"Active")</f>
        <v/>
      </c>
      <c r="C1087" s="16" t="str" cm="1">
        <f t="array" aca="1" ref="C1087" ca="1">IFERROR(_xlfn._xlws.FILTER(Inactives[Inactive On],(Inactives[Key]=J1087)*(Inactives[Currently Inactive]),""),"")</f>
        <v/>
      </c>
      <c r="D1087" s="16" t="str" cm="1">
        <f t="array" aca="1" ref="D1087" ca="1">IFERROR(INDEX(_xlfn.TEXTSPLIT(E1087," "),1),"")</f>
        <v/>
      </c>
      <c r="E1087" s="15" t="str" cm="1">
        <f t="array" aca="1" ref="E1087" ca="1">IFERROR(_xlfn._xlws.FILTER(merged_ranks,(merged_end_dates=DATE(9999,12,31))*(merged_names=A1087)),"")</f>
        <v/>
      </c>
      <c r="F1087" s="17" t="str">
        <f ca="1">_xlfn.XLOOKUP(J1087,Promotions[Promo Key],Promotions[Promo Date],"")</f>
        <v/>
      </c>
      <c r="G1087" s="18" t="str">
        <f t="shared" ca="1" si="79"/>
        <v/>
      </c>
      <c r="H1087" s="18" t="str">
        <f t="shared" ca="1" si="78"/>
        <v/>
      </c>
      <c r="I1087" s="17" t="str">
        <f>_xlfn.XLOOKUP(A1087,Students[Full Name],Students[Starting Rank],"")</f>
        <v/>
      </c>
      <c r="J1087" s="15" t="str">
        <f t="shared" ca="1" si="80"/>
        <v xml:space="preserve">: </v>
      </c>
      <c r="K1087" s="16" t="str">
        <f>_xlfn.XLOOKUP(A1087,Students[Full Name],Students[Start Date],"")</f>
        <v/>
      </c>
      <c r="L1087" s="18">
        <f t="shared" ca="1" si="81"/>
        <v>-1</v>
      </c>
      <c r="M1087" s="18" cm="1">
        <f t="array" aca="1" ref="M1087" ca="1">SUMPRODUCT(Inactives[Days Inactive]*(Inactives[Student]=A1087))/365</f>
        <v>0</v>
      </c>
      <c r="N1087" s="18" t="str" cm="1">
        <f t="array" ref="N1087">IF(LEN($A1087)&gt;0,SUMPRODUCT(($A1087=merged_names)*(_xlfn.TEXTAFTER(N$2, "At ")=merged_belt_colours)*merged_months_at_rank),"")</f>
        <v/>
      </c>
      <c r="O1087" s="18" t="str" cm="1">
        <f t="array" ref="O1087">IF(LEN($A1087)&gt;0,SUMPRODUCT(($A1087=merged_names)*(_xlfn.TEXTAFTER(O$2, "At ")=merged_belt_colours)*merged_months_at_rank),"")</f>
        <v/>
      </c>
      <c r="P1087" s="18" t="str" cm="1">
        <f t="array" ref="P1087">IF(LEN($A1087)&gt;0,SUMPRODUCT(($A1087=merged_names)*(_xlfn.TEXTAFTER(P$2, "At ")=merged_belt_colours)*merged_months_at_rank),"")</f>
        <v/>
      </c>
      <c r="Q1087" s="18" t="str" cm="1">
        <f t="array" ref="Q1087">IF(LEN($A1087)&gt;0,SUMPRODUCT(($A1087=merged_names)*(_xlfn.TEXTAFTER(Q$2, "At ")=merged_belt_colours)*merged_months_at_rank),"")</f>
        <v/>
      </c>
      <c r="R1087" s="18" t="str" cm="1">
        <f t="array" ref="R1087">IF(LEN($A1087)&gt;0,SUMPRODUCT(($A1087=merged_names)*(_xlfn.TEXTAFTER(R$2, "At ")=merged_belt_colours)*merged_months_at_rank),"")</f>
        <v/>
      </c>
    </row>
    <row r="1088" spans="1:18" x14ac:dyDescent="0.25">
      <c r="A1088"/>
      <c r="B1088" s="15" t="str" cm="1">
        <f t="array" ref="B1088">IFERROR(IF(LEN(A1088)&gt;0, IF(SUMPRODUCT((Inactives[Key]=J1088)*(Inactives[Currently Inactive]))=1,"Inactive","Active"),""),"Active")</f>
        <v/>
      </c>
      <c r="C1088" s="16" t="str" cm="1">
        <f t="array" aca="1" ref="C1088" ca="1">IFERROR(_xlfn._xlws.FILTER(Inactives[Inactive On],(Inactives[Key]=J1088)*(Inactives[Currently Inactive]),""),"")</f>
        <v/>
      </c>
      <c r="D1088" s="16" t="str" cm="1">
        <f t="array" aca="1" ref="D1088" ca="1">IFERROR(INDEX(_xlfn.TEXTSPLIT(E1088," "),1),"")</f>
        <v/>
      </c>
      <c r="E1088" s="15" t="str" cm="1">
        <f t="array" aca="1" ref="E1088" ca="1">IFERROR(_xlfn._xlws.FILTER(merged_ranks,(merged_end_dates=DATE(9999,12,31))*(merged_names=A1088)),"")</f>
        <v/>
      </c>
      <c r="F1088" s="17" t="str">
        <f ca="1">_xlfn.XLOOKUP(J1088,Promotions[Promo Key],Promotions[Promo Date],"")</f>
        <v/>
      </c>
      <c r="G1088" s="18" t="str">
        <f t="shared" ca="1" si="79"/>
        <v/>
      </c>
      <c r="H1088" s="18" t="str">
        <f t="shared" ca="1" si="78"/>
        <v/>
      </c>
      <c r="I1088" s="17" t="str">
        <f>_xlfn.XLOOKUP(A1088,Students[Full Name],Students[Starting Rank],"")</f>
        <v/>
      </c>
      <c r="J1088" s="15" t="str">
        <f t="shared" ca="1" si="80"/>
        <v xml:space="preserve">: </v>
      </c>
      <c r="K1088" s="16" t="str">
        <f>_xlfn.XLOOKUP(A1088,Students[Full Name],Students[Start Date],"")</f>
        <v/>
      </c>
      <c r="L1088" s="18">
        <f t="shared" ca="1" si="81"/>
        <v>-1</v>
      </c>
      <c r="M1088" s="18" cm="1">
        <f t="array" aca="1" ref="M1088" ca="1">SUMPRODUCT(Inactives[Days Inactive]*(Inactives[Student]=A1088))/365</f>
        <v>0</v>
      </c>
      <c r="N1088" s="18" t="str" cm="1">
        <f t="array" ref="N1088">IF(LEN($A1088)&gt;0,SUMPRODUCT(($A1088=merged_names)*(_xlfn.TEXTAFTER(N$2, "At ")=merged_belt_colours)*merged_months_at_rank),"")</f>
        <v/>
      </c>
      <c r="O1088" s="18" t="str" cm="1">
        <f t="array" ref="O1088">IF(LEN($A1088)&gt;0,SUMPRODUCT(($A1088=merged_names)*(_xlfn.TEXTAFTER(O$2, "At ")=merged_belt_colours)*merged_months_at_rank),"")</f>
        <v/>
      </c>
      <c r="P1088" s="18" t="str" cm="1">
        <f t="array" ref="P1088">IF(LEN($A1088)&gt;0,SUMPRODUCT(($A1088=merged_names)*(_xlfn.TEXTAFTER(P$2, "At ")=merged_belt_colours)*merged_months_at_rank),"")</f>
        <v/>
      </c>
      <c r="Q1088" s="18" t="str" cm="1">
        <f t="array" ref="Q1088">IF(LEN($A1088)&gt;0,SUMPRODUCT(($A1088=merged_names)*(_xlfn.TEXTAFTER(Q$2, "At ")=merged_belt_colours)*merged_months_at_rank),"")</f>
        <v/>
      </c>
      <c r="R1088" s="18" t="str" cm="1">
        <f t="array" ref="R1088">IF(LEN($A1088)&gt;0,SUMPRODUCT(($A1088=merged_names)*(_xlfn.TEXTAFTER(R$2, "At ")=merged_belt_colours)*merged_months_at_rank),"")</f>
        <v/>
      </c>
    </row>
    <row r="1089" spans="1:18" x14ac:dyDescent="0.25">
      <c r="A1089"/>
      <c r="B1089" s="15" t="str" cm="1">
        <f t="array" ref="B1089">IFERROR(IF(LEN(A1089)&gt;0, IF(SUMPRODUCT((Inactives[Key]=J1089)*(Inactives[Currently Inactive]))=1,"Inactive","Active"),""),"Active")</f>
        <v/>
      </c>
      <c r="C1089" s="16" t="str" cm="1">
        <f t="array" aca="1" ref="C1089" ca="1">IFERROR(_xlfn._xlws.FILTER(Inactives[Inactive On],(Inactives[Key]=J1089)*(Inactives[Currently Inactive]),""),"")</f>
        <v/>
      </c>
      <c r="D1089" s="16" t="str" cm="1">
        <f t="array" aca="1" ref="D1089" ca="1">IFERROR(INDEX(_xlfn.TEXTSPLIT(E1089," "),1),"")</f>
        <v/>
      </c>
      <c r="E1089" s="15" t="str" cm="1">
        <f t="array" aca="1" ref="E1089" ca="1">IFERROR(_xlfn._xlws.FILTER(merged_ranks,(merged_end_dates=DATE(9999,12,31))*(merged_names=A1089)),"")</f>
        <v/>
      </c>
      <c r="F1089" s="17" t="str">
        <f ca="1">_xlfn.XLOOKUP(J1089,Promotions[Promo Key],Promotions[Promo Date],"")</f>
        <v/>
      </c>
      <c r="G1089" s="18" t="str">
        <f t="shared" ca="1" si="79"/>
        <v/>
      </c>
      <c r="H1089" s="18" t="str">
        <f t="shared" ca="1" si="78"/>
        <v/>
      </c>
      <c r="I1089" s="17" t="str">
        <f>_xlfn.XLOOKUP(A1089,Students[Full Name],Students[Starting Rank],"")</f>
        <v/>
      </c>
      <c r="J1089" s="15" t="str">
        <f t="shared" ca="1" si="80"/>
        <v xml:space="preserve">: </v>
      </c>
      <c r="K1089" s="16" t="str">
        <f>_xlfn.XLOOKUP(A1089,Students[Full Name],Students[Start Date],"")</f>
        <v/>
      </c>
      <c r="L1089" s="18">
        <f t="shared" ca="1" si="81"/>
        <v>-1</v>
      </c>
      <c r="M1089" s="18" cm="1">
        <f t="array" aca="1" ref="M1089" ca="1">SUMPRODUCT(Inactives[Days Inactive]*(Inactives[Student]=A1089))/365</f>
        <v>0</v>
      </c>
      <c r="N1089" s="18" t="str" cm="1">
        <f t="array" ref="N1089">IF(LEN($A1089)&gt;0,SUMPRODUCT(($A1089=merged_names)*(_xlfn.TEXTAFTER(N$2, "At ")=merged_belt_colours)*merged_months_at_rank),"")</f>
        <v/>
      </c>
      <c r="O1089" s="18" t="str" cm="1">
        <f t="array" ref="O1089">IF(LEN($A1089)&gt;0,SUMPRODUCT(($A1089=merged_names)*(_xlfn.TEXTAFTER(O$2, "At ")=merged_belt_colours)*merged_months_at_rank),"")</f>
        <v/>
      </c>
      <c r="P1089" s="18" t="str" cm="1">
        <f t="array" ref="P1089">IF(LEN($A1089)&gt;0,SUMPRODUCT(($A1089=merged_names)*(_xlfn.TEXTAFTER(P$2, "At ")=merged_belt_colours)*merged_months_at_rank),"")</f>
        <v/>
      </c>
      <c r="Q1089" s="18" t="str" cm="1">
        <f t="array" ref="Q1089">IF(LEN($A1089)&gt;0,SUMPRODUCT(($A1089=merged_names)*(_xlfn.TEXTAFTER(Q$2, "At ")=merged_belt_colours)*merged_months_at_rank),"")</f>
        <v/>
      </c>
      <c r="R1089" s="18" t="str" cm="1">
        <f t="array" ref="R1089">IF(LEN($A1089)&gt;0,SUMPRODUCT(($A1089=merged_names)*(_xlfn.TEXTAFTER(R$2, "At ")=merged_belt_colours)*merged_months_at_rank),"")</f>
        <v/>
      </c>
    </row>
    <row r="1090" spans="1:18" x14ac:dyDescent="0.25">
      <c r="A1090"/>
      <c r="B1090" s="15" t="str" cm="1">
        <f t="array" ref="B1090">IFERROR(IF(LEN(A1090)&gt;0, IF(SUMPRODUCT((Inactives[Key]=J1090)*(Inactives[Currently Inactive]))=1,"Inactive","Active"),""),"Active")</f>
        <v/>
      </c>
      <c r="C1090" s="16" t="str" cm="1">
        <f t="array" aca="1" ref="C1090" ca="1">IFERROR(_xlfn._xlws.FILTER(Inactives[Inactive On],(Inactives[Key]=J1090)*(Inactives[Currently Inactive]),""),"")</f>
        <v/>
      </c>
      <c r="D1090" s="16" t="str" cm="1">
        <f t="array" aca="1" ref="D1090" ca="1">IFERROR(INDEX(_xlfn.TEXTSPLIT(E1090," "),1),"")</f>
        <v/>
      </c>
      <c r="E1090" s="15" t="str" cm="1">
        <f t="array" aca="1" ref="E1090" ca="1">IFERROR(_xlfn._xlws.FILTER(merged_ranks,(merged_end_dates=DATE(9999,12,31))*(merged_names=A1090)),"")</f>
        <v/>
      </c>
      <c r="F1090" s="17" t="str">
        <f ca="1">_xlfn.XLOOKUP(J1090,Promotions[Promo Key],Promotions[Promo Date],"")</f>
        <v/>
      </c>
      <c r="G1090" s="18" t="str">
        <f t="shared" ca="1" si="79"/>
        <v/>
      </c>
      <c r="H1090" s="18" t="str">
        <f t="shared" ca="1" si="78"/>
        <v/>
      </c>
      <c r="I1090" s="17" t="str">
        <f>_xlfn.XLOOKUP(A1090,Students[Full Name],Students[Starting Rank],"")</f>
        <v/>
      </c>
      <c r="J1090" s="15" t="str">
        <f t="shared" ca="1" si="80"/>
        <v xml:space="preserve">: </v>
      </c>
      <c r="K1090" s="16" t="str">
        <f>_xlfn.XLOOKUP(A1090,Students[Full Name],Students[Start Date],"")</f>
        <v/>
      </c>
      <c r="L1090" s="18">
        <f t="shared" ca="1" si="81"/>
        <v>-1</v>
      </c>
      <c r="M1090" s="18" cm="1">
        <f t="array" aca="1" ref="M1090" ca="1">SUMPRODUCT(Inactives[Days Inactive]*(Inactives[Student]=A1090))/365</f>
        <v>0</v>
      </c>
      <c r="N1090" s="18" t="str" cm="1">
        <f t="array" ref="N1090">IF(LEN($A1090)&gt;0,SUMPRODUCT(($A1090=merged_names)*(_xlfn.TEXTAFTER(N$2, "At ")=merged_belt_colours)*merged_months_at_rank),"")</f>
        <v/>
      </c>
      <c r="O1090" s="18" t="str" cm="1">
        <f t="array" ref="O1090">IF(LEN($A1090)&gt;0,SUMPRODUCT(($A1090=merged_names)*(_xlfn.TEXTAFTER(O$2, "At ")=merged_belt_colours)*merged_months_at_rank),"")</f>
        <v/>
      </c>
      <c r="P1090" s="18" t="str" cm="1">
        <f t="array" ref="P1090">IF(LEN($A1090)&gt;0,SUMPRODUCT(($A1090=merged_names)*(_xlfn.TEXTAFTER(P$2, "At ")=merged_belt_colours)*merged_months_at_rank),"")</f>
        <v/>
      </c>
      <c r="Q1090" s="18" t="str" cm="1">
        <f t="array" ref="Q1090">IF(LEN($A1090)&gt;0,SUMPRODUCT(($A1090=merged_names)*(_xlfn.TEXTAFTER(Q$2, "At ")=merged_belt_colours)*merged_months_at_rank),"")</f>
        <v/>
      </c>
      <c r="R1090" s="18" t="str" cm="1">
        <f t="array" ref="R1090">IF(LEN($A1090)&gt;0,SUMPRODUCT(($A1090=merged_names)*(_xlfn.TEXTAFTER(R$2, "At ")=merged_belt_colours)*merged_months_at_rank),"")</f>
        <v/>
      </c>
    </row>
    <row r="1091" spans="1:18" x14ac:dyDescent="0.25">
      <c r="A1091"/>
      <c r="B1091" s="15" t="str" cm="1">
        <f t="array" ref="B1091">IFERROR(IF(LEN(A1091)&gt;0, IF(SUMPRODUCT((Inactives[Key]=J1091)*(Inactives[Currently Inactive]))=1,"Inactive","Active"),""),"Active")</f>
        <v/>
      </c>
      <c r="C1091" s="16" t="str" cm="1">
        <f t="array" aca="1" ref="C1091" ca="1">IFERROR(_xlfn._xlws.FILTER(Inactives[Inactive On],(Inactives[Key]=J1091)*(Inactives[Currently Inactive]),""),"")</f>
        <v/>
      </c>
      <c r="D1091" s="16" t="str" cm="1">
        <f t="array" aca="1" ref="D1091" ca="1">IFERROR(INDEX(_xlfn.TEXTSPLIT(E1091," "),1),"")</f>
        <v/>
      </c>
      <c r="E1091" s="15" t="str" cm="1">
        <f t="array" aca="1" ref="E1091" ca="1">IFERROR(_xlfn._xlws.FILTER(merged_ranks,(merged_end_dates=DATE(9999,12,31))*(merged_names=A1091)),"")</f>
        <v/>
      </c>
      <c r="F1091" s="17" t="str">
        <f ca="1">_xlfn.XLOOKUP(J1091,Promotions[Promo Key],Promotions[Promo Date],"")</f>
        <v/>
      </c>
      <c r="G1091" s="18" t="str">
        <f t="shared" ca="1" si="79"/>
        <v/>
      </c>
      <c r="H1091" s="18" t="str">
        <f t="shared" ca="1" si="78"/>
        <v/>
      </c>
      <c r="I1091" s="17" t="str">
        <f>_xlfn.XLOOKUP(A1091,Students[Full Name],Students[Starting Rank],"")</f>
        <v/>
      </c>
      <c r="J1091" s="15" t="str">
        <f t="shared" ca="1" si="80"/>
        <v xml:space="preserve">: </v>
      </c>
      <c r="K1091" s="16" t="str">
        <f>_xlfn.XLOOKUP(A1091,Students[Full Name],Students[Start Date],"")</f>
        <v/>
      </c>
      <c r="L1091" s="18">
        <f t="shared" ca="1" si="81"/>
        <v>-1</v>
      </c>
      <c r="M1091" s="18" cm="1">
        <f t="array" aca="1" ref="M1091" ca="1">SUMPRODUCT(Inactives[Days Inactive]*(Inactives[Student]=A1091))/365</f>
        <v>0</v>
      </c>
      <c r="N1091" s="18" t="str" cm="1">
        <f t="array" ref="N1091">IF(LEN($A1091)&gt;0,SUMPRODUCT(($A1091=merged_names)*(_xlfn.TEXTAFTER(N$2, "At ")=merged_belt_colours)*merged_months_at_rank),"")</f>
        <v/>
      </c>
      <c r="O1091" s="18" t="str" cm="1">
        <f t="array" ref="O1091">IF(LEN($A1091)&gt;0,SUMPRODUCT(($A1091=merged_names)*(_xlfn.TEXTAFTER(O$2, "At ")=merged_belt_colours)*merged_months_at_rank),"")</f>
        <v/>
      </c>
      <c r="P1091" s="18" t="str" cm="1">
        <f t="array" ref="P1091">IF(LEN($A1091)&gt;0,SUMPRODUCT(($A1091=merged_names)*(_xlfn.TEXTAFTER(P$2, "At ")=merged_belt_colours)*merged_months_at_rank),"")</f>
        <v/>
      </c>
      <c r="Q1091" s="18" t="str" cm="1">
        <f t="array" ref="Q1091">IF(LEN($A1091)&gt;0,SUMPRODUCT(($A1091=merged_names)*(_xlfn.TEXTAFTER(Q$2, "At ")=merged_belt_colours)*merged_months_at_rank),"")</f>
        <v/>
      </c>
      <c r="R1091" s="18" t="str" cm="1">
        <f t="array" ref="R1091">IF(LEN($A1091)&gt;0,SUMPRODUCT(($A1091=merged_names)*(_xlfn.TEXTAFTER(R$2, "At ")=merged_belt_colours)*merged_months_at_rank),"")</f>
        <v/>
      </c>
    </row>
    <row r="1092" spans="1:18" x14ac:dyDescent="0.25">
      <c r="A1092"/>
      <c r="B1092" s="15" t="str" cm="1">
        <f t="array" ref="B1092">IFERROR(IF(LEN(A1092)&gt;0, IF(SUMPRODUCT((Inactives[Key]=J1092)*(Inactives[Currently Inactive]))=1,"Inactive","Active"),""),"Active")</f>
        <v/>
      </c>
      <c r="C1092" s="16" t="str" cm="1">
        <f t="array" aca="1" ref="C1092" ca="1">IFERROR(_xlfn._xlws.FILTER(Inactives[Inactive On],(Inactives[Key]=J1092)*(Inactives[Currently Inactive]),""),"")</f>
        <v/>
      </c>
      <c r="D1092" s="16" t="str" cm="1">
        <f t="array" aca="1" ref="D1092" ca="1">IFERROR(INDEX(_xlfn.TEXTSPLIT(E1092," "),1),"")</f>
        <v/>
      </c>
      <c r="E1092" s="15" t="str" cm="1">
        <f t="array" aca="1" ref="E1092" ca="1">IFERROR(_xlfn._xlws.FILTER(merged_ranks,(merged_end_dates=DATE(9999,12,31))*(merged_names=A1092)),"")</f>
        <v/>
      </c>
      <c r="F1092" s="17" t="str">
        <f ca="1">_xlfn.XLOOKUP(J1092,Promotions[Promo Key],Promotions[Promo Date],"")</f>
        <v/>
      </c>
      <c r="G1092" s="18" t="str">
        <f t="shared" ca="1" si="79"/>
        <v/>
      </c>
      <c r="H1092" s="18" t="str">
        <f t="shared" ca="1" si="78"/>
        <v/>
      </c>
      <c r="I1092" s="17" t="str">
        <f>_xlfn.XLOOKUP(A1092,Students[Full Name],Students[Starting Rank],"")</f>
        <v/>
      </c>
      <c r="J1092" s="15" t="str">
        <f t="shared" ca="1" si="80"/>
        <v xml:space="preserve">: </v>
      </c>
      <c r="K1092" s="16" t="str">
        <f>_xlfn.XLOOKUP(A1092,Students[Full Name],Students[Start Date],"")</f>
        <v/>
      </c>
      <c r="L1092" s="18">
        <f t="shared" ca="1" si="81"/>
        <v>-1</v>
      </c>
      <c r="M1092" s="18" cm="1">
        <f t="array" aca="1" ref="M1092" ca="1">SUMPRODUCT(Inactives[Days Inactive]*(Inactives[Student]=A1092))/365</f>
        <v>0</v>
      </c>
      <c r="N1092" s="18" t="str" cm="1">
        <f t="array" ref="N1092">IF(LEN($A1092)&gt;0,SUMPRODUCT(($A1092=merged_names)*(_xlfn.TEXTAFTER(N$2, "At ")=merged_belt_colours)*merged_months_at_rank),"")</f>
        <v/>
      </c>
      <c r="O1092" s="18" t="str" cm="1">
        <f t="array" ref="O1092">IF(LEN($A1092)&gt;0,SUMPRODUCT(($A1092=merged_names)*(_xlfn.TEXTAFTER(O$2, "At ")=merged_belt_colours)*merged_months_at_rank),"")</f>
        <v/>
      </c>
      <c r="P1092" s="18" t="str" cm="1">
        <f t="array" ref="P1092">IF(LEN($A1092)&gt;0,SUMPRODUCT(($A1092=merged_names)*(_xlfn.TEXTAFTER(P$2, "At ")=merged_belt_colours)*merged_months_at_rank),"")</f>
        <v/>
      </c>
      <c r="Q1092" s="18" t="str" cm="1">
        <f t="array" ref="Q1092">IF(LEN($A1092)&gt;0,SUMPRODUCT(($A1092=merged_names)*(_xlfn.TEXTAFTER(Q$2, "At ")=merged_belt_colours)*merged_months_at_rank),"")</f>
        <v/>
      </c>
      <c r="R1092" s="18" t="str" cm="1">
        <f t="array" ref="R1092">IF(LEN($A1092)&gt;0,SUMPRODUCT(($A1092=merged_names)*(_xlfn.TEXTAFTER(R$2, "At ")=merged_belt_colours)*merged_months_at_rank),"")</f>
        <v/>
      </c>
    </row>
    <row r="1093" spans="1:18" x14ac:dyDescent="0.25">
      <c r="A1093"/>
      <c r="B1093" s="15" t="str" cm="1">
        <f t="array" ref="B1093">IFERROR(IF(LEN(A1093)&gt;0, IF(SUMPRODUCT((Inactives[Key]=J1093)*(Inactives[Currently Inactive]))=1,"Inactive","Active"),""),"Active")</f>
        <v/>
      </c>
      <c r="C1093" s="16" t="str" cm="1">
        <f t="array" aca="1" ref="C1093" ca="1">IFERROR(_xlfn._xlws.FILTER(Inactives[Inactive On],(Inactives[Key]=J1093)*(Inactives[Currently Inactive]),""),"")</f>
        <v/>
      </c>
      <c r="D1093" s="16" t="str" cm="1">
        <f t="array" aca="1" ref="D1093" ca="1">IFERROR(INDEX(_xlfn.TEXTSPLIT(E1093," "),1),"")</f>
        <v/>
      </c>
      <c r="E1093" s="15" t="str" cm="1">
        <f t="array" aca="1" ref="E1093" ca="1">IFERROR(_xlfn._xlws.FILTER(merged_ranks,(merged_end_dates=DATE(9999,12,31))*(merged_names=A1093)),"")</f>
        <v/>
      </c>
      <c r="F1093" s="17" t="str">
        <f ca="1">_xlfn.XLOOKUP(J1093,Promotions[Promo Key],Promotions[Promo Date],"")</f>
        <v/>
      </c>
      <c r="G1093" s="18" t="str">
        <f t="shared" ca="1" si="79"/>
        <v/>
      </c>
      <c r="H1093" s="18" t="str">
        <f t="shared" ca="1" si="78"/>
        <v/>
      </c>
      <c r="I1093" s="17" t="str">
        <f>_xlfn.XLOOKUP(A1093,Students[Full Name],Students[Starting Rank],"")</f>
        <v/>
      </c>
      <c r="J1093" s="15" t="str">
        <f t="shared" ca="1" si="80"/>
        <v xml:space="preserve">: </v>
      </c>
      <c r="K1093" s="16" t="str">
        <f>_xlfn.XLOOKUP(A1093,Students[Full Name],Students[Start Date],"")</f>
        <v/>
      </c>
      <c r="L1093" s="18">
        <f t="shared" ca="1" si="81"/>
        <v>-1</v>
      </c>
      <c r="M1093" s="18" cm="1">
        <f t="array" aca="1" ref="M1093" ca="1">SUMPRODUCT(Inactives[Days Inactive]*(Inactives[Student]=A1093))/365</f>
        <v>0</v>
      </c>
      <c r="N1093" s="18" t="str" cm="1">
        <f t="array" ref="N1093">IF(LEN($A1093)&gt;0,SUMPRODUCT(($A1093=merged_names)*(_xlfn.TEXTAFTER(N$2, "At ")=merged_belt_colours)*merged_months_at_rank),"")</f>
        <v/>
      </c>
      <c r="O1093" s="18" t="str" cm="1">
        <f t="array" ref="O1093">IF(LEN($A1093)&gt;0,SUMPRODUCT(($A1093=merged_names)*(_xlfn.TEXTAFTER(O$2, "At ")=merged_belt_colours)*merged_months_at_rank),"")</f>
        <v/>
      </c>
      <c r="P1093" s="18" t="str" cm="1">
        <f t="array" ref="P1093">IF(LEN($A1093)&gt;0,SUMPRODUCT(($A1093=merged_names)*(_xlfn.TEXTAFTER(P$2, "At ")=merged_belt_colours)*merged_months_at_rank),"")</f>
        <v/>
      </c>
      <c r="Q1093" s="18" t="str" cm="1">
        <f t="array" ref="Q1093">IF(LEN($A1093)&gt;0,SUMPRODUCT(($A1093=merged_names)*(_xlfn.TEXTAFTER(Q$2, "At ")=merged_belt_colours)*merged_months_at_rank),"")</f>
        <v/>
      </c>
      <c r="R1093" s="18" t="str" cm="1">
        <f t="array" ref="R1093">IF(LEN($A1093)&gt;0,SUMPRODUCT(($A1093=merged_names)*(_xlfn.TEXTAFTER(R$2, "At ")=merged_belt_colours)*merged_months_at_rank),"")</f>
        <v/>
      </c>
    </row>
    <row r="1094" spans="1:18" x14ac:dyDescent="0.25">
      <c r="A1094"/>
      <c r="B1094" s="15" t="str" cm="1">
        <f t="array" ref="B1094">IFERROR(IF(LEN(A1094)&gt;0, IF(SUMPRODUCT((Inactives[Key]=J1094)*(Inactives[Currently Inactive]))=1,"Inactive","Active"),""),"Active")</f>
        <v/>
      </c>
      <c r="C1094" s="16" t="str" cm="1">
        <f t="array" aca="1" ref="C1094" ca="1">IFERROR(_xlfn._xlws.FILTER(Inactives[Inactive On],(Inactives[Key]=J1094)*(Inactives[Currently Inactive]),""),"")</f>
        <v/>
      </c>
      <c r="D1094" s="16" t="str" cm="1">
        <f t="array" aca="1" ref="D1094" ca="1">IFERROR(INDEX(_xlfn.TEXTSPLIT(E1094," "),1),"")</f>
        <v/>
      </c>
      <c r="E1094" s="15" t="str" cm="1">
        <f t="array" aca="1" ref="E1094" ca="1">IFERROR(_xlfn._xlws.FILTER(merged_ranks,(merged_end_dates=DATE(9999,12,31))*(merged_names=A1094)),"")</f>
        <v/>
      </c>
      <c r="F1094" s="17" t="str">
        <f ca="1">_xlfn.XLOOKUP(J1094,Promotions[Promo Key],Promotions[Promo Date],"")</f>
        <v/>
      </c>
      <c r="G1094" s="18" t="str">
        <f t="shared" ca="1" si="79"/>
        <v/>
      </c>
      <c r="H1094" s="18" t="str">
        <f t="shared" ca="1" si="78"/>
        <v/>
      </c>
      <c r="I1094" s="17" t="str">
        <f>_xlfn.XLOOKUP(A1094,Students[Full Name],Students[Starting Rank],"")</f>
        <v/>
      </c>
      <c r="J1094" s="15" t="str">
        <f t="shared" ca="1" si="80"/>
        <v xml:space="preserve">: </v>
      </c>
      <c r="K1094" s="16" t="str">
        <f>_xlfn.XLOOKUP(A1094,Students[Full Name],Students[Start Date],"")</f>
        <v/>
      </c>
      <c r="L1094" s="18">
        <f t="shared" ca="1" si="81"/>
        <v>-1</v>
      </c>
      <c r="M1094" s="18" cm="1">
        <f t="array" aca="1" ref="M1094" ca="1">SUMPRODUCT(Inactives[Days Inactive]*(Inactives[Student]=A1094))/365</f>
        <v>0</v>
      </c>
      <c r="N1094" s="18" t="str" cm="1">
        <f t="array" ref="N1094">IF(LEN($A1094)&gt;0,SUMPRODUCT(($A1094=merged_names)*(_xlfn.TEXTAFTER(N$2, "At ")=merged_belt_colours)*merged_months_at_rank),"")</f>
        <v/>
      </c>
      <c r="O1094" s="18" t="str" cm="1">
        <f t="array" ref="O1094">IF(LEN($A1094)&gt;0,SUMPRODUCT(($A1094=merged_names)*(_xlfn.TEXTAFTER(O$2, "At ")=merged_belt_colours)*merged_months_at_rank),"")</f>
        <v/>
      </c>
      <c r="P1094" s="18" t="str" cm="1">
        <f t="array" ref="P1094">IF(LEN($A1094)&gt;0,SUMPRODUCT(($A1094=merged_names)*(_xlfn.TEXTAFTER(P$2, "At ")=merged_belt_colours)*merged_months_at_rank),"")</f>
        <v/>
      </c>
      <c r="Q1094" s="18" t="str" cm="1">
        <f t="array" ref="Q1094">IF(LEN($A1094)&gt;0,SUMPRODUCT(($A1094=merged_names)*(_xlfn.TEXTAFTER(Q$2, "At ")=merged_belt_colours)*merged_months_at_rank),"")</f>
        <v/>
      </c>
      <c r="R1094" s="18" t="str" cm="1">
        <f t="array" ref="R1094">IF(LEN($A1094)&gt;0,SUMPRODUCT(($A1094=merged_names)*(_xlfn.TEXTAFTER(R$2, "At ")=merged_belt_colours)*merged_months_at_rank),"")</f>
        <v/>
      </c>
    </row>
    <row r="1095" spans="1:18" x14ac:dyDescent="0.25">
      <c r="A1095"/>
      <c r="B1095" s="15" t="str" cm="1">
        <f t="array" ref="B1095">IFERROR(IF(LEN(A1095)&gt;0, IF(SUMPRODUCT((Inactives[Key]=J1095)*(Inactives[Currently Inactive]))=1,"Inactive","Active"),""),"Active")</f>
        <v/>
      </c>
      <c r="C1095" s="16" t="str" cm="1">
        <f t="array" aca="1" ref="C1095" ca="1">IFERROR(_xlfn._xlws.FILTER(Inactives[Inactive On],(Inactives[Key]=J1095)*(Inactives[Currently Inactive]),""),"")</f>
        <v/>
      </c>
      <c r="D1095" s="16" t="str" cm="1">
        <f t="array" aca="1" ref="D1095" ca="1">IFERROR(INDEX(_xlfn.TEXTSPLIT(E1095," "),1),"")</f>
        <v/>
      </c>
      <c r="E1095" s="15" t="str" cm="1">
        <f t="array" aca="1" ref="E1095" ca="1">IFERROR(_xlfn._xlws.FILTER(merged_ranks,(merged_end_dates=DATE(9999,12,31))*(merged_names=A1095)),"")</f>
        <v/>
      </c>
      <c r="F1095" s="17" t="str">
        <f ca="1">_xlfn.XLOOKUP(J1095,Promotions[Promo Key],Promotions[Promo Date],"")</f>
        <v/>
      </c>
      <c r="G1095" s="18" t="str">
        <f t="shared" ca="1" si="79"/>
        <v/>
      </c>
      <c r="H1095" s="18" t="str">
        <f t="shared" ca="1" si="78"/>
        <v/>
      </c>
      <c r="I1095" s="17" t="str">
        <f>_xlfn.XLOOKUP(A1095,Students[Full Name],Students[Starting Rank],"")</f>
        <v/>
      </c>
      <c r="J1095" s="15" t="str">
        <f t="shared" ca="1" si="80"/>
        <v xml:space="preserve">: </v>
      </c>
      <c r="K1095" s="16" t="str">
        <f>_xlfn.XLOOKUP(A1095,Students[Full Name],Students[Start Date],"")</f>
        <v/>
      </c>
      <c r="L1095" s="18">
        <f t="shared" ca="1" si="81"/>
        <v>-1</v>
      </c>
      <c r="M1095" s="18" cm="1">
        <f t="array" aca="1" ref="M1095" ca="1">SUMPRODUCT(Inactives[Days Inactive]*(Inactives[Student]=A1095))/365</f>
        <v>0</v>
      </c>
      <c r="N1095" s="18" t="str" cm="1">
        <f t="array" ref="N1095">IF(LEN($A1095)&gt;0,SUMPRODUCT(($A1095=merged_names)*(_xlfn.TEXTAFTER(N$2, "At ")=merged_belt_colours)*merged_months_at_rank),"")</f>
        <v/>
      </c>
      <c r="O1095" s="18" t="str" cm="1">
        <f t="array" ref="O1095">IF(LEN($A1095)&gt;0,SUMPRODUCT(($A1095=merged_names)*(_xlfn.TEXTAFTER(O$2, "At ")=merged_belt_colours)*merged_months_at_rank),"")</f>
        <v/>
      </c>
      <c r="P1095" s="18" t="str" cm="1">
        <f t="array" ref="P1095">IF(LEN($A1095)&gt;0,SUMPRODUCT(($A1095=merged_names)*(_xlfn.TEXTAFTER(P$2, "At ")=merged_belt_colours)*merged_months_at_rank),"")</f>
        <v/>
      </c>
      <c r="Q1095" s="18" t="str" cm="1">
        <f t="array" ref="Q1095">IF(LEN($A1095)&gt;0,SUMPRODUCT(($A1095=merged_names)*(_xlfn.TEXTAFTER(Q$2, "At ")=merged_belt_colours)*merged_months_at_rank),"")</f>
        <v/>
      </c>
      <c r="R1095" s="18" t="str" cm="1">
        <f t="array" ref="R1095">IF(LEN($A1095)&gt;0,SUMPRODUCT(($A1095=merged_names)*(_xlfn.TEXTAFTER(R$2, "At ")=merged_belt_colours)*merged_months_at_rank),"")</f>
        <v/>
      </c>
    </row>
    <row r="1096" spans="1:18" x14ac:dyDescent="0.25">
      <c r="A1096"/>
      <c r="B1096" s="15" t="str" cm="1">
        <f t="array" ref="B1096">IFERROR(IF(LEN(A1096)&gt;0, IF(SUMPRODUCT((Inactives[Key]=J1096)*(Inactives[Currently Inactive]))=1,"Inactive","Active"),""),"Active")</f>
        <v/>
      </c>
      <c r="C1096" s="16" t="str" cm="1">
        <f t="array" aca="1" ref="C1096" ca="1">IFERROR(_xlfn._xlws.FILTER(Inactives[Inactive On],(Inactives[Key]=J1096)*(Inactives[Currently Inactive]),""),"")</f>
        <v/>
      </c>
      <c r="D1096" s="16" t="str" cm="1">
        <f t="array" aca="1" ref="D1096" ca="1">IFERROR(INDEX(_xlfn.TEXTSPLIT(E1096," "),1),"")</f>
        <v/>
      </c>
      <c r="E1096" s="15" t="str" cm="1">
        <f t="array" aca="1" ref="E1096" ca="1">IFERROR(_xlfn._xlws.FILTER(merged_ranks,(merged_end_dates=DATE(9999,12,31))*(merged_names=A1096)),"")</f>
        <v/>
      </c>
      <c r="F1096" s="17" t="str">
        <f ca="1">_xlfn.XLOOKUP(J1096,Promotions[Promo Key],Promotions[Promo Date],"")</f>
        <v/>
      </c>
      <c r="G1096" s="18" t="str">
        <f t="shared" ca="1" si="79"/>
        <v/>
      </c>
      <c r="H1096" s="18" t="str">
        <f t="shared" ca="1" si="78"/>
        <v/>
      </c>
      <c r="I1096" s="17" t="str">
        <f>_xlfn.XLOOKUP(A1096,Students[Full Name],Students[Starting Rank],"")</f>
        <v/>
      </c>
      <c r="J1096" s="15" t="str">
        <f t="shared" ca="1" si="80"/>
        <v xml:space="preserve">: </v>
      </c>
      <c r="K1096" s="16" t="str">
        <f>_xlfn.XLOOKUP(A1096,Students[Full Name],Students[Start Date],"")</f>
        <v/>
      </c>
      <c r="L1096" s="18">
        <f t="shared" ca="1" si="81"/>
        <v>-1</v>
      </c>
      <c r="M1096" s="18" cm="1">
        <f t="array" aca="1" ref="M1096" ca="1">SUMPRODUCT(Inactives[Days Inactive]*(Inactives[Student]=A1096))/365</f>
        <v>0</v>
      </c>
      <c r="N1096" s="18" t="str" cm="1">
        <f t="array" ref="N1096">IF(LEN($A1096)&gt;0,SUMPRODUCT(($A1096=merged_names)*(_xlfn.TEXTAFTER(N$2, "At ")=merged_belt_colours)*merged_months_at_rank),"")</f>
        <v/>
      </c>
      <c r="O1096" s="18" t="str" cm="1">
        <f t="array" ref="O1096">IF(LEN($A1096)&gt;0,SUMPRODUCT(($A1096=merged_names)*(_xlfn.TEXTAFTER(O$2, "At ")=merged_belt_colours)*merged_months_at_rank),"")</f>
        <v/>
      </c>
      <c r="P1096" s="18" t="str" cm="1">
        <f t="array" ref="P1096">IF(LEN($A1096)&gt;0,SUMPRODUCT(($A1096=merged_names)*(_xlfn.TEXTAFTER(P$2, "At ")=merged_belt_colours)*merged_months_at_rank),"")</f>
        <v/>
      </c>
      <c r="Q1096" s="18" t="str" cm="1">
        <f t="array" ref="Q1096">IF(LEN($A1096)&gt;0,SUMPRODUCT(($A1096=merged_names)*(_xlfn.TEXTAFTER(Q$2, "At ")=merged_belt_colours)*merged_months_at_rank),"")</f>
        <v/>
      </c>
      <c r="R1096" s="18" t="str" cm="1">
        <f t="array" ref="R1096">IF(LEN($A1096)&gt;0,SUMPRODUCT(($A1096=merged_names)*(_xlfn.TEXTAFTER(R$2, "At ")=merged_belt_colours)*merged_months_at_rank),"")</f>
        <v/>
      </c>
    </row>
    <row r="1097" spans="1:18" x14ac:dyDescent="0.25">
      <c r="A1097"/>
      <c r="B1097" s="15" t="str" cm="1">
        <f t="array" ref="B1097">IFERROR(IF(LEN(A1097)&gt;0, IF(SUMPRODUCT((Inactives[Key]=J1097)*(Inactives[Currently Inactive]))=1,"Inactive","Active"),""),"Active")</f>
        <v/>
      </c>
      <c r="C1097" s="16" t="str" cm="1">
        <f t="array" aca="1" ref="C1097" ca="1">IFERROR(_xlfn._xlws.FILTER(Inactives[Inactive On],(Inactives[Key]=J1097)*(Inactives[Currently Inactive]),""),"")</f>
        <v/>
      </c>
      <c r="D1097" s="16" t="str" cm="1">
        <f t="array" aca="1" ref="D1097" ca="1">IFERROR(INDEX(_xlfn.TEXTSPLIT(E1097," "),1),"")</f>
        <v/>
      </c>
      <c r="E1097" s="15" t="str" cm="1">
        <f t="array" aca="1" ref="E1097" ca="1">IFERROR(_xlfn._xlws.FILTER(merged_ranks,(merged_end_dates=DATE(9999,12,31))*(merged_names=A1097)),"")</f>
        <v/>
      </c>
      <c r="F1097" s="17" t="str">
        <f ca="1">_xlfn.XLOOKUP(J1097,Promotions[Promo Key],Promotions[Promo Date],"")</f>
        <v/>
      </c>
      <c r="G1097" s="18" t="str">
        <f t="shared" ca="1" si="79"/>
        <v/>
      </c>
      <c r="H1097" s="18" t="str">
        <f t="shared" ca="1" si="78"/>
        <v/>
      </c>
      <c r="I1097" s="17" t="str">
        <f>_xlfn.XLOOKUP(A1097,Students[Full Name],Students[Starting Rank],"")</f>
        <v/>
      </c>
      <c r="J1097" s="15" t="str">
        <f t="shared" ca="1" si="80"/>
        <v xml:space="preserve">: </v>
      </c>
      <c r="K1097" s="16" t="str">
        <f>_xlfn.XLOOKUP(A1097,Students[Full Name],Students[Start Date],"")</f>
        <v/>
      </c>
      <c r="L1097" s="18">
        <f t="shared" ca="1" si="81"/>
        <v>-1</v>
      </c>
      <c r="M1097" s="18" cm="1">
        <f t="array" aca="1" ref="M1097" ca="1">SUMPRODUCT(Inactives[Days Inactive]*(Inactives[Student]=A1097))/365</f>
        <v>0</v>
      </c>
      <c r="N1097" s="18" t="str" cm="1">
        <f t="array" ref="N1097">IF(LEN($A1097)&gt;0,SUMPRODUCT(($A1097=merged_names)*(_xlfn.TEXTAFTER(N$2, "At ")=merged_belt_colours)*merged_months_at_rank),"")</f>
        <v/>
      </c>
      <c r="O1097" s="18" t="str" cm="1">
        <f t="array" ref="O1097">IF(LEN($A1097)&gt;0,SUMPRODUCT(($A1097=merged_names)*(_xlfn.TEXTAFTER(O$2, "At ")=merged_belt_colours)*merged_months_at_rank),"")</f>
        <v/>
      </c>
      <c r="P1097" s="18" t="str" cm="1">
        <f t="array" ref="P1097">IF(LEN($A1097)&gt;0,SUMPRODUCT(($A1097=merged_names)*(_xlfn.TEXTAFTER(P$2, "At ")=merged_belt_colours)*merged_months_at_rank),"")</f>
        <v/>
      </c>
      <c r="Q1097" s="18" t="str" cm="1">
        <f t="array" ref="Q1097">IF(LEN($A1097)&gt;0,SUMPRODUCT(($A1097=merged_names)*(_xlfn.TEXTAFTER(Q$2, "At ")=merged_belt_colours)*merged_months_at_rank),"")</f>
        <v/>
      </c>
      <c r="R1097" s="18" t="str" cm="1">
        <f t="array" ref="R1097">IF(LEN($A1097)&gt;0,SUMPRODUCT(($A1097=merged_names)*(_xlfn.TEXTAFTER(R$2, "At ")=merged_belt_colours)*merged_months_at_rank),"")</f>
        <v/>
      </c>
    </row>
    <row r="1098" spans="1:18" x14ac:dyDescent="0.25">
      <c r="A1098"/>
      <c r="B1098" s="15" t="str" cm="1">
        <f t="array" ref="B1098">IFERROR(IF(LEN(A1098)&gt;0, IF(SUMPRODUCT((Inactives[Key]=J1098)*(Inactives[Currently Inactive]))=1,"Inactive","Active"),""),"Active")</f>
        <v/>
      </c>
      <c r="C1098" s="16" t="str" cm="1">
        <f t="array" aca="1" ref="C1098" ca="1">IFERROR(_xlfn._xlws.FILTER(Inactives[Inactive On],(Inactives[Key]=J1098)*(Inactives[Currently Inactive]),""),"")</f>
        <v/>
      </c>
      <c r="D1098" s="16" t="str" cm="1">
        <f t="array" aca="1" ref="D1098" ca="1">IFERROR(INDEX(_xlfn.TEXTSPLIT(E1098," "),1),"")</f>
        <v/>
      </c>
      <c r="E1098" s="15" t="str" cm="1">
        <f t="array" aca="1" ref="E1098" ca="1">IFERROR(_xlfn._xlws.FILTER(merged_ranks,(merged_end_dates=DATE(9999,12,31))*(merged_names=A1098)),"")</f>
        <v/>
      </c>
      <c r="F1098" s="17" t="str">
        <f ca="1">_xlfn.XLOOKUP(J1098,Promotions[Promo Key],Promotions[Promo Date],"")</f>
        <v/>
      </c>
      <c r="G1098" s="18" t="str">
        <f t="shared" ca="1" si="79"/>
        <v/>
      </c>
      <c r="H1098" s="18" t="str">
        <f t="shared" ca="1" si="78"/>
        <v/>
      </c>
      <c r="I1098" s="17" t="str">
        <f>_xlfn.XLOOKUP(A1098,Students[Full Name],Students[Starting Rank],"")</f>
        <v/>
      </c>
      <c r="J1098" s="15" t="str">
        <f t="shared" ca="1" si="80"/>
        <v xml:space="preserve">: </v>
      </c>
      <c r="K1098" s="16" t="str">
        <f>_xlfn.XLOOKUP(A1098,Students[Full Name],Students[Start Date],"")</f>
        <v/>
      </c>
      <c r="L1098" s="18">
        <f t="shared" ca="1" si="81"/>
        <v>-1</v>
      </c>
      <c r="M1098" s="18" cm="1">
        <f t="array" aca="1" ref="M1098" ca="1">SUMPRODUCT(Inactives[Days Inactive]*(Inactives[Student]=A1098))/365</f>
        <v>0</v>
      </c>
      <c r="N1098" s="18" t="str" cm="1">
        <f t="array" ref="N1098">IF(LEN($A1098)&gt;0,SUMPRODUCT(($A1098=merged_names)*(_xlfn.TEXTAFTER(N$2, "At ")=merged_belt_colours)*merged_months_at_rank),"")</f>
        <v/>
      </c>
      <c r="O1098" s="18" t="str" cm="1">
        <f t="array" ref="O1098">IF(LEN($A1098)&gt;0,SUMPRODUCT(($A1098=merged_names)*(_xlfn.TEXTAFTER(O$2, "At ")=merged_belt_colours)*merged_months_at_rank),"")</f>
        <v/>
      </c>
      <c r="P1098" s="18" t="str" cm="1">
        <f t="array" ref="P1098">IF(LEN($A1098)&gt;0,SUMPRODUCT(($A1098=merged_names)*(_xlfn.TEXTAFTER(P$2, "At ")=merged_belt_colours)*merged_months_at_rank),"")</f>
        <v/>
      </c>
      <c r="Q1098" s="18" t="str" cm="1">
        <f t="array" ref="Q1098">IF(LEN($A1098)&gt;0,SUMPRODUCT(($A1098=merged_names)*(_xlfn.TEXTAFTER(Q$2, "At ")=merged_belt_colours)*merged_months_at_rank),"")</f>
        <v/>
      </c>
      <c r="R1098" s="18" t="str" cm="1">
        <f t="array" ref="R1098">IF(LEN($A1098)&gt;0,SUMPRODUCT(($A1098=merged_names)*(_xlfn.TEXTAFTER(R$2, "At ")=merged_belt_colours)*merged_months_at_rank),"")</f>
        <v/>
      </c>
    </row>
    <row r="1099" spans="1:18" x14ac:dyDescent="0.25">
      <c r="A1099"/>
      <c r="B1099" s="15" t="str" cm="1">
        <f t="array" ref="B1099">IFERROR(IF(LEN(A1099)&gt;0, IF(SUMPRODUCT((Inactives[Key]=J1099)*(Inactives[Currently Inactive]))=1,"Inactive","Active"),""),"Active")</f>
        <v/>
      </c>
      <c r="C1099" s="16" t="str" cm="1">
        <f t="array" aca="1" ref="C1099" ca="1">IFERROR(_xlfn._xlws.FILTER(Inactives[Inactive On],(Inactives[Key]=J1099)*(Inactives[Currently Inactive]),""),"")</f>
        <v/>
      </c>
      <c r="D1099" s="16" t="str" cm="1">
        <f t="array" aca="1" ref="D1099" ca="1">IFERROR(INDEX(_xlfn.TEXTSPLIT(E1099," "),1),"")</f>
        <v/>
      </c>
      <c r="E1099" s="15" t="str" cm="1">
        <f t="array" aca="1" ref="E1099" ca="1">IFERROR(_xlfn._xlws.FILTER(merged_ranks,(merged_end_dates=DATE(9999,12,31))*(merged_names=A1099)),"")</f>
        <v/>
      </c>
      <c r="F1099" s="17" t="str">
        <f ca="1">_xlfn.XLOOKUP(J1099,Promotions[Promo Key],Promotions[Promo Date],"")</f>
        <v/>
      </c>
      <c r="G1099" s="18" t="str">
        <f t="shared" ca="1" si="79"/>
        <v/>
      </c>
      <c r="H1099" s="18" t="str">
        <f t="shared" ca="1" si="78"/>
        <v/>
      </c>
      <c r="I1099" s="17" t="str">
        <f>_xlfn.XLOOKUP(A1099,Students[Full Name],Students[Starting Rank],"")</f>
        <v/>
      </c>
      <c r="J1099" s="15" t="str">
        <f t="shared" ca="1" si="80"/>
        <v xml:space="preserve">: </v>
      </c>
      <c r="K1099" s="16" t="str">
        <f>_xlfn.XLOOKUP(A1099,Students[Full Name],Students[Start Date],"")</f>
        <v/>
      </c>
      <c r="L1099" s="18">
        <f t="shared" ca="1" si="81"/>
        <v>-1</v>
      </c>
      <c r="M1099" s="18" cm="1">
        <f t="array" aca="1" ref="M1099" ca="1">SUMPRODUCT(Inactives[Days Inactive]*(Inactives[Student]=A1099))/365</f>
        <v>0</v>
      </c>
      <c r="N1099" s="18" t="str" cm="1">
        <f t="array" ref="N1099">IF(LEN($A1099)&gt;0,SUMPRODUCT(($A1099=merged_names)*(_xlfn.TEXTAFTER(N$2, "At ")=merged_belt_colours)*merged_months_at_rank),"")</f>
        <v/>
      </c>
      <c r="O1099" s="18" t="str" cm="1">
        <f t="array" ref="O1099">IF(LEN($A1099)&gt;0,SUMPRODUCT(($A1099=merged_names)*(_xlfn.TEXTAFTER(O$2, "At ")=merged_belt_colours)*merged_months_at_rank),"")</f>
        <v/>
      </c>
      <c r="P1099" s="18" t="str" cm="1">
        <f t="array" ref="P1099">IF(LEN($A1099)&gt;0,SUMPRODUCT(($A1099=merged_names)*(_xlfn.TEXTAFTER(P$2, "At ")=merged_belt_colours)*merged_months_at_rank),"")</f>
        <v/>
      </c>
      <c r="Q1099" s="18" t="str" cm="1">
        <f t="array" ref="Q1099">IF(LEN($A1099)&gt;0,SUMPRODUCT(($A1099=merged_names)*(_xlfn.TEXTAFTER(Q$2, "At ")=merged_belt_colours)*merged_months_at_rank),"")</f>
        <v/>
      </c>
      <c r="R1099" s="18" t="str" cm="1">
        <f t="array" ref="R1099">IF(LEN($A1099)&gt;0,SUMPRODUCT(($A1099=merged_names)*(_xlfn.TEXTAFTER(R$2, "At ")=merged_belt_colours)*merged_months_at_rank),"")</f>
        <v/>
      </c>
    </row>
    <row r="1100" spans="1:18" x14ac:dyDescent="0.25">
      <c r="A1100"/>
      <c r="B1100" s="15" t="str" cm="1">
        <f t="array" ref="B1100">IFERROR(IF(LEN(A1100)&gt;0, IF(SUMPRODUCT((Inactives[Key]=J1100)*(Inactives[Currently Inactive]))=1,"Inactive","Active"),""),"Active")</f>
        <v/>
      </c>
      <c r="C1100" s="16" t="str" cm="1">
        <f t="array" aca="1" ref="C1100" ca="1">IFERROR(_xlfn._xlws.FILTER(Inactives[Inactive On],(Inactives[Key]=J1100)*(Inactives[Currently Inactive]),""),"")</f>
        <v/>
      </c>
      <c r="D1100" s="16" t="str" cm="1">
        <f t="array" aca="1" ref="D1100" ca="1">IFERROR(INDEX(_xlfn.TEXTSPLIT(E1100," "),1),"")</f>
        <v/>
      </c>
      <c r="E1100" s="15" t="str" cm="1">
        <f t="array" aca="1" ref="E1100" ca="1">IFERROR(_xlfn._xlws.FILTER(merged_ranks,(merged_end_dates=DATE(9999,12,31))*(merged_names=A1100)),"")</f>
        <v/>
      </c>
      <c r="F1100" s="17" t="str">
        <f ca="1">_xlfn.XLOOKUP(J1100,Promotions[Promo Key],Promotions[Promo Date],"")</f>
        <v/>
      </c>
      <c r="G1100" s="18" t="str">
        <f t="shared" ca="1" si="79"/>
        <v/>
      </c>
      <c r="H1100" s="18" t="str">
        <f t="shared" ca="1" si="78"/>
        <v/>
      </c>
      <c r="I1100" s="17" t="str">
        <f>_xlfn.XLOOKUP(A1100,Students[Full Name],Students[Starting Rank],"")</f>
        <v/>
      </c>
      <c r="J1100" s="15" t="str">
        <f t="shared" ca="1" si="80"/>
        <v xml:space="preserve">: </v>
      </c>
      <c r="K1100" s="16" t="str">
        <f>_xlfn.XLOOKUP(A1100,Students[Full Name],Students[Start Date],"")</f>
        <v/>
      </c>
      <c r="L1100" s="18">
        <f t="shared" ca="1" si="81"/>
        <v>-1</v>
      </c>
      <c r="M1100" s="18" cm="1">
        <f t="array" aca="1" ref="M1100" ca="1">SUMPRODUCT(Inactives[Days Inactive]*(Inactives[Student]=A1100))/365</f>
        <v>0</v>
      </c>
      <c r="N1100" s="18" t="str" cm="1">
        <f t="array" ref="N1100">IF(LEN($A1100)&gt;0,SUMPRODUCT(($A1100=merged_names)*(_xlfn.TEXTAFTER(N$2, "At ")=merged_belt_colours)*merged_months_at_rank),"")</f>
        <v/>
      </c>
      <c r="O1100" s="18" t="str" cm="1">
        <f t="array" ref="O1100">IF(LEN($A1100)&gt;0,SUMPRODUCT(($A1100=merged_names)*(_xlfn.TEXTAFTER(O$2, "At ")=merged_belt_colours)*merged_months_at_rank),"")</f>
        <v/>
      </c>
      <c r="P1100" s="18" t="str" cm="1">
        <f t="array" ref="P1100">IF(LEN($A1100)&gt;0,SUMPRODUCT(($A1100=merged_names)*(_xlfn.TEXTAFTER(P$2, "At ")=merged_belt_colours)*merged_months_at_rank),"")</f>
        <v/>
      </c>
      <c r="Q1100" s="18" t="str" cm="1">
        <f t="array" ref="Q1100">IF(LEN($A1100)&gt;0,SUMPRODUCT(($A1100=merged_names)*(_xlfn.TEXTAFTER(Q$2, "At ")=merged_belt_colours)*merged_months_at_rank),"")</f>
        <v/>
      </c>
      <c r="R1100" s="18" t="str" cm="1">
        <f t="array" ref="R1100">IF(LEN($A1100)&gt;0,SUMPRODUCT(($A1100=merged_names)*(_xlfn.TEXTAFTER(R$2, "At ")=merged_belt_colours)*merged_months_at_rank),"")</f>
        <v/>
      </c>
    </row>
    <row r="1101" spans="1:18" x14ac:dyDescent="0.25">
      <c r="A1101"/>
      <c r="B1101" s="15" t="str" cm="1">
        <f t="array" ref="B1101">IFERROR(IF(LEN(A1101)&gt;0, IF(SUMPRODUCT((Inactives[Key]=J1101)*(Inactives[Currently Inactive]))=1,"Inactive","Active"),""),"Active")</f>
        <v/>
      </c>
      <c r="C1101" s="16" t="str" cm="1">
        <f t="array" aca="1" ref="C1101" ca="1">IFERROR(_xlfn._xlws.FILTER(Inactives[Inactive On],(Inactives[Key]=J1101)*(Inactives[Currently Inactive]),""),"")</f>
        <v/>
      </c>
      <c r="D1101" s="16" t="str" cm="1">
        <f t="array" aca="1" ref="D1101" ca="1">IFERROR(INDEX(_xlfn.TEXTSPLIT(E1101," "),1),"")</f>
        <v/>
      </c>
      <c r="E1101" s="15" t="str" cm="1">
        <f t="array" aca="1" ref="E1101" ca="1">IFERROR(_xlfn._xlws.FILTER(merged_ranks,(merged_end_dates=DATE(9999,12,31))*(merged_names=A1101)),"")</f>
        <v/>
      </c>
      <c r="F1101" s="17" t="str">
        <f ca="1">_xlfn.XLOOKUP(J1101,Promotions[Promo Key],Promotions[Promo Date],"")</f>
        <v/>
      </c>
      <c r="G1101" s="18" t="str">
        <f t="shared" ca="1" si="79"/>
        <v/>
      </c>
      <c r="H1101" s="18" t="str">
        <f t="shared" ca="1" si="78"/>
        <v/>
      </c>
      <c r="I1101" s="17" t="str">
        <f>_xlfn.XLOOKUP(A1101,Students[Full Name],Students[Starting Rank],"")</f>
        <v/>
      </c>
      <c r="J1101" s="15" t="str">
        <f t="shared" ca="1" si="80"/>
        <v xml:space="preserve">: </v>
      </c>
      <c r="K1101" s="16" t="str">
        <f>_xlfn.XLOOKUP(A1101,Students[Full Name],Students[Start Date],"")</f>
        <v/>
      </c>
      <c r="L1101" s="18">
        <f t="shared" ca="1" si="81"/>
        <v>-1</v>
      </c>
      <c r="M1101" s="18" cm="1">
        <f t="array" aca="1" ref="M1101" ca="1">SUMPRODUCT(Inactives[Days Inactive]*(Inactives[Student]=A1101))/365</f>
        <v>0</v>
      </c>
      <c r="N1101" s="18" t="str" cm="1">
        <f t="array" ref="N1101">IF(LEN($A1101)&gt;0,SUMPRODUCT(($A1101=merged_names)*(_xlfn.TEXTAFTER(N$2, "At ")=merged_belt_colours)*merged_months_at_rank),"")</f>
        <v/>
      </c>
      <c r="O1101" s="18" t="str" cm="1">
        <f t="array" ref="O1101">IF(LEN($A1101)&gt;0,SUMPRODUCT(($A1101=merged_names)*(_xlfn.TEXTAFTER(O$2, "At ")=merged_belt_colours)*merged_months_at_rank),"")</f>
        <v/>
      </c>
      <c r="P1101" s="18" t="str" cm="1">
        <f t="array" ref="P1101">IF(LEN($A1101)&gt;0,SUMPRODUCT(($A1101=merged_names)*(_xlfn.TEXTAFTER(P$2, "At ")=merged_belt_colours)*merged_months_at_rank),"")</f>
        <v/>
      </c>
      <c r="Q1101" s="18" t="str" cm="1">
        <f t="array" ref="Q1101">IF(LEN($A1101)&gt;0,SUMPRODUCT(($A1101=merged_names)*(_xlfn.TEXTAFTER(Q$2, "At ")=merged_belt_colours)*merged_months_at_rank),"")</f>
        <v/>
      </c>
      <c r="R1101" s="18" t="str" cm="1">
        <f t="array" ref="R1101">IF(LEN($A1101)&gt;0,SUMPRODUCT(($A1101=merged_names)*(_xlfn.TEXTAFTER(R$2, "At ")=merged_belt_colours)*merged_months_at_rank),"")</f>
        <v/>
      </c>
    </row>
    <row r="1102" spans="1:18" x14ac:dyDescent="0.25">
      <c r="A1102"/>
      <c r="B1102" s="15" t="str" cm="1">
        <f t="array" ref="B1102">IFERROR(IF(LEN(A1102)&gt;0, IF(SUMPRODUCT((Inactives[Key]=J1102)*(Inactives[Currently Inactive]))=1,"Inactive","Active"),""),"Active")</f>
        <v/>
      </c>
      <c r="C1102" s="16" t="str" cm="1">
        <f t="array" aca="1" ref="C1102" ca="1">IFERROR(_xlfn._xlws.FILTER(Inactives[Inactive On],(Inactives[Key]=J1102)*(Inactives[Currently Inactive]),""),"")</f>
        <v/>
      </c>
      <c r="D1102" s="16" t="str" cm="1">
        <f t="array" aca="1" ref="D1102" ca="1">IFERROR(INDEX(_xlfn.TEXTSPLIT(E1102," "),1),"")</f>
        <v/>
      </c>
      <c r="E1102" s="15" t="str" cm="1">
        <f t="array" aca="1" ref="E1102" ca="1">IFERROR(_xlfn._xlws.FILTER(merged_ranks,(merged_end_dates=DATE(9999,12,31))*(merged_names=A1102)),"")</f>
        <v/>
      </c>
      <c r="F1102" s="17" t="str">
        <f ca="1">_xlfn.XLOOKUP(J1102,Promotions[Promo Key],Promotions[Promo Date],"")</f>
        <v/>
      </c>
      <c r="G1102" s="18" t="str">
        <f t="shared" ca="1" si="79"/>
        <v/>
      </c>
      <c r="H1102" s="18" t="str">
        <f t="shared" ca="1" si="78"/>
        <v/>
      </c>
      <c r="I1102" s="17" t="str">
        <f>_xlfn.XLOOKUP(A1102,Students[Full Name],Students[Starting Rank],"")</f>
        <v/>
      </c>
      <c r="J1102" s="15" t="str">
        <f t="shared" ca="1" si="80"/>
        <v xml:space="preserve">: </v>
      </c>
      <c r="K1102" s="16" t="str">
        <f>_xlfn.XLOOKUP(A1102,Students[Full Name],Students[Start Date],"")</f>
        <v/>
      </c>
      <c r="L1102" s="18">
        <f t="shared" ca="1" si="81"/>
        <v>-1</v>
      </c>
      <c r="M1102" s="18" cm="1">
        <f t="array" aca="1" ref="M1102" ca="1">SUMPRODUCT(Inactives[Days Inactive]*(Inactives[Student]=A1102))/365</f>
        <v>0</v>
      </c>
      <c r="N1102" s="18" t="str" cm="1">
        <f t="array" ref="N1102">IF(LEN($A1102)&gt;0,SUMPRODUCT(($A1102=merged_names)*(_xlfn.TEXTAFTER(N$2, "At ")=merged_belt_colours)*merged_months_at_rank),"")</f>
        <v/>
      </c>
      <c r="O1102" s="18" t="str" cm="1">
        <f t="array" ref="O1102">IF(LEN($A1102)&gt;0,SUMPRODUCT(($A1102=merged_names)*(_xlfn.TEXTAFTER(O$2, "At ")=merged_belt_colours)*merged_months_at_rank),"")</f>
        <v/>
      </c>
      <c r="P1102" s="18" t="str" cm="1">
        <f t="array" ref="P1102">IF(LEN($A1102)&gt;0,SUMPRODUCT(($A1102=merged_names)*(_xlfn.TEXTAFTER(P$2, "At ")=merged_belt_colours)*merged_months_at_rank),"")</f>
        <v/>
      </c>
      <c r="Q1102" s="18" t="str" cm="1">
        <f t="array" ref="Q1102">IF(LEN($A1102)&gt;0,SUMPRODUCT(($A1102=merged_names)*(_xlfn.TEXTAFTER(Q$2, "At ")=merged_belt_colours)*merged_months_at_rank),"")</f>
        <v/>
      </c>
      <c r="R1102" s="18" t="str" cm="1">
        <f t="array" ref="R1102">IF(LEN($A1102)&gt;0,SUMPRODUCT(($A1102=merged_names)*(_xlfn.TEXTAFTER(R$2, "At ")=merged_belt_colours)*merged_months_at_rank),"")</f>
        <v/>
      </c>
    </row>
    <row r="1103" spans="1:18" x14ac:dyDescent="0.25">
      <c r="A1103"/>
      <c r="B1103" s="15" t="str" cm="1">
        <f t="array" ref="B1103">IFERROR(IF(LEN(A1103)&gt;0, IF(SUMPRODUCT((Inactives[Key]=J1103)*(Inactives[Currently Inactive]))=1,"Inactive","Active"),""),"Active")</f>
        <v/>
      </c>
      <c r="C1103" s="16" t="str" cm="1">
        <f t="array" aca="1" ref="C1103" ca="1">IFERROR(_xlfn._xlws.FILTER(Inactives[Inactive On],(Inactives[Key]=J1103)*(Inactives[Currently Inactive]),""),"")</f>
        <v/>
      </c>
      <c r="D1103" s="16" t="str" cm="1">
        <f t="array" aca="1" ref="D1103" ca="1">IFERROR(INDEX(_xlfn.TEXTSPLIT(E1103," "),1),"")</f>
        <v/>
      </c>
      <c r="E1103" s="15" t="str" cm="1">
        <f t="array" aca="1" ref="E1103" ca="1">IFERROR(_xlfn._xlws.FILTER(merged_ranks,(merged_end_dates=DATE(9999,12,31))*(merged_names=A1103)),"")</f>
        <v/>
      </c>
      <c r="F1103" s="17" t="str">
        <f ca="1">_xlfn.XLOOKUP(J1103,Promotions[Promo Key],Promotions[Promo Date],"")</f>
        <v/>
      </c>
      <c r="G1103" s="18" t="str">
        <f t="shared" ca="1" si="79"/>
        <v/>
      </c>
      <c r="H1103" s="18" t="str">
        <f t="shared" ca="1" si="78"/>
        <v/>
      </c>
      <c r="I1103" s="17" t="str">
        <f>_xlfn.XLOOKUP(A1103,Students[Full Name],Students[Starting Rank],"")</f>
        <v/>
      </c>
      <c r="J1103" s="15" t="str">
        <f t="shared" ca="1" si="80"/>
        <v xml:space="preserve">: </v>
      </c>
      <c r="K1103" s="16" t="str">
        <f>_xlfn.XLOOKUP(A1103,Students[Full Name],Students[Start Date],"")</f>
        <v/>
      </c>
      <c r="L1103" s="18">
        <f t="shared" ca="1" si="81"/>
        <v>-1</v>
      </c>
      <c r="M1103" s="18" cm="1">
        <f t="array" aca="1" ref="M1103" ca="1">SUMPRODUCT(Inactives[Days Inactive]*(Inactives[Student]=A1103))/365</f>
        <v>0</v>
      </c>
      <c r="N1103" s="18" t="str" cm="1">
        <f t="array" ref="N1103">IF(LEN($A1103)&gt;0,SUMPRODUCT(($A1103=merged_names)*(_xlfn.TEXTAFTER(N$2, "At ")=merged_belt_colours)*merged_months_at_rank),"")</f>
        <v/>
      </c>
      <c r="O1103" s="18" t="str" cm="1">
        <f t="array" ref="O1103">IF(LEN($A1103)&gt;0,SUMPRODUCT(($A1103=merged_names)*(_xlfn.TEXTAFTER(O$2, "At ")=merged_belt_colours)*merged_months_at_rank),"")</f>
        <v/>
      </c>
      <c r="P1103" s="18" t="str" cm="1">
        <f t="array" ref="P1103">IF(LEN($A1103)&gt;0,SUMPRODUCT(($A1103=merged_names)*(_xlfn.TEXTAFTER(P$2, "At ")=merged_belt_colours)*merged_months_at_rank),"")</f>
        <v/>
      </c>
      <c r="Q1103" s="18" t="str" cm="1">
        <f t="array" ref="Q1103">IF(LEN($A1103)&gt;0,SUMPRODUCT(($A1103=merged_names)*(_xlfn.TEXTAFTER(Q$2, "At ")=merged_belt_colours)*merged_months_at_rank),"")</f>
        <v/>
      </c>
      <c r="R1103" s="18" t="str" cm="1">
        <f t="array" ref="R1103">IF(LEN($A1103)&gt;0,SUMPRODUCT(($A1103=merged_names)*(_xlfn.TEXTAFTER(R$2, "At ")=merged_belt_colours)*merged_months_at_rank),"")</f>
        <v/>
      </c>
    </row>
    <row r="1104" spans="1:18" x14ac:dyDescent="0.25">
      <c r="A1104"/>
      <c r="B1104" s="15" t="str" cm="1">
        <f t="array" ref="B1104">IFERROR(IF(LEN(A1104)&gt;0, IF(SUMPRODUCT((Inactives[Key]=J1104)*(Inactives[Currently Inactive]))=1,"Inactive","Active"),""),"Active")</f>
        <v/>
      </c>
      <c r="C1104" s="16" t="str" cm="1">
        <f t="array" aca="1" ref="C1104" ca="1">IFERROR(_xlfn._xlws.FILTER(Inactives[Inactive On],(Inactives[Key]=J1104)*(Inactives[Currently Inactive]),""),"")</f>
        <v/>
      </c>
      <c r="D1104" s="16" t="str" cm="1">
        <f t="array" aca="1" ref="D1104" ca="1">IFERROR(INDEX(_xlfn.TEXTSPLIT(E1104," "),1),"")</f>
        <v/>
      </c>
      <c r="E1104" s="15" t="str" cm="1">
        <f t="array" aca="1" ref="E1104" ca="1">IFERROR(_xlfn._xlws.FILTER(merged_ranks,(merged_end_dates=DATE(9999,12,31))*(merged_names=A1104)),"")</f>
        <v/>
      </c>
      <c r="F1104" s="17" t="str">
        <f ca="1">_xlfn.XLOOKUP(J1104,Promotions[Promo Key],Promotions[Promo Date],"")</f>
        <v/>
      </c>
      <c r="G1104" s="18" t="str">
        <f t="shared" ca="1" si="79"/>
        <v/>
      </c>
      <c r="H1104" s="18" t="str">
        <f t="shared" ca="1" si="78"/>
        <v/>
      </c>
      <c r="I1104" s="17" t="str">
        <f>_xlfn.XLOOKUP(A1104,Students[Full Name],Students[Starting Rank],"")</f>
        <v/>
      </c>
      <c r="J1104" s="15" t="str">
        <f t="shared" ca="1" si="80"/>
        <v xml:space="preserve">: </v>
      </c>
      <c r="K1104" s="16" t="str">
        <f>_xlfn.XLOOKUP(A1104,Students[Full Name],Students[Start Date],"")</f>
        <v/>
      </c>
      <c r="L1104" s="18">
        <f t="shared" ca="1" si="81"/>
        <v>-1</v>
      </c>
      <c r="M1104" s="18" cm="1">
        <f t="array" aca="1" ref="M1104" ca="1">SUMPRODUCT(Inactives[Days Inactive]*(Inactives[Student]=A1104))/365</f>
        <v>0</v>
      </c>
      <c r="N1104" s="18" t="str" cm="1">
        <f t="array" ref="N1104">IF(LEN($A1104)&gt;0,SUMPRODUCT(($A1104=merged_names)*(_xlfn.TEXTAFTER(N$2, "At ")=merged_belt_colours)*merged_months_at_rank),"")</f>
        <v/>
      </c>
      <c r="O1104" s="18" t="str" cm="1">
        <f t="array" ref="O1104">IF(LEN($A1104)&gt;0,SUMPRODUCT(($A1104=merged_names)*(_xlfn.TEXTAFTER(O$2, "At ")=merged_belt_colours)*merged_months_at_rank),"")</f>
        <v/>
      </c>
      <c r="P1104" s="18" t="str" cm="1">
        <f t="array" ref="P1104">IF(LEN($A1104)&gt;0,SUMPRODUCT(($A1104=merged_names)*(_xlfn.TEXTAFTER(P$2, "At ")=merged_belt_colours)*merged_months_at_rank),"")</f>
        <v/>
      </c>
      <c r="Q1104" s="18" t="str" cm="1">
        <f t="array" ref="Q1104">IF(LEN($A1104)&gt;0,SUMPRODUCT(($A1104=merged_names)*(_xlfn.TEXTAFTER(Q$2, "At ")=merged_belt_colours)*merged_months_at_rank),"")</f>
        <v/>
      </c>
      <c r="R1104" s="18" t="str" cm="1">
        <f t="array" ref="R1104">IF(LEN($A1104)&gt;0,SUMPRODUCT(($A1104=merged_names)*(_xlfn.TEXTAFTER(R$2, "At ")=merged_belt_colours)*merged_months_at_rank),"")</f>
        <v/>
      </c>
    </row>
    <row r="1105" spans="1:18" x14ac:dyDescent="0.25">
      <c r="A1105"/>
      <c r="B1105" s="15" t="str" cm="1">
        <f t="array" ref="B1105">IFERROR(IF(LEN(A1105)&gt;0, IF(SUMPRODUCT((Inactives[Key]=J1105)*(Inactives[Currently Inactive]))=1,"Inactive","Active"),""),"Active")</f>
        <v/>
      </c>
      <c r="C1105" s="16" t="str" cm="1">
        <f t="array" aca="1" ref="C1105" ca="1">IFERROR(_xlfn._xlws.FILTER(Inactives[Inactive On],(Inactives[Key]=J1105)*(Inactives[Currently Inactive]),""),"")</f>
        <v/>
      </c>
      <c r="D1105" s="16" t="str" cm="1">
        <f t="array" aca="1" ref="D1105" ca="1">IFERROR(INDEX(_xlfn.TEXTSPLIT(E1105," "),1),"")</f>
        <v/>
      </c>
      <c r="E1105" s="15" t="str" cm="1">
        <f t="array" aca="1" ref="E1105" ca="1">IFERROR(_xlfn._xlws.FILTER(merged_ranks,(merged_end_dates=DATE(9999,12,31))*(merged_names=A1105)),"")</f>
        <v/>
      </c>
      <c r="F1105" s="17" t="str">
        <f ca="1">_xlfn.XLOOKUP(J1105,Promotions[Promo Key],Promotions[Promo Date],"")</f>
        <v/>
      </c>
      <c r="G1105" s="18" t="str">
        <f t="shared" ca="1" si="79"/>
        <v/>
      </c>
      <c r="H1105" s="18" t="str">
        <f t="shared" ca="1" si="78"/>
        <v/>
      </c>
      <c r="I1105" s="17" t="str">
        <f>_xlfn.XLOOKUP(A1105,Students[Full Name],Students[Starting Rank],"")</f>
        <v/>
      </c>
      <c r="J1105" s="15" t="str">
        <f t="shared" ca="1" si="80"/>
        <v xml:space="preserve">: </v>
      </c>
      <c r="K1105" s="16" t="str">
        <f>_xlfn.XLOOKUP(A1105,Students[Full Name],Students[Start Date],"")</f>
        <v/>
      </c>
      <c r="L1105" s="18">
        <f t="shared" ca="1" si="81"/>
        <v>-1</v>
      </c>
      <c r="M1105" s="18" cm="1">
        <f t="array" aca="1" ref="M1105" ca="1">SUMPRODUCT(Inactives[Days Inactive]*(Inactives[Student]=A1105))/365</f>
        <v>0</v>
      </c>
      <c r="N1105" s="18" t="str" cm="1">
        <f t="array" ref="N1105">IF(LEN($A1105)&gt;0,SUMPRODUCT(($A1105=merged_names)*(_xlfn.TEXTAFTER(N$2, "At ")=merged_belt_colours)*merged_months_at_rank),"")</f>
        <v/>
      </c>
      <c r="O1105" s="18" t="str" cm="1">
        <f t="array" ref="O1105">IF(LEN($A1105)&gt;0,SUMPRODUCT(($A1105=merged_names)*(_xlfn.TEXTAFTER(O$2, "At ")=merged_belt_colours)*merged_months_at_rank),"")</f>
        <v/>
      </c>
      <c r="P1105" s="18" t="str" cm="1">
        <f t="array" ref="P1105">IF(LEN($A1105)&gt;0,SUMPRODUCT(($A1105=merged_names)*(_xlfn.TEXTAFTER(P$2, "At ")=merged_belt_colours)*merged_months_at_rank),"")</f>
        <v/>
      </c>
      <c r="Q1105" s="18" t="str" cm="1">
        <f t="array" ref="Q1105">IF(LEN($A1105)&gt;0,SUMPRODUCT(($A1105=merged_names)*(_xlfn.TEXTAFTER(Q$2, "At ")=merged_belt_colours)*merged_months_at_rank),"")</f>
        <v/>
      </c>
      <c r="R1105" s="18" t="str" cm="1">
        <f t="array" ref="R1105">IF(LEN($A1105)&gt;0,SUMPRODUCT(($A1105=merged_names)*(_xlfn.TEXTAFTER(R$2, "At ")=merged_belt_colours)*merged_months_at_rank),"")</f>
        <v/>
      </c>
    </row>
    <row r="1106" spans="1:18" x14ac:dyDescent="0.25">
      <c r="A1106"/>
      <c r="B1106" s="15" t="str" cm="1">
        <f t="array" ref="B1106">IFERROR(IF(LEN(A1106)&gt;0, IF(SUMPRODUCT((Inactives[Key]=J1106)*(Inactives[Currently Inactive]))=1,"Inactive","Active"),""),"Active")</f>
        <v/>
      </c>
      <c r="C1106" s="16" t="str" cm="1">
        <f t="array" aca="1" ref="C1106" ca="1">IFERROR(_xlfn._xlws.FILTER(Inactives[Inactive On],(Inactives[Key]=J1106)*(Inactives[Currently Inactive]),""),"")</f>
        <v/>
      </c>
      <c r="D1106" s="16" t="str" cm="1">
        <f t="array" aca="1" ref="D1106" ca="1">IFERROR(INDEX(_xlfn.TEXTSPLIT(E1106," "),1),"")</f>
        <v/>
      </c>
      <c r="E1106" s="15" t="str" cm="1">
        <f t="array" aca="1" ref="E1106" ca="1">IFERROR(_xlfn._xlws.FILTER(merged_ranks,(merged_end_dates=DATE(9999,12,31))*(merged_names=A1106)),"")</f>
        <v/>
      </c>
      <c r="F1106" s="17" t="str">
        <f ca="1">_xlfn.XLOOKUP(J1106,Promotions[Promo Key],Promotions[Promo Date],"")</f>
        <v/>
      </c>
      <c r="G1106" s="18" t="str">
        <f t="shared" ca="1" si="79"/>
        <v/>
      </c>
      <c r="H1106" s="18" t="str">
        <f t="shared" ca="1" si="78"/>
        <v/>
      </c>
      <c r="I1106" s="17" t="str">
        <f>_xlfn.XLOOKUP(A1106,Students[Full Name],Students[Starting Rank],"")</f>
        <v/>
      </c>
      <c r="J1106" s="15" t="str">
        <f t="shared" ca="1" si="80"/>
        <v xml:space="preserve">: </v>
      </c>
      <c r="K1106" s="16" t="str">
        <f>_xlfn.XLOOKUP(A1106,Students[Full Name],Students[Start Date],"")</f>
        <v/>
      </c>
      <c r="L1106" s="18">
        <f t="shared" ca="1" si="81"/>
        <v>-1</v>
      </c>
      <c r="M1106" s="18" cm="1">
        <f t="array" aca="1" ref="M1106" ca="1">SUMPRODUCT(Inactives[Days Inactive]*(Inactives[Student]=A1106))/365</f>
        <v>0</v>
      </c>
      <c r="N1106" s="18" t="str" cm="1">
        <f t="array" ref="N1106">IF(LEN($A1106)&gt;0,SUMPRODUCT(($A1106=merged_names)*(_xlfn.TEXTAFTER(N$2, "At ")=merged_belt_colours)*merged_months_at_rank),"")</f>
        <v/>
      </c>
      <c r="O1106" s="18" t="str" cm="1">
        <f t="array" ref="O1106">IF(LEN($A1106)&gt;0,SUMPRODUCT(($A1106=merged_names)*(_xlfn.TEXTAFTER(O$2, "At ")=merged_belt_colours)*merged_months_at_rank),"")</f>
        <v/>
      </c>
      <c r="P1106" s="18" t="str" cm="1">
        <f t="array" ref="P1106">IF(LEN($A1106)&gt;0,SUMPRODUCT(($A1106=merged_names)*(_xlfn.TEXTAFTER(P$2, "At ")=merged_belt_colours)*merged_months_at_rank),"")</f>
        <v/>
      </c>
      <c r="Q1106" s="18" t="str" cm="1">
        <f t="array" ref="Q1106">IF(LEN($A1106)&gt;0,SUMPRODUCT(($A1106=merged_names)*(_xlfn.TEXTAFTER(Q$2, "At ")=merged_belt_colours)*merged_months_at_rank),"")</f>
        <v/>
      </c>
      <c r="R1106" s="18" t="str" cm="1">
        <f t="array" ref="R1106">IF(LEN($A1106)&gt;0,SUMPRODUCT(($A1106=merged_names)*(_xlfn.TEXTAFTER(R$2, "At ")=merged_belt_colours)*merged_months_at_rank),"")</f>
        <v/>
      </c>
    </row>
    <row r="1107" spans="1:18" x14ac:dyDescent="0.25">
      <c r="A1107"/>
      <c r="B1107" s="15" t="str" cm="1">
        <f t="array" ref="B1107">IFERROR(IF(LEN(A1107)&gt;0, IF(SUMPRODUCT((Inactives[Key]=J1107)*(Inactives[Currently Inactive]))=1,"Inactive","Active"),""),"Active")</f>
        <v/>
      </c>
      <c r="C1107" s="16" t="str" cm="1">
        <f t="array" aca="1" ref="C1107" ca="1">IFERROR(_xlfn._xlws.FILTER(Inactives[Inactive On],(Inactives[Key]=J1107)*(Inactives[Currently Inactive]),""),"")</f>
        <v/>
      </c>
      <c r="D1107" s="16" t="str" cm="1">
        <f t="array" aca="1" ref="D1107" ca="1">IFERROR(INDEX(_xlfn.TEXTSPLIT(E1107," "),1),"")</f>
        <v/>
      </c>
      <c r="E1107" s="15" t="str" cm="1">
        <f t="array" aca="1" ref="E1107" ca="1">IFERROR(_xlfn._xlws.FILTER(merged_ranks,(merged_end_dates=DATE(9999,12,31))*(merged_names=A1107)),"")</f>
        <v/>
      </c>
      <c r="F1107" s="17" t="str">
        <f ca="1">_xlfn.XLOOKUP(J1107,Promotions[Promo Key],Promotions[Promo Date],"")</f>
        <v/>
      </c>
      <c r="G1107" s="18" t="str">
        <f t="shared" ca="1" si="79"/>
        <v/>
      </c>
      <c r="H1107" s="18" t="str">
        <f t="shared" ca="1" si="78"/>
        <v/>
      </c>
      <c r="I1107" s="17" t="str">
        <f>_xlfn.XLOOKUP(A1107,Students[Full Name],Students[Starting Rank],"")</f>
        <v/>
      </c>
      <c r="J1107" s="15" t="str">
        <f t="shared" ca="1" si="80"/>
        <v xml:space="preserve">: </v>
      </c>
      <c r="K1107" s="16" t="str">
        <f>_xlfn.XLOOKUP(A1107,Students[Full Name],Students[Start Date],"")</f>
        <v/>
      </c>
      <c r="L1107" s="18">
        <f t="shared" ca="1" si="81"/>
        <v>-1</v>
      </c>
      <c r="M1107" s="18" cm="1">
        <f t="array" aca="1" ref="M1107" ca="1">SUMPRODUCT(Inactives[Days Inactive]*(Inactives[Student]=A1107))/365</f>
        <v>0</v>
      </c>
      <c r="N1107" s="18" t="str" cm="1">
        <f t="array" ref="N1107">IF(LEN($A1107)&gt;0,SUMPRODUCT(($A1107=merged_names)*(_xlfn.TEXTAFTER(N$2, "At ")=merged_belt_colours)*merged_months_at_rank),"")</f>
        <v/>
      </c>
      <c r="O1107" s="18" t="str" cm="1">
        <f t="array" ref="O1107">IF(LEN($A1107)&gt;0,SUMPRODUCT(($A1107=merged_names)*(_xlfn.TEXTAFTER(O$2, "At ")=merged_belt_colours)*merged_months_at_rank),"")</f>
        <v/>
      </c>
      <c r="P1107" s="18" t="str" cm="1">
        <f t="array" ref="P1107">IF(LEN($A1107)&gt;0,SUMPRODUCT(($A1107=merged_names)*(_xlfn.TEXTAFTER(P$2, "At ")=merged_belt_colours)*merged_months_at_rank),"")</f>
        <v/>
      </c>
      <c r="Q1107" s="18" t="str" cm="1">
        <f t="array" ref="Q1107">IF(LEN($A1107)&gt;0,SUMPRODUCT(($A1107=merged_names)*(_xlfn.TEXTAFTER(Q$2, "At ")=merged_belt_colours)*merged_months_at_rank),"")</f>
        <v/>
      </c>
      <c r="R1107" s="18" t="str" cm="1">
        <f t="array" ref="R1107">IF(LEN($A1107)&gt;0,SUMPRODUCT(($A1107=merged_names)*(_xlfn.TEXTAFTER(R$2, "At ")=merged_belt_colours)*merged_months_at_rank),"")</f>
        <v/>
      </c>
    </row>
    <row r="1108" spans="1:18" x14ac:dyDescent="0.25">
      <c r="A1108"/>
      <c r="B1108" s="15" t="str" cm="1">
        <f t="array" ref="B1108">IFERROR(IF(LEN(A1108)&gt;0, IF(SUMPRODUCT((Inactives[Key]=J1108)*(Inactives[Currently Inactive]))=1,"Inactive","Active"),""),"Active")</f>
        <v/>
      </c>
      <c r="C1108" s="16" t="str" cm="1">
        <f t="array" aca="1" ref="C1108" ca="1">IFERROR(_xlfn._xlws.FILTER(Inactives[Inactive On],(Inactives[Key]=J1108)*(Inactives[Currently Inactive]),""),"")</f>
        <v/>
      </c>
      <c r="D1108" s="16" t="str" cm="1">
        <f t="array" aca="1" ref="D1108" ca="1">IFERROR(INDEX(_xlfn.TEXTSPLIT(E1108," "),1),"")</f>
        <v/>
      </c>
      <c r="E1108" s="15" t="str" cm="1">
        <f t="array" aca="1" ref="E1108" ca="1">IFERROR(_xlfn._xlws.FILTER(merged_ranks,(merged_end_dates=DATE(9999,12,31))*(merged_names=A1108)),"")</f>
        <v/>
      </c>
      <c r="F1108" s="17" t="str">
        <f ca="1">_xlfn.XLOOKUP(J1108,Promotions[Promo Key],Promotions[Promo Date],"")</f>
        <v/>
      </c>
      <c r="G1108" s="18" t="str">
        <f t="shared" ca="1" si="79"/>
        <v/>
      </c>
      <c r="H1108" s="18" t="str">
        <f t="shared" ca="1" si="78"/>
        <v/>
      </c>
      <c r="I1108" s="17" t="str">
        <f>_xlfn.XLOOKUP(A1108,Students[Full Name],Students[Starting Rank],"")</f>
        <v/>
      </c>
      <c r="J1108" s="15" t="str">
        <f t="shared" ca="1" si="80"/>
        <v xml:space="preserve">: </v>
      </c>
      <c r="K1108" s="16" t="str">
        <f>_xlfn.XLOOKUP(A1108,Students[Full Name],Students[Start Date],"")</f>
        <v/>
      </c>
      <c r="L1108" s="18">
        <f t="shared" ca="1" si="81"/>
        <v>-1</v>
      </c>
      <c r="M1108" s="18" cm="1">
        <f t="array" aca="1" ref="M1108" ca="1">SUMPRODUCT(Inactives[Days Inactive]*(Inactives[Student]=A1108))/365</f>
        <v>0</v>
      </c>
      <c r="N1108" s="18" t="str" cm="1">
        <f t="array" ref="N1108">IF(LEN($A1108)&gt;0,SUMPRODUCT(($A1108=merged_names)*(_xlfn.TEXTAFTER(N$2, "At ")=merged_belt_colours)*merged_months_at_rank),"")</f>
        <v/>
      </c>
      <c r="O1108" s="18" t="str" cm="1">
        <f t="array" ref="O1108">IF(LEN($A1108)&gt;0,SUMPRODUCT(($A1108=merged_names)*(_xlfn.TEXTAFTER(O$2, "At ")=merged_belt_colours)*merged_months_at_rank),"")</f>
        <v/>
      </c>
      <c r="P1108" s="18" t="str" cm="1">
        <f t="array" ref="P1108">IF(LEN($A1108)&gt;0,SUMPRODUCT(($A1108=merged_names)*(_xlfn.TEXTAFTER(P$2, "At ")=merged_belt_colours)*merged_months_at_rank),"")</f>
        <v/>
      </c>
      <c r="Q1108" s="18" t="str" cm="1">
        <f t="array" ref="Q1108">IF(LEN($A1108)&gt;0,SUMPRODUCT(($A1108=merged_names)*(_xlfn.TEXTAFTER(Q$2, "At ")=merged_belt_colours)*merged_months_at_rank),"")</f>
        <v/>
      </c>
      <c r="R1108" s="18" t="str" cm="1">
        <f t="array" ref="R1108">IF(LEN($A1108)&gt;0,SUMPRODUCT(($A1108=merged_names)*(_xlfn.TEXTAFTER(R$2, "At ")=merged_belt_colours)*merged_months_at_rank),"")</f>
        <v/>
      </c>
    </row>
    <row r="1109" spans="1:18" x14ac:dyDescent="0.25">
      <c r="A1109"/>
      <c r="B1109" s="15" t="str" cm="1">
        <f t="array" ref="B1109">IFERROR(IF(LEN(A1109)&gt;0, IF(SUMPRODUCT((Inactives[Key]=J1109)*(Inactives[Currently Inactive]))=1,"Inactive","Active"),""),"Active")</f>
        <v/>
      </c>
      <c r="C1109" s="16" t="str" cm="1">
        <f t="array" aca="1" ref="C1109" ca="1">IFERROR(_xlfn._xlws.FILTER(Inactives[Inactive On],(Inactives[Key]=J1109)*(Inactives[Currently Inactive]),""),"")</f>
        <v/>
      </c>
      <c r="D1109" s="16" t="str" cm="1">
        <f t="array" aca="1" ref="D1109" ca="1">IFERROR(INDEX(_xlfn.TEXTSPLIT(E1109," "),1),"")</f>
        <v/>
      </c>
      <c r="E1109" s="15" t="str" cm="1">
        <f t="array" aca="1" ref="E1109" ca="1">IFERROR(_xlfn._xlws.FILTER(merged_ranks,(merged_end_dates=DATE(9999,12,31))*(merged_names=A1109)),"")</f>
        <v/>
      </c>
      <c r="F1109" s="17" t="str">
        <f ca="1">_xlfn.XLOOKUP(J1109,Promotions[Promo Key],Promotions[Promo Date],"")</f>
        <v/>
      </c>
      <c r="G1109" s="18" t="str">
        <f t="shared" ca="1" si="79"/>
        <v/>
      </c>
      <c r="H1109" s="18" t="str">
        <f t="shared" ca="1" si="78"/>
        <v/>
      </c>
      <c r="I1109" s="17" t="str">
        <f>_xlfn.XLOOKUP(A1109,Students[Full Name],Students[Starting Rank],"")</f>
        <v/>
      </c>
      <c r="J1109" s="15" t="str">
        <f t="shared" ca="1" si="80"/>
        <v xml:space="preserve">: </v>
      </c>
      <c r="K1109" s="16" t="str">
        <f>_xlfn.XLOOKUP(A1109,Students[Full Name],Students[Start Date],"")</f>
        <v/>
      </c>
      <c r="L1109" s="18">
        <f t="shared" ca="1" si="81"/>
        <v>-1</v>
      </c>
      <c r="M1109" s="18" cm="1">
        <f t="array" aca="1" ref="M1109" ca="1">SUMPRODUCT(Inactives[Days Inactive]*(Inactives[Student]=A1109))/365</f>
        <v>0</v>
      </c>
      <c r="N1109" s="18" t="str" cm="1">
        <f t="array" ref="N1109">IF(LEN($A1109)&gt;0,SUMPRODUCT(($A1109=merged_names)*(_xlfn.TEXTAFTER(N$2, "At ")=merged_belt_colours)*merged_months_at_rank),"")</f>
        <v/>
      </c>
      <c r="O1109" s="18" t="str" cm="1">
        <f t="array" ref="O1109">IF(LEN($A1109)&gt;0,SUMPRODUCT(($A1109=merged_names)*(_xlfn.TEXTAFTER(O$2, "At ")=merged_belt_colours)*merged_months_at_rank),"")</f>
        <v/>
      </c>
      <c r="P1109" s="18" t="str" cm="1">
        <f t="array" ref="P1109">IF(LEN($A1109)&gt;0,SUMPRODUCT(($A1109=merged_names)*(_xlfn.TEXTAFTER(P$2, "At ")=merged_belt_colours)*merged_months_at_rank),"")</f>
        <v/>
      </c>
      <c r="Q1109" s="18" t="str" cm="1">
        <f t="array" ref="Q1109">IF(LEN($A1109)&gt;0,SUMPRODUCT(($A1109=merged_names)*(_xlfn.TEXTAFTER(Q$2, "At ")=merged_belt_colours)*merged_months_at_rank),"")</f>
        <v/>
      </c>
      <c r="R1109" s="18" t="str" cm="1">
        <f t="array" ref="R1109">IF(LEN($A1109)&gt;0,SUMPRODUCT(($A1109=merged_names)*(_xlfn.TEXTAFTER(R$2, "At ")=merged_belt_colours)*merged_months_at_rank),"")</f>
        <v/>
      </c>
    </row>
    <row r="1110" spans="1:18" x14ac:dyDescent="0.25">
      <c r="A1110"/>
      <c r="B1110" s="15" t="str" cm="1">
        <f t="array" ref="B1110">IFERROR(IF(LEN(A1110)&gt;0, IF(SUMPRODUCT((Inactives[Key]=J1110)*(Inactives[Currently Inactive]))=1,"Inactive","Active"),""),"Active")</f>
        <v/>
      </c>
      <c r="C1110" s="16" t="str" cm="1">
        <f t="array" aca="1" ref="C1110" ca="1">IFERROR(_xlfn._xlws.FILTER(Inactives[Inactive On],(Inactives[Key]=J1110)*(Inactives[Currently Inactive]),""),"")</f>
        <v/>
      </c>
      <c r="D1110" s="16" t="str" cm="1">
        <f t="array" aca="1" ref="D1110" ca="1">IFERROR(INDEX(_xlfn.TEXTSPLIT(E1110," "),1),"")</f>
        <v/>
      </c>
      <c r="E1110" s="15" t="str" cm="1">
        <f t="array" aca="1" ref="E1110" ca="1">IFERROR(_xlfn._xlws.FILTER(merged_ranks,(merged_end_dates=DATE(9999,12,31))*(merged_names=A1110)),"")</f>
        <v/>
      </c>
      <c r="F1110" s="17" t="str">
        <f ca="1">_xlfn.XLOOKUP(J1110,Promotions[Promo Key],Promotions[Promo Date],"")</f>
        <v/>
      </c>
      <c r="G1110" s="18" t="str">
        <f t="shared" ca="1" si="79"/>
        <v/>
      </c>
      <c r="H1110" s="18" t="str">
        <f t="shared" ca="1" si="78"/>
        <v/>
      </c>
      <c r="I1110" s="17" t="str">
        <f>_xlfn.XLOOKUP(A1110,Students[Full Name],Students[Starting Rank],"")</f>
        <v/>
      </c>
      <c r="J1110" s="15" t="str">
        <f t="shared" ca="1" si="80"/>
        <v xml:space="preserve">: </v>
      </c>
      <c r="K1110" s="16" t="str">
        <f>_xlfn.XLOOKUP(A1110,Students[Full Name],Students[Start Date],"")</f>
        <v/>
      </c>
      <c r="L1110" s="18">
        <f t="shared" ca="1" si="81"/>
        <v>-1</v>
      </c>
      <c r="M1110" s="18" cm="1">
        <f t="array" aca="1" ref="M1110" ca="1">SUMPRODUCT(Inactives[Days Inactive]*(Inactives[Student]=A1110))/365</f>
        <v>0</v>
      </c>
      <c r="N1110" s="18" t="str" cm="1">
        <f t="array" ref="N1110">IF(LEN($A1110)&gt;0,SUMPRODUCT(($A1110=merged_names)*(_xlfn.TEXTAFTER(N$2, "At ")=merged_belt_colours)*merged_months_at_rank),"")</f>
        <v/>
      </c>
      <c r="O1110" s="18" t="str" cm="1">
        <f t="array" ref="O1110">IF(LEN($A1110)&gt;0,SUMPRODUCT(($A1110=merged_names)*(_xlfn.TEXTAFTER(O$2, "At ")=merged_belt_colours)*merged_months_at_rank),"")</f>
        <v/>
      </c>
      <c r="P1110" s="18" t="str" cm="1">
        <f t="array" ref="P1110">IF(LEN($A1110)&gt;0,SUMPRODUCT(($A1110=merged_names)*(_xlfn.TEXTAFTER(P$2, "At ")=merged_belt_colours)*merged_months_at_rank),"")</f>
        <v/>
      </c>
      <c r="Q1110" s="18" t="str" cm="1">
        <f t="array" ref="Q1110">IF(LEN($A1110)&gt;0,SUMPRODUCT(($A1110=merged_names)*(_xlfn.TEXTAFTER(Q$2, "At ")=merged_belt_colours)*merged_months_at_rank),"")</f>
        <v/>
      </c>
      <c r="R1110" s="18" t="str" cm="1">
        <f t="array" ref="R1110">IF(LEN($A1110)&gt;0,SUMPRODUCT(($A1110=merged_names)*(_xlfn.TEXTAFTER(R$2, "At ")=merged_belt_colours)*merged_months_at_rank),"")</f>
        <v/>
      </c>
    </row>
    <row r="1111" spans="1:18" x14ac:dyDescent="0.25">
      <c r="A1111"/>
      <c r="B1111" s="15" t="str" cm="1">
        <f t="array" ref="B1111">IFERROR(IF(LEN(A1111)&gt;0, IF(SUMPRODUCT((Inactives[Key]=J1111)*(Inactives[Currently Inactive]))=1,"Inactive","Active"),""),"Active")</f>
        <v/>
      </c>
      <c r="C1111" s="16" t="str" cm="1">
        <f t="array" aca="1" ref="C1111" ca="1">IFERROR(_xlfn._xlws.FILTER(Inactives[Inactive On],(Inactives[Key]=J1111)*(Inactives[Currently Inactive]),""),"")</f>
        <v/>
      </c>
      <c r="D1111" s="16" t="str" cm="1">
        <f t="array" aca="1" ref="D1111" ca="1">IFERROR(INDEX(_xlfn.TEXTSPLIT(E1111," "),1),"")</f>
        <v/>
      </c>
      <c r="E1111" s="15" t="str" cm="1">
        <f t="array" aca="1" ref="E1111" ca="1">IFERROR(_xlfn._xlws.FILTER(merged_ranks,(merged_end_dates=DATE(9999,12,31))*(merged_names=A1111)),"")</f>
        <v/>
      </c>
      <c r="F1111" s="17" t="str">
        <f ca="1">_xlfn.XLOOKUP(J1111,Promotions[Promo Key],Promotions[Promo Date],"")</f>
        <v/>
      </c>
      <c r="G1111" s="18" t="str">
        <f t="shared" ca="1" si="79"/>
        <v/>
      </c>
      <c r="H1111" s="18" t="str">
        <f t="shared" ca="1" si="78"/>
        <v/>
      </c>
      <c r="I1111" s="17" t="str">
        <f>_xlfn.XLOOKUP(A1111,Students[Full Name],Students[Starting Rank],"")</f>
        <v/>
      </c>
      <c r="J1111" s="15" t="str">
        <f t="shared" ca="1" si="80"/>
        <v xml:space="preserve">: </v>
      </c>
      <c r="K1111" s="16" t="str">
        <f>_xlfn.XLOOKUP(A1111,Students[Full Name],Students[Start Date],"")</f>
        <v/>
      </c>
      <c r="L1111" s="18">
        <f t="shared" ca="1" si="81"/>
        <v>-1</v>
      </c>
      <c r="M1111" s="18" cm="1">
        <f t="array" aca="1" ref="M1111" ca="1">SUMPRODUCT(Inactives[Days Inactive]*(Inactives[Student]=A1111))/365</f>
        <v>0</v>
      </c>
      <c r="N1111" s="18" t="str" cm="1">
        <f t="array" ref="N1111">IF(LEN($A1111)&gt;0,SUMPRODUCT(($A1111=merged_names)*(_xlfn.TEXTAFTER(N$2, "At ")=merged_belt_colours)*merged_months_at_rank),"")</f>
        <v/>
      </c>
      <c r="O1111" s="18" t="str" cm="1">
        <f t="array" ref="O1111">IF(LEN($A1111)&gt;0,SUMPRODUCT(($A1111=merged_names)*(_xlfn.TEXTAFTER(O$2, "At ")=merged_belt_colours)*merged_months_at_rank),"")</f>
        <v/>
      </c>
      <c r="P1111" s="18" t="str" cm="1">
        <f t="array" ref="P1111">IF(LEN($A1111)&gt;0,SUMPRODUCT(($A1111=merged_names)*(_xlfn.TEXTAFTER(P$2, "At ")=merged_belt_colours)*merged_months_at_rank),"")</f>
        <v/>
      </c>
      <c r="Q1111" s="18" t="str" cm="1">
        <f t="array" ref="Q1111">IF(LEN($A1111)&gt;0,SUMPRODUCT(($A1111=merged_names)*(_xlfn.TEXTAFTER(Q$2, "At ")=merged_belt_colours)*merged_months_at_rank),"")</f>
        <v/>
      </c>
      <c r="R1111" s="18" t="str" cm="1">
        <f t="array" ref="R1111">IF(LEN($A1111)&gt;0,SUMPRODUCT(($A1111=merged_names)*(_xlfn.TEXTAFTER(R$2, "At ")=merged_belt_colours)*merged_months_at_rank),"")</f>
        <v/>
      </c>
    </row>
    <row r="1112" spans="1:18" x14ac:dyDescent="0.25">
      <c r="A1112"/>
      <c r="B1112" s="15" t="str" cm="1">
        <f t="array" ref="B1112">IFERROR(IF(LEN(A1112)&gt;0, IF(SUMPRODUCT((Inactives[Key]=J1112)*(Inactives[Currently Inactive]))=1,"Inactive","Active"),""),"Active")</f>
        <v/>
      </c>
      <c r="C1112" s="16" t="str" cm="1">
        <f t="array" aca="1" ref="C1112" ca="1">IFERROR(_xlfn._xlws.FILTER(Inactives[Inactive On],(Inactives[Key]=J1112)*(Inactives[Currently Inactive]),""),"")</f>
        <v/>
      </c>
      <c r="D1112" s="16" t="str" cm="1">
        <f t="array" aca="1" ref="D1112" ca="1">IFERROR(INDEX(_xlfn.TEXTSPLIT(E1112," "),1),"")</f>
        <v/>
      </c>
      <c r="E1112" s="15" t="str" cm="1">
        <f t="array" aca="1" ref="E1112" ca="1">IFERROR(_xlfn._xlws.FILTER(merged_ranks,(merged_end_dates=DATE(9999,12,31))*(merged_names=A1112)),"")</f>
        <v/>
      </c>
      <c r="F1112" s="17" t="str">
        <f ca="1">_xlfn.XLOOKUP(J1112,Promotions[Promo Key],Promotions[Promo Date],"")</f>
        <v/>
      </c>
      <c r="G1112" s="18" t="str">
        <f t="shared" ca="1" si="79"/>
        <v/>
      </c>
      <c r="H1112" s="18" t="str">
        <f t="shared" ref="H1112:H1175" ca="1" si="82">IFERROR((TODAY()-K1112)/365-M1112,"")</f>
        <v/>
      </c>
      <c r="I1112" s="17" t="str">
        <f>_xlfn.XLOOKUP(A1112,Students[Full Name],Students[Starting Rank],"")</f>
        <v/>
      </c>
      <c r="J1112" s="15" t="str">
        <f t="shared" ca="1" si="80"/>
        <v xml:space="preserve">: </v>
      </c>
      <c r="K1112" s="16" t="str">
        <f>_xlfn.XLOOKUP(A1112,Students[Full Name],Students[Start Date],"")</f>
        <v/>
      </c>
      <c r="L1112" s="18">
        <f t="shared" ca="1" si="81"/>
        <v>-1</v>
      </c>
      <c r="M1112" s="18" cm="1">
        <f t="array" aca="1" ref="M1112" ca="1">SUMPRODUCT(Inactives[Days Inactive]*(Inactives[Student]=A1112))/365</f>
        <v>0</v>
      </c>
      <c r="N1112" s="18" t="str" cm="1">
        <f t="array" ref="N1112">IF(LEN($A1112)&gt;0,SUMPRODUCT(($A1112=merged_names)*(_xlfn.TEXTAFTER(N$2, "At ")=merged_belt_colours)*merged_months_at_rank),"")</f>
        <v/>
      </c>
      <c r="O1112" s="18" t="str" cm="1">
        <f t="array" ref="O1112">IF(LEN($A1112)&gt;0,SUMPRODUCT(($A1112=merged_names)*(_xlfn.TEXTAFTER(O$2, "At ")=merged_belt_colours)*merged_months_at_rank),"")</f>
        <v/>
      </c>
      <c r="P1112" s="18" t="str" cm="1">
        <f t="array" ref="P1112">IF(LEN($A1112)&gt;0,SUMPRODUCT(($A1112=merged_names)*(_xlfn.TEXTAFTER(P$2, "At ")=merged_belt_colours)*merged_months_at_rank),"")</f>
        <v/>
      </c>
      <c r="Q1112" s="18" t="str" cm="1">
        <f t="array" ref="Q1112">IF(LEN($A1112)&gt;0,SUMPRODUCT(($A1112=merged_names)*(_xlfn.TEXTAFTER(Q$2, "At ")=merged_belt_colours)*merged_months_at_rank),"")</f>
        <v/>
      </c>
      <c r="R1112" s="18" t="str" cm="1">
        <f t="array" ref="R1112">IF(LEN($A1112)&gt;0,SUMPRODUCT(($A1112=merged_names)*(_xlfn.TEXTAFTER(R$2, "At ")=merged_belt_colours)*merged_months_at_rank),"")</f>
        <v/>
      </c>
    </row>
    <row r="1113" spans="1:18" x14ac:dyDescent="0.25">
      <c r="A1113"/>
      <c r="B1113" s="15" t="str" cm="1">
        <f t="array" ref="B1113">IFERROR(IF(LEN(A1113)&gt;0, IF(SUMPRODUCT((Inactives[Key]=J1113)*(Inactives[Currently Inactive]))=1,"Inactive","Active"),""),"Active")</f>
        <v/>
      </c>
      <c r="C1113" s="16" t="str" cm="1">
        <f t="array" aca="1" ref="C1113" ca="1">IFERROR(_xlfn._xlws.FILTER(Inactives[Inactive On],(Inactives[Key]=J1113)*(Inactives[Currently Inactive]),""),"")</f>
        <v/>
      </c>
      <c r="D1113" s="16" t="str" cm="1">
        <f t="array" aca="1" ref="D1113" ca="1">IFERROR(INDEX(_xlfn.TEXTSPLIT(E1113," "),1),"")</f>
        <v/>
      </c>
      <c r="E1113" s="15" t="str" cm="1">
        <f t="array" aca="1" ref="E1113" ca="1">IFERROR(_xlfn._xlws.FILTER(merged_ranks,(merged_end_dates=DATE(9999,12,31))*(merged_names=A1113)),"")</f>
        <v/>
      </c>
      <c r="F1113" s="17" t="str">
        <f ca="1">_xlfn.XLOOKUP(J1113,Promotions[Promo Key],Promotions[Promo Date],"")</f>
        <v/>
      </c>
      <c r="G1113" s="18" t="str">
        <f t="shared" ca="1" si="79"/>
        <v/>
      </c>
      <c r="H1113" s="18" t="str">
        <f t="shared" ca="1" si="82"/>
        <v/>
      </c>
      <c r="I1113" s="17" t="str">
        <f>_xlfn.XLOOKUP(A1113,Students[Full Name],Students[Starting Rank],"")</f>
        <v/>
      </c>
      <c r="J1113" s="15" t="str">
        <f t="shared" ca="1" si="80"/>
        <v xml:space="preserve">: </v>
      </c>
      <c r="K1113" s="16" t="str">
        <f>_xlfn.XLOOKUP(A1113,Students[Full Name],Students[Start Date],"")</f>
        <v/>
      </c>
      <c r="L1113" s="18">
        <f t="shared" ca="1" si="81"/>
        <v>-1</v>
      </c>
      <c r="M1113" s="18" cm="1">
        <f t="array" aca="1" ref="M1113" ca="1">SUMPRODUCT(Inactives[Days Inactive]*(Inactives[Student]=A1113))/365</f>
        <v>0</v>
      </c>
      <c r="N1113" s="18" t="str" cm="1">
        <f t="array" ref="N1113">IF(LEN($A1113)&gt;0,SUMPRODUCT(($A1113=merged_names)*(_xlfn.TEXTAFTER(N$2, "At ")=merged_belt_colours)*merged_months_at_rank),"")</f>
        <v/>
      </c>
      <c r="O1113" s="18" t="str" cm="1">
        <f t="array" ref="O1113">IF(LEN($A1113)&gt;0,SUMPRODUCT(($A1113=merged_names)*(_xlfn.TEXTAFTER(O$2, "At ")=merged_belt_colours)*merged_months_at_rank),"")</f>
        <v/>
      </c>
      <c r="P1113" s="18" t="str" cm="1">
        <f t="array" ref="P1113">IF(LEN($A1113)&gt;0,SUMPRODUCT(($A1113=merged_names)*(_xlfn.TEXTAFTER(P$2, "At ")=merged_belt_colours)*merged_months_at_rank),"")</f>
        <v/>
      </c>
      <c r="Q1113" s="18" t="str" cm="1">
        <f t="array" ref="Q1113">IF(LEN($A1113)&gt;0,SUMPRODUCT(($A1113=merged_names)*(_xlfn.TEXTAFTER(Q$2, "At ")=merged_belt_colours)*merged_months_at_rank),"")</f>
        <v/>
      </c>
      <c r="R1113" s="18" t="str" cm="1">
        <f t="array" ref="R1113">IF(LEN($A1113)&gt;0,SUMPRODUCT(($A1113=merged_names)*(_xlfn.TEXTAFTER(R$2, "At ")=merged_belt_colours)*merged_months_at_rank),"")</f>
        <v/>
      </c>
    </row>
    <row r="1114" spans="1:18" x14ac:dyDescent="0.25">
      <c r="A1114"/>
      <c r="B1114" s="15" t="str" cm="1">
        <f t="array" ref="B1114">IFERROR(IF(LEN(A1114)&gt;0, IF(SUMPRODUCT((Inactives[Key]=J1114)*(Inactives[Currently Inactive]))=1,"Inactive","Active"),""),"Active")</f>
        <v/>
      </c>
      <c r="C1114" s="16" t="str" cm="1">
        <f t="array" aca="1" ref="C1114" ca="1">IFERROR(_xlfn._xlws.FILTER(Inactives[Inactive On],(Inactives[Key]=J1114)*(Inactives[Currently Inactive]),""),"")</f>
        <v/>
      </c>
      <c r="D1114" s="16" t="str" cm="1">
        <f t="array" aca="1" ref="D1114" ca="1">IFERROR(INDEX(_xlfn.TEXTSPLIT(E1114," "),1),"")</f>
        <v/>
      </c>
      <c r="E1114" s="15" t="str" cm="1">
        <f t="array" aca="1" ref="E1114" ca="1">IFERROR(_xlfn._xlws.FILTER(merged_ranks,(merged_end_dates=DATE(9999,12,31))*(merged_names=A1114)),"")</f>
        <v/>
      </c>
      <c r="F1114" s="17" t="str">
        <f ca="1">_xlfn.XLOOKUP(J1114,Promotions[Promo Key],Promotions[Promo Date],"")</f>
        <v/>
      </c>
      <c r="G1114" s="18" t="str">
        <f t="shared" ca="1" si="79"/>
        <v/>
      </c>
      <c r="H1114" s="18" t="str">
        <f t="shared" ca="1" si="82"/>
        <v/>
      </c>
      <c r="I1114" s="17" t="str">
        <f>_xlfn.XLOOKUP(A1114,Students[Full Name],Students[Starting Rank],"")</f>
        <v/>
      </c>
      <c r="J1114" s="15" t="str">
        <f t="shared" ca="1" si="80"/>
        <v xml:space="preserve">: </v>
      </c>
      <c r="K1114" s="16" t="str">
        <f>_xlfn.XLOOKUP(A1114,Students[Full Name],Students[Start Date],"")</f>
        <v/>
      </c>
      <c r="L1114" s="18">
        <f t="shared" ca="1" si="81"/>
        <v>-1</v>
      </c>
      <c r="M1114" s="18" cm="1">
        <f t="array" aca="1" ref="M1114" ca="1">SUMPRODUCT(Inactives[Days Inactive]*(Inactives[Student]=A1114))/365</f>
        <v>0</v>
      </c>
      <c r="N1114" s="18" t="str" cm="1">
        <f t="array" ref="N1114">IF(LEN($A1114)&gt;0,SUMPRODUCT(($A1114=merged_names)*(_xlfn.TEXTAFTER(N$2, "At ")=merged_belt_colours)*merged_months_at_rank),"")</f>
        <v/>
      </c>
      <c r="O1114" s="18" t="str" cm="1">
        <f t="array" ref="O1114">IF(LEN($A1114)&gt;0,SUMPRODUCT(($A1114=merged_names)*(_xlfn.TEXTAFTER(O$2, "At ")=merged_belt_colours)*merged_months_at_rank),"")</f>
        <v/>
      </c>
      <c r="P1114" s="18" t="str" cm="1">
        <f t="array" ref="P1114">IF(LEN($A1114)&gt;0,SUMPRODUCT(($A1114=merged_names)*(_xlfn.TEXTAFTER(P$2, "At ")=merged_belt_colours)*merged_months_at_rank),"")</f>
        <v/>
      </c>
      <c r="Q1114" s="18" t="str" cm="1">
        <f t="array" ref="Q1114">IF(LEN($A1114)&gt;0,SUMPRODUCT(($A1114=merged_names)*(_xlfn.TEXTAFTER(Q$2, "At ")=merged_belt_colours)*merged_months_at_rank),"")</f>
        <v/>
      </c>
      <c r="R1114" s="18" t="str" cm="1">
        <f t="array" ref="R1114">IF(LEN($A1114)&gt;0,SUMPRODUCT(($A1114=merged_names)*(_xlfn.TEXTAFTER(R$2, "At ")=merged_belt_colours)*merged_months_at_rank),"")</f>
        <v/>
      </c>
    </row>
    <row r="1115" spans="1:18" x14ac:dyDescent="0.25">
      <c r="A1115"/>
      <c r="B1115" s="15" t="str" cm="1">
        <f t="array" ref="B1115">IFERROR(IF(LEN(A1115)&gt;0, IF(SUMPRODUCT((Inactives[Key]=J1115)*(Inactives[Currently Inactive]))=1,"Inactive","Active"),""),"Active")</f>
        <v/>
      </c>
      <c r="C1115" s="16" t="str" cm="1">
        <f t="array" aca="1" ref="C1115" ca="1">IFERROR(_xlfn._xlws.FILTER(Inactives[Inactive On],(Inactives[Key]=J1115)*(Inactives[Currently Inactive]),""),"")</f>
        <v/>
      </c>
      <c r="D1115" s="16" t="str" cm="1">
        <f t="array" aca="1" ref="D1115" ca="1">IFERROR(INDEX(_xlfn.TEXTSPLIT(E1115," "),1),"")</f>
        <v/>
      </c>
      <c r="E1115" s="15" t="str" cm="1">
        <f t="array" aca="1" ref="E1115" ca="1">IFERROR(_xlfn._xlws.FILTER(merged_ranks,(merged_end_dates=DATE(9999,12,31))*(merged_names=A1115)),"")</f>
        <v/>
      </c>
      <c r="F1115" s="17" t="str">
        <f ca="1">_xlfn.XLOOKUP(J1115,Promotions[Promo Key],Promotions[Promo Date],"")</f>
        <v/>
      </c>
      <c r="G1115" s="18" t="str">
        <f t="shared" ca="1" si="79"/>
        <v/>
      </c>
      <c r="H1115" s="18" t="str">
        <f t="shared" ca="1" si="82"/>
        <v/>
      </c>
      <c r="I1115" s="17" t="str">
        <f>_xlfn.XLOOKUP(A1115,Students[Full Name],Students[Starting Rank],"")</f>
        <v/>
      </c>
      <c r="J1115" s="15" t="str">
        <f t="shared" ca="1" si="80"/>
        <v xml:space="preserve">: </v>
      </c>
      <c r="K1115" s="16" t="str">
        <f>_xlfn.XLOOKUP(A1115,Students[Full Name],Students[Start Date],"")</f>
        <v/>
      </c>
      <c r="L1115" s="18">
        <f t="shared" ca="1" si="81"/>
        <v>-1</v>
      </c>
      <c r="M1115" s="18" cm="1">
        <f t="array" aca="1" ref="M1115" ca="1">SUMPRODUCT(Inactives[Days Inactive]*(Inactives[Student]=A1115))/365</f>
        <v>0</v>
      </c>
      <c r="N1115" s="18" t="str" cm="1">
        <f t="array" ref="N1115">IF(LEN($A1115)&gt;0,SUMPRODUCT(($A1115=merged_names)*(_xlfn.TEXTAFTER(N$2, "At ")=merged_belt_colours)*merged_months_at_rank),"")</f>
        <v/>
      </c>
      <c r="O1115" s="18" t="str" cm="1">
        <f t="array" ref="O1115">IF(LEN($A1115)&gt;0,SUMPRODUCT(($A1115=merged_names)*(_xlfn.TEXTAFTER(O$2, "At ")=merged_belt_colours)*merged_months_at_rank),"")</f>
        <v/>
      </c>
      <c r="P1115" s="18" t="str" cm="1">
        <f t="array" ref="P1115">IF(LEN($A1115)&gt;0,SUMPRODUCT(($A1115=merged_names)*(_xlfn.TEXTAFTER(P$2, "At ")=merged_belt_colours)*merged_months_at_rank),"")</f>
        <v/>
      </c>
      <c r="Q1115" s="18" t="str" cm="1">
        <f t="array" ref="Q1115">IF(LEN($A1115)&gt;0,SUMPRODUCT(($A1115=merged_names)*(_xlfn.TEXTAFTER(Q$2, "At ")=merged_belt_colours)*merged_months_at_rank),"")</f>
        <v/>
      </c>
      <c r="R1115" s="18" t="str" cm="1">
        <f t="array" ref="R1115">IF(LEN($A1115)&gt;0,SUMPRODUCT(($A1115=merged_names)*(_xlfn.TEXTAFTER(R$2, "At ")=merged_belt_colours)*merged_months_at_rank),"")</f>
        <v/>
      </c>
    </row>
    <row r="1116" spans="1:18" x14ac:dyDescent="0.25">
      <c r="A1116"/>
      <c r="B1116" s="15" t="str" cm="1">
        <f t="array" ref="B1116">IFERROR(IF(LEN(A1116)&gt;0, IF(SUMPRODUCT((Inactives[Key]=J1116)*(Inactives[Currently Inactive]))=1,"Inactive","Active"),""),"Active")</f>
        <v/>
      </c>
      <c r="C1116" s="16" t="str" cm="1">
        <f t="array" aca="1" ref="C1116" ca="1">IFERROR(_xlfn._xlws.FILTER(Inactives[Inactive On],(Inactives[Key]=J1116)*(Inactives[Currently Inactive]),""),"")</f>
        <v/>
      </c>
      <c r="D1116" s="16" t="str" cm="1">
        <f t="array" aca="1" ref="D1116" ca="1">IFERROR(INDEX(_xlfn.TEXTSPLIT(E1116," "),1),"")</f>
        <v/>
      </c>
      <c r="E1116" s="15" t="str" cm="1">
        <f t="array" aca="1" ref="E1116" ca="1">IFERROR(_xlfn._xlws.FILTER(merged_ranks,(merged_end_dates=DATE(9999,12,31))*(merged_names=A1116)),"")</f>
        <v/>
      </c>
      <c r="F1116" s="17" t="str">
        <f ca="1">_xlfn.XLOOKUP(J1116,Promotions[Promo Key],Promotions[Promo Date],"")</f>
        <v/>
      </c>
      <c r="G1116" s="18" t="str">
        <f t="shared" ref="G1116:G1179" ca="1" si="83">IFERROR((TODAY()-F1116)/30.5, "")</f>
        <v/>
      </c>
      <c r="H1116" s="18" t="str">
        <f t="shared" ca="1" si="82"/>
        <v/>
      </c>
      <c r="I1116" s="17" t="str">
        <f>_xlfn.XLOOKUP(A1116,Students[Full Name],Students[Starting Rank],"")</f>
        <v/>
      </c>
      <c r="J1116" s="15" t="str">
        <f t="shared" ref="J1116:J1179" ca="1" si="84">A1116&amp;": "&amp;E1116</f>
        <v xml:space="preserve">: </v>
      </c>
      <c r="K1116" s="16" t="str">
        <f>_xlfn.XLOOKUP(A1116,Students[Full Name],Students[Start Date],"")</f>
        <v/>
      </c>
      <c r="L1116" s="18">
        <f t="shared" ref="L1116:L1179" ca="1" si="85">IF(LEN(C1116)&gt;0,(TODAY()-C1116)/30.5,-1)</f>
        <v>-1</v>
      </c>
      <c r="M1116" s="18" cm="1">
        <f t="array" aca="1" ref="M1116" ca="1">SUMPRODUCT(Inactives[Days Inactive]*(Inactives[Student]=A1116))/365</f>
        <v>0</v>
      </c>
      <c r="N1116" s="18" t="str" cm="1">
        <f t="array" ref="N1116">IF(LEN($A1116)&gt;0,SUMPRODUCT(($A1116=merged_names)*(_xlfn.TEXTAFTER(N$2, "At ")=merged_belt_colours)*merged_months_at_rank),"")</f>
        <v/>
      </c>
      <c r="O1116" s="18" t="str" cm="1">
        <f t="array" ref="O1116">IF(LEN($A1116)&gt;0,SUMPRODUCT(($A1116=merged_names)*(_xlfn.TEXTAFTER(O$2, "At ")=merged_belt_colours)*merged_months_at_rank),"")</f>
        <v/>
      </c>
      <c r="P1116" s="18" t="str" cm="1">
        <f t="array" ref="P1116">IF(LEN($A1116)&gt;0,SUMPRODUCT(($A1116=merged_names)*(_xlfn.TEXTAFTER(P$2, "At ")=merged_belt_colours)*merged_months_at_rank),"")</f>
        <v/>
      </c>
      <c r="Q1116" s="18" t="str" cm="1">
        <f t="array" ref="Q1116">IF(LEN($A1116)&gt;0,SUMPRODUCT(($A1116=merged_names)*(_xlfn.TEXTAFTER(Q$2, "At ")=merged_belt_colours)*merged_months_at_rank),"")</f>
        <v/>
      </c>
      <c r="R1116" s="18" t="str" cm="1">
        <f t="array" ref="R1116">IF(LEN($A1116)&gt;0,SUMPRODUCT(($A1116=merged_names)*(_xlfn.TEXTAFTER(R$2, "At ")=merged_belt_colours)*merged_months_at_rank),"")</f>
        <v/>
      </c>
    </row>
    <row r="1117" spans="1:18" x14ac:dyDescent="0.25">
      <c r="A1117"/>
      <c r="B1117" s="15" t="str" cm="1">
        <f t="array" ref="B1117">IFERROR(IF(LEN(A1117)&gt;0, IF(SUMPRODUCT((Inactives[Key]=J1117)*(Inactives[Currently Inactive]))=1,"Inactive","Active"),""),"Active")</f>
        <v/>
      </c>
      <c r="C1117" s="16" t="str" cm="1">
        <f t="array" aca="1" ref="C1117" ca="1">IFERROR(_xlfn._xlws.FILTER(Inactives[Inactive On],(Inactives[Key]=J1117)*(Inactives[Currently Inactive]),""),"")</f>
        <v/>
      </c>
      <c r="D1117" s="16" t="str" cm="1">
        <f t="array" aca="1" ref="D1117" ca="1">IFERROR(INDEX(_xlfn.TEXTSPLIT(E1117," "),1),"")</f>
        <v/>
      </c>
      <c r="E1117" s="15" t="str" cm="1">
        <f t="array" aca="1" ref="E1117" ca="1">IFERROR(_xlfn._xlws.FILTER(merged_ranks,(merged_end_dates=DATE(9999,12,31))*(merged_names=A1117)),"")</f>
        <v/>
      </c>
      <c r="F1117" s="17" t="str">
        <f ca="1">_xlfn.XLOOKUP(J1117,Promotions[Promo Key],Promotions[Promo Date],"")</f>
        <v/>
      </c>
      <c r="G1117" s="18" t="str">
        <f t="shared" ca="1" si="83"/>
        <v/>
      </c>
      <c r="H1117" s="18" t="str">
        <f t="shared" ca="1" si="82"/>
        <v/>
      </c>
      <c r="I1117" s="17" t="str">
        <f>_xlfn.XLOOKUP(A1117,Students[Full Name],Students[Starting Rank],"")</f>
        <v/>
      </c>
      <c r="J1117" s="15" t="str">
        <f t="shared" ca="1" si="84"/>
        <v xml:space="preserve">: </v>
      </c>
      <c r="K1117" s="16" t="str">
        <f>_xlfn.XLOOKUP(A1117,Students[Full Name],Students[Start Date],"")</f>
        <v/>
      </c>
      <c r="L1117" s="18">
        <f t="shared" ca="1" si="85"/>
        <v>-1</v>
      </c>
      <c r="M1117" s="18" cm="1">
        <f t="array" aca="1" ref="M1117" ca="1">SUMPRODUCT(Inactives[Days Inactive]*(Inactives[Student]=A1117))/365</f>
        <v>0</v>
      </c>
      <c r="N1117" s="18" t="str" cm="1">
        <f t="array" ref="N1117">IF(LEN($A1117)&gt;0,SUMPRODUCT(($A1117=merged_names)*(_xlfn.TEXTAFTER(N$2, "At ")=merged_belt_colours)*merged_months_at_rank),"")</f>
        <v/>
      </c>
      <c r="O1117" s="18" t="str" cm="1">
        <f t="array" ref="O1117">IF(LEN($A1117)&gt;0,SUMPRODUCT(($A1117=merged_names)*(_xlfn.TEXTAFTER(O$2, "At ")=merged_belt_colours)*merged_months_at_rank),"")</f>
        <v/>
      </c>
      <c r="P1117" s="18" t="str" cm="1">
        <f t="array" ref="P1117">IF(LEN($A1117)&gt;0,SUMPRODUCT(($A1117=merged_names)*(_xlfn.TEXTAFTER(P$2, "At ")=merged_belt_colours)*merged_months_at_rank),"")</f>
        <v/>
      </c>
      <c r="Q1117" s="18" t="str" cm="1">
        <f t="array" ref="Q1117">IF(LEN($A1117)&gt;0,SUMPRODUCT(($A1117=merged_names)*(_xlfn.TEXTAFTER(Q$2, "At ")=merged_belt_colours)*merged_months_at_rank),"")</f>
        <v/>
      </c>
      <c r="R1117" s="18" t="str" cm="1">
        <f t="array" ref="R1117">IF(LEN($A1117)&gt;0,SUMPRODUCT(($A1117=merged_names)*(_xlfn.TEXTAFTER(R$2, "At ")=merged_belt_colours)*merged_months_at_rank),"")</f>
        <v/>
      </c>
    </row>
    <row r="1118" spans="1:18" x14ac:dyDescent="0.25">
      <c r="A1118"/>
      <c r="B1118" s="15" t="str" cm="1">
        <f t="array" ref="B1118">IFERROR(IF(LEN(A1118)&gt;0, IF(SUMPRODUCT((Inactives[Key]=J1118)*(Inactives[Currently Inactive]))=1,"Inactive","Active"),""),"Active")</f>
        <v/>
      </c>
      <c r="C1118" s="16" t="str" cm="1">
        <f t="array" aca="1" ref="C1118" ca="1">IFERROR(_xlfn._xlws.FILTER(Inactives[Inactive On],(Inactives[Key]=J1118)*(Inactives[Currently Inactive]),""),"")</f>
        <v/>
      </c>
      <c r="D1118" s="16" t="str" cm="1">
        <f t="array" aca="1" ref="D1118" ca="1">IFERROR(INDEX(_xlfn.TEXTSPLIT(E1118," "),1),"")</f>
        <v/>
      </c>
      <c r="E1118" s="15" t="str" cm="1">
        <f t="array" aca="1" ref="E1118" ca="1">IFERROR(_xlfn._xlws.FILTER(merged_ranks,(merged_end_dates=DATE(9999,12,31))*(merged_names=A1118)),"")</f>
        <v/>
      </c>
      <c r="F1118" s="17" t="str">
        <f ca="1">_xlfn.XLOOKUP(J1118,Promotions[Promo Key],Promotions[Promo Date],"")</f>
        <v/>
      </c>
      <c r="G1118" s="18" t="str">
        <f t="shared" ca="1" si="83"/>
        <v/>
      </c>
      <c r="H1118" s="18" t="str">
        <f t="shared" ca="1" si="82"/>
        <v/>
      </c>
      <c r="I1118" s="17" t="str">
        <f>_xlfn.XLOOKUP(A1118,Students[Full Name],Students[Starting Rank],"")</f>
        <v/>
      </c>
      <c r="J1118" s="15" t="str">
        <f t="shared" ca="1" si="84"/>
        <v xml:space="preserve">: </v>
      </c>
      <c r="K1118" s="16" t="str">
        <f>_xlfn.XLOOKUP(A1118,Students[Full Name],Students[Start Date],"")</f>
        <v/>
      </c>
      <c r="L1118" s="18">
        <f t="shared" ca="1" si="85"/>
        <v>-1</v>
      </c>
      <c r="M1118" s="18" cm="1">
        <f t="array" aca="1" ref="M1118" ca="1">SUMPRODUCT(Inactives[Days Inactive]*(Inactives[Student]=A1118))/365</f>
        <v>0</v>
      </c>
      <c r="N1118" s="18" t="str" cm="1">
        <f t="array" ref="N1118">IF(LEN($A1118)&gt;0,SUMPRODUCT(($A1118=merged_names)*(_xlfn.TEXTAFTER(N$2, "At ")=merged_belt_colours)*merged_months_at_rank),"")</f>
        <v/>
      </c>
      <c r="O1118" s="18" t="str" cm="1">
        <f t="array" ref="O1118">IF(LEN($A1118)&gt;0,SUMPRODUCT(($A1118=merged_names)*(_xlfn.TEXTAFTER(O$2, "At ")=merged_belt_colours)*merged_months_at_rank),"")</f>
        <v/>
      </c>
      <c r="P1118" s="18" t="str" cm="1">
        <f t="array" ref="P1118">IF(LEN($A1118)&gt;0,SUMPRODUCT(($A1118=merged_names)*(_xlfn.TEXTAFTER(P$2, "At ")=merged_belt_colours)*merged_months_at_rank),"")</f>
        <v/>
      </c>
      <c r="Q1118" s="18" t="str" cm="1">
        <f t="array" ref="Q1118">IF(LEN($A1118)&gt;0,SUMPRODUCT(($A1118=merged_names)*(_xlfn.TEXTAFTER(Q$2, "At ")=merged_belt_colours)*merged_months_at_rank),"")</f>
        <v/>
      </c>
      <c r="R1118" s="18" t="str" cm="1">
        <f t="array" ref="R1118">IF(LEN($A1118)&gt;0,SUMPRODUCT(($A1118=merged_names)*(_xlfn.TEXTAFTER(R$2, "At ")=merged_belt_colours)*merged_months_at_rank),"")</f>
        <v/>
      </c>
    </row>
    <row r="1119" spans="1:18" x14ac:dyDescent="0.25">
      <c r="A1119"/>
      <c r="B1119" s="15" t="str" cm="1">
        <f t="array" ref="B1119">IFERROR(IF(LEN(A1119)&gt;0, IF(SUMPRODUCT((Inactives[Key]=J1119)*(Inactives[Currently Inactive]))=1,"Inactive","Active"),""),"Active")</f>
        <v/>
      </c>
      <c r="C1119" s="16" t="str" cm="1">
        <f t="array" aca="1" ref="C1119" ca="1">IFERROR(_xlfn._xlws.FILTER(Inactives[Inactive On],(Inactives[Key]=J1119)*(Inactives[Currently Inactive]),""),"")</f>
        <v/>
      </c>
      <c r="D1119" s="16" t="str" cm="1">
        <f t="array" aca="1" ref="D1119" ca="1">IFERROR(INDEX(_xlfn.TEXTSPLIT(E1119," "),1),"")</f>
        <v/>
      </c>
      <c r="E1119" s="15" t="str" cm="1">
        <f t="array" aca="1" ref="E1119" ca="1">IFERROR(_xlfn._xlws.FILTER(merged_ranks,(merged_end_dates=DATE(9999,12,31))*(merged_names=A1119)),"")</f>
        <v/>
      </c>
      <c r="F1119" s="17" t="str">
        <f ca="1">_xlfn.XLOOKUP(J1119,Promotions[Promo Key],Promotions[Promo Date],"")</f>
        <v/>
      </c>
      <c r="G1119" s="18" t="str">
        <f t="shared" ca="1" si="83"/>
        <v/>
      </c>
      <c r="H1119" s="18" t="str">
        <f t="shared" ca="1" si="82"/>
        <v/>
      </c>
      <c r="I1119" s="17" t="str">
        <f>_xlfn.XLOOKUP(A1119,Students[Full Name],Students[Starting Rank],"")</f>
        <v/>
      </c>
      <c r="J1119" s="15" t="str">
        <f t="shared" ca="1" si="84"/>
        <v xml:space="preserve">: </v>
      </c>
      <c r="K1119" s="16" t="str">
        <f>_xlfn.XLOOKUP(A1119,Students[Full Name],Students[Start Date],"")</f>
        <v/>
      </c>
      <c r="L1119" s="18">
        <f t="shared" ca="1" si="85"/>
        <v>-1</v>
      </c>
      <c r="M1119" s="18" cm="1">
        <f t="array" aca="1" ref="M1119" ca="1">SUMPRODUCT(Inactives[Days Inactive]*(Inactives[Student]=A1119))/365</f>
        <v>0</v>
      </c>
      <c r="N1119" s="18" t="str" cm="1">
        <f t="array" ref="N1119">IF(LEN($A1119)&gt;0,SUMPRODUCT(($A1119=merged_names)*(_xlfn.TEXTAFTER(N$2, "At ")=merged_belt_colours)*merged_months_at_rank),"")</f>
        <v/>
      </c>
      <c r="O1119" s="18" t="str" cm="1">
        <f t="array" ref="O1119">IF(LEN($A1119)&gt;0,SUMPRODUCT(($A1119=merged_names)*(_xlfn.TEXTAFTER(O$2, "At ")=merged_belt_colours)*merged_months_at_rank),"")</f>
        <v/>
      </c>
      <c r="P1119" s="18" t="str" cm="1">
        <f t="array" ref="P1119">IF(LEN($A1119)&gt;0,SUMPRODUCT(($A1119=merged_names)*(_xlfn.TEXTAFTER(P$2, "At ")=merged_belt_colours)*merged_months_at_rank),"")</f>
        <v/>
      </c>
      <c r="Q1119" s="18" t="str" cm="1">
        <f t="array" ref="Q1119">IF(LEN($A1119)&gt;0,SUMPRODUCT(($A1119=merged_names)*(_xlfn.TEXTAFTER(Q$2, "At ")=merged_belt_colours)*merged_months_at_rank),"")</f>
        <v/>
      </c>
      <c r="R1119" s="18" t="str" cm="1">
        <f t="array" ref="R1119">IF(LEN($A1119)&gt;0,SUMPRODUCT(($A1119=merged_names)*(_xlfn.TEXTAFTER(R$2, "At ")=merged_belt_colours)*merged_months_at_rank),"")</f>
        <v/>
      </c>
    </row>
    <row r="1120" spans="1:18" x14ac:dyDescent="0.25">
      <c r="A1120"/>
      <c r="B1120" s="15" t="str" cm="1">
        <f t="array" ref="B1120">IFERROR(IF(LEN(A1120)&gt;0, IF(SUMPRODUCT((Inactives[Key]=J1120)*(Inactives[Currently Inactive]))=1,"Inactive","Active"),""),"Active")</f>
        <v/>
      </c>
      <c r="C1120" s="16" t="str" cm="1">
        <f t="array" aca="1" ref="C1120" ca="1">IFERROR(_xlfn._xlws.FILTER(Inactives[Inactive On],(Inactives[Key]=J1120)*(Inactives[Currently Inactive]),""),"")</f>
        <v/>
      </c>
      <c r="D1120" s="16" t="str" cm="1">
        <f t="array" aca="1" ref="D1120" ca="1">IFERROR(INDEX(_xlfn.TEXTSPLIT(E1120," "),1),"")</f>
        <v/>
      </c>
      <c r="E1120" s="15" t="str" cm="1">
        <f t="array" aca="1" ref="E1120" ca="1">IFERROR(_xlfn._xlws.FILTER(merged_ranks,(merged_end_dates=DATE(9999,12,31))*(merged_names=A1120)),"")</f>
        <v/>
      </c>
      <c r="F1120" s="17" t="str">
        <f ca="1">_xlfn.XLOOKUP(J1120,Promotions[Promo Key],Promotions[Promo Date],"")</f>
        <v/>
      </c>
      <c r="G1120" s="18" t="str">
        <f t="shared" ca="1" si="83"/>
        <v/>
      </c>
      <c r="H1120" s="18" t="str">
        <f t="shared" ca="1" si="82"/>
        <v/>
      </c>
      <c r="I1120" s="17" t="str">
        <f>_xlfn.XLOOKUP(A1120,Students[Full Name],Students[Starting Rank],"")</f>
        <v/>
      </c>
      <c r="J1120" s="15" t="str">
        <f t="shared" ca="1" si="84"/>
        <v xml:space="preserve">: </v>
      </c>
      <c r="K1120" s="16" t="str">
        <f>_xlfn.XLOOKUP(A1120,Students[Full Name],Students[Start Date],"")</f>
        <v/>
      </c>
      <c r="L1120" s="18">
        <f t="shared" ca="1" si="85"/>
        <v>-1</v>
      </c>
      <c r="M1120" s="18" cm="1">
        <f t="array" aca="1" ref="M1120" ca="1">SUMPRODUCT(Inactives[Days Inactive]*(Inactives[Student]=A1120))/365</f>
        <v>0</v>
      </c>
      <c r="N1120" s="18" t="str" cm="1">
        <f t="array" ref="N1120">IF(LEN($A1120)&gt;0,SUMPRODUCT(($A1120=merged_names)*(_xlfn.TEXTAFTER(N$2, "At ")=merged_belt_colours)*merged_months_at_rank),"")</f>
        <v/>
      </c>
      <c r="O1120" s="18" t="str" cm="1">
        <f t="array" ref="O1120">IF(LEN($A1120)&gt;0,SUMPRODUCT(($A1120=merged_names)*(_xlfn.TEXTAFTER(O$2, "At ")=merged_belt_colours)*merged_months_at_rank),"")</f>
        <v/>
      </c>
      <c r="P1120" s="18" t="str" cm="1">
        <f t="array" ref="P1120">IF(LEN($A1120)&gt;0,SUMPRODUCT(($A1120=merged_names)*(_xlfn.TEXTAFTER(P$2, "At ")=merged_belt_colours)*merged_months_at_rank),"")</f>
        <v/>
      </c>
      <c r="Q1120" s="18" t="str" cm="1">
        <f t="array" ref="Q1120">IF(LEN($A1120)&gt;0,SUMPRODUCT(($A1120=merged_names)*(_xlfn.TEXTAFTER(Q$2, "At ")=merged_belt_colours)*merged_months_at_rank),"")</f>
        <v/>
      </c>
      <c r="R1120" s="18" t="str" cm="1">
        <f t="array" ref="R1120">IF(LEN($A1120)&gt;0,SUMPRODUCT(($A1120=merged_names)*(_xlfn.TEXTAFTER(R$2, "At ")=merged_belt_colours)*merged_months_at_rank),"")</f>
        <v/>
      </c>
    </row>
    <row r="1121" spans="1:18" x14ac:dyDescent="0.25">
      <c r="A1121"/>
      <c r="B1121" s="15" t="str" cm="1">
        <f t="array" ref="B1121">IFERROR(IF(LEN(A1121)&gt;0, IF(SUMPRODUCT((Inactives[Key]=J1121)*(Inactives[Currently Inactive]))=1,"Inactive","Active"),""),"Active")</f>
        <v/>
      </c>
      <c r="C1121" s="16" t="str" cm="1">
        <f t="array" aca="1" ref="C1121" ca="1">IFERROR(_xlfn._xlws.FILTER(Inactives[Inactive On],(Inactives[Key]=J1121)*(Inactives[Currently Inactive]),""),"")</f>
        <v/>
      </c>
      <c r="D1121" s="16" t="str" cm="1">
        <f t="array" aca="1" ref="D1121" ca="1">IFERROR(INDEX(_xlfn.TEXTSPLIT(E1121," "),1),"")</f>
        <v/>
      </c>
      <c r="E1121" s="15" t="str" cm="1">
        <f t="array" aca="1" ref="E1121" ca="1">IFERROR(_xlfn._xlws.FILTER(merged_ranks,(merged_end_dates=DATE(9999,12,31))*(merged_names=A1121)),"")</f>
        <v/>
      </c>
      <c r="F1121" s="17" t="str">
        <f ca="1">_xlfn.XLOOKUP(J1121,Promotions[Promo Key],Promotions[Promo Date],"")</f>
        <v/>
      </c>
      <c r="G1121" s="18" t="str">
        <f t="shared" ca="1" si="83"/>
        <v/>
      </c>
      <c r="H1121" s="18" t="str">
        <f t="shared" ca="1" si="82"/>
        <v/>
      </c>
      <c r="I1121" s="17" t="str">
        <f>_xlfn.XLOOKUP(A1121,Students[Full Name],Students[Starting Rank],"")</f>
        <v/>
      </c>
      <c r="J1121" s="15" t="str">
        <f t="shared" ca="1" si="84"/>
        <v xml:space="preserve">: </v>
      </c>
      <c r="K1121" s="16" t="str">
        <f>_xlfn.XLOOKUP(A1121,Students[Full Name],Students[Start Date],"")</f>
        <v/>
      </c>
      <c r="L1121" s="18">
        <f t="shared" ca="1" si="85"/>
        <v>-1</v>
      </c>
      <c r="M1121" s="18" cm="1">
        <f t="array" aca="1" ref="M1121" ca="1">SUMPRODUCT(Inactives[Days Inactive]*(Inactives[Student]=A1121))/365</f>
        <v>0</v>
      </c>
      <c r="N1121" s="18" t="str" cm="1">
        <f t="array" ref="N1121">IF(LEN($A1121)&gt;0,SUMPRODUCT(($A1121=merged_names)*(_xlfn.TEXTAFTER(N$2, "At ")=merged_belt_colours)*merged_months_at_rank),"")</f>
        <v/>
      </c>
      <c r="O1121" s="18" t="str" cm="1">
        <f t="array" ref="O1121">IF(LEN($A1121)&gt;0,SUMPRODUCT(($A1121=merged_names)*(_xlfn.TEXTAFTER(O$2, "At ")=merged_belt_colours)*merged_months_at_rank),"")</f>
        <v/>
      </c>
      <c r="P1121" s="18" t="str" cm="1">
        <f t="array" ref="P1121">IF(LEN($A1121)&gt;0,SUMPRODUCT(($A1121=merged_names)*(_xlfn.TEXTAFTER(P$2, "At ")=merged_belt_colours)*merged_months_at_rank),"")</f>
        <v/>
      </c>
      <c r="Q1121" s="18" t="str" cm="1">
        <f t="array" ref="Q1121">IF(LEN($A1121)&gt;0,SUMPRODUCT(($A1121=merged_names)*(_xlfn.TEXTAFTER(Q$2, "At ")=merged_belt_colours)*merged_months_at_rank),"")</f>
        <v/>
      </c>
      <c r="R1121" s="18" t="str" cm="1">
        <f t="array" ref="R1121">IF(LEN($A1121)&gt;0,SUMPRODUCT(($A1121=merged_names)*(_xlfn.TEXTAFTER(R$2, "At ")=merged_belt_colours)*merged_months_at_rank),"")</f>
        <v/>
      </c>
    </row>
    <row r="1122" spans="1:18" x14ac:dyDescent="0.25">
      <c r="A1122"/>
      <c r="B1122" s="15" t="str" cm="1">
        <f t="array" ref="B1122">IFERROR(IF(LEN(A1122)&gt;0, IF(SUMPRODUCT((Inactives[Key]=J1122)*(Inactives[Currently Inactive]))=1,"Inactive","Active"),""),"Active")</f>
        <v/>
      </c>
      <c r="C1122" s="16" t="str" cm="1">
        <f t="array" aca="1" ref="C1122" ca="1">IFERROR(_xlfn._xlws.FILTER(Inactives[Inactive On],(Inactives[Key]=J1122)*(Inactives[Currently Inactive]),""),"")</f>
        <v/>
      </c>
      <c r="D1122" s="16" t="str" cm="1">
        <f t="array" aca="1" ref="D1122" ca="1">IFERROR(INDEX(_xlfn.TEXTSPLIT(E1122," "),1),"")</f>
        <v/>
      </c>
      <c r="E1122" s="15" t="str" cm="1">
        <f t="array" aca="1" ref="E1122" ca="1">IFERROR(_xlfn._xlws.FILTER(merged_ranks,(merged_end_dates=DATE(9999,12,31))*(merged_names=A1122)),"")</f>
        <v/>
      </c>
      <c r="F1122" s="17" t="str">
        <f ca="1">_xlfn.XLOOKUP(J1122,Promotions[Promo Key],Promotions[Promo Date],"")</f>
        <v/>
      </c>
      <c r="G1122" s="18" t="str">
        <f t="shared" ca="1" si="83"/>
        <v/>
      </c>
      <c r="H1122" s="18" t="str">
        <f t="shared" ca="1" si="82"/>
        <v/>
      </c>
      <c r="I1122" s="17" t="str">
        <f>_xlfn.XLOOKUP(A1122,Students[Full Name],Students[Starting Rank],"")</f>
        <v/>
      </c>
      <c r="J1122" s="15" t="str">
        <f t="shared" ca="1" si="84"/>
        <v xml:space="preserve">: </v>
      </c>
      <c r="K1122" s="16" t="str">
        <f>_xlfn.XLOOKUP(A1122,Students[Full Name],Students[Start Date],"")</f>
        <v/>
      </c>
      <c r="L1122" s="18">
        <f t="shared" ca="1" si="85"/>
        <v>-1</v>
      </c>
      <c r="M1122" s="18" cm="1">
        <f t="array" aca="1" ref="M1122" ca="1">SUMPRODUCT(Inactives[Days Inactive]*(Inactives[Student]=A1122))/365</f>
        <v>0</v>
      </c>
      <c r="N1122" s="18" t="str" cm="1">
        <f t="array" ref="N1122">IF(LEN($A1122)&gt;0,SUMPRODUCT(($A1122=merged_names)*(_xlfn.TEXTAFTER(N$2, "At ")=merged_belt_colours)*merged_months_at_rank),"")</f>
        <v/>
      </c>
      <c r="O1122" s="18" t="str" cm="1">
        <f t="array" ref="O1122">IF(LEN($A1122)&gt;0,SUMPRODUCT(($A1122=merged_names)*(_xlfn.TEXTAFTER(O$2, "At ")=merged_belt_colours)*merged_months_at_rank),"")</f>
        <v/>
      </c>
      <c r="P1122" s="18" t="str" cm="1">
        <f t="array" ref="P1122">IF(LEN($A1122)&gt;0,SUMPRODUCT(($A1122=merged_names)*(_xlfn.TEXTAFTER(P$2, "At ")=merged_belt_colours)*merged_months_at_rank),"")</f>
        <v/>
      </c>
      <c r="Q1122" s="18" t="str" cm="1">
        <f t="array" ref="Q1122">IF(LEN($A1122)&gt;0,SUMPRODUCT(($A1122=merged_names)*(_xlfn.TEXTAFTER(Q$2, "At ")=merged_belt_colours)*merged_months_at_rank),"")</f>
        <v/>
      </c>
      <c r="R1122" s="18" t="str" cm="1">
        <f t="array" ref="R1122">IF(LEN($A1122)&gt;0,SUMPRODUCT(($A1122=merged_names)*(_xlfn.TEXTAFTER(R$2, "At ")=merged_belt_colours)*merged_months_at_rank),"")</f>
        <v/>
      </c>
    </row>
    <row r="1123" spans="1:18" x14ac:dyDescent="0.25">
      <c r="A1123"/>
      <c r="B1123" s="15" t="str" cm="1">
        <f t="array" ref="B1123">IFERROR(IF(LEN(A1123)&gt;0, IF(SUMPRODUCT((Inactives[Key]=J1123)*(Inactives[Currently Inactive]))=1,"Inactive","Active"),""),"Active")</f>
        <v/>
      </c>
      <c r="C1123" s="16" t="str" cm="1">
        <f t="array" aca="1" ref="C1123" ca="1">IFERROR(_xlfn._xlws.FILTER(Inactives[Inactive On],(Inactives[Key]=J1123)*(Inactives[Currently Inactive]),""),"")</f>
        <v/>
      </c>
      <c r="D1123" s="16" t="str" cm="1">
        <f t="array" aca="1" ref="D1123" ca="1">IFERROR(INDEX(_xlfn.TEXTSPLIT(E1123," "),1),"")</f>
        <v/>
      </c>
      <c r="E1123" s="15" t="str" cm="1">
        <f t="array" aca="1" ref="E1123" ca="1">IFERROR(_xlfn._xlws.FILTER(merged_ranks,(merged_end_dates=DATE(9999,12,31))*(merged_names=A1123)),"")</f>
        <v/>
      </c>
      <c r="F1123" s="17" t="str">
        <f ca="1">_xlfn.XLOOKUP(J1123,Promotions[Promo Key],Promotions[Promo Date],"")</f>
        <v/>
      </c>
      <c r="G1123" s="18" t="str">
        <f t="shared" ca="1" si="83"/>
        <v/>
      </c>
      <c r="H1123" s="18" t="str">
        <f t="shared" ca="1" si="82"/>
        <v/>
      </c>
      <c r="I1123" s="17" t="str">
        <f>_xlfn.XLOOKUP(A1123,Students[Full Name],Students[Starting Rank],"")</f>
        <v/>
      </c>
      <c r="J1123" s="15" t="str">
        <f t="shared" ca="1" si="84"/>
        <v xml:space="preserve">: </v>
      </c>
      <c r="K1123" s="16" t="str">
        <f>_xlfn.XLOOKUP(A1123,Students[Full Name],Students[Start Date],"")</f>
        <v/>
      </c>
      <c r="L1123" s="18">
        <f t="shared" ca="1" si="85"/>
        <v>-1</v>
      </c>
      <c r="M1123" s="18" cm="1">
        <f t="array" aca="1" ref="M1123" ca="1">SUMPRODUCT(Inactives[Days Inactive]*(Inactives[Student]=A1123))/365</f>
        <v>0</v>
      </c>
      <c r="N1123" s="18" t="str" cm="1">
        <f t="array" ref="N1123">IF(LEN($A1123)&gt;0,SUMPRODUCT(($A1123=merged_names)*(_xlfn.TEXTAFTER(N$2, "At ")=merged_belt_colours)*merged_months_at_rank),"")</f>
        <v/>
      </c>
      <c r="O1123" s="18" t="str" cm="1">
        <f t="array" ref="O1123">IF(LEN($A1123)&gt;0,SUMPRODUCT(($A1123=merged_names)*(_xlfn.TEXTAFTER(O$2, "At ")=merged_belt_colours)*merged_months_at_rank),"")</f>
        <v/>
      </c>
      <c r="P1123" s="18" t="str" cm="1">
        <f t="array" ref="P1123">IF(LEN($A1123)&gt;0,SUMPRODUCT(($A1123=merged_names)*(_xlfn.TEXTAFTER(P$2, "At ")=merged_belt_colours)*merged_months_at_rank),"")</f>
        <v/>
      </c>
      <c r="Q1123" s="18" t="str" cm="1">
        <f t="array" ref="Q1123">IF(LEN($A1123)&gt;0,SUMPRODUCT(($A1123=merged_names)*(_xlfn.TEXTAFTER(Q$2, "At ")=merged_belt_colours)*merged_months_at_rank),"")</f>
        <v/>
      </c>
      <c r="R1123" s="18" t="str" cm="1">
        <f t="array" ref="R1123">IF(LEN($A1123)&gt;0,SUMPRODUCT(($A1123=merged_names)*(_xlfn.TEXTAFTER(R$2, "At ")=merged_belt_colours)*merged_months_at_rank),"")</f>
        <v/>
      </c>
    </row>
    <row r="1124" spans="1:18" x14ac:dyDescent="0.25">
      <c r="A1124"/>
      <c r="B1124" s="15" t="str" cm="1">
        <f t="array" ref="B1124">IFERROR(IF(LEN(A1124)&gt;0, IF(SUMPRODUCT((Inactives[Key]=J1124)*(Inactives[Currently Inactive]))=1,"Inactive","Active"),""),"Active")</f>
        <v/>
      </c>
      <c r="C1124" s="16" t="str" cm="1">
        <f t="array" aca="1" ref="C1124" ca="1">IFERROR(_xlfn._xlws.FILTER(Inactives[Inactive On],(Inactives[Key]=J1124)*(Inactives[Currently Inactive]),""),"")</f>
        <v/>
      </c>
      <c r="D1124" s="16" t="str" cm="1">
        <f t="array" aca="1" ref="D1124" ca="1">IFERROR(INDEX(_xlfn.TEXTSPLIT(E1124," "),1),"")</f>
        <v/>
      </c>
      <c r="E1124" s="15" t="str" cm="1">
        <f t="array" aca="1" ref="E1124" ca="1">IFERROR(_xlfn._xlws.FILTER(merged_ranks,(merged_end_dates=DATE(9999,12,31))*(merged_names=A1124)),"")</f>
        <v/>
      </c>
      <c r="F1124" s="17" t="str">
        <f ca="1">_xlfn.XLOOKUP(J1124,Promotions[Promo Key],Promotions[Promo Date],"")</f>
        <v/>
      </c>
      <c r="G1124" s="18" t="str">
        <f t="shared" ca="1" si="83"/>
        <v/>
      </c>
      <c r="H1124" s="18" t="str">
        <f t="shared" ca="1" si="82"/>
        <v/>
      </c>
      <c r="I1124" s="17" t="str">
        <f>_xlfn.XLOOKUP(A1124,Students[Full Name],Students[Starting Rank],"")</f>
        <v/>
      </c>
      <c r="J1124" s="15" t="str">
        <f t="shared" ca="1" si="84"/>
        <v xml:space="preserve">: </v>
      </c>
      <c r="K1124" s="16" t="str">
        <f>_xlfn.XLOOKUP(A1124,Students[Full Name],Students[Start Date],"")</f>
        <v/>
      </c>
      <c r="L1124" s="18">
        <f t="shared" ca="1" si="85"/>
        <v>-1</v>
      </c>
      <c r="M1124" s="18" cm="1">
        <f t="array" aca="1" ref="M1124" ca="1">SUMPRODUCT(Inactives[Days Inactive]*(Inactives[Student]=A1124))/365</f>
        <v>0</v>
      </c>
      <c r="N1124" s="18" t="str" cm="1">
        <f t="array" ref="N1124">IF(LEN($A1124)&gt;0,SUMPRODUCT(($A1124=merged_names)*(_xlfn.TEXTAFTER(N$2, "At ")=merged_belt_colours)*merged_months_at_rank),"")</f>
        <v/>
      </c>
      <c r="O1124" s="18" t="str" cm="1">
        <f t="array" ref="O1124">IF(LEN($A1124)&gt;0,SUMPRODUCT(($A1124=merged_names)*(_xlfn.TEXTAFTER(O$2, "At ")=merged_belt_colours)*merged_months_at_rank),"")</f>
        <v/>
      </c>
      <c r="P1124" s="18" t="str" cm="1">
        <f t="array" ref="P1124">IF(LEN($A1124)&gt;0,SUMPRODUCT(($A1124=merged_names)*(_xlfn.TEXTAFTER(P$2, "At ")=merged_belt_colours)*merged_months_at_rank),"")</f>
        <v/>
      </c>
      <c r="Q1124" s="18" t="str" cm="1">
        <f t="array" ref="Q1124">IF(LEN($A1124)&gt;0,SUMPRODUCT(($A1124=merged_names)*(_xlfn.TEXTAFTER(Q$2, "At ")=merged_belt_colours)*merged_months_at_rank),"")</f>
        <v/>
      </c>
      <c r="R1124" s="18" t="str" cm="1">
        <f t="array" ref="R1124">IF(LEN($A1124)&gt;0,SUMPRODUCT(($A1124=merged_names)*(_xlfn.TEXTAFTER(R$2, "At ")=merged_belt_colours)*merged_months_at_rank),"")</f>
        <v/>
      </c>
    </row>
    <row r="1125" spans="1:18" x14ac:dyDescent="0.25">
      <c r="A1125"/>
      <c r="B1125" s="15" t="str" cm="1">
        <f t="array" ref="B1125">IFERROR(IF(LEN(A1125)&gt;0, IF(SUMPRODUCT((Inactives[Key]=J1125)*(Inactives[Currently Inactive]))=1,"Inactive","Active"),""),"Active")</f>
        <v/>
      </c>
      <c r="C1125" s="16" t="str" cm="1">
        <f t="array" aca="1" ref="C1125" ca="1">IFERROR(_xlfn._xlws.FILTER(Inactives[Inactive On],(Inactives[Key]=J1125)*(Inactives[Currently Inactive]),""),"")</f>
        <v/>
      </c>
      <c r="D1125" s="16" t="str" cm="1">
        <f t="array" aca="1" ref="D1125" ca="1">IFERROR(INDEX(_xlfn.TEXTSPLIT(E1125," "),1),"")</f>
        <v/>
      </c>
      <c r="E1125" s="15" t="str" cm="1">
        <f t="array" aca="1" ref="E1125" ca="1">IFERROR(_xlfn._xlws.FILTER(merged_ranks,(merged_end_dates=DATE(9999,12,31))*(merged_names=A1125)),"")</f>
        <v/>
      </c>
      <c r="F1125" s="17" t="str">
        <f ca="1">_xlfn.XLOOKUP(J1125,Promotions[Promo Key],Promotions[Promo Date],"")</f>
        <v/>
      </c>
      <c r="G1125" s="18" t="str">
        <f t="shared" ca="1" si="83"/>
        <v/>
      </c>
      <c r="H1125" s="18" t="str">
        <f t="shared" ca="1" si="82"/>
        <v/>
      </c>
      <c r="I1125" s="17" t="str">
        <f>_xlfn.XLOOKUP(A1125,Students[Full Name],Students[Starting Rank],"")</f>
        <v/>
      </c>
      <c r="J1125" s="15" t="str">
        <f t="shared" ca="1" si="84"/>
        <v xml:space="preserve">: </v>
      </c>
      <c r="K1125" s="16" t="str">
        <f>_xlfn.XLOOKUP(A1125,Students[Full Name],Students[Start Date],"")</f>
        <v/>
      </c>
      <c r="L1125" s="18">
        <f t="shared" ca="1" si="85"/>
        <v>-1</v>
      </c>
      <c r="M1125" s="18" cm="1">
        <f t="array" aca="1" ref="M1125" ca="1">SUMPRODUCT(Inactives[Days Inactive]*(Inactives[Student]=A1125))/365</f>
        <v>0</v>
      </c>
      <c r="N1125" s="18" t="str" cm="1">
        <f t="array" ref="N1125">IF(LEN($A1125)&gt;0,SUMPRODUCT(($A1125=merged_names)*(_xlfn.TEXTAFTER(N$2, "At ")=merged_belt_colours)*merged_months_at_rank),"")</f>
        <v/>
      </c>
      <c r="O1125" s="18" t="str" cm="1">
        <f t="array" ref="O1125">IF(LEN($A1125)&gt;0,SUMPRODUCT(($A1125=merged_names)*(_xlfn.TEXTAFTER(O$2, "At ")=merged_belt_colours)*merged_months_at_rank),"")</f>
        <v/>
      </c>
      <c r="P1125" s="18" t="str" cm="1">
        <f t="array" ref="P1125">IF(LEN($A1125)&gt;0,SUMPRODUCT(($A1125=merged_names)*(_xlfn.TEXTAFTER(P$2, "At ")=merged_belt_colours)*merged_months_at_rank),"")</f>
        <v/>
      </c>
      <c r="Q1125" s="18" t="str" cm="1">
        <f t="array" ref="Q1125">IF(LEN($A1125)&gt;0,SUMPRODUCT(($A1125=merged_names)*(_xlfn.TEXTAFTER(Q$2, "At ")=merged_belt_colours)*merged_months_at_rank),"")</f>
        <v/>
      </c>
      <c r="R1125" s="18" t="str" cm="1">
        <f t="array" ref="R1125">IF(LEN($A1125)&gt;0,SUMPRODUCT(($A1125=merged_names)*(_xlfn.TEXTAFTER(R$2, "At ")=merged_belt_colours)*merged_months_at_rank),"")</f>
        <v/>
      </c>
    </row>
    <row r="1126" spans="1:18" x14ac:dyDescent="0.25">
      <c r="A1126"/>
      <c r="B1126" s="15" t="str" cm="1">
        <f t="array" ref="B1126">IFERROR(IF(LEN(A1126)&gt;0, IF(SUMPRODUCT((Inactives[Key]=J1126)*(Inactives[Currently Inactive]))=1,"Inactive","Active"),""),"Active")</f>
        <v/>
      </c>
      <c r="C1126" s="16" t="str" cm="1">
        <f t="array" aca="1" ref="C1126" ca="1">IFERROR(_xlfn._xlws.FILTER(Inactives[Inactive On],(Inactives[Key]=J1126)*(Inactives[Currently Inactive]),""),"")</f>
        <v/>
      </c>
      <c r="D1126" s="16" t="str" cm="1">
        <f t="array" aca="1" ref="D1126" ca="1">IFERROR(INDEX(_xlfn.TEXTSPLIT(E1126," "),1),"")</f>
        <v/>
      </c>
      <c r="E1126" s="15" t="str" cm="1">
        <f t="array" aca="1" ref="E1126" ca="1">IFERROR(_xlfn._xlws.FILTER(merged_ranks,(merged_end_dates=DATE(9999,12,31))*(merged_names=A1126)),"")</f>
        <v/>
      </c>
      <c r="F1126" s="17" t="str">
        <f ca="1">_xlfn.XLOOKUP(J1126,Promotions[Promo Key],Promotions[Promo Date],"")</f>
        <v/>
      </c>
      <c r="G1126" s="18" t="str">
        <f t="shared" ca="1" si="83"/>
        <v/>
      </c>
      <c r="H1126" s="18" t="str">
        <f t="shared" ca="1" si="82"/>
        <v/>
      </c>
      <c r="I1126" s="17" t="str">
        <f>_xlfn.XLOOKUP(A1126,Students[Full Name],Students[Starting Rank],"")</f>
        <v/>
      </c>
      <c r="J1126" s="15" t="str">
        <f t="shared" ca="1" si="84"/>
        <v xml:space="preserve">: </v>
      </c>
      <c r="K1126" s="16" t="str">
        <f>_xlfn.XLOOKUP(A1126,Students[Full Name],Students[Start Date],"")</f>
        <v/>
      </c>
      <c r="L1126" s="18">
        <f t="shared" ca="1" si="85"/>
        <v>-1</v>
      </c>
      <c r="M1126" s="18" cm="1">
        <f t="array" aca="1" ref="M1126" ca="1">SUMPRODUCT(Inactives[Days Inactive]*(Inactives[Student]=A1126))/365</f>
        <v>0</v>
      </c>
      <c r="N1126" s="18" t="str" cm="1">
        <f t="array" ref="N1126">IF(LEN($A1126)&gt;0,SUMPRODUCT(($A1126=merged_names)*(_xlfn.TEXTAFTER(N$2, "At ")=merged_belt_colours)*merged_months_at_rank),"")</f>
        <v/>
      </c>
      <c r="O1126" s="18" t="str" cm="1">
        <f t="array" ref="O1126">IF(LEN($A1126)&gt;0,SUMPRODUCT(($A1126=merged_names)*(_xlfn.TEXTAFTER(O$2, "At ")=merged_belt_colours)*merged_months_at_rank),"")</f>
        <v/>
      </c>
      <c r="P1126" s="18" t="str" cm="1">
        <f t="array" ref="P1126">IF(LEN($A1126)&gt;0,SUMPRODUCT(($A1126=merged_names)*(_xlfn.TEXTAFTER(P$2, "At ")=merged_belt_colours)*merged_months_at_rank),"")</f>
        <v/>
      </c>
      <c r="Q1126" s="18" t="str" cm="1">
        <f t="array" ref="Q1126">IF(LEN($A1126)&gt;0,SUMPRODUCT(($A1126=merged_names)*(_xlfn.TEXTAFTER(Q$2, "At ")=merged_belt_colours)*merged_months_at_rank),"")</f>
        <v/>
      </c>
      <c r="R1126" s="18" t="str" cm="1">
        <f t="array" ref="R1126">IF(LEN($A1126)&gt;0,SUMPRODUCT(($A1126=merged_names)*(_xlfn.TEXTAFTER(R$2, "At ")=merged_belt_colours)*merged_months_at_rank),"")</f>
        <v/>
      </c>
    </row>
    <row r="1127" spans="1:18" x14ac:dyDescent="0.25">
      <c r="A1127"/>
      <c r="B1127" s="15" t="str" cm="1">
        <f t="array" ref="B1127">IFERROR(IF(LEN(A1127)&gt;0, IF(SUMPRODUCT((Inactives[Key]=J1127)*(Inactives[Currently Inactive]))=1,"Inactive","Active"),""),"Active")</f>
        <v/>
      </c>
      <c r="C1127" s="16" t="str" cm="1">
        <f t="array" aca="1" ref="C1127" ca="1">IFERROR(_xlfn._xlws.FILTER(Inactives[Inactive On],(Inactives[Key]=J1127)*(Inactives[Currently Inactive]),""),"")</f>
        <v/>
      </c>
      <c r="D1127" s="16" t="str" cm="1">
        <f t="array" aca="1" ref="D1127" ca="1">IFERROR(INDEX(_xlfn.TEXTSPLIT(E1127," "),1),"")</f>
        <v/>
      </c>
      <c r="E1127" s="15" t="str" cm="1">
        <f t="array" aca="1" ref="E1127" ca="1">IFERROR(_xlfn._xlws.FILTER(merged_ranks,(merged_end_dates=DATE(9999,12,31))*(merged_names=A1127)),"")</f>
        <v/>
      </c>
      <c r="F1127" s="17" t="str">
        <f ca="1">_xlfn.XLOOKUP(J1127,Promotions[Promo Key],Promotions[Promo Date],"")</f>
        <v/>
      </c>
      <c r="G1127" s="18" t="str">
        <f t="shared" ca="1" si="83"/>
        <v/>
      </c>
      <c r="H1127" s="18" t="str">
        <f t="shared" ca="1" si="82"/>
        <v/>
      </c>
      <c r="I1127" s="17" t="str">
        <f>_xlfn.XLOOKUP(A1127,Students[Full Name],Students[Starting Rank],"")</f>
        <v/>
      </c>
      <c r="J1127" s="15" t="str">
        <f t="shared" ca="1" si="84"/>
        <v xml:space="preserve">: </v>
      </c>
      <c r="K1127" s="16" t="str">
        <f>_xlfn.XLOOKUP(A1127,Students[Full Name],Students[Start Date],"")</f>
        <v/>
      </c>
      <c r="L1127" s="18">
        <f t="shared" ca="1" si="85"/>
        <v>-1</v>
      </c>
      <c r="M1127" s="18" cm="1">
        <f t="array" aca="1" ref="M1127" ca="1">SUMPRODUCT(Inactives[Days Inactive]*(Inactives[Student]=A1127))/365</f>
        <v>0</v>
      </c>
      <c r="N1127" s="18" t="str" cm="1">
        <f t="array" ref="N1127">IF(LEN($A1127)&gt;0,SUMPRODUCT(($A1127=merged_names)*(_xlfn.TEXTAFTER(N$2, "At ")=merged_belt_colours)*merged_months_at_rank),"")</f>
        <v/>
      </c>
      <c r="O1127" s="18" t="str" cm="1">
        <f t="array" ref="O1127">IF(LEN($A1127)&gt;0,SUMPRODUCT(($A1127=merged_names)*(_xlfn.TEXTAFTER(O$2, "At ")=merged_belt_colours)*merged_months_at_rank),"")</f>
        <v/>
      </c>
      <c r="P1127" s="18" t="str" cm="1">
        <f t="array" ref="P1127">IF(LEN($A1127)&gt;0,SUMPRODUCT(($A1127=merged_names)*(_xlfn.TEXTAFTER(P$2, "At ")=merged_belt_colours)*merged_months_at_rank),"")</f>
        <v/>
      </c>
      <c r="Q1127" s="18" t="str" cm="1">
        <f t="array" ref="Q1127">IF(LEN($A1127)&gt;0,SUMPRODUCT(($A1127=merged_names)*(_xlfn.TEXTAFTER(Q$2, "At ")=merged_belt_colours)*merged_months_at_rank),"")</f>
        <v/>
      </c>
      <c r="R1127" s="18" t="str" cm="1">
        <f t="array" ref="R1127">IF(LEN($A1127)&gt;0,SUMPRODUCT(($A1127=merged_names)*(_xlfn.TEXTAFTER(R$2, "At ")=merged_belt_colours)*merged_months_at_rank),"")</f>
        <v/>
      </c>
    </row>
    <row r="1128" spans="1:18" x14ac:dyDescent="0.25">
      <c r="A1128"/>
      <c r="B1128" s="15" t="str" cm="1">
        <f t="array" ref="B1128">IFERROR(IF(LEN(A1128)&gt;0, IF(SUMPRODUCT((Inactives[Key]=J1128)*(Inactives[Currently Inactive]))=1,"Inactive","Active"),""),"Active")</f>
        <v/>
      </c>
      <c r="C1128" s="16" t="str" cm="1">
        <f t="array" aca="1" ref="C1128" ca="1">IFERROR(_xlfn._xlws.FILTER(Inactives[Inactive On],(Inactives[Key]=J1128)*(Inactives[Currently Inactive]),""),"")</f>
        <v/>
      </c>
      <c r="D1128" s="16" t="str" cm="1">
        <f t="array" aca="1" ref="D1128" ca="1">IFERROR(INDEX(_xlfn.TEXTSPLIT(E1128," "),1),"")</f>
        <v/>
      </c>
      <c r="E1128" s="15" t="str" cm="1">
        <f t="array" aca="1" ref="E1128" ca="1">IFERROR(_xlfn._xlws.FILTER(merged_ranks,(merged_end_dates=DATE(9999,12,31))*(merged_names=A1128)),"")</f>
        <v/>
      </c>
      <c r="F1128" s="17" t="str">
        <f ca="1">_xlfn.XLOOKUP(J1128,Promotions[Promo Key],Promotions[Promo Date],"")</f>
        <v/>
      </c>
      <c r="G1128" s="18" t="str">
        <f t="shared" ca="1" si="83"/>
        <v/>
      </c>
      <c r="H1128" s="18" t="str">
        <f t="shared" ca="1" si="82"/>
        <v/>
      </c>
      <c r="I1128" s="17" t="str">
        <f>_xlfn.XLOOKUP(A1128,Students[Full Name],Students[Starting Rank],"")</f>
        <v/>
      </c>
      <c r="J1128" s="15" t="str">
        <f t="shared" ca="1" si="84"/>
        <v xml:space="preserve">: </v>
      </c>
      <c r="K1128" s="16" t="str">
        <f>_xlfn.XLOOKUP(A1128,Students[Full Name],Students[Start Date],"")</f>
        <v/>
      </c>
      <c r="L1128" s="18">
        <f t="shared" ca="1" si="85"/>
        <v>-1</v>
      </c>
      <c r="M1128" s="18" cm="1">
        <f t="array" aca="1" ref="M1128" ca="1">SUMPRODUCT(Inactives[Days Inactive]*(Inactives[Student]=A1128))/365</f>
        <v>0</v>
      </c>
      <c r="N1128" s="18" t="str" cm="1">
        <f t="array" ref="N1128">IF(LEN($A1128)&gt;0,SUMPRODUCT(($A1128=merged_names)*(_xlfn.TEXTAFTER(N$2, "At ")=merged_belt_colours)*merged_months_at_rank),"")</f>
        <v/>
      </c>
      <c r="O1128" s="18" t="str" cm="1">
        <f t="array" ref="O1128">IF(LEN($A1128)&gt;0,SUMPRODUCT(($A1128=merged_names)*(_xlfn.TEXTAFTER(O$2, "At ")=merged_belt_colours)*merged_months_at_rank),"")</f>
        <v/>
      </c>
      <c r="P1128" s="18" t="str" cm="1">
        <f t="array" ref="P1128">IF(LEN($A1128)&gt;0,SUMPRODUCT(($A1128=merged_names)*(_xlfn.TEXTAFTER(P$2, "At ")=merged_belt_colours)*merged_months_at_rank),"")</f>
        <v/>
      </c>
      <c r="Q1128" s="18" t="str" cm="1">
        <f t="array" ref="Q1128">IF(LEN($A1128)&gt;0,SUMPRODUCT(($A1128=merged_names)*(_xlfn.TEXTAFTER(Q$2, "At ")=merged_belt_colours)*merged_months_at_rank),"")</f>
        <v/>
      </c>
      <c r="R1128" s="18" t="str" cm="1">
        <f t="array" ref="R1128">IF(LEN($A1128)&gt;0,SUMPRODUCT(($A1128=merged_names)*(_xlfn.TEXTAFTER(R$2, "At ")=merged_belt_colours)*merged_months_at_rank),"")</f>
        <v/>
      </c>
    </row>
    <row r="1129" spans="1:18" x14ac:dyDescent="0.25">
      <c r="A1129"/>
      <c r="B1129" s="15" t="str" cm="1">
        <f t="array" ref="B1129">IFERROR(IF(LEN(A1129)&gt;0, IF(SUMPRODUCT((Inactives[Key]=J1129)*(Inactives[Currently Inactive]))=1,"Inactive","Active"),""),"Active")</f>
        <v/>
      </c>
      <c r="C1129" s="16" t="str" cm="1">
        <f t="array" aca="1" ref="C1129" ca="1">IFERROR(_xlfn._xlws.FILTER(Inactives[Inactive On],(Inactives[Key]=J1129)*(Inactives[Currently Inactive]),""),"")</f>
        <v/>
      </c>
      <c r="D1129" s="16" t="str" cm="1">
        <f t="array" aca="1" ref="D1129" ca="1">IFERROR(INDEX(_xlfn.TEXTSPLIT(E1129," "),1),"")</f>
        <v/>
      </c>
      <c r="E1129" s="15" t="str" cm="1">
        <f t="array" aca="1" ref="E1129" ca="1">IFERROR(_xlfn._xlws.FILTER(merged_ranks,(merged_end_dates=DATE(9999,12,31))*(merged_names=A1129)),"")</f>
        <v/>
      </c>
      <c r="F1129" s="17" t="str">
        <f ca="1">_xlfn.XLOOKUP(J1129,Promotions[Promo Key],Promotions[Promo Date],"")</f>
        <v/>
      </c>
      <c r="G1129" s="18" t="str">
        <f t="shared" ca="1" si="83"/>
        <v/>
      </c>
      <c r="H1129" s="18" t="str">
        <f t="shared" ca="1" si="82"/>
        <v/>
      </c>
      <c r="I1129" s="17" t="str">
        <f>_xlfn.XLOOKUP(A1129,Students[Full Name],Students[Starting Rank],"")</f>
        <v/>
      </c>
      <c r="J1129" s="15" t="str">
        <f t="shared" ca="1" si="84"/>
        <v xml:space="preserve">: </v>
      </c>
      <c r="K1129" s="16" t="str">
        <f>_xlfn.XLOOKUP(A1129,Students[Full Name],Students[Start Date],"")</f>
        <v/>
      </c>
      <c r="L1129" s="18">
        <f t="shared" ca="1" si="85"/>
        <v>-1</v>
      </c>
      <c r="M1129" s="18" cm="1">
        <f t="array" aca="1" ref="M1129" ca="1">SUMPRODUCT(Inactives[Days Inactive]*(Inactives[Student]=A1129))/365</f>
        <v>0</v>
      </c>
      <c r="N1129" s="18" t="str" cm="1">
        <f t="array" ref="N1129">IF(LEN($A1129)&gt;0,SUMPRODUCT(($A1129=merged_names)*(_xlfn.TEXTAFTER(N$2, "At ")=merged_belt_colours)*merged_months_at_rank),"")</f>
        <v/>
      </c>
      <c r="O1129" s="18" t="str" cm="1">
        <f t="array" ref="O1129">IF(LEN($A1129)&gt;0,SUMPRODUCT(($A1129=merged_names)*(_xlfn.TEXTAFTER(O$2, "At ")=merged_belt_colours)*merged_months_at_rank),"")</f>
        <v/>
      </c>
      <c r="P1129" s="18" t="str" cm="1">
        <f t="array" ref="P1129">IF(LEN($A1129)&gt;0,SUMPRODUCT(($A1129=merged_names)*(_xlfn.TEXTAFTER(P$2, "At ")=merged_belt_colours)*merged_months_at_rank),"")</f>
        <v/>
      </c>
      <c r="Q1129" s="18" t="str" cm="1">
        <f t="array" ref="Q1129">IF(LEN($A1129)&gt;0,SUMPRODUCT(($A1129=merged_names)*(_xlfn.TEXTAFTER(Q$2, "At ")=merged_belt_colours)*merged_months_at_rank),"")</f>
        <v/>
      </c>
      <c r="R1129" s="18" t="str" cm="1">
        <f t="array" ref="R1129">IF(LEN($A1129)&gt;0,SUMPRODUCT(($A1129=merged_names)*(_xlfn.TEXTAFTER(R$2, "At ")=merged_belt_colours)*merged_months_at_rank),"")</f>
        <v/>
      </c>
    </row>
    <row r="1130" spans="1:18" x14ac:dyDescent="0.25">
      <c r="A1130"/>
      <c r="B1130" s="15" t="str" cm="1">
        <f t="array" ref="B1130">IFERROR(IF(LEN(A1130)&gt;0, IF(SUMPRODUCT((Inactives[Key]=J1130)*(Inactives[Currently Inactive]))=1,"Inactive","Active"),""),"Active")</f>
        <v/>
      </c>
      <c r="C1130" s="16" t="str" cm="1">
        <f t="array" aca="1" ref="C1130" ca="1">IFERROR(_xlfn._xlws.FILTER(Inactives[Inactive On],(Inactives[Key]=J1130)*(Inactives[Currently Inactive]),""),"")</f>
        <v/>
      </c>
      <c r="D1130" s="16" t="str" cm="1">
        <f t="array" aca="1" ref="D1130" ca="1">IFERROR(INDEX(_xlfn.TEXTSPLIT(E1130," "),1),"")</f>
        <v/>
      </c>
      <c r="E1130" s="15" t="str" cm="1">
        <f t="array" aca="1" ref="E1130" ca="1">IFERROR(_xlfn._xlws.FILTER(merged_ranks,(merged_end_dates=DATE(9999,12,31))*(merged_names=A1130)),"")</f>
        <v/>
      </c>
      <c r="F1130" s="17" t="str">
        <f ca="1">_xlfn.XLOOKUP(J1130,Promotions[Promo Key],Promotions[Promo Date],"")</f>
        <v/>
      </c>
      <c r="G1130" s="18" t="str">
        <f t="shared" ca="1" si="83"/>
        <v/>
      </c>
      <c r="H1130" s="18" t="str">
        <f t="shared" ca="1" si="82"/>
        <v/>
      </c>
      <c r="I1130" s="17" t="str">
        <f>_xlfn.XLOOKUP(A1130,Students[Full Name],Students[Starting Rank],"")</f>
        <v/>
      </c>
      <c r="J1130" s="15" t="str">
        <f t="shared" ca="1" si="84"/>
        <v xml:space="preserve">: </v>
      </c>
      <c r="K1130" s="16" t="str">
        <f>_xlfn.XLOOKUP(A1130,Students[Full Name],Students[Start Date],"")</f>
        <v/>
      </c>
      <c r="L1130" s="18">
        <f t="shared" ca="1" si="85"/>
        <v>-1</v>
      </c>
      <c r="M1130" s="18" cm="1">
        <f t="array" aca="1" ref="M1130" ca="1">SUMPRODUCT(Inactives[Days Inactive]*(Inactives[Student]=A1130))/365</f>
        <v>0</v>
      </c>
      <c r="N1130" s="18" t="str" cm="1">
        <f t="array" ref="N1130">IF(LEN($A1130)&gt;0,SUMPRODUCT(($A1130=merged_names)*(_xlfn.TEXTAFTER(N$2, "At ")=merged_belt_colours)*merged_months_at_rank),"")</f>
        <v/>
      </c>
      <c r="O1130" s="18" t="str" cm="1">
        <f t="array" ref="O1130">IF(LEN($A1130)&gt;0,SUMPRODUCT(($A1130=merged_names)*(_xlfn.TEXTAFTER(O$2, "At ")=merged_belt_colours)*merged_months_at_rank),"")</f>
        <v/>
      </c>
      <c r="P1130" s="18" t="str" cm="1">
        <f t="array" ref="P1130">IF(LEN($A1130)&gt;0,SUMPRODUCT(($A1130=merged_names)*(_xlfn.TEXTAFTER(P$2, "At ")=merged_belt_colours)*merged_months_at_rank),"")</f>
        <v/>
      </c>
      <c r="Q1130" s="18" t="str" cm="1">
        <f t="array" ref="Q1130">IF(LEN($A1130)&gt;0,SUMPRODUCT(($A1130=merged_names)*(_xlfn.TEXTAFTER(Q$2, "At ")=merged_belt_colours)*merged_months_at_rank),"")</f>
        <v/>
      </c>
      <c r="R1130" s="18" t="str" cm="1">
        <f t="array" ref="R1130">IF(LEN($A1130)&gt;0,SUMPRODUCT(($A1130=merged_names)*(_xlfn.TEXTAFTER(R$2, "At ")=merged_belt_colours)*merged_months_at_rank),"")</f>
        <v/>
      </c>
    </row>
    <row r="1131" spans="1:18" x14ac:dyDescent="0.25">
      <c r="A1131"/>
      <c r="B1131" s="15" t="str" cm="1">
        <f t="array" ref="B1131">IFERROR(IF(LEN(A1131)&gt;0, IF(SUMPRODUCT((Inactives[Key]=J1131)*(Inactives[Currently Inactive]))=1,"Inactive","Active"),""),"Active")</f>
        <v/>
      </c>
      <c r="C1131" s="16" t="str" cm="1">
        <f t="array" aca="1" ref="C1131" ca="1">IFERROR(_xlfn._xlws.FILTER(Inactives[Inactive On],(Inactives[Key]=J1131)*(Inactives[Currently Inactive]),""),"")</f>
        <v/>
      </c>
      <c r="D1131" s="16" t="str" cm="1">
        <f t="array" aca="1" ref="D1131" ca="1">IFERROR(INDEX(_xlfn.TEXTSPLIT(E1131," "),1),"")</f>
        <v/>
      </c>
      <c r="E1131" s="15" t="str" cm="1">
        <f t="array" aca="1" ref="E1131" ca="1">IFERROR(_xlfn._xlws.FILTER(merged_ranks,(merged_end_dates=DATE(9999,12,31))*(merged_names=A1131)),"")</f>
        <v/>
      </c>
      <c r="F1131" s="17" t="str">
        <f ca="1">_xlfn.XLOOKUP(J1131,Promotions[Promo Key],Promotions[Promo Date],"")</f>
        <v/>
      </c>
      <c r="G1131" s="18" t="str">
        <f t="shared" ca="1" si="83"/>
        <v/>
      </c>
      <c r="H1131" s="18" t="str">
        <f t="shared" ca="1" si="82"/>
        <v/>
      </c>
      <c r="I1131" s="17" t="str">
        <f>_xlfn.XLOOKUP(A1131,Students[Full Name],Students[Starting Rank],"")</f>
        <v/>
      </c>
      <c r="J1131" s="15" t="str">
        <f t="shared" ca="1" si="84"/>
        <v xml:space="preserve">: </v>
      </c>
      <c r="K1131" s="16" t="str">
        <f>_xlfn.XLOOKUP(A1131,Students[Full Name],Students[Start Date],"")</f>
        <v/>
      </c>
      <c r="L1131" s="18">
        <f t="shared" ca="1" si="85"/>
        <v>-1</v>
      </c>
      <c r="M1131" s="18" cm="1">
        <f t="array" aca="1" ref="M1131" ca="1">SUMPRODUCT(Inactives[Days Inactive]*(Inactives[Student]=A1131))/365</f>
        <v>0</v>
      </c>
      <c r="N1131" s="18" t="str" cm="1">
        <f t="array" ref="N1131">IF(LEN($A1131)&gt;0,SUMPRODUCT(($A1131=merged_names)*(_xlfn.TEXTAFTER(N$2, "At ")=merged_belt_colours)*merged_months_at_rank),"")</f>
        <v/>
      </c>
      <c r="O1131" s="18" t="str" cm="1">
        <f t="array" ref="O1131">IF(LEN($A1131)&gt;0,SUMPRODUCT(($A1131=merged_names)*(_xlfn.TEXTAFTER(O$2, "At ")=merged_belt_colours)*merged_months_at_rank),"")</f>
        <v/>
      </c>
      <c r="P1131" s="18" t="str" cm="1">
        <f t="array" ref="P1131">IF(LEN($A1131)&gt;0,SUMPRODUCT(($A1131=merged_names)*(_xlfn.TEXTAFTER(P$2, "At ")=merged_belt_colours)*merged_months_at_rank),"")</f>
        <v/>
      </c>
      <c r="Q1131" s="18" t="str" cm="1">
        <f t="array" ref="Q1131">IF(LEN($A1131)&gt;0,SUMPRODUCT(($A1131=merged_names)*(_xlfn.TEXTAFTER(Q$2, "At ")=merged_belt_colours)*merged_months_at_rank),"")</f>
        <v/>
      </c>
      <c r="R1131" s="18" t="str" cm="1">
        <f t="array" ref="R1131">IF(LEN($A1131)&gt;0,SUMPRODUCT(($A1131=merged_names)*(_xlfn.TEXTAFTER(R$2, "At ")=merged_belt_colours)*merged_months_at_rank),"")</f>
        <v/>
      </c>
    </row>
    <row r="1132" spans="1:18" x14ac:dyDescent="0.25">
      <c r="A1132"/>
      <c r="B1132" s="15" t="str" cm="1">
        <f t="array" ref="B1132">IFERROR(IF(LEN(A1132)&gt;0, IF(SUMPRODUCT((Inactives[Key]=J1132)*(Inactives[Currently Inactive]))=1,"Inactive","Active"),""),"Active")</f>
        <v/>
      </c>
      <c r="C1132" s="16" t="str" cm="1">
        <f t="array" aca="1" ref="C1132" ca="1">IFERROR(_xlfn._xlws.FILTER(Inactives[Inactive On],(Inactives[Key]=J1132)*(Inactives[Currently Inactive]),""),"")</f>
        <v/>
      </c>
      <c r="D1132" s="16" t="str" cm="1">
        <f t="array" aca="1" ref="D1132" ca="1">IFERROR(INDEX(_xlfn.TEXTSPLIT(E1132," "),1),"")</f>
        <v/>
      </c>
      <c r="E1132" s="15" t="str" cm="1">
        <f t="array" aca="1" ref="E1132" ca="1">IFERROR(_xlfn._xlws.FILTER(merged_ranks,(merged_end_dates=DATE(9999,12,31))*(merged_names=A1132)),"")</f>
        <v/>
      </c>
      <c r="F1132" s="17" t="str">
        <f ca="1">_xlfn.XLOOKUP(J1132,Promotions[Promo Key],Promotions[Promo Date],"")</f>
        <v/>
      </c>
      <c r="G1132" s="18" t="str">
        <f t="shared" ca="1" si="83"/>
        <v/>
      </c>
      <c r="H1132" s="18" t="str">
        <f t="shared" ca="1" si="82"/>
        <v/>
      </c>
      <c r="I1132" s="17" t="str">
        <f>_xlfn.XLOOKUP(A1132,Students[Full Name],Students[Starting Rank],"")</f>
        <v/>
      </c>
      <c r="J1132" s="15" t="str">
        <f t="shared" ca="1" si="84"/>
        <v xml:space="preserve">: </v>
      </c>
      <c r="K1132" s="16" t="str">
        <f>_xlfn.XLOOKUP(A1132,Students[Full Name],Students[Start Date],"")</f>
        <v/>
      </c>
      <c r="L1132" s="18">
        <f t="shared" ca="1" si="85"/>
        <v>-1</v>
      </c>
      <c r="M1132" s="18" cm="1">
        <f t="array" aca="1" ref="M1132" ca="1">SUMPRODUCT(Inactives[Days Inactive]*(Inactives[Student]=A1132))/365</f>
        <v>0</v>
      </c>
      <c r="N1132" s="18" t="str" cm="1">
        <f t="array" ref="N1132">IF(LEN($A1132)&gt;0,SUMPRODUCT(($A1132=merged_names)*(_xlfn.TEXTAFTER(N$2, "At ")=merged_belt_colours)*merged_months_at_rank),"")</f>
        <v/>
      </c>
      <c r="O1132" s="18" t="str" cm="1">
        <f t="array" ref="O1132">IF(LEN($A1132)&gt;0,SUMPRODUCT(($A1132=merged_names)*(_xlfn.TEXTAFTER(O$2, "At ")=merged_belt_colours)*merged_months_at_rank),"")</f>
        <v/>
      </c>
      <c r="P1132" s="18" t="str" cm="1">
        <f t="array" ref="P1132">IF(LEN($A1132)&gt;0,SUMPRODUCT(($A1132=merged_names)*(_xlfn.TEXTAFTER(P$2, "At ")=merged_belt_colours)*merged_months_at_rank),"")</f>
        <v/>
      </c>
      <c r="Q1132" s="18" t="str" cm="1">
        <f t="array" ref="Q1132">IF(LEN($A1132)&gt;0,SUMPRODUCT(($A1132=merged_names)*(_xlfn.TEXTAFTER(Q$2, "At ")=merged_belt_colours)*merged_months_at_rank),"")</f>
        <v/>
      </c>
      <c r="R1132" s="18" t="str" cm="1">
        <f t="array" ref="R1132">IF(LEN($A1132)&gt;0,SUMPRODUCT(($A1132=merged_names)*(_xlfn.TEXTAFTER(R$2, "At ")=merged_belt_colours)*merged_months_at_rank),"")</f>
        <v/>
      </c>
    </row>
    <row r="1133" spans="1:18" x14ac:dyDescent="0.25">
      <c r="A1133"/>
      <c r="B1133" s="15" t="str" cm="1">
        <f t="array" ref="B1133">IFERROR(IF(LEN(A1133)&gt;0, IF(SUMPRODUCT((Inactives[Key]=J1133)*(Inactives[Currently Inactive]))=1,"Inactive","Active"),""),"Active")</f>
        <v/>
      </c>
      <c r="C1133" s="16" t="str" cm="1">
        <f t="array" aca="1" ref="C1133" ca="1">IFERROR(_xlfn._xlws.FILTER(Inactives[Inactive On],(Inactives[Key]=J1133)*(Inactives[Currently Inactive]),""),"")</f>
        <v/>
      </c>
      <c r="D1133" s="16" t="str" cm="1">
        <f t="array" aca="1" ref="D1133" ca="1">IFERROR(INDEX(_xlfn.TEXTSPLIT(E1133," "),1),"")</f>
        <v/>
      </c>
      <c r="E1133" s="15" t="str" cm="1">
        <f t="array" aca="1" ref="E1133" ca="1">IFERROR(_xlfn._xlws.FILTER(merged_ranks,(merged_end_dates=DATE(9999,12,31))*(merged_names=A1133)),"")</f>
        <v/>
      </c>
      <c r="F1133" s="17" t="str">
        <f ca="1">_xlfn.XLOOKUP(J1133,Promotions[Promo Key],Promotions[Promo Date],"")</f>
        <v/>
      </c>
      <c r="G1133" s="18" t="str">
        <f t="shared" ca="1" si="83"/>
        <v/>
      </c>
      <c r="H1133" s="18" t="str">
        <f t="shared" ca="1" si="82"/>
        <v/>
      </c>
      <c r="I1133" s="17" t="str">
        <f>_xlfn.XLOOKUP(A1133,Students[Full Name],Students[Starting Rank],"")</f>
        <v/>
      </c>
      <c r="J1133" s="15" t="str">
        <f t="shared" ca="1" si="84"/>
        <v xml:space="preserve">: </v>
      </c>
      <c r="K1133" s="16" t="str">
        <f>_xlfn.XLOOKUP(A1133,Students[Full Name],Students[Start Date],"")</f>
        <v/>
      </c>
      <c r="L1133" s="18">
        <f t="shared" ca="1" si="85"/>
        <v>-1</v>
      </c>
      <c r="M1133" s="18" cm="1">
        <f t="array" aca="1" ref="M1133" ca="1">SUMPRODUCT(Inactives[Days Inactive]*(Inactives[Student]=A1133))/365</f>
        <v>0</v>
      </c>
      <c r="N1133" s="18" t="str" cm="1">
        <f t="array" ref="N1133">IF(LEN($A1133)&gt;0,SUMPRODUCT(($A1133=merged_names)*(_xlfn.TEXTAFTER(N$2, "At ")=merged_belt_colours)*merged_months_at_rank),"")</f>
        <v/>
      </c>
      <c r="O1133" s="18" t="str" cm="1">
        <f t="array" ref="O1133">IF(LEN($A1133)&gt;0,SUMPRODUCT(($A1133=merged_names)*(_xlfn.TEXTAFTER(O$2, "At ")=merged_belt_colours)*merged_months_at_rank),"")</f>
        <v/>
      </c>
      <c r="P1133" s="18" t="str" cm="1">
        <f t="array" ref="P1133">IF(LEN($A1133)&gt;0,SUMPRODUCT(($A1133=merged_names)*(_xlfn.TEXTAFTER(P$2, "At ")=merged_belt_colours)*merged_months_at_rank),"")</f>
        <v/>
      </c>
      <c r="Q1133" s="18" t="str" cm="1">
        <f t="array" ref="Q1133">IF(LEN($A1133)&gt;0,SUMPRODUCT(($A1133=merged_names)*(_xlfn.TEXTAFTER(Q$2, "At ")=merged_belt_colours)*merged_months_at_rank),"")</f>
        <v/>
      </c>
      <c r="R1133" s="18" t="str" cm="1">
        <f t="array" ref="R1133">IF(LEN($A1133)&gt;0,SUMPRODUCT(($A1133=merged_names)*(_xlfn.TEXTAFTER(R$2, "At ")=merged_belt_colours)*merged_months_at_rank),"")</f>
        <v/>
      </c>
    </row>
    <row r="1134" spans="1:18" x14ac:dyDescent="0.25">
      <c r="A1134"/>
      <c r="B1134" s="15" t="str" cm="1">
        <f t="array" ref="B1134">IFERROR(IF(LEN(A1134)&gt;0, IF(SUMPRODUCT((Inactives[Key]=J1134)*(Inactives[Currently Inactive]))=1,"Inactive","Active"),""),"Active")</f>
        <v/>
      </c>
      <c r="C1134" s="16" t="str" cm="1">
        <f t="array" aca="1" ref="C1134" ca="1">IFERROR(_xlfn._xlws.FILTER(Inactives[Inactive On],(Inactives[Key]=J1134)*(Inactives[Currently Inactive]),""),"")</f>
        <v/>
      </c>
      <c r="D1134" s="16" t="str" cm="1">
        <f t="array" aca="1" ref="D1134" ca="1">IFERROR(INDEX(_xlfn.TEXTSPLIT(E1134," "),1),"")</f>
        <v/>
      </c>
      <c r="E1134" s="15" t="str" cm="1">
        <f t="array" aca="1" ref="E1134" ca="1">IFERROR(_xlfn._xlws.FILTER(merged_ranks,(merged_end_dates=DATE(9999,12,31))*(merged_names=A1134)),"")</f>
        <v/>
      </c>
      <c r="F1134" s="17" t="str">
        <f ca="1">_xlfn.XLOOKUP(J1134,Promotions[Promo Key],Promotions[Promo Date],"")</f>
        <v/>
      </c>
      <c r="G1134" s="18" t="str">
        <f t="shared" ca="1" si="83"/>
        <v/>
      </c>
      <c r="H1134" s="18" t="str">
        <f t="shared" ca="1" si="82"/>
        <v/>
      </c>
      <c r="I1134" s="17" t="str">
        <f>_xlfn.XLOOKUP(A1134,Students[Full Name],Students[Starting Rank],"")</f>
        <v/>
      </c>
      <c r="J1134" s="15" t="str">
        <f t="shared" ca="1" si="84"/>
        <v xml:space="preserve">: </v>
      </c>
      <c r="K1134" s="16" t="str">
        <f>_xlfn.XLOOKUP(A1134,Students[Full Name],Students[Start Date],"")</f>
        <v/>
      </c>
      <c r="L1134" s="18">
        <f t="shared" ca="1" si="85"/>
        <v>-1</v>
      </c>
      <c r="M1134" s="18" cm="1">
        <f t="array" aca="1" ref="M1134" ca="1">SUMPRODUCT(Inactives[Days Inactive]*(Inactives[Student]=A1134))/365</f>
        <v>0</v>
      </c>
      <c r="N1134" s="18" t="str" cm="1">
        <f t="array" ref="N1134">IF(LEN($A1134)&gt;0,SUMPRODUCT(($A1134=merged_names)*(_xlfn.TEXTAFTER(N$2, "At ")=merged_belt_colours)*merged_months_at_rank),"")</f>
        <v/>
      </c>
      <c r="O1134" s="18" t="str" cm="1">
        <f t="array" ref="O1134">IF(LEN($A1134)&gt;0,SUMPRODUCT(($A1134=merged_names)*(_xlfn.TEXTAFTER(O$2, "At ")=merged_belt_colours)*merged_months_at_rank),"")</f>
        <v/>
      </c>
      <c r="P1134" s="18" t="str" cm="1">
        <f t="array" ref="P1134">IF(LEN($A1134)&gt;0,SUMPRODUCT(($A1134=merged_names)*(_xlfn.TEXTAFTER(P$2, "At ")=merged_belt_colours)*merged_months_at_rank),"")</f>
        <v/>
      </c>
      <c r="Q1134" s="18" t="str" cm="1">
        <f t="array" ref="Q1134">IF(LEN($A1134)&gt;0,SUMPRODUCT(($A1134=merged_names)*(_xlfn.TEXTAFTER(Q$2, "At ")=merged_belt_colours)*merged_months_at_rank),"")</f>
        <v/>
      </c>
      <c r="R1134" s="18" t="str" cm="1">
        <f t="array" ref="R1134">IF(LEN($A1134)&gt;0,SUMPRODUCT(($A1134=merged_names)*(_xlfn.TEXTAFTER(R$2, "At ")=merged_belt_colours)*merged_months_at_rank),"")</f>
        <v/>
      </c>
    </row>
    <row r="1135" spans="1:18" x14ac:dyDescent="0.25">
      <c r="A1135"/>
      <c r="B1135" s="15" t="str" cm="1">
        <f t="array" ref="B1135">IFERROR(IF(LEN(A1135)&gt;0, IF(SUMPRODUCT((Inactives[Key]=J1135)*(Inactives[Currently Inactive]))=1,"Inactive","Active"),""),"Active")</f>
        <v/>
      </c>
      <c r="C1135" s="16" t="str" cm="1">
        <f t="array" aca="1" ref="C1135" ca="1">IFERROR(_xlfn._xlws.FILTER(Inactives[Inactive On],(Inactives[Key]=J1135)*(Inactives[Currently Inactive]),""),"")</f>
        <v/>
      </c>
      <c r="D1135" s="16" t="str" cm="1">
        <f t="array" aca="1" ref="D1135" ca="1">IFERROR(INDEX(_xlfn.TEXTSPLIT(E1135," "),1),"")</f>
        <v/>
      </c>
      <c r="E1135" s="15" t="str" cm="1">
        <f t="array" aca="1" ref="E1135" ca="1">IFERROR(_xlfn._xlws.FILTER(merged_ranks,(merged_end_dates=DATE(9999,12,31))*(merged_names=A1135)),"")</f>
        <v/>
      </c>
      <c r="F1135" s="17" t="str">
        <f ca="1">_xlfn.XLOOKUP(J1135,Promotions[Promo Key],Promotions[Promo Date],"")</f>
        <v/>
      </c>
      <c r="G1135" s="18" t="str">
        <f t="shared" ca="1" si="83"/>
        <v/>
      </c>
      <c r="H1135" s="18" t="str">
        <f t="shared" ca="1" si="82"/>
        <v/>
      </c>
      <c r="I1135" s="17" t="str">
        <f>_xlfn.XLOOKUP(A1135,Students[Full Name],Students[Starting Rank],"")</f>
        <v/>
      </c>
      <c r="J1135" s="15" t="str">
        <f t="shared" ca="1" si="84"/>
        <v xml:space="preserve">: </v>
      </c>
      <c r="K1135" s="16" t="str">
        <f>_xlfn.XLOOKUP(A1135,Students[Full Name],Students[Start Date],"")</f>
        <v/>
      </c>
      <c r="L1135" s="18">
        <f t="shared" ca="1" si="85"/>
        <v>-1</v>
      </c>
      <c r="M1135" s="18" cm="1">
        <f t="array" aca="1" ref="M1135" ca="1">SUMPRODUCT(Inactives[Days Inactive]*(Inactives[Student]=A1135))/365</f>
        <v>0</v>
      </c>
      <c r="N1135" s="18" t="str" cm="1">
        <f t="array" ref="N1135">IF(LEN($A1135)&gt;0,SUMPRODUCT(($A1135=merged_names)*(_xlfn.TEXTAFTER(N$2, "At ")=merged_belt_colours)*merged_months_at_rank),"")</f>
        <v/>
      </c>
      <c r="O1135" s="18" t="str" cm="1">
        <f t="array" ref="O1135">IF(LEN($A1135)&gt;0,SUMPRODUCT(($A1135=merged_names)*(_xlfn.TEXTAFTER(O$2, "At ")=merged_belt_colours)*merged_months_at_rank),"")</f>
        <v/>
      </c>
      <c r="P1135" s="18" t="str" cm="1">
        <f t="array" ref="P1135">IF(LEN($A1135)&gt;0,SUMPRODUCT(($A1135=merged_names)*(_xlfn.TEXTAFTER(P$2, "At ")=merged_belt_colours)*merged_months_at_rank),"")</f>
        <v/>
      </c>
      <c r="Q1135" s="18" t="str" cm="1">
        <f t="array" ref="Q1135">IF(LEN($A1135)&gt;0,SUMPRODUCT(($A1135=merged_names)*(_xlfn.TEXTAFTER(Q$2, "At ")=merged_belt_colours)*merged_months_at_rank),"")</f>
        <v/>
      </c>
      <c r="R1135" s="18" t="str" cm="1">
        <f t="array" ref="R1135">IF(LEN($A1135)&gt;0,SUMPRODUCT(($A1135=merged_names)*(_xlfn.TEXTAFTER(R$2, "At ")=merged_belt_colours)*merged_months_at_rank),"")</f>
        <v/>
      </c>
    </row>
    <row r="1136" spans="1:18" x14ac:dyDescent="0.25">
      <c r="A1136"/>
      <c r="B1136" s="15" t="str" cm="1">
        <f t="array" ref="B1136">IFERROR(IF(LEN(A1136)&gt;0, IF(SUMPRODUCT((Inactives[Key]=J1136)*(Inactives[Currently Inactive]))=1,"Inactive","Active"),""),"Active")</f>
        <v/>
      </c>
      <c r="C1136" s="16" t="str" cm="1">
        <f t="array" aca="1" ref="C1136" ca="1">IFERROR(_xlfn._xlws.FILTER(Inactives[Inactive On],(Inactives[Key]=J1136)*(Inactives[Currently Inactive]),""),"")</f>
        <v/>
      </c>
      <c r="D1136" s="16" t="str" cm="1">
        <f t="array" aca="1" ref="D1136" ca="1">IFERROR(INDEX(_xlfn.TEXTSPLIT(E1136," "),1),"")</f>
        <v/>
      </c>
      <c r="E1136" s="15" t="str" cm="1">
        <f t="array" aca="1" ref="E1136" ca="1">IFERROR(_xlfn._xlws.FILTER(merged_ranks,(merged_end_dates=DATE(9999,12,31))*(merged_names=A1136)),"")</f>
        <v/>
      </c>
      <c r="F1136" s="17" t="str">
        <f ca="1">_xlfn.XLOOKUP(J1136,Promotions[Promo Key],Promotions[Promo Date],"")</f>
        <v/>
      </c>
      <c r="G1136" s="18" t="str">
        <f t="shared" ca="1" si="83"/>
        <v/>
      </c>
      <c r="H1136" s="18" t="str">
        <f t="shared" ca="1" si="82"/>
        <v/>
      </c>
      <c r="I1136" s="17" t="str">
        <f>_xlfn.XLOOKUP(A1136,Students[Full Name],Students[Starting Rank],"")</f>
        <v/>
      </c>
      <c r="J1136" s="15" t="str">
        <f t="shared" ca="1" si="84"/>
        <v xml:space="preserve">: </v>
      </c>
      <c r="K1136" s="16" t="str">
        <f>_xlfn.XLOOKUP(A1136,Students[Full Name],Students[Start Date],"")</f>
        <v/>
      </c>
      <c r="L1136" s="18">
        <f t="shared" ca="1" si="85"/>
        <v>-1</v>
      </c>
      <c r="M1136" s="18" cm="1">
        <f t="array" aca="1" ref="M1136" ca="1">SUMPRODUCT(Inactives[Days Inactive]*(Inactives[Student]=A1136))/365</f>
        <v>0</v>
      </c>
      <c r="N1136" s="18" t="str" cm="1">
        <f t="array" ref="N1136">IF(LEN($A1136)&gt;0,SUMPRODUCT(($A1136=merged_names)*(_xlfn.TEXTAFTER(N$2, "At ")=merged_belt_colours)*merged_months_at_rank),"")</f>
        <v/>
      </c>
      <c r="O1136" s="18" t="str" cm="1">
        <f t="array" ref="O1136">IF(LEN($A1136)&gt;0,SUMPRODUCT(($A1136=merged_names)*(_xlfn.TEXTAFTER(O$2, "At ")=merged_belt_colours)*merged_months_at_rank),"")</f>
        <v/>
      </c>
      <c r="P1136" s="18" t="str" cm="1">
        <f t="array" ref="P1136">IF(LEN($A1136)&gt;0,SUMPRODUCT(($A1136=merged_names)*(_xlfn.TEXTAFTER(P$2, "At ")=merged_belt_colours)*merged_months_at_rank),"")</f>
        <v/>
      </c>
      <c r="Q1136" s="18" t="str" cm="1">
        <f t="array" ref="Q1136">IF(LEN($A1136)&gt;0,SUMPRODUCT(($A1136=merged_names)*(_xlfn.TEXTAFTER(Q$2, "At ")=merged_belt_colours)*merged_months_at_rank),"")</f>
        <v/>
      </c>
      <c r="R1136" s="18" t="str" cm="1">
        <f t="array" ref="R1136">IF(LEN($A1136)&gt;0,SUMPRODUCT(($A1136=merged_names)*(_xlfn.TEXTAFTER(R$2, "At ")=merged_belt_colours)*merged_months_at_rank),"")</f>
        <v/>
      </c>
    </row>
    <row r="1137" spans="1:18" x14ac:dyDescent="0.25">
      <c r="A1137"/>
      <c r="B1137" s="15" t="str" cm="1">
        <f t="array" ref="B1137">IFERROR(IF(LEN(A1137)&gt;0, IF(SUMPRODUCT((Inactives[Key]=J1137)*(Inactives[Currently Inactive]))=1,"Inactive","Active"),""),"Active")</f>
        <v/>
      </c>
      <c r="C1137" s="16" t="str" cm="1">
        <f t="array" aca="1" ref="C1137" ca="1">IFERROR(_xlfn._xlws.FILTER(Inactives[Inactive On],(Inactives[Key]=J1137)*(Inactives[Currently Inactive]),""),"")</f>
        <v/>
      </c>
      <c r="D1137" s="16" t="str" cm="1">
        <f t="array" aca="1" ref="D1137" ca="1">IFERROR(INDEX(_xlfn.TEXTSPLIT(E1137," "),1),"")</f>
        <v/>
      </c>
      <c r="E1137" s="15" t="str" cm="1">
        <f t="array" aca="1" ref="E1137" ca="1">IFERROR(_xlfn._xlws.FILTER(merged_ranks,(merged_end_dates=DATE(9999,12,31))*(merged_names=A1137)),"")</f>
        <v/>
      </c>
      <c r="F1137" s="17" t="str">
        <f ca="1">_xlfn.XLOOKUP(J1137,Promotions[Promo Key],Promotions[Promo Date],"")</f>
        <v/>
      </c>
      <c r="G1137" s="18" t="str">
        <f t="shared" ca="1" si="83"/>
        <v/>
      </c>
      <c r="H1137" s="18" t="str">
        <f t="shared" ca="1" si="82"/>
        <v/>
      </c>
      <c r="I1137" s="17" t="str">
        <f>_xlfn.XLOOKUP(A1137,Students[Full Name],Students[Starting Rank],"")</f>
        <v/>
      </c>
      <c r="J1137" s="15" t="str">
        <f t="shared" ca="1" si="84"/>
        <v xml:space="preserve">: </v>
      </c>
      <c r="K1137" s="16" t="str">
        <f>_xlfn.XLOOKUP(A1137,Students[Full Name],Students[Start Date],"")</f>
        <v/>
      </c>
      <c r="L1137" s="18">
        <f t="shared" ca="1" si="85"/>
        <v>-1</v>
      </c>
      <c r="M1137" s="18" cm="1">
        <f t="array" aca="1" ref="M1137" ca="1">SUMPRODUCT(Inactives[Days Inactive]*(Inactives[Student]=A1137))/365</f>
        <v>0</v>
      </c>
      <c r="N1137" s="18" t="str" cm="1">
        <f t="array" ref="N1137">IF(LEN($A1137)&gt;0,SUMPRODUCT(($A1137=merged_names)*(_xlfn.TEXTAFTER(N$2, "At ")=merged_belt_colours)*merged_months_at_rank),"")</f>
        <v/>
      </c>
      <c r="O1137" s="18" t="str" cm="1">
        <f t="array" ref="O1137">IF(LEN($A1137)&gt;0,SUMPRODUCT(($A1137=merged_names)*(_xlfn.TEXTAFTER(O$2, "At ")=merged_belt_colours)*merged_months_at_rank),"")</f>
        <v/>
      </c>
      <c r="P1137" s="18" t="str" cm="1">
        <f t="array" ref="P1137">IF(LEN($A1137)&gt;0,SUMPRODUCT(($A1137=merged_names)*(_xlfn.TEXTAFTER(P$2, "At ")=merged_belt_colours)*merged_months_at_rank),"")</f>
        <v/>
      </c>
      <c r="Q1137" s="18" t="str" cm="1">
        <f t="array" ref="Q1137">IF(LEN($A1137)&gt;0,SUMPRODUCT(($A1137=merged_names)*(_xlfn.TEXTAFTER(Q$2, "At ")=merged_belt_colours)*merged_months_at_rank),"")</f>
        <v/>
      </c>
      <c r="R1137" s="18" t="str" cm="1">
        <f t="array" ref="R1137">IF(LEN($A1137)&gt;0,SUMPRODUCT(($A1137=merged_names)*(_xlfn.TEXTAFTER(R$2, "At ")=merged_belt_colours)*merged_months_at_rank),"")</f>
        <v/>
      </c>
    </row>
    <row r="1138" spans="1:18" x14ac:dyDescent="0.25">
      <c r="A1138"/>
      <c r="B1138" s="15" t="str" cm="1">
        <f t="array" ref="B1138">IFERROR(IF(LEN(A1138)&gt;0, IF(SUMPRODUCT((Inactives[Key]=J1138)*(Inactives[Currently Inactive]))=1,"Inactive","Active"),""),"Active")</f>
        <v/>
      </c>
      <c r="C1138" s="16" t="str" cm="1">
        <f t="array" aca="1" ref="C1138" ca="1">IFERROR(_xlfn._xlws.FILTER(Inactives[Inactive On],(Inactives[Key]=J1138)*(Inactives[Currently Inactive]),""),"")</f>
        <v/>
      </c>
      <c r="D1138" s="16" t="str" cm="1">
        <f t="array" aca="1" ref="D1138" ca="1">IFERROR(INDEX(_xlfn.TEXTSPLIT(E1138," "),1),"")</f>
        <v/>
      </c>
      <c r="E1138" s="15" t="str" cm="1">
        <f t="array" aca="1" ref="E1138" ca="1">IFERROR(_xlfn._xlws.FILTER(merged_ranks,(merged_end_dates=DATE(9999,12,31))*(merged_names=A1138)),"")</f>
        <v/>
      </c>
      <c r="F1138" s="17" t="str">
        <f ca="1">_xlfn.XLOOKUP(J1138,Promotions[Promo Key],Promotions[Promo Date],"")</f>
        <v/>
      </c>
      <c r="G1138" s="18" t="str">
        <f t="shared" ca="1" si="83"/>
        <v/>
      </c>
      <c r="H1138" s="18" t="str">
        <f t="shared" ca="1" si="82"/>
        <v/>
      </c>
      <c r="I1138" s="17" t="str">
        <f>_xlfn.XLOOKUP(A1138,Students[Full Name],Students[Starting Rank],"")</f>
        <v/>
      </c>
      <c r="J1138" s="15" t="str">
        <f t="shared" ca="1" si="84"/>
        <v xml:space="preserve">: </v>
      </c>
      <c r="K1138" s="16" t="str">
        <f>_xlfn.XLOOKUP(A1138,Students[Full Name],Students[Start Date],"")</f>
        <v/>
      </c>
      <c r="L1138" s="18">
        <f t="shared" ca="1" si="85"/>
        <v>-1</v>
      </c>
      <c r="M1138" s="18" cm="1">
        <f t="array" aca="1" ref="M1138" ca="1">SUMPRODUCT(Inactives[Days Inactive]*(Inactives[Student]=A1138))/365</f>
        <v>0</v>
      </c>
      <c r="N1138" s="18" t="str" cm="1">
        <f t="array" ref="N1138">IF(LEN($A1138)&gt;0,SUMPRODUCT(($A1138=merged_names)*(_xlfn.TEXTAFTER(N$2, "At ")=merged_belt_colours)*merged_months_at_rank),"")</f>
        <v/>
      </c>
      <c r="O1138" s="18" t="str" cm="1">
        <f t="array" ref="O1138">IF(LEN($A1138)&gt;0,SUMPRODUCT(($A1138=merged_names)*(_xlfn.TEXTAFTER(O$2, "At ")=merged_belt_colours)*merged_months_at_rank),"")</f>
        <v/>
      </c>
      <c r="P1138" s="18" t="str" cm="1">
        <f t="array" ref="P1138">IF(LEN($A1138)&gt;0,SUMPRODUCT(($A1138=merged_names)*(_xlfn.TEXTAFTER(P$2, "At ")=merged_belt_colours)*merged_months_at_rank),"")</f>
        <v/>
      </c>
      <c r="Q1138" s="18" t="str" cm="1">
        <f t="array" ref="Q1138">IF(LEN($A1138)&gt;0,SUMPRODUCT(($A1138=merged_names)*(_xlfn.TEXTAFTER(Q$2, "At ")=merged_belt_colours)*merged_months_at_rank),"")</f>
        <v/>
      </c>
      <c r="R1138" s="18" t="str" cm="1">
        <f t="array" ref="R1138">IF(LEN($A1138)&gt;0,SUMPRODUCT(($A1138=merged_names)*(_xlfn.TEXTAFTER(R$2, "At ")=merged_belt_colours)*merged_months_at_rank),"")</f>
        <v/>
      </c>
    </row>
    <row r="1139" spans="1:18" x14ac:dyDescent="0.25">
      <c r="A1139"/>
      <c r="B1139" s="15" t="str" cm="1">
        <f t="array" ref="B1139">IFERROR(IF(LEN(A1139)&gt;0, IF(SUMPRODUCT((Inactives[Key]=J1139)*(Inactives[Currently Inactive]))=1,"Inactive","Active"),""),"Active")</f>
        <v/>
      </c>
      <c r="C1139" s="16" t="str" cm="1">
        <f t="array" aca="1" ref="C1139" ca="1">IFERROR(_xlfn._xlws.FILTER(Inactives[Inactive On],(Inactives[Key]=J1139)*(Inactives[Currently Inactive]),""),"")</f>
        <v/>
      </c>
      <c r="D1139" s="16" t="str" cm="1">
        <f t="array" aca="1" ref="D1139" ca="1">IFERROR(INDEX(_xlfn.TEXTSPLIT(E1139," "),1),"")</f>
        <v/>
      </c>
      <c r="E1139" s="15" t="str" cm="1">
        <f t="array" aca="1" ref="E1139" ca="1">IFERROR(_xlfn._xlws.FILTER(merged_ranks,(merged_end_dates=DATE(9999,12,31))*(merged_names=A1139)),"")</f>
        <v/>
      </c>
      <c r="F1139" s="17" t="str">
        <f ca="1">_xlfn.XLOOKUP(J1139,Promotions[Promo Key],Promotions[Promo Date],"")</f>
        <v/>
      </c>
      <c r="G1139" s="18" t="str">
        <f t="shared" ca="1" si="83"/>
        <v/>
      </c>
      <c r="H1139" s="18" t="str">
        <f t="shared" ca="1" si="82"/>
        <v/>
      </c>
      <c r="I1139" s="17" t="str">
        <f>_xlfn.XLOOKUP(A1139,Students[Full Name],Students[Starting Rank],"")</f>
        <v/>
      </c>
      <c r="J1139" s="15" t="str">
        <f t="shared" ca="1" si="84"/>
        <v xml:space="preserve">: </v>
      </c>
      <c r="K1139" s="16" t="str">
        <f>_xlfn.XLOOKUP(A1139,Students[Full Name],Students[Start Date],"")</f>
        <v/>
      </c>
      <c r="L1139" s="18">
        <f t="shared" ca="1" si="85"/>
        <v>-1</v>
      </c>
      <c r="M1139" s="18" cm="1">
        <f t="array" aca="1" ref="M1139" ca="1">SUMPRODUCT(Inactives[Days Inactive]*(Inactives[Student]=A1139))/365</f>
        <v>0</v>
      </c>
      <c r="N1139" s="18" t="str" cm="1">
        <f t="array" ref="N1139">IF(LEN($A1139)&gt;0,SUMPRODUCT(($A1139=merged_names)*(_xlfn.TEXTAFTER(N$2, "At ")=merged_belt_colours)*merged_months_at_rank),"")</f>
        <v/>
      </c>
      <c r="O1139" s="18" t="str" cm="1">
        <f t="array" ref="O1139">IF(LEN($A1139)&gt;0,SUMPRODUCT(($A1139=merged_names)*(_xlfn.TEXTAFTER(O$2, "At ")=merged_belt_colours)*merged_months_at_rank),"")</f>
        <v/>
      </c>
      <c r="P1139" s="18" t="str" cm="1">
        <f t="array" ref="P1139">IF(LEN($A1139)&gt;0,SUMPRODUCT(($A1139=merged_names)*(_xlfn.TEXTAFTER(P$2, "At ")=merged_belt_colours)*merged_months_at_rank),"")</f>
        <v/>
      </c>
      <c r="Q1139" s="18" t="str" cm="1">
        <f t="array" ref="Q1139">IF(LEN($A1139)&gt;0,SUMPRODUCT(($A1139=merged_names)*(_xlfn.TEXTAFTER(Q$2, "At ")=merged_belt_colours)*merged_months_at_rank),"")</f>
        <v/>
      </c>
      <c r="R1139" s="18" t="str" cm="1">
        <f t="array" ref="R1139">IF(LEN($A1139)&gt;0,SUMPRODUCT(($A1139=merged_names)*(_xlfn.TEXTAFTER(R$2, "At ")=merged_belt_colours)*merged_months_at_rank),"")</f>
        <v/>
      </c>
    </row>
    <row r="1140" spans="1:18" x14ac:dyDescent="0.25">
      <c r="A1140"/>
      <c r="B1140" s="15" t="str" cm="1">
        <f t="array" ref="B1140">IFERROR(IF(LEN(A1140)&gt;0, IF(SUMPRODUCT((Inactives[Key]=J1140)*(Inactives[Currently Inactive]))=1,"Inactive","Active"),""),"Active")</f>
        <v/>
      </c>
      <c r="C1140" s="16" t="str" cm="1">
        <f t="array" aca="1" ref="C1140" ca="1">IFERROR(_xlfn._xlws.FILTER(Inactives[Inactive On],(Inactives[Key]=J1140)*(Inactives[Currently Inactive]),""),"")</f>
        <v/>
      </c>
      <c r="D1140" s="16" t="str" cm="1">
        <f t="array" aca="1" ref="D1140" ca="1">IFERROR(INDEX(_xlfn.TEXTSPLIT(E1140," "),1),"")</f>
        <v/>
      </c>
      <c r="E1140" s="15" t="str" cm="1">
        <f t="array" aca="1" ref="E1140" ca="1">IFERROR(_xlfn._xlws.FILTER(merged_ranks,(merged_end_dates=DATE(9999,12,31))*(merged_names=A1140)),"")</f>
        <v/>
      </c>
      <c r="F1140" s="17" t="str">
        <f ca="1">_xlfn.XLOOKUP(J1140,Promotions[Promo Key],Promotions[Promo Date],"")</f>
        <v/>
      </c>
      <c r="G1140" s="18" t="str">
        <f t="shared" ca="1" si="83"/>
        <v/>
      </c>
      <c r="H1140" s="18" t="str">
        <f t="shared" ca="1" si="82"/>
        <v/>
      </c>
      <c r="I1140" s="17" t="str">
        <f>_xlfn.XLOOKUP(A1140,Students[Full Name],Students[Starting Rank],"")</f>
        <v/>
      </c>
      <c r="J1140" s="15" t="str">
        <f t="shared" ca="1" si="84"/>
        <v xml:space="preserve">: </v>
      </c>
      <c r="K1140" s="16" t="str">
        <f>_xlfn.XLOOKUP(A1140,Students[Full Name],Students[Start Date],"")</f>
        <v/>
      </c>
      <c r="L1140" s="18">
        <f t="shared" ca="1" si="85"/>
        <v>-1</v>
      </c>
      <c r="M1140" s="18" cm="1">
        <f t="array" aca="1" ref="M1140" ca="1">SUMPRODUCT(Inactives[Days Inactive]*(Inactives[Student]=A1140))/365</f>
        <v>0</v>
      </c>
      <c r="N1140" s="18" t="str" cm="1">
        <f t="array" ref="N1140">IF(LEN($A1140)&gt;0,SUMPRODUCT(($A1140=merged_names)*(_xlfn.TEXTAFTER(N$2, "At ")=merged_belt_colours)*merged_months_at_rank),"")</f>
        <v/>
      </c>
      <c r="O1140" s="18" t="str" cm="1">
        <f t="array" ref="O1140">IF(LEN($A1140)&gt;0,SUMPRODUCT(($A1140=merged_names)*(_xlfn.TEXTAFTER(O$2, "At ")=merged_belt_colours)*merged_months_at_rank),"")</f>
        <v/>
      </c>
      <c r="P1140" s="18" t="str" cm="1">
        <f t="array" ref="P1140">IF(LEN($A1140)&gt;0,SUMPRODUCT(($A1140=merged_names)*(_xlfn.TEXTAFTER(P$2, "At ")=merged_belt_colours)*merged_months_at_rank),"")</f>
        <v/>
      </c>
      <c r="Q1140" s="18" t="str" cm="1">
        <f t="array" ref="Q1140">IF(LEN($A1140)&gt;0,SUMPRODUCT(($A1140=merged_names)*(_xlfn.TEXTAFTER(Q$2, "At ")=merged_belt_colours)*merged_months_at_rank),"")</f>
        <v/>
      </c>
      <c r="R1140" s="18" t="str" cm="1">
        <f t="array" ref="R1140">IF(LEN($A1140)&gt;0,SUMPRODUCT(($A1140=merged_names)*(_xlfn.TEXTAFTER(R$2, "At ")=merged_belt_colours)*merged_months_at_rank),"")</f>
        <v/>
      </c>
    </row>
    <row r="1141" spans="1:18" x14ac:dyDescent="0.25">
      <c r="A1141"/>
      <c r="B1141" s="15" t="str" cm="1">
        <f t="array" ref="B1141">IFERROR(IF(LEN(A1141)&gt;0, IF(SUMPRODUCT((Inactives[Key]=J1141)*(Inactives[Currently Inactive]))=1,"Inactive","Active"),""),"Active")</f>
        <v/>
      </c>
      <c r="C1141" s="16" t="str" cm="1">
        <f t="array" aca="1" ref="C1141" ca="1">IFERROR(_xlfn._xlws.FILTER(Inactives[Inactive On],(Inactives[Key]=J1141)*(Inactives[Currently Inactive]),""),"")</f>
        <v/>
      </c>
      <c r="D1141" s="16" t="str" cm="1">
        <f t="array" aca="1" ref="D1141" ca="1">IFERROR(INDEX(_xlfn.TEXTSPLIT(E1141," "),1),"")</f>
        <v/>
      </c>
      <c r="E1141" s="15" t="str" cm="1">
        <f t="array" aca="1" ref="E1141" ca="1">IFERROR(_xlfn._xlws.FILTER(merged_ranks,(merged_end_dates=DATE(9999,12,31))*(merged_names=A1141)),"")</f>
        <v/>
      </c>
      <c r="F1141" s="17" t="str">
        <f ca="1">_xlfn.XLOOKUP(J1141,Promotions[Promo Key],Promotions[Promo Date],"")</f>
        <v/>
      </c>
      <c r="G1141" s="18" t="str">
        <f t="shared" ca="1" si="83"/>
        <v/>
      </c>
      <c r="H1141" s="18" t="str">
        <f t="shared" ca="1" si="82"/>
        <v/>
      </c>
      <c r="I1141" s="17" t="str">
        <f>_xlfn.XLOOKUP(A1141,Students[Full Name],Students[Starting Rank],"")</f>
        <v/>
      </c>
      <c r="J1141" s="15" t="str">
        <f t="shared" ca="1" si="84"/>
        <v xml:space="preserve">: </v>
      </c>
      <c r="K1141" s="16" t="str">
        <f>_xlfn.XLOOKUP(A1141,Students[Full Name],Students[Start Date],"")</f>
        <v/>
      </c>
      <c r="L1141" s="18">
        <f t="shared" ca="1" si="85"/>
        <v>-1</v>
      </c>
      <c r="M1141" s="18" cm="1">
        <f t="array" aca="1" ref="M1141" ca="1">SUMPRODUCT(Inactives[Days Inactive]*(Inactives[Student]=A1141))/365</f>
        <v>0</v>
      </c>
      <c r="N1141" s="18" t="str" cm="1">
        <f t="array" ref="N1141">IF(LEN($A1141)&gt;0,SUMPRODUCT(($A1141=merged_names)*(_xlfn.TEXTAFTER(N$2, "At ")=merged_belt_colours)*merged_months_at_rank),"")</f>
        <v/>
      </c>
      <c r="O1141" s="18" t="str" cm="1">
        <f t="array" ref="O1141">IF(LEN($A1141)&gt;0,SUMPRODUCT(($A1141=merged_names)*(_xlfn.TEXTAFTER(O$2, "At ")=merged_belt_colours)*merged_months_at_rank),"")</f>
        <v/>
      </c>
      <c r="P1141" s="18" t="str" cm="1">
        <f t="array" ref="P1141">IF(LEN($A1141)&gt;0,SUMPRODUCT(($A1141=merged_names)*(_xlfn.TEXTAFTER(P$2, "At ")=merged_belt_colours)*merged_months_at_rank),"")</f>
        <v/>
      </c>
      <c r="Q1141" s="18" t="str" cm="1">
        <f t="array" ref="Q1141">IF(LEN($A1141)&gt;0,SUMPRODUCT(($A1141=merged_names)*(_xlfn.TEXTAFTER(Q$2, "At ")=merged_belt_colours)*merged_months_at_rank),"")</f>
        <v/>
      </c>
      <c r="R1141" s="18" t="str" cm="1">
        <f t="array" ref="R1141">IF(LEN($A1141)&gt;0,SUMPRODUCT(($A1141=merged_names)*(_xlfn.TEXTAFTER(R$2, "At ")=merged_belt_colours)*merged_months_at_rank),"")</f>
        <v/>
      </c>
    </row>
    <row r="1142" spans="1:18" x14ac:dyDescent="0.25">
      <c r="A1142"/>
      <c r="B1142" s="15" t="str" cm="1">
        <f t="array" ref="B1142">IFERROR(IF(LEN(A1142)&gt;0, IF(SUMPRODUCT((Inactives[Key]=J1142)*(Inactives[Currently Inactive]))=1,"Inactive","Active"),""),"Active")</f>
        <v/>
      </c>
      <c r="C1142" s="16" t="str" cm="1">
        <f t="array" aca="1" ref="C1142" ca="1">IFERROR(_xlfn._xlws.FILTER(Inactives[Inactive On],(Inactives[Key]=J1142)*(Inactives[Currently Inactive]),""),"")</f>
        <v/>
      </c>
      <c r="D1142" s="16" t="str" cm="1">
        <f t="array" aca="1" ref="D1142" ca="1">IFERROR(INDEX(_xlfn.TEXTSPLIT(E1142," "),1),"")</f>
        <v/>
      </c>
      <c r="E1142" s="15" t="str" cm="1">
        <f t="array" aca="1" ref="E1142" ca="1">IFERROR(_xlfn._xlws.FILTER(merged_ranks,(merged_end_dates=DATE(9999,12,31))*(merged_names=A1142)),"")</f>
        <v/>
      </c>
      <c r="F1142" s="17" t="str">
        <f ca="1">_xlfn.XLOOKUP(J1142,Promotions[Promo Key],Promotions[Promo Date],"")</f>
        <v/>
      </c>
      <c r="G1142" s="18" t="str">
        <f t="shared" ca="1" si="83"/>
        <v/>
      </c>
      <c r="H1142" s="18" t="str">
        <f t="shared" ca="1" si="82"/>
        <v/>
      </c>
      <c r="I1142" s="17" t="str">
        <f>_xlfn.XLOOKUP(A1142,Students[Full Name],Students[Starting Rank],"")</f>
        <v/>
      </c>
      <c r="J1142" s="15" t="str">
        <f t="shared" ca="1" si="84"/>
        <v xml:space="preserve">: </v>
      </c>
      <c r="K1142" s="16" t="str">
        <f>_xlfn.XLOOKUP(A1142,Students[Full Name],Students[Start Date],"")</f>
        <v/>
      </c>
      <c r="L1142" s="18">
        <f t="shared" ca="1" si="85"/>
        <v>-1</v>
      </c>
      <c r="M1142" s="18" cm="1">
        <f t="array" aca="1" ref="M1142" ca="1">SUMPRODUCT(Inactives[Days Inactive]*(Inactives[Student]=A1142))/365</f>
        <v>0</v>
      </c>
      <c r="N1142" s="18" t="str" cm="1">
        <f t="array" ref="N1142">IF(LEN($A1142)&gt;0,SUMPRODUCT(($A1142=merged_names)*(_xlfn.TEXTAFTER(N$2, "At ")=merged_belt_colours)*merged_months_at_rank),"")</f>
        <v/>
      </c>
      <c r="O1142" s="18" t="str" cm="1">
        <f t="array" ref="O1142">IF(LEN($A1142)&gt;0,SUMPRODUCT(($A1142=merged_names)*(_xlfn.TEXTAFTER(O$2, "At ")=merged_belt_colours)*merged_months_at_rank),"")</f>
        <v/>
      </c>
      <c r="P1142" s="18" t="str" cm="1">
        <f t="array" ref="P1142">IF(LEN($A1142)&gt;0,SUMPRODUCT(($A1142=merged_names)*(_xlfn.TEXTAFTER(P$2, "At ")=merged_belt_colours)*merged_months_at_rank),"")</f>
        <v/>
      </c>
      <c r="Q1142" s="18" t="str" cm="1">
        <f t="array" ref="Q1142">IF(LEN($A1142)&gt;0,SUMPRODUCT(($A1142=merged_names)*(_xlfn.TEXTAFTER(Q$2, "At ")=merged_belt_colours)*merged_months_at_rank),"")</f>
        <v/>
      </c>
      <c r="R1142" s="18" t="str" cm="1">
        <f t="array" ref="R1142">IF(LEN($A1142)&gt;0,SUMPRODUCT(($A1142=merged_names)*(_xlfn.TEXTAFTER(R$2, "At ")=merged_belt_colours)*merged_months_at_rank),"")</f>
        <v/>
      </c>
    </row>
    <row r="1143" spans="1:18" x14ac:dyDescent="0.25">
      <c r="A1143"/>
      <c r="B1143" s="15" t="str" cm="1">
        <f t="array" ref="B1143">IFERROR(IF(LEN(A1143)&gt;0, IF(SUMPRODUCT((Inactives[Key]=J1143)*(Inactives[Currently Inactive]))=1,"Inactive","Active"),""),"Active")</f>
        <v/>
      </c>
      <c r="C1143" s="16" t="str" cm="1">
        <f t="array" aca="1" ref="C1143" ca="1">IFERROR(_xlfn._xlws.FILTER(Inactives[Inactive On],(Inactives[Key]=J1143)*(Inactives[Currently Inactive]),""),"")</f>
        <v/>
      </c>
      <c r="D1143" s="16" t="str" cm="1">
        <f t="array" aca="1" ref="D1143" ca="1">IFERROR(INDEX(_xlfn.TEXTSPLIT(E1143," "),1),"")</f>
        <v/>
      </c>
      <c r="E1143" s="15" t="str" cm="1">
        <f t="array" aca="1" ref="E1143" ca="1">IFERROR(_xlfn._xlws.FILTER(merged_ranks,(merged_end_dates=DATE(9999,12,31))*(merged_names=A1143)),"")</f>
        <v/>
      </c>
      <c r="F1143" s="17" t="str">
        <f ca="1">_xlfn.XLOOKUP(J1143,Promotions[Promo Key],Promotions[Promo Date],"")</f>
        <v/>
      </c>
      <c r="G1143" s="18" t="str">
        <f t="shared" ca="1" si="83"/>
        <v/>
      </c>
      <c r="H1143" s="18" t="str">
        <f t="shared" ca="1" si="82"/>
        <v/>
      </c>
      <c r="I1143" s="17" t="str">
        <f>_xlfn.XLOOKUP(A1143,Students[Full Name],Students[Starting Rank],"")</f>
        <v/>
      </c>
      <c r="J1143" s="15" t="str">
        <f t="shared" ca="1" si="84"/>
        <v xml:space="preserve">: </v>
      </c>
      <c r="K1143" s="16" t="str">
        <f>_xlfn.XLOOKUP(A1143,Students[Full Name],Students[Start Date],"")</f>
        <v/>
      </c>
      <c r="L1143" s="18">
        <f t="shared" ca="1" si="85"/>
        <v>-1</v>
      </c>
      <c r="M1143" s="18" cm="1">
        <f t="array" aca="1" ref="M1143" ca="1">SUMPRODUCT(Inactives[Days Inactive]*(Inactives[Student]=A1143))/365</f>
        <v>0</v>
      </c>
      <c r="N1143" s="18" t="str" cm="1">
        <f t="array" ref="N1143">IF(LEN($A1143)&gt;0,SUMPRODUCT(($A1143=merged_names)*(_xlfn.TEXTAFTER(N$2, "At ")=merged_belt_colours)*merged_months_at_rank),"")</f>
        <v/>
      </c>
      <c r="O1143" s="18" t="str" cm="1">
        <f t="array" ref="O1143">IF(LEN($A1143)&gt;0,SUMPRODUCT(($A1143=merged_names)*(_xlfn.TEXTAFTER(O$2, "At ")=merged_belt_colours)*merged_months_at_rank),"")</f>
        <v/>
      </c>
      <c r="P1143" s="18" t="str" cm="1">
        <f t="array" ref="P1143">IF(LEN($A1143)&gt;0,SUMPRODUCT(($A1143=merged_names)*(_xlfn.TEXTAFTER(P$2, "At ")=merged_belt_colours)*merged_months_at_rank),"")</f>
        <v/>
      </c>
      <c r="Q1143" s="18" t="str" cm="1">
        <f t="array" ref="Q1143">IF(LEN($A1143)&gt;0,SUMPRODUCT(($A1143=merged_names)*(_xlfn.TEXTAFTER(Q$2, "At ")=merged_belt_colours)*merged_months_at_rank),"")</f>
        <v/>
      </c>
      <c r="R1143" s="18" t="str" cm="1">
        <f t="array" ref="R1143">IF(LEN($A1143)&gt;0,SUMPRODUCT(($A1143=merged_names)*(_xlfn.TEXTAFTER(R$2, "At ")=merged_belt_colours)*merged_months_at_rank),"")</f>
        <v/>
      </c>
    </row>
    <row r="1144" spans="1:18" x14ac:dyDescent="0.25">
      <c r="A1144"/>
      <c r="B1144" s="15" t="str" cm="1">
        <f t="array" ref="B1144">IFERROR(IF(LEN(A1144)&gt;0, IF(SUMPRODUCT((Inactives[Key]=J1144)*(Inactives[Currently Inactive]))=1,"Inactive","Active"),""),"Active")</f>
        <v/>
      </c>
      <c r="C1144" s="16" t="str" cm="1">
        <f t="array" aca="1" ref="C1144" ca="1">IFERROR(_xlfn._xlws.FILTER(Inactives[Inactive On],(Inactives[Key]=J1144)*(Inactives[Currently Inactive]),""),"")</f>
        <v/>
      </c>
      <c r="D1144" s="16" t="str" cm="1">
        <f t="array" aca="1" ref="D1144" ca="1">IFERROR(INDEX(_xlfn.TEXTSPLIT(E1144," "),1),"")</f>
        <v/>
      </c>
      <c r="E1144" s="15" t="str" cm="1">
        <f t="array" aca="1" ref="E1144" ca="1">IFERROR(_xlfn._xlws.FILTER(merged_ranks,(merged_end_dates=DATE(9999,12,31))*(merged_names=A1144)),"")</f>
        <v/>
      </c>
      <c r="F1144" s="17" t="str">
        <f ca="1">_xlfn.XLOOKUP(J1144,Promotions[Promo Key],Promotions[Promo Date],"")</f>
        <v/>
      </c>
      <c r="G1144" s="18" t="str">
        <f t="shared" ca="1" si="83"/>
        <v/>
      </c>
      <c r="H1144" s="18" t="str">
        <f t="shared" ca="1" si="82"/>
        <v/>
      </c>
      <c r="I1144" s="17" t="str">
        <f>_xlfn.XLOOKUP(A1144,Students[Full Name],Students[Starting Rank],"")</f>
        <v/>
      </c>
      <c r="J1144" s="15" t="str">
        <f t="shared" ca="1" si="84"/>
        <v xml:space="preserve">: </v>
      </c>
      <c r="K1144" s="16" t="str">
        <f>_xlfn.XLOOKUP(A1144,Students[Full Name],Students[Start Date],"")</f>
        <v/>
      </c>
      <c r="L1144" s="18">
        <f t="shared" ca="1" si="85"/>
        <v>-1</v>
      </c>
      <c r="M1144" s="18" cm="1">
        <f t="array" aca="1" ref="M1144" ca="1">SUMPRODUCT(Inactives[Days Inactive]*(Inactives[Student]=A1144))/365</f>
        <v>0</v>
      </c>
      <c r="N1144" s="18" t="str" cm="1">
        <f t="array" ref="N1144">IF(LEN($A1144)&gt;0,SUMPRODUCT(($A1144=merged_names)*(_xlfn.TEXTAFTER(N$2, "At ")=merged_belt_colours)*merged_months_at_rank),"")</f>
        <v/>
      </c>
      <c r="O1144" s="18" t="str" cm="1">
        <f t="array" ref="O1144">IF(LEN($A1144)&gt;0,SUMPRODUCT(($A1144=merged_names)*(_xlfn.TEXTAFTER(O$2, "At ")=merged_belt_colours)*merged_months_at_rank),"")</f>
        <v/>
      </c>
      <c r="P1144" s="18" t="str" cm="1">
        <f t="array" ref="P1144">IF(LEN($A1144)&gt;0,SUMPRODUCT(($A1144=merged_names)*(_xlfn.TEXTAFTER(P$2, "At ")=merged_belt_colours)*merged_months_at_rank),"")</f>
        <v/>
      </c>
      <c r="Q1144" s="18" t="str" cm="1">
        <f t="array" ref="Q1144">IF(LEN($A1144)&gt;0,SUMPRODUCT(($A1144=merged_names)*(_xlfn.TEXTAFTER(Q$2, "At ")=merged_belt_colours)*merged_months_at_rank),"")</f>
        <v/>
      </c>
      <c r="R1144" s="18" t="str" cm="1">
        <f t="array" ref="R1144">IF(LEN($A1144)&gt;0,SUMPRODUCT(($A1144=merged_names)*(_xlfn.TEXTAFTER(R$2, "At ")=merged_belt_colours)*merged_months_at_rank),"")</f>
        <v/>
      </c>
    </row>
    <row r="1145" spans="1:18" x14ac:dyDescent="0.25">
      <c r="A1145"/>
      <c r="B1145" s="15" t="str" cm="1">
        <f t="array" ref="B1145">IFERROR(IF(LEN(A1145)&gt;0, IF(SUMPRODUCT((Inactives[Key]=J1145)*(Inactives[Currently Inactive]))=1,"Inactive","Active"),""),"Active")</f>
        <v/>
      </c>
      <c r="C1145" s="16" t="str" cm="1">
        <f t="array" aca="1" ref="C1145" ca="1">IFERROR(_xlfn._xlws.FILTER(Inactives[Inactive On],(Inactives[Key]=J1145)*(Inactives[Currently Inactive]),""),"")</f>
        <v/>
      </c>
      <c r="D1145" s="16" t="str" cm="1">
        <f t="array" aca="1" ref="D1145" ca="1">IFERROR(INDEX(_xlfn.TEXTSPLIT(E1145," "),1),"")</f>
        <v/>
      </c>
      <c r="E1145" s="15" t="str" cm="1">
        <f t="array" aca="1" ref="E1145" ca="1">IFERROR(_xlfn._xlws.FILTER(merged_ranks,(merged_end_dates=DATE(9999,12,31))*(merged_names=A1145)),"")</f>
        <v/>
      </c>
      <c r="F1145" s="17" t="str">
        <f ca="1">_xlfn.XLOOKUP(J1145,Promotions[Promo Key],Promotions[Promo Date],"")</f>
        <v/>
      </c>
      <c r="G1145" s="18" t="str">
        <f t="shared" ca="1" si="83"/>
        <v/>
      </c>
      <c r="H1145" s="18" t="str">
        <f t="shared" ca="1" si="82"/>
        <v/>
      </c>
      <c r="I1145" s="17" t="str">
        <f>_xlfn.XLOOKUP(A1145,Students[Full Name],Students[Starting Rank],"")</f>
        <v/>
      </c>
      <c r="J1145" s="15" t="str">
        <f t="shared" ca="1" si="84"/>
        <v xml:space="preserve">: </v>
      </c>
      <c r="K1145" s="16" t="str">
        <f>_xlfn.XLOOKUP(A1145,Students[Full Name],Students[Start Date],"")</f>
        <v/>
      </c>
      <c r="L1145" s="18">
        <f t="shared" ca="1" si="85"/>
        <v>-1</v>
      </c>
      <c r="M1145" s="18" cm="1">
        <f t="array" aca="1" ref="M1145" ca="1">SUMPRODUCT(Inactives[Days Inactive]*(Inactives[Student]=A1145))/365</f>
        <v>0</v>
      </c>
      <c r="N1145" s="18" t="str" cm="1">
        <f t="array" ref="N1145">IF(LEN($A1145)&gt;0,SUMPRODUCT(($A1145=merged_names)*(_xlfn.TEXTAFTER(N$2, "At ")=merged_belt_colours)*merged_months_at_rank),"")</f>
        <v/>
      </c>
      <c r="O1145" s="18" t="str" cm="1">
        <f t="array" ref="O1145">IF(LEN($A1145)&gt;0,SUMPRODUCT(($A1145=merged_names)*(_xlfn.TEXTAFTER(O$2, "At ")=merged_belt_colours)*merged_months_at_rank),"")</f>
        <v/>
      </c>
      <c r="P1145" s="18" t="str" cm="1">
        <f t="array" ref="P1145">IF(LEN($A1145)&gt;0,SUMPRODUCT(($A1145=merged_names)*(_xlfn.TEXTAFTER(P$2, "At ")=merged_belt_colours)*merged_months_at_rank),"")</f>
        <v/>
      </c>
      <c r="Q1145" s="18" t="str" cm="1">
        <f t="array" ref="Q1145">IF(LEN($A1145)&gt;0,SUMPRODUCT(($A1145=merged_names)*(_xlfn.TEXTAFTER(Q$2, "At ")=merged_belt_colours)*merged_months_at_rank),"")</f>
        <v/>
      </c>
      <c r="R1145" s="18" t="str" cm="1">
        <f t="array" ref="R1145">IF(LEN($A1145)&gt;0,SUMPRODUCT(($A1145=merged_names)*(_xlfn.TEXTAFTER(R$2, "At ")=merged_belt_colours)*merged_months_at_rank),"")</f>
        <v/>
      </c>
    </row>
    <row r="1146" spans="1:18" x14ac:dyDescent="0.25">
      <c r="A1146"/>
      <c r="B1146" s="15" t="str" cm="1">
        <f t="array" ref="B1146">IFERROR(IF(LEN(A1146)&gt;0, IF(SUMPRODUCT((Inactives[Key]=J1146)*(Inactives[Currently Inactive]))=1,"Inactive","Active"),""),"Active")</f>
        <v/>
      </c>
      <c r="C1146" s="16" t="str" cm="1">
        <f t="array" aca="1" ref="C1146" ca="1">IFERROR(_xlfn._xlws.FILTER(Inactives[Inactive On],(Inactives[Key]=J1146)*(Inactives[Currently Inactive]),""),"")</f>
        <v/>
      </c>
      <c r="D1146" s="16" t="str" cm="1">
        <f t="array" aca="1" ref="D1146" ca="1">IFERROR(INDEX(_xlfn.TEXTSPLIT(E1146," "),1),"")</f>
        <v/>
      </c>
      <c r="E1146" s="15" t="str" cm="1">
        <f t="array" aca="1" ref="E1146" ca="1">IFERROR(_xlfn._xlws.FILTER(merged_ranks,(merged_end_dates=DATE(9999,12,31))*(merged_names=A1146)),"")</f>
        <v/>
      </c>
      <c r="F1146" s="17" t="str">
        <f ca="1">_xlfn.XLOOKUP(J1146,Promotions[Promo Key],Promotions[Promo Date],"")</f>
        <v/>
      </c>
      <c r="G1146" s="18" t="str">
        <f t="shared" ca="1" si="83"/>
        <v/>
      </c>
      <c r="H1146" s="18" t="str">
        <f t="shared" ca="1" si="82"/>
        <v/>
      </c>
      <c r="I1146" s="17" t="str">
        <f>_xlfn.XLOOKUP(A1146,Students[Full Name],Students[Starting Rank],"")</f>
        <v/>
      </c>
      <c r="J1146" s="15" t="str">
        <f t="shared" ca="1" si="84"/>
        <v xml:space="preserve">: </v>
      </c>
      <c r="K1146" s="16" t="str">
        <f>_xlfn.XLOOKUP(A1146,Students[Full Name],Students[Start Date],"")</f>
        <v/>
      </c>
      <c r="L1146" s="18">
        <f t="shared" ca="1" si="85"/>
        <v>-1</v>
      </c>
      <c r="M1146" s="18" cm="1">
        <f t="array" aca="1" ref="M1146" ca="1">SUMPRODUCT(Inactives[Days Inactive]*(Inactives[Student]=A1146))/365</f>
        <v>0</v>
      </c>
      <c r="N1146" s="18" t="str" cm="1">
        <f t="array" ref="N1146">IF(LEN($A1146)&gt;0,SUMPRODUCT(($A1146=merged_names)*(_xlfn.TEXTAFTER(N$2, "At ")=merged_belt_colours)*merged_months_at_rank),"")</f>
        <v/>
      </c>
      <c r="O1146" s="18" t="str" cm="1">
        <f t="array" ref="O1146">IF(LEN($A1146)&gt;0,SUMPRODUCT(($A1146=merged_names)*(_xlfn.TEXTAFTER(O$2, "At ")=merged_belt_colours)*merged_months_at_rank),"")</f>
        <v/>
      </c>
      <c r="P1146" s="18" t="str" cm="1">
        <f t="array" ref="P1146">IF(LEN($A1146)&gt;0,SUMPRODUCT(($A1146=merged_names)*(_xlfn.TEXTAFTER(P$2, "At ")=merged_belt_colours)*merged_months_at_rank),"")</f>
        <v/>
      </c>
      <c r="Q1146" s="18" t="str" cm="1">
        <f t="array" ref="Q1146">IF(LEN($A1146)&gt;0,SUMPRODUCT(($A1146=merged_names)*(_xlfn.TEXTAFTER(Q$2, "At ")=merged_belt_colours)*merged_months_at_rank),"")</f>
        <v/>
      </c>
      <c r="R1146" s="18" t="str" cm="1">
        <f t="array" ref="R1146">IF(LEN($A1146)&gt;0,SUMPRODUCT(($A1146=merged_names)*(_xlfn.TEXTAFTER(R$2, "At ")=merged_belt_colours)*merged_months_at_rank),"")</f>
        <v/>
      </c>
    </row>
    <row r="1147" spans="1:18" x14ac:dyDescent="0.25">
      <c r="A1147"/>
      <c r="B1147" s="15" t="str" cm="1">
        <f t="array" ref="B1147">IFERROR(IF(LEN(A1147)&gt;0, IF(SUMPRODUCT((Inactives[Key]=J1147)*(Inactives[Currently Inactive]))=1,"Inactive","Active"),""),"Active")</f>
        <v/>
      </c>
      <c r="C1147" s="16" t="str" cm="1">
        <f t="array" aca="1" ref="C1147" ca="1">IFERROR(_xlfn._xlws.FILTER(Inactives[Inactive On],(Inactives[Key]=J1147)*(Inactives[Currently Inactive]),""),"")</f>
        <v/>
      </c>
      <c r="D1147" s="16" t="str" cm="1">
        <f t="array" aca="1" ref="D1147" ca="1">IFERROR(INDEX(_xlfn.TEXTSPLIT(E1147," "),1),"")</f>
        <v/>
      </c>
      <c r="E1147" s="15" t="str" cm="1">
        <f t="array" aca="1" ref="E1147" ca="1">IFERROR(_xlfn._xlws.FILTER(merged_ranks,(merged_end_dates=DATE(9999,12,31))*(merged_names=A1147)),"")</f>
        <v/>
      </c>
      <c r="F1147" s="17" t="str">
        <f ca="1">_xlfn.XLOOKUP(J1147,Promotions[Promo Key],Promotions[Promo Date],"")</f>
        <v/>
      </c>
      <c r="G1147" s="18" t="str">
        <f t="shared" ca="1" si="83"/>
        <v/>
      </c>
      <c r="H1147" s="18" t="str">
        <f t="shared" ca="1" si="82"/>
        <v/>
      </c>
      <c r="I1147" s="17" t="str">
        <f>_xlfn.XLOOKUP(A1147,Students[Full Name],Students[Starting Rank],"")</f>
        <v/>
      </c>
      <c r="J1147" s="15" t="str">
        <f t="shared" ca="1" si="84"/>
        <v xml:space="preserve">: </v>
      </c>
      <c r="K1147" s="16" t="str">
        <f>_xlfn.XLOOKUP(A1147,Students[Full Name],Students[Start Date],"")</f>
        <v/>
      </c>
      <c r="L1147" s="18">
        <f t="shared" ca="1" si="85"/>
        <v>-1</v>
      </c>
      <c r="M1147" s="18" cm="1">
        <f t="array" aca="1" ref="M1147" ca="1">SUMPRODUCT(Inactives[Days Inactive]*(Inactives[Student]=A1147))/365</f>
        <v>0</v>
      </c>
      <c r="N1147" s="18" t="str" cm="1">
        <f t="array" ref="N1147">IF(LEN($A1147)&gt;0,SUMPRODUCT(($A1147=merged_names)*(_xlfn.TEXTAFTER(N$2, "At ")=merged_belt_colours)*merged_months_at_rank),"")</f>
        <v/>
      </c>
      <c r="O1147" s="18" t="str" cm="1">
        <f t="array" ref="O1147">IF(LEN($A1147)&gt;0,SUMPRODUCT(($A1147=merged_names)*(_xlfn.TEXTAFTER(O$2, "At ")=merged_belt_colours)*merged_months_at_rank),"")</f>
        <v/>
      </c>
      <c r="P1147" s="18" t="str" cm="1">
        <f t="array" ref="P1147">IF(LEN($A1147)&gt;0,SUMPRODUCT(($A1147=merged_names)*(_xlfn.TEXTAFTER(P$2, "At ")=merged_belt_colours)*merged_months_at_rank),"")</f>
        <v/>
      </c>
      <c r="Q1147" s="18" t="str" cm="1">
        <f t="array" ref="Q1147">IF(LEN($A1147)&gt;0,SUMPRODUCT(($A1147=merged_names)*(_xlfn.TEXTAFTER(Q$2, "At ")=merged_belt_colours)*merged_months_at_rank),"")</f>
        <v/>
      </c>
      <c r="R1147" s="18" t="str" cm="1">
        <f t="array" ref="R1147">IF(LEN($A1147)&gt;0,SUMPRODUCT(($A1147=merged_names)*(_xlfn.TEXTAFTER(R$2, "At ")=merged_belt_colours)*merged_months_at_rank),"")</f>
        <v/>
      </c>
    </row>
    <row r="1148" spans="1:18" x14ac:dyDescent="0.25">
      <c r="A1148"/>
      <c r="B1148" s="15" t="str" cm="1">
        <f t="array" ref="B1148">IFERROR(IF(LEN(A1148)&gt;0, IF(SUMPRODUCT((Inactives[Key]=J1148)*(Inactives[Currently Inactive]))=1,"Inactive","Active"),""),"Active")</f>
        <v/>
      </c>
      <c r="C1148" s="16" t="str" cm="1">
        <f t="array" aca="1" ref="C1148" ca="1">IFERROR(_xlfn._xlws.FILTER(Inactives[Inactive On],(Inactives[Key]=J1148)*(Inactives[Currently Inactive]),""),"")</f>
        <v/>
      </c>
      <c r="D1148" s="16" t="str" cm="1">
        <f t="array" aca="1" ref="D1148" ca="1">IFERROR(INDEX(_xlfn.TEXTSPLIT(E1148," "),1),"")</f>
        <v/>
      </c>
      <c r="E1148" s="15" t="str" cm="1">
        <f t="array" aca="1" ref="E1148" ca="1">IFERROR(_xlfn._xlws.FILTER(merged_ranks,(merged_end_dates=DATE(9999,12,31))*(merged_names=A1148)),"")</f>
        <v/>
      </c>
      <c r="F1148" s="17" t="str">
        <f ca="1">_xlfn.XLOOKUP(J1148,Promotions[Promo Key],Promotions[Promo Date],"")</f>
        <v/>
      </c>
      <c r="G1148" s="18" t="str">
        <f t="shared" ca="1" si="83"/>
        <v/>
      </c>
      <c r="H1148" s="18" t="str">
        <f t="shared" ca="1" si="82"/>
        <v/>
      </c>
      <c r="I1148" s="17" t="str">
        <f>_xlfn.XLOOKUP(A1148,Students[Full Name],Students[Starting Rank],"")</f>
        <v/>
      </c>
      <c r="J1148" s="15" t="str">
        <f t="shared" ca="1" si="84"/>
        <v xml:space="preserve">: </v>
      </c>
      <c r="K1148" s="16" t="str">
        <f>_xlfn.XLOOKUP(A1148,Students[Full Name],Students[Start Date],"")</f>
        <v/>
      </c>
      <c r="L1148" s="18">
        <f t="shared" ca="1" si="85"/>
        <v>-1</v>
      </c>
      <c r="M1148" s="18" cm="1">
        <f t="array" aca="1" ref="M1148" ca="1">SUMPRODUCT(Inactives[Days Inactive]*(Inactives[Student]=A1148))/365</f>
        <v>0</v>
      </c>
      <c r="N1148" s="18" t="str" cm="1">
        <f t="array" ref="N1148">IF(LEN($A1148)&gt;0,SUMPRODUCT(($A1148=merged_names)*(_xlfn.TEXTAFTER(N$2, "At ")=merged_belt_colours)*merged_months_at_rank),"")</f>
        <v/>
      </c>
      <c r="O1148" s="18" t="str" cm="1">
        <f t="array" ref="O1148">IF(LEN($A1148)&gt;0,SUMPRODUCT(($A1148=merged_names)*(_xlfn.TEXTAFTER(O$2, "At ")=merged_belt_colours)*merged_months_at_rank),"")</f>
        <v/>
      </c>
      <c r="P1148" s="18" t="str" cm="1">
        <f t="array" ref="P1148">IF(LEN($A1148)&gt;0,SUMPRODUCT(($A1148=merged_names)*(_xlfn.TEXTAFTER(P$2, "At ")=merged_belt_colours)*merged_months_at_rank),"")</f>
        <v/>
      </c>
      <c r="Q1148" s="18" t="str" cm="1">
        <f t="array" ref="Q1148">IF(LEN($A1148)&gt;0,SUMPRODUCT(($A1148=merged_names)*(_xlfn.TEXTAFTER(Q$2, "At ")=merged_belt_colours)*merged_months_at_rank),"")</f>
        <v/>
      </c>
      <c r="R1148" s="18" t="str" cm="1">
        <f t="array" ref="R1148">IF(LEN($A1148)&gt;0,SUMPRODUCT(($A1148=merged_names)*(_xlfn.TEXTAFTER(R$2, "At ")=merged_belt_colours)*merged_months_at_rank),"")</f>
        <v/>
      </c>
    </row>
    <row r="1149" spans="1:18" x14ac:dyDescent="0.25">
      <c r="A1149"/>
      <c r="B1149" s="15" t="str" cm="1">
        <f t="array" ref="B1149">IFERROR(IF(LEN(A1149)&gt;0, IF(SUMPRODUCT((Inactives[Key]=J1149)*(Inactives[Currently Inactive]))=1,"Inactive","Active"),""),"Active")</f>
        <v/>
      </c>
      <c r="C1149" s="16" t="str" cm="1">
        <f t="array" aca="1" ref="C1149" ca="1">IFERROR(_xlfn._xlws.FILTER(Inactives[Inactive On],(Inactives[Key]=J1149)*(Inactives[Currently Inactive]),""),"")</f>
        <v/>
      </c>
      <c r="D1149" s="16" t="str" cm="1">
        <f t="array" aca="1" ref="D1149" ca="1">IFERROR(INDEX(_xlfn.TEXTSPLIT(E1149," "),1),"")</f>
        <v/>
      </c>
      <c r="E1149" s="15" t="str" cm="1">
        <f t="array" aca="1" ref="E1149" ca="1">IFERROR(_xlfn._xlws.FILTER(merged_ranks,(merged_end_dates=DATE(9999,12,31))*(merged_names=A1149)),"")</f>
        <v/>
      </c>
      <c r="F1149" s="17" t="str">
        <f ca="1">_xlfn.XLOOKUP(J1149,Promotions[Promo Key],Promotions[Promo Date],"")</f>
        <v/>
      </c>
      <c r="G1149" s="18" t="str">
        <f t="shared" ca="1" si="83"/>
        <v/>
      </c>
      <c r="H1149" s="18" t="str">
        <f t="shared" ca="1" si="82"/>
        <v/>
      </c>
      <c r="I1149" s="17" t="str">
        <f>_xlfn.XLOOKUP(A1149,Students[Full Name],Students[Starting Rank],"")</f>
        <v/>
      </c>
      <c r="J1149" s="15" t="str">
        <f t="shared" ca="1" si="84"/>
        <v xml:space="preserve">: </v>
      </c>
      <c r="K1149" s="16" t="str">
        <f>_xlfn.XLOOKUP(A1149,Students[Full Name],Students[Start Date],"")</f>
        <v/>
      </c>
      <c r="L1149" s="18">
        <f t="shared" ca="1" si="85"/>
        <v>-1</v>
      </c>
      <c r="M1149" s="18" cm="1">
        <f t="array" aca="1" ref="M1149" ca="1">SUMPRODUCT(Inactives[Days Inactive]*(Inactives[Student]=A1149))/365</f>
        <v>0</v>
      </c>
      <c r="N1149" s="18" t="str" cm="1">
        <f t="array" ref="N1149">IF(LEN($A1149)&gt;0,SUMPRODUCT(($A1149=merged_names)*(_xlfn.TEXTAFTER(N$2, "At ")=merged_belt_colours)*merged_months_at_rank),"")</f>
        <v/>
      </c>
      <c r="O1149" s="18" t="str" cm="1">
        <f t="array" ref="O1149">IF(LEN($A1149)&gt;0,SUMPRODUCT(($A1149=merged_names)*(_xlfn.TEXTAFTER(O$2, "At ")=merged_belt_colours)*merged_months_at_rank),"")</f>
        <v/>
      </c>
      <c r="P1149" s="18" t="str" cm="1">
        <f t="array" ref="P1149">IF(LEN($A1149)&gt;0,SUMPRODUCT(($A1149=merged_names)*(_xlfn.TEXTAFTER(P$2, "At ")=merged_belt_colours)*merged_months_at_rank),"")</f>
        <v/>
      </c>
      <c r="Q1149" s="18" t="str" cm="1">
        <f t="array" ref="Q1149">IF(LEN($A1149)&gt;0,SUMPRODUCT(($A1149=merged_names)*(_xlfn.TEXTAFTER(Q$2, "At ")=merged_belt_colours)*merged_months_at_rank),"")</f>
        <v/>
      </c>
      <c r="R1149" s="18" t="str" cm="1">
        <f t="array" ref="R1149">IF(LEN($A1149)&gt;0,SUMPRODUCT(($A1149=merged_names)*(_xlfn.TEXTAFTER(R$2, "At ")=merged_belt_colours)*merged_months_at_rank),"")</f>
        <v/>
      </c>
    </row>
    <row r="1150" spans="1:18" x14ac:dyDescent="0.25">
      <c r="A1150"/>
      <c r="B1150" s="15" t="str" cm="1">
        <f t="array" ref="B1150">IFERROR(IF(LEN(A1150)&gt;0, IF(SUMPRODUCT((Inactives[Key]=J1150)*(Inactives[Currently Inactive]))=1,"Inactive","Active"),""),"Active")</f>
        <v/>
      </c>
      <c r="C1150" s="16" t="str" cm="1">
        <f t="array" aca="1" ref="C1150" ca="1">IFERROR(_xlfn._xlws.FILTER(Inactives[Inactive On],(Inactives[Key]=J1150)*(Inactives[Currently Inactive]),""),"")</f>
        <v/>
      </c>
      <c r="D1150" s="16" t="str" cm="1">
        <f t="array" aca="1" ref="D1150" ca="1">IFERROR(INDEX(_xlfn.TEXTSPLIT(E1150," "),1),"")</f>
        <v/>
      </c>
      <c r="E1150" s="15" t="str" cm="1">
        <f t="array" aca="1" ref="E1150" ca="1">IFERROR(_xlfn._xlws.FILTER(merged_ranks,(merged_end_dates=DATE(9999,12,31))*(merged_names=A1150)),"")</f>
        <v/>
      </c>
      <c r="F1150" s="17" t="str">
        <f ca="1">_xlfn.XLOOKUP(J1150,Promotions[Promo Key],Promotions[Promo Date],"")</f>
        <v/>
      </c>
      <c r="G1150" s="18" t="str">
        <f t="shared" ca="1" si="83"/>
        <v/>
      </c>
      <c r="H1150" s="18" t="str">
        <f t="shared" ca="1" si="82"/>
        <v/>
      </c>
      <c r="I1150" s="17" t="str">
        <f>_xlfn.XLOOKUP(A1150,Students[Full Name],Students[Starting Rank],"")</f>
        <v/>
      </c>
      <c r="J1150" s="15" t="str">
        <f t="shared" ca="1" si="84"/>
        <v xml:space="preserve">: </v>
      </c>
      <c r="K1150" s="16" t="str">
        <f>_xlfn.XLOOKUP(A1150,Students[Full Name],Students[Start Date],"")</f>
        <v/>
      </c>
      <c r="L1150" s="18">
        <f t="shared" ca="1" si="85"/>
        <v>-1</v>
      </c>
      <c r="M1150" s="18" cm="1">
        <f t="array" aca="1" ref="M1150" ca="1">SUMPRODUCT(Inactives[Days Inactive]*(Inactives[Student]=A1150))/365</f>
        <v>0</v>
      </c>
      <c r="N1150" s="18" t="str" cm="1">
        <f t="array" ref="N1150">IF(LEN($A1150)&gt;0,SUMPRODUCT(($A1150=merged_names)*(_xlfn.TEXTAFTER(N$2, "At ")=merged_belt_colours)*merged_months_at_rank),"")</f>
        <v/>
      </c>
      <c r="O1150" s="18" t="str" cm="1">
        <f t="array" ref="O1150">IF(LEN($A1150)&gt;0,SUMPRODUCT(($A1150=merged_names)*(_xlfn.TEXTAFTER(O$2, "At ")=merged_belt_colours)*merged_months_at_rank),"")</f>
        <v/>
      </c>
      <c r="P1150" s="18" t="str" cm="1">
        <f t="array" ref="P1150">IF(LEN($A1150)&gt;0,SUMPRODUCT(($A1150=merged_names)*(_xlfn.TEXTAFTER(P$2, "At ")=merged_belt_colours)*merged_months_at_rank),"")</f>
        <v/>
      </c>
      <c r="Q1150" s="18" t="str" cm="1">
        <f t="array" ref="Q1150">IF(LEN($A1150)&gt;0,SUMPRODUCT(($A1150=merged_names)*(_xlfn.TEXTAFTER(Q$2, "At ")=merged_belt_colours)*merged_months_at_rank),"")</f>
        <v/>
      </c>
      <c r="R1150" s="18" t="str" cm="1">
        <f t="array" ref="R1150">IF(LEN($A1150)&gt;0,SUMPRODUCT(($A1150=merged_names)*(_xlfn.TEXTAFTER(R$2, "At ")=merged_belt_colours)*merged_months_at_rank),"")</f>
        <v/>
      </c>
    </row>
    <row r="1151" spans="1:18" x14ac:dyDescent="0.25">
      <c r="A1151"/>
      <c r="B1151" s="15" t="str" cm="1">
        <f t="array" ref="B1151">IFERROR(IF(LEN(A1151)&gt;0, IF(SUMPRODUCT((Inactives[Key]=J1151)*(Inactives[Currently Inactive]))=1,"Inactive","Active"),""),"Active")</f>
        <v/>
      </c>
      <c r="C1151" s="16" t="str" cm="1">
        <f t="array" aca="1" ref="C1151" ca="1">IFERROR(_xlfn._xlws.FILTER(Inactives[Inactive On],(Inactives[Key]=J1151)*(Inactives[Currently Inactive]),""),"")</f>
        <v/>
      </c>
      <c r="D1151" s="16" t="str" cm="1">
        <f t="array" aca="1" ref="D1151" ca="1">IFERROR(INDEX(_xlfn.TEXTSPLIT(E1151," "),1),"")</f>
        <v/>
      </c>
      <c r="E1151" s="15" t="str" cm="1">
        <f t="array" aca="1" ref="E1151" ca="1">IFERROR(_xlfn._xlws.FILTER(merged_ranks,(merged_end_dates=DATE(9999,12,31))*(merged_names=A1151)),"")</f>
        <v/>
      </c>
      <c r="F1151" s="17" t="str">
        <f ca="1">_xlfn.XLOOKUP(J1151,Promotions[Promo Key],Promotions[Promo Date],"")</f>
        <v/>
      </c>
      <c r="G1151" s="18" t="str">
        <f t="shared" ca="1" si="83"/>
        <v/>
      </c>
      <c r="H1151" s="18" t="str">
        <f t="shared" ca="1" si="82"/>
        <v/>
      </c>
      <c r="I1151" s="17" t="str">
        <f>_xlfn.XLOOKUP(A1151,Students[Full Name],Students[Starting Rank],"")</f>
        <v/>
      </c>
      <c r="J1151" s="15" t="str">
        <f t="shared" ca="1" si="84"/>
        <v xml:space="preserve">: </v>
      </c>
      <c r="K1151" s="16" t="str">
        <f>_xlfn.XLOOKUP(A1151,Students[Full Name],Students[Start Date],"")</f>
        <v/>
      </c>
      <c r="L1151" s="18">
        <f t="shared" ca="1" si="85"/>
        <v>-1</v>
      </c>
      <c r="M1151" s="18" cm="1">
        <f t="array" aca="1" ref="M1151" ca="1">SUMPRODUCT(Inactives[Days Inactive]*(Inactives[Student]=A1151))/365</f>
        <v>0</v>
      </c>
      <c r="N1151" s="18" t="str" cm="1">
        <f t="array" ref="N1151">IF(LEN($A1151)&gt;0,SUMPRODUCT(($A1151=merged_names)*(_xlfn.TEXTAFTER(N$2, "At ")=merged_belt_colours)*merged_months_at_rank),"")</f>
        <v/>
      </c>
      <c r="O1151" s="18" t="str" cm="1">
        <f t="array" ref="O1151">IF(LEN($A1151)&gt;0,SUMPRODUCT(($A1151=merged_names)*(_xlfn.TEXTAFTER(O$2, "At ")=merged_belt_colours)*merged_months_at_rank),"")</f>
        <v/>
      </c>
      <c r="P1151" s="18" t="str" cm="1">
        <f t="array" ref="P1151">IF(LEN($A1151)&gt;0,SUMPRODUCT(($A1151=merged_names)*(_xlfn.TEXTAFTER(P$2, "At ")=merged_belt_colours)*merged_months_at_rank),"")</f>
        <v/>
      </c>
      <c r="Q1151" s="18" t="str" cm="1">
        <f t="array" ref="Q1151">IF(LEN($A1151)&gt;0,SUMPRODUCT(($A1151=merged_names)*(_xlfn.TEXTAFTER(Q$2, "At ")=merged_belt_colours)*merged_months_at_rank),"")</f>
        <v/>
      </c>
      <c r="R1151" s="18" t="str" cm="1">
        <f t="array" ref="R1151">IF(LEN($A1151)&gt;0,SUMPRODUCT(($A1151=merged_names)*(_xlfn.TEXTAFTER(R$2, "At ")=merged_belt_colours)*merged_months_at_rank),"")</f>
        <v/>
      </c>
    </row>
    <row r="1152" spans="1:18" x14ac:dyDescent="0.25">
      <c r="A1152"/>
      <c r="B1152" s="15" t="str" cm="1">
        <f t="array" ref="B1152">IFERROR(IF(LEN(A1152)&gt;0, IF(SUMPRODUCT((Inactives[Key]=J1152)*(Inactives[Currently Inactive]))=1,"Inactive","Active"),""),"Active")</f>
        <v/>
      </c>
      <c r="C1152" s="16" t="str" cm="1">
        <f t="array" aca="1" ref="C1152" ca="1">IFERROR(_xlfn._xlws.FILTER(Inactives[Inactive On],(Inactives[Key]=J1152)*(Inactives[Currently Inactive]),""),"")</f>
        <v/>
      </c>
      <c r="D1152" s="16" t="str" cm="1">
        <f t="array" aca="1" ref="D1152" ca="1">IFERROR(INDEX(_xlfn.TEXTSPLIT(E1152," "),1),"")</f>
        <v/>
      </c>
      <c r="E1152" s="15" t="str" cm="1">
        <f t="array" aca="1" ref="E1152" ca="1">IFERROR(_xlfn._xlws.FILTER(merged_ranks,(merged_end_dates=DATE(9999,12,31))*(merged_names=A1152)),"")</f>
        <v/>
      </c>
      <c r="F1152" s="17" t="str">
        <f ca="1">_xlfn.XLOOKUP(J1152,Promotions[Promo Key],Promotions[Promo Date],"")</f>
        <v/>
      </c>
      <c r="G1152" s="18" t="str">
        <f t="shared" ca="1" si="83"/>
        <v/>
      </c>
      <c r="H1152" s="18" t="str">
        <f t="shared" ca="1" si="82"/>
        <v/>
      </c>
      <c r="I1152" s="17" t="str">
        <f>_xlfn.XLOOKUP(A1152,Students[Full Name],Students[Starting Rank],"")</f>
        <v/>
      </c>
      <c r="J1152" s="15" t="str">
        <f t="shared" ca="1" si="84"/>
        <v xml:space="preserve">: </v>
      </c>
      <c r="K1152" s="16" t="str">
        <f>_xlfn.XLOOKUP(A1152,Students[Full Name],Students[Start Date],"")</f>
        <v/>
      </c>
      <c r="L1152" s="18">
        <f t="shared" ca="1" si="85"/>
        <v>-1</v>
      </c>
      <c r="M1152" s="18" cm="1">
        <f t="array" aca="1" ref="M1152" ca="1">SUMPRODUCT(Inactives[Days Inactive]*(Inactives[Student]=A1152))/365</f>
        <v>0</v>
      </c>
      <c r="N1152" s="18" t="str" cm="1">
        <f t="array" ref="N1152">IF(LEN($A1152)&gt;0,SUMPRODUCT(($A1152=merged_names)*(_xlfn.TEXTAFTER(N$2, "At ")=merged_belt_colours)*merged_months_at_rank),"")</f>
        <v/>
      </c>
      <c r="O1152" s="18" t="str" cm="1">
        <f t="array" ref="O1152">IF(LEN($A1152)&gt;0,SUMPRODUCT(($A1152=merged_names)*(_xlfn.TEXTAFTER(O$2, "At ")=merged_belt_colours)*merged_months_at_rank),"")</f>
        <v/>
      </c>
      <c r="P1152" s="18" t="str" cm="1">
        <f t="array" ref="P1152">IF(LEN($A1152)&gt;0,SUMPRODUCT(($A1152=merged_names)*(_xlfn.TEXTAFTER(P$2, "At ")=merged_belt_colours)*merged_months_at_rank),"")</f>
        <v/>
      </c>
      <c r="Q1152" s="18" t="str" cm="1">
        <f t="array" ref="Q1152">IF(LEN($A1152)&gt;0,SUMPRODUCT(($A1152=merged_names)*(_xlfn.TEXTAFTER(Q$2, "At ")=merged_belt_colours)*merged_months_at_rank),"")</f>
        <v/>
      </c>
      <c r="R1152" s="18" t="str" cm="1">
        <f t="array" ref="R1152">IF(LEN($A1152)&gt;0,SUMPRODUCT(($A1152=merged_names)*(_xlfn.TEXTAFTER(R$2, "At ")=merged_belt_colours)*merged_months_at_rank),"")</f>
        <v/>
      </c>
    </row>
    <row r="1153" spans="1:18" x14ac:dyDescent="0.25">
      <c r="A1153"/>
      <c r="B1153" s="15" t="str" cm="1">
        <f t="array" ref="B1153">IFERROR(IF(LEN(A1153)&gt;0, IF(SUMPRODUCT((Inactives[Key]=J1153)*(Inactives[Currently Inactive]))=1,"Inactive","Active"),""),"Active")</f>
        <v/>
      </c>
      <c r="C1153" s="16" t="str" cm="1">
        <f t="array" aca="1" ref="C1153" ca="1">IFERROR(_xlfn._xlws.FILTER(Inactives[Inactive On],(Inactives[Key]=J1153)*(Inactives[Currently Inactive]),""),"")</f>
        <v/>
      </c>
      <c r="D1153" s="16" t="str" cm="1">
        <f t="array" aca="1" ref="D1153" ca="1">IFERROR(INDEX(_xlfn.TEXTSPLIT(E1153," "),1),"")</f>
        <v/>
      </c>
      <c r="E1153" s="15" t="str" cm="1">
        <f t="array" aca="1" ref="E1153" ca="1">IFERROR(_xlfn._xlws.FILTER(merged_ranks,(merged_end_dates=DATE(9999,12,31))*(merged_names=A1153)),"")</f>
        <v/>
      </c>
      <c r="F1153" s="17" t="str">
        <f ca="1">_xlfn.XLOOKUP(J1153,Promotions[Promo Key],Promotions[Promo Date],"")</f>
        <v/>
      </c>
      <c r="G1153" s="18" t="str">
        <f t="shared" ca="1" si="83"/>
        <v/>
      </c>
      <c r="H1153" s="18" t="str">
        <f t="shared" ca="1" si="82"/>
        <v/>
      </c>
      <c r="I1153" s="17" t="str">
        <f>_xlfn.XLOOKUP(A1153,Students[Full Name],Students[Starting Rank],"")</f>
        <v/>
      </c>
      <c r="J1153" s="15" t="str">
        <f t="shared" ca="1" si="84"/>
        <v xml:space="preserve">: </v>
      </c>
      <c r="K1153" s="16" t="str">
        <f>_xlfn.XLOOKUP(A1153,Students[Full Name],Students[Start Date],"")</f>
        <v/>
      </c>
      <c r="L1153" s="18">
        <f t="shared" ca="1" si="85"/>
        <v>-1</v>
      </c>
      <c r="M1153" s="18" cm="1">
        <f t="array" aca="1" ref="M1153" ca="1">SUMPRODUCT(Inactives[Days Inactive]*(Inactives[Student]=A1153))/365</f>
        <v>0</v>
      </c>
      <c r="N1153" s="18" t="str" cm="1">
        <f t="array" ref="N1153">IF(LEN($A1153)&gt;0,SUMPRODUCT(($A1153=merged_names)*(_xlfn.TEXTAFTER(N$2, "At ")=merged_belt_colours)*merged_months_at_rank),"")</f>
        <v/>
      </c>
      <c r="O1153" s="18" t="str" cm="1">
        <f t="array" ref="O1153">IF(LEN($A1153)&gt;0,SUMPRODUCT(($A1153=merged_names)*(_xlfn.TEXTAFTER(O$2, "At ")=merged_belt_colours)*merged_months_at_rank),"")</f>
        <v/>
      </c>
      <c r="P1153" s="18" t="str" cm="1">
        <f t="array" ref="P1153">IF(LEN($A1153)&gt;0,SUMPRODUCT(($A1153=merged_names)*(_xlfn.TEXTAFTER(P$2, "At ")=merged_belt_colours)*merged_months_at_rank),"")</f>
        <v/>
      </c>
      <c r="Q1153" s="18" t="str" cm="1">
        <f t="array" ref="Q1153">IF(LEN($A1153)&gt;0,SUMPRODUCT(($A1153=merged_names)*(_xlfn.TEXTAFTER(Q$2, "At ")=merged_belt_colours)*merged_months_at_rank),"")</f>
        <v/>
      </c>
      <c r="R1153" s="18" t="str" cm="1">
        <f t="array" ref="R1153">IF(LEN($A1153)&gt;0,SUMPRODUCT(($A1153=merged_names)*(_xlfn.TEXTAFTER(R$2, "At ")=merged_belt_colours)*merged_months_at_rank),"")</f>
        <v/>
      </c>
    </row>
    <row r="1154" spans="1:18" x14ac:dyDescent="0.25">
      <c r="A1154"/>
      <c r="B1154" s="15" t="str" cm="1">
        <f t="array" ref="B1154">IFERROR(IF(LEN(A1154)&gt;0, IF(SUMPRODUCT((Inactives[Key]=J1154)*(Inactives[Currently Inactive]))=1,"Inactive","Active"),""),"Active")</f>
        <v/>
      </c>
      <c r="C1154" s="16" t="str" cm="1">
        <f t="array" aca="1" ref="C1154" ca="1">IFERROR(_xlfn._xlws.FILTER(Inactives[Inactive On],(Inactives[Key]=J1154)*(Inactives[Currently Inactive]),""),"")</f>
        <v/>
      </c>
      <c r="D1154" s="16" t="str" cm="1">
        <f t="array" aca="1" ref="D1154" ca="1">IFERROR(INDEX(_xlfn.TEXTSPLIT(E1154," "),1),"")</f>
        <v/>
      </c>
      <c r="E1154" s="15" t="str" cm="1">
        <f t="array" aca="1" ref="E1154" ca="1">IFERROR(_xlfn._xlws.FILTER(merged_ranks,(merged_end_dates=DATE(9999,12,31))*(merged_names=A1154)),"")</f>
        <v/>
      </c>
      <c r="F1154" s="17" t="str">
        <f ca="1">_xlfn.XLOOKUP(J1154,Promotions[Promo Key],Promotions[Promo Date],"")</f>
        <v/>
      </c>
      <c r="G1154" s="18" t="str">
        <f t="shared" ca="1" si="83"/>
        <v/>
      </c>
      <c r="H1154" s="18" t="str">
        <f t="shared" ca="1" si="82"/>
        <v/>
      </c>
      <c r="I1154" s="17" t="str">
        <f>_xlfn.XLOOKUP(A1154,Students[Full Name],Students[Starting Rank],"")</f>
        <v/>
      </c>
      <c r="J1154" s="15" t="str">
        <f t="shared" ca="1" si="84"/>
        <v xml:space="preserve">: </v>
      </c>
      <c r="K1154" s="16" t="str">
        <f>_xlfn.XLOOKUP(A1154,Students[Full Name],Students[Start Date],"")</f>
        <v/>
      </c>
      <c r="L1154" s="18">
        <f t="shared" ca="1" si="85"/>
        <v>-1</v>
      </c>
      <c r="M1154" s="18" cm="1">
        <f t="array" aca="1" ref="M1154" ca="1">SUMPRODUCT(Inactives[Days Inactive]*(Inactives[Student]=A1154))/365</f>
        <v>0</v>
      </c>
      <c r="N1154" s="18" t="str" cm="1">
        <f t="array" ref="N1154">IF(LEN($A1154)&gt;0,SUMPRODUCT(($A1154=merged_names)*(_xlfn.TEXTAFTER(N$2, "At ")=merged_belt_colours)*merged_months_at_rank),"")</f>
        <v/>
      </c>
      <c r="O1154" s="18" t="str" cm="1">
        <f t="array" ref="O1154">IF(LEN($A1154)&gt;0,SUMPRODUCT(($A1154=merged_names)*(_xlfn.TEXTAFTER(O$2, "At ")=merged_belt_colours)*merged_months_at_rank),"")</f>
        <v/>
      </c>
      <c r="P1154" s="18" t="str" cm="1">
        <f t="array" ref="P1154">IF(LEN($A1154)&gt;0,SUMPRODUCT(($A1154=merged_names)*(_xlfn.TEXTAFTER(P$2, "At ")=merged_belt_colours)*merged_months_at_rank),"")</f>
        <v/>
      </c>
      <c r="Q1154" s="18" t="str" cm="1">
        <f t="array" ref="Q1154">IF(LEN($A1154)&gt;0,SUMPRODUCT(($A1154=merged_names)*(_xlfn.TEXTAFTER(Q$2, "At ")=merged_belt_colours)*merged_months_at_rank),"")</f>
        <v/>
      </c>
      <c r="R1154" s="18" t="str" cm="1">
        <f t="array" ref="R1154">IF(LEN($A1154)&gt;0,SUMPRODUCT(($A1154=merged_names)*(_xlfn.TEXTAFTER(R$2, "At ")=merged_belt_colours)*merged_months_at_rank),"")</f>
        <v/>
      </c>
    </row>
    <row r="1155" spans="1:18" x14ac:dyDescent="0.25">
      <c r="A1155"/>
      <c r="B1155" s="15" t="str" cm="1">
        <f t="array" ref="B1155">IFERROR(IF(LEN(A1155)&gt;0, IF(SUMPRODUCT((Inactives[Key]=J1155)*(Inactives[Currently Inactive]))=1,"Inactive","Active"),""),"Active")</f>
        <v/>
      </c>
      <c r="C1155" s="16" t="str" cm="1">
        <f t="array" aca="1" ref="C1155" ca="1">IFERROR(_xlfn._xlws.FILTER(Inactives[Inactive On],(Inactives[Key]=J1155)*(Inactives[Currently Inactive]),""),"")</f>
        <v/>
      </c>
      <c r="D1155" s="16" t="str" cm="1">
        <f t="array" aca="1" ref="D1155" ca="1">IFERROR(INDEX(_xlfn.TEXTSPLIT(E1155," "),1),"")</f>
        <v/>
      </c>
      <c r="E1155" s="15" t="str" cm="1">
        <f t="array" aca="1" ref="E1155" ca="1">IFERROR(_xlfn._xlws.FILTER(merged_ranks,(merged_end_dates=DATE(9999,12,31))*(merged_names=A1155)),"")</f>
        <v/>
      </c>
      <c r="F1155" s="17" t="str">
        <f ca="1">_xlfn.XLOOKUP(J1155,Promotions[Promo Key],Promotions[Promo Date],"")</f>
        <v/>
      </c>
      <c r="G1155" s="18" t="str">
        <f t="shared" ca="1" si="83"/>
        <v/>
      </c>
      <c r="H1155" s="18" t="str">
        <f t="shared" ca="1" si="82"/>
        <v/>
      </c>
      <c r="I1155" s="17" t="str">
        <f>_xlfn.XLOOKUP(A1155,Students[Full Name],Students[Starting Rank],"")</f>
        <v/>
      </c>
      <c r="J1155" s="15" t="str">
        <f t="shared" ca="1" si="84"/>
        <v xml:space="preserve">: </v>
      </c>
      <c r="K1155" s="16" t="str">
        <f>_xlfn.XLOOKUP(A1155,Students[Full Name],Students[Start Date],"")</f>
        <v/>
      </c>
      <c r="L1155" s="18">
        <f t="shared" ca="1" si="85"/>
        <v>-1</v>
      </c>
      <c r="M1155" s="18" cm="1">
        <f t="array" aca="1" ref="M1155" ca="1">SUMPRODUCT(Inactives[Days Inactive]*(Inactives[Student]=A1155))/365</f>
        <v>0</v>
      </c>
      <c r="N1155" s="18" t="str" cm="1">
        <f t="array" ref="N1155">IF(LEN($A1155)&gt;0,SUMPRODUCT(($A1155=merged_names)*(_xlfn.TEXTAFTER(N$2, "At ")=merged_belt_colours)*merged_months_at_rank),"")</f>
        <v/>
      </c>
      <c r="O1155" s="18" t="str" cm="1">
        <f t="array" ref="O1155">IF(LEN($A1155)&gt;0,SUMPRODUCT(($A1155=merged_names)*(_xlfn.TEXTAFTER(O$2, "At ")=merged_belt_colours)*merged_months_at_rank),"")</f>
        <v/>
      </c>
      <c r="P1155" s="18" t="str" cm="1">
        <f t="array" ref="P1155">IF(LEN($A1155)&gt;0,SUMPRODUCT(($A1155=merged_names)*(_xlfn.TEXTAFTER(P$2, "At ")=merged_belt_colours)*merged_months_at_rank),"")</f>
        <v/>
      </c>
      <c r="Q1155" s="18" t="str" cm="1">
        <f t="array" ref="Q1155">IF(LEN($A1155)&gt;0,SUMPRODUCT(($A1155=merged_names)*(_xlfn.TEXTAFTER(Q$2, "At ")=merged_belt_colours)*merged_months_at_rank),"")</f>
        <v/>
      </c>
      <c r="R1155" s="18" t="str" cm="1">
        <f t="array" ref="R1155">IF(LEN($A1155)&gt;0,SUMPRODUCT(($A1155=merged_names)*(_xlfn.TEXTAFTER(R$2, "At ")=merged_belt_colours)*merged_months_at_rank),"")</f>
        <v/>
      </c>
    </row>
    <row r="1156" spans="1:18" x14ac:dyDescent="0.25">
      <c r="A1156"/>
      <c r="B1156" s="15" t="str" cm="1">
        <f t="array" ref="B1156">IFERROR(IF(LEN(A1156)&gt;0, IF(SUMPRODUCT((Inactives[Key]=J1156)*(Inactives[Currently Inactive]))=1,"Inactive","Active"),""),"Active")</f>
        <v/>
      </c>
      <c r="C1156" s="16" t="str" cm="1">
        <f t="array" aca="1" ref="C1156" ca="1">IFERROR(_xlfn._xlws.FILTER(Inactives[Inactive On],(Inactives[Key]=J1156)*(Inactives[Currently Inactive]),""),"")</f>
        <v/>
      </c>
      <c r="D1156" s="16" t="str" cm="1">
        <f t="array" aca="1" ref="D1156" ca="1">IFERROR(INDEX(_xlfn.TEXTSPLIT(E1156," "),1),"")</f>
        <v/>
      </c>
      <c r="E1156" s="15" t="str" cm="1">
        <f t="array" aca="1" ref="E1156" ca="1">IFERROR(_xlfn._xlws.FILTER(merged_ranks,(merged_end_dates=DATE(9999,12,31))*(merged_names=A1156)),"")</f>
        <v/>
      </c>
      <c r="F1156" s="17" t="str">
        <f ca="1">_xlfn.XLOOKUP(J1156,Promotions[Promo Key],Promotions[Promo Date],"")</f>
        <v/>
      </c>
      <c r="G1156" s="18" t="str">
        <f t="shared" ca="1" si="83"/>
        <v/>
      </c>
      <c r="H1156" s="18" t="str">
        <f t="shared" ca="1" si="82"/>
        <v/>
      </c>
      <c r="I1156" s="17" t="str">
        <f>_xlfn.XLOOKUP(A1156,Students[Full Name],Students[Starting Rank],"")</f>
        <v/>
      </c>
      <c r="J1156" s="15" t="str">
        <f t="shared" ca="1" si="84"/>
        <v xml:space="preserve">: </v>
      </c>
      <c r="K1156" s="16" t="str">
        <f>_xlfn.XLOOKUP(A1156,Students[Full Name],Students[Start Date],"")</f>
        <v/>
      </c>
      <c r="L1156" s="18">
        <f t="shared" ca="1" si="85"/>
        <v>-1</v>
      </c>
      <c r="M1156" s="18" cm="1">
        <f t="array" aca="1" ref="M1156" ca="1">SUMPRODUCT(Inactives[Days Inactive]*(Inactives[Student]=A1156))/365</f>
        <v>0</v>
      </c>
      <c r="N1156" s="18" t="str" cm="1">
        <f t="array" ref="N1156">IF(LEN($A1156)&gt;0,SUMPRODUCT(($A1156=merged_names)*(_xlfn.TEXTAFTER(N$2, "At ")=merged_belt_colours)*merged_months_at_rank),"")</f>
        <v/>
      </c>
      <c r="O1156" s="18" t="str" cm="1">
        <f t="array" ref="O1156">IF(LEN($A1156)&gt;0,SUMPRODUCT(($A1156=merged_names)*(_xlfn.TEXTAFTER(O$2, "At ")=merged_belt_colours)*merged_months_at_rank),"")</f>
        <v/>
      </c>
      <c r="P1156" s="18" t="str" cm="1">
        <f t="array" ref="P1156">IF(LEN($A1156)&gt;0,SUMPRODUCT(($A1156=merged_names)*(_xlfn.TEXTAFTER(P$2, "At ")=merged_belt_colours)*merged_months_at_rank),"")</f>
        <v/>
      </c>
      <c r="Q1156" s="18" t="str" cm="1">
        <f t="array" ref="Q1156">IF(LEN($A1156)&gt;0,SUMPRODUCT(($A1156=merged_names)*(_xlfn.TEXTAFTER(Q$2, "At ")=merged_belt_colours)*merged_months_at_rank),"")</f>
        <v/>
      </c>
      <c r="R1156" s="18" t="str" cm="1">
        <f t="array" ref="R1156">IF(LEN($A1156)&gt;0,SUMPRODUCT(($A1156=merged_names)*(_xlfn.TEXTAFTER(R$2, "At ")=merged_belt_colours)*merged_months_at_rank),"")</f>
        <v/>
      </c>
    </row>
    <row r="1157" spans="1:18" x14ac:dyDescent="0.25">
      <c r="A1157"/>
      <c r="B1157" s="15" t="str" cm="1">
        <f t="array" ref="B1157">IFERROR(IF(LEN(A1157)&gt;0, IF(SUMPRODUCT((Inactives[Key]=J1157)*(Inactives[Currently Inactive]))=1,"Inactive","Active"),""),"Active")</f>
        <v/>
      </c>
      <c r="C1157" s="16" t="str" cm="1">
        <f t="array" aca="1" ref="C1157" ca="1">IFERROR(_xlfn._xlws.FILTER(Inactives[Inactive On],(Inactives[Key]=J1157)*(Inactives[Currently Inactive]),""),"")</f>
        <v/>
      </c>
      <c r="D1157" s="16" t="str" cm="1">
        <f t="array" aca="1" ref="D1157" ca="1">IFERROR(INDEX(_xlfn.TEXTSPLIT(E1157," "),1),"")</f>
        <v/>
      </c>
      <c r="E1157" s="15" t="str" cm="1">
        <f t="array" aca="1" ref="E1157" ca="1">IFERROR(_xlfn._xlws.FILTER(merged_ranks,(merged_end_dates=DATE(9999,12,31))*(merged_names=A1157)),"")</f>
        <v/>
      </c>
      <c r="F1157" s="17" t="str">
        <f ca="1">_xlfn.XLOOKUP(J1157,Promotions[Promo Key],Promotions[Promo Date],"")</f>
        <v/>
      </c>
      <c r="G1157" s="18" t="str">
        <f t="shared" ca="1" si="83"/>
        <v/>
      </c>
      <c r="H1157" s="18" t="str">
        <f t="shared" ca="1" si="82"/>
        <v/>
      </c>
      <c r="I1157" s="17" t="str">
        <f>_xlfn.XLOOKUP(A1157,Students[Full Name],Students[Starting Rank],"")</f>
        <v/>
      </c>
      <c r="J1157" s="15" t="str">
        <f t="shared" ca="1" si="84"/>
        <v xml:space="preserve">: </v>
      </c>
      <c r="K1157" s="16" t="str">
        <f>_xlfn.XLOOKUP(A1157,Students[Full Name],Students[Start Date],"")</f>
        <v/>
      </c>
      <c r="L1157" s="18">
        <f t="shared" ca="1" si="85"/>
        <v>-1</v>
      </c>
      <c r="M1157" s="18" cm="1">
        <f t="array" aca="1" ref="M1157" ca="1">SUMPRODUCT(Inactives[Days Inactive]*(Inactives[Student]=A1157))/365</f>
        <v>0</v>
      </c>
      <c r="N1157" s="18" t="str" cm="1">
        <f t="array" ref="N1157">IF(LEN($A1157)&gt;0,SUMPRODUCT(($A1157=merged_names)*(_xlfn.TEXTAFTER(N$2, "At ")=merged_belt_colours)*merged_months_at_rank),"")</f>
        <v/>
      </c>
      <c r="O1157" s="18" t="str" cm="1">
        <f t="array" ref="O1157">IF(LEN($A1157)&gt;0,SUMPRODUCT(($A1157=merged_names)*(_xlfn.TEXTAFTER(O$2, "At ")=merged_belt_colours)*merged_months_at_rank),"")</f>
        <v/>
      </c>
      <c r="P1157" s="18" t="str" cm="1">
        <f t="array" ref="P1157">IF(LEN($A1157)&gt;0,SUMPRODUCT(($A1157=merged_names)*(_xlfn.TEXTAFTER(P$2, "At ")=merged_belt_colours)*merged_months_at_rank),"")</f>
        <v/>
      </c>
      <c r="Q1157" s="18" t="str" cm="1">
        <f t="array" ref="Q1157">IF(LEN($A1157)&gt;0,SUMPRODUCT(($A1157=merged_names)*(_xlfn.TEXTAFTER(Q$2, "At ")=merged_belt_colours)*merged_months_at_rank),"")</f>
        <v/>
      </c>
      <c r="R1157" s="18" t="str" cm="1">
        <f t="array" ref="R1157">IF(LEN($A1157)&gt;0,SUMPRODUCT(($A1157=merged_names)*(_xlfn.TEXTAFTER(R$2, "At ")=merged_belt_colours)*merged_months_at_rank),"")</f>
        <v/>
      </c>
    </row>
    <row r="1158" spans="1:18" x14ac:dyDescent="0.25">
      <c r="A1158"/>
      <c r="B1158" s="15" t="str" cm="1">
        <f t="array" ref="B1158">IFERROR(IF(LEN(A1158)&gt;0, IF(SUMPRODUCT((Inactives[Key]=J1158)*(Inactives[Currently Inactive]))=1,"Inactive","Active"),""),"Active")</f>
        <v/>
      </c>
      <c r="C1158" s="16" t="str" cm="1">
        <f t="array" aca="1" ref="C1158" ca="1">IFERROR(_xlfn._xlws.FILTER(Inactives[Inactive On],(Inactives[Key]=J1158)*(Inactives[Currently Inactive]),""),"")</f>
        <v/>
      </c>
      <c r="D1158" s="16" t="str" cm="1">
        <f t="array" aca="1" ref="D1158" ca="1">IFERROR(INDEX(_xlfn.TEXTSPLIT(E1158," "),1),"")</f>
        <v/>
      </c>
      <c r="E1158" s="15" t="str" cm="1">
        <f t="array" aca="1" ref="E1158" ca="1">IFERROR(_xlfn._xlws.FILTER(merged_ranks,(merged_end_dates=DATE(9999,12,31))*(merged_names=A1158)),"")</f>
        <v/>
      </c>
      <c r="F1158" s="17" t="str">
        <f ca="1">_xlfn.XLOOKUP(J1158,Promotions[Promo Key],Promotions[Promo Date],"")</f>
        <v/>
      </c>
      <c r="G1158" s="18" t="str">
        <f t="shared" ca="1" si="83"/>
        <v/>
      </c>
      <c r="H1158" s="18" t="str">
        <f t="shared" ca="1" si="82"/>
        <v/>
      </c>
      <c r="I1158" s="17" t="str">
        <f>_xlfn.XLOOKUP(A1158,Students[Full Name],Students[Starting Rank],"")</f>
        <v/>
      </c>
      <c r="J1158" s="15" t="str">
        <f t="shared" ca="1" si="84"/>
        <v xml:space="preserve">: </v>
      </c>
      <c r="K1158" s="16" t="str">
        <f>_xlfn.XLOOKUP(A1158,Students[Full Name],Students[Start Date],"")</f>
        <v/>
      </c>
      <c r="L1158" s="18">
        <f t="shared" ca="1" si="85"/>
        <v>-1</v>
      </c>
      <c r="M1158" s="18" cm="1">
        <f t="array" aca="1" ref="M1158" ca="1">SUMPRODUCT(Inactives[Days Inactive]*(Inactives[Student]=A1158))/365</f>
        <v>0</v>
      </c>
      <c r="N1158" s="18" t="str" cm="1">
        <f t="array" ref="N1158">IF(LEN($A1158)&gt;0,SUMPRODUCT(($A1158=merged_names)*(_xlfn.TEXTAFTER(N$2, "At ")=merged_belt_colours)*merged_months_at_rank),"")</f>
        <v/>
      </c>
      <c r="O1158" s="18" t="str" cm="1">
        <f t="array" ref="O1158">IF(LEN($A1158)&gt;0,SUMPRODUCT(($A1158=merged_names)*(_xlfn.TEXTAFTER(O$2, "At ")=merged_belt_colours)*merged_months_at_rank),"")</f>
        <v/>
      </c>
      <c r="P1158" s="18" t="str" cm="1">
        <f t="array" ref="P1158">IF(LEN($A1158)&gt;0,SUMPRODUCT(($A1158=merged_names)*(_xlfn.TEXTAFTER(P$2, "At ")=merged_belt_colours)*merged_months_at_rank),"")</f>
        <v/>
      </c>
      <c r="Q1158" s="18" t="str" cm="1">
        <f t="array" ref="Q1158">IF(LEN($A1158)&gt;0,SUMPRODUCT(($A1158=merged_names)*(_xlfn.TEXTAFTER(Q$2, "At ")=merged_belt_colours)*merged_months_at_rank),"")</f>
        <v/>
      </c>
      <c r="R1158" s="18" t="str" cm="1">
        <f t="array" ref="R1158">IF(LEN($A1158)&gt;0,SUMPRODUCT(($A1158=merged_names)*(_xlfn.TEXTAFTER(R$2, "At ")=merged_belt_colours)*merged_months_at_rank),"")</f>
        <v/>
      </c>
    </row>
    <row r="1159" spans="1:18" x14ac:dyDescent="0.25">
      <c r="A1159"/>
      <c r="B1159" s="15" t="str" cm="1">
        <f t="array" ref="B1159">IFERROR(IF(LEN(A1159)&gt;0, IF(SUMPRODUCT((Inactives[Key]=J1159)*(Inactives[Currently Inactive]))=1,"Inactive","Active"),""),"Active")</f>
        <v/>
      </c>
      <c r="C1159" s="16" t="str" cm="1">
        <f t="array" aca="1" ref="C1159" ca="1">IFERROR(_xlfn._xlws.FILTER(Inactives[Inactive On],(Inactives[Key]=J1159)*(Inactives[Currently Inactive]),""),"")</f>
        <v/>
      </c>
      <c r="D1159" s="16" t="str" cm="1">
        <f t="array" aca="1" ref="D1159" ca="1">IFERROR(INDEX(_xlfn.TEXTSPLIT(E1159," "),1),"")</f>
        <v/>
      </c>
      <c r="E1159" s="15" t="str" cm="1">
        <f t="array" aca="1" ref="E1159" ca="1">IFERROR(_xlfn._xlws.FILTER(merged_ranks,(merged_end_dates=DATE(9999,12,31))*(merged_names=A1159)),"")</f>
        <v/>
      </c>
      <c r="F1159" s="17" t="str">
        <f ca="1">_xlfn.XLOOKUP(J1159,Promotions[Promo Key],Promotions[Promo Date],"")</f>
        <v/>
      </c>
      <c r="G1159" s="18" t="str">
        <f t="shared" ca="1" si="83"/>
        <v/>
      </c>
      <c r="H1159" s="18" t="str">
        <f t="shared" ca="1" si="82"/>
        <v/>
      </c>
      <c r="I1159" s="17" t="str">
        <f>_xlfn.XLOOKUP(A1159,Students[Full Name],Students[Starting Rank],"")</f>
        <v/>
      </c>
      <c r="J1159" s="15" t="str">
        <f t="shared" ca="1" si="84"/>
        <v xml:space="preserve">: </v>
      </c>
      <c r="K1159" s="16" t="str">
        <f>_xlfn.XLOOKUP(A1159,Students[Full Name],Students[Start Date],"")</f>
        <v/>
      </c>
      <c r="L1159" s="18">
        <f t="shared" ca="1" si="85"/>
        <v>-1</v>
      </c>
      <c r="M1159" s="18" cm="1">
        <f t="array" aca="1" ref="M1159" ca="1">SUMPRODUCT(Inactives[Days Inactive]*(Inactives[Student]=A1159))/365</f>
        <v>0</v>
      </c>
      <c r="N1159" s="18" t="str" cm="1">
        <f t="array" ref="N1159">IF(LEN($A1159)&gt;0,SUMPRODUCT(($A1159=merged_names)*(_xlfn.TEXTAFTER(N$2, "At ")=merged_belt_colours)*merged_months_at_rank),"")</f>
        <v/>
      </c>
      <c r="O1159" s="18" t="str" cm="1">
        <f t="array" ref="O1159">IF(LEN($A1159)&gt;0,SUMPRODUCT(($A1159=merged_names)*(_xlfn.TEXTAFTER(O$2, "At ")=merged_belt_colours)*merged_months_at_rank),"")</f>
        <v/>
      </c>
      <c r="P1159" s="18" t="str" cm="1">
        <f t="array" ref="P1159">IF(LEN($A1159)&gt;0,SUMPRODUCT(($A1159=merged_names)*(_xlfn.TEXTAFTER(P$2, "At ")=merged_belt_colours)*merged_months_at_rank),"")</f>
        <v/>
      </c>
      <c r="Q1159" s="18" t="str" cm="1">
        <f t="array" ref="Q1159">IF(LEN($A1159)&gt;0,SUMPRODUCT(($A1159=merged_names)*(_xlfn.TEXTAFTER(Q$2, "At ")=merged_belt_colours)*merged_months_at_rank),"")</f>
        <v/>
      </c>
      <c r="R1159" s="18" t="str" cm="1">
        <f t="array" ref="R1159">IF(LEN($A1159)&gt;0,SUMPRODUCT(($A1159=merged_names)*(_xlfn.TEXTAFTER(R$2, "At ")=merged_belt_colours)*merged_months_at_rank),"")</f>
        <v/>
      </c>
    </row>
    <row r="1160" spans="1:18" x14ac:dyDescent="0.25">
      <c r="A1160"/>
      <c r="B1160" s="15" t="str" cm="1">
        <f t="array" ref="B1160">IFERROR(IF(LEN(A1160)&gt;0, IF(SUMPRODUCT((Inactives[Key]=J1160)*(Inactives[Currently Inactive]))=1,"Inactive","Active"),""),"Active")</f>
        <v/>
      </c>
      <c r="C1160" s="16" t="str" cm="1">
        <f t="array" aca="1" ref="C1160" ca="1">IFERROR(_xlfn._xlws.FILTER(Inactives[Inactive On],(Inactives[Key]=J1160)*(Inactives[Currently Inactive]),""),"")</f>
        <v/>
      </c>
      <c r="D1160" s="16" t="str" cm="1">
        <f t="array" aca="1" ref="D1160" ca="1">IFERROR(INDEX(_xlfn.TEXTSPLIT(E1160," "),1),"")</f>
        <v/>
      </c>
      <c r="E1160" s="15" t="str" cm="1">
        <f t="array" aca="1" ref="E1160" ca="1">IFERROR(_xlfn._xlws.FILTER(merged_ranks,(merged_end_dates=DATE(9999,12,31))*(merged_names=A1160)),"")</f>
        <v/>
      </c>
      <c r="F1160" s="17" t="str">
        <f ca="1">_xlfn.XLOOKUP(J1160,Promotions[Promo Key],Promotions[Promo Date],"")</f>
        <v/>
      </c>
      <c r="G1160" s="18" t="str">
        <f t="shared" ca="1" si="83"/>
        <v/>
      </c>
      <c r="H1160" s="18" t="str">
        <f t="shared" ca="1" si="82"/>
        <v/>
      </c>
      <c r="I1160" s="17" t="str">
        <f>_xlfn.XLOOKUP(A1160,Students[Full Name],Students[Starting Rank],"")</f>
        <v/>
      </c>
      <c r="J1160" s="15" t="str">
        <f t="shared" ca="1" si="84"/>
        <v xml:space="preserve">: </v>
      </c>
      <c r="K1160" s="16" t="str">
        <f>_xlfn.XLOOKUP(A1160,Students[Full Name],Students[Start Date],"")</f>
        <v/>
      </c>
      <c r="L1160" s="18">
        <f t="shared" ca="1" si="85"/>
        <v>-1</v>
      </c>
      <c r="M1160" s="18" cm="1">
        <f t="array" aca="1" ref="M1160" ca="1">SUMPRODUCT(Inactives[Days Inactive]*(Inactives[Student]=A1160))/365</f>
        <v>0</v>
      </c>
      <c r="N1160" s="18" t="str" cm="1">
        <f t="array" ref="N1160">IF(LEN($A1160)&gt;0,SUMPRODUCT(($A1160=merged_names)*(_xlfn.TEXTAFTER(N$2, "At ")=merged_belt_colours)*merged_months_at_rank),"")</f>
        <v/>
      </c>
      <c r="O1160" s="18" t="str" cm="1">
        <f t="array" ref="O1160">IF(LEN($A1160)&gt;0,SUMPRODUCT(($A1160=merged_names)*(_xlfn.TEXTAFTER(O$2, "At ")=merged_belt_colours)*merged_months_at_rank),"")</f>
        <v/>
      </c>
      <c r="P1160" s="18" t="str" cm="1">
        <f t="array" ref="P1160">IF(LEN($A1160)&gt;0,SUMPRODUCT(($A1160=merged_names)*(_xlfn.TEXTAFTER(P$2, "At ")=merged_belt_colours)*merged_months_at_rank),"")</f>
        <v/>
      </c>
      <c r="Q1160" s="18" t="str" cm="1">
        <f t="array" ref="Q1160">IF(LEN($A1160)&gt;0,SUMPRODUCT(($A1160=merged_names)*(_xlfn.TEXTAFTER(Q$2, "At ")=merged_belt_colours)*merged_months_at_rank),"")</f>
        <v/>
      </c>
      <c r="R1160" s="18" t="str" cm="1">
        <f t="array" ref="R1160">IF(LEN($A1160)&gt;0,SUMPRODUCT(($A1160=merged_names)*(_xlfn.TEXTAFTER(R$2, "At ")=merged_belt_colours)*merged_months_at_rank),"")</f>
        <v/>
      </c>
    </row>
    <row r="1161" spans="1:18" x14ac:dyDescent="0.25">
      <c r="A1161"/>
      <c r="B1161" s="15" t="str" cm="1">
        <f t="array" ref="B1161">IFERROR(IF(LEN(A1161)&gt;0, IF(SUMPRODUCT((Inactives[Key]=J1161)*(Inactives[Currently Inactive]))=1,"Inactive","Active"),""),"Active")</f>
        <v/>
      </c>
      <c r="C1161" s="16" t="str" cm="1">
        <f t="array" aca="1" ref="C1161" ca="1">IFERROR(_xlfn._xlws.FILTER(Inactives[Inactive On],(Inactives[Key]=J1161)*(Inactives[Currently Inactive]),""),"")</f>
        <v/>
      </c>
      <c r="D1161" s="16" t="str" cm="1">
        <f t="array" aca="1" ref="D1161" ca="1">IFERROR(INDEX(_xlfn.TEXTSPLIT(E1161," "),1),"")</f>
        <v/>
      </c>
      <c r="E1161" s="15" t="str" cm="1">
        <f t="array" aca="1" ref="E1161" ca="1">IFERROR(_xlfn._xlws.FILTER(merged_ranks,(merged_end_dates=DATE(9999,12,31))*(merged_names=A1161)),"")</f>
        <v/>
      </c>
      <c r="F1161" s="17" t="str">
        <f ca="1">_xlfn.XLOOKUP(J1161,Promotions[Promo Key],Promotions[Promo Date],"")</f>
        <v/>
      </c>
      <c r="G1161" s="18" t="str">
        <f t="shared" ca="1" si="83"/>
        <v/>
      </c>
      <c r="H1161" s="18" t="str">
        <f t="shared" ca="1" si="82"/>
        <v/>
      </c>
      <c r="I1161" s="17" t="str">
        <f>_xlfn.XLOOKUP(A1161,Students[Full Name],Students[Starting Rank],"")</f>
        <v/>
      </c>
      <c r="J1161" s="15" t="str">
        <f t="shared" ca="1" si="84"/>
        <v xml:space="preserve">: </v>
      </c>
      <c r="K1161" s="16" t="str">
        <f>_xlfn.XLOOKUP(A1161,Students[Full Name],Students[Start Date],"")</f>
        <v/>
      </c>
      <c r="L1161" s="18">
        <f t="shared" ca="1" si="85"/>
        <v>-1</v>
      </c>
      <c r="M1161" s="18" cm="1">
        <f t="array" aca="1" ref="M1161" ca="1">SUMPRODUCT(Inactives[Days Inactive]*(Inactives[Student]=A1161))/365</f>
        <v>0</v>
      </c>
      <c r="N1161" s="18" t="str" cm="1">
        <f t="array" ref="N1161">IF(LEN($A1161)&gt;0,SUMPRODUCT(($A1161=merged_names)*(_xlfn.TEXTAFTER(N$2, "At ")=merged_belt_colours)*merged_months_at_rank),"")</f>
        <v/>
      </c>
      <c r="O1161" s="18" t="str" cm="1">
        <f t="array" ref="O1161">IF(LEN($A1161)&gt;0,SUMPRODUCT(($A1161=merged_names)*(_xlfn.TEXTAFTER(O$2, "At ")=merged_belt_colours)*merged_months_at_rank),"")</f>
        <v/>
      </c>
      <c r="P1161" s="18" t="str" cm="1">
        <f t="array" ref="P1161">IF(LEN($A1161)&gt;0,SUMPRODUCT(($A1161=merged_names)*(_xlfn.TEXTAFTER(P$2, "At ")=merged_belt_colours)*merged_months_at_rank),"")</f>
        <v/>
      </c>
      <c r="Q1161" s="18" t="str" cm="1">
        <f t="array" ref="Q1161">IF(LEN($A1161)&gt;0,SUMPRODUCT(($A1161=merged_names)*(_xlfn.TEXTAFTER(Q$2, "At ")=merged_belt_colours)*merged_months_at_rank),"")</f>
        <v/>
      </c>
      <c r="R1161" s="18" t="str" cm="1">
        <f t="array" ref="R1161">IF(LEN($A1161)&gt;0,SUMPRODUCT(($A1161=merged_names)*(_xlfn.TEXTAFTER(R$2, "At ")=merged_belt_colours)*merged_months_at_rank),"")</f>
        <v/>
      </c>
    </row>
    <row r="1162" spans="1:18" x14ac:dyDescent="0.25">
      <c r="A1162"/>
      <c r="B1162" s="15" t="str" cm="1">
        <f t="array" ref="B1162">IFERROR(IF(LEN(A1162)&gt;0, IF(SUMPRODUCT((Inactives[Key]=J1162)*(Inactives[Currently Inactive]))=1,"Inactive","Active"),""),"Active")</f>
        <v/>
      </c>
      <c r="C1162" s="16" t="str" cm="1">
        <f t="array" aca="1" ref="C1162" ca="1">IFERROR(_xlfn._xlws.FILTER(Inactives[Inactive On],(Inactives[Key]=J1162)*(Inactives[Currently Inactive]),""),"")</f>
        <v/>
      </c>
      <c r="D1162" s="16" t="str" cm="1">
        <f t="array" aca="1" ref="D1162" ca="1">IFERROR(INDEX(_xlfn.TEXTSPLIT(E1162," "),1),"")</f>
        <v/>
      </c>
      <c r="E1162" s="15" t="str" cm="1">
        <f t="array" aca="1" ref="E1162" ca="1">IFERROR(_xlfn._xlws.FILTER(merged_ranks,(merged_end_dates=DATE(9999,12,31))*(merged_names=A1162)),"")</f>
        <v/>
      </c>
      <c r="F1162" s="17" t="str">
        <f ca="1">_xlfn.XLOOKUP(J1162,Promotions[Promo Key],Promotions[Promo Date],"")</f>
        <v/>
      </c>
      <c r="G1162" s="18" t="str">
        <f t="shared" ca="1" si="83"/>
        <v/>
      </c>
      <c r="H1162" s="18" t="str">
        <f t="shared" ca="1" si="82"/>
        <v/>
      </c>
      <c r="I1162" s="17" t="str">
        <f>_xlfn.XLOOKUP(A1162,Students[Full Name],Students[Starting Rank],"")</f>
        <v/>
      </c>
      <c r="J1162" s="15" t="str">
        <f t="shared" ca="1" si="84"/>
        <v xml:space="preserve">: </v>
      </c>
      <c r="K1162" s="16" t="str">
        <f>_xlfn.XLOOKUP(A1162,Students[Full Name],Students[Start Date],"")</f>
        <v/>
      </c>
      <c r="L1162" s="18">
        <f t="shared" ca="1" si="85"/>
        <v>-1</v>
      </c>
      <c r="M1162" s="18" cm="1">
        <f t="array" aca="1" ref="M1162" ca="1">SUMPRODUCT(Inactives[Days Inactive]*(Inactives[Student]=A1162))/365</f>
        <v>0</v>
      </c>
      <c r="N1162" s="18" t="str" cm="1">
        <f t="array" ref="N1162">IF(LEN($A1162)&gt;0,SUMPRODUCT(($A1162=merged_names)*(_xlfn.TEXTAFTER(N$2, "At ")=merged_belt_colours)*merged_months_at_rank),"")</f>
        <v/>
      </c>
      <c r="O1162" s="18" t="str" cm="1">
        <f t="array" ref="O1162">IF(LEN($A1162)&gt;0,SUMPRODUCT(($A1162=merged_names)*(_xlfn.TEXTAFTER(O$2, "At ")=merged_belt_colours)*merged_months_at_rank),"")</f>
        <v/>
      </c>
      <c r="P1162" s="18" t="str" cm="1">
        <f t="array" ref="P1162">IF(LEN($A1162)&gt;0,SUMPRODUCT(($A1162=merged_names)*(_xlfn.TEXTAFTER(P$2, "At ")=merged_belt_colours)*merged_months_at_rank),"")</f>
        <v/>
      </c>
      <c r="Q1162" s="18" t="str" cm="1">
        <f t="array" ref="Q1162">IF(LEN($A1162)&gt;0,SUMPRODUCT(($A1162=merged_names)*(_xlfn.TEXTAFTER(Q$2, "At ")=merged_belt_colours)*merged_months_at_rank),"")</f>
        <v/>
      </c>
      <c r="R1162" s="18" t="str" cm="1">
        <f t="array" ref="R1162">IF(LEN($A1162)&gt;0,SUMPRODUCT(($A1162=merged_names)*(_xlfn.TEXTAFTER(R$2, "At ")=merged_belt_colours)*merged_months_at_rank),"")</f>
        <v/>
      </c>
    </row>
    <row r="1163" spans="1:18" x14ac:dyDescent="0.25">
      <c r="A1163"/>
      <c r="B1163" s="15" t="str" cm="1">
        <f t="array" ref="B1163">IFERROR(IF(LEN(A1163)&gt;0, IF(SUMPRODUCT((Inactives[Key]=J1163)*(Inactives[Currently Inactive]))=1,"Inactive","Active"),""),"Active")</f>
        <v/>
      </c>
      <c r="C1163" s="16" t="str" cm="1">
        <f t="array" aca="1" ref="C1163" ca="1">IFERROR(_xlfn._xlws.FILTER(Inactives[Inactive On],(Inactives[Key]=J1163)*(Inactives[Currently Inactive]),""),"")</f>
        <v/>
      </c>
      <c r="D1163" s="16" t="str" cm="1">
        <f t="array" aca="1" ref="D1163" ca="1">IFERROR(INDEX(_xlfn.TEXTSPLIT(E1163," "),1),"")</f>
        <v/>
      </c>
      <c r="E1163" s="15" t="str" cm="1">
        <f t="array" aca="1" ref="E1163" ca="1">IFERROR(_xlfn._xlws.FILTER(merged_ranks,(merged_end_dates=DATE(9999,12,31))*(merged_names=A1163)),"")</f>
        <v/>
      </c>
      <c r="F1163" s="17" t="str">
        <f ca="1">_xlfn.XLOOKUP(J1163,Promotions[Promo Key],Promotions[Promo Date],"")</f>
        <v/>
      </c>
      <c r="G1163" s="18" t="str">
        <f t="shared" ca="1" si="83"/>
        <v/>
      </c>
      <c r="H1163" s="18" t="str">
        <f t="shared" ca="1" si="82"/>
        <v/>
      </c>
      <c r="I1163" s="17" t="str">
        <f>_xlfn.XLOOKUP(A1163,Students[Full Name],Students[Starting Rank],"")</f>
        <v/>
      </c>
      <c r="J1163" s="15" t="str">
        <f t="shared" ca="1" si="84"/>
        <v xml:space="preserve">: </v>
      </c>
      <c r="K1163" s="16" t="str">
        <f>_xlfn.XLOOKUP(A1163,Students[Full Name],Students[Start Date],"")</f>
        <v/>
      </c>
      <c r="L1163" s="18">
        <f t="shared" ca="1" si="85"/>
        <v>-1</v>
      </c>
      <c r="M1163" s="18" cm="1">
        <f t="array" aca="1" ref="M1163" ca="1">SUMPRODUCT(Inactives[Days Inactive]*(Inactives[Student]=A1163))/365</f>
        <v>0</v>
      </c>
      <c r="N1163" s="18" t="str" cm="1">
        <f t="array" ref="N1163">IF(LEN($A1163)&gt;0,SUMPRODUCT(($A1163=merged_names)*(_xlfn.TEXTAFTER(N$2, "At ")=merged_belt_colours)*merged_months_at_rank),"")</f>
        <v/>
      </c>
      <c r="O1163" s="18" t="str" cm="1">
        <f t="array" ref="O1163">IF(LEN($A1163)&gt;0,SUMPRODUCT(($A1163=merged_names)*(_xlfn.TEXTAFTER(O$2, "At ")=merged_belt_colours)*merged_months_at_rank),"")</f>
        <v/>
      </c>
      <c r="P1163" s="18" t="str" cm="1">
        <f t="array" ref="P1163">IF(LEN($A1163)&gt;0,SUMPRODUCT(($A1163=merged_names)*(_xlfn.TEXTAFTER(P$2, "At ")=merged_belt_colours)*merged_months_at_rank),"")</f>
        <v/>
      </c>
      <c r="Q1163" s="18" t="str" cm="1">
        <f t="array" ref="Q1163">IF(LEN($A1163)&gt;0,SUMPRODUCT(($A1163=merged_names)*(_xlfn.TEXTAFTER(Q$2, "At ")=merged_belt_colours)*merged_months_at_rank),"")</f>
        <v/>
      </c>
      <c r="R1163" s="18" t="str" cm="1">
        <f t="array" ref="R1163">IF(LEN($A1163)&gt;0,SUMPRODUCT(($A1163=merged_names)*(_xlfn.TEXTAFTER(R$2, "At ")=merged_belt_colours)*merged_months_at_rank),"")</f>
        <v/>
      </c>
    </row>
    <row r="1164" spans="1:18" x14ac:dyDescent="0.25">
      <c r="A1164"/>
      <c r="B1164" s="15" t="str" cm="1">
        <f t="array" ref="B1164">IFERROR(IF(LEN(A1164)&gt;0, IF(SUMPRODUCT((Inactives[Key]=J1164)*(Inactives[Currently Inactive]))=1,"Inactive","Active"),""),"Active")</f>
        <v/>
      </c>
      <c r="C1164" s="16" t="str" cm="1">
        <f t="array" aca="1" ref="C1164" ca="1">IFERROR(_xlfn._xlws.FILTER(Inactives[Inactive On],(Inactives[Key]=J1164)*(Inactives[Currently Inactive]),""),"")</f>
        <v/>
      </c>
      <c r="D1164" s="16" t="str" cm="1">
        <f t="array" aca="1" ref="D1164" ca="1">IFERROR(INDEX(_xlfn.TEXTSPLIT(E1164," "),1),"")</f>
        <v/>
      </c>
      <c r="E1164" s="15" t="str" cm="1">
        <f t="array" aca="1" ref="E1164" ca="1">IFERROR(_xlfn._xlws.FILTER(merged_ranks,(merged_end_dates=DATE(9999,12,31))*(merged_names=A1164)),"")</f>
        <v/>
      </c>
      <c r="F1164" s="17" t="str">
        <f ca="1">_xlfn.XLOOKUP(J1164,Promotions[Promo Key],Promotions[Promo Date],"")</f>
        <v/>
      </c>
      <c r="G1164" s="18" t="str">
        <f t="shared" ca="1" si="83"/>
        <v/>
      </c>
      <c r="H1164" s="18" t="str">
        <f t="shared" ca="1" si="82"/>
        <v/>
      </c>
      <c r="I1164" s="17" t="str">
        <f>_xlfn.XLOOKUP(A1164,Students[Full Name],Students[Starting Rank],"")</f>
        <v/>
      </c>
      <c r="J1164" s="15" t="str">
        <f t="shared" ca="1" si="84"/>
        <v xml:space="preserve">: </v>
      </c>
      <c r="K1164" s="16" t="str">
        <f>_xlfn.XLOOKUP(A1164,Students[Full Name],Students[Start Date],"")</f>
        <v/>
      </c>
      <c r="L1164" s="18">
        <f t="shared" ca="1" si="85"/>
        <v>-1</v>
      </c>
      <c r="M1164" s="18" cm="1">
        <f t="array" aca="1" ref="M1164" ca="1">SUMPRODUCT(Inactives[Days Inactive]*(Inactives[Student]=A1164))/365</f>
        <v>0</v>
      </c>
      <c r="N1164" s="18" t="str" cm="1">
        <f t="array" ref="N1164">IF(LEN($A1164)&gt;0,SUMPRODUCT(($A1164=merged_names)*(_xlfn.TEXTAFTER(N$2, "At ")=merged_belt_colours)*merged_months_at_rank),"")</f>
        <v/>
      </c>
      <c r="O1164" s="18" t="str" cm="1">
        <f t="array" ref="O1164">IF(LEN($A1164)&gt;0,SUMPRODUCT(($A1164=merged_names)*(_xlfn.TEXTAFTER(O$2, "At ")=merged_belt_colours)*merged_months_at_rank),"")</f>
        <v/>
      </c>
      <c r="P1164" s="18" t="str" cm="1">
        <f t="array" ref="P1164">IF(LEN($A1164)&gt;0,SUMPRODUCT(($A1164=merged_names)*(_xlfn.TEXTAFTER(P$2, "At ")=merged_belt_colours)*merged_months_at_rank),"")</f>
        <v/>
      </c>
      <c r="Q1164" s="18" t="str" cm="1">
        <f t="array" ref="Q1164">IF(LEN($A1164)&gt;0,SUMPRODUCT(($A1164=merged_names)*(_xlfn.TEXTAFTER(Q$2, "At ")=merged_belt_colours)*merged_months_at_rank),"")</f>
        <v/>
      </c>
      <c r="R1164" s="18" t="str" cm="1">
        <f t="array" ref="R1164">IF(LEN($A1164)&gt;0,SUMPRODUCT(($A1164=merged_names)*(_xlfn.TEXTAFTER(R$2, "At ")=merged_belt_colours)*merged_months_at_rank),"")</f>
        <v/>
      </c>
    </row>
    <row r="1165" spans="1:18" x14ac:dyDescent="0.25">
      <c r="A1165"/>
      <c r="B1165" s="15" t="str" cm="1">
        <f t="array" ref="B1165">IFERROR(IF(LEN(A1165)&gt;0, IF(SUMPRODUCT((Inactives[Key]=J1165)*(Inactives[Currently Inactive]))=1,"Inactive","Active"),""),"Active")</f>
        <v/>
      </c>
      <c r="C1165" s="16" t="str" cm="1">
        <f t="array" aca="1" ref="C1165" ca="1">IFERROR(_xlfn._xlws.FILTER(Inactives[Inactive On],(Inactives[Key]=J1165)*(Inactives[Currently Inactive]),""),"")</f>
        <v/>
      </c>
      <c r="D1165" s="16" t="str" cm="1">
        <f t="array" aca="1" ref="D1165" ca="1">IFERROR(INDEX(_xlfn.TEXTSPLIT(E1165," "),1),"")</f>
        <v/>
      </c>
      <c r="E1165" s="15" t="str" cm="1">
        <f t="array" aca="1" ref="E1165" ca="1">IFERROR(_xlfn._xlws.FILTER(merged_ranks,(merged_end_dates=DATE(9999,12,31))*(merged_names=A1165)),"")</f>
        <v/>
      </c>
      <c r="F1165" s="17" t="str">
        <f ca="1">_xlfn.XLOOKUP(J1165,Promotions[Promo Key],Promotions[Promo Date],"")</f>
        <v/>
      </c>
      <c r="G1165" s="18" t="str">
        <f t="shared" ca="1" si="83"/>
        <v/>
      </c>
      <c r="H1165" s="18" t="str">
        <f t="shared" ca="1" si="82"/>
        <v/>
      </c>
      <c r="I1165" s="17" t="str">
        <f>_xlfn.XLOOKUP(A1165,Students[Full Name],Students[Starting Rank],"")</f>
        <v/>
      </c>
      <c r="J1165" s="15" t="str">
        <f t="shared" ca="1" si="84"/>
        <v xml:space="preserve">: </v>
      </c>
      <c r="K1165" s="16" t="str">
        <f>_xlfn.XLOOKUP(A1165,Students[Full Name],Students[Start Date],"")</f>
        <v/>
      </c>
      <c r="L1165" s="18">
        <f t="shared" ca="1" si="85"/>
        <v>-1</v>
      </c>
      <c r="M1165" s="18" cm="1">
        <f t="array" aca="1" ref="M1165" ca="1">SUMPRODUCT(Inactives[Days Inactive]*(Inactives[Student]=A1165))/365</f>
        <v>0</v>
      </c>
      <c r="N1165" s="18" t="str" cm="1">
        <f t="array" ref="N1165">IF(LEN($A1165)&gt;0,SUMPRODUCT(($A1165=merged_names)*(_xlfn.TEXTAFTER(N$2, "At ")=merged_belt_colours)*merged_months_at_rank),"")</f>
        <v/>
      </c>
      <c r="O1165" s="18" t="str" cm="1">
        <f t="array" ref="O1165">IF(LEN($A1165)&gt;0,SUMPRODUCT(($A1165=merged_names)*(_xlfn.TEXTAFTER(O$2, "At ")=merged_belt_colours)*merged_months_at_rank),"")</f>
        <v/>
      </c>
      <c r="P1165" s="18" t="str" cm="1">
        <f t="array" ref="P1165">IF(LEN($A1165)&gt;0,SUMPRODUCT(($A1165=merged_names)*(_xlfn.TEXTAFTER(P$2, "At ")=merged_belt_colours)*merged_months_at_rank),"")</f>
        <v/>
      </c>
      <c r="Q1165" s="18" t="str" cm="1">
        <f t="array" ref="Q1165">IF(LEN($A1165)&gt;0,SUMPRODUCT(($A1165=merged_names)*(_xlfn.TEXTAFTER(Q$2, "At ")=merged_belt_colours)*merged_months_at_rank),"")</f>
        <v/>
      </c>
      <c r="R1165" s="18" t="str" cm="1">
        <f t="array" ref="R1165">IF(LEN($A1165)&gt;0,SUMPRODUCT(($A1165=merged_names)*(_xlfn.TEXTAFTER(R$2, "At ")=merged_belt_colours)*merged_months_at_rank),"")</f>
        <v/>
      </c>
    </row>
    <row r="1166" spans="1:18" x14ac:dyDescent="0.25">
      <c r="A1166"/>
      <c r="B1166" s="15" t="str" cm="1">
        <f t="array" ref="B1166">IFERROR(IF(LEN(A1166)&gt;0, IF(SUMPRODUCT((Inactives[Key]=J1166)*(Inactives[Currently Inactive]))=1,"Inactive","Active"),""),"Active")</f>
        <v/>
      </c>
      <c r="C1166" s="16" t="str" cm="1">
        <f t="array" aca="1" ref="C1166" ca="1">IFERROR(_xlfn._xlws.FILTER(Inactives[Inactive On],(Inactives[Key]=J1166)*(Inactives[Currently Inactive]),""),"")</f>
        <v/>
      </c>
      <c r="D1166" s="16" t="str" cm="1">
        <f t="array" aca="1" ref="D1166" ca="1">IFERROR(INDEX(_xlfn.TEXTSPLIT(E1166," "),1),"")</f>
        <v/>
      </c>
      <c r="E1166" s="15" t="str" cm="1">
        <f t="array" aca="1" ref="E1166" ca="1">IFERROR(_xlfn._xlws.FILTER(merged_ranks,(merged_end_dates=DATE(9999,12,31))*(merged_names=A1166)),"")</f>
        <v/>
      </c>
      <c r="F1166" s="17" t="str">
        <f ca="1">_xlfn.XLOOKUP(J1166,Promotions[Promo Key],Promotions[Promo Date],"")</f>
        <v/>
      </c>
      <c r="G1166" s="18" t="str">
        <f t="shared" ca="1" si="83"/>
        <v/>
      </c>
      <c r="H1166" s="18" t="str">
        <f t="shared" ca="1" si="82"/>
        <v/>
      </c>
      <c r="I1166" s="17" t="str">
        <f>_xlfn.XLOOKUP(A1166,Students[Full Name],Students[Starting Rank],"")</f>
        <v/>
      </c>
      <c r="J1166" s="15" t="str">
        <f t="shared" ca="1" si="84"/>
        <v xml:space="preserve">: </v>
      </c>
      <c r="K1166" s="16" t="str">
        <f>_xlfn.XLOOKUP(A1166,Students[Full Name],Students[Start Date],"")</f>
        <v/>
      </c>
      <c r="L1166" s="18">
        <f t="shared" ca="1" si="85"/>
        <v>-1</v>
      </c>
      <c r="M1166" s="18" cm="1">
        <f t="array" aca="1" ref="M1166" ca="1">SUMPRODUCT(Inactives[Days Inactive]*(Inactives[Student]=A1166))/365</f>
        <v>0</v>
      </c>
      <c r="N1166" s="18" t="str" cm="1">
        <f t="array" ref="N1166">IF(LEN($A1166)&gt;0,SUMPRODUCT(($A1166=merged_names)*(_xlfn.TEXTAFTER(N$2, "At ")=merged_belt_colours)*merged_months_at_rank),"")</f>
        <v/>
      </c>
      <c r="O1166" s="18" t="str" cm="1">
        <f t="array" ref="O1166">IF(LEN($A1166)&gt;0,SUMPRODUCT(($A1166=merged_names)*(_xlfn.TEXTAFTER(O$2, "At ")=merged_belt_colours)*merged_months_at_rank),"")</f>
        <v/>
      </c>
      <c r="P1166" s="18" t="str" cm="1">
        <f t="array" ref="P1166">IF(LEN($A1166)&gt;0,SUMPRODUCT(($A1166=merged_names)*(_xlfn.TEXTAFTER(P$2, "At ")=merged_belt_colours)*merged_months_at_rank),"")</f>
        <v/>
      </c>
      <c r="Q1166" s="18" t="str" cm="1">
        <f t="array" ref="Q1166">IF(LEN($A1166)&gt;0,SUMPRODUCT(($A1166=merged_names)*(_xlfn.TEXTAFTER(Q$2, "At ")=merged_belt_colours)*merged_months_at_rank),"")</f>
        <v/>
      </c>
      <c r="R1166" s="18" t="str" cm="1">
        <f t="array" ref="R1166">IF(LEN($A1166)&gt;0,SUMPRODUCT(($A1166=merged_names)*(_xlfn.TEXTAFTER(R$2, "At ")=merged_belt_colours)*merged_months_at_rank),"")</f>
        <v/>
      </c>
    </row>
    <row r="1167" spans="1:18" x14ac:dyDescent="0.25">
      <c r="A1167"/>
      <c r="B1167" s="15" t="str" cm="1">
        <f t="array" ref="B1167">IFERROR(IF(LEN(A1167)&gt;0, IF(SUMPRODUCT((Inactives[Key]=J1167)*(Inactives[Currently Inactive]))=1,"Inactive","Active"),""),"Active")</f>
        <v/>
      </c>
      <c r="C1167" s="16" t="str" cm="1">
        <f t="array" aca="1" ref="C1167" ca="1">IFERROR(_xlfn._xlws.FILTER(Inactives[Inactive On],(Inactives[Key]=J1167)*(Inactives[Currently Inactive]),""),"")</f>
        <v/>
      </c>
      <c r="D1167" s="16" t="str" cm="1">
        <f t="array" aca="1" ref="D1167" ca="1">IFERROR(INDEX(_xlfn.TEXTSPLIT(E1167," "),1),"")</f>
        <v/>
      </c>
      <c r="E1167" s="15" t="str" cm="1">
        <f t="array" aca="1" ref="E1167" ca="1">IFERROR(_xlfn._xlws.FILTER(merged_ranks,(merged_end_dates=DATE(9999,12,31))*(merged_names=A1167)),"")</f>
        <v/>
      </c>
      <c r="F1167" s="17" t="str">
        <f ca="1">_xlfn.XLOOKUP(J1167,Promotions[Promo Key],Promotions[Promo Date],"")</f>
        <v/>
      </c>
      <c r="G1167" s="18" t="str">
        <f t="shared" ca="1" si="83"/>
        <v/>
      </c>
      <c r="H1167" s="18" t="str">
        <f t="shared" ca="1" si="82"/>
        <v/>
      </c>
      <c r="I1167" s="17" t="str">
        <f>_xlfn.XLOOKUP(A1167,Students[Full Name],Students[Starting Rank],"")</f>
        <v/>
      </c>
      <c r="J1167" s="15" t="str">
        <f t="shared" ca="1" si="84"/>
        <v xml:space="preserve">: </v>
      </c>
      <c r="K1167" s="16" t="str">
        <f>_xlfn.XLOOKUP(A1167,Students[Full Name],Students[Start Date],"")</f>
        <v/>
      </c>
      <c r="L1167" s="18">
        <f t="shared" ca="1" si="85"/>
        <v>-1</v>
      </c>
      <c r="M1167" s="18" cm="1">
        <f t="array" aca="1" ref="M1167" ca="1">SUMPRODUCT(Inactives[Days Inactive]*(Inactives[Student]=A1167))/365</f>
        <v>0</v>
      </c>
      <c r="N1167" s="18" t="str" cm="1">
        <f t="array" ref="N1167">IF(LEN($A1167)&gt;0,SUMPRODUCT(($A1167=merged_names)*(_xlfn.TEXTAFTER(N$2, "At ")=merged_belt_colours)*merged_months_at_rank),"")</f>
        <v/>
      </c>
      <c r="O1167" s="18" t="str" cm="1">
        <f t="array" ref="O1167">IF(LEN($A1167)&gt;0,SUMPRODUCT(($A1167=merged_names)*(_xlfn.TEXTAFTER(O$2, "At ")=merged_belt_colours)*merged_months_at_rank),"")</f>
        <v/>
      </c>
      <c r="P1167" s="18" t="str" cm="1">
        <f t="array" ref="P1167">IF(LEN($A1167)&gt;0,SUMPRODUCT(($A1167=merged_names)*(_xlfn.TEXTAFTER(P$2, "At ")=merged_belt_colours)*merged_months_at_rank),"")</f>
        <v/>
      </c>
      <c r="Q1167" s="18" t="str" cm="1">
        <f t="array" ref="Q1167">IF(LEN($A1167)&gt;0,SUMPRODUCT(($A1167=merged_names)*(_xlfn.TEXTAFTER(Q$2, "At ")=merged_belt_colours)*merged_months_at_rank),"")</f>
        <v/>
      </c>
      <c r="R1167" s="18" t="str" cm="1">
        <f t="array" ref="R1167">IF(LEN($A1167)&gt;0,SUMPRODUCT(($A1167=merged_names)*(_xlfn.TEXTAFTER(R$2, "At ")=merged_belt_colours)*merged_months_at_rank),"")</f>
        <v/>
      </c>
    </row>
    <row r="1168" spans="1:18" x14ac:dyDescent="0.25">
      <c r="A1168"/>
      <c r="B1168" s="15" t="str" cm="1">
        <f t="array" ref="B1168">IFERROR(IF(LEN(A1168)&gt;0, IF(SUMPRODUCT((Inactives[Key]=J1168)*(Inactives[Currently Inactive]))=1,"Inactive","Active"),""),"Active")</f>
        <v/>
      </c>
      <c r="C1168" s="16" t="str" cm="1">
        <f t="array" aca="1" ref="C1168" ca="1">IFERROR(_xlfn._xlws.FILTER(Inactives[Inactive On],(Inactives[Key]=J1168)*(Inactives[Currently Inactive]),""),"")</f>
        <v/>
      </c>
      <c r="D1168" s="16" t="str" cm="1">
        <f t="array" aca="1" ref="D1168" ca="1">IFERROR(INDEX(_xlfn.TEXTSPLIT(E1168," "),1),"")</f>
        <v/>
      </c>
      <c r="E1168" s="15" t="str" cm="1">
        <f t="array" aca="1" ref="E1168" ca="1">IFERROR(_xlfn._xlws.FILTER(merged_ranks,(merged_end_dates=DATE(9999,12,31))*(merged_names=A1168)),"")</f>
        <v/>
      </c>
      <c r="F1168" s="17" t="str">
        <f ca="1">_xlfn.XLOOKUP(J1168,Promotions[Promo Key],Promotions[Promo Date],"")</f>
        <v/>
      </c>
      <c r="G1168" s="18" t="str">
        <f t="shared" ca="1" si="83"/>
        <v/>
      </c>
      <c r="H1168" s="18" t="str">
        <f t="shared" ca="1" si="82"/>
        <v/>
      </c>
      <c r="I1168" s="17" t="str">
        <f>_xlfn.XLOOKUP(A1168,Students[Full Name],Students[Starting Rank],"")</f>
        <v/>
      </c>
      <c r="J1168" s="15" t="str">
        <f t="shared" ca="1" si="84"/>
        <v xml:space="preserve">: </v>
      </c>
      <c r="K1168" s="16" t="str">
        <f>_xlfn.XLOOKUP(A1168,Students[Full Name],Students[Start Date],"")</f>
        <v/>
      </c>
      <c r="L1168" s="18">
        <f t="shared" ca="1" si="85"/>
        <v>-1</v>
      </c>
      <c r="M1168" s="18" cm="1">
        <f t="array" aca="1" ref="M1168" ca="1">SUMPRODUCT(Inactives[Days Inactive]*(Inactives[Student]=A1168))/365</f>
        <v>0</v>
      </c>
      <c r="N1168" s="18" t="str" cm="1">
        <f t="array" ref="N1168">IF(LEN($A1168)&gt;0,SUMPRODUCT(($A1168=merged_names)*(_xlfn.TEXTAFTER(N$2, "At ")=merged_belt_colours)*merged_months_at_rank),"")</f>
        <v/>
      </c>
      <c r="O1168" s="18" t="str" cm="1">
        <f t="array" ref="O1168">IF(LEN($A1168)&gt;0,SUMPRODUCT(($A1168=merged_names)*(_xlfn.TEXTAFTER(O$2, "At ")=merged_belt_colours)*merged_months_at_rank),"")</f>
        <v/>
      </c>
      <c r="P1168" s="18" t="str" cm="1">
        <f t="array" ref="P1168">IF(LEN($A1168)&gt;0,SUMPRODUCT(($A1168=merged_names)*(_xlfn.TEXTAFTER(P$2, "At ")=merged_belt_colours)*merged_months_at_rank),"")</f>
        <v/>
      </c>
      <c r="Q1168" s="18" t="str" cm="1">
        <f t="array" ref="Q1168">IF(LEN($A1168)&gt;0,SUMPRODUCT(($A1168=merged_names)*(_xlfn.TEXTAFTER(Q$2, "At ")=merged_belt_colours)*merged_months_at_rank),"")</f>
        <v/>
      </c>
      <c r="R1168" s="18" t="str" cm="1">
        <f t="array" ref="R1168">IF(LEN($A1168)&gt;0,SUMPRODUCT(($A1168=merged_names)*(_xlfn.TEXTAFTER(R$2, "At ")=merged_belt_colours)*merged_months_at_rank),"")</f>
        <v/>
      </c>
    </row>
    <row r="1169" spans="1:18" x14ac:dyDescent="0.25">
      <c r="A1169"/>
      <c r="B1169" s="15" t="str" cm="1">
        <f t="array" ref="B1169">IFERROR(IF(LEN(A1169)&gt;0, IF(SUMPRODUCT((Inactives[Key]=J1169)*(Inactives[Currently Inactive]))=1,"Inactive","Active"),""),"Active")</f>
        <v/>
      </c>
      <c r="C1169" s="16" t="str" cm="1">
        <f t="array" aca="1" ref="C1169" ca="1">IFERROR(_xlfn._xlws.FILTER(Inactives[Inactive On],(Inactives[Key]=J1169)*(Inactives[Currently Inactive]),""),"")</f>
        <v/>
      </c>
      <c r="D1169" s="16" t="str" cm="1">
        <f t="array" aca="1" ref="D1169" ca="1">IFERROR(INDEX(_xlfn.TEXTSPLIT(E1169," "),1),"")</f>
        <v/>
      </c>
      <c r="E1169" s="15" t="str" cm="1">
        <f t="array" aca="1" ref="E1169" ca="1">IFERROR(_xlfn._xlws.FILTER(merged_ranks,(merged_end_dates=DATE(9999,12,31))*(merged_names=A1169)),"")</f>
        <v/>
      </c>
      <c r="F1169" s="17" t="str">
        <f ca="1">_xlfn.XLOOKUP(J1169,Promotions[Promo Key],Promotions[Promo Date],"")</f>
        <v/>
      </c>
      <c r="G1169" s="18" t="str">
        <f t="shared" ca="1" si="83"/>
        <v/>
      </c>
      <c r="H1169" s="18" t="str">
        <f t="shared" ca="1" si="82"/>
        <v/>
      </c>
      <c r="I1169" s="17" t="str">
        <f>_xlfn.XLOOKUP(A1169,Students[Full Name],Students[Starting Rank],"")</f>
        <v/>
      </c>
      <c r="J1169" s="15" t="str">
        <f t="shared" ca="1" si="84"/>
        <v xml:space="preserve">: </v>
      </c>
      <c r="K1169" s="16" t="str">
        <f>_xlfn.XLOOKUP(A1169,Students[Full Name],Students[Start Date],"")</f>
        <v/>
      </c>
      <c r="L1169" s="18">
        <f t="shared" ca="1" si="85"/>
        <v>-1</v>
      </c>
      <c r="M1169" s="18" cm="1">
        <f t="array" aca="1" ref="M1169" ca="1">SUMPRODUCT(Inactives[Days Inactive]*(Inactives[Student]=A1169))/365</f>
        <v>0</v>
      </c>
      <c r="N1169" s="18" t="str" cm="1">
        <f t="array" ref="N1169">IF(LEN($A1169)&gt;0,SUMPRODUCT(($A1169=merged_names)*(_xlfn.TEXTAFTER(N$2, "At ")=merged_belt_colours)*merged_months_at_rank),"")</f>
        <v/>
      </c>
      <c r="O1169" s="18" t="str" cm="1">
        <f t="array" ref="O1169">IF(LEN($A1169)&gt;0,SUMPRODUCT(($A1169=merged_names)*(_xlfn.TEXTAFTER(O$2, "At ")=merged_belt_colours)*merged_months_at_rank),"")</f>
        <v/>
      </c>
      <c r="P1169" s="18" t="str" cm="1">
        <f t="array" ref="P1169">IF(LEN($A1169)&gt;0,SUMPRODUCT(($A1169=merged_names)*(_xlfn.TEXTAFTER(P$2, "At ")=merged_belt_colours)*merged_months_at_rank),"")</f>
        <v/>
      </c>
      <c r="Q1169" s="18" t="str" cm="1">
        <f t="array" ref="Q1169">IF(LEN($A1169)&gt;0,SUMPRODUCT(($A1169=merged_names)*(_xlfn.TEXTAFTER(Q$2, "At ")=merged_belt_colours)*merged_months_at_rank),"")</f>
        <v/>
      </c>
      <c r="R1169" s="18" t="str" cm="1">
        <f t="array" ref="R1169">IF(LEN($A1169)&gt;0,SUMPRODUCT(($A1169=merged_names)*(_xlfn.TEXTAFTER(R$2, "At ")=merged_belt_colours)*merged_months_at_rank),"")</f>
        <v/>
      </c>
    </row>
    <row r="1170" spans="1:18" x14ac:dyDescent="0.25">
      <c r="A1170"/>
      <c r="B1170" s="15" t="str" cm="1">
        <f t="array" ref="B1170">IFERROR(IF(LEN(A1170)&gt;0, IF(SUMPRODUCT((Inactives[Key]=J1170)*(Inactives[Currently Inactive]))=1,"Inactive","Active"),""),"Active")</f>
        <v/>
      </c>
      <c r="C1170" s="16" t="str" cm="1">
        <f t="array" aca="1" ref="C1170" ca="1">IFERROR(_xlfn._xlws.FILTER(Inactives[Inactive On],(Inactives[Key]=J1170)*(Inactives[Currently Inactive]),""),"")</f>
        <v/>
      </c>
      <c r="D1170" s="16" t="str" cm="1">
        <f t="array" aca="1" ref="D1170" ca="1">IFERROR(INDEX(_xlfn.TEXTSPLIT(E1170," "),1),"")</f>
        <v/>
      </c>
      <c r="E1170" s="15" t="str" cm="1">
        <f t="array" aca="1" ref="E1170" ca="1">IFERROR(_xlfn._xlws.FILTER(merged_ranks,(merged_end_dates=DATE(9999,12,31))*(merged_names=A1170)),"")</f>
        <v/>
      </c>
      <c r="F1170" s="17" t="str">
        <f ca="1">_xlfn.XLOOKUP(J1170,Promotions[Promo Key],Promotions[Promo Date],"")</f>
        <v/>
      </c>
      <c r="G1170" s="18" t="str">
        <f t="shared" ca="1" si="83"/>
        <v/>
      </c>
      <c r="H1170" s="18" t="str">
        <f t="shared" ca="1" si="82"/>
        <v/>
      </c>
      <c r="I1170" s="17" t="str">
        <f>_xlfn.XLOOKUP(A1170,Students[Full Name],Students[Starting Rank],"")</f>
        <v/>
      </c>
      <c r="J1170" s="15" t="str">
        <f t="shared" ca="1" si="84"/>
        <v xml:space="preserve">: </v>
      </c>
      <c r="K1170" s="16" t="str">
        <f>_xlfn.XLOOKUP(A1170,Students[Full Name],Students[Start Date],"")</f>
        <v/>
      </c>
      <c r="L1170" s="18">
        <f t="shared" ca="1" si="85"/>
        <v>-1</v>
      </c>
      <c r="M1170" s="18" cm="1">
        <f t="array" aca="1" ref="M1170" ca="1">SUMPRODUCT(Inactives[Days Inactive]*(Inactives[Student]=A1170))/365</f>
        <v>0</v>
      </c>
      <c r="N1170" s="18" t="str" cm="1">
        <f t="array" ref="N1170">IF(LEN($A1170)&gt;0,SUMPRODUCT(($A1170=merged_names)*(_xlfn.TEXTAFTER(N$2, "At ")=merged_belt_colours)*merged_months_at_rank),"")</f>
        <v/>
      </c>
      <c r="O1170" s="18" t="str" cm="1">
        <f t="array" ref="O1170">IF(LEN($A1170)&gt;0,SUMPRODUCT(($A1170=merged_names)*(_xlfn.TEXTAFTER(O$2, "At ")=merged_belt_colours)*merged_months_at_rank),"")</f>
        <v/>
      </c>
      <c r="P1170" s="18" t="str" cm="1">
        <f t="array" ref="P1170">IF(LEN($A1170)&gt;0,SUMPRODUCT(($A1170=merged_names)*(_xlfn.TEXTAFTER(P$2, "At ")=merged_belt_colours)*merged_months_at_rank),"")</f>
        <v/>
      </c>
      <c r="Q1170" s="18" t="str" cm="1">
        <f t="array" ref="Q1170">IF(LEN($A1170)&gt;0,SUMPRODUCT(($A1170=merged_names)*(_xlfn.TEXTAFTER(Q$2, "At ")=merged_belt_colours)*merged_months_at_rank),"")</f>
        <v/>
      </c>
      <c r="R1170" s="18" t="str" cm="1">
        <f t="array" ref="R1170">IF(LEN($A1170)&gt;0,SUMPRODUCT(($A1170=merged_names)*(_xlfn.TEXTAFTER(R$2, "At ")=merged_belt_colours)*merged_months_at_rank),"")</f>
        <v/>
      </c>
    </row>
    <row r="1171" spans="1:18" x14ac:dyDescent="0.25">
      <c r="A1171"/>
      <c r="B1171" s="15" t="str" cm="1">
        <f t="array" ref="B1171">IFERROR(IF(LEN(A1171)&gt;0, IF(SUMPRODUCT((Inactives[Key]=J1171)*(Inactives[Currently Inactive]))=1,"Inactive","Active"),""),"Active")</f>
        <v/>
      </c>
      <c r="C1171" s="16" t="str" cm="1">
        <f t="array" aca="1" ref="C1171" ca="1">IFERROR(_xlfn._xlws.FILTER(Inactives[Inactive On],(Inactives[Key]=J1171)*(Inactives[Currently Inactive]),""),"")</f>
        <v/>
      </c>
      <c r="D1171" s="16" t="str" cm="1">
        <f t="array" aca="1" ref="D1171" ca="1">IFERROR(INDEX(_xlfn.TEXTSPLIT(E1171," "),1),"")</f>
        <v/>
      </c>
      <c r="E1171" s="15" t="str" cm="1">
        <f t="array" aca="1" ref="E1171" ca="1">IFERROR(_xlfn._xlws.FILTER(merged_ranks,(merged_end_dates=DATE(9999,12,31))*(merged_names=A1171)),"")</f>
        <v/>
      </c>
      <c r="F1171" s="17" t="str">
        <f ca="1">_xlfn.XLOOKUP(J1171,Promotions[Promo Key],Promotions[Promo Date],"")</f>
        <v/>
      </c>
      <c r="G1171" s="18" t="str">
        <f t="shared" ca="1" si="83"/>
        <v/>
      </c>
      <c r="H1171" s="18" t="str">
        <f t="shared" ca="1" si="82"/>
        <v/>
      </c>
      <c r="I1171" s="17" t="str">
        <f>_xlfn.XLOOKUP(A1171,Students[Full Name],Students[Starting Rank],"")</f>
        <v/>
      </c>
      <c r="J1171" s="15" t="str">
        <f t="shared" ca="1" si="84"/>
        <v xml:space="preserve">: </v>
      </c>
      <c r="K1171" s="16" t="str">
        <f>_xlfn.XLOOKUP(A1171,Students[Full Name],Students[Start Date],"")</f>
        <v/>
      </c>
      <c r="L1171" s="18">
        <f t="shared" ca="1" si="85"/>
        <v>-1</v>
      </c>
      <c r="M1171" s="18" cm="1">
        <f t="array" aca="1" ref="M1171" ca="1">SUMPRODUCT(Inactives[Days Inactive]*(Inactives[Student]=A1171))/365</f>
        <v>0</v>
      </c>
      <c r="N1171" s="18" t="str" cm="1">
        <f t="array" ref="N1171">IF(LEN($A1171)&gt;0,SUMPRODUCT(($A1171=merged_names)*(_xlfn.TEXTAFTER(N$2, "At ")=merged_belt_colours)*merged_months_at_rank),"")</f>
        <v/>
      </c>
      <c r="O1171" s="18" t="str" cm="1">
        <f t="array" ref="O1171">IF(LEN($A1171)&gt;0,SUMPRODUCT(($A1171=merged_names)*(_xlfn.TEXTAFTER(O$2, "At ")=merged_belt_colours)*merged_months_at_rank),"")</f>
        <v/>
      </c>
      <c r="P1171" s="18" t="str" cm="1">
        <f t="array" ref="P1171">IF(LEN($A1171)&gt;0,SUMPRODUCT(($A1171=merged_names)*(_xlfn.TEXTAFTER(P$2, "At ")=merged_belt_colours)*merged_months_at_rank),"")</f>
        <v/>
      </c>
      <c r="Q1171" s="18" t="str" cm="1">
        <f t="array" ref="Q1171">IF(LEN($A1171)&gt;0,SUMPRODUCT(($A1171=merged_names)*(_xlfn.TEXTAFTER(Q$2, "At ")=merged_belt_colours)*merged_months_at_rank),"")</f>
        <v/>
      </c>
      <c r="R1171" s="18" t="str" cm="1">
        <f t="array" ref="R1171">IF(LEN($A1171)&gt;0,SUMPRODUCT(($A1171=merged_names)*(_xlfn.TEXTAFTER(R$2, "At ")=merged_belt_colours)*merged_months_at_rank),"")</f>
        <v/>
      </c>
    </row>
    <row r="1172" spans="1:18" x14ac:dyDescent="0.25">
      <c r="A1172"/>
      <c r="B1172" s="15" t="str" cm="1">
        <f t="array" ref="B1172">IFERROR(IF(LEN(A1172)&gt;0, IF(SUMPRODUCT((Inactives[Key]=J1172)*(Inactives[Currently Inactive]))=1,"Inactive","Active"),""),"Active")</f>
        <v/>
      </c>
      <c r="C1172" s="16" t="str" cm="1">
        <f t="array" aca="1" ref="C1172" ca="1">IFERROR(_xlfn._xlws.FILTER(Inactives[Inactive On],(Inactives[Key]=J1172)*(Inactives[Currently Inactive]),""),"")</f>
        <v/>
      </c>
      <c r="D1172" s="16" t="str" cm="1">
        <f t="array" aca="1" ref="D1172" ca="1">IFERROR(INDEX(_xlfn.TEXTSPLIT(E1172," "),1),"")</f>
        <v/>
      </c>
      <c r="E1172" s="15" t="str" cm="1">
        <f t="array" aca="1" ref="E1172" ca="1">IFERROR(_xlfn._xlws.FILTER(merged_ranks,(merged_end_dates=DATE(9999,12,31))*(merged_names=A1172)),"")</f>
        <v/>
      </c>
      <c r="F1172" s="17" t="str">
        <f ca="1">_xlfn.XLOOKUP(J1172,Promotions[Promo Key],Promotions[Promo Date],"")</f>
        <v/>
      </c>
      <c r="G1172" s="18" t="str">
        <f t="shared" ca="1" si="83"/>
        <v/>
      </c>
      <c r="H1172" s="18" t="str">
        <f t="shared" ca="1" si="82"/>
        <v/>
      </c>
      <c r="I1172" s="17" t="str">
        <f>_xlfn.XLOOKUP(A1172,Students[Full Name],Students[Starting Rank],"")</f>
        <v/>
      </c>
      <c r="J1172" s="15" t="str">
        <f t="shared" ca="1" si="84"/>
        <v xml:space="preserve">: </v>
      </c>
      <c r="K1172" s="16" t="str">
        <f>_xlfn.XLOOKUP(A1172,Students[Full Name],Students[Start Date],"")</f>
        <v/>
      </c>
      <c r="L1172" s="18">
        <f t="shared" ca="1" si="85"/>
        <v>-1</v>
      </c>
      <c r="M1172" s="18" cm="1">
        <f t="array" aca="1" ref="M1172" ca="1">SUMPRODUCT(Inactives[Days Inactive]*(Inactives[Student]=A1172))/365</f>
        <v>0</v>
      </c>
      <c r="N1172" s="18" t="str" cm="1">
        <f t="array" ref="N1172">IF(LEN($A1172)&gt;0,SUMPRODUCT(($A1172=merged_names)*(_xlfn.TEXTAFTER(N$2, "At ")=merged_belt_colours)*merged_months_at_rank),"")</f>
        <v/>
      </c>
      <c r="O1172" s="18" t="str" cm="1">
        <f t="array" ref="O1172">IF(LEN($A1172)&gt;0,SUMPRODUCT(($A1172=merged_names)*(_xlfn.TEXTAFTER(O$2, "At ")=merged_belt_colours)*merged_months_at_rank),"")</f>
        <v/>
      </c>
      <c r="P1172" s="18" t="str" cm="1">
        <f t="array" ref="P1172">IF(LEN($A1172)&gt;0,SUMPRODUCT(($A1172=merged_names)*(_xlfn.TEXTAFTER(P$2, "At ")=merged_belt_colours)*merged_months_at_rank),"")</f>
        <v/>
      </c>
      <c r="Q1172" s="18" t="str" cm="1">
        <f t="array" ref="Q1172">IF(LEN($A1172)&gt;0,SUMPRODUCT(($A1172=merged_names)*(_xlfn.TEXTAFTER(Q$2, "At ")=merged_belt_colours)*merged_months_at_rank),"")</f>
        <v/>
      </c>
      <c r="R1172" s="18" t="str" cm="1">
        <f t="array" ref="R1172">IF(LEN($A1172)&gt;0,SUMPRODUCT(($A1172=merged_names)*(_xlfn.TEXTAFTER(R$2, "At ")=merged_belt_colours)*merged_months_at_rank),"")</f>
        <v/>
      </c>
    </row>
    <row r="1173" spans="1:18" x14ac:dyDescent="0.25">
      <c r="A1173"/>
      <c r="B1173" s="15" t="str" cm="1">
        <f t="array" ref="B1173">IFERROR(IF(LEN(A1173)&gt;0, IF(SUMPRODUCT((Inactives[Key]=J1173)*(Inactives[Currently Inactive]))=1,"Inactive","Active"),""),"Active")</f>
        <v/>
      </c>
      <c r="C1173" s="16" t="str" cm="1">
        <f t="array" aca="1" ref="C1173" ca="1">IFERROR(_xlfn._xlws.FILTER(Inactives[Inactive On],(Inactives[Key]=J1173)*(Inactives[Currently Inactive]),""),"")</f>
        <v/>
      </c>
      <c r="D1173" s="16" t="str" cm="1">
        <f t="array" aca="1" ref="D1173" ca="1">IFERROR(INDEX(_xlfn.TEXTSPLIT(E1173," "),1),"")</f>
        <v/>
      </c>
      <c r="E1173" s="15" t="str" cm="1">
        <f t="array" aca="1" ref="E1173" ca="1">IFERROR(_xlfn._xlws.FILTER(merged_ranks,(merged_end_dates=DATE(9999,12,31))*(merged_names=A1173)),"")</f>
        <v/>
      </c>
      <c r="F1173" s="17" t="str">
        <f ca="1">_xlfn.XLOOKUP(J1173,Promotions[Promo Key],Promotions[Promo Date],"")</f>
        <v/>
      </c>
      <c r="G1173" s="18" t="str">
        <f t="shared" ca="1" si="83"/>
        <v/>
      </c>
      <c r="H1173" s="18" t="str">
        <f t="shared" ca="1" si="82"/>
        <v/>
      </c>
      <c r="I1173" s="17" t="str">
        <f>_xlfn.XLOOKUP(A1173,Students[Full Name],Students[Starting Rank],"")</f>
        <v/>
      </c>
      <c r="J1173" s="15" t="str">
        <f t="shared" ca="1" si="84"/>
        <v xml:space="preserve">: </v>
      </c>
      <c r="K1173" s="16" t="str">
        <f>_xlfn.XLOOKUP(A1173,Students[Full Name],Students[Start Date],"")</f>
        <v/>
      </c>
      <c r="L1173" s="18">
        <f t="shared" ca="1" si="85"/>
        <v>-1</v>
      </c>
      <c r="M1173" s="18" cm="1">
        <f t="array" aca="1" ref="M1173" ca="1">SUMPRODUCT(Inactives[Days Inactive]*(Inactives[Student]=A1173))/365</f>
        <v>0</v>
      </c>
      <c r="N1173" s="18" t="str" cm="1">
        <f t="array" ref="N1173">IF(LEN($A1173)&gt;0,SUMPRODUCT(($A1173=merged_names)*(_xlfn.TEXTAFTER(N$2, "At ")=merged_belt_colours)*merged_months_at_rank),"")</f>
        <v/>
      </c>
      <c r="O1173" s="18" t="str" cm="1">
        <f t="array" ref="O1173">IF(LEN($A1173)&gt;0,SUMPRODUCT(($A1173=merged_names)*(_xlfn.TEXTAFTER(O$2, "At ")=merged_belt_colours)*merged_months_at_rank),"")</f>
        <v/>
      </c>
      <c r="P1173" s="18" t="str" cm="1">
        <f t="array" ref="P1173">IF(LEN($A1173)&gt;0,SUMPRODUCT(($A1173=merged_names)*(_xlfn.TEXTAFTER(P$2, "At ")=merged_belt_colours)*merged_months_at_rank),"")</f>
        <v/>
      </c>
      <c r="Q1173" s="18" t="str" cm="1">
        <f t="array" ref="Q1173">IF(LEN($A1173)&gt;0,SUMPRODUCT(($A1173=merged_names)*(_xlfn.TEXTAFTER(Q$2, "At ")=merged_belt_colours)*merged_months_at_rank),"")</f>
        <v/>
      </c>
      <c r="R1173" s="18" t="str" cm="1">
        <f t="array" ref="R1173">IF(LEN($A1173)&gt;0,SUMPRODUCT(($A1173=merged_names)*(_xlfn.TEXTAFTER(R$2, "At ")=merged_belt_colours)*merged_months_at_rank),"")</f>
        <v/>
      </c>
    </row>
    <row r="1174" spans="1:18" x14ac:dyDescent="0.25">
      <c r="A1174"/>
      <c r="B1174" s="15" t="str" cm="1">
        <f t="array" ref="B1174">IFERROR(IF(LEN(A1174)&gt;0, IF(SUMPRODUCT((Inactives[Key]=J1174)*(Inactives[Currently Inactive]))=1,"Inactive","Active"),""),"Active")</f>
        <v/>
      </c>
      <c r="C1174" s="16" t="str" cm="1">
        <f t="array" aca="1" ref="C1174" ca="1">IFERROR(_xlfn._xlws.FILTER(Inactives[Inactive On],(Inactives[Key]=J1174)*(Inactives[Currently Inactive]),""),"")</f>
        <v/>
      </c>
      <c r="D1174" s="16" t="str" cm="1">
        <f t="array" aca="1" ref="D1174" ca="1">IFERROR(INDEX(_xlfn.TEXTSPLIT(E1174," "),1),"")</f>
        <v/>
      </c>
      <c r="E1174" s="15" t="str" cm="1">
        <f t="array" aca="1" ref="E1174" ca="1">IFERROR(_xlfn._xlws.FILTER(merged_ranks,(merged_end_dates=DATE(9999,12,31))*(merged_names=A1174)),"")</f>
        <v/>
      </c>
      <c r="F1174" s="17" t="str">
        <f ca="1">_xlfn.XLOOKUP(J1174,Promotions[Promo Key],Promotions[Promo Date],"")</f>
        <v/>
      </c>
      <c r="G1174" s="18" t="str">
        <f t="shared" ca="1" si="83"/>
        <v/>
      </c>
      <c r="H1174" s="18" t="str">
        <f t="shared" ca="1" si="82"/>
        <v/>
      </c>
      <c r="I1174" s="17" t="str">
        <f>_xlfn.XLOOKUP(A1174,Students[Full Name],Students[Starting Rank],"")</f>
        <v/>
      </c>
      <c r="J1174" s="15" t="str">
        <f t="shared" ca="1" si="84"/>
        <v xml:space="preserve">: </v>
      </c>
      <c r="K1174" s="16" t="str">
        <f>_xlfn.XLOOKUP(A1174,Students[Full Name],Students[Start Date],"")</f>
        <v/>
      </c>
      <c r="L1174" s="18">
        <f t="shared" ca="1" si="85"/>
        <v>-1</v>
      </c>
      <c r="M1174" s="18" cm="1">
        <f t="array" aca="1" ref="M1174" ca="1">SUMPRODUCT(Inactives[Days Inactive]*(Inactives[Student]=A1174))/365</f>
        <v>0</v>
      </c>
      <c r="N1174" s="18" t="str" cm="1">
        <f t="array" ref="N1174">IF(LEN($A1174)&gt;0,SUMPRODUCT(($A1174=merged_names)*(_xlfn.TEXTAFTER(N$2, "At ")=merged_belt_colours)*merged_months_at_rank),"")</f>
        <v/>
      </c>
      <c r="O1174" s="18" t="str" cm="1">
        <f t="array" ref="O1174">IF(LEN($A1174)&gt;0,SUMPRODUCT(($A1174=merged_names)*(_xlfn.TEXTAFTER(O$2, "At ")=merged_belt_colours)*merged_months_at_rank),"")</f>
        <v/>
      </c>
      <c r="P1174" s="18" t="str" cm="1">
        <f t="array" ref="P1174">IF(LEN($A1174)&gt;0,SUMPRODUCT(($A1174=merged_names)*(_xlfn.TEXTAFTER(P$2, "At ")=merged_belt_colours)*merged_months_at_rank),"")</f>
        <v/>
      </c>
      <c r="Q1174" s="18" t="str" cm="1">
        <f t="array" ref="Q1174">IF(LEN($A1174)&gt;0,SUMPRODUCT(($A1174=merged_names)*(_xlfn.TEXTAFTER(Q$2, "At ")=merged_belt_colours)*merged_months_at_rank),"")</f>
        <v/>
      </c>
      <c r="R1174" s="18" t="str" cm="1">
        <f t="array" ref="R1174">IF(LEN($A1174)&gt;0,SUMPRODUCT(($A1174=merged_names)*(_xlfn.TEXTAFTER(R$2, "At ")=merged_belt_colours)*merged_months_at_rank),"")</f>
        <v/>
      </c>
    </row>
    <row r="1175" spans="1:18" x14ac:dyDescent="0.25">
      <c r="A1175"/>
      <c r="B1175" s="15" t="str" cm="1">
        <f t="array" ref="B1175">IFERROR(IF(LEN(A1175)&gt;0, IF(SUMPRODUCT((Inactives[Key]=J1175)*(Inactives[Currently Inactive]))=1,"Inactive","Active"),""),"Active")</f>
        <v/>
      </c>
      <c r="C1175" s="16" t="str" cm="1">
        <f t="array" aca="1" ref="C1175" ca="1">IFERROR(_xlfn._xlws.FILTER(Inactives[Inactive On],(Inactives[Key]=J1175)*(Inactives[Currently Inactive]),""),"")</f>
        <v/>
      </c>
      <c r="D1175" s="16" t="str" cm="1">
        <f t="array" aca="1" ref="D1175" ca="1">IFERROR(INDEX(_xlfn.TEXTSPLIT(E1175," "),1),"")</f>
        <v/>
      </c>
      <c r="E1175" s="15" t="str" cm="1">
        <f t="array" aca="1" ref="E1175" ca="1">IFERROR(_xlfn._xlws.FILTER(merged_ranks,(merged_end_dates=DATE(9999,12,31))*(merged_names=A1175)),"")</f>
        <v/>
      </c>
      <c r="F1175" s="17" t="str">
        <f ca="1">_xlfn.XLOOKUP(J1175,Promotions[Promo Key],Promotions[Promo Date],"")</f>
        <v/>
      </c>
      <c r="G1175" s="18" t="str">
        <f t="shared" ca="1" si="83"/>
        <v/>
      </c>
      <c r="H1175" s="18" t="str">
        <f t="shared" ca="1" si="82"/>
        <v/>
      </c>
      <c r="I1175" s="17" t="str">
        <f>_xlfn.XLOOKUP(A1175,Students[Full Name],Students[Starting Rank],"")</f>
        <v/>
      </c>
      <c r="J1175" s="15" t="str">
        <f t="shared" ca="1" si="84"/>
        <v xml:space="preserve">: </v>
      </c>
      <c r="K1175" s="16" t="str">
        <f>_xlfn.XLOOKUP(A1175,Students[Full Name],Students[Start Date],"")</f>
        <v/>
      </c>
      <c r="L1175" s="18">
        <f t="shared" ca="1" si="85"/>
        <v>-1</v>
      </c>
      <c r="M1175" s="18" cm="1">
        <f t="array" aca="1" ref="M1175" ca="1">SUMPRODUCT(Inactives[Days Inactive]*(Inactives[Student]=A1175))/365</f>
        <v>0</v>
      </c>
      <c r="N1175" s="18" t="str" cm="1">
        <f t="array" ref="N1175">IF(LEN($A1175)&gt;0,SUMPRODUCT(($A1175=merged_names)*(_xlfn.TEXTAFTER(N$2, "At ")=merged_belt_colours)*merged_months_at_rank),"")</f>
        <v/>
      </c>
      <c r="O1175" s="18" t="str" cm="1">
        <f t="array" ref="O1175">IF(LEN($A1175)&gt;0,SUMPRODUCT(($A1175=merged_names)*(_xlfn.TEXTAFTER(O$2, "At ")=merged_belt_colours)*merged_months_at_rank),"")</f>
        <v/>
      </c>
      <c r="P1175" s="18" t="str" cm="1">
        <f t="array" ref="P1175">IF(LEN($A1175)&gt;0,SUMPRODUCT(($A1175=merged_names)*(_xlfn.TEXTAFTER(P$2, "At ")=merged_belt_colours)*merged_months_at_rank),"")</f>
        <v/>
      </c>
      <c r="Q1175" s="18" t="str" cm="1">
        <f t="array" ref="Q1175">IF(LEN($A1175)&gt;0,SUMPRODUCT(($A1175=merged_names)*(_xlfn.TEXTAFTER(Q$2, "At ")=merged_belt_colours)*merged_months_at_rank),"")</f>
        <v/>
      </c>
      <c r="R1175" s="18" t="str" cm="1">
        <f t="array" ref="R1175">IF(LEN($A1175)&gt;0,SUMPRODUCT(($A1175=merged_names)*(_xlfn.TEXTAFTER(R$2, "At ")=merged_belt_colours)*merged_months_at_rank),"")</f>
        <v/>
      </c>
    </row>
    <row r="1176" spans="1:18" x14ac:dyDescent="0.25">
      <c r="A1176"/>
      <c r="B1176" s="15" t="str" cm="1">
        <f t="array" ref="B1176">IFERROR(IF(LEN(A1176)&gt;0, IF(SUMPRODUCT((Inactives[Key]=J1176)*(Inactives[Currently Inactive]))=1,"Inactive","Active"),""),"Active")</f>
        <v/>
      </c>
      <c r="C1176" s="16" t="str" cm="1">
        <f t="array" aca="1" ref="C1176" ca="1">IFERROR(_xlfn._xlws.FILTER(Inactives[Inactive On],(Inactives[Key]=J1176)*(Inactives[Currently Inactive]),""),"")</f>
        <v/>
      </c>
      <c r="D1176" s="16" t="str" cm="1">
        <f t="array" aca="1" ref="D1176" ca="1">IFERROR(INDEX(_xlfn.TEXTSPLIT(E1176," "),1),"")</f>
        <v/>
      </c>
      <c r="E1176" s="15" t="str" cm="1">
        <f t="array" aca="1" ref="E1176" ca="1">IFERROR(_xlfn._xlws.FILTER(merged_ranks,(merged_end_dates=DATE(9999,12,31))*(merged_names=A1176)),"")</f>
        <v/>
      </c>
      <c r="F1176" s="17" t="str">
        <f ca="1">_xlfn.XLOOKUP(J1176,Promotions[Promo Key],Promotions[Promo Date],"")</f>
        <v/>
      </c>
      <c r="G1176" s="18" t="str">
        <f t="shared" ca="1" si="83"/>
        <v/>
      </c>
      <c r="H1176" s="18" t="str">
        <f t="shared" ref="H1176:H1239" ca="1" si="86">IFERROR((TODAY()-K1176)/365-M1176,"")</f>
        <v/>
      </c>
      <c r="I1176" s="17" t="str">
        <f>_xlfn.XLOOKUP(A1176,Students[Full Name],Students[Starting Rank],"")</f>
        <v/>
      </c>
      <c r="J1176" s="15" t="str">
        <f t="shared" ca="1" si="84"/>
        <v xml:space="preserve">: </v>
      </c>
      <c r="K1176" s="16" t="str">
        <f>_xlfn.XLOOKUP(A1176,Students[Full Name],Students[Start Date],"")</f>
        <v/>
      </c>
      <c r="L1176" s="18">
        <f t="shared" ca="1" si="85"/>
        <v>-1</v>
      </c>
      <c r="M1176" s="18" cm="1">
        <f t="array" aca="1" ref="M1176" ca="1">SUMPRODUCT(Inactives[Days Inactive]*(Inactives[Student]=A1176))/365</f>
        <v>0</v>
      </c>
      <c r="N1176" s="18" t="str" cm="1">
        <f t="array" ref="N1176">IF(LEN($A1176)&gt;0,SUMPRODUCT(($A1176=merged_names)*(_xlfn.TEXTAFTER(N$2, "At ")=merged_belt_colours)*merged_months_at_rank),"")</f>
        <v/>
      </c>
      <c r="O1176" s="18" t="str" cm="1">
        <f t="array" ref="O1176">IF(LEN($A1176)&gt;0,SUMPRODUCT(($A1176=merged_names)*(_xlfn.TEXTAFTER(O$2, "At ")=merged_belt_colours)*merged_months_at_rank),"")</f>
        <v/>
      </c>
      <c r="P1176" s="18" t="str" cm="1">
        <f t="array" ref="P1176">IF(LEN($A1176)&gt;0,SUMPRODUCT(($A1176=merged_names)*(_xlfn.TEXTAFTER(P$2, "At ")=merged_belt_colours)*merged_months_at_rank),"")</f>
        <v/>
      </c>
      <c r="Q1176" s="18" t="str" cm="1">
        <f t="array" ref="Q1176">IF(LEN($A1176)&gt;0,SUMPRODUCT(($A1176=merged_names)*(_xlfn.TEXTAFTER(Q$2, "At ")=merged_belt_colours)*merged_months_at_rank),"")</f>
        <v/>
      </c>
      <c r="R1176" s="18" t="str" cm="1">
        <f t="array" ref="R1176">IF(LEN($A1176)&gt;0,SUMPRODUCT(($A1176=merged_names)*(_xlfn.TEXTAFTER(R$2, "At ")=merged_belt_colours)*merged_months_at_rank),"")</f>
        <v/>
      </c>
    </row>
    <row r="1177" spans="1:18" x14ac:dyDescent="0.25">
      <c r="A1177"/>
      <c r="B1177" s="15" t="str" cm="1">
        <f t="array" ref="B1177">IFERROR(IF(LEN(A1177)&gt;0, IF(SUMPRODUCT((Inactives[Key]=J1177)*(Inactives[Currently Inactive]))=1,"Inactive","Active"),""),"Active")</f>
        <v/>
      </c>
      <c r="C1177" s="16" t="str" cm="1">
        <f t="array" aca="1" ref="C1177" ca="1">IFERROR(_xlfn._xlws.FILTER(Inactives[Inactive On],(Inactives[Key]=J1177)*(Inactives[Currently Inactive]),""),"")</f>
        <v/>
      </c>
      <c r="D1177" s="16" t="str" cm="1">
        <f t="array" aca="1" ref="D1177" ca="1">IFERROR(INDEX(_xlfn.TEXTSPLIT(E1177," "),1),"")</f>
        <v/>
      </c>
      <c r="E1177" s="15" t="str" cm="1">
        <f t="array" aca="1" ref="E1177" ca="1">IFERROR(_xlfn._xlws.FILTER(merged_ranks,(merged_end_dates=DATE(9999,12,31))*(merged_names=A1177)),"")</f>
        <v/>
      </c>
      <c r="F1177" s="17" t="str">
        <f ca="1">_xlfn.XLOOKUP(J1177,Promotions[Promo Key],Promotions[Promo Date],"")</f>
        <v/>
      </c>
      <c r="G1177" s="18" t="str">
        <f t="shared" ca="1" si="83"/>
        <v/>
      </c>
      <c r="H1177" s="18" t="str">
        <f t="shared" ca="1" si="86"/>
        <v/>
      </c>
      <c r="I1177" s="17" t="str">
        <f>_xlfn.XLOOKUP(A1177,Students[Full Name],Students[Starting Rank],"")</f>
        <v/>
      </c>
      <c r="J1177" s="15" t="str">
        <f t="shared" ca="1" si="84"/>
        <v xml:space="preserve">: </v>
      </c>
      <c r="K1177" s="16" t="str">
        <f>_xlfn.XLOOKUP(A1177,Students[Full Name],Students[Start Date],"")</f>
        <v/>
      </c>
      <c r="L1177" s="18">
        <f t="shared" ca="1" si="85"/>
        <v>-1</v>
      </c>
      <c r="M1177" s="18" cm="1">
        <f t="array" aca="1" ref="M1177" ca="1">SUMPRODUCT(Inactives[Days Inactive]*(Inactives[Student]=A1177))/365</f>
        <v>0</v>
      </c>
      <c r="N1177" s="18" t="str" cm="1">
        <f t="array" ref="N1177">IF(LEN($A1177)&gt;0,SUMPRODUCT(($A1177=merged_names)*(_xlfn.TEXTAFTER(N$2, "At ")=merged_belt_colours)*merged_months_at_rank),"")</f>
        <v/>
      </c>
      <c r="O1177" s="18" t="str" cm="1">
        <f t="array" ref="O1177">IF(LEN($A1177)&gt;0,SUMPRODUCT(($A1177=merged_names)*(_xlfn.TEXTAFTER(O$2, "At ")=merged_belt_colours)*merged_months_at_rank),"")</f>
        <v/>
      </c>
      <c r="P1177" s="18" t="str" cm="1">
        <f t="array" ref="P1177">IF(LEN($A1177)&gt;0,SUMPRODUCT(($A1177=merged_names)*(_xlfn.TEXTAFTER(P$2, "At ")=merged_belt_colours)*merged_months_at_rank),"")</f>
        <v/>
      </c>
      <c r="Q1177" s="18" t="str" cm="1">
        <f t="array" ref="Q1177">IF(LEN($A1177)&gt;0,SUMPRODUCT(($A1177=merged_names)*(_xlfn.TEXTAFTER(Q$2, "At ")=merged_belt_colours)*merged_months_at_rank),"")</f>
        <v/>
      </c>
      <c r="R1177" s="18" t="str" cm="1">
        <f t="array" ref="R1177">IF(LEN($A1177)&gt;0,SUMPRODUCT(($A1177=merged_names)*(_xlfn.TEXTAFTER(R$2, "At ")=merged_belt_colours)*merged_months_at_rank),"")</f>
        <v/>
      </c>
    </row>
    <row r="1178" spans="1:18" x14ac:dyDescent="0.25">
      <c r="A1178"/>
      <c r="B1178" s="15" t="str" cm="1">
        <f t="array" ref="B1178">IFERROR(IF(LEN(A1178)&gt;0, IF(SUMPRODUCT((Inactives[Key]=J1178)*(Inactives[Currently Inactive]))=1,"Inactive","Active"),""),"Active")</f>
        <v/>
      </c>
      <c r="C1178" s="16" t="str" cm="1">
        <f t="array" aca="1" ref="C1178" ca="1">IFERROR(_xlfn._xlws.FILTER(Inactives[Inactive On],(Inactives[Key]=J1178)*(Inactives[Currently Inactive]),""),"")</f>
        <v/>
      </c>
      <c r="D1178" s="16" t="str" cm="1">
        <f t="array" aca="1" ref="D1178" ca="1">IFERROR(INDEX(_xlfn.TEXTSPLIT(E1178," "),1),"")</f>
        <v/>
      </c>
      <c r="E1178" s="15" t="str" cm="1">
        <f t="array" aca="1" ref="E1178" ca="1">IFERROR(_xlfn._xlws.FILTER(merged_ranks,(merged_end_dates=DATE(9999,12,31))*(merged_names=A1178)),"")</f>
        <v/>
      </c>
      <c r="F1178" s="17" t="str">
        <f ca="1">_xlfn.XLOOKUP(J1178,Promotions[Promo Key],Promotions[Promo Date],"")</f>
        <v/>
      </c>
      <c r="G1178" s="18" t="str">
        <f t="shared" ca="1" si="83"/>
        <v/>
      </c>
      <c r="H1178" s="18" t="str">
        <f t="shared" ca="1" si="86"/>
        <v/>
      </c>
      <c r="I1178" s="17" t="str">
        <f>_xlfn.XLOOKUP(A1178,Students[Full Name],Students[Starting Rank],"")</f>
        <v/>
      </c>
      <c r="J1178" s="15" t="str">
        <f t="shared" ca="1" si="84"/>
        <v xml:space="preserve">: </v>
      </c>
      <c r="K1178" s="16" t="str">
        <f>_xlfn.XLOOKUP(A1178,Students[Full Name],Students[Start Date],"")</f>
        <v/>
      </c>
      <c r="L1178" s="18">
        <f t="shared" ca="1" si="85"/>
        <v>-1</v>
      </c>
      <c r="M1178" s="18" cm="1">
        <f t="array" aca="1" ref="M1178" ca="1">SUMPRODUCT(Inactives[Days Inactive]*(Inactives[Student]=A1178))/365</f>
        <v>0</v>
      </c>
      <c r="N1178" s="18" t="str" cm="1">
        <f t="array" ref="N1178">IF(LEN($A1178)&gt;0,SUMPRODUCT(($A1178=merged_names)*(_xlfn.TEXTAFTER(N$2, "At ")=merged_belt_colours)*merged_months_at_rank),"")</f>
        <v/>
      </c>
      <c r="O1178" s="18" t="str" cm="1">
        <f t="array" ref="O1178">IF(LEN($A1178)&gt;0,SUMPRODUCT(($A1178=merged_names)*(_xlfn.TEXTAFTER(O$2, "At ")=merged_belt_colours)*merged_months_at_rank),"")</f>
        <v/>
      </c>
      <c r="P1178" s="18" t="str" cm="1">
        <f t="array" ref="P1178">IF(LEN($A1178)&gt;0,SUMPRODUCT(($A1178=merged_names)*(_xlfn.TEXTAFTER(P$2, "At ")=merged_belt_colours)*merged_months_at_rank),"")</f>
        <v/>
      </c>
      <c r="Q1178" s="18" t="str" cm="1">
        <f t="array" ref="Q1178">IF(LEN($A1178)&gt;0,SUMPRODUCT(($A1178=merged_names)*(_xlfn.TEXTAFTER(Q$2, "At ")=merged_belt_colours)*merged_months_at_rank),"")</f>
        <v/>
      </c>
      <c r="R1178" s="18" t="str" cm="1">
        <f t="array" ref="R1178">IF(LEN($A1178)&gt;0,SUMPRODUCT(($A1178=merged_names)*(_xlfn.TEXTAFTER(R$2, "At ")=merged_belt_colours)*merged_months_at_rank),"")</f>
        <v/>
      </c>
    </row>
    <row r="1179" spans="1:18" x14ac:dyDescent="0.25">
      <c r="A1179"/>
      <c r="B1179" s="15" t="str" cm="1">
        <f t="array" ref="B1179">IFERROR(IF(LEN(A1179)&gt;0, IF(SUMPRODUCT((Inactives[Key]=J1179)*(Inactives[Currently Inactive]))=1,"Inactive","Active"),""),"Active")</f>
        <v/>
      </c>
      <c r="C1179" s="16" t="str" cm="1">
        <f t="array" aca="1" ref="C1179" ca="1">IFERROR(_xlfn._xlws.FILTER(Inactives[Inactive On],(Inactives[Key]=J1179)*(Inactives[Currently Inactive]),""),"")</f>
        <v/>
      </c>
      <c r="D1179" s="16" t="str" cm="1">
        <f t="array" aca="1" ref="D1179" ca="1">IFERROR(INDEX(_xlfn.TEXTSPLIT(E1179," "),1),"")</f>
        <v/>
      </c>
      <c r="E1179" s="15" t="str" cm="1">
        <f t="array" aca="1" ref="E1179" ca="1">IFERROR(_xlfn._xlws.FILTER(merged_ranks,(merged_end_dates=DATE(9999,12,31))*(merged_names=A1179)),"")</f>
        <v/>
      </c>
      <c r="F1179" s="17" t="str">
        <f ca="1">_xlfn.XLOOKUP(J1179,Promotions[Promo Key],Promotions[Promo Date],"")</f>
        <v/>
      </c>
      <c r="G1179" s="18" t="str">
        <f t="shared" ca="1" si="83"/>
        <v/>
      </c>
      <c r="H1179" s="18" t="str">
        <f t="shared" ca="1" si="86"/>
        <v/>
      </c>
      <c r="I1179" s="17" t="str">
        <f>_xlfn.XLOOKUP(A1179,Students[Full Name],Students[Starting Rank],"")</f>
        <v/>
      </c>
      <c r="J1179" s="15" t="str">
        <f t="shared" ca="1" si="84"/>
        <v xml:space="preserve">: </v>
      </c>
      <c r="K1179" s="16" t="str">
        <f>_xlfn.XLOOKUP(A1179,Students[Full Name],Students[Start Date],"")</f>
        <v/>
      </c>
      <c r="L1179" s="18">
        <f t="shared" ca="1" si="85"/>
        <v>-1</v>
      </c>
      <c r="M1179" s="18" cm="1">
        <f t="array" aca="1" ref="M1179" ca="1">SUMPRODUCT(Inactives[Days Inactive]*(Inactives[Student]=A1179))/365</f>
        <v>0</v>
      </c>
      <c r="N1179" s="18" t="str" cm="1">
        <f t="array" ref="N1179">IF(LEN($A1179)&gt;0,SUMPRODUCT(($A1179=merged_names)*(_xlfn.TEXTAFTER(N$2, "At ")=merged_belt_colours)*merged_months_at_rank),"")</f>
        <v/>
      </c>
      <c r="O1179" s="18" t="str" cm="1">
        <f t="array" ref="O1179">IF(LEN($A1179)&gt;0,SUMPRODUCT(($A1179=merged_names)*(_xlfn.TEXTAFTER(O$2, "At ")=merged_belt_colours)*merged_months_at_rank),"")</f>
        <v/>
      </c>
      <c r="P1179" s="18" t="str" cm="1">
        <f t="array" ref="P1179">IF(LEN($A1179)&gt;0,SUMPRODUCT(($A1179=merged_names)*(_xlfn.TEXTAFTER(P$2, "At ")=merged_belt_colours)*merged_months_at_rank),"")</f>
        <v/>
      </c>
      <c r="Q1179" s="18" t="str" cm="1">
        <f t="array" ref="Q1179">IF(LEN($A1179)&gt;0,SUMPRODUCT(($A1179=merged_names)*(_xlfn.TEXTAFTER(Q$2, "At ")=merged_belt_colours)*merged_months_at_rank),"")</f>
        <v/>
      </c>
      <c r="R1179" s="18" t="str" cm="1">
        <f t="array" ref="R1179">IF(LEN($A1179)&gt;0,SUMPRODUCT(($A1179=merged_names)*(_xlfn.TEXTAFTER(R$2, "At ")=merged_belt_colours)*merged_months_at_rank),"")</f>
        <v/>
      </c>
    </row>
    <row r="1180" spans="1:18" x14ac:dyDescent="0.25">
      <c r="A1180"/>
      <c r="B1180" s="15" t="str" cm="1">
        <f t="array" ref="B1180">IFERROR(IF(LEN(A1180)&gt;0, IF(SUMPRODUCT((Inactives[Key]=J1180)*(Inactives[Currently Inactive]))=1,"Inactive","Active"),""),"Active")</f>
        <v/>
      </c>
      <c r="C1180" s="16" t="str" cm="1">
        <f t="array" aca="1" ref="C1180" ca="1">IFERROR(_xlfn._xlws.FILTER(Inactives[Inactive On],(Inactives[Key]=J1180)*(Inactives[Currently Inactive]),""),"")</f>
        <v/>
      </c>
      <c r="D1180" s="16" t="str" cm="1">
        <f t="array" aca="1" ref="D1180" ca="1">IFERROR(INDEX(_xlfn.TEXTSPLIT(E1180," "),1),"")</f>
        <v/>
      </c>
      <c r="E1180" s="15" t="str" cm="1">
        <f t="array" aca="1" ref="E1180" ca="1">IFERROR(_xlfn._xlws.FILTER(merged_ranks,(merged_end_dates=DATE(9999,12,31))*(merged_names=A1180)),"")</f>
        <v/>
      </c>
      <c r="F1180" s="17" t="str">
        <f ca="1">_xlfn.XLOOKUP(J1180,Promotions[Promo Key],Promotions[Promo Date],"")</f>
        <v/>
      </c>
      <c r="G1180" s="18" t="str">
        <f t="shared" ref="G1180:G1243" ca="1" si="87">IFERROR((TODAY()-F1180)/30.5, "")</f>
        <v/>
      </c>
      <c r="H1180" s="18" t="str">
        <f t="shared" ca="1" si="86"/>
        <v/>
      </c>
      <c r="I1180" s="17" t="str">
        <f>_xlfn.XLOOKUP(A1180,Students[Full Name],Students[Starting Rank],"")</f>
        <v/>
      </c>
      <c r="J1180" s="15" t="str">
        <f t="shared" ref="J1180:J1243" ca="1" si="88">A1180&amp;": "&amp;E1180</f>
        <v xml:space="preserve">: </v>
      </c>
      <c r="K1180" s="16" t="str">
        <f>_xlfn.XLOOKUP(A1180,Students[Full Name],Students[Start Date],"")</f>
        <v/>
      </c>
      <c r="L1180" s="18">
        <f t="shared" ref="L1180:L1243" ca="1" si="89">IF(LEN(C1180)&gt;0,(TODAY()-C1180)/30.5,-1)</f>
        <v>-1</v>
      </c>
      <c r="M1180" s="18" cm="1">
        <f t="array" aca="1" ref="M1180" ca="1">SUMPRODUCT(Inactives[Days Inactive]*(Inactives[Student]=A1180))/365</f>
        <v>0</v>
      </c>
      <c r="N1180" s="18" t="str" cm="1">
        <f t="array" ref="N1180">IF(LEN($A1180)&gt;0,SUMPRODUCT(($A1180=merged_names)*(_xlfn.TEXTAFTER(N$2, "At ")=merged_belt_colours)*merged_months_at_rank),"")</f>
        <v/>
      </c>
      <c r="O1180" s="18" t="str" cm="1">
        <f t="array" ref="O1180">IF(LEN($A1180)&gt;0,SUMPRODUCT(($A1180=merged_names)*(_xlfn.TEXTAFTER(O$2, "At ")=merged_belt_colours)*merged_months_at_rank),"")</f>
        <v/>
      </c>
      <c r="P1180" s="18" t="str" cm="1">
        <f t="array" ref="P1180">IF(LEN($A1180)&gt;0,SUMPRODUCT(($A1180=merged_names)*(_xlfn.TEXTAFTER(P$2, "At ")=merged_belt_colours)*merged_months_at_rank),"")</f>
        <v/>
      </c>
      <c r="Q1180" s="18" t="str" cm="1">
        <f t="array" ref="Q1180">IF(LEN($A1180)&gt;0,SUMPRODUCT(($A1180=merged_names)*(_xlfn.TEXTAFTER(Q$2, "At ")=merged_belt_colours)*merged_months_at_rank),"")</f>
        <v/>
      </c>
      <c r="R1180" s="18" t="str" cm="1">
        <f t="array" ref="R1180">IF(LEN($A1180)&gt;0,SUMPRODUCT(($A1180=merged_names)*(_xlfn.TEXTAFTER(R$2, "At ")=merged_belt_colours)*merged_months_at_rank),"")</f>
        <v/>
      </c>
    </row>
    <row r="1181" spans="1:18" x14ac:dyDescent="0.25">
      <c r="A1181"/>
      <c r="B1181" s="15" t="str" cm="1">
        <f t="array" ref="B1181">IFERROR(IF(LEN(A1181)&gt;0, IF(SUMPRODUCT((Inactives[Key]=J1181)*(Inactives[Currently Inactive]))=1,"Inactive","Active"),""),"Active")</f>
        <v/>
      </c>
      <c r="C1181" s="16" t="str" cm="1">
        <f t="array" aca="1" ref="C1181" ca="1">IFERROR(_xlfn._xlws.FILTER(Inactives[Inactive On],(Inactives[Key]=J1181)*(Inactives[Currently Inactive]),""),"")</f>
        <v/>
      </c>
      <c r="D1181" s="16" t="str" cm="1">
        <f t="array" aca="1" ref="D1181" ca="1">IFERROR(INDEX(_xlfn.TEXTSPLIT(E1181," "),1),"")</f>
        <v/>
      </c>
      <c r="E1181" s="15" t="str" cm="1">
        <f t="array" aca="1" ref="E1181" ca="1">IFERROR(_xlfn._xlws.FILTER(merged_ranks,(merged_end_dates=DATE(9999,12,31))*(merged_names=A1181)),"")</f>
        <v/>
      </c>
      <c r="F1181" s="17" t="str">
        <f ca="1">_xlfn.XLOOKUP(J1181,Promotions[Promo Key],Promotions[Promo Date],"")</f>
        <v/>
      </c>
      <c r="G1181" s="18" t="str">
        <f t="shared" ca="1" si="87"/>
        <v/>
      </c>
      <c r="H1181" s="18" t="str">
        <f t="shared" ca="1" si="86"/>
        <v/>
      </c>
      <c r="I1181" s="17" t="str">
        <f>_xlfn.XLOOKUP(A1181,Students[Full Name],Students[Starting Rank],"")</f>
        <v/>
      </c>
      <c r="J1181" s="15" t="str">
        <f t="shared" ca="1" si="88"/>
        <v xml:space="preserve">: </v>
      </c>
      <c r="K1181" s="16" t="str">
        <f>_xlfn.XLOOKUP(A1181,Students[Full Name],Students[Start Date],"")</f>
        <v/>
      </c>
      <c r="L1181" s="18">
        <f t="shared" ca="1" si="89"/>
        <v>-1</v>
      </c>
      <c r="M1181" s="18" cm="1">
        <f t="array" aca="1" ref="M1181" ca="1">SUMPRODUCT(Inactives[Days Inactive]*(Inactives[Student]=A1181))/365</f>
        <v>0</v>
      </c>
      <c r="N1181" s="18" t="str" cm="1">
        <f t="array" ref="N1181">IF(LEN($A1181)&gt;0,SUMPRODUCT(($A1181=merged_names)*(_xlfn.TEXTAFTER(N$2, "At ")=merged_belt_colours)*merged_months_at_rank),"")</f>
        <v/>
      </c>
      <c r="O1181" s="18" t="str" cm="1">
        <f t="array" ref="O1181">IF(LEN($A1181)&gt;0,SUMPRODUCT(($A1181=merged_names)*(_xlfn.TEXTAFTER(O$2, "At ")=merged_belt_colours)*merged_months_at_rank),"")</f>
        <v/>
      </c>
      <c r="P1181" s="18" t="str" cm="1">
        <f t="array" ref="P1181">IF(LEN($A1181)&gt;0,SUMPRODUCT(($A1181=merged_names)*(_xlfn.TEXTAFTER(P$2, "At ")=merged_belt_colours)*merged_months_at_rank),"")</f>
        <v/>
      </c>
      <c r="Q1181" s="18" t="str" cm="1">
        <f t="array" ref="Q1181">IF(LEN($A1181)&gt;0,SUMPRODUCT(($A1181=merged_names)*(_xlfn.TEXTAFTER(Q$2, "At ")=merged_belt_colours)*merged_months_at_rank),"")</f>
        <v/>
      </c>
      <c r="R1181" s="18" t="str" cm="1">
        <f t="array" ref="R1181">IF(LEN($A1181)&gt;0,SUMPRODUCT(($A1181=merged_names)*(_xlfn.TEXTAFTER(R$2, "At ")=merged_belt_colours)*merged_months_at_rank),"")</f>
        <v/>
      </c>
    </row>
    <row r="1182" spans="1:18" x14ac:dyDescent="0.25">
      <c r="A1182"/>
      <c r="B1182" s="15" t="str" cm="1">
        <f t="array" ref="B1182">IFERROR(IF(LEN(A1182)&gt;0, IF(SUMPRODUCT((Inactives[Key]=J1182)*(Inactives[Currently Inactive]))=1,"Inactive","Active"),""),"Active")</f>
        <v/>
      </c>
      <c r="C1182" s="16" t="str" cm="1">
        <f t="array" aca="1" ref="C1182" ca="1">IFERROR(_xlfn._xlws.FILTER(Inactives[Inactive On],(Inactives[Key]=J1182)*(Inactives[Currently Inactive]),""),"")</f>
        <v/>
      </c>
      <c r="D1182" s="16" t="str" cm="1">
        <f t="array" aca="1" ref="D1182" ca="1">IFERROR(INDEX(_xlfn.TEXTSPLIT(E1182," "),1),"")</f>
        <v/>
      </c>
      <c r="E1182" s="15" t="str" cm="1">
        <f t="array" aca="1" ref="E1182" ca="1">IFERROR(_xlfn._xlws.FILTER(merged_ranks,(merged_end_dates=DATE(9999,12,31))*(merged_names=A1182)),"")</f>
        <v/>
      </c>
      <c r="F1182" s="17" t="str">
        <f ca="1">_xlfn.XLOOKUP(J1182,Promotions[Promo Key],Promotions[Promo Date],"")</f>
        <v/>
      </c>
      <c r="G1182" s="18" t="str">
        <f t="shared" ca="1" si="87"/>
        <v/>
      </c>
      <c r="H1182" s="18" t="str">
        <f t="shared" ca="1" si="86"/>
        <v/>
      </c>
      <c r="I1182" s="17" t="str">
        <f>_xlfn.XLOOKUP(A1182,Students[Full Name],Students[Starting Rank],"")</f>
        <v/>
      </c>
      <c r="J1182" s="15" t="str">
        <f t="shared" ca="1" si="88"/>
        <v xml:space="preserve">: </v>
      </c>
      <c r="K1182" s="16" t="str">
        <f>_xlfn.XLOOKUP(A1182,Students[Full Name],Students[Start Date],"")</f>
        <v/>
      </c>
      <c r="L1182" s="18">
        <f t="shared" ca="1" si="89"/>
        <v>-1</v>
      </c>
      <c r="M1182" s="18" cm="1">
        <f t="array" aca="1" ref="M1182" ca="1">SUMPRODUCT(Inactives[Days Inactive]*(Inactives[Student]=A1182))/365</f>
        <v>0</v>
      </c>
      <c r="N1182" s="18" t="str" cm="1">
        <f t="array" ref="N1182">IF(LEN($A1182)&gt;0,SUMPRODUCT(($A1182=merged_names)*(_xlfn.TEXTAFTER(N$2, "At ")=merged_belt_colours)*merged_months_at_rank),"")</f>
        <v/>
      </c>
      <c r="O1182" s="18" t="str" cm="1">
        <f t="array" ref="O1182">IF(LEN($A1182)&gt;0,SUMPRODUCT(($A1182=merged_names)*(_xlfn.TEXTAFTER(O$2, "At ")=merged_belt_colours)*merged_months_at_rank),"")</f>
        <v/>
      </c>
      <c r="P1182" s="18" t="str" cm="1">
        <f t="array" ref="P1182">IF(LEN($A1182)&gt;0,SUMPRODUCT(($A1182=merged_names)*(_xlfn.TEXTAFTER(P$2, "At ")=merged_belt_colours)*merged_months_at_rank),"")</f>
        <v/>
      </c>
      <c r="Q1182" s="18" t="str" cm="1">
        <f t="array" ref="Q1182">IF(LEN($A1182)&gt;0,SUMPRODUCT(($A1182=merged_names)*(_xlfn.TEXTAFTER(Q$2, "At ")=merged_belt_colours)*merged_months_at_rank),"")</f>
        <v/>
      </c>
      <c r="R1182" s="18" t="str" cm="1">
        <f t="array" ref="R1182">IF(LEN($A1182)&gt;0,SUMPRODUCT(($A1182=merged_names)*(_xlfn.TEXTAFTER(R$2, "At ")=merged_belt_colours)*merged_months_at_rank),"")</f>
        <v/>
      </c>
    </row>
    <row r="1183" spans="1:18" x14ac:dyDescent="0.25">
      <c r="A1183"/>
      <c r="B1183" s="15" t="str" cm="1">
        <f t="array" ref="B1183">IFERROR(IF(LEN(A1183)&gt;0, IF(SUMPRODUCT((Inactives[Key]=J1183)*(Inactives[Currently Inactive]))=1,"Inactive","Active"),""),"Active")</f>
        <v/>
      </c>
      <c r="C1183" s="16" t="str" cm="1">
        <f t="array" aca="1" ref="C1183" ca="1">IFERROR(_xlfn._xlws.FILTER(Inactives[Inactive On],(Inactives[Key]=J1183)*(Inactives[Currently Inactive]),""),"")</f>
        <v/>
      </c>
      <c r="D1183" s="16" t="str" cm="1">
        <f t="array" aca="1" ref="D1183" ca="1">IFERROR(INDEX(_xlfn.TEXTSPLIT(E1183," "),1),"")</f>
        <v/>
      </c>
      <c r="E1183" s="15" t="str" cm="1">
        <f t="array" aca="1" ref="E1183" ca="1">IFERROR(_xlfn._xlws.FILTER(merged_ranks,(merged_end_dates=DATE(9999,12,31))*(merged_names=A1183)),"")</f>
        <v/>
      </c>
      <c r="F1183" s="17" t="str">
        <f ca="1">_xlfn.XLOOKUP(J1183,Promotions[Promo Key],Promotions[Promo Date],"")</f>
        <v/>
      </c>
      <c r="G1183" s="18" t="str">
        <f t="shared" ca="1" si="87"/>
        <v/>
      </c>
      <c r="H1183" s="18" t="str">
        <f t="shared" ca="1" si="86"/>
        <v/>
      </c>
      <c r="I1183" s="17" t="str">
        <f>_xlfn.XLOOKUP(A1183,Students[Full Name],Students[Starting Rank],"")</f>
        <v/>
      </c>
      <c r="J1183" s="15" t="str">
        <f t="shared" ca="1" si="88"/>
        <v xml:space="preserve">: </v>
      </c>
      <c r="K1183" s="16" t="str">
        <f>_xlfn.XLOOKUP(A1183,Students[Full Name],Students[Start Date],"")</f>
        <v/>
      </c>
      <c r="L1183" s="18">
        <f t="shared" ca="1" si="89"/>
        <v>-1</v>
      </c>
      <c r="M1183" s="18" cm="1">
        <f t="array" aca="1" ref="M1183" ca="1">SUMPRODUCT(Inactives[Days Inactive]*(Inactives[Student]=A1183))/365</f>
        <v>0</v>
      </c>
      <c r="N1183" s="18" t="str" cm="1">
        <f t="array" ref="N1183">IF(LEN($A1183)&gt;0,SUMPRODUCT(($A1183=merged_names)*(_xlfn.TEXTAFTER(N$2, "At ")=merged_belt_colours)*merged_months_at_rank),"")</f>
        <v/>
      </c>
      <c r="O1183" s="18" t="str" cm="1">
        <f t="array" ref="O1183">IF(LEN($A1183)&gt;0,SUMPRODUCT(($A1183=merged_names)*(_xlfn.TEXTAFTER(O$2, "At ")=merged_belt_colours)*merged_months_at_rank),"")</f>
        <v/>
      </c>
      <c r="P1183" s="18" t="str" cm="1">
        <f t="array" ref="P1183">IF(LEN($A1183)&gt;0,SUMPRODUCT(($A1183=merged_names)*(_xlfn.TEXTAFTER(P$2, "At ")=merged_belt_colours)*merged_months_at_rank),"")</f>
        <v/>
      </c>
      <c r="Q1183" s="18" t="str" cm="1">
        <f t="array" ref="Q1183">IF(LEN($A1183)&gt;0,SUMPRODUCT(($A1183=merged_names)*(_xlfn.TEXTAFTER(Q$2, "At ")=merged_belt_colours)*merged_months_at_rank),"")</f>
        <v/>
      </c>
      <c r="R1183" s="18" t="str" cm="1">
        <f t="array" ref="R1183">IF(LEN($A1183)&gt;0,SUMPRODUCT(($A1183=merged_names)*(_xlfn.TEXTAFTER(R$2, "At ")=merged_belt_colours)*merged_months_at_rank),"")</f>
        <v/>
      </c>
    </row>
    <row r="1184" spans="1:18" x14ac:dyDescent="0.25">
      <c r="A1184"/>
      <c r="B1184" s="15" t="str" cm="1">
        <f t="array" ref="B1184">IFERROR(IF(LEN(A1184)&gt;0, IF(SUMPRODUCT((Inactives[Key]=J1184)*(Inactives[Currently Inactive]))=1,"Inactive","Active"),""),"Active")</f>
        <v/>
      </c>
      <c r="C1184" s="16" t="str" cm="1">
        <f t="array" aca="1" ref="C1184" ca="1">IFERROR(_xlfn._xlws.FILTER(Inactives[Inactive On],(Inactives[Key]=J1184)*(Inactives[Currently Inactive]),""),"")</f>
        <v/>
      </c>
      <c r="D1184" s="16" t="str" cm="1">
        <f t="array" aca="1" ref="D1184" ca="1">IFERROR(INDEX(_xlfn.TEXTSPLIT(E1184," "),1),"")</f>
        <v/>
      </c>
      <c r="E1184" s="15" t="str" cm="1">
        <f t="array" aca="1" ref="E1184" ca="1">IFERROR(_xlfn._xlws.FILTER(merged_ranks,(merged_end_dates=DATE(9999,12,31))*(merged_names=A1184)),"")</f>
        <v/>
      </c>
      <c r="F1184" s="17" t="str">
        <f ca="1">_xlfn.XLOOKUP(J1184,Promotions[Promo Key],Promotions[Promo Date],"")</f>
        <v/>
      </c>
      <c r="G1184" s="18" t="str">
        <f t="shared" ca="1" si="87"/>
        <v/>
      </c>
      <c r="H1184" s="18" t="str">
        <f t="shared" ca="1" si="86"/>
        <v/>
      </c>
      <c r="I1184" s="17" t="str">
        <f>_xlfn.XLOOKUP(A1184,Students[Full Name],Students[Starting Rank],"")</f>
        <v/>
      </c>
      <c r="J1184" s="15" t="str">
        <f t="shared" ca="1" si="88"/>
        <v xml:space="preserve">: </v>
      </c>
      <c r="K1184" s="16" t="str">
        <f>_xlfn.XLOOKUP(A1184,Students[Full Name],Students[Start Date],"")</f>
        <v/>
      </c>
      <c r="L1184" s="18">
        <f t="shared" ca="1" si="89"/>
        <v>-1</v>
      </c>
      <c r="M1184" s="18" cm="1">
        <f t="array" aca="1" ref="M1184" ca="1">SUMPRODUCT(Inactives[Days Inactive]*(Inactives[Student]=A1184))/365</f>
        <v>0</v>
      </c>
      <c r="N1184" s="18" t="str" cm="1">
        <f t="array" ref="N1184">IF(LEN($A1184)&gt;0,SUMPRODUCT(($A1184=merged_names)*(_xlfn.TEXTAFTER(N$2, "At ")=merged_belt_colours)*merged_months_at_rank),"")</f>
        <v/>
      </c>
      <c r="O1184" s="18" t="str" cm="1">
        <f t="array" ref="O1184">IF(LEN($A1184)&gt;0,SUMPRODUCT(($A1184=merged_names)*(_xlfn.TEXTAFTER(O$2, "At ")=merged_belt_colours)*merged_months_at_rank),"")</f>
        <v/>
      </c>
      <c r="P1184" s="18" t="str" cm="1">
        <f t="array" ref="P1184">IF(LEN($A1184)&gt;0,SUMPRODUCT(($A1184=merged_names)*(_xlfn.TEXTAFTER(P$2, "At ")=merged_belt_colours)*merged_months_at_rank),"")</f>
        <v/>
      </c>
      <c r="Q1184" s="18" t="str" cm="1">
        <f t="array" ref="Q1184">IF(LEN($A1184)&gt;0,SUMPRODUCT(($A1184=merged_names)*(_xlfn.TEXTAFTER(Q$2, "At ")=merged_belt_colours)*merged_months_at_rank),"")</f>
        <v/>
      </c>
      <c r="R1184" s="18" t="str" cm="1">
        <f t="array" ref="R1184">IF(LEN($A1184)&gt;0,SUMPRODUCT(($A1184=merged_names)*(_xlfn.TEXTAFTER(R$2, "At ")=merged_belt_colours)*merged_months_at_rank),"")</f>
        <v/>
      </c>
    </row>
    <row r="1185" spans="1:18" x14ac:dyDescent="0.25">
      <c r="A1185"/>
      <c r="B1185" s="15" t="str" cm="1">
        <f t="array" ref="B1185">IFERROR(IF(LEN(A1185)&gt;0, IF(SUMPRODUCT((Inactives[Key]=J1185)*(Inactives[Currently Inactive]))=1,"Inactive","Active"),""),"Active")</f>
        <v/>
      </c>
      <c r="C1185" s="16" t="str" cm="1">
        <f t="array" aca="1" ref="C1185" ca="1">IFERROR(_xlfn._xlws.FILTER(Inactives[Inactive On],(Inactives[Key]=J1185)*(Inactives[Currently Inactive]),""),"")</f>
        <v/>
      </c>
      <c r="D1185" s="16" t="str" cm="1">
        <f t="array" aca="1" ref="D1185" ca="1">IFERROR(INDEX(_xlfn.TEXTSPLIT(E1185," "),1),"")</f>
        <v/>
      </c>
      <c r="E1185" s="15" t="str" cm="1">
        <f t="array" aca="1" ref="E1185" ca="1">IFERROR(_xlfn._xlws.FILTER(merged_ranks,(merged_end_dates=DATE(9999,12,31))*(merged_names=A1185)),"")</f>
        <v/>
      </c>
      <c r="F1185" s="17" t="str">
        <f ca="1">_xlfn.XLOOKUP(J1185,Promotions[Promo Key],Promotions[Promo Date],"")</f>
        <v/>
      </c>
      <c r="G1185" s="18" t="str">
        <f t="shared" ca="1" si="87"/>
        <v/>
      </c>
      <c r="H1185" s="18" t="str">
        <f t="shared" ca="1" si="86"/>
        <v/>
      </c>
      <c r="I1185" s="17" t="str">
        <f>_xlfn.XLOOKUP(A1185,Students[Full Name],Students[Starting Rank],"")</f>
        <v/>
      </c>
      <c r="J1185" s="15" t="str">
        <f t="shared" ca="1" si="88"/>
        <v xml:space="preserve">: </v>
      </c>
      <c r="K1185" s="16" t="str">
        <f>_xlfn.XLOOKUP(A1185,Students[Full Name],Students[Start Date],"")</f>
        <v/>
      </c>
      <c r="L1185" s="18">
        <f t="shared" ca="1" si="89"/>
        <v>-1</v>
      </c>
      <c r="M1185" s="18" cm="1">
        <f t="array" aca="1" ref="M1185" ca="1">SUMPRODUCT(Inactives[Days Inactive]*(Inactives[Student]=A1185))/365</f>
        <v>0</v>
      </c>
      <c r="N1185" s="18" t="str" cm="1">
        <f t="array" ref="N1185">IF(LEN($A1185)&gt;0,SUMPRODUCT(($A1185=merged_names)*(_xlfn.TEXTAFTER(N$2, "At ")=merged_belt_colours)*merged_months_at_rank),"")</f>
        <v/>
      </c>
      <c r="O1185" s="18" t="str" cm="1">
        <f t="array" ref="O1185">IF(LEN($A1185)&gt;0,SUMPRODUCT(($A1185=merged_names)*(_xlfn.TEXTAFTER(O$2, "At ")=merged_belt_colours)*merged_months_at_rank),"")</f>
        <v/>
      </c>
      <c r="P1185" s="18" t="str" cm="1">
        <f t="array" ref="P1185">IF(LEN($A1185)&gt;0,SUMPRODUCT(($A1185=merged_names)*(_xlfn.TEXTAFTER(P$2, "At ")=merged_belt_colours)*merged_months_at_rank),"")</f>
        <v/>
      </c>
      <c r="Q1185" s="18" t="str" cm="1">
        <f t="array" ref="Q1185">IF(LEN($A1185)&gt;0,SUMPRODUCT(($A1185=merged_names)*(_xlfn.TEXTAFTER(Q$2, "At ")=merged_belt_colours)*merged_months_at_rank),"")</f>
        <v/>
      </c>
      <c r="R1185" s="18" t="str" cm="1">
        <f t="array" ref="R1185">IF(LEN($A1185)&gt;0,SUMPRODUCT(($A1185=merged_names)*(_xlfn.TEXTAFTER(R$2, "At ")=merged_belt_colours)*merged_months_at_rank),"")</f>
        <v/>
      </c>
    </row>
    <row r="1186" spans="1:18" x14ac:dyDescent="0.25">
      <c r="A1186"/>
      <c r="B1186" s="15" t="str" cm="1">
        <f t="array" ref="B1186">IFERROR(IF(LEN(A1186)&gt;0, IF(SUMPRODUCT((Inactives[Key]=J1186)*(Inactives[Currently Inactive]))=1,"Inactive","Active"),""),"Active")</f>
        <v/>
      </c>
      <c r="C1186" s="16" t="str" cm="1">
        <f t="array" aca="1" ref="C1186" ca="1">IFERROR(_xlfn._xlws.FILTER(Inactives[Inactive On],(Inactives[Key]=J1186)*(Inactives[Currently Inactive]),""),"")</f>
        <v/>
      </c>
      <c r="D1186" s="16" t="str" cm="1">
        <f t="array" aca="1" ref="D1186" ca="1">IFERROR(INDEX(_xlfn.TEXTSPLIT(E1186," "),1),"")</f>
        <v/>
      </c>
      <c r="E1186" s="15" t="str" cm="1">
        <f t="array" aca="1" ref="E1186" ca="1">IFERROR(_xlfn._xlws.FILTER(merged_ranks,(merged_end_dates=DATE(9999,12,31))*(merged_names=A1186)),"")</f>
        <v/>
      </c>
      <c r="F1186" s="17" t="str">
        <f ca="1">_xlfn.XLOOKUP(J1186,Promotions[Promo Key],Promotions[Promo Date],"")</f>
        <v/>
      </c>
      <c r="G1186" s="18" t="str">
        <f t="shared" ca="1" si="87"/>
        <v/>
      </c>
      <c r="H1186" s="18" t="str">
        <f t="shared" ca="1" si="86"/>
        <v/>
      </c>
      <c r="I1186" s="17" t="str">
        <f>_xlfn.XLOOKUP(A1186,Students[Full Name],Students[Starting Rank],"")</f>
        <v/>
      </c>
      <c r="J1186" s="15" t="str">
        <f t="shared" ca="1" si="88"/>
        <v xml:space="preserve">: </v>
      </c>
      <c r="K1186" s="16" t="str">
        <f>_xlfn.XLOOKUP(A1186,Students[Full Name],Students[Start Date],"")</f>
        <v/>
      </c>
      <c r="L1186" s="18">
        <f t="shared" ca="1" si="89"/>
        <v>-1</v>
      </c>
      <c r="M1186" s="18" cm="1">
        <f t="array" aca="1" ref="M1186" ca="1">SUMPRODUCT(Inactives[Days Inactive]*(Inactives[Student]=A1186))/365</f>
        <v>0</v>
      </c>
      <c r="N1186" s="18" t="str" cm="1">
        <f t="array" ref="N1186">IF(LEN($A1186)&gt;0,SUMPRODUCT(($A1186=merged_names)*(_xlfn.TEXTAFTER(N$2, "At ")=merged_belt_colours)*merged_months_at_rank),"")</f>
        <v/>
      </c>
      <c r="O1186" s="18" t="str" cm="1">
        <f t="array" ref="O1186">IF(LEN($A1186)&gt;0,SUMPRODUCT(($A1186=merged_names)*(_xlfn.TEXTAFTER(O$2, "At ")=merged_belt_colours)*merged_months_at_rank),"")</f>
        <v/>
      </c>
      <c r="P1186" s="18" t="str" cm="1">
        <f t="array" ref="P1186">IF(LEN($A1186)&gt;0,SUMPRODUCT(($A1186=merged_names)*(_xlfn.TEXTAFTER(P$2, "At ")=merged_belt_colours)*merged_months_at_rank),"")</f>
        <v/>
      </c>
      <c r="Q1186" s="18" t="str" cm="1">
        <f t="array" ref="Q1186">IF(LEN($A1186)&gt;0,SUMPRODUCT(($A1186=merged_names)*(_xlfn.TEXTAFTER(Q$2, "At ")=merged_belt_colours)*merged_months_at_rank),"")</f>
        <v/>
      </c>
      <c r="R1186" s="18" t="str" cm="1">
        <f t="array" ref="R1186">IF(LEN($A1186)&gt;0,SUMPRODUCT(($A1186=merged_names)*(_xlfn.TEXTAFTER(R$2, "At ")=merged_belt_colours)*merged_months_at_rank),"")</f>
        <v/>
      </c>
    </row>
    <row r="1187" spans="1:18" x14ac:dyDescent="0.25">
      <c r="A1187"/>
      <c r="B1187" s="15" t="str" cm="1">
        <f t="array" ref="B1187">IFERROR(IF(LEN(A1187)&gt;0, IF(SUMPRODUCT((Inactives[Key]=J1187)*(Inactives[Currently Inactive]))=1,"Inactive","Active"),""),"Active")</f>
        <v/>
      </c>
      <c r="C1187" s="16" t="str" cm="1">
        <f t="array" aca="1" ref="C1187" ca="1">IFERROR(_xlfn._xlws.FILTER(Inactives[Inactive On],(Inactives[Key]=J1187)*(Inactives[Currently Inactive]),""),"")</f>
        <v/>
      </c>
      <c r="D1187" s="16" t="str" cm="1">
        <f t="array" aca="1" ref="D1187" ca="1">IFERROR(INDEX(_xlfn.TEXTSPLIT(E1187," "),1),"")</f>
        <v/>
      </c>
      <c r="E1187" s="15" t="str" cm="1">
        <f t="array" aca="1" ref="E1187" ca="1">IFERROR(_xlfn._xlws.FILTER(merged_ranks,(merged_end_dates=DATE(9999,12,31))*(merged_names=A1187)),"")</f>
        <v/>
      </c>
      <c r="F1187" s="17" t="str">
        <f ca="1">_xlfn.XLOOKUP(J1187,Promotions[Promo Key],Promotions[Promo Date],"")</f>
        <v/>
      </c>
      <c r="G1187" s="18" t="str">
        <f t="shared" ca="1" si="87"/>
        <v/>
      </c>
      <c r="H1187" s="18" t="str">
        <f t="shared" ca="1" si="86"/>
        <v/>
      </c>
      <c r="I1187" s="17" t="str">
        <f>_xlfn.XLOOKUP(A1187,Students[Full Name],Students[Starting Rank],"")</f>
        <v/>
      </c>
      <c r="J1187" s="15" t="str">
        <f t="shared" ca="1" si="88"/>
        <v xml:space="preserve">: </v>
      </c>
      <c r="K1187" s="16" t="str">
        <f>_xlfn.XLOOKUP(A1187,Students[Full Name],Students[Start Date],"")</f>
        <v/>
      </c>
      <c r="L1187" s="18">
        <f t="shared" ca="1" si="89"/>
        <v>-1</v>
      </c>
      <c r="M1187" s="18" cm="1">
        <f t="array" aca="1" ref="M1187" ca="1">SUMPRODUCT(Inactives[Days Inactive]*(Inactives[Student]=A1187))/365</f>
        <v>0</v>
      </c>
      <c r="N1187" s="18" t="str" cm="1">
        <f t="array" ref="N1187">IF(LEN($A1187)&gt;0,SUMPRODUCT(($A1187=merged_names)*(_xlfn.TEXTAFTER(N$2, "At ")=merged_belt_colours)*merged_months_at_rank),"")</f>
        <v/>
      </c>
      <c r="O1187" s="18" t="str" cm="1">
        <f t="array" ref="O1187">IF(LEN($A1187)&gt;0,SUMPRODUCT(($A1187=merged_names)*(_xlfn.TEXTAFTER(O$2, "At ")=merged_belt_colours)*merged_months_at_rank),"")</f>
        <v/>
      </c>
      <c r="P1187" s="18" t="str" cm="1">
        <f t="array" ref="P1187">IF(LEN($A1187)&gt;0,SUMPRODUCT(($A1187=merged_names)*(_xlfn.TEXTAFTER(P$2, "At ")=merged_belt_colours)*merged_months_at_rank),"")</f>
        <v/>
      </c>
      <c r="Q1187" s="18" t="str" cm="1">
        <f t="array" ref="Q1187">IF(LEN($A1187)&gt;0,SUMPRODUCT(($A1187=merged_names)*(_xlfn.TEXTAFTER(Q$2, "At ")=merged_belt_colours)*merged_months_at_rank),"")</f>
        <v/>
      </c>
      <c r="R1187" s="18" t="str" cm="1">
        <f t="array" ref="R1187">IF(LEN($A1187)&gt;0,SUMPRODUCT(($A1187=merged_names)*(_xlfn.TEXTAFTER(R$2, "At ")=merged_belt_colours)*merged_months_at_rank),"")</f>
        <v/>
      </c>
    </row>
    <row r="1188" spans="1:18" x14ac:dyDescent="0.25">
      <c r="A1188"/>
      <c r="B1188" s="15" t="str" cm="1">
        <f t="array" ref="B1188">IFERROR(IF(LEN(A1188)&gt;0, IF(SUMPRODUCT((Inactives[Key]=J1188)*(Inactives[Currently Inactive]))=1,"Inactive","Active"),""),"Active")</f>
        <v/>
      </c>
      <c r="C1188" s="16" t="str" cm="1">
        <f t="array" aca="1" ref="C1188" ca="1">IFERROR(_xlfn._xlws.FILTER(Inactives[Inactive On],(Inactives[Key]=J1188)*(Inactives[Currently Inactive]),""),"")</f>
        <v/>
      </c>
      <c r="D1188" s="16" t="str" cm="1">
        <f t="array" aca="1" ref="D1188" ca="1">IFERROR(INDEX(_xlfn.TEXTSPLIT(E1188," "),1),"")</f>
        <v/>
      </c>
      <c r="E1188" s="15" t="str" cm="1">
        <f t="array" aca="1" ref="E1188" ca="1">IFERROR(_xlfn._xlws.FILTER(merged_ranks,(merged_end_dates=DATE(9999,12,31))*(merged_names=A1188)),"")</f>
        <v/>
      </c>
      <c r="F1188" s="17" t="str">
        <f ca="1">_xlfn.XLOOKUP(J1188,Promotions[Promo Key],Promotions[Promo Date],"")</f>
        <v/>
      </c>
      <c r="G1188" s="18" t="str">
        <f t="shared" ca="1" si="87"/>
        <v/>
      </c>
      <c r="H1188" s="18" t="str">
        <f t="shared" ca="1" si="86"/>
        <v/>
      </c>
      <c r="I1188" s="17" t="str">
        <f>_xlfn.XLOOKUP(A1188,Students[Full Name],Students[Starting Rank],"")</f>
        <v/>
      </c>
      <c r="J1188" s="15" t="str">
        <f t="shared" ca="1" si="88"/>
        <v xml:space="preserve">: </v>
      </c>
      <c r="K1188" s="16" t="str">
        <f>_xlfn.XLOOKUP(A1188,Students[Full Name],Students[Start Date],"")</f>
        <v/>
      </c>
      <c r="L1188" s="18">
        <f t="shared" ca="1" si="89"/>
        <v>-1</v>
      </c>
      <c r="M1188" s="18" cm="1">
        <f t="array" aca="1" ref="M1188" ca="1">SUMPRODUCT(Inactives[Days Inactive]*(Inactives[Student]=A1188))/365</f>
        <v>0</v>
      </c>
      <c r="N1188" s="18" t="str" cm="1">
        <f t="array" ref="N1188">IF(LEN($A1188)&gt;0,SUMPRODUCT(($A1188=merged_names)*(_xlfn.TEXTAFTER(N$2, "At ")=merged_belt_colours)*merged_months_at_rank),"")</f>
        <v/>
      </c>
      <c r="O1188" s="18" t="str" cm="1">
        <f t="array" ref="O1188">IF(LEN($A1188)&gt;0,SUMPRODUCT(($A1188=merged_names)*(_xlfn.TEXTAFTER(O$2, "At ")=merged_belt_colours)*merged_months_at_rank),"")</f>
        <v/>
      </c>
      <c r="P1188" s="18" t="str" cm="1">
        <f t="array" ref="P1188">IF(LEN($A1188)&gt;0,SUMPRODUCT(($A1188=merged_names)*(_xlfn.TEXTAFTER(P$2, "At ")=merged_belt_colours)*merged_months_at_rank),"")</f>
        <v/>
      </c>
      <c r="Q1188" s="18" t="str" cm="1">
        <f t="array" ref="Q1188">IF(LEN($A1188)&gt;0,SUMPRODUCT(($A1188=merged_names)*(_xlfn.TEXTAFTER(Q$2, "At ")=merged_belt_colours)*merged_months_at_rank),"")</f>
        <v/>
      </c>
      <c r="R1188" s="18" t="str" cm="1">
        <f t="array" ref="R1188">IF(LEN($A1188)&gt;0,SUMPRODUCT(($A1188=merged_names)*(_xlfn.TEXTAFTER(R$2, "At ")=merged_belt_colours)*merged_months_at_rank),"")</f>
        <v/>
      </c>
    </row>
    <row r="1189" spans="1:18" x14ac:dyDescent="0.25">
      <c r="A1189"/>
      <c r="B1189" s="15" t="str" cm="1">
        <f t="array" ref="B1189">IFERROR(IF(LEN(A1189)&gt;0, IF(SUMPRODUCT((Inactives[Key]=J1189)*(Inactives[Currently Inactive]))=1,"Inactive","Active"),""),"Active")</f>
        <v/>
      </c>
      <c r="C1189" s="16" t="str" cm="1">
        <f t="array" aca="1" ref="C1189" ca="1">IFERROR(_xlfn._xlws.FILTER(Inactives[Inactive On],(Inactives[Key]=J1189)*(Inactives[Currently Inactive]),""),"")</f>
        <v/>
      </c>
      <c r="D1189" s="16" t="str" cm="1">
        <f t="array" aca="1" ref="D1189" ca="1">IFERROR(INDEX(_xlfn.TEXTSPLIT(E1189," "),1),"")</f>
        <v/>
      </c>
      <c r="E1189" s="15" t="str" cm="1">
        <f t="array" aca="1" ref="E1189" ca="1">IFERROR(_xlfn._xlws.FILTER(merged_ranks,(merged_end_dates=DATE(9999,12,31))*(merged_names=A1189)),"")</f>
        <v/>
      </c>
      <c r="F1189" s="17" t="str">
        <f ca="1">_xlfn.XLOOKUP(J1189,Promotions[Promo Key],Promotions[Promo Date],"")</f>
        <v/>
      </c>
      <c r="G1189" s="18" t="str">
        <f t="shared" ca="1" si="87"/>
        <v/>
      </c>
      <c r="H1189" s="18" t="str">
        <f t="shared" ca="1" si="86"/>
        <v/>
      </c>
      <c r="I1189" s="17" t="str">
        <f>_xlfn.XLOOKUP(A1189,Students[Full Name],Students[Starting Rank],"")</f>
        <v/>
      </c>
      <c r="J1189" s="15" t="str">
        <f t="shared" ca="1" si="88"/>
        <v xml:space="preserve">: </v>
      </c>
      <c r="K1189" s="16" t="str">
        <f>_xlfn.XLOOKUP(A1189,Students[Full Name],Students[Start Date],"")</f>
        <v/>
      </c>
      <c r="L1189" s="18">
        <f t="shared" ca="1" si="89"/>
        <v>-1</v>
      </c>
      <c r="M1189" s="18" cm="1">
        <f t="array" aca="1" ref="M1189" ca="1">SUMPRODUCT(Inactives[Days Inactive]*(Inactives[Student]=A1189))/365</f>
        <v>0</v>
      </c>
      <c r="N1189" s="18" t="str" cm="1">
        <f t="array" ref="N1189">IF(LEN($A1189)&gt;0,SUMPRODUCT(($A1189=merged_names)*(_xlfn.TEXTAFTER(N$2, "At ")=merged_belt_colours)*merged_months_at_rank),"")</f>
        <v/>
      </c>
      <c r="O1189" s="18" t="str" cm="1">
        <f t="array" ref="O1189">IF(LEN($A1189)&gt;0,SUMPRODUCT(($A1189=merged_names)*(_xlfn.TEXTAFTER(O$2, "At ")=merged_belt_colours)*merged_months_at_rank),"")</f>
        <v/>
      </c>
      <c r="P1189" s="18" t="str" cm="1">
        <f t="array" ref="P1189">IF(LEN($A1189)&gt;0,SUMPRODUCT(($A1189=merged_names)*(_xlfn.TEXTAFTER(P$2, "At ")=merged_belt_colours)*merged_months_at_rank),"")</f>
        <v/>
      </c>
      <c r="Q1189" s="18" t="str" cm="1">
        <f t="array" ref="Q1189">IF(LEN($A1189)&gt;0,SUMPRODUCT(($A1189=merged_names)*(_xlfn.TEXTAFTER(Q$2, "At ")=merged_belt_colours)*merged_months_at_rank),"")</f>
        <v/>
      </c>
      <c r="R1189" s="18" t="str" cm="1">
        <f t="array" ref="R1189">IF(LEN($A1189)&gt;0,SUMPRODUCT(($A1189=merged_names)*(_xlfn.TEXTAFTER(R$2, "At ")=merged_belt_colours)*merged_months_at_rank),"")</f>
        <v/>
      </c>
    </row>
    <row r="1190" spans="1:18" x14ac:dyDescent="0.25">
      <c r="A1190"/>
      <c r="B1190" s="15" t="str" cm="1">
        <f t="array" ref="B1190">IFERROR(IF(LEN(A1190)&gt;0, IF(SUMPRODUCT((Inactives[Key]=J1190)*(Inactives[Currently Inactive]))=1,"Inactive","Active"),""),"Active")</f>
        <v/>
      </c>
      <c r="C1190" s="16" t="str" cm="1">
        <f t="array" aca="1" ref="C1190" ca="1">IFERROR(_xlfn._xlws.FILTER(Inactives[Inactive On],(Inactives[Key]=J1190)*(Inactives[Currently Inactive]),""),"")</f>
        <v/>
      </c>
      <c r="D1190" s="16" t="str" cm="1">
        <f t="array" aca="1" ref="D1190" ca="1">IFERROR(INDEX(_xlfn.TEXTSPLIT(E1190," "),1),"")</f>
        <v/>
      </c>
      <c r="E1190" s="15" t="str" cm="1">
        <f t="array" aca="1" ref="E1190" ca="1">IFERROR(_xlfn._xlws.FILTER(merged_ranks,(merged_end_dates=DATE(9999,12,31))*(merged_names=A1190)),"")</f>
        <v/>
      </c>
      <c r="F1190" s="17" t="str">
        <f ca="1">_xlfn.XLOOKUP(J1190,Promotions[Promo Key],Promotions[Promo Date],"")</f>
        <v/>
      </c>
      <c r="G1190" s="18" t="str">
        <f t="shared" ca="1" si="87"/>
        <v/>
      </c>
      <c r="H1190" s="18" t="str">
        <f t="shared" ca="1" si="86"/>
        <v/>
      </c>
      <c r="I1190" s="17" t="str">
        <f>_xlfn.XLOOKUP(A1190,Students[Full Name],Students[Starting Rank],"")</f>
        <v/>
      </c>
      <c r="J1190" s="15" t="str">
        <f t="shared" ca="1" si="88"/>
        <v xml:space="preserve">: </v>
      </c>
      <c r="K1190" s="16" t="str">
        <f>_xlfn.XLOOKUP(A1190,Students[Full Name],Students[Start Date],"")</f>
        <v/>
      </c>
      <c r="L1190" s="18">
        <f t="shared" ca="1" si="89"/>
        <v>-1</v>
      </c>
      <c r="M1190" s="18" cm="1">
        <f t="array" aca="1" ref="M1190" ca="1">SUMPRODUCT(Inactives[Days Inactive]*(Inactives[Student]=A1190))/365</f>
        <v>0</v>
      </c>
      <c r="N1190" s="18" t="str" cm="1">
        <f t="array" ref="N1190">IF(LEN($A1190)&gt;0,SUMPRODUCT(($A1190=merged_names)*(_xlfn.TEXTAFTER(N$2, "At ")=merged_belt_colours)*merged_months_at_rank),"")</f>
        <v/>
      </c>
      <c r="O1190" s="18" t="str" cm="1">
        <f t="array" ref="O1190">IF(LEN($A1190)&gt;0,SUMPRODUCT(($A1190=merged_names)*(_xlfn.TEXTAFTER(O$2, "At ")=merged_belt_colours)*merged_months_at_rank),"")</f>
        <v/>
      </c>
      <c r="P1190" s="18" t="str" cm="1">
        <f t="array" ref="P1190">IF(LEN($A1190)&gt;0,SUMPRODUCT(($A1190=merged_names)*(_xlfn.TEXTAFTER(P$2, "At ")=merged_belt_colours)*merged_months_at_rank),"")</f>
        <v/>
      </c>
      <c r="Q1190" s="18" t="str" cm="1">
        <f t="array" ref="Q1190">IF(LEN($A1190)&gt;0,SUMPRODUCT(($A1190=merged_names)*(_xlfn.TEXTAFTER(Q$2, "At ")=merged_belt_colours)*merged_months_at_rank),"")</f>
        <v/>
      </c>
      <c r="R1190" s="18" t="str" cm="1">
        <f t="array" ref="R1190">IF(LEN($A1190)&gt;0,SUMPRODUCT(($A1190=merged_names)*(_xlfn.TEXTAFTER(R$2, "At ")=merged_belt_colours)*merged_months_at_rank),"")</f>
        <v/>
      </c>
    </row>
    <row r="1191" spans="1:18" x14ac:dyDescent="0.25">
      <c r="A1191"/>
      <c r="B1191" s="15" t="str" cm="1">
        <f t="array" ref="B1191">IFERROR(IF(LEN(A1191)&gt;0, IF(SUMPRODUCT((Inactives[Key]=J1191)*(Inactives[Currently Inactive]))=1,"Inactive","Active"),""),"Active")</f>
        <v/>
      </c>
      <c r="C1191" s="16" t="str" cm="1">
        <f t="array" aca="1" ref="C1191" ca="1">IFERROR(_xlfn._xlws.FILTER(Inactives[Inactive On],(Inactives[Key]=J1191)*(Inactives[Currently Inactive]),""),"")</f>
        <v/>
      </c>
      <c r="D1191" s="16" t="str" cm="1">
        <f t="array" aca="1" ref="D1191" ca="1">IFERROR(INDEX(_xlfn.TEXTSPLIT(E1191," "),1),"")</f>
        <v/>
      </c>
      <c r="E1191" s="15" t="str" cm="1">
        <f t="array" aca="1" ref="E1191" ca="1">IFERROR(_xlfn._xlws.FILTER(merged_ranks,(merged_end_dates=DATE(9999,12,31))*(merged_names=A1191)),"")</f>
        <v/>
      </c>
      <c r="F1191" s="17" t="str">
        <f ca="1">_xlfn.XLOOKUP(J1191,Promotions[Promo Key],Promotions[Promo Date],"")</f>
        <v/>
      </c>
      <c r="G1191" s="18" t="str">
        <f t="shared" ca="1" si="87"/>
        <v/>
      </c>
      <c r="H1191" s="18" t="str">
        <f t="shared" ca="1" si="86"/>
        <v/>
      </c>
      <c r="I1191" s="17" t="str">
        <f>_xlfn.XLOOKUP(A1191,Students[Full Name],Students[Starting Rank],"")</f>
        <v/>
      </c>
      <c r="J1191" s="15" t="str">
        <f t="shared" ca="1" si="88"/>
        <v xml:space="preserve">: </v>
      </c>
      <c r="K1191" s="16" t="str">
        <f>_xlfn.XLOOKUP(A1191,Students[Full Name],Students[Start Date],"")</f>
        <v/>
      </c>
      <c r="L1191" s="18">
        <f t="shared" ca="1" si="89"/>
        <v>-1</v>
      </c>
      <c r="M1191" s="18" cm="1">
        <f t="array" aca="1" ref="M1191" ca="1">SUMPRODUCT(Inactives[Days Inactive]*(Inactives[Student]=A1191))/365</f>
        <v>0</v>
      </c>
      <c r="N1191" s="18" t="str" cm="1">
        <f t="array" ref="N1191">IF(LEN($A1191)&gt;0,SUMPRODUCT(($A1191=merged_names)*(_xlfn.TEXTAFTER(N$2, "At ")=merged_belt_colours)*merged_months_at_rank),"")</f>
        <v/>
      </c>
      <c r="O1191" s="18" t="str" cm="1">
        <f t="array" ref="O1191">IF(LEN($A1191)&gt;0,SUMPRODUCT(($A1191=merged_names)*(_xlfn.TEXTAFTER(O$2, "At ")=merged_belt_colours)*merged_months_at_rank),"")</f>
        <v/>
      </c>
      <c r="P1191" s="18" t="str" cm="1">
        <f t="array" ref="P1191">IF(LEN($A1191)&gt;0,SUMPRODUCT(($A1191=merged_names)*(_xlfn.TEXTAFTER(P$2, "At ")=merged_belt_colours)*merged_months_at_rank),"")</f>
        <v/>
      </c>
      <c r="Q1191" s="18" t="str" cm="1">
        <f t="array" ref="Q1191">IF(LEN($A1191)&gt;0,SUMPRODUCT(($A1191=merged_names)*(_xlfn.TEXTAFTER(Q$2, "At ")=merged_belt_colours)*merged_months_at_rank),"")</f>
        <v/>
      </c>
      <c r="R1191" s="18" t="str" cm="1">
        <f t="array" ref="R1191">IF(LEN($A1191)&gt;0,SUMPRODUCT(($A1191=merged_names)*(_xlfn.TEXTAFTER(R$2, "At ")=merged_belt_colours)*merged_months_at_rank),"")</f>
        <v/>
      </c>
    </row>
    <row r="1192" spans="1:18" x14ac:dyDescent="0.25">
      <c r="A1192"/>
      <c r="B1192" s="15" t="str" cm="1">
        <f t="array" ref="B1192">IFERROR(IF(LEN(A1192)&gt;0, IF(SUMPRODUCT((Inactives[Key]=J1192)*(Inactives[Currently Inactive]))=1,"Inactive","Active"),""),"Active")</f>
        <v/>
      </c>
      <c r="C1192" s="16" t="str" cm="1">
        <f t="array" aca="1" ref="C1192" ca="1">IFERROR(_xlfn._xlws.FILTER(Inactives[Inactive On],(Inactives[Key]=J1192)*(Inactives[Currently Inactive]),""),"")</f>
        <v/>
      </c>
      <c r="D1192" s="16" t="str" cm="1">
        <f t="array" aca="1" ref="D1192" ca="1">IFERROR(INDEX(_xlfn.TEXTSPLIT(E1192," "),1),"")</f>
        <v/>
      </c>
      <c r="E1192" s="15" t="str" cm="1">
        <f t="array" aca="1" ref="E1192" ca="1">IFERROR(_xlfn._xlws.FILTER(merged_ranks,(merged_end_dates=DATE(9999,12,31))*(merged_names=A1192)),"")</f>
        <v/>
      </c>
      <c r="F1192" s="17" t="str">
        <f ca="1">_xlfn.XLOOKUP(J1192,Promotions[Promo Key],Promotions[Promo Date],"")</f>
        <v/>
      </c>
      <c r="G1192" s="18" t="str">
        <f t="shared" ca="1" si="87"/>
        <v/>
      </c>
      <c r="H1192" s="18" t="str">
        <f t="shared" ca="1" si="86"/>
        <v/>
      </c>
      <c r="I1192" s="17" t="str">
        <f>_xlfn.XLOOKUP(A1192,Students[Full Name],Students[Starting Rank],"")</f>
        <v/>
      </c>
      <c r="J1192" s="15" t="str">
        <f t="shared" ca="1" si="88"/>
        <v xml:space="preserve">: </v>
      </c>
      <c r="K1192" s="16" t="str">
        <f>_xlfn.XLOOKUP(A1192,Students[Full Name],Students[Start Date],"")</f>
        <v/>
      </c>
      <c r="L1192" s="18">
        <f t="shared" ca="1" si="89"/>
        <v>-1</v>
      </c>
      <c r="M1192" s="18" cm="1">
        <f t="array" aca="1" ref="M1192" ca="1">SUMPRODUCT(Inactives[Days Inactive]*(Inactives[Student]=A1192))/365</f>
        <v>0</v>
      </c>
      <c r="N1192" s="18" t="str" cm="1">
        <f t="array" ref="N1192">IF(LEN($A1192)&gt;0,SUMPRODUCT(($A1192=merged_names)*(_xlfn.TEXTAFTER(N$2, "At ")=merged_belt_colours)*merged_months_at_rank),"")</f>
        <v/>
      </c>
      <c r="O1192" s="18" t="str" cm="1">
        <f t="array" ref="O1192">IF(LEN($A1192)&gt;0,SUMPRODUCT(($A1192=merged_names)*(_xlfn.TEXTAFTER(O$2, "At ")=merged_belt_colours)*merged_months_at_rank),"")</f>
        <v/>
      </c>
      <c r="P1192" s="18" t="str" cm="1">
        <f t="array" ref="P1192">IF(LEN($A1192)&gt;0,SUMPRODUCT(($A1192=merged_names)*(_xlfn.TEXTAFTER(P$2, "At ")=merged_belt_colours)*merged_months_at_rank),"")</f>
        <v/>
      </c>
      <c r="Q1192" s="18" t="str" cm="1">
        <f t="array" ref="Q1192">IF(LEN($A1192)&gt;0,SUMPRODUCT(($A1192=merged_names)*(_xlfn.TEXTAFTER(Q$2, "At ")=merged_belt_colours)*merged_months_at_rank),"")</f>
        <v/>
      </c>
      <c r="R1192" s="18" t="str" cm="1">
        <f t="array" ref="R1192">IF(LEN($A1192)&gt;0,SUMPRODUCT(($A1192=merged_names)*(_xlfn.TEXTAFTER(R$2, "At ")=merged_belt_colours)*merged_months_at_rank),"")</f>
        <v/>
      </c>
    </row>
    <row r="1193" spans="1:18" x14ac:dyDescent="0.25">
      <c r="A1193"/>
      <c r="B1193" s="15" t="str" cm="1">
        <f t="array" ref="B1193">IFERROR(IF(LEN(A1193)&gt;0, IF(SUMPRODUCT((Inactives[Key]=J1193)*(Inactives[Currently Inactive]))=1,"Inactive","Active"),""),"Active")</f>
        <v/>
      </c>
      <c r="C1193" s="16" t="str" cm="1">
        <f t="array" aca="1" ref="C1193" ca="1">IFERROR(_xlfn._xlws.FILTER(Inactives[Inactive On],(Inactives[Key]=J1193)*(Inactives[Currently Inactive]),""),"")</f>
        <v/>
      </c>
      <c r="D1193" s="16" t="str" cm="1">
        <f t="array" aca="1" ref="D1193" ca="1">IFERROR(INDEX(_xlfn.TEXTSPLIT(E1193," "),1),"")</f>
        <v/>
      </c>
      <c r="E1193" s="15" t="str" cm="1">
        <f t="array" aca="1" ref="E1193" ca="1">IFERROR(_xlfn._xlws.FILTER(merged_ranks,(merged_end_dates=DATE(9999,12,31))*(merged_names=A1193)),"")</f>
        <v/>
      </c>
      <c r="F1193" s="17" t="str">
        <f ca="1">_xlfn.XLOOKUP(J1193,Promotions[Promo Key],Promotions[Promo Date],"")</f>
        <v/>
      </c>
      <c r="G1193" s="18" t="str">
        <f t="shared" ca="1" si="87"/>
        <v/>
      </c>
      <c r="H1193" s="18" t="str">
        <f t="shared" ca="1" si="86"/>
        <v/>
      </c>
      <c r="I1193" s="17" t="str">
        <f>_xlfn.XLOOKUP(A1193,Students[Full Name],Students[Starting Rank],"")</f>
        <v/>
      </c>
      <c r="J1193" s="15" t="str">
        <f t="shared" ca="1" si="88"/>
        <v xml:space="preserve">: </v>
      </c>
      <c r="K1193" s="16" t="str">
        <f>_xlfn.XLOOKUP(A1193,Students[Full Name],Students[Start Date],"")</f>
        <v/>
      </c>
      <c r="L1193" s="18">
        <f t="shared" ca="1" si="89"/>
        <v>-1</v>
      </c>
      <c r="M1193" s="18" cm="1">
        <f t="array" aca="1" ref="M1193" ca="1">SUMPRODUCT(Inactives[Days Inactive]*(Inactives[Student]=A1193))/365</f>
        <v>0</v>
      </c>
      <c r="N1193" s="18" t="str" cm="1">
        <f t="array" ref="N1193">IF(LEN($A1193)&gt;0,SUMPRODUCT(($A1193=merged_names)*(_xlfn.TEXTAFTER(N$2, "At ")=merged_belt_colours)*merged_months_at_rank),"")</f>
        <v/>
      </c>
      <c r="O1193" s="18" t="str" cm="1">
        <f t="array" ref="O1193">IF(LEN($A1193)&gt;0,SUMPRODUCT(($A1193=merged_names)*(_xlfn.TEXTAFTER(O$2, "At ")=merged_belt_colours)*merged_months_at_rank),"")</f>
        <v/>
      </c>
      <c r="P1193" s="18" t="str" cm="1">
        <f t="array" ref="P1193">IF(LEN($A1193)&gt;0,SUMPRODUCT(($A1193=merged_names)*(_xlfn.TEXTAFTER(P$2, "At ")=merged_belt_colours)*merged_months_at_rank),"")</f>
        <v/>
      </c>
      <c r="Q1193" s="18" t="str" cm="1">
        <f t="array" ref="Q1193">IF(LEN($A1193)&gt;0,SUMPRODUCT(($A1193=merged_names)*(_xlfn.TEXTAFTER(Q$2, "At ")=merged_belt_colours)*merged_months_at_rank),"")</f>
        <v/>
      </c>
      <c r="R1193" s="18" t="str" cm="1">
        <f t="array" ref="R1193">IF(LEN($A1193)&gt;0,SUMPRODUCT(($A1193=merged_names)*(_xlfn.TEXTAFTER(R$2, "At ")=merged_belt_colours)*merged_months_at_rank),"")</f>
        <v/>
      </c>
    </row>
    <row r="1194" spans="1:18" x14ac:dyDescent="0.25">
      <c r="A1194"/>
      <c r="B1194" s="15" t="str" cm="1">
        <f t="array" ref="B1194">IFERROR(IF(LEN(A1194)&gt;0, IF(SUMPRODUCT((Inactives[Key]=J1194)*(Inactives[Currently Inactive]))=1,"Inactive","Active"),""),"Active")</f>
        <v/>
      </c>
      <c r="C1194" s="16" t="str" cm="1">
        <f t="array" aca="1" ref="C1194" ca="1">IFERROR(_xlfn._xlws.FILTER(Inactives[Inactive On],(Inactives[Key]=J1194)*(Inactives[Currently Inactive]),""),"")</f>
        <v/>
      </c>
      <c r="D1194" s="16" t="str" cm="1">
        <f t="array" aca="1" ref="D1194" ca="1">IFERROR(INDEX(_xlfn.TEXTSPLIT(E1194," "),1),"")</f>
        <v/>
      </c>
      <c r="E1194" s="15" t="str" cm="1">
        <f t="array" aca="1" ref="E1194" ca="1">IFERROR(_xlfn._xlws.FILTER(merged_ranks,(merged_end_dates=DATE(9999,12,31))*(merged_names=A1194)),"")</f>
        <v/>
      </c>
      <c r="F1194" s="17" t="str">
        <f ca="1">_xlfn.XLOOKUP(J1194,Promotions[Promo Key],Promotions[Promo Date],"")</f>
        <v/>
      </c>
      <c r="G1194" s="18" t="str">
        <f t="shared" ca="1" si="87"/>
        <v/>
      </c>
      <c r="H1194" s="18" t="str">
        <f t="shared" ca="1" si="86"/>
        <v/>
      </c>
      <c r="I1194" s="17" t="str">
        <f>_xlfn.XLOOKUP(A1194,Students[Full Name],Students[Starting Rank],"")</f>
        <v/>
      </c>
      <c r="J1194" s="15" t="str">
        <f t="shared" ca="1" si="88"/>
        <v xml:space="preserve">: </v>
      </c>
      <c r="K1194" s="16" t="str">
        <f>_xlfn.XLOOKUP(A1194,Students[Full Name],Students[Start Date],"")</f>
        <v/>
      </c>
      <c r="L1194" s="18">
        <f t="shared" ca="1" si="89"/>
        <v>-1</v>
      </c>
      <c r="M1194" s="18" cm="1">
        <f t="array" aca="1" ref="M1194" ca="1">SUMPRODUCT(Inactives[Days Inactive]*(Inactives[Student]=A1194))/365</f>
        <v>0</v>
      </c>
      <c r="N1194" s="18" t="str" cm="1">
        <f t="array" ref="N1194">IF(LEN($A1194)&gt;0,SUMPRODUCT(($A1194=merged_names)*(_xlfn.TEXTAFTER(N$2, "At ")=merged_belt_colours)*merged_months_at_rank),"")</f>
        <v/>
      </c>
      <c r="O1194" s="18" t="str" cm="1">
        <f t="array" ref="O1194">IF(LEN($A1194)&gt;0,SUMPRODUCT(($A1194=merged_names)*(_xlfn.TEXTAFTER(O$2, "At ")=merged_belt_colours)*merged_months_at_rank),"")</f>
        <v/>
      </c>
      <c r="P1194" s="18" t="str" cm="1">
        <f t="array" ref="P1194">IF(LEN($A1194)&gt;0,SUMPRODUCT(($A1194=merged_names)*(_xlfn.TEXTAFTER(P$2, "At ")=merged_belt_colours)*merged_months_at_rank),"")</f>
        <v/>
      </c>
      <c r="Q1194" s="18" t="str" cm="1">
        <f t="array" ref="Q1194">IF(LEN($A1194)&gt;0,SUMPRODUCT(($A1194=merged_names)*(_xlfn.TEXTAFTER(Q$2, "At ")=merged_belt_colours)*merged_months_at_rank),"")</f>
        <v/>
      </c>
      <c r="R1194" s="18" t="str" cm="1">
        <f t="array" ref="R1194">IF(LEN($A1194)&gt;0,SUMPRODUCT(($A1194=merged_names)*(_xlfn.TEXTAFTER(R$2, "At ")=merged_belt_colours)*merged_months_at_rank),"")</f>
        <v/>
      </c>
    </row>
    <row r="1195" spans="1:18" x14ac:dyDescent="0.25">
      <c r="A1195"/>
      <c r="B1195" s="15" t="str" cm="1">
        <f t="array" ref="B1195">IFERROR(IF(LEN(A1195)&gt;0, IF(SUMPRODUCT((Inactives[Key]=J1195)*(Inactives[Currently Inactive]))=1,"Inactive","Active"),""),"Active")</f>
        <v/>
      </c>
      <c r="C1195" s="16" t="str" cm="1">
        <f t="array" aca="1" ref="C1195" ca="1">IFERROR(_xlfn._xlws.FILTER(Inactives[Inactive On],(Inactives[Key]=J1195)*(Inactives[Currently Inactive]),""),"")</f>
        <v/>
      </c>
      <c r="D1195" s="16" t="str" cm="1">
        <f t="array" aca="1" ref="D1195" ca="1">IFERROR(INDEX(_xlfn.TEXTSPLIT(E1195," "),1),"")</f>
        <v/>
      </c>
      <c r="E1195" s="15" t="str" cm="1">
        <f t="array" aca="1" ref="E1195" ca="1">IFERROR(_xlfn._xlws.FILTER(merged_ranks,(merged_end_dates=DATE(9999,12,31))*(merged_names=A1195)),"")</f>
        <v/>
      </c>
      <c r="F1195" s="17" t="str">
        <f ca="1">_xlfn.XLOOKUP(J1195,Promotions[Promo Key],Promotions[Promo Date],"")</f>
        <v/>
      </c>
      <c r="G1195" s="18" t="str">
        <f t="shared" ca="1" si="87"/>
        <v/>
      </c>
      <c r="H1195" s="18" t="str">
        <f t="shared" ca="1" si="86"/>
        <v/>
      </c>
      <c r="I1195" s="17" t="str">
        <f>_xlfn.XLOOKUP(A1195,Students[Full Name],Students[Starting Rank],"")</f>
        <v/>
      </c>
      <c r="J1195" s="15" t="str">
        <f t="shared" ca="1" si="88"/>
        <v xml:space="preserve">: </v>
      </c>
      <c r="K1195" s="16" t="str">
        <f>_xlfn.XLOOKUP(A1195,Students[Full Name],Students[Start Date],"")</f>
        <v/>
      </c>
      <c r="L1195" s="18">
        <f t="shared" ca="1" si="89"/>
        <v>-1</v>
      </c>
      <c r="M1195" s="18" cm="1">
        <f t="array" aca="1" ref="M1195" ca="1">SUMPRODUCT(Inactives[Days Inactive]*(Inactives[Student]=A1195))/365</f>
        <v>0</v>
      </c>
      <c r="N1195" s="18" t="str" cm="1">
        <f t="array" ref="N1195">IF(LEN($A1195)&gt;0,SUMPRODUCT(($A1195=merged_names)*(_xlfn.TEXTAFTER(N$2, "At ")=merged_belt_colours)*merged_months_at_rank),"")</f>
        <v/>
      </c>
      <c r="O1195" s="18" t="str" cm="1">
        <f t="array" ref="O1195">IF(LEN($A1195)&gt;0,SUMPRODUCT(($A1195=merged_names)*(_xlfn.TEXTAFTER(O$2, "At ")=merged_belt_colours)*merged_months_at_rank),"")</f>
        <v/>
      </c>
      <c r="P1195" s="18" t="str" cm="1">
        <f t="array" ref="P1195">IF(LEN($A1195)&gt;0,SUMPRODUCT(($A1195=merged_names)*(_xlfn.TEXTAFTER(P$2, "At ")=merged_belt_colours)*merged_months_at_rank),"")</f>
        <v/>
      </c>
      <c r="Q1195" s="18" t="str" cm="1">
        <f t="array" ref="Q1195">IF(LEN($A1195)&gt;0,SUMPRODUCT(($A1195=merged_names)*(_xlfn.TEXTAFTER(Q$2, "At ")=merged_belt_colours)*merged_months_at_rank),"")</f>
        <v/>
      </c>
      <c r="R1195" s="18" t="str" cm="1">
        <f t="array" ref="R1195">IF(LEN($A1195)&gt;0,SUMPRODUCT(($A1195=merged_names)*(_xlfn.TEXTAFTER(R$2, "At ")=merged_belt_colours)*merged_months_at_rank),"")</f>
        <v/>
      </c>
    </row>
    <row r="1196" spans="1:18" x14ac:dyDescent="0.25">
      <c r="A1196"/>
      <c r="B1196" s="15" t="str" cm="1">
        <f t="array" ref="B1196">IFERROR(IF(LEN(A1196)&gt;0, IF(SUMPRODUCT((Inactives[Key]=J1196)*(Inactives[Currently Inactive]))=1,"Inactive","Active"),""),"Active")</f>
        <v/>
      </c>
      <c r="C1196" s="16" t="str" cm="1">
        <f t="array" aca="1" ref="C1196" ca="1">IFERROR(_xlfn._xlws.FILTER(Inactives[Inactive On],(Inactives[Key]=J1196)*(Inactives[Currently Inactive]),""),"")</f>
        <v/>
      </c>
      <c r="D1196" s="16" t="str" cm="1">
        <f t="array" aca="1" ref="D1196" ca="1">IFERROR(INDEX(_xlfn.TEXTSPLIT(E1196," "),1),"")</f>
        <v/>
      </c>
      <c r="E1196" s="15" t="str" cm="1">
        <f t="array" aca="1" ref="E1196" ca="1">IFERROR(_xlfn._xlws.FILTER(merged_ranks,(merged_end_dates=DATE(9999,12,31))*(merged_names=A1196)),"")</f>
        <v/>
      </c>
      <c r="F1196" s="17" t="str">
        <f ca="1">_xlfn.XLOOKUP(J1196,Promotions[Promo Key],Promotions[Promo Date],"")</f>
        <v/>
      </c>
      <c r="G1196" s="18" t="str">
        <f t="shared" ca="1" si="87"/>
        <v/>
      </c>
      <c r="H1196" s="18" t="str">
        <f t="shared" ca="1" si="86"/>
        <v/>
      </c>
      <c r="I1196" s="17" t="str">
        <f>_xlfn.XLOOKUP(A1196,Students[Full Name],Students[Starting Rank],"")</f>
        <v/>
      </c>
      <c r="J1196" s="15" t="str">
        <f t="shared" ca="1" si="88"/>
        <v xml:space="preserve">: </v>
      </c>
      <c r="K1196" s="16" t="str">
        <f>_xlfn.XLOOKUP(A1196,Students[Full Name],Students[Start Date],"")</f>
        <v/>
      </c>
      <c r="L1196" s="18">
        <f t="shared" ca="1" si="89"/>
        <v>-1</v>
      </c>
      <c r="M1196" s="18" cm="1">
        <f t="array" aca="1" ref="M1196" ca="1">SUMPRODUCT(Inactives[Days Inactive]*(Inactives[Student]=A1196))/365</f>
        <v>0</v>
      </c>
      <c r="N1196" s="18" t="str" cm="1">
        <f t="array" ref="N1196">IF(LEN($A1196)&gt;0,SUMPRODUCT(($A1196=merged_names)*(_xlfn.TEXTAFTER(N$2, "At ")=merged_belt_colours)*merged_months_at_rank),"")</f>
        <v/>
      </c>
      <c r="O1196" s="18" t="str" cm="1">
        <f t="array" ref="O1196">IF(LEN($A1196)&gt;0,SUMPRODUCT(($A1196=merged_names)*(_xlfn.TEXTAFTER(O$2, "At ")=merged_belt_colours)*merged_months_at_rank),"")</f>
        <v/>
      </c>
      <c r="P1196" s="18" t="str" cm="1">
        <f t="array" ref="P1196">IF(LEN($A1196)&gt;0,SUMPRODUCT(($A1196=merged_names)*(_xlfn.TEXTAFTER(P$2, "At ")=merged_belt_colours)*merged_months_at_rank),"")</f>
        <v/>
      </c>
      <c r="Q1196" s="18" t="str" cm="1">
        <f t="array" ref="Q1196">IF(LEN($A1196)&gt;0,SUMPRODUCT(($A1196=merged_names)*(_xlfn.TEXTAFTER(Q$2, "At ")=merged_belt_colours)*merged_months_at_rank),"")</f>
        <v/>
      </c>
      <c r="R1196" s="18" t="str" cm="1">
        <f t="array" ref="R1196">IF(LEN($A1196)&gt;0,SUMPRODUCT(($A1196=merged_names)*(_xlfn.TEXTAFTER(R$2, "At ")=merged_belt_colours)*merged_months_at_rank),"")</f>
        <v/>
      </c>
    </row>
    <row r="1197" spans="1:18" x14ac:dyDescent="0.25">
      <c r="A1197"/>
      <c r="B1197" s="15" t="str" cm="1">
        <f t="array" ref="B1197">IFERROR(IF(LEN(A1197)&gt;0, IF(SUMPRODUCT((Inactives[Key]=J1197)*(Inactives[Currently Inactive]))=1,"Inactive","Active"),""),"Active")</f>
        <v/>
      </c>
      <c r="C1197" s="16" t="str" cm="1">
        <f t="array" aca="1" ref="C1197" ca="1">IFERROR(_xlfn._xlws.FILTER(Inactives[Inactive On],(Inactives[Key]=J1197)*(Inactives[Currently Inactive]),""),"")</f>
        <v/>
      </c>
      <c r="D1197" s="16" t="str" cm="1">
        <f t="array" aca="1" ref="D1197" ca="1">IFERROR(INDEX(_xlfn.TEXTSPLIT(E1197," "),1),"")</f>
        <v/>
      </c>
      <c r="E1197" s="15" t="str" cm="1">
        <f t="array" aca="1" ref="E1197" ca="1">IFERROR(_xlfn._xlws.FILTER(merged_ranks,(merged_end_dates=DATE(9999,12,31))*(merged_names=A1197)),"")</f>
        <v/>
      </c>
      <c r="F1197" s="17" t="str">
        <f ca="1">_xlfn.XLOOKUP(J1197,Promotions[Promo Key],Promotions[Promo Date],"")</f>
        <v/>
      </c>
      <c r="G1197" s="18" t="str">
        <f t="shared" ca="1" si="87"/>
        <v/>
      </c>
      <c r="H1197" s="18" t="str">
        <f t="shared" ca="1" si="86"/>
        <v/>
      </c>
      <c r="I1197" s="17" t="str">
        <f>_xlfn.XLOOKUP(A1197,Students[Full Name],Students[Starting Rank],"")</f>
        <v/>
      </c>
      <c r="J1197" s="15" t="str">
        <f t="shared" ca="1" si="88"/>
        <v xml:space="preserve">: </v>
      </c>
      <c r="K1197" s="16" t="str">
        <f>_xlfn.XLOOKUP(A1197,Students[Full Name],Students[Start Date],"")</f>
        <v/>
      </c>
      <c r="L1197" s="18">
        <f t="shared" ca="1" si="89"/>
        <v>-1</v>
      </c>
      <c r="M1197" s="18" cm="1">
        <f t="array" aca="1" ref="M1197" ca="1">SUMPRODUCT(Inactives[Days Inactive]*(Inactives[Student]=A1197))/365</f>
        <v>0</v>
      </c>
      <c r="N1197" s="18" t="str" cm="1">
        <f t="array" ref="N1197">IF(LEN($A1197)&gt;0,SUMPRODUCT(($A1197=merged_names)*(_xlfn.TEXTAFTER(N$2, "At ")=merged_belt_colours)*merged_months_at_rank),"")</f>
        <v/>
      </c>
      <c r="O1197" s="18" t="str" cm="1">
        <f t="array" ref="O1197">IF(LEN($A1197)&gt;0,SUMPRODUCT(($A1197=merged_names)*(_xlfn.TEXTAFTER(O$2, "At ")=merged_belt_colours)*merged_months_at_rank),"")</f>
        <v/>
      </c>
      <c r="P1197" s="18" t="str" cm="1">
        <f t="array" ref="P1197">IF(LEN($A1197)&gt;0,SUMPRODUCT(($A1197=merged_names)*(_xlfn.TEXTAFTER(P$2, "At ")=merged_belt_colours)*merged_months_at_rank),"")</f>
        <v/>
      </c>
      <c r="Q1197" s="18" t="str" cm="1">
        <f t="array" ref="Q1197">IF(LEN($A1197)&gt;0,SUMPRODUCT(($A1197=merged_names)*(_xlfn.TEXTAFTER(Q$2, "At ")=merged_belt_colours)*merged_months_at_rank),"")</f>
        <v/>
      </c>
      <c r="R1197" s="18" t="str" cm="1">
        <f t="array" ref="R1197">IF(LEN($A1197)&gt;0,SUMPRODUCT(($A1197=merged_names)*(_xlfn.TEXTAFTER(R$2, "At ")=merged_belt_colours)*merged_months_at_rank),"")</f>
        <v/>
      </c>
    </row>
    <row r="1198" spans="1:18" x14ac:dyDescent="0.25">
      <c r="A1198"/>
      <c r="B1198" s="15" t="str" cm="1">
        <f t="array" ref="B1198">IFERROR(IF(LEN(A1198)&gt;0, IF(SUMPRODUCT((Inactives[Key]=J1198)*(Inactives[Currently Inactive]))=1,"Inactive","Active"),""),"Active")</f>
        <v/>
      </c>
      <c r="C1198" s="16" t="str" cm="1">
        <f t="array" aca="1" ref="C1198" ca="1">IFERROR(_xlfn._xlws.FILTER(Inactives[Inactive On],(Inactives[Key]=J1198)*(Inactives[Currently Inactive]),""),"")</f>
        <v/>
      </c>
      <c r="D1198" s="16" t="str" cm="1">
        <f t="array" aca="1" ref="D1198" ca="1">IFERROR(INDEX(_xlfn.TEXTSPLIT(E1198," "),1),"")</f>
        <v/>
      </c>
      <c r="E1198" s="15" t="str" cm="1">
        <f t="array" aca="1" ref="E1198" ca="1">IFERROR(_xlfn._xlws.FILTER(merged_ranks,(merged_end_dates=DATE(9999,12,31))*(merged_names=A1198)),"")</f>
        <v/>
      </c>
      <c r="F1198" s="17" t="str">
        <f ca="1">_xlfn.XLOOKUP(J1198,Promotions[Promo Key],Promotions[Promo Date],"")</f>
        <v/>
      </c>
      <c r="G1198" s="18" t="str">
        <f t="shared" ca="1" si="87"/>
        <v/>
      </c>
      <c r="H1198" s="18" t="str">
        <f t="shared" ca="1" si="86"/>
        <v/>
      </c>
      <c r="I1198" s="17" t="str">
        <f>_xlfn.XLOOKUP(A1198,Students[Full Name],Students[Starting Rank],"")</f>
        <v/>
      </c>
      <c r="J1198" s="15" t="str">
        <f t="shared" ca="1" si="88"/>
        <v xml:space="preserve">: </v>
      </c>
      <c r="K1198" s="16" t="str">
        <f>_xlfn.XLOOKUP(A1198,Students[Full Name],Students[Start Date],"")</f>
        <v/>
      </c>
      <c r="L1198" s="18">
        <f t="shared" ca="1" si="89"/>
        <v>-1</v>
      </c>
      <c r="M1198" s="18" cm="1">
        <f t="array" aca="1" ref="M1198" ca="1">SUMPRODUCT(Inactives[Days Inactive]*(Inactives[Student]=A1198))/365</f>
        <v>0</v>
      </c>
      <c r="N1198" s="18" t="str" cm="1">
        <f t="array" ref="N1198">IF(LEN($A1198)&gt;0,SUMPRODUCT(($A1198=merged_names)*(_xlfn.TEXTAFTER(N$2, "At ")=merged_belt_colours)*merged_months_at_rank),"")</f>
        <v/>
      </c>
      <c r="O1198" s="18" t="str" cm="1">
        <f t="array" ref="O1198">IF(LEN($A1198)&gt;0,SUMPRODUCT(($A1198=merged_names)*(_xlfn.TEXTAFTER(O$2, "At ")=merged_belt_colours)*merged_months_at_rank),"")</f>
        <v/>
      </c>
      <c r="P1198" s="18" t="str" cm="1">
        <f t="array" ref="P1198">IF(LEN($A1198)&gt;0,SUMPRODUCT(($A1198=merged_names)*(_xlfn.TEXTAFTER(P$2, "At ")=merged_belt_colours)*merged_months_at_rank),"")</f>
        <v/>
      </c>
      <c r="Q1198" s="18" t="str" cm="1">
        <f t="array" ref="Q1198">IF(LEN($A1198)&gt;0,SUMPRODUCT(($A1198=merged_names)*(_xlfn.TEXTAFTER(Q$2, "At ")=merged_belt_colours)*merged_months_at_rank),"")</f>
        <v/>
      </c>
      <c r="R1198" s="18" t="str" cm="1">
        <f t="array" ref="R1198">IF(LEN($A1198)&gt;0,SUMPRODUCT(($A1198=merged_names)*(_xlfn.TEXTAFTER(R$2, "At ")=merged_belt_colours)*merged_months_at_rank),"")</f>
        <v/>
      </c>
    </row>
    <row r="1199" spans="1:18" x14ac:dyDescent="0.25">
      <c r="A1199"/>
      <c r="B1199" s="15" t="str" cm="1">
        <f t="array" ref="B1199">IFERROR(IF(LEN(A1199)&gt;0, IF(SUMPRODUCT((Inactives[Key]=J1199)*(Inactives[Currently Inactive]))=1,"Inactive","Active"),""),"Active")</f>
        <v/>
      </c>
      <c r="C1199" s="16" t="str" cm="1">
        <f t="array" aca="1" ref="C1199" ca="1">IFERROR(_xlfn._xlws.FILTER(Inactives[Inactive On],(Inactives[Key]=J1199)*(Inactives[Currently Inactive]),""),"")</f>
        <v/>
      </c>
      <c r="D1199" s="16" t="str" cm="1">
        <f t="array" aca="1" ref="D1199" ca="1">IFERROR(INDEX(_xlfn.TEXTSPLIT(E1199," "),1),"")</f>
        <v/>
      </c>
      <c r="E1199" s="15" t="str" cm="1">
        <f t="array" aca="1" ref="E1199" ca="1">IFERROR(_xlfn._xlws.FILTER(merged_ranks,(merged_end_dates=DATE(9999,12,31))*(merged_names=A1199)),"")</f>
        <v/>
      </c>
      <c r="F1199" s="17" t="str">
        <f ca="1">_xlfn.XLOOKUP(J1199,Promotions[Promo Key],Promotions[Promo Date],"")</f>
        <v/>
      </c>
      <c r="G1199" s="18" t="str">
        <f t="shared" ca="1" si="87"/>
        <v/>
      </c>
      <c r="H1199" s="18" t="str">
        <f t="shared" ca="1" si="86"/>
        <v/>
      </c>
      <c r="I1199" s="17" t="str">
        <f>_xlfn.XLOOKUP(A1199,Students[Full Name],Students[Starting Rank],"")</f>
        <v/>
      </c>
      <c r="J1199" s="15" t="str">
        <f t="shared" ca="1" si="88"/>
        <v xml:space="preserve">: </v>
      </c>
      <c r="K1199" s="16" t="str">
        <f>_xlfn.XLOOKUP(A1199,Students[Full Name],Students[Start Date],"")</f>
        <v/>
      </c>
      <c r="L1199" s="18">
        <f t="shared" ca="1" si="89"/>
        <v>-1</v>
      </c>
      <c r="M1199" s="18" cm="1">
        <f t="array" aca="1" ref="M1199" ca="1">SUMPRODUCT(Inactives[Days Inactive]*(Inactives[Student]=A1199))/365</f>
        <v>0</v>
      </c>
      <c r="N1199" s="18" t="str" cm="1">
        <f t="array" ref="N1199">IF(LEN($A1199)&gt;0,SUMPRODUCT(($A1199=merged_names)*(_xlfn.TEXTAFTER(N$2, "At ")=merged_belt_colours)*merged_months_at_rank),"")</f>
        <v/>
      </c>
      <c r="O1199" s="18" t="str" cm="1">
        <f t="array" ref="O1199">IF(LEN($A1199)&gt;0,SUMPRODUCT(($A1199=merged_names)*(_xlfn.TEXTAFTER(O$2, "At ")=merged_belt_colours)*merged_months_at_rank),"")</f>
        <v/>
      </c>
      <c r="P1199" s="18" t="str" cm="1">
        <f t="array" ref="P1199">IF(LEN($A1199)&gt;0,SUMPRODUCT(($A1199=merged_names)*(_xlfn.TEXTAFTER(P$2, "At ")=merged_belt_colours)*merged_months_at_rank),"")</f>
        <v/>
      </c>
      <c r="Q1199" s="18" t="str" cm="1">
        <f t="array" ref="Q1199">IF(LEN($A1199)&gt;0,SUMPRODUCT(($A1199=merged_names)*(_xlfn.TEXTAFTER(Q$2, "At ")=merged_belt_colours)*merged_months_at_rank),"")</f>
        <v/>
      </c>
      <c r="R1199" s="18" t="str" cm="1">
        <f t="array" ref="R1199">IF(LEN($A1199)&gt;0,SUMPRODUCT(($A1199=merged_names)*(_xlfn.TEXTAFTER(R$2, "At ")=merged_belt_colours)*merged_months_at_rank),"")</f>
        <v/>
      </c>
    </row>
    <row r="1200" spans="1:18" x14ac:dyDescent="0.25">
      <c r="A1200"/>
      <c r="B1200" s="15" t="str" cm="1">
        <f t="array" ref="B1200">IFERROR(IF(LEN(A1200)&gt;0, IF(SUMPRODUCT((Inactives[Key]=J1200)*(Inactives[Currently Inactive]))=1,"Inactive","Active"),""),"Active")</f>
        <v/>
      </c>
      <c r="C1200" s="16" t="str" cm="1">
        <f t="array" aca="1" ref="C1200" ca="1">IFERROR(_xlfn._xlws.FILTER(Inactives[Inactive On],(Inactives[Key]=J1200)*(Inactives[Currently Inactive]),""),"")</f>
        <v/>
      </c>
      <c r="D1200" s="16" t="str" cm="1">
        <f t="array" aca="1" ref="D1200" ca="1">IFERROR(INDEX(_xlfn.TEXTSPLIT(E1200," "),1),"")</f>
        <v/>
      </c>
      <c r="E1200" s="15" t="str" cm="1">
        <f t="array" aca="1" ref="E1200" ca="1">IFERROR(_xlfn._xlws.FILTER(merged_ranks,(merged_end_dates=DATE(9999,12,31))*(merged_names=A1200)),"")</f>
        <v/>
      </c>
      <c r="F1200" s="17" t="str">
        <f ca="1">_xlfn.XLOOKUP(J1200,Promotions[Promo Key],Promotions[Promo Date],"")</f>
        <v/>
      </c>
      <c r="G1200" s="18" t="str">
        <f t="shared" ca="1" si="87"/>
        <v/>
      </c>
      <c r="H1200" s="18" t="str">
        <f t="shared" ca="1" si="86"/>
        <v/>
      </c>
      <c r="I1200" s="17" t="str">
        <f>_xlfn.XLOOKUP(A1200,Students[Full Name],Students[Starting Rank],"")</f>
        <v/>
      </c>
      <c r="J1200" s="15" t="str">
        <f t="shared" ca="1" si="88"/>
        <v xml:space="preserve">: </v>
      </c>
      <c r="K1200" s="16" t="str">
        <f>_xlfn.XLOOKUP(A1200,Students[Full Name],Students[Start Date],"")</f>
        <v/>
      </c>
      <c r="L1200" s="18">
        <f t="shared" ca="1" si="89"/>
        <v>-1</v>
      </c>
      <c r="M1200" s="18" cm="1">
        <f t="array" aca="1" ref="M1200" ca="1">SUMPRODUCT(Inactives[Days Inactive]*(Inactives[Student]=A1200))/365</f>
        <v>0</v>
      </c>
      <c r="N1200" s="18" t="str" cm="1">
        <f t="array" ref="N1200">IF(LEN($A1200)&gt;0,SUMPRODUCT(($A1200=merged_names)*(_xlfn.TEXTAFTER(N$2, "At ")=merged_belt_colours)*merged_months_at_rank),"")</f>
        <v/>
      </c>
      <c r="O1200" s="18" t="str" cm="1">
        <f t="array" ref="O1200">IF(LEN($A1200)&gt;0,SUMPRODUCT(($A1200=merged_names)*(_xlfn.TEXTAFTER(O$2, "At ")=merged_belt_colours)*merged_months_at_rank),"")</f>
        <v/>
      </c>
      <c r="P1200" s="18" t="str" cm="1">
        <f t="array" ref="P1200">IF(LEN($A1200)&gt;0,SUMPRODUCT(($A1200=merged_names)*(_xlfn.TEXTAFTER(P$2, "At ")=merged_belt_colours)*merged_months_at_rank),"")</f>
        <v/>
      </c>
      <c r="Q1200" s="18" t="str" cm="1">
        <f t="array" ref="Q1200">IF(LEN($A1200)&gt;0,SUMPRODUCT(($A1200=merged_names)*(_xlfn.TEXTAFTER(Q$2, "At ")=merged_belt_colours)*merged_months_at_rank),"")</f>
        <v/>
      </c>
      <c r="R1200" s="18" t="str" cm="1">
        <f t="array" ref="R1200">IF(LEN($A1200)&gt;0,SUMPRODUCT(($A1200=merged_names)*(_xlfn.TEXTAFTER(R$2, "At ")=merged_belt_colours)*merged_months_at_rank),"")</f>
        <v/>
      </c>
    </row>
    <row r="1201" spans="1:18" x14ac:dyDescent="0.25">
      <c r="A1201"/>
      <c r="B1201" s="15" t="str" cm="1">
        <f t="array" ref="B1201">IFERROR(IF(LEN(A1201)&gt;0, IF(SUMPRODUCT((Inactives[Key]=J1201)*(Inactives[Currently Inactive]))=1,"Inactive","Active"),""),"Active")</f>
        <v/>
      </c>
      <c r="C1201" s="16" t="str" cm="1">
        <f t="array" aca="1" ref="C1201" ca="1">IFERROR(_xlfn._xlws.FILTER(Inactives[Inactive On],(Inactives[Key]=J1201)*(Inactives[Currently Inactive]),""),"")</f>
        <v/>
      </c>
      <c r="D1201" s="16" t="str" cm="1">
        <f t="array" aca="1" ref="D1201" ca="1">IFERROR(INDEX(_xlfn.TEXTSPLIT(E1201," "),1),"")</f>
        <v/>
      </c>
      <c r="E1201" s="15" t="str" cm="1">
        <f t="array" aca="1" ref="E1201" ca="1">IFERROR(_xlfn._xlws.FILTER(merged_ranks,(merged_end_dates=DATE(9999,12,31))*(merged_names=A1201)),"")</f>
        <v/>
      </c>
      <c r="F1201" s="17" t="str">
        <f ca="1">_xlfn.XLOOKUP(J1201,Promotions[Promo Key],Promotions[Promo Date],"")</f>
        <v/>
      </c>
      <c r="G1201" s="18" t="str">
        <f t="shared" ca="1" si="87"/>
        <v/>
      </c>
      <c r="H1201" s="18" t="str">
        <f t="shared" ca="1" si="86"/>
        <v/>
      </c>
      <c r="I1201" s="17" t="str">
        <f>_xlfn.XLOOKUP(A1201,Students[Full Name],Students[Starting Rank],"")</f>
        <v/>
      </c>
      <c r="J1201" s="15" t="str">
        <f t="shared" ca="1" si="88"/>
        <v xml:space="preserve">: </v>
      </c>
      <c r="K1201" s="16" t="str">
        <f>_xlfn.XLOOKUP(A1201,Students[Full Name],Students[Start Date],"")</f>
        <v/>
      </c>
      <c r="L1201" s="18">
        <f t="shared" ca="1" si="89"/>
        <v>-1</v>
      </c>
      <c r="M1201" s="18" cm="1">
        <f t="array" aca="1" ref="M1201" ca="1">SUMPRODUCT(Inactives[Days Inactive]*(Inactives[Student]=A1201))/365</f>
        <v>0</v>
      </c>
      <c r="N1201" s="18" t="str" cm="1">
        <f t="array" ref="N1201">IF(LEN($A1201)&gt;0,SUMPRODUCT(($A1201=merged_names)*(_xlfn.TEXTAFTER(N$2, "At ")=merged_belt_colours)*merged_months_at_rank),"")</f>
        <v/>
      </c>
      <c r="O1201" s="18" t="str" cm="1">
        <f t="array" ref="O1201">IF(LEN($A1201)&gt;0,SUMPRODUCT(($A1201=merged_names)*(_xlfn.TEXTAFTER(O$2, "At ")=merged_belt_colours)*merged_months_at_rank),"")</f>
        <v/>
      </c>
      <c r="P1201" s="18" t="str" cm="1">
        <f t="array" ref="P1201">IF(LEN($A1201)&gt;0,SUMPRODUCT(($A1201=merged_names)*(_xlfn.TEXTAFTER(P$2, "At ")=merged_belt_colours)*merged_months_at_rank),"")</f>
        <v/>
      </c>
      <c r="Q1201" s="18" t="str" cm="1">
        <f t="array" ref="Q1201">IF(LEN($A1201)&gt;0,SUMPRODUCT(($A1201=merged_names)*(_xlfn.TEXTAFTER(Q$2, "At ")=merged_belt_colours)*merged_months_at_rank),"")</f>
        <v/>
      </c>
      <c r="R1201" s="18" t="str" cm="1">
        <f t="array" ref="R1201">IF(LEN($A1201)&gt;0,SUMPRODUCT(($A1201=merged_names)*(_xlfn.TEXTAFTER(R$2, "At ")=merged_belt_colours)*merged_months_at_rank),"")</f>
        <v/>
      </c>
    </row>
    <row r="1202" spans="1:18" x14ac:dyDescent="0.25">
      <c r="A1202"/>
      <c r="B1202" s="15" t="str" cm="1">
        <f t="array" ref="B1202">IFERROR(IF(LEN(A1202)&gt;0, IF(SUMPRODUCT((Inactives[Key]=J1202)*(Inactives[Currently Inactive]))=1,"Inactive","Active"),""),"Active")</f>
        <v/>
      </c>
      <c r="C1202" s="16" t="str" cm="1">
        <f t="array" aca="1" ref="C1202" ca="1">IFERROR(_xlfn._xlws.FILTER(Inactives[Inactive On],(Inactives[Key]=J1202)*(Inactives[Currently Inactive]),""),"")</f>
        <v/>
      </c>
      <c r="D1202" s="16" t="str" cm="1">
        <f t="array" aca="1" ref="D1202" ca="1">IFERROR(INDEX(_xlfn.TEXTSPLIT(E1202," "),1),"")</f>
        <v/>
      </c>
      <c r="E1202" s="15" t="str" cm="1">
        <f t="array" aca="1" ref="E1202" ca="1">IFERROR(_xlfn._xlws.FILTER(merged_ranks,(merged_end_dates=DATE(9999,12,31))*(merged_names=A1202)),"")</f>
        <v/>
      </c>
      <c r="F1202" s="17" t="str">
        <f ca="1">_xlfn.XLOOKUP(J1202,Promotions[Promo Key],Promotions[Promo Date],"")</f>
        <v/>
      </c>
      <c r="G1202" s="18" t="str">
        <f t="shared" ca="1" si="87"/>
        <v/>
      </c>
      <c r="H1202" s="18" t="str">
        <f t="shared" ca="1" si="86"/>
        <v/>
      </c>
      <c r="I1202" s="17" t="str">
        <f>_xlfn.XLOOKUP(A1202,Students[Full Name],Students[Starting Rank],"")</f>
        <v/>
      </c>
      <c r="J1202" s="15" t="str">
        <f t="shared" ca="1" si="88"/>
        <v xml:space="preserve">: </v>
      </c>
      <c r="K1202" s="16" t="str">
        <f>_xlfn.XLOOKUP(A1202,Students[Full Name],Students[Start Date],"")</f>
        <v/>
      </c>
      <c r="L1202" s="18">
        <f t="shared" ca="1" si="89"/>
        <v>-1</v>
      </c>
      <c r="M1202" s="18" cm="1">
        <f t="array" aca="1" ref="M1202" ca="1">SUMPRODUCT(Inactives[Days Inactive]*(Inactives[Student]=A1202))/365</f>
        <v>0</v>
      </c>
      <c r="N1202" s="18" t="str" cm="1">
        <f t="array" ref="N1202">IF(LEN($A1202)&gt;0,SUMPRODUCT(($A1202=merged_names)*(_xlfn.TEXTAFTER(N$2, "At ")=merged_belt_colours)*merged_months_at_rank),"")</f>
        <v/>
      </c>
      <c r="O1202" s="18" t="str" cm="1">
        <f t="array" ref="O1202">IF(LEN($A1202)&gt;0,SUMPRODUCT(($A1202=merged_names)*(_xlfn.TEXTAFTER(O$2, "At ")=merged_belt_colours)*merged_months_at_rank),"")</f>
        <v/>
      </c>
      <c r="P1202" s="18" t="str" cm="1">
        <f t="array" ref="P1202">IF(LEN($A1202)&gt;0,SUMPRODUCT(($A1202=merged_names)*(_xlfn.TEXTAFTER(P$2, "At ")=merged_belt_colours)*merged_months_at_rank),"")</f>
        <v/>
      </c>
      <c r="Q1202" s="18" t="str" cm="1">
        <f t="array" ref="Q1202">IF(LEN($A1202)&gt;0,SUMPRODUCT(($A1202=merged_names)*(_xlfn.TEXTAFTER(Q$2, "At ")=merged_belt_colours)*merged_months_at_rank),"")</f>
        <v/>
      </c>
      <c r="R1202" s="18" t="str" cm="1">
        <f t="array" ref="R1202">IF(LEN($A1202)&gt;0,SUMPRODUCT(($A1202=merged_names)*(_xlfn.TEXTAFTER(R$2, "At ")=merged_belt_colours)*merged_months_at_rank),"")</f>
        <v/>
      </c>
    </row>
    <row r="1203" spans="1:18" x14ac:dyDescent="0.25">
      <c r="A1203"/>
      <c r="B1203" s="15" t="str" cm="1">
        <f t="array" ref="B1203">IFERROR(IF(LEN(A1203)&gt;0, IF(SUMPRODUCT((Inactives[Key]=J1203)*(Inactives[Currently Inactive]))=1,"Inactive","Active"),""),"Active")</f>
        <v/>
      </c>
      <c r="C1203" s="16" t="str" cm="1">
        <f t="array" aca="1" ref="C1203" ca="1">IFERROR(_xlfn._xlws.FILTER(Inactives[Inactive On],(Inactives[Key]=J1203)*(Inactives[Currently Inactive]),""),"")</f>
        <v/>
      </c>
      <c r="D1203" s="16" t="str" cm="1">
        <f t="array" aca="1" ref="D1203" ca="1">IFERROR(INDEX(_xlfn.TEXTSPLIT(E1203," "),1),"")</f>
        <v/>
      </c>
      <c r="E1203" s="15" t="str" cm="1">
        <f t="array" aca="1" ref="E1203" ca="1">IFERROR(_xlfn._xlws.FILTER(merged_ranks,(merged_end_dates=DATE(9999,12,31))*(merged_names=A1203)),"")</f>
        <v/>
      </c>
      <c r="F1203" s="17" t="str">
        <f ca="1">_xlfn.XLOOKUP(J1203,Promotions[Promo Key],Promotions[Promo Date],"")</f>
        <v/>
      </c>
      <c r="G1203" s="18" t="str">
        <f t="shared" ca="1" si="87"/>
        <v/>
      </c>
      <c r="H1203" s="18" t="str">
        <f t="shared" ca="1" si="86"/>
        <v/>
      </c>
      <c r="I1203" s="17" t="str">
        <f>_xlfn.XLOOKUP(A1203,Students[Full Name],Students[Starting Rank],"")</f>
        <v/>
      </c>
      <c r="J1203" s="15" t="str">
        <f t="shared" ca="1" si="88"/>
        <v xml:space="preserve">: </v>
      </c>
      <c r="K1203" s="16" t="str">
        <f>_xlfn.XLOOKUP(A1203,Students[Full Name],Students[Start Date],"")</f>
        <v/>
      </c>
      <c r="L1203" s="18">
        <f t="shared" ca="1" si="89"/>
        <v>-1</v>
      </c>
      <c r="M1203" s="18" cm="1">
        <f t="array" aca="1" ref="M1203" ca="1">SUMPRODUCT(Inactives[Days Inactive]*(Inactives[Student]=A1203))/365</f>
        <v>0</v>
      </c>
      <c r="N1203" s="18" t="str" cm="1">
        <f t="array" ref="N1203">IF(LEN($A1203)&gt;0,SUMPRODUCT(($A1203=merged_names)*(_xlfn.TEXTAFTER(N$2, "At ")=merged_belt_colours)*merged_months_at_rank),"")</f>
        <v/>
      </c>
      <c r="O1203" s="18" t="str" cm="1">
        <f t="array" ref="O1203">IF(LEN($A1203)&gt;0,SUMPRODUCT(($A1203=merged_names)*(_xlfn.TEXTAFTER(O$2, "At ")=merged_belt_colours)*merged_months_at_rank),"")</f>
        <v/>
      </c>
      <c r="P1203" s="18" t="str" cm="1">
        <f t="array" ref="P1203">IF(LEN($A1203)&gt;0,SUMPRODUCT(($A1203=merged_names)*(_xlfn.TEXTAFTER(P$2, "At ")=merged_belt_colours)*merged_months_at_rank),"")</f>
        <v/>
      </c>
      <c r="Q1203" s="18" t="str" cm="1">
        <f t="array" ref="Q1203">IF(LEN($A1203)&gt;0,SUMPRODUCT(($A1203=merged_names)*(_xlfn.TEXTAFTER(Q$2, "At ")=merged_belt_colours)*merged_months_at_rank),"")</f>
        <v/>
      </c>
      <c r="R1203" s="18" t="str" cm="1">
        <f t="array" ref="R1203">IF(LEN($A1203)&gt;0,SUMPRODUCT(($A1203=merged_names)*(_xlfn.TEXTAFTER(R$2, "At ")=merged_belt_colours)*merged_months_at_rank),"")</f>
        <v/>
      </c>
    </row>
    <row r="1204" spans="1:18" x14ac:dyDescent="0.25">
      <c r="A1204"/>
      <c r="B1204" s="15" t="str" cm="1">
        <f t="array" ref="B1204">IFERROR(IF(LEN(A1204)&gt;0, IF(SUMPRODUCT((Inactives[Key]=J1204)*(Inactives[Currently Inactive]))=1,"Inactive","Active"),""),"Active")</f>
        <v/>
      </c>
      <c r="C1204" s="16" t="str" cm="1">
        <f t="array" aca="1" ref="C1204" ca="1">IFERROR(_xlfn._xlws.FILTER(Inactives[Inactive On],(Inactives[Key]=J1204)*(Inactives[Currently Inactive]),""),"")</f>
        <v/>
      </c>
      <c r="D1204" s="16" t="str" cm="1">
        <f t="array" aca="1" ref="D1204" ca="1">IFERROR(INDEX(_xlfn.TEXTSPLIT(E1204," "),1),"")</f>
        <v/>
      </c>
      <c r="E1204" s="15" t="str" cm="1">
        <f t="array" aca="1" ref="E1204" ca="1">IFERROR(_xlfn._xlws.FILTER(merged_ranks,(merged_end_dates=DATE(9999,12,31))*(merged_names=A1204)),"")</f>
        <v/>
      </c>
      <c r="F1204" s="17" t="str">
        <f ca="1">_xlfn.XLOOKUP(J1204,Promotions[Promo Key],Promotions[Promo Date],"")</f>
        <v/>
      </c>
      <c r="G1204" s="18" t="str">
        <f t="shared" ca="1" si="87"/>
        <v/>
      </c>
      <c r="H1204" s="18" t="str">
        <f t="shared" ca="1" si="86"/>
        <v/>
      </c>
      <c r="I1204" s="17" t="str">
        <f>_xlfn.XLOOKUP(A1204,Students[Full Name],Students[Starting Rank],"")</f>
        <v/>
      </c>
      <c r="J1204" s="15" t="str">
        <f t="shared" ca="1" si="88"/>
        <v xml:space="preserve">: </v>
      </c>
      <c r="K1204" s="16" t="str">
        <f>_xlfn.XLOOKUP(A1204,Students[Full Name],Students[Start Date],"")</f>
        <v/>
      </c>
      <c r="L1204" s="18">
        <f t="shared" ca="1" si="89"/>
        <v>-1</v>
      </c>
      <c r="M1204" s="18" cm="1">
        <f t="array" aca="1" ref="M1204" ca="1">SUMPRODUCT(Inactives[Days Inactive]*(Inactives[Student]=A1204))/365</f>
        <v>0</v>
      </c>
      <c r="N1204" s="18" t="str" cm="1">
        <f t="array" ref="N1204">IF(LEN($A1204)&gt;0,SUMPRODUCT(($A1204=merged_names)*(_xlfn.TEXTAFTER(N$2, "At ")=merged_belt_colours)*merged_months_at_rank),"")</f>
        <v/>
      </c>
      <c r="O1204" s="18" t="str" cm="1">
        <f t="array" ref="O1204">IF(LEN($A1204)&gt;0,SUMPRODUCT(($A1204=merged_names)*(_xlfn.TEXTAFTER(O$2, "At ")=merged_belt_colours)*merged_months_at_rank),"")</f>
        <v/>
      </c>
      <c r="P1204" s="18" t="str" cm="1">
        <f t="array" ref="P1204">IF(LEN($A1204)&gt;0,SUMPRODUCT(($A1204=merged_names)*(_xlfn.TEXTAFTER(P$2, "At ")=merged_belt_colours)*merged_months_at_rank),"")</f>
        <v/>
      </c>
      <c r="Q1204" s="18" t="str" cm="1">
        <f t="array" ref="Q1204">IF(LEN($A1204)&gt;0,SUMPRODUCT(($A1204=merged_names)*(_xlfn.TEXTAFTER(Q$2, "At ")=merged_belt_colours)*merged_months_at_rank),"")</f>
        <v/>
      </c>
      <c r="R1204" s="18" t="str" cm="1">
        <f t="array" ref="R1204">IF(LEN($A1204)&gt;0,SUMPRODUCT(($A1204=merged_names)*(_xlfn.TEXTAFTER(R$2, "At ")=merged_belt_colours)*merged_months_at_rank),"")</f>
        <v/>
      </c>
    </row>
    <row r="1205" spans="1:18" x14ac:dyDescent="0.25">
      <c r="A1205"/>
      <c r="B1205" s="15" t="str" cm="1">
        <f t="array" ref="B1205">IFERROR(IF(LEN(A1205)&gt;0, IF(SUMPRODUCT((Inactives[Key]=J1205)*(Inactives[Currently Inactive]))=1,"Inactive","Active"),""),"Active")</f>
        <v/>
      </c>
      <c r="C1205" s="16" t="str" cm="1">
        <f t="array" aca="1" ref="C1205" ca="1">IFERROR(_xlfn._xlws.FILTER(Inactives[Inactive On],(Inactives[Key]=J1205)*(Inactives[Currently Inactive]),""),"")</f>
        <v/>
      </c>
      <c r="D1205" s="16" t="str" cm="1">
        <f t="array" aca="1" ref="D1205" ca="1">IFERROR(INDEX(_xlfn.TEXTSPLIT(E1205," "),1),"")</f>
        <v/>
      </c>
      <c r="E1205" s="15" t="str" cm="1">
        <f t="array" aca="1" ref="E1205" ca="1">IFERROR(_xlfn._xlws.FILTER(merged_ranks,(merged_end_dates=DATE(9999,12,31))*(merged_names=A1205)),"")</f>
        <v/>
      </c>
      <c r="F1205" s="17" t="str">
        <f ca="1">_xlfn.XLOOKUP(J1205,Promotions[Promo Key],Promotions[Promo Date],"")</f>
        <v/>
      </c>
      <c r="G1205" s="18" t="str">
        <f t="shared" ca="1" si="87"/>
        <v/>
      </c>
      <c r="H1205" s="18" t="str">
        <f t="shared" ca="1" si="86"/>
        <v/>
      </c>
      <c r="I1205" s="17" t="str">
        <f>_xlfn.XLOOKUP(A1205,Students[Full Name],Students[Starting Rank],"")</f>
        <v/>
      </c>
      <c r="J1205" s="15" t="str">
        <f t="shared" ca="1" si="88"/>
        <v xml:space="preserve">: </v>
      </c>
      <c r="K1205" s="16" t="str">
        <f>_xlfn.XLOOKUP(A1205,Students[Full Name],Students[Start Date],"")</f>
        <v/>
      </c>
      <c r="L1205" s="18">
        <f t="shared" ca="1" si="89"/>
        <v>-1</v>
      </c>
      <c r="M1205" s="18" cm="1">
        <f t="array" aca="1" ref="M1205" ca="1">SUMPRODUCT(Inactives[Days Inactive]*(Inactives[Student]=A1205))/365</f>
        <v>0</v>
      </c>
      <c r="N1205" s="18" t="str" cm="1">
        <f t="array" ref="N1205">IF(LEN($A1205)&gt;0,SUMPRODUCT(($A1205=merged_names)*(_xlfn.TEXTAFTER(N$2, "At ")=merged_belt_colours)*merged_months_at_rank),"")</f>
        <v/>
      </c>
      <c r="O1205" s="18" t="str" cm="1">
        <f t="array" ref="O1205">IF(LEN($A1205)&gt;0,SUMPRODUCT(($A1205=merged_names)*(_xlfn.TEXTAFTER(O$2, "At ")=merged_belt_colours)*merged_months_at_rank),"")</f>
        <v/>
      </c>
      <c r="P1205" s="18" t="str" cm="1">
        <f t="array" ref="P1205">IF(LEN($A1205)&gt;0,SUMPRODUCT(($A1205=merged_names)*(_xlfn.TEXTAFTER(P$2, "At ")=merged_belt_colours)*merged_months_at_rank),"")</f>
        <v/>
      </c>
      <c r="Q1205" s="18" t="str" cm="1">
        <f t="array" ref="Q1205">IF(LEN($A1205)&gt;0,SUMPRODUCT(($A1205=merged_names)*(_xlfn.TEXTAFTER(Q$2, "At ")=merged_belt_colours)*merged_months_at_rank),"")</f>
        <v/>
      </c>
      <c r="R1205" s="18" t="str" cm="1">
        <f t="array" ref="R1205">IF(LEN($A1205)&gt;0,SUMPRODUCT(($A1205=merged_names)*(_xlfn.TEXTAFTER(R$2, "At ")=merged_belt_colours)*merged_months_at_rank),"")</f>
        <v/>
      </c>
    </row>
    <row r="1206" spans="1:18" x14ac:dyDescent="0.25">
      <c r="A1206"/>
      <c r="B1206" s="15" t="str" cm="1">
        <f t="array" ref="B1206">IFERROR(IF(LEN(A1206)&gt;0, IF(SUMPRODUCT((Inactives[Key]=J1206)*(Inactives[Currently Inactive]))=1,"Inactive","Active"),""),"Active")</f>
        <v/>
      </c>
      <c r="C1206" s="16" t="str" cm="1">
        <f t="array" aca="1" ref="C1206" ca="1">IFERROR(_xlfn._xlws.FILTER(Inactives[Inactive On],(Inactives[Key]=J1206)*(Inactives[Currently Inactive]),""),"")</f>
        <v/>
      </c>
      <c r="D1206" s="16" t="str" cm="1">
        <f t="array" aca="1" ref="D1206" ca="1">IFERROR(INDEX(_xlfn.TEXTSPLIT(E1206," "),1),"")</f>
        <v/>
      </c>
      <c r="E1206" s="15" t="str" cm="1">
        <f t="array" aca="1" ref="E1206" ca="1">IFERROR(_xlfn._xlws.FILTER(merged_ranks,(merged_end_dates=DATE(9999,12,31))*(merged_names=A1206)),"")</f>
        <v/>
      </c>
      <c r="F1206" s="17" t="str">
        <f ca="1">_xlfn.XLOOKUP(J1206,Promotions[Promo Key],Promotions[Promo Date],"")</f>
        <v/>
      </c>
      <c r="G1206" s="18" t="str">
        <f t="shared" ca="1" si="87"/>
        <v/>
      </c>
      <c r="H1206" s="18" t="str">
        <f t="shared" ca="1" si="86"/>
        <v/>
      </c>
      <c r="I1206" s="17" t="str">
        <f>_xlfn.XLOOKUP(A1206,Students[Full Name],Students[Starting Rank],"")</f>
        <v/>
      </c>
      <c r="J1206" s="15" t="str">
        <f t="shared" ca="1" si="88"/>
        <v xml:space="preserve">: </v>
      </c>
      <c r="K1206" s="16" t="str">
        <f>_xlfn.XLOOKUP(A1206,Students[Full Name],Students[Start Date],"")</f>
        <v/>
      </c>
      <c r="L1206" s="18">
        <f t="shared" ca="1" si="89"/>
        <v>-1</v>
      </c>
      <c r="M1206" s="18" cm="1">
        <f t="array" aca="1" ref="M1206" ca="1">SUMPRODUCT(Inactives[Days Inactive]*(Inactives[Student]=A1206))/365</f>
        <v>0</v>
      </c>
      <c r="N1206" s="18" t="str" cm="1">
        <f t="array" ref="N1206">IF(LEN($A1206)&gt;0,SUMPRODUCT(($A1206=merged_names)*(_xlfn.TEXTAFTER(N$2, "At ")=merged_belt_colours)*merged_months_at_rank),"")</f>
        <v/>
      </c>
      <c r="O1206" s="18" t="str" cm="1">
        <f t="array" ref="O1206">IF(LEN($A1206)&gt;0,SUMPRODUCT(($A1206=merged_names)*(_xlfn.TEXTAFTER(O$2, "At ")=merged_belt_colours)*merged_months_at_rank),"")</f>
        <v/>
      </c>
      <c r="P1206" s="18" t="str" cm="1">
        <f t="array" ref="P1206">IF(LEN($A1206)&gt;0,SUMPRODUCT(($A1206=merged_names)*(_xlfn.TEXTAFTER(P$2, "At ")=merged_belt_colours)*merged_months_at_rank),"")</f>
        <v/>
      </c>
      <c r="Q1206" s="18" t="str" cm="1">
        <f t="array" ref="Q1206">IF(LEN($A1206)&gt;0,SUMPRODUCT(($A1206=merged_names)*(_xlfn.TEXTAFTER(Q$2, "At ")=merged_belt_colours)*merged_months_at_rank),"")</f>
        <v/>
      </c>
      <c r="R1206" s="18" t="str" cm="1">
        <f t="array" ref="R1206">IF(LEN($A1206)&gt;0,SUMPRODUCT(($A1206=merged_names)*(_xlfn.TEXTAFTER(R$2, "At ")=merged_belt_colours)*merged_months_at_rank),"")</f>
        <v/>
      </c>
    </row>
    <row r="1207" spans="1:18" x14ac:dyDescent="0.25">
      <c r="A1207"/>
      <c r="B1207" s="15" t="str" cm="1">
        <f t="array" ref="B1207">IFERROR(IF(LEN(A1207)&gt;0, IF(SUMPRODUCT((Inactives[Key]=J1207)*(Inactives[Currently Inactive]))=1,"Inactive","Active"),""),"Active")</f>
        <v/>
      </c>
      <c r="C1207" s="16" t="str" cm="1">
        <f t="array" aca="1" ref="C1207" ca="1">IFERROR(_xlfn._xlws.FILTER(Inactives[Inactive On],(Inactives[Key]=J1207)*(Inactives[Currently Inactive]),""),"")</f>
        <v/>
      </c>
      <c r="D1207" s="16" t="str" cm="1">
        <f t="array" aca="1" ref="D1207" ca="1">IFERROR(INDEX(_xlfn.TEXTSPLIT(E1207," "),1),"")</f>
        <v/>
      </c>
      <c r="E1207" s="15" t="str" cm="1">
        <f t="array" aca="1" ref="E1207" ca="1">IFERROR(_xlfn._xlws.FILTER(merged_ranks,(merged_end_dates=DATE(9999,12,31))*(merged_names=A1207)),"")</f>
        <v/>
      </c>
      <c r="F1207" s="17" t="str">
        <f ca="1">_xlfn.XLOOKUP(J1207,Promotions[Promo Key],Promotions[Promo Date],"")</f>
        <v/>
      </c>
      <c r="G1207" s="18" t="str">
        <f t="shared" ca="1" si="87"/>
        <v/>
      </c>
      <c r="H1207" s="18" t="str">
        <f t="shared" ca="1" si="86"/>
        <v/>
      </c>
      <c r="I1207" s="17" t="str">
        <f>_xlfn.XLOOKUP(A1207,Students[Full Name],Students[Starting Rank],"")</f>
        <v/>
      </c>
      <c r="J1207" s="15" t="str">
        <f t="shared" ca="1" si="88"/>
        <v xml:space="preserve">: </v>
      </c>
      <c r="K1207" s="16" t="str">
        <f>_xlfn.XLOOKUP(A1207,Students[Full Name],Students[Start Date],"")</f>
        <v/>
      </c>
      <c r="L1207" s="18">
        <f t="shared" ca="1" si="89"/>
        <v>-1</v>
      </c>
      <c r="M1207" s="18" cm="1">
        <f t="array" aca="1" ref="M1207" ca="1">SUMPRODUCT(Inactives[Days Inactive]*(Inactives[Student]=A1207))/365</f>
        <v>0</v>
      </c>
      <c r="N1207" s="18" t="str" cm="1">
        <f t="array" ref="N1207">IF(LEN($A1207)&gt;0,SUMPRODUCT(($A1207=merged_names)*(_xlfn.TEXTAFTER(N$2, "At ")=merged_belt_colours)*merged_months_at_rank),"")</f>
        <v/>
      </c>
      <c r="O1207" s="18" t="str" cm="1">
        <f t="array" ref="O1207">IF(LEN($A1207)&gt;0,SUMPRODUCT(($A1207=merged_names)*(_xlfn.TEXTAFTER(O$2, "At ")=merged_belt_colours)*merged_months_at_rank),"")</f>
        <v/>
      </c>
      <c r="P1207" s="18" t="str" cm="1">
        <f t="array" ref="P1207">IF(LEN($A1207)&gt;0,SUMPRODUCT(($A1207=merged_names)*(_xlfn.TEXTAFTER(P$2, "At ")=merged_belt_colours)*merged_months_at_rank),"")</f>
        <v/>
      </c>
      <c r="Q1207" s="18" t="str" cm="1">
        <f t="array" ref="Q1207">IF(LEN($A1207)&gt;0,SUMPRODUCT(($A1207=merged_names)*(_xlfn.TEXTAFTER(Q$2, "At ")=merged_belt_colours)*merged_months_at_rank),"")</f>
        <v/>
      </c>
      <c r="R1207" s="18" t="str" cm="1">
        <f t="array" ref="R1207">IF(LEN($A1207)&gt;0,SUMPRODUCT(($A1207=merged_names)*(_xlfn.TEXTAFTER(R$2, "At ")=merged_belt_colours)*merged_months_at_rank),"")</f>
        <v/>
      </c>
    </row>
    <row r="1208" spans="1:18" x14ac:dyDescent="0.25">
      <c r="A1208"/>
      <c r="B1208" s="15" t="str" cm="1">
        <f t="array" ref="B1208">IFERROR(IF(LEN(A1208)&gt;0, IF(SUMPRODUCT((Inactives[Key]=J1208)*(Inactives[Currently Inactive]))=1,"Inactive","Active"),""),"Active")</f>
        <v/>
      </c>
      <c r="C1208" s="16" t="str" cm="1">
        <f t="array" aca="1" ref="C1208" ca="1">IFERROR(_xlfn._xlws.FILTER(Inactives[Inactive On],(Inactives[Key]=J1208)*(Inactives[Currently Inactive]),""),"")</f>
        <v/>
      </c>
      <c r="D1208" s="16" t="str" cm="1">
        <f t="array" aca="1" ref="D1208" ca="1">IFERROR(INDEX(_xlfn.TEXTSPLIT(E1208," "),1),"")</f>
        <v/>
      </c>
      <c r="E1208" s="15" t="str" cm="1">
        <f t="array" aca="1" ref="E1208" ca="1">IFERROR(_xlfn._xlws.FILTER(merged_ranks,(merged_end_dates=DATE(9999,12,31))*(merged_names=A1208)),"")</f>
        <v/>
      </c>
      <c r="F1208" s="17" t="str">
        <f ca="1">_xlfn.XLOOKUP(J1208,Promotions[Promo Key],Promotions[Promo Date],"")</f>
        <v/>
      </c>
      <c r="G1208" s="18" t="str">
        <f t="shared" ca="1" si="87"/>
        <v/>
      </c>
      <c r="H1208" s="18" t="str">
        <f t="shared" ca="1" si="86"/>
        <v/>
      </c>
      <c r="I1208" s="17" t="str">
        <f>_xlfn.XLOOKUP(A1208,Students[Full Name],Students[Starting Rank],"")</f>
        <v/>
      </c>
      <c r="J1208" s="15" t="str">
        <f t="shared" ca="1" si="88"/>
        <v xml:space="preserve">: </v>
      </c>
      <c r="K1208" s="16" t="str">
        <f>_xlfn.XLOOKUP(A1208,Students[Full Name],Students[Start Date],"")</f>
        <v/>
      </c>
      <c r="L1208" s="18">
        <f t="shared" ca="1" si="89"/>
        <v>-1</v>
      </c>
      <c r="M1208" s="18" cm="1">
        <f t="array" aca="1" ref="M1208" ca="1">SUMPRODUCT(Inactives[Days Inactive]*(Inactives[Student]=A1208))/365</f>
        <v>0</v>
      </c>
      <c r="N1208" s="18" t="str" cm="1">
        <f t="array" ref="N1208">IF(LEN($A1208)&gt;0,SUMPRODUCT(($A1208=merged_names)*(_xlfn.TEXTAFTER(N$2, "At ")=merged_belt_colours)*merged_months_at_rank),"")</f>
        <v/>
      </c>
      <c r="O1208" s="18" t="str" cm="1">
        <f t="array" ref="O1208">IF(LEN($A1208)&gt;0,SUMPRODUCT(($A1208=merged_names)*(_xlfn.TEXTAFTER(O$2, "At ")=merged_belt_colours)*merged_months_at_rank),"")</f>
        <v/>
      </c>
      <c r="P1208" s="18" t="str" cm="1">
        <f t="array" ref="P1208">IF(LEN($A1208)&gt;0,SUMPRODUCT(($A1208=merged_names)*(_xlfn.TEXTAFTER(P$2, "At ")=merged_belt_colours)*merged_months_at_rank),"")</f>
        <v/>
      </c>
      <c r="Q1208" s="18" t="str" cm="1">
        <f t="array" ref="Q1208">IF(LEN($A1208)&gt;0,SUMPRODUCT(($A1208=merged_names)*(_xlfn.TEXTAFTER(Q$2, "At ")=merged_belt_colours)*merged_months_at_rank),"")</f>
        <v/>
      </c>
      <c r="R1208" s="18" t="str" cm="1">
        <f t="array" ref="R1208">IF(LEN($A1208)&gt;0,SUMPRODUCT(($A1208=merged_names)*(_xlfn.TEXTAFTER(R$2, "At ")=merged_belt_colours)*merged_months_at_rank),"")</f>
        <v/>
      </c>
    </row>
    <row r="1209" spans="1:18" x14ac:dyDescent="0.25">
      <c r="A1209"/>
      <c r="B1209" s="15" t="str" cm="1">
        <f t="array" ref="B1209">IFERROR(IF(LEN(A1209)&gt;0, IF(SUMPRODUCT((Inactives[Key]=J1209)*(Inactives[Currently Inactive]))=1,"Inactive","Active"),""),"Active")</f>
        <v/>
      </c>
      <c r="C1209" s="16" t="str" cm="1">
        <f t="array" aca="1" ref="C1209" ca="1">IFERROR(_xlfn._xlws.FILTER(Inactives[Inactive On],(Inactives[Key]=J1209)*(Inactives[Currently Inactive]),""),"")</f>
        <v/>
      </c>
      <c r="D1209" s="16" t="str" cm="1">
        <f t="array" aca="1" ref="D1209" ca="1">IFERROR(INDEX(_xlfn.TEXTSPLIT(E1209," "),1),"")</f>
        <v/>
      </c>
      <c r="E1209" s="15" t="str" cm="1">
        <f t="array" aca="1" ref="E1209" ca="1">IFERROR(_xlfn._xlws.FILTER(merged_ranks,(merged_end_dates=DATE(9999,12,31))*(merged_names=A1209)),"")</f>
        <v/>
      </c>
      <c r="F1209" s="17" t="str">
        <f ca="1">_xlfn.XLOOKUP(J1209,Promotions[Promo Key],Promotions[Promo Date],"")</f>
        <v/>
      </c>
      <c r="G1209" s="18" t="str">
        <f t="shared" ca="1" si="87"/>
        <v/>
      </c>
      <c r="H1209" s="18" t="str">
        <f t="shared" ca="1" si="86"/>
        <v/>
      </c>
      <c r="I1209" s="17" t="str">
        <f>_xlfn.XLOOKUP(A1209,Students[Full Name],Students[Starting Rank],"")</f>
        <v/>
      </c>
      <c r="J1209" s="15" t="str">
        <f t="shared" ca="1" si="88"/>
        <v xml:space="preserve">: </v>
      </c>
      <c r="K1209" s="16" t="str">
        <f>_xlfn.XLOOKUP(A1209,Students[Full Name],Students[Start Date],"")</f>
        <v/>
      </c>
      <c r="L1209" s="18">
        <f t="shared" ca="1" si="89"/>
        <v>-1</v>
      </c>
      <c r="M1209" s="18" cm="1">
        <f t="array" aca="1" ref="M1209" ca="1">SUMPRODUCT(Inactives[Days Inactive]*(Inactives[Student]=A1209))/365</f>
        <v>0</v>
      </c>
      <c r="N1209" s="18" t="str" cm="1">
        <f t="array" ref="N1209">IF(LEN($A1209)&gt;0,SUMPRODUCT(($A1209=merged_names)*(_xlfn.TEXTAFTER(N$2, "At ")=merged_belt_colours)*merged_months_at_rank),"")</f>
        <v/>
      </c>
      <c r="O1209" s="18" t="str" cm="1">
        <f t="array" ref="O1209">IF(LEN($A1209)&gt;0,SUMPRODUCT(($A1209=merged_names)*(_xlfn.TEXTAFTER(O$2, "At ")=merged_belt_colours)*merged_months_at_rank),"")</f>
        <v/>
      </c>
      <c r="P1209" s="18" t="str" cm="1">
        <f t="array" ref="P1209">IF(LEN($A1209)&gt;0,SUMPRODUCT(($A1209=merged_names)*(_xlfn.TEXTAFTER(P$2, "At ")=merged_belt_colours)*merged_months_at_rank),"")</f>
        <v/>
      </c>
      <c r="Q1209" s="18" t="str" cm="1">
        <f t="array" ref="Q1209">IF(LEN($A1209)&gt;0,SUMPRODUCT(($A1209=merged_names)*(_xlfn.TEXTAFTER(Q$2, "At ")=merged_belt_colours)*merged_months_at_rank),"")</f>
        <v/>
      </c>
      <c r="R1209" s="18" t="str" cm="1">
        <f t="array" ref="R1209">IF(LEN($A1209)&gt;0,SUMPRODUCT(($A1209=merged_names)*(_xlfn.TEXTAFTER(R$2, "At ")=merged_belt_colours)*merged_months_at_rank),"")</f>
        <v/>
      </c>
    </row>
    <row r="1210" spans="1:18" x14ac:dyDescent="0.25">
      <c r="A1210"/>
      <c r="B1210" s="15" t="str" cm="1">
        <f t="array" ref="B1210">IFERROR(IF(LEN(A1210)&gt;0, IF(SUMPRODUCT((Inactives[Key]=J1210)*(Inactives[Currently Inactive]))=1,"Inactive","Active"),""),"Active")</f>
        <v/>
      </c>
      <c r="C1210" s="16" t="str" cm="1">
        <f t="array" aca="1" ref="C1210" ca="1">IFERROR(_xlfn._xlws.FILTER(Inactives[Inactive On],(Inactives[Key]=J1210)*(Inactives[Currently Inactive]),""),"")</f>
        <v/>
      </c>
      <c r="D1210" s="16" t="str" cm="1">
        <f t="array" aca="1" ref="D1210" ca="1">IFERROR(INDEX(_xlfn.TEXTSPLIT(E1210," "),1),"")</f>
        <v/>
      </c>
      <c r="E1210" s="15" t="str" cm="1">
        <f t="array" aca="1" ref="E1210" ca="1">IFERROR(_xlfn._xlws.FILTER(merged_ranks,(merged_end_dates=DATE(9999,12,31))*(merged_names=A1210)),"")</f>
        <v/>
      </c>
      <c r="F1210" s="17" t="str">
        <f ca="1">_xlfn.XLOOKUP(J1210,Promotions[Promo Key],Promotions[Promo Date],"")</f>
        <v/>
      </c>
      <c r="G1210" s="18" t="str">
        <f t="shared" ca="1" si="87"/>
        <v/>
      </c>
      <c r="H1210" s="18" t="str">
        <f t="shared" ca="1" si="86"/>
        <v/>
      </c>
      <c r="I1210" s="17" t="str">
        <f>_xlfn.XLOOKUP(A1210,Students[Full Name],Students[Starting Rank],"")</f>
        <v/>
      </c>
      <c r="J1210" s="15" t="str">
        <f t="shared" ca="1" si="88"/>
        <v xml:space="preserve">: </v>
      </c>
      <c r="K1210" s="16" t="str">
        <f>_xlfn.XLOOKUP(A1210,Students[Full Name],Students[Start Date],"")</f>
        <v/>
      </c>
      <c r="L1210" s="18">
        <f t="shared" ca="1" si="89"/>
        <v>-1</v>
      </c>
      <c r="M1210" s="18" cm="1">
        <f t="array" aca="1" ref="M1210" ca="1">SUMPRODUCT(Inactives[Days Inactive]*(Inactives[Student]=A1210))/365</f>
        <v>0</v>
      </c>
      <c r="N1210" s="18" t="str" cm="1">
        <f t="array" ref="N1210">IF(LEN($A1210)&gt;0,SUMPRODUCT(($A1210=merged_names)*(_xlfn.TEXTAFTER(N$2, "At ")=merged_belt_colours)*merged_months_at_rank),"")</f>
        <v/>
      </c>
      <c r="O1210" s="18" t="str" cm="1">
        <f t="array" ref="O1210">IF(LEN($A1210)&gt;0,SUMPRODUCT(($A1210=merged_names)*(_xlfn.TEXTAFTER(O$2, "At ")=merged_belt_colours)*merged_months_at_rank),"")</f>
        <v/>
      </c>
      <c r="P1210" s="18" t="str" cm="1">
        <f t="array" ref="P1210">IF(LEN($A1210)&gt;0,SUMPRODUCT(($A1210=merged_names)*(_xlfn.TEXTAFTER(P$2, "At ")=merged_belt_colours)*merged_months_at_rank),"")</f>
        <v/>
      </c>
      <c r="Q1210" s="18" t="str" cm="1">
        <f t="array" ref="Q1210">IF(LEN($A1210)&gt;0,SUMPRODUCT(($A1210=merged_names)*(_xlfn.TEXTAFTER(Q$2, "At ")=merged_belt_colours)*merged_months_at_rank),"")</f>
        <v/>
      </c>
      <c r="R1210" s="18" t="str" cm="1">
        <f t="array" ref="R1210">IF(LEN($A1210)&gt;0,SUMPRODUCT(($A1210=merged_names)*(_xlfn.TEXTAFTER(R$2, "At ")=merged_belt_colours)*merged_months_at_rank),"")</f>
        <v/>
      </c>
    </row>
    <row r="1211" spans="1:18" x14ac:dyDescent="0.25">
      <c r="A1211"/>
      <c r="B1211" s="15" t="str" cm="1">
        <f t="array" ref="B1211">IFERROR(IF(LEN(A1211)&gt;0, IF(SUMPRODUCT((Inactives[Key]=J1211)*(Inactives[Currently Inactive]))=1,"Inactive","Active"),""),"Active")</f>
        <v/>
      </c>
      <c r="C1211" s="16" t="str" cm="1">
        <f t="array" aca="1" ref="C1211" ca="1">IFERROR(_xlfn._xlws.FILTER(Inactives[Inactive On],(Inactives[Key]=J1211)*(Inactives[Currently Inactive]),""),"")</f>
        <v/>
      </c>
      <c r="D1211" s="16" t="str" cm="1">
        <f t="array" aca="1" ref="D1211" ca="1">IFERROR(INDEX(_xlfn.TEXTSPLIT(E1211," "),1),"")</f>
        <v/>
      </c>
      <c r="E1211" s="15" t="str" cm="1">
        <f t="array" aca="1" ref="E1211" ca="1">IFERROR(_xlfn._xlws.FILTER(merged_ranks,(merged_end_dates=DATE(9999,12,31))*(merged_names=A1211)),"")</f>
        <v/>
      </c>
      <c r="F1211" s="17" t="str">
        <f ca="1">_xlfn.XLOOKUP(J1211,Promotions[Promo Key],Promotions[Promo Date],"")</f>
        <v/>
      </c>
      <c r="G1211" s="18" t="str">
        <f t="shared" ca="1" si="87"/>
        <v/>
      </c>
      <c r="H1211" s="18" t="str">
        <f t="shared" ca="1" si="86"/>
        <v/>
      </c>
      <c r="I1211" s="17" t="str">
        <f>_xlfn.XLOOKUP(A1211,Students[Full Name],Students[Starting Rank],"")</f>
        <v/>
      </c>
      <c r="J1211" s="15" t="str">
        <f t="shared" ca="1" si="88"/>
        <v xml:space="preserve">: </v>
      </c>
      <c r="K1211" s="16" t="str">
        <f>_xlfn.XLOOKUP(A1211,Students[Full Name],Students[Start Date],"")</f>
        <v/>
      </c>
      <c r="L1211" s="18">
        <f t="shared" ca="1" si="89"/>
        <v>-1</v>
      </c>
      <c r="M1211" s="18" cm="1">
        <f t="array" aca="1" ref="M1211" ca="1">SUMPRODUCT(Inactives[Days Inactive]*(Inactives[Student]=A1211))/365</f>
        <v>0</v>
      </c>
      <c r="N1211" s="18" t="str" cm="1">
        <f t="array" ref="N1211">IF(LEN($A1211)&gt;0,SUMPRODUCT(($A1211=merged_names)*(_xlfn.TEXTAFTER(N$2, "At ")=merged_belt_colours)*merged_months_at_rank),"")</f>
        <v/>
      </c>
      <c r="O1211" s="18" t="str" cm="1">
        <f t="array" ref="O1211">IF(LEN($A1211)&gt;0,SUMPRODUCT(($A1211=merged_names)*(_xlfn.TEXTAFTER(O$2, "At ")=merged_belt_colours)*merged_months_at_rank),"")</f>
        <v/>
      </c>
      <c r="P1211" s="18" t="str" cm="1">
        <f t="array" ref="P1211">IF(LEN($A1211)&gt;0,SUMPRODUCT(($A1211=merged_names)*(_xlfn.TEXTAFTER(P$2, "At ")=merged_belt_colours)*merged_months_at_rank),"")</f>
        <v/>
      </c>
      <c r="Q1211" s="18" t="str" cm="1">
        <f t="array" ref="Q1211">IF(LEN($A1211)&gt;0,SUMPRODUCT(($A1211=merged_names)*(_xlfn.TEXTAFTER(Q$2, "At ")=merged_belt_colours)*merged_months_at_rank),"")</f>
        <v/>
      </c>
      <c r="R1211" s="18" t="str" cm="1">
        <f t="array" ref="R1211">IF(LEN($A1211)&gt;0,SUMPRODUCT(($A1211=merged_names)*(_xlfn.TEXTAFTER(R$2, "At ")=merged_belt_colours)*merged_months_at_rank),"")</f>
        <v/>
      </c>
    </row>
    <row r="1212" spans="1:18" x14ac:dyDescent="0.25">
      <c r="A1212"/>
      <c r="B1212" s="15" t="str" cm="1">
        <f t="array" ref="B1212">IFERROR(IF(LEN(A1212)&gt;0, IF(SUMPRODUCT((Inactives[Key]=J1212)*(Inactives[Currently Inactive]))=1,"Inactive","Active"),""),"Active")</f>
        <v/>
      </c>
      <c r="C1212" s="16" t="str" cm="1">
        <f t="array" aca="1" ref="C1212" ca="1">IFERROR(_xlfn._xlws.FILTER(Inactives[Inactive On],(Inactives[Key]=J1212)*(Inactives[Currently Inactive]),""),"")</f>
        <v/>
      </c>
      <c r="D1212" s="16" t="str" cm="1">
        <f t="array" aca="1" ref="D1212" ca="1">IFERROR(INDEX(_xlfn.TEXTSPLIT(E1212," "),1),"")</f>
        <v/>
      </c>
      <c r="E1212" s="15" t="str" cm="1">
        <f t="array" aca="1" ref="E1212" ca="1">IFERROR(_xlfn._xlws.FILTER(merged_ranks,(merged_end_dates=DATE(9999,12,31))*(merged_names=A1212)),"")</f>
        <v/>
      </c>
      <c r="F1212" s="17" t="str">
        <f ca="1">_xlfn.XLOOKUP(J1212,Promotions[Promo Key],Promotions[Promo Date],"")</f>
        <v/>
      </c>
      <c r="G1212" s="18" t="str">
        <f t="shared" ca="1" si="87"/>
        <v/>
      </c>
      <c r="H1212" s="18" t="str">
        <f t="shared" ca="1" si="86"/>
        <v/>
      </c>
      <c r="I1212" s="17" t="str">
        <f>_xlfn.XLOOKUP(A1212,Students[Full Name],Students[Starting Rank],"")</f>
        <v/>
      </c>
      <c r="J1212" s="15" t="str">
        <f t="shared" ca="1" si="88"/>
        <v xml:space="preserve">: </v>
      </c>
      <c r="K1212" s="16" t="str">
        <f>_xlfn.XLOOKUP(A1212,Students[Full Name],Students[Start Date],"")</f>
        <v/>
      </c>
      <c r="L1212" s="18">
        <f t="shared" ca="1" si="89"/>
        <v>-1</v>
      </c>
      <c r="M1212" s="18" cm="1">
        <f t="array" aca="1" ref="M1212" ca="1">SUMPRODUCT(Inactives[Days Inactive]*(Inactives[Student]=A1212))/365</f>
        <v>0</v>
      </c>
      <c r="N1212" s="18" t="str" cm="1">
        <f t="array" ref="N1212">IF(LEN($A1212)&gt;0,SUMPRODUCT(($A1212=merged_names)*(_xlfn.TEXTAFTER(N$2, "At ")=merged_belt_colours)*merged_months_at_rank),"")</f>
        <v/>
      </c>
      <c r="O1212" s="18" t="str" cm="1">
        <f t="array" ref="O1212">IF(LEN($A1212)&gt;0,SUMPRODUCT(($A1212=merged_names)*(_xlfn.TEXTAFTER(O$2, "At ")=merged_belt_colours)*merged_months_at_rank),"")</f>
        <v/>
      </c>
      <c r="P1212" s="18" t="str" cm="1">
        <f t="array" ref="P1212">IF(LEN($A1212)&gt;0,SUMPRODUCT(($A1212=merged_names)*(_xlfn.TEXTAFTER(P$2, "At ")=merged_belt_colours)*merged_months_at_rank),"")</f>
        <v/>
      </c>
      <c r="Q1212" s="18" t="str" cm="1">
        <f t="array" ref="Q1212">IF(LEN($A1212)&gt;0,SUMPRODUCT(($A1212=merged_names)*(_xlfn.TEXTAFTER(Q$2, "At ")=merged_belt_colours)*merged_months_at_rank),"")</f>
        <v/>
      </c>
      <c r="R1212" s="18" t="str" cm="1">
        <f t="array" ref="R1212">IF(LEN($A1212)&gt;0,SUMPRODUCT(($A1212=merged_names)*(_xlfn.TEXTAFTER(R$2, "At ")=merged_belt_colours)*merged_months_at_rank),"")</f>
        <v/>
      </c>
    </row>
    <row r="1213" spans="1:18" x14ac:dyDescent="0.25">
      <c r="A1213"/>
      <c r="B1213" s="15" t="str" cm="1">
        <f t="array" ref="B1213">IFERROR(IF(LEN(A1213)&gt;0, IF(SUMPRODUCT((Inactives[Key]=J1213)*(Inactives[Currently Inactive]))=1,"Inactive","Active"),""),"Active")</f>
        <v/>
      </c>
      <c r="C1213" s="16" t="str" cm="1">
        <f t="array" aca="1" ref="C1213" ca="1">IFERROR(_xlfn._xlws.FILTER(Inactives[Inactive On],(Inactives[Key]=J1213)*(Inactives[Currently Inactive]),""),"")</f>
        <v/>
      </c>
      <c r="D1213" s="16" t="str" cm="1">
        <f t="array" aca="1" ref="D1213" ca="1">IFERROR(INDEX(_xlfn.TEXTSPLIT(E1213," "),1),"")</f>
        <v/>
      </c>
      <c r="E1213" s="15" t="str" cm="1">
        <f t="array" aca="1" ref="E1213" ca="1">IFERROR(_xlfn._xlws.FILTER(merged_ranks,(merged_end_dates=DATE(9999,12,31))*(merged_names=A1213)),"")</f>
        <v/>
      </c>
      <c r="F1213" s="17" t="str">
        <f ca="1">_xlfn.XLOOKUP(J1213,Promotions[Promo Key],Promotions[Promo Date],"")</f>
        <v/>
      </c>
      <c r="G1213" s="18" t="str">
        <f t="shared" ca="1" si="87"/>
        <v/>
      </c>
      <c r="H1213" s="18" t="str">
        <f t="shared" ca="1" si="86"/>
        <v/>
      </c>
      <c r="I1213" s="17" t="str">
        <f>_xlfn.XLOOKUP(A1213,Students[Full Name],Students[Starting Rank],"")</f>
        <v/>
      </c>
      <c r="J1213" s="15" t="str">
        <f t="shared" ca="1" si="88"/>
        <v xml:space="preserve">: </v>
      </c>
      <c r="K1213" s="16" t="str">
        <f>_xlfn.XLOOKUP(A1213,Students[Full Name],Students[Start Date],"")</f>
        <v/>
      </c>
      <c r="L1213" s="18">
        <f t="shared" ca="1" si="89"/>
        <v>-1</v>
      </c>
      <c r="M1213" s="18" cm="1">
        <f t="array" aca="1" ref="M1213" ca="1">SUMPRODUCT(Inactives[Days Inactive]*(Inactives[Student]=A1213))/365</f>
        <v>0</v>
      </c>
      <c r="N1213" s="18" t="str" cm="1">
        <f t="array" ref="N1213">IF(LEN($A1213)&gt;0,SUMPRODUCT(($A1213=merged_names)*(_xlfn.TEXTAFTER(N$2, "At ")=merged_belt_colours)*merged_months_at_rank),"")</f>
        <v/>
      </c>
      <c r="O1213" s="18" t="str" cm="1">
        <f t="array" ref="O1213">IF(LEN($A1213)&gt;0,SUMPRODUCT(($A1213=merged_names)*(_xlfn.TEXTAFTER(O$2, "At ")=merged_belt_colours)*merged_months_at_rank),"")</f>
        <v/>
      </c>
      <c r="P1213" s="18" t="str" cm="1">
        <f t="array" ref="P1213">IF(LEN($A1213)&gt;0,SUMPRODUCT(($A1213=merged_names)*(_xlfn.TEXTAFTER(P$2, "At ")=merged_belt_colours)*merged_months_at_rank),"")</f>
        <v/>
      </c>
      <c r="Q1213" s="18" t="str" cm="1">
        <f t="array" ref="Q1213">IF(LEN($A1213)&gt;0,SUMPRODUCT(($A1213=merged_names)*(_xlfn.TEXTAFTER(Q$2, "At ")=merged_belt_colours)*merged_months_at_rank),"")</f>
        <v/>
      </c>
      <c r="R1213" s="18" t="str" cm="1">
        <f t="array" ref="R1213">IF(LEN($A1213)&gt;0,SUMPRODUCT(($A1213=merged_names)*(_xlfn.TEXTAFTER(R$2, "At ")=merged_belt_colours)*merged_months_at_rank),"")</f>
        <v/>
      </c>
    </row>
    <row r="1214" spans="1:18" x14ac:dyDescent="0.25">
      <c r="A1214"/>
      <c r="B1214" s="15" t="str" cm="1">
        <f t="array" ref="B1214">IFERROR(IF(LEN(A1214)&gt;0, IF(SUMPRODUCT((Inactives[Key]=J1214)*(Inactives[Currently Inactive]))=1,"Inactive","Active"),""),"Active")</f>
        <v/>
      </c>
      <c r="C1214" s="16" t="str" cm="1">
        <f t="array" aca="1" ref="C1214" ca="1">IFERROR(_xlfn._xlws.FILTER(Inactives[Inactive On],(Inactives[Key]=J1214)*(Inactives[Currently Inactive]),""),"")</f>
        <v/>
      </c>
      <c r="D1214" s="16" t="str" cm="1">
        <f t="array" aca="1" ref="D1214" ca="1">IFERROR(INDEX(_xlfn.TEXTSPLIT(E1214," "),1),"")</f>
        <v/>
      </c>
      <c r="E1214" s="15" t="str" cm="1">
        <f t="array" aca="1" ref="E1214" ca="1">IFERROR(_xlfn._xlws.FILTER(merged_ranks,(merged_end_dates=DATE(9999,12,31))*(merged_names=A1214)),"")</f>
        <v/>
      </c>
      <c r="F1214" s="17" t="str">
        <f ca="1">_xlfn.XLOOKUP(J1214,Promotions[Promo Key],Promotions[Promo Date],"")</f>
        <v/>
      </c>
      <c r="G1214" s="18" t="str">
        <f t="shared" ca="1" si="87"/>
        <v/>
      </c>
      <c r="H1214" s="18" t="str">
        <f t="shared" ca="1" si="86"/>
        <v/>
      </c>
      <c r="I1214" s="17" t="str">
        <f>_xlfn.XLOOKUP(A1214,Students[Full Name],Students[Starting Rank],"")</f>
        <v/>
      </c>
      <c r="J1214" s="15" t="str">
        <f t="shared" ca="1" si="88"/>
        <v xml:space="preserve">: </v>
      </c>
      <c r="K1214" s="16" t="str">
        <f>_xlfn.XLOOKUP(A1214,Students[Full Name],Students[Start Date],"")</f>
        <v/>
      </c>
      <c r="L1214" s="18">
        <f t="shared" ca="1" si="89"/>
        <v>-1</v>
      </c>
      <c r="M1214" s="18" cm="1">
        <f t="array" aca="1" ref="M1214" ca="1">SUMPRODUCT(Inactives[Days Inactive]*(Inactives[Student]=A1214))/365</f>
        <v>0</v>
      </c>
      <c r="N1214" s="18" t="str" cm="1">
        <f t="array" ref="N1214">IF(LEN($A1214)&gt;0,SUMPRODUCT(($A1214=merged_names)*(_xlfn.TEXTAFTER(N$2, "At ")=merged_belt_colours)*merged_months_at_rank),"")</f>
        <v/>
      </c>
      <c r="O1214" s="18" t="str" cm="1">
        <f t="array" ref="O1214">IF(LEN($A1214)&gt;0,SUMPRODUCT(($A1214=merged_names)*(_xlfn.TEXTAFTER(O$2, "At ")=merged_belt_colours)*merged_months_at_rank),"")</f>
        <v/>
      </c>
      <c r="P1214" s="18" t="str" cm="1">
        <f t="array" ref="P1214">IF(LEN($A1214)&gt;0,SUMPRODUCT(($A1214=merged_names)*(_xlfn.TEXTAFTER(P$2, "At ")=merged_belt_colours)*merged_months_at_rank),"")</f>
        <v/>
      </c>
      <c r="Q1214" s="18" t="str" cm="1">
        <f t="array" ref="Q1214">IF(LEN($A1214)&gt;0,SUMPRODUCT(($A1214=merged_names)*(_xlfn.TEXTAFTER(Q$2, "At ")=merged_belt_colours)*merged_months_at_rank),"")</f>
        <v/>
      </c>
      <c r="R1214" s="18" t="str" cm="1">
        <f t="array" ref="R1214">IF(LEN($A1214)&gt;0,SUMPRODUCT(($A1214=merged_names)*(_xlfn.TEXTAFTER(R$2, "At ")=merged_belt_colours)*merged_months_at_rank),"")</f>
        <v/>
      </c>
    </row>
    <row r="1215" spans="1:18" x14ac:dyDescent="0.25">
      <c r="A1215"/>
      <c r="B1215" s="15" t="str" cm="1">
        <f t="array" ref="B1215">IFERROR(IF(LEN(A1215)&gt;0, IF(SUMPRODUCT((Inactives[Key]=J1215)*(Inactives[Currently Inactive]))=1,"Inactive","Active"),""),"Active")</f>
        <v/>
      </c>
      <c r="C1215" s="16" t="str" cm="1">
        <f t="array" aca="1" ref="C1215" ca="1">IFERROR(_xlfn._xlws.FILTER(Inactives[Inactive On],(Inactives[Key]=J1215)*(Inactives[Currently Inactive]),""),"")</f>
        <v/>
      </c>
      <c r="D1215" s="16" t="str" cm="1">
        <f t="array" aca="1" ref="D1215" ca="1">IFERROR(INDEX(_xlfn.TEXTSPLIT(E1215," "),1),"")</f>
        <v/>
      </c>
      <c r="E1215" s="15" t="str" cm="1">
        <f t="array" aca="1" ref="E1215" ca="1">IFERROR(_xlfn._xlws.FILTER(merged_ranks,(merged_end_dates=DATE(9999,12,31))*(merged_names=A1215)),"")</f>
        <v/>
      </c>
      <c r="F1215" s="17" t="str">
        <f ca="1">_xlfn.XLOOKUP(J1215,Promotions[Promo Key],Promotions[Promo Date],"")</f>
        <v/>
      </c>
      <c r="G1215" s="18" t="str">
        <f t="shared" ca="1" si="87"/>
        <v/>
      </c>
      <c r="H1215" s="18" t="str">
        <f t="shared" ca="1" si="86"/>
        <v/>
      </c>
      <c r="I1215" s="17" t="str">
        <f>_xlfn.XLOOKUP(A1215,Students[Full Name],Students[Starting Rank],"")</f>
        <v/>
      </c>
      <c r="J1215" s="15" t="str">
        <f t="shared" ca="1" si="88"/>
        <v xml:space="preserve">: </v>
      </c>
      <c r="K1215" s="16" t="str">
        <f>_xlfn.XLOOKUP(A1215,Students[Full Name],Students[Start Date],"")</f>
        <v/>
      </c>
      <c r="L1215" s="18">
        <f t="shared" ca="1" si="89"/>
        <v>-1</v>
      </c>
      <c r="M1215" s="18" cm="1">
        <f t="array" aca="1" ref="M1215" ca="1">SUMPRODUCT(Inactives[Days Inactive]*(Inactives[Student]=A1215))/365</f>
        <v>0</v>
      </c>
      <c r="N1215" s="18" t="str" cm="1">
        <f t="array" ref="N1215">IF(LEN($A1215)&gt;0,SUMPRODUCT(($A1215=merged_names)*(_xlfn.TEXTAFTER(N$2, "At ")=merged_belt_colours)*merged_months_at_rank),"")</f>
        <v/>
      </c>
      <c r="O1215" s="18" t="str" cm="1">
        <f t="array" ref="O1215">IF(LEN($A1215)&gt;0,SUMPRODUCT(($A1215=merged_names)*(_xlfn.TEXTAFTER(O$2, "At ")=merged_belt_colours)*merged_months_at_rank),"")</f>
        <v/>
      </c>
      <c r="P1215" s="18" t="str" cm="1">
        <f t="array" ref="P1215">IF(LEN($A1215)&gt;0,SUMPRODUCT(($A1215=merged_names)*(_xlfn.TEXTAFTER(P$2, "At ")=merged_belt_colours)*merged_months_at_rank),"")</f>
        <v/>
      </c>
      <c r="Q1215" s="18" t="str" cm="1">
        <f t="array" ref="Q1215">IF(LEN($A1215)&gt;0,SUMPRODUCT(($A1215=merged_names)*(_xlfn.TEXTAFTER(Q$2, "At ")=merged_belt_colours)*merged_months_at_rank),"")</f>
        <v/>
      </c>
      <c r="R1215" s="18" t="str" cm="1">
        <f t="array" ref="R1215">IF(LEN($A1215)&gt;0,SUMPRODUCT(($A1215=merged_names)*(_xlfn.TEXTAFTER(R$2, "At ")=merged_belt_colours)*merged_months_at_rank),"")</f>
        <v/>
      </c>
    </row>
    <row r="1216" spans="1:18" x14ac:dyDescent="0.25">
      <c r="A1216"/>
      <c r="B1216" s="15" t="str" cm="1">
        <f t="array" ref="B1216">IFERROR(IF(LEN(A1216)&gt;0, IF(SUMPRODUCT((Inactives[Key]=J1216)*(Inactives[Currently Inactive]))=1,"Inactive","Active"),""),"Active")</f>
        <v/>
      </c>
      <c r="C1216" s="16" t="str" cm="1">
        <f t="array" aca="1" ref="C1216" ca="1">IFERROR(_xlfn._xlws.FILTER(Inactives[Inactive On],(Inactives[Key]=J1216)*(Inactives[Currently Inactive]),""),"")</f>
        <v/>
      </c>
      <c r="D1216" s="16" t="str" cm="1">
        <f t="array" aca="1" ref="D1216" ca="1">IFERROR(INDEX(_xlfn.TEXTSPLIT(E1216," "),1),"")</f>
        <v/>
      </c>
      <c r="E1216" s="15" t="str" cm="1">
        <f t="array" aca="1" ref="E1216" ca="1">IFERROR(_xlfn._xlws.FILTER(merged_ranks,(merged_end_dates=DATE(9999,12,31))*(merged_names=A1216)),"")</f>
        <v/>
      </c>
      <c r="F1216" s="17" t="str">
        <f ca="1">_xlfn.XLOOKUP(J1216,Promotions[Promo Key],Promotions[Promo Date],"")</f>
        <v/>
      </c>
      <c r="G1216" s="18" t="str">
        <f t="shared" ca="1" si="87"/>
        <v/>
      </c>
      <c r="H1216" s="18" t="str">
        <f t="shared" ca="1" si="86"/>
        <v/>
      </c>
      <c r="I1216" s="17" t="str">
        <f>_xlfn.XLOOKUP(A1216,Students[Full Name],Students[Starting Rank],"")</f>
        <v/>
      </c>
      <c r="J1216" s="15" t="str">
        <f t="shared" ca="1" si="88"/>
        <v xml:space="preserve">: </v>
      </c>
      <c r="K1216" s="16" t="str">
        <f>_xlfn.XLOOKUP(A1216,Students[Full Name],Students[Start Date],"")</f>
        <v/>
      </c>
      <c r="L1216" s="18">
        <f t="shared" ca="1" si="89"/>
        <v>-1</v>
      </c>
      <c r="M1216" s="18" cm="1">
        <f t="array" aca="1" ref="M1216" ca="1">SUMPRODUCT(Inactives[Days Inactive]*(Inactives[Student]=A1216))/365</f>
        <v>0</v>
      </c>
      <c r="N1216" s="18" t="str" cm="1">
        <f t="array" ref="N1216">IF(LEN($A1216)&gt;0,SUMPRODUCT(($A1216=merged_names)*(_xlfn.TEXTAFTER(N$2, "At ")=merged_belt_colours)*merged_months_at_rank),"")</f>
        <v/>
      </c>
      <c r="O1216" s="18" t="str" cm="1">
        <f t="array" ref="O1216">IF(LEN($A1216)&gt;0,SUMPRODUCT(($A1216=merged_names)*(_xlfn.TEXTAFTER(O$2, "At ")=merged_belt_colours)*merged_months_at_rank),"")</f>
        <v/>
      </c>
      <c r="P1216" s="18" t="str" cm="1">
        <f t="array" ref="P1216">IF(LEN($A1216)&gt;0,SUMPRODUCT(($A1216=merged_names)*(_xlfn.TEXTAFTER(P$2, "At ")=merged_belt_colours)*merged_months_at_rank),"")</f>
        <v/>
      </c>
      <c r="Q1216" s="18" t="str" cm="1">
        <f t="array" ref="Q1216">IF(LEN($A1216)&gt;0,SUMPRODUCT(($A1216=merged_names)*(_xlfn.TEXTAFTER(Q$2, "At ")=merged_belt_colours)*merged_months_at_rank),"")</f>
        <v/>
      </c>
      <c r="R1216" s="18" t="str" cm="1">
        <f t="array" ref="R1216">IF(LEN($A1216)&gt;0,SUMPRODUCT(($A1216=merged_names)*(_xlfn.TEXTAFTER(R$2, "At ")=merged_belt_colours)*merged_months_at_rank),"")</f>
        <v/>
      </c>
    </row>
    <row r="1217" spans="1:18" x14ac:dyDescent="0.25">
      <c r="A1217"/>
      <c r="B1217" s="15" t="str" cm="1">
        <f t="array" ref="B1217">IFERROR(IF(LEN(A1217)&gt;0, IF(SUMPRODUCT((Inactives[Key]=J1217)*(Inactives[Currently Inactive]))=1,"Inactive","Active"),""),"Active")</f>
        <v/>
      </c>
      <c r="C1217" s="16" t="str" cm="1">
        <f t="array" aca="1" ref="C1217" ca="1">IFERROR(_xlfn._xlws.FILTER(Inactives[Inactive On],(Inactives[Key]=J1217)*(Inactives[Currently Inactive]),""),"")</f>
        <v/>
      </c>
      <c r="D1217" s="16" t="str" cm="1">
        <f t="array" aca="1" ref="D1217" ca="1">IFERROR(INDEX(_xlfn.TEXTSPLIT(E1217," "),1),"")</f>
        <v/>
      </c>
      <c r="E1217" s="15" t="str" cm="1">
        <f t="array" aca="1" ref="E1217" ca="1">IFERROR(_xlfn._xlws.FILTER(merged_ranks,(merged_end_dates=DATE(9999,12,31))*(merged_names=A1217)),"")</f>
        <v/>
      </c>
      <c r="F1217" s="17" t="str">
        <f ca="1">_xlfn.XLOOKUP(J1217,Promotions[Promo Key],Promotions[Promo Date],"")</f>
        <v/>
      </c>
      <c r="G1217" s="18" t="str">
        <f t="shared" ca="1" si="87"/>
        <v/>
      </c>
      <c r="H1217" s="18" t="str">
        <f t="shared" ca="1" si="86"/>
        <v/>
      </c>
      <c r="I1217" s="17" t="str">
        <f>_xlfn.XLOOKUP(A1217,Students[Full Name],Students[Starting Rank],"")</f>
        <v/>
      </c>
      <c r="J1217" s="15" t="str">
        <f t="shared" ca="1" si="88"/>
        <v xml:space="preserve">: </v>
      </c>
      <c r="K1217" s="16" t="str">
        <f>_xlfn.XLOOKUP(A1217,Students[Full Name],Students[Start Date],"")</f>
        <v/>
      </c>
      <c r="L1217" s="18">
        <f t="shared" ca="1" si="89"/>
        <v>-1</v>
      </c>
      <c r="M1217" s="18" cm="1">
        <f t="array" aca="1" ref="M1217" ca="1">SUMPRODUCT(Inactives[Days Inactive]*(Inactives[Student]=A1217))/365</f>
        <v>0</v>
      </c>
      <c r="N1217" s="18" t="str" cm="1">
        <f t="array" ref="N1217">IF(LEN($A1217)&gt;0,SUMPRODUCT(($A1217=merged_names)*(_xlfn.TEXTAFTER(N$2, "At ")=merged_belt_colours)*merged_months_at_rank),"")</f>
        <v/>
      </c>
      <c r="O1217" s="18" t="str" cm="1">
        <f t="array" ref="O1217">IF(LEN($A1217)&gt;0,SUMPRODUCT(($A1217=merged_names)*(_xlfn.TEXTAFTER(O$2, "At ")=merged_belt_colours)*merged_months_at_rank),"")</f>
        <v/>
      </c>
      <c r="P1217" s="18" t="str" cm="1">
        <f t="array" ref="P1217">IF(LEN($A1217)&gt;0,SUMPRODUCT(($A1217=merged_names)*(_xlfn.TEXTAFTER(P$2, "At ")=merged_belt_colours)*merged_months_at_rank),"")</f>
        <v/>
      </c>
      <c r="Q1217" s="18" t="str" cm="1">
        <f t="array" ref="Q1217">IF(LEN($A1217)&gt;0,SUMPRODUCT(($A1217=merged_names)*(_xlfn.TEXTAFTER(Q$2, "At ")=merged_belt_colours)*merged_months_at_rank),"")</f>
        <v/>
      </c>
      <c r="R1217" s="18" t="str" cm="1">
        <f t="array" ref="R1217">IF(LEN($A1217)&gt;0,SUMPRODUCT(($A1217=merged_names)*(_xlfn.TEXTAFTER(R$2, "At ")=merged_belt_colours)*merged_months_at_rank),"")</f>
        <v/>
      </c>
    </row>
    <row r="1218" spans="1:18" x14ac:dyDescent="0.25">
      <c r="A1218"/>
      <c r="B1218" s="15" t="str" cm="1">
        <f t="array" ref="B1218">IFERROR(IF(LEN(A1218)&gt;0, IF(SUMPRODUCT((Inactives[Key]=J1218)*(Inactives[Currently Inactive]))=1,"Inactive","Active"),""),"Active")</f>
        <v/>
      </c>
      <c r="C1218" s="16" t="str" cm="1">
        <f t="array" aca="1" ref="C1218" ca="1">IFERROR(_xlfn._xlws.FILTER(Inactives[Inactive On],(Inactives[Key]=J1218)*(Inactives[Currently Inactive]),""),"")</f>
        <v/>
      </c>
      <c r="D1218" s="16" t="str" cm="1">
        <f t="array" aca="1" ref="D1218" ca="1">IFERROR(INDEX(_xlfn.TEXTSPLIT(E1218," "),1),"")</f>
        <v/>
      </c>
      <c r="E1218" s="15" t="str" cm="1">
        <f t="array" aca="1" ref="E1218" ca="1">IFERROR(_xlfn._xlws.FILTER(merged_ranks,(merged_end_dates=DATE(9999,12,31))*(merged_names=A1218)),"")</f>
        <v/>
      </c>
      <c r="F1218" s="17" t="str">
        <f ca="1">_xlfn.XLOOKUP(J1218,Promotions[Promo Key],Promotions[Promo Date],"")</f>
        <v/>
      </c>
      <c r="G1218" s="18" t="str">
        <f t="shared" ca="1" si="87"/>
        <v/>
      </c>
      <c r="H1218" s="18" t="str">
        <f t="shared" ca="1" si="86"/>
        <v/>
      </c>
      <c r="I1218" s="17" t="str">
        <f>_xlfn.XLOOKUP(A1218,Students[Full Name],Students[Starting Rank],"")</f>
        <v/>
      </c>
      <c r="J1218" s="15" t="str">
        <f t="shared" ca="1" si="88"/>
        <v xml:space="preserve">: </v>
      </c>
      <c r="K1218" s="16" t="str">
        <f>_xlfn.XLOOKUP(A1218,Students[Full Name],Students[Start Date],"")</f>
        <v/>
      </c>
      <c r="L1218" s="18">
        <f t="shared" ca="1" si="89"/>
        <v>-1</v>
      </c>
      <c r="M1218" s="18" cm="1">
        <f t="array" aca="1" ref="M1218" ca="1">SUMPRODUCT(Inactives[Days Inactive]*(Inactives[Student]=A1218))/365</f>
        <v>0</v>
      </c>
      <c r="N1218" s="18" t="str" cm="1">
        <f t="array" ref="N1218">IF(LEN($A1218)&gt;0,SUMPRODUCT(($A1218=merged_names)*(_xlfn.TEXTAFTER(N$2, "At ")=merged_belt_colours)*merged_months_at_rank),"")</f>
        <v/>
      </c>
      <c r="O1218" s="18" t="str" cm="1">
        <f t="array" ref="O1218">IF(LEN($A1218)&gt;0,SUMPRODUCT(($A1218=merged_names)*(_xlfn.TEXTAFTER(O$2, "At ")=merged_belt_colours)*merged_months_at_rank),"")</f>
        <v/>
      </c>
      <c r="P1218" s="18" t="str" cm="1">
        <f t="array" ref="P1218">IF(LEN($A1218)&gt;0,SUMPRODUCT(($A1218=merged_names)*(_xlfn.TEXTAFTER(P$2, "At ")=merged_belt_colours)*merged_months_at_rank),"")</f>
        <v/>
      </c>
      <c r="Q1218" s="18" t="str" cm="1">
        <f t="array" ref="Q1218">IF(LEN($A1218)&gt;0,SUMPRODUCT(($A1218=merged_names)*(_xlfn.TEXTAFTER(Q$2, "At ")=merged_belt_colours)*merged_months_at_rank),"")</f>
        <v/>
      </c>
      <c r="R1218" s="18" t="str" cm="1">
        <f t="array" ref="R1218">IF(LEN($A1218)&gt;0,SUMPRODUCT(($A1218=merged_names)*(_xlfn.TEXTAFTER(R$2, "At ")=merged_belt_colours)*merged_months_at_rank),"")</f>
        <v/>
      </c>
    </row>
    <row r="1219" spans="1:18" x14ac:dyDescent="0.25">
      <c r="A1219"/>
      <c r="B1219" s="15" t="str" cm="1">
        <f t="array" ref="B1219">IFERROR(IF(LEN(A1219)&gt;0, IF(SUMPRODUCT((Inactives[Key]=J1219)*(Inactives[Currently Inactive]))=1,"Inactive","Active"),""),"Active")</f>
        <v/>
      </c>
      <c r="C1219" s="16" t="str" cm="1">
        <f t="array" aca="1" ref="C1219" ca="1">IFERROR(_xlfn._xlws.FILTER(Inactives[Inactive On],(Inactives[Key]=J1219)*(Inactives[Currently Inactive]),""),"")</f>
        <v/>
      </c>
      <c r="D1219" s="16" t="str" cm="1">
        <f t="array" aca="1" ref="D1219" ca="1">IFERROR(INDEX(_xlfn.TEXTSPLIT(E1219," "),1),"")</f>
        <v/>
      </c>
      <c r="E1219" s="15" t="str" cm="1">
        <f t="array" aca="1" ref="E1219" ca="1">IFERROR(_xlfn._xlws.FILTER(merged_ranks,(merged_end_dates=DATE(9999,12,31))*(merged_names=A1219)),"")</f>
        <v/>
      </c>
      <c r="F1219" s="17" t="str">
        <f ca="1">_xlfn.XLOOKUP(J1219,Promotions[Promo Key],Promotions[Promo Date],"")</f>
        <v/>
      </c>
      <c r="G1219" s="18" t="str">
        <f t="shared" ca="1" si="87"/>
        <v/>
      </c>
      <c r="H1219" s="18" t="str">
        <f t="shared" ca="1" si="86"/>
        <v/>
      </c>
      <c r="I1219" s="17" t="str">
        <f>_xlfn.XLOOKUP(A1219,Students[Full Name],Students[Starting Rank],"")</f>
        <v/>
      </c>
      <c r="J1219" s="15" t="str">
        <f t="shared" ca="1" si="88"/>
        <v xml:space="preserve">: </v>
      </c>
      <c r="K1219" s="16" t="str">
        <f>_xlfn.XLOOKUP(A1219,Students[Full Name],Students[Start Date],"")</f>
        <v/>
      </c>
      <c r="L1219" s="18">
        <f t="shared" ca="1" si="89"/>
        <v>-1</v>
      </c>
      <c r="M1219" s="18" cm="1">
        <f t="array" aca="1" ref="M1219" ca="1">SUMPRODUCT(Inactives[Days Inactive]*(Inactives[Student]=A1219))/365</f>
        <v>0</v>
      </c>
      <c r="N1219" s="18" t="str" cm="1">
        <f t="array" ref="N1219">IF(LEN($A1219)&gt;0,SUMPRODUCT(($A1219=merged_names)*(_xlfn.TEXTAFTER(N$2, "At ")=merged_belt_colours)*merged_months_at_rank),"")</f>
        <v/>
      </c>
      <c r="O1219" s="18" t="str" cm="1">
        <f t="array" ref="O1219">IF(LEN($A1219)&gt;0,SUMPRODUCT(($A1219=merged_names)*(_xlfn.TEXTAFTER(O$2, "At ")=merged_belt_colours)*merged_months_at_rank),"")</f>
        <v/>
      </c>
      <c r="P1219" s="18" t="str" cm="1">
        <f t="array" ref="P1219">IF(LEN($A1219)&gt;0,SUMPRODUCT(($A1219=merged_names)*(_xlfn.TEXTAFTER(P$2, "At ")=merged_belt_colours)*merged_months_at_rank),"")</f>
        <v/>
      </c>
      <c r="Q1219" s="18" t="str" cm="1">
        <f t="array" ref="Q1219">IF(LEN($A1219)&gt;0,SUMPRODUCT(($A1219=merged_names)*(_xlfn.TEXTAFTER(Q$2, "At ")=merged_belt_colours)*merged_months_at_rank),"")</f>
        <v/>
      </c>
      <c r="R1219" s="18" t="str" cm="1">
        <f t="array" ref="R1219">IF(LEN($A1219)&gt;0,SUMPRODUCT(($A1219=merged_names)*(_xlfn.TEXTAFTER(R$2, "At ")=merged_belt_colours)*merged_months_at_rank),"")</f>
        <v/>
      </c>
    </row>
    <row r="1220" spans="1:18" x14ac:dyDescent="0.25">
      <c r="A1220"/>
      <c r="B1220" s="15" t="str" cm="1">
        <f t="array" ref="B1220">IFERROR(IF(LEN(A1220)&gt;0, IF(SUMPRODUCT((Inactives[Key]=J1220)*(Inactives[Currently Inactive]))=1,"Inactive","Active"),""),"Active")</f>
        <v/>
      </c>
      <c r="C1220" s="16" t="str" cm="1">
        <f t="array" aca="1" ref="C1220" ca="1">IFERROR(_xlfn._xlws.FILTER(Inactives[Inactive On],(Inactives[Key]=J1220)*(Inactives[Currently Inactive]),""),"")</f>
        <v/>
      </c>
      <c r="D1220" s="16" t="str" cm="1">
        <f t="array" aca="1" ref="D1220" ca="1">IFERROR(INDEX(_xlfn.TEXTSPLIT(E1220," "),1),"")</f>
        <v/>
      </c>
      <c r="E1220" s="15" t="str" cm="1">
        <f t="array" aca="1" ref="E1220" ca="1">IFERROR(_xlfn._xlws.FILTER(merged_ranks,(merged_end_dates=DATE(9999,12,31))*(merged_names=A1220)),"")</f>
        <v/>
      </c>
      <c r="F1220" s="17" t="str">
        <f ca="1">_xlfn.XLOOKUP(J1220,Promotions[Promo Key],Promotions[Promo Date],"")</f>
        <v/>
      </c>
      <c r="G1220" s="18" t="str">
        <f t="shared" ca="1" si="87"/>
        <v/>
      </c>
      <c r="H1220" s="18" t="str">
        <f t="shared" ca="1" si="86"/>
        <v/>
      </c>
      <c r="I1220" s="17" t="str">
        <f>_xlfn.XLOOKUP(A1220,Students[Full Name],Students[Starting Rank],"")</f>
        <v/>
      </c>
      <c r="J1220" s="15" t="str">
        <f t="shared" ca="1" si="88"/>
        <v xml:space="preserve">: </v>
      </c>
      <c r="K1220" s="16" t="str">
        <f>_xlfn.XLOOKUP(A1220,Students[Full Name],Students[Start Date],"")</f>
        <v/>
      </c>
      <c r="L1220" s="18">
        <f t="shared" ca="1" si="89"/>
        <v>-1</v>
      </c>
      <c r="M1220" s="18" cm="1">
        <f t="array" aca="1" ref="M1220" ca="1">SUMPRODUCT(Inactives[Days Inactive]*(Inactives[Student]=A1220))/365</f>
        <v>0</v>
      </c>
      <c r="N1220" s="18" t="str" cm="1">
        <f t="array" ref="N1220">IF(LEN($A1220)&gt;0,SUMPRODUCT(($A1220=merged_names)*(_xlfn.TEXTAFTER(N$2, "At ")=merged_belt_colours)*merged_months_at_rank),"")</f>
        <v/>
      </c>
      <c r="O1220" s="18" t="str" cm="1">
        <f t="array" ref="O1220">IF(LEN($A1220)&gt;0,SUMPRODUCT(($A1220=merged_names)*(_xlfn.TEXTAFTER(O$2, "At ")=merged_belt_colours)*merged_months_at_rank),"")</f>
        <v/>
      </c>
      <c r="P1220" s="18" t="str" cm="1">
        <f t="array" ref="P1220">IF(LEN($A1220)&gt;0,SUMPRODUCT(($A1220=merged_names)*(_xlfn.TEXTAFTER(P$2, "At ")=merged_belt_colours)*merged_months_at_rank),"")</f>
        <v/>
      </c>
      <c r="Q1220" s="18" t="str" cm="1">
        <f t="array" ref="Q1220">IF(LEN($A1220)&gt;0,SUMPRODUCT(($A1220=merged_names)*(_xlfn.TEXTAFTER(Q$2, "At ")=merged_belt_colours)*merged_months_at_rank),"")</f>
        <v/>
      </c>
      <c r="R1220" s="18" t="str" cm="1">
        <f t="array" ref="R1220">IF(LEN($A1220)&gt;0,SUMPRODUCT(($A1220=merged_names)*(_xlfn.TEXTAFTER(R$2, "At ")=merged_belt_colours)*merged_months_at_rank),"")</f>
        <v/>
      </c>
    </row>
    <row r="1221" spans="1:18" x14ac:dyDescent="0.25">
      <c r="A1221"/>
      <c r="B1221" s="15" t="str" cm="1">
        <f t="array" ref="B1221">IFERROR(IF(LEN(A1221)&gt;0, IF(SUMPRODUCT((Inactives[Key]=J1221)*(Inactives[Currently Inactive]))=1,"Inactive","Active"),""),"Active")</f>
        <v/>
      </c>
      <c r="C1221" s="16" t="str" cm="1">
        <f t="array" aca="1" ref="C1221" ca="1">IFERROR(_xlfn._xlws.FILTER(Inactives[Inactive On],(Inactives[Key]=J1221)*(Inactives[Currently Inactive]),""),"")</f>
        <v/>
      </c>
      <c r="D1221" s="16" t="str" cm="1">
        <f t="array" aca="1" ref="D1221" ca="1">IFERROR(INDEX(_xlfn.TEXTSPLIT(E1221," "),1),"")</f>
        <v/>
      </c>
      <c r="E1221" s="15" t="str" cm="1">
        <f t="array" aca="1" ref="E1221" ca="1">IFERROR(_xlfn._xlws.FILTER(merged_ranks,(merged_end_dates=DATE(9999,12,31))*(merged_names=A1221)),"")</f>
        <v/>
      </c>
      <c r="F1221" s="17" t="str">
        <f ca="1">_xlfn.XLOOKUP(J1221,Promotions[Promo Key],Promotions[Promo Date],"")</f>
        <v/>
      </c>
      <c r="G1221" s="18" t="str">
        <f t="shared" ca="1" si="87"/>
        <v/>
      </c>
      <c r="H1221" s="18" t="str">
        <f t="shared" ca="1" si="86"/>
        <v/>
      </c>
      <c r="I1221" s="17" t="str">
        <f>_xlfn.XLOOKUP(A1221,Students[Full Name],Students[Starting Rank],"")</f>
        <v/>
      </c>
      <c r="J1221" s="15" t="str">
        <f t="shared" ca="1" si="88"/>
        <v xml:space="preserve">: </v>
      </c>
      <c r="K1221" s="16" t="str">
        <f>_xlfn.XLOOKUP(A1221,Students[Full Name],Students[Start Date],"")</f>
        <v/>
      </c>
      <c r="L1221" s="18">
        <f t="shared" ca="1" si="89"/>
        <v>-1</v>
      </c>
      <c r="M1221" s="18" cm="1">
        <f t="array" aca="1" ref="M1221" ca="1">SUMPRODUCT(Inactives[Days Inactive]*(Inactives[Student]=A1221))/365</f>
        <v>0</v>
      </c>
      <c r="N1221" s="18" t="str" cm="1">
        <f t="array" ref="N1221">IF(LEN($A1221)&gt;0,SUMPRODUCT(($A1221=merged_names)*(_xlfn.TEXTAFTER(N$2, "At ")=merged_belt_colours)*merged_months_at_rank),"")</f>
        <v/>
      </c>
      <c r="O1221" s="18" t="str" cm="1">
        <f t="array" ref="O1221">IF(LEN($A1221)&gt;0,SUMPRODUCT(($A1221=merged_names)*(_xlfn.TEXTAFTER(O$2, "At ")=merged_belt_colours)*merged_months_at_rank),"")</f>
        <v/>
      </c>
      <c r="P1221" s="18" t="str" cm="1">
        <f t="array" ref="P1221">IF(LEN($A1221)&gt;0,SUMPRODUCT(($A1221=merged_names)*(_xlfn.TEXTAFTER(P$2, "At ")=merged_belt_colours)*merged_months_at_rank),"")</f>
        <v/>
      </c>
      <c r="Q1221" s="18" t="str" cm="1">
        <f t="array" ref="Q1221">IF(LEN($A1221)&gt;0,SUMPRODUCT(($A1221=merged_names)*(_xlfn.TEXTAFTER(Q$2, "At ")=merged_belt_colours)*merged_months_at_rank),"")</f>
        <v/>
      </c>
      <c r="R1221" s="18" t="str" cm="1">
        <f t="array" ref="R1221">IF(LEN($A1221)&gt;0,SUMPRODUCT(($A1221=merged_names)*(_xlfn.TEXTAFTER(R$2, "At ")=merged_belt_colours)*merged_months_at_rank),"")</f>
        <v/>
      </c>
    </row>
    <row r="1222" spans="1:18" x14ac:dyDescent="0.25">
      <c r="A1222"/>
      <c r="B1222" s="15" t="str" cm="1">
        <f t="array" ref="B1222">IFERROR(IF(LEN(A1222)&gt;0, IF(SUMPRODUCT((Inactives[Key]=J1222)*(Inactives[Currently Inactive]))=1,"Inactive","Active"),""),"Active")</f>
        <v/>
      </c>
      <c r="C1222" s="16" t="str" cm="1">
        <f t="array" aca="1" ref="C1222" ca="1">IFERROR(_xlfn._xlws.FILTER(Inactives[Inactive On],(Inactives[Key]=J1222)*(Inactives[Currently Inactive]),""),"")</f>
        <v/>
      </c>
      <c r="D1222" s="16" t="str" cm="1">
        <f t="array" aca="1" ref="D1222" ca="1">IFERROR(INDEX(_xlfn.TEXTSPLIT(E1222," "),1),"")</f>
        <v/>
      </c>
      <c r="E1222" s="15" t="str" cm="1">
        <f t="array" aca="1" ref="E1222" ca="1">IFERROR(_xlfn._xlws.FILTER(merged_ranks,(merged_end_dates=DATE(9999,12,31))*(merged_names=A1222)),"")</f>
        <v/>
      </c>
      <c r="F1222" s="17" t="str">
        <f ca="1">_xlfn.XLOOKUP(J1222,Promotions[Promo Key],Promotions[Promo Date],"")</f>
        <v/>
      </c>
      <c r="G1222" s="18" t="str">
        <f t="shared" ca="1" si="87"/>
        <v/>
      </c>
      <c r="H1222" s="18" t="str">
        <f t="shared" ca="1" si="86"/>
        <v/>
      </c>
      <c r="I1222" s="17" t="str">
        <f>_xlfn.XLOOKUP(A1222,Students[Full Name],Students[Starting Rank],"")</f>
        <v/>
      </c>
      <c r="J1222" s="15" t="str">
        <f t="shared" ca="1" si="88"/>
        <v xml:space="preserve">: </v>
      </c>
      <c r="K1222" s="16" t="str">
        <f>_xlfn.XLOOKUP(A1222,Students[Full Name],Students[Start Date],"")</f>
        <v/>
      </c>
      <c r="L1222" s="18">
        <f t="shared" ca="1" si="89"/>
        <v>-1</v>
      </c>
      <c r="M1222" s="18" cm="1">
        <f t="array" aca="1" ref="M1222" ca="1">SUMPRODUCT(Inactives[Days Inactive]*(Inactives[Student]=A1222))/365</f>
        <v>0</v>
      </c>
      <c r="N1222" s="18" t="str" cm="1">
        <f t="array" ref="N1222">IF(LEN($A1222)&gt;0,SUMPRODUCT(($A1222=merged_names)*(_xlfn.TEXTAFTER(N$2, "At ")=merged_belt_colours)*merged_months_at_rank),"")</f>
        <v/>
      </c>
      <c r="O1222" s="18" t="str" cm="1">
        <f t="array" ref="O1222">IF(LEN($A1222)&gt;0,SUMPRODUCT(($A1222=merged_names)*(_xlfn.TEXTAFTER(O$2, "At ")=merged_belt_colours)*merged_months_at_rank),"")</f>
        <v/>
      </c>
      <c r="P1222" s="18" t="str" cm="1">
        <f t="array" ref="P1222">IF(LEN($A1222)&gt;0,SUMPRODUCT(($A1222=merged_names)*(_xlfn.TEXTAFTER(P$2, "At ")=merged_belt_colours)*merged_months_at_rank),"")</f>
        <v/>
      </c>
      <c r="Q1222" s="18" t="str" cm="1">
        <f t="array" ref="Q1222">IF(LEN($A1222)&gt;0,SUMPRODUCT(($A1222=merged_names)*(_xlfn.TEXTAFTER(Q$2, "At ")=merged_belt_colours)*merged_months_at_rank),"")</f>
        <v/>
      </c>
      <c r="R1222" s="18" t="str" cm="1">
        <f t="array" ref="R1222">IF(LEN($A1222)&gt;0,SUMPRODUCT(($A1222=merged_names)*(_xlfn.TEXTAFTER(R$2, "At ")=merged_belt_colours)*merged_months_at_rank),"")</f>
        <v/>
      </c>
    </row>
    <row r="1223" spans="1:18" x14ac:dyDescent="0.25">
      <c r="A1223"/>
      <c r="B1223" s="15" t="str" cm="1">
        <f t="array" ref="B1223">IFERROR(IF(LEN(A1223)&gt;0, IF(SUMPRODUCT((Inactives[Key]=J1223)*(Inactives[Currently Inactive]))=1,"Inactive","Active"),""),"Active")</f>
        <v/>
      </c>
      <c r="C1223" s="16" t="str" cm="1">
        <f t="array" aca="1" ref="C1223" ca="1">IFERROR(_xlfn._xlws.FILTER(Inactives[Inactive On],(Inactives[Key]=J1223)*(Inactives[Currently Inactive]),""),"")</f>
        <v/>
      </c>
      <c r="D1223" s="16" t="str" cm="1">
        <f t="array" aca="1" ref="D1223" ca="1">IFERROR(INDEX(_xlfn.TEXTSPLIT(E1223," "),1),"")</f>
        <v/>
      </c>
      <c r="E1223" s="15" t="str" cm="1">
        <f t="array" aca="1" ref="E1223" ca="1">IFERROR(_xlfn._xlws.FILTER(merged_ranks,(merged_end_dates=DATE(9999,12,31))*(merged_names=A1223)),"")</f>
        <v/>
      </c>
      <c r="F1223" s="17" t="str">
        <f ca="1">_xlfn.XLOOKUP(J1223,Promotions[Promo Key],Promotions[Promo Date],"")</f>
        <v/>
      </c>
      <c r="G1223" s="18" t="str">
        <f t="shared" ca="1" si="87"/>
        <v/>
      </c>
      <c r="H1223" s="18" t="str">
        <f t="shared" ca="1" si="86"/>
        <v/>
      </c>
      <c r="I1223" s="17" t="str">
        <f>_xlfn.XLOOKUP(A1223,Students[Full Name],Students[Starting Rank],"")</f>
        <v/>
      </c>
      <c r="J1223" s="15" t="str">
        <f t="shared" ca="1" si="88"/>
        <v xml:space="preserve">: </v>
      </c>
      <c r="K1223" s="16" t="str">
        <f>_xlfn.XLOOKUP(A1223,Students[Full Name],Students[Start Date],"")</f>
        <v/>
      </c>
      <c r="L1223" s="18">
        <f t="shared" ca="1" si="89"/>
        <v>-1</v>
      </c>
      <c r="M1223" s="18" cm="1">
        <f t="array" aca="1" ref="M1223" ca="1">SUMPRODUCT(Inactives[Days Inactive]*(Inactives[Student]=A1223))/365</f>
        <v>0</v>
      </c>
      <c r="N1223" s="18" t="str" cm="1">
        <f t="array" ref="N1223">IF(LEN($A1223)&gt;0,SUMPRODUCT(($A1223=merged_names)*(_xlfn.TEXTAFTER(N$2, "At ")=merged_belt_colours)*merged_months_at_rank),"")</f>
        <v/>
      </c>
      <c r="O1223" s="18" t="str" cm="1">
        <f t="array" ref="O1223">IF(LEN($A1223)&gt;0,SUMPRODUCT(($A1223=merged_names)*(_xlfn.TEXTAFTER(O$2, "At ")=merged_belt_colours)*merged_months_at_rank),"")</f>
        <v/>
      </c>
      <c r="P1223" s="18" t="str" cm="1">
        <f t="array" ref="P1223">IF(LEN($A1223)&gt;0,SUMPRODUCT(($A1223=merged_names)*(_xlfn.TEXTAFTER(P$2, "At ")=merged_belt_colours)*merged_months_at_rank),"")</f>
        <v/>
      </c>
      <c r="Q1223" s="18" t="str" cm="1">
        <f t="array" ref="Q1223">IF(LEN($A1223)&gt;0,SUMPRODUCT(($A1223=merged_names)*(_xlfn.TEXTAFTER(Q$2, "At ")=merged_belt_colours)*merged_months_at_rank),"")</f>
        <v/>
      </c>
      <c r="R1223" s="18" t="str" cm="1">
        <f t="array" ref="R1223">IF(LEN($A1223)&gt;0,SUMPRODUCT(($A1223=merged_names)*(_xlfn.TEXTAFTER(R$2, "At ")=merged_belt_colours)*merged_months_at_rank),"")</f>
        <v/>
      </c>
    </row>
    <row r="1224" spans="1:18" x14ac:dyDescent="0.25">
      <c r="A1224"/>
      <c r="B1224" s="15" t="str" cm="1">
        <f t="array" ref="B1224">IFERROR(IF(LEN(A1224)&gt;0, IF(SUMPRODUCT((Inactives[Key]=J1224)*(Inactives[Currently Inactive]))=1,"Inactive","Active"),""),"Active")</f>
        <v/>
      </c>
      <c r="C1224" s="16" t="str" cm="1">
        <f t="array" aca="1" ref="C1224" ca="1">IFERROR(_xlfn._xlws.FILTER(Inactives[Inactive On],(Inactives[Key]=J1224)*(Inactives[Currently Inactive]),""),"")</f>
        <v/>
      </c>
      <c r="D1224" s="16" t="str" cm="1">
        <f t="array" aca="1" ref="D1224" ca="1">IFERROR(INDEX(_xlfn.TEXTSPLIT(E1224," "),1),"")</f>
        <v/>
      </c>
      <c r="E1224" s="15" t="str" cm="1">
        <f t="array" aca="1" ref="E1224" ca="1">IFERROR(_xlfn._xlws.FILTER(merged_ranks,(merged_end_dates=DATE(9999,12,31))*(merged_names=A1224)),"")</f>
        <v/>
      </c>
      <c r="F1224" s="17" t="str">
        <f ca="1">_xlfn.XLOOKUP(J1224,Promotions[Promo Key],Promotions[Promo Date],"")</f>
        <v/>
      </c>
      <c r="G1224" s="18" t="str">
        <f t="shared" ca="1" si="87"/>
        <v/>
      </c>
      <c r="H1224" s="18" t="str">
        <f t="shared" ca="1" si="86"/>
        <v/>
      </c>
      <c r="I1224" s="17" t="str">
        <f>_xlfn.XLOOKUP(A1224,Students[Full Name],Students[Starting Rank],"")</f>
        <v/>
      </c>
      <c r="J1224" s="15" t="str">
        <f t="shared" ca="1" si="88"/>
        <v xml:space="preserve">: </v>
      </c>
      <c r="K1224" s="16" t="str">
        <f>_xlfn.XLOOKUP(A1224,Students[Full Name],Students[Start Date],"")</f>
        <v/>
      </c>
      <c r="L1224" s="18">
        <f t="shared" ca="1" si="89"/>
        <v>-1</v>
      </c>
      <c r="M1224" s="18" cm="1">
        <f t="array" aca="1" ref="M1224" ca="1">SUMPRODUCT(Inactives[Days Inactive]*(Inactives[Student]=A1224))/365</f>
        <v>0</v>
      </c>
      <c r="N1224" s="18" t="str" cm="1">
        <f t="array" ref="N1224">IF(LEN($A1224)&gt;0,SUMPRODUCT(($A1224=merged_names)*(_xlfn.TEXTAFTER(N$2, "At ")=merged_belt_colours)*merged_months_at_rank),"")</f>
        <v/>
      </c>
      <c r="O1224" s="18" t="str" cm="1">
        <f t="array" ref="O1224">IF(LEN($A1224)&gt;0,SUMPRODUCT(($A1224=merged_names)*(_xlfn.TEXTAFTER(O$2, "At ")=merged_belt_colours)*merged_months_at_rank),"")</f>
        <v/>
      </c>
      <c r="P1224" s="18" t="str" cm="1">
        <f t="array" ref="P1224">IF(LEN($A1224)&gt;0,SUMPRODUCT(($A1224=merged_names)*(_xlfn.TEXTAFTER(P$2, "At ")=merged_belt_colours)*merged_months_at_rank),"")</f>
        <v/>
      </c>
      <c r="Q1224" s="18" t="str" cm="1">
        <f t="array" ref="Q1224">IF(LEN($A1224)&gt;0,SUMPRODUCT(($A1224=merged_names)*(_xlfn.TEXTAFTER(Q$2, "At ")=merged_belt_colours)*merged_months_at_rank),"")</f>
        <v/>
      </c>
      <c r="R1224" s="18" t="str" cm="1">
        <f t="array" ref="R1224">IF(LEN($A1224)&gt;0,SUMPRODUCT(($A1224=merged_names)*(_xlfn.TEXTAFTER(R$2, "At ")=merged_belt_colours)*merged_months_at_rank),"")</f>
        <v/>
      </c>
    </row>
    <row r="1225" spans="1:18" x14ac:dyDescent="0.25">
      <c r="A1225"/>
      <c r="B1225" s="15" t="str" cm="1">
        <f t="array" ref="B1225">IFERROR(IF(LEN(A1225)&gt;0, IF(SUMPRODUCT((Inactives[Key]=J1225)*(Inactives[Currently Inactive]))=1,"Inactive","Active"),""),"Active")</f>
        <v/>
      </c>
      <c r="C1225" s="16" t="str" cm="1">
        <f t="array" aca="1" ref="C1225" ca="1">IFERROR(_xlfn._xlws.FILTER(Inactives[Inactive On],(Inactives[Key]=J1225)*(Inactives[Currently Inactive]),""),"")</f>
        <v/>
      </c>
      <c r="D1225" s="16" t="str" cm="1">
        <f t="array" aca="1" ref="D1225" ca="1">IFERROR(INDEX(_xlfn.TEXTSPLIT(E1225," "),1),"")</f>
        <v/>
      </c>
      <c r="E1225" s="15" t="str" cm="1">
        <f t="array" aca="1" ref="E1225" ca="1">IFERROR(_xlfn._xlws.FILTER(merged_ranks,(merged_end_dates=DATE(9999,12,31))*(merged_names=A1225)),"")</f>
        <v/>
      </c>
      <c r="F1225" s="17" t="str">
        <f ca="1">_xlfn.XLOOKUP(J1225,Promotions[Promo Key],Promotions[Promo Date],"")</f>
        <v/>
      </c>
      <c r="G1225" s="18" t="str">
        <f t="shared" ca="1" si="87"/>
        <v/>
      </c>
      <c r="H1225" s="18" t="str">
        <f t="shared" ca="1" si="86"/>
        <v/>
      </c>
      <c r="I1225" s="17" t="str">
        <f>_xlfn.XLOOKUP(A1225,Students[Full Name],Students[Starting Rank],"")</f>
        <v/>
      </c>
      <c r="J1225" s="15" t="str">
        <f t="shared" ca="1" si="88"/>
        <v xml:space="preserve">: </v>
      </c>
      <c r="K1225" s="16" t="str">
        <f>_xlfn.XLOOKUP(A1225,Students[Full Name],Students[Start Date],"")</f>
        <v/>
      </c>
      <c r="L1225" s="18">
        <f t="shared" ca="1" si="89"/>
        <v>-1</v>
      </c>
      <c r="M1225" s="18" cm="1">
        <f t="array" aca="1" ref="M1225" ca="1">SUMPRODUCT(Inactives[Days Inactive]*(Inactives[Student]=A1225))/365</f>
        <v>0</v>
      </c>
      <c r="N1225" s="18" t="str" cm="1">
        <f t="array" ref="N1225">IF(LEN($A1225)&gt;0,SUMPRODUCT(($A1225=merged_names)*(_xlfn.TEXTAFTER(N$2, "At ")=merged_belt_colours)*merged_months_at_rank),"")</f>
        <v/>
      </c>
      <c r="O1225" s="18" t="str" cm="1">
        <f t="array" ref="O1225">IF(LEN($A1225)&gt;0,SUMPRODUCT(($A1225=merged_names)*(_xlfn.TEXTAFTER(O$2, "At ")=merged_belt_colours)*merged_months_at_rank),"")</f>
        <v/>
      </c>
      <c r="P1225" s="18" t="str" cm="1">
        <f t="array" ref="P1225">IF(LEN($A1225)&gt;0,SUMPRODUCT(($A1225=merged_names)*(_xlfn.TEXTAFTER(P$2, "At ")=merged_belt_colours)*merged_months_at_rank),"")</f>
        <v/>
      </c>
      <c r="Q1225" s="18" t="str" cm="1">
        <f t="array" ref="Q1225">IF(LEN($A1225)&gt;0,SUMPRODUCT(($A1225=merged_names)*(_xlfn.TEXTAFTER(Q$2, "At ")=merged_belt_colours)*merged_months_at_rank),"")</f>
        <v/>
      </c>
      <c r="R1225" s="18" t="str" cm="1">
        <f t="array" ref="R1225">IF(LEN($A1225)&gt;0,SUMPRODUCT(($A1225=merged_names)*(_xlfn.TEXTAFTER(R$2, "At ")=merged_belt_colours)*merged_months_at_rank),"")</f>
        <v/>
      </c>
    </row>
    <row r="1226" spans="1:18" x14ac:dyDescent="0.25">
      <c r="A1226"/>
      <c r="B1226" s="15" t="str" cm="1">
        <f t="array" ref="B1226">IFERROR(IF(LEN(A1226)&gt;0, IF(SUMPRODUCT((Inactives[Key]=J1226)*(Inactives[Currently Inactive]))=1,"Inactive","Active"),""),"Active")</f>
        <v/>
      </c>
      <c r="C1226" s="16" t="str" cm="1">
        <f t="array" aca="1" ref="C1226" ca="1">IFERROR(_xlfn._xlws.FILTER(Inactives[Inactive On],(Inactives[Key]=J1226)*(Inactives[Currently Inactive]),""),"")</f>
        <v/>
      </c>
      <c r="D1226" s="16" t="str" cm="1">
        <f t="array" aca="1" ref="D1226" ca="1">IFERROR(INDEX(_xlfn.TEXTSPLIT(E1226," "),1),"")</f>
        <v/>
      </c>
      <c r="E1226" s="15" t="str" cm="1">
        <f t="array" aca="1" ref="E1226" ca="1">IFERROR(_xlfn._xlws.FILTER(merged_ranks,(merged_end_dates=DATE(9999,12,31))*(merged_names=A1226)),"")</f>
        <v/>
      </c>
      <c r="F1226" s="17" t="str">
        <f ca="1">_xlfn.XLOOKUP(J1226,Promotions[Promo Key],Promotions[Promo Date],"")</f>
        <v/>
      </c>
      <c r="G1226" s="18" t="str">
        <f t="shared" ca="1" si="87"/>
        <v/>
      </c>
      <c r="H1226" s="18" t="str">
        <f t="shared" ca="1" si="86"/>
        <v/>
      </c>
      <c r="I1226" s="17" t="str">
        <f>_xlfn.XLOOKUP(A1226,Students[Full Name],Students[Starting Rank],"")</f>
        <v/>
      </c>
      <c r="J1226" s="15" t="str">
        <f t="shared" ca="1" si="88"/>
        <v xml:space="preserve">: </v>
      </c>
      <c r="K1226" s="16" t="str">
        <f>_xlfn.XLOOKUP(A1226,Students[Full Name],Students[Start Date],"")</f>
        <v/>
      </c>
      <c r="L1226" s="18">
        <f t="shared" ca="1" si="89"/>
        <v>-1</v>
      </c>
      <c r="M1226" s="18" cm="1">
        <f t="array" aca="1" ref="M1226" ca="1">SUMPRODUCT(Inactives[Days Inactive]*(Inactives[Student]=A1226))/365</f>
        <v>0</v>
      </c>
      <c r="N1226" s="18" t="str" cm="1">
        <f t="array" ref="N1226">IF(LEN($A1226)&gt;0,SUMPRODUCT(($A1226=merged_names)*(_xlfn.TEXTAFTER(N$2, "At ")=merged_belt_colours)*merged_months_at_rank),"")</f>
        <v/>
      </c>
      <c r="O1226" s="18" t="str" cm="1">
        <f t="array" ref="O1226">IF(LEN($A1226)&gt;0,SUMPRODUCT(($A1226=merged_names)*(_xlfn.TEXTAFTER(O$2, "At ")=merged_belt_colours)*merged_months_at_rank),"")</f>
        <v/>
      </c>
      <c r="P1226" s="18" t="str" cm="1">
        <f t="array" ref="P1226">IF(LEN($A1226)&gt;0,SUMPRODUCT(($A1226=merged_names)*(_xlfn.TEXTAFTER(P$2, "At ")=merged_belt_colours)*merged_months_at_rank),"")</f>
        <v/>
      </c>
      <c r="Q1226" s="18" t="str" cm="1">
        <f t="array" ref="Q1226">IF(LEN($A1226)&gt;0,SUMPRODUCT(($A1226=merged_names)*(_xlfn.TEXTAFTER(Q$2, "At ")=merged_belt_colours)*merged_months_at_rank),"")</f>
        <v/>
      </c>
      <c r="R1226" s="18" t="str" cm="1">
        <f t="array" ref="R1226">IF(LEN($A1226)&gt;0,SUMPRODUCT(($A1226=merged_names)*(_xlfn.TEXTAFTER(R$2, "At ")=merged_belt_colours)*merged_months_at_rank),"")</f>
        <v/>
      </c>
    </row>
    <row r="1227" spans="1:18" x14ac:dyDescent="0.25">
      <c r="A1227"/>
      <c r="B1227" s="15" t="str" cm="1">
        <f t="array" ref="B1227">IFERROR(IF(LEN(A1227)&gt;0, IF(SUMPRODUCT((Inactives[Key]=J1227)*(Inactives[Currently Inactive]))=1,"Inactive","Active"),""),"Active")</f>
        <v/>
      </c>
      <c r="C1227" s="16" t="str" cm="1">
        <f t="array" aca="1" ref="C1227" ca="1">IFERROR(_xlfn._xlws.FILTER(Inactives[Inactive On],(Inactives[Key]=J1227)*(Inactives[Currently Inactive]),""),"")</f>
        <v/>
      </c>
      <c r="D1227" s="16" t="str" cm="1">
        <f t="array" aca="1" ref="D1227" ca="1">IFERROR(INDEX(_xlfn.TEXTSPLIT(E1227," "),1),"")</f>
        <v/>
      </c>
      <c r="E1227" s="15" t="str" cm="1">
        <f t="array" aca="1" ref="E1227" ca="1">IFERROR(_xlfn._xlws.FILTER(merged_ranks,(merged_end_dates=DATE(9999,12,31))*(merged_names=A1227)),"")</f>
        <v/>
      </c>
      <c r="F1227" s="17" t="str">
        <f ca="1">_xlfn.XLOOKUP(J1227,Promotions[Promo Key],Promotions[Promo Date],"")</f>
        <v/>
      </c>
      <c r="G1227" s="18" t="str">
        <f t="shared" ca="1" si="87"/>
        <v/>
      </c>
      <c r="H1227" s="18" t="str">
        <f t="shared" ca="1" si="86"/>
        <v/>
      </c>
      <c r="I1227" s="17" t="str">
        <f>_xlfn.XLOOKUP(A1227,Students[Full Name],Students[Starting Rank],"")</f>
        <v/>
      </c>
      <c r="J1227" s="15" t="str">
        <f t="shared" ca="1" si="88"/>
        <v xml:space="preserve">: </v>
      </c>
      <c r="K1227" s="16" t="str">
        <f>_xlfn.XLOOKUP(A1227,Students[Full Name],Students[Start Date],"")</f>
        <v/>
      </c>
      <c r="L1227" s="18">
        <f t="shared" ca="1" si="89"/>
        <v>-1</v>
      </c>
      <c r="M1227" s="18" cm="1">
        <f t="array" aca="1" ref="M1227" ca="1">SUMPRODUCT(Inactives[Days Inactive]*(Inactives[Student]=A1227))/365</f>
        <v>0</v>
      </c>
      <c r="N1227" s="18" t="str" cm="1">
        <f t="array" ref="N1227">IF(LEN($A1227)&gt;0,SUMPRODUCT(($A1227=merged_names)*(_xlfn.TEXTAFTER(N$2, "At ")=merged_belt_colours)*merged_months_at_rank),"")</f>
        <v/>
      </c>
      <c r="O1227" s="18" t="str" cm="1">
        <f t="array" ref="O1227">IF(LEN($A1227)&gt;0,SUMPRODUCT(($A1227=merged_names)*(_xlfn.TEXTAFTER(O$2, "At ")=merged_belt_colours)*merged_months_at_rank),"")</f>
        <v/>
      </c>
      <c r="P1227" s="18" t="str" cm="1">
        <f t="array" ref="P1227">IF(LEN($A1227)&gt;0,SUMPRODUCT(($A1227=merged_names)*(_xlfn.TEXTAFTER(P$2, "At ")=merged_belt_colours)*merged_months_at_rank),"")</f>
        <v/>
      </c>
      <c r="Q1227" s="18" t="str" cm="1">
        <f t="array" ref="Q1227">IF(LEN($A1227)&gt;0,SUMPRODUCT(($A1227=merged_names)*(_xlfn.TEXTAFTER(Q$2, "At ")=merged_belt_colours)*merged_months_at_rank),"")</f>
        <v/>
      </c>
      <c r="R1227" s="18" t="str" cm="1">
        <f t="array" ref="R1227">IF(LEN($A1227)&gt;0,SUMPRODUCT(($A1227=merged_names)*(_xlfn.TEXTAFTER(R$2, "At ")=merged_belt_colours)*merged_months_at_rank),"")</f>
        <v/>
      </c>
    </row>
    <row r="1228" spans="1:18" x14ac:dyDescent="0.25">
      <c r="A1228"/>
      <c r="B1228" s="15" t="str" cm="1">
        <f t="array" ref="B1228">IFERROR(IF(LEN(A1228)&gt;0, IF(SUMPRODUCT((Inactives[Key]=J1228)*(Inactives[Currently Inactive]))=1,"Inactive","Active"),""),"Active")</f>
        <v/>
      </c>
      <c r="C1228" s="16" t="str" cm="1">
        <f t="array" aca="1" ref="C1228" ca="1">IFERROR(_xlfn._xlws.FILTER(Inactives[Inactive On],(Inactives[Key]=J1228)*(Inactives[Currently Inactive]),""),"")</f>
        <v/>
      </c>
      <c r="D1228" s="16" t="str" cm="1">
        <f t="array" aca="1" ref="D1228" ca="1">IFERROR(INDEX(_xlfn.TEXTSPLIT(E1228," "),1),"")</f>
        <v/>
      </c>
      <c r="E1228" s="15" t="str" cm="1">
        <f t="array" aca="1" ref="E1228" ca="1">IFERROR(_xlfn._xlws.FILTER(merged_ranks,(merged_end_dates=DATE(9999,12,31))*(merged_names=A1228)),"")</f>
        <v/>
      </c>
      <c r="F1228" s="17" t="str">
        <f ca="1">_xlfn.XLOOKUP(J1228,Promotions[Promo Key],Promotions[Promo Date],"")</f>
        <v/>
      </c>
      <c r="G1228" s="18" t="str">
        <f t="shared" ca="1" si="87"/>
        <v/>
      </c>
      <c r="H1228" s="18" t="str">
        <f t="shared" ca="1" si="86"/>
        <v/>
      </c>
      <c r="I1228" s="17" t="str">
        <f>_xlfn.XLOOKUP(A1228,Students[Full Name],Students[Starting Rank],"")</f>
        <v/>
      </c>
      <c r="J1228" s="15" t="str">
        <f t="shared" ca="1" si="88"/>
        <v xml:space="preserve">: </v>
      </c>
      <c r="K1228" s="16" t="str">
        <f>_xlfn.XLOOKUP(A1228,Students[Full Name],Students[Start Date],"")</f>
        <v/>
      </c>
      <c r="L1228" s="18">
        <f t="shared" ca="1" si="89"/>
        <v>-1</v>
      </c>
      <c r="M1228" s="18" cm="1">
        <f t="array" aca="1" ref="M1228" ca="1">SUMPRODUCT(Inactives[Days Inactive]*(Inactives[Student]=A1228))/365</f>
        <v>0</v>
      </c>
      <c r="N1228" s="18" t="str" cm="1">
        <f t="array" ref="N1228">IF(LEN($A1228)&gt;0,SUMPRODUCT(($A1228=merged_names)*(_xlfn.TEXTAFTER(N$2, "At ")=merged_belt_colours)*merged_months_at_rank),"")</f>
        <v/>
      </c>
      <c r="O1228" s="18" t="str" cm="1">
        <f t="array" ref="O1228">IF(LEN($A1228)&gt;0,SUMPRODUCT(($A1228=merged_names)*(_xlfn.TEXTAFTER(O$2, "At ")=merged_belt_colours)*merged_months_at_rank),"")</f>
        <v/>
      </c>
      <c r="P1228" s="18" t="str" cm="1">
        <f t="array" ref="P1228">IF(LEN($A1228)&gt;0,SUMPRODUCT(($A1228=merged_names)*(_xlfn.TEXTAFTER(P$2, "At ")=merged_belt_colours)*merged_months_at_rank),"")</f>
        <v/>
      </c>
      <c r="Q1228" s="18" t="str" cm="1">
        <f t="array" ref="Q1228">IF(LEN($A1228)&gt;0,SUMPRODUCT(($A1228=merged_names)*(_xlfn.TEXTAFTER(Q$2, "At ")=merged_belt_colours)*merged_months_at_rank),"")</f>
        <v/>
      </c>
      <c r="R1228" s="18" t="str" cm="1">
        <f t="array" ref="R1228">IF(LEN($A1228)&gt;0,SUMPRODUCT(($A1228=merged_names)*(_xlfn.TEXTAFTER(R$2, "At ")=merged_belt_colours)*merged_months_at_rank),"")</f>
        <v/>
      </c>
    </row>
    <row r="1229" spans="1:18" x14ac:dyDescent="0.25">
      <c r="A1229"/>
      <c r="B1229" s="15" t="str" cm="1">
        <f t="array" ref="B1229">IFERROR(IF(LEN(A1229)&gt;0, IF(SUMPRODUCT((Inactives[Key]=J1229)*(Inactives[Currently Inactive]))=1,"Inactive","Active"),""),"Active")</f>
        <v/>
      </c>
      <c r="C1229" s="16" t="str" cm="1">
        <f t="array" aca="1" ref="C1229" ca="1">IFERROR(_xlfn._xlws.FILTER(Inactives[Inactive On],(Inactives[Key]=J1229)*(Inactives[Currently Inactive]),""),"")</f>
        <v/>
      </c>
      <c r="D1229" s="16" t="str" cm="1">
        <f t="array" aca="1" ref="D1229" ca="1">IFERROR(INDEX(_xlfn.TEXTSPLIT(E1229," "),1),"")</f>
        <v/>
      </c>
      <c r="E1229" s="15" t="str" cm="1">
        <f t="array" aca="1" ref="E1229" ca="1">IFERROR(_xlfn._xlws.FILTER(merged_ranks,(merged_end_dates=DATE(9999,12,31))*(merged_names=A1229)),"")</f>
        <v/>
      </c>
      <c r="F1229" s="17" t="str">
        <f ca="1">_xlfn.XLOOKUP(J1229,Promotions[Promo Key],Promotions[Promo Date],"")</f>
        <v/>
      </c>
      <c r="G1229" s="18" t="str">
        <f t="shared" ca="1" si="87"/>
        <v/>
      </c>
      <c r="H1229" s="18" t="str">
        <f t="shared" ca="1" si="86"/>
        <v/>
      </c>
      <c r="I1229" s="17" t="str">
        <f>_xlfn.XLOOKUP(A1229,Students[Full Name],Students[Starting Rank],"")</f>
        <v/>
      </c>
      <c r="J1229" s="15" t="str">
        <f t="shared" ca="1" si="88"/>
        <v xml:space="preserve">: </v>
      </c>
      <c r="K1229" s="16" t="str">
        <f>_xlfn.XLOOKUP(A1229,Students[Full Name],Students[Start Date],"")</f>
        <v/>
      </c>
      <c r="L1229" s="18">
        <f t="shared" ca="1" si="89"/>
        <v>-1</v>
      </c>
      <c r="M1229" s="18" cm="1">
        <f t="array" aca="1" ref="M1229" ca="1">SUMPRODUCT(Inactives[Days Inactive]*(Inactives[Student]=A1229))/365</f>
        <v>0</v>
      </c>
      <c r="N1229" s="18" t="str" cm="1">
        <f t="array" ref="N1229">IF(LEN($A1229)&gt;0,SUMPRODUCT(($A1229=merged_names)*(_xlfn.TEXTAFTER(N$2, "At ")=merged_belt_colours)*merged_months_at_rank),"")</f>
        <v/>
      </c>
      <c r="O1229" s="18" t="str" cm="1">
        <f t="array" ref="O1229">IF(LEN($A1229)&gt;0,SUMPRODUCT(($A1229=merged_names)*(_xlfn.TEXTAFTER(O$2, "At ")=merged_belt_colours)*merged_months_at_rank),"")</f>
        <v/>
      </c>
      <c r="P1229" s="18" t="str" cm="1">
        <f t="array" ref="P1229">IF(LEN($A1229)&gt;0,SUMPRODUCT(($A1229=merged_names)*(_xlfn.TEXTAFTER(P$2, "At ")=merged_belt_colours)*merged_months_at_rank),"")</f>
        <v/>
      </c>
      <c r="Q1229" s="18" t="str" cm="1">
        <f t="array" ref="Q1229">IF(LEN($A1229)&gt;0,SUMPRODUCT(($A1229=merged_names)*(_xlfn.TEXTAFTER(Q$2, "At ")=merged_belt_colours)*merged_months_at_rank),"")</f>
        <v/>
      </c>
      <c r="R1229" s="18" t="str" cm="1">
        <f t="array" ref="R1229">IF(LEN($A1229)&gt;0,SUMPRODUCT(($A1229=merged_names)*(_xlfn.TEXTAFTER(R$2, "At ")=merged_belt_colours)*merged_months_at_rank),"")</f>
        <v/>
      </c>
    </row>
    <row r="1230" spans="1:18" x14ac:dyDescent="0.25">
      <c r="A1230"/>
      <c r="B1230" s="15" t="str" cm="1">
        <f t="array" ref="B1230">IFERROR(IF(LEN(A1230)&gt;0, IF(SUMPRODUCT((Inactives[Key]=J1230)*(Inactives[Currently Inactive]))=1,"Inactive","Active"),""),"Active")</f>
        <v/>
      </c>
      <c r="C1230" s="16" t="str" cm="1">
        <f t="array" aca="1" ref="C1230" ca="1">IFERROR(_xlfn._xlws.FILTER(Inactives[Inactive On],(Inactives[Key]=J1230)*(Inactives[Currently Inactive]),""),"")</f>
        <v/>
      </c>
      <c r="D1230" s="16" t="str" cm="1">
        <f t="array" aca="1" ref="D1230" ca="1">IFERROR(INDEX(_xlfn.TEXTSPLIT(E1230," "),1),"")</f>
        <v/>
      </c>
      <c r="E1230" s="15" t="str" cm="1">
        <f t="array" aca="1" ref="E1230" ca="1">IFERROR(_xlfn._xlws.FILTER(merged_ranks,(merged_end_dates=DATE(9999,12,31))*(merged_names=A1230)),"")</f>
        <v/>
      </c>
      <c r="F1230" s="17" t="str">
        <f ca="1">_xlfn.XLOOKUP(J1230,Promotions[Promo Key],Promotions[Promo Date],"")</f>
        <v/>
      </c>
      <c r="G1230" s="18" t="str">
        <f t="shared" ca="1" si="87"/>
        <v/>
      </c>
      <c r="H1230" s="18" t="str">
        <f t="shared" ca="1" si="86"/>
        <v/>
      </c>
      <c r="I1230" s="17" t="str">
        <f>_xlfn.XLOOKUP(A1230,Students[Full Name],Students[Starting Rank],"")</f>
        <v/>
      </c>
      <c r="J1230" s="15" t="str">
        <f t="shared" ca="1" si="88"/>
        <v xml:space="preserve">: </v>
      </c>
      <c r="K1230" s="16" t="str">
        <f>_xlfn.XLOOKUP(A1230,Students[Full Name],Students[Start Date],"")</f>
        <v/>
      </c>
      <c r="L1230" s="18">
        <f t="shared" ca="1" si="89"/>
        <v>-1</v>
      </c>
      <c r="M1230" s="18" cm="1">
        <f t="array" aca="1" ref="M1230" ca="1">SUMPRODUCT(Inactives[Days Inactive]*(Inactives[Student]=A1230))/365</f>
        <v>0</v>
      </c>
      <c r="N1230" s="18" t="str" cm="1">
        <f t="array" ref="N1230">IF(LEN($A1230)&gt;0,SUMPRODUCT(($A1230=merged_names)*(_xlfn.TEXTAFTER(N$2, "At ")=merged_belt_colours)*merged_months_at_rank),"")</f>
        <v/>
      </c>
      <c r="O1230" s="18" t="str" cm="1">
        <f t="array" ref="O1230">IF(LEN($A1230)&gt;0,SUMPRODUCT(($A1230=merged_names)*(_xlfn.TEXTAFTER(O$2, "At ")=merged_belt_colours)*merged_months_at_rank),"")</f>
        <v/>
      </c>
      <c r="P1230" s="18" t="str" cm="1">
        <f t="array" ref="P1230">IF(LEN($A1230)&gt;0,SUMPRODUCT(($A1230=merged_names)*(_xlfn.TEXTAFTER(P$2, "At ")=merged_belt_colours)*merged_months_at_rank),"")</f>
        <v/>
      </c>
      <c r="Q1230" s="18" t="str" cm="1">
        <f t="array" ref="Q1230">IF(LEN($A1230)&gt;0,SUMPRODUCT(($A1230=merged_names)*(_xlfn.TEXTAFTER(Q$2, "At ")=merged_belt_colours)*merged_months_at_rank),"")</f>
        <v/>
      </c>
      <c r="R1230" s="18" t="str" cm="1">
        <f t="array" ref="R1230">IF(LEN($A1230)&gt;0,SUMPRODUCT(($A1230=merged_names)*(_xlfn.TEXTAFTER(R$2, "At ")=merged_belt_colours)*merged_months_at_rank),"")</f>
        <v/>
      </c>
    </row>
    <row r="1231" spans="1:18" x14ac:dyDescent="0.25">
      <c r="A1231"/>
      <c r="B1231" s="15" t="str" cm="1">
        <f t="array" ref="B1231">IFERROR(IF(LEN(A1231)&gt;0, IF(SUMPRODUCT((Inactives[Key]=J1231)*(Inactives[Currently Inactive]))=1,"Inactive","Active"),""),"Active")</f>
        <v/>
      </c>
      <c r="C1231" s="16" t="str" cm="1">
        <f t="array" aca="1" ref="C1231" ca="1">IFERROR(_xlfn._xlws.FILTER(Inactives[Inactive On],(Inactives[Key]=J1231)*(Inactives[Currently Inactive]),""),"")</f>
        <v/>
      </c>
      <c r="D1231" s="16" t="str" cm="1">
        <f t="array" aca="1" ref="D1231" ca="1">IFERROR(INDEX(_xlfn.TEXTSPLIT(E1231," "),1),"")</f>
        <v/>
      </c>
      <c r="E1231" s="15" t="str" cm="1">
        <f t="array" aca="1" ref="E1231" ca="1">IFERROR(_xlfn._xlws.FILTER(merged_ranks,(merged_end_dates=DATE(9999,12,31))*(merged_names=A1231)),"")</f>
        <v/>
      </c>
      <c r="F1231" s="17" t="str">
        <f ca="1">_xlfn.XLOOKUP(J1231,Promotions[Promo Key],Promotions[Promo Date],"")</f>
        <v/>
      </c>
      <c r="G1231" s="18" t="str">
        <f t="shared" ca="1" si="87"/>
        <v/>
      </c>
      <c r="H1231" s="18" t="str">
        <f t="shared" ca="1" si="86"/>
        <v/>
      </c>
      <c r="I1231" s="17" t="str">
        <f>_xlfn.XLOOKUP(A1231,Students[Full Name],Students[Starting Rank],"")</f>
        <v/>
      </c>
      <c r="J1231" s="15" t="str">
        <f t="shared" ca="1" si="88"/>
        <v xml:space="preserve">: </v>
      </c>
      <c r="K1231" s="16" t="str">
        <f>_xlfn.XLOOKUP(A1231,Students[Full Name],Students[Start Date],"")</f>
        <v/>
      </c>
      <c r="L1231" s="18">
        <f t="shared" ca="1" si="89"/>
        <v>-1</v>
      </c>
      <c r="M1231" s="18" cm="1">
        <f t="array" aca="1" ref="M1231" ca="1">SUMPRODUCT(Inactives[Days Inactive]*(Inactives[Student]=A1231))/365</f>
        <v>0</v>
      </c>
      <c r="N1231" s="18" t="str" cm="1">
        <f t="array" ref="N1231">IF(LEN($A1231)&gt;0,SUMPRODUCT(($A1231=merged_names)*(_xlfn.TEXTAFTER(N$2, "At ")=merged_belt_colours)*merged_months_at_rank),"")</f>
        <v/>
      </c>
      <c r="O1231" s="18" t="str" cm="1">
        <f t="array" ref="O1231">IF(LEN($A1231)&gt;0,SUMPRODUCT(($A1231=merged_names)*(_xlfn.TEXTAFTER(O$2, "At ")=merged_belt_colours)*merged_months_at_rank),"")</f>
        <v/>
      </c>
      <c r="P1231" s="18" t="str" cm="1">
        <f t="array" ref="P1231">IF(LEN($A1231)&gt;0,SUMPRODUCT(($A1231=merged_names)*(_xlfn.TEXTAFTER(P$2, "At ")=merged_belt_colours)*merged_months_at_rank),"")</f>
        <v/>
      </c>
      <c r="Q1231" s="18" t="str" cm="1">
        <f t="array" ref="Q1231">IF(LEN($A1231)&gt;0,SUMPRODUCT(($A1231=merged_names)*(_xlfn.TEXTAFTER(Q$2, "At ")=merged_belt_colours)*merged_months_at_rank),"")</f>
        <v/>
      </c>
      <c r="R1231" s="18" t="str" cm="1">
        <f t="array" ref="R1231">IF(LEN($A1231)&gt;0,SUMPRODUCT(($A1231=merged_names)*(_xlfn.TEXTAFTER(R$2, "At ")=merged_belt_colours)*merged_months_at_rank),"")</f>
        <v/>
      </c>
    </row>
    <row r="1232" spans="1:18" x14ac:dyDescent="0.25">
      <c r="A1232"/>
      <c r="B1232" s="15" t="str" cm="1">
        <f t="array" ref="B1232">IFERROR(IF(LEN(A1232)&gt;0, IF(SUMPRODUCT((Inactives[Key]=J1232)*(Inactives[Currently Inactive]))=1,"Inactive","Active"),""),"Active")</f>
        <v/>
      </c>
      <c r="C1232" s="16" t="str" cm="1">
        <f t="array" aca="1" ref="C1232" ca="1">IFERROR(_xlfn._xlws.FILTER(Inactives[Inactive On],(Inactives[Key]=J1232)*(Inactives[Currently Inactive]),""),"")</f>
        <v/>
      </c>
      <c r="D1232" s="16" t="str" cm="1">
        <f t="array" aca="1" ref="D1232" ca="1">IFERROR(INDEX(_xlfn.TEXTSPLIT(E1232," "),1),"")</f>
        <v/>
      </c>
      <c r="E1232" s="15" t="str" cm="1">
        <f t="array" aca="1" ref="E1232" ca="1">IFERROR(_xlfn._xlws.FILTER(merged_ranks,(merged_end_dates=DATE(9999,12,31))*(merged_names=A1232)),"")</f>
        <v/>
      </c>
      <c r="F1232" s="17" t="str">
        <f ca="1">_xlfn.XLOOKUP(J1232,Promotions[Promo Key],Promotions[Promo Date],"")</f>
        <v/>
      </c>
      <c r="G1232" s="18" t="str">
        <f t="shared" ca="1" si="87"/>
        <v/>
      </c>
      <c r="H1232" s="18" t="str">
        <f t="shared" ca="1" si="86"/>
        <v/>
      </c>
      <c r="I1232" s="17" t="str">
        <f>_xlfn.XLOOKUP(A1232,Students[Full Name],Students[Starting Rank],"")</f>
        <v/>
      </c>
      <c r="J1232" s="15" t="str">
        <f t="shared" ca="1" si="88"/>
        <v xml:space="preserve">: </v>
      </c>
      <c r="K1232" s="16" t="str">
        <f>_xlfn.XLOOKUP(A1232,Students[Full Name],Students[Start Date],"")</f>
        <v/>
      </c>
      <c r="L1232" s="18">
        <f t="shared" ca="1" si="89"/>
        <v>-1</v>
      </c>
      <c r="M1232" s="18" cm="1">
        <f t="array" aca="1" ref="M1232" ca="1">SUMPRODUCT(Inactives[Days Inactive]*(Inactives[Student]=A1232))/365</f>
        <v>0</v>
      </c>
      <c r="N1232" s="18" t="str" cm="1">
        <f t="array" ref="N1232">IF(LEN($A1232)&gt;0,SUMPRODUCT(($A1232=merged_names)*(_xlfn.TEXTAFTER(N$2, "At ")=merged_belt_colours)*merged_months_at_rank),"")</f>
        <v/>
      </c>
      <c r="O1232" s="18" t="str" cm="1">
        <f t="array" ref="O1232">IF(LEN($A1232)&gt;0,SUMPRODUCT(($A1232=merged_names)*(_xlfn.TEXTAFTER(O$2, "At ")=merged_belt_colours)*merged_months_at_rank),"")</f>
        <v/>
      </c>
      <c r="P1232" s="18" t="str" cm="1">
        <f t="array" ref="P1232">IF(LEN($A1232)&gt;0,SUMPRODUCT(($A1232=merged_names)*(_xlfn.TEXTAFTER(P$2, "At ")=merged_belt_colours)*merged_months_at_rank),"")</f>
        <v/>
      </c>
      <c r="Q1232" s="18" t="str" cm="1">
        <f t="array" ref="Q1232">IF(LEN($A1232)&gt;0,SUMPRODUCT(($A1232=merged_names)*(_xlfn.TEXTAFTER(Q$2, "At ")=merged_belt_colours)*merged_months_at_rank),"")</f>
        <v/>
      </c>
      <c r="R1232" s="18" t="str" cm="1">
        <f t="array" ref="R1232">IF(LEN($A1232)&gt;0,SUMPRODUCT(($A1232=merged_names)*(_xlfn.TEXTAFTER(R$2, "At ")=merged_belt_colours)*merged_months_at_rank),"")</f>
        <v/>
      </c>
    </row>
    <row r="1233" spans="1:18" x14ac:dyDescent="0.25">
      <c r="A1233"/>
      <c r="B1233" s="15" t="str" cm="1">
        <f t="array" ref="B1233">IFERROR(IF(LEN(A1233)&gt;0, IF(SUMPRODUCT((Inactives[Key]=J1233)*(Inactives[Currently Inactive]))=1,"Inactive","Active"),""),"Active")</f>
        <v/>
      </c>
      <c r="C1233" s="16" t="str" cm="1">
        <f t="array" aca="1" ref="C1233" ca="1">IFERROR(_xlfn._xlws.FILTER(Inactives[Inactive On],(Inactives[Key]=J1233)*(Inactives[Currently Inactive]),""),"")</f>
        <v/>
      </c>
      <c r="D1233" s="16" t="str" cm="1">
        <f t="array" aca="1" ref="D1233" ca="1">IFERROR(INDEX(_xlfn.TEXTSPLIT(E1233," "),1),"")</f>
        <v/>
      </c>
      <c r="E1233" s="15" t="str" cm="1">
        <f t="array" aca="1" ref="E1233" ca="1">IFERROR(_xlfn._xlws.FILTER(merged_ranks,(merged_end_dates=DATE(9999,12,31))*(merged_names=A1233)),"")</f>
        <v/>
      </c>
      <c r="F1233" s="17" t="str">
        <f ca="1">_xlfn.XLOOKUP(J1233,Promotions[Promo Key],Promotions[Promo Date],"")</f>
        <v/>
      </c>
      <c r="G1233" s="18" t="str">
        <f t="shared" ca="1" si="87"/>
        <v/>
      </c>
      <c r="H1233" s="18" t="str">
        <f t="shared" ca="1" si="86"/>
        <v/>
      </c>
      <c r="I1233" s="17" t="str">
        <f>_xlfn.XLOOKUP(A1233,Students[Full Name],Students[Starting Rank],"")</f>
        <v/>
      </c>
      <c r="J1233" s="15" t="str">
        <f t="shared" ca="1" si="88"/>
        <v xml:space="preserve">: </v>
      </c>
      <c r="K1233" s="16" t="str">
        <f>_xlfn.XLOOKUP(A1233,Students[Full Name],Students[Start Date],"")</f>
        <v/>
      </c>
      <c r="L1233" s="18">
        <f t="shared" ca="1" si="89"/>
        <v>-1</v>
      </c>
      <c r="M1233" s="18" cm="1">
        <f t="array" aca="1" ref="M1233" ca="1">SUMPRODUCT(Inactives[Days Inactive]*(Inactives[Student]=A1233))/365</f>
        <v>0</v>
      </c>
      <c r="N1233" s="18" t="str" cm="1">
        <f t="array" ref="N1233">IF(LEN($A1233)&gt;0,SUMPRODUCT(($A1233=merged_names)*(_xlfn.TEXTAFTER(N$2, "At ")=merged_belt_colours)*merged_months_at_rank),"")</f>
        <v/>
      </c>
      <c r="O1233" s="18" t="str" cm="1">
        <f t="array" ref="O1233">IF(LEN($A1233)&gt;0,SUMPRODUCT(($A1233=merged_names)*(_xlfn.TEXTAFTER(O$2, "At ")=merged_belt_colours)*merged_months_at_rank),"")</f>
        <v/>
      </c>
      <c r="P1233" s="18" t="str" cm="1">
        <f t="array" ref="P1233">IF(LEN($A1233)&gt;0,SUMPRODUCT(($A1233=merged_names)*(_xlfn.TEXTAFTER(P$2, "At ")=merged_belt_colours)*merged_months_at_rank),"")</f>
        <v/>
      </c>
      <c r="Q1233" s="18" t="str" cm="1">
        <f t="array" ref="Q1233">IF(LEN($A1233)&gt;0,SUMPRODUCT(($A1233=merged_names)*(_xlfn.TEXTAFTER(Q$2, "At ")=merged_belt_colours)*merged_months_at_rank),"")</f>
        <v/>
      </c>
      <c r="R1233" s="18" t="str" cm="1">
        <f t="array" ref="R1233">IF(LEN($A1233)&gt;0,SUMPRODUCT(($A1233=merged_names)*(_xlfn.TEXTAFTER(R$2, "At ")=merged_belt_colours)*merged_months_at_rank),"")</f>
        <v/>
      </c>
    </row>
    <row r="1234" spans="1:18" x14ac:dyDescent="0.25">
      <c r="A1234"/>
      <c r="B1234" s="15" t="str" cm="1">
        <f t="array" ref="B1234">IFERROR(IF(LEN(A1234)&gt;0, IF(SUMPRODUCT((Inactives[Key]=J1234)*(Inactives[Currently Inactive]))=1,"Inactive","Active"),""),"Active")</f>
        <v/>
      </c>
      <c r="C1234" s="16" t="str" cm="1">
        <f t="array" aca="1" ref="C1234" ca="1">IFERROR(_xlfn._xlws.FILTER(Inactives[Inactive On],(Inactives[Key]=J1234)*(Inactives[Currently Inactive]),""),"")</f>
        <v/>
      </c>
      <c r="D1234" s="16" t="str" cm="1">
        <f t="array" aca="1" ref="D1234" ca="1">IFERROR(INDEX(_xlfn.TEXTSPLIT(E1234," "),1),"")</f>
        <v/>
      </c>
      <c r="E1234" s="15" t="str" cm="1">
        <f t="array" aca="1" ref="E1234" ca="1">IFERROR(_xlfn._xlws.FILTER(merged_ranks,(merged_end_dates=DATE(9999,12,31))*(merged_names=A1234)),"")</f>
        <v/>
      </c>
      <c r="F1234" s="17" t="str">
        <f ca="1">_xlfn.XLOOKUP(J1234,Promotions[Promo Key],Promotions[Promo Date],"")</f>
        <v/>
      </c>
      <c r="G1234" s="18" t="str">
        <f t="shared" ca="1" si="87"/>
        <v/>
      </c>
      <c r="H1234" s="18" t="str">
        <f t="shared" ca="1" si="86"/>
        <v/>
      </c>
      <c r="I1234" s="17" t="str">
        <f>_xlfn.XLOOKUP(A1234,Students[Full Name],Students[Starting Rank],"")</f>
        <v/>
      </c>
      <c r="J1234" s="15" t="str">
        <f t="shared" ca="1" si="88"/>
        <v xml:space="preserve">: </v>
      </c>
      <c r="K1234" s="16" t="str">
        <f>_xlfn.XLOOKUP(A1234,Students[Full Name],Students[Start Date],"")</f>
        <v/>
      </c>
      <c r="L1234" s="18">
        <f t="shared" ca="1" si="89"/>
        <v>-1</v>
      </c>
      <c r="M1234" s="18" cm="1">
        <f t="array" aca="1" ref="M1234" ca="1">SUMPRODUCT(Inactives[Days Inactive]*(Inactives[Student]=A1234))/365</f>
        <v>0</v>
      </c>
      <c r="N1234" s="18" t="str" cm="1">
        <f t="array" ref="N1234">IF(LEN($A1234)&gt;0,SUMPRODUCT(($A1234=merged_names)*(_xlfn.TEXTAFTER(N$2, "At ")=merged_belt_colours)*merged_months_at_rank),"")</f>
        <v/>
      </c>
      <c r="O1234" s="18" t="str" cm="1">
        <f t="array" ref="O1234">IF(LEN($A1234)&gt;0,SUMPRODUCT(($A1234=merged_names)*(_xlfn.TEXTAFTER(O$2, "At ")=merged_belt_colours)*merged_months_at_rank),"")</f>
        <v/>
      </c>
      <c r="P1234" s="18" t="str" cm="1">
        <f t="array" ref="P1234">IF(LEN($A1234)&gt;0,SUMPRODUCT(($A1234=merged_names)*(_xlfn.TEXTAFTER(P$2, "At ")=merged_belt_colours)*merged_months_at_rank),"")</f>
        <v/>
      </c>
      <c r="Q1234" s="18" t="str" cm="1">
        <f t="array" ref="Q1234">IF(LEN($A1234)&gt;0,SUMPRODUCT(($A1234=merged_names)*(_xlfn.TEXTAFTER(Q$2, "At ")=merged_belt_colours)*merged_months_at_rank),"")</f>
        <v/>
      </c>
      <c r="R1234" s="18" t="str" cm="1">
        <f t="array" ref="R1234">IF(LEN($A1234)&gt;0,SUMPRODUCT(($A1234=merged_names)*(_xlfn.TEXTAFTER(R$2, "At ")=merged_belt_colours)*merged_months_at_rank),"")</f>
        <v/>
      </c>
    </row>
    <row r="1235" spans="1:18" x14ac:dyDescent="0.25">
      <c r="A1235"/>
      <c r="B1235" s="15" t="str" cm="1">
        <f t="array" ref="B1235">IFERROR(IF(LEN(A1235)&gt;0, IF(SUMPRODUCT((Inactives[Key]=J1235)*(Inactives[Currently Inactive]))=1,"Inactive","Active"),""),"Active")</f>
        <v/>
      </c>
      <c r="C1235" s="16" t="str" cm="1">
        <f t="array" aca="1" ref="C1235" ca="1">IFERROR(_xlfn._xlws.FILTER(Inactives[Inactive On],(Inactives[Key]=J1235)*(Inactives[Currently Inactive]),""),"")</f>
        <v/>
      </c>
      <c r="D1235" s="16" t="str" cm="1">
        <f t="array" aca="1" ref="D1235" ca="1">IFERROR(INDEX(_xlfn.TEXTSPLIT(E1235," "),1),"")</f>
        <v/>
      </c>
      <c r="E1235" s="15" t="str" cm="1">
        <f t="array" aca="1" ref="E1235" ca="1">IFERROR(_xlfn._xlws.FILTER(merged_ranks,(merged_end_dates=DATE(9999,12,31))*(merged_names=A1235)),"")</f>
        <v/>
      </c>
      <c r="F1235" s="17" t="str">
        <f ca="1">_xlfn.XLOOKUP(J1235,Promotions[Promo Key],Promotions[Promo Date],"")</f>
        <v/>
      </c>
      <c r="G1235" s="18" t="str">
        <f t="shared" ca="1" si="87"/>
        <v/>
      </c>
      <c r="H1235" s="18" t="str">
        <f t="shared" ca="1" si="86"/>
        <v/>
      </c>
      <c r="I1235" s="17" t="str">
        <f>_xlfn.XLOOKUP(A1235,Students[Full Name],Students[Starting Rank],"")</f>
        <v/>
      </c>
      <c r="J1235" s="15" t="str">
        <f t="shared" ca="1" si="88"/>
        <v xml:space="preserve">: </v>
      </c>
      <c r="K1235" s="16" t="str">
        <f>_xlfn.XLOOKUP(A1235,Students[Full Name],Students[Start Date],"")</f>
        <v/>
      </c>
      <c r="L1235" s="18">
        <f t="shared" ca="1" si="89"/>
        <v>-1</v>
      </c>
      <c r="M1235" s="18" cm="1">
        <f t="array" aca="1" ref="M1235" ca="1">SUMPRODUCT(Inactives[Days Inactive]*(Inactives[Student]=A1235))/365</f>
        <v>0</v>
      </c>
      <c r="N1235" s="18" t="str" cm="1">
        <f t="array" ref="N1235">IF(LEN($A1235)&gt;0,SUMPRODUCT(($A1235=merged_names)*(_xlfn.TEXTAFTER(N$2, "At ")=merged_belt_colours)*merged_months_at_rank),"")</f>
        <v/>
      </c>
      <c r="O1235" s="18" t="str" cm="1">
        <f t="array" ref="O1235">IF(LEN($A1235)&gt;0,SUMPRODUCT(($A1235=merged_names)*(_xlfn.TEXTAFTER(O$2, "At ")=merged_belt_colours)*merged_months_at_rank),"")</f>
        <v/>
      </c>
      <c r="P1235" s="18" t="str" cm="1">
        <f t="array" ref="P1235">IF(LEN($A1235)&gt;0,SUMPRODUCT(($A1235=merged_names)*(_xlfn.TEXTAFTER(P$2, "At ")=merged_belt_colours)*merged_months_at_rank),"")</f>
        <v/>
      </c>
      <c r="Q1235" s="18" t="str" cm="1">
        <f t="array" ref="Q1235">IF(LEN($A1235)&gt;0,SUMPRODUCT(($A1235=merged_names)*(_xlfn.TEXTAFTER(Q$2, "At ")=merged_belt_colours)*merged_months_at_rank),"")</f>
        <v/>
      </c>
      <c r="R1235" s="18" t="str" cm="1">
        <f t="array" ref="R1235">IF(LEN($A1235)&gt;0,SUMPRODUCT(($A1235=merged_names)*(_xlfn.TEXTAFTER(R$2, "At ")=merged_belt_colours)*merged_months_at_rank),"")</f>
        <v/>
      </c>
    </row>
    <row r="1236" spans="1:18" x14ac:dyDescent="0.25">
      <c r="A1236"/>
      <c r="B1236" s="15" t="str" cm="1">
        <f t="array" ref="B1236">IFERROR(IF(LEN(A1236)&gt;0, IF(SUMPRODUCT((Inactives[Key]=J1236)*(Inactives[Currently Inactive]))=1,"Inactive","Active"),""),"Active")</f>
        <v/>
      </c>
      <c r="C1236" s="16" t="str" cm="1">
        <f t="array" aca="1" ref="C1236" ca="1">IFERROR(_xlfn._xlws.FILTER(Inactives[Inactive On],(Inactives[Key]=J1236)*(Inactives[Currently Inactive]),""),"")</f>
        <v/>
      </c>
      <c r="D1236" s="16" t="str" cm="1">
        <f t="array" aca="1" ref="D1236" ca="1">IFERROR(INDEX(_xlfn.TEXTSPLIT(E1236," "),1),"")</f>
        <v/>
      </c>
      <c r="E1236" s="15" t="str" cm="1">
        <f t="array" aca="1" ref="E1236" ca="1">IFERROR(_xlfn._xlws.FILTER(merged_ranks,(merged_end_dates=DATE(9999,12,31))*(merged_names=A1236)),"")</f>
        <v/>
      </c>
      <c r="F1236" s="17" t="str">
        <f ca="1">_xlfn.XLOOKUP(J1236,Promotions[Promo Key],Promotions[Promo Date],"")</f>
        <v/>
      </c>
      <c r="G1236" s="18" t="str">
        <f t="shared" ca="1" si="87"/>
        <v/>
      </c>
      <c r="H1236" s="18" t="str">
        <f t="shared" ca="1" si="86"/>
        <v/>
      </c>
      <c r="I1236" s="17" t="str">
        <f>_xlfn.XLOOKUP(A1236,Students[Full Name],Students[Starting Rank],"")</f>
        <v/>
      </c>
      <c r="J1236" s="15" t="str">
        <f t="shared" ca="1" si="88"/>
        <v xml:space="preserve">: </v>
      </c>
      <c r="K1236" s="16" t="str">
        <f>_xlfn.XLOOKUP(A1236,Students[Full Name],Students[Start Date],"")</f>
        <v/>
      </c>
      <c r="L1236" s="18">
        <f t="shared" ca="1" si="89"/>
        <v>-1</v>
      </c>
      <c r="M1236" s="18" cm="1">
        <f t="array" aca="1" ref="M1236" ca="1">SUMPRODUCT(Inactives[Days Inactive]*(Inactives[Student]=A1236))/365</f>
        <v>0</v>
      </c>
      <c r="N1236" s="18" t="str" cm="1">
        <f t="array" ref="N1236">IF(LEN($A1236)&gt;0,SUMPRODUCT(($A1236=merged_names)*(_xlfn.TEXTAFTER(N$2, "At ")=merged_belt_colours)*merged_months_at_rank),"")</f>
        <v/>
      </c>
      <c r="O1236" s="18" t="str" cm="1">
        <f t="array" ref="O1236">IF(LEN($A1236)&gt;0,SUMPRODUCT(($A1236=merged_names)*(_xlfn.TEXTAFTER(O$2, "At ")=merged_belt_colours)*merged_months_at_rank),"")</f>
        <v/>
      </c>
      <c r="P1236" s="18" t="str" cm="1">
        <f t="array" ref="P1236">IF(LEN($A1236)&gt;0,SUMPRODUCT(($A1236=merged_names)*(_xlfn.TEXTAFTER(P$2, "At ")=merged_belt_colours)*merged_months_at_rank),"")</f>
        <v/>
      </c>
      <c r="Q1236" s="18" t="str" cm="1">
        <f t="array" ref="Q1236">IF(LEN($A1236)&gt;0,SUMPRODUCT(($A1236=merged_names)*(_xlfn.TEXTAFTER(Q$2, "At ")=merged_belt_colours)*merged_months_at_rank),"")</f>
        <v/>
      </c>
      <c r="R1236" s="18" t="str" cm="1">
        <f t="array" ref="R1236">IF(LEN($A1236)&gt;0,SUMPRODUCT(($A1236=merged_names)*(_xlfn.TEXTAFTER(R$2, "At ")=merged_belt_colours)*merged_months_at_rank),"")</f>
        <v/>
      </c>
    </row>
    <row r="1237" spans="1:18" x14ac:dyDescent="0.25">
      <c r="A1237"/>
      <c r="B1237" s="15" t="str" cm="1">
        <f t="array" ref="B1237">IFERROR(IF(LEN(A1237)&gt;0, IF(SUMPRODUCT((Inactives[Key]=J1237)*(Inactives[Currently Inactive]))=1,"Inactive","Active"),""),"Active")</f>
        <v/>
      </c>
      <c r="C1237" s="16" t="str" cm="1">
        <f t="array" aca="1" ref="C1237" ca="1">IFERROR(_xlfn._xlws.FILTER(Inactives[Inactive On],(Inactives[Key]=J1237)*(Inactives[Currently Inactive]),""),"")</f>
        <v/>
      </c>
      <c r="D1237" s="16" t="str" cm="1">
        <f t="array" aca="1" ref="D1237" ca="1">IFERROR(INDEX(_xlfn.TEXTSPLIT(E1237," "),1),"")</f>
        <v/>
      </c>
      <c r="E1237" s="15" t="str" cm="1">
        <f t="array" aca="1" ref="E1237" ca="1">IFERROR(_xlfn._xlws.FILTER(merged_ranks,(merged_end_dates=DATE(9999,12,31))*(merged_names=A1237)),"")</f>
        <v/>
      </c>
      <c r="F1237" s="17" t="str">
        <f ca="1">_xlfn.XLOOKUP(J1237,Promotions[Promo Key],Promotions[Promo Date],"")</f>
        <v/>
      </c>
      <c r="G1237" s="18" t="str">
        <f t="shared" ca="1" si="87"/>
        <v/>
      </c>
      <c r="H1237" s="18" t="str">
        <f t="shared" ca="1" si="86"/>
        <v/>
      </c>
      <c r="I1237" s="17" t="str">
        <f>_xlfn.XLOOKUP(A1237,Students[Full Name],Students[Starting Rank],"")</f>
        <v/>
      </c>
      <c r="J1237" s="15" t="str">
        <f t="shared" ca="1" si="88"/>
        <v xml:space="preserve">: </v>
      </c>
      <c r="K1237" s="16" t="str">
        <f>_xlfn.XLOOKUP(A1237,Students[Full Name],Students[Start Date],"")</f>
        <v/>
      </c>
      <c r="L1237" s="18">
        <f t="shared" ca="1" si="89"/>
        <v>-1</v>
      </c>
      <c r="M1237" s="18" cm="1">
        <f t="array" aca="1" ref="M1237" ca="1">SUMPRODUCT(Inactives[Days Inactive]*(Inactives[Student]=A1237))/365</f>
        <v>0</v>
      </c>
      <c r="N1237" s="18" t="str" cm="1">
        <f t="array" ref="N1237">IF(LEN($A1237)&gt;0,SUMPRODUCT(($A1237=merged_names)*(_xlfn.TEXTAFTER(N$2, "At ")=merged_belt_colours)*merged_months_at_rank),"")</f>
        <v/>
      </c>
      <c r="O1237" s="18" t="str" cm="1">
        <f t="array" ref="O1237">IF(LEN($A1237)&gt;0,SUMPRODUCT(($A1237=merged_names)*(_xlfn.TEXTAFTER(O$2, "At ")=merged_belt_colours)*merged_months_at_rank),"")</f>
        <v/>
      </c>
      <c r="P1237" s="18" t="str" cm="1">
        <f t="array" ref="P1237">IF(LEN($A1237)&gt;0,SUMPRODUCT(($A1237=merged_names)*(_xlfn.TEXTAFTER(P$2, "At ")=merged_belt_colours)*merged_months_at_rank),"")</f>
        <v/>
      </c>
      <c r="Q1237" s="18" t="str" cm="1">
        <f t="array" ref="Q1237">IF(LEN($A1237)&gt;0,SUMPRODUCT(($A1237=merged_names)*(_xlfn.TEXTAFTER(Q$2, "At ")=merged_belt_colours)*merged_months_at_rank),"")</f>
        <v/>
      </c>
      <c r="R1237" s="18" t="str" cm="1">
        <f t="array" ref="R1237">IF(LEN($A1237)&gt;0,SUMPRODUCT(($A1237=merged_names)*(_xlfn.TEXTAFTER(R$2, "At ")=merged_belt_colours)*merged_months_at_rank),"")</f>
        <v/>
      </c>
    </row>
    <row r="1238" spans="1:18" x14ac:dyDescent="0.25">
      <c r="A1238"/>
      <c r="B1238" s="15" t="str" cm="1">
        <f t="array" ref="B1238">IFERROR(IF(LEN(A1238)&gt;0, IF(SUMPRODUCT((Inactives[Key]=J1238)*(Inactives[Currently Inactive]))=1,"Inactive","Active"),""),"Active")</f>
        <v/>
      </c>
      <c r="C1238" s="16" t="str" cm="1">
        <f t="array" aca="1" ref="C1238" ca="1">IFERROR(_xlfn._xlws.FILTER(Inactives[Inactive On],(Inactives[Key]=J1238)*(Inactives[Currently Inactive]),""),"")</f>
        <v/>
      </c>
      <c r="D1238" s="16" t="str" cm="1">
        <f t="array" aca="1" ref="D1238" ca="1">IFERROR(INDEX(_xlfn.TEXTSPLIT(E1238," "),1),"")</f>
        <v/>
      </c>
      <c r="E1238" s="15" t="str" cm="1">
        <f t="array" aca="1" ref="E1238" ca="1">IFERROR(_xlfn._xlws.FILTER(merged_ranks,(merged_end_dates=DATE(9999,12,31))*(merged_names=A1238)),"")</f>
        <v/>
      </c>
      <c r="F1238" s="17" t="str">
        <f ca="1">_xlfn.XLOOKUP(J1238,Promotions[Promo Key],Promotions[Promo Date],"")</f>
        <v/>
      </c>
      <c r="G1238" s="18" t="str">
        <f t="shared" ca="1" si="87"/>
        <v/>
      </c>
      <c r="H1238" s="18" t="str">
        <f t="shared" ca="1" si="86"/>
        <v/>
      </c>
      <c r="I1238" s="17" t="str">
        <f>_xlfn.XLOOKUP(A1238,Students[Full Name],Students[Starting Rank],"")</f>
        <v/>
      </c>
      <c r="J1238" s="15" t="str">
        <f t="shared" ca="1" si="88"/>
        <v xml:space="preserve">: </v>
      </c>
      <c r="K1238" s="16" t="str">
        <f>_xlfn.XLOOKUP(A1238,Students[Full Name],Students[Start Date],"")</f>
        <v/>
      </c>
      <c r="L1238" s="18">
        <f t="shared" ca="1" si="89"/>
        <v>-1</v>
      </c>
      <c r="M1238" s="18" cm="1">
        <f t="array" aca="1" ref="M1238" ca="1">SUMPRODUCT(Inactives[Days Inactive]*(Inactives[Student]=A1238))/365</f>
        <v>0</v>
      </c>
      <c r="N1238" s="18" t="str" cm="1">
        <f t="array" ref="N1238">IF(LEN($A1238)&gt;0,SUMPRODUCT(($A1238=merged_names)*(_xlfn.TEXTAFTER(N$2, "At ")=merged_belt_colours)*merged_months_at_rank),"")</f>
        <v/>
      </c>
      <c r="O1238" s="18" t="str" cm="1">
        <f t="array" ref="O1238">IF(LEN($A1238)&gt;0,SUMPRODUCT(($A1238=merged_names)*(_xlfn.TEXTAFTER(O$2, "At ")=merged_belt_colours)*merged_months_at_rank),"")</f>
        <v/>
      </c>
      <c r="P1238" s="18" t="str" cm="1">
        <f t="array" ref="P1238">IF(LEN($A1238)&gt;0,SUMPRODUCT(($A1238=merged_names)*(_xlfn.TEXTAFTER(P$2, "At ")=merged_belt_colours)*merged_months_at_rank),"")</f>
        <v/>
      </c>
      <c r="Q1238" s="18" t="str" cm="1">
        <f t="array" ref="Q1238">IF(LEN($A1238)&gt;0,SUMPRODUCT(($A1238=merged_names)*(_xlfn.TEXTAFTER(Q$2, "At ")=merged_belt_colours)*merged_months_at_rank),"")</f>
        <v/>
      </c>
      <c r="R1238" s="18" t="str" cm="1">
        <f t="array" ref="R1238">IF(LEN($A1238)&gt;0,SUMPRODUCT(($A1238=merged_names)*(_xlfn.TEXTAFTER(R$2, "At ")=merged_belt_colours)*merged_months_at_rank),"")</f>
        <v/>
      </c>
    </row>
    <row r="1239" spans="1:18" x14ac:dyDescent="0.25">
      <c r="A1239"/>
      <c r="B1239" s="15" t="str" cm="1">
        <f t="array" ref="B1239">IFERROR(IF(LEN(A1239)&gt;0, IF(SUMPRODUCT((Inactives[Key]=J1239)*(Inactives[Currently Inactive]))=1,"Inactive","Active"),""),"Active")</f>
        <v/>
      </c>
      <c r="C1239" s="16" t="str" cm="1">
        <f t="array" aca="1" ref="C1239" ca="1">IFERROR(_xlfn._xlws.FILTER(Inactives[Inactive On],(Inactives[Key]=J1239)*(Inactives[Currently Inactive]),""),"")</f>
        <v/>
      </c>
      <c r="D1239" s="16" t="str" cm="1">
        <f t="array" aca="1" ref="D1239" ca="1">IFERROR(INDEX(_xlfn.TEXTSPLIT(E1239," "),1),"")</f>
        <v/>
      </c>
      <c r="E1239" s="15" t="str" cm="1">
        <f t="array" aca="1" ref="E1239" ca="1">IFERROR(_xlfn._xlws.FILTER(merged_ranks,(merged_end_dates=DATE(9999,12,31))*(merged_names=A1239)),"")</f>
        <v/>
      </c>
      <c r="F1239" s="17" t="str">
        <f ca="1">_xlfn.XLOOKUP(J1239,Promotions[Promo Key],Promotions[Promo Date],"")</f>
        <v/>
      </c>
      <c r="G1239" s="18" t="str">
        <f t="shared" ca="1" si="87"/>
        <v/>
      </c>
      <c r="H1239" s="18" t="str">
        <f t="shared" ca="1" si="86"/>
        <v/>
      </c>
      <c r="I1239" s="17" t="str">
        <f>_xlfn.XLOOKUP(A1239,Students[Full Name],Students[Starting Rank],"")</f>
        <v/>
      </c>
      <c r="J1239" s="15" t="str">
        <f t="shared" ca="1" si="88"/>
        <v xml:space="preserve">: </v>
      </c>
      <c r="K1239" s="16" t="str">
        <f>_xlfn.XLOOKUP(A1239,Students[Full Name],Students[Start Date],"")</f>
        <v/>
      </c>
      <c r="L1239" s="18">
        <f t="shared" ca="1" si="89"/>
        <v>-1</v>
      </c>
      <c r="M1239" s="18" cm="1">
        <f t="array" aca="1" ref="M1239" ca="1">SUMPRODUCT(Inactives[Days Inactive]*(Inactives[Student]=A1239))/365</f>
        <v>0</v>
      </c>
      <c r="N1239" s="18" t="str" cm="1">
        <f t="array" ref="N1239">IF(LEN($A1239)&gt;0,SUMPRODUCT(($A1239=merged_names)*(_xlfn.TEXTAFTER(N$2, "At ")=merged_belt_colours)*merged_months_at_rank),"")</f>
        <v/>
      </c>
      <c r="O1239" s="18" t="str" cm="1">
        <f t="array" ref="O1239">IF(LEN($A1239)&gt;0,SUMPRODUCT(($A1239=merged_names)*(_xlfn.TEXTAFTER(O$2, "At ")=merged_belt_colours)*merged_months_at_rank),"")</f>
        <v/>
      </c>
      <c r="P1239" s="18" t="str" cm="1">
        <f t="array" ref="P1239">IF(LEN($A1239)&gt;0,SUMPRODUCT(($A1239=merged_names)*(_xlfn.TEXTAFTER(P$2, "At ")=merged_belt_colours)*merged_months_at_rank),"")</f>
        <v/>
      </c>
      <c r="Q1239" s="18" t="str" cm="1">
        <f t="array" ref="Q1239">IF(LEN($A1239)&gt;0,SUMPRODUCT(($A1239=merged_names)*(_xlfn.TEXTAFTER(Q$2, "At ")=merged_belt_colours)*merged_months_at_rank),"")</f>
        <v/>
      </c>
      <c r="R1239" s="18" t="str" cm="1">
        <f t="array" ref="R1239">IF(LEN($A1239)&gt;0,SUMPRODUCT(($A1239=merged_names)*(_xlfn.TEXTAFTER(R$2, "At ")=merged_belt_colours)*merged_months_at_rank),"")</f>
        <v/>
      </c>
    </row>
    <row r="1240" spans="1:18" x14ac:dyDescent="0.25">
      <c r="A1240"/>
      <c r="B1240" s="15" t="str" cm="1">
        <f t="array" ref="B1240">IFERROR(IF(LEN(A1240)&gt;0, IF(SUMPRODUCT((Inactives[Key]=J1240)*(Inactives[Currently Inactive]))=1,"Inactive","Active"),""),"Active")</f>
        <v/>
      </c>
      <c r="C1240" s="16" t="str" cm="1">
        <f t="array" aca="1" ref="C1240" ca="1">IFERROR(_xlfn._xlws.FILTER(Inactives[Inactive On],(Inactives[Key]=J1240)*(Inactives[Currently Inactive]),""),"")</f>
        <v/>
      </c>
      <c r="D1240" s="16" t="str" cm="1">
        <f t="array" aca="1" ref="D1240" ca="1">IFERROR(INDEX(_xlfn.TEXTSPLIT(E1240," "),1),"")</f>
        <v/>
      </c>
      <c r="E1240" s="15" t="str" cm="1">
        <f t="array" aca="1" ref="E1240" ca="1">IFERROR(_xlfn._xlws.FILTER(merged_ranks,(merged_end_dates=DATE(9999,12,31))*(merged_names=A1240)),"")</f>
        <v/>
      </c>
      <c r="F1240" s="17" t="str">
        <f ca="1">_xlfn.XLOOKUP(J1240,Promotions[Promo Key],Promotions[Promo Date],"")</f>
        <v/>
      </c>
      <c r="G1240" s="18" t="str">
        <f t="shared" ca="1" si="87"/>
        <v/>
      </c>
      <c r="H1240" s="18" t="str">
        <f t="shared" ref="H1240:H1303" ca="1" si="90">IFERROR((TODAY()-K1240)/365-M1240,"")</f>
        <v/>
      </c>
      <c r="I1240" s="17" t="str">
        <f>_xlfn.XLOOKUP(A1240,Students[Full Name],Students[Starting Rank],"")</f>
        <v/>
      </c>
      <c r="J1240" s="15" t="str">
        <f t="shared" ca="1" si="88"/>
        <v xml:space="preserve">: </v>
      </c>
      <c r="K1240" s="16" t="str">
        <f>_xlfn.XLOOKUP(A1240,Students[Full Name],Students[Start Date],"")</f>
        <v/>
      </c>
      <c r="L1240" s="18">
        <f t="shared" ca="1" si="89"/>
        <v>-1</v>
      </c>
      <c r="M1240" s="18" cm="1">
        <f t="array" aca="1" ref="M1240" ca="1">SUMPRODUCT(Inactives[Days Inactive]*(Inactives[Student]=A1240))/365</f>
        <v>0</v>
      </c>
      <c r="N1240" s="18" t="str" cm="1">
        <f t="array" ref="N1240">IF(LEN($A1240)&gt;0,SUMPRODUCT(($A1240=merged_names)*(_xlfn.TEXTAFTER(N$2, "At ")=merged_belt_colours)*merged_months_at_rank),"")</f>
        <v/>
      </c>
      <c r="O1240" s="18" t="str" cm="1">
        <f t="array" ref="O1240">IF(LEN($A1240)&gt;0,SUMPRODUCT(($A1240=merged_names)*(_xlfn.TEXTAFTER(O$2, "At ")=merged_belt_colours)*merged_months_at_rank),"")</f>
        <v/>
      </c>
      <c r="P1240" s="18" t="str" cm="1">
        <f t="array" ref="P1240">IF(LEN($A1240)&gt;0,SUMPRODUCT(($A1240=merged_names)*(_xlfn.TEXTAFTER(P$2, "At ")=merged_belt_colours)*merged_months_at_rank),"")</f>
        <v/>
      </c>
      <c r="Q1240" s="18" t="str" cm="1">
        <f t="array" ref="Q1240">IF(LEN($A1240)&gt;0,SUMPRODUCT(($A1240=merged_names)*(_xlfn.TEXTAFTER(Q$2, "At ")=merged_belt_colours)*merged_months_at_rank),"")</f>
        <v/>
      </c>
      <c r="R1240" s="18" t="str" cm="1">
        <f t="array" ref="R1240">IF(LEN($A1240)&gt;0,SUMPRODUCT(($A1240=merged_names)*(_xlfn.TEXTAFTER(R$2, "At ")=merged_belt_colours)*merged_months_at_rank),"")</f>
        <v/>
      </c>
    </row>
    <row r="1241" spans="1:18" x14ac:dyDescent="0.25">
      <c r="A1241"/>
      <c r="B1241" s="15" t="str" cm="1">
        <f t="array" ref="B1241">IFERROR(IF(LEN(A1241)&gt;0, IF(SUMPRODUCT((Inactives[Key]=J1241)*(Inactives[Currently Inactive]))=1,"Inactive","Active"),""),"Active")</f>
        <v/>
      </c>
      <c r="C1241" s="16" t="str" cm="1">
        <f t="array" aca="1" ref="C1241" ca="1">IFERROR(_xlfn._xlws.FILTER(Inactives[Inactive On],(Inactives[Key]=J1241)*(Inactives[Currently Inactive]),""),"")</f>
        <v/>
      </c>
      <c r="D1241" s="16" t="str" cm="1">
        <f t="array" aca="1" ref="D1241" ca="1">IFERROR(INDEX(_xlfn.TEXTSPLIT(E1241," "),1),"")</f>
        <v/>
      </c>
      <c r="E1241" s="15" t="str" cm="1">
        <f t="array" aca="1" ref="E1241" ca="1">IFERROR(_xlfn._xlws.FILTER(merged_ranks,(merged_end_dates=DATE(9999,12,31))*(merged_names=A1241)),"")</f>
        <v/>
      </c>
      <c r="F1241" s="17" t="str">
        <f ca="1">_xlfn.XLOOKUP(J1241,Promotions[Promo Key],Promotions[Promo Date],"")</f>
        <v/>
      </c>
      <c r="G1241" s="18" t="str">
        <f t="shared" ca="1" si="87"/>
        <v/>
      </c>
      <c r="H1241" s="18" t="str">
        <f t="shared" ca="1" si="90"/>
        <v/>
      </c>
      <c r="I1241" s="17" t="str">
        <f>_xlfn.XLOOKUP(A1241,Students[Full Name],Students[Starting Rank],"")</f>
        <v/>
      </c>
      <c r="J1241" s="15" t="str">
        <f t="shared" ca="1" si="88"/>
        <v xml:space="preserve">: </v>
      </c>
      <c r="K1241" s="16" t="str">
        <f>_xlfn.XLOOKUP(A1241,Students[Full Name],Students[Start Date],"")</f>
        <v/>
      </c>
      <c r="L1241" s="18">
        <f t="shared" ca="1" si="89"/>
        <v>-1</v>
      </c>
      <c r="M1241" s="18" cm="1">
        <f t="array" aca="1" ref="M1241" ca="1">SUMPRODUCT(Inactives[Days Inactive]*(Inactives[Student]=A1241))/365</f>
        <v>0</v>
      </c>
      <c r="N1241" s="18" t="str" cm="1">
        <f t="array" ref="N1241">IF(LEN($A1241)&gt;0,SUMPRODUCT(($A1241=merged_names)*(_xlfn.TEXTAFTER(N$2, "At ")=merged_belt_colours)*merged_months_at_rank),"")</f>
        <v/>
      </c>
      <c r="O1241" s="18" t="str" cm="1">
        <f t="array" ref="O1241">IF(LEN($A1241)&gt;0,SUMPRODUCT(($A1241=merged_names)*(_xlfn.TEXTAFTER(O$2, "At ")=merged_belt_colours)*merged_months_at_rank),"")</f>
        <v/>
      </c>
      <c r="P1241" s="18" t="str" cm="1">
        <f t="array" ref="P1241">IF(LEN($A1241)&gt;0,SUMPRODUCT(($A1241=merged_names)*(_xlfn.TEXTAFTER(P$2, "At ")=merged_belt_colours)*merged_months_at_rank),"")</f>
        <v/>
      </c>
      <c r="Q1241" s="18" t="str" cm="1">
        <f t="array" ref="Q1241">IF(LEN($A1241)&gt;0,SUMPRODUCT(($A1241=merged_names)*(_xlfn.TEXTAFTER(Q$2, "At ")=merged_belt_colours)*merged_months_at_rank),"")</f>
        <v/>
      </c>
      <c r="R1241" s="18" t="str" cm="1">
        <f t="array" ref="R1241">IF(LEN($A1241)&gt;0,SUMPRODUCT(($A1241=merged_names)*(_xlfn.TEXTAFTER(R$2, "At ")=merged_belt_colours)*merged_months_at_rank),"")</f>
        <v/>
      </c>
    </row>
    <row r="1242" spans="1:18" x14ac:dyDescent="0.25">
      <c r="A1242"/>
      <c r="B1242" s="15" t="str" cm="1">
        <f t="array" ref="B1242">IFERROR(IF(LEN(A1242)&gt;0, IF(SUMPRODUCT((Inactives[Key]=J1242)*(Inactives[Currently Inactive]))=1,"Inactive","Active"),""),"Active")</f>
        <v/>
      </c>
      <c r="C1242" s="16" t="str" cm="1">
        <f t="array" aca="1" ref="C1242" ca="1">IFERROR(_xlfn._xlws.FILTER(Inactives[Inactive On],(Inactives[Key]=J1242)*(Inactives[Currently Inactive]),""),"")</f>
        <v/>
      </c>
      <c r="D1242" s="16" t="str" cm="1">
        <f t="array" aca="1" ref="D1242" ca="1">IFERROR(INDEX(_xlfn.TEXTSPLIT(E1242," "),1),"")</f>
        <v/>
      </c>
      <c r="E1242" s="15" t="str" cm="1">
        <f t="array" aca="1" ref="E1242" ca="1">IFERROR(_xlfn._xlws.FILTER(merged_ranks,(merged_end_dates=DATE(9999,12,31))*(merged_names=A1242)),"")</f>
        <v/>
      </c>
      <c r="F1242" s="17" t="str">
        <f ca="1">_xlfn.XLOOKUP(J1242,Promotions[Promo Key],Promotions[Promo Date],"")</f>
        <v/>
      </c>
      <c r="G1242" s="18" t="str">
        <f t="shared" ca="1" si="87"/>
        <v/>
      </c>
      <c r="H1242" s="18" t="str">
        <f t="shared" ca="1" si="90"/>
        <v/>
      </c>
      <c r="I1242" s="17" t="str">
        <f>_xlfn.XLOOKUP(A1242,Students[Full Name],Students[Starting Rank],"")</f>
        <v/>
      </c>
      <c r="J1242" s="15" t="str">
        <f t="shared" ca="1" si="88"/>
        <v xml:space="preserve">: </v>
      </c>
      <c r="K1242" s="16" t="str">
        <f>_xlfn.XLOOKUP(A1242,Students[Full Name],Students[Start Date],"")</f>
        <v/>
      </c>
      <c r="L1242" s="18">
        <f t="shared" ca="1" si="89"/>
        <v>-1</v>
      </c>
      <c r="M1242" s="18" cm="1">
        <f t="array" aca="1" ref="M1242" ca="1">SUMPRODUCT(Inactives[Days Inactive]*(Inactives[Student]=A1242))/365</f>
        <v>0</v>
      </c>
      <c r="N1242" s="18" t="str" cm="1">
        <f t="array" ref="N1242">IF(LEN($A1242)&gt;0,SUMPRODUCT(($A1242=merged_names)*(_xlfn.TEXTAFTER(N$2, "At ")=merged_belt_colours)*merged_months_at_rank),"")</f>
        <v/>
      </c>
      <c r="O1242" s="18" t="str" cm="1">
        <f t="array" ref="O1242">IF(LEN($A1242)&gt;0,SUMPRODUCT(($A1242=merged_names)*(_xlfn.TEXTAFTER(O$2, "At ")=merged_belt_colours)*merged_months_at_rank),"")</f>
        <v/>
      </c>
      <c r="P1242" s="18" t="str" cm="1">
        <f t="array" ref="P1242">IF(LEN($A1242)&gt;0,SUMPRODUCT(($A1242=merged_names)*(_xlfn.TEXTAFTER(P$2, "At ")=merged_belt_colours)*merged_months_at_rank),"")</f>
        <v/>
      </c>
      <c r="Q1242" s="18" t="str" cm="1">
        <f t="array" ref="Q1242">IF(LEN($A1242)&gt;0,SUMPRODUCT(($A1242=merged_names)*(_xlfn.TEXTAFTER(Q$2, "At ")=merged_belt_colours)*merged_months_at_rank),"")</f>
        <v/>
      </c>
      <c r="R1242" s="18" t="str" cm="1">
        <f t="array" ref="R1242">IF(LEN($A1242)&gt;0,SUMPRODUCT(($A1242=merged_names)*(_xlfn.TEXTAFTER(R$2, "At ")=merged_belt_colours)*merged_months_at_rank),"")</f>
        <v/>
      </c>
    </row>
    <row r="1243" spans="1:18" x14ac:dyDescent="0.25">
      <c r="A1243"/>
      <c r="B1243" s="15" t="str" cm="1">
        <f t="array" ref="B1243">IFERROR(IF(LEN(A1243)&gt;0, IF(SUMPRODUCT((Inactives[Key]=J1243)*(Inactives[Currently Inactive]))=1,"Inactive","Active"),""),"Active")</f>
        <v/>
      </c>
      <c r="C1243" s="16" t="str" cm="1">
        <f t="array" aca="1" ref="C1243" ca="1">IFERROR(_xlfn._xlws.FILTER(Inactives[Inactive On],(Inactives[Key]=J1243)*(Inactives[Currently Inactive]),""),"")</f>
        <v/>
      </c>
      <c r="D1243" s="16" t="str" cm="1">
        <f t="array" aca="1" ref="D1243" ca="1">IFERROR(INDEX(_xlfn.TEXTSPLIT(E1243," "),1),"")</f>
        <v/>
      </c>
      <c r="E1243" s="15" t="str" cm="1">
        <f t="array" aca="1" ref="E1243" ca="1">IFERROR(_xlfn._xlws.FILTER(merged_ranks,(merged_end_dates=DATE(9999,12,31))*(merged_names=A1243)),"")</f>
        <v/>
      </c>
      <c r="F1243" s="17" t="str">
        <f ca="1">_xlfn.XLOOKUP(J1243,Promotions[Promo Key],Promotions[Promo Date],"")</f>
        <v/>
      </c>
      <c r="G1243" s="18" t="str">
        <f t="shared" ca="1" si="87"/>
        <v/>
      </c>
      <c r="H1243" s="18" t="str">
        <f t="shared" ca="1" si="90"/>
        <v/>
      </c>
      <c r="I1243" s="17" t="str">
        <f>_xlfn.XLOOKUP(A1243,Students[Full Name],Students[Starting Rank],"")</f>
        <v/>
      </c>
      <c r="J1243" s="15" t="str">
        <f t="shared" ca="1" si="88"/>
        <v xml:space="preserve">: </v>
      </c>
      <c r="K1243" s="16" t="str">
        <f>_xlfn.XLOOKUP(A1243,Students[Full Name],Students[Start Date],"")</f>
        <v/>
      </c>
      <c r="L1243" s="18">
        <f t="shared" ca="1" si="89"/>
        <v>-1</v>
      </c>
      <c r="M1243" s="18" cm="1">
        <f t="array" aca="1" ref="M1243" ca="1">SUMPRODUCT(Inactives[Days Inactive]*(Inactives[Student]=A1243))/365</f>
        <v>0</v>
      </c>
      <c r="N1243" s="18" t="str" cm="1">
        <f t="array" ref="N1243">IF(LEN($A1243)&gt;0,SUMPRODUCT(($A1243=merged_names)*(_xlfn.TEXTAFTER(N$2, "At ")=merged_belt_colours)*merged_months_at_rank),"")</f>
        <v/>
      </c>
      <c r="O1243" s="18" t="str" cm="1">
        <f t="array" ref="O1243">IF(LEN($A1243)&gt;0,SUMPRODUCT(($A1243=merged_names)*(_xlfn.TEXTAFTER(O$2, "At ")=merged_belt_colours)*merged_months_at_rank),"")</f>
        <v/>
      </c>
      <c r="P1243" s="18" t="str" cm="1">
        <f t="array" ref="P1243">IF(LEN($A1243)&gt;0,SUMPRODUCT(($A1243=merged_names)*(_xlfn.TEXTAFTER(P$2, "At ")=merged_belt_colours)*merged_months_at_rank),"")</f>
        <v/>
      </c>
      <c r="Q1243" s="18" t="str" cm="1">
        <f t="array" ref="Q1243">IF(LEN($A1243)&gt;0,SUMPRODUCT(($A1243=merged_names)*(_xlfn.TEXTAFTER(Q$2, "At ")=merged_belt_colours)*merged_months_at_rank),"")</f>
        <v/>
      </c>
      <c r="R1243" s="18" t="str" cm="1">
        <f t="array" ref="R1243">IF(LEN($A1243)&gt;0,SUMPRODUCT(($A1243=merged_names)*(_xlfn.TEXTAFTER(R$2, "At ")=merged_belt_colours)*merged_months_at_rank),"")</f>
        <v/>
      </c>
    </row>
    <row r="1244" spans="1:18" x14ac:dyDescent="0.25">
      <c r="A1244"/>
      <c r="B1244" s="15" t="str" cm="1">
        <f t="array" ref="B1244">IFERROR(IF(LEN(A1244)&gt;0, IF(SUMPRODUCT((Inactives[Key]=J1244)*(Inactives[Currently Inactive]))=1,"Inactive","Active"),""),"Active")</f>
        <v/>
      </c>
      <c r="C1244" s="16" t="str" cm="1">
        <f t="array" aca="1" ref="C1244" ca="1">IFERROR(_xlfn._xlws.FILTER(Inactives[Inactive On],(Inactives[Key]=J1244)*(Inactives[Currently Inactive]),""),"")</f>
        <v/>
      </c>
      <c r="D1244" s="16" t="str" cm="1">
        <f t="array" aca="1" ref="D1244" ca="1">IFERROR(INDEX(_xlfn.TEXTSPLIT(E1244," "),1),"")</f>
        <v/>
      </c>
      <c r="E1244" s="15" t="str" cm="1">
        <f t="array" aca="1" ref="E1244" ca="1">IFERROR(_xlfn._xlws.FILTER(merged_ranks,(merged_end_dates=DATE(9999,12,31))*(merged_names=A1244)),"")</f>
        <v/>
      </c>
      <c r="F1244" s="17" t="str">
        <f ca="1">_xlfn.XLOOKUP(J1244,Promotions[Promo Key],Promotions[Promo Date],"")</f>
        <v/>
      </c>
      <c r="G1244" s="18" t="str">
        <f t="shared" ref="G1244:G1307" ca="1" si="91">IFERROR((TODAY()-F1244)/30.5, "")</f>
        <v/>
      </c>
      <c r="H1244" s="18" t="str">
        <f t="shared" ca="1" si="90"/>
        <v/>
      </c>
      <c r="I1244" s="17" t="str">
        <f>_xlfn.XLOOKUP(A1244,Students[Full Name],Students[Starting Rank],"")</f>
        <v/>
      </c>
      <c r="J1244" s="15" t="str">
        <f t="shared" ref="J1244:J1307" ca="1" si="92">A1244&amp;": "&amp;E1244</f>
        <v xml:space="preserve">: </v>
      </c>
      <c r="K1244" s="16" t="str">
        <f>_xlfn.XLOOKUP(A1244,Students[Full Name],Students[Start Date],"")</f>
        <v/>
      </c>
      <c r="L1244" s="18">
        <f t="shared" ref="L1244:L1307" ca="1" si="93">IF(LEN(C1244)&gt;0,(TODAY()-C1244)/30.5,-1)</f>
        <v>-1</v>
      </c>
      <c r="M1244" s="18" cm="1">
        <f t="array" aca="1" ref="M1244" ca="1">SUMPRODUCT(Inactives[Days Inactive]*(Inactives[Student]=A1244))/365</f>
        <v>0</v>
      </c>
      <c r="N1244" s="18" t="str" cm="1">
        <f t="array" ref="N1244">IF(LEN($A1244)&gt;0,SUMPRODUCT(($A1244=merged_names)*(_xlfn.TEXTAFTER(N$2, "At ")=merged_belt_colours)*merged_months_at_rank),"")</f>
        <v/>
      </c>
      <c r="O1244" s="18" t="str" cm="1">
        <f t="array" ref="O1244">IF(LEN($A1244)&gt;0,SUMPRODUCT(($A1244=merged_names)*(_xlfn.TEXTAFTER(O$2, "At ")=merged_belt_colours)*merged_months_at_rank),"")</f>
        <v/>
      </c>
      <c r="P1244" s="18" t="str" cm="1">
        <f t="array" ref="P1244">IF(LEN($A1244)&gt;0,SUMPRODUCT(($A1244=merged_names)*(_xlfn.TEXTAFTER(P$2, "At ")=merged_belt_colours)*merged_months_at_rank),"")</f>
        <v/>
      </c>
      <c r="Q1244" s="18" t="str" cm="1">
        <f t="array" ref="Q1244">IF(LEN($A1244)&gt;0,SUMPRODUCT(($A1244=merged_names)*(_xlfn.TEXTAFTER(Q$2, "At ")=merged_belt_colours)*merged_months_at_rank),"")</f>
        <v/>
      </c>
      <c r="R1244" s="18" t="str" cm="1">
        <f t="array" ref="R1244">IF(LEN($A1244)&gt;0,SUMPRODUCT(($A1244=merged_names)*(_xlfn.TEXTAFTER(R$2, "At ")=merged_belt_colours)*merged_months_at_rank),"")</f>
        <v/>
      </c>
    </row>
    <row r="1245" spans="1:18" x14ac:dyDescent="0.25">
      <c r="A1245"/>
      <c r="B1245" s="15" t="str" cm="1">
        <f t="array" ref="B1245">IFERROR(IF(LEN(A1245)&gt;0, IF(SUMPRODUCT((Inactives[Key]=J1245)*(Inactives[Currently Inactive]))=1,"Inactive","Active"),""),"Active")</f>
        <v/>
      </c>
      <c r="C1245" s="16" t="str" cm="1">
        <f t="array" aca="1" ref="C1245" ca="1">IFERROR(_xlfn._xlws.FILTER(Inactives[Inactive On],(Inactives[Key]=J1245)*(Inactives[Currently Inactive]),""),"")</f>
        <v/>
      </c>
      <c r="D1245" s="16" t="str" cm="1">
        <f t="array" aca="1" ref="D1245" ca="1">IFERROR(INDEX(_xlfn.TEXTSPLIT(E1245," "),1),"")</f>
        <v/>
      </c>
      <c r="E1245" s="15" t="str" cm="1">
        <f t="array" aca="1" ref="E1245" ca="1">IFERROR(_xlfn._xlws.FILTER(merged_ranks,(merged_end_dates=DATE(9999,12,31))*(merged_names=A1245)),"")</f>
        <v/>
      </c>
      <c r="F1245" s="17" t="str">
        <f ca="1">_xlfn.XLOOKUP(J1245,Promotions[Promo Key],Promotions[Promo Date],"")</f>
        <v/>
      </c>
      <c r="G1245" s="18" t="str">
        <f t="shared" ca="1" si="91"/>
        <v/>
      </c>
      <c r="H1245" s="18" t="str">
        <f t="shared" ca="1" si="90"/>
        <v/>
      </c>
      <c r="I1245" s="17" t="str">
        <f>_xlfn.XLOOKUP(A1245,Students[Full Name],Students[Starting Rank],"")</f>
        <v/>
      </c>
      <c r="J1245" s="15" t="str">
        <f t="shared" ca="1" si="92"/>
        <v xml:space="preserve">: </v>
      </c>
      <c r="K1245" s="16" t="str">
        <f>_xlfn.XLOOKUP(A1245,Students[Full Name],Students[Start Date],"")</f>
        <v/>
      </c>
      <c r="L1245" s="18">
        <f t="shared" ca="1" si="93"/>
        <v>-1</v>
      </c>
      <c r="M1245" s="18" cm="1">
        <f t="array" aca="1" ref="M1245" ca="1">SUMPRODUCT(Inactives[Days Inactive]*(Inactives[Student]=A1245))/365</f>
        <v>0</v>
      </c>
      <c r="N1245" s="18" t="str" cm="1">
        <f t="array" ref="N1245">IF(LEN($A1245)&gt;0,SUMPRODUCT(($A1245=merged_names)*(_xlfn.TEXTAFTER(N$2, "At ")=merged_belt_colours)*merged_months_at_rank),"")</f>
        <v/>
      </c>
      <c r="O1245" s="18" t="str" cm="1">
        <f t="array" ref="O1245">IF(LEN($A1245)&gt;0,SUMPRODUCT(($A1245=merged_names)*(_xlfn.TEXTAFTER(O$2, "At ")=merged_belt_colours)*merged_months_at_rank),"")</f>
        <v/>
      </c>
      <c r="P1245" s="18" t="str" cm="1">
        <f t="array" ref="P1245">IF(LEN($A1245)&gt;0,SUMPRODUCT(($A1245=merged_names)*(_xlfn.TEXTAFTER(P$2, "At ")=merged_belt_colours)*merged_months_at_rank),"")</f>
        <v/>
      </c>
      <c r="Q1245" s="18" t="str" cm="1">
        <f t="array" ref="Q1245">IF(LEN($A1245)&gt;0,SUMPRODUCT(($A1245=merged_names)*(_xlfn.TEXTAFTER(Q$2, "At ")=merged_belt_colours)*merged_months_at_rank),"")</f>
        <v/>
      </c>
      <c r="R1245" s="18" t="str" cm="1">
        <f t="array" ref="R1245">IF(LEN($A1245)&gt;0,SUMPRODUCT(($A1245=merged_names)*(_xlfn.TEXTAFTER(R$2, "At ")=merged_belt_colours)*merged_months_at_rank),"")</f>
        <v/>
      </c>
    </row>
    <row r="1246" spans="1:18" x14ac:dyDescent="0.25">
      <c r="A1246"/>
      <c r="B1246" s="15" t="str" cm="1">
        <f t="array" ref="B1246">IFERROR(IF(LEN(A1246)&gt;0, IF(SUMPRODUCT((Inactives[Key]=J1246)*(Inactives[Currently Inactive]))=1,"Inactive","Active"),""),"Active")</f>
        <v/>
      </c>
      <c r="C1246" s="16" t="str" cm="1">
        <f t="array" aca="1" ref="C1246" ca="1">IFERROR(_xlfn._xlws.FILTER(Inactives[Inactive On],(Inactives[Key]=J1246)*(Inactives[Currently Inactive]),""),"")</f>
        <v/>
      </c>
      <c r="D1246" s="16" t="str" cm="1">
        <f t="array" aca="1" ref="D1246" ca="1">IFERROR(INDEX(_xlfn.TEXTSPLIT(E1246," "),1),"")</f>
        <v/>
      </c>
      <c r="E1246" s="15" t="str" cm="1">
        <f t="array" aca="1" ref="E1246" ca="1">IFERROR(_xlfn._xlws.FILTER(merged_ranks,(merged_end_dates=DATE(9999,12,31))*(merged_names=A1246)),"")</f>
        <v/>
      </c>
      <c r="F1246" s="17" t="str">
        <f ca="1">_xlfn.XLOOKUP(J1246,Promotions[Promo Key],Promotions[Promo Date],"")</f>
        <v/>
      </c>
      <c r="G1246" s="18" t="str">
        <f t="shared" ca="1" si="91"/>
        <v/>
      </c>
      <c r="H1246" s="18" t="str">
        <f t="shared" ca="1" si="90"/>
        <v/>
      </c>
      <c r="I1246" s="17" t="str">
        <f>_xlfn.XLOOKUP(A1246,Students[Full Name],Students[Starting Rank],"")</f>
        <v/>
      </c>
      <c r="J1246" s="15" t="str">
        <f t="shared" ca="1" si="92"/>
        <v xml:space="preserve">: </v>
      </c>
      <c r="K1246" s="16" t="str">
        <f>_xlfn.XLOOKUP(A1246,Students[Full Name],Students[Start Date],"")</f>
        <v/>
      </c>
      <c r="L1246" s="18">
        <f t="shared" ca="1" si="93"/>
        <v>-1</v>
      </c>
      <c r="M1246" s="18" cm="1">
        <f t="array" aca="1" ref="M1246" ca="1">SUMPRODUCT(Inactives[Days Inactive]*(Inactives[Student]=A1246))/365</f>
        <v>0</v>
      </c>
      <c r="N1246" s="18" t="str" cm="1">
        <f t="array" ref="N1246">IF(LEN($A1246)&gt;0,SUMPRODUCT(($A1246=merged_names)*(_xlfn.TEXTAFTER(N$2, "At ")=merged_belt_colours)*merged_months_at_rank),"")</f>
        <v/>
      </c>
      <c r="O1246" s="18" t="str" cm="1">
        <f t="array" ref="O1246">IF(LEN($A1246)&gt;0,SUMPRODUCT(($A1246=merged_names)*(_xlfn.TEXTAFTER(O$2, "At ")=merged_belt_colours)*merged_months_at_rank),"")</f>
        <v/>
      </c>
      <c r="P1246" s="18" t="str" cm="1">
        <f t="array" ref="P1246">IF(LEN($A1246)&gt;0,SUMPRODUCT(($A1246=merged_names)*(_xlfn.TEXTAFTER(P$2, "At ")=merged_belt_colours)*merged_months_at_rank),"")</f>
        <v/>
      </c>
      <c r="Q1246" s="18" t="str" cm="1">
        <f t="array" ref="Q1246">IF(LEN($A1246)&gt;0,SUMPRODUCT(($A1246=merged_names)*(_xlfn.TEXTAFTER(Q$2, "At ")=merged_belt_colours)*merged_months_at_rank),"")</f>
        <v/>
      </c>
      <c r="R1246" s="18" t="str" cm="1">
        <f t="array" ref="R1246">IF(LEN($A1246)&gt;0,SUMPRODUCT(($A1246=merged_names)*(_xlfn.TEXTAFTER(R$2, "At ")=merged_belt_colours)*merged_months_at_rank),"")</f>
        <v/>
      </c>
    </row>
    <row r="1247" spans="1:18" x14ac:dyDescent="0.25">
      <c r="A1247"/>
      <c r="B1247" s="15" t="str" cm="1">
        <f t="array" ref="B1247">IFERROR(IF(LEN(A1247)&gt;0, IF(SUMPRODUCT((Inactives[Key]=J1247)*(Inactives[Currently Inactive]))=1,"Inactive","Active"),""),"Active")</f>
        <v/>
      </c>
      <c r="C1247" s="16" t="str" cm="1">
        <f t="array" aca="1" ref="C1247" ca="1">IFERROR(_xlfn._xlws.FILTER(Inactives[Inactive On],(Inactives[Key]=J1247)*(Inactives[Currently Inactive]),""),"")</f>
        <v/>
      </c>
      <c r="D1247" s="16" t="str" cm="1">
        <f t="array" aca="1" ref="D1247" ca="1">IFERROR(INDEX(_xlfn.TEXTSPLIT(E1247," "),1),"")</f>
        <v/>
      </c>
      <c r="E1247" s="15" t="str" cm="1">
        <f t="array" aca="1" ref="E1247" ca="1">IFERROR(_xlfn._xlws.FILTER(merged_ranks,(merged_end_dates=DATE(9999,12,31))*(merged_names=A1247)),"")</f>
        <v/>
      </c>
      <c r="F1247" s="17" t="str">
        <f ca="1">_xlfn.XLOOKUP(J1247,Promotions[Promo Key],Promotions[Promo Date],"")</f>
        <v/>
      </c>
      <c r="G1247" s="18" t="str">
        <f t="shared" ca="1" si="91"/>
        <v/>
      </c>
      <c r="H1247" s="18" t="str">
        <f t="shared" ca="1" si="90"/>
        <v/>
      </c>
      <c r="I1247" s="17" t="str">
        <f>_xlfn.XLOOKUP(A1247,Students[Full Name],Students[Starting Rank],"")</f>
        <v/>
      </c>
      <c r="J1247" s="15" t="str">
        <f t="shared" ca="1" si="92"/>
        <v xml:space="preserve">: </v>
      </c>
      <c r="K1247" s="16" t="str">
        <f>_xlfn.XLOOKUP(A1247,Students[Full Name],Students[Start Date],"")</f>
        <v/>
      </c>
      <c r="L1247" s="18">
        <f t="shared" ca="1" si="93"/>
        <v>-1</v>
      </c>
      <c r="M1247" s="18" cm="1">
        <f t="array" aca="1" ref="M1247" ca="1">SUMPRODUCT(Inactives[Days Inactive]*(Inactives[Student]=A1247))/365</f>
        <v>0</v>
      </c>
      <c r="N1247" s="18" t="str" cm="1">
        <f t="array" ref="N1247">IF(LEN($A1247)&gt;0,SUMPRODUCT(($A1247=merged_names)*(_xlfn.TEXTAFTER(N$2, "At ")=merged_belt_colours)*merged_months_at_rank),"")</f>
        <v/>
      </c>
      <c r="O1247" s="18" t="str" cm="1">
        <f t="array" ref="O1247">IF(LEN($A1247)&gt;0,SUMPRODUCT(($A1247=merged_names)*(_xlfn.TEXTAFTER(O$2, "At ")=merged_belt_colours)*merged_months_at_rank),"")</f>
        <v/>
      </c>
      <c r="P1247" s="18" t="str" cm="1">
        <f t="array" ref="P1247">IF(LEN($A1247)&gt;0,SUMPRODUCT(($A1247=merged_names)*(_xlfn.TEXTAFTER(P$2, "At ")=merged_belt_colours)*merged_months_at_rank),"")</f>
        <v/>
      </c>
      <c r="Q1247" s="18" t="str" cm="1">
        <f t="array" ref="Q1247">IF(LEN($A1247)&gt;0,SUMPRODUCT(($A1247=merged_names)*(_xlfn.TEXTAFTER(Q$2, "At ")=merged_belt_colours)*merged_months_at_rank),"")</f>
        <v/>
      </c>
      <c r="R1247" s="18" t="str" cm="1">
        <f t="array" ref="R1247">IF(LEN($A1247)&gt;0,SUMPRODUCT(($A1247=merged_names)*(_xlfn.TEXTAFTER(R$2, "At ")=merged_belt_colours)*merged_months_at_rank),"")</f>
        <v/>
      </c>
    </row>
    <row r="1248" spans="1:18" x14ac:dyDescent="0.25">
      <c r="A1248"/>
      <c r="B1248" s="15" t="str" cm="1">
        <f t="array" ref="B1248">IFERROR(IF(LEN(A1248)&gt;0, IF(SUMPRODUCT((Inactives[Key]=J1248)*(Inactives[Currently Inactive]))=1,"Inactive","Active"),""),"Active")</f>
        <v/>
      </c>
      <c r="C1248" s="16" t="str" cm="1">
        <f t="array" aca="1" ref="C1248" ca="1">IFERROR(_xlfn._xlws.FILTER(Inactives[Inactive On],(Inactives[Key]=J1248)*(Inactives[Currently Inactive]),""),"")</f>
        <v/>
      </c>
      <c r="D1248" s="16" t="str" cm="1">
        <f t="array" aca="1" ref="D1248" ca="1">IFERROR(INDEX(_xlfn.TEXTSPLIT(E1248," "),1),"")</f>
        <v/>
      </c>
      <c r="E1248" s="15" t="str" cm="1">
        <f t="array" aca="1" ref="E1248" ca="1">IFERROR(_xlfn._xlws.FILTER(merged_ranks,(merged_end_dates=DATE(9999,12,31))*(merged_names=A1248)),"")</f>
        <v/>
      </c>
      <c r="F1248" s="17" t="str">
        <f ca="1">_xlfn.XLOOKUP(J1248,Promotions[Promo Key],Promotions[Promo Date],"")</f>
        <v/>
      </c>
      <c r="G1248" s="18" t="str">
        <f t="shared" ca="1" si="91"/>
        <v/>
      </c>
      <c r="H1248" s="18" t="str">
        <f t="shared" ca="1" si="90"/>
        <v/>
      </c>
      <c r="I1248" s="17" t="str">
        <f>_xlfn.XLOOKUP(A1248,Students[Full Name],Students[Starting Rank],"")</f>
        <v/>
      </c>
      <c r="J1248" s="15" t="str">
        <f t="shared" ca="1" si="92"/>
        <v xml:space="preserve">: </v>
      </c>
      <c r="K1248" s="16" t="str">
        <f>_xlfn.XLOOKUP(A1248,Students[Full Name],Students[Start Date],"")</f>
        <v/>
      </c>
      <c r="L1248" s="18">
        <f t="shared" ca="1" si="93"/>
        <v>-1</v>
      </c>
      <c r="M1248" s="18" cm="1">
        <f t="array" aca="1" ref="M1248" ca="1">SUMPRODUCT(Inactives[Days Inactive]*(Inactives[Student]=A1248))/365</f>
        <v>0</v>
      </c>
      <c r="N1248" s="18" t="str" cm="1">
        <f t="array" ref="N1248">IF(LEN($A1248)&gt;0,SUMPRODUCT(($A1248=merged_names)*(_xlfn.TEXTAFTER(N$2, "At ")=merged_belt_colours)*merged_months_at_rank),"")</f>
        <v/>
      </c>
      <c r="O1248" s="18" t="str" cm="1">
        <f t="array" ref="O1248">IF(LEN($A1248)&gt;0,SUMPRODUCT(($A1248=merged_names)*(_xlfn.TEXTAFTER(O$2, "At ")=merged_belt_colours)*merged_months_at_rank),"")</f>
        <v/>
      </c>
      <c r="P1248" s="18" t="str" cm="1">
        <f t="array" ref="P1248">IF(LEN($A1248)&gt;0,SUMPRODUCT(($A1248=merged_names)*(_xlfn.TEXTAFTER(P$2, "At ")=merged_belt_colours)*merged_months_at_rank),"")</f>
        <v/>
      </c>
      <c r="Q1248" s="18" t="str" cm="1">
        <f t="array" ref="Q1248">IF(LEN($A1248)&gt;0,SUMPRODUCT(($A1248=merged_names)*(_xlfn.TEXTAFTER(Q$2, "At ")=merged_belt_colours)*merged_months_at_rank),"")</f>
        <v/>
      </c>
      <c r="R1248" s="18" t="str" cm="1">
        <f t="array" ref="R1248">IF(LEN($A1248)&gt;0,SUMPRODUCT(($A1248=merged_names)*(_xlfn.TEXTAFTER(R$2, "At ")=merged_belt_colours)*merged_months_at_rank),"")</f>
        <v/>
      </c>
    </row>
    <row r="1249" spans="1:18" x14ac:dyDescent="0.25">
      <c r="A1249"/>
      <c r="B1249" s="15" t="str" cm="1">
        <f t="array" ref="B1249">IFERROR(IF(LEN(A1249)&gt;0, IF(SUMPRODUCT((Inactives[Key]=J1249)*(Inactives[Currently Inactive]))=1,"Inactive","Active"),""),"Active")</f>
        <v/>
      </c>
      <c r="C1249" s="16" t="str" cm="1">
        <f t="array" aca="1" ref="C1249" ca="1">IFERROR(_xlfn._xlws.FILTER(Inactives[Inactive On],(Inactives[Key]=J1249)*(Inactives[Currently Inactive]),""),"")</f>
        <v/>
      </c>
      <c r="D1249" s="16" t="str" cm="1">
        <f t="array" aca="1" ref="D1249" ca="1">IFERROR(INDEX(_xlfn.TEXTSPLIT(E1249," "),1),"")</f>
        <v/>
      </c>
      <c r="E1249" s="15" t="str" cm="1">
        <f t="array" aca="1" ref="E1249" ca="1">IFERROR(_xlfn._xlws.FILTER(merged_ranks,(merged_end_dates=DATE(9999,12,31))*(merged_names=A1249)),"")</f>
        <v/>
      </c>
      <c r="F1249" s="17" t="str">
        <f ca="1">_xlfn.XLOOKUP(J1249,Promotions[Promo Key],Promotions[Promo Date],"")</f>
        <v/>
      </c>
      <c r="G1249" s="18" t="str">
        <f t="shared" ca="1" si="91"/>
        <v/>
      </c>
      <c r="H1249" s="18" t="str">
        <f t="shared" ca="1" si="90"/>
        <v/>
      </c>
      <c r="I1249" s="17" t="str">
        <f>_xlfn.XLOOKUP(A1249,Students[Full Name],Students[Starting Rank],"")</f>
        <v/>
      </c>
      <c r="J1249" s="15" t="str">
        <f t="shared" ca="1" si="92"/>
        <v xml:space="preserve">: </v>
      </c>
      <c r="K1249" s="16" t="str">
        <f>_xlfn.XLOOKUP(A1249,Students[Full Name],Students[Start Date],"")</f>
        <v/>
      </c>
      <c r="L1249" s="18">
        <f t="shared" ca="1" si="93"/>
        <v>-1</v>
      </c>
      <c r="M1249" s="18" cm="1">
        <f t="array" aca="1" ref="M1249" ca="1">SUMPRODUCT(Inactives[Days Inactive]*(Inactives[Student]=A1249))/365</f>
        <v>0</v>
      </c>
      <c r="N1249" s="18" t="str" cm="1">
        <f t="array" ref="N1249">IF(LEN($A1249)&gt;0,SUMPRODUCT(($A1249=merged_names)*(_xlfn.TEXTAFTER(N$2, "At ")=merged_belt_colours)*merged_months_at_rank),"")</f>
        <v/>
      </c>
      <c r="O1249" s="18" t="str" cm="1">
        <f t="array" ref="O1249">IF(LEN($A1249)&gt;0,SUMPRODUCT(($A1249=merged_names)*(_xlfn.TEXTAFTER(O$2, "At ")=merged_belt_colours)*merged_months_at_rank),"")</f>
        <v/>
      </c>
      <c r="P1249" s="18" t="str" cm="1">
        <f t="array" ref="P1249">IF(LEN($A1249)&gt;0,SUMPRODUCT(($A1249=merged_names)*(_xlfn.TEXTAFTER(P$2, "At ")=merged_belt_colours)*merged_months_at_rank),"")</f>
        <v/>
      </c>
      <c r="Q1249" s="18" t="str" cm="1">
        <f t="array" ref="Q1249">IF(LEN($A1249)&gt;0,SUMPRODUCT(($A1249=merged_names)*(_xlfn.TEXTAFTER(Q$2, "At ")=merged_belt_colours)*merged_months_at_rank),"")</f>
        <v/>
      </c>
      <c r="R1249" s="18" t="str" cm="1">
        <f t="array" ref="R1249">IF(LEN($A1249)&gt;0,SUMPRODUCT(($A1249=merged_names)*(_xlfn.TEXTAFTER(R$2, "At ")=merged_belt_colours)*merged_months_at_rank),"")</f>
        <v/>
      </c>
    </row>
    <row r="1250" spans="1:18" x14ac:dyDescent="0.25">
      <c r="A1250"/>
      <c r="B1250" s="15" t="str" cm="1">
        <f t="array" ref="B1250">IFERROR(IF(LEN(A1250)&gt;0, IF(SUMPRODUCT((Inactives[Key]=J1250)*(Inactives[Currently Inactive]))=1,"Inactive","Active"),""),"Active")</f>
        <v/>
      </c>
      <c r="C1250" s="16" t="str" cm="1">
        <f t="array" aca="1" ref="C1250" ca="1">IFERROR(_xlfn._xlws.FILTER(Inactives[Inactive On],(Inactives[Key]=J1250)*(Inactives[Currently Inactive]),""),"")</f>
        <v/>
      </c>
      <c r="D1250" s="16" t="str" cm="1">
        <f t="array" aca="1" ref="D1250" ca="1">IFERROR(INDEX(_xlfn.TEXTSPLIT(E1250," "),1),"")</f>
        <v/>
      </c>
      <c r="E1250" s="15" t="str" cm="1">
        <f t="array" aca="1" ref="E1250" ca="1">IFERROR(_xlfn._xlws.FILTER(merged_ranks,(merged_end_dates=DATE(9999,12,31))*(merged_names=A1250)),"")</f>
        <v/>
      </c>
      <c r="F1250" s="17" t="str">
        <f ca="1">_xlfn.XLOOKUP(J1250,Promotions[Promo Key],Promotions[Promo Date],"")</f>
        <v/>
      </c>
      <c r="G1250" s="18" t="str">
        <f t="shared" ca="1" si="91"/>
        <v/>
      </c>
      <c r="H1250" s="18" t="str">
        <f t="shared" ca="1" si="90"/>
        <v/>
      </c>
      <c r="I1250" s="17" t="str">
        <f>_xlfn.XLOOKUP(A1250,Students[Full Name],Students[Starting Rank],"")</f>
        <v/>
      </c>
      <c r="J1250" s="15" t="str">
        <f t="shared" ca="1" si="92"/>
        <v xml:space="preserve">: </v>
      </c>
      <c r="K1250" s="16" t="str">
        <f>_xlfn.XLOOKUP(A1250,Students[Full Name],Students[Start Date],"")</f>
        <v/>
      </c>
      <c r="L1250" s="18">
        <f t="shared" ca="1" si="93"/>
        <v>-1</v>
      </c>
      <c r="M1250" s="18" cm="1">
        <f t="array" aca="1" ref="M1250" ca="1">SUMPRODUCT(Inactives[Days Inactive]*(Inactives[Student]=A1250))/365</f>
        <v>0</v>
      </c>
      <c r="N1250" s="18" t="str" cm="1">
        <f t="array" ref="N1250">IF(LEN($A1250)&gt;0,SUMPRODUCT(($A1250=merged_names)*(_xlfn.TEXTAFTER(N$2, "At ")=merged_belt_colours)*merged_months_at_rank),"")</f>
        <v/>
      </c>
      <c r="O1250" s="18" t="str" cm="1">
        <f t="array" ref="O1250">IF(LEN($A1250)&gt;0,SUMPRODUCT(($A1250=merged_names)*(_xlfn.TEXTAFTER(O$2, "At ")=merged_belt_colours)*merged_months_at_rank),"")</f>
        <v/>
      </c>
      <c r="P1250" s="18" t="str" cm="1">
        <f t="array" ref="P1250">IF(LEN($A1250)&gt;0,SUMPRODUCT(($A1250=merged_names)*(_xlfn.TEXTAFTER(P$2, "At ")=merged_belt_colours)*merged_months_at_rank),"")</f>
        <v/>
      </c>
      <c r="Q1250" s="18" t="str" cm="1">
        <f t="array" ref="Q1250">IF(LEN($A1250)&gt;0,SUMPRODUCT(($A1250=merged_names)*(_xlfn.TEXTAFTER(Q$2, "At ")=merged_belt_colours)*merged_months_at_rank),"")</f>
        <v/>
      </c>
      <c r="R1250" s="18" t="str" cm="1">
        <f t="array" ref="R1250">IF(LEN($A1250)&gt;0,SUMPRODUCT(($A1250=merged_names)*(_xlfn.TEXTAFTER(R$2, "At ")=merged_belt_colours)*merged_months_at_rank),"")</f>
        <v/>
      </c>
    </row>
    <row r="1251" spans="1:18" x14ac:dyDescent="0.25">
      <c r="A1251"/>
      <c r="B1251" s="15" t="str" cm="1">
        <f t="array" ref="B1251">IFERROR(IF(LEN(A1251)&gt;0, IF(SUMPRODUCT((Inactives[Key]=J1251)*(Inactives[Currently Inactive]))=1,"Inactive","Active"),""),"Active")</f>
        <v/>
      </c>
      <c r="C1251" s="16" t="str" cm="1">
        <f t="array" aca="1" ref="C1251" ca="1">IFERROR(_xlfn._xlws.FILTER(Inactives[Inactive On],(Inactives[Key]=J1251)*(Inactives[Currently Inactive]),""),"")</f>
        <v/>
      </c>
      <c r="D1251" s="16" t="str" cm="1">
        <f t="array" aca="1" ref="D1251" ca="1">IFERROR(INDEX(_xlfn.TEXTSPLIT(E1251," "),1),"")</f>
        <v/>
      </c>
      <c r="E1251" s="15" t="str" cm="1">
        <f t="array" aca="1" ref="E1251" ca="1">IFERROR(_xlfn._xlws.FILTER(merged_ranks,(merged_end_dates=DATE(9999,12,31))*(merged_names=A1251)),"")</f>
        <v/>
      </c>
      <c r="F1251" s="17" t="str">
        <f ca="1">_xlfn.XLOOKUP(J1251,Promotions[Promo Key],Promotions[Promo Date],"")</f>
        <v/>
      </c>
      <c r="G1251" s="18" t="str">
        <f t="shared" ca="1" si="91"/>
        <v/>
      </c>
      <c r="H1251" s="18" t="str">
        <f t="shared" ca="1" si="90"/>
        <v/>
      </c>
      <c r="I1251" s="17" t="str">
        <f>_xlfn.XLOOKUP(A1251,Students[Full Name],Students[Starting Rank],"")</f>
        <v/>
      </c>
      <c r="J1251" s="15" t="str">
        <f t="shared" ca="1" si="92"/>
        <v xml:space="preserve">: </v>
      </c>
      <c r="K1251" s="16" t="str">
        <f>_xlfn.XLOOKUP(A1251,Students[Full Name],Students[Start Date],"")</f>
        <v/>
      </c>
      <c r="L1251" s="18">
        <f t="shared" ca="1" si="93"/>
        <v>-1</v>
      </c>
      <c r="M1251" s="18" cm="1">
        <f t="array" aca="1" ref="M1251" ca="1">SUMPRODUCT(Inactives[Days Inactive]*(Inactives[Student]=A1251))/365</f>
        <v>0</v>
      </c>
      <c r="N1251" s="18" t="str" cm="1">
        <f t="array" ref="N1251">IF(LEN($A1251)&gt;0,SUMPRODUCT(($A1251=merged_names)*(_xlfn.TEXTAFTER(N$2, "At ")=merged_belt_colours)*merged_months_at_rank),"")</f>
        <v/>
      </c>
      <c r="O1251" s="18" t="str" cm="1">
        <f t="array" ref="O1251">IF(LEN($A1251)&gt;0,SUMPRODUCT(($A1251=merged_names)*(_xlfn.TEXTAFTER(O$2, "At ")=merged_belt_colours)*merged_months_at_rank),"")</f>
        <v/>
      </c>
      <c r="P1251" s="18" t="str" cm="1">
        <f t="array" ref="P1251">IF(LEN($A1251)&gt;0,SUMPRODUCT(($A1251=merged_names)*(_xlfn.TEXTAFTER(P$2, "At ")=merged_belt_colours)*merged_months_at_rank),"")</f>
        <v/>
      </c>
      <c r="Q1251" s="18" t="str" cm="1">
        <f t="array" ref="Q1251">IF(LEN($A1251)&gt;0,SUMPRODUCT(($A1251=merged_names)*(_xlfn.TEXTAFTER(Q$2, "At ")=merged_belt_colours)*merged_months_at_rank),"")</f>
        <v/>
      </c>
      <c r="R1251" s="18" t="str" cm="1">
        <f t="array" ref="R1251">IF(LEN($A1251)&gt;0,SUMPRODUCT(($A1251=merged_names)*(_xlfn.TEXTAFTER(R$2, "At ")=merged_belt_colours)*merged_months_at_rank),"")</f>
        <v/>
      </c>
    </row>
    <row r="1252" spans="1:18" x14ac:dyDescent="0.25">
      <c r="A1252"/>
      <c r="B1252" s="15" t="str" cm="1">
        <f t="array" ref="B1252">IFERROR(IF(LEN(A1252)&gt;0, IF(SUMPRODUCT((Inactives[Key]=J1252)*(Inactives[Currently Inactive]))=1,"Inactive","Active"),""),"Active")</f>
        <v/>
      </c>
      <c r="C1252" s="16" t="str" cm="1">
        <f t="array" aca="1" ref="C1252" ca="1">IFERROR(_xlfn._xlws.FILTER(Inactives[Inactive On],(Inactives[Key]=J1252)*(Inactives[Currently Inactive]),""),"")</f>
        <v/>
      </c>
      <c r="D1252" s="16" t="str" cm="1">
        <f t="array" aca="1" ref="D1252" ca="1">IFERROR(INDEX(_xlfn.TEXTSPLIT(E1252," "),1),"")</f>
        <v/>
      </c>
      <c r="E1252" s="15" t="str" cm="1">
        <f t="array" aca="1" ref="E1252" ca="1">IFERROR(_xlfn._xlws.FILTER(merged_ranks,(merged_end_dates=DATE(9999,12,31))*(merged_names=A1252)),"")</f>
        <v/>
      </c>
      <c r="F1252" s="17" t="str">
        <f ca="1">_xlfn.XLOOKUP(J1252,Promotions[Promo Key],Promotions[Promo Date],"")</f>
        <v/>
      </c>
      <c r="G1252" s="18" t="str">
        <f t="shared" ca="1" si="91"/>
        <v/>
      </c>
      <c r="H1252" s="18" t="str">
        <f t="shared" ca="1" si="90"/>
        <v/>
      </c>
      <c r="I1252" s="17" t="str">
        <f>_xlfn.XLOOKUP(A1252,Students[Full Name],Students[Starting Rank],"")</f>
        <v/>
      </c>
      <c r="J1252" s="15" t="str">
        <f t="shared" ca="1" si="92"/>
        <v xml:space="preserve">: </v>
      </c>
      <c r="K1252" s="16" t="str">
        <f>_xlfn.XLOOKUP(A1252,Students[Full Name],Students[Start Date],"")</f>
        <v/>
      </c>
      <c r="L1252" s="18">
        <f t="shared" ca="1" si="93"/>
        <v>-1</v>
      </c>
      <c r="M1252" s="18" cm="1">
        <f t="array" aca="1" ref="M1252" ca="1">SUMPRODUCT(Inactives[Days Inactive]*(Inactives[Student]=A1252))/365</f>
        <v>0</v>
      </c>
      <c r="N1252" s="18" t="str" cm="1">
        <f t="array" ref="N1252">IF(LEN($A1252)&gt;0,SUMPRODUCT(($A1252=merged_names)*(_xlfn.TEXTAFTER(N$2, "At ")=merged_belt_colours)*merged_months_at_rank),"")</f>
        <v/>
      </c>
      <c r="O1252" s="18" t="str" cm="1">
        <f t="array" ref="O1252">IF(LEN($A1252)&gt;0,SUMPRODUCT(($A1252=merged_names)*(_xlfn.TEXTAFTER(O$2, "At ")=merged_belt_colours)*merged_months_at_rank),"")</f>
        <v/>
      </c>
      <c r="P1252" s="18" t="str" cm="1">
        <f t="array" ref="P1252">IF(LEN($A1252)&gt;0,SUMPRODUCT(($A1252=merged_names)*(_xlfn.TEXTAFTER(P$2, "At ")=merged_belt_colours)*merged_months_at_rank),"")</f>
        <v/>
      </c>
      <c r="Q1252" s="18" t="str" cm="1">
        <f t="array" ref="Q1252">IF(LEN($A1252)&gt;0,SUMPRODUCT(($A1252=merged_names)*(_xlfn.TEXTAFTER(Q$2, "At ")=merged_belt_colours)*merged_months_at_rank),"")</f>
        <v/>
      </c>
      <c r="R1252" s="18" t="str" cm="1">
        <f t="array" ref="R1252">IF(LEN($A1252)&gt;0,SUMPRODUCT(($A1252=merged_names)*(_xlfn.TEXTAFTER(R$2, "At ")=merged_belt_colours)*merged_months_at_rank),"")</f>
        <v/>
      </c>
    </row>
    <row r="1253" spans="1:18" x14ac:dyDescent="0.25">
      <c r="A1253"/>
      <c r="B1253" s="15" t="str" cm="1">
        <f t="array" ref="B1253">IFERROR(IF(LEN(A1253)&gt;0, IF(SUMPRODUCT((Inactives[Key]=J1253)*(Inactives[Currently Inactive]))=1,"Inactive","Active"),""),"Active")</f>
        <v/>
      </c>
      <c r="C1253" s="16" t="str" cm="1">
        <f t="array" aca="1" ref="C1253" ca="1">IFERROR(_xlfn._xlws.FILTER(Inactives[Inactive On],(Inactives[Key]=J1253)*(Inactives[Currently Inactive]),""),"")</f>
        <v/>
      </c>
      <c r="D1253" s="16" t="str" cm="1">
        <f t="array" aca="1" ref="D1253" ca="1">IFERROR(INDEX(_xlfn.TEXTSPLIT(E1253," "),1),"")</f>
        <v/>
      </c>
      <c r="E1253" s="15" t="str" cm="1">
        <f t="array" aca="1" ref="E1253" ca="1">IFERROR(_xlfn._xlws.FILTER(merged_ranks,(merged_end_dates=DATE(9999,12,31))*(merged_names=A1253)),"")</f>
        <v/>
      </c>
      <c r="F1253" s="17" t="str">
        <f ca="1">_xlfn.XLOOKUP(J1253,Promotions[Promo Key],Promotions[Promo Date],"")</f>
        <v/>
      </c>
      <c r="G1253" s="18" t="str">
        <f t="shared" ca="1" si="91"/>
        <v/>
      </c>
      <c r="H1253" s="18" t="str">
        <f t="shared" ca="1" si="90"/>
        <v/>
      </c>
      <c r="I1253" s="17" t="str">
        <f>_xlfn.XLOOKUP(A1253,Students[Full Name],Students[Starting Rank],"")</f>
        <v/>
      </c>
      <c r="J1253" s="15" t="str">
        <f t="shared" ca="1" si="92"/>
        <v xml:space="preserve">: </v>
      </c>
      <c r="K1253" s="16" t="str">
        <f>_xlfn.XLOOKUP(A1253,Students[Full Name],Students[Start Date],"")</f>
        <v/>
      </c>
      <c r="L1253" s="18">
        <f t="shared" ca="1" si="93"/>
        <v>-1</v>
      </c>
      <c r="M1253" s="18" cm="1">
        <f t="array" aca="1" ref="M1253" ca="1">SUMPRODUCT(Inactives[Days Inactive]*(Inactives[Student]=A1253))/365</f>
        <v>0</v>
      </c>
      <c r="N1253" s="18" t="str" cm="1">
        <f t="array" ref="N1253">IF(LEN($A1253)&gt;0,SUMPRODUCT(($A1253=merged_names)*(_xlfn.TEXTAFTER(N$2, "At ")=merged_belt_colours)*merged_months_at_rank),"")</f>
        <v/>
      </c>
      <c r="O1253" s="18" t="str" cm="1">
        <f t="array" ref="O1253">IF(LEN($A1253)&gt;0,SUMPRODUCT(($A1253=merged_names)*(_xlfn.TEXTAFTER(O$2, "At ")=merged_belt_colours)*merged_months_at_rank),"")</f>
        <v/>
      </c>
      <c r="P1253" s="18" t="str" cm="1">
        <f t="array" ref="P1253">IF(LEN($A1253)&gt;0,SUMPRODUCT(($A1253=merged_names)*(_xlfn.TEXTAFTER(P$2, "At ")=merged_belt_colours)*merged_months_at_rank),"")</f>
        <v/>
      </c>
      <c r="Q1253" s="18" t="str" cm="1">
        <f t="array" ref="Q1253">IF(LEN($A1253)&gt;0,SUMPRODUCT(($A1253=merged_names)*(_xlfn.TEXTAFTER(Q$2, "At ")=merged_belt_colours)*merged_months_at_rank),"")</f>
        <v/>
      </c>
      <c r="R1253" s="18" t="str" cm="1">
        <f t="array" ref="R1253">IF(LEN($A1253)&gt;0,SUMPRODUCT(($A1253=merged_names)*(_xlfn.TEXTAFTER(R$2, "At ")=merged_belt_colours)*merged_months_at_rank),"")</f>
        <v/>
      </c>
    </row>
    <row r="1254" spans="1:18" x14ac:dyDescent="0.25">
      <c r="A1254"/>
      <c r="B1254" s="15" t="str" cm="1">
        <f t="array" ref="B1254">IFERROR(IF(LEN(A1254)&gt;0, IF(SUMPRODUCT((Inactives[Key]=J1254)*(Inactives[Currently Inactive]))=1,"Inactive","Active"),""),"Active")</f>
        <v/>
      </c>
      <c r="C1254" s="16" t="str" cm="1">
        <f t="array" aca="1" ref="C1254" ca="1">IFERROR(_xlfn._xlws.FILTER(Inactives[Inactive On],(Inactives[Key]=J1254)*(Inactives[Currently Inactive]),""),"")</f>
        <v/>
      </c>
      <c r="D1254" s="16" t="str" cm="1">
        <f t="array" aca="1" ref="D1254" ca="1">IFERROR(INDEX(_xlfn.TEXTSPLIT(E1254," "),1),"")</f>
        <v/>
      </c>
      <c r="E1254" s="15" t="str" cm="1">
        <f t="array" aca="1" ref="E1254" ca="1">IFERROR(_xlfn._xlws.FILTER(merged_ranks,(merged_end_dates=DATE(9999,12,31))*(merged_names=A1254)),"")</f>
        <v/>
      </c>
      <c r="F1254" s="17" t="str">
        <f ca="1">_xlfn.XLOOKUP(J1254,Promotions[Promo Key],Promotions[Promo Date],"")</f>
        <v/>
      </c>
      <c r="G1254" s="18" t="str">
        <f t="shared" ca="1" si="91"/>
        <v/>
      </c>
      <c r="H1254" s="18" t="str">
        <f t="shared" ca="1" si="90"/>
        <v/>
      </c>
      <c r="I1254" s="17" t="str">
        <f>_xlfn.XLOOKUP(A1254,Students[Full Name],Students[Starting Rank],"")</f>
        <v/>
      </c>
      <c r="J1254" s="15" t="str">
        <f t="shared" ca="1" si="92"/>
        <v xml:space="preserve">: </v>
      </c>
      <c r="K1254" s="16" t="str">
        <f>_xlfn.XLOOKUP(A1254,Students[Full Name],Students[Start Date],"")</f>
        <v/>
      </c>
      <c r="L1254" s="18">
        <f t="shared" ca="1" si="93"/>
        <v>-1</v>
      </c>
      <c r="M1254" s="18" cm="1">
        <f t="array" aca="1" ref="M1254" ca="1">SUMPRODUCT(Inactives[Days Inactive]*(Inactives[Student]=A1254))/365</f>
        <v>0</v>
      </c>
      <c r="N1254" s="18" t="str" cm="1">
        <f t="array" ref="N1254">IF(LEN($A1254)&gt;0,SUMPRODUCT(($A1254=merged_names)*(_xlfn.TEXTAFTER(N$2, "At ")=merged_belt_colours)*merged_months_at_rank),"")</f>
        <v/>
      </c>
      <c r="O1254" s="18" t="str" cm="1">
        <f t="array" ref="O1254">IF(LEN($A1254)&gt;0,SUMPRODUCT(($A1254=merged_names)*(_xlfn.TEXTAFTER(O$2, "At ")=merged_belt_colours)*merged_months_at_rank),"")</f>
        <v/>
      </c>
      <c r="P1254" s="18" t="str" cm="1">
        <f t="array" ref="P1254">IF(LEN($A1254)&gt;0,SUMPRODUCT(($A1254=merged_names)*(_xlfn.TEXTAFTER(P$2, "At ")=merged_belt_colours)*merged_months_at_rank),"")</f>
        <v/>
      </c>
      <c r="Q1254" s="18" t="str" cm="1">
        <f t="array" ref="Q1254">IF(LEN($A1254)&gt;0,SUMPRODUCT(($A1254=merged_names)*(_xlfn.TEXTAFTER(Q$2, "At ")=merged_belt_colours)*merged_months_at_rank),"")</f>
        <v/>
      </c>
      <c r="R1254" s="18" t="str" cm="1">
        <f t="array" ref="R1254">IF(LEN($A1254)&gt;0,SUMPRODUCT(($A1254=merged_names)*(_xlfn.TEXTAFTER(R$2, "At ")=merged_belt_colours)*merged_months_at_rank),"")</f>
        <v/>
      </c>
    </row>
    <row r="1255" spans="1:18" x14ac:dyDescent="0.25">
      <c r="A1255"/>
      <c r="B1255" s="15" t="str" cm="1">
        <f t="array" ref="B1255">IFERROR(IF(LEN(A1255)&gt;0, IF(SUMPRODUCT((Inactives[Key]=J1255)*(Inactives[Currently Inactive]))=1,"Inactive","Active"),""),"Active")</f>
        <v/>
      </c>
      <c r="C1255" s="16" t="str" cm="1">
        <f t="array" aca="1" ref="C1255" ca="1">IFERROR(_xlfn._xlws.FILTER(Inactives[Inactive On],(Inactives[Key]=J1255)*(Inactives[Currently Inactive]),""),"")</f>
        <v/>
      </c>
      <c r="D1255" s="16" t="str" cm="1">
        <f t="array" aca="1" ref="D1255" ca="1">IFERROR(INDEX(_xlfn.TEXTSPLIT(E1255," "),1),"")</f>
        <v/>
      </c>
      <c r="E1255" s="15" t="str" cm="1">
        <f t="array" aca="1" ref="E1255" ca="1">IFERROR(_xlfn._xlws.FILTER(merged_ranks,(merged_end_dates=DATE(9999,12,31))*(merged_names=A1255)),"")</f>
        <v/>
      </c>
      <c r="F1255" s="17" t="str">
        <f ca="1">_xlfn.XLOOKUP(J1255,Promotions[Promo Key],Promotions[Promo Date],"")</f>
        <v/>
      </c>
      <c r="G1255" s="18" t="str">
        <f t="shared" ca="1" si="91"/>
        <v/>
      </c>
      <c r="H1255" s="18" t="str">
        <f t="shared" ca="1" si="90"/>
        <v/>
      </c>
      <c r="I1255" s="17" t="str">
        <f>_xlfn.XLOOKUP(A1255,Students[Full Name],Students[Starting Rank],"")</f>
        <v/>
      </c>
      <c r="J1255" s="15" t="str">
        <f t="shared" ca="1" si="92"/>
        <v xml:space="preserve">: </v>
      </c>
      <c r="K1255" s="16" t="str">
        <f>_xlfn.XLOOKUP(A1255,Students[Full Name],Students[Start Date],"")</f>
        <v/>
      </c>
      <c r="L1255" s="18">
        <f t="shared" ca="1" si="93"/>
        <v>-1</v>
      </c>
      <c r="M1255" s="18" cm="1">
        <f t="array" aca="1" ref="M1255" ca="1">SUMPRODUCT(Inactives[Days Inactive]*(Inactives[Student]=A1255))/365</f>
        <v>0</v>
      </c>
      <c r="N1255" s="18" t="str" cm="1">
        <f t="array" ref="N1255">IF(LEN($A1255)&gt;0,SUMPRODUCT(($A1255=merged_names)*(_xlfn.TEXTAFTER(N$2, "At ")=merged_belt_colours)*merged_months_at_rank),"")</f>
        <v/>
      </c>
      <c r="O1255" s="18" t="str" cm="1">
        <f t="array" ref="O1255">IF(LEN($A1255)&gt;0,SUMPRODUCT(($A1255=merged_names)*(_xlfn.TEXTAFTER(O$2, "At ")=merged_belt_colours)*merged_months_at_rank),"")</f>
        <v/>
      </c>
      <c r="P1255" s="18" t="str" cm="1">
        <f t="array" ref="P1255">IF(LEN($A1255)&gt;0,SUMPRODUCT(($A1255=merged_names)*(_xlfn.TEXTAFTER(P$2, "At ")=merged_belt_colours)*merged_months_at_rank),"")</f>
        <v/>
      </c>
      <c r="Q1255" s="18" t="str" cm="1">
        <f t="array" ref="Q1255">IF(LEN($A1255)&gt;0,SUMPRODUCT(($A1255=merged_names)*(_xlfn.TEXTAFTER(Q$2, "At ")=merged_belt_colours)*merged_months_at_rank),"")</f>
        <v/>
      </c>
      <c r="R1255" s="18" t="str" cm="1">
        <f t="array" ref="R1255">IF(LEN($A1255)&gt;0,SUMPRODUCT(($A1255=merged_names)*(_xlfn.TEXTAFTER(R$2, "At ")=merged_belt_colours)*merged_months_at_rank),"")</f>
        <v/>
      </c>
    </row>
    <row r="1256" spans="1:18" x14ac:dyDescent="0.25">
      <c r="A1256"/>
      <c r="B1256" s="15" t="str" cm="1">
        <f t="array" ref="B1256">IFERROR(IF(LEN(A1256)&gt;0, IF(SUMPRODUCT((Inactives[Key]=J1256)*(Inactives[Currently Inactive]))=1,"Inactive","Active"),""),"Active")</f>
        <v/>
      </c>
      <c r="C1256" s="16" t="str" cm="1">
        <f t="array" aca="1" ref="C1256" ca="1">IFERROR(_xlfn._xlws.FILTER(Inactives[Inactive On],(Inactives[Key]=J1256)*(Inactives[Currently Inactive]),""),"")</f>
        <v/>
      </c>
      <c r="D1256" s="16" t="str" cm="1">
        <f t="array" aca="1" ref="D1256" ca="1">IFERROR(INDEX(_xlfn.TEXTSPLIT(E1256," "),1),"")</f>
        <v/>
      </c>
      <c r="E1256" s="15" t="str" cm="1">
        <f t="array" aca="1" ref="E1256" ca="1">IFERROR(_xlfn._xlws.FILTER(merged_ranks,(merged_end_dates=DATE(9999,12,31))*(merged_names=A1256)),"")</f>
        <v/>
      </c>
      <c r="F1256" s="17" t="str">
        <f ca="1">_xlfn.XLOOKUP(J1256,Promotions[Promo Key],Promotions[Promo Date],"")</f>
        <v/>
      </c>
      <c r="G1256" s="18" t="str">
        <f t="shared" ca="1" si="91"/>
        <v/>
      </c>
      <c r="H1256" s="18" t="str">
        <f t="shared" ca="1" si="90"/>
        <v/>
      </c>
      <c r="I1256" s="17" t="str">
        <f>_xlfn.XLOOKUP(A1256,Students[Full Name],Students[Starting Rank],"")</f>
        <v/>
      </c>
      <c r="J1256" s="15" t="str">
        <f t="shared" ca="1" si="92"/>
        <v xml:space="preserve">: </v>
      </c>
      <c r="K1256" s="16" t="str">
        <f>_xlfn.XLOOKUP(A1256,Students[Full Name],Students[Start Date],"")</f>
        <v/>
      </c>
      <c r="L1256" s="18">
        <f t="shared" ca="1" si="93"/>
        <v>-1</v>
      </c>
      <c r="M1256" s="18" cm="1">
        <f t="array" aca="1" ref="M1256" ca="1">SUMPRODUCT(Inactives[Days Inactive]*(Inactives[Student]=A1256))/365</f>
        <v>0</v>
      </c>
      <c r="N1256" s="18" t="str" cm="1">
        <f t="array" ref="N1256">IF(LEN($A1256)&gt;0,SUMPRODUCT(($A1256=merged_names)*(_xlfn.TEXTAFTER(N$2, "At ")=merged_belt_colours)*merged_months_at_rank),"")</f>
        <v/>
      </c>
      <c r="O1256" s="18" t="str" cm="1">
        <f t="array" ref="O1256">IF(LEN($A1256)&gt;0,SUMPRODUCT(($A1256=merged_names)*(_xlfn.TEXTAFTER(O$2, "At ")=merged_belt_colours)*merged_months_at_rank),"")</f>
        <v/>
      </c>
      <c r="P1256" s="18" t="str" cm="1">
        <f t="array" ref="P1256">IF(LEN($A1256)&gt;0,SUMPRODUCT(($A1256=merged_names)*(_xlfn.TEXTAFTER(P$2, "At ")=merged_belt_colours)*merged_months_at_rank),"")</f>
        <v/>
      </c>
      <c r="Q1256" s="18" t="str" cm="1">
        <f t="array" ref="Q1256">IF(LEN($A1256)&gt;0,SUMPRODUCT(($A1256=merged_names)*(_xlfn.TEXTAFTER(Q$2, "At ")=merged_belt_colours)*merged_months_at_rank),"")</f>
        <v/>
      </c>
      <c r="R1256" s="18" t="str" cm="1">
        <f t="array" ref="R1256">IF(LEN($A1256)&gt;0,SUMPRODUCT(($A1256=merged_names)*(_xlfn.TEXTAFTER(R$2, "At ")=merged_belt_colours)*merged_months_at_rank),"")</f>
        <v/>
      </c>
    </row>
    <row r="1257" spans="1:18" x14ac:dyDescent="0.25">
      <c r="A1257"/>
      <c r="B1257" s="15" t="str" cm="1">
        <f t="array" ref="B1257">IFERROR(IF(LEN(A1257)&gt;0, IF(SUMPRODUCT((Inactives[Key]=J1257)*(Inactives[Currently Inactive]))=1,"Inactive","Active"),""),"Active")</f>
        <v/>
      </c>
      <c r="C1257" s="16" t="str" cm="1">
        <f t="array" aca="1" ref="C1257" ca="1">IFERROR(_xlfn._xlws.FILTER(Inactives[Inactive On],(Inactives[Key]=J1257)*(Inactives[Currently Inactive]),""),"")</f>
        <v/>
      </c>
      <c r="D1257" s="16" t="str" cm="1">
        <f t="array" aca="1" ref="D1257" ca="1">IFERROR(INDEX(_xlfn.TEXTSPLIT(E1257," "),1),"")</f>
        <v/>
      </c>
      <c r="E1257" s="15" t="str" cm="1">
        <f t="array" aca="1" ref="E1257" ca="1">IFERROR(_xlfn._xlws.FILTER(merged_ranks,(merged_end_dates=DATE(9999,12,31))*(merged_names=A1257)),"")</f>
        <v/>
      </c>
      <c r="F1257" s="17" t="str">
        <f ca="1">_xlfn.XLOOKUP(J1257,Promotions[Promo Key],Promotions[Promo Date],"")</f>
        <v/>
      </c>
      <c r="G1257" s="18" t="str">
        <f t="shared" ca="1" si="91"/>
        <v/>
      </c>
      <c r="H1257" s="18" t="str">
        <f t="shared" ca="1" si="90"/>
        <v/>
      </c>
      <c r="I1257" s="17" t="str">
        <f>_xlfn.XLOOKUP(A1257,Students[Full Name],Students[Starting Rank],"")</f>
        <v/>
      </c>
      <c r="J1257" s="15" t="str">
        <f t="shared" ca="1" si="92"/>
        <v xml:space="preserve">: </v>
      </c>
      <c r="K1257" s="16" t="str">
        <f>_xlfn.XLOOKUP(A1257,Students[Full Name],Students[Start Date],"")</f>
        <v/>
      </c>
      <c r="L1257" s="18">
        <f t="shared" ca="1" si="93"/>
        <v>-1</v>
      </c>
      <c r="M1257" s="18" cm="1">
        <f t="array" aca="1" ref="M1257" ca="1">SUMPRODUCT(Inactives[Days Inactive]*(Inactives[Student]=A1257))/365</f>
        <v>0</v>
      </c>
      <c r="N1257" s="18" t="str" cm="1">
        <f t="array" ref="N1257">IF(LEN($A1257)&gt;0,SUMPRODUCT(($A1257=merged_names)*(_xlfn.TEXTAFTER(N$2, "At ")=merged_belt_colours)*merged_months_at_rank),"")</f>
        <v/>
      </c>
      <c r="O1257" s="18" t="str" cm="1">
        <f t="array" ref="O1257">IF(LEN($A1257)&gt;0,SUMPRODUCT(($A1257=merged_names)*(_xlfn.TEXTAFTER(O$2, "At ")=merged_belt_colours)*merged_months_at_rank),"")</f>
        <v/>
      </c>
      <c r="P1257" s="18" t="str" cm="1">
        <f t="array" ref="P1257">IF(LEN($A1257)&gt;0,SUMPRODUCT(($A1257=merged_names)*(_xlfn.TEXTAFTER(P$2, "At ")=merged_belt_colours)*merged_months_at_rank),"")</f>
        <v/>
      </c>
      <c r="Q1257" s="18" t="str" cm="1">
        <f t="array" ref="Q1257">IF(LEN($A1257)&gt;0,SUMPRODUCT(($A1257=merged_names)*(_xlfn.TEXTAFTER(Q$2, "At ")=merged_belt_colours)*merged_months_at_rank),"")</f>
        <v/>
      </c>
      <c r="R1257" s="18" t="str" cm="1">
        <f t="array" ref="R1257">IF(LEN($A1257)&gt;0,SUMPRODUCT(($A1257=merged_names)*(_xlfn.TEXTAFTER(R$2, "At ")=merged_belt_colours)*merged_months_at_rank),"")</f>
        <v/>
      </c>
    </row>
    <row r="1258" spans="1:18" x14ac:dyDescent="0.25">
      <c r="A1258"/>
      <c r="B1258" s="15" t="str" cm="1">
        <f t="array" ref="B1258">IFERROR(IF(LEN(A1258)&gt;0, IF(SUMPRODUCT((Inactives[Key]=J1258)*(Inactives[Currently Inactive]))=1,"Inactive","Active"),""),"Active")</f>
        <v/>
      </c>
      <c r="C1258" s="16" t="str" cm="1">
        <f t="array" aca="1" ref="C1258" ca="1">IFERROR(_xlfn._xlws.FILTER(Inactives[Inactive On],(Inactives[Key]=J1258)*(Inactives[Currently Inactive]),""),"")</f>
        <v/>
      </c>
      <c r="D1258" s="16" t="str" cm="1">
        <f t="array" aca="1" ref="D1258" ca="1">IFERROR(INDEX(_xlfn.TEXTSPLIT(E1258," "),1),"")</f>
        <v/>
      </c>
      <c r="E1258" s="15" t="str" cm="1">
        <f t="array" aca="1" ref="E1258" ca="1">IFERROR(_xlfn._xlws.FILTER(merged_ranks,(merged_end_dates=DATE(9999,12,31))*(merged_names=A1258)),"")</f>
        <v/>
      </c>
      <c r="F1258" s="17" t="str">
        <f ca="1">_xlfn.XLOOKUP(J1258,Promotions[Promo Key],Promotions[Promo Date],"")</f>
        <v/>
      </c>
      <c r="G1258" s="18" t="str">
        <f t="shared" ca="1" si="91"/>
        <v/>
      </c>
      <c r="H1258" s="18" t="str">
        <f t="shared" ca="1" si="90"/>
        <v/>
      </c>
      <c r="I1258" s="17" t="str">
        <f>_xlfn.XLOOKUP(A1258,Students[Full Name],Students[Starting Rank],"")</f>
        <v/>
      </c>
      <c r="J1258" s="15" t="str">
        <f t="shared" ca="1" si="92"/>
        <v xml:space="preserve">: </v>
      </c>
      <c r="K1258" s="16" t="str">
        <f>_xlfn.XLOOKUP(A1258,Students[Full Name],Students[Start Date],"")</f>
        <v/>
      </c>
      <c r="L1258" s="18">
        <f t="shared" ca="1" si="93"/>
        <v>-1</v>
      </c>
      <c r="M1258" s="18" cm="1">
        <f t="array" aca="1" ref="M1258" ca="1">SUMPRODUCT(Inactives[Days Inactive]*(Inactives[Student]=A1258))/365</f>
        <v>0</v>
      </c>
      <c r="N1258" s="18" t="str" cm="1">
        <f t="array" ref="N1258">IF(LEN($A1258)&gt;0,SUMPRODUCT(($A1258=merged_names)*(_xlfn.TEXTAFTER(N$2, "At ")=merged_belt_colours)*merged_months_at_rank),"")</f>
        <v/>
      </c>
      <c r="O1258" s="18" t="str" cm="1">
        <f t="array" ref="O1258">IF(LEN($A1258)&gt;0,SUMPRODUCT(($A1258=merged_names)*(_xlfn.TEXTAFTER(O$2, "At ")=merged_belt_colours)*merged_months_at_rank),"")</f>
        <v/>
      </c>
      <c r="P1258" s="18" t="str" cm="1">
        <f t="array" ref="P1258">IF(LEN($A1258)&gt;0,SUMPRODUCT(($A1258=merged_names)*(_xlfn.TEXTAFTER(P$2, "At ")=merged_belt_colours)*merged_months_at_rank),"")</f>
        <v/>
      </c>
      <c r="Q1258" s="18" t="str" cm="1">
        <f t="array" ref="Q1258">IF(LEN($A1258)&gt;0,SUMPRODUCT(($A1258=merged_names)*(_xlfn.TEXTAFTER(Q$2, "At ")=merged_belt_colours)*merged_months_at_rank),"")</f>
        <v/>
      </c>
      <c r="R1258" s="18" t="str" cm="1">
        <f t="array" ref="R1258">IF(LEN($A1258)&gt;0,SUMPRODUCT(($A1258=merged_names)*(_xlfn.TEXTAFTER(R$2, "At ")=merged_belt_colours)*merged_months_at_rank),"")</f>
        <v/>
      </c>
    </row>
    <row r="1259" spans="1:18" x14ac:dyDescent="0.25">
      <c r="A1259"/>
      <c r="B1259" s="15" t="str" cm="1">
        <f t="array" ref="B1259">IFERROR(IF(LEN(A1259)&gt;0, IF(SUMPRODUCT((Inactives[Key]=J1259)*(Inactives[Currently Inactive]))=1,"Inactive","Active"),""),"Active")</f>
        <v/>
      </c>
      <c r="C1259" s="16" t="str" cm="1">
        <f t="array" aca="1" ref="C1259" ca="1">IFERROR(_xlfn._xlws.FILTER(Inactives[Inactive On],(Inactives[Key]=J1259)*(Inactives[Currently Inactive]),""),"")</f>
        <v/>
      </c>
      <c r="D1259" s="16" t="str" cm="1">
        <f t="array" aca="1" ref="D1259" ca="1">IFERROR(INDEX(_xlfn.TEXTSPLIT(E1259," "),1),"")</f>
        <v/>
      </c>
      <c r="E1259" s="15" t="str" cm="1">
        <f t="array" aca="1" ref="E1259" ca="1">IFERROR(_xlfn._xlws.FILTER(merged_ranks,(merged_end_dates=DATE(9999,12,31))*(merged_names=A1259)),"")</f>
        <v/>
      </c>
      <c r="F1259" s="17" t="str">
        <f ca="1">_xlfn.XLOOKUP(J1259,Promotions[Promo Key],Promotions[Promo Date],"")</f>
        <v/>
      </c>
      <c r="G1259" s="18" t="str">
        <f t="shared" ca="1" si="91"/>
        <v/>
      </c>
      <c r="H1259" s="18" t="str">
        <f t="shared" ca="1" si="90"/>
        <v/>
      </c>
      <c r="I1259" s="17" t="str">
        <f>_xlfn.XLOOKUP(A1259,Students[Full Name],Students[Starting Rank],"")</f>
        <v/>
      </c>
      <c r="J1259" s="15" t="str">
        <f t="shared" ca="1" si="92"/>
        <v xml:space="preserve">: </v>
      </c>
      <c r="K1259" s="16" t="str">
        <f>_xlfn.XLOOKUP(A1259,Students[Full Name],Students[Start Date],"")</f>
        <v/>
      </c>
      <c r="L1259" s="18">
        <f t="shared" ca="1" si="93"/>
        <v>-1</v>
      </c>
      <c r="M1259" s="18" cm="1">
        <f t="array" aca="1" ref="M1259" ca="1">SUMPRODUCT(Inactives[Days Inactive]*(Inactives[Student]=A1259))/365</f>
        <v>0</v>
      </c>
      <c r="N1259" s="18" t="str" cm="1">
        <f t="array" ref="N1259">IF(LEN($A1259)&gt;0,SUMPRODUCT(($A1259=merged_names)*(_xlfn.TEXTAFTER(N$2, "At ")=merged_belt_colours)*merged_months_at_rank),"")</f>
        <v/>
      </c>
      <c r="O1259" s="18" t="str" cm="1">
        <f t="array" ref="O1259">IF(LEN($A1259)&gt;0,SUMPRODUCT(($A1259=merged_names)*(_xlfn.TEXTAFTER(O$2, "At ")=merged_belt_colours)*merged_months_at_rank),"")</f>
        <v/>
      </c>
      <c r="P1259" s="18" t="str" cm="1">
        <f t="array" ref="P1259">IF(LEN($A1259)&gt;0,SUMPRODUCT(($A1259=merged_names)*(_xlfn.TEXTAFTER(P$2, "At ")=merged_belt_colours)*merged_months_at_rank),"")</f>
        <v/>
      </c>
      <c r="Q1259" s="18" t="str" cm="1">
        <f t="array" ref="Q1259">IF(LEN($A1259)&gt;0,SUMPRODUCT(($A1259=merged_names)*(_xlfn.TEXTAFTER(Q$2, "At ")=merged_belt_colours)*merged_months_at_rank),"")</f>
        <v/>
      </c>
      <c r="R1259" s="18" t="str" cm="1">
        <f t="array" ref="R1259">IF(LEN($A1259)&gt;0,SUMPRODUCT(($A1259=merged_names)*(_xlfn.TEXTAFTER(R$2, "At ")=merged_belt_colours)*merged_months_at_rank),"")</f>
        <v/>
      </c>
    </row>
    <row r="1260" spans="1:18" x14ac:dyDescent="0.25">
      <c r="A1260"/>
      <c r="B1260" s="15" t="str" cm="1">
        <f t="array" ref="B1260">IFERROR(IF(LEN(A1260)&gt;0, IF(SUMPRODUCT((Inactives[Key]=J1260)*(Inactives[Currently Inactive]))=1,"Inactive","Active"),""),"Active")</f>
        <v/>
      </c>
      <c r="C1260" s="16" t="str" cm="1">
        <f t="array" aca="1" ref="C1260" ca="1">IFERROR(_xlfn._xlws.FILTER(Inactives[Inactive On],(Inactives[Key]=J1260)*(Inactives[Currently Inactive]),""),"")</f>
        <v/>
      </c>
      <c r="D1260" s="16" t="str" cm="1">
        <f t="array" aca="1" ref="D1260" ca="1">IFERROR(INDEX(_xlfn.TEXTSPLIT(E1260," "),1),"")</f>
        <v/>
      </c>
      <c r="E1260" s="15" t="str" cm="1">
        <f t="array" aca="1" ref="E1260" ca="1">IFERROR(_xlfn._xlws.FILTER(merged_ranks,(merged_end_dates=DATE(9999,12,31))*(merged_names=A1260)),"")</f>
        <v/>
      </c>
      <c r="F1260" s="17" t="str">
        <f ca="1">_xlfn.XLOOKUP(J1260,Promotions[Promo Key],Promotions[Promo Date],"")</f>
        <v/>
      </c>
      <c r="G1260" s="18" t="str">
        <f t="shared" ca="1" si="91"/>
        <v/>
      </c>
      <c r="H1260" s="18" t="str">
        <f t="shared" ca="1" si="90"/>
        <v/>
      </c>
      <c r="I1260" s="17" t="str">
        <f>_xlfn.XLOOKUP(A1260,Students[Full Name],Students[Starting Rank],"")</f>
        <v/>
      </c>
      <c r="J1260" s="15" t="str">
        <f t="shared" ca="1" si="92"/>
        <v xml:space="preserve">: </v>
      </c>
      <c r="K1260" s="16" t="str">
        <f>_xlfn.XLOOKUP(A1260,Students[Full Name],Students[Start Date],"")</f>
        <v/>
      </c>
      <c r="L1260" s="18">
        <f t="shared" ca="1" si="93"/>
        <v>-1</v>
      </c>
      <c r="M1260" s="18" cm="1">
        <f t="array" aca="1" ref="M1260" ca="1">SUMPRODUCT(Inactives[Days Inactive]*(Inactives[Student]=A1260))/365</f>
        <v>0</v>
      </c>
      <c r="N1260" s="18" t="str" cm="1">
        <f t="array" ref="N1260">IF(LEN($A1260)&gt;0,SUMPRODUCT(($A1260=merged_names)*(_xlfn.TEXTAFTER(N$2, "At ")=merged_belt_colours)*merged_months_at_rank),"")</f>
        <v/>
      </c>
      <c r="O1260" s="18" t="str" cm="1">
        <f t="array" ref="O1260">IF(LEN($A1260)&gt;0,SUMPRODUCT(($A1260=merged_names)*(_xlfn.TEXTAFTER(O$2, "At ")=merged_belt_colours)*merged_months_at_rank),"")</f>
        <v/>
      </c>
      <c r="P1260" s="18" t="str" cm="1">
        <f t="array" ref="P1260">IF(LEN($A1260)&gt;0,SUMPRODUCT(($A1260=merged_names)*(_xlfn.TEXTAFTER(P$2, "At ")=merged_belt_colours)*merged_months_at_rank),"")</f>
        <v/>
      </c>
      <c r="Q1260" s="18" t="str" cm="1">
        <f t="array" ref="Q1260">IF(LEN($A1260)&gt;0,SUMPRODUCT(($A1260=merged_names)*(_xlfn.TEXTAFTER(Q$2, "At ")=merged_belt_colours)*merged_months_at_rank),"")</f>
        <v/>
      </c>
      <c r="R1260" s="18" t="str" cm="1">
        <f t="array" ref="R1260">IF(LEN($A1260)&gt;0,SUMPRODUCT(($A1260=merged_names)*(_xlfn.TEXTAFTER(R$2, "At ")=merged_belt_colours)*merged_months_at_rank),"")</f>
        <v/>
      </c>
    </row>
    <row r="1261" spans="1:18" x14ac:dyDescent="0.25">
      <c r="A1261"/>
      <c r="B1261" s="15" t="str" cm="1">
        <f t="array" ref="B1261">IFERROR(IF(LEN(A1261)&gt;0, IF(SUMPRODUCT((Inactives[Key]=J1261)*(Inactives[Currently Inactive]))=1,"Inactive","Active"),""),"Active")</f>
        <v/>
      </c>
      <c r="C1261" s="16" t="str" cm="1">
        <f t="array" aca="1" ref="C1261" ca="1">IFERROR(_xlfn._xlws.FILTER(Inactives[Inactive On],(Inactives[Key]=J1261)*(Inactives[Currently Inactive]),""),"")</f>
        <v/>
      </c>
      <c r="D1261" s="16" t="str" cm="1">
        <f t="array" aca="1" ref="D1261" ca="1">IFERROR(INDEX(_xlfn.TEXTSPLIT(E1261," "),1),"")</f>
        <v/>
      </c>
      <c r="E1261" s="15" t="str" cm="1">
        <f t="array" aca="1" ref="E1261" ca="1">IFERROR(_xlfn._xlws.FILTER(merged_ranks,(merged_end_dates=DATE(9999,12,31))*(merged_names=A1261)),"")</f>
        <v/>
      </c>
      <c r="F1261" s="17" t="str">
        <f ca="1">_xlfn.XLOOKUP(J1261,Promotions[Promo Key],Promotions[Promo Date],"")</f>
        <v/>
      </c>
      <c r="G1261" s="18" t="str">
        <f t="shared" ca="1" si="91"/>
        <v/>
      </c>
      <c r="H1261" s="18" t="str">
        <f t="shared" ca="1" si="90"/>
        <v/>
      </c>
      <c r="I1261" s="17" t="str">
        <f>_xlfn.XLOOKUP(A1261,Students[Full Name],Students[Starting Rank],"")</f>
        <v/>
      </c>
      <c r="J1261" s="15" t="str">
        <f t="shared" ca="1" si="92"/>
        <v xml:space="preserve">: </v>
      </c>
      <c r="K1261" s="16" t="str">
        <f>_xlfn.XLOOKUP(A1261,Students[Full Name],Students[Start Date],"")</f>
        <v/>
      </c>
      <c r="L1261" s="18">
        <f t="shared" ca="1" si="93"/>
        <v>-1</v>
      </c>
      <c r="M1261" s="18" cm="1">
        <f t="array" aca="1" ref="M1261" ca="1">SUMPRODUCT(Inactives[Days Inactive]*(Inactives[Student]=A1261))/365</f>
        <v>0</v>
      </c>
      <c r="N1261" s="18" t="str" cm="1">
        <f t="array" ref="N1261">IF(LEN($A1261)&gt;0,SUMPRODUCT(($A1261=merged_names)*(_xlfn.TEXTAFTER(N$2, "At ")=merged_belt_colours)*merged_months_at_rank),"")</f>
        <v/>
      </c>
      <c r="O1261" s="18" t="str" cm="1">
        <f t="array" ref="O1261">IF(LEN($A1261)&gt;0,SUMPRODUCT(($A1261=merged_names)*(_xlfn.TEXTAFTER(O$2, "At ")=merged_belt_colours)*merged_months_at_rank),"")</f>
        <v/>
      </c>
      <c r="P1261" s="18" t="str" cm="1">
        <f t="array" ref="P1261">IF(LEN($A1261)&gt;0,SUMPRODUCT(($A1261=merged_names)*(_xlfn.TEXTAFTER(P$2, "At ")=merged_belt_colours)*merged_months_at_rank),"")</f>
        <v/>
      </c>
      <c r="Q1261" s="18" t="str" cm="1">
        <f t="array" ref="Q1261">IF(LEN($A1261)&gt;0,SUMPRODUCT(($A1261=merged_names)*(_xlfn.TEXTAFTER(Q$2, "At ")=merged_belt_colours)*merged_months_at_rank),"")</f>
        <v/>
      </c>
      <c r="R1261" s="18" t="str" cm="1">
        <f t="array" ref="R1261">IF(LEN($A1261)&gt;0,SUMPRODUCT(($A1261=merged_names)*(_xlfn.TEXTAFTER(R$2, "At ")=merged_belt_colours)*merged_months_at_rank),"")</f>
        <v/>
      </c>
    </row>
    <row r="1262" spans="1:18" x14ac:dyDescent="0.25">
      <c r="A1262"/>
      <c r="B1262" s="15" t="str" cm="1">
        <f t="array" ref="B1262">IFERROR(IF(LEN(A1262)&gt;0, IF(SUMPRODUCT((Inactives[Key]=J1262)*(Inactives[Currently Inactive]))=1,"Inactive","Active"),""),"Active")</f>
        <v/>
      </c>
      <c r="C1262" s="16" t="str" cm="1">
        <f t="array" aca="1" ref="C1262" ca="1">IFERROR(_xlfn._xlws.FILTER(Inactives[Inactive On],(Inactives[Key]=J1262)*(Inactives[Currently Inactive]),""),"")</f>
        <v/>
      </c>
      <c r="D1262" s="16" t="str" cm="1">
        <f t="array" aca="1" ref="D1262" ca="1">IFERROR(INDEX(_xlfn.TEXTSPLIT(E1262," "),1),"")</f>
        <v/>
      </c>
      <c r="E1262" s="15" t="str" cm="1">
        <f t="array" aca="1" ref="E1262" ca="1">IFERROR(_xlfn._xlws.FILTER(merged_ranks,(merged_end_dates=DATE(9999,12,31))*(merged_names=A1262)),"")</f>
        <v/>
      </c>
      <c r="F1262" s="17" t="str">
        <f ca="1">_xlfn.XLOOKUP(J1262,Promotions[Promo Key],Promotions[Promo Date],"")</f>
        <v/>
      </c>
      <c r="G1262" s="18" t="str">
        <f t="shared" ca="1" si="91"/>
        <v/>
      </c>
      <c r="H1262" s="18" t="str">
        <f t="shared" ca="1" si="90"/>
        <v/>
      </c>
      <c r="I1262" s="17" t="str">
        <f>_xlfn.XLOOKUP(A1262,Students[Full Name],Students[Starting Rank],"")</f>
        <v/>
      </c>
      <c r="J1262" s="15" t="str">
        <f t="shared" ca="1" si="92"/>
        <v xml:space="preserve">: </v>
      </c>
      <c r="K1262" s="16" t="str">
        <f>_xlfn.XLOOKUP(A1262,Students[Full Name],Students[Start Date],"")</f>
        <v/>
      </c>
      <c r="L1262" s="18">
        <f t="shared" ca="1" si="93"/>
        <v>-1</v>
      </c>
      <c r="M1262" s="18" cm="1">
        <f t="array" aca="1" ref="M1262" ca="1">SUMPRODUCT(Inactives[Days Inactive]*(Inactives[Student]=A1262))/365</f>
        <v>0</v>
      </c>
      <c r="N1262" s="18" t="str" cm="1">
        <f t="array" ref="N1262">IF(LEN($A1262)&gt;0,SUMPRODUCT(($A1262=merged_names)*(_xlfn.TEXTAFTER(N$2, "At ")=merged_belt_colours)*merged_months_at_rank),"")</f>
        <v/>
      </c>
      <c r="O1262" s="18" t="str" cm="1">
        <f t="array" ref="O1262">IF(LEN($A1262)&gt;0,SUMPRODUCT(($A1262=merged_names)*(_xlfn.TEXTAFTER(O$2, "At ")=merged_belt_colours)*merged_months_at_rank),"")</f>
        <v/>
      </c>
      <c r="P1262" s="18" t="str" cm="1">
        <f t="array" ref="P1262">IF(LEN($A1262)&gt;0,SUMPRODUCT(($A1262=merged_names)*(_xlfn.TEXTAFTER(P$2, "At ")=merged_belt_colours)*merged_months_at_rank),"")</f>
        <v/>
      </c>
      <c r="Q1262" s="18" t="str" cm="1">
        <f t="array" ref="Q1262">IF(LEN($A1262)&gt;0,SUMPRODUCT(($A1262=merged_names)*(_xlfn.TEXTAFTER(Q$2, "At ")=merged_belt_colours)*merged_months_at_rank),"")</f>
        <v/>
      </c>
      <c r="R1262" s="18" t="str" cm="1">
        <f t="array" ref="R1262">IF(LEN($A1262)&gt;0,SUMPRODUCT(($A1262=merged_names)*(_xlfn.TEXTAFTER(R$2, "At ")=merged_belt_colours)*merged_months_at_rank),"")</f>
        <v/>
      </c>
    </row>
    <row r="1263" spans="1:18" x14ac:dyDescent="0.25">
      <c r="A1263"/>
      <c r="B1263" s="15" t="str" cm="1">
        <f t="array" ref="B1263">IFERROR(IF(LEN(A1263)&gt;0, IF(SUMPRODUCT((Inactives[Key]=J1263)*(Inactives[Currently Inactive]))=1,"Inactive","Active"),""),"Active")</f>
        <v/>
      </c>
      <c r="C1263" s="16" t="str" cm="1">
        <f t="array" aca="1" ref="C1263" ca="1">IFERROR(_xlfn._xlws.FILTER(Inactives[Inactive On],(Inactives[Key]=J1263)*(Inactives[Currently Inactive]),""),"")</f>
        <v/>
      </c>
      <c r="D1263" s="16" t="str" cm="1">
        <f t="array" aca="1" ref="D1263" ca="1">IFERROR(INDEX(_xlfn.TEXTSPLIT(E1263," "),1),"")</f>
        <v/>
      </c>
      <c r="E1263" s="15" t="str" cm="1">
        <f t="array" aca="1" ref="E1263" ca="1">IFERROR(_xlfn._xlws.FILTER(merged_ranks,(merged_end_dates=DATE(9999,12,31))*(merged_names=A1263)),"")</f>
        <v/>
      </c>
      <c r="F1263" s="17" t="str">
        <f ca="1">_xlfn.XLOOKUP(J1263,Promotions[Promo Key],Promotions[Promo Date],"")</f>
        <v/>
      </c>
      <c r="G1263" s="18" t="str">
        <f t="shared" ca="1" si="91"/>
        <v/>
      </c>
      <c r="H1263" s="18" t="str">
        <f t="shared" ca="1" si="90"/>
        <v/>
      </c>
      <c r="I1263" s="17" t="str">
        <f>_xlfn.XLOOKUP(A1263,Students[Full Name],Students[Starting Rank],"")</f>
        <v/>
      </c>
      <c r="J1263" s="15" t="str">
        <f t="shared" ca="1" si="92"/>
        <v xml:space="preserve">: </v>
      </c>
      <c r="K1263" s="16" t="str">
        <f>_xlfn.XLOOKUP(A1263,Students[Full Name],Students[Start Date],"")</f>
        <v/>
      </c>
      <c r="L1263" s="18">
        <f t="shared" ca="1" si="93"/>
        <v>-1</v>
      </c>
      <c r="M1263" s="18" cm="1">
        <f t="array" aca="1" ref="M1263" ca="1">SUMPRODUCT(Inactives[Days Inactive]*(Inactives[Student]=A1263))/365</f>
        <v>0</v>
      </c>
      <c r="N1263" s="18" t="str" cm="1">
        <f t="array" ref="N1263">IF(LEN($A1263)&gt;0,SUMPRODUCT(($A1263=merged_names)*(_xlfn.TEXTAFTER(N$2, "At ")=merged_belt_colours)*merged_months_at_rank),"")</f>
        <v/>
      </c>
      <c r="O1263" s="18" t="str" cm="1">
        <f t="array" ref="O1263">IF(LEN($A1263)&gt;0,SUMPRODUCT(($A1263=merged_names)*(_xlfn.TEXTAFTER(O$2, "At ")=merged_belt_colours)*merged_months_at_rank),"")</f>
        <v/>
      </c>
      <c r="P1263" s="18" t="str" cm="1">
        <f t="array" ref="P1263">IF(LEN($A1263)&gt;0,SUMPRODUCT(($A1263=merged_names)*(_xlfn.TEXTAFTER(P$2, "At ")=merged_belt_colours)*merged_months_at_rank),"")</f>
        <v/>
      </c>
      <c r="Q1263" s="18" t="str" cm="1">
        <f t="array" ref="Q1263">IF(LEN($A1263)&gt;0,SUMPRODUCT(($A1263=merged_names)*(_xlfn.TEXTAFTER(Q$2, "At ")=merged_belt_colours)*merged_months_at_rank),"")</f>
        <v/>
      </c>
      <c r="R1263" s="18" t="str" cm="1">
        <f t="array" ref="R1263">IF(LEN($A1263)&gt;0,SUMPRODUCT(($A1263=merged_names)*(_xlfn.TEXTAFTER(R$2, "At ")=merged_belt_colours)*merged_months_at_rank),"")</f>
        <v/>
      </c>
    </row>
    <row r="1264" spans="1:18" x14ac:dyDescent="0.25">
      <c r="A1264"/>
      <c r="B1264" s="15" t="str" cm="1">
        <f t="array" ref="B1264">IFERROR(IF(LEN(A1264)&gt;0, IF(SUMPRODUCT((Inactives[Key]=J1264)*(Inactives[Currently Inactive]))=1,"Inactive","Active"),""),"Active")</f>
        <v/>
      </c>
      <c r="C1264" s="16" t="str" cm="1">
        <f t="array" aca="1" ref="C1264" ca="1">IFERROR(_xlfn._xlws.FILTER(Inactives[Inactive On],(Inactives[Key]=J1264)*(Inactives[Currently Inactive]),""),"")</f>
        <v/>
      </c>
      <c r="D1264" s="16" t="str" cm="1">
        <f t="array" aca="1" ref="D1264" ca="1">IFERROR(INDEX(_xlfn.TEXTSPLIT(E1264," "),1),"")</f>
        <v/>
      </c>
      <c r="E1264" s="15" t="str" cm="1">
        <f t="array" aca="1" ref="E1264" ca="1">IFERROR(_xlfn._xlws.FILTER(merged_ranks,(merged_end_dates=DATE(9999,12,31))*(merged_names=A1264)),"")</f>
        <v/>
      </c>
      <c r="F1264" s="17" t="str">
        <f ca="1">_xlfn.XLOOKUP(J1264,Promotions[Promo Key],Promotions[Promo Date],"")</f>
        <v/>
      </c>
      <c r="G1264" s="18" t="str">
        <f t="shared" ca="1" si="91"/>
        <v/>
      </c>
      <c r="H1264" s="18" t="str">
        <f t="shared" ca="1" si="90"/>
        <v/>
      </c>
      <c r="I1264" s="17" t="str">
        <f>_xlfn.XLOOKUP(A1264,Students[Full Name],Students[Starting Rank],"")</f>
        <v/>
      </c>
      <c r="J1264" s="15" t="str">
        <f t="shared" ca="1" si="92"/>
        <v xml:space="preserve">: </v>
      </c>
      <c r="K1264" s="16" t="str">
        <f>_xlfn.XLOOKUP(A1264,Students[Full Name],Students[Start Date],"")</f>
        <v/>
      </c>
      <c r="L1264" s="18">
        <f t="shared" ca="1" si="93"/>
        <v>-1</v>
      </c>
      <c r="M1264" s="18" cm="1">
        <f t="array" aca="1" ref="M1264" ca="1">SUMPRODUCT(Inactives[Days Inactive]*(Inactives[Student]=A1264))/365</f>
        <v>0</v>
      </c>
      <c r="N1264" s="18" t="str" cm="1">
        <f t="array" ref="N1264">IF(LEN($A1264)&gt;0,SUMPRODUCT(($A1264=merged_names)*(_xlfn.TEXTAFTER(N$2, "At ")=merged_belt_colours)*merged_months_at_rank),"")</f>
        <v/>
      </c>
      <c r="O1264" s="18" t="str" cm="1">
        <f t="array" ref="O1264">IF(LEN($A1264)&gt;0,SUMPRODUCT(($A1264=merged_names)*(_xlfn.TEXTAFTER(O$2, "At ")=merged_belt_colours)*merged_months_at_rank),"")</f>
        <v/>
      </c>
      <c r="P1264" s="18" t="str" cm="1">
        <f t="array" ref="P1264">IF(LEN($A1264)&gt;0,SUMPRODUCT(($A1264=merged_names)*(_xlfn.TEXTAFTER(P$2, "At ")=merged_belt_colours)*merged_months_at_rank),"")</f>
        <v/>
      </c>
      <c r="Q1264" s="18" t="str" cm="1">
        <f t="array" ref="Q1264">IF(LEN($A1264)&gt;0,SUMPRODUCT(($A1264=merged_names)*(_xlfn.TEXTAFTER(Q$2, "At ")=merged_belt_colours)*merged_months_at_rank),"")</f>
        <v/>
      </c>
      <c r="R1264" s="18" t="str" cm="1">
        <f t="array" ref="R1264">IF(LEN($A1264)&gt;0,SUMPRODUCT(($A1264=merged_names)*(_xlfn.TEXTAFTER(R$2, "At ")=merged_belt_colours)*merged_months_at_rank),"")</f>
        <v/>
      </c>
    </row>
    <row r="1265" spans="1:18" x14ac:dyDescent="0.25">
      <c r="A1265"/>
      <c r="B1265" s="15" t="str" cm="1">
        <f t="array" ref="B1265">IFERROR(IF(LEN(A1265)&gt;0, IF(SUMPRODUCT((Inactives[Key]=J1265)*(Inactives[Currently Inactive]))=1,"Inactive","Active"),""),"Active")</f>
        <v/>
      </c>
      <c r="C1265" s="16" t="str" cm="1">
        <f t="array" aca="1" ref="C1265" ca="1">IFERROR(_xlfn._xlws.FILTER(Inactives[Inactive On],(Inactives[Key]=J1265)*(Inactives[Currently Inactive]),""),"")</f>
        <v/>
      </c>
      <c r="D1265" s="16" t="str" cm="1">
        <f t="array" aca="1" ref="D1265" ca="1">IFERROR(INDEX(_xlfn.TEXTSPLIT(E1265," "),1),"")</f>
        <v/>
      </c>
      <c r="E1265" s="15" t="str" cm="1">
        <f t="array" aca="1" ref="E1265" ca="1">IFERROR(_xlfn._xlws.FILTER(merged_ranks,(merged_end_dates=DATE(9999,12,31))*(merged_names=A1265)),"")</f>
        <v/>
      </c>
      <c r="F1265" s="17" t="str">
        <f ca="1">_xlfn.XLOOKUP(J1265,Promotions[Promo Key],Promotions[Promo Date],"")</f>
        <v/>
      </c>
      <c r="G1265" s="18" t="str">
        <f t="shared" ca="1" si="91"/>
        <v/>
      </c>
      <c r="H1265" s="18" t="str">
        <f t="shared" ca="1" si="90"/>
        <v/>
      </c>
      <c r="I1265" s="17" t="str">
        <f>_xlfn.XLOOKUP(A1265,Students[Full Name],Students[Starting Rank],"")</f>
        <v/>
      </c>
      <c r="J1265" s="15" t="str">
        <f t="shared" ca="1" si="92"/>
        <v xml:space="preserve">: </v>
      </c>
      <c r="K1265" s="16" t="str">
        <f>_xlfn.XLOOKUP(A1265,Students[Full Name],Students[Start Date],"")</f>
        <v/>
      </c>
      <c r="L1265" s="18">
        <f t="shared" ca="1" si="93"/>
        <v>-1</v>
      </c>
      <c r="M1265" s="18" cm="1">
        <f t="array" aca="1" ref="M1265" ca="1">SUMPRODUCT(Inactives[Days Inactive]*(Inactives[Student]=A1265))/365</f>
        <v>0</v>
      </c>
      <c r="N1265" s="18" t="str" cm="1">
        <f t="array" ref="N1265">IF(LEN($A1265)&gt;0,SUMPRODUCT(($A1265=merged_names)*(_xlfn.TEXTAFTER(N$2, "At ")=merged_belt_colours)*merged_months_at_rank),"")</f>
        <v/>
      </c>
      <c r="O1265" s="18" t="str" cm="1">
        <f t="array" ref="O1265">IF(LEN($A1265)&gt;0,SUMPRODUCT(($A1265=merged_names)*(_xlfn.TEXTAFTER(O$2, "At ")=merged_belt_colours)*merged_months_at_rank),"")</f>
        <v/>
      </c>
      <c r="P1265" s="18" t="str" cm="1">
        <f t="array" ref="P1265">IF(LEN($A1265)&gt;0,SUMPRODUCT(($A1265=merged_names)*(_xlfn.TEXTAFTER(P$2, "At ")=merged_belt_colours)*merged_months_at_rank),"")</f>
        <v/>
      </c>
      <c r="Q1265" s="18" t="str" cm="1">
        <f t="array" ref="Q1265">IF(LEN($A1265)&gt;0,SUMPRODUCT(($A1265=merged_names)*(_xlfn.TEXTAFTER(Q$2, "At ")=merged_belt_colours)*merged_months_at_rank),"")</f>
        <v/>
      </c>
      <c r="R1265" s="18" t="str" cm="1">
        <f t="array" ref="R1265">IF(LEN($A1265)&gt;0,SUMPRODUCT(($A1265=merged_names)*(_xlfn.TEXTAFTER(R$2, "At ")=merged_belt_colours)*merged_months_at_rank),"")</f>
        <v/>
      </c>
    </row>
    <row r="1266" spans="1:18" x14ac:dyDescent="0.25">
      <c r="A1266"/>
      <c r="B1266" s="15" t="str" cm="1">
        <f t="array" ref="B1266">IFERROR(IF(LEN(A1266)&gt;0, IF(SUMPRODUCT((Inactives[Key]=J1266)*(Inactives[Currently Inactive]))=1,"Inactive","Active"),""),"Active")</f>
        <v/>
      </c>
      <c r="C1266" s="16" t="str" cm="1">
        <f t="array" aca="1" ref="C1266" ca="1">IFERROR(_xlfn._xlws.FILTER(Inactives[Inactive On],(Inactives[Key]=J1266)*(Inactives[Currently Inactive]),""),"")</f>
        <v/>
      </c>
      <c r="D1266" s="16" t="str" cm="1">
        <f t="array" aca="1" ref="D1266" ca="1">IFERROR(INDEX(_xlfn.TEXTSPLIT(E1266," "),1),"")</f>
        <v/>
      </c>
      <c r="E1266" s="15" t="str" cm="1">
        <f t="array" aca="1" ref="E1266" ca="1">IFERROR(_xlfn._xlws.FILTER(merged_ranks,(merged_end_dates=DATE(9999,12,31))*(merged_names=A1266)),"")</f>
        <v/>
      </c>
      <c r="F1266" s="17" t="str">
        <f ca="1">_xlfn.XLOOKUP(J1266,Promotions[Promo Key],Promotions[Promo Date],"")</f>
        <v/>
      </c>
      <c r="G1266" s="18" t="str">
        <f t="shared" ca="1" si="91"/>
        <v/>
      </c>
      <c r="H1266" s="18" t="str">
        <f t="shared" ca="1" si="90"/>
        <v/>
      </c>
      <c r="I1266" s="17" t="str">
        <f>_xlfn.XLOOKUP(A1266,Students[Full Name],Students[Starting Rank],"")</f>
        <v/>
      </c>
      <c r="J1266" s="15" t="str">
        <f t="shared" ca="1" si="92"/>
        <v xml:space="preserve">: </v>
      </c>
      <c r="K1266" s="16" t="str">
        <f>_xlfn.XLOOKUP(A1266,Students[Full Name],Students[Start Date],"")</f>
        <v/>
      </c>
      <c r="L1266" s="18">
        <f t="shared" ca="1" si="93"/>
        <v>-1</v>
      </c>
      <c r="M1266" s="18" cm="1">
        <f t="array" aca="1" ref="M1266" ca="1">SUMPRODUCT(Inactives[Days Inactive]*(Inactives[Student]=A1266))/365</f>
        <v>0</v>
      </c>
      <c r="N1266" s="18" t="str" cm="1">
        <f t="array" ref="N1266">IF(LEN($A1266)&gt;0,SUMPRODUCT(($A1266=merged_names)*(_xlfn.TEXTAFTER(N$2, "At ")=merged_belt_colours)*merged_months_at_rank),"")</f>
        <v/>
      </c>
      <c r="O1266" s="18" t="str" cm="1">
        <f t="array" ref="O1266">IF(LEN($A1266)&gt;0,SUMPRODUCT(($A1266=merged_names)*(_xlfn.TEXTAFTER(O$2, "At ")=merged_belt_colours)*merged_months_at_rank),"")</f>
        <v/>
      </c>
      <c r="P1266" s="18" t="str" cm="1">
        <f t="array" ref="P1266">IF(LEN($A1266)&gt;0,SUMPRODUCT(($A1266=merged_names)*(_xlfn.TEXTAFTER(P$2, "At ")=merged_belt_colours)*merged_months_at_rank),"")</f>
        <v/>
      </c>
      <c r="Q1266" s="18" t="str" cm="1">
        <f t="array" ref="Q1266">IF(LEN($A1266)&gt;0,SUMPRODUCT(($A1266=merged_names)*(_xlfn.TEXTAFTER(Q$2, "At ")=merged_belt_colours)*merged_months_at_rank),"")</f>
        <v/>
      </c>
      <c r="R1266" s="18" t="str" cm="1">
        <f t="array" ref="R1266">IF(LEN($A1266)&gt;0,SUMPRODUCT(($A1266=merged_names)*(_xlfn.TEXTAFTER(R$2, "At ")=merged_belt_colours)*merged_months_at_rank),"")</f>
        <v/>
      </c>
    </row>
    <row r="1267" spans="1:18" x14ac:dyDescent="0.25">
      <c r="A1267"/>
      <c r="B1267" s="15" t="str" cm="1">
        <f t="array" ref="B1267">IFERROR(IF(LEN(A1267)&gt;0, IF(SUMPRODUCT((Inactives[Key]=J1267)*(Inactives[Currently Inactive]))=1,"Inactive","Active"),""),"Active")</f>
        <v/>
      </c>
      <c r="C1267" s="16" t="str" cm="1">
        <f t="array" aca="1" ref="C1267" ca="1">IFERROR(_xlfn._xlws.FILTER(Inactives[Inactive On],(Inactives[Key]=J1267)*(Inactives[Currently Inactive]),""),"")</f>
        <v/>
      </c>
      <c r="D1267" s="16" t="str" cm="1">
        <f t="array" aca="1" ref="D1267" ca="1">IFERROR(INDEX(_xlfn.TEXTSPLIT(E1267," "),1),"")</f>
        <v/>
      </c>
      <c r="E1267" s="15" t="str" cm="1">
        <f t="array" aca="1" ref="E1267" ca="1">IFERROR(_xlfn._xlws.FILTER(merged_ranks,(merged_end_dates=DATE(9999,12,31))*(merged_names=A1267)),"")</f>
        <v/>
      </c>
      <c r="F1267" s="17" t="str">
        <f ca="1">_xlfn.XLOOKUP(J1267,Promotions[Promo Key],Promotions[Promo Date],"")</f>
        <v/>
      </c>
      <c r="G1267" s="18" t="str">
        <f t="shared" ca="1" si="91"/>
        <v/>
      </c>
      <c r="H1267" s="18" t="str">
        <f t="shared" ca="1" si="90"/>
        <v/>
      </c>
      <c r="I1267" s="17" t="str">
        <f>_xlfn.XLOOKUP(A1267,Students[Full Name],Students[Starting Rank],"")</f>
        <v/>
      </c>
      <c r="J1267" s="15" t="str">
        <f t="shared" ca="1" si="92"/>
        <v xml:space="preserve">: </v>
      </c>
      <c r="K1267" s="16" t="str">
        <f>_xlfn.XLOOKUP(A1267,Students[Full Name],Students[Start Date],"")</f>
        <v/>
      </c>
      <c r="L1267" s="18">
        <f t="shared" ca="1" si="93"/>
        <v>-1</v>
      </c>
      <c r="M1267" s="18" cm="1">
        <f t="array" aca="1" ref="M1267" ca="1">SUMPRODUCT(Inactives[Days Inactive]*(Inactives[Student]=A1267))/365</f>
        <v>0</v>
      </c>
      <c r="N1267" s="18" t="str" cm="1">
        <f t="array" ref="N1267">IF(LEN($A1267)&gt;0,SUMPRODUCT(($A1267=merged_names)*(_xlfn.TEXTAFTER(N$2, "At ")=merged_belt_colours)*merged_months_at_rank),"")</f>
        <v/>
      </c>
      <c r="O1267" s="18" t="str" cm="1">
        <f t="array" ref="O1267">IF(LEN($A1267)&gt;0,SUMPRODUCT(($A1267=merged_names)*(_xlfn.TEXTAFTER(O$2, "At ")=merged_belt_colours)*merged_months_at_rank),"")</f>
        <v/>
      </c>
      <c r="P1267" s="18" t="str" cm="1">
        <f t="array" ref="P1267">IF(LEN($A1267)&gt;0,SUMPRODUCT(($A1267=merged_names)*(_xlfn.TEXTAFTER(P$2, "At ")=merged_belt_colours)*merged_months_at_rank),"")</f>
        <v/>
      </c>
      <c r="Q1267" s="18" t="str" cm="1">
        <f t="array" ref="Q1267">IF(LEN($A1267)&gt;0,SUMPRODUCT(($A1267=merged_names)*(_xlfn.TEXTAFTER(Q$2, "At ")=merged_belt_colours)*merged_months_at_rank),"")</f>
        <v/>
      </c>
      <c r="R1267" s="18" t="str" cm="1">
        <f t="array" ref="R1267">IF(LEN($A1267)&gt;0,SUMPRODUCT(($A1267=merged_names)*(_xlfn.TEXTAFTER(R$2, "At ")=merged_belt_colours)*merged_months_at_rank),"")</f>
        <v/>
      </c>
    </row>
    <row r="1268" spans="1:18" x14ac:dyDescent="0.25">
      <c r="A1268"/>
      <c r="B1268" s="15" t="str" cm="1">
        <f t="array" ref="B1268">IFERROR(IF(LEN(A1268)&gt;0, IF(SUMPRODUCT((Inactives[Key]=J1268)*(Inactives[Currently Inactive]))=1,"Inactive","Active"),""),"Active")</f>
        <v/>
      </c>
      <c r="C1268" s="16" t="str" cm="1">
        <f t="array" aca="1" ref="C1268" ca="1">IFERROR(_xlfn._xlws.FILTER(Inactives[Inactive On],(Inactives[Key]=J1268)*(Inactives[Currently Inactive]),""),"")</f>
        <v/>
      </c>
      <c r="D1268" s="16" t="str" cm="1">
        <f t="array" aca="1" ref="D1268" ca="1">IFERROR(INDEX(_xlfn.TEXTSPLIT(E1268," "),1),"")</f>
        <v/>
      </c>
      <c r="E1268" s="15" t="str" cm="1">
        <f t="array" aca="1" ref="E1268" ca="1">IFERROR(_xlfn._xlws.FILTER(merged_ranks,(merged_end_dates=DATE(9999,12,31))*(merged_names=A1268)),"")</f>
        <v/>
      </c>
      <c r="F1268" s="17" t="str">
        <f ca="1">_xlfn.XLOOKUP(J1268,Promotions[Promo Key],Promotions[Promo Date],"")</f>
        <v/>
      </c>
      <c r="G1268" s="18" t="str">
        <f t="shared" ca="1" si="91"/>
        <v/>
      </c>
      <c r="H1268" s="18" t="str">
        <f t="shared" ca="1" si="90"/>
        <v/>
      </c>
      <c r="I1268" s="17" t="str">
        <f>_xlfn.XLOOKUP(A1268,Students[Full Name],Students[Starting Rank],"")</f>
        <v/>
      </c>
      <c r="J1268" s="15" t="str">
        <f t="shared" ca="1" si="92"/>
        <v xml:space="preserve">: </v>
      </c>
      <c r="K1268" s="16" t="str">
        <f>_xlfn.XLOOKUP(A1268,Students[Full Name],Students[Start Date],"")</f>
        <v/>
      </c>
      <c r="L1268" s="18">
        <f t="shared" ca="1" si="93"/>
        <v>-1</v>
      </c>
      <c r="M1268" s="18" cm="1">
        <f t="array" aca="1" ref="M1268" ca="1">SUMPRODUCT(Inactives[Days Inactive]*(Inactives[Student]=A1268))/365</f>
        <v>0</v>
      </c>
      <c r="N1268" s="18" t="str" cm="1">
        <f t="array" ref="N1268">IF(LEN($A1268)&gt;0,SUMPRODUCT(($A1268=merged_names)*(_xlfn.TEXTAFTER(N$2, "At ")=merged_belt_colours)*merged_months_at_rank),"")</f>
        <v/>
      </c>
      <c r="O1268" s="18" t="str" cm="1">
        <f t="array" ref="O1268">IF(LEN($A1268)&gt;0,SUMPRODUCT(($A1268=merged_names)*(_xlfn.TEXTAFTER(O$2, "At ")=merged_belt_colours)*merged_months_at_rank),"")</f>
        <v/>
      </c>
      <c r="P1268" s="18" t="str" cm="1">
        <f t="array" ref="P1268">IF(LEN($A1268)&gt;0,SUMPRODUCT(($A1268=merged_names)*(_xlfn.TEXTAFTER(P$2, "At ")=merged_belt_colours)*merged_months_at_rank),"")</f>
        <v/>
      </c>
      <c r="Q1268" s="18" t="str" cm="1">
        <f t="array" ref="Q1268">IF(LEN($A1268)&gt;0,SUMPRODUCT(($A1268=merged_names)*(_xlfn.TEXTAFTER(Q$2, "At ")=merged_belt_colours)*merged_months_at_rank),"")</f>
        <v/>
      </c>
      <c r="R1268" s="18" t="str" cm="1">
        <f t="array" ref="R1268">IF(LEN($A1268)&gt;0,SUMPRODUCT(($A1268=merged_names)*(_xlfn.TEXTAFTER(R$2, "At ")=merged_belt_colours)*merged_months_at_rank),"")</f>
        <v/>
      </c>
    </row>
    <row r="1269" spans="1:18" x14ac:dyDescent="0.25">
      <c r="A1269"/>
      <c r="B1269" s="15" t="str" cm="1">
        <f t="array" ref="B1269">IFERROR(IF(LEN(A1269)&gt;0, IF(SUMPRODUCT((Inactives[Key]=J1269)*(Inactives[Currently Inactive]))=1,"Inactive","Active"),""),"Active")</f>
        <v/>
      </c>
      <c r="C1269" s="16" t="str" cm="1">
        <f t="array" aca="1" ref="C1269" ca="1">IFERROR(_xlfn._xlws.FILTER(Inactives[Inactive On],(Inactives[Key]=J1269)*(Inactives[Currently Inactive]),""),"")</f>
        <v/>
      </c>
      <c r="D1269" s="16" t="str" cm="1">
        <f t="array" aca="1" ref="D1269" ca="1">IFERROR(INDEX(_xlfn.TEXTSPLIT(E1269," "),1),"")</f>
        <v/>
      </c>
      <c r="E1269" s="15" t="str" cm="1">
        <f t="array" aca="1" ref="E1269" ca="1">IFERROR(_xlfn._xlws.FILTER(merged_ranks,(merged_end_dates=DATE(9999,12,31))*(merged_names=A1269)),"")</f>
        <v/>
      </c>
      <c r="F1269" s="17" t="str">
        <f ca="1">_xlfn.XLOOKUP(J1269,Promotions[Promo Key],Promotions[Promo Date],"")</f>
        <v/>
      </c>
      <c r="G1269" s="18" t="str">
        <f t="shared" ca="1" si="91"/>
        <v/>
      </c>
      <c r="H1269" s="18" t="str">
        <f t="shared" ca="1" si="90"/>
        <v/>
      </c>
      <c r="I1269" s="17" t="str">
        <f>_xlfn.XLOOKUP(A1269,Students[Full Name],Students[Starting Rank],"")</f>
        <v/>
      </c>
      <c r="J1269" s="15" t="str">
        <f t="shared" ca="1" si="92"/>
        <v xml:space="preserve">: </v>
      </c>
      <c r="K1269" s="16" t="str">
        <f>_xlfn.XLOOKUP(A1269,Students[Full Name],Students[Start Date],"")</f>
        <v/>
      </c>
      <c r="L1269" s="18">
        <f t="shared" ca="1" si="93"/>
        <v>-1</v>
      </c>
      <c r="M1269" s="18" cm="1">
        <f t="array" aca="1" ref="M1269" ca="1">SUMPRODUCT(Inactives[Days Inactive]*(Inactives[Student]=A1269))/365</f>
        <v>0</v>
      </c>
      <c r="N1269" s="18" t="str" cm="1">
        <f t="array" ref="N1269">IF(LEN($A1269)&gt;0,SUMPRODUCT(($A1269=merged_names)*(_xlfn.TEXTAFTER(N$2, "At ")=merged_belt_colours)*merged_months_at_rank),"")</f>
        <v/>
      </c>
      <c r="O1269" s="18" t="str" cm="1">
        <f t="array" ref="O1269">IF(LEN($A1269)&gt;0,SUMPRODUCT(($A1269=merged_names)*(_xlfn.TEXTAFTER(O$2, "At ")=merged_belt_colours)*merged_months_at_rank),"")</f>
        <v/>
      </c>
      <c r="P1269" s="18" t="str" cm="1">
        <f t="array" ref="P1269">IF(LEN($A1269)&gt;0,SUMPRODUCT(($A1269=merged_names)*(_xlfn.TEXTAFTER(P$2, "At ")=merged_belt_colours)*merged_months_at_rank),"")</f>
        <v/>
      </c>
      <c r="Q1269" s="18" t="str" cm="1">
        <f t="array" ref="Q1269">IF(LEN($A1269)&gt;0,SUMPRODUCT(($A1269=merged_names)*(_xlfn.TEXTAFTER(Q$2, "At ")=merged_belt_colours)*merged_months_at_rank),"")</f>
        <v/>
      </c>
      <c r="R1269" s="18" t="str" cm="1">
        <f t="array" ref="R1269">IF(LEN($A1269)&gt;0,SUMPRODUCT(($A1269=merged_names)*(_xlfn.TEXTAFTER(R$2, "At ")=merged_belt_colours)*merged_months_at_rank),"")</f>
        <v/>
      </c>
    </row>
    <row r="1270" spans="1:18" x14ac:dyDescent="0.25">
      <c r="A1270"/>
      <c r="B1270" s="15" t="str" cm="1">
        <f t="array" ref="B1270">IFERROR(IF(LEN(A1270)&gt;0, IF(SUMPRODUCT((Inactives[Key]=J1270)*(Inactives[Currently Inactive]))=1,"Inactive","Active"),""),"Active")</f>
        <v/>
      </c>
      <c r="C1270" s="16" t="str" cm="1">
        <f t="array" aca="1" ref="C1270" ca="1">IFERROR(_xlfn._xlws.FILTER(Inactives[Inactive On],(Inactives[Key]=J1270)*(Inactives[Currently Inactive]),""),"")</f>
        <v/>
      </c>
      <c r="D1270" s="16" t="str" cm="1">
        <f t="array" aca="1" ref="D1270" ca="1">IFERROR(INDEX(_xlfn.TEXTSPLIT(E1270," "),1),"")</f>
        <v/>
      </c>
      <c r="E1270" s="15" t="str" cm="1">
        <f t="array" aca="1" ref="E1270" ca="1">IFERROR(_xlfn._xlws.FILTER(merged_ranks,(merged_end_dates=DATE(9999,12,31))*(merged_names=A1270)),"")</f>
        <v/>
      </c>
      <c r="F1270" s="17" t="str">
        <f ca="1">_xlfn.XLOOKUP(J1270,Promotions[Promo Key],Promotions[Promo Date],"")</f>
        <v/>
      </c>
      <c r="G1270" s="18" t="str">
        <f t="shared" ca="1" si="91"/>
        <v/>
      </c>
      <c r="H1270" s="18" t="str">
        <f t="shared" ca="1" si="90"/>
        <v/>
      </c>
      <c r="I1270" s="17" t="str">
        <f>_xlfn.XLOOKUP(A1270,Students[Full Name],Students[Starting Rank],"")</f>
        <v/>
      </c>
      <c r="J1270" s="15" t="str">
        <f t="shared" ca="1" si="92"/>
        <v xml:space="preserve">: </v>
      </c>
      <c r="K1270" s="16" t="str">
        <f>_xlfn.XLOOKUP(A1270,Students[Full Name],Students[Start Date],"")</f>
        <v/>
      </c>
      <c r="L1270" s="18">
        <f t="shared" ca="1" si="93"/>
        <v>-1</v>
      </c>
      <c r="M1270" s="18" cm="1">
        <f t="array" aca="1" ref="M1270" ca="1">SUMPRODUCT(Inactives[Days Inactive]*(Inactives[Student]=A1270))/365</f>
        <v>0</v>
      </c>
      <c r="N1270" s="18" t="str" cm="1">
        <f t="array" ref="N1270">IF(LEN($A1270)&gt;0,SUMPRODUCT(($A1270=merged_names)*(_xlfn.TEXTAFTER(N$2, "At ")=merged_belt_colours)*merged_months_at_rank),"")</f>
        <v/>
      </c>
      <c r="O1270" s="18" t="str" cm="1">
        <f t="array" ref="O1270">IF(LEN($A1270)&gt;0,SUMPRODUCT(($A1270=merged_names)*(_xlfn.TEXTAFTER(O$2, "At ")=merged_belt_colours)*merged_months_at_rank),"")</f>
        <v/>
      </c>
      <c r="P1270" s="18" t="str" cm="1">
        <f t="array" ref="P1270">IF(LEN($A1270)&gt;0,SUMPRODUCT(($A1270=merged_names)*(_xlfn.TEXTAFTER(P$2, "At ")=merged_belt_colours)*merged_months_at_rank),"")</f>
        <v/>
      </c>
      <c r="Q1270" s="18" t="str" cm="1">
        <f t="array" ref="Q1270">IF(LEN($A1270)&gt;0,SUMPRODUCT(($A1270=merged_names)*(_xlfn.TEXTAFTER(Q$2, "At ")=merged_belt_colours)*merged_months_at_rank),"")</f>
        <v/>
      </c>
      <c r="R1270" s="18" t="str" cm="1">
        <f t="array" ref="R1270">IF(LEN($A1270)&gt;0,SUMPRODUCT(($A1270=merged_names)*(_xlfn.TEXTAFTER(R$2, "At ")=merged_belt_colours)*merged_months_at_rank),"")</f>
        <v/>
      </c>
    </row>
    <row r="1271" spans="1:18" x14ac:dyDescent="0.25">
      <c r="A1271"/>
      <c r="B1271" s="15" t="str" cm="1">
        <f t="array" ref="B1271">IFERROR(IF(LEN(A1271)&gt;0, IF(SUMPRODUCT((Inactives[Key]=J1271)*(Inactives[Currently Inactive]))=1,"Inactive","Active"),""),"Active")</f>
        <v/>
      </c>
      <c r="C1271" s="16" t="str" cm="1">
        <f t="array" aca="1" ref="C1271" ca="1">IFERROR(_xlfn._xlws.FILTER(Inactives[Inactive On],(Inactives[Key]=J1271)*(Inactives[Currently Inactive]),""),"")</f>
        <v/>
      </c>
      <c r="D1271" s="16" t="str" cm="1">
        <f t="array" aca="1" ref="D1271" ca="1">IFERROR(INDEX(_xlfn.TEXTSPLIT(E1271," "),1),"")</f>
        <v/>
      </c>
      <c r="E1271" s="15" t="str" cm="1">
        <f t="array" aca="1" ref="E1271" ca="1">IFERROR(_xlfn._xlws.FILTER(merged_ranks,(merged_end_dates=DATE(9999,12,31))*(merged_names=A1271)),"")</f>
        <v/>
      </c>
      <c r="F1271" s="17" t="str">
        <f ca="1">_xlfn.XLOOKUP(J1271,Promotions[Promo Key],Promotions[Promo Date],"")</f>
        <v/>
      </c>
      <c r="G1271" s="18" t="str">
        <f t="shared" ca="1" si="91"/>
        <v/>
      </c>
      <c r="H1271" s="18" t="str">
        <f t="shared" ca="1" si="90"/>
        <v/>
      </c>
      <c r="I1271" s="17" t="str">
        <f>_xlfn.XLOOKUP(A1271,Students[Full Name],Students[Starting Rank],"")</f>
        <v/>
      </c>
      <c r="J1271" s="15" t="str">
        <f t="shared" ca="1" si="92"/>
        <v xml:space="preserve">: </v>
      </c>
      <c r="K1271" s="16" t="str">
        <f>_xlfn.XLOOKUP(A1271,Students[Full Name],Students[Start Date],"")</f>
        <v/>
      </c>
      <c r="L1271" s="18">
        <f t="shared" ca="1" si="93"/>
        <v>-1</v>
      </c>
      <c r="M1271" s="18" cm="1">
        <f t="array" aca="1" ref="M1271" ca="1">SUMPRODUCT(Inactives[Days Inactive]*(Inactives[Student]=A1271))/365</f>
        <v>0</v>
      </c>
      <c r="N1271" s="18" t="str" cm="1">
        <f t="array" ref="N1271">IF(LEN($A1271)&gt;0,SUMPRODUCT(($A1271=merged_names)*(_xlfn.TEXTAFTER(N$2, "At ")=merged_belt_colours)*merged_months_at_rank),"")</f>
        <v/>
      </c>
      <c r="O1271" s="18" t="str" cm="1">
        <f t="array" ref="O1271">IF(LEN($A1271)&gt;0,SUMPRODUCT(($A1271=merged_names)*(_xlfn.TEXTAFTER(O$2, "At ")=merged_belt_colours)*merged_months_at_rank),"")</f>
        <v/>
      </c>
      <c r="P1271" s="18" t="str" cm="1">
        <f t="array" ref="P1271">IF(LEN($A1271)&gt;0,SUMPRODUCT(($A1271=merged_names)*(_xlfn.TEXTAFTER(P$2, "At ")=merged_belt_colours)*merged_months_at_rank),"")</f>
        <v/>
      </c>
      <c r="Q1271" s="18" t="str" cm="1">
        <f t="array" ref="Q1271">IF(LEN($A1271)&gt;0,SUMPRODUCT(($A1271=merged_names)*(_xlfn.TEXTAFTER(Q$2, "At ")=merged_belt_colours)*merged_months_at_rank),"")</f>
        <v/>
      </c>
      <c r="R1271" s="18" t="str" cm="1">
        <f t="array" ref="R1271">IF(LEN($A1271)&gt;0,SUMPRODUCT(($A1271=merged_names)*(_xlfn.TEXTAFTER(R$2, "At ")=merged_belt_colours)*merged_months_at_rank),"")</f>
        <v/>
      </c>
    </row>
    <row r="1272" spans="1:18" x14ac:dyDescent="0.25">
      <c r="A1272"/>
      <c r="B1272" s="15" t="str" cm="1">
        <f t="array" ref="B1272">IFERROR(IF(LEN(A1272)&gt;0, IF(SUMPRODUCT((Inactives[Key]=J1272)*(Inactives[Currently Inactive]))=1,"Inactive","Active"),""),"Active")</f>
        <v/>
      </c>
      <c r="C1272" s="16" t="str" cm="1">
        <f t="array" aca="1" ref="C1272" ca="1">IFERROR(_xlfn._xlws.FILTER(Inactives[Inactive On],(Inactives[Key]=J1272)*(Inactives[Currently Inactive]),""),"")</f>
        <v/>
      </c>
      <c r="D1272" s="16" t="str" cm="1">
        <f t="array" aca="1" ref="D1272" ca="1">IFERROR(INDEX(_xlfn.TEXTSPLIT(E1272," "),1),"")</f>
        <v/>
      </c>
      <c r="E1272" s="15" t="str" cm="1">
        <f t="array" aca="1" ref="E1272" ca="1">IFERROR(_xlfn._xlws.FILTER(merged_ranks,(merged_end_dates=DATE(9999,12,31))*(merged_names=A1272)),"")</f>
        <v/>
      </c>
      <c r="F1272" s="17" t="str">
        <f ca="1">_xlfn.XLOOKUP(J1272,Promotions[Promo Key],Promotions[Promo Date],"")</f>
        <v/>
      </c>
      <c r="G1272" s="18" t="str">
        <f t="shared" ca="1" si="91"/>
        <v/>
      </c>
      <c r="H1272" s="18" t="str">
        <f t="shared" ca="1" si="90"/>
        <v/>
      </c>
      <c r="I1272" s="17" t="str">
        <f>_xlfn.XLOOKUP(A1272,Students[Full Name],Students[Starting Rank],"")</f>
        <v/>
      </c>
      <c r="J1272" s="15" t="str">
        <f t="shared" ca="1" si="92"/>
        <v xml:space="preserve">: </v>
      </c>
      <c r="K1272" s="16" t="str">
        <f>_xlfn.XLOOKUP(A1272,Students[Full Name],Students[Start Date],"")</f>
        <v/>
      </c>
      <c r="L1272" s="18">
        <f t="shared" ca="1" si="93"/>
        <v>-1</v>
      </c>
      <c r="M1272" s="18" cm="1">
        <f t="array" aca="1" ref="M1272" ca="1">SUMPRODUCT(Inactives[Days Inactive]*(Inactives[Student]=A1272))/365</f>
        <v>0</v>
      </c>
      <c r="N1272" s="18" t="str" cm="1">
        <f t="array" ref="N1272">IF(LEN($A1272)&gt;0,SUMPRODUCT(($A1272=merged_names)*(_xlfn.TEXTAFTER(N$2, "At ")=merged_belt_colours)*merged_months_at_rank),"")</f>
        <v/>
      </c>
      <c r="O1272" s="18" t="str" cm="1">
        <f t="array" ref="O1272">IF(LEN($A1272)&gt;0,SUMPRODUCT(($A1272=merged_names)*(_xlfn.TEXTAFTER(O$2, "At ")=merged_belt_colours)*merged_months_at_rank),"")</f>
        <v/>
      </c>
      <c r="P1272" s="18" t="str" cm="1">
        <f t="array" ref="P1272">IF(LEN($A1272)&gt;0,SUMPRODUCT(($A1272=merged_names)*(_xlfn.TEXTAFTER(P$2, "At ")=merged_belt_colours)*merged_months_at_rank),"")</f>
        <v/>
      </c>
      <c r="Q1272" s="18" t="str" cm="1">
        <f t="array" ref="Q1272">IF(LEN($A1272)&gt;0,SUMPRODUCT(($A1272=merged_names)*(_xlfn.TEXTAFTER(Q$2, "At ")=merged_belt_colours)*merged_months_at_rank),"")</f>
        <v/>
      </c>
      <c r="R1272" s="18" t="str" cm="1">
        <f t="array" ref="R1272">IF(LEN($A1272)&gt;0,SUMPRODUCT(($A1272=merged_names)*(_xlfn.TEXTAFTER(R$2, "At ")=merged_belt_colours)*merged_months_at_rank),"")</f>
        <v/>
      </c>
    </row>
    <row r="1273" spans="1:18" x14ac:dyDescent="0.25">
      <c r="A1273"/>
      <c r="B1273" s="15" t="str" cm="1">
        <f t="array" ref="B1273">IFERROR(IF(LEN(A1273)&gt;0, IF(SUMPRODUCT((Inactives[Key]=J1273)*(Inactives[Currently Inactive]))=1,"Inactive","Active"),""),"Active")</f>
        <v/>
      </c>
      <c r="C1273" s="16" t="str" cm="1">
        <f t="array" aca="1" ref="C1273" ca="1">IFERROR(_xlfn._xlws.FILTER(Inactives[Inactive On],(Inactives[Key]=J1273)*(Inactives[Currently Inactive]),""),"")</f>
        <v/>
      </c>
      <c r="D1273" s="16" t="str" cm="1">
        <f t="array" aca="1" ref="D1273" ca="1">IFERROR(INDEX(_xlfn.TEXTSPLIT(E1273," "),1),"")</f>
        <v/>
      </c>
      <c r="E1273" s="15" t="str" cm="1">
        <f t="array" aca="1" ref="E1273" ca="1">IFERROR(_xlfn._xlws.FILTER(merged_ranks,(merged_end_dates=DATE(9999,12,31))*(merged_names=A1273)),"")</f>
        <v/>
      </c>
      <c r="F1273" s="17" t="str">
        <f ca="1">_xlfn.XLOOKUP(J1273,Promotions[Promo Key],Promotions[Promo Date],"")</f>
        <v/>
      </c>
      <c r="G1273" s="18" t="str">
        <f t="shared" ca="1" si="91"/>
        <v/>
      </c>
      <c r="H1273" s="18" t="str">
        <f t="shared" ca="1" si="90"/>
        <v/>
      </c>
      <c r="I1273" s="17" t="str">
        <f>_xlfn.XLOOKUP(A1273,Students[Full Name],Students[Starting Rank],"")</f>
        <v/>
      </c>
      <c r="J1273" s="15" t="str">
        <f t="shared" ca="1" si="92"/>
        <v xml:space="preserve">: </v>
      </c>
      <c r="K1273" s="16" t="str">
        <f>_xlfn.XLOOKUP(A1273,Students[Full Name],Students[Start Date],"")</f>
        <v/>
      </c>
      <c r="L1273" s="18">
        <f t="shared" ca="1" si="93"/>
        <v>-1</v>
      </c>
      <c r="M1273" s="18" cm="1">
        <f t="array" aca="1" ref="M1273" ca="1">SUMPRODUCT(Inactives[Days Inactive]*(Inactives[Student]=A1273))/365</f>
        <v>0</v>
      </c>
      <c r="N1273" s="18" t="str" cm="1">
        <f t="array" ref="N1273">IF(LEN($A1273)&gt;0,SUMPRODUCT(($A1273=merged_names)*(_xlfn.TEXTAFTER(N$2, "At ")=merged_belt_colours)*merged_months_at_rank),"")</f>
        <v/>
      </c>
      <c r="O1273" s="18" t="str" cm="1">
        <f t="array" ref="O1273">IF(LEN($A1273)&gt;0,SUMPRODUCT(($A1273=merged_names)*(_xlfn.TEXTAFTER(O$2, "At ")=merged_belt_colours)*merged_months_at_rank),"")</f>
        <v/>
      </c>
      <c r="P1273" s="18" t="str" cm="1">
        <f t="array" ref="P1273">IF(LEN($A1273)&gt;0,SUMPRODUCT(($A1273=merged_names)*(_xlfn.TEXTAFTER(P$2, "At ")=merged_belt_colours)*merged_months_at_rank),"")</f>
        <v/>
      </c>
      <c r="Q1273" s="18" t="str" cm="1">
        <f t="array" ref="Q1273">IF(LEN($A1273)&gt;0,SUMPRODUCT(($A1273=merged_names)*(_xlfn.TEXTAFTER(Q$2, "At ")=merged_belt_colours)*merged_months_at_rank),"")</f>
        <v/>
      </c>
      <c r="R1273" s="18" t="str" cm="1">
        <f t="array" ref="R1273">IF(LEN($A1273)&gt;0,SUMPRODUCT(($A1273=merged_names)*(_xlfn.TEXTAFTER(R$2, "At ")=merged_belt_colours)*merged_months_at_rank),"")</f>
        <v/>
      </c>
    </row>
    <row r="1274" spans="1:18" x14ac:dyDescent="0.25">
      <c r="A1274"/>
      <c r="B1274" s="15" t="str" cm="1">
        <f t="array" ref="B1274">IFERROR(IF(LEN(A1274)&gt;0, IF(SUMPRODUCT((Inactives[Key]=J1274)*(Inactives[Currently Inactive]))=1,"Inactive","Active"),""),"Active")</f>
        <v/>
      </c>
      <c r="C1274" s="16" t="str" cm="1">
        <f t="array" aca="1" ref="C1274" ca="1">IFERROR(_xlfn._xlws.FILTER(Inactives[Inactive On],(Inactives[Key]=J1274)*(Inactives[Currently Inactive]),""),"")</f>
        <v/>
      </c>
      <c r="D1274" s="16" t="str" cm="1">
        <f t="array" aca="1" ref="D1274" ca="1">IFERROR(INDEX(_xlfn.TEXTSPLIT(E1274," "),1),"")</f>
        <v/>
      </c>
      <c r="E1274" s="15" t="str" cm="1">
        <f t="array" aca="1" ref="E1274" ca="1">IFERROR(_xlfn._xlws.FILTER(merged_ranks,(merged_end_dates=DATE(9999,12,31))*(merged_names=A1274)),"")</f>
        <v/>
      </c>
      <c r="F1274" s="17" t="str">
        <f ca="1">_xlfn.XLOOKUP(J1274,Promotions[Promo Key],Promotions[Promo Date],"")</f>
        <v/>
      </c>
      <c r="G1274" s="18" t="str">
        <f t="shared" ca="1" si="91"/>
        <v/>
      </c>
      <c r="H1274" s="18" t="str">
        <f t="shared" ca="1" si="90"/>
        <v/>
      </c>
      <c r="I1274" s="17" t="str">
        <f>_xlfn.XLOOKUP(A1274,Students[Full Name],Students[Starting Rank],"")</f>
        <v/>
      </c>
      <c r="J1274" s="15" t="str">
        <f t="shared" ca="1" si="92"/>
        <v xml:space="preserve">: </v>
      </c>
      <c r="K1274" s="16" t="str">
        <f>_xlfn.XLOOKUP(A1274,Students[Full Name],Students[Start Date],"")</f>
        <v/>
      </c>
      <c r="L1274" s="18">
        <f t="shared" ca="1" si="93"/>
        <v>-1</v>
      </c>
      <c r="M1274" s="18" cm="1">
        <f t="array" aca="1" ref="M1274" ca="1">SUMPRODUCT(Inactives[Days Inactive]*(Inactives[Student]=A1274))/365</f>
        <v>0</v>
      </c>
      <c r="N1274" s="18" t="str" cm="1">
        <f t="array" ref="N1274">IF(LEN($A1274)&gt;0,SUMPRODUCT(($A1274=merged_names)*(_xlfn.TEXTAFTER(N$2, "At ")=merged_belt_colours)*merged_months_at_rank),"")</f>
        <v/>
      </c>
      <c r="O1274" s="18" t="str" cm="1">
        <f t="array" ref="O1274">IF(LEN($A1274)&gt;0,SUMPRODUCT(($A1274=merged_names)*(_xlfn.TEXTAFTER(O$2, "At ")=merged_belt_colours)*merged_months_at_rank),"")</f>
        <v/>
      </c>
      <c r="P1274" s="18" t="str" cm="1">
        <f t="array" ref="P1274">IF(LEN($A1274)&gt;0,SUMPRODUCT(($A1274=merged_names)*(_xlfn.TEXTAFTER(P$2, "At ")=merged_belt_colours)*merged_months_at_rank),"")</f>
        <v/>
      </c>
      <c r="Q1274" s="18" t="str" cm="1">
        <f t="array" ref="Q1274">IF(LEN($A1274)&gt;0,SUMPRODUCT(($A1274=merged_names)*(_xlfn.TEXTAFTER(Q$2, "At ")=merged_belt_colours)*merged_months_at_rank),"")</f>
        <v/>
      </c>
      <c r="R1274" s="18" t="str" cm="1">
        <f t="array" ref="R1274">IF(LEN($A1274)&gt;0,SUMPRODUCT(($A1274=merged_names)*(_xlfn.TEXTAFTER(R$2, "At ")=merged_belt_colours)*merged_months_at_rank),"")</f>
        <v/>
      </c>
    </row>
    <row r="1275" spans="1:18" x14ac:dyDescent="0.25">
      <c r="A1275"/>
      <c r="B1275" s="15" t="str" cm="1">
        <f t="array" ref="B1275">IFERROR(IF(LEN(A1275)&gt;0, IF(SUMPRODUCT((Inactives[Key]=J1275)*(Inactives[Currently Inactive]))=1,"Inactive","Active"),""),"Active")</f>
        <v/>
      </c>
      <c r="C1275" s="16" t="str" cm="1">
        <f t="array" aca="1" ref="C1275" ca="1">IFERROR(_xlfn._xlws.FILTER(Inactives[Inactive On],(Inactives[Key]=J1275)*(Inactives[Currently Inactive]),""),"")</f>
        <v/>
      </c>
      <c r="D1275" s="16" t="str" cm="1">
        <f t="array" aca="1" ref="D1275" ca="1">IFERROR(INDEX(_xlfn.TEXTSPLIT(E1275," "),1),"")</f>
        <v/>
      </c>
      <c r="E1275" s="15" t="str" cm="1">
        <f t="array" aca="1" ref="E1275" ca="1">IFERROR(_xlfn._xlws.FILTER(merged_ranks,(merged_end_dates=DATE(9999,12,31))*(merged_names=A1275)),"")</f>
        <v/>
      </c>
      <c r="F1275" s="17" t="str">
        <f ca="1">_xlfn.XLOOKUP(J1275,Promotions[Promo Key],Promotions[Promo Date],"")</f>
        <v/>
      </c>
      <c r="G1275" s="18" t="str">
        <f t="shared" ca="1" si="91"/>
        <v/>
      </c>
      <c r="H1275" s="18" t="str">
        <f t="shared" ca="1" si="90"/>
        <v/>
      </c>
      <c r="I1275" s="17" t="str">
        <f>_xlfn.XLOOKUP(A1275,Students[Full Name],Students[Starting Rank],"")</f>
        <v/>
      </c>
      <c r="J1275" s="15" t="str">
        <f t="shared" ca="1" si="92"/>
        <v xml:space="preserve">: </v>
      </c>
      <c r="K1275" s="16" t="str">
        <f>_xlfn.XLOOKUP(A1275,Students[Full Name],Students[Start Date],"")</f>
        <v/>
      </c>
      <c r="L1275" s="18">
        <f t="shared" ca="1" si="93"/>
        <v>-1</v>
      </c>
      <c r="M1275" s="18" cm="1">
        <f t="array" aca="1" ref="M1275" ca="1">SUMPRODUCT(Inactives[Days Inactive]*(Inactives[Student]=A1275))/365</f>
        <v>0</v>
      </c>
      <c r="N1275" s="18" t="str" cm="1">
        <f t="array" ref="N1275">IF(LEN($A1275)&gt;0,SUMPRODUCT(($A1275=merged_names)*(_xlfn.TEXTAFTER(N$2, "At ")=merged_belt_colours)*merged_months_at_rank),"")</f>
        <v/>
      </c>
      <c r="O1275" s="18" t="str" cm="1">
        <f t="array" ref="O1275">IF(LEN($A1275)&gt;0,SUMPRODUCT(($A1275=merged_names)*(_xlfn.TEXTAFTER(O$2, "At ")=merged_belt_colours)*merged_months_at_rank),"")</f>
        <v/>
      </c>
      <c r="P1275" s="18" t="str" cm="1">
        <f t="array" ref="P1275">IF(LEN($A1275)&gt;0,SUMPRODUCT(($A1275=merged_names)*(_xlfn.TEXTAFTER(P$2, "At ")=merged_belt_colours)*merged_months_at_rank),"")</f>
        <v/>
      </c>
      <c r="Q1275" s="18" t="str" cm="1">
        <f t="array" ref="Q1275">IF(LEN($A1275)&gt;0,SUMPRODUCT(($A1275=merged_names)*(_xlfn.TEXTAFTER(Q$2, "At ")=merged_belt_colours)*merged_months_at_rank),"")</f>
        <v/>
      </c>
      <c r="R1275" s="18" t="str" cm="1">
        <f t="array" ref="R1275">IF(LEN($A1275)&gt;0,SUMPRODUCT(($A1275=merged_names)*(_xlfn.TEXTAFTER(R$2, "At ")=merged_belt_colours)*merged_months_at_rank),"")</f>
        <v/>
      </c>
    </row>
    <row r="1276" spans="1:18" x14ac:dyDescent="0.25">
      <c r="A1276"/>
      <c r="B1276" s="15" t="str" cm="1">
        <f t="array" ref="B1276">IFERROR(IF(LEN(A1276)&gt;0, IF(SUMPRODUCT((Inactives[Key]=J1276)*(Inactives[Currently Inactive]))=1,"Inactive","Active"),""),"Active")</f>
        <v/>
      </c>
      <c r="C1276" s="16" t="str" cm="1">
        <f t="array" aca="1" ref="C1276" ca="1">IFERROR(_xlfn._xlws.FILTER(Inactives[Inactive On],(Inactives[Key]=J1276)*(Inactives[Currently Inactive]),""),"")</f>
        <v/>
      </c>
      <c r="D1276" s="16" t="str" cm="1">
        <f t="array" aca="1" ref="D1276" ca="1">IFERROR(INDEX(_xlfn.TEXTSPLIT(E1276," "),1),"")</f>
        <v/>
      </c>
      <c r="E1276" s="15" t="str" cm="1">
        <f t="array" aca="1" ref="E1276" ca="1">IFERROR(_xlfn._xlws.FILTER(merged_ranks,(merged_end_dates=DATE(9999,12,31))*(merged_names=A1276)),"")</f>
        <v/>
      </c>
      <c r="F1276" s="17" t="str">
        <f ca="1">_xlfn.XLOOKUP(J1276,Promotions[Promo Key],Promotions[Promo Date],"")</f>
        <v/>
      </c>
      <c r="G1276" s="18" t="str">
        <f t="shared" ca="1" si="91"/>
        <v/>
      </c>
      <c r="H1276" s="18" t="str">
        <f t="shared" ca="1" si="90"/>
        <v/>
      </c>
      <c r="I1276" s="17" t="str">
        <f>_xlfn.XLOOKUP(A1276,Students[Full Name],Students[Starting Rank],"")</f>
        <v/>
      </c>
      <c r="J1276" s="15" t="str">
        <f t="shared" ca="1" si="92"/>
        <v xml:space="preserve">: </v>
      </c>
      <c r="K1276" s="16" t="str">
        <f>_xlfn.XLOOKUP(A1276,Students[Full Name],Students[Start Date],"")</f>
        <v/>
      </c>
      <c r="L1276" s="18">
        <f t="shared" ca="1" si="93"/>
        <v>-1</v>
      </c>
      <c r="M1276" s="18" cm="1">
        <f t="array" aca="1" ref="M1276" ca="1">SUMPRODUCT(Inactives[Days Inactive]*(Inactives[Student]=A1276))/365</f>
        <v>0</v>
      </c>
      <c r="N1276" s="18" t="str" cm="1">
        <f t="array" ref="N1276">IF(LEN($A1276)&gt;0,SUMPRODUCT(($A1276=merged_names)*(_xlfn.TEXTAFTER(N$2, "At ")=merged_belt_colours)*merged_months_at_rank),"")</f>
        <v/>
      </c>
      <c r="O1276" s="18" t="str" cm="1">
        <f t="array" ref="O1276">IF(LEN($A1276)&gt;0,SUMPRODUCT(($A1276=merged_names)*(_xlfn.TEXTAFTER(O$2, "At ")=merged_belt_colours)*merged_months_at_rank),"")</f>
        <v/>
      </c>
      <c r="P1276" s="18" t="str" cm="1">
        <f t="array" ref="P1276">IF(LEN($A1276)&gt;0,SUMPRODUCT(($A1276=merged_names)*(_xlfn.TEXTAFTER(P$2, "At ")=merged_belt_colours)*merged_months_at_rank),"")</f>
        <v/>
      </c>
      <c r="Q1276" s="18" t="str" cm="1">
        <f t="array" ref="Q1276">IF(LEN($A1276)&gt;0,SUMPRODUCT(($A1276=merged_names)*(_xlfn.TEXTAFTER(Q$2, "At ")=merged_belt_colours)*merged_months_at_rank),"")</f>
        <v/>
      </c>
      <c r="R1276" s="18" t="str" cm="1">
        <f t="array" ref="R1276">IF(LEN($A1276)&gt;0,SUMPRODUCT(($A1276=merged_names)*(_xlfn.TEXTAFTER(R$2, "At ")=merged_belt_colours)*merged_months_at_rank),"")</f>
        <v/>
      </c>
    </row>
    <row r="1277" spans="1:18" x14ac:dyDescent="0.25">
      <c r="A1277"/>
      <c r="B1277" s="15" t="str" cm="1">
        <f t="array" ref="B1277">IFERROR(IF(LEN(A1277)&gt;0, IF(SUMPRODUCT((Inactives[Key]=J1277)*(Inactives[Currently Inactive]))=1,"Inactive","Active"),""),"Active")</f>
        <v/>
      </c>
      <c r="C1277" s="16" t="str" cm="1">
        <f t="array" aca="1" ref="C1277" ca="1">IFERROR(_xlfn._xlws.FILTER(Inactives[Inactive On],(Inactives[Key]=J1277)*(Inactives[Currently Inactive]),""),"")</f>
        <v/>
      </c>
      <c r="D1277" s="16" t="str" cm="1">
        <f t="array" aca="1" ref="D1277" ca="1">IFERROR(INDEX(_xlfn.TEXTSPLIT(E1277," "),1),"")</f>
        <v/>
      </c>
      <c r="E1277" s="15" t="str" cm="1">
        <f t="array" aca="1" ref="E1277" ca="1">IFERROR(_xlfn._xlws.FILTER(merged_ranks,(merged_end_dates=DATE(9999,12,31))*(merged_names=A1277)),"")</f>
        <v/>
      </c>
      <c r="F1277" s="17" t="str">
        <f ca="1">_xlfn.XLOOKUP(J1277,Promotions[Promo Key],Promotions[Promo Date],"")</f>
        <v/>
      </c>
      <c r="G1277" s="18" t="str">
        <f t="shared" ca="1" si="91"/>
        <v/>
      </c>
      <c r="H1277" s="18" t="str">
        <f t="shared" ca="1" si="90"/>
        <v/>
      </c>
      <c r="I1277" s="17" t="str">
        <f>_xlfn.XLOOKUP(A1277,Students[Full Name],Students[Starting Rank],"")</f>
        <v/>
      </c>
      <c r="J1277" s="15" t="str">
        <f t="shared" ca="1" si="92"/>
        <v xml:space="preserve">: </v>
      </c>
      <c r="K1277" s="16" t="str">
        <f>_xlfn.XLOOKUP(A1277,Students[Full Name],Students[Start Date],"")</f>
        <v/>
      </c>
      <c r="L1277" s="18">
        <f t="shared" ca="1" si="93"/>
        <v>-1</v>
      </c>
      <c r="M1277" s="18" cm="1">
        <f t="array" aca="1" ref="M1277" ca="1">SUMPRODUCT(Inactives[Days Inactive]*(Inactives[Student]=A1277))/365</f>
        <v>0</v>
      </c>
      <c r="N1277" s="18" t="str" cm="1">
        <f t="array" ref="N1277">IF(LEN($A1277)&gt;0,SUMPRODUCT(($A1277=merged_names)*(_xlfn.TEXTAFTER(N$2, "At ")=merged_belt_colours)*merged_months_at_rank),"")</f>
        <v/>
      </c>
      <c r="O1277" s="18" t="str" cm="1">
        <f t="array" ref="O1277">IF(LEN($A1277)&gt;0,SUMPRODUCT(($A1277=merged_names)*(_xlfn.TEXTAFTER(O$2, "At ")=merged_belt_colours)*merged_months_at_rank),"")</f>
        <v/>
      </c>
      <c r="P1277" s="18" t="str" cm="1">
        <f t="array" ref="P1277">IF(LEN($A1277)&gt;0,SUMPRODUCT(($A1277=merged_names)*(_xlfn.TEXTAFTER(P$2, "At ")=merged_belt_colours)*merged_months_at_rank),"")</f>
        <v/>
      </c>
      <c r="Q1277" s="18" t="str" cm="1">
        <f t="array" ref="Q1277">IF(LEN($A1277)&gt;0,SUMPRODUCT(($A1277=merged_names)*(_xlfn.TEXTAFTER(Q$2, "At ")=merged_belt_colours)*merged_months_at_rank),"")</f>
        <v/>
      </c>
      <c r="R1277" s="18" t="str" cm="1">
        <f t="array" ref="R1277">IF(LEN($A1277)&gt;0,SUMPRODUCT(($A1277=merged_names)*(_xlfn.TEXTAFTER(R$2, "At ")=merged_belt_colours)*merged_months_at_rank),"")</f>
        <v/>
      </c>
    </row>
    <row r="1278" spans="1:18" x14ac:dyDescent="0.25">
      <c r="A1278"/>
      <c r="B1278" s="15" t="str" cm="1">
        <f t="array" ref="B1278">IFERROR(IF(LEN(A1278)&gt;0, IF(SUMPRODUCT((Inactives[Key]=J1278)*(Inactives[Currently Inactive]))=1,"Inactive","Active"),""),"Active")</f>
        <v/>
      </c>
      <c r="C1278" s="16" t="str" cm="1">
        <f t="array" aca="1" ref="C1278" ca="1">IFERROR(_xlfn._xlws.FILTER(Inactives[Inactive On],(Inactives[Key]=J1278)*(Inactives[Currently Inactive]),""),"")</f>
        <v/>
      </c>
      <c r="D1278" s="16" t="str" cm="1">
        <f t="array" aca="1" ref="D1278" ca="1">IFERROR(INDEX(_xlfn.TEXTSPLIT(E1278," "),1),"")</f>
        <v/>
      </c>
      <c r="E1278" s="15" t="str" cm="1">
        <f t="array" aca="1" ref="E1278" ca="1">IFERROR(_xlfn._xlws.FILTER(merged_ranks,(merged_end_dates=DATE(9999,12,31))*(merged_names=A1278)),"")</f>
        <v/>
      </c>
      <c r="F1278" s="17" t="str">
        <f ca="1">_xlfn.XLOOKUP(J1278,Promotions[Promo Key],Promotions[Promo Date],"")</f>
        <v/>
      </c>
      <c r="G1278" s="18" t="str">
        <f t="shared" ca="1" si="91"/>
        <v/>
      </c>
      <c r="H1278" s="18" t="str">
        <f t="shared" ca="1" si="90"/>
        <v/>
      </c>
      <c r="I1278" s="17" t="str">
        <f>_xlfn.XLOOKUP(A1278,Students[Full Name],Students[Starting Rank],"")</f>
        <v/>
      </c>
      <c r="J1278" s="15" t="str">
        <f t="shared" ca="1" si="92"/>
        <v xml:space="preserve">: </v>
      </c>
      <c r="K1278" s="16" t="str">
        <f>_xlfn.XLOOKUP(A1278,Students[Full Name],Students[Start Date],"")</f>
        <v/>
      </c>
      <c r="L1278" s="18">
        <f t="shared" ca="1" si="93"/>
        <v>-1</v>
      </c>
      <c r="M1278" s="18" cm="1">
        <f t="array" aca="1" ref="M1278" ca="1">SUMPRODUCT(Inactives[Days Inactive]*(Inactives[Student]=A1278))/365</f>
        <v>0</v>
      </c>
      <c r="N1278" s="18" t="str" cm="1">
        <f t="array" ref="N1278">IF(LEN($A1278)&gt;0,SUMPRODUCT(($A1278=merged_names)*(_xlfn.TEXTAFTER(N$2, "At ")=merged_belt_colours)*merged_months_at_rank),"")</f>
        <v/>
      </c>
      <c r="O1278" s="18" t="str" cm="1">
        <f t="array" ref="O1278">IF(LEN($A1278)&gt;0,SUMPRODUCT(($A1278=merged_names)*(_xlfn.TEXTAFTER(O$2, "At ")=merged_belt_colours)*merged_months_at_rank),"")</f>
        <v/>
      </c>
      <c r="P1278" s="18" t="str" cm="1">
        <f t="array" ref="P1278">IF(LEN($A1278)&gt;0,SUMPRODUCT(($A1278=merged_names)*(_xlfn.TEXTAFTER(P$2, "At ")=merged_belt_colours)*merged_months_at_rank),"")</f>
        <v/>
      </c>
      <c r="Q1278" s="18" t="str" cm="1">
        <f t="array" ref="Q1278">IF(LEN($A1278)&gt;0,SUMPRODUCT(($A1278=merged_names)*(_xlfn.TEXTAFTER(Q$2, "At ")=merged_belt_colours)*merged_months_at_rank),"")</f>
        <v/>
      </c>
      <c r="R1278" s="18" t="str" cm="1">
        <f t="array" ref="R1278">IF(LEN($A1278)&gt;0,SUMPRODUCT(($A1278=merged_names)*(_xlfn.TEXTAFTER(R$2, "At ")=merged_belt_colours)*merged_months_at_rank),"")</f>
        <v/>
      </c>
    </row>
    <row r="1279" spans="1:18" x14ac:dyDescent="0.25">
      <c r="A1279"/>
      <c r="B1279" s="15" t="str" cm="1">
        <f t="array" ref="B1279">IFERROR(IF(LEN(A1279)&gt;0, IF(SUMPRODUCT((Inactives[Key]=J1279)*(Inactives[Currently Inactive]))=1,"Inactive","Active"),""),"Active")</f>
        <v/>
      </c>
      <c r="C1279" s="16" t="str" cm="1">
        <f t="array" aca="1" ref="C1279" ca="1">IFERROR(_xlfn._xlws.FILTER(Inactives[Inactive On],(Inactives[Key]=J1279)*(Inactives[Currently Inactive]),""),"")</f>
        <v/>
      </c>
      <c r="D1279" s="16" t="str" cm="1">
        <f t="array" aca="1" ref="D1279" ca="1">IFERROR(INDEX(_xlfn.TEXTSPLIT(E1279," "),1),"")</f>
        <v/>
      </c>
      <c r="E1279" s="15" t="str" cm="1">
        <f t="array" aca="1" ref="E1279" ca="1">IFERROR(_xlfn._xlws.FILTER(merged_ranks,(merged_end_dates=DATE(9999,12,31))*(merged_names=A1279)),"")</f>
        <v/>
      </c>
      <c r="F1279" s="17" t="str">
        <f ca="1">_xlfn.XLOOKUP(J1279,Promotions[Promo Key],Promotions[Promo Date],"")</f>
        <v/>
      </c>
      <c r="G1279" s="18" t="str">
        <f t="shared" ca="1" si="91"/>
        <v/>
      </c>
      <c r="H1279" s="18" t="str">
        <f t="shared" ca="1" si="90"/>
        <v/>
      </c>
      <c r="I1279" s="17" t="str">
        <f>_xlfn.XLOOKUP(A1279,Students[Full Name],Students[Starting Rank],"")</f>
        <v/>
      </c>
      <c r="J1279" s="15" t="str">
        <f t="shared" ca="1" si="92"/>
        <v xml:space="preserve">: </v>
      </c>
      <c r="K1279" s="16" t="str">
        <f>_xlfn.XLOOKUP(A1279,Students[Full Name],Students[Start Date],"")</f>
        <v/>
      </c>
      <c r="L1279" s="18">
        <f t="shared" ca="1" si="93"/>
        <v>-1</v>
      </c>
      <c r="M1279" s="18" cm="1">
        <f t="array" aca="1" ref="M1279" ca="1">SUMPRODUCT(Inactives[Days Inactive]*(Inactives[Student]=A1279))/365</f>
        <v>0</v>
      </c>
      <c r="N1279" s="18" t="str" cm="1">
        <f t="array" ref="N1279">IF(LEN($A1279)&gt;0,SUMPRODUCT(($A1279=merged_names)*(_xlfn.TEXTAFTER(N$2, "At ")=merged_belt_colours)*merged_months_at_rank),"")</f>
        <v/>
      </c>
      <c r="O1279" s="18" t="str" cm="1">
        <f t="array" ref="O1279">IF(LEN($A1279)&gt;0,SUMPRODUCT(($A1279=merged_names)*(_xlfn.TEXTAFTER(O$2, "At ")=merged_belt_colours)*merged_months_at_rank),"")</f>
        <v/>
      </c>
      <c r="P1279" s="18" t="str" cm="1">
        <f t="array" ref="P1279">IF(LEN($A1279)&gt;0,SUMPRODUCT(($A1279=merged_names)*(_xlfn.TEXTAFTER(P$2, "At ")=merged_belt_colours)*merged_months_at_rank),"")</f>
        <v/>
      </c>
      <c r="Q1279" s="18" t="str" cm="1">
        <f t="array" ref="Q1279">IF(LEN($A1279)&gt;0,SUMPRODUCT(($A1279=merged_names)*(_xlfn.TEXTAFTER(Q$2, "At ")=merged_belt_colours)*merged_months_at_rank),"")</f>
        <v/>
      </c>
      <c r="R1279" s="18" t="str" cm="1">
        <f t="array" ref="R1279">IF(LEN($A1279)&gt;0,SUMPRODUCT(($A1279=merged_names)*(_xlfn.TEXTAFTER(R$2, "At ")=merged_belt_colours)*merged_months_at_rank),"")</f>
        <v/>
      </c>
    </row>
    <row r="1280" spans="1:18" x14ac:dyDescent="0.25">
      <c r="A1280"/>
      <c r="B1280" s="15" t="str" cm="1">
        <f t="array" ref="B1280">IFERROR(IF(LEN(A1280)&gt;0, IF(SUMPRODUCT((Inactives[Key]=J1280)*(Inactives[Currently Inactive]))=1,"Inactive","Active"),""),"Active")</f>
        <v/>
      </c>
      <c r="C1280" s="16" t="str" cm="1">
        <f t="array" aca="1" ref="C1280" ca="1">IFERROR(_xlfn._xlws.FILTER(Inactives[Inactive On],(Inactives[Key]=J1280)*(Inactives[Currently Inactive]),""),"")</f>
        <v/>
      </c>
      <c r="D1280" s="16" t="str" cm="1">
        <f t="array" aca="1" ref="D1280" ca="1">IFERROR(INDEX(_xlfn.TEXTSPLIT(E1280," "),1),"")</f>
        <v/>
      </c>
      <c r="E1280" s="15" t="str" cm="1">
        <f t="array" aca="1" ref="E1280" ca="1">IFERROR(_xlfn._xlws.FILTER(merged_ranks,(merged_end_dates=DATE(9999,12,31))*(merged_names=A1280)),"")</f>
        <v/>
      </c>
      <c r="F1280" s="17" t="str">
        <f ca="1">_xlfn.XLOOKUP(J1280,Promotions[Promo Key],Promotions[Promo Date],"")</f>
        <v/>
      </c>
      <c r="G1280" s="18" t="str">
        <f t="shared" ca="1" si="91"/>
        <v/>
      </c>
      <c r="H1280" s="18" t="str">
        <f t="shared" ca="1" si="90"/>
        <v/>
      </c>
      <c r="I1280" s="17" t="str">
        <f>_xlfn.XLOOKUP(A1280,Students[Full Name],Students[Starting Rank],"")</f>
        <v/>
      </c>
      <c r="J1280" s="15" t="str">
        <f t="shared" ca="1" si="92"/>
        <v xml:space="preserve">: </v>
      </c>
      <c r="K1280" s="16" t="str">
        <f>_xlfn.XLOOKUP(A1280,Students[Full Name],Students[Start Date],"")</f>
        <v/>
      </c>
      <c r="L1280" s="18">
        <f t="shared" ca="1" si="93"/>
        <v>-1</v>
      </c>
      <c r="M1280" s="18" cm="1">
        <f t="array" aca="1" ref="M1280" ca="1">SUMPRODUCT(Inactives[Days Inactive]*(Inactives[Student]=A1280))/365</f>
        <v>0</v>
      </c>
      <c r="N1280" s="18" t="str" cm="1">
        <f t="array" ref="N1280">IF(LEN($A1280)&gt;0,SUMPRODUCT(($A1280=merged_names)*(_xlfn.TEXTAFTER(N$2, "At ")=merged_belt_colours)*merged_months_at_rank),"")</f>
        <v/>
      </c>
      <c r="O1280" s="18" t="str" cm="1">
        <f t="array" ref="O1280">IF(LEN($A1280)&gt;0,SUMPRODUCT(($A1280=merged_names)*(_xlfn.TEXTAFTER(O$2, "At ")=merged_belt_colours)*merged_months_at_rank),"")</f>
        <v/>
      </c>
      <c r="P1280" s="18" t="str" cm="1">
        <f t="array" ref="P1280">IF(LEN($A1280)&gt;0,SUMPRODUCT(($A1280=merged_names)*(_xlfn.TEXTAFTER(P$2, "At ")=merged_belt_colours)*merged_months_at_rank),"")</f>
        <v/>
      </c>
      <c r="Q1280" s="18" t="str" cm="1">
        <f t="array" ref="Q1280">IF(LEN($A1280)&gt;0,SUMPRODUCT(($A1280=merged_names)*(_xlfn.TEXTAFTER(Q$2, "At ")=merged_belt_colours)*merged_months_at_rank),"")</f>
        <v/>
      </c>
      <c r="R1280" s="18" t="str" cm="1">
        <f t="array" ref="R1280">IF(LEN($A1280)&gt;0,SUMPRODUCT(($A1280=merged_names)*(_xlfn.TEXTAFTER(R$2, "At ")=merged_belt_colours)*merged_months_at_rank),"")</f>
        <v/>
      </c>
    </row>
    <row r="1281" spans="1:18" x14ac:dyDescent="0.25">
      <c r="A1281"/>
      <c r="B1281" s="15" t="str" cm="1">
        <f t="array" ref="B1281">IFERROR(IF(LEN(A1281)&gt;0, IF(SUMPRODUCT((Inactives[Key]=J1281)*(Inactives[Currently Inactive]))=1,"Inactive","Active"),""),"Active")</f>
        <v/>
      </c>
      <c r="C1281" s="16" t="str" cm="1">
        <f t="array" aca="1" ref="C1281" ca="1">IFERROR(_xlfn._xlws.FILTER(Inactives[Inactive On],(Inactives[Key]=J1281)*(Inactives[Currently Inactive]),""),"")</f>
        <v/>
      </c>
      <c r="D1281" s="16" t="str" cm="1">
        <f t="array" aca="1" ref="D1281" ca="1">IFERROR(INDEX(_xlfn.TEXTSPLIT(E1281," "),1),"")</f>
        <v/>
      </c>
      <c r="E1281" s="15" t="str" cm="1">
        <f t="array" aca="1" ref="E1281" ca="1">IFERROR(_xlfn._xlws.FILTER(merged_ranks,(merged_end_dates=DATE(9999,12,31))*(merged_names=A1281)),"")</f>
        <v/>
      </c>
      <c r="F1281" s="17" t="str">
        <f ca="1">_xlfn.XLOOKUP(J1281,Promotions[Promo Key],Promotions[Promo Date],"")</f>
        <v/>
      </c>
      <c r="G1281" s="18" t="str">
        <f t="shared" ca="1" si="91"/>
        <v/>
      </c>
      <c r="H1281" s="18" t="str">
        <f t="shared" ca="1" si="90"/>
        <v/>
      </c>
      <c r="I1281" s="17" t="str">
        <f>_xlfn.XLOOKUP(A1281,Students[Full Name],Students[Starting Rank],"")</f>
        <v/>
      </c>
      <c r="J1281" s="15" t="str">
        <f t="shared" ca="1" si="92"/>
        <v xml:space="preserve">: </v>
      </c>
      <c r="K1281" s="16" t="str">
        <f>_xlfn.XLOOKUP(A1281,Students[Full Name],Students[Start Date],"")</f>
        <v/>
      </c>
      <c r="L1281" s="18">
        <f t="shared" ca="1" si="93"/>
        <v>-1</v>
      </c>
      <c r="M1281" s="18" cm="1">
        <f t="array" aca="1" ref="M1281" ca="1">SUMPRODUCT(Inactives[Days Inactive]*(Inactives[Student]=A1281))/365</f>
        <v>0</v>
      </c>
      <c r="N1281" s="18" t="str" cm="1">
        <f t="array" ref="N1281">IF(LEN($A1281)&gt;0,SUMPRODUCT(($A1281=merged_names)*(_xlfn.TEXTAFTER(N$2, "At ")=merged_belt_colours)*merged_months_at_rank),"")</f>
        <v/>
      </c>
      <c r="O1281" s="18" t="str" cm="1">
        <f t="array" ref="O1281">IF(LEN($A1281)&gt;0,SUMPRODUCT(($A1281=merged_names)*(_xlfn.TEXTAFTER(O$2, "At ")=merged_belt_colours)*merged_months_at_rank),"")</f>
        <v/>
      </c>
      <c r="P1281" s="18" t="str" cm="1">
        <f t="array" ref="P1281">IF(LEN($A1281)&gt;0,SUMPRODUCT(($A1281=merged_names)*(_xlfn.TEXTAFTER(P$2, "At ")=merged_belt_colours)*merged_months_at_rank),"")</f>
        <v/>
      </c>
      <c r="Q1281" s="18" t="str" cm="1">
        <f t="array" ref="Q1281">IF(LEN($A1281)&gt;0,SUMPRODUCT(($A1281=merged_names)*(_xlfn.TEXTAFTER(Q$2, "At ")=merged_belt_colours)*merged_months_at_rank),"")</f>
        <v/>
      </c>
      <c r="R1281" s="18" t="str" cm="1">
        <f t="array" ref="R1281">IF(LEN($A1281)&gt;0,SUMPRODUCT(($A1281=merged_names)*(_xlfn.TEXTAFTER(R$2, "At ")=merged_belt_colours)*merged_months_at_rank),"")</f>
        <v/>
      </c>
    </row>
    <row r="1282" spans="1:18" x14ac:dyDescent="0.25">
      <c r="A1282"/>
      <c r="B1282" s="15" t="str" cm="1">
        <f t="array" ref="B1282">IFERROR(IF(LEN(A1282)&gt;0, IF(SUMPRODUCT((Inactives[Key]=J1282)*(Inactives[Currently Inactive]))=1,"Inactive","Active"),""),"Active")</f>
        <v/>
      </c>
      <c r="C1282" s="16" t="str" cm="1">
        <f t="array" aca="1" ref="C1282" ca="1">IFERROR(_xlfn._xlws.FILTER(Inactives[Inactive On],(Inactives[Key]=J1282)*(Inactives[Currently Inactive]),""),"")</f>
        <v/>
      </c>
      <c r="D1282" s="16" t="str" cm="1">
        <f t="array" aca="1" ref="D1282" ca="1">IFERROR(INDEX(_xlfn.TEXTSPLIT(E1282," "),1),"")</f>
        <v/>
      </c>
      <c r="E1282" s="15" t="str" cm="1">
        <f t="array" aca="1" ref="E1282" ca="1">IFERROR(_xlfn._xlws.FILTER(merged_ranks,(merged_end_dates=DATE(9999,12,31))*(merged_names=A1282)),"")</f>
        <v/>
      </c>
      <c r="F1282" s="17" t="str">
        <f ca="1">_xlfn.XLOOKUP(J1282,Promotions[Promo Key],Promotions[Promo Date],"")</f>
        <v/>
      </c>
      <c r="G1282" s="18" t="str">
        <f t="shared" ca="1" si="91"/>
        <v/>
      </c>
      <c r="H1282" s="18" t="str">
        <f t="shared" ca="1" si="90"/>
        <v/>
      </c>
      <c r="I1282" s="17" t="str">
        <f>_xlfn.XLOOKUP(A1282,Students[Full Name],Students[Starting Rank],"")</f>
        <v/>
      </c>
      <c r="J1282" s="15" t="str">
        <f t="shared" ca="1" si="92"/>
        <v xml:space="preserve">: </v>
      </c>
      <c r="K1282" s="16" t="str">
        <f>_xlfn.XLOOKUP(A1282,Students[Full Name],Students[Start Date],"")</f>
        <v/>
      </c>
      <c r="L1282" s="18">
        <f t="shared" ca="1" si="93"/>
        <v>-1</v>
      </c>
      <c r="M1282" s="18" cm="1">
        <f t="array" aca="1" ref="M1282" ca="1">SUMPRODUCT(Inactives[Days Inactive]*(Inactives[Student]=A1282))/365</f>
        <v>0</v>
      </c>
      <c r="N1282" s="18" t="str" cm="1">
        <f t="array" ref="N1282">IF(LEN($A1282)&gt;0,SUMPRODUCT(($A1282=merged_names)*(_xlfn.TEXTAFTER(N$2, "At ")=merged_belt_colours)*merged_months_at_rank),"")</f>
        <v/>
      </c>
      <c r="O1282" s="18" t="str" cm="1">
        <f t="array" ref="O1282">IF(LEN($A1282)&gt;0,SUMPRODUCT(($A1282=merged_names)*(_xlfn.TEXTAFTER(O$2, "At ")=merged_belt_colours)*merged_months_at_rank),"")</f>
        <v/>
      </c>
      <c r="P1282" s="18" t="str" cm="1">
        <f t="array" ref="P1282">IF(LEN($A1282)&gt;0,SUMPRODUCT(($A1282=merged_names)*(_xlfn.TEXTAFTER(P$2, "At ")=merged_belt_colours)*merged_months_at_rank),"")</f>
        <v/>
      </c>
      <c r="Q1282" s="18" t="str" cm="1">
        <f t="array" ref="Q1282">IF(LEN($A1282)&gt;0,SUMPRODUCT(($A1282=merged_names)*(_xlfn.TEXTAFTER(Q$2, "At ")=merged_belt_colours)*merged_months_at_rank),"")</f>
        <v/>
      </c>
      <c r="R1282" s="18" t="str" cm="1">
        <f t="array" ref="R1282">IF(LEN($A1282)&gt;0,SUMPRODUCT(($A1282=merged_names)*(_xlfn.TEXTAFTER(R$2, "At ")=merged_belt_colours)*merged_months_at_rank),"")</f>
        <v/>
      </c>
    </row>
    <row r="1283" spans="1:18" x14ac:dyDescent="0.25">
      <c r="A1283"/>
      <c r="B1283" s="15" t="str" cm="1">
        <f t="array" ref="B1283">IFERROR(IF(LEN(A1283)&gt;0, IF(SUMPRODUCT((Inactives[Key]=J1283)*(Inactives[Currently Inactive]))=1,"Inactive","Active"),""),"Active")</f>
        <v/>
      </c>
      <c r="C1283" s="16" t="str" cm="1">
        <f t="array" aca="1" ref="C1283" ca="1">IFERROR(_xlfn._xlws.FILTER(Inactives[Inactive On],(Inactives[Key]=J1283)*(Inactives[Currently Inactive]),""),"")</f>
        <v/>
      </c>
      <c r="D1283" s="16" t="str" cm="1">
        <f t="array" aca="1" ref="D1283" ca="1">IFERROR(INDEX(_xlfn.TEXTSPLIT(E1283," "),1),"")</f>
        <v/>
      </c>
      <c r="E1283" s="15" t="str" cm="1">
        <f t="array" aca="1" ref="E1283" ca="1">IFERROR(_xlfn._xlws.FILTER(merged_ranks,(merged_end_dates=DATE(9999,12,31))*(merged_names=A1283)),"")</f>
        <v/>
      </c>
      <c r="F1283" s="17" t="str">
        <f ca="1">_xlfn.XLOOKUP(J1283,Promotions[Promo Key],Promotions[Promo Date],"")</f>
        <v/>
      </c>
      <c r="G1283" s="18" t="str">
        <f t="shared" ca="1" si="91"/>
        <v/>
      </c>
      <c r="H1283" s="18" t="str">
        <f t="shared" ca="1" si="90"/>
        <v/>
      </c>
      <c r="I1283" s="17" t="str">
        <f>_xlfn.XLOOKUP(A1283,Students[Full Name],Students[Starting Rank],"")</f>
        <v/>
      </c>
      <c r="J1283" s="15" t="str">
        <f t="shared" ca="1" si="92"/>
        <v xml:space="preserve">: </v>
      </c>
      <c r="K1283" s="16" t="str">
        <f>_xlfn.XLOOKUP(A1283,Students[Full Name],Students[Start Date],"")</f>
        <v/>
      </c>
      <c r="L1283" s="18">
        <f t="shared" ca="1" si="93"/>
        <v>-1</v>
      </c>
      <c r="M1283" s="18" cm="1">
        <f t="array" aca="1" ref="M1283" ca="1">SUMPRODUCT(Inactives[Days Inactive]*(Inactives[Student]=A1283))/365</f>
        <v>0</v>
      </c>
      <c r="N1283" s="18" t="str" cm="1">
        <f t="array" ref="N1283">IF(LEN($A1283)&gt;0,SUMPRODUCT(($A1283=merged_names)*(_xlfn.TEXTAFTER(N$2, "At ")=merged_belt_colours)*merged_months_at_rank),"")</f>
        <v/>
      </c>
      <c r="O1283" s="18" t="str" cm="1">
        <f t="array" ref="O1283">IF(LEN($A1283)&gt;0,SUMPRODUCT(($A1283=merged_names)*(_xlfn.TEXTAFTER(O$2, "At ")=merged_belt_colours)*merged_months_at_rank),"")</f>
        <v/>
      </c>
      <c r="P1283" s="18" t="str" cm="1">
        <f t="array" ref="P1283">IF(LEN($A1283)&gt;0,SUMPRODUCT(($A1283=merged_names)*(_xlfn.TEXTAFTER(P$2, "At ")=merged_belt_colours)*merged_months_at_rank),"")</f>
        <v/>
      </c>
      <c r="Q1283" s="18" t="str" cm="1">
        <f t="array" ref="Q1283">IF(LEN($A1283)&gt;0,SUMPRODUCT(($A1283=merged_names)*(_xlfn.TEXTAFTER(Q$2, "At ")=merged_belt_colours)*merged_months_at_rank),"")</f>
        <v/>
      </c>
      <c r="R1283" s="18" t="str" cm="1">
        <f t="array" ref="R1283">IF(LEN($A1283)&gt;0,SUMPRODUCT(($A1283=merged_names)*(_xlfn.TEXTAFTER(R$2, "At ")=merged_belt_colours)*merged_months_at_rank),"")</f>
        <v/>
      </c>
    </row>
    <row r="1284" spans="1:18" x14ac:dyDescent="0.25">
      <c r="A1284"/>
      <c r="B1284" s="15" t="str" cm="1">
        <f t="array" ref="B1284">IFERROR(IF(LEN(A1284)&gt;0, IF(SUMPRODUCT((Inactives[Key]=J1284)*(Inactives[Currently Inactive]))=1,"Inactive","Active"),""),"Active")</f>
        <v/>
      </c>
      <c r="C1284" s="16" t="str" cm="1">
        <f t="array" aca="1" ref="C1284" ca="1">IFERROR(_xlfn._xlws.FILTER(Inactives[Inactive On],(Inactives[Key]=J1284)*(Inactives[Currently Inactive]),""),"")</f>
        <v/>
      </c>
      <c r="D1284" s="16" t="str" cm="1">
        <f t="array" aca="1" ref="D1284" ca="1">IFERROR(INDEX(_xlfn.TEXTSPLIT(E1284," "),1),"")</f>
        <v/>
      </c>
      <c r="E1284" s="15" t="str" cm="1">
        <f t="array" aca="1" ref="E1284" ca="1">IFERROR(_xlfn._xlws.FILTER(merged_ranks,(merged_end_dates=DATE(9999,12,31))*(merged_names=A1284)),"")</f>
        <v/>
      </c>
      <c r="F1284" s="17" t="str">
        <f ca="1">_xlfn.XLOOKUP(J1284,Promotions[Promo Key],Promotions[Promo Date],"")</f>
        <v/>
      </c>
      <c r="G1284" s="18" t="str">
        <f t="shared" ca="1" si="91"/>
        <v/>
      </c>
      <c r="H1284" s="18" t="str">
        <f t="shared" ca="1" si="90"/>
        <v/>
      </c>
      <c r="I1284" s="17" t="str">
        <f>_xlfn.XLOOKUP(A1284,Students[Full Name],Students[Starting Rank],"")</f>
        <v/>
      </c>
      <c r="J1284" s="15" t="str">
        <f t="shared" ca="1" si="92"/>
        <v xml:space="preserve">: </v>
      </c>
      <c r="K1284" s="16" t="str">
        <f>_xlfn.XLOOKUP(A1284,Students[Full Name],Students[Start Date],"")</f>
        <v/>
      </c>
      <c r="L1284" s="18">
        <f t="shared" ca="1" si="93"/>
        <v>-1</v>
      </c>
      <c r="M1284" s="18" cm="1">
        <f t="array" aca="1" ref="M1284" ca="1">SUMPRODUCT(Inactives[Days Inactive]*(Inactives[Student]=A1284))/365</f>
        <v>0</v>
      </c>
      <c r="N1284" s="18" t="str" cm="1">
        <f t="array" ref="N1284">IF(LEN($A1284)&gt;0,SUMPRODUCT(($A1284=merged_names)*(_xlfn.TEXTAFTER(N$2, "At ")=merged_belt_colours)*merged_months_at_rank),"")</f>
        <v/>
      </c>
      <c r="O1284" s="18" t="str" cm="1">
        <f t="array" ref="O1284">IF(LEN($A1284)&gt;0,SUMPRODUCT(($A1284=merged_names)*(_xlfn.TEXTAFTER(O$2, "At ")=merged_belt_colours)*merged_months_at_rank),"")</f>
        <v/>
      </c>
      <c r="P1284" s="18" t="str" cm="1">
        <f t="array" ref="P1284">IF(LEN($A1284)&gt;0,SUMPRODUCT(($A1284=merged_names)*(_xlfn.TEXTAFTER(P$2, "At ")=merged_belt_colours)*merged_months_at_rank),"")</f>
        <v/>
      </c>
      <c r="Q1284" s="18" t="str" cm="1">
        <f t="array" ref="Q1284">IF(LEN($A1284)&gt;0,SUMPRODUCT(($A1284=merged_names)*(_xlfn.TEXTAFTER(Q$2, "At ")=merged_belt_colours)*merged_months_at_rank),"")</f>
        <v/>
      </c>
      <c r="R1284" s="18" t="str" cm="1">
        <f t="array" ref="R1284">IF(LEN($A1284)&gt;0,SUMPRODUCT(($A1284=merged_names)*(_xlfn.TEXTAFTER(R$2, "At ")=merged_belt_colours)*merged_months_at_rank),"")</f>
        <v/>
      </c>
    </row>
    <row r="1285" spans="1:18" x14ac:dyDescent="0.25">
      <c r="A1285"/>
      <c r="B1285" s="15" t="str" cm="1">
        <f t="array" ref="B1285">IFERROR(IF(LEN(A1285)&gt;0, IF(SUMPRODUCT((Inactives[Key]=J1285)*(Inactives[Currently Inactive]))=1,"Inactive","Active"),""),"Active")</f>
        <v/>
      </c>
      <c r="C1285" s="16" t="str" cm="1">
        <f t="array" aca="1" ref="C1285" ca="1">IFERROR(_xlfn._xlws.FILTER(Inactives[Inactive On],(Inactives[Key]=J1285)*(Inactives[Currently Inactive]),""),"")</f>
        <v/>
      </c>
      <c r="D1285" s="16" t="str" cm="1">
        <f t="array" aca="1" ref="D1285" ca="1">IFERROR(INDEX(_xlfn.TEXTSPLIT(E1285," "),1),"")</f>
        <v/>
      </c>
      <c r="E1285" s="15" t="str" cm="1">
        <f t="array" aca="1" ref="E1285" ca="1">IFERROR(_xlfn._xlws.FILTER(merged_ranks,(merged_end_dates=DATE(9999,12,31))*(merged_names=A1285)),"")</f>
        <v/>
      </c>
      <c r="F1285" s="17" t="str">
        <f ca="1">_xlfn.XLOOKUP(J1285,Promotions[Promo Key],Promotions[Promo Date],"")</f>
        <v/>
      </c>
      <c r="G1285" s="18" t="str">
        <f t="shared" ca="1" si="91"/>
        <v/>
      </c>
      <c r="H1285" s="18" t="str">
        <f t="shared" ca="1" si="90"/>
        <v/>
      </c>
      <c r="I1285" s="17" t="str">
        <f>_xlfn.XLOOKUP(A1285,Students[Full Name],Students[Starting Rank],"")</f>
        <v/>
      </c>
      <c r="J1285" s="15" t="str">
        <f t="shared" ca="1" si="92"/>
        <v xml:space="preserve">: </v>
      </c>
      <c r="K1285" s="16" t="str">
        <f>_xlfn.XLOOKUP(A1285,Students[Full Name],Students[Start Date],"")</f>
        <v/>
      </c>
      <c r="L1285" s="18">
        <f t="shared" ca="1" si="93"/>
        <v>-1</v>
      </c>
      <c r="M1285" s="18" cm="1">
        <f t="array" aca="1" ref="M1285" ca="1">SUMPRODUCT(Inactives[Days Inactive]*(Inactives[Student]=A1285))/365</f>
        <v>0</v>
      </c>
      <c r="N1285" s="18" t="str" cm="1">
        <f t="array" ref="N1285">IF(LEN($A1285)&gt;0,SUMPRODUCT(($A1285=merged_names)*(_xlfn.TEXTAFTER(N$2, "At ")=merged_belt_colours)*merged_months_at_rank),"")</f>
        <v/>
      </c>
      <c r="O1285" s="18" t="str" cm="1">
        <f t="array" ref="O1285">IF(LEN($A1285)&gt;0,SUMPRODUCT(($A1285=merged_names)*(_xlfn.TEXTAFTER(O$2, "At ")=merged_belt_colours)*merged_months_at_rank),"")</f>
        <v/>
      </c>
      <c r="P1285" s="18" t="str" cm="1">
        <f t="array" ref="P1285">IF(LEN($A1285)&gt;0,SUMPRODUCT(($A1285=merged_names)*(_xlfn.TEXTAFTER(P$2, "At ")=merged_belt_colours)*merged_months_at_rank),"")</f>
        <v/>
      </c>
      <c r="Q1285" s="18" t="str" cm="1">
        <f t="array" ref="Q1285">IF(LEN($A1285)&gt;0,SUMPRODUCT(($A1285=merged_names)*(_xlfn.TEXTAFTER(Q$2, "At ")=merged_belt_colours)*merged_months_at_rank),"")</f>
        <v/>
      </c>
      <c r="R1285" s="18" t="str" cm="1">
        <f t="array" ref="R1285">IF(LEN($A1285)&gt;0,SUMPRODUCT(($A1285=merged_names)*(_xlfn.TEXTAFTER(R$2, "At ")=merged_belt_colours)*merged_months_at_rank),"")</f>
        <v/>
      </c>
    </row>
    <row r="1286" spans="1:18" x14ac:dyDescent="0.25">
      <c r="A1286"/>
      <c r="B1286" s="15" t="str" cm="1">
        <f t="array" ref="B1286">IFERROR(IF(LEN(A1286)&gt;0, IF(SUMPRODUCT((Inactives[Key]=J1286)*(Inactives[Currently Inactive]))=1,"Inactive","Active"),""),"Active")</f>
        <v/>
      </c>
      <c r="C1286" s="16" t="str" cm="1">
        <f t="array" aca="1" ref="C1286" ca="1">IFERROR(_xlfn._xlws.FILTER(Inactives[Inactive On],(Inactives[Key]=J1286)*(Inactives[Currently Inactive]),""),"")</f>
        <v/>
      </c>
      <c r="D1286" s="16" t="str" cm="1">
        <f t="array" aca="1" ref="D1286" ca="1">IFERROR(INDEX(_xlfn.TEXTSPLIT(E1286," "),1),"")</f>
        <v/>
      </c>
      <c r="E1286" s="15" t="str" cm="1">
        <f t="array" aca="1" ref="E1286" ca="1">IFERROR(_xlfn._xlws.FILTER(merged_ranks,(merged_end_dates=DATE(9999,12,31))*(merged_names=A1286)),"")</f>
        <v/>
      </c>
      <c r="F1286" s="17" t="str">
        <f ca="1">_xlfn.XLOOKUP(J1286,Promotions[Promo Key],Promotions[Promo Date],"")</f>
        <v/>
      </c>
      <c r="G1286" s="18" t="str">
        <f t="shared" ca="1" si="91"/>
        <v/>
      </c>
      <c r="H1286" s="18" t="str">
        <f t="shared" ca="1" si="90"/>
        <v/>
      </c>
      <c r="I1286" s="17" t="str">
        <f>_xlfn.XLOOKUP(A1286,Students[Full Name],Students[Starting Rank],"")</f>
        <v/>
      </c>
      <c r="J1286" s="15" t="str">
        <f t="shared" ca="1" si="92"/>
        <v xml:space="preserve">: </v>
      </c>
      <c r="K1286" s="16" t="str">
        <f>_xlfn.XLOOKUP(A1286,Students[Full Name],Students[Start Date],"")</f>
        <v/>
      </c>
      <c r="L1286" s="18">
        <f t="shared" ca="1" si="93"/>
        <v>-1</v>
      </c>
      <c r="M1286" s="18" cm="1">
        <f t="array" aca="1" ref="M1286" ca="1">SUMPRODUCT(Inactives[Days Inactive]*(Inactives[Student]=A1286))/365</f>
        <v>0</v>
      </c>
      <c r="N1286" s="18" t="str" cm="1">
        <f t="array" ref="N1286">IF(LEN($A1286)&gt;0,SUMPRODUCT(($A1286=merged_names)*(_xlfn.TEXTAFTER(N$2, "At ")=merged_belt_colours)*merged_months_at_rank),"")</f>
        <v/>
      </c>
      <c r="O1286" s="18" t="str" cm="1">
        <f t="array" ref="O1286">IF(LEN($A1286)&gt;0,SUMPRODUCT(($A1286=merged_names)*(_xlfn.TEXTAFTER(O$2, "At ")=merged_belt_colours)*merged_months_at_rank),"")</f>
        <v/>
      </c>
      <c r="P1286" s="18" t="str" cm="1">
        <f t="array" ref="P1286">IF(LEN($A1286)&gt;0,SUMPRODUCT(($A1286=merged_names)*(_xlfn.TEXTAFTER(P$2, "At ")=merged_belt_colours)*merged_months_at_rank),"")</f>
        <v/>
      </c>
      <c r="Q1286" s="18" t="str" cm="1">
        <f t="array" ref="Q1286">IF(LEN($A1286)&gt;0,SUMPRODUCT(($A1286=merged_names)*(_xlfn.TEXTAFTER(Q$2, "At ")=merged_belt_colours)*merged_months_at_rank),"")</f>
        <v/>
      </c>
      <c r="R1286" s="18" t="str" cm="1">
        <f t="array" ref="R1286">IF(LEN($A1286)&gt;0,SUMPRODUCT(($A1286=merged_names)*(_xlfn.TEXTAFTER(R$2, "At ")=merged_belt_colours)*merged_months_at_rank),"")</f>
        <v/>
      </c>
    </row>
    <row r="1287" spans="1:18" x14ac:dyDescent="0.25">
      <c r="A1287"/>
      <c r="B1287" s="15" t="str" cm="1">
        <f t="array" ref="B1287">IFERROR(IF(LEN(A1287)&gt;0, IF(SUMPRODUCT((Inactives[Key]=J1287)*(Inactives[Currently Inactive]))=1,"Inactive","Active"),""),"Active")</f>
        <v/>
      </c>
      <c r="C1287" s="16" t="str" cm="1">
        <f t="array" aca="1" ref="C1287" ca="1">IFERROR(_xlfn._xlws.FILTER(Inactives[Inactive On],(Inactives[Key]=J1287)*(Inactives[Currently Inactive]),""),"")</f>
        <v/>
      </c>
      <c r="D1287" s="16" t="str" cm="1">
        <f t="array" aca="1" ref="D1287" ca="1">IFERROR(INDEX(_xlfn.TEXTSPLIT(E1287," "),1),"")</f>
        <v/>
      </c>
      <c r="E1287" s="15" t="str" cm="1">
        <f t="array" aca="1" ref="E1287" ca="1">IFERROR(_xlfn._xlws.FILTER(merged_ranks,(merged_end_dates=DATE(9999,12,31))*(merged_names=A1287)),"")</f>
        <v/>
      </c>
      <c r="F1287" s="17" t="str">
        <f ca="1">_xlfn.XLOOKUP(J1287,Promotions[Promo Key],Promotions[Promo Date],"")</f>
        <v/>
      </c>
      <c r="G1287" s="18" t="str">
        <f t="shared" ca="1" si="91"/>
        <v/>
      </c>
      <c r="H1287" s="18" t="str">
        <f t="shared" ca="1" si="90"/>
        <v/>
      </c>
      <c r="I1287" s="17" t="str">
        <f>_xlfn.XLOOKUP(A1287,Students[Full Name],Students[Starting Rank],"")</f>
        <v/>
      </c>
      <c r="J1287" s="15" t="str">
        <f t="shared" ca="1" si="92"/>
        <v xml:space="preserve">: </v>
      </c>
      <c r="K1287" s="16" t="str">
        <f>_xlfn.XLOOKUP(A1287,Students[Full Name],Students[Start Date],"")</f>
        <v/>
      </c>
      <c r="L1287" s="18">
        <f t="shared" ca="1" si="93"/>
        <v>-1</v>
      </c>
      <c r="M1287" s="18" cm="1">
        <f t="array" aca="1" ref="M1287" ca="1">SUMPRODUCT(Inactives[Days Inactive]*(Inactives[Student]=A1287))/365</f>
        <v>0</v>
      </c>
      <c r="N1287" s="18" t="str" cm="1">
        <f t="array" ref="N1287">IF(LEN($A1287)&gt;0,SUMPRODUCT(($A1287=merged_names)*(_xlfn.TEXTAFTER(N$2, "At ")=merged_belt_colours)*merged_months_at_rank),"")</f>
        <v/>
      </c>
      <c r="O1287" s="18" t="str" cm="1">
        <f t="array" ref="O1287">IF(LEN($A1287)&gt;0,SUMPRODUCT(($A1287=merged_names)*(_xlfn.TEXTAFTER(O$2, "At ")=merged_belt_colours)*merged_months_at_rank),"")</f>
        <v/>
      </c>
      <c r="P1287" s="18" t="str" cm="1">
        <f t="array" ref="P1287">IF(LEN($A1287)&gt;0,SUMPRODUCT(($A1287=merged_names)*(_xlfn.TEXTAFTER(P$2, "At ")=merged_belt_colours)*merged_months_at_rank),"")</f>
        <v/>
      </c>
      <c r="Q1287" s="18" t="str" cm="1">
        <f t="array" ref="Q1287">IF(LEN($A1287)&gt;0,SUMPRODUCT(($A1287=merged_names)*(_xlfn.TEXTAFTER(Q$2, "At ")=merged_belt_colours)*merged_months_at_rank),"")</f>
        <v/>
      </c>
      <c r="R1287" s="18" t="str" cm="1">
        <f t="array" ref="R1287">IF(LEN($A1287)&gt;0,SUMPRODUCT(($A1287=merged_names)*(_xlfn.TEXTAFTER(R$2, "At ")=merged_belt_colours)*merged_months_at_rank),"")</f>
        <v/>
      </c>
    </row>
    <row r="1288" spans="1:18" x14ac:dyDescent="0.25">
      <c r="A1288"/>
      <c r="B1288" s="15" t="str" cm="1">
        <f t="array" ref="B1288">IFERROR(IF(LEN(A1288)&gt;0, IF(SUMPRODUCT((Inactives[Key]=J1288)*(Inactives[Currently Inactive]))=1,"Inactive","Active"),""),"Active")</f>
        <v/>
      </c>
      <c r="C1288" s="16" t="str" cm="1">
        <f t="array" aca="1" ref="C1288" ca="1">IFERROR(_xlfn._xlws.FILTER(Inactives[Inactive On],(Inactives[Key]=J1288)*(Inactives[Currently Inactive]),""),"")</f>
        <v/>
      </c>
      <c r="D1288" s="16" t="str" cm="1">
        <f t="array" aca="1" ref="D1288" ca="1">IFERROR(INDEX(_xlfn.TEXTSPLIT(E1288," "),1),"")</f>
        <v/>
      </c>
      <c r="E1288" s="15" t="str" cm="1">
        <f t="array" aca="1" ref="E1288" ca="1">IFERROR(_xlfn._xlws.FILTER(merged_ranks,(merged_end_dates=DATE(9999,12,31))*(merged_names=A1288)),"")</f>
        <v/>
      </c>
      <c r="F1288" s="17" t="str">
        <f ca="1">_xlfn.XLOOKUP(J1288,Promotions[Promo Key],Promotions[Promo Date],"")</f>
        <v/>
      </c>
      <c r="G1288" s="18" t="str">
        <f t="shared" ca="1" si="91"/>
        <v/>
      </c>
      <c r="H1288" s="18" t="str">
        <f t="shared" ca="1" si="90"/>
        <v/>
      </c>
      <c r="I1288" s="17" t="str">
        <f>_xlfn.XLOOKUP(A1288,Students[Full Name],Students[Starting Rank],"")</f>
        <v/>
      </c>
      <c r="J1288" s="15" t="str">
        <f t="shared" ca="1" si="92"/>
        <v xml:space="preserve">: </v>
      </c>
      <c r="K1288" s="16" t="str">
        <f>_xlfn.XLOOKUP(A1288,Students[Full Name],Students[Start Date],"")</f>
        <v/>
      </c>
      <c r="L1288" s="18">
        <f t="shared" ca="1" si="93"/>
        <v>-1</v>
      </c>
      <c r="M1288" s="18" cm="1">
        <f t="array" aca="1" ref="M1288" ca="1">SUMPRODUCT(Inactives[Days Inactive]*(Inactives[Student]=A1288))/365</f>
        <v>0</v>
      </c>
      <c r="N1288" s="18" t="str" cm="1">
        <f t="array" ref="N1288">IF(LEN($A1288)&gt;0,SUMPRODUCT(($A1288=merged_names)*(_xlfn.TEXTAFTER(N$2, "At ")=merged_belt_colours)*merged_months_at_rank),"")</f>
        <v/>
      </c>
      <c r="O1288" s="18" t="str" cm="1">
        <f t="array" ref="O1288">IF(LEN($A1288)&gt;0,SUMPRODUCT(($A1288=merged_names)*(_xlfn.TEXTAFTER(O$2, "At ")=merged_belt_colours)*merged_months_at_rank),"")</f>
        <v/>
      </c>
      <c r="P1288" s="18" t="str" cm="1">
        <f t="array" ref="P1288">IF(LEN($A1288)&gt;0,SUMPRODUCT(($A1288=merged_names)*(_xlfn.TEXTAFTER(P$2, "At ")=merged_belt_colours)*merged_months_at_rank),"")</f>
        <v/>
      </c>
      <c r="Q1288" s="18" t="str" cm="1">
        <f t="array" ref="Q1288">IF(LEN($A1288)&gt;0,SUMPRODUCT(($A1288=merged_names)*(_xlfn.TEXTAFTER(Q$2, "At ")=merged_belt_colours)*merged_months_at_rank),"")</f>
        <v/>
      </c>
      <c r="R1288" s="18" t="str" cm="1">
        <f t="array" ref="R1288">IF(LEN($A1288)&gt;0,SUMPRODUCT(($A1288=merged_names)*(_xlfn.TEXTAFTER(R$2, "At ")=merged_belt_colours)*merged_months_at_rank),"")</f>
        <v/>
      </c>
    </row>
    <row r="1289" spans="1:18" x14ac:dyDescent="0.25">
      <c r="A1289"/>
      <c r="B1289" s="15" t="str" cm="1">
        <f t="array" ref="B1289">IFERROR(IF(LEN(A1289)&gt;0, IF(SUMPRODUCT((Inactives[Key]=J1289)*(Inactives[Currently Inactive]))=1,"Inactive","Active"),""),"Active")</f>
        <v/>
      </c>
      <c r="C1289" s="16" t="str" cm="1">
        <f t="array" aca="1" ref="C1289" ca="1">IFERROR(_xlfn._xlws.FILTER(Inactives[Inactive On],(Inactives[Key]=J1289)*(Inactives[Currently Inactive]),""),"")</f>
        <v/>
      </c>
      <c r="D1289" s="16" t="str" cm="1">
        <f t="array" aca="1" ref="D1289" ca="1">IFERROR(INDEX(_xlfn.TEXTSPLIT(E1289," "),1),"")</f>
        <v/>
      </c>
      <c r="E1289" s="15" t="str" cm="1">
        <f t="array" aca="1" ref="E1289" ca="1">IFERROR(_xlfn._xlws.FILTER(merged_ranks,(merged_end_dates=DATE(9999,12,31))*(merged_names=A1289)),"")</f>
        <v/>
      </c>
      <c r="F1289" s="17" t="str">
        <f ca="1">_xlfn.XLOOKUP(J1289,Promotions[Promo Key],Promotions[Promo Date],"")</f>
        <v/>
      </c>
      <c r="G1289" s="18" t="str">
        <f t="shared" ca="1" si="91"/>
        <v/>
      </c>
      <c r="H1289" s="18" t="str">
        <f t="shared" ca="1" si="90"/>
        <v/>
      </c>
      <c r="I1289" s="17" t="str">
        <f>_xlfn.XLOOKUP(A1289,Students[Full Name],Students[Starting Rank],"")</f>
        <v/>
      </c>
      <c r="J1289" s="15" t="str">
        <f t="shared" ca="1" si="92"/>
        <v xml:space="preserve">: </v>
      </c>
      <c r="K1289" s="16" t="str">
        <f>_xlfn.XLOOKUP(A1289,Students[Full Name],Students[Start Date],"")</f>
        <v/>
      </c>
      <c r="L1289" s="18">
        <f t="shared" ca="1" si="93"/>
        <v>-1</v>
      </c>
      <c r="M1289" s="18" cm="1">
        <f t="array" aca="1" ref="M1289" ca="1">SUMPRODUCT(Inactives[Days Inactive]*(Inactives[Student]=A1289))/365</f>
        <v>0</v>
      </c>
      <c r="N1289" s="18" t="str" cm="1">
        <f t="array" ref="N1289">IF(LEN($A1289)&gt;0,SUMPRODUCT(($A1289=merged_names)*(_xlfn.TEXTAFTER(N$2, "At ")=merged_belt_colours)*merged_months_at_rank),"")</f>
        <v/>
      </c>
      <c r="O1289" s="18" t="str" cm="1">
        <f t="array" ref="O1289">IF(LEN($A1289)&gt;0,SUMPRODUCT(($A1289=merged_names)*(_xlfn.TEXTAFTER(O$2, "At ")=merged_belt_colours)*merged_months_at_rank),"")</f>
        <v/>
      </c>
      <c r="P1289" s="18" t="str" cm="1">
        <f t="array" ref="P1289">IF(LEN($A1289)&gt;0,SUMPRODUCT(($A1289=merged_names)*(_xlfn.TEXTAFTER(P$2, "At ")=merged_belt_colours)*merged_months_at_rank),"")</f>
        <v/>
      </c>
      <c r="Q1289" s="18" t="str" cm="1">
        <f t="array" ref="Q1289">IF(LEN($A1289)&gt;0,SUMPRODUCT(($A1289=merged_names)*(_xlfn.TEXTAFTER(Q$2, "At ")=merged_belt_colours)*merged_months_at_rank),"")</f>
        <v/>
      </c>
      <c r="R1289" s="18" t="str" cm="1">
        <f t="array" ref="R1289">IF(LEN($A1289)&gt;0,SUMPRODUCT(($A1289=merged_names)*(_xlfn.TEXTAFTER(R$2, "At ")=merged_belt_colours)*merged_months_at_rank),"")</f>
        <v/>
      </c>
    </row>
    <row r="1290" spans="1:18" x14ac:dyDescent="0.25">
      <c r="A1290"/>
      <c r="B1290" s="15" t="str" cm="1">
        <f t="array" ref="B1290">IFERROR(IF(LEN(A1290)&gt;0, IF(SUMPRODUCT((Inactives[Key]=J1290)*(Inactives[Currently Inactive]))=1,"Inactive","Active"),""),"Active")</f>
        <v/>
      </c>
      <c r="C1290" s="16" t="str" cm="1">
        <f t="array" aca="1" ref="C1290" ca="1">IFERROR(_xlfn._xlws.FILTER(Inactives[Inactive On],(Inactives[Key]=J1290)*(Inactives[Currently Inactive]),""),"")</f>
        <v/>
      </c>
      <c r="D1290" s="16" t="str" cm="1">
        <f t="array" aca="1" ref="D1290" ca="1">IFERROR(INDEX(_xlfn.TEXTSPLIT(E1290," "),1),"")</f>
        <v/>
      </c>
      <c r="E1290" s="15" t="str" cm="1">
        <f t="array" aca="1" ref="E1290" ca="1">IFERROR(_xlfn._xlws.FILTER(merged_ranks,(merged_end_dates=DATE(9999,12,31))*(merged_names=A1290)),"")</f>
        <v/>
      </c>
      <c r="F1290" s="17" t="str">
        <f ca="1">_xlfn.XLOOKUP(J1290,Promotions[Promo Key],Promotions[Promo Date],"")</f>
        <v/>
      </c>
      <c r="G1290" s="18" t="str">
        <f t="shared" ca="1" si="91"/>
        <v/>
      </c>
      <c r="H1290" s="18" t="str">
        <f t="shared" ca="1" si="90"/>
        <v/>
      </c>
      <c r="I1290" s="17" t="str">
        <f>_xlfn.XLOOKUP(A1290,Students[Full Name],Students[Starting Rank],"")</f>
        <v/>
      </c>
      <c r="J1290" s="15" t="str">
        <f t="shared" ca="1" si="92"/>
        <v xml:space="preserve">: </v>
      </c>
      <c r="K1290" s="16" t="str">
        <f>_xlfn.XLOOKUP(A1290,Students[Full Name],Students[Start Date],"")</f>
        <v/>
      </c>
      <c r="L1290" s="18">
        <f t="shared" ca="1" si="93"/>
        <v>-1</v>
      </c>
      <c r="M1290" s="18" cm="1">
        <f t="array" aca="1" ref="M1290" ca="1">SUMPRODUCT(Inactives[Days Inactive]*(Inactives[Student]=A1290))/365</f>
        <v>0</v>
      </c>
      <c r="N1290" s="18" t="str" cm="1">
        <f t="array" ref="N1290">IF(LEN($A1290)&gt;0,SUMPRODUCT(($A1290=merged_names)*(_xlfn.TEXTAFTER(N$2, "At ")=merged_belt_colours)*merged_months_at_rank),"")</f>
        <v/>
      </c>
      <c r="O1290" s="18" t="str" cm="1">
        <f t="array" ref="O1290">IF(LEN($A1290)&gt;0,SUMPRODUCT(($A1290=merged_names)*(_xlfn.TEXTAFTER(O$2, "At ")=merged_belt_colours)*merged_months_at_rank),"")</f>
        <v/>
      </c>
      <c r="P1290" s="18" t="str" cm="1">
        <f t="array" ref="P1290">IF(LEN($A1290)&gt;0,SUMPRODUCT(($A1290=merged_names)*(_xlfn.TEXTAFTER(P$2, "At ")=merged_belt_colours)*merged_months_at_rank),"")</f>
        <v/>
      </c>
      <c r="Q1290" s="18" t="str" cm="1">
        <f t="array" ref="Q1290">IF(LEN($A1290)&gt;0,SUMPRODUCT(($A1290=merged_names)*(_xlfn.TEXTAFTER(Q$2, "At ")=merged_belt_colours)*merged_months_at_rank),"")</f>
        <v/>
      </c>
      <c r="R1290" s="18" t="str" cm="1">
        <f t="array" ref="R1290">IF(LEN($A1290)&gt;0,SUMPRODUCT(($A1290=merged_names)*(_xlfn.TEXTAFTER(R$2, "At ")=merged_belt_colours)*merged_months_at_rank),"")</f>
        <v/>
      </c>
    </row>
    <row r="1291" spans="1:18" x14ac:dyDescent="0.25">
      <c r="A1291"/>
      <c r="B1291" s="15" t="str" cm="1">
        <f t="array" ref="B1291">IFERROR(IF(LEN(A1291)&gt;0, IF(SUMPRODUCT((Inactives[Key]=J1291)*(Inactives[Currently Inactive]))=1,"Inactive","Active"),""),"Active")</f>
        <v/>
      </c>
      <c r="C1291" s="16" t="str" cm="1">
        <f t="array" aca="1" ref="C1291" ca="1">IFERROR(_xlfn._xlws.FILTER(Inactives[Inactive On],(Inactives[Key]=J1291)*(Inactives[Currently Inactive]),""),"")</f>
        <v/>
      </c>
      <c r="D1291" s="16" t="str" cm="1">
        <f t="array" aca="1" ref="D1291" ca="1">IFERROR(INDEX(_xlfn.TEXTSPLIT(E1291," "),1),"")</f>
        <v/>
      </c>
      <c r="E1291" s="15" t="str" cm="1">
        <f t="array" aca="1" ref="E1291" ca="1">IFERROR(_xlfn._xlws.FILTER(merged_ranks,(merged_end_dates=DATE(9999,12,31))*(merged_names=A1291)),"")</f>
        <v/>
      </c>
      <c r="F1291" s="17" t="str">
        <f ca="1">_xlfn.XLOOKUP(J1291,Promotions[Promo Key],Promotions[Promo Date],"")</f>
        <v/>
      </c>
      <c r="G1291" s="18" t="str">
        <f t="shared" ca="1" si="91"/>
        <v/>
      </c>
      <c r="H1291" s="18" t="str">
        <f t="shared" ca="1" si="90"/>
        <v/>
      </c>
      <c r="I1291" s="17" t="str">
        <f>_xlfn.XLOOKUP(A1291,Students[Full Name],Students[Starting Rank],"")</f>
        <v/>
      </c>
      <c r="J1291" s="15" t="str">
        <f t="shared" ca="1" si="92"/>
        <v xml:space="preserve">: </v>
      </c>
      <c r="K1291" s="16" t="str">
        <f>_xlfn.XLOOKUP(A1291,Students[Full Name],Students[Start Date],"")</f>
        <v/>
      </c>
      <c r="L1291" s="18">
        <f t="shared" ca="1" si="93"/>
        <v>-1</v>
      </c>
      <c r="M1291" s="18" cm="1">
        <f t="array" aca="1" ref="M1291" ca="1">SUMPRODUCT(Inactives[Days Inactive]*(Inactives[Student]=A1291))/365</f>
        <v>0</v>
      </c>
      <c r="N1291" s="18" t="str" cm="1">
        <f t="array" ref="N1291">IF(LEN($A1291)&gt;0,SUMPRODUCT(($A1291=merged_names)*(_xlfn.TEXTAFTER(N$2, "At ")=merged_belt_colours)*merged_months_at_rank),"")</f>
        <v/>
      </c>
      <c r="O1291" s="18" t="str" cm="1">
        <f t="array" ref="O1291">IF(LEN($A1291)&gt;0,SUMPRODUCT(($A1291=merged_names)*(_xlfn.TEXTAFTER(O$2, "At ")=merged_belt_colours)*merged_months_at_rank),"")</f>
        <v/>
      </c>
      <c r="P1291" s="18" t="str" cm="1">
        <f t="array" ref="P1291">IF(LEN($A1291)&gt;0,SUMPRODUCT(($A1291=merged_names)*(_xlfn.TEXTAFTER(P$2, "At ")=merged_belt_colours)*merged_months_at_rank),"")</f>
        <v/>
      </c>
      <c r="Q1291" s="18" t="str" cm="1">
        <f t="array" ref="Q1291">IF(LEN($A1291)&gt;0,SUMPRODUCT(($A1291=merged_names)*(_xlfn.TEXTAFTER(Q$2, "At ")=merged_belt_colours)*merged_months_at_rank),"")</f>
        <v/>
      </c>
      <c r="R1291" s="18" t="str" cm="1">
        <f t="array" ref="R1291">IF(LEN($A1291)&gt;0,SUMPRODUCT(($A1291=merged_names)*(_xlfn.TEXTAFTER(R$2, "At ")=merged_belt_colours)*merged_months_at_rank),"")</f>
        <v/>
      </c>
    </row>
    <row r="1292" spans="1:18" x14ac:dyDescent="0.25">
      <c r="A1292"/>
      <c r="B1292" s="15" t="str" cm="1">
        <f t="array" ref="B1292">IFERROR(IF(LEN(A1292)&gt;0, IF(SUMPRODUCT((Inactives[Key]=J1292)*(Inactives[Currently Inactive]))=1,"Inactive","Active"),""),"Active")</f>
        <v/>
      </c>
      <c r="C1292" s="16" t="str" cm="1">
        <f t="array" aca="1" ref="C1292" ca="1">IFERROR(_xlfn._xlws.FILTER(Inactives[Inactive On],(Inactives[Key]=J1292)*(Inactives[Currently Inactive]),""),"")</f>
        <v/>
      </c>
      <c r="D1292" s="16" t="str" cm="1">
        <f t="array" aca="1" ref="D1292" ca="1">IFERROR(INDEX(_xlfn.TEXTSPLIT(E1292," "),1),"")</f>
        <v/>
      </c>
      <c r="E1292" s="15" t="str" cm="1">
        <f t="array" aca="1" ref="E1292" ca="1">IFERROR(_xlfn._xlws.FILTER(merged_ranks,(merged_end_dates=DATE(9999,12,31))*(merged_names=A1292)),"")</f>
        <v/>
      </c>
      <c r="F1292" s="17" t="str">
        <f ca="1">_xlfn.XLOOKUP(J1292,Promotions[Promo Key],Promotions[Promo Date],"")</f>
        <v/>
      </c>
      <c r="G1292" s="18" t="str">
        <f t="shared" ca="1" si="91"/>
        <v/>
      </c>
      <c r="H1292" s="18" t="str">
        <f t="shared" ca="1" si="90"/>
        <v/>
      </c>
      <c r="I1292" s="17" t="str">
        <f>_xlfn.XLOOKUP(A1292,Students[Full Name],Students[Starting Rank],"")</f>
        <v/>
      </c>
      <c r="J1292" s="15" t="str">
        <f t="shared" ca="1" si="92"/>
        <v xml:space="preserve">: </v>
      </c>
      <c r="K1292" s="16" t="str">
        <f>_xlfn.XLOOKUP(A1292,Students[Full Name],Students[Start Date],"")</f>
        <v/>
      </c>
      <c r="L1292" s="18">
        <f t="shared" ca="1" si="93"/>
        <v>-1</v>
      </c>
      <c r="M1292" s="18" cm="1">
        <f t="array" aca="1" ref="M1292" ca="1">SUMPRODUCT(Inactives[Days Inactive]*(Inactives[Student]=A1292))/365</f>
        <v>0</v>
      </c>
      <c r="N1292" s="18" t="str" cm="1">
        <f t="array" ref="N1292">IF(LEN($A1292)&gt;0,SUMPRODUCT(($A1292=merged_names)*(_xlfn.TEXTAFTER(N$2, "At ")=merged_belt_colours)*merged_months_at_rank),"")</f>
        <v/>
      </c>
      <c r="O1292" s="18" t="str" cm="1">
        <f t="array" ref="O1292">IF(LEN($A1292)&gt;0,SUMPRODUCT(($A1292=merged_names)*(_xlfn.TEXTAFTER(O$2, "At ")=merged_belt_colours)*merged_months_at_rank),"")</f>
        <v/>
      </c>
      <c r="P1292" s="18" t="str" cm="1">
        <f t="array" ref="P1292">IF(LEN($A1292)&gt;0,SUMPRODUCT(($A1292=merged_names)*(_xlfn.TEXTAFTER(P$2, "At ")=merged_belt_colours)*merged_months_at_rank),"")</f>
        <v/>
      </c>
      <c r="Q1292" s="18" t="str" cm="1">
        <f t="array" ref="Q1292">IF(LEN($A1292)&gt;0,SUMPRODUCT(($A1292=merged_names)*(_xlfn.TEXTAFTER(Q$2, "At ")=merged_belt_colours)*merged_months_at_rank),"")</f>
        <v/>
      </c>
      <c r="R1292" s="18" t="str" cm="1">
        <f t="array" ref="R1292">IF(LEN($A1292)&gt;0,SUMPRODUCT(($A1292=merged_names)*(_xlfn.TEXTAFTER(R$2, "At ")=merged_belt_colours)*merged_months_at_rank),"")</f>
        <v/>
      </c>
    </row>
    <row r="1293" spans="1:18" x14ac:dyDescent="0.25">
      <c r="A1293"/>
      <c r="B1293" s="15" t="str" cm="1">
        <f t="array" ref="B1293">IFERROR(IF(LEN(A1293)&gt;0, IF(SUMPRODUCT((Inactives[Key]=J1293)*(Inactives[Currently Inactive]))=1,"Inactive","Active"),""),"Active")</f>
        <v/>
      </c>
      <c r="C1293" s="16" t="str" cm="1">
        <f t="array" aca="1" ref="C1293" ca="1">IFERROR(_xlfn._xlws.FILTER(Inactives[Inactive On],(Inactives[Key]=J1293)*(Inactives[Currently Inactive]),""),"")</f>
        <v/>
      </c>
      <c r="D1293" s="16" t="str" cm="1">
        <f t="array" aca="1" ref="D1293" ca="1">IFERROR(INDEX(_xlfn.TEXTSPLIT(E1293," "),1),"")</f>
        <v/>
      </c>
      <c r="E1293" s="15" t="str" cm="1">
        <f t="array" aca="1" ref="E1293" ca="1">IFERROR(_xlfn._xlws.FILTER(merged_ranks,(merged_end_dates=DATE(9999,12,31))*(merged_names=A1293)),"")</f>
        <v/>
      </c>
      <c r="F1293" s="17" t="str">
        <f ca="1">_xlfn.XLOOKUP(J1293,Promotions[Promo Key],Promotions[Promo Date],"")</f>
        <v/>
      </c>
      <c r="G1293" s="18" t="str">
        <f t="shared" ca="1" si="91"/>
        <v/>
      </c>
      <c r="H1293" s="18" t="str">
        <f t="shared" ca="1" si="90"/>
        <v/>
      </c>
      <c r="I1293" s="17" t="str">
        <f>_xlfn.XLOOKUP(A1293,Students[Full Name],Students[Starting Rank],"")</f>
        <v/>
      </c>
      <c r="J1293" s="15" t="str">
        <f t="shared" ca="1" si="92"/>
        <v xml:space="preserve">: </v>
      </c>
      <c r="K1293" s="16" t="str">
        <f>_xlfn.XLOOKUP(A1293,Students[Full Name],Students[Start Date],"")</f>
        <v/>
      </c>
      <c r="L1293" s="18">
        <f t="shared" ca="1" si="93"/>
        <v>-1</v>
      </c>
      <c r="M1293" s="18" cm="1">
        <f t="array" aca="1" ref="M1293" ca="1">SUMPRODUCT(Inactives[Days Inactive]*(Inactives[Student]=A1293))/365</f>
        <v>0</v>
      </c>
      <c r="N1293" s="18" t="str" cm="1">
        <f t="array" ref="N1293">IF(LEN($A1293)&gt;0,SUMPRODUCT(($A1293=merged_names)*(_xlfn.TEXTAFTER(N$2, "At ")=merged_belt_colours)*merged_months_at_rank),"")</f>
        <v/>
      </c>
      <c r="O1293" s="18" t="str" cm="1">
        <f t="array" ref="O1293">IF(LEN($A1293)&gt;0,SUMPRODUCT(($A1293=merged_names)*(_xlfn.TEXTAFTER(O$2, "At ")=merged_belt_colours)*merged_months_at_rank),"")</f>
        <v/>
      </c>
      <c r="P1293" s="18" t="str" cm="1">
        <f t="array" ref="P1293">IF(LEN($A1293)&gt;0,SUMPRODUCT(($A1293=merged_names)*(_xlfn.TEXTAFTER(P$2, "At ")=merged_belt_colours)*merged_months_at_rank),"")</f>
        <v/>
      </c>
      <c r="Q1293" s="18" t="str" cm="1">
        <f t="array" ref="Q1293">IF(LEN($A1293)&gt;0,SUMPRODUCT(($A1293=merged_names)*(_xlfn.TEXTAFTER(Q$2, "At ")=merged_belt_colours)*merged_months_at_rank),"")</f>
        <v/>
      </c>
      <c r="R1293" s="18" t="str" cm="1">
        <f t="array" ref="R1293">IF(LEN($A1293)&gt;0,SUMPRODUCT(($A1293=merged_names)*(_xlfn.TEXTAFTER(R$2, "At ")=merged_belt_colours)*merged_months_at_rank),"")</f>
        <v/>
      </c>
    </row>
    <row r="1294" spans="1:18" x14ac:dyDescent="0.25">
      <c r="A1294"/>
      <c r="B1294" s="15" t="str" cm="1">
        <f t="array" ref="B1294">IFERROR(IF(LEN(A1294)&gt;0, IF(SUMPRODUCT((Inactives[Key]=J1294)*(Inactives[Currently Inactive]))=1,"Inactive","Active"),""),"Active")</f>
        <v/>
      </c>
      <c r="C1294" s="16" t="str" cm="1">
        <f t="array" aca="1" ref="C1294" ca="1">IFERROR(_xlfn._xlws.FILTER(Inactives[Inactive On],(Inactives[Key]=J1294)*(Inactives[Currently Inactive]),""),"")</f>
        <v/>
      </c>
      <c r="D1294" s="16" t="str" cm="1">
        <f t="array" aca="1" ref="D1294" ca="1">IFERROR(INDEX(_xlfn.TEXTSPLIT(E1294," "),1),"")</f>
        <v/>
      </c>
      <c r="E1294" s="15" t="str" cm="1">
        <f t="array" aca="1" ref="E1294" ca="1">IFERROR(_xlfn._xlws.FILTER(merged_ranks,(merged_end_dates=DATE(9999,12,31))*(merged_names=A1294)),"")</f>
        <v/>
      </c>
      <c r="F1294" s="17" t="str">
        <f ca="1">_xlfn.XLOOKUP(J1294,Promotions[Promo Key],Promotions[Promo Date],"")</f>
        <v/>
      </c>
      <c r="G1294" s="18" t="str">
        <f t="shared" ca="1" si="91"/>
        <v/>
      </c>
      <c r="H1294" s="18" t="str">
        <f t="shared" ca="1" si="90"/>
        <v/>
      </c>
      <c r="I1294" s="17" t="str">
        <f>_xlfn.XLOOKUP(A1294,Students[Full Name],Students[Starting Rank],"")</f>
        <v/>
      </c>
      <c r="J1294" s="15" t="str">
        <f t="shared" ca="1" si="92"/>
        <v xml:space="preserve">: </v>
      </c>
      <c r="K1294" s="16" t="str">
        <f>_xlfn.XLOOKUP(A1294,Students[Full Name],Students[Start Date],"")</f>
        <v/>
      </c>
      <c r="L1294" s="18">
        <f t="shared" ca="1" si="93"/>
        <v>-1</v>
      </c>
      <c r="M1294" s="18" cm="1">
        <f t="array" aca="1" ref="M1294" ca="1">SUMPRODUCT(Inactives[Days Inactive]*(Inactives[Student]=A1294))/365</f>
        <v>0</v>
      </c>
      <c r="N1294" s="18" t="str" cm="1">
        <f t="array" ref="N1294">IF(LEN($A1294)&gt;0,SUMPRODUCT(($A1294=merged_names)*(_xlfn.TEXTAFTER(N$2, "At ")=merged_belt_colours)*merged_months_at_rank),"")</f>
        <v/>
      </c>
      <c r="O1294" s="18" t="str" cm="1">
        <f t="array" ref="O1294">IF(LEN($A1294)&gt;0,SUMPRODUCT(($A1294=merged_names)*(_xlfn.TEXTAFTER(O$2, "At ")=merged_belt_colours)*merged_months_at_rank),"")</f>
        <v/>
      </c>
      <c r="P1294" s="18" t="str" cm="1">
        <f t="array" ref="P1294">IF(LEN($A1294)&gt;0,SUMPRODUCT(($A1294=merged_names)*(_xlfn.TEXTAFTER(P$2, "At ")=merged_belt_colours)*merged_months_at_rank),"")</f>
        <v/>
      </c>
      <c r="Q1294" s="18" t="str" cm="1">
        <f t="array" ref="Q1294">IF(LEN($A1294)&gt;0,SUMPRODUCT(($A1294=merged_names)*(_xlfn.TEXTAFTER(Q$2, "At ")=merged_belt_colours)*merged_months_at_rank),"")</f>
        <v/>
      </c>
      <c r="R1294" s="18" t="str" cm="1">
        <f t="array" ref="R1294">IF(LEN($A1294)&gt;0,SUMPRODUCT(($A1294=merged_names)*(_xlfn.TEXTAFTER(R$2, "At ")=merged_belt_colours)*merged_months_at_rank),"")</f>
        <v/>
      </c>
    </row>
    <row r="1295" spans="1:18" x14ac:dyDescent="0.25">
      <c r="A1295"/>
      <c r="B1295" s="15" t="str" cm="1">
        <f t="array" ref="B1295">IFERROR(IF(LEN(A1295)&gt;0, IF(SUMPRODUCT((Inactives[Key]=J1295)*(Inactives[Currently Inactive]))=1,"Inactive","Active"),""),"Active")</f>
        <v/>
      </c>
      <c r="C1295" s="16" t="str" cm="1">
        <f t="array" aca="1" ref="C1295" ca="1">IFERROR(_xlfn._xlws.FILTER(Inactives[Inactive On],(Inactives[Key]=J1295)*(Inactives[Currently Inactive]),""),"")</f>
        <v/>
      </c>
      <c r="D1295" s="16" t="str" cm="1">
        <f t="array" aca="1" ref="D1295" ca="1">IFERROR(INDEX(_xlfn.TEXTSPLIT(E1295," "),1),"")</f>
        <v/>
      </c>
      <c r="E1295" s="15" t="str" cm="1">
        <f t="array" aca="1" ref="E1295" ca="1">IFERROR(_xlfn._xlws.FILTER(merged_ranks,(merged_end_dates=DATE(9999,12,31))*(merged_names=A1295)),"")</f>
        <v/>
      </c>
      <c r="F1295" s="17" t="str">
        <f ca="1">_xlfn.XLOOKUP(J1295,Promotions[Promo Key],Promotions[Promo Date],"")</f>
        <v/>
      </c>
      <c r="G1295" s="18" t="str">
        <f t="shared" ca="1" si="91"/>
        <v/>
      </c>
      <c r="H1295" s="18" t="str">
        <f t="shared" ca="1" si="90"/>
        <v/>
      </c>
      <c r="I1295" s="17" t="str">
        <f>_xlfn.XLOOKUP(A1295,Students[Full Name],Students[Starting Rank],"")</f>
        <v/>
      </c>
      <c r="J1295" s="15" t="str">
        <f t="shared" ca="1" si="92"/>
        <v xml:space="preserve">: </v>
      </c>
      <c r="K1295" s="16" t="str">
        <f>_xlfn.XLOOKUP(A1295,Students[Full Name],Students[Start Date],"")</f>
        <v/>
      </c>
      <c r="L1295" s="18">
        <f t="shared" ca="1" si="93"/>
        <v>-1</v>
      </c>
      <c r="M1295" s="18" cm="1">
        <f t="array" aca="1" ref="M1295" ca="1">SUMPRODUCT(Inactives[Days Inactive]*(Inactives[Student]=A1295))/365</f>
        <v>0</v>
      </c>
      <c r="N1295" s="18" t="str" cm="1">
        <f t="array" ref="N1295">IF(LEN($A1295)&gt;0,SUMPRODUCT(($A1295=merged_names)*(_xlfn.TEXTAFTER(N$2, "At ")=merged_belt_colours)*merged_months_at_rank),"")</f>
        <v/>
      </c>
      <c r="O1295" s="18" t="str" cm="1">
        <f t="array" ref="O1295">IF(LEN($A1295)&gt;0,SUMPRODUCT(($A1295=merged_names)*(_xlfn.TEXTAFTER(O$2, "At ")=merged_belt_colours)*merged_months_at_rank),"")</f>
        <v/>
      </c>
      <c r="P1295" s="18" t="str" cm="1">
        <f t="array" ref="P1295">IF(LEN($A1295)&gt;0,SUMPRODUCT(($A1295=merged_names)*(_xlfn.TEXTAFTER(P$2, "At ")=merged_belt_colours)*merged_months_at_rank),"")</f>
        <v/>
      </c>
      <c r="Q1295" s="18" t="str" cm="1">
        <f t="array" ref="Q1295">IF(LEN($A1295)&gt;0,SUMPRODUCT(($A1295=merged_names)*(_xlfn.TEXTAFTER(Q$2, "At ")=merged_belt_colours)*merged_months_at_rank),"")</f>
        <v/>
      </c>
      <c r="R1295" s="18" t="str" cm="1">
        <f t="array" ref="R1295">IF(LEN($A1295)&gt;0,SUMPRODUCT(($A1295=merged_names)*(_xlfn.TEXTAFTER(R$2, "At ")=merged_belt_colours)*merged_months_at_rank),"")</f>
        <v/>
      </c>
    </row>
    <row r="1296" spans="1:18" x14ac:dyDescent="0.25">
      <c r="A1296"/>
      <c r="B1296" s="15" t="str" cm="1">
        <f t="array" ref="B1296">IFERROR(IF(LEN(A1296)&gt;0, IF(SUMPRODUCT((Inactives[Key]=J1296)*(Inactives[Currently Inactive]))=1,"Inactive","Active"),""),"Active")</f>
        <v/>
      </c>
      <c r="C1296" s="16" t="str" cm="1">
        <f t="array" aca="1" ref="C1296" ca="1">IFERROR(_xlfn._xlws.FILTER(Inactives[Inactive On],(Inactives[Key]=J1296)*(Inactives[Currently Inactive]),""),"")</f>
        <v/>
      </c>
      <c r="D1296" s="16" t="str" cm="1">
        <f t="array" aca="1" ref="D1296" ca="1">IFERROR(INDEX(_xlfn.TEXTSPLIT(E1296," "),1),"")</f>
        <v/>
      </c>
      <c r="E1296" s="15" t="str" cm="1">
        <f t="array" aca="1" ref="E1296" ca="1">IFERROR(_xlfn._xlws.FILTER(merged_ranks,(merged_end_dates=DATE(9999,12,31))*(merged_names=A1296)),"")</f>
        <v/>
      </c>
      <c r="F1296" s="17" t="str">
        <f ca="1">_xlfn.XLOOKUP(J1296,Promotions[Promo Key],Promotions[Promo Date],"")</f>
        <v/>
      </c>
      <c r="G1296" s="18" t="str">
        <f t="shared" ca="1" si="91"/>
        <v/>
      </c>
      <c r="H1296" s="18" t="str">
        <f t="shared" ca="1" si="90"/>
        <v/>
      </c>
      <c r="I1296" s="17" t="str">
        <f>_xlfn.XLOOKUP(A1296,Students[Full Name],Students[Starting Rank],"")</f>
        <v/>
      </c>
      <c r="J1296" s="15" t="str">
        <f t="shared" ca="1" si="92"/>
        <v xml:space="preserve">: </v>
      </c>
      <c r="K1296" s="16" t="str">
        <f>_xlfn.XLOOKUP(A1296,Students[Full Name],Students[Start Date],"")</f>
        <v/>
      </c>
      <c r="L1296" s="18">
        <f t="shared" ca="1" si="93"/>
        <v>-1</v>
      </c>
      <c r="M1296" s="18" cm="1">
        <f t="array" aca="1" ref="M1296" ca="1">SUMPRODUCT(Inactives[Days Inactive]*(Inactives[Student]=A1296))/365</f>
        <v>0</v>
      </c>
      <c r="N1296" s="18" t="str" cm="1">
        <f t="array" ref="N1296">IF(LEN($A1296)&gt;0,SUMPRODUCT(($A1296=merged_names)*(_xlfn.TEXTAFTER(N$2, "At ")=merged_belt_colours)*merged_months_at_rank),"")</f>
        <v/>
      </c>
      <c r="O1296" s="18" t="str" cm="1">
        <f t="array" ref="O1296">IF(LEN($A1296)&gt;0,SUMPRODUCT(($A1296=merged_names)*(_xlfn.TEXTAFTER(O$2, "At ")=merged_belt_colours)*merged_months_at_rank),"")</f>
        <v/>
      </c>
      <c r="P1296" s="18" t="str" cm="1">
        <f t="array" ref="P1296">IF(LEN($A1296)&gt;0,SUMPRODUCT(($A1296=merged_names)*(_xlfn.TEXTAFTER(P$2, "At ")=merged_belt_colours)*merged_months_at_rank),"")</f>
        <v/>
      </c>
      <c r="Q1296" s="18" t="str" cm="1">
        <f t="array" ref="Q1296">IF(LEN($A1296)&gt;0,SUMPRODUCT(($A1296=merged_names)*(_xlfn.TEXTAFTER(Q$2, "At ")=merged_belt_colours)*merged_months_at_rank),"")</f>
        <v/>
      </c>
      <c r="R1296" s="18" t="str" cm="1">
        <f t="array" ref="R1296">IF(LEN($A1296)&gt;0,SUMPRODUCT(($A1296=merged_names)*(_xlfn.TEXTAFTER(R$2, "At ")=merged_belt_colours)*merged_months_at_rank),"")</f>
        <v/>
      </c>
    </row>
    <row r="1297" spans="1:18" x14ac:dyDescent="0.25">
      <c r="A1297"/>
      <c r="B1297" s="15" t="str" cm="1">
        <f t="array" ref="B1297">IFERROR(IF(LEN(A1297)&gt;0, IF(SUMPRODUCT((Inactives[Key]=J1297)*(Inactives[Currently Inactive]))=1,"Inactive","Active"),""),"Active")</f>
        <v/>
      </c>
      <c r="C1297" s="16" t="str" cm="1">
        <f t="array" aca="1" ref="C1297" ca="1">IFERROR(_xlfn._xlws.FILTER(Inactives[Inactive On],(Inactives[Key]=J1297)*(Inactives[Currently Inactive]),""),"")</f>
        <v/>
      </c>
      <c r="D1297" s="16" t="str" cm="1">
        <f t="array" aca="1" ref="D1297" ca="1">IFERROR(INDEX(_xlfn.TEXTSPLIT(E1297," "),1),"")</f>
        <v/>
      </c>
      <c r="E1297" s="15" t="str" cm="1">
        <f t="array" aca="1" ref="E1297" ca="1">IFERROR(_xlfn._xlws.FILTER(merged_ranks,(merged_end_dates=DATE(9999,12,31))*(merged_names=A1297)),"")</f>
        <v/>
      </c>
      <c r="F1297" s="17" t="str">
        <f ca="1">_xlfn.XLOOKUP(J1297,Promotions[Promo Key],Promotions[Promo Date],"")</f>
        <v/>
      </c>
      <c r="G1297" s="18" t="str">
        <f t="shared" ca="1" si="91"/>
        <v/>
      </c>
      <c r="H1297" s="18" t="str">
        <f t="shared" ca="1" si="90"/>
        <v/>
      </c>
      <c r="I1297" s="17" t="str">
        <f>_xlfn.XLOOKUP(A1297,Students[Full Name],Students[Starting Rank],"")</f>
        <v/>
      </c>
      <c r="J1297" s="15" t="str">
        <f t="shared" ca="1" si="92"/>
        <v xml:space="preserve">: </v>
      </c>
      <c r="K1297" s="16" t="str">
        <f>_xlfn.XLOOKUP(A1297,Students[Full Name],Students[Start Date],"")</f>
        <v/>
      </c>
      <c r="L1297" s="18">
        <f t="shared" ca="1" si="93"/>
        <v>-1</v>
      </c>
      <c r="M1297" s="18" cm="1">
        <f t="array" aca="1" ref="M1297" ca="1">SUMPRODUCT(Inactives[Days Inactive]*(Inactives[Student]=A1297))/365</f>
        <v>0</v>
      </c>
      <c r="N1297" s="18" t="str" cm="1">
        <f t="array" ref="N1297">IF(LEN($A1297)&gt;0,SUMPRODUCT(($A1297=merged_names)*(_xlfn.TEXTAFTER(N$2, "At ")=merged_belt_colours)*merged_months_at_rank),"")</f>
        <v/>
      </c>
      <c r="O1297" s="18" t="str" cm="1">
        <f t="array" ref="O1297">IF(LEN($A1297)&gt;0,SUMPRODUCT(($A1297=merged_names)*(_xlfn.TEXTAFTER(O$2, "At ")=merged_belt_colours)*merged_months_at_rank),"")</f>
        <v/>
      </c>
      <c r="P1297" s="18" t="str" cm="1">
        <f t="array" ref="P1297">IF(LEN($A1297)&gt;0,SUMPRODUCT(($A1297=merged_names)*(_xlfn.TEXTAFTER(P$2, "At ")=merged_belt_colours)*merged_months_at_rank),"")</f>
        <v/>
      </c>
      <c r="Q1297" s="18" t="str" cm="1">
        <f t="array" ref="Q1297">IF(LEN($A1297)&gt;0,SUMPRODUCT(($A1297=merged_names)*(_xlfn.TEXTAFTER(Q$2, "At ")=merged_belt_colours)*merged_months_at_rank),"")</f>
        <v/>
      </c>
      <c r="R1297" s="18" t="str" cm="1">
        <f t="array" ref="R1297">IF(LEN($A1297)&gt;0,SUMPRODUCT(($A1297=merged_names)*(_xlfn.TEXTAFTER(R$2, "At ")=merged_belt_colours)*merged_months_at_rank),"")</f>
        <v/>
      </c>
    </row>
    <row r="1298" spans="1:18" x14ac:dyDescent="0.25">
      <c r="A1298"/>
      <c r="B1298" s="15" t="str" cm="1">
        <f t="array" ref="B1298">IFERROR(IF(LEN(A1298)&gt;0, IF(SUMPRODUCT((Inactives[Key]=J1298)*(Inactives[Currently Inactive]))=1,"Inactive","Active"),""),"Active")</f>
        <v/>
      </c>
      <c r="C1298" s="16" t="str" cm="1">
        <f t="array" aca="1" ref="C1298" ca="1">IFERROR(_xlfn._xlws.FILTER(Inactives[Inactive On],(Inactives[Key]=J1298)*(Inactives[Currently Inactive]),""),"")</f>
        <v/>
      </c>
      <c r="D1298" s="16" t="str" cm="1">
        <f t="array" aca="1" ref="D1298" ca="1">IFERROR(INDEX(_xlfn.TEXTSPLIT(E1298," "),1),"")</f>
        <v/>
      </c>
      <c r="E1298" s="15" t="str" cm="1">
        <f t="array" aca="1" ref="E1298" ca="1">IFERROR(_xlfn._xlws.FILTER(merged_ranks,(merged_end_dates=DATE(9999,12,31))*(merged_names=A1298)),"")</f>
        <v/>
      </c>
      <c r="F1298" s="17" t="str">
        <f ca="1">_xlfn.XLOOKUP(J1298,Promotions[Promo Key],Promotions[Promo Date],"")</f>
        <v/>
      </c>
      <c r="G1298" s="18" t="str">
        <f t="shared" ca="1" si="91"/>
        <v/>
      </c>
      <c r="H1298" s="18" t="str">
        <f t="shared" ca="1" si="90"/>
        <v/>
      </c>
      <c r="I1298" s="17" t="str">
        <f>_xlfn.XLOOKUP(A1298,Students[Full Name],Students[Starting Rank],"")</f>
        <v/>
      </c>
      <c r="J1298" s="15" t="str">
        <f t="shared" ca="1" si="92"/>
        <v xml:space="preserve">: </v>
      </c>
      <c r="K1298" s="16" t="str">
        <f>_xlfn.XLOOKUP(A1298,Students[Full Name],Students[Start Date],"")</f>
        <v/>
      </c>
      <c r="L1298" s="18">
        <f t="shared" ca="1" si="93"/>
        <v>-1</v>
      </c>
      <c r="M1298" s="18" cm="1">
        <f t="array" aca="1" ref="M1298" ca="1">SUMPRODUCT(Inactives[Days Inactive]*(Inactives[Student]=A1298))/365</f>
        <v>0</v>
      </c>
      <c r="N1298" s="18" t="str" cm="1">
        <f t="array" ref="N1298">IF(LEN($A1298)&gt;0,SUMPRODUCT(($A1298=merged_names)*(_xlfn.TEXTAFTER(N$2, "At ")=merged_belt_colours)*merged_months_at_rank),"")</f>
        <v/>
      </c>
      <c r="O1298" s="18" t="str" cm="1">
        <f t="array" ref="O1298">IF(LEN($A1298)&gt;0,SUMPRODUCT(($A1298=merged_names)*(_xlfn.TEXTAFTER(O$2, "At ")=merged_belt_colours)*merged_months_at_rank),"")</f>
        <v/>
      </c>
      <c r="P1298" s="18" t="str" cm="1">
        <f t="array" ref="P1298">IF(LEN($A1298)&gt;0,SUMPRODUCT(($A1298=merged_names)*(_xlfn.TEXTAFTER(P$2, "At ")=merged_belt_colours)*merged_months_at_rank),"")</f>
        <v/>
      </c>
      <c r="Q1298" s="18" t="str" cm="1">
        <f t="array" ref="Q1298">IF(LEN($A1298)&gt;0,SUMPRODUCT(($A1298=merged_names)*(_xlfn.TEXTAFTER(Q$2, "At ")=merged_belt_colours)*merged_months_at_rank),"")</f>
        <v/>
      </c>
      <c r="R1298" s="18" t="str" cm="1">
        <f t="array" ref="R1298">IF(LEN($A1298)&gt;0,SUMPRODUCT(($A1298=merged_names)*(_xlfn.TEXTAFTER(R$2, "At ")=merged_belt_colours)*merged_months_at_rank),"")</f>
        <v/>
      </c>
    </row>
    <row r="1299" spans="1:18" x14ac:dyDescent="0.25">
      <c r="A1299"/>
      <c r="B1299" s="15" t="str" cm="1">
        <f t="array" ref="B1299">IFERROR(IF(LEN(A1299)&gt;0, IF(SUMPRODUCT((Inactives[Key]=J1299)*(Inactives[Currently Inactive]))=1,"Inactive","Active"),""),"Active")</f>
        <v/>
      </c>
      <c r="C1299" s="16" t="str" cm="1">
        <f t="array" aca="1" ref="C1299" ca="1">IFERROR(_xlfn._xlws.FILTER(Inactives[Inactive On],(Inactives[Key]=J1299)*(Inactives[Currently Inactive]),""),"")</f>
        <v/>
      </c>
      <c r="D1299" s="16" t="str" cm="1">
        <f t="array" aca="1" ref="D1299" ca="1">IFERROR(INDEX(_xlfn.TEXTSPLIT(E1299," "),1),"")</f>
        <v/>
      </c>
      <c r="E1299" s="15" t="str" cm="1">
        <f t="array" aca="1" ref="E1299" ca="1">IFERROR(_xlfn._xlws.FILTER(merged_ranks,(merged_end_dates=DATE(9999,12,31))*(merged_names=A1299)),"")</f>
        <v/>
      </c>
      <c r="F1299" s="17" t="str">
        <f ca="1">_xlfn.XLOOKUP(J1299,Promotions[Promo Key],Promotions[Promo Date],"")</f>
        <v/>
      </c>
      <c r="G1299" s="18" t="str">
        <f t="shared" ca="1" si="91"/>
        <v/>
      </c>
      <c r="H1299" s="18" t="str">
        <f t="shared" ca="1" si="90"/>
        <v/>
      </c>
      <c r="I1299" s="17" t="str">
        <f>_xlfn.XLOOKUP(A1299,Students[Full Name],Students[Starting Rank],"")</f>
        <v/>
      </c>
      <c r="J1299" s="15" t="str">
        <f t="shared" ca="1" si="92"/>
        <v xml:space="preserve">: </v>
      </c>
      <c r="K1299" s="16" t="str">
        <f>_xlfn.XLOOKUP(A1299,Students[Full Name],Students[Start Date],"")</f>
        <v/>
      </c>
      <c r="L1299" s="18">
        <f t="shared" ca="1" si="93"/>
        <v>-1</v>
      </c>
      <c r="M1299" s="18" cm="1">
        <f t="array" aca="1" ref="M1299" ca="1">SUMPRODUCT(Inactives[Days Inactive]*(Inactives[Student]=A1299))/365</f>
        <v>0</v>
      </c>
      <c r="N1299" s="18" t="str" cm="1">
        <f t="array" ref="N1299">IF(LEN($A1299)&gt;0,SUMPRODUCT(($A1299=merged_names)*(_xlfn.TEXTAFTER(N$2, "At ")=merged_belt_colours)*merged_months_at_rank),"")</f>
        <v/>
      </c>
      <c r="O1299" s="18" t="str" cm="1">
        <f t="array" ref="O1299">IF(LEN($A1299)&gt;0,SUMPRODUCT(($A1299=merged_names)*(_xlfn.TEXTAFTER(O$2, "At ")=merged_belt_colours)*merged_months_at_rank),"")</f>
        <v/>
      </c>
      <c r="P1299" s="18" t="str" cm="1">
        <f t="array" ref="P1299">IF(LEN($A1299)&gt;0,SUMPRODUCT(($A1299=merged_names)*(_xlfn.TEXTAFTER(P$2, "At ")=merged_belt_colours)*merged_months_at_rank),"")</f>
        <v/>
      </c>
      <c r="Q1299" s="18" t="str" cm="1">
        <f t="array" ref="Q1299">IF(LEN($A1299)&gt;0,SUMPRODUCT(($A1299=merged_names)*(_xlfn.TEXTAFTER(Q$2, "At ")=merged_belt_colours)*merged_months_at_rank),"")</f>
        <v/>
      </c>
      <c r="R1299" s="18" t="str" cm="1">
        <f t="array" ref="R1299">IF(LEN($A1299)&gt;0,SUMPRODUCT(($A1299=merged_names)*(_xlfn.TEXTAFTER(R$2, "At ")=merged_belt_colours)*merged_months_at_rank),"")</f>
        <v/>
      </c>
    </row>
    <row r="1300" spans="1:18" x14ac:dyDescent="0.25">
      <c r="A1300"/>
      <c r="B1300" s="15" t="str" cm="1">
        <f t="array" ref="B1300">IFERROR(IF(LEN(A1300)&gt;0, IF(SUMPRODUCT((Inactives[Key]=J1300)*(Inactives[Currently Inactive]))=1,"Inactive","Active"),""),"Active")</f>
        <v/>
      </c>
      <c r="C1300" s="16" t="str" cm="1">
        <f t="array" aca="1" ref="C1300" ca="1">IFERROR(_xlfn._xlws.FILTER(Inactives[Inactive On],(Inactives[Key]=J1300)*(Inactives[Currently Inactive]),""),"")</f>
        <v/>
      </c>
      <c r="D1300" s="16" t="str" cm="1">
        <f t="array" aca="1" ref="D1300" ca="1">IFERROR(INDEX(_xlfn.TEXTSPLIT(E1300," "),1),"")</f>
        <v/>
      </c>
      <c r="E1300" s="15" t="str" cm="1">
        <f t="array" aca="1" ref="E1300" ca="1">IFERROR(_xlfn._xlws.FILTER(merged_ranks,(merged_end_dates=DATE(9999,12,31))*(merged_names=A1300)),"")</f>
        <v/>
      </c>
      <c r="F1300" s="17" t="str">
        <f ca="1">_xlfn.XLOOKUP(J1300,Promotions[Promo Key],Promotions[Promo Date],"")</f>
        <v/>
      </c>
      <c r="G1300" s="18" t="str">
        <f t="shared" ca="1" si="91"/>
        <v/>
      </c>
      <c r="H1300" s="18" t="str">
        <f t="shared" ca="1" si="90"/>
        <v/>
      </c>
      <c r="I1300" s="17" t="str">
        <f>_xlfn.XLOOKUP(A1300,Students[Full Name],Students[Starting Rank],"")</f>
        <v/>
      </c>
      <c r="J1300" s="15" t="str">
        <f t="shared" ca="1" si="92"/>
        <v xml:space="preserve">: </v>
      </c>
      <c r="K1300" s="16" t="str">
        <f>_xlfn.XLOOKUP(A1300,Students[Full Name],Students[Start Date],"")</f>
        <v/>
      </c>
      <c r="L1300" s="18">
        <f t="shared" ca="1" si="93"/>
        <v>-1</v>
      </c>
      <c r="M1300" s="18" cm="1">
        <f t="array" aca="1" ref="M1300" ca="1">SUMPRODUCT(Inactives[Days Inactive]*(Inactives[Student]=A1300))/365</f>
        <v>0</v>
      </c>
      <c r="N1300" s="18" t="str" cm="1">
        <f t="array" ref="N1300">IF(LEN($A1300)&gt;0,SUMPRODUCT(($A1300=merged_names)*(_xlfn.TEXTAFTER(N$2, "At ")=merged_belt_colours)*merged_months_at_rank),"")</f>
        <v/>
      </c>
      <c r="O1300" s="18" t="str" cm="1">
        <f t="array" ref="O1300">IF(LEN($A1300)&gt;0,SUMPRODUCT(($A1300=merged_names)*(_xlfn.TEXTAFTER(O$2, "At ")=merged_belt_colours)*merged_months_at_rank),"")</f>
        <v/>
      </c>
      <c r="P1300" s="18" t="str" cm="1">
        <f t="array" ref="P1300">IF(LEN($A1300)&gt;0,SUMPRODUCT(($A1300=merged_names)*(_xlfn.TEXTAFTER(P$2, "At ")=merged_belt_colours)*merged_months_at_rank),"")</f>
        <v/>
      </c>
      <c r="Q1300" s="18" t="str" cm="1">
        <f t="array" ref="Q1300">IF(LEN($A1300)&gt;0,SUMPRODUCT(($A1300=merged_names)*(_xlfn.TEXTAFTER(Q$2, "At ")=merged_belt_colours)*merged_months_at_rank),"")</f>
        <v/>
      </c>
      <c r="R1300" s="18" t="str" cm="1">
        <f t="array" ref="R1300">IF(LEN($A1300)&gt;0,SUMPRODUCT(($A1300=merged_names)*(_xlfn.TEXTAFTER(R$2, "At ")=merged_belt_colours)*merged_months_at_rank),"")</f>
        <v/>
      </c>
    </row>
    <row r="1301" spans="1:18" x14ac:dyDescent="0.25">
      <c r="A1301"/>
      <c r="B1301" s="15" t="str" cm="1">
        <f t="array" ref="B1301">IFERROR(IF(LEN(A1301)&gt;0, IF(SUMPRODUCT((Inactives[Key]=J1301)*(Inactives[Currently Inactive]))=1,"Inactive","Active"),""),"Active")</f>
        <v/>
      </c>
      <c r="C1301" s="16" t="str" cm="1">
        <f t="array" aca="1" ref="C1301" ca="1">IFERROR(_xlfn._xlws.FILTER(Inactives[Inactive On],(Inactives[Key]=J1301)*(Inactives[Currently Inactive]),""),"")</f>
        <v/>
      </c>
      <c r="D1301" s="16" t="str" cm="1">
        <f t="array" aca="1" ref="D1301" ca="1">IFERROR(INDEX(_xlfn.TEXTSPLIT(E1301," "),1),"")</f>
        <v/>
      </c>
      <c r="E1301" s="15" t="str" cm="1">
        <f t="array" aca="1" ref="E1301" ca="1">IFERROR(_xlfn._xlws.FILTER(merged_ranks,(merged_end_dates=DATE(9999,12,31))*(merged_names=A1301)),"")</f>
        <v/>
      </c>
      <c r="F1301" s="17" t="str">
        <f ca="1">_xlfn.XLOOKUP(J1301,Promotions[Promo Key],Promotions[Promo Date],"")</f>
        <v/>
      </c>
      <c r="G1301" s="18" t="str">
        <f t="shared" ca="1" si="91"/>
        <v/>
      </c>
      <c r="H1301" s="18" t="str">
        <f t="shared" ca="1" si="90"/>
        <v/>
      </c>
      <c r="I1301" s="17" t="str">
        <f>_xlfn.XLOOKUP(A1301,Students[Full Name],Students[Starting Rank],"")</f>
        <v/>
      </c>
      <c r="J1301" s="15" t="str">
        <f t="shared" ca="1" si="92"/>
        <v xml:space="preserve">: </v>
      </c>
      <c r="K1301" s="16" t="str">
        <f>_xlfn.XLOOKUP(A1301,Students[Full Name],Students[Start Date],"")</f>
        <v/>
      </c>
      <c r="L1301" s="18">
        <f t="shared" ca="1" si="93"/>
        <v>-1</v>
      </c>
      <c r="M1301" s="18" cm="1">
        <f t="array" aca="1" ref="M1301" ca="1">SUMPRODUCT(Inactives[Days Inactive]*(Inactives[Student]=A1301))/365</f>
        <v>0</v>
      </c>
      <c r="N1301" s="18" t="str" cm="1">
        <f t="array" ref="N1301">IF(LEN($A1301)&gt;0,SUMPRODUCT(($A1301=merged_names)*(_xlfn.TEXTAFTER(N$2, "At ")=merged_belt_colours)*merged_months_at_rank),"")</f>
        <v/>
      </c>
      <c r="O1301" s="18" t="str" cm="1">
        <f t="array" ref="O1301">IF(LEN($A1301)&gt;0,SUMPRODUCT(($A1301=merged_names)*(_xlfn.TEXTAFTER(O$2, "At ")=merged_belt_colours)*merged_months_at_rank),"")</f>
        <v/>
      </c>
      <c r="P1301" s="18" t="str" cm="1">
        <f t="array" ref="P1301">IF(LEN($A1301)&gt;0,SUMPRODUCT(($A1301=merged_names)*(_xlfn.TEXTAFTER(P$2, "At ")=merged_belt_colours)*merged_months_at_rank),"")</f>
        <v/>
      </c>
      <c r="Q1301" s="18" t="str" cm="1">
        <f t="array" ref="Q1301">IF(LEN($A1301)&gt;0,SUMPRODUCT(($A1301=merged_names)*(_xlfn.TEXTAFTER(Q$2, "At ")=merged_belt_colours)*merged_months_at_rank),"")</f>
        <v/>
      </c>
      <c r="R1301" s="18" t="str" cm="1">
        <f t="array" ref="R1301">IF(LEN($A1301)&gt;0,SUMPRODUCT(($A1301=merged_names)*(_xlfn.TEXTAFTER(R$2, "At ")=merged_belt_colours)*merged_months_at_rank),"")</f>
        <v/>
      </c>
    </row>
    <row r="1302" spans="1:18" x14ac:dyDescent="0.25">
      <c r="A1302"/>
      <c r="B1302" s="15" t="str" cm="1">
        <f t="array" ref="B1302">IFERROR(IF(LEN(A1302)&gt;0, IF(SUMPRODUCT((Inactives[Key]=J1302)*(Inactives[Currently Inactive]))=1,"Inactive","Active"),""),"Active")</f>
        <v/>
      </c>
      <c r="C1302" s="16" t="str" cm="1">
        <f t="array" aca="1" ref="C1302" ca="1">IFERROR(_xlfn._xlws.FILTER(Inactives[Inactive On],(Inactives[Key]=J1302)*(Inactives[Currently Inactive]),""),"")</f>
        <v/>
      </c>
      <c r="D1302" s="16" t="str" cm="1">
        <f t="array" aca="1" ref="D1302" ca="1">IFERROR(INDEX(_xlfn.TEXTSPLIT(E1302," "),1),"")</f>
        <v/>
      </c>
      <c r="E1302" s="15" t="str" cm="1">
        <f t="array" aca="1" ref="E1302" ca="1">IFERROR(_xlfn._xlws.FILTER(merged_ranks,(merged_end_dates=DATE(9999,12,31))*(merged_names=A1302)),"")</f>
        <v/>
      </c>
      <c r="F1302" s="17" t="str">
        <f ca="1">_xlfn.XLOOKUP(J1302,Promotions[Promo Key],Promotions[Promo Date],"")</f>
        <v/>
      </c>
      <c r="G1302" s="18" t="str">
        <f t="shared" ca="1" si="91"/>
        <v/>
      </c>
      <c r="H1302" s="18" t="str">
        <f t="shared" ca="1" si="90"/>
        <v/>
      </c>
      <c r="I1302" s="17" t="str">
        <f>_xlfn.XLOOKUP(A1302,Students[Full Name],Students[Starting Rank],"")</f>
        <v/>
      </c>
      <c r="J1302" s="15" t="str">
        <f t="shared" ca="1" si="92"/>
        <v xml:space="preserve">: </v>
      </c>
      <c r="K1302" s="16" t="str">
        <f>_xlfn.XLOOKUP(A1302,Students[Full Name],Students[Start Date],"")</f>
        <v/>
      </c>
      <c r="L1302" s="18">
        <f t="shared" ca="1" si="93"/>
        <v>-1</v>
      </c>
      <c r="M1302" s="18" cm="1">
        <f t="array" aca="1" ref="M1302" ca="1">SUMPRODUCT(Inactives[Days Inactive]*(Inactives[Student]=A1302))/365</f>
        <v>0</v>
      </c>
      <c r="N1302" s="18" t="str" cm="1">
        <f t="array" ref="N1302">IF(LEN($A1302)&gt;0,SUMPRODUCT(($A1302=merged_names)*(_xlfn.TEXTAFTER(N$2, "At ")=merged_belt_colours)*merged_months_at_rank),"")</f>
        <v/>
      </c>
      <c r="O1302" s="18" t="str" cm="1">
        <f t="array" ref="O1302">IF(LEN($A1302)&gt;0,SUMPRODUCT(($A1302=merged_names)*(_xlfn.TEXTAFTER(O$2, "At ")=merged_belt_colours)*merged_months_at_rank),"")</f>
        <v/>
      </c>
      <c r="P1302" s="18" t="str" cm="1">
        <f t="array" ref="P1302">IF(LEN($A1302)&gt;0,SUMPRODUCT(($A1302=merged_names)*(_xlfn.TEXTAFTER(P$2, "At ")=merged_belt_colours)*merged_months_at_rank),"")</f>
        <v/>
      </c>
      <c r="Q1302" s="18" t="str" cm="1">
        <f t="array" ref="Q1302">IF(LEN($A1302)&gt;0,SUMPRODUCT(($A1302=merged_names)*(_xlfn.TEXTAFTER(Q$2, "At ")=merged_belt_colours)*merged_months_at_rank),"")</f>
        <v/>
      </c>
      <c r="R1302" s="18" t="str" cm="1">
        <f t="array" ref="R1302">IF(LEN($A1302)&gt;0,SUMPRODUCT(($A1302=merged_names)*(_xlfn.TEXTAFTER(R$2, "At ")=merged_belt_colours)*merged_months_at_rank),"")</f>
        <v/>
      </c>
    </row>
    <row r="1303" spans="1:18" x14ac:dyDescent="0.25">
      <c r="A1303"/>
      <c r="B1303" s="15" t="str" cm="1">
        <f t="array" ref="B1303">IFERROR(IF(LEN(A1303)&gt;0, IF(SUMPRODUCT((Inactives[Key]=J1303)*(Inactives[Currently Inactive]))=1,"Inactive","Active"),""),"Active")</f>
        <v/>
      </c>
      <c r="C1303" s="16" t="str" cm="1">
        <f t="array" aca="1" ref="C1303" ca="1">IFERROR(_xlfn._xlws.FILTER(Inactives[Inactive On],(Inactives[Key]=J1303)*(Inactives[Currently Inactive]),""),"")</f>
        <v/>
      </c>
      <c r="D1303" s="16" t="str" cm="1">
        <f t="array" aca="1" ref="D1303" ca="1">IFERROR(INDEX(_xlfn.TEXTSPLIT(E1303," "),1),"")</f>
        <v/>
      </c>
      <c r="E1303" s="15" t="str" cm="1">
        <f t="array" aca="1" ref="E1303" ca="1">IFERROR(_xlfn._xlws.FILTER(merged_ranks,(merged_end_dates=DATE(9999,12,31))*(merged_names=A1303)),"")</f>
        <v/>
      </c>
      <c r="F1303" s="17" t="str">
        <f ca="1">_xlfn.XLOOKUP(J1303,Promotions[Promo Key],Promotions[Promo Date],"")</f>
        <v/>
      </c>
      <c r="G1303" s="18" t="str">
        <f t="shared" ca="1" si="91"/>
        <v/>
      </c>
      <c r="H1303" s="18" t="str">
        <f t="shared" ca="1" si="90"/>
        <v/>
      </c>
      <c r="I1303" s="17" t="str">
        <f>_xlfn.XLOOKUP(A1303,Students[Full Name],Students[Starting Rank],"")</f>
        <v/>
      </c>
      <c r="J1303" s="15" t="str">
        <f t="shared" ca="1" si="92"/>
        <v xml:space="preserve">: </v>
      </c>
      <c r="K1303" s="16" t="str">
        <f>_xlfn.XLOOKUP(A1303,Students[Full Name],Students[Start Date],"")</f>
        <v/>
      </c>
      <c r="L1303" s="18">
        <f t="shared" ca="1" si="93"/>
        <v>-1</v>
      </c>
      <c r="M1303" s="18" cm="1">
        <f t="array" aca="1" ref="M1303" ca="1">SUMPRODUCT(Inactives[Days Inactive]*(Inactives[Student]=A1303))/365</f>
        <v>0</v>
      </c>
      <c r="N1303" s="18" t="str" cm="1">
        <f t="array" ref="N1303">IF(LEN($A1303)&gt;0,SUMPRODUCT(($A1303=merged_names)*(_xlfn.TEXTAFTER(N$2, "At ")=merged_belt_colours)*merged_months_at_rank),"")</f>
        <v/>
      </c>
      <c r="O1303" s="18" t="str" cm="1">
        <f t="array" ref="O1303">IF(LEN($A1303)&gt;0,SUMPRODUCT(($A1303=merged_names)*(_xlfn.TEXTAFTER(O$2, "At ")=merged_belt_colours)*merged_months_at_rank),"")</f>
        <v/>
      </c>
      <c r="P1303" s="18" t="str" cm="1">
        <f t="array" ref="P1303">IF(LEN($A1303)&gt;0,SUMPRODUCT(($A1303=merged_names)*(_xlfn.TEXTAFTER(P$2, "At ")=merged_belt_colours)*merged_months_at_rank),"")</f>
        <v/>
      </c>
      <c r="Q1303" s="18" t="str" cm="1">
        <f t="array" ref="Q1303">IF(LEN($A1303)&gt;0,SUMPRODUCT(($A1303=merged_names)*(_xlfn.TEXTAFTER(Q$2, "At ")=merged_belt_colours)*merged_months_at_rank),"")</f>
        <v/>
      </c>
      <c r="R1303" s="18" t="str" cm="1">
        <f t="array" ref="R1303">IF(LEN($A1303)&gt;0,SUMPRODUCT(($A1303=merged_names)*(_xlfn.TEXTAFTER(R$2, "At ")=merged_belt_colours)*merged_months_at_rank),"")</f>
        <v/>
      </c>
    </row>
    <row r="1304" spans="1:18" x14ac:dyDescent="0.25">
      <c r="A1304"/>
      <c r="B1304" s="15" t="str" cm="1">
        <f t="array" ref="B1304">IFERROR(IF(LEN(A1304)&gt;0, IF(SUMPRODUCT((Inactives[Key]=J1304)*(Inactives[Currently Inactive]))=1,"Inactive","Active"),""),"Active")</f>
        <v/>
      </c>
      <c r="C1304" s="16" t="str" cm="1">
        <f t="array" aca="1" ref="C1304" ca="1">IFERROR(_xlfn._xlws.FILTER(Inactives[Inactive On],(Inactives[Key]=J1304)*(Inactives[Currently Inactive]),""),"")</f>
        <v/>
      </c>
      <c r="D1304" s="16" t="str" cm="1">
        <f t="array" aca="1" ref="D1304" ca="1">IFERROR(INDEX(_xlfn.TEXTSPLIT(E1304," "),1),"")</f>
        <v/>
      </c>
      <c r="E1304" s="15" t="str" cm="1">
        <f t="array" aca="1" ref="E1304" ca="1">IFERROR(_xlfn._xlws.FILTER(merged_ranks,(merged_end_dates=DATE(9999,12,31))*(merged_names=A1304)),"")</f>
        <v/>
      </c>
      <c r="F1304" s="17" t="str">
        <f ca="1">_xlfn.XLOOKUP(J1304,Promotions[Promo Key],Promotions[Promo Date],"")</f>
        <v/>
      </c>
      <c r="G1304" s="18" t="str">
        <f t="shared" ca="1" si="91"/>
        <v/>
      </c>
      <c r="H1304" s="18" t="str">
        <f t="shared" ref="H1304:H1367" ca="1" si="94">IFERROR((TODAY()-K1304)/365-M1304,"")</f>
        <v/>
      </c>
      <c r="I1304" s="17" t="str">
        <f>_xlfn.XLOOKUP(A1304,Students[Full Name],Students[Starting Rank],"")</f>
        <v/>
      </c>
      <c r="J1304" s="15" t="str">
        <f t="shared" ca="1" si="92"/>
        <v xml:space="preserve">: </v>
      </c>
      <c r="K1304" s="16" t="str">
        <f>_xlfn.XLOOKUP(A1304,Students[Full Name],Students[Start Date],"")</f>
        <v/>
      </c>
      <c r="L1304" s="18">
        <f t="shared" ca="1" si="93"/>
        <v>-1</v>
      </c>
      <c r="M1304" s="18" cm="1">
        <f t="array" aca="1" ref="M1304" ca="1">SUMPRODUCT(Inactives[Days Inactive]*(Inactives[Student]=A1304))/365</f>
        <v>0</v>
      </c>
      <c r="N1304" s="18" t="str" cm="1">
        <f t="array" ref="N1304">IF(LEN($A1304)&gt;0,SUMPRODUCT(($A1304=merged_names)*(_xlfn.TEXTAFTER(N$2, "At ")=merged_belt_colours)*merged_months_at_rank),"")</f>
        <v/>
      </c>
      <c r="O1304" s="18" t="str" cm="1">
        <f t="array" ref="O1304">IF(LEN($A1304)&gt;0,SUMPRODUCT(($A1304=merged_names)*(_xlfn.TEXTAFTER(O$2, "At ")=merged_belt_colours)*merged_months_at_rank),"")</f>
        <v/>
      </c>
      <c r="P1304" s="18" t="str" cm="1">
        <f t="array" ref="P1304">IF(LEN($A1304)&gt;0,SUMPRODUCT(($A1304=merged_names)*(_xlfn.TEXTAFTER(P$2, "At ")=merged_belt_colours)*merged_months_at_rank),"")</f>
        <v/>
      </c>
      <c r="Q1304" s="18" t="str" cm="1">
        <f t="array" ref="Q1304">IF(LEN($A1304)&gt;0,SUMPRODUCT(($A1304=merged_names)*(_xlfn.TEXTAFTER(Q$2, "At ")=merged_belt_colours)*merged_months_at_rank),"")</f>
        <v/>
      </c>
      <c r="R1304" s="18" t="str" cm="1">
        <f t="array" ref="R1304">IF(LEN($A1304)&gt;0,SUMPRODUCT(($A1304=merged_names)*(_xlfn.TEXTAFTER(R$2, "At ")=merged_belt_colours)*merged_months_at_rank),"")</f>
        <v/>
      </c>
    </row>
    <row r="1305" spans="1:18" x14ac:dyDescent="0.25">
      <c r="A1305"/>
      <c r="B1305" s="15" t="str" cm="1">
        <f t="array" ref="B1305">IFERROR(IF(LEN(A1305)&gt;0, IF(SUMPRODUCT((Inactives[Key]=J1305)*(Inactives[Currently Inactive]))=1,"Inactive","Active"),""),"Active")</f>
        <v/>
      </c>
      <c r="C1305" s="16" t="str" cm="1">
        <f t="array" aca="1" ref="C1305" ca="1">IFERROR(_xlfn._xlws.FILTER(Inactives[Inactive On],(Inactives[Key]=J1305)*(Inactives[Currently Inactive]),""),"")</f>
        <v/>
      </c>
      <c r="D1305" s="16" t="str" cm="1">
        <f t="array" aca="1" ref="D1305" ca="1">IFERROR(INDEX(_xlfn.TEXTSPLIT(E1305," "),1),"")</f>
        <v/>
      </c>
      <c r="E1305" s="15" t="str" cm="1">
        <f t="array" aca="1" ref="E1305" ca="1">IFERROR(_xlfn._xlws.FILTER(merged_ranks,(merged_end_dates=DATE(9999,12,31))*(merged_names=A1305)),"")</f>
        <v/>
      </c>
      <c r="F1305" s="17" t="str">
        <f ca="1">_xlfn.XLOOKUP(J1305,Promotions[Promo Key],Promotions[Promo Date],"")</f>
        <v/>
      </c>
      <c r="G1305" s="18" t="str">
        <f t="shared" ca="1" si="91"/>
        <v/>
      </c>
      <c r="H1305" s="18" t="str">
        <f t="shared" ca="1" si="94"/>
        <v/>
      </c>
      <c r="I1305" s="17" t="str">
        <f>_xlfn.XLOOKUP(A1305,Students[Full Name],Students[Starting Rank],"")</f>
        <v/>
      </c>
      <c r="J1305" s="15" t="str">
        <f t="shared" ca="1" si="92"/>
        <v xml:space="preserve">: </v>
      </c>
      <c r="K1305" s="16" t="str">
        <f>_xlfn.XLOOKUP(A1305,Students[Full Name],Students[Start Date],"")</f>
        <v/>
      </c>
      <c r="L1305" s="18">
        <f t="shared" ca="1" si="93"/>
        <v>-1</v>
      </c>
      <c r="M1305" s="18" cm="1">
        <f t="array" aca="1" ref="M1305" ca="1">SUMPRODUCT(Inactives[Days Inactive]*(Inactives[Student]=A1305))/365</f>
        <v>0</v>
      </c>
      <c r="N1305" s="18" t="str" cm="1">
        <f t="array" ref="N1305">IF(LEN($A1305)&gt;0,SUMPRODUCT(($A1305=merged_names)*(_xlfn.TEXTAFTER(N$2, "At ")=merged_belt_colours)*merged_months_at_rank),"")</f>
        <v/>
      </c>
      <c r="O1305" s="18" t="str" cm="1">
        <f t="array" ref="O1305">IF(LEN($A1305)&gt;0,SUMPRODUCT(($A1305=merged_names)*(_xlfn.TEXTAFTER(O$2, "At ")=merged_belt_colours)*merged_months_at_rank),"")</f>
        <v/>
      </c>
      <c r="P1305" s="18" t="str" cm="1">
        <f t="array" ref="P1305">IF(LEN($A1305)&gt;0,SUMPRODUCT(($A1305=merged_names)*(_xlfn.TEXTAFTER(P$2, "At ")=merged_belt_colours)*merged_months_at_rank),"")</f>
        <v/>
      </c>
      <c r="Q1305" s="18" t="str" cm="1">
        <f t="array" ref="Q1305">IF(LEN($A1305)&gt;0,SUMPRODUCT(($A1305=merged_names)*(_xlfn.TEXTAFTER(Q$2, "At ")=merged_belt_colours)*merged_months_at_rank),"")</f>
        <v/>
      </c>
      <c r="R1305" s="18" t="str" cm="1">
        <f t="array" ref="R1305">IF(LEN($A1305)&gt;0,SUMPRODUCT(($A1305=merged_names)*(_xlfn.TEXTAFTER(R$2, "At ")=merged_belt_colours)*merged_months_at_rank),"")</f>
        <v/>
      </c>
    </row>
    <row r="1306" spans="1:18" x14ac:dyDescent="0.25">
      <c r="A1306"/>
      <c r="B1306" s="15" t="str" cm="1">
        <f t="array" ref="B1306">IFERROR(IF(LEN(A1306)&gt;0, IF(SUMPRODUCT((Inactives[Key]=J1306)*(Inactives[Currently Inactive]))=1,"Inactive","Active"),""),"Active")</f>
        <v/>
      </c>
      <c r="C1306" s="16" t="str" cm="1">
        <f t="array" aca="1" ref="C1306" ca="1">IFERROR(_xlfn._xlws.FILTER(Inactives[Inactive On],(Inactives[Key]=J1306)*(Inactives[Currently Inactive]),""),"")</f>
        <v/>
      </c>
      <c r="D1306" s="16" t="str" cm="1">
        <f t="array" aca="1" ref="D1306" ca="1">IFERROR(INDEX(_xlfn.TEXTSPLIT(E1306," "),1),"")</f>
        <v/>
      </c>
      <c r="E1306" s="15" t="str" cm="1">
        <f t="array" aca="1" ref="E1306" ca="1">IFERROR(_xlfn._xlws.FILTER(merged_ranks,(merged_end_dates=DATE(9999,12,31))*(merged_names=A1306)),"")</f>
        <v/>
      </c>
      <c r="F1306" s="17" t="str">
        <f ca="1">_xlfn.XLOOKUP(J1306,Promotions[Promo Key],Promotions[Promo Date],"")</f>
        <v/>
      </c>
      <c r="G1306" s="18" t="str">
        <f t="shared" ca="1" si="91"/>
        <v/>
      </c>
      <c r="H1306" s="18" t="str">
        <f t="shared" ca="1" si="94"/>
        <v/>
      </c>
      <c r="I1306" s="17" t="str">
        <f>_xlfn.XLOOKUP(A1306,Students[Full Name],Students[Starting Rank],"")</f>
        <v/>
      </c>
      <c r="J1306" s="15" t="str">
        <f t="shared" ca="1" si="92"/>
        <v xml:space="preserve">: </v>
      </c>
      <c r="K1306" s="16" t="str">
        <f>_xlfn.XLOOKUP(A1306,Students[Full Name],Students[Start Date],"")</f>
        <v/>
      </c>
      <c r="L1306" s="18">
        <f t="shared" ca="1" si="93"/>
        <v>-1</v>
      </c>
      <c r="M1306" s="18" cm="1">
        <f t="array" aca="1" ref="M1306" ca="1">SUMPRODUCT(Inactives[Days Inactive]*(Inactives[Student]=A1306))/365</f>
        <v>0</v>
      </c>
      <c r="N1306" s="18" t="str" cm="1">
        <f t="array" ref="N1306">IF(LEN($A1306)&gt;0,SUMPRODUCT(($A1306=merged_names)*(_xlfn.TEXTAFTER(N$2, "At ")=merged_belt_colours)*merged_months_at_rank),"")</f>
        <v/>
      </c>
      <c r="O1306" s="18" t="str" cm="1">
        <f t="array" ref="O1306">IF(LEN($A1306)&gt;0,SUMPRODUCT(($A1306=merged_names)*(_xlfn.TEXTAFTER(O$2, "At ")=merged_belt_colours)*merged_months_at_rank),"")</f>
        <v/>
      </c>
      <c r="P1306" s="18" t="str" cm="1">
        <f t="array" ref="P1306">IF(LEN($A1306)&gt;0,SUMPRODUCT(($A1306=merged_names)*(_xlfn.TEXTAFTER(P$2, "At ")=merged_belt_colours)*merged_months_at_rank),"")</f>
        <v/>
      </c>
      <c r="Q1306" s="18" t="str" cm="1">
        <f t="array" ref="Q1306">IF(LEN($A1306)&gt;0,SUMPRODUCT(($A1306=merged_names)*(_xlfn.TEXTAFTER(Q$2, "At ")=merged_belt_colours)*merged_months_at_rank),"")</f>
        <v/>
      </c>
      <c r="R1306" s="18" t="str" cm="1">
        <f t="array" ref="R1306">IF(LEN($A1306)&gt;0,SUMPRODUCT(($A1306=merged_names)*(_xlfn.TEXTAFTER(R$2, "At ")=merged_belt_colours)*merged_months_at_rank),"")</f>
        <v/>
      </c>
    </row>
    <row r="1307" spans="1:18" x14ac:dyDescent="0.25">
      <c r="A1307"/>
      <c r="B1307" s="15" t="str" cm="1">
        <f t="array" ref="B1307">IFERROR(IF(LEN(A1307)&gt;0, IF(SUMPRODUCT((Inactives[Key]=J1307)*(Inactives[Currently Inactive]))=1,"Inactive","Active"),""),"Active")</f>
        <v/>
      </c>
      <c r="C1307" s="16" t="str" cm="1">
        <f t="array" aca="1" ref="C1307" ca="1">IFERROR(_xlfn._xlws.FILTER(Inactives[Inactive On],(Inactives[Key]=J1307)*(Inactives[Currently Inactive]),""),"")</f>
        <v/>
      </c>
      <c r="D1307" s="16" t="str" cm="1">
        <f t="array" aca="1" ref="D1307" ca="1">IFERROR(INDEX(_xlfn.TEXTSPLIT(E1307," "),1),"")</f>
        <v/>
      </c>
      <c r="E1307" s="15" t="str" cm="1">
        <f t="array" aca="1" ref="E1307" ca="1">IFERROR(_xlfn._xlws.FILTER(merged_ranks,(merged_end_dates=DATE(9999,12,31))*(merged_names=A1307)),"")</f>
        <v/>
      </c>
      <c r="F1307" s="17" t="str">
        <f ca="1">_xlfn.XLOOKUP(J1307,Promotions[Promo Key],Promotions[Promo Date],"")</f>
        <v/>
      </c>
      <c r="G1307" s="18" t="str">
        <f t="shared" ca="1" si="91"/>
        <v/>
      </c>
      <c r="H1307" s="18" t="str">
        <f t="shared" ca="1" si="94"/>
        <v/>
      </c>
      <c r="I1307" s="17" t="str">
        <f>_xlfn.XLOOKUP(A1307,Students[Full Name],Students[Starting Rank],"")</f>
        <v/>
      </c>
      <c r="J1307" s="15" t="str">
        <f t="shared" ca="1" si="92"/>
        <v xml:space="preserve">: </v>
      </c>
      <c r="K1307" s="16" t="str">
        <f>_xlfn.XLOOKUP(A1307,Students[Full Name],Students[Start Date],"")</f>
        <v/>
      </c>
      <c r="L1307" s="18">
        <f t="shared" ca="1" si="93"/>
        <v>-1</v>
      </c>
      <c r="M1307" s="18" cm="1">
        <f t="array" aca="1" ref="M1307" ca="1">SUMPRODUCT(Inactives[Days Inactive]*(Inactives[Student]=A1307))/365</f>
        <v>0</v>
      </c>
      <c r="N1307" s="18" t="str" cm="1">
        <f t="array" ref="N1307">IF(LEN($A1307)&gt;0,SUMPRODUCT(($A1307=merged_names)*(_xlfn.TEXTAFTER(N$2, "At ")=merged_belt_colours)*merged_months_at_rank),"")</f>
        <v/>
      </c>
      <c r="O1307" s="18" t="str" cm="1">
        <f t="array" ref="O1307">IF(LEN($A1307)&gt;0,SUMPRODUCT(($A1307=merged_names)*(_xlfn.TEXTAFTER(O$2, "At ")=merged_belt_colours)*merged_months_at_rank),"")</f>
        <v/>
      </c>
      <c r="P1307" s="18" t="str" cm="1">
        <f t="array" ref="P1307">IF(LEN($A1307)&gt;0,SUMPRODUCT(($A1307=merged_names)*(_xlfn.TEXTAFTER(P$2, "At ")=merged_belt_colours)*merged_months_at_rank),"")</f>
        <v/>
      </c>
      <c r="Q1307" s="18" t="str" cm="1">
        <f t="array" ref="Q1307">IF(LEN($A1307)&gt;0,SUMPRODUCT(($A1307=merged_names)*(_xlfn.TEXTAFTER(Q$2, "At ")=merged_belt_colours)*merged_months_at_rank),"")</f>
        <v/>
      </c>
      <c r="R1307" s="18" t="str" cm="1">
        <f t="array" ref="R1307">IF(LEN($A1307)&gt;0,SUMPRODUCT(($A1307=merged_names)*(_xlfn.TEXTAFTER(R$2, "At ")=merged_belt_colours)*merged_months_at_rank),"")</f>
        <v/>
      </c>
    </row>
    <row r="1308" spans="1:18" x14ac:dyDescent="0.25">
      <c r="A1308"/>
      <c r="B1308" s="15" t="str" cm="1">
        <f t="array" ref="B1308">IFERROR(IF(LEN(A1308)&gt;0, IF(SUMPRODUCT((Inactives[Key]=J1308)*(Inactives[Currently Inactive]))=1,"Inactive","Active"),""),"Active")</f>
        <v/>
      </c>
      <c r="C1308" s="16" t="str" cm="1">
        <f t="array" aca="1" ref="C1308" ca="1">IFERROR(_xlfn._xlws.FILTER(Inactives[Inactive On],(Inactives[Key]=J1308)*(Inactives[Currently Inactive]),""),"")</f>
        <v/>
      </c>
      <c r="D1308" s="16" t="str" cm="1">
        <f t="array" aca="1" ref="D1308" ca="1">IFERROR(INDEX(_xlfn.TEXTSPLIT(E1308," "),1),"")</f>
        <v/>
      </c>
      <c r="E1308" s="15" t="str" cm="1">
        <f t="array" aca="1" ref="E1308" ca="1">IFERROR(_xlfn._xlws.FILTER(merged_ranks,(merged_end_dates=DATE(9999,12,31))*(merged_names=A1308)),"")</f>
        <v/>
      </c>
      <c r="F1308" s="17" t="str">
        <f ca="1">_xlfn.XLOOKUP(J1308,Promotions[Promo Key],Promotions[Promo Date],"")</f>
        <v/>
      </c>
      <c r="G1308" s="18" t="str">
        <f t="shared" ref="G1308:G1371" ca="1" si="95">IFERROR((TODAY()-F1308)/30.5, "")</f>
        <v/>
      </c>
      <c r="H1308" s="18" t="str">
        <f t="shared" ca="1" si="94"/>
        <v/>
      </c>
      <c r="I1308" s="17" t="str">
        <f>_xlfn.XLOOKUP(A1308,Students[Full Name],Students[Starting Rank],"")</f>
        <v/>
      </c>
      <c r="J1308" s="15" t="str">
        <f t="shared" ref="J1308:J1371" ca="1" si="96">A1308&amp;": "&amp;E1308</f>
        <v xml:space="preserve">: </v>
      </c>
      <c r="K1308" s="16" t="str">
        <f>_xlfn.XLOOKUP(A1308,Students[Full Name],Students[Start Date],"")</f>
        <v/>
      </c>
      <c r="L1308" s="18">
        <f t="shared" ref="L1308:L1371" ca="1" si="97">IF(LEN(C1308)&gt;0,(TODAY()-C1308)/30.5,-1)</f>
        <v>-1</v>
      </c>
      <c r="M1308" s="18" cm="1">
        <f t="array" aca="1" ref="M1308" ca="1">SUMPRODUCT(Inactives[Days Inactive]*(Inactives[Student]=A1308))/365</f>
        <v>0</v>
      </c>
      <c r="N1308" s="18" t="str" cm="1">
        <f t="array" ref="N1308">IF(LEN($A1308)&gt;0,SUMPRODUCT(($A1308=merged_names)*(_xlfn.TEXTAFTER(N$2, "At ")=merged_belt_colours)*merged_months_at_rank),"")</f>
        <v/>
      </c>
      <c r="O1308" s="18" t="str" cm="1">
        <f t="array" ref="O1308">IF(LEN($A1308)&gt;0,SUMPRODUCT(($A1308=merged_names)*(_xlfn.TEXTAFTER(O$2, "At ")=merged_belt_colours)*merged_months_at_rank),"")</f>
        <v/>
      </c>
      <c r="P1308" s="18" t="str" cm="1">
        <f t="array" ref="P1308">IF(LEN($A1308)&gt;0,SUMPRODUCT(($A1308=merged_names)*(_xlfn.TEXTAFTER(P$2, "At ")=merged_belt_colours)*merged_months_at_rank),"")</f>
        <v/>
      </c>
      <c r="Q1308" s="18" t="str" cm="1">
        <f t="array" ref="Q1308">IF(LEN($A1308)&gt;0,SUMPRODUCT(($A1308=merged_names)*(_xlfn.TEXTAFTER(Q$2, "At ")=merged_belt_colours)*merged_months_at_rank),"")</f>
        <v/>
      </c>
      <c r="R1308" s="18" t="str" cm="1">
        <f t="array" ref="R1308">IF(LEN($A1308)&gt;0,SUMPRODUCT(($A1308=merged_names)*(_xlfn.TEXTAFTER(R$2, "At ")=merged_belt_colours)*merged_months_at_rank),"")</f>
        <v/>
      </c>
    </row>
    <row r="1309" spans="1:18" x14ac:dyDescent="0.25">
      <c r="A1309"/>
      <c r="B1309" s="15" t="str" cm="1">
        <f t="array" ref="B1309">IFERROR(IF(LEN(A1309)&gt;0, IF(SUMPRODUCT((Inactives[Key]=J1309)*(Inactives[Currently Inactive]))=1,"Inactive","Active"),""),"Active")</f>
        <v/>
      </c>
      <c r="C1309" s="16" t="str" cm="1">
        <f t="array" aca="1" ref="C1309" ca="1">IFERROR(_xlfn._xlws.FILTER(Inactives[Inactive On],(Inactives[Key]=J1309)*(Inactives[Currently Inactive]),""),"")</f>
        <v/>
      </c>
      <c r="D1309" s="16" t="str" cm="1">
        <f t="array" aca="1" ref="D1309" ca="1">IFERROR(INDEX(_xlfn.TEXTSPLIT(E1309," "),1),"")</f>
        <v/>
      </c>
      <c r="E1309" s="15" t="str" cm="1">
        <f t="array" aca="1" ref="E1309" ca="1">IFERROR(_xlfn._xlws.FILTER(merged_ranks,(merged_end_dates=DATE(9999,12,31))*(merged_names=A1309)),"")</f>
        <v/>
      </c>
      <c r="F1309" s="17" t="str">
        <f ca="1">_xlfn.XLOOKUP(J1309,Promotions[Promo Key],Promotions[Promo Date],"")</f>
        <v/>
      </c>
      <c r="G1309" s="18" t="str">
        <f t="shared" ca="1" si="95"/>
        <v/>
      </c>
      <c r="H1309" s="18" t="str">
        <f t="shared" ca="1" si="94"/>
        <v/>
      </c>
      <c r="I1309" s="17" t="str">
        <f>_xlfn.XLOOKUP(A1309,Students[Full Name],Students[Starting Rank],"")</f>
        <v/>
      </c>
      <c r="J1309" s="15" t="str">
        <f t="shared" ca="1" si="96"/>
        <v xml:space="preserve">: </v>
      </c>
      <c r="K1309" s="16" t="str">
        <f>_xlfn.XLOOKUP(A1309,Students[Full Name],Students[Start Date],"")</f>
        <v/>
      </c>
      <c r="L1309" s="18">
        <f t="shared" ca="1" si="97"/>
        <v>-1</v>
      </c>
      <c r="M1309" s="18" cm="1">
        <f t="array" aca="1" ref="M1309" ca="1">SUMPRODUCT(Inactives[Days Inactive]*(Inactives[Student]=A1309))/365</f>
        <v>0</v>
      </c>
      <c r="N1309" s="18" t="str" cm="1">
        <f t="array" ref="N1309">IF(LEN($A1309)&gt;0,SUMPRODUCT(($A1309=merged_names)*(_xlfn.TEXTAFTER(N$2, "At ")=merged_belt_colours)*merged_months_at_rank),"")</f>
        <v/>
      </c>
      <c r="O1309" s="18" t="str" cm="1">
        <f t="array" ref="O1309">IF(LEN($A1309)&gt;0,SUMPRODUCT(($A1309=merged_names)*(_xlfn.TEXTAFTER(O$2, "At ")=merged_belt_colours)*merged_months_at_rank),"")</f>
        <v/>
      </c>
      <c r="P1309" s="18" t="str" cm="1">
        <f t="array" ref="P1309">IF(LEN($A1309)&gt;0,SUMPRODUCT(($A1309=merged_names)*(_xlfn.TEXTAFTER(P$2, "At ")=merged_belt_colours)*merged_months_at_rank),"")</f>
        <v/>
      </c>
      <c r="Q1309" s="18" t="str" cm="1">
        <f t="array" ref="Q1309">IF(LEN($A1309)&gt;0,SUMPRODUCT(($A1309=merged_names)*(_xlfn.TEXTAFTER(Q$2, "At ")=merged_belt_colours)*merged_months_at_rank),"")</f>
        <v/>
      </c>
      <c r="R1309" s="18" t="str" cm="1">
        <f t="array" ref="R1309">IF(LEN($A1309)&gt;0,SUMPRODUCT(($A1309=merged_names)*(_xlfn.TEXTAFTER(R$2, "At ")=merged_belt_colours)*merged_months_at_rank),"")</f>
        <v/>
      </c>
    </row>
    <row r="1310" spans="1:18" x14ac:dyDescent="0.25">
      <c r="A1310"/>
      <c r="B1310" s="15" t="str" cm="1">
        <f t="array" ref="B1310">IFERROR(IF(LEN(A1310)&gt;0, IF(SUMPRODUCT((Inactives[Key]=J1310)*(Inactives[Currently Inactive]))=1,"Inactive","Active"),""),"Active")</f>
        <v/>
      </c>
      <c r="C1310" s="16" t="str" cm="1">
        <f t="array" aca="1" ref="C1310" ca="1">IFERROR(_xlfn._xlws.FILTER(Inactives[Inactive On],(Inactives[Key]=J1310)*(Inactives[Currently Inactive]),""),"")</f>
        <v/>
      </c>
      <c r="D1310" s="16" t="str" cm="1">
        <f t="array" aca="1" ref="D1310" ca="1">IFERROR(INDEX(_xlfn.TEXTSPLIT(E1310," "),1),"")</f>
        <v/>
      </c>
      <c r="E1310" s="15" t="str" cm="1">
        <f t="array" aca="1" ref="E1310" ca="1">IFERROR(_xlfn._xlws.FILTER(merged_ranks,(merged_end_dates=DATE(9999,12,31))*(merged_names=A1310)),"")</f>
        <v/>
      </c>
      <c r="F1310" s="17" t="str">
        <f ca="1">_xlfn.XLOOKUP(J1310,Promotions[Promo Key],Promotions[Promo Date],"")</f>
        <v/>
      </c>
      <c r="G1310" s="18" t="str">
        <f t="shared" ca="1" si="95"/>
        <v/>
      </c>
      <c r="H1310" s="18" t="str">
        <f t="shared" ca="1" si="94"/>
        <v/>
      </c>
      <c r="I1310" s="17" t="str">
        <f>_xlfn.XLOOKUP(A1310,Students[Full Name],Students[Starting Rank],"")</f>
        <v/>
      </c>
      <c r="J1310" s="15" t="str">
        <f t="shared" ca="1" si="96"/>
        <v xml:space="preserve">: </v>
      </c>
      <c r="K1310" s="16" t="str">
        <f>_xlfn.XLOOKUP(A1310,Students[Full Name],Students[Start Date],"")</f>
        <v/>
      </c>
      <c r="L1310" s="18">
        <f t="shared" ca="1" si="97"/>
        <v>-1</v>
      </c>
      <c r="M1310" s="18" cm="1">
        <f t="array" aca="1" ref="M1310" ca="1">SUMPRODUCT(Inactives[Days Inactive]*(Inactives[Student]=A1310))/365</f>
        <v>0</v>
      </c>
      <c r="N1310" s="18" t="str" cm="1">
        <f t="array" ref="N1310">IF(LEN($A1310)&gt;0,SUMPRODUCT(($A1310=merged_names)*(_xlfn.TEXTAFTER(N$2, "At ")=merged_belt_colours)*merged_months_at_rank),"")</f>
        <v/>
      </c>
      <c r="O1310" s="18" t="str" cm="1">
        <f t="array" ref="O1310">IF(LEN($A1310)&gt;0,SUMPRODUCT(($A1310=merged_names)*(_xlfn.TEXTAFTER(O$2, "At ")=merged_belt_colours)*merged_months_at_rank),"")</f>
        <v/>
      </c>
      <c r="P1310" s="18" t="str" cm="1">
        <f t="array" ref="P1310">IF(LEN($A1310)&gt;0,SUMPRODUCT(($A1310=merged_names)*(_xlfn.TEXTAFTER(P$2, "At ")=merged_belt_colours)*merged_months_at_rank),"")</f>
        <v/>
      </c>
      <c r="Q1310" s="18" t="str" cm="1">
        <f t="array" ref="Q1310">IF(LEN($A1310)&gt;0,SUMPRODUCT(($A1310=merged_names)*(_xlfn.TEXTAFTER(Q$2, "At ")=merged_belt_colours)*merged_months_at_rank),"")</f>
        <v/>
      </c>
      <c r="R1310" s="18" t="str" cm="1">
        <f t="array" ref="R1310">IF(LEN($A1310)&gt;0,SUMPRODUCT(($A1310=merged_names)*(_xlfn.TEXTAFTER(R$2, "At ")=merged_belt_colours)*merged_months_at_rank),"")</f>
        <v/>
      </c>
    </row>
    <row r="1311" spans="1:18" x14ac:dyDescent="0.25">
      <c r="A1311"/>
      <c r="B1311" s="15" t="str" cm="1">
        <f t="array" ref="B1311">IFERROR(IF(LEN(A1311)&gt;0, IF(SUMPRODUCT((Inactives[Key]=J1311)*(Inactives[Currently Inactive]))=1,"Inactive","Active"),""),"Active")</f>
        <v/>
      </c>
      <c r="C1311" s="16" t="str" cm="1">
        <f t="array" aca="1" ref="C1311" ca="1">IFERROR(_xlfn._xlws.FILTER(Inactives[Inactive On],(Inactives[Key]=J1311)*(Inactives[Currently Inactive]),""),"")</f>
        <v/>
      </c>
      <c r="D1311" s="16" t="str" cm="1">
        <f t="array" aca="1" ref="D1311" ca="1">IFERROR(INDEX(_xlfn.TEXTSPLIT(E1311," "),1),"")</f>
        <v/>
      </c>
      <c r="E1311" s="15" t="str" cm="1">
        <f t="array" aca="1" ref="E1311" ca="1">IFERROR(_xlfn._xlws.FILTER(merged_ranks,(merged_end_dates=DATE(9999,12,31))*(merged_names=A1311)),"")</f>
        <v/>
      </c>
      <c r="F1311" s="17" t="str">
        <f ca="1">_xlfn.XLOOKUP(J1311,Promotions[Promo Key],Promotions[Promo Date],"")</f>
        <v/>
      </c>
      <c r="G1311" s="18" t="str">
        <f t="shared" ca="1" si="95"/>
        <v/>
      </c>
      <c r="H1311" s="18" t="str">
        <f t="shared" ca="1" si="94"/>
        <v/>
      </c>
      <c r="I1311" s="17" t="str">
        <f>_xlfn.XLOOKUP(A1311,Students[Full Name],Students[Starting Rank],"")</f>
        <v/>
      </c>
      <c r="J1311" s="15" t="str">
        <f t="shared" ca="1" si="96"/>
        <v xml:space="preserve">: </v>
      </c>
      <c r="K1311" s="16" t="str">
        <f>_xlfn.XLOOKUP(A1311,Students[Full Name],Students[Start Date],"")</f>
        <v/>
      </c>
      <c r="L1311" s="18">
        <f t="shared" ca="1" si="97"/>
        <v>-1</v>
      </c>
      <c r="M1311" s="18" cm="1">
        <f t="array" aca="1" ref="M1311" ca="1">SUMPRODUCT(Inactives[Days Inactive]*(Inactives[Student]=A1311))/365</f>
        <v>0</v>
      </c>
      <c r="N1311" s="18" t="str" cm="1">
        <f t="array" ref="N1311">IF(LEN($A1311)&gt;0,SUMPRODUCT(($A1311=merged_names)*(_xlfn.TEXTAFTER(N$2, "At ")=merged_belt_colours)*merged_months_at_rank),"")</f>
        <v/>
      </c>
      <c r="O1311" s="18" t="str" cm="1">
        <f t="array" ref="O1311">IF(LEN($A1311)&gt;0,SUMPRODUCT(($A1311=merged_names)*(_xlfn.TEXTAFTER(O$2, "At ")=merged_belt_colours)*merged_months_at_rank),"")</f>
        <v/>
      </c>
      <c r="P1311" s="18" t="str" cm="1">
        <f t="array" ref="P1311">IF(LEN($A1311)&gt;0,SUMPRODUCT(($A1311=merged_names)*(_xlfn.TEXTAFTER(P$2, "At ")=merged_belt_colours)*merged_months_at_rank),"")</f>
        <v/>
      </c>
      <c r="Q1311" s="18" t="str" cm="1">
        <f t="array" ref="Q1311">IF(LEN($A1311)&gt;0,SUMPRODUCT(($A1311=merged_names)*(_xlfn.TEXTAFTER(Q$2, "At ")=merged_belt_colours)*merged_months_at_rank),"")</f>
        <v/>
      </c>
      <c r="R1311" s="18" t="str" cm="1">
        <f t="array" ref="R1311">IF(LEN($A1311)&gt;0,SUMPRODUCT(($A1311=merged_names)*(_xlfn.TEXTAFTER(R$2, "At ")=merged_belt_colours)*merged_months_at_rank),"")</f>
        <v/>
      </c>
    </row>
    <row r="1312" spans="1:18" x14ac:dyDescent="0.25">
      <c r="A1312"/>
      <c r="B1312" s="15" t="str" cm="1">
        <f t="array" ref="B1312">IFERROR(IF(LEN(A1312)&gt;0, IF(SUMPRODUCT((Inactives[Key]=J1312)*(Inactives[Currently Inactive]))=1,"Inactive","Active"),""),"Active")</f>
        <v/>
      </c>
      <c r="C1312" s="16" t="str" cm="1">
        <f t="array" aca="1" ref="C1312" ca="1">IFERROR(_xlfn._xlws.FILTER(Inactives[Inactive On],(Inactives[Key]=J1312)*(Inactives[Currently Inactive]),""),"")</f>
        <v/>
      </c>
      <c r="D1312" s="16" t="str" cm="1">
        <f t="array" aca="1" ref="D1312" ca="1">IFERROR(INDEX(_xlfn.TEXTSPLIT(E1312," "),1),"")</f>
        <v/>
      </c>
      <c r="E1312" s="15" t="str" cm="1">
        <f t="array" aca="1" ref="E1312" ca="1">IFERROR(_xlfn._xlws.FILTER(merged_ranks,(merged_end_dates=DATE(9999,12,31))*(merged_names=A1312)),"")</f>
        <v/>
      </c>
      <c r="F1312" s="17" t="str">
        <f ca="1">_xlfn.XLOOKUP(J1312,Promotions[Promo Key],Promotions[Promo Date],"")</f>
        <v/>
      </c>
      <c r="G1312" s="18" t="str">
        <f t="shared" ca="1" si="95"/>
        <v/>
      </c>
      <c r="H1312" s="18" t="str">
        <f t="shared" ca="1" si="94"/>
        <v/>
      </c>
      <c r="I1312" s="17" t="str">
        <f>_xlfn.XLOOKUP(A1312,Students[Full Name],Students[Starting Rank],"")</f>
        <v/>
      </c>
      <c r="J1312" s="15" t="str">
        <f t="shared" ca="1" si="96"/>
        <v xml:space="preserve">: </v>
      </c>
      <c r="K1312" s="16" t="str">
        <f>_xlfn.XLOOKUP(A1312,Students[Full Name],Students[Start Date],"")</f>
        <v/>
      </c>
      <c r="L1312" s="18">
        <f t="shared" ca="1" si="97"/>
        <v>-1</v>
      </c>
      <c r="M1312" s="18" cm="1">
        <f t="array" aca="1" ref="M1312" ca="1">SUMPRODUCT(Inactives[Days Inactive]*(Inactives[Student]=A1312))/365</f>
        <v>0</v>
      </c>
      <c r="N1312" s="18" t="str" cm="1">
        <f t="array" ref="N1312">IF(LEN($A1312)&gt;0,SUMPRODUCT(($A1312=merged_names)*(_xlfn.TEXTAFTER(N$2, "At ")=merged_belt_colours)*merged_months_at_rank),"")</f>
        <v/>
      </c>
      <c r="O1312" s="18" t="str" cm="1">
        <f t="array" ref="O1312">IF(LEN($A1312)&gt;0,SUMPRODUCT(($A1312=merged_names)*(_xlfn.TEXTAFTER(O$2, "At ")=merged_belt_colours)*merged_months_at_rank),"")</f>
        <v/>
      </c>
      <c r="P1312" s="18" t="str" cm="1">
        <f t="array" ref="P1312">IF(LEN($A1312)&gt;0,SUMPRODUCT(($A1312=merged_names)*(_xlfn.TEXTAFTER(P$2, "At ")=merged_belt_colours)*merged_months_at_rank),"")</f>
        <v/>
      </c>
      <c r="Q1312" s="18" t="str" cm="1">
        <f t="array" ref="Q1312">IF(LEN($A1312)&gt;0,SUMPRODUCT(($A1312=merged_names)*(_xlfn.TEXTAFTER(Q$2, "At ")=merged_belt_colours)*merged_months_at_rank),"")</f>
        <v/>
      </c>
      <c r="R1312" s="18" t="str" cm="1">
        <f t="array" ref="R1312">IF(LEN($A1312)&gt;0,SUMPRODUCT(($A1312=merged_names)*(_xlfn.TEXTAFTER(R$2, "At ")=merged_belt_colours)*merged_months_at_rank),"")</f>
        <v/>
      </c>
    </row>
    <row r="1313" spans="1:18" x14ac:dyDescent="0.25">
      <c r="A1313"/>
      <c r="B1313" s="15" t="str" cm="1">
        <f t="array" ref="B1313">IFERROR(IF(LEN(A1313)&gt;0, IF(SUMPRODUCT((Inactives[Key]=J1313)*(Inactives[Currently Inactive]))=1,"Inactive","Active"),""),"Active")</f>
        <v/>
      </c>
      <c r="C1313" s="16" t="str" cm="1">
        <f t="array" aca="1" ref="C1313" ca="1">IFERROR(_xlfn._xlws.FILTER(Inactives[Inactive On],(Inactives[Key]=J1313)*(Inactives[Currently Inactive]),""),"")</f>
        <v/>
      </c>
      <c r="D1313" s="16" t="str" cm="1">
        <f t="array" aca="1" ref="D1313" ca="1">IFERROR(INDEX(_xlfn.TEXTSPLIT(E1313," "),1),"")</f>
        <v/>
      </c>
      <c r="E1313" s="15" t="str" cm="1">
        <f t="array" aca="1" ref="E1313" ca="1">IFERROR(_xlfn._xlws.FILTER(merged_ranks,(merged_end_dates=DATE(9999,12,31))*(merged_names=A1313)),"")</f>
        <v/>
      </c>
      <c r="F1313" s="17" t="str">
        <f ca="1">_xlfn.XLOOKUP(J1313,Promotions[Promo Key],Promotions[Promo Date],"")</f>
        <v/>
      </c>
      <c r="G1313" s="18" t="str">
        <f t="shared" ca="1" si="95"/>
        <v/>
      </c>
      <c r="H1313" s="18" t="str">
        <f t="shared" ca="1" si="94"/>
        <v/>
      </c>
      <c r="I1313" s="17" t="str">
        <f>_xlfn.XLOOKUP(A1313,Students[Full Name],Students[Starting Rank],"")</f>
        <v/>
      </c>
      <c r="J1313" s="15" t="str">
        <f t="shared" ca="1" si="96"/>
        <v xml:space="preserve">: </v>
      </c>
      <c r="K1313" s="16" t="str">
        <f>_xlfn.XLOOKUP(A1313,Students[Full Name],Students[Start Date],"")</f>
        <v/>
      </c>
      <c r="L1313" s="18">
        <f t="shared" ca="1" si="97"/>
        <v>-1</v>
      </c>
      <c r="M1313" s="18" cm="1">
        <f t="array" aca="1" ref="M1313" ca="1">SUMPRODUCT(Inactives[Days Inactive]*(Inactives[Student]=A1313))/365</f>
        <v>0</v>
      </c>
      <c r="N1313" s="18" t="str" cm="1">
        <f t="array" ref="N1313">IF(LEN($A1313)&gt;0,SUMPRODUCT(($A1313=merged_names)*(_xlfn.TEXTAFTER(N$2, "At ")=merged_belt_colours)*merged_months_at_rank),"")</f>
        <v/>
      </c>
      <c r="O1313" s="18" t="str" cm="1">
        <f t="array" ref="O1313">IF(LEN($A1313)&gt;0,SUMPRODUCT(($A1313=merged_names)*(_xlfn.TEXTAFTER(O$2, "At ")=merged_belt_colours)*merged_months_at_rank),"")</f>
        <v/>
      </c>
      <c r="P1313" s="18" t="str" cm="1">
        <f t="array" ref="P1313">IF(LEN($A1313)&gt;0,SUMPRODUCT(($A1313=merged_names)*(_xlfn.TEXTAFTER(P$2, "At ")=merged_belt_colours)*merged_months_at_rank),"")</f>
        <v/>
      </c>
      <c r="Q1313" s="18" t="str" cm="1">
        <f t="array" ref="Q1313">IF(LEN($A1313)&gt;0,SUMPRODUCT(($A1313=merged_names)*(_xlfn.TEXTAFTER(Q$2, "At ")=merged_belt_colours)*merged_months_at_rank),"")</f>
        <v/>
      </c>
      <c r="R1313" s="18" t="str" cm="1">
        <f t="array" ref="R1313">IF(LEN($A1313)&gt;0,SUMPRODUCT(($A1313=merged_names)*(_xlfn.TEXTAFTER(R$2, "At ")=merged_belt_colours)*merged_months_at_rank),"")</f>
        <v/>
      </c>
    </row>
    <row r="1314" spans="1:18" x14ac:dyDescent="0.25">
      <c r="A1314"/>
      <c r="B1314" s="15" t="str" cm="1">
        <f t="array" ref="B1314">IFERROR(IF(LEN(A1314)&gt;0, IF(SUMPRODUCT((Inactives[Key]=J1314)*(Inactives[Currently Inactive]))=1,"Inactive","Active"),""),"Active")</f>
        <v/>
      </c>
      <c r="C1314" s="16" t="str" cm="1">
        <f t="array" aca="1" ref="C1314" ca="1">IFERROR(_xlfn._xlws.FILTER(Inactives[Inactive On],(Inactives[Key]=J1314)*(Inactives[Currently Inactive]),""),"")</f>
        <v/>
      </c>
      <c r="D1314" s="16" t="str" cm="1">
        <f t="array" aca="1" ref="D1314" ca="1">IFERROR(INDEX(_xlfn.TEXTSPLIT(E1314," "),1),"")</f>
        <v/>
      </c>
      <c r="E1314" s="15" t="str" cm="1">
        <f t="array" aca="1" ref="E1314" ca="1">IFERROR(_xlfn._xlws.FILTER(merged_ranks,(merged_end_dates=DATE(9999,12,31))*(merged_names=A1314)),"")</f>
        <v/>
      </c>
      <c r="F1314" s="17" t="str">
        <f ca="1">_xlfn.XLOOKUP(J1314,Promotions[Promo Key],Promotions[Promo Date],"")</f>
        <v/>
      </c>
      <c r="G1314" s="18" t="str">
        <f t="shared" ca="1" si="95"/>
        <v/>
      </c>
      <c r="H1314" s="18" t="str">
        <f t="shared" ca="1" si="94"/>
        <v/>
      </c>
      <c r="I1314" s="17" t="str">
        <f>_xlfn.XLOOKUP(A1314,Students[Full Name],Students[Starting Rank],"")</f>
        <v/>
      </c>
      <c r="J1314" s="15" t="str">
        <f t="shared" ca="1" si="96"/>
        <v xml:space="preserve">: </v>
      </c>
      <c r="K1314" s="16" t="str">
        <f>_xlfn.XLOOKUP(A1314,Students[Full Name],Students[Start Date],"")</f>
        <v/>
      </c>
      <c r="L1314" s="18">
        <f t="shared" ca="1" si="97"/>
        <v>-1</v>
      </c>
      <c r="M1314" s="18" cm="1">
        <f t="array" aca="1" ref="M1314" ca="1">SUMPRODUCT(Inactives[Days Inactive]*(Inactives[Student]=A1314))/365</f>
        <v>0</v>
      </c>
      <c r="N1314" s="18" t="str" cm="1">
        <f t="array" ref="N1314">IF(LEN($A1314)&gt;0,SUMPRODUCT(($A1314=merged_names)*(_xlfn.TEXTAFTER(N$2, "At ")=merged_belt_colours)*merged_months_at_rank),"")</f>
        <v/>
      </c>
      <c r="O1314" s="18" t="str" cm="1">
        <f t="array" ref="O1314">IF(LEN($A1314)&gt;0,SUMPRODUCT(($A1314=merged_names)*(_xlfn.TEXTAFTER(O$2, "At ")=merged_belt_colours)*merged_months_at_rank),"")</f>
        <v/>
      </c>
      <c r="P1314" s="18" t="str" cm="1">
        <f t="array" ref="P1314">IF(LEN($A1314)&gt;0,SUMPRODUCT(($A1314=merged_names)*(_xlfn.TEXTAFTER(P$2, "At ")=merged_belt_colours)*merged_months_at_rank),"")</f>
        <v/>
      </c>
      <c r="Q1314" s="18" t="str" cm="1">
        <f t="array" ref="Q1314">IF(LEN($A1314)&gt;0,SUMPRODUCT(($A1314=merged_names)*(_xlfn.TEXTAFTER(Q$2, "At ")=merged_belt_colours)*merged_months_at_rank),"")</f>
        <v/>
      </c>
      <c r="R1314" s="18" t="str" cm="1">
        <f t="array" ref="R1314">IF(LEN($A1314)&gt;0,SUMPRODUCT(($A1314=merged_names)*(_xlfn.TEXTAFTER(R$2, "At ")=merged_belt_colours)*merged_months_at_rank),"")</f>
        <v/>
      </c>
    </row>
    <row r="1315" spans="1:18" x14ac:dyDescent="0.25">
      <c r="A1315"/>
      <c r="B1315" s="15" t="str" cm="1">
        <f t="array" ref="B1315">IFERROR(IF(LEN(A1315)&gt;0, IF(SUMPRODUCT((Inactives[Key]=J1315)*(Inactives[Currently Inactive]))=1,"Inactive","Active"),""),"Active")</f>
        <v/>
      </c>
      <c r="C1315" s="16" t="str" cm="1">
        <f t="array" aca="1" ref="C1315" ca="1">IFERROR(_xlfn._xlws.FILTER(Inactives[Inactive On],(Inactives[Key]=J1315)*(Inactives[Currently Inactive]),""),"")</f>
        <v/>
      </c>
      <c r="D1315" s="16" t="str" cm="1">
        <f t="array" aca="1" ref="D1315" ca="1">IFERROR(INDEX(_xlfn.TEXTSPLIT(E1315," "),1),"")</f>
        <v/>
      </c>
      <c r="E1315" s="15" t="str" cm="1">
        <f t="array" aca="1" ref="E1315" ca="1">IFERROR(_xlfn._xlws.FILTER(merged_ranks,(merged_end_dates=DATE(9999,12,31))*(merged_names=A1315)),"")</f>
        <v/>
      </c>
      <c r="F1315" s="17" t="str">
        <f ca="1">_xlfn.XLOOKUP(J1315,Promotions[Promo Key],Promotions[Promo Date],"")</f>
        <v/>
      </c>
      <c r="G1315" s="18" t="str">
        <f t="shared" ca="1" si="95"/>
        <v/>
      </c>
      <c r="H1315" s="18" t="str">
        <f t="shared" ca="1" si="94"/>
        <v/>
      </c>
      <c r="I1315" s="17" t="str">
        <f>_xlfn.XLOOKUP(A1315,Students[Full Name],Students[Starting Rank],"")</f>
        <v/>
      </c>
      <c r="J1315" s="15" t="str">
        <f t="shared" ca="1" si="96"/>
        <v xml:space="preserve">: </v>
      </c>
      <c r="K1315" s="16" t="str">
        <f>_xlfn.XLOOKUP(A1315,Students[Full Name],Students[Start Date],"")</f>
        <v/>
      </c>
      <c r="L1315" s="18">
        <f t="shared" ca="1" si="97"/>
        <v>-1</v>
      </c>
      <c r="M1315" s="18" cm="1">
        <f t="array" aca="1" ref="M1315" ca="1">SUMPRODUCT(Inactives[Days Inactive]*(Inactives[Student]=A1315))/365</f>
        <v>0</v>
      </c>
      <c r="N1315" s="18" t="str" cm="1">
        <f t="array" ref="N1315">IF(LEN($A1315)&gt;0,SUMPRODUCT(($A1315=merged_names)*(_xlfn.TEXTAFTER(N$2, "At ")=merged_belt_colours)*merged_months_at_rank),"")</f>
        <v/>
      </c>
      <c r="O1315" s="18" t="str" cm="1">
        <f t="array" ref="O1315">IF(LEN($A1315)&gt;0,SUMPRODUCT(($A1315=merged_names)*(_xlfn.TEXTAFTER(O$2, "At ")=merged_belt_colours)*merged_months_at_rank),"")</f>
        <v/>
      </c>
      <c r="P1315" s="18" t="str" cm="1">
        <f t="array" ref="P1315">IF(LEN($A1315)&gt;0,SUMPRODUCT(($A1315=merged_names)*(_xlfn.TEXTAFTER(P$2, "At ")=merged_belt_colours)*merged_months_at_rank),"")</f>
        <v/>
      </c>
      <c r="Q1315" s="18" t="str" cm="1">
        <f t="array" ref="Q1315">IF(LEN($A1315)&gt;0,SUMPRODUCT(($A1315=merged_names)*(_xlfn.TEXTAFTER(Q$2, "At ")=merged_belt_colours)*merged_months_at_rank),"")</f>
        <v/>
      </c>
      <c r="R1315" s="18" t="str" cm="1">
        <f t="array" ref="R1315">IF(LEN($A1315)&gt;0,SUMPRODUCT(($A1315=merged_names)*(_xlfn.TEXTAFTER(R$2, "At ")=merged_belt_colours)*merged_months_at_rank),"")</f>
        <v/>
      </c>
    </row>
    <row r="1316" spans="1:18" x14ac:dyDescent="0.25">
      <c r="A1316"/>
      <c r="B1316" s="15" t="str" cm="1">
        <f t="array" ref="B1316">IFERROR(IF(LEN(A1316)&gt;0, IF(SUMPRODUCT((Inactives[Key]=J1316)*(Inactives[Currently Inactive]))=1,"Inactive","Active"),""),"Active")</f>
        <v/>
      </c>
      <c r="C1316" s="16" t="str" cm="1">
        <f t="array" aca="1" ref="C1316" ca="1">IFERROR(_xlfn._xlws.FILTER(Inactives[Inactive On],(Inactives[Key]=J1316)*(Inactives[Currently Inactive]),""),"")</f>
        <v/>
      </c>
      <c r="D1316" s="16" t="str" cm="1">
        <f t="array" aca="1" ref="D1316" ca="1">IFERROR(INDEX(_xlfn.TEXTSPLIT(E1316," "),1),"")</f>
        <v/>
      </c>
      <c r="E1316" s="15" t="str" cm="1">
        <f t="array" aca="1" ref="E1316" ca="1">IFERROR(_xlfn._xlws.FILTER(merged_ranks,(merged_end_dates=DATE(9999,12,31))*(merged_names=A1316)),"")</f>
        <v/>
      </c>
      <c r="F1316" s="17" t="str">
        <f ca="1">_xlfn.XLOOKUP(J1316,Promotions[Promo Key],Promotions[Promo Date],"")</f>
        <v/>
      </c>
      <c r="G1316" s="18" t="str">
        <f t="shared" ca="1" si="95"/>
        <v/>
      </c>
      <c r="H1316" s="18" t="str">
        <f t="shared" ca="1" si="94"/>
        <v/>
      </c>
      <c r="I1316" s="17" t="str">
        <f>_xlfn.XLOOKUP(A1316,Students[Full Name],Students[Starting Rank],"")</f>
        <v/>
      </c>
      <c r="J1316" s="15" t="str">
        <f t="shared" ca="1" si="96"/>
        <v xml:space="preserve">: </v>
      </c>
      <c r="K1316" s="16" t="str">
        <f>_xlfn.XLOOKUP(A1316,Students[Full Name],Students[Start Date],"")</f>
        <v/>
      </c>
      <c r="L1316" s="18">
        <f t="shared" ca="1" si="97"/>
        <v>-1</v>
      </c>
      <c r="M1316" s="18" cm="1">
        <f t="array" aca="1" ref="M1316" ca="1">SUMPRODUCT(Inactives[Days Inactive]*(Inactives[Student]=A1316))/365</f>
        <v>0</v>
      </c>
      <c r="N1316" s="18" t="str" cm="1">
        <f t="array" ref="N1316">IF(LEN($A1316)&gt;0,SUMPRODUCT(($A1316=merged_names)*(_xlfn.TEXTAFTER(N$2, "At ")=merged_belt_colours)*merged_months_at_rank),"")</f>
        <v/>
      </c>
      <c r="O1316" s="18" t="str" cm="1">
        <f t="array" ref="O1316">IF(LEN($A1316)&gt;0,SUMPRODUCT(($A1316=merged_names)*(_xlfn.TEXTAFTER(O$2, "At ")=merged_belt_colours)*merged_months_at_rank),"")</f>
        <v/>
      </c>
      <c r="P1316" s="18" t="str" cm="1">
        <f t="array" ref="P1316">IF(LEN($A1316)&gt;0,SUMPRODUCT(($A1316=merged_names)*(_xlfn.TEXTAFTER(P$2, "At ")=merged_belt_colours)*merged_months_at_rank),"")</f>
        <v/>
      </c>
      <c r="Q1316" s="18" t="str" cm="1">
        <f t="array" ref="Q1316">IF(LEN($A1316)&gt;0,SUMPRODUCT(($A1316=merged_names)*(_xlfn.TEXTAFTER(Q$2, "At ")=merged_belt_colours)*merged_months_at_rank),"")</f>
        <v/>
      </c>
      <c r="R1316" s="18" t="str" cm="1">
        <f t="array" ref="R1316">IF(LEN($A1316)&gt;0,SUMPRODUCT(($A1316=merged_names)*(_xlfn.TEXTAFTER(R$2, "At ")=merged_belt_colours)*merged_months_at_rank),"")</f>
        <v/>
      </c>
    </row>
    <row r="1317" spans="1:18" x14ac:dyDescent="0.25">
      <c r="A1317"/>
      <c r="B1317" s="15" t="str" cm="1">
        <f t="array" ref="B1317">IFERROR(IF(LEN(A1317)&gt;0, IF(SUMPRODUCT((Inactives[Key]=J1317)*(Inactives[Currently Inactive]))=1,"Inactive","Active"),""),"Active")</f>
        <v/>
      </c>
      <c r="C1317" s="16" t="str" cm="1">
        <f t="array" aca="1" ref="C1317" ca="1">IFERROR(_xlfn._xlws.FILTER(Inactives[Inactive On],(Inactives[Key]=J1317)*(Inactives[Currently Inactive]),""),"")</f>
        <v/>
      </c>
      <c r="D1317" s="16" t="str" cm="1">
        <f t="array" aca="1" ref="D1317" ca="1">IFERROR(INDEX(_xlfn.TEXTSPLIT(E1317," "),1),"")</f>
        <v/>
      </c>
      <c r="E1317" s="15" t="str" cm="1">
        <f t="array" aca="1" ref="E1317" ca="1">IFERROR(_xlfn._xlws.FILTER(merged_ranks,(merged_end_dates=DATE(9999,12,31))*(merged_names=A1317)),"")</f>
        <v/>
      </c>
      <c r="F1317" s="17" t="str">
        <f ca="1">_xlfn.XLOOKUP(J1317,Promotions[Promo Key],Promotions[Promo Date],"")</f>
        <v/>
      </c>
      <c r="G1317" s="18" t="str">
        <f t="shared" ca="1" si="95"/>
        <v/>
      </c>
      <c r="H1317" s="18" t="str">
        <f t="shared" ca="1" si="94"/>
        <v/>
      </c>
      <c r="I1317" s="17" t="str">
        <f>_xlfn.XLOOKUP(A1317,Students[Full Name],Students[Starting Rank],"")</f>
        <v/>
      </c>
      <c r="J1317" s="15" t="str">
        <f t="shared" ca="1" si="96"/>
        <v xml:space="preserve">: </v>
      </c>
      <c r="K1317" s="16" t="str">
        <f>_xlfn.XLOOKUP(A1317,Students[Full Name],Students[Start Date],"")</f>
        <v/>
      </c>
      <c r="L1317" s="18">
        <f t="shared" ca="1" si="97"/>
        <v>-1</v>
      </c>
      <c r="M1317" s="18" cm="1">
        <f t="array" aca="1" ref="M1317" ca="1">SUMPRODUCT(Inactives[Days Inactive]*(Inactives[Student]=A1317))/365</f>
        <v>0</v>
      </c>
      <c r="N1317" s="18" t="str" cm="1">
        <f t="array" ref="N1317">IF(LEN($A1317)&gt;0,SUMPRODUCT(($A1317=merged_names)*(_xlfn.TEXTAFTER(N$2, "At ")=merged_belt_colours)*merged_months_at_rank),"")</f>
        <v/>
      </c>
      <c r="O1317" s="18" t="str" cm="1">
        <f t="array" ref="O1317">IF(LEN($A1317)&gt;0,SUMPRODUCT(($A1317=merged_names)*(_xlfn.TEXTAFTER(O$2, "At ")=merged_belt_colours)*merged_months_at_rank),"")</f>
        <v/>
      </c>
      <c r="P1317" s="18" t="str" cm="1">
        <f t="array" ref="P1317">IF(LEN($A1317)&gt;0,SUMPRODUCT(($A1317=merged_names)*(_xlfn.TEXTAFTER(P$2, "At ")=merged_belt_colours)*merged_months_at_rank),"")</f>
        <v/>
      </c>
      <c r="Q1317" s="18" t="str" cm="1">
        <f t="array" ref="Q1317">IF(LEN($A1317)&gt;0,SUMPRODUCT(($A1317=merged_names)*(_xlfn.TEXTAFTER(Q$2, "At ")=merged_belt_colours)*merged_months_at_rank),"")</f>
        <v/>
      </c>
      <c r="R1317" s="18" t="str" cm="1">
        <f t="array" ref="R1317">IF(LEN($A1317)&gt;0,SUMPRODUCT(($A1317=merged_names)*(_xlfn.TEXTAFTER(R$2, "At ")=merged_belt_colours)*merged_months_at_rank),"")</f>
        <v/>
      </c>
    </row>
    <row r="1318" spans="1:18" x14ac:dyDescent="0.25">
      <c r="A1318"/>
      <c r="B1318" s="15" t="str" cm="1">
        <f t="array" ref="B1318">IFERROR(IF(LEN(A1318)&gt;0, IF(SUMPRODUCT((Inactives[Key]=J1318)*(Inactives[Currently Inactive]))=1,"Inactive","Active"),""),"Active")</f>
        <v/>
      </c>
      <c r="C1318" s="16" t="str" cm="1">
        <f t="array" aca="1" ref="C1318" ca="1">IFERROR(_xlfn._xlws.FILTER(Inactives[Inactive On],(Inactives[Key]=J1318)*(Inactives[Currently Inactive]),""),"")</f>
        <v/>
      </c>
      <c r="D1318" s="16" t="str" cm="1">
        <f t="array" aca="1" ref="D1318" ca="1">IFERROR(INDEX(_xlfn.TEXTSPLIT(E1318," "),1),"")</f>
        <v/>
      </c>
      <c r="E1318" s="15" t="str" cm="1">
        <f t="array" aca="1" ref="E1318" ca="1">IFERROR(_xlfn._xlws.FILTER(merged_ranks,(merged_end_dates=DATE(9999,12,31))*(merged_names=A1318)),"")</f>
        <v/>
      </c>
      <c r="F1318" s="17" t="str">
        <f ca="1">_xlfn.XLOOKUP(J1318,Promotions[Promo Key],Promotions[Promo Date],"")</f>
        <v/>
      </c>
      <c r="G1318" s="18" t="str">
        <f t="shared" ca="1" si="95"/>
        <v/>
      </c>
      <c r="H1318" s="18" t="str">
        <f t="shared" ca="1" si="94"/>
        <v/>
      </c>
      <c r="I1318" s="17" t="str">
        <f>_xlfn.XLOOKUP(A1318,Students[Full Name],Students[Starting Rank],"")</f>
        <v/>
      </c>
      <c r="J1318" s="15" t="str">
        <f t="shared" ca="1" si="96"/>
        <v xml:space="preserve">: </v>
      </c>
      <c r="K1318" s="16" t="str">
        <f>_xlfn.XLOOKUP(A1318,Students[Full Name],Students[Start Date],"")</f>
        <v/>
      </c>
      <c r="L1318" s="18">
        <f t="shared" ca="1" si="97"/>
        <v>-1</v>
      </c>
      <c r="M1318" s="18" cm="1">
        <f t="array" aca="1" ref="M1318" ca="1">SUMPRODUCT(Inactives[Days Inactive]*(Inactives[Student]=A1318))/365</f>
        <v>0</v>
      </c>
      <c r="N1318" s="18" t="str" cm="1">
        <f t="array" ref="N1318">IF(LEN($A1318)&gt;0,SUMPRODUCT(($A1318=merged_names)*(_xlfn.TEXTAFTER(N$2, "At ")=merged_belt_colours)*merged_months_at_rank),"")</f>
        <v/>
      </c>
      <c r="O1318" s="18" t="str" cm="1">
        <f t="array" ref="O1318">IF(LEN($A1318)&gt;0,SUMPRODUCT(($A1318=merged_names)*(_xlfn.TEXTAFTER(O$2, "At ")=merged_belt_colours)*merged_months_at_rank),"")</f>
        <v/>
      </c>
      <c r="P1318" s="18" t="str" cm="1">
        <f t="array" ref="P1318">IF(LEN($A1318)&gt;0,SUMPRODUCT(($A1318=merged_names)*(_xlfn.TEXTAFTER(P$2, "At ")=merged_belt_colours)*merged_months_at_rank),"")</f>
        <v/>
      </c>
      <c r="Q1318" s="18" t="str" cm="1">
        <f t="array" ref="Q1318">IF(LEN($A1318)&gt;0,SUMPRODUCT(($A1318=merged_names)*(_xlfn.TEXTAFTER(Q$2, "At ")=merged_belt_colours)*merged_months_at_rank),"")</f>
        <v/>
      </c>
      <c r="R1318" s="18" t="str" cm="1">
        <f t="array" ref="R1318">IF(LEN($A1318)&gt;0,SUMPRODUCT(($A1318=merged_names)*(_xlfn.TEXTAFTER(R$2, "At ")=merged_belt_colours)*merged_months_at_rank),"")</f>
        <v/>
      </c>
    </row>
    <row r="1319" spans="1:18" x14ac:dyDescent="0.25">
      <c r="A1319"/>
      <c r="B1319" s="15" t="str" cm="1">
        <f t="array" ref="B1319">IFERROR(IF(LEN(A1319)&gt;0, IF(SUMPRODUCT((Inactives[Key]=J1319)*(Inactives[Currently Inactive]))=1,"Inactive","Active"),""),"Active")</f>
        <v/>
      </c>
      <c r="C1319" s="16" t="str" cm="1">
        <f t="array" aca="1" ref="C1319" ca="1">IFERROR(_xlfn._xlws.FILTER(Inactives[Inactive On],(Inactives[Key]=J1319)*(Inactives[Currently Inactive]),""),"")</f>
        <v/>
      </c>
      <c r="D1319" s="16" t="str" cm="1">
        <f t="array" aca="1" ref="D1319" ca="1">IFERROR(INDEX(_xlfn.TEXTSPLIT(E1319," "),1),"")</f>
        <v/>
      </c>
      <c r="E1319" s="15" t="str" cm="1">
        <f t="array" aca="1" ref="E1319" ca="1">IFERROR(_xlfn._xlws.FILTER(merged_ranks,(merged_end_dates=DATE(9999,12,31))*(merged_names=A1319)),"")</f>
        <v/>
      </c>
      <c r="F1319" s="17" t="str">
        <f ca="1">_xlfn.XLOOKUP(J1319,Promotions[Promo Key],Promotions[Promo Date],"")</f>
        <v/>
      </c>
      <c r="G1319" s="18" t="str">
        <f t="shared" ca="1" si="95"/>
        <v/>
      </c>
      <c r="H1319" s="18" t="str">
        <f t="shared" ca="1" si="94"/>
        <v/>
      </c>
      <c r="I1319" s="17" t="str">
        <f>_xlfn.XLOOKUP(A1319,Students[Full Name],Students[Starting Rank],"")</f>
        <v/>
      </c>
      <c r="J1319" s="15" t="str">
        <f t="shared" ca="1" si="96"/>
        <v xml:space="preserve">: </v>
      </c>
      <c r="K1319" s="16" t="str">
        <f>_xlfn.XLOOKUP(A1319,Students[Full Name],Students[Start Date],"")</f>
        <v/>
      </c>
      <c r="L1319" s="18">
        <f t="shared" ca="1" si="97"/>
        <v>-1</v>
      </c>
      <c r="M1319" s="18" cm="1">
        <f t="array" aca="1" ref="M1319" ca="1">SUMPRODUCT(Inactives[Days Inactive]*(Inactives[Student]=A1319))/365</f>
        <v>0</v>
      </c>
      <c r="N1319" s="18" t="str" cm="1">
        <f t="array" ref="N1319">IF(LEN($A1319)&gt;0,SUMPRODUCT(($A1319=merged_names)*(_xlfn.TEXTAFTER(N$2, "At ")=merged_belt_colours)*merged_months_at_rank),"")</f>
        <v/>
      </c>
      <c r="O1319" s="18" t="str" cm="1">
        <f t="array" ref="O1319">IF(LEN($A1319)&gt;0,SUMPRODUCT(($A1319=merged_names)*(_xlfn.TEXTAFTER(O$2, "At ")=merged_belt_colours)*merged_months_at_rank),"")</f>
        <v/>
      </c>
      <c r="P1319" s="18" t="str" cm="1">
        <f t="array" ref="P1319">IF(LEN($A1319)&gt;0,SUMPRODUCT(($A1319=merged_names)*(_xlfn.TEXTAFTER(P$2, "At ")=merged_belt_colours)*merged_months_at_rank),"")</f>
        <v/>
      </c>
      <c r="Q1319" s="18" t="str" cm="1">
        <f t="array" ref="Q1319">IF(LEN($A1319)&gt;0,SUMPRODUCT(($A1319=merged_names)*(_xlfn.TEXTAFTER(Q$2, "At ")=merged_belt_colours)*merged_months_at_rank),"")</f>
        <v/>
      </c>
      <c r="R1319" s="18" t="str" cm="1">
        <f t="array" ref="R1319">IF(LEN($A1319)&gt;0,SUMPRODUCT(($A1319=merged_names)*(_xlfn.TEXTAFTER(R$2, "At ")=merged_belt_colours)*merged_months_at_rank),"")</f>
        <v/>
      </c>
    </row>
    <row r="1320" spans="1:18" x14ac:dyDescent="0.25">
      <c r="A1320"/>
      <c r="B1320" s="15" t="str" cm="1">
        <f t="array" ref="B1320">IFERROR(IF(LEN(A1320)&gt;0, IF(SUMPRODUCT((Inactives[Key]=J1320)*(Inactives[Currently Inactive]))=1,"Inactive","Active"),""),"Active")</f>
        <v/>
      </c>
      <c r="C1320" s="16" t="str" cm="1">
        <f t="array" aca="1" ref="C1320" ca="1">IFERROR(_xlfn._xlws.FILTER(Inactives[Inactive On],(Inactives[Key]=J1320)*(Inactives[Currently Inactive]),""),"")</f>
        <v/>
      </c>
      <c r="D1320" s="16" t="str" cm="1">
        <f t="array" aca="1" ref="D1320" ca="1">IFERROR(INDEX(_xlfn.TEXTSPLIT(E1320," "),1),"")</f>
        <v/>
      </c>
      <c r="E1320" s="15" t="str" cm="1">
        <f t="array" aca="1" ref="E1320" ca="1">IFERROR(_xlfn._xlws.FILTER(merged_ranks,(merged_end_dates=DATE(9999,12,31))*(merged_names=A1320)),"")</f>
        <v/>
      </c>
      <c r="F1320" s="17" t="str">
        <f ca="1">_xlfn.XLOOKUP(J1320,Promotions[Promo Key],Promotions[Promo Date],"")</f>
        <v/>
      </c>
      <c r="G1320" s="18" t="str">
        <f t="shared" ca="1" si="95"/>
        <v/>
      </c>
      <c r="H1320" s="18" t="str">
        <f t="shared" ca="1" si="94"/>
        <v/>
      </c>
      <c r="I1320" s="17" t="str">
        <f>_xlfn.XLOOKUP(A1320,Students[Full Name],Students[Starting Rank],"")</f>
        <v/>
      </c>
      <c r="J1320" s="15" t="str">
        <f t="shared" ca="1" si="96"/>
        <v xml:space="preserve">: </v>
      </c>
      <c r="K1320" s="16" t="str">
        <f>_xlfn.XLOOKUP(A1320,Students[Full Name],Students[Start Date],"")</f>
        <v/>
      </c>
      <c r="L1320" s="18">
        <f t="shared" ca="1" si="97"/>
        <v>-1</v>
      </c>
      <c r="M1320" s="18" cm="1">
        <f t="array" aca="1" ref="M1320" ca="1">SUMPRODUCT(Inactives[Days Inactive]*(Inactives[Student]=A1320))/365</f>
        <v>0</v>
      </c>
      <c r="N1320" s="18" t="str" cm="1">
        <f t="array" ref="N1320">IF(LEN($A1320)&gt;0,SUMPRODUCT(($A1320=merged_names)*(_xlfn.TEXTAFTER(N$2, "At ")=merged_belt_colours)*merged_months_at_rank),"")</f>
        <v/>
      </c>
      <c r="O1320" s="18" t="str" cm="1">
        <f t="array" ref="O1320">IF(LEN($A1320)&gt;0,SUMPRODUCT(($A1320=merged_names)*(_xlfn.TEXTAFTER(O$2, "At ")=merged_belt_colours)*merged_months_at_rank),"")</f>
        <v/>
      </c>
      <c r="P1320" s="18" t="str" cm="1">
        <f t="array" ref="P1320">IF(LEN($A1320)&gt;0,SUMPRODUCT(($A1320=merged_names)*(_xlfn.TEXTAFTER(P$2, "At ")=merged_belt_colours)*merged_months_at_rank),"")</f>
        <v/>
      </c>
      <c r="Q1320" s="18" t="str" cm="1">
        <f t="array" ref="Q1320">IF(LEN($A1320)&gt;0,SUMPRODUCT(($A1320=merged_names)*(_xlfn.TEXTAFTER(Q$2, "At ")=merged_belt_colours)*merged_months_at_rank),"")</f>
        <v/>
      </c>
      <c r="R1320" s="18" t="str" cm="1">
        <f t="array" ref="R1320">IF(LEN($A1320)&gt;0,SUMPRODUCT(($A1320=merged_names)*(_xlfn.TEXTAFTER(R$2, "At ")=merged_belt_colours)*merged_months_at_rank),"")</f>
        <v/>
      </c>
    </row>
    <row r="1321" spans="1:18" x14ac:dyDescent="0.25">
      <c r="A1321"/>
      <c r="B1321" s="15" t="str" cm="1">
        <f t="array" ref="B1321">IFERROR(IF(LEN(A1321)&gt;0, IF(SUMPRODUCT((Inactives[Key]=J1321)*(Inactives[Currently Inactive]))=1,"Inactive","Active"),""),"Active")</f>
        <v/>
      </c>
      <c r="C1321" s="16" t="str" cm="1">
        <f t="array" aca="1" ref="C1321" ca="1">IFERROR(_xlfn._xlws.FILTER(Inactives[Inactive On],(Inactives[Key]=J1321)*(Inactives[Currently Inactive]),""),"")</f>
        <v/>
      </c>
      <c r="D1321" s="16" t="str" cm="1">
        <f t="array" aca="1" ref="D1321" ca="1">IFERROR(INDEX(_xlfn.TEXTSPLIT(E1321," "),1),"")</f>
        <v/>
      </c>
      <c r="E1321" s="15" t="str" cm="1">
        <f t="array" aca="1" ref="E1321" ca="1">IFERROR(_xlfn._xlws.FILTER(merged_ranks,(merged_end_dates=DATE(9999,12,31))*(merged_names=A1321)),"")</f>
        <v/>
      </c>
      <c r="F1321" s="17" t="str">
        <f ca="1">_xlfn.XLOOKUP(J1321,Promotions[Promo Key],Promotions[Promo Date],"")</f>
        <v/>
      </c>
      <c r="G1321" s="18" t="str">
        <f t="shared" ca="1" si="95"/>
        <v/>
      </c>
      <c r="H1321" s="18" t="str">
        <f t="shared" ca="1" si="94"/>
        <v/>
      </c>
      <c r="I1321" s="17" t="str">
        <f>_xlfn.XLOOKUP(A1321,Students[Full Name],Students[Starting Rank],"")</f>
        <v/>
      </c>
      <c r="J1321" s="15" t="str">
        <f t="shared" ca="1" si="96"/>
        <v xml:space="preserve">: </v>
      </c>
      <c r="K1321" s="16" t="str">
        <f>_xlfn.XLOOKUP(A1321,Students[Full Name],Students[Start Date],"")</f>
        <v/>
      </c>
      <c r="L1321" s="18">
        <f t="shared" ca="1" si="97"/>
        <v>-1</v>
      </c>
      <c r="M1321" s="18" cm="1">
        <f t="array" aca="1" ref="M1321" ca="1">SUMPRODUCT(Inactives[Days Inactive]*(Inactives[Student]=A1321))/365</f>
        <v>0</v>
      </c>
      <c r="N1321" s="18" t="str" cm="1">
        <f t="array" ref="N1321">IF(LEN($A1321)&gt;0,SUMPRODUCT(($A1321=merged_names)*(_xlfn.TEXTAFTER(N$2, "At ")=merged_belt_colours)*merged_months_at_rank),"")</f>
        <v/>
      </c>
      <c r="O1321" s="18" t="str" cm="1">
        <f t="array" ref="O1321">IF(LEN($A1321)&gt;0,SUMPRODUCT(($A1321=merged_names)*(_xlfn.TEXTAFTER(O$2, "At ")=merged_belt_colours)*merged_months_at_rank),"")</f>
        <v/>
      </c>
      <c r="P1321" s="18" t="str" cm="1">
        <f t="array" ref="P1321">IF(LEN($A1321)&gt;0,SUMPRODUCT(($A1321=merged_names)*(_xlfn.TEXTAFTER(P$2, "At ")=merged_belt_colours)*merged_months_at_rank),"")</f>
        <v/>
      </c>
      <c r="Q1321" s="18" t="str" cm="1">
        <f t="array" ref="Q1321">IF(LEN($A1321)&gt;0,SUMPRODUCT(($A1321=merged_names)*(_xlfn.TEXTAFTER(Q$2, "At ")=merged_belt_colours)*merged_months_at_rank),"")</f>
        <v/>
      </c>
      <c r="R1321" s="18" t="str" cm="1">
        <f t="array" ref="R1321">IF(LEN($A1321)&gt;0,SUMPRODUCT(($A1321=merged_names)*(_xlfn.TEXTAFTER(R$2, "At ")=merged_belt_colours)*merged_months_at_rank),"")</f>
        <v/>
      </c>
    </row>
    <row r="1322" spans="1:18" x14ac:dyDescent="0.25">
      <c r="A1322"/>
      <c r="B1322" s="15" t="str" cm="1">
        <f t="array" ref="B1322">IFERROR(IF(LEN(A1322)&gt;0, IF(SUMPRODUCT((Inactives[Key]=J1322)*(Inactives[Currently Inactive]))=1,"Inactive","Active"),""),"Active")</f>
        <v/>
      </c>
      <c r="C1322" s="16" t="str" cm="1">
        <f t="array" aca="1" ref="C1322" ca="1">IFERROR(_xlfn._xlws.FILTER(Inactives[Inactive On],(Inactives[Key]=J1322)*(Inactives[Currently Inactive]),""),"")</f>
        <v/>
      </c>
      <c r="D1322" s="16" t="str" cm="1">
        <f t="array" aca="1" ref="D1322" ca="1">IFERROR(INDEX(_xlfn.TEXTSPLIT(E1322," "),1),"")</f>
        <v/>
      </c>
      <c r="E1322" s="15" t="str" cm="1">
        <f t="array" aca="1" ref="E1322" ca="1">IFERROR(_xlfn._xlws.FILTER(merged_ranks,(merged_end_dates=DATE(9999,12,31))*(merged_names=A1322)),"")</f>
        <v/>
      </c>
      <c r="F1322" s="17" t="str">
        <f ca="1">_xlfn.XLOOKUP(J1322,Promotions[Promo Key],Promotions[Promo Date],"")</f>
        <v/>
      </c>
      <c r="G1322" s="18" t="str">
        <f t="shared" ca="1" si="95"/>
        <v/>
      </c>
      <c r="H1322" s="18" t="str">
        <f t="shared" ca="1" si="94"/>
        <v/>
      </c>
      <c r="I1322" s="17" t="str">
        <f>_xlfn.XLOOKUP(A1322,Students[Full Name],Students[Starting Rank],"")</f>
        <v/>
      </c>
      <c r="J1322" s="15" t="str">
        <f t="shared" ca="1" si="96"/>
        <v xml:space="preserve">: </v>
      </c>
      <c r="K1322" s="16" t="str">
        <f>_xlfn.XLOOKUP(A1322,Students[Full Name],Students[Start Date],"")</f>
        <v/>
      </c>
      <c r="L1322" s="18">
        <f t="shared" ca="1" si="97"/>
        <v>-1</v>
      </c>
      <c r="M1322" s="18" cm="1">
        <f t="array" aca="1" ref="M1322" ca="1">SUMPRODUCT(Inactives[Days Inactive]*(Inactives[Student]=A1322))/365</f>
        <v>0</v>
      </c>
      <c r="N1322" s="18" t="str" cm="1">
        <f t="array" ref="N1322">IF(LEN($A1322)&gt;0,SUMPRODUCT(($A1322=merged_names)*(_xlfn.TEXTAFTER(N$2, "At ")=merged_belt_colours)*merged_months_at_rank),"")</f>
        <v/>
      </c>
      <c r="O1322" s="18" t="str" cm="1">
        <f t="array" ref="O1322">IF(LEN($A1322)&gt;0,SUMPRODUCT(($A1322=merged_names)*(_xlfn.TEXTAFTER(O$2, "At ")=merged_belt_colours)*merged_months_at_rank),"")</f>
        <v/>
      </c>
      <c r="P1322" s="18" t="str" cm="1">
        <f t="array" ref="P1322">IF(LEN($A1322)&gt;0,SUMPRODUCT(($A1322=merged_names)*(_xlfn.TEXTAFTER(P$2, "At ")=merged_belt_colours)*merged_months_at_rank),"")</f>
        <v/>
      </c>
      <c r="Q1322" s="18" t="str" cm="1">
        <f t="array" ref="Q1322">IF(LEN($A1322)&gt;0,SUMPRODUCT(($A1322=merged_names)*(_xlfn.TEXTAFTER(Q$2, "At ")=merged_belt_colours)*merged_months_at_rank),"")</f>
        <v/>
      </c>
      <c r="R1322" s="18" t="str" cm="1">
        <f t="array" ref="R1322">IF(LEN($A1322)&gt;0,SUMPRODUCT(($A1322=merged_names)*(_xlfn.TEXTAFTER(R$2, "At ")=merged_belt_colours)*merged_months_at_rank),"")</f>
        <v/>
      </c>
    </row>
    <row r="1323" spans="1:18" x14ac:dyDescent="0.25">
      <c r="A1323"/>
      <c r="B1323" s="15" t="str" cm="1">
        <f t="array" ref="B1323">IFERROR(IF(LEN(A1323)&gt;0, IF(SUMPRODUCT((Inactives[Key]=J1323)*(Inactives[Currently Inactive]))=1,"Inactive","Active"),""),"Active")</f>
        <v/>
      </c>
      <c r="C1323" s="16" t="str" cm="1">
        <f t="array" aca="1" ref="C1323" ca="1">IFERROR(_xlfn._xlws.FILTER(Inactives[Inactive On],(Inactives[Key]=J1323)*(Inactives[Currently Inactive]),""),"")</f>
        <v/>
      </c>
      <c r="D1323" s="16" t="str" cm="1">
        <f t="array" aca="1" ref="D1323" ca="1">IFERROR(INDEX(_xlfn.TEXTSPLIT(E1323," "),1),"")</f>
        <v/>
      </c>
      <c r="E1323" s="15" t="str" cm="1">
        <f t="array" aca="1" ref="E1323" ca="1">IFERROR(_xlfn._xlws.FILTER(merged_ranks,(merged_end_dates=DATE(9999,12,31))*(merged_names=A1323)),"")</f>
        <v/>
      </c>
      <c r="F1323" s="17" t="str">
        <f ca="1">_xlfn.XLOOKUP(J1323,Promotions[Promo Key],Promotions[Promo Date],"")</f>
        <v/>
      </c>
      <c r="G1323" s="18" t="str">
        <f t="shared" ca="1" si="95"/>
        <v/>
      </c>
      <c r="H1323" s="18" t="str">
        <f t="shared" ca="1" si="94"/>
        <v/>
      </c>
      <c r="I1323" s="17" t="str">
        <f>_xlfn.XLOOKUP(A1323,Students[Full Name],Students[Starting Rank],"")</f>
        <v/>
      </c>
      <c r="J1323" s="15" t="str">
        <f t="shared" ca="1" si="96"/>
        <v xml:space="preserve">: </v>
      </c>
      <c r="K1323" s="16" t="str">
        <f>_xlfn.XLOOKUP(A1323,Students[Full Name],Students[Start Date],"")</f>
        <v/>
      </c>
      <c r="L1323" s="18">
        <f t="shared" ca="1" si="97"/>
        <v>-1</v>
      </c>
      <c r="M1323" s="18" cm="1">
        <f t="array" aca="1" ref="M1323" ca="1">SUMPRODUCT(Inactives[Days Inactive]*(Inactives[Student]=A1323))/365</f>
        <v>0</v>
      </c>
      <c r="N1323" s="18" t="str" cm="1">
        <f t="array" ref="N1323">IF(LEN($A1323)&gt;0,SUMPRODUCT(($A1323=merged_names)*(_xlfn.TEXTAFTER(N$2, "At ")=merged_belt_colours)*merged_months_at_rank),"")</f>
        <v/>
      </c>
      <c r="O1323" s="18" t="str" cm="1">
        <f t="array" ref="O1323">IF(LEN($A1323)&gt;0,SUMPRODUCT(($A1323=merged_names)*(_xlfn.TEXTAFTER(O$2, "At ")=merged_belt_colours)*merged_months_at_rank),"")</f>
        <v/>
      </c>
      <c r="P1323" s="18" t="str" cm="1">
        <f t="array" ref="P1323">IF(LEN($A1323)&gt;0,SUMPRODUCT(($A1323=merged_names)*(_xlfn.TEXTAFTER(P$2, "At ")=merged_belt_colours)*merged_months_at_rank),"")</f>
        <v/>
      </c>
      <c r="Q1323" s="18" t="str" cm="1">
        <f t="array" ref="Q1323">IF(LEN($A1323)&gt;0,SUMPRODUCT(($A1323=merged_names)*(_xlfn.TEXTAFTER(Q$2, "At ")=merged_belt_colours)*merged_months_at_rank),"")</f>
        <v/>
      </c>
      <c r="R1323" s="18" t="str" cm="1">
        <f t="array" ref="R1323">IF(LEN($A1323)&gt;0,SUMPRODUCT(($A1323=merged_names)*(_xlfn.TEXTAFTER(R$2, "At ")=merged_belt_colours)*merged_months_at_rank),"")</f>
        <v/>
      </c>
    </row>
    <row r="1324" spans="1:18" x14ac:dyDescent="0.25">
      <c r="A1324"/>
      <c r="B1324" s="15" t="str" cm="1">
        <f t="array" ref="B1324">IFERROR(IF(LEN(A1324)&gt;0, IF(SUMPRODUCT((Inactives[Key]=J1324)*(Inactives[Currently Inactive]))=1,"Inactive","Active"),""),"Active")</f>
        <v/>
      </c>
      <c r="C1324" s="16" t="str" cm="1">
        <f t="array" aca="1" ref="C1324" ca="1">IFERROR(_xlfn._xlws.FILTER(Inactives[Inactive On],(Inactives[Key]=J1324)*(Inactives[Currently Inactive]),""),"")</f>
        <v/>
      </c>
      <c r="D1324" s="16" t="str" cm="1">
        <f t="array" aca="1" ref="D1324" ca="1">IFERROR(INDEX(_xlfn.TEXTSPLIT(E1324," "),1),"")</f>
        <v/>
      </c>
      <c r="E1324" s="15" t="str" cm="1">
        <f t="array" aca="1" ref="E1324" ca="1">IFERROR(_xlfn._xlws.FILTER(merged_ranks,(merged_end_dates=DATE(9999,12,31))*(merged_names=A1324)),"")</f>
        <v/>
      </c>
      <c r="F1324" s="17" t="str">
        <f ca="1">_xlfn.XLOOKUP(J1324,Promotions[Promo Key],Promotions[Promo Date],"")</f>
        <v/>
      </c>
      <c r="G1324" s="18" t="str">
        <f t="shared" ca="1" si="95"/>
        <v/>
      </c>
      <c r="H1324" s="18" t="str">
        <f t="shared" ca="1" si="94"/>
        <v/>
      </c>
      <c r="I1324" s="17" t="str">
        <f>_xlfn.XLOOKUP(A1324,Students[Full Name],Students[Starting Rank],"")</f>
        <v/>
      </c>
      <c r="J1324" s="15" t="str">
        <f t="shared" ca="1" si="96"/>
        <v xml:space="preserve">: </v>
      </c>
      <c r="K1324" s="16" t="str">
        <f>_xlfn.XLOOKUP(A1324,Students[Full Name],Students[Start Date],"")</f>
        <v/>
      </c>
      <c r="L1324" s="18">
        <f t="shared" ca="1" si="97"/>
        <v>-1</v>
      </c>
      <c r="M1324" s="18" cm="1">
        <f t="array" aca="1" ref="M1324" ca="1">SUMPRODUCT(Inactives[Days Inactive]*(Inactives[Student]=A1324))/365</f>
        <v>0</v>
      </c>
      <c r="N1324" s="18" t="str" cm="1">
        <f t="array" ref="N1324">IF(LEN($A1324)&gt;0,SUMPRODUCT(($A1324=merged_names)*(_xlfn.TEXTAFTER(N$2, "At ")=merged_belt_colours)*merged_months_at_rank),"")</f>
        <v/>
      </c>
      <c r="O1324" s="18" t="str" cm="1">
        <f t="array" ref="O1324">IF(LEN($A1324)&gt;0,SUMPRODUCT(($A1324=merged_names)*(_xlfn.TEXTAFTER(O$2, "At ")=merged_belt_colours)*merged_months_at_rank),"")</f>
        <v/>
      </c>
      <c r="P1324" s="18" t="str" cm="1">
        <f t="array" ref="P1324">IF(LEN($A1324)&gt;0,SUMPRODUCT(($A1324=merged_names)*(_xlfn.TEXTAFTER(P$2, "At ")=merged_belt_colours)*merged_months_at_rank),"")</f>
        <v/>
      </c>
      <c r="Q1324" s="18" t="str" cm="1">
        <f t="array" ref="Q1324">IF(LEN($A1324)&gt;0,SUMPRODUCT(($A1324=merged_names)*(_xlfn.TEXTAFTER(Q$2, "At ")=merged_belt_colours)*merged_months_at_rank),"")</f>
        <v/>
      </c>
      <c r="R1324" s="18" t="str" cm="1">
        <f t="array" ref="R1324">IF(LEN($A1324)&gt;0,SUMPRODUCT(($A1324=merged_names)*(_xlfn.TEXTAFTER(R$2, "At ")=merged_belt_colours)*merged_months_at_rank),"")</f>
        <v/>
      </c>
    </row>
    <row r="1325" spans="1:18" x14ac:dyDescent="0.25">
      <c r="A1325"/>
      <c r="B1325" s="15" t="str" cm="1">
        <f t="array" ref="B1325">IFERROR(IF(LEN(A1325)&gt;0, IF(SUMPRODUCT((Inactives[Key]=J1325)*(Inactives[Currently Inactive]))=1,"Inactive","Active"),""),"Active")</f>
        <v/>
      </c>
      <c r="C1325" s="16" t="str" cm="1">
        <f t="array" aca="1" ref="C1325" ca="1">IFERROR(_xlfn._xlws.FILTER(Inactives[Inactive On],(Inactives[Key]=J1325)*(Inactives[Currently Inactive]),""),"")</f>
        <v/>
      </c>
      <c r="D1325" s="16" t="str" cm="1">
        <f t="array" aca="1" ref="D1325" ca="1">IFERROR(INDEX(_xlfn.TEXTSPLIT(E1325," "),1),"")</f>
        <v/>
      </c>
      <c r="E1325" s="15" t="str" cm="1">
        <f t="array" aca="1" ref="E1325" ca="1">IFERROR(_xlfn._xlws.FILTER(merged_ranks,(merged_end_dates=DATE(9999,12,31))*(merged_names=A1325)),"")</f>
        <v/>
      </c>
      <c r="F1325" s="17" t="str">
        <f ca="1">_xlfn.XLOOKUP(J1325,Promotions[Promo Key],Promotions[Promo Date],"")</f>
        <v/>
      </c>
      <c r="G1325" s="18" t="str">
        <f t="shared" ca="1" si="95"/>
        <v/>
      </c>
      <c r="H1325" s="18" t="str">
        <f t="shared" ca="1" si="94"/>
        <v/>
      </c>
      <c r="I1325" s="17" t="str">
        <f>_xlfn.XLOOKUP(A1325,Students[Full Name],Students[Starting Rank],"")</f>
        <v/>
      </c>
      <c r="J1325" s="15" t="str">
        <f t="shared" ca="1" si="96"/>
        <v xml:space="preserve">: </v>
      </c>
      <c r="K1325" s="16" t="str">
        <f>_xlfn.XLOOKUP(A1325,Students[Full Name],Students[Start Date],"")</f>
        <v/>
      </c>
      <c r="L1325" s="18">
        <f t="shared" ca="1" si="97"/>
        <v>-1</v>
      </c>
      <c r="M1325" s="18" cm="1">
        <f t="array" aca="1" ref="M1325" ca="1">SUMPRODUCT(Inactives[Days Inactive]*(Inactives[Student]=A1325))/365</f>
        <v>0</v>
      </c>
      <c r="N1325" s="18" t="str" cm="1">
        <f t="array" ref="N1325">IF(LEN($A1325)&gt;0,SUMPRODUCT(($A1325=merged_names)*(_xlfn.TEXTAFTER(N$2, "At ")=merged_belt_colours)*merged_months_at_rank),"")</f>
        <v/>
      </c>
      <c r="O1325" s="18" t="str" cm="1">
        <f t="array" ref="O1325">IF(LEN($A1325)&gt;0,SUMPRODUCT(($A1325=merged_names)*(_xlfn.TEXTAFTER(O$2, "At ")=merged_belt_colours)*merged_months_at_rank),"")</f>
        <v/>
      </c>
      <c r="P1325" s="18" t="str" cm="1">
        <f t="array" ref="P1325">IF(LEN($A1325)&gt;0,SUMPRODUCT(($A1325=merged_names)*(_xlfn.TEXTAFTER(P$2, "At ")=merged_belt_colours)*merged_months_at_rank),"")</f>
        <v/>
      </c>
      <c r="Q1325" s="18" t="str" cm="1">
        <f t="array" ref="Q1325">IF(LEN($A1325)&gt;0,SUMPRODUCT(($A1325=merged_names)*(_xlfn.TEXTAFTER(Q$2, "At ")=merged_belt_colours)*merged_months_at_rank),"")</f>
        <v/>
      </c>
      <c r="R1325" s="18" t="str" cm="1">
        <f t="array" ref="R1325">IF(LEN($A1325)&gt;0,SUMPRODUCT(($A1325=merged_names)*(_xlfn.TEXTAFTER(R$2, "At ")=merged_belt_colours)*merged_months_at_rank),"")</f>
        <v/>
      </c>
    </row>
    <row r="1326" spans="1:18" x14ac:dyDescent="0.25">
      <c r="A1326"/>
      <c r="B1326" s="15" t="str" cm="1">
        <f t="array" ref="B1326">IFERROR(IF(LEN(A1326)&gt;0, IF(SUMPRODUCT((Inactives[Key]=J1326)*(Inactives[Currently Inactive]))=1,"Inactive","Active"),""),"Active")</f>
        <v/>
      </c>
      <c r="C1326" s="16" t="str" cm="1">
        <f t="array" aca="1" ref="C1326" ca="1">IFERROR(_xlfn._xlws.FILTER(Inactives[Inactive On],(Inactives[Key]=J1326)*(Inactives[Currently Inactive]),""),"")</f>
        <v/>
      </c>
      <c r="D1326" s="16" t="str" cm="1">
        <f t="array" aca="1" ref="D1326" ca="1">IFERROR(INDEX(_xlfn.TEXTSPLIT(E1326," "),1),"")</f>
        <v/>
      </c>
      <c r="E1326" s="15" t="str" cm="1">
        <f t="array" aca="1" ref="E1326" ca="1">IFERROR(_xlfn._xlws.FILTER(merged_ranks,(merged_end_dates=DATE(9999,12,31))*(merged_names=A1326)),"")</f>
        <v/>
      </c>
      <c r="F1326" s="17" t="str">
        <f ca="1">_xlfn.XLOOKUP(J1326,Promotions[Promo Key],Promotions[Promo Date],"")</f>
        <v/>
      </c>
      <c r="G1326" s="18" t="str">
        <f t="shared" ca="1" si="95"/>
        <v/>
      </c>
      <c r="H1326" s="18" t="str">
        <f t="shared" ca="1" si="94"/>
        <v/>
      </c>
      <c r="I1326" s="17" t="str">
        <f>_xlfn.XLOOKUP(A1326,Students[Full Name],Students[Starting Rank],"")</f>
        <v/>
      </c>
      <c r="J1326" s="15" t="str">
        <f t="shared" ca="1" si="96"/>
        <v xml:space="preserve">: </v>
      </c>
      <c r="K1326" s="16" t="str">
        <f>_xlfn.XLOOKUP(A1326,Students[Full Name],Students[Start Date],"")</f>
        <v/>
      </c>
      <c r="L1326" s="18">
        <f t="shared" ca="1" si="97"/>
        <v>-1</v>
      </c>
      <c r="M1326" s="18" cm="1">
        <f t="array" aca="1" ref="M1326" ca="1">SUMPRODUCT(Inactives[Days Inactive]*(Inactives[Student]=A1326))/365</f>
        <v>0</v>
      </c>
      <c r="N1326" s="18" t="str" cm="1">
        <f t="array" ref="N1326">IF(LEN($A1326)&gt;0,SUMPRODUCT(($A1326=merged_names)*(_xlfn.TEXTAFTER(N$2, "At ")=merged_belt_colours)*merged_months_at_rank),"")</f>
        <v/>
      </c>
      <c r="O1326" s="18" t="str" cm="1">
        <f t="array" ref="O1326">IF(LEN($A1326)&gt;0,SUMPRODUCT(($A1326=merged_names)*(_xlfn.TEXTAFTER(O$2, "At ")=merged_belt_colours)*merged_months_at_rank),"")</f>
        <v/>
      </c>
      <c r="P1326" s="18" t="str" cm="1">
        <f t="array" ref="P1326">IF(LEN($A1326)&gt;0,SUMPRODUCT(($A1326=merged_names)*(_xlfn.TEXTAFTER(P$2, "At ")=merged_belt_colours)*merged_months_at_rank),"")</f>
        <v/>
      </c>
      <c r="Q1326" s="18" t="str" cm="1">
        <f t="array" ref="Q1326">IF(LEN($A1326)&gt;0,SUMPRODUCT(($A1326=merged_names)*(_xlfn.TEXTAFTER(Q$2, "At ")=merged_belt_colours)*merged_months_at_rank),"")</f>
        <v/>
      </c>
      <c r="R1326" s="18" t="str" cm="1">
        <f t="array" ref="R1326">IF(LEN($A1326)&gt;0,SUMPRODUCT(($A1326=merged_names)*(_xlfn.TEXTAFTER(R$2, "At ")=merged_belt_colours)*merged_months_at_rank),"")</f>
        <v/>
      </c>
    </row>
    <row r="1327" spans="1:18" x14ac:dyDescent="0.25">
      <c r="A1327"/>
      <c r="B1327" s="15" t="str" cm="1">
        <f t="array" ref="B1327">IFERROR(IF(LEN(A1327)&gt;0, IF(SUMPRODUCT((Inactives[Key]=J1327)*(Inactives[Currently Inactive]))=1,"Inactive","Active"),""),"Active")</f>
        <v/>
      </c>
      <c r="C1327" s="16" t="str" cm="1">
        <f t="array" aca="1" ref="C1327" ca="1">IFERROR(_xlfn._xlws.FILTER(Inactives[Inactive On],(Inactives[Key]=J1327)*(Inactives[Currently Inactive]),""),"")</f>
        <v/>
      </c>
      <c r="D1327" s="16" t="str" cm="1">
        <f t="array" aca="1" ref="D1327" ca="1">IFERROR(INDEX(_xlfn.TEXTSPLIT(E1327," "),1),"")</f>
        <v/>
      </c>
      <c r="E1327" s="15" t="str" cm="1">
        <f t="array" aca="1" ref="E1327" ca="1">IFERROR(_xlfn._xlws.FILTER(merged_ranks,(merged_end_dates=DATE(9999,12,31))*(merged_names=A1327)),"")</f>
        <v/>
      </c>
      <c r="F1327" s="17" t="str">
        <f ca="1">_xlfn.XLOOKUP(J1327,Promotions[Promo Key],Promotions[Promo Date],"")</f>
        <v/>
      </c>
      <c r="G1327" s="18" t="str">
        <f t="shared" ca="1" si="95"/>
        <v/>
      </c>
      <c r="H1327" s="18" t="str">
        <f t="shared" ca="1" si="94"/>
        <v/>
      </c>
      <c r="I1327" s="17" t="str">
        <f>_xlfn.XLOOKUP(A1327,Students[Full Name],Students[Starting Rank],"")</f>
        <v/>
      </c>
      <c r="J1327" s="15" t="str">
        <f t="shared" ca="1" si="96"/>
        <v xml:space="preserve">: </v>
      </c>
      <c r="K1327" s="16" t="str">
        <f>_xlfn.XLOOKUP(A1327,Students[Full Name],Students[Start Date],"")</f>
        <v/>
      </c>
      <c r="L1327" s="18">
        <f t="shared" ca="1" si="97"/>
        <v>-1</v>
      </c>
      <c r="M1327" s="18" cm="1">
        <f t="array" aca="1" ref="M1327" ca="1">SUMPRODUCT(Inactives[Days Inactive]*(Inactives[Student]=A1327))/365</f>
        <v>0</v>
      </c>
      <c r="N1327" s="18" t="str" cm="1">
        <f t="array" ref="N1327">IF(LEN($A1327)&gt;0,SUMPRODUCT(($A1327=merged_names)*(_xlfn.TEXTAFTER(N$2, "At ")=merged_belt_colours)*merged_months_at_rank),"")</f>
        <v/>
      </c>
      <c r="O1327" s="18" t="str" cm="1">
        <f t="array" ref="O1327">IF(LEN($A1327)&gt;0,SUMPRODUCT(($A1327=merged_names)*(_xlfn.TEXTAFTER(O$2, "At ")=merged_belt_colours)*merged_months_at_rank),"")</f>
        <v/>
      </c>
      <c r="P1327" s="18" t="str" cm="1">
        <f t="array" ref="P1327">IF(LEN($A1327)&gt;0,SUMPRODUCT(($A1327=merged_names)*(_xlfn.TEXTAFTER(P$2, "At ")=merged_belt_colours)*merged_months_at_rank),"")</f>
        <v/>
      </c>
      <c r="Q1327" s="18" t="str" cm="1">
        <f t="array" ref="Q1327">IF(LEN($A1327)&gt;0,SUMPRODUCT(($A1327=merged_names)*(_xlfn.TEXTAFTER(Q$2, "At ")=merged_belt_colours)*merged_months_at_rank),"")</f>
        <v/>
      </c>
      <c r="R1327" s="18" t="str" cm="1">
        <f t="array" ref="R1327">IF(LEN($A1327)&gt;0,SUMPRODUCT(($A1327=merged_names)*(_xlfn.TEXTAFTER(R$2, "At ")=merged_belt_colours)*merged_months_at_rank),"")</f>
        <v/>
      </c>
    </row>
    <row r="1328" spans="1:18" x14ac:dyDescent="0.25">
      <c r="A1328"/>
      <c r="B1328" s="15" t="str" cm="1">
        <f t="array" ref="B1328">IFERROR(IF(LEN(A1328)&gt;0, IF(SUMPRODUCT((Inactives[Key]=J1328)*(Inactives[Currently Inactive]))=1,"Inactive","Active"),""),"Active")</f>
        <v/>
      </c>
      <c r="C1328" s="16" t="str" cm="1">
        <f t="array" aca="1" ref="C1328" ca="1">IFERROR(_xlfn._xlws.FILTER(Inactives[Inactive On],(Inactives[Key]=J1328)*(Inactives[Currently Inactive]),""),"")</f>
        <v/>
      </c>
      <c r="D1328" s="16" t="str" cm="1">
        <f t="array" aca="1" ref="D1328" ca="1">IFERROR(INDEX(_xlfn.TEXTSPLIT(E1328," "),1),"")</f>
        <v/>
      </c>
      <c r="E1328" s="15" t="str" cm="1">
        <f t="array" aca="1" ref="E1328" ca="1">IFERROR(_xlfn._xlws.FILTER(merged_ranks,(merged_end_dates=DATE(9999,12,31))*(merged_names=A1328)),"")</f>
        <v/>
      </c>
      <c r="F1328" s="17" t="str">
        <f ca="1">_xlfn.XLOOKUP(J1328,Promotions[Promo Key],Promotions[Promo Date],"")</f>
        <v/>
      </c>
      <c r="G1328" s="18" t="str">
        <f t="shared" ca="1" si="95"/>
        <v/>
      </c>
      <c r="H1328" s="18" t="str">
        <f t="shared" ca="1" si="94"/>
        <v/>
      </c>
      <c r="I1328" s="17" t="str">
        <f>_xlfn.XLOOKUP(A1328,Students[Full Name],Students[Starting Rank],"")</f>
        <v/>
      </c>
      <c r="J1328" s="15" t="str">
        <f t="shared" ca="1" si="96"/>
        <v xml:space="preserve">: </v>
      </c>
      <c r="K1328" s="16" t="str">
        <f>_xlfn.XLOOKUP(A1328,Students[Full Name],Students[Start Date],"")</f>
        <v/>
      </c>
      <c r="L1328" s="18">
        <f t="shared" ca="1" si="97"/>
        <v>-1</v>
      </c>
      <c r="M1328" s="18" cm="1">
        <f t="array" aca="1" ref="M1328" ca="1">SUMPRODUCT(Inactives[Days Inactive]*(Inactives[Student]=A1328))/365</f>
        <v>0</v>
      </c>
      <c r="N1328" s="18" t="str" cm="1">
        <f t="array" ref="N1328">IF(LEN($A1328)&gt;0,SUMPRODUCT(($A1328=merged_names)*(_xlfn.TEXTAFTER(N$2, "At ")=merged_belt_colours)*merged_months_at_rank),"")</f>
        <v/>
      </c>
      <c r="O1328" s="18" t="str" cm="1">
        <f t="array" ref="O1328">IF(LEN($A1328)&gt;0,SUMPRODUCT(($A1328=merged_names)*(_xlfn.TEXTAFTER(O$2, "At ")=merged_belt_colours)*merged_months_at_rank),"")</f>
        <v/>
      </c>
      <c r="P1328" s="18" t="str" cm="1">
        <f t="array" ref="P1328">IF(LEN($A1328)&gt;0,SUMPRODUCT(($A1328=merged_names)*(_xlfn.TEXTAFTER(P$2, "At ")=merged_belt_colours)*merged_months_at_rank),"")</f>
        <v/>
      </c>
      <c r="Q1328" s="18" t="str" cm="1">
        <f t="array" ref="Q1328">IF(LEN($A1328)&gt;0,SUMPRODUCT(($A1328=merged_names)*(_xlfn.TEXTAFTER(Q$2, "At ")=merged_belt_colours)*merged_months_at_rank),"")</f>
        <v/>
      </c>
      <c r="R1328" s="18" t="str" cm="1">
        <f t="array" ref="R1328">IF(LEN($A1328)&gt;0,SUMPRODUCT(($A1328=merged_names)*(_xlfn.TEXTAFTER(R$2, "At ")=merged_belt_colours)*merged_months_at_rank),"")</f>
        <v/>
      </c>
    </row>
    <row r="1329" spans="1:18" x14ac:dyDescent="0.25">
      <c r="A1329"/>
      <c r="B1329" s="15" t="str" cm="1">
        <f t="array" ref="B1329">IFERROR(IF(LEN(A1329)&gt;0, IF(SUMPRODUCT((Inactives[Key]=J1329)*(Inactives[Currently Inactive]))=1,"Inactive","Active"),""),"Active")</f>
        <v/>
      </c>
      <c r="C1329" s="16" t="str" cm="1">
        <f t="array" aca="1" ref="C1329" ca="1">IFERROR(_xlfn._xlws.FILTER(Inactives[Inactive On],(Inactives[Key]=J1329)*(Inactives[Currently Inactive]),""),"")</f>
        <v/>
      </c>
      <c r="D1329" s="16" t="str" cm="1">
        <f t="array" aca="1" ref="D1329" ca="1">IFERROR(INDEX(_xlfn.TEXTSPLIT(E1329," "),1),"")</f>
        <v/>
      </c>
      <c r="E1329" s="15" t="str" cm="1">
        <f t="array" aca="1" ref="E1329" ca="1">IFERROR(_xlfn._xlws.FILTER(merged_ranks,(merged_end_dates=DATE(9999,12,31))*(merged_names=A1329)),"")</f>
        <v/>
      </c>
      <c r="F1329" s="17" t="str">
        <f ca="1">_xlfn.XLOOKUP(J1329,Promotions[Promo Key],Promotions[Promo Date],"")</f>
        <v/>
      </c>
      <c r="G1329" s="18" t="str">
        <f t="shared" ca="1" si="95"/>
        <v/>
      </c>
      <c r="H1329" s="18" t="str">
        <f t="shared" ca="1" si="94"/>
        <v/>
      </c>
      <c r="I1329" s="17" t="str">
        <f>_xlfn.XLOOKUP(A1329,Students[Full Name],Students[Starting Rank],"")</f>
        <v/>
      </c>
      <c r="J1329" s="15" t="str">
        <f t="shared" ca="1" si="96"/>
        <v xml:space="preserve">: </v>
      </c>
      <c r="K1329" s="16" t="str">
        <f>_xlfn.XLOOKUP(A1329,Students[Full Name],Students[Start Date],"")</f>
        <v/>
      </c>
      <c r="L1329" s="18">
        <f t="shared" ca="1" si="97"/>
        <v>-1</v>
      </c>
      <c r="M1329" s="18" cm="1">
        <f t="array" aca="1" ref="M1329" ca="1">SUMPRODUCT(Inactives[Days Inactive]*(Inactives[Student]=A1329))/365</f>
        <v>0</v>
      </c>
      <c r="N1329" s="18" t="str" cm="1">
        <f t="array" ref="N1329">IF(LEN($A1329)&gt;0,SUMPRODUCT(($A1329=merged_names)*(_xlfn.TEXTAFTER(N$2, "At ")=merged_belt_colours)*merged_months_at_rank),"")</f>
        <v/>
      </c>
      <c r="O1329" s="18" t="str" cm="1">
        <f t="array" ref="O1329">IF(LEN($A1329)&gt;0,SUMPRODUCT(($A1329=merged_names)*(_xlfn.TEXTAFTER(O$2, "At ")=merged_belt_colours)*merged_months_at_rank),"")</f>
        <v/>
      </c>
      <c r="P1329" s="18" t="str" cm="1">
        <f t="array" ref="P1329">IF(LEN($A1329)&gt;0,SUMPRODUCT(($A1329=merged_names)*(_xlfn.TEXTAFTER(P$2, "At ")=merged_belt_colours)*merged_months_at_rank),"")</f>
        <v/>
      </c>
      <c r="Q1329" s="18" t="str" cm="1">
        <f t="array" ref="Q1329">IF(LEN($A1329)&gt;0,SUMPRODUCT(($A1329=merged_names)*(_xlfn.TEXTAFTER(Q$2, "At ")=merged_belt_colours)*merged_months_at_rank),"")</f>
        <v/>
      </c>
      <c r="R1329" s="18" t="str" cm="1">
        <f t="array" ref="R1329">IF(LEN($A1329)&gt;0,SUMPRODUCT(($A1329=merged_names)*(_xlfn.TEXTAFTER(R$2, "At ")=merged_belt_colours)*merged_months_at_rank),"")</f>
        <v/>
      </c>
    </row>
    <row r="1330" spans="1:18" x14ac:dyDescent="0.25">
      <c r="A1330"/>
      <c r="B1330" s="15" t="str" cm="1">
        <f t="array" ref="B1330">IFERROR(IF(LEN(A1330)&gt;0, IF(SUMPRODUCT((Inactives[Key]=J1330)*(Inactives[Currently Inactive]))=1,"Inactive","Active"),""),"Active")</f>
        <v/>
      </c>
      <c r="C1330" s="16" t="str" cm="1">
        <f t="array" aca="1" ref="C1330" ca="1">IFERROR(_xlfn._xlws.FILTER(Inactives[Inactive On],(Inactives[Key]=J1330)*(Inactives[Currently Inactive]),""),"")</f>
        <v/>
      </c>
      <c r="D1330" s="16" t="str" cm="1">
        <f t="array" aca="1" ref="D1330" ca="1">IFERROR(INDEX(_xlfn.TEXTSPLIT(E1330," "),1),"")</f>
        <v/>
      </c>
      <c r="E1330" s="15" t="str" cm="1">
        <f t="array" aca="1" ref="E1330" ca="1">IFERROR(_xlfn._xlws.FILTER(merged_ranks,(merged_end_dates=DATE(9999,12,31))*(merged_names=A1330)),"")</f>
        <v/>
      </c>
      <c r="F1330" s="17" t="str">
        <f ca="1">_xlfn.XLOOKUP(J1330,Promotions[Promo Key],Promotions[Promo Date],"")</f>
        <v/>
      </c>
      <c r="G1330" s="18" t="str">
        <f t="shared" ca="1" si="95"/>
        <v/>
      </c>
      <c r="H1330" s="18" t="str">
        <f t="shared" ca="1" si="94"/>
        <v/>
      </c>
      <c r="I1330" s="17" t="str">
        <f>_xlfn.XLOOKUP(A1330,Students[Full Name],Students[Starting Rank],"")</f>
        <v/>
      </c>
      <c r="J1330" s="15" t="str">
        <f t="shared" ca="1" si="96"/>
        <v xml:space="preserve">: </v>
      </c>
      <c r="K1330" s="16" t="str">
        <f>_xlfn.XLOOKUP(A1330,Students[Full Name],Students[Start Date],"")</f>
        <v/>
      </c>
      <c r="L1330" s="18">
        <f t="shared" ca="1" si="97"/>
        <v>-1</v>
      </c>
      <c r="M1330" s="18" cm="1">
        <f t="array" aca="1" ref="M1330" ca="1">SUMPRODUCT(Inactives[Days Inactive]*(Inactives[Student]=A1330))/365</f>
        <v>0</v>
      </c>
      <c r="N1330" s="18" t="str" cm="1">
        <f t="array" ref="N1330">IF(LEN($A1330)&gt;0,SUMPRODUCT(($A1330=merged_names)*(_xlfn.TEXTAFTER(N$2, "At ")=merged_belt_colours)*merged_months_at_rank),"")</f>
        <v/>
      </c>
      <c r="O1330" s="18" t="str" cm="1">
        <f t="array" ref="O1330">IF(LEN($A1330)&gt;0,SUMPRODUCT(($A1330=merged_names)*(_xlfn.TEXTAFTER(O$2, "At ")=merged_belt_colours)*merged_months_at_rank),"")</f>
        <v/>
      </c>
      <c r="P1330" s="18" t="str" cm="1">
        <f t="array" ref="P1330">IF(LEN($A1330)&gt;0,SUMPRODUCT(($A1330=merged_names)*(_xlfn.TEXTAFTER(P$2, "At ")=merged_belt_colours)*merged_months_at_rank),"")</f>
        <v/>
      </c>
      <c r="Q1330" s="18" t="str" cm="1">
        <f t="array" ref="Q1330">IF(LEN($A1330)&gt;0,SUMPRODUCT(($A1330=merged_names)*(_xlfn.TEXTAFTER(Q$2, "At ")=merged_belt_colours)*merged_months_at_rank),"")</f>
        <v/>
      </c>
      <c r="R1330" s="18" t="str" cm="1">
        <f t="array" ref="R1330">IF(LEN($A1330)&gt;0,SUMPRODUCT(($A1330=merged_names)*(_xlfn.TEXTAFTER(R$2, "At ")=merged_belt_colours)*merged_months_at_rank),"")</f>
        <v/>
      </c>
    </row>
    <row r="1331" spans="1:18" x14ac:dyDescent="0.25">
      <c r="A1331"/>
      <c r="B1331" s="15" t="str" cm="1">
        <f t="array" ref="B1331">IFERROR(IF(LEN(A1331)&gt;0, IF(SUMPRODUCT((Inactives[Key]=J1331)*(Inactives[Currently Inactive]))=1,"Inactive","Active"),""),"Active")</f>
        <v/>
      </c>
      <c r="C1331" s="16" t="str" cm="1">
        <f t="array" aca="1" ref="C1331" ca="1">IFERROR(_xlfn._xlws.FILTER(Inactives[Inactive On],(Inactives[Key]=J1331)*(Inactives[Currently Inactive]),""),"")</f>
        <v/>
      </c>
      <c r="D1331" s="16" t="str" cm="1">
        <f t="array" aca="1" ref="D1331" ca="1">IFERROR(INDEX(_xlfn.TEXTSPLIT(E1331," "),1),"")</f>
        <v/>
      </c>
      <c r="E1331" s="15" t="str" cm="1">
        <f t="array" aca="1" ref="E1331" ca="1">IFERROR(_xlfn._xlws.FILTER(merged_ranks,(merged_end_dates=DATE(9999,12,31))*(merged_names=A1331)),"")</f>
        <v/>
      </c>
      <c r="F1331" s="17" t="str">
        <f ca="1">_xlfn.XLOOKUP(J1331,Promotions[Promo Key],Promotions[Promo Date],"")</f>
        <v/>
      </c>
      <c r="G1331" s="18" t="str">
        <f t="shared" ca="1" si="95"/>
        <v/>
      </c>
      <c r="H1331" s="18" t="str">
        <f t="shared" ca="1" si="94"/>
        <v/>
      </c>
      <c r="I1331" s="17" t="str">
        <f>_xlfn.XLOOKUP(A1331,Students[Full Name],Students[Starting Rank],"")</f>
        <v/>
      </c>
      <c r="J1331" s="15" t="str">
        <f t="shared" ca="1" si="96"/>
        <v xml:space="preserve">: </v>
      </c>
      <c r="K1331" s="16" t="str">
        <f>_xlfn.XLOOKUP(A1331,Students[Full Name],Students[Start Date],"")</f>
        <v/>
      </c>
      <c r="L1331" s="18">
        <f t="shared" ca="1" si="97"/>
        <v>-1</v>
      </c>
      <c r="M1331" s="18" cm="1">
        <f t="array" aca="1" ref="M1331" ca="1">SUMPRODUCT(Inactives[Days Inactive]*(Inactives[Student]=A1331))/365</f>
        <v>0</v>
      </c>
      <c r="N1331" s="18" t="str" cm="1">
        <f t="array" ref="N1331">IF(LEN($A1331)&gt;0,SUMPRODUCT(($A1331=merged_names)*(_xlfn.TEXTAFTER(N$2, "At ")=merged_belt_colours)*merged_months_at_rank),"")</f>
        <v/>
      </c>
      <c r="O1331" s="18" t="str" cm="1">
        <f t="array" ref="O1331">IF(LEN($A1331)&gt;0,SUMPRODUCT(($A1331=merged_names)*(_xlfn.TEXTAFTER(O$2, "At ")=merged_belt_colours)*merged_months_at_rank),"")</f>
        <v/>
      </c>
      <c r="P1331" s="18" t="str" cm="1">
        <f t="array" ref="P1331">IF(LEN($A1331)&gt;0,SUMPRODUCT(($A1331=merged_names)*(_xlfn.TEXTAFTER(P$2, "At ")=merged_belt_colours)*merged_months_at_rank),"")</f>
        <v/>
      </c>
      <c r="Q1331" s="18" t="str" cm="1">
        <f t="array" ref="Q1331">IF(LEN($A1331)&gt;0,SUMPRODUCT(($A1331=merged_names)*(_xlfn.TEXTAFTER(Q$2, "At ")=merged_belt_colours)*merged_months_at_rank),"")</f>
        <v/>
      </c>
      <c r="R1331" s="18" t="str" cm="1">
        <f t="array" ref="R1331">IF(LEN($A1331)&gt;0,SUMPRODUCT(($A1331=merged_names)*(_xlfn.TEXTAFTER(R$2, "At ")=merged_belt_colours)*merged_months_at_rank),"")</f>
        <v/>
      </c>
    </row>
    <row r="1332" spans="1:18" x14ac:dyDescent="0.25">
      <c r="A1332"/>
      <c r="B1332" s="15" t="str" cm="1">
        <f t="array" ref="B1332">IFERROR(IF(LEN(A1332)&gt;0, IF(SUMPRODUCT((Inactives[Key]=J1332)*(Inactives[Currently Inactive]))=1,"Inactive","Active"),""),"Active")</f>
        <v/>
      </c>
      <c r="C1332" s="16" t="str" cm="1">
        <f t="array" aca="1" ref="C1332" ca="1">IFERROR(_xlfn._xlws.FILTER(Inactives[Inactive On],(Inactives[Key]=J1332)*(Inactives[Currently Inactive]),""),"")</f>
        <v/>
      </c>
      <c r="D1332" s="16" t="str" cm="1">
        <f t="array" aca="1" ref="D1332" ca="1">IFERROR(INDEX(_xlfn.TEXTSPLIT(E1332," "),1),"")</f>
        <v/>
      </c>
      <c r="E1332" s="15" t="str" cm="1">
        <f t="array" aca="1" ref="E1332" ca="1">IFERROR(_xlfn._xlws.FILTER(merged_ranks,(merged_end_dates=DATE(9999,12,31))*(merged_names=A1332)),"")</f>
        <v/>
      </c>
      <c r="F1332" s="17" t="str">
        <f ca="1">_xlfn.XLOOKUP(J1332,Promotions[Promo Key],Promotions[Promo Date],"")</f>
        <v/>
      </c>
      <c r="G1332" s="18" t="str">
        <f t="shared" ca="1" si="95"/>
        <v/>
      </c>
      <c r="H1332" s="18" t="str">
        <f t="shared" ca="1" si="94"/>
        <v/>
      </c>
      <c r="I1332" s="17" t="str">
        <f>_xlfn.XLOOKUP(A1332,Students[Full Name],Students[Starting Rank],"")</f>
        <v/>
      </c>
      <c r="J1332" s="15" t="str">
        <f t="shared" ca="1" si="96"/>
        <v xml:space="preserve">: </v>
      </c>
      <c r="K1332" s="16" t="str">
        <f>_xlfn.XLOOKUP(A1332,Students[Full Name],Students[Start Date],"")</f>
        <v/>
      </c>
      <c r="L1332" s="18">
        <f t="shared" ca="1" si="97"/>
        <v>-1</v>
      </c>
      <c r="M1332" s="18" cm="1">
        <f t="array" aca="1" ref="M1332" ca="1">SUMPRODUCT(Inactives[Days Inactive]*(Inactives[Student]=A1332))/365</f>
        <v>0</v>
      </c>
      <c r="N1332" s="18" t="str" cm="1">
        <f t="array" ref="N1332">IF(LEN($A1332)&gt;0,SUMPRODUCT(($A1332=merged_names)*(_xlfn.TEXTAFTER(N$2, "At ")=merged_belt_colours)*merged_months_at_rank),"")</f>
        <v/>
      </c>
      <c r="O1332" s="18" t="str" cm="1">
        <f t="array" ref="O1332">IF(LEN($A1332)&gt;0,SUMPRODUCT(($A1332=merged_names)*(_xlfn.TEXTAFTER(O$2, "At ")=merged_belt_colours)*merged_months_at_rank),"")</f>
        <v/>
      </c>
      <c r="P1332" s="18" t="str" cm="1">
        <f t="array" ref="P1332">IF(LEN($A1332)&gt;0,SUMPRODUCT(($A1332=merged_names)*(_xlfn.TEXTAFTER(P$2, "At ")=merged_belt_colours)*merged_months_at_rank),"")</f>
        <v/>
      </c>
      <c r="Q1332" s="18" t="str" cm="1">
        <f t="array" ref="Q1332">IF(LEN($A1332)&gt;0,SUMPRODUCT(($A1332=merged_names)*(_xlfn.TEXTAFTER(Q$2, "At ")=merged_belt_colours)*merged_months_at_rank),"")</f>
        <v/>
      </c>
      <c r="R1332" s="18" t="str" cm="1">
        <f t="array" ref="R1332">IF(LEN($A1332)&gt;0,SUMPRODUCT(($A1332=merged_names)*(_xlfn.TEXTAFTER(R$2, "At ")=merged_belt_colours)*merged_months_at_rank),"")</f>
        <v/>
      </c>
    </row>
    <row r="1333" spans="1:18" x14ac:dyDescent="0.25">
      <c r="A1333"/>
      <c r="B1333" s="15" t="str" cm="1">
        <f t="array" ref="B1333">IFERROR(IF(LEN(A1333)&gt;0, IF(SUMPRODUCT((Inactives[Key]=J1333)*(Inactives[Currently Inactive]))=1,"Inactive","Active"),""),"Active")</f>
        <v/>
      </c>
      <c r="C1333" s="16" t="str" cm="1">
        <f t="array" aca="1" ref="C1333" ca="1">IFERROR(_xlfn._xlws.FILTER(Inactives[Inactive On],(Inactives[Key]=J1333)*(Inactives[Currently Inactive]),""),"")</f>
        <v/>
      </c>
      <c r="D1333" s="16" t="str" cm="1">
        <f t="array" aca="1" ref="D1333" ca="1">IFERROR(INDEX(_xlfn.TEXTSPLIT(E1333," "),1),"")</f>
        <v/>
      </c>
      <c r="E1333" s="15" t="str" cm="1">
        <f t="array" aca="1" ref="E1333" ca="1">IFERROR(_xlfn._xlws.FILTER(merged_ranks,(merged_end_dates=DATE(9999,12,31))*(merged_names=A1333)),"")</f>
        <v/>
      </c>
      <c r="F1333" s="17" t="str">
        <f ca="1">_xlfn.XLOOKUP(J1333,Promotions[Promo Key],Promotions[Promo Date],"")</f>
        <v/>
      </c>
      <c r="G1333" s="18" t="str">
        <f t="shared" ca="1" si="95"/>
        <v/>
      </c>
      <c r="H1333" s="18" t="str">
        <f t="shared" ca="1" si="94"/>
        <v/>
      </c>
      <c r="I1333" s="17" t="str">
        <f>_xlfn.XLOOKUP(A1333,Students[Full Name],Students[Starting Rank],"")</f>
        <v/>
      </c>
      <c r="J1333" s="15" t="str">
        <f t="shared" ca="1" si="96"/>
        <v xml:space="preserve">: </v>
      </c>
      <c r="K1333" s="16" t="str">
        <f>_xlfn.XLOOKUP(A1333,Students[Full Name],Students[Start Date],"")</f>
        <v/>
      </c>
      <c r="L1333" s="18">
        <f t="shared" ca="1" si="97"/>
        <v>-1</v>
      </c>
      <c r="M1333" s="18" cm="1">
        <f t="array" aca="1" ref="M1333" ca="1">SUMPRODUCT(Inactives[Days Inactive]*(Inactives[Student]=A1333))/365</f>
        <v>0</v>
      </c>
      <c r="N1333" s="18" t="str" cm="1">
        <f t="array" ref="N1333">IF(LEN($A1333)&gt;0,SUMPRODUCT(($A1333=merged_names)*(_xlfn.TEXTAFTER(N$2, "At ")=merged_belt_colours)*merged_months_at_rank),"")</f>
        <v/>
      </c>
      <c r="O1333" s="18" t="str" cm="1">
        <f t="array" ref="O1333">IF(LEN($A1333)&gt;0,SUMPRODUCT(($A1333=merged_names)*(_xlfn.TEXTAFTER(O$2, "At ")=merged_belt_colours)*merged_months_at_rank),"")</f>
        <v/>
      </c>
      <c r="P1333" s="18" t="str" cm="1">
        <f t="array" ref="P1333">IF(LEN($A1333)&gt;0,SUMPRODUCT(($A1333=merged_names)*(_xlfn.TEXTAFTER(P$2, "At ")=merged_belt_colours)*merged_months_at_rank),"")</f>
        <v/>
      </c>
      <c r="Q1333" s="18" t="str" cm="1">
        <f t="array" ref="Q1333">IF(LEN($A1333)&gt;0,SUMPRODUCT(($A1333=merged_names)*(_xlfn.TEXTAFTER(Q$2, "At ")=merged_belt_colours)*merged_months_at_rank),"")</f>
        <v/>
      </c>
      <c r="R1333" s="18" t="str" cm="1">
        <f t="array" ref="R1333">IF(LEN($A1333)&gt;0,SUMPRODUCT(($A1333=merged_names)*(_xlfn.TEXTAFTER(R$2, "At ")=merged_belt_colours)*merged_months_at_rank),"")</f>
        <v/>
      </c>
    </row>
    <row r="1334" spans="1:18" x14ac:dyDescent="0.25">
      <c r="A1334"/>
      <c r="B1334" s="15" t="str" cm="1">
        <f t="array" ref="B1334">IFERROR(IF(LEN(A1334)&gt;0, IF(SUMPRODUCT((Inactives[Key]=J1334)*(Inactives[Currently Inactive]))=1,"Inactive","Active"),""),"Active")</f>
        <v/>
      </c>
      <c r="C1334" s="16" t="str" cm="1">
        <f t="array" aca="1" ref="C1334" ca="1">IFERROR(_xlfn._xlws.FILTER(Inactives[Inactive On],(Inactives[Key]=J1334)*(Inactives[Currently Inactive]),""),"")</f>
        <v/>
      </c>
      <c r="D1334" s="16" t="str" cm="1">
        <f t="array" aca="1" ref="D1334" ca="1">IFERROR(INDEX(_xlfn.TEXTSPLIT(E1334," "),1),"")</f>
        <v/>
      </c>
      <c r="E1334" s="15" t="str" cm="1">
        <f t="array" aca="1" ref="E1334" ca="1">IFERROR(_xlfn._xlws.FILTER(merged_ranks,(merged_end_dates=DATE(9999,12,31))*(merged_names=A1334)),"")</f>
        <v/>
      </c>
      <c r="F1334" s="17" t="str">
        <f ca="1">_xlfn.XLOOKUP(J1334,Promotions[Promo Key],Promotions[Promo Date],"")</f>
        <v/>
      </c>
      <c r="G1334" s="18" t="str">
        <f t="shared" ca="1" si="95"/>
        <v/>
      </c>
      <c r="H1334" s="18" t="str">
        <f t="shared" ca="1" si="94"/>
        <v/>
      </c>
      <c r="I1334" s="17" t="str">
        <f>_xlfn.XLOOKUP(A1334,Students[Full Name],Students[Starting Rank],"")</f>
        <v/>
      </c>
      <c r="J1334" s="15" t="str">
        <f t="shared" ca="1" si="96"/>
        <v xml:space="preserve">: </v>
      </c>
      <c r="K1334" s="16" t="str">
        <f>_xlfn.XLOOKUP(A1334,Students[Full Name],Students[Start Date],"")</f>
        <v/>
      </c>
      <c r="L1334" s="18">
        <f t="shared" ca="1" si="97"/>
        <v>-1</v>
      </c>
      <c r="M1334" s="18" cm="1">
        <f t="array" aca="1" ref="M1334" ca="1">SUMPRODUCT(Inactives[Days Inactive]*(Inactives[Student]=A1334))/365</f>
        <v>0</v>
      </c>
      <c r="N1334" s="18" t="str" cm="1">
        <f t="array" ref="N1334">IF(LEN($A1334)&gt;0,SUMPRODUCT(($A1334=merged_names)*(_xlfn.TEXTAFTER(N$2, "At ")=merged_belt_colours)*merged_months_at_rank),"")</f>
        <v/>
      </c>
      <c r="O1334" s="18" t="str" cm="1">
        <f t="array" ref="O1334">IF(LEN($A1334)&gt;0,SUMPRODUCT(($A1334=merged_names)*(_xlfn.TEXTAFTER(O$2, "At ")=merged_belt_colours)*merged_months_at_rank),"")</f>
        <v/>
      </c>
      <c r="P1334" s="18" t="str" cm="1">
        <f t="array" ref="P1334">IF(LEN($A1334)&gt;0,SUMPRODUCT(($A1334=merged_names)*(_xlfn.TEXTAFTER(P$2, "At ")=merged_belt_colours)*merged_months_at_rank),"")</f>
        <v/>
      </c>
      <c r="Q1334" s="18" t="str" cm="1">
        <f t="array" ref="Q1334">IF(LEN($A1334)&gt;0,SUMPRODUCT(($A1334=merged_names)*(_xlfn.TEXTAFTER(Q$2, "At ")=merged_belt_colours)*merged_months_at_rank),"")</f>
        <v/>
      </c>
      <c r="R1334" s="18" t="str" cm="1">
        <f t="array" ref="R1334">IF(LEN($A1334)&gt;0,SUMPRODUCT(($A1334=merged_names)*(_xlfn.TEXTAFTER(R$2, "At ")=merged_belt_colours)*merged_months_at_rank),"")</f>
        <v/>
      </c>
    </row>
    <row r="1335" spans="1:18" x14ac:dyDescent="0.25">
      <c r="A1335"/>
      <c r="B1335" s="15" t="str" cm="1">
        <f t="array" ref="B1335">IFERROR(IF(LEN(A1335)&gt;0, IF(SUMPRODUCT((Inactives[Key]=J1335)*(Inactives[Currently Inactive]))=1,"Inactive","Active"),""),"Active")</f>
        <v/>
      </c>
      <c r="C1335" s="16" t="str" cm="1">
        <f t="array" aca="1" ref="C1335" ca="1">IFERROR(_xlfn._xlws.FILTER(Inactives[Inactive On],(Inactives[Key]=J1335)*(Inactives[Currently Inactive]),""),"")</f>
        <v/>
      </c>
      <c r="D1335" s="16" t="str" cm="1">
        <f t="array" aca="1" ref="D1335" ca="1">IFERROR(INDEX(_xlfn.TEXTSPLIT(E1335," "),1),"")</f>
        <v/>
      </c>
      <c r="E1335" s="15" t="str" cm="1">
        <f t="array" aca="1" ref="E1335" ca="1">IFERROR(_xlfn._xlws.FILTER(merged_ranks,(merged_end_dates=DATE(9999,12,31))*(merged_names=A1335)),"")</f>
        <v/>
      </c>
      <c r="F1335" s="17" t="str">
        <f ca="1">_xlfn.XLOOKUP(J1335,Promotions[Promo Key],Promotions[Promo Date],"")</f>
        <v/>
      </c>
      <c r="G1335" s="18" t="str">
        <f t="shared" ca="1" si="95"/>
        <v/>
      </c>
      <c r="H1335" s="18" t="str">
        <f t="shared" ca="1" si="94"/>
        <v/>
      </c>
      <c r="I1335" s="17" t="str">
        <f>_xlfn.XLOOKUP(A1335,Students[Full Name],Students[Starting Rank],"")</f>
        <v/>
      </c>
      <c r="J1335" s="15" t="str">
        <f t="shared" ca="1" si="96"/>
        <v xml:space="preserve">: </v>
      </c>
      <c r="K1335" s="16" t="str">
        <f>_xlfn.XLOOKUP(A1335,Students[Full Name],Students[Start Date],"")</f>
        <v/>
      </c>
      <c r="L1335" s="18">
        <f t="shared" ca="1" si="97"/>
        <v>-1</v>
      </c>
      <c r="M1335" s="18" cm="1">
        <f t="array" aca="1" ref="M1335" ca="1">SUMPRODUCT(Inactives[Days Inactive]*(Inactives[Student]=A1335))/365</f>
        <v>0</v>
      </c>
      <c r="N1335" s="18" t="str" cm="1">
        <f t="array" ref="N1335">IF(LEN($A1335)&gt;0,SUMPRODUCT(($A1335=merged_names)*(_xlfn.TEXTAFTER(N$2, "At ")=merged_belt_colours)*merged_months_at_rank),"")</f>
        <v/>
      </c>
      <c r="O1335" s="18" t="str" cm="1">
        <f t="array" ref="O1335">IF(LEN($A1335)&gt;0,SUMPRODUCT(($A1335=merged_names)*(_xlfn.TEXTAFTER(O$2, "At ")=merged_belt_colours)*merged_months_at_rank),"")</f>
        <v/>
      </c>
      <c r="P1335" s="18" t="str" cm="1">
        <f t="array" ref="P1335">IF(LEN($A1335)&gt;0,SUMPRODUCT(($A1335=merged_names)*(_xlfn.TEXTAFTER(P$2, "At ")=merged_belt_colours)*merged_months_at_rank),"")</f>
        <v/>
      </c>
      <c r="Q1335" s="18" t="str" cm="1">
        <f t="array" ref="Q1335">IF(LEN($A1335)&gt;0,SUMPRODUCT(($A1335=merged_names)*(_xlfn.TEXTAFTER(Q$2, "At ")=merged_belt_colours)*merged_months_at_rank),"")</f>
        <v/>
      </c>
      <c r="R1335" s="18" t="str" cm="1">
        <f t="array" ref="R1335">IF(LEN($A1335)&gt;0,SUMPRODUCT(($A1335=merged_names)*(_xlfn.TEXTAFTER(R$2, "At ")=merged_belt_colours)*merged_months_at_rank),"")</f>
        <v/>
      </c>
    </row>
    <row r="1336" spans="1:18" x14ac:dyDescent="0.25">
      <c r="A1336"/>
      <c r="B1336" s="15" t="str" cm="1">
        <f t="array" ref="B1336">IFERROR(IF(LEN(A1336)&gt;0, IF(SUMPRODUCT((Inactives[Key]=J1336)*(Inactives[Currently Inactive]))=1,"Inactive","Active"),""),"Active")</f>
        <v/>
      </c>
      <c r="C1336" s="16" t="str" cm="1">
        <f t="array" aca="1" ref="C1336" ca="1">IFERROR(_xlfn._xlws.FILTER(Inactives[Inactive On],(Inactives[Key]=J1336)*(Inactives[Currently Inactive]),""),"")</f>
        <v/>
      </c>
      <c r="D1336" s="16" t="str" cm="1">
        <f t="array" aca="1" ref="D1336" ca="1">IFERROR(INDEX(_xlfn.TEXTSPLIT(E1336," "),1),"")</f>
        <v/>
      </c>
      <c r="E1336" s="15" t="str" cm="1">
        <f t="array" aca="1" ref="E1336" ca="1">IFERROR(_xlfn._xlws.FILTER(merged_ranks,(merged_end_dates=DATE(9999,12,31))*(merged_names=A1336)),"")</f>
        <v/>
      </c>
      <c r="F1336" s="17" t="str">
        <f ca="1">_xlfn.XLOOKUP(J1336,Promotions[Promo Key],Promotions[Promo Date],"")</f>
        <v/>
      </c>
      <c r="G1336" s="18" t="str">
        <f t="shared" ca="1" si="95"/>
        <v/>
      </c>
      <c r="H1336" s="18" t="str">
        <f t="shared" ca="1" si="94"/>
        <v/>
      </c>
      <c r="I1336" s="17" t="str">
        <f>_xlfn.XLOOKUP(A1336,Students[Full Name],Students[Starting Rank],"")</f>
        <v/>
      </c>
      <c r="J1336" s="15" t="str">
        <f t="shared" ca="1" si="96"/>
        <v xml:space="preserve">: </v>
      </c>
      <c r="K1336" s="16" t="str">
        <f>_xlfn.XLOOKUP(A1336,Students[Full Name],Students[Start Date],"")</f>
        <v/>
      </c>
      <c r="L1336" s="18">
        <f t="shared" ca="1" si="97"/>
        <v>-1</v>
      </c>
      <c r="M1336" s="18" cm="1">
        <f t="array" aca="1" ref="M1336" ca="1">SUMPRODUCT(Inactives[Days Inactive]*(Inactives[Student]=A1336))/365</f>
        <v>0</v>
      </c>
      <c r="N1336" s="18" t="str" cm="1">
        <f t="array" ref="N1336">IF(LEN($A1336)&gt;0,SUMPRODUCT(($A1336=merged_names)*(_xlfn.TEXTAFTER(N$2, "At ")=merged_belt_colours)*merged_months_at_rank),"")</f>
        <v/>
      </c>
      <c r="O1336" s="18" t="str" cm="1">
        <f t="array" ref="O1336">IF(LEN($A1336)&gt;0,SUMPRODUCT(($A1336=merged_names)*(_xlfn.TEXTAFTER(O$2, "At ")=merged_belt_colours)*merged_months_at_rank),"")</f>
        <v/>
      </c>
      <c r="P1336" s="18" t="str" cm="1">
        <f t="array" ref="P1336">IF(LEN($A1336)&gt;0,SUMPRODUCT(($A1336=merged_names)*(_xlfn.TEXTAFTER(P$2, "At ")=merged_belt_colours)*merged_months_at_rank),"")</f>
        <v/>
      </c>
      <c r="Q1336" s="18" t="str" cm="1">
        <f t="array" ref="Q1336">IF(LEN($A1336)&gt;0,SUMPRODUCT(($A1336=merged_names)*(_xlfn.TEXTAFTER(Q$2, "At ")=merged_belt_colours)*merged_months_at_rank),"")</f>
        <v/>
      </c>
      <c r="R1336" s="18" t="str" cm="1">
        <f t="array" ref="R1336">IF(LEN($A1336)&gt;0,SUMPRODUCT(($A1336=merged_names)*(_xlfn.TEXTAFTER(R$2, "At ")=merged_belt_colours)*merged_months_at_rank),"")</f>
        <v/>
      </c>
    </row>
    <row r="1337" spans="1:18" x14ac:dyDescent="0.25">
      <c r="A1337"/>
      <c r="B1337" s="15" t="str" cm="1">
        <f t="array" ref="B1337">IFERROR(IF(LEN(A1337)&gt;0, IF(SUMPRODUCT((Inactives[Key]=J1337)*(Inactives[Currently Inactive]))=1,"Inactive","Active"),""),"Active")</f>
        <v/>
      </c>
      <c r="C1337" s="16" t="str" cm="1">
        <f t="array" aca="1" ref="C1337" ca="1">IFERROR(_xlfn._xlws.FILTER(Inactives[Inactive On],(Inactives[Key]=J1337)*(Inactives[Currently Inactive]),""),"")</f>
        <v/>
      </c>
      <c r="D1337" s="16" t="str" cm="1">
        <f t="array" aca="1" ref="D1337" ca="1">IFERROR(INDEX(_xlfn.TEXTSPLIT(E1337," "),1),"")</f>
        <v/>
      </c>
      <c r="E1337" s="15" t="str" cm="1">
        <f t="array" aca="1" ref="E1337" ca="1">IFERROR(_xlfn._xlws.FILTER(merged_ranks,(merged_end_dates=DATE(9999,12,31))*(merged_names=A1337)),"")</f>
        <v/>
      </c>
      <c r="F1337" s="17" t="str">
        <f ca="1">_xlfn.XLOOKUP(J1337,Promotions[Promo Key],Promotions[Promo Date],"")</f>
        <v/>
      </c>
      <c r="G1337" s="18" t="str">
        <f t="shared" ca="1" si="95"/>
        <v/>
      </c>
      <c r="H1337" s="18" t="str">
        <f t="shared" ca="1" si="94"/>
        <v/>
      </c>
      <c r="I1337" s="17" t="str">
        <f>_xlfn.XLOOKUP(A1337,Students[Full Name],Students[Starting Rank],"")</f>
        <v/>
      </c>
      <c r="J1337" s="15" t="str">
        <f t="shared" ca="1" si="96"/>
        <v xml:space="preserve">: </v>
      </c>
      <c r="K1337" s="16" t="str">
        <f>_xlfn.XLOOKUP(A1337,Students[Full Name],Students[Start Date],"")</f>
        <v/>
      </c>
      <c r="L1337" s="18">
        <f t="shared" ca="1" si="97"/>
        <v>-1</v>
      </c>
      <c r="M1337" s="18" cm="1">
        <f t="array" aca="1" ref="M1337" ca="1">SUMPRODUCT(Inactives[Days Inactive]*(Inactives[Student]=A1337))/365</f>
        <v>0</v>
      </c>
      <c r="N1337" s="18" t="str" cm="1">
        <f t="array" ref="N1337">IF(LEN($A1337)&gt;0,SUMPRODUCT(($A1337=merged_names)*(_xlfn.TEXTAFTER(N$2, "At ")=merged_belt_colours)*merged_months_at_rank),"")</f>
        <v/>
      </c>
      <c r="O1337" s="18" t="str" cm="1">
        <f t="array" ref="O1337">IF(LEN($A1337)&gt;0,SUMPRODUCT(($A1337=merged_names)*(_xlfn.TEXTAFTER(O$2, "At ")=merged_belt_colours)*merged_months_at_rank),"")</f>
        <v/>
      </c>
      <c r="P1337" s="18" t="str" cm="1">
        <f t="array" ref="P1337">IF(LEN($A1337)&gt;0,SUMPRODUCT(($A1337=merged_names)*(_xlfn.TEXTAFTER(P$2, "At ")=merged_belt_colours)*merged_months_at_rank),"")</f>
        <v/>
      </c>
      <c r="Q1337" s="18" t="str" cm="1">
        <f t="array" ref="Q1337">IF(LEN($A1337)&gt;0,SUMPRODUCT(($A1337=merged_names)*(_xlfn.TEXTAFTER(Q$2, "At ")=merged_belt_colours)*merged_months_at_rank),"")</f>
        <v/>
      </c>
      <c r="R1337" s="18" t="str" cm="1">
        <f t="array" ref="R1337">IF(LEN($A1337)&gt;0,SUMPRODUCT(($A1337=merged_names)*(_xlfn.TEXTAFTER(R$2, "At ")=merged_belt_colours)*merged_months_at_rank),"")</f>
        <v/>
      </c>
    </row>
    <row r="1338" spans="1:18" x14ac:dyDescent="0.25">
      <c r="A1338"/>
      <c r="B1338" s="15" t="str" cm="1">
        <f t="array" ref="B1338">IFERROR(IF(LEN(A1338)&gt;0, IF(SUMPRODUCT((Inactives[Key]=J1338)*(Inactives[Currently Inactive]))=1,"Inactive","Active"),""),"Active")</f>
        <v/>
      </c>
      <c r="C1338" s="16" t="str" cm="1">
        <f t="array" aca="1" ref="C1338" ca="1">IFERROR(_xlfn._xlws.FILTER(Inactives[Inactive On],(Inactives[Key]=J1338)*(Inactives[Currently Inactive]),""),"")</f>
        <v/>
      </c>
      <c r="D1338" s="16" t="str" cm="1">
        <f t="array" aca="1" ref="D1338" ca="1">IFERROR(INDEX(_xlfn.TEXTSPLIT(E1338," "),1),"")</f>
        <v/>
      </c>
      <c r="E1338" s="15" t="str" cm="1">
        <f t="array" aca="1" ref="E1338" ca="1">IFERROR(_xlfn._xlws.FILTER(merged_ranks,(merged_end_dates=DATE(9999,12,31))*(merged_names=A1338)),"")</f>
        <v/>
      </c>
      <c r="F1338" s="17" t="str">
        <f ca="1">_xlfn.XLOOKUP(J1338,Promotions[Promo Key],Promotions[Promo Date],"")</f>
        <v/>
      </c>
      <c r="G1338" s="18" t="str">
        <f t="shared" ca="1" si="95"/>
        <v/>
      </c>
      <c r="H1338" s="18" t="str">
        <f t="shared" ca="1" si="94"/>
        <v/>
      </c>
      <c r="I1338" s="17" t="str">
        <f>_xlfn.XLOOKUP(A1338,Students[Full Name],Students[Starting Rank],"")</f>
        <v/>
      </c>
      <c r="J1338" s="15" t="str">
        <f t="shared" ca="1" si="96"/>
        <v xml:space="preserve">: </v>
      </c>
      <c r="K1338" s="16" t="str">
        <f>_xlfn.XLOOKUP(A1338,Students[Full Name],Students[Start Date],"")</f>
        <v/>
      </c>
      <c r="L1338" s="18">
        <f t="shared" ca="1" si="97"/>
        <v>-1</v>
      </c>
      <c r="M1338" s="18" cm="1">
        <f t="array" aca="1" ref="M1338" ca="1">SUMPRODUCT(Inactives[Days Inactive]*(Inactives[Student]=A1338))/365</f>
        <v>0</v>
      </c>
      <c r="N1338" s="18" t="str" cm="1">
        <f t="array" ref="N1338">IF(LEN($A1338)&gt;0,SUMPRODUCT(($A1338=merged_names)*(_xlfn.TEXTAFTER(N$2, "At ")=merged_belt_colours)*merged_months_at_rank),"")</f>
        <v/>
      </c>
      <c r="O1338" s="18" t="str" cm="1">
        <f t="array" ref="O1338">IF(LEN($A1338)&gt;0,SUMPRODUCT(($A1338=merged_names)*(_xlfn.TEXTAFTER(O$2, "At ")=merged_belt_colours)*merged_months_at_rank),"")</f>
        <v/>
      </c>
      <c r="P1338" s="18" t="str" cm="1">
        <f t="array" ref="P1338">IF(LEN($A1338)&gt;0,SUMPRODUCT(($A1338=merged_names)*(_xlfn.TEXTAFTER(P$2, "At ")=merged_belt_colours)*merged_months_at_rank),"")</f>
        <v/>
      </c>
      <c r="Q1338" s="18" t="str" cm="1">
        <f t="array" ref="Q1338">IF(LEN($A1338)&gt;0,SUMPRODUCT(($A1338=merged_names)*(_xlfn.TEXTAFTER(Q$2, "At ")=merged_belt_colours)*merged_months_at_rank),"")</f>
        <v/>
      </c>
      <c r="R1338" s="18" t="str" cm="1">
        <f t="array" ref="R1338">IF(LEN($A1338)&gt;0,SUMPRODUCT(($A1338=merged_names)*(_xlfn.TEXTAFTER(R$2, "At ")=merged_belt_colours)*merged_months_at_rank),"")</f>
        <v/>
      </c>
    </row>
    <row r="1339" spans="1:18" x14ac:dyDescent="0.25">
      <c r="A1339"/>
      <c r="B1339" s="15" t="str" cm="1">
        <f t="array" ref="B1339">IFERROR(IF(LEN(A1339)&gt;0, IF(SUMPRODUCT((Inactives[Key]=J1339)*(Inactives[Currently Inactive]))=1,"Inactive","Active"),""),"Active")</f>
        <v/>
      </c>
      <c r="C1339" s="16" t="str" cm="1">
        <f t="array" aca="1" ref="C1339" ca="1">IFERROR(_xlfn._xlws.FILTER(Inactives[Inactive On],(Inactives[Key]=J1339)*(Inactives[Currently Inactive]),""),"")</f>
        <v/>
      </c>
      <c r="D1339" s="16" t="str" cm="1">
        <f t="array" aca="1" ref="D1339" ca="1">IFERROR(INDEX(_xlfn.TEXTSPLIT(E1339," "),1),"")</f>
        <v/>
      </c>
      <c r="E1339" s="15" t="str" cm="1">
        <f t="array" aca="1" ref="E1339" ca="1">IFERROR(_xlfn._xlws.FILTER(merged_ranks,(merged_end_dates=DATE(9999,12,31))*(merged_names=A1339)),"")</f>
        <v/>
      </c>
      <c r="F1339" s="17" t="str">
        <f ca="1">_xlfn.XLOOKUP(J1339,Promotions[Promo Key],Promotions[Promo Date],"")</f>
        <v/>
      </c>
      <c r="G1339" s="18" t="str">
        <f t="shared" ca="1" si="95"/>
        <v/>
      </c>
      <c r="H1339" s="18" t="str">
        <f t="shared" ca="1" si="94"/>
        <v/>
      </c>
      <c r="I1339" s="17" t="str">
        <f>_xlfn.XLOOKUP(A1339,Students[Full Name],Students[Starting Rank],"")</f>
        <v/>
      </c>
      <c r="J1339" s="15" t="str">
        <f t="shared" ca="1" si="96"/>
        <v xml:space="preserve">: </v>
      </c>
      <c r="K1339" s="16" t="str">
        <f>_xlfn.XLOOKUP(A1339,Students[Full Name],Students[Start Date],"")</f>
        <v/>
      </c>
      <c r="L1339" s="18">
        <f t="shared" ca="1" si="97"/>
        <v>-1</v>
      </c>
      <c r="M1339" s="18" cm="1">
        <f t="array" aca="1" ref="M1339" ca="1">SUMPRODUCT(Inactives[Days Inactive]*(Inactives[Student]=A1339))/365</f>
        <v>0</v>
      </c>
      <c r="N1339" s="18" t="str" cm="1">
        <f t="array" ref="N1339">IF(LEN($A1339)&gt;0,SUMPRODUCT(($A1339=merged_names)*(_xlfn.TEXTAFTER(N$2, "At ")=merged_belt_colours)*merged_months_at_rank),"")</f>
        <v/>
      </c>
      <c r="O1339" s="18" t="str" cm="1">
        <f t="array" ref="O1339">IF(LEN($A1339)&gt;0,SUMPRODUCT(($A1339=merged_names)*(_xlfn.TEXTAFTER(O$2, "At ")=merged_belt_colours)*merged_months_at_rank),"")</f>
        <v/>
      </c>
      <c r="P1339" s="18" t="str" cm="1">
        <f t="array" ref="P1339">IF(LEN($A1339)&gt;0,SUMPRODUCT(($A1339=merged_names)*(_xlfn.TEXTAFTER(P$2, "At ")=merged_belt_colours)*merged_months_at_rank),"")</f>
        <v/>
      </c>
      <c r="Q1339" s="18" t="str" cm="1">
        <f t="array" ref="Q1339">IF(LEN($A1339)&gt;0,SUMPRODUCT(($A1339=merged_names)*(_xlfn.TEXTAFTER(Q$2, "At ")=merged_belt_colours)*merged_months_at_rank),"")</f>
        <v/>
      </c>
      <c r="R1339" s="18" t="str" cm="1">
        <f t="array" ref="R1339">IF(LEN($A1339)&gt;0,SUMPRODUCT(($A1339=merged_names)*(_xlfn.TEXTAFTER(R$2, "At ")=merged_belt_colours)*merged_months_at_rank),"")</f>
        <v/>
      </c>
    </row>
    <row r="1340" spans="1:18" x14ac:dyDescent="0.25">
      <c r="A1340"/>
      <c r="B1340" s="15" t="str" cm="1">
        <f t="array" ref="B1340">IFERROR(IF(LEN(A1340)&gt;0, IF(SUMPRODUCT((Inactives[Key]=J1340)*(Inactives[Currently Inactive]))=1,"Inactive","Active"),""),"Active")</f>
        <v/>
      </c>
      <c r="C1340" s="16" t="str" cm="1">
        <f t="array" aca="1" ref="C1340" ca="1">IFERROR(_xlfn._xlws.FILTER(Inactives[Inactive On],(Inactives[Key]=J1340)*(Inactives[Currently Inactive]),""),"")</f>
        <v/>
      </c>
      <c r="D1340" s="16" t="str" cm="1">
        <f t="array" aca="1" ref="D1340" ca="1">IFERROR(INDEX(_xlfn.TEXTSPLIT(E1340," "),1),"")</f>
        <v/>
      </c>
      <c r="E1340" s="15" t="str" cm="1">
        <f t="array" aca="1" ref="E1340" ca="1">IFERROR(_xlfn._xlws.FILTER(merged_ranks,(merged_end_dates=DATE(9999,12,31))*(merged_names=A1340)),"")</f>
        <v/>
      </c>
      <c r="F1340" s="17" t="str">
        <f ca="1">_xlfn.XLOOKUP(J1340,Promotions[Promo Key],Promotions[Promo Date],"")</f>
        <v/>
      </c>
      <c r="G1340" s="18" t="str">
        <f t="shared" ca="1" si="95"/>
        <v/>
      </c>
      <c r="H1340" s="18" t="str">
        <f t="shared" ca="1" si="94"/>
        <v/>
      </c>
      <c r="I1340" s="17" t="str">
        <f>_xlfn.XLOOKUP(A1340,Students[Full Name],Students[Starting Rank],"")</f>
        <v/>
      </c>
      <c r="J1340" s="15" t="str">
        <f t="shared" ca="1" si="96"/>
        <v xml:space="preserve">: </v>
      </c>
      <c r="K1340" s="16" t="str">
        <f>_xlfn.XLOOKUP(A1340,Students[Full Name],Students[Start Date],"")</f>
        <v/>
      </c>
      <c r="L1340" s="18">
        <f t="shared" ca="1" si="97"/>
        <v>-1</v>
      </c>
      <c r="M1340" s="18" cm="1">
        <f t="array" aca="1" ref="M1340" ca="1">SUMPRODUCT(Inactives[Days Inactive]*(Inactives[Student]=A1340))/365</f>
        <v>0</v>
      </c>
      <c r="N1340" s="18" t="str" cm="1">
        <f t="array" ref="N1340">IF(LEN($A1340)&gt;0,SUMPRODUCT(($A1340=merged_names)*(_xlfn.TEXTAFTER(N$2, "At ")=merged_belt_colours)*merged_months_at_rank),"")</f>
        <v/>
      </c>
      <c r="O1340" s="18" t="str" cm="1">
        <f t="array" ref="O1340">IF(LEN($A1340)&gt;0,SUMPRODUCT(($A1340=merged_names)*(_xlfn.TEXTAFTER(O$2, "At ")=merged_belt_colours)*merged_months_at_rank),"")</f>
        <v/>
      </c>
      <c r="P1340" s="18" t="str" cm="1">
        <f t="array" ref="P1340">IF(LEN($A1340)&gt;0,SUMPRODUCT(($A1340=merged_names)*(_xlfn.TEXTAFTER(P$2, "At ")=merged_belt_colours)*merged_months_at_rank),"")</f>
        <v/>
      </c>
      <c r="Q1340" s="18" t="str" cm="1">
        <f t="array" ref="Q1340">IF(LEN($A1340)&gt;0,SUMPRODUCT(($A1340=merged_names)*(_xlfn.TEXTAFTER(Q$2, "At ")=merged_belt_colours)*merged_months_at_rank),"")</f>
        <v/>
      </c>
      <c r="R1340" s="18" t="str" cm="1">
        <f t="array" ref="R1340">IF(LEN($A1340)&gt;0,SUMPRODUCT(($A1340=merged_names)*(_xlfn.TEXTAFTER(R$2, "At ")=merged_belt_colours)*merged_months_at_rank),"")</f>
        <v/>
      </c>
    </row>
    <row r="1341" spans="1:18" x14ac:dyDescent="0.25">
      <c r="A1341"/>
      <c r="B1341" s="15" t="str" cm="1">
        <f t="array" ref="B1341">IFERROR(IF(LEN(A1341)&gt;0, IF(SUMPRODUCT((Inactives[Key]=J1341)*(Inactives[Currently Inactive]))=1,"Inactive","Active"),""),"Active")</f>
        <v/>
      </c>
      <c r="C1341" s="16" t="str" cm="1">
        <f t="array" aca="1" ref="C1341" ca="1">IFERROR(_xlfn._xlws.FILTER(Inactives[Inactive On],(Inactives[Key]=J1341)*(Inactives[Currently Inactive]),""),"")</f>
        <v/>
      </c>
      <c r="D1341" s="16" t="str" cm="1">
        <f t="array" aca="1" ref="D1341" ca="1">IFERROR(INDEX(_xlfn.TEXTSPLIT(E1341," "),1),"")</f>
        <v/>
      </c>
      <c r="E1341" s="15" t="str" cm="1">
        <f t="array" aca="1" ref="E1341" ca="1">IFERROR(_xlfn._xlws.FILTER(merged_ranks,(merged_end_dates=DATE(9999,12,31))*(merged_names=A1341)),"")</f>
        <v/>
      </c>
      <c r="F1341" s="17" t="str">
        <f ca="1">_xlfn.XLOOKUP(J1341,Promotions[Promo Key],Promotions[Promo Date],"")</f>
        <v/>
      </c>
      <c r="G1341" s="18" t="str">
        <f t="shared" ca="1" si="95"/>
        <v/>
      </c>
      <c r="H1341" s="18" t="str">
        <f t="shared" ca="1" si="94"/>
        <v/>
      </c>
      <c r="I1341" s="17" t="str">
        <f>_xlfn.XLOOKUP(A1341,Students[Full Name],Students[Starting Rank],"")</f>
        <v/>
      </c>
      <c r="J1341" s="15" t="str">
        <f t="shared" ca="1" si="96"/>
        <v xml:space="preserve">: </v>
      </c>
      <c r="K1341" s="16" t="str">
        <f>_xlfn.XLOOKUP(A1341,Students[Full Name],Students[Start Date],"")</f>
        <v/>
      </c>
      <c r="L1341" s="18">
        <f t="shared" ca="1" si="97"/>
        <v>-1</v>
      </c>
      <c r="M1341" s="18" cm="1">
        <f t="array" aca="1" ref="M1341" ca="1">SUMPRODUCT(Inactives[Days Inactive]*(Inactives[Student]=A1341))/365</f>
        <v>0</v>
      </c>
      <c r="N1341" s="18" t="str" cm="1">
        <f t="array" ref="N1341">IF(LEN($A1341)&gt;0,SUMPRODUCT(($A1341=merged_names)*(_xlfn.TEXTAFTER(N$2, "At ")=merged_belt_colours)*merged_months_at_rank),"")</f>
        <v/>
      </c>
      <c r="O1341" s="18" t="str" cm="1">
        <f t="array" ref="O1341">IF(LEN($A1341)&gt;0,SUMPRODUCT(($A1341=merged_names)*(_xlfn.TEXTAFTER(O$2, "At ")=merged_belt_colours)*merged_months_at_rank),"")</f>
        <v/>
      </c>
      <c r="P1341" s="18" t="str" cm="1">
        <f t="array" ref="P1341">IF(LEN($A1341)&gt;0,SUMPRODUCT(($A1341=merged_names)*(_xlfn.TEXTAFTER(P$2, "At ")=merged_belt_colours)*merged_months_at_rank),"")</f>
        <v/>
      </c>
      <c r="Q1341" s="18" t="str" cm="1">
        <f t="array" ref="Q1341">IF(LEN($A1341)&gt;0,SUMPRODUCT(($A1341=merged_names)*(_xlfn.TEXTAFTER(Q$2, "At ")=merged_belt_colours)*merged_months_at_rank),"")</f>
        <v/>
      </c>
      <c r="R1341" s="18" t="str" cm="1">
        <f t="array" ref="R1341">IF(LEN($A1341)&gt;0,SUMPRODUCT(($A1341=merged_names)*(_xlfn.TEXTAFTER(R$2, "At ")=merged_belt_colours)*merged_months_at_rank),"")</f>
        <v/>
      </c>
    </row>
    <row r="1342" spans="1:18" x14ac:dyDescent="0.25">
      <c r="A1342"/>
      <c r="B1342" s="15" t="str" cm="1">
        <f t="array" ref="B1342">IFERROR(IF(LEN(A1342)&gt;0, IF(SUMPRODUCT((Inactives[Key]=J1342)*(Inactives[Currently Inactive]))=1,"Inactive","Active"),""),"Active")</f>
        <v/>
      </c>
      <c r="C1342" s="16" t="str" cm="1">
        <f t="array" aca="1" ref="C1342" ca="1">IFERROR(_xlfn._xlws.FILTER(Inactives[Inactive On],(Inactives[Key]=J1342)*(Inactives[Currently Inactive]),""),"")</f>
        <v/>
      </c>
      <c r="D1342" s="16" t="str" cm="1">
        <f t="array" aca="1" ref="D1342" ca="1">IFERROR(INDEX(_xlfn.TEXTSPLIT(E1342," "),1),"")</f>
        <v/>
      </c>
      <c r="E1342" s="15" t="str" cm="1">
        <f t="array" aca="1" ref="E1342" ca="1">IFERROR(_xlfn._xlws.FILTER(merged_ranks,(merged_end_dates=DATE(9999,12,31))*(merged_names=A1342)),"")</f>
        <v/>
      </c>
      <c r="F1342" s="17" t="str">
        <f ca="1">_xlfn.XLOOKUP(J1342,Promotions[Promo Key],Promotions[Promo Date],"")</f>
        <v/>
      </c>
      <c r="G1342" s="18" t="str">
        <f t="shared" ca="1" si="95"/>
        <v/>
      </c>
      <c r="H1342" s="18" t="str">
        <f t="shared" ca="1" si="94"/>
        <v/>
      </c>
      <c r="I1342" s="17" t="str">
        <f>_xlfn.XLOOKUP(A1342,Students[Full Name],Students[Starting Rank],"")</f>
        <v/>
      </c>
      <c r="J1342" s="15" t="str">
        <f t="shared" ca="1" si="96"/>
        <v xml:space="preserve">: </v>
      </c>
      <c r="K1342" s="16" t="str">
        <f>_xlfn.XLOOKUP(A1342,Students[Full Name],Students[Start Date],"")</f>
        <v/>
      </c>
      <c r="L1342" s="18">
        <f t="shared" ca="1" si="97"/>
        <v>-1</v>
      </c>
      <c r="M1342" s="18" cm="1">
        <f t="array" aca="1" ref="M1342" ca="1">SUMPRODUCT(Inactives[Days Inactive]*(Inactives[Student]=A1342))/365</f>
        <v>0</v>
      </c>
      <c r="N1342" s="18" t="str" cm="1">
        <f t="array" ref="N1342">IF(LEN($A1342)&gt;0,SUMPRODUCT(($A1342=merged_names)*(_xlfn.TEXTAFTER(N$2, "At ")=merged_belt_colours)*merged_months_at_rank),"")</f>
        <v/>
      </c>
      <c r="O1342" s="18" t="str" cm="1">
        <f t="array" ref="O1342">IF(LEN($A1342)&gt;0,SUMPRODUCT(($A1342=merged_names)*(_xlfn.TEXTAFTER(O$2, "At ")=merged_belt_colours)*merged_months_at_rank),"")</f>
        <v/>
      </c>
      <c r="P1342" s="18" t="str" cm="1">
        <f t="array" ref="P1342">IF(LEN($A1342)&gt;0,SUMPRODUCT(($A1342=merged_names)*(_xlfn.TEXTAFTER(P$2, "At ")=merged_belt_colours)*merged_months_at_rank),"")</f>
        <v/>
      </c>
      <c r="Q1342" s="18" t="str" cm="1">
        <f t="array" ref="Q1342">IF(LEN($A1342)&gt;0,SUMPRODUCT(($A1342=merged_names)*(_xlfn.TEXTAFTER(Q$2, "At ")=merged_belt_colours)*merged_months_at_rank),"")</f>
        <v/>
      </c>
      <c r="R1342" s="18" t="str" cm="1">
        <f t="array" ref="R1342">IF(LEN($A1342)&gt;0,SUMPRODUCT(($A1342=merged_names)*(_xlfn.TEXTAFTER(R$2, "At ")=merged_belt_colours)*merged_months_at_rank),"")</f>
        <v/>
      </c>
    </row>
    <row r="1343" spans="1:18" x14ac:dyDescent="0.25">
      <c r="A1343"/>
      <c r="B1343" s="15" t="str" cm="1">
        <f t="array" ref="B1343">IFERROR(IF(LEN(A1343)&gt;0, IF(SUMPRODUCT((Inactives[Key]=J1343)*(Inactives[Currently Inactive]))=1,"Inactive","Active"),""),"Active")</f>
        <v/>
      </c>
      <c r="C1343" s="16" t="str" cm="1">
        <f t="array" aca="1" ref="C1343" ca="1">IFERROR(_xlfn._xlws.FILTER(Inactives[Inactive On],(Inactives[Key]=J1343)*(Inactives[Currently Inactive]),""),"")</f>
        <v/>
      </c>
      <c r="D1343" s="16" t="str" cm="1">
        <f t="array" aca="1" ref="D1343" ca="1">IFERROR(INDEX(_xlfn.TEXTSPLIT(E1343," "),1),"")</f>
        <v/>
      </c>
      <c r="E1343" s="15" t="str" cm="1">
        <f t="array" aca="1" ref="E1343" ca="1">IFERROR(_xlfn._xlws.FILTER(merged_ranks,(merged_end_dates=DATE(9999,12,31))*(merged_names=A1343)),"")</f>
        <v/>
      </c>
      <c r="F1343" s="17" t="str">
        <f ca="1">_xlfn.XLOOKUP(J1343,Promotions[Promo Key],Promotions[Promo Date],"")</f>
        <v/>
      </c>
      <c r="G1343" s="18" t="str">
        <f t="shared" ca="1" si="95"/>
        <v/>
      </c>
      <c r="H1343" s="18" t="str">
        <f t="shared" ca="1" si="94"/>
        <v/>
      </c>
      <c r="I1343" s="17" t="str">
        <f>_xlfn.XLOOKUP(A1343,Students[Full Name],Students[Starting Rank],"")</f>
        <v/>
      </c>
      <c r="J1343" s="15" t="str">
        <f t="shared" ca="1" si="96"/>
        <v xml:space="preserve">: </v>
      </c>
      <c r="K1343" s="16" t="str">
        <f>_xlfn.XLOOKUP(A1343,Students[Full Name],Students[Start Date],"")</f>
        <v/>
      </c>
      <c r="L1343" s="18">
        <f t="shared" ca="1" si="97"/>
        <v>-1</v>
      </c>
      <c r="M1343" s="18" cm="1">
        <f t="array" aca="1" ref="M1343" ca="1">SUMPRODUCT(Inactives[Days Inactive]*(Inactives[Student]=A1343))/365</f>
        <v>0</v>
      </c>
      <c r="N1343" s="18" t="str" cm="1">
        <f t="array" ref="N1343">IF(LEN($A1343)&gt;0,SUMPRODUCT(($A1343=merged_names)*(_xlfn.TEXTAFTER(N$2, "At ")=merged_belt_colours)*merged_months_at_rank),"")</f>
        <v/>
      </c>
      <c r="O1343" s="18" t="str" cm="1">
        <f t="array" ref="O1343">IF(LEN($A1343)&gt;0,SUMPRODUCT(($A1343=merged_names)*(_xlfn.TEXTAFTER(O$2, "At ")=merged_belt_colours)*merged_months_at_rank),"")</f>
        <v/>
      </c>
      <c r="P1343" s="18" t="str" cm="1">
        <f t="array" ref="P1343">IF(LEN($A1343)&gt;0,SUMPRODUCT(($A1343=merged_names)*(_xlfn.TEXTAFTER(P$2, "At ")=merged_belt_colours)*merged_months_at_rank),"")</f>
        <v/>
      </c>
      <c r="Q1343" s="18" t="str" cm="1">
        <f t="array" ref="Q1343">IF(LEN($A1343)&gt;0,SUMPRODUCT(($A1343=merged_names)*(_xlfn.TEXTAFTER(Q$2, "At ")=merged_belt_colours)*merged_months_at_rank),"")</f>
        <v/>
      </c>
      <c r="R1343" s="18" t="str" cm="1">
        <f t="array" ref="R1343">IF(LEN($A1343)&gt;0,SUMPRODUCT(($A1343=merged_names)*(_xlfn.TEXTAFTER(R$2, "At ")=merged_belt_colours)*merged_months_at_rank),"")</f>
        <v/>
      </c>
    </row>
    <row r="1344" spans="1:18" x14ac:dyDescent="0.25">
      <c r="A1344"/>
      <c r="B1344" s="15" t="str" cm="1">
        <f t="array" ref="B1344">IFERROR(IF(LEN(A1344)&gt;0, IF(SUMPRODUCT((Inactives[Key]=J1344)*(Inactives[Currently Inactive]))=1,"Inactive","Active"),""),"Active")</f>
        <v/>
      </c>
      <c r="C1344" s="16" t="str" cm="1">
        <f t="array" aca="1" ref="C1344" ca="1">IFERROR(_xlfn._xlws.FILTER(Inactives[Inactive On],(Inactives[Key]=J1344)*(Inactives[Currently Inactive]),""),"")</f>
        <v/>
      </c>
      <c r="D1344" s="16" t="str" cm="1">
        <f t="array" aca="1" ref="D1344" ca="1">IFERROR(INDEX(_xlfn.TEXTSPLIT(E1344," "),1),"")</f>
        <v/>
      </c>
      <c r="E1344" s="15" t="str" cm="1">
        <f t="array" aca="1" ref="E1344" ca="1">IFERROR(_xlfn._xlws.FILTER(merged_ranks,(merged_end_dates=DATE(9999,12,31))*(merged_names=A1344)),"")</f>
        <v/>
      </c>
      <c r="F1344" s="17" t="str">
        <f ca="1">_xlfn.XLOOKUP(J1344,Promotions[Promo Key],Promotions[Promo Date],"")</f>
        <v/>
      </c>
      <c r="G1344" s="18" t="str">
        <f t="shared" ca="1" si="95"/>
        <v/>
      </c>
      <c r="H1344" s="18" t="str">
        <f t="shared" ca="1" si="94"/>
        <v/>
      </c>
      <c r="I1344" s="17" t="str">
        <f>_xlfn.XLOOKUP(A1344,Students[Full Name],Students[Starting Rank],"")</f>
        <v/>
      </c>
      <c r="J1344" s="15" t="str">
        <f t="shared" ca="1" si="96"/>
        <v xml:space="preserve">: </v>
      </c>
      <c r="K1344" s="16" t="str">
        <f>_xlfn.XLOOKUP(A1344,Students[Full Name],Students[Start Date],"")</f>
        <v/>
      </c>
      <c r="L1344" s="18">
        <f t="shared" ca="1" si="97"/>
        <v>-1</v>
      </c>
      <c r="M1344" s="18" cm="1">
        <f t="array" aca="1" ref="M1344" ca="1">SUMPRODUCT(Inactives[Days Inactive]*(Inactives[Student]=A1344))/365</f>
        <v>0</v>
      </c>
      <c r="N1344" s="18" t="str" cm="1">
        <f t="array" ref="N1344">IF(LEN($A1344)&gt;0,SUMPRODUCT(($A1344=merged_names)*(_xlfn.TEXTAFTER(N$2, "At ")=merged_belt_colours)*merged_months_at_rank),"")</f>
        <v/>
      </c>
      <c r="O1344" s="18" t="str" cm="1">
        <f t="array" ref="O1344">IF(LEN($A1344)&gt;0,SUMPRODUCT(($A1344=merged_names)*(_xlfn.TEXTAFTER(O$2, "At ")=merged_belt_colours)*merged_months_at_rank),"")</f>
        <v/>
      </c>
      <c r="P1344" s="18" t="str" cm="1">
        <f t="array" ref="P1344">IF(LEN($A1344)&gt;0,SUMPRODUCT(($A1344=merged_names)*(_xlfn.TEXTAFTER(P$2, "At ")=merged_belt_colours)*merged_months_at_rank),"")</f>
        <v/>
      </c>
      <c r="Q1344" s="18" t="str" cm="1">
        <f t="array" ref="Q1344">IF(LEN($A1344)&gt;0,SUMPRODUCT(($A1344=merged_names)*(_xlfn.TEXTAFTER(Q$2, "At ")=merged_belt_colours)*merged_months_at_rank),"")</f>
        <v/>
      </c>
      <c r="R1344" s="18" t="str" cm="1">
        <f t="array" ref="R1344">IF(LEN($A1344)&gt;0,SUMPRODUCT(($A1344=merged_names)*(_xlfn.TEXTAFTER(R$2, "At ")=merged_belt_colours)*merged_months_at_rank),"")</f>
        <v/>
      </c>
    </row>
    <row r="1345" spans="1:18" x14ac:dyDescent="0.25">
      <c r="A1345"/>
      <c r="B1345" s="15" t="str" cm="1">
        <f t="array" ref="B1345">IFERROR(IF(LEN(A1345)&gt;0, IF(SUMPRODUCT((Inactives[Key]=J1345)*(Inactives[Currently Inactive]))=1,"Inactive","Active"),""),"Active")</f>
        <v/>
      </c>
      <c r="C1345" s="16" t="str" cm="1">
        <f t="array" aca="1" ref="C1345" ca="1">IFERROR(_xlfn._xlws.FILTER(Inactives[Inactive On],(Inactives[Key]=J1345)*(Inactives[Currently Inactive]),""),"")</f>
        <v/>
      </c>
      <c r="D1345" s="16" t="str" cm="1">
        <f t="array" aca="1" ref="D1345" ca="1">IFERROR(INDEX(_xlfn.TEXTSPLIT(E1345," "),1),"")</f>
        <v/>
      </c>
      <c r="E1345" s="15" t="str" cm="1">
        <f t="array" aca="1" ref="E1345" ca="1">IFERROR(_xlfn._xlws.FILTER(merged_ranks,(merged_end_dates=DATE(9999,12,31))*(merged_names=A1345)),"")</f>
        <v/>
      </c>
      <c r="F1345" s="17" t="str">
        <f ca="1">_xlfn.XLOOKUP(J1345,Promotions[Promo Key],Promotions[Promo Date],"")</f>
        <v/>
      </c>
      <c r="G1345" s="18" t="str">
        <f t="shared" ca="1" si="95"/>
        <v/>
      </c>
      <c r="H1345" s="18" t="str">
        <f t="shared" ca="1" si="94"/>
        <v/>
      </c>
      <c r="I1345" s="17" t="str">
        <f>_xlfn.XLOOKUP(A1345,Students[Full Name],Students[Starting Rank],"")</f>
        <v/>
      </c>
      <c r="J1345" s="15" t="str">
        <f t="shared" ca="1" si="96"/>
        <v xml:space="preserve">: </v>
      </c>
      <c r="K1345" s="16" t="str">
        <f>_xlfn.XLOOKUP(A1345,Students[Full Name],Students[Start Date],"")</f>
        <v/>
      </c>
      <c r="L1345" s="18">
        <f t="shared" ca="1" si="97"/>
        <v>-1</v>
      </c>
      <c r="M1345" s="18" cm="1">
        <f t="array" aca="1" ref="M1345" ca="1">SUMPRODUCT(Inactives[Days Inactive]*(Inactives[Student]=A1345))/365</f>
        <v>0</v>
      </c>
      <c r="N1345" s="18" t="str" cm="1">
        <f t="array" ref="N1345">IF(LEN($A1345)&gt;0,SUMPRODUCT(($A1345=merged_names)*(_xlfn.TEXTAFTER(N$2, "At ")=merged_belt_colours)*merged_months_at_rank),"")</f>
        <v/>
      </c>
      <c r="O1345" s="18" t="str" cm="1">
        <f t="array" ref="O1345">IF(LEN($A1345)&gt;0,SUMPRODUCT(($A1345=merged_names)*(_xlfn.TEXTAFTER(O$2, "At ")=merged_belt_colours)*merged_months_at_rank),"")</f>
        <v/>
      </c>
      <c r="P1345" s="18" t="str" cm="1">
        <f t="array" ref="P1345">IF(LEN($A1345)&gt;0,SUMPRODUCT(($A1345=merged_names)*(_xlfn.TEXTAFTER(P$2, "At ")=merged_belt_colours)*merged_months_at_rank),"")</f>
        <v/>
      </c>
      <c r="Q1345" s="18" t="str" cm="1">
        <f t="array" ref="Q1345">IF(LEN($A1345)&gt;0,SUMPRODUCT(($A1345=merged_names)*(_xlfn.TEXTAFTER(Q$2, "At ")=merged_belt_colours)*merged_months_at_rank),"")</f>
        <v/>
      </c>
      <c r="R1345" s="18" t="str" cm="1">
        <f t="array" ref="R1345">IF(LEN($A1345)&gt;0,SUMPRODUCT(($A1345=merged_names)*(_xlfn.TEXTAFTER(R$2, "At ")=merged_belt_colours)*merged_months_at_rank),"")</f>
        <v/>
      </c>
    </row>
    <row r="1346" spans="1:18" x14ac:dyDescent="0.25">
      <c r="A1346"/>
      <c r="B1346" s="15" t="str" cm="1">
        <f t="array" ref="B1346">IFERROR(IF(LEN(A1346)&gt;0, IF(SUMPRODUCT((Inactives[Key]=J1346)*(Inactives[Currently Inactive]))=1,"Inactive","Active"),""),"Active")</f>
        <v/>
      </c>
      <c r="C1346" s="16" t="str" cm="1">
        <f t="array" aca="1" ref="C1346" ca="1">IFERROR(_xlfn._xlws.FILTER(Inactives[Inactive On],(Inactives[Key]=J1346)*(Inactives[Currently Inactive]),""),"")</f>
        <v/>
      </c>
      <c r="D1346" s="16" t="str" cm="1">
        <f t="array" aca="1" ref="D1346" ca="1">IFERROR(INDEX(_xlfn.TEXTSPLIT(E1346," "),1),"")</f>
        <v/>
      </c>
      <c r="E1346" s="15" t="str" cm="1">
        <f t="array" aca="1" ref="E1346" ca="1">IFERROR(_xlfn._xlws.FILTER(merged_ranks,(merged_end_dates=DATE(9999,12,31))*(merged_names=A1346)),"")</f>
        <v/>
      </c>
      <c r="F1346" s="17" t="str">
        <f ca="1">_xlfn.XLOOKUP(J1346,Promotions[Promo Key],Promotions[Promo Date],"")</f>
        <v/>
      </c>
      <c r="G1346" s="18" t="str">
        <f t="shared" ca="1" si="95"/>
        <v/>
      </c>
      <c r="H1346" s="18" t="str">
        <f t="shared" ca="1" si="94"/>
        <v/>
      </c>
      <c r="I1346" s="17" t="str">
        <f>_xlfn.XLOOKUP(A1346,Students[Full Name],Students[Starting Rank],"")</f>
        <v/>
      </c>
      <c r="J1346" s="15" t="str">
        <f t="shared" ca="1" si="96"/>
        <v xml:space="preserve">: </v>
      </c>
      <c r="K1346" s="16" t="str">
        <f>_xlfn.XLOOKUP(A1346,Students[Full Name],Students[Start Date],"")</f>
        <v/>
      </c>
      <c r="L1346" s="18">
        <f t="shared" ca="1" si="97"/>
        <v>-1</v>
      </c>
      <c r="M1346" s="18" cm="1">
        <f t="array" aca="1" ref="M1346" ca="1">SUMPRODUCT(Inactives[Days Inactive]*(Inactives[Student]=A1346))/365</f>
        <v>0</v>
      </c>
      <c r="N1346" s="18" t="str" cm="1">
        <f t="array" ref="N1346">IF(LEN($A1346)&gt;0,SUMPRODUCT(($A1346=merged_names)*(_xlfn.TEXTAFTER(N$2, "At ")=merged_belt_colours)*merged_months_at_rank),"")</f>
        <v/>
      </c>
      <c r="O1346" s="18" t="str" cm="1">
        <f t="array" ref="O1346">IF(LEN($A1346)&gt;0,SUMPRODUCT(($A1346=merged_names)*(_xlfn.TEXTAFTER(O$2, "At ")=merged_belt_colours)*merged_months_at_rank),"")</f>
        <v/>
      </c>
      <c r="P1346" s="18" t="str" cm="1">
        <f t="array" ref="P1346">IF(LEN($A1346)&gt;0,SUMPRODUCT(($A1346=merged_names)*(_xlfn.TEXTAFTER(P$2, "At ")=merged_belt_colours)*merged_months_at_rank),"")</f>
        <v/>
      </c>
      <c r="Q1346" s="18" t="str" cm="1">
        <f t="array" ref="Q1346">IF(LEN($A1346)&gt;0,SUMPRODUCT(($A1346=merged_names)*(_xlfn.TEXTAFTER(Q$2, "At ")=merged_belt_colours)*merged_months_at_rank),"")</f>
        <v/>
      </c>
      <c r="R1346" s="18" t="str" cm="1">
        <f t="array" ref="R1346">IF(LEN($A1346)&gt;0,SUMPRODUCT(($A1346=merged_names)*(_xlfn.TEXTAFTER(R$2, "At ")=merged_belt_colours)*merged_months_at_rank),"")</f>
        <v/>
      </c>
    </row>
    <row r="1347" spans="1:18" x14ac:dyDescent="0.25">
      <c r="A1347"/>
      <c r="B1347" s="15" t="str" cm="1">
        <f t="array" ref="B1347">IFERROR(IF(LEN(A1347)&gt;0, IF(SUMPRODUCT((Inactives[Key]=J1347)*(Inactives[Currently Inactive]))=1,"Inactive","Active"),""),"Active")</f>
        <v/>
      </c>
      <c r="C1347" s="16" t="str" cm="1">
        <f t="array" aca="1" ref="C1347" ca="1">IFERROR(_xlfn._xlws.FILTER(Inactives[Inactive On],(Inactives[Key]=J1347)*(Inactives[Currently Inactive]),""),"")</f>
        <v/>
      </c>
      <c r="D1347" s="16" t="str" cm="1">
        <f t="array" aca="1" ref="D1347" ca="1">IFERROR(INDEX(_xlfn.TEXTSPLIT(E1347," "),1),"")</f>
        <v/>
      </c>
      <c r="E1347" s="15" t="str" cm="1">
        <f t="array" aca="1" ref="E1347" ca="1">IFERROR(_xlfn._xlws.FILTER(merged_ranks,(merged_end_dates=DATE(9999,12,31))*(merged_names=A1347)),"")</f>
        <v/>
      </c>
      <c r="F1347" s="17" t="str">
        <f ca="1">_xlfn.XLOOKUP(J1347,Promotions[Promo Key],Promotions[Promo Date],"")</f>
        <v/>
      </c>
      <c r="G1347" s="18" t="str">
        <f t="shared" ca="1" si="95"/>
        <v/>
      </c>
      <c r="H1347" s="18" t="str">
        <f t="shared" ca="1" si="94"/>
        <v/>
      </c>
      <c r="I1347" s="17" t="str">
        <f>_xlfn.XLOOKUP(A1347,Students[Full Name],Students[Starting Rank],"")</f>
        <v/>
      </c>
      <c r="J1347" s="15" t="str">
        <f t="shared" ca="1" si="96"/>
        <v xml:space="preserve">: </v>
      </c>
      <c r="K1347" s="16" t="str">
        <f>_xlfn.XLOOKUP(A1347,Students[Full Name],Students[Start Date],"")</f>
        <v/>
      </c>
      <c r="L1347" s="18">
        <f t="shared" ca="1" si="97"/>
        <v>-1</v>
      </c>
      <c r="M1347" s="18" cm="1">
        <f t="array" aca="1" ref="M1347" ca="1">SUMPRODUCT(Inactives[Days Inactive]*(Inactives[Student]=A1347))/365</f>
        <v>0</v>
      </c>
      <c r="N1347" s="18" t="str" cm="1">
        <f t="array" ref="N1347">IF(LEN($A1347)&gt;0,SUMPRODUCT(($A1347=merged_names)*(_xlfn.TEXTAFTER(N$2, "At ")=merged_belt_colours)*merged_months_at_rank),"")</f>
        <v/>
      </c>
      <c r="O1347" s="18" t="str" cm="1">
        <f t="array" ref="O1347">IF(LEN($A1347)&gt;0,SUMPRODUCT(($A1347=merged_names)*(_xlfn.TEXTAFTER(O$2, "At ")=merged_belt_colours)*merged_months_at_rank),"")</f>
        <v/>
      </c>
      <c r="P1347" s="18" t="str" cm="1">
        <f t="array" ref="P1347">IF(LEN($A1347)&gt;0,SUMPRODUCT(($A1347=merged_names)*(_xlfn.TEXTAFTER(P$2, "At ")=merged_belt_colours)*merged_months_at_rank),"")</f>
        <v/>
      </c>
      <c r="Q1347" s="18" t="str" cm="1">
        <f t="array" ref="Q1347">IF(LEN($A1347)&gt;0,SUMPRODUCT(($A1347=merged_names)*(_xlfn.TEXTAFTER(Q$2, "At ")=merged_belt_colours)*merged_months_at_rank),"")</f>
        <v/>
      </c>
      <c r="R1347" s="18" t="str" cm="1">
        <f t="array" ref="R1347">IF(LEN($A1347)&gt;0,SUMPRODUCT(($A1347=merged_names)*(_xlfn.TEXTAFTER(R$2, "At ")=merged_belt_colours)*merged_months_at_rank),"")</f>
        <v/>
      </c>
    </row>
    <row r="1348" spans="1:18" x14ac:dyDescent="0.25">
      <c r="A1348"/>
      <c r="B1348" s="15" t="str" cm="1">
        <f t="array" ref="B1348">IFERROR(IF(LEN(A1348)&gt;0, IF(SUMPRODUCT((Inactives[Key]=J1348)*(Inactives[Currently Inactive]))=1,"Inactive","Active"),""),"Active")</f>
        <v/>
      </c>
      <c r="C1348" s="16" t="str" cm="1">
        <f t="array" aca="1" ref="C1348" ca="1">IFERROR(_xlfn._xlws.FILTER(Inactives[Inactive On],(Inactives[Key]=J1348)*(Inactives[Currently Inactive]),""),"")</f>
        <v/>
      </c>
      <c r="D1348" s="16" t="str" cm="1">
        <f t="array" aca="1" ref="D1348" ca="1">IFERROR(INDEX(_xlfn.TEXTSPLIT(E1348," "),1),"")</f>
        <v/>
      </c>
      <c r="E1348" s="15" t="str" cm="1">
        <f t="array" aca="1" ref="E1348" ca="1">IFERROR(_xlfn._xlws.FILTER(merged_ranks,(merged_end_dates=DATE(9999,12,31))*(merged_names=A1348)),"")</f>
        <v/>
      </c>
      <c r="F1348" s="17" t="str">
        <f ca="1">_xlfn.XLOOKUP(J1348,Promotions[Promo Key],Promotions[Promo Date],"")</f>
        <v/>
      </c>
      <c r="G1348" s="18" t="str">
        <f t="shared" ca="1" si="95"/>
        <v/>
      </c>
      <c r="H1348" s="18" t="str">
        <f t="shared" ca="1" si="94"/>
        <v/>
      </c>
      <c r="I1348" s="17" t="str">
        <f>_xlfn.XLOOKUP(A1348,Students[Full Name],Students[Starting Rank],"")</f>
        <v/>
      </c>
      <c r="J1348" s="15" t="str">
        <f t="shared" ca="1" si="96"/>
        <v xml:space="preserve">: </v>
      </c>
      <c r="K1348" s="16" t="str">
        <f>_xlfn.XLOOKUP(A1348,Students[Full Name],Students[Start Date],"")</f>
        <v/>
      </c>
      <c r="L1348" s="18">
        <f t="shared" ca="1" si="97"/>
        <v>-1</v>
      </c>
      <c r="M1348" s="18" cm="1">
        <f t="array" aca="1" ref="M1348" ca="1">SUMPRODUCT(Inactives[Days Inactive]*(Inactives[Student]=A1348))/365</f>
        <v>0</v>
      </c>
      <c r="N1348" s="18" t="str" cm="1">
        <f t="array" ref="N1348">IF(LEN($A1348)&gt;0,SUMPRODUCT(($A1348=merged_names)*(_xlfn.TEXTAFTER(N$2, "At ")=merged_belt_colours)*merged_months_at_rank),"")</f>
        <v/>
      </c>
      <c r="O1348" s="18" t="str" cm="1">
        <f t="array" ref="O1348">IF(LEN($A1348)&gt;0,SUMPRODUCT(($A1348=merged_names)*(_xlfn.TEXTAFTER(O$2, "At ")=merged_belt_colours)*merged_months_at_rank),"")</f>
        <v/>
      </c>
      <c r="P1348" s="18" t="str" cm="1">
        <f t="array" ref="P1348">IF(LEN($A1348)&gt;0,SUMPRODUCT(($A1348=merged_names)*(_xlfn.TEXTAFTER(P$2, "At ")=merged_belt_colours)*merged_months_at_rank),"")</f>
        <v/>
      </c>
      <c r="Q1348" s="18" t="str" cm="1">
        <f t="array" ref="Q1348">IF(LEN($A1348)&gt;0,SUMPRODUCT(($A1348=merged_names)*(_xlfn.TEXTAFTER(Q$2, "At ")=merged_belt_colours)*merged_months_at_rank),"")</f>
        <v/>
      </c>
      <c r="R1348" s="18" t="str" cm="1">
        <f t="array" ref="R1348">IF(LEN($A1348)&gt;0,SUMPRODUCT(($A1348=merged_names)*(_xlfn.TEXTAFTER(R$2, "At ")=merged_belt_colours)*merged_months_at_rank),"")</f>
        <v/>
      </c>
    </row>
    <row r="1349" spans="1:18" x14ac:dyDescent="0.25">
      <c r="A1349"/>
      <c r="B1349" s="15" t="str" cm="1">
        <f t="array" ref="B1349">IFERROR(IF(LEN(A1349)&gt;0, IF(SUMPRODUCT((Inactives[Key]=J1349)*(Inactives[Currently Inactive]))=1,"Inactive","Active"),""),"Active")</f>
        <v/>
      </c>
      <c r="C1349" s="16" t="str" cm="1">
        <f t="array" aca="1" ref="C1349" ca="1">IFERROR(_xlfn._xlws.FILTER(Inactives[Inactive On],(Inactives[Key]=J1349)*(Inactives[Currently Inactive]),""),"")</f>
        <v/>
      </c>
      <c r="D1349" s="16" t="str" cm="1">
        <f t="array" aca="1" ref="D1349" ca="1">IFERROR(INDEX(_xlfn.TEXTSPLIT(E1349," "),1),"")</f>
        <v/>
      </c>
      <c r="E1349" s="15" t="str" cm="1">
        <f t="array" aca="1" ref="E1349" ca="1">IFERROR(_xlfn._xlws.FILTER(merged_ranks,(merged_end_dates=DATE(9999,12,31))*(merged_names=A1349)),"")</f>
        <v/>
      </c>
      <c r="F1349" s="17" t="str">
        <f ca="1">_xlfn.XLOOKUP(J1349,Promotions[Promo Key],Promotions[Promo Date],"")</f>
        <v/>
      </c>
      <c r="G1349" s="18" t="str">
        <f t="shared" ca="1" si="95"/>
        <v/>
      </c>
      <c r="H1349" s="18" t="str">
        <f t="shared" ca="1" si="94"/>
        <v/>
      </c>
      <c r="I1349" s="17" t="str">
        <f>_xlfn.XLOOKUP(A1349,Students[Full Name],Students[Starting Rank],"")</f>
        <v/>
      </c>
      <c r="J1349" s="15" t="str">
        <f t="shared" ca="1" si="96"/>
        <v xml:space="preserve">: </v>
      </c>
      <c r="K1349" s="16" t="str">
        <f>_xlfn.XLOOKUP(A1349,Students[Full Name],Students[Start Date],"")</f>
        <v/>
      </c>
      <c r="L1349" s="18">
        <f t="shared" ca="1" si="97"/>
        <v>-1</v>
      </c>
      <c r="M1349" s="18" cm="1">
        <f t="array" aca="1" ref="M1349" ca="1">SUMPRODUCT(Inactives[Days Inactive]*(Inactives[Student]=A1349))/365</f>
        <v>0</v>
      </c>
      <c r="N1349" s="18" t="str" cm="1">
        <f t="array" ref="N1349">IF(LEN($A1349)&gt;0,SUMPRODUCT(($A1349=merged_names)*(_xlfn.TEXTAFTER(N$2, "At ")=merged_belt_colours)*merged_months_at_rank),"")</f>
        <v/>
      </c>
      <c r="O1349" s="18" t="str" cm="1">
        <f t="array" ref="O1349">IF(LEN($A1349)&gt;0,SUMPRODUCT(($A1349=merged_names)*(_xlfn.TEXTAFTER(O$2, "At ")=merged_belt_colours)*merged_months_at_rank),"")</f>
        <v/>
      </c>
      <c r="P1349" s="18" t="str" cm="1">
        <f t="array" ref="P1349">IF(LEN($A1349)&gt;0,SUMPRODUCT(($A1349=merged_names)*(_xlfn.TEXTAFTER(P$2, "At ")=merged_belt_colours)*merged_months_at_rank),"")</f>
        <v/>
      </c>
      <c r="Q1349" s="18" t="str" cm="1">
        <f t="array" ref="Q1349">IF(LEN($A1349)&gt;0,SUMPRODUCT(($A1349=merged_names)*(_xlfn.TEXTAFTER(Q$2, "At ")=merged_belt_colours)*merged_months_at_rank),"")</f>
        <v/>
      </c>
      <c r="R1349" s="18" t="str" cm="1">
        <f t="array" ref="R1349">IF(LEN($A1349)&gt;0,SUMPRODUCT(($A1349=merged_names)*(_xlfn.TEXTAFTER(R$2, "At ")=merged_belt_colours)*merged_months_at_rank),"")</f>
        <v/>
      </c>
    </row>
    <row r="1350" spans="1:18" x14ac:dyDescent="0.25">
      <c r="A1350"/>
      <c r="B1350" s="15" t="str" cm="1">
        <f t="array" ref="B1350">IFERROR(IF(LEN(A1350)&gt;0, IF(SUMPRODUCT((Inactives[Key]=J1350)*(Inactives[Currently Inactive]))=1,"Inactive","Active"),""),"Active")</f>
        <v/>
      </c>
      <c r="C1350" s="16" t="str" cm="1">
        <f t="array" aca="1" ref="C1350" ca="1">IFERROR(_xlfn._xlws.FILTER(Inactives[Inactive On],(Inactives[Key]=J1350)*(Inactives[Currently Inactive]),""),"")</f>
        <v/>
      </c>
      <c r="D1350" s="16" t="str" cm="1">
        <f t="array" aca="1" ref="D1350" ca="1">IFERROR(INDEX(_xlfn.TEXTSPLIT(E1350," "),1),"")</f>
        <v/>
      </c>
      <c r="E1350" s="15" t="str" cm="1">
        <f t="array" aca="1" ref="E1350" ca="1">IFERROR(_xlfn._xlws.FILTER(merged_ranks,(merged_end_dates=DATE(9999,12,31))*(merged_names=A1350)),"")</f>
        <v/>
      </c>
      <c r="F1350" s="17" t="str">
        <f ca="1">_xlfn.XLOOKUP(J1350,Promotions[Promo Key],Promotions[Promo Date],"")</f>
        <v/>
      </c>
      <c r="G1350" s="18" t="str">
        <f t="shared" ca="1" si="95"/>
        <v/>
      </c>
      <c r="H1350" s="18" t="str">
        <f t="shared" ca="1" si="94"/>
        <v/>
      </c>
      <c r="I1350" s="17" t="str">
        <f>_xlfn.XLOOKUP(A1350,Students[Full Name],Students[Starting Rank],"")</f>
        <v/>
      </c>
      <c r="J1350" s="15" t="str">
        <f t="shared" ca="1" si="96"/>
        <v xml:space="preserve">: </v>
      </c>
      <c r="K1350" s="16" t="str">
        <f>_xlfn.XLOOKUP(A1350,Students[Full Name],Students[Start Date],"")</f>
        <v/>
      </c>
      <c r="L1350" s="18">
        <f t="shared" ca="1" si="97"/>
        <v>-1</v>
      </c>
      <c r="M1350" s="18" cm="1">
        <f t="array" aca="1" ref="M1350" ca="1">SUMPRODUCT(Inactives[Days Inactive]*(Inactives[Student]=A1350))/365</f>
        <v>0</v>
      </c>
      <c r="N1350" s="18" t="str" cm="1">
        <f t="array" ref="N1350">IF(LEN($A1350)&gt;0,SUMPRODUCT(($A1350=merged_names)*(_xlfn.TEXTAFTER(N$2, "At ")=merged_belt_colours)*merged_months_at_rank),"")</f>
        <v/>
      </c>
      <c r="O1350" s="18" t="str" cm="1">
        <f t="array" ref="O1350">IF(LEN($A1350)&gt;0,SUMPRODUCT(($A1350=merged_names)*(_xlfn.TEXTAFTER(O$2, "At ")=merged_belt_colours)*merged_months_at_rank),"")</f>
        <v/>
      </c>
      <c r="P1350" s="18" t="str" cm="1">
        <f t="array" ref="P1350">IF(LEN($A1350)&gt;0,SUMPRODUCT(($A1350=merged_names)*(_xlfn.TEXTAFTER(P$2, "At ")=merged_belt_colours)*merged_months_at_rank),"")</f>
        <v/>
      </c>
      <c r="Q1350" s="18" t="str" cm="1">
        <f t="array" ref="Q1350">IF(LEN($A1350)&gt;0,SUMPRODUCT(($A1350=merged_names)*(_xlfn.TEXTAFTER(Q$2, "At ")=merged_belt_colours)*merged_months_at_rank),"")</f>
        <v/>
      </c>
      <c r="R1350" s="18" t="str" cm="1">
        <f t="array" ref="R1350">IF(LEN($A1350)&gt;0,SUMPRODUCT(($A1350=merged_names)*(_xlfn.TEXTAFTER(R$2, "At ")=merged_belt_colours)*merged_months_at_rank),"")</f>
        <v/>
      </c>
    </row>
    <row r="1351" spans="1:18" x14ac:dyDescent="0.25">
      <c r="A1351"/>
      <c r="B1351" s="15" t="str" cm="1">
        <f t="array" ref="B1351">IFERROR(IF(LEN(A1351)&gt;0, IF(SUMPRODUCT((Inactives[Key]=J1351)*(Inactives[Currently Inactive]))=1,"Inactive","Active"),""),"Active")</f>
        <v/>
      </c>
      <c r="C1351" s="16" t="str" cm="1">
        <f t="array" aca="1" ref="C1351" ca="1">IFERROR(_xlfn._xlws.FILTER(Inactives[Inactive On],(Inactives[Key]=J1351)*(Inactives[Currently Inactive]),""),"")</f>
        <v/>
      </c>
      <c r="D1351" s="16" t="str" cm="1">
        <f t="array" aca="1" ref="D1351" ca="1">IFERROR(INDEX(_xlfn.TEXTSPLIT(E1351," "),1),"")</f>
        <v/>
      </c>
      <c r="E1351" s="15" t="str" cm="1">
        <f t="array" aca="1" ref="E1351" ca="1">IFERROR(_xlfn._xlws.FILTER(merged_ranks,(merged_end_dates=DATE(9999,12,31))*(merged_names=A1351)),"")</f>
        <v/>
      </c>
      <c r="F1351" s="17" t="str">
        <f ca="1">_xlfn.XLOOKUP(J1351,Promotions[Promo Key],Promotions[Promo Date],"")</f>
        <v/>
      </c>
      <c r="G1351" s="18" t="str">
        <f t="shared" ca="1" si="95"/>
        <v/>
      </c>
      <c r="H1351" s="18" t="str">
        <f t="shared" ca="1" si="94"/>
        <v/>
      </c>
      <c r="I1351" s="17" t="str">
        <f>_xlfn.XLOOKUP(A1351,Students[Full Name],Students[Starting Rank],"")</f>
        <v/>
      </c>
      <c r="J1351" s="15" t="str">
        <f t="shared" ca="1" si="96"/>
        <v xml:space="preserve">: </v>
      </c>
      <c r="K1351" s="16" t="str">
        <f>_xlfn.XLOOKUP(A1351,Students[Full Name],Students[Start Date],"")</f>
        <v/>
      </c>
      <c r="L1351" s="18">
        <f t="shared" ca="1" si="97"/>
        <v>-1</v>
      </c>
      <c r="M1351" s="18" cm="1">
        <f t="array" aca="1" ref="M1351" ca="1">SUMPRODUCT(Inactives[Days Inactive]*(Inactives[Student]=A1351))/365</f>
        <v>0</v>
      </c>
      <c r="N1351" s="18" t="str" cm="1">
        <f t="array" ref="N1351">IF(LEN($A1351)&gt;0,SUMPRODUCT(($A1351=merged_names)*(_xlfn.TEXTAFTER(N$2, "At ")=merged_belt_colours)*merged_months_at_rank),"")</f>
        <v/>
      </c>
      <c r="O1351" s="18" t="str" cm="1">
        <f t="array" ref="O1351">IF(LEN($A1351)&gt;0,SUMPRODUCT(($A1351=merged_names)*(_xlfn.TEXTAFTER(O$2, "At ")=merged_belt_colours)*merged_months_at_rank),"")</f>
        <v/>
      </c>
      <c r="P1351" s="18" t="str" cm="1">
        <f t="array" ref="P1351">IF(LEN($A1351)&gt;0,SUMPRODUCT(($A1351=merged_names)*(_xlfn.TEXTAFTER(P$2, "At ")=merged_belt_colours)*merged_months_at_rank),"")</f>
        <v/>
      </c>
      <c r="Q1351" s="18" t="str" cm="1">
        <f t="array" ref="Q1351">IF(LEN($A1351)&gt;0,SUMPRODUCT(($A1351=merged_names)*(_xlfn.TEXTAFTER(Q$2, "At ")=merged_belt_colours)*merged_months_at_rank),"")</f>
        <v/>
      </c>
      <c r="R1351" s="18" t="str" cm="1">
        <f t="array" ref="R1351">IF(LEN($A1351)&gt;0,SUMPRODUCT(($A1351=merged_names)*(_xlfn.TEXTAFTER(R$2, "At ")=merged_belt_colours)*merged_months_at_rank),"")</f>
        <v/>
      </c>
    </row>
    <row r="1352" spans="1:18" x14ac:dyDescent="0.25">
      <c r="A1352"/>
      <c r="B1352" s="15" t="str" cm="1">
        <f t="array" ref="B1352">IFERROR(IF(LEN(A1352)&gt;0, IF(SUMPRODUCT((Inactives[Key]=J1352)*(Inactives[Currently Inactive]))=1,"Inactive","Active"),""),"Active")</f>
        <v/>
      </c>
      <c r="C1352" s="16" t="str" cm="1">
        <f t="array" aca="1" ref="C1352" ca="1">IFERROR(_xlfn._xlws.FILTER(Inactives[Inactive On],(Inactives[Key]=J1352)*(Inactives[Currently Inactive]),""),"")</f>
        <v/>
      </c>
      <c r="D1352" s="16" t="str" cm="1">
        <f t="array" aca="1" ref="D1352" ca="1">IFERROR(INDEX(_xlfn.TEXTSPLIT(E1352," "),1),"")</f>
        <v/>
      </c>
      <c r="E1352" s="15" t="str" cm="1">
        <f t="array" aca="1" ref="E1352" ca="1">IFERROR(_xlfn._xlws.FILTER(merged_ranks,(merged_end_dates=DATE(9999,12,31))*(merged_names=A1352)),"")</f>
        <v/>
      </c>
      <c r="F1352" s="17" t="str">
        <f ca="1">_xlfn.XLOOKUP(J1352,Promotions[Promo Key],Promotions[Promo Date],"")</f>
        <v/>
      </c>
      <c r="G1352" s="18" t="str">
        <f t="shared" ca="1" si="95"/>
        <v/>
      </c>
      <c r="H1352" s="18" t="str">
        <f t="shared" ca="1" si="94"/>
        <v/>
      </c>
      <c r="I1352" s="17" t="str">
        <f>_xlfn.XLOOKUP(A1352,Students[Full Name],Students[Starting Rank],"")</f>
        <v/>
      </c>
      <c r="J1352" s="15" t="str">
        <f t="shared" ca="1" si="96"/>
        <v xml:space="preserve">: </v>
      </c>
      <c r="K1352" s="16" t="str">
        <f>_xlfn.XLOOKUP(A1352,Students[Full Name],Students[Start Date],"")</f>
        <v/>
      </c>
      <c r="L1352" s="18">
        <f t="shared" ca="1" si="97"/>
        <v>-1</v>
      </c>
      <c r="M1352" s="18" cm="1">
        <f t="array" aca="1" ref="M1352" ca="1">SUMPRODUCT(Inactives[Days Inactive]*(Inactives[Student]=A1352))/365</f>
        <v>0</v>
      </c>
      <c r="N1352" s="18" t="str" cm="1">
        <f t="array" ref="N1352">IF(LEN($A1352)&gt;0,SUMPRODUCT(($A1352=merged_names)*(_xlfn.TEXTAFTER(N$2, "At ")=merged_belt_colours)*merged_months_at_rank),"")</f>
        <v/>
      </c>
      <c r="O1352" s="18" t="str" cm="1">
        <f t="array" ref="O1352">IF(LEN($A1352)&gt;0,SUMPRODUCT(($A1352=merged_names)*(_xlfn.TEXTAFTER(O$2, "At ")=merged_belt_colours)*merged_months_at_rank),"")</f>
        <v/>
      </c>
      <c r="P1352" s="18" t="str" cm="1">
        <f t="array" ref="P1352">IF(LEN($A1352)&gt;0,SUMPRODUCT(($A1352=merged_names)*(_xlfn.TEXTAFTER(P$2, "At ")=merged_belt_colours)*merged_months_at_rank),"")</f>
        <v/>
      </c>
      <c r="Q1352" s="18" t="str" cm="1">
        <f t="array" ref="Q1352">IF(LEN($A1352)&gt;0,SUMPRODUCT(($A1352=merged_names)*(_xlfn.TEXTAFTER(Q$2, "At ")=merged_belt_colours)*merged_months_at_rank),"")</f>
        <v/>
      </c>
      <c r="R1352" s="18" t="str" cm="1">
        <f t="array" ref="R1352">IF(LEN($A1352)&gt;0,SUMPRODUCT(($A1352=merged_names)*(_xlfn.TEXTAFTER(R$2, "At ")=merged_belt_colours)*merged_months_at_rank),"")</f>
        <v/>
      </c>
    </row>
    <row r="1353" spans="1:18" x14ac:dyDescent="0.25">
      <c r="A1353"/>
      <c r="B1353" s="15" t="str" cm="1">
        <f t="array" ref="B1353">IFERROR(IF(LEN(A1353)&gt;0, IF(SUMPRODUCT((Inactives[Key]=J1353)*(Inactives[Currently Inactive]))=1,"Inactive","Active"),""),"Active")</f>
        <v/>
      </c>
      <c r="C1353" s="16" t="str" cm="1">
        <f t="array" aca="1" ref="C1353" ca="1">IFERROR(_xlfn._xlws.FILTER(Inactives[Inactive On],(Inactives[Key]=J1353)*(Inactives[Currently Inactive]),""),"")</f>
        <v/>
      </c>
      <c r="D1353" s="16" t="str" cm="1">
        <f t="array" aca="1" ref="D1353" ca="1">IFERROR(INDEX(_xlfn.TEXTSPLIT(E1353," "),1),"")</f>
        <v/>
      </c>
      <c r="E1353" s="15" t="str" cm="1">
        <f t="array" aca="1" ref="E1353" ca="1">IFERROR(_xlfn._xlws.FILTER(merged_ranks,(merged_end_dates=DATE(9999,12,31))*(merged_names=A1353)),"")</f>
        <v/>
      </c>
      <c r="F1353" s="17" t="str">
        <f ca="1">_xlfn.XLOOKUP(J1353,Promotions[Promo Key],Promotions[Promo Date],"")</f>
        <v/>
      </c>
      <c r="G1353" s="18" t="str">
        <f t="shared" ca="1" si="95"/>
        <v/>
      </c>
      <c r="H1353" s="18" t="str">
        <f t="shared" ca="1" si="94"/>
        <v/>
      </c>
      <c r="I1353" s="17" t="str">
        <f>_xlfn.XLOOKUP(A1353,Students[Full Name],Students[Starting Rank],"")</f>
        <v/>
      </c>
      <c r="J1353" s="15" t="str">
        <f t="shared" ca="1" si="96"/>
        <v xml:space="preserve">: </v>
      </c>
      <c r="K1353" s="16" t="str">
        <f>_xlfn.XLOOKUP(A1353,Students[Full Name],Students[Start Date],"")</f>
        <v/>
      </c>
      <c r="L1353" s="18">
        <f t="shared" ca="1" si="97"/>
        <v>-1</v>
      </c>
      <c r="M1353" s="18" cm="1">
        <f t="array" aca="1" ref="M1353" ca="1">SUMPRODUCT(Inactives[Days Inactive]*(Inactives[Student]=A1353))/365</f>
        <v>0</v>
      </c>
      <c r="N1353" s="18" t="str" cm="1">
        <f t="array" ref="N1353">IF(LEN($A1353)&gt;0,SUMPRODUCT(($A1353=merged_names)*(_xlfn.TEXTAFTER(N$2, "At ")=merged_belt_colours)*merged_months_at_rank),"")</f>
        <v/>
      </c>
      <c r="O1353" s="18" t="str" cm="1">
        <f t="array" ref="O1353">IF(LEN($A1353)&gt;0,SUMPRODUCT(($A1353=merged_names)*(_xlfn.TEXTAFTER(O$2, "At ")=merged_belt_colours)*merged_months_at_rank),"")</f>
        <v/>
      </c>
      <c r="P1353" s="18" t="str" cm="1">
        <f t="array" ref="P1353">IF(LEN($A1353)&gt;0,SUMPRODUCT(($A1353=merged_names)*(_xlfn.TEXTAFTER(P$2, "At ")=merged_belt_colours)*merged_months_at_rank),"")</f>
        <v/>
      </c>
      <c r="Q1353" s="18" t="str" cm="1">
        <f t="array" ref="Q1353">IF(LEN($A1353)&gt;0,SUMPRODUCT(($A1353=merged_names)*(_xlfn.TEXTAFTER(Q$2, "At ")=merged_belt_colours)*merged_months_at_rank),"")</f>
        <v/>
      </c>
      <c r="R1353" s="18" t="str" cm="1">
        <f t="array" ref="R1353">IF(LEN($A1353)&gt;0,SUMPRODUCT(($A1353=merged_names)*(_xlfn.TEXTAFTER(R$2, "At ")=merged_belt_colours)*merged_months_at_rank),"")</f>
        <v/>
      </c>
    </row>
    <row r="1354" spans="1:18" x14ac:dyDescent="0.25">
      <c r="A1354"/>
      <c r="B1354" s="15" t="str" cm="1">
        <f t="array" ref="B1354">IFERROR(IF(LEN(A1354)&gt;0, IF(SUMPRODUCT((Inactives[Key]=J1354)*(Inactives[Currently Inactive]))=1,"Inactive","Active"),""),"Active")</f>
        <v/>
      </c>
      <c r="C1354" s="16" t="str" cm="1">
        <f t="array" aca="1" ref="C1354" ca="1">IFERROR(_xlfn._xlws.FILTER(Inactives[Inactive On],(Inactives[Key]=J1354)*(Inactives[Currently Inactive]),""),"")</f>
        <v/>
      </c>
      <c r="D1354" s="16" t="str" cm="1">
        <f t="array" aca="1" ref="D1354" ca="1">IFERROR(INDEX(_xlfn.TEXTSPLIT(E1354," "),1),"")</f>
        <v/>
      </c>
      <c r="E1354" s="15" t="str" cm="1">
        <f t="array" aca="1" ref="E1354" ca="1">IFERROR(_xlfn._xlws.FILTER(merged_ranks,(merged_end_dates=DATE(9999,12,31))*(merged_names=A1354)),"")</f>
        <v/>
      </c>
      <c r="F1354" s="17" t="str">
        <f ca="1">_xlfn.XLOOKUP(J1354,Promotions[Promo Key],Promotions[Promo Date],"")</f>
        <v/>
      </c>
      <c r="G1354" s="18" t="str">
        <f t="shared" ca="1" si="95"/>
        <v/>
      </c>
      <c r="H1354" s="18" t="str">
        <f t="shared" ca="1" si="94"/>
        <v/>
      </c>
      <c r="I1354" s="17" t="str">
        <f>_xlfn.XLOOKUP(A1354,Students[Full Name],Students[Starting Rank],"")</f>
        <v/>
      </c>
      <c r="J1354" s="15" t="str">
        <f t="shared" ca="1" si="96"/>
        <v xml:space="preserve">: </v>
      </c>
      <c r="K1354" s="16" t="str">
        <f>_xlfn.XLOOKUP(A1354,Students[Full Name],Students[Start Date],"")</f>
        <v/>
      </c>
      <c r="L1354" s="18">
        <f t="shared" ca="1" si="97"/>
        <v>-1</v>
      </c>
      <c r="M1354" s="18" cm="1">
        <f t="array" aca="1" ref="M1354" ca="1">SUMPRODUCT(Inactives[Days Inactive]*(Inactives[Student]=A1354))/365</f>
        <v>0</v>
      </c>
      <c r="N1354" s="18" t="str" cm="1">
        <f t="array" ref="N1354">IF(LEN($A1354)&gt;0,SUMPRODUCT(($A1354=merged_names)*(_xlfn.TEXTAFTER(N$2, "At ")=merged_belt_colours)*merged_months_at_rank),"")</f>
        <v/>
      </c>
      <c r="O1354" s="18" t="str" cm="1">
        <f t="array" ref="O1354">IF(LEN($A1354)&gt;0,SUMPRODUCT(($A1354=merged_names)*(_xlfn.TEXTAFTER(O$2, "At ")=merged_belt_colours)*merged_months_at_rank),"")</f>
        <v/>
      </c>
      <c r="P1354" s="18" t="str" cm="1">
        <f t="array" ref="P1354">IF(LEN($A1354)&gt;0,SUMPRODUCT(($A1354=merged_names)*(_xlfn.TEXTAFTER(P$2, "At ")=merged_belt_colours)*merged_months_at_rank),"")</f>
        <v/>
      </c>
      <c r="Q1354" s="18" t="str" cm="1">
        <f t="array" ref="Q1354">IF(LEN($A1354)&gt;0,SUMPRODUCT(($A1354=merged_names)*(_xlfn.TEXTAFTER(Q$2, "At ")=merged_belt_colours)*merged_months_at_rank),"")</f>
        <v/>
      </c>
      <c r="R1354" s="18" t="str" cm="1">
        <f t="array" ref="R1354">IF(LEN($A1354)&gt;0,SUMPRODUCT(($A1354=merged_names)*(_xlfn.TEXTAFTER(R$2, "At ")=merged_belt_colours)*merged_months_at_rank),"")</f>
        <v/>
      </c>
    </row>
    <row r="1355" spans="1:18" x14ac:dyDescent="0.25">
      <c r="A1355"/>
      <c r="B1355" s="15" t="str" cm="1">
        <f t="array" ref="B1355">IFERROR(IF(LEN(A1355)&gt;0, IF(SUMPRODUCT((Inactives[Key]=J1355)*(Inactives[Currently Inactive]))=1,"Inactive","Active"),""),"Active")</f>
        <v/>
      </c>
      <c r="C1355" s="16" t="str" cm="1">
        <f t="array" aca="1" ref="C1355" ca="1">IFERROR(_xlfn._xlws.FILTER(Inactives[Inactive On],(Inactives[Key]=J1355)*(Inactives[Currently Inactive]),""),"")</f>
        <v/>
      </c>
      <c r="D1355" s="16" t="str" cm="1">
        <f t="array" aca="1" ref="D1355" ca="1">IFERROR(INDEX(_xlfn.TEXTSPLIT(E1355," "),1),"")</f>
        <v/>
      </c>
      <c r="E1355" s="15" t="str" cm="1">
        <f t="array" aca="1" ref="E1355" ca="1">IFERROR(_xlfn._xlws.FILTER(merged_ranks,(merged_end_dates=DATE(9999,12,31))*(merged_names=A1355)),"")</f>
        <v/>
      </c>
      <c r="F1355" s="17" t="str">
        <f ca="1">_xlfn.XLOOKUP(J1355,Promotions[Promo Key],Promotions[Promo Date],"")</f>
        <v/>
      </c>
      <c r="G1355" s="18" t="str">
        <f t="shared" ca="1" si="95"/>
        <v/>
      </c>
      <c r="H1355" s="18" t="str">
        <f t="shared" ca="1" si="94"/>
        <v/>
      </c>
      <c r="I1355" s="17" t="str">
        <f>_xlfn.XLOOKUP(A1355,Students[Full Name],Students[Starting Rank],"")</f>
        <v/>
      </c>
      <c r="J1355" s="15" t="str">
        <f t="shared" ca="1" si="96"/>
        <v xml:space="preserve">: </v>
      </c>
      <c r="K1355" s="16" t="str">
        <f>_xlfn.XLOOKUP(A1355,Students[Full Name],Students[Start Date],"")</f>
        <v/>
      </c>
      <c r="L1355" s="18">
        <f t="shared" ca="1" si="97"/>
        <v>-1</v>
      </c>
      <c r="M1355" s="18" cm="1">
        <f t="array" aca="1" ref="M1355" ca="1">SUMPRODUCT(Inactives[Days Inactive]*(Inactives[Student]=A1355))/365</f>
        <v>0</v>
      </c>
      <c r="N1355" s="18" t="str" cm="1">
        <f t="array" ref="N1355">IF(LEN($A1355)&gt;0,SUMPRODUCT(($A1355=merged_names)*(_xlfn.TEXTAFTER(N$2, "At ")=merged_belt_colours)*merged_months_at_rank),"")</f>
        <v/>
      </c>
      <c r="O1355" s="18" t="str" cm="1">
        <f t="array" ref="O1355">IF(LEN($A1355)&gt;0,SUMPRODUCT(($A1355=merged_names)*(_xlfn.TEXTAFTER(O$2, "At ")=merged_belt_colours)*merged_months_at_rank),"")</f>
        <v/>
      </c>
      <c r="P1355" s="18" t="str" cm="1">
        <f t="array" ref="P1355">IF(LEN($A1355)&gt;0,SUMPRODUCT(($A1355=merged_names)*(_xlfn.TEXTAFTER(P$2, "At ")=merged_belt_colours)*merged_months_at_rank),"")</f>
        <v/>
      </c>
      <c r="Q1355" s="18" t="str" cm="1">
        <f t="array" ref="Q1355">IF(LEN($A1355)&gt;0,SUMPRODUCT(($A1355=merged_names)*(_xlfn.TEXTAFTER(Q$2, "At ")=merged_belt_colours)*merged_months_at_rank),"")</f>
        <v/>
      </c>
      <c r="R1355" s="18" t="str" cm="1">
        <f t="array" ref="R1355">IF(LEN($A1355)&gt;0,SUMPRODUCT(($A1355=merged_names)*(_xlfn.TEXTAFTER(R$2, "At ")=merged_belt_colours)*merged_months_at_rank),"")</f>
        <v/>
      </c>
    </row>
    <row r="1356" spans="1:18" x14ac:dyDescent="0.25">
      <c r="A1356"/>
      <c r="B1356" s="15" t="str" cm="1">
        <f t="array" ref="B1356">IFERROR(IF(LEN(A1356)&gt;0, IF(SUMPRODUCT((Inactives[Key]=J1356)*(Inactives[Currently Inactive]))=1,"Inactive","Active"),""),"Active")</f>
        <v/>
      </c>
      <c r="C1356" s="16" t="str" cm="1">
        <f t="array" aca="1" ref="C1356" ca="1">IFERROR(_xlfn._xlws.FILTER(Inactives[Inactive On],(Inactives[Key]=J1356)*(Inactives[Currently Inactive]),""),"")</f>
        <v/>
      </c>
      <c r="D1356" s="16" t="str" cm="1">
        <f t="array" aca="1" ref="D1356" ca="1">IFERROR(INDEX(_xlfn.TEXTSPLIT(E1356," "),1),"")</f>
        <v/>
      </c>
      <c r="E1356" s="15" t="str" cm="1">
        <f t="array" aca="1" ref="E1356" ca="1">IFERROR(_xlfn._xlws.FILTER(merged_ranks,(merged_end_dates=DATE(9999,12,31))*(merged_names=A1356)),"")</f>
        <v/>
      </c>
      <c r="F1356" s="17" t="str">
        <f ca="1">_xlfn.XLOOKUP(J1356,Promotions[Promo Key],Promotions[Promo Date],"")</f>
        <v/>
      </c>
      <c r="G1356" s="18" t="str">
        <f t="shared" ca="1" si="95"/>
        <v/>
      </c>
      <c r="H1356" s="18" t="str">
        <f t="shared" ca="1" si="94"/>
        <v/>
      </c>
      <c r="I1356" s="17" t="str">
        <f>_xlfn.XLOOKUP(A1356,Students[Full Name],Students[Starting Rank],"")</f>
        <v/>
      </c>
      <c r="J1356" s="15" t="str">
        <f t="shared" ca="1" si="96"/>
        <v xml:space="preserve">: </v>
      </c>
      <c r="K1356" s="16" t="str">
        <f>_xlfn.XLOOKUP(A1356,Students[Full Name],Students[Start Date],"")</f>
        <v/>
      </c>
      <c r="L1356" s="18">
        <f t="shared" ca="1" si="97"/>
        <v>-1</v>
      </c>
      <c r="M1356" s="18" cm="1">
        <f t="array" aca="1" ref="M1356" ca="1">SUMPRODUCT(Inactives[Days Inactive]*(Inactives[Student]=A1356))/365</f>
        <v>0</v>
      </c>
      <c r="N1356" s="18" t="str" cm="1">
        <f t="array" ref="N1356">IF(LEN($A1356)&gt;0,SUMPRODUCT(($A1356=merged_names)*(_xlfn.TEXTAFTER(N$2, "At ")=merged_belt_colours)*merged_months_at_rank),"")</f>
        <v/>
      </c>
      <c r="O1356" s="18" t="str" cm="1">
        <f t="array" ref="O1356">IF(LEN($A1356)&gt;0,SUMPRODUCT(($A1356=merged_names)*(_xlfn.TEXTAFTER(O$2, "At ")=merged_belt_colours)*merged_months_at_rank),"")</f>
        <v/>
      </c>
      <c r="P1356" s="18" t="str" cm="1">
        <f t="array" ref="P1356">IF(LEN($A1356)&gt;0,SUMPRODUCT(($A1356=merged_names)*(_xlfn.TEXTAFTER(P$2, "At ")=merged_belt_colours)*merged_months_at_rank),"")</f>
        <v/>
      </c>
      <c r="Q1356" s="18" t="str" cm="1">
        <f t="array" ref="Q1356">IF(LEN($A1356)&gt;0,SUMPRODUCT(($A1356=merged_names)*(_xlfn.TEXTAFTER(Q$2, "At ")=merged_belt_colours)*merged_months_at_rank),"")</f>
        <v/>
      </c>
      <c r="R1356" s="18" t="str" cm="1">
        <f t="array" ref="R1356">IF(LEN($A1356)&gt;0,SUMPRODUCT(($A1356=merged_names)*(_xlfn.TEXTAFTER(R$2, "At ")=merged_belt_colours)*merged_months_at_rank),"")</f>
        <v/>
      </c>
    </row>
    <row r="1357" spans="1:18" x14ac:dyDescent="0.25">
      <c r="A1357"/>
      <c r="B1357" s="15" t="str" cm="1">
        <f t="array" ref="B1357">IFERROR(IF(LEN(A1357)&gt;0, IF(SUMPRODUCT((Inactives[Key]=J1357)*(Inactives[Currently Inactive]))=1,"Inactive","Active"),""),"Active")</f>
        <v/>
      </c>
      <c r="C1357" s="16" t="str" cm="1">
        <f t="array" aca="1" ref="C1357" ca="1">IFERROR(_xlfn._xlws.FILTER(Inactives[Inactive On],(Inactives[Key]=J1357)*(Inactives[Currently Inactive]),""),"")</f>
        <v/>
      </c>
      <c r="D1357" s="16" t="str" cm="1">
        <f t="array" aca="1" ref="D1357" ca="1">IFERROR(INDEX(_xlfn.TEXTSPLIT(E1357," "),1),"")</f>
        <v/>
      </c>
      <c r="E1357" s="15" t="str" cm="1">
        <f t="array" aca="1" ref="E1357" ca="1">IFERROR(_xlfn._xlws.FILTER(merged_ranks,(merged_end_dates=DATE(9999,12,31))*(merged_names=A1357)),"")</f>
        <v/>
      </c>
      <c r="F1357" s="17" t="str">
        <f ca="1">_xlfn.XLOOKUP(J1357,Promotions[Promo Key],Promotions[Promo Date],"")</f>
        <v/>
      </c>
      <c r="G1357" s="18" t="str">
        <f t="shared" ca="1" si="95"/>
        <v/>
      </c>
      <c r="H1357" s="18" t="str">
        <f t="shared" ca="1" si="94"/>
        <v/>
      </c>
      <c r="I1357" s="17" t="str">
        <f>_xlfn.XLOOKUP(A1357,Students[Full Name],Students[Starting Rank],"")</f>
        <v/>
      </c>
      <c r="J1357" s="15" t="str">
        <f t="shared" ca="1" si="96"/>
        <v xml:space="preserve">: </v>
      </c>
      <c r="K1357" s="16" t="str">
        <f>_xlfn.XLOOKUP(A1357,Students[Full Name],Students[Start Date],"")</f>
        <v/>
      </c>
      <c r="L1357" s="18">
        <f t="shared" ca="1" si="97"/>
        <v>-1</v>
      </c>
      <c r="M1357" s="18" cm="1">
        <f t="array" aca="1" ref="M1357" ca="1">SUMPRODUCT(Inactives[Days Inactive]*(Inactives[Student]=A1357))/365</f>
        <v>0</v>
      </c>
      <c r="N1357" s="18" t="str" cm="1">
        <f t="array" ref="N1357">IF(LEN($A1357)&gt;0,SUMPRODUCT(($A1357=merged_names)*(_xlfn.TEXTAFTER(N$2, "At ")=merged_belt_colours)*merged_months_at_rank),"")</f>
        <v/>
      </c>
      <c r="O1357" s="18" t="str" cm="1">
        <f t="array" ref="O1357">IF(LEN($A1357)&gt;0,SUMPRODUCT(($A1357=merged_names)*(_xlfn.TEXTAFTER(O$2, "At ")=merged_belt_colours)*merged_months_at_rank),"")</f>
        <v/>
      </c>
      <c r="P1357" s="18" t="str" cm="1">
        <f t="array" ref="P1357">IF(LEN($A1357)&gt;0,SUMPRODUCT(($A1357=merged_names)*(_xlfn.TEXTAFTER(P$2, "At ")=merged_belt_colours)*merged_months_at_rank),"")</f>
        <v/>
      </c>
      <c r="Q1357" s="18" t="str" cm="1">
        <f t="array" ref="Q1357">IF(LEN($A1357)&gt;0,SUMPRODUCT(($A1357=merged_names)*(_xlfn.TEXTAFTER(Q$2, "At ")=merged_belt_colours)*merged_months_at_rank),"")</f>
        <v/>
      </c>
      <c r="R1357" s="18" t="str" cm="1">
        <f t="array" ref="R1357">IF(LEN($A1357)&gt;0,SUMPRODUCT(($A1357=merged_names)*(_xlfn.TEXTAFTER(R$2, "At ")=merged_belt_colours)*merged_months_at_rank),"")</f>
        <v/>
      </c>
    </row>
    <row r="1358" spans="1:18" x14ac:dyDescent="0.25">
      <c r="A1358"/>
      <c r="B1358" s="15" t="str" cm="1">
        <f t="array" ref="B1358">IFERROR(IF(LEN(A1358)&gt;0, IF(SUMPRODUCT((Inactives[Key]=J1358)*(Inactives[Currently Inactive]))=1,"Inactive","Active"),""),"Active")</f>
        <v/>
      </c>
      <c r="C1358" s="16" t="str" cm="1">
        <f t="array" aca="1" ref="C1358" ca="1">IFERROR(_xlfn._xlws.FILTER(Inactives[Inactive On],(Inactives[Key]=J1358)*(Inactives[Currently Inactive]),""),"")</f>
        <v/>
      </c>
      <c r="D1358" s="16" t="str" cm="1">
        <f t="array" aca="1" ref="D1358" ca="1">IFERROR(INDEX(_xlfn.TEXTSPLIT(E1358," "),1),"")</f>
        <v/>
      </c>
      <c r="E1358" s="15" t="str" cm="1">
        <f t="array" aca="1" ref="E1358" ca="1">IFERROR(_xlfn._xlws.FILTER(merged_ranks,(merged_end_dates=DATE(9999,12,31))*(merged_names=A1358)),"")</f>
        <v/>
      </c>
      <c r="F1358" s="17" t="str">
        <f ca="1">_xlfn.XLOOKUP(J1358,Promotions[Promo Key],Promotions[Promo Date],"")</f>
        <v/>
      </c>
      <c r="G1358" s="18" t="str">
        <f t="shared" ca="1" si="95"/>
        <v/>
      </c>
      <c r="H1358" s="18" t="str">
        <f t="shared" ca="1" si="94"/>
        <v/>
      </c>
      <c r="I1358" s="17" t="str">
        <f>_xlfn.XLOOKUP(A1358,Students[Full Name],Students[Starting Rank],"")</f>
        <v/>
      </c>
      <c r="J1358" s="15" t="str">
        <f t="shared" ca="1" si="96"/>
        <v xml:space="preserve">: </v>
      </c>
      <c r="K1358" s="16" t="str">
        <f>_xlfn.XLOOKUP(A1358,Students[Full Name],Students[Start Date],"")</f>
        <v/>
      </c>
      <c r="L1358" s="18">
        <f t="shared" ca="1" si="97"/>
        <v>-1</v>
      </c>
      <c r="M1358" s="18" cm="1">
        <f t="array" aca="1" ref="M1358" ca="1">SUMPRODUCT(Inactives[Days Inactive]*(Inactives[Student]=A1358))/365</f>
        <v>0</v>
      </c>
      <c r="N1358" s="18" t="str" cm="1">
        <f t="array" ref="N1358">IF(LEN($A1358)&gt;0,SUMPRODUCT(($A1358=merged_names)*(_xlfn.TEXTAFTER(N$2, "At ")=merged_belt_colours)*merged_months_at_rank),"")</f>
        <v/>
      </c>
      <c r="O1358" s="18" t="str" cm="1">
        <f t="array" ref="O1358">IF(LEN($A1358)&gt;0,SUMPRODUCT(($A1358=merged_names)*(_xlfn.TEXTAFTER(O$2, "At ")=merged_belt_colours)*merged_months_at_rank),"")</f>
        <v/>
      </c>
      <c r="P1358" s="18" t="str" cm="1">
        <f t="array" ref="P1358">IF(LEN($A1358)&gt;0,SUMPRODUCT(($A1358=merged_names)*(_xlfn.TEXTAFTER(P$2, "At ")=merged_belt_colours)*merged_months_at_rank),"")</f>
        <v/>
      </c>
      <c r="Q1358" s="18" t="str" cm="1">
        <f t="array" ref="Q1358">IF(LEN($A1358)&gt;0,SUMPRODUCT(($A1358=merged_names)*(_xlfn.TEXTAFTER(Q$2, "At ")=merged_belt_colours)*merged_months_at_rank),"")</f>
        <v/>
      </c>
      <c r="R1358" s="18" t="str" cm="1">
        <f t="array" ref="R1358">IF(LEN($A1358)&gt;0,SUMPRODUCT(($A1358=merged_names)*(_xlfn.TEXTAFTER(R$2, "At ")=merged_belt_colours)*merged_months_at_rank),"")</f>
        <v/>
      </c>
    </row>
    <row r="1359" spans="1:18" x14ac:dyDescent="0.25">
      <c r="A1359"/>
      <c r="B1359" s="15" t="str" cm="1">
        <f t="array" ref="B1359">IFERROR(IF(LEN(A1359)&gt;0, IF(SUMPRODUCT((Inactives[Key]=J1359)*(Inactives[Currently Inactive]))=1,"Inactive","Active"),""),"Active")</f>
        <v/>
      </c>
      <c r="C1359" s="16" t="str" cm="1">
        <f t="array" aca="1" ref="C1359" ca="1">IFERROR(_xlfn._xlws.FILTER(Inactives[Inactive On],(Inactives[Key]=J1359)*(Inactives[Currently Inactive]),""),"")</f>
        <v/>
      </c>
      <c r="D1359" s="16" t="str" cm="1">
        <f t="array" aca="1" ref="D1359" ca="1">IFERROR(INDEX(_xlfn.TEXTSPLIT(E1359," "),1),"")</f>
        <v/>
      </c>
      <c r="E1359" s="15" t="str" cm="1">
        <f t="array" aca="1" ref="E1359" ca="1">IFERROR(_xlfn._xlws.FILTER(merged_ranks,(merged_end_dates=DATE(9999,12,31))*(merged_names=A1359)),"")</f>
        <v/>
      </c>
      <c r="F1359" s="17" t="str">
        <f ca="1">_xlfn.XLOOKUP(J1359,Promotions[Promo Key],Promotions[Promo Date],"")</f>
        <v/>
      </c>
      <c r="G1359" s="18" t="str">
        <f t="shared" ca="1" si="95"/>
        <v/>
      </c>
      <c r="H1359" s="18" t="str">
        <f t="shared" ca="1" si="94"/>
        <v/>
      </c>
      <c r="I1359" s="17" t="str">
        <f>_xlfn.XLOOKUP(A1359,Students[Full Name],Students[Starting Rank],"")</f>
        <v/>
      </c>
      <c r="J1359" s="15" t="str">
        <f t="shared" ca="1" si="96"/>
        <v xml:space="preserve">: </v>
      </c>
      <c r="K1359" s="16" t="str">
        <f>_xlfn.XLOOKUP(A1359,Students[Full Name],Students[Start Date],"")</f>
        <v/>
      </c>
      <c r="L1359" s="18">
        <f t="shared" ca="1" si="97"/>
        <v>-1</v>
      </c>
      <c r="M1359" s="18" cm="1">
        <f t="array" aca="1" ref="M1359" ca="1">SUMPRODUCT(Inactives[Days Inactive]*(Inactives[Student]=A1359))/365</f>
        <v>0</v>
      </c>
      <c r="N1359" s="18" t="str" cm="1">
        <f t="array" ref="N1359">IF(LEN($A1359)&gt;0,SUMPRODUCT(($A1359=merged_names)*(_xlfn.TEXTAFTER(N$2, "At ")=merged_belt_colours)*merged_months_at_rank),"")</f>
        <v/>
      </c>
      <c r="O1359" s="18" t="str" cm="1">
        <f t="array" ref="O1359">IF(LEN($A1359)&gt;0,SUMPRODUCT(($A1359=merged_names)*(_xlfn.TEXTAFTER(O$2, "At ")=merged_belt_colours)*merged_months_at_rank),"")</f>
        <v/>
      </c>
      <c r="P1359" s="18" t="str" cm="1">
        <f t="array" ref="P1359">IF(LEN($A1359)&gt;0,SUMPRODUCT(($A1359=merged_names)*(_xlfn.TEXTAFTER(P$2, "At ")=merged_belt_colours)*merged_months_at_rank),"")</f>
        <v/>
      </c>
      <c r="Q1359" s="18" t="str" cm="1">
        <f t="array" ref="Q1359">IF(LEN($A1359)&gt;0,SUMPRODUCT(($A1359=merged_names)*(_xlfn.TEXTAFTER(Q$2, "At ")=merged_belt_colours)*merged_months_at_rank),"")</f>
        <v/>
      </c>
      <c r="R1359" s="18" t="str" cm="1">
        <f t="array" ref="R1359">IF(LEN($A1359)&gt;0,SUMPRODUCT(($A1359=merged_names)*(_xlfn.TEXTAFTER(R$2, "At ")=merged_belt_colours)*merged_months_at_rank),"")</f>
        <v/>
      </c>
    </row>
    <row r="1360" spans="1:18" x14ac:dyDescent="0.25">
      <c r="A1360"/>
      <c r="B1360" s="15" t="str" cm="1">
        <f t="array" ref="B1360">IFERROR(IF(LEN(A1360)&gt;0, IF(SUMPRODUCT((Inactives[Key]=J1360)*(Inactives[Currently Inactive]))=1,"Inactive","Active"),""),"Active")</f>
        <v/>
      </c>
      <c r="C1360" s="16" t="str" cm="1">
        <f t="array" aca="1" ref="C1360" ca="1">IFERROR(_xlfn._xlws.FILTER(Inactives[Inactive On],(Inactives[Key]=J1360)*(Inactives[Currently Inactive]),""),"")</f>
        <v/>
      </c>
      <c r="D1360" s="16" t="str" cm="1">
        <f t="array" aca="1" ref="D1360" ca="1">IFERROR(INDEX(_xlfn.TEXTSPLIT(E1360," "),1),"")</f>
        <v/>
      </c>
      <c r="E1360" s="15" t="str" cm="1">
        <f t="array" aca="1" ref="E1360" ca="1">IFERROR(_xlfn._xlws.FILTER(merged_ranks,(merged_end_dates=DATE(9999,12,31))*(merged_names=A1360)),"")</f>
        <v/>
      </c>
      <c r="F1360" s="17" t="str">
        <f ca="1">_xlfn.XLOOKUP(J1360,Promotions[Promo Key],Promotions[Promo Date],"")</f>
        <v/>
      </c>
      <c r="G1360" s="18" t="str">
        <f t="shared" ca="1" si="95"/>
        <v/>
      </c>
      <c r="H1360" s="18" t="str">
        <f t="shared" ca="1" si="94"/>
        <v/>
      </c>
      <c r="I1360" s="17" t="str">
        <f>_xlfn.XLOOKUP(A1360,Students[Full Name],Students[Starting Rank],"")</f>
        <v/>
      </c>
      <c r="J1360" s="15" t="str">
        <f t="shared" ca="1" si="96"/>
        <v xml:space="preserve">: </v>
      </c>
      <c r="K1360" s="16" t="str">
        <f>_xlfn.XLOOKUP(A1360,Students[Full Name],Students[Start Date],"")</f>
        <v/>
      </c>
      <c r="L1360" s="18">
        <f t="shared" ca="1" si="97"/>
        <v>-1</v>
      </c>
      <c r="M1360" s="18" cm="1">
        <f t="array" aca="1" ref="M1360" ca="1">SUMPRODUCT(Inactives[Days Inactive]*(Inactives[Student]=A1360))/365</f>
        <v>0</v>
      </c>
      <c r="N1360" s="18" t="str" cm="1">
        <f t="array" ref="N1360">IF(LEN($A1360)&gt;0,SUMPRODUCT(($A1360=merged_names)*(_xlfn.TEXTAFTER(N$2, "At ")=merged_belt_colours)*merged_months_at_rank),"")</f>
        <v/>
      </c>
      <c r="O1360" s="18" t="str" cm="1">
        <f t="array" ref="O1360">IF(LEN($A1360)&gt;0,SUMPRODUCT(($A1360=merged_names)*(_xlfn.TEXTAFTER(O$2, "At ")=merged_belt_colours)*merged_months_at_rank),"")</f>
        <v/>
      </c>
      <c r="P1360" s="18" t="str" cm="1">
        <f t="array" ref="P1360">IF(LEN($A1360)&gt;0,SUMPRODUCT(($A1360=merged_names)*(_xlfn.TEXTAFTER(P$2, "At ")=merged_belt_colours)*merged_months_at_rank),"")</f>
        <v/>
      </c>
      <c r="Q1360" s="18" t="str" cm="1">
        <f t="array" ref="Q1360">IF(LEN($A1360)&gt;0,SUMPRODUCT(($A1360=merged_names)*(_xlfn.TEXTAFTER(Q$2, "At ")=merged_belt_colours)*merged_months_at_rank),"")</f>
        <v/>
      </c>
      <c r="R1360" s="18" t="str" cm="1">
        <f t="array" ref="R1360">IF(LEN($A1360)&gt;0,SUMPRODUCT(($A1360=merged_names)*(_xlfn.TEXTAFTER(R$2, "At ")=merged_belt_colours)*merged_months_at_rank),"")</f>
        <v/>
      </c>
    </row>
    <row r="1361" spans="1:18" x14ac:dyDescent="0.25">
      <c r="A1361"/>
      <c r="B1361" s="15" t="str" cm="1">
        <f t="array" ref="B1361">IFERROR(IF(LEN(A1361)&gt;0, IF(SUMPRODUCT((Inactives[Key]=J1361)*(Inactives[Currently Inactive]))=1,"Inactive","Active"),""),"Active")</f>
        <v/>
      </c>
      <c r="C1361" s="16" t="str" cm="1">
        <f t="array" aca="1" ref="C1361" ca="1">IFERROR(_xlfn._xlws.FILTER(Inactives[Inactive On],(Inactives[Key]=J1361)*(Inactives[Currently Inactive]),""),"")</f>
        <v/>
      </c>
      <c r="D1361" s="16" t="str" cm="1">
        <f t="array" aca="1" ref="D1361" ca="1">IFERROR(INDEX(_xlfn.TEXTSPLIT(E1361," "),1),"")</f>
        <v/>
      </c>
      <c r="E1361" s="15" t="str" cm="1">
        <f t="array" aca="1" ref="E1361" ca="1">IFERROR(_xlfn._xlws.FILTER(merged_ranks,(merged_end_dates=DATE(9999,12,31))*(merged_names=A1361)),"")</f>
        <v/>
      </c>
      <c r="F1361" s="17" t="str">
        <f ca="1">_xlfn.XLOOKUP(J1361,Promotions[Promo Key],Promotions[Promo Date],"")</f>
        <v/>
      </c>
      <c r="G1361" s="18" t="str">
        <f t="shared" ca="1" si="95"/>
        <v/>
      </c>
      <c r="H1361" s="18" t="str">
        <f t="shared" ca="1" si="94"/>
        <v/>
      </c>
      <c r="I1361" s="17" t="str">
        <f>_xlfn.XLOOKUP(A1361,Students[Full Name],Students[Starting Rank],"")</f>
        <v/>
      </c>
      <c r="J1361" s="15" t="str">
        <f t="shared" ca="1" si="96"/>
        <v xml:space="preserve">: </v>
      </c>
      <c r="K1361" s="16" t="str">
        <f>_xlfn.XLOOKUP(A1361,Students[Full Name],Students[Start Date],"")</f>
        <v/>
      </c>
      <c r="L1361" s="18">
        <f t="shared" ca="1" si="97"/>
        <v>-1</v>
      </c>
      <c r="M1361" s="18" cm="1">
        <f t="array" aca="1" ref="M1361" ca="1">SUMPRODUCT(Inactives[Days Inactive]*(Inactives[Student]=A1361))/365</f>
        <v>0</v>
      </c>
      <c r="N1361" s="18" t="str" cm="1">
        <f t="array" ref="N1361">IF(LEN($A1361)&gt;0,SUMPRODUCT(($A1361=merged_names)*(_xlfn.TEXTAFTER(N$2, "At ")=merged_belt_colours)*merged_months_at_rank),"")</f>
        <v/>
      </c>
      <c r="O1361" s="18" t="str" cm="1">
        <f t="array" ref="O1361">IF(LEN($A1361)&gt;0,SUMPRODUCT(($A1361=merged_names)*(_xlfn.TEXTAFTER(O$2, "At ")=merged_belt_colours)*merged_months_at_rank),"")</f>
        <v/>
      </c>
      <c r="P1361" s="18" t="str" cm="1">
        <f t="array" ref="P1361">IF(LEN($A1361)&gt;0,SUMPRODUCT(($A1361=merged_names)*(_xlfn.TEXTAFTER(P$2, "At ")=merged_belt_colours)*merged_months_at_rank),"")</f>
        <v/>
      </c>
      <c r="Q1361" s="18" t="str" cm="1">
        <f t="array" ref="Q1361">IF(LEN($A1361)&gt;0,SUMPRODUCT(($A1361=merged_names)*(_xlfn.TEXTAFTER(Q$2, "At ")=merged_belt_colours)*merged_months_at_rank),"")</f>
        <v/>
      </c>
      <c r="R1361" s="18" t="str" cm="1">
        <f t="array" ref="R1361">IF(LEN($A1361)&gt;0,SUMPRODUCT(($A1361=merged_names)*(_xlfn.TEXTAFTER(R$2, "At ")=merged_belt_colours)*merged_months_at_rank),"")</f>
        <v/>
      </c>
    </row>
    <row r="1362" spans="1:18" x14ac:dyDescent="0.25">
      <c r="A1362"/>
      <c r="B1362" s="15" t="str" cm="1">
        <f t="array" ref="B1362">IFERROR(IF(LEN(A1362)&gt;0, IF(SUMPRODUCT((Inactives[Key]=J1362)*(Inactives[Currently Inactive]))=1,"Inactive","Active"),""),"Active")</f>
        <v/>
      </c>
      <c r="C1362" s="16" t="str" cm="1">
        <f t="array" aca="1" ref="C1362" ca="1">IFERROR(_xlfn._xlws.FILTER(Inactives[Inactive On],(Inactives[Key]=J1362)*(Inactives[Currently Inactive]),""),"")</f>
        <v/>
      </c>
      <c r="D1362" s="16" t="str" cm="1">
        <f t="array" aca="1" ref="D1362" ca="1">IFERROR(INDEX(_xlfn.TEXTSPLIT(E1362," "),1),"")</f>
        <v/>
      </c>
      <c r="E1362" s="15" t="str" cm="1">
        <f t="array" aca="1" ref="E1362" ca="1">IFERROR(_xlfn._xlws.FILTER(merged_ranks,(merged_end_dates=DATE(9999,12,31))*(merged_names=A1362)),"")</f>
        <v/>
      </c>
      <c r="F1362" s="17" t="str">
        <f ca="1">_xlfn.XLOOKUP(J1362,Promotions[Promo Key],Promotions[Promo Date],"")</f>
        <v/>
      </c>
      <c r="G1362" s="18" t="str">
        <f t="shared" ca="1" si="95"/>
        <v/>
      </c>
      <c r="H1362" s="18" t="str">
        <f t="shared" ca="1" si="94"/>
        <v/>
      </c>
      <c r="I1362" s="17" t="str">
        <f>_xlfn.XLOOKUP(A1362,Students[Full Name],Students[Starting Rank],"")</f>
        <v/>
      </c>
      <c r="J1362" s="15" t="str">
        <f t="shared" ca="1" si="96"/>
        <v xml:space="preserve">: </v>
      </c>
      <c r="K1362" s="16" t="str">
        <f>_xlfn.XLOOKUP(A1362,Students[Full Name],Students[Start Date],"")</f>
        <v/>
      </c>
      <c r="L1362" s="18">
        <f t="shared" ca="1" si="97"/>
        <v>-1</v>
      </c>
      <c r="M1362" s="18" cm="1">
        <f t="array" aca="1" ref="M1362" ca="1">SUMPRODUCT(Inactives[Days Inactive]*(Inactives[Student]=A1362))/365</f>
        <v>0</v>
      </c>
      <c r="N1362" s="18" t="str" cm="1">
        <f t="array" ref="N1362">IF(LEN($A1362)&gt;0,SUMPRODUCT(($A1362=merged_names)*(_xlfn.TEXTAFTER(N$2, "At ")=merged_belt_colours)*merged_months_at_rank),"")</f>
        <v/>
      </c>
      <c r="O1362" s="18" t="str" cm="1">
        <f t="array" ref="O1362">IF(LEN($A1362)&gt;0,SUMPRODUCT(($A1362=merged_names)*(_xlfn.TEXTAFTER(O$2, "At ")=merged_belt_colours)*merged_months_at_rank),"")</f>
        <v/>
      </c>
      <c r="P1362" s="18" t="str" cm="1">
        <f t="array" ref="P1362">IF(LEN($A1362)&gt;0,SUMPRODUCT(($A1362=merged_names)*(_xlfn.TEXTAFTER(P$2, "At ")=merged_belt_colours)*merged_months_at_rank),"")</f>
        <v/>
      </c>
      <c r="Q1362" s="18" t="str" cm="1">
        <f t="array" ref="Q1362">IF(LEN($A1362)&gt;0,SUMPRODUCT(($A1362=merged_names)*(_xlfn.TEXTAFTER(Q$2, "At ")=merged_belt_colours)*merged_months_at_rank),"")</f>
        <v/>
      </c>
      <c r="R1362" s="18" t="str" cm="1">
        <f t="array" ref="R1362">IF(LEN($A1362)&gt;0,SUMPRODUCT(($A1362=merged_names)*(_xlfn.TEXTAFTER(R$2, "At ")=merged_belt_colours)*merged_months_at_rank),"")</f>
        <v/>
      </c>
    </row>
    <row r="1363" spans="1:18" x14ac:dyDescent="0.25">
      <c r="A1363"/>
      <c r="B1363" s="15" t="str" cm="1">
        <f t="array" ref="B1363">IFERROR(IF(LEN(A1363)&gt;0, IF(SUMPRODUCT((Inactives[Key]=J1363)*(Inactives[Currently Inactive]))=1,"Inactive","Active"),""),"Active")</f>
        <v/>
      </c>
      <c r="C1363" s="16" t="str" cm="1">
        <f t="array" aca="1" ref="C1363" ca="1">IFERROR(_xlfn._xlws.FILTER(Inactives[Inactive On],(Inactives[Key]=J1363)*(Inactives[Currently Inactive]),""),"")</f>
        <v/>
      </c>
      <c r="D1363" s="16" t="str" cm="1">
        <f t="array" aca="1" ref="D1363" ca="1">IFERROR(INDEX(_xlfn.TEXTSPLIT(E1363," "),1),"")</f>
        <v/>
      </c>
      <c r="E1363" s="15" t="str" cm="1">
        <f t="array" aca="1" ref="E1363" ca="1">IFERROR(_xlfn._xlws.FILTER(merged_ranks,(merged_end_dates=DATE(9999,12,31))*(merged_names=A1363)),"")</f>
        <v/>
      </c>
      <c r="F1363" s="17" t="str">
        <f ca="1">_xlfn.XLOOKUP(J1363,Promotions[Promo Key],Promotions[Promo Date],"")</f>
        <v/>
      </c>
      <c r="G1363" s="18" t="str">
        <f t="shared" ca="1" si="95"/>
        <v/>
      </c>
      <c r="H1363" s="18" t="str">
        <f t="shared" ca="1" si="94"/>
        <v/>
      </c>
      <c r="I1363" s="17" t="str">
        <f>_xlfn.XLOOKUP(A1363,Students[Full Name],Students[Starting Rank],"")</f>
        <v/>
      </c>
      <c r="J1363" s="15" t="str">
        <f t="shared" ca="1" si="96"/>
        <v xml:space="preserve">: </v>
      </c>
      <c r="K1363" s="16" t="str">
        <f>_xlfn.XLOOKUP(A1363,Students[Full Name],Students[Start Date],"")</f>
        <v/>
      </c>
      <c r="L1363" s="18">
        <f t="shared" ca="1" si="97"/>
        <v>-1</v>
      </c>
      <c r="M1363" s="18" cm="1">
        <f t="array" aca="1" ref="M1363" ca="1">SUMPRODUCT(Inactives[Days Inactive]*(Inactives[Student]=A1363))/365</f>
        <v>0</v>
      </c>
      <c r="N1363" s="18" t="str" cm="1">
        <f t="array" ref="N1363">IF(LEN($A1363)&gt;0,SUMPRODUCT(($A1363=merged_names)*(_xlfn.TEXTAFTER(N$2, "At ")=merged_belt_colours)*merged_months_at_rank),"")</f>
        <v/>
      </c>
      <c r="O1363" s="18" t="str" cm="1">
        <f t="array" ref="O1363">IF(LEN($A1363)&gt;0,SUMPRODUCT(($A1363=merged_names)*(_xlfn.TEXTAFTER(O$2, "At ")=merged_belt_colours)*merged_months_at_rank),"")</f>
        <v/>
      </c>
      <c r="P1363" s="18" t="str" cm="1">
        <f t="array" ref="P1363">IF(LEN($A1363)&gt;0,SUMPRODUCT(($A1363=merged_names)*(_xlfn.TEXTAFTER(P$2, "At ")=merged_belt_colours)*merged_months_at_rank),"")</f>
        <v/>
      </c>
      <c r="Q1363" s="18" t="str" cm="1">
        <f t="array" ref="Q1363">IF(LEN($A1363)&gt;0,SUMPRODUCT(($A1363=merged_names)*(_xlfn.TEXTAFTER(Q$2, "At ")=merged_belt_colours)*merged_months_at_rank),"")</f>
        <v/>
      </c>
      <c r="R1363" s="18" t="str" cm="1">
        <f t="array" ref="R1363">IF(LEN($A1363)&gt;0,SUMPRODUCT(($A1363=merged_names)*(_xlfn.TEXTAFTER(R$2, "At ")=merged_belt_colours)*merged_months_at_rank),"")</f>
        <v/>
      </c>
    </row>
    <row r="1364" spans="1:18" x14ac:dyDescent="0.25">
      <c r="A1364"/>
      <c r="B1364" s="15" t="str" cm="1">
        <f t="array" ref="B1364">IFERROR(IF(LEN(A1364)&gt;0, IF(SUMPRODUCT((Inactives[Key]=J1364)*(Inactives[Currently Inactive]))=1,"Inactive","Active"),""),"Active")</f>
        <v/>
      </c>
      <c r="C1364" s="16" t="str" cm="1">
        <f t="array" aca="1" ref="C1364" ca="1">IFERROR(_xlfn._xlws.FILTER(Inactives[Inactive On],(Inactives[Key]=J1364)*(Inactives[Currently Inactive]),""),"")</f>
        <v/>
      </c>
      <c r="D1364" s="16" t="str" cm="1">
        <f t="array" aca="1" ref="D1364" ca="1">IFERROR(INDEX(_xlfn.TEXTSPLIT(E1364," "),1),"")</f>
        <v/>
      </c>
      <c r="E1364" s="15" t="str" cm="1">
        <f t="array" aca="1" ref="E1364" ca="1">IFERROR(_xlfn._xlws.FILTER(merged_ranks,(merged_end_dates=DATE(9999,12,31))*(merged_names=A1364)),"")</f>
        <v/>
      </c>
      <c r="F1364" s="17" t="str">
        <f ca="1">_xlfn.XLOOKUP(J1364,Promotions[Promo Key],Promotions[Promo Date],"")</f>
        <v/>
      </c>
      <c r="G1364" s="18" t="str">
        <f t="shared" ca="1" si="95"/>
        <v/>
      </c>
      <c r="H1364" s="18" t="str">
        <f t="shared" ca="1" si="94"/>
        <v/>
      </c>
      <c r="I1364" s="17" t="str">
        <f>_xlfn.XLOOKUP(A1364,Students[Full Name],Students[Starting Rank],"")</f>
        <v/>
      </c>
      <c r="J1364" s="15" t="str">
        <f t="shared" ca="1" si="96"/>
        <v xml:space="preserve">: </v>
      </c>
      <c r="K1364" s="16" t="str">
        <f>_xlfn.XLOOKUP(A1364,Students[Full Name],Students[Start Date],"")</f>
        <v/>
      </c>
      <c r="L1364" s="18">
        <f t="shared" ca="1" si="97"/>
        <v>-1</v>
      </c>
      <c r="M1364" s="18" cm="1">
        <f t="array" aca="1" ref="M1364" ca="1">SUMPRODUCT(Inactives[Days Inactive]*(Inactives[Student]=A1364))/365</f>
        <v>0</v>
      </c>
      <c r="N1364" s="18" t="str" cm="1">
        <f t="array" ref="N1364">IF(LEN($A1364)&gt;0,SUMPRODUCT(($A1364=merged_names)*(_xlfn.TEXTAFTER(N$2, "At ")=merged_belt_colours)*merged_months_at_rank),"")</f>
        <v/>
      </c>
      <c r="O1364" s="18" t="str" cm="1">
        <f t="array" ref="O1364">IF(LEN($A1364)&gt;0,SUMPRODUCT(($A1364=merged_names)*(_xlfn.TEXTAFTER(O$2, "At ")=merged_belt_colours)*merged_months_at_rank),"")</f>
        <v/>
      </c>
      <c r="P1364" s="18" t="str" cm="1">
        <f t="array" ref="P1364">IF(LEN($A1364)&gt;0,SUMPRODUCT(($A1364=merged_names)*(_xlfn.TEXTAFTER(P$2, "At ")=merged_belt_colours)*merged_months_at_rank),"")</f>
        <v/>
      </c>
      <c r="Q1364" s="18" t="str" cm="1">
        <f t="array" ref="Q1364">IF(LEN($A1364)&gt;0,SUMPRODUCT(($A1364=merged_names)*(_xlfn.TEXTAFTER(Q$2, "At ")=merged_belt_colours)*merged_months_at_rank),"")</f>
        <v/>
      </c>
      <c r="R1364" s="18" t="str" cm="1">
        <f t="array" ref="R1364">IF(LEN($A1364)&gt;0,SUMPRODUCT(($A1364=merged_names)*(_xlfn.TEXTAFTER(R$2, "At ")=merged_belt_colours)*merged_months_at_rank),"")</f>
        <v/>
      </c>
    </row>
    <row r="1365" spans="1:18" x14ac:dyDescent="0.25">
      <c r="A1365"/>
      <c r="B1365" s="15" t="str" cm="1">
        <f t="array" ref="B1365">IFERROR(IF(LEN(A1365)&gt;0, IF(SUMPRODUCT((Inactives[Key]=J1365)*(Inactives[Currently Inactive]))=1,"Inactive","Active"),""),"Active")</f>
        <v/>
      </c>
      <c r="C1365" s="16" t="str" cm="1">
        <f t="array" aca="1" ref="C1365" ca="1">IFERROR(_xlfn._xlws.FILTER(Inactives[Inactive On],(Inactives[Key]=J1365)*(Inactives[Currently Inactive]),""),"")</f>
        <v/>
      </c>
      <c r="D1365" s="16" t="str" cm="1">
        <f t="array" aca="1" ref="D1365" ca="1">IFERROR(INDEX(_xlfn.TEXTSPLIT(E1365," "),1),"")</f>
        <v/>
      </c>
      <c r="E1365" s="15" t="str" cm="1">
        <f t="array" aca="1" ref="E1365" ca="1">IFERROR(_xlfn._xlws.FILTER(merged_ranks,(merged_end_dates=DATE(9999,12,31))*(merged_names=A1365)),"")</f>
        <v/>
      </c>
      <c r="F1365" s="17" t="str">
        <f ca="1">_xlfn.XLOOKUP(J1365,Promotions[Promo Key],Promotions[Promo Date],"")</f>
        <v/>
      </c>
      <c r="G1365" s="18" t="str">
        <f t="shared" ca="1" si="95"/>
        <v/>
      </c>
      <c r="H1365" s="18" t="str">
        <f t="shared" ca="1" si="94"/>
        <v/>
      </c>
      <c r="I1365" s="17" t="str">
        <f>_xlfn.XLOOKUP(A1365,Students[Full Name],Students[Starting Rank],"")</f>
        <v/>
      </c>
      <c r="J1365" s="15" t="str">
        <f t="shared" ca="1" si="96"/>
        <v xml:space="preserve">: </v>
      </c>
      <c r="K1365" s="16" t="str">
        <f>_xlfn.XLOOKUP(A1365,Students[Full Name],Students[Start Date],"")</f>
        <v/>
      </c>
      <c r="L1365" s="18">
        <f t="shared" ca="1" si="97"/>
        <v>-1</v>
      </c>
      <c r="M1365" s="18" cm="1">
        <f t="array" aca="1" ref="M1365" ca="1">SUMPRODUCT(Inactives[Days Inactive]*(Inactives[Student]=A1365))/365</f>
        <v>0</v>
      </c>
      <c r="N1365" s="18" t="str" cm="1">
        <f t="array" ref="N1365">IF(LEN($A1365)&gt;0,SUMPRODUCT(($A1365=merged_names)*(_xlfn.TEXTAFTER(N$2, "At ")=merged_belt_colours)*merged_months_at_rank),"")</f>
        <v/>
      </c>
      <c r="O1365" s="18" t="str" cm="1">
        <f t="array" ref="O1365">IF(LEN($A1365)&gt;0,SUMPRODUCT(($A1365=merged_names)*(_xlfn.TEXTAFTER(O$2, "At ")=merged_belt_colours)*merged_months_at_rank),"")</f>
        <v/>
      </c>
      <c r="P1365" s="18" t="str" cm="1">
        <f t="array" ref="P1365">IF(LEN($A1365)&gt;0,SUMPRODUCT(($A1365=merged_names)*(_xlfn.TEXTAFTER(P$2, "At ")=merged_belt_colours)*merged_months_at_rank),"")</f>
        <v/>
      </c>
      <c r="Q1365" s="18" t="str" cm="1">
        <f t="array" ref="Q1365">IF(LEN($A1365)&gt;0,SUMPRODUCT(($A1365=merged_names)*(_xlfn.TEXTAFTER(Q$2, "At ")=merged_belt_colours)*merged_months_at_rank),"")</f>
        <v/>
      </c>
      <c r="R1365" s="18" t="str" cm="1">
        <f t="array" ref="R1365">IF(LEN($A1365)&gt;0,SUMPRODUCT(($A1365=merged_names)*(_xlfn.TEXTAFTER(R$2, "At ")=merged_belt_colours)*merged_months_at_rank),"")</f>
        <v/>
      </c>
    </row>
    <row r="1366" spans="1:18" x14ac:dyDescent="0.25">
      <c r="A1366"/>
      <c r="B1366" s="15" t="str" cm="1">
        <f t="array" ref="B1366">IFERROR(IF(LEN(A1366)&gt;0, IF(SUMPRODUCT((Inactives[Key]=J1366)*(Inactives[Currently Inactive]))=1,"Inactive","Active"),""),"Active")</f>
        <v/>
      </c>
      <c r="C1366" s="16" t="str" cm="1">
        <f t="array" aca="1" ref="C1366" ca="1">IFERROR(_xlfn._xlws.FILTER(Inactives[Inactive On],(Inactives[Key]=J1366)*(Inactives[Currently Inactive]),""),"")</f>
        <v/>
      </c>
      <c r="D1366" s="16" t="str" cm="1">
        <f t="array" aca="1" ref="D1366" ca="1">IFERROR(INDEX(_xlfn.TEXTSPLIT(E1366," "),1),"")</f>
        <v/>
      </c>
      <c r="E1366" s="15" t="str" cm="1">
        <f t="array" aca="1" ref="E1366" ca="1">IFERROR(_xlfn._xlws.FILTER(merged_ranks,(merged_end_dates=DATE(9999,12,31))*(merged_names=A1366)),"")</f>
        <v/>
      </c>
      <c r="F1366" s="17" t="str">
        <f ca="1">_xlfn.XLOOKUP(J1366,Promotions[Promo Key],Promotions[Promo Date],"")</f>
        <v/>
      </c>
      <c r="G1366" s="18" t="str">
        <f t="shared" ca="1" si="95"/>
        <v/>
      </c>
      <c r="H1366" s="18" t="str">
        <f t="shared" ca="1" si="94"/>
        <v/>
      </c>
      <c r="I1366" s="17" t="str">
        <f>_xlfn.XLOOKUP(A1366,Students[Full Name],Students[Starting Rank],"")</f>
        <v/>
      </c>
      <c r="J1366" s="15" t="str">
        <f t="shared" ca="1" si="96"/>
        <v xml:space="preserve">: </v>
      </c>
      <c r="K1366" s="16" t="str">
        <f>_xlfn.XLOOKUP(A1366,Students[Full Name],Students[Start Date],"")</f>
        <v/>
      </c>
      <c r="L1366" s="18">
        <f t="shared" ca="1" si="97"/>
        <v>-1</v>
      </c>
      <c r="M1366" s="18" cm="1">
        <f t="array" aca="1" ref="M1366" ca="1">SUMPRODUCT(Inactives[Days Inactive]*(Inactives[Student]=A1366))/365</f>
        <v>0</v>
      </c>
      <c r="N1366" s="18" t="str" cm="1">
        <f t="array" ref="N1366">IF(LEN($A1366)&gt;0,SUMPRODUCT(($A1366=merged_names)*(_xlfn.TEXTAFTER(N$2, "At ")=merged_belt_colours)*merged_months_at_rank),"")</f>
        <v/>
      </c>
      <c r="O1366" s="18" t="str" cm="1">
        <f t="array" ref="O1366">IF(LEN($A1366)&gt;0,SUMPRODUCT(($A1366=merged_names)*(_xlfn.TEXTAFTER(O$2, "At ")=merged_belt_colours)*merged_months_at_rank),"")</f>
        <v/>
      </c>
      <c r="P1366" s="18" t="str" cm="1">
        <f t="array" ref="P1366">IF(LEN($A1366)&gt;0,SUMPRODUCT(($A1366=merged_names)*(_xlfn.TEXTAFTER(P$2, "At ")=merged_belt_colours)*merged_months_at_rank),"")</f>
        <v/>
      </c>
      <c r="Q1366" s="18" t="str" cm="1">
        <f t="array" ref="Q1366">IF(LEN($A1366)&gt;0,SUMPRODUCT(($A1366=merged_names)*(_xlfn.TEXTAFTER(Q$2, "At ")=merged_belt_colours)*merged_months_at_rank),"")</f>
        <v/>
      </c>
      <c r="R1366" s="18" t="str" cm="1">
        <f t="array" ref="R1366">IF(LEN($A1366)&gt;0,SUMPRODUCT(($A1366=merged_names)*(_xlfn.TEXTAFTER(R$2, "At ")=merged_belt_colours)*merged_months_at_rank),"")</f>
        <v/>
      </c>
    </row>
    <row r="1367" spans="1:18" x14ac:dyDescent="0.25">
      <c r="A1367"/>
      <c r="B1367" s="15" t="str" cm="1">
        <f t="array" ref="B1367">IFERROR(IF(LEN(A1367)&gt;0, IF(SUMPRODUCT((Inactives[Key]=J1367)*(Inactives[Currently Inactive]))=1,"Inactive","Active"),""),"Active")</f>
        <v/>
      </c>
      <c r="C1367" s="16" t="str" cm="1">
        <f t="array" aca="1" ref="C1367" ca="1">IFERROR(_xlfn._xlws.FILTER(Inactives[Inactive On],(Inactives[Key]=J1367)*(Inactives[Currently Inactive]),""),"")</f>
        <v/>
      </c>
      <c r="D1367" s="16" t="str" cm="1">
        <f t="array" aca="1" ref="D1367" ca="1">IFERROR(INDEX(_xlfn.TEXTSPLIT(E1367," "),1),"")</f>
        <v/>
      </c>
      <c r="E1367" s="15" t="str" cm="1">
        <f t="array" aca="1" ref="E1367" ca="1">IFERROR(_xlfn._xlws.FILTER(merged_ranks,(merged_end_dates=DATE(9999,12,31))*(merged_names=A1367)),"")</f>
        <v/>
      </c>
      <c r="F1367" s="17" t="str">
        <f ca="1">_xlfn.XLOOKUP(J1367,Promotions[Promo Key],Promotions[Promo Date],"")</f>
        <v/>
      </c>
      <c r="G1367" s="18" t="str">
        <f t="shared" ca="1" si="95"/>
        <v/>
      </c>
      <c r="H1367" s="18" t="str">
        <f t="shared" ca="1" si="94"/>
        <v/>
      </c>
      <c r="I1367" s="17" t="str">
        <f>_xlfn.XLOOKUP(A1367,Students[Full Name],Students[Starting Rank],"")</f>
        <v/>
      </c>
      <c r="J1367" s="15" t="str">
        <f t="shared" ca="1" si="96"/>
        <v xml:space="preserve">: </v>
      </c>
      <c r="K1367" s="16" t="str">
        <f>_xlfn.XLOOKUP(A1367,Students[Full Name],Students[Start Date],"")</f>
        <v/>
      </c>
      <c r="L1367" s="18">
        <f t="shared" ca="1" si="97"/>
        <v>-1</v>
      </c>
      <c r="M1367" s="18" cm="1">
        <f t="array" aca="1" ref="M1367" ca="1">SUMPRODUCT(Inactives[Days Inactive]*(Inactives[Student]=A1367))/365</f>
        <v>0</v>
      </c>
      <c r="N1367" s="18" t="str" cm="1">
        <f t="array" ref="N1367">IF(LEN($A1367)&gt;0,SUMPRODUCT(($A1367=merged_names)*(_xlfn.TEXTAFTER(N$2, "At ")=merged_belt_colours)*merged_months_at_rank),"")</f>
        <v/>
      </c>
      <c r="O1367" s="18" t="str" cm="1">
        <f t="array" ref="O1367">IF(LEN($A1367)&gt;0,SUMPRODUCT(($A1367=merged_names)*(_xlfn.TEXTAFTER(O$2, "At ")=merged_belt_colours)*merged_months_at_rank),"")</f>
        <v/>
      </c>
      <c r="P1367" s="18" t="str" cm="1">
        <f t="array" ref="P1367">IF(LEN($A1367)&gt;0,SUMPRODUCT(($A1367=merged_names)*(_xlfn.TEXTAFTER(P$2, "At ")=merged_belt_colours)*merged_months_at_rank),"")</f>
        <v/>
      </c>
      <c r="Q1367" s="18" t="str" cm="1">
        <f t="array" ref="Q1367">IF(LEN($A1367)&gt;0,SUMPRODUCT(($A1367=merged_names)*(_xlfn.TEXTAFTER(Q$2, "At ")=merged_belt_colours)*merged_months_at_rank),"")</f>
        <v/>
      </c>
      <c r="R1367" s="18" t="str" cm="1">
        <f t="array" ref="R1367">IF(LEN($A1367)&gt;0,SUMPRODUCT(($A1367=merged_names)*(_xlfn.TEXTAFTER(R$2, "At ")=merged_belt_colours)*merged_months_at_rank),"")</f>
        <v/>
      </c>
    </row>
    <row r="1368" spans="1:18" x14ac:dyDescent="0.25">
      <c r="A1368"/>
      <c r="B1368" s="15" t="str" cm="1">
        <f t="array" ref="B1368">IFERROR(IF(LEN(A1368)&gt;0, IF(SUMPRODUCT((Inactives[Key]=J1368)*(Inactives[Currently Inactive]))=1,"Inactive","Active"),""),"Active")</f>
        <v/>
      </c>
      <c r="C1368" s="16" t="str" cm="1">
        <f t="array" aca="1" ref="C1368" ca="1">IFERROR(_xlfn._xlws.FILTER(Inactives[Inactive On],(Inactives[Key]=J1368)*(Inactives[Currently Inactive]),""),"")</f>
        <v/>
      </c>
      <c r="D1368" s="16" t="str" cm="1">
        <f t="array" aca="1" ref="D1368" ca="1">IFERROR(INDEX(_xlfn.TEXTSPLIT(E1368," "),1),"")</f>
        <v/>
      </c>
      <c r="E1368" s="15" t="str" cm="1">
        <f t="array" aca="1" ref="E1368" ca="1">IFERROR(_xlfn._xlws.FILTER(merged_ranks,(merged_end_dates=DATE(9999,12,31))*(merged_names=A1368)),"")</f>
        <v/>
      </c>
      <c r="F1368" s="17" t="str">
        <f ca="1">_xlfn.XLOOKUP(J1368,Promotions[Promo Key],Promotions[Promo Date],"")</f>
        <v/>
      </c>
      <c r="G1368" s="18" t="str">
        <f t="shared" ca="1" si="95"/>
        <v/>
      </c>
      <c r="H1368" s="18" t="str">
        <f t="shared" ref="H1368:H1431" ca="1" si="98">IFERROR((TODAY()-K1368)/365-M1368,"")</f>
        <v/>
      </c>
      <c r="I1368" s="17" t="str">
        <f>_xlfn.XLOOKUP(A1368,Students[Full Name],Students[Starting Rank],"")</f>
        <v/>
      </c>
      <c r="J1368" s="15" t="str">
        <f t="shared" ca="1" si="96"/>
        <v xml:space="preserve">: </v>
      </c>
      <c r="K1368" s="16" t="str">
        <f>_xlfn.XLOOKUP(A1368,Students[Full Name],Students[Start Date],"")</f>
        <v/>
      </c>
      <c r="L1368" s="18">
        <f t="shared" ca="1" si="97"/>
        <v>-1</v>
      </c>
      <c r="M1368" s="18" cm="1">
        <f t="array" aca="1" ref="M1368" ca="1">SUMPRODUCT(Inactives[Days Inactive]*(Inactives[Student]=A1368))/365</f>
        <v>0</v>
      </c>
      <c r="N1368" s="18" t="str" cm="1">
        <f t="array" ref="N1368">IF(LEN($A1368)&gt;0,SUMPRODUCT(($A1368=merged_names)*(_xlfn.TEXTAFTER(N$2, "At ")=merged_belt_colours)*merged_months_at_rank),"")</f>
        <v/>
      </c>
      <c r="O1368" s="18" t="str" cm="1">
        <f t="array" ref="O1368">IF(LEN($A1368)&gt;0,SUMPRODUCT(($A1368=merged_names)*(_xlfn.TEXTAFTER(O$2, "At ")=merged_belt_colours)*merged_months_at_rank),"")</f>
        <v/>
      </c>
      <c r="P1368" s="18" t="str" cm="1">
        <f t="array" ref="P1368">IF(LEN($A1368)&gt;0,SUMPRODUCT(($A1368=merged_names)*(_xlfn.TEXTAFTER(P$2, "At ")=merged_belt_colours)*merged_months_at_rank),"")</f>
        <v/>
      </c>
      <c r="Q1368" s="18" t="str" cm="1">
        <f t="array" ref="Q1368">IF(LEN($A1368)&gt;0,SUMPRODUCT(($A1368=merged_names)*(_xlfn.TEXTAFTER(Q$2, "At ")=merged_belt_colours)*merged_months_at_rank),"")</f>
        <v/>
      </c>
      <c r="R1368" s="18" t="str" cm="1">
        <f t="array" ref="R1368">IF(LEN($A1368)&gt;0,SUMPRODUCT(($A1368=merged_names)*(_xlfn.TEXTAFTER(R$2, "At ")=merged_belt_colours)*merged_months_at_rank),"")</f>
        <v/>
      </c>
    </row>
    <row r="1369" spans="1:18" x14ac:dyDescent="0.25">
      <c r="A1369"/>
      <c r="B1369" s="15" t="str" cm="1">
        <f t="array" ref="B1369">IFERROR(IF(LEN(A1369)&gt;0, IF(SUMPRODUCT((Inactives[Key]=J1369)*(Inactives[Currently Inactive]))=1,"Inactive","Active"),""),"Active")</f>
        <v/>
      </c>
      <c r="C1369" s="16" t="str" cm="1">
        <f t="array" aca="1" ref="C1369" ca="1">IFERROR(_xlfn._xlws.FILTER(Inactives[Inactive On],(Inactives[Key]=J1369)*(Inactives[Currently Inactive]),""),"")</f>
        <v/>
      </c>
      <c r="D1369" s="16" t="str" cm="1">
        <f t="array" aca="1" ref="D1369" ca="1">IFERROR(INDEX(_xlfn.TEXTSPLIT(E1369," "),1),"")</f>
        <v/>
      </c>
      <c r="E1369" s="15" t="str" cm="1">
        <f t="array" aca="1" ref="E1369" ca="1">IFERROR(_xlfn._xlws.FILTER(merged_ranks,(merged_end_dates=DATE(9999,12,31))*(merged_names=A1369)),"")</f>
        <v/>
      </c>
      <c r="F1369" s="17" t="str">
        <f ca="1">_xlfn.XLOOKUP(J1369,Promotions[Promo Key],Promotions[Promo Date],"")</f>
        <v/>
      </c>
      <c r="G1369" s="18" t="str">
        <f t="shared" ca="1" si="95"/>
        <v/>
      </c>
      <c r="H1369" s="18" t="str">
        <f t="shared" ca="1" si="98"/>
        <v/>
      </c>
      <c r="I1369" s="17" t="str">
        <f>_xlfn.XLOOKUP(A1369,Students[Full Name],Students[Starting Rank],"")</f>
        <v/>
      </c>
      <c r="J1369" s="15" t="str">
        <f t="shared" ca="1" si="96"/>
        <v xml:space="preserve">: </v>
      </c>
      <c r="K1369" s="16" t="str">
        <f>_xlfn.XLOOKUP(A1369,Students[Full Name],Students[Start Date],"")</f>
        <v/>
      </c>
      <c r="L1369" s="18">
        <f t="shared" ca="1" si="97"/>
        <v>-1</v>
      </c>
      <c r="M1369" s="18" cm="1">
        <f t="array" aca="1" ref="M1369" ca="1">SUMPRODUCT(Inactives[Days Inactive]*(Inactives[Student]=A1369))/365</f>
        <v>0</v>
      </c>
      <c r="N1369" s="18" t="str" cm="1">
        <f t="array" ref="N1369">IF(LEN($A1369)&gt;0,SUMPRODUCT(($A1369=merged_names)*(_xlfn.TEXTAFTER(N$2, "At ")=merged_belt_colours)*merged_months_at_rank),"")</f>
        <v/>
      </c>
      <c r="O1369" s="18" t="str" cm="1">
        <f t="array" ref="O1369">IF(LEN($A1369)&gt;0,SUMPRODUCT(($A1369=merged_names)*(_xlfn.TEXTAFTER(O$2, "At ")=merged_belt_colours)*merged_months_at_rank),"")</f>
        <v/>
      </c>
      <c r="P1369" s="18" t="str" cm="1">
        <f t="array" ref="P1369">IF(LEN($A1369)&gt;0,SUMPRODUCT(($A1369=merged_names)*(_xlfn.TEXTAFTER(P$2, "At ")=merged_belt_colours)*merged_months_at_rank),"")</f>
        <v/>
      </c>
      <c r="Q1369" s="18" t="str" cm="1">
        <f t="array" ref="Q1369">IF(LEN($A1369)&gt;0,SUMPRODUCT(($A1369=merged_names)*(_xlfn.TEXTAFTER(Q$2, "At ")=merged_belt_colours)*merged_months_at_rank),"")</f>
        <v/>
      </c>
      <c r="R1369" s="18" t="str" cm="1">
        <f t="array" ref="R1369">IF(LEN($A1369)&gt;0,SUMPRODUCT(($A1369=merged_names)*(_xlfn.TEXTAFTER(R$2, "At ")=merged_belt_colours)*merged_months_at_rank),"")</f>
        <v/>
      </c>
    </row>
    <row r="1370" spans="1:18" x14ac:dyDescent="0.25">
      <c r="A1370"/>
      <c r="B1370" s="15" t="str" cm="1">
        <f t="array" ref="B1370">IFERROR(IF(LEN(A1370)&gt;0, IF(SUMPRODUCT((Inactives[Key]=J1370)*(Inactives[Currently Inactive]))=1,"Inactive","Active"),""),"Active")</f>
        <v/>
      </c>
      <c r="C1370" s="16" t="str" cm="1">
        <f t="array" aca="1" ref="C1370" ca="1">IFERROR(_xlfn._xlws.FILTER(Inactives[Inactive On],(Inactives[Key]=J1370)*(Inactives[Currently Inactive]),""),"")</f>
        <v/>
      </c>
      <c r="D1370" s="16" t="str" cm="1">
        <f t="array" aca="1" ref="D1370" ca="1">IFERROR(INDEX(_xlfn.TEXTSPLIT(E1370," "),1),"")</f>
        <v/>
      </c>
      <c r="E1370" s="15" t="str" cm="1">
        <f t="array" aca="1" ref="E1370" ca="1">IFERROR(_xlfn._xlws.FILTER(merged_ranks,(merged_end_dates=DATE(9999,12,31))*(merged_names=A1370)),"")</f>
        <v/>
      </c>
      <c r="F1370" s="17" t="str">
        <f ca="1">_xlfn.XLOOKUP(J1370,Promotions[Promo Key],Promotions[Promo Date],"")</f>
        <v/>
      </c>
      <c r="G1370" s="18" t="str">
        <f t="shared" ca="1" si="95"/>
        <v/>
      </c>
      <c r="H1370" s="18" t="str">
        <f t="shared" ca="1" si="98"/>
        <v/>
      </c>
      <c r="I1370" s="17" t="str">
        <f>_xlfn.XLOOKUP(A1370,Students[Full Name],Students[Starting Rank],"")</f>
        <v/>
      </c>
      <c r="J1370" s="15" t="str">
        <f t="shared" ca="1" si="96"/>
        <v xml:space="preserve">: </v>
      </c>
      <c r="K1370" s="16" t="str">
        <f>_xlfn.XLOOKUP(A1370,Students[Full Name],Students[Start Date],"")</f>
        <v/>
      </c>
      <c r="L1370" s="18">
        <f t="shared" ca="1" si="97"/>
        <v>-1</v>
      </c>
      <c r="M1370" s="18" cm="1">
        <f t="array" aca="1" ref="M1370" ca="1">SUMPRODUCT(Inactives[Days Inactive]*(Inactives[Student]=A1370))/365</f>
        <v>0</v>
      </c>
      <c r="N1370" s="18" t="str" cm="1">
        <f t="array" ref="N1370">IF(LEN($A1370)&gt;0,SUMPRODUCT(($A1370=merged_names)*(_xlfn.TEXTAFTER(N$2, "At ")=merged_belt_colours)*merged_months_at_rank),"")</f>
        <v/>
      </c>
      <c r="O1370" s="18" t="str" cm="1">
        <f t="array" ref="O1370">IF(LEN($A1370)&gt;0,SUMPRODUCT(($A1370=merged_names)*(_xlfn.TEXTAFTER(O$2, "At ")=merged_belt_colours)*merged_months_at_rank),"")</f>
        <v/>
      </c>
      <c r="P1370" s="18" t="str" cm="1">
        <f t="array" ref="P1370">IF(LEN($A1370)&gt;0,SUMPRODUCT(($A1370=merged_names)*(_xlfn.TEXTAFTER(P$2, "At ")=merged_belt_colours)*merged_months_at_rank),"")</f>
        <v/>
      </c>
      <c r="Q1370" s="18" t="str" cm="1">
        <f t="array" ref="Q1370">IF(LEN($A1370)&gt;0,SUMPRODUCT(($A1370=merged_names)*(_xlfn.TEXTAFTER(Q$2, "At ")=merged_belt_colours)*merged_months_at_rank),"")</f>
        <v/>
      </c>
      <c r="R1370" s="18" t="str" cm="1">
        <f t="array" ref="R1370">IF(LEN($A1370)&gt;0,SUMPRODUCT(($A1370=merged_names)*(_xlfn.TEXTAFTER(R$2, "At ")=merged_belt_colours)*merged_months_at_rank),"")</f>
        <v/>
      </c>
    </row>
    <row r="1371" spans="1:18" x14ac:dyDescent="0.25">
      <c r="A1371"/>
      <c r="B1371" s="15" t="str" cm="1">
        <f t="array" ref="B1371">IFERROR(IF(LEN(A1371)&gt;0, IF(SUMPRODUCT((Inactives[Key]=J1371)*(Inactives[Currently Inactive]))=1,"Inactive","Active"),""),"Active")</f>
        <v/>
      </c>
      <c r="C1371" s="16" t="str" cm="1">
        <f t="array" aca="1" ref="C1371" ca="1">IFERROR(_xlfn._xlws.FILTER(Inactives[Inactive On],(Inactives[Key]=J1371)*(Inactives[Currently Inactive]),""),"")</f>
        <v/>
      </c>
      <c r="D1371" s="16" t="str" cm="1">
        <f t="array" aca="1" ref="D1371" ca="1">IFERROR(INDEX(_xlfn.TEXTSPLIT(E1371," "),1),"")</f>
        <v/>
      </c>
      <c r="E1371" s="15" t="str" cm="1">
        <f t="array" aca="1" ref="E1371" ca="1">IFERROR(_xlfn._xlws.FILTER(merged_ranks,(merged_end_dates=DATE(9999,12,31))*(merged_names=A1371)),"")</f>
        <v/>
      </c>
      <c r="F1371" s="17" t="str">
        <f ca="1">_xlfn.XLOOKUP(J1371,Promotions[Promo Key],Promotions[Promo Date],"")</f>
        <v/>
      </c>
      <c r="G1371" s="18" t="str">
        <f t="shared" ca="1" si="95"/>
        <v/>
      </c>
      <c r="H1371" s="18" t="str">
        <f t="shared" ca="1" si="98"/>
        <v/>
      </c>
      <c r="I1371" s="17" t="str">
        <f>_xlfn.XLOOKUP(A1371,Students[Full Name],Students[Starting Rank],"")</f>
        <v/>
      </c>
      <c r="J1371" s="15" t="str">
        <f t="shared" ca="1" si="96"/>
        <v xml:space="preserve">: </v>
      </c>
      <c r="K1371" s="16" t="str">
        <f>_xlfn.XLOOKUP(A1371,Students[Full Name],Students[Start Date],"")</f>
        <v/>
      </c>
      <c r="L1371" s="18">
        <f t="shared" ca="1" si="97"/>
        <v>-1</v>
      </c>
      <c r="M1371" s="18" cm="1">
        <f t="array" aca="1" ref="M1371" ca="1">SUMPRODUCT(Inactives[Days Inactive]*(Inactives[Student]=A1371))/365</f>
        <v>0</v>
      </c>
      <c r="N1371" s="18" t="str" cm="1">
        <f t="array" ref="N1371">IF(LEN($A1371)&gt;0,SUMPRODUCT(($A1371=merged_names)*(_xlfn.TEXTAFTER(N$2, "At ")=merged_belt_colours)*merged_months_at_rank),"")</f>
        <v/>
      </c>
      <c r="O1371" s="18" t="str" cm="1">
        <f t="array" ref="O1371">IF(LEN($A1371)&gt;0,SUMPRODUCT(($A1371=merged_names)*(_xlfn.TEXTAFTER(O$2, "At ")=merged_belt_colours)*merged_months_at_rank),"")</f>
        <v/>
      </c>
      <c r="P1371" s="18" t="str" cm="1">
        <f t="array" ref="P1371">IF(LEN($A1371)&gt;0,SUMPRODUCT(($A1371=merged_names)*(_xlfn.TEXTAFTER(P$2, "At ")=merged_belt_colours)*merged_months_at_rank),"")</f>
        <v/>
      </c>
      <c r="Q1371" s="18" t="str" cm="1">
        <f t="array" ref="Q1371">IF(LEN($A1371)&gt;0,SUMPRODUCT(($A1371=merged_names)*(_xlfn.TEXTAFTER(Q$2, "At ")=merged_belt_colours)*merged_months_at_rank),"")</f>
        <v/>
      </c>
      <c r="R1371" s="18" t="str" cm="1">
        <f t="array" ref="R1371">IF(LEN($A1371)&gt;0,SUMPRODUCT(($A1371=merged_names)*(_xlfn.TEXTAFTER(R$2, "At ")=merged_belt_colours)*merged_months_at_rank),"")</f>
        <v/>
      </c>
    </row>
    <row r="1372" spans="1:18" x14ac:dyDescent="0.25">
      <c r="A1372"/>
      <c r="B1372" s="15" t="str" cm="1">
        <f t="array" ref="B1372">IFERROR(IF(LEN(A1372)&gt;0, IF(SUMPRODUCT((Inactives[Key]=J1372)*(Inactives[Currently Inactive]))=1,"Inactive","Active"),""),"Active")</f>
        <v/>
      </c>
      <c r="C1372" s="16" t="str" cm="1">
        <f t="array" aca="1" ref="C1372" ca="1">IFERROR(_xlfn._xlws.FILTER(Inactives[Inactive On],(Inactives[Key]=J1372)*(Inactives[Currently Inactive]),""),"")</f>
        <v/>
      </c>
      <c r="D1372" s="16" t="str" cm="1">
        <f t="array" aca="1" ref="D1372" ca="1">IFERROR(INDEX(_xlfn.TEXTSPLIT(E1372," "),1),"")</f>
        <v/>
      </c>
      <c r="E1372" s="15" t="str" cm="1">
        <f t="array" aca="1" ref="E1372" ca="1">IFERROR(_xlfn._xlws.FILTER(merged_ranks,(merged_end_dates=DATE(9999,12,31))*(merged_names=A1372)),"")</f>
        <v/>
      </c>
      <c r="F1372" s="17" t="str">
        <f ca="1">_xlfn.XLOOKUP(J1372,Promotions[Promo Key],Promotions[Promo Date],"")</f>
        <v/>
      </c>
      <c r="G1372" s="18" t="str">
        <f t="shared" ref="G1372:G1435" ca="1" si="99">IFERROR((TODAY()-F1372)/30.5, "")</f>
        <v/>
      </c>
      <c r="H1372" s="18" t="str">
        <f t="shared" ca="1" si="98"/>
        <v/>
      </c>
      <c r="I1372" s="17" t="str">
        <f>_xlfn.XLOOKUP(A1372,Students[Full Name],Students[Starting Rank],"")</f>
        <v/>
      </c>
      <c r="J1372" s="15" t="str">
        <f t="shared" ref="J1372:J1435" ca="1" si="100">A1372&amp;": "&amp;E1372</f>
        <v xml:space="preserve">: </v>
      </c>
      <c r="K1372" s="16" t="str">
        <f>_xlfn.XLOOKUP(A1372,Students[Full Name],Students[Start Date],"")</f>
        <v/>
      </c>
      <c r="L1372" s="18">
        <f t="shared" ref="L1372:L1435" ca="1" si="101">IF(LEN(C1372)&gt;0,(TODAY()-C1372)/30.5,-1)</f>
        <v>-1</v>
      </c>
      <c r="M1372" s="18" cm="1">
        <f t="array" aca="1" ref="M1372" ca="1">SUMPRODUCT(Inactives[Days Inactive]*(Inactives[Student]=A1372))/365</f>
        <v>0</v>
      </c>
      <c r="N1372" s="18" t="str" cm="1">
        <f t="array" ref="N1372">IF(LEN($A1372)&gt;0,SUMPRODUCT(($A1372=merged_names)*(_xlfn.TEXTAFTER(N$2, "At ")=merged_belt_colours)*merged_months_at_rank),"")</f>
        <v/>
      </c>
      <c r="O1372" s="18" t="str" cm="1">
        <f t="array" ref="O1372">IF(LEN($A1372)&gt;0,SUMPRODUCT(($A1372=merged_names)*(_xlfn.TEXTAFTER(O$2, "At ")=merged_belt_colours)*merged_months_at_rank),"")</f>
        <v/>
      </c>
      <c r="P1372" s="18" t="str" cm="1">
        <f t="array" ref="P1372">IF(LEN($A1372)&gt;0,SUMPRODUCT(($A1372=merged_names)*(_xlfn.TEXTAFTER(P$2, "At ")=merged_belt_colours)*merged_months_at_rank),"")</f>
        <v/>
      </c>
      <c r="Q1372" s="18" t="str" cm="1">
        <f t="array" ref="Q1372">IF(LEN($A1372)&gt;0,SUMPRODUCT(($A1372=merged_names)*(_xlfn.TEXTAFTER(Q$2, "At ")=merged_belt_colours)*merged_months_at_rank),"")</f>
        <v/>
      </c>
      <c r="R1372" s="18" t="str" cm="1">
        <f t="array" ref="R1372">IF(LEN($A1372)&gt;0,SUMPRODUCT(($A1372=merged_names)*(_xlfn.TEXTAFTER(R$2, "At ")=merged_belt_colours)*merged_months_at_rank),"")</f>
        <v/>
      </c>
    </row>
    <row r="1373" spans="1:18" x14ac:dyDescent="0.25">
      <c r="A1373"/>
      <c r="B1373" s="15" t="str" cm="1">
        <f t="array" ref="B1373">IFERROR(IF(LEN(A1373)&gt;0, IF(SUMPRODUCT((Inactives[Key]=J1373)*(Inactives[Currently Inactive]))=1,"Inactive","Active"),""),"Active")</f>
        <v/>
      </c>
      <c r="C1373" s="16" t="str" cm="1">
        <f t="array" aca="1" ref="C1373" ca="1">IFERROR(_xlfn._xlws.FILTER(Inactives[Inactive On],(Inactives[Key]=J1373)*(Inactives[Currently Inactive]),""),"")</f>
        <v/>
      </c>
      <c r="D1373" s="16" t="str" cm="1">
        <f t="array" aca="1" ref="D1373" ca="1">IFERROR(INDEX(_xlfn.TEXTSPLIT(E1373," "),1),"")</f>
        <v/>
      </c>
      <c r="E1373" s="15" t="str" cm="1">
        <f t="array" aca="1" ref="E1373" ca="1">IFERROR(_xlfn._xlws.FILTER(merged_ranks,(merged_end_dates=DATE(9999,12,31))*(merged_names=A1373)),"")</f>
        <v/>
      </c>
      <c r="F1373" s="17" t="str">
        <f ca="1">_xlfn.XLOOKUP(J1373,Promotions[Promo Key],Promotions[Promo Date],"")</f>
        <v/>
      </c>
      <c r="G1373" s="18" t="str">
        <f t="shared" ca="1" si="99"/>
        <v/>
      </c>
      <c r="H1373" s="18" t="str">
        <f t="shared" ca="1" si="98"/>
        <v/>
      </c>
      <c r="I1373" s="17" t="str">
        <f>_xlfn.XLOOKUP(A1373,Students[Full Name],Students[Starting Rank],"")</f>
        <v/>
      </c>
      <c r="J1373" s="15" t="str">
        <f t="shared" ca="1" si="100"/>
        <v xml:space="preserve">: </v>
      </c>
      <c r="K1373" s="16" t="str">
        <f>_xlfn.XLOOKUP(A1373,Students[Full Name],Students[Start Date],"")</f>
        <v/>
      </c>
      <c r="L1373" s="18">
        <f t="shared" ca="1" si="101"/>
        <v>-1</v>
      </c>
      <c r="M1373" s="18" cm="1">
        <f t="array" aca="1" ref="M1373" ca="1">SUMPRODUCT(Inactives[Days Inactive]*(Inactives[Student]=A1373))/365</f>
        <v>0</v>
      </c>
      <c r="N1373" s="18" t="str" cm="1">
        <f t="array" ref="N1373">IF(LEN($A1373)&gt;0,SUMPRODUCT(($A1373=merged_names)*(_xlfn.TEXTAFTER(N$2, "At ")=merged_belt_colours)*merged_months_at_rank),"")</f>
        <v/>
      </c>
      <c r="O1373" s="18" t="str" cm="1">
        <f t="array" ref="O1373">IF(LEN($A1373)&gt;0,SUMPRODUCT(($A1373=merged_names)*(_xlfn.TEXTAFTER(O$2, "At ")=merged_belt_colours)*merged_months_at_rank),"")</f>
        <v/>
      </c>
      <c r="P1373" s="18" t="str" cm="1">
        <f t="array" ref="P1373">IF(LEN($A1373)&gt;0,SUMPRODUCT(($A1373=merged_names)*(_xlfn.TEXTAFTER(P$2, "At ")=merged_belt_colours)*merged_months_at_rank),"")</f>
        <v/>
      </c>
      <c r="Q1373" s="18" t="str" cm="1">
        <f t="array" ref="Q1373">IF(LEN($A1373)&gt;0,SUMPRODUCT(($A1373=merged_names)*(_xlfn.TEXTAFTER(Q$2, "At ")=merged_belt_colours)*merged_months_at_rank),"")</f>
        <v/>
      </c>
      <c r="R1373" s="18" t="str" cm="1">
        <f t="array" ref="R1373">IF(LEN($A1373)&gt;0,SUMPRODUCT(($A1373=merged_names)*(_xlfn.TEXTAFTER(R$2, "At ")=merged_belt_colours)*merged_months_at_rank),"")</f>
        <v/>
      </c>
    </row>
    <row r="1374" spans="1:18" x14ac:dyDescent="0.25">
      <c r="A1374"/>
      <c r="B1374" s="15" t="str" cm="1">
        <f t="array" ref="B1374">IFERROR(IF(LEN(A1374)&gt;0, IF(SUMPRODUCT((Inactives[Key]=J1374)*(Inactives[Currently Inactive]))=1,"Inactive","Active"),""),"Active")</f>
        <v/>
      </c>
      <c r="C1374" s="16" t="str" cm="1">
        <f t="array" aca="1" ref="C1374" ca="1">IFERROR(_xlfn._xlws.FILTER(Inactives[Inactive On],(Inactives[Key]=J1374)*(Inactives[Currently Inactive]),""),"")</f>
        <v/>
      </c>
      <c r="D1374" s="16" t="str" cm="1">
        <f t="array" aca="1" ref="D1374" ca="1">IFERROR(INDEX(_xlfn.TEXTSPLIT(E1374," "),1),"")</f>
        <v/>
      </c>
      <c r="E1374" s="15" t="str" cm="1">
        <f t="array" aca="1" ref="E1374" ca="1">IFERROR(_xlfn._xlws.FILTER(merged_ranks,(merged_end_dates=DATE(9999,12,31))*(merged_names=A1374)),"")</f>
        <v/>
      </c>
      <c r="F1374" s="17" t="str">
        <f ca="1">_xlfn.XLOOKUP(J1374,Promotions[Promo Key],Promotions[Promo Date],"")</f>
        <v/>
      </c>
      <c r="G1374" s="18" t="str">
        <f t="shared" ca="1" si="99"/>
        <v/>
      </c>
      <c r="H1374" s="18" t="str">
        <f t="shared" ca="1" si="98"/>
        <v/>
      </c>
      <c r="I1374" s="17" t="str">
        <f>_xlfn.XLOOKUP(A1374,Students[Full Name],Students[Starting Rank],"")</f>
        <v/>
      </c>
      <c r="J1374" s="15" t="str">
        <f t="shared" ca="1" si="100"/>
        <v xml:space="preserve">: </v>
      </c>
      <c r="K1374" s="16" t="str">
        <f>_xlfn.XLOOKUP(A1374,Students[Full Name],Students[Start Date],"")</f>
        <v/>
      </c>
      <c r="L1374" s="18">
        <f t="shared" ca="1" si="101"/>
        <v>-1</v>
      </c>
      <c r="M1374" s="18" cm="1">
        <f t="array" aca="1" ref="M1374" ca="1">SUMPRODUCT(Inactives[Days Inactive]*(Inactives[Student]=A1374))/365</f>
        <v>0</v>
      </c>
      <c r="N1374" s="18" t="str" cm="1">
        <f t="array" ref="N1374">IF(LEN($A1374)&gt;0,SUMPRODUCT(($A1374=merged_names)*(_xlfn.TEXTAFTER(N$2, "At ")=merged_belt_colours)*merged_months_at_rank),"")</f>
        <v/>
      </c>
      <c r="O1374" s="18" t="str" cm="1">
        <f t="array" ref="O1374">IF(LEN($A1374)&gt;0,SUMPRODUCT(($A1374=merged_names)*(_xlfn.TEXTAFTER(O$2, "At ")=merged_belt_colours)*merged_months_at_rank),"")</f>
        <v/>
      </c>
      <c r="P1374" s="18" t="str" cm="1">
        <f t="array" ref="P1374">IF(LEN($A1374)&gt;0,SUMPRODUCT(($A1374=merged_names)*(_xlfn.TEXTAFTER(P$2, "At ")=merged_belt_colours)*merged_months_at_rank),"")</f>
        <v/>
      </c>
      <c r="Q1374" s="18" t="str" cm="1">
        <f t="array" ref="Q1374">IF(LEN($A1374)&gt;0,SUMPRODUCT(($A1374=merged_names)*(_xlfn.TEXTAFTER(Q$2, "At ")=merged_belt_colours)*merged_months_at_rank),"")</f>
        <v/>
      </c>
      <c r="R1374" s="18" t="str" cm="1">
        <f t="array" ref="R1374">IF(LEN($A1374)&gt;0,SUMPRODUCT(($A1374=merged_names)*(_xlfn.TEXTAFTER(R$2, "At ")=merged_belt_colours)*merged_months_at_rank),"")</f>
        <v/>
      </c>
    </row>
    <row r="1375" spans="1:18" x14ac:dyDescent="0.25">
      <c r="A1375"/>
      <c r="B1375" s="15" t="str" cm="1">
        <f t="array" ref="B1375">IFERROR(IF(LEN(A1375)&gt;0, IF(SUMPRODUCT((Inactives[Key]=J1375)*(Inactives[Currently Inactive]))=1,"Inactive","Active"),""),"Active")</f>
        <v/>
      </c>
      <c r="C1375" s="16" t="str" cm="1">
        <f t="array" aca="1" ref="C1375" ca="1">IFERROR(_xlfn._xlws.FILTER(Inactives[Inactive On],(Inactives[Key]=J1375)*(Inactives[Currently Inactive]),""),"")</f>
        <v/>
      </c>
      <c r="D1375" s="16" t="str" cm="1">
        <f t="array" aca="1" ref="D1375" ca="1">IFERROR(INDEX(_xlfn.TEXTSPLIT(E1375," "),1),"")</f>
        <v/>
      </c>
      <c r="E1375" s="15" t="str" cm="1">
        <f t="array" aca="1" ref="E1375" ca="1">IFERROR(_xlfn._xlws.FILTER(merged_ranks,(merged_end_dates=DATE(9999,12,31))*(merged_names=A1375)),"")</f>
        <v/>
      </c>
      <c r="F1375" s="17" t="str">
        <f ca="1">_xlfn.XLOOKUP(J1375,Promotions[Promo Key],Promotions[Promo Date],"")</f>
        <v/>
      </c>
      <c r="G1375" s="18" t="str">
        <f t="shared" ca="1" si="99"/>
        <v/>
      </c>
      <c r="H1375" s="18" t="str">
        <f t="shared" ca="1" si="98"/>
        <v/>
      </c>
      <c r="I1375" s="17" t="str">
        <f>_xlfn.XLOOKUP(A1375,Students[Full Name],Students[Starting Rank],"")</f>
        <v/>
      </c>
      <c r="J1375" s="15" t="str">
        <f t="shared" ca="1" si="100"/>
        <v xml:space="preserve">: </v>
      </c>
      <c r="K1375" s="16" t="str">
        <f>_xlfn.XLOOKUP(A1375,Students[Full Name],Students[Start Date],"")</f>
        <v/>
      </c>
      <c r="L1375" s="18">
        <f t="shared" ca="1" si="101"/>
        <v>-1</v>
      </c>
      <c r="M1375" s="18" cm="1">
        <f t="array" aca="1" ref="M1375" ca="1">SUMPRODUCT(Inactives[Days Inactive]*(Inactives[Student]=A1375))/365</f>
        <v>0</v>
      </c>
      <c r="N1375" s="18" t="str" cm="1">
        <f t="array" ref="N1375">IF(LEN($A1375)&gt;0,SUMPRODUCT(($A1375=merged_names)*(_xlfn.TEXTAFTER(N$2, "At ")=merged_belt_colours)*merged_months_at_rank),"")</f>
        <v/>
      </c>
      <c r="O1375" s="18" t="str" cm="1">
        <f t="array" ref="O1375">IF(LEN($A1375)&gt;0,SUMPRODUCT(($A1375=merged_names)*(_xlfn.TEXTAFTER(O$2, "At ")=merged_belt_colours)*merged_months_at_rank),"")</f>
        <v/>
      </c>
      <c r="P1375" s="18" t="str" cm="1">
        <f t="array" ref="P1375">IF(LEN($A1375)&gt;0,SUMPRODUCT(($A1375=merged_names)*(_xlfn.TEXTAFTER(P$2, "At ")=merged_belt_colours)*merged_months_at_rank),"")</f>
        <v/>
      </c>
      <c r="Q1375" s="18" t="str" cm="1">
        <f t="array" ref="Q1375">IF(LEN($A1375)&gt;0,SUMPRODUCT(($A1375=merged_names)*(_xlfn.TEXTAFTER(Q$2, "At ")=merged_belt_colours)*merged_months_at_rank),"")</f>
        <v/>
      </c>
      <c r="R1375" s="18" t="str" cm="1">
        <f t="array" ref="R1375">IF(LEN($A1375)&gt;0,SUMPRODUCT(($A1375=merged_names)*(_xlfn.TEXTAFTER(R$2, "At ")=merged_belt_colours)*merged_months_at_rank),"")</f>
        <v/>
      </c>
    </row>
    <row r="1376" spans="1:18" x14ac:dyDescent="0.25">
      <c r="A1376"/>
      <c r="B1376" s="15" t="str" cm="1">
        <f t="array" ref="B1376">IFERROR(IF(LEN(A1376)&gt;0, IF(SUMPRODUCT((Inactives[Key]=J1376)*(Inactives[Currently Inactive]))=1,"Inactive","Active"),""),"Active")</f>
        <v/>
      </c>
      <c r="C1376" s="16" t="str" cm="1">
        <f t="array" aca="1" ref="C1376" ca="1">IFERROR(_xlfn._xlws.FILTER(Inactives[Inactive On],(Inactives[Key]=J1376)*(Inactives[Currently Inactive]),""),"")</f>
        <v/>
      </c>
      <c r="D1376" s="16" t="str" cm="1">
        <f t="array" aca="1" ref="D1376" ca="1">IFERROR(INDEX(_xlfn.TEXTSPLIT(E1376," "),1),"")</f>
        <v/>
      </c>
      <c r="E1376" s="15" t="str" cm="1">
        <f t="array" aca="1" ref="E1376" ca="1">IFERROR(_xlfn._xlws.FILTER(merged_ranks,(merged_end_dates=DATE(9999,12,31))*(merged_names=A1376)),"")</f>
        <v/>
      </c>
      <c r="F1376" s="17" t="str">
        <f ca="1">_xlfn.XLOOKUP(J1376,Promotions[Promo Key],Promotions[Promo Date],"")</f>
        <v/>
      </c>
      <c r="G1376" s="18" t="str">
        <f t="shared" ca="1" si="99"/>
        <v/>
      </c>
      <c r="H1376" s="18" t="str">
        <f t="shared" ca="1" si="98"/>
        <v/>
      </c>
      <c r="I1376" s="17" t="str">
        <f>_xlfn.XLOOKUP(A1376,Students[Full Name],Students[Starting Rank],"")</f>
        <v/>
      </c>
      <c r="J1376" s="15" t="str">
        <f t="shared" ca="1" si="100"/>
        <v xml:space="preserve">: </v>
      </c>
      <c r="K1376" s="16" t="str">
        <f>_xlfn.XLOOKUP(A1376,Students[Full Name],Students[Start Date],"")</f>
        <v/>
      </c>
      <c r="L1376" s="18">
        <f t="shared" ca="1" si="101"/>
        <v>-1</v>
      </c>
      <c r="M1376" s="18" cm="1">
        <f t="array" aca="1" ref="M1376" ca="1">SUMPRODUCT(Inactives[Days Inactive]*(Inactives[Student]=A1376))/365</f>
        <v>0</v>
      </c>
      <c r="N1376" s="18" t="str" cm="1">
        <f t="array" ref="N1376">IF(LEN($A1376)&gt;0,SUMPRODUCT(($A1376=merged_names)*(_xlfn.TEXTAFTER(N$2, "At ")=merged_belt_colours)*merged_months_at_rank),"")</f>
        <v/>
      </c>
      <c r="O1376" s="18" t="str" cm="1">
        <f t="array" ref="O1376">IF(LEN($A1376)&gt;0,SUMPRODUCT(($A1376=merged_names)*(_xlfn.TEXTAFTER(O$2, "At ")=merged_belt_colours)*merged_months_at_rank),"")</f>
        <v/>
      </c>
      <c r="P1376" s="18" t="str" cm="1">
        <f t="array" ref="P1376">IF(LEN($A1376)&gt;0,SUMPRODUCT(($A1376=merged_names)*(_xlfn.TEXTAFTER(P$2, "At ")=merged_belt_colours)*merged_months_at_rank),"")</f>
        <v/>
      </c>
      <c r="Q1376" s="18" t="str" cm="1">
        <f t="array" ref="Q1376">IF(LEN($A1376)&gt;0,SUMPRODUCT(($A1376=merged_names)*(_xlfn.TEXTAFTER(Q$2, "At ")=merged_belt_colours)*merged_months_at_rank),"")</f>
        <v/>
      </c>
      <c r="R1376" s="18" t="str" cm="1">
        <f t="array" ref="R1376">IF(LEN($A1376)&gt;0,SUMPRODUCT(($A1376=merged_names)*(_xlfn.TEXTAFTER(R$2, "At ")=merged_belt_colours)*merged_months_at_rank),"")</f>
        <v/>
      </c>
    </row>
    <row r="1377" spans="1:18" x14ac:dyDescent="0.25">
      <c r="A1377"/>
      <c r="B1377" s="15" t="str" cm="1">
        <f t="array" ref="B1377">IFERROR(IF(LEN(A1377)&gt;0, IF(SUMPRODUCT((Inactives[Key]=J1377)*(Inactives[Currently Inactive]))=1,"Inactive","Active"),""),"Active")</f>
        <v/>
      </c>
      <c r="C1377" s="16" t="str" cm="1">
        <f t="array" aca="1" ref="C1377" ca="1">IFERROR(_xlfn._xlws.FILTER(Inactives[Inactive On],(Inactives[Key]=J1377)*(Inactives[Currently Inactive]),""),"")</f>
        <v/>
      </c>
      <c r="D1377" s="16" t="str" cm="1">
        <f t="array" aca="1" ref="D1377" ca="1">IFERROR(INDEX(_xlfn.TEXTSPLIT(E1377," "),1),"")</f>
        <v/>
      </c>
      <c r="E1377" s="15" t="str" cm="1">
        <f t="array" aca="1" ref="E1377" ca="1">IFERROR(_xlfn._xlws.FILTER(merged_ranks,(merged_end_dates=DATE(9999,12,31))*(merged_names=A1377)),"")</f>
        <v/>
      </c>
      <c r="F1377" s="17" t="str">
        <f ca="1">_xlfn.XLOOKUP(J1377,Promotions[Promo Key],Promotions[Promo Date],"")</f>
        <v/>
      </c>
      <c r="G1377" s="18" t="str">
        <f t="shared" ca="1" si="99"/>
        <v/>
      </c>
      <c r="H1377" s="18" t="str">
        <f t="shared" ca="1" si="98"/>
        <v/>
      </c>
      <c r="I1377" s="17" t="str">
        <f>_xlfn.XLOOKUP(A1377,Students[Full Name],Students[Starting Rank],"")</f>
        <v/>
      </c>
      <c r="J1377" s="15" t="str">
        <f t="shared" ca="1" si="100"/>
        <v xml:space="preserve">: </v>
      </c>
      <c r="K1377" s="16" t="str">
        <f>_xlfn.XLOOKUP(A1377,Students[Full Name],Students[Start Date],"")</f>
        <v/>
      </c>
      <c r="L1377" s="18">
        <f t="shared" ca="1" si="101"/>
        <v>-1</v>
      </c>
      <c r="M1377" s="18" cm="1">
        <f t="array" aca="1" ref="M1377" ca="1">SUMPRODUCT(Inactives[Days Inactive]*(Inactives[Student]=A1377))/365</f>
        <v>0</v>
      </c>
      <c r="N1377" s="18" t="str" cm="1">
        <f t="array" ref="N1377">IF(LEN($A1377)&gt;0,SUMPRODUCT(($A1377=merged_names)*(_xlfn.TEXTAFTER(N$2, "At ")=merged_belt_colours)*merged_months_at_rank),"")</f>
        <v/>
      </c>
      <c r="O1377" s="18" t="str" cm="1">
        <f t="array" ref="O1377">IF(LEN($A1377)&gt;0,SUMPRODUCT(($A1377=merged_names)*(_xlfn.TEXTAFTER(O$2, "At ")=merged_belt_colours)*merged_months_at_rank),"")</f>
        <v/>
      </c>
      <c r="P1377" s="18" t="str" cm="1">
        <f t="array" ref="P1377">IF(LEN($A1377)&gt;0,SUMPRODUCT(($A1377=merged_names)*(_xlfn.TEXTAFTER(P$2, "At ")=merged_belt_colours)*merged_months_at_rank),"")</f>
        <v/>
      </c>
      <c r="Q1377" s="18" t="str" cm="1">
        <f t="array" ref="Q1377">IF(LEN($A1377)&gt;0,SUMPRODUCT(($A1377=merged_names)*(_xlfn.TEXTAFTER(Q$2, "At ")=merged_belt_colours)*merged_months_at_rank),"")</f>
        <v/>
      </c>
      <c r="R1377" s="18" t="str" cm="1">
        <f t="array" ref="R1377">IF(LEN($A1377)&gt;0,SUMPRODUCT(($A1377=merged_names)*(_xlfn.TEXTAFTER(R$2, "At ")=merged_belt_colours)*merged_months_at_rank),"")</f>
        <v/>
      </c>
    </row>
    <row r="1378" spans="1:18" x14ac:dyDescent="0.25">
      <c r="A1378"/>
      <c r="B1378" s="15" t="str" cm="1">
        <f t="array" ref="B1378">IFERROR(IF(LEN(A1378)&gt;0, IF(SUMPRODUCT((Inactives[Key]=J1378)*(Inactives[Currently Inactive]))=1,"Inactive","Active"),""),"Active")</f>
        <v/>
      </c>
      <c r="C1378" s="16" t="str" cm="1">
        <f t="array" aca="1" ref="C1378" ca="1">IFERROR(_xlfn._xlws.FILTER(Inactives[Inactive On],(Inactives[Key]=J1378)*(Inactives[Currently Inactive]),""),"")</f>
        <v/>
      </c>
      <c r="D1378" s="16" t="str" cm="1">
        <f t="array" aca="1" ref="D1378" ca="1">IFERROR(INDEX(_xlfn.TEXTSPLIT(E1378," "),1),"")</f>
        <v/>
      </c>
      <c r="E1378" s="15" t="str" cm="1">
        <f t="array" aca="1" ref="E1378" ca="1">IFERROR(_xlfn._xlws.FILTER(merged_ranks,(merged_end_dates=DATE(9999,12,31))*(merged_names=A1378)),"")</f>
        <v/>
      </c>
      <c r="F1378" s="17" t="str">
        <f ca="1">_xlfn.XLOOKUP(J1378,Promotions[Promo Key],Promotions[Promo Date],"")</f>
        <v/>
      </c>
      <c r="G1378" s="18" t="str">
        <f t="shared" ca="1" si="99"/>
        <v/>
      </c>
      <c r="H1378" s="18" t="str">
        <f t="shared" ca="1" si="98"/>
        <v/>
      </c>
      <c r="I1378" s="17" t="str">
        <f>_xlfn.XLOOKUP(A1378,Students[Full Name],Students[Starting Rank],"")</f>
        <v/>
      </c>
      <c r="J1378" s="15" t="str">
        <f t="shared" ca="1" si="100"/>
        <v xml:space="preserve">: </v>
      </c>
      <c r="K1378" s="16" t="str">
        <f>_xlfn.XLOOKUP(A1378,Students[Full Name],Students[Start Date],"")</f>
        <v/>
      </c>
      <c r="L1378" s="18">
        <f t="shared" ca="1" si="101"/>
        <v>-1</v>
      </c>
      <c r="M1378" s="18" cm="1">
        <f t="array" aca="1" ref="M1378" ca="1">SUMPRODUCT(Inactives[Days Inactive]*(Inactives[Student]=A1378))/365</f>
        <v>0</v>
      </c>
      <c r="N1378" s="18" t="str" cm="1">
        <f t="array" ref="N1378">IF(LEN($A1378)&gt;0,SUMPRODUCT(($A1378=merged_names)*(_xlfn.TEXTAFTER(N$2, "At ")=merged_belt_colours)*merged_months_at_rank),"")</f>
        <v/>
      </c>
      <c r="O1378" s="18" t="str" cm="1">
        <f t="array" ref="O1378">IF(LEN($A1378)&gt;0,SUMPRODUCT(($A1378=merged_names)*(_xlfn.TEXTAFTER(O$2, "At ")=merged_belt_colours)*merged_months_at_rank),"")</f>
        <v/>
      </c>
      <c r="P1378" s="18" t="str" cm="1">
        <f t="array" ref="P1378">IF(LEN($A1378)&gt;0,SUMPRODUCT(($A1378=merged_names)*(_xlfn.TEXTAFTER(P$2, "At ")=merged_belt_colours)*merged_months_at_rank),"")</f>
        <v/>
      </c>
      <c r="Q1378" s="18" t="str" cm="1">
        <f t="array" ref="Q1378">IF(LEN($A1378)&gt;0,SUMPRODUCT(($A1378=merged_names)*(_xlfn.TEXTAFTER(Q$2, "At ")=merged_belt_colours)*merged_months_at_rank),"")</f>
        <v/>
      </c>
      <c r="R1378" s="18" t="str" cm="1">
        <f t="array" ref="R1378">IF(LEN($A1378)&gt;0,SUMPRODUCT(($A1378=merged_names)*(_xlfn.TEXTAFTER(R$2, "At ")=merged_belt_colours)*merged_months_at_rank),"")</f>
        <v/>
      </c>
    </row>
    <row r="1379" spans="1:18" x14ac:dyDescent="0.25">
      <c r="A1379"/>
      <c r="B1379" s="15" t="str" cm="1">
        <f t="array" ref="B1379">IFERROR(IF(LEN(A1379)&gt;0, IF(SUMPRODUCT((Inactives[Key]=J1379)*(Inactives[Currently Inactive]))=1,"Inactive","Active"),""),"Active")</f>
        <v/>
      </c>
      <c r="C1379" s="16" t="str" cm="1">
        <f t="array" aca="1" ref="C1379" ca="1">IFERROR(_xlfn._xlws.FILTER(Inactives[Inactive On],(Inactives[Key]=J1379)*(Inactives[Currently Inactive]),""),"")</f>
        <v/>
      </c>
      <c r="D1379" s="16" t="str" cm="1">
        <f t="array" aca="1" ref="D1379" ca="1">IFERROR(INDEX(_xlfn.TEXTSPLIT(E1379," "),1),"")</f>
        <v/>
      </c>
      <c r="E1379" s="15" t="str" cm="1">
        <f t="array" aca="1" ref="E1379" ca="1">IFERROR(_xlfn._xlws.FILTER(merged_ranks,(merged_end_dates=DATE(9999,12,31))*(merged_names=A1379)),"")</f>
        <v/>
      </c>
      <c r="F1379" s="17" t="str">
        <f ca="1">_xlfn.XLOOKUP(J1379,Promotions[Promo Key],Promotions[Promo Date],"")</f>
        <v/>
      </c>
      <c r="G1379" s="18" t="str">
        <f t="shared" ca="1" si="99"/>
        <v/>
      </c>
      <c r="H1379" s="18" t="str">
        <f t="shared" ca="1" si="98"/>
        <v/>
      </c>
      <c r="I1379" s="17" t="str">
        <f>_xlfn.XLOOKUP(A1379,Students[Full Name],Students[Starting Rank],"")</f>
        <v/>
      </c>
      <c r="J1379" s="15" t="str">
        <f t="shared" ca="1" si="100"/>
        <v xml:space="preserve">: </v>
      </c>
      <c r="K1379" s="16" t="str">
        <f>_xlfn.XLOOKUP(A1379,Students[Full Name],Students[Start Date],"")</f>
        <v/>
      </c>
      <c r="L1379" s="18">
        <f t="shared" ca="1" si="101"/>
        <v>-1</v>
      </c>
      <c r="M1379" s="18" cm="1">
        <f t="array" aca="1" ref="M1379" ca="1">SUMPRODUCT(Inactives[Days Inactive]*(Inactives[Student]=A1379))/365</f>
        <v>0</v>
      </c>
      <c r="N1379" s="18" t="str" cm="1">
        <f t="array" ref="N1379">IF(LEN($A1379)&gt;0,SUMPRODUCT(($A1379=merged_names)*(_xlfn.TEXTAFTER(N$2, "At ")=merged_belt_colours)*merged_months_at_rank),"")</f>
        <v/>
      </c>
      <c r="O1379" s="18" t="str" cm="1">
        <f t="array" ref="O1379">IF(LEN($A1379)&gt;0,SUMPRODUCT(($A1379=merged_names)*(_xlfn.TEXTAFTER(O$2, "At ")=merged_belt_colours)*merged_months_at_rank),"")</f>
        <v/>
      </c>
      <c r="P1379" s="18" t="str" cm="1">
        <f t="array" ref="P1379">IF(LEN($A1379)&gt;0,SUMPRODUCT(($A1379=merged_names)*(_xlfn.TEXTAFTER(P$2, "At ")=merged_belt_colours)*merged_months_at_rank),"")</f>
        <v/>
      </c>
      <c r="Q1379" s="18" t="str" cm="1">
        <f t="array" ref="Q1379">IF(LEN($A1379)&gt;0,SUMPRODUCT(($A1379=merged_names)*(_xlfn.TEXTAFTER(Q$2, "At ")=merged_belt_colours)*merged_months_at_rank),"")</f>
        <v/>
      </c>
      <c r="R1379" s="18" t="str" cm="1">
        <f t="array" ref="R1379">IF(LEN($A1379)&gt;0,SUMPRODUCT(($A1379=merged_names)*(_xlfn.TEXTAFTER(R$2, "At ")=merged_belt_colours)*merged_months_at_rank),"")</f>
        <v/>
      </c>
    </row>
    <row r="1380" spans="1:18" x14ac:dyDescent="0.25">
      <c r="A1380"/>
      <c r="B1380" s="15" t="str" cm="1">
        <f t="array" ref="B1380">IFERROR(IF(LEN(A1380)&gt;0, IF(SUMPRODUCT((Inactives[Key]=J1380)*(Inactives[Currently Inactive]))=1,"Inactive","Active"),""),"Active")</f>
        <v/>
      </c>
      <c r="C1380" s="16" t="str" cm="1">
        <f t="array" aca="1" ref="C1380" ca="1">IFERROR(_xlfn._xlws.FILTER(Inactives[Inactive On],(Inactives[Key]=J1380)*(Inactives[Currently Inactive]),""),"")</f>
        <v/>
      </c>
      <c r="D1380" s="16" t="str" cm="1">
        <f t="array" aca="1" ref="D1380" ca="1">IFERROR(INDEX(_xlfn.TEXTSPLIT(E1380," "),1),"")</f>
        <v/>
      </c>
      <c r="E1380" s="15" t="str" cm="1">
        <f t="array" aca="1" ref="E1380" ca="1">IFERROR(_xlfn._xlws.FILTER(merged_ranks,(merged_end_dates=DATE(9999,12,31))*(merged_names=A1380)),"")</f>
        <v/>
      </c>
      <c r="F1380" s="17" t="str">
        <f ca="1">_xlfn.XLOOKUP(J1380,Promotions[Promo Key],Promotions[Promo Date],"")</f>
        <v/>
      </c>
      <c r="G1380" s="18" t="str">
        <f t="shared" ca="1" si="99"/>
        <v/>
      </c>
      <c r="H1380" s="18" t="str">
        <f t="shared" ca="1" si="98"/>
        <v/>
      </c>
      <c r="I1380" s="17" t="str">
        <f>_xlfn.XLOOKUP(A1380,Students[Full Name],Students[Starting Rank],"")</f>
        <v/>
      </c>
      <c r="J1380" s="15" t="str">
        <f t="shared" ca="1" si="100"/>
        <v xml:space="preserve">: </v>
      </c>
      <c r="K1380" s="16" t="str">
        <f>_xlfn.XLOOKUP(A1380,Students[Full Name],Students[Start Date],"")</f>
        <v/>
      </c>
      <c r="L1380" s="18">
        <f t="shared" ca="1" si="101"/>
        <v>-1</v>
      </c>
      <c r="M1380" s="18" cm="1">
        <f t="array" aca="1" ref="M1380" ca="1">SUMPRODUCT(Inactives[Days Inactive]*(Inactives[Student]=A1380))/365</f>
        <v>0</v>
      </c>
      <c r="N1380" s="18" t="str" cm="1">
        <f t="array" ref="N1380">IF(LEN($A1380)&gt;0,SUMPRODUCT(($A1380=merged_names)*(_xlfn.TEXTAFTER(N$2, "At ")=merged_belt_colours)*merged_months_at_rank),"")</f>
        <v/>
      </c>
      <c r="O1380" s="18" t="str" cm="1">
        <f t="array" ref="O1380">IF(LEN($A1380)&gt;0,SUMPRODUCT(($A1380=merged_names)*(_xlfn.TEXTAFTER(O$2, "At ")=merged_belt_colours)*merged_months_at_rank),"")</f>
        <v/>
      </c>
      <c r="P1380" s="18" t="str" cm="1">
        <f t="array" ref="P1380">IF(LEN($A1380)&gt;0,SUMPRODUCT(($A1380=merged_names)*(_xlfn.TEXTAFTER(P$2, "At ")=merged_belt_colours)*merged_months_at_rank),"")</f>
        <v/>
      </c>
      <c r="Q1380" s="18" t="str" cm="1">
        <f t="array" ref="Q1380">IF(LEN($A1380)&gt;0,SUMPRODUCT(($A1380=merged_names)*(_xlfn.TEXTAFTER(Q$2, "At ")=merged_belt_colours)*merged_months_at_rank),"")</f>
        <v/>
      </c>
      <c r="R1380" s="18" t="str" cm="1">
        <f t="array" ref="R1380">IF(LEN($A1380)&gt;0,SUMPRODUCT(($A1380=merged_names)*(_xlfn.TEXTAFTER(R$2, "At ")=merged_belt_colours)*merged_months_at_rank),"")</f>
        <v/>
      </c>
    </row>
    <row r="1381" spans="1:18" x14ac:dyDescent="0.25">
      <c r="A1381"/>
      <c r="B1381" s="15" t="str" cm="1">
        <f t="array" ref="B1381">IFERROR(IF(LEN(A1381)&gt;0, IF(SUMPRODUCT((Inactives[Key]=J1381)*(Inactives[Currently Inactive]))=1,"Inactive","Active"),""),"Active")</f>
        <v/>
      </c>
      <c r="C1381" s="16" t="str" cm="1">
        <f t="array" aca="1" ref="C1381" ca="1">IFERROR(_xlfn._xlws.FILTER(Inactives[Inactive On],(Inactives[Key]=J1381)*(Inactives[Currently Inactive]),""),"")</f>
        <v/>
      </c>
      <c r="D1381" s="16" t="str" cm="1">
        <f t="array" aca="1" ref="D1381" ca="1">IFERROR(INDEX(_xlfn.TEXTSPLIT(E1381," "),1),"")</f>
        <v/>
      </c>
      <c r="E1381" s="15" t="str" cm="1">
        <f t="array" aca="1" ref="E1381" ca="1">IFERROR(_xlfn._xlws.FILTER(merged_ranks,(merged_end_dates=DATE(9999,12,31))*(merged_names=A1381)),"")</f>
        <v/>
      </c>
      <c r="F1381" s="17" t="str">
        <f ca="1">_xlfn.XLOOKUP(J1381,Promotions[Promo Key],Promotions[Promo Date],"")</f>
        <v/>
      </c>
      <c r="G1381" s="18" t="str">
        <f t="shared" ca="1" si="99"/>
        <v/>
      </c>
      <c r="H1381" s="18" t="str">
        <f t="shared" ca="1" si="98"/>
        <v/>
      </c>
      <c r="I1381" s="17" t="str">
        <f>_xlfn.XLOOKUP(A1381,Students[Full Name],Students[Starting Rank],"")</f>
        <v/>
      </c>
      <c r="J1381" s="15" t="str">
        <f t="shared" ca="1" si="100"/>
        <v xml:space="preserve">: </v>
      </c>
      <c r="K1381" s="16" t="str">
        <f>_xlfn.XLOOKUP(A1381,Students[Full Name],Students[Start Date],"")</f>
        <v/>
      </c>
      <c r="L1381" s="18">
        <f t="shared" ca="1" si="101"/>
        <v>-1</v>
      </c>
      <c r="M1381" s="18" cm="1">
        <f t="array" aca="1" ref="M1381" ca="1">SUMPRODUCT(Inactives[Days Inactive]*(Inactives[Student]=A1381))/365</f>
        <v>0</v>
      </c>
      <c r="N1381" s="18" t="str" cm="1">
        <f t="array" ref="N1381">IF(LEN($A1381)&gt;0,SUMPRODUCT(($A1381=merged_names)*(_xlfn.TEXTAFTER(N$2, "At ")=merged_belt_colours)*merged_months_at_rank),"")</f>
        <v/>
      </c>
      <c r="O1381" s="18" t="str" cm="1">
        <f t="array" ref="O1381">IF(LEN($A1381)&gt;0,SUMPRODUCT(($A1381=merged_names)*(_xlfn.TEXTAFTER(O$2, "At ")=merged_belt_colours)*merged_months_at_rank),"")</f>
        <v/>
      </c>
      <c r="P1381" s="18" t="str" cm="1">
        <f t="array" ref="P1381">IF(LEN($A1381)&gt;0,SUMPRODUCT(($A1381=merged_names)*(_xlfn.TEXTAFTER(P$2, "At ")=merged_belt_colours)*merged_months_at_rank),"")</f>
        <v/>
      </c>
      <c r="Q1381" s="18" t="str" cm="1">
        <f t="array" ref="Q1381">IF(LEN($A1381)&gt;0,SUMPRODUCT(($A1381=merged_names)*(_xlfn.TEXTAFTER(Q$2, "At ")=merged_belt_colours)*merged_months_at_rank),"")</f>
        <v/>
      </c>
      <c r="R1381" s="18" t="str" cm="1">
        <f t="array" ref="R1381">IF(LEN($A1381)&gt;0,SUMPRODUCT(($A1381=merged_names)*(_xlfn.TEXTAFTER(R$2, "At ")=merged_belt_colours)*merged_months_at_rank),"")</f>
        <v/>
      </c>
    </row>
    <row r="1382" spans="1:18" x14ac:dyDescent="0.25">
      <c r="A1382"/>
      <c r="B1382" s="15" t="str" cm="1">
        <f t="array" ref="B1382">IFERROR(IF(LEN(A1382)&gt;0, IF(SUMPRODUCT((Inactives[Key]=J1382)*(Inactives[Currently Inactive]))=1,"Inactive","Active"),""),"Active")</f>
        <v/>
      </c>
      <c r="C1382" s="16" t="str" cm="1">
        <f t="array" aca="1" ref="C1382" ca="1">IFERROR(_xlfn._xlws.FILTER(Inactives[Inactive On],(Inactives[Key]=J1382)*(Inactives[Currently Inactive]),""),"")</f>
        <v/>
      </c>
      <c r="D1382" s="16" t="str" cm="1">
        <f t="array" aca="1" ref="D1382" ca="1">IFERROR(INDEX(_xlfn.TEXTSPLIT(E1382," "),1),"")</f>
        <v/>
      </c>
      <c r="E1382" s="15" t="str" cm="1">
        <f t="array" aca="1" ref="E1382" ca="1">IFERROR(_xlfn._xlws.FILTER(merged_ranks,(merged_end_dates=DATE(9999,12,31))*(merged_names=A1382)),"")</f>
        <v/>
      </c>
      <c r="F1382" s="17" t="str">
        <f ca="1">_xlfn.XLOOKUP(J1382,Promotions[Promo Key],Promotions[Promo Date],"")</f>
        <v/>
      </c>
      <c r="G1382" s="18" t="str">
        <f t="shared" ca="1" si="99"/>
        <v/>
      </c>
      <c r="H1382" s="18" t="str">
        <f t="shared" ca="1" si="98"/>
        <v/>
      </c>
      <c r="I1382" s="17" t="str">
        <f>_xlfn.XLOOKUP(A1382,Students[Full Name],Students[Starting Rank],"")</f>
        <v/>
      </c>
      <c r="J1382" s="15" t="str">
        <f t="shared" ca="1" si="100"/>
        <v xml:space="preserve">: </v>
      </c>
      <c r="K1382" s="16" t="str">
        <f>_xlfn.XLOOKUP(A1382,Students[Full Name],Students[Start Date],"")</f>
        <v/>
      </c>
      <c r="L1382" s="18">
        <f t="shared" ca="1" si="101"/>
        <v>-1</v>
      </c>
      <c r="M1382" s="18" cm="1">
        <f t="array" aca="1" ref="M1382" ca="1">SUMPRODUCT(Inactives[Days Inactive]*(Inactives[Student]=A1382))/365</f>
        <v>0</v>
      </c>
      <c r="N1382" s="18" t="str" cm="1">
        <f t="array" ref="N1382">IF(LEN($A1382)&gt;0,SUMPRODUCT(($A1382=merged_names)*(_xlfn.TEXTAFTER(N$2, "At ")=merged_belt_colours)*merged_months_at_rank),"")</f>
        <v/>
      </c>
      <c r="O1382" s="18" t="str" cm="1">
        <f t="array" ref="O1382">IF(LEN($A1382)&gt;0,SUMPRODUCT(($A1382=merged_names)*(_xlfn.TEXTAFTER(O$2, "At ")=merged_belt_colours)*merged_months_at_rank),"")</f>
        <v/>
      </c>
      <c r="P1382" s="18" t="str" cm="1">
        <f t="array" ref="P1382">IF(LEN($A1382)&gt;0,SUMPRODUCT(($A1382=merged_names)*(_xlfn.TEXTAFTER(P$2, "At ")=merged_belt_colours)*merged_months_at_rank),"")</f>
        <v/>
      </c>
      <c r="Q1382" s="18" t="str" cm="1">
        <f t="array" ref="Q1382">IF(LEN($A1382)&gt;0,SUMPRODUCT(($A1382=merged_names)*(_xlfn.TEXTAFTER(Q$2, "At ")=merged_belt_colours)*merged_months_at_rank),"")</f>
        <v/>
      </c>
      <c r="R1382" s="18" t="str" cm="1">
        <f t="array" ref="R1382">IF(LEN($A1382)&gt;0,SUMPRODUCT(($A1382=merged_names)*(_xlfn.TEXTAFTER(R$2, "At ")=merged_belt_colours)*merged_months_at_rank),"")</f>
        <v/>
      </c>
    </row>
    <row r="1383" spans="1:18" x14ac:dyDescent="0.25">
      <c r="A1383"/>
      <c r="B1383" s="15" t="str" cm="1">
        <f t="array" ref="B1383">IFERROR(IF(LEN(A1383)&gt;0, IF(SUMPRODUCT((Inactives[Key]=J1383)*(Inactives[Currently Inactive]))=1,"Inactive","Active"),""),"Active")</f>
        <v/>
      </c>
      <c r="C1383" s="16" t="str" cm="1">
        <f t="array" aca="1" ref="C1383" ca="1">IFERROR(_xlfn._xlws.FILTER(Inactives[Inactive On],(Inactives[Key]=J1383)*(Inactives[Currently Inactive]),""),"")</f>
        <v/>
      </c>
      <c r="D1383" s="16" t="str" cm="1">
        <f t="array" aca="1" ref="D1383" ca="1">IFERROR(INDEX(_xlfn.TEXTSPLIT(E1383," "),1),"")</f>
        <v/>
      </c>
      <c r="E1383" s="15" t="str" cm="1">
        <f t="array" aca="1" ref="E1383" ca="1">IFERROR(_xlfn._xlws.FILTER(merged_ranks,(merged_end_dates=DATE(9999,12,31))*(merged_names=A1383)),"")</f>
        <v/>
      </c>
      <c r="F1383" s="17" t="str">
        <f ca="1">_xlfn.XLOOKUP(J1383,Promotions[Promo Key],Promotions[Promo Date],"")</f>
        <v/>
      </c>
      <c r="G1383" s="18" t="str">
        <f t="shared" ca="1" si="99"/>
        <v/>
      </c>
      <c r="H1383" s="18" t="str">
        <f t="shared" ca="1" si="98"/>
        <v/>
      </c>
      <c r="I1383" s="17" t="str">
        <f>_xlfn.XLOOKUP(A1383,Students[Full Name],Students[Starting Rank],"")</f>
        <v/>
      </c>
      <c r="J1383" s="15" t="str">
        <f t="shared" ca="1" si="100"/>
        <v xml:space="preserve">: </v>
      </c>
      <c r="K1383" s="16" t="str">
        <f>_xlfn.XLOOKUP(A1383,Students[Full Name],Students[Start Date],"")</f>
        <v/>
      </c>
      <c r="L1383" s="18">
        <f t="shared" ca="1" si="101"/>
        <v>-1</v>
      </c>
      <c r="M1383" s="18" cm="1">
        <f t="array" aca="1" ref="M1383" ca="1">SUMPRODUCT(Inactives[Days Inactive]*(Inactives[Student]=A1383))/365</f>
        <v>0</v>
      </c>
      <c r="N1383" s="18" t="str" cm="1">
        <f t="array" ref="N1383">IF(LEN($A1383)&gt;0,SUMPRODUCT(($A1383=merged_names)*(_xlfn.TEXTAFTER(N$2, "At ")=merged_belt_colours)*merged_months_at_rank),"")</f>
        <v/>
      </c>
      <c r="O1383" s="18" t="str" cm="1">
        <f t="array" ref="O1383">IF(LEN($A1383)&gt;0,SUMPRODUCT(($A1383=merged_names)*(_xlfn.TEXTAFTER(O$2, "At ")=merged_belt_colours)*merged_months_at_rank),"")</f>
        <v/>
      </c>
      <c r="P1383" s="18" t="str" cm="1">
        <f t="array" ref="P1383">IF(LEN($A1383)&gt;0,SUMPRODUCT(($A1383=merged_names)*(_xlfn.TEXTAFTER(P$2, "At ")=merged_belt_colours)*merged_months_at_rank),"")</f>
        <v/>
      </c>
      <c r="Q1383" s="18" t="str" cm="1">
        <f t="array" ref="Q1383">IF(LEN($A1383)&gt;0,SUMPRODUCT(($A1383=merged_names)*(_xlfn.TEXTAFTER(Q$2, "At ")=merged_belt_colours)*merged_months_at_rank),"")</f>
        <v/>
      </c>
      <c r="R1383" s="18" t="str" cm="1">
        <f t="array" ref="R1383">IF(LEN($A1383)&gt;0,SUMPRODUCT(($A1383=merged_names)*(_xlfn.TEXTAFTER(R$2, "At ")=merged_belt_colours)*merged_months_at_rank),"")</f>
        <v/>
      </c>
    </row>
    <row r="1384" spans="1:18" x14ac:dyDescent="0.25">
      <c r="A1384"/>
      <c r="B1384" s="15" t="str" cm="1">
        <f t="array" ref="B1384">IFERROR(IF(LEN(A1384)&gt;0, IF(SUMPRODUCT((Inactives[Key]=J1384)*(Inactives[Currently Inactive]))=1,"Inactive","Active"),""),"Active")</f>
        <v/>
      </c>
      <c r="C1384" s="16" t="str" cm="1">
        <f t="array" aca="1" ref="C1384" ca="1">IFERROR(_xlfn._xlws.FILTER(Inactives[Inactive On],(Inactives[Key]=J1384)*(Inactives[Currently Inactive]),""),"")</f>
        <v/>
      </c>
      <c r="D1384" s="16" t="str" cm="1">
        <f t="array" aca="1" ref="D1384" ca="1">IFERROR(INDEX(_xlfn.TEXTSPLIT(E1384," "),1),"")</f>
        <v/>
      </c>
      <c r="E1384" s="15" t="str" cm="1">
        <f t="array" aca="1" ref="E1384" ca="1">IFERROR(_xlfn._xlws.FILTER(merged_ranks,(merged_end_dates=DATE(9999,12,31))*(merged_names=A1384)),"")</f>
        <v/>
      </c>
      <c r="F1384" s="17" t="str">
        <f ca="1">_xlfn.XLOOKUP(J1384,Promotions[Promo Key],Promotions[Promo Date],"")</f>
        <v/>
      </c>
      <c r="G1384" s="18" t="str">
        <f t="shared" ca="1" si="99"/>
        <v/>
      </c>
      <c r="H1384" s="18" t="str">
        <f t="shared" ca="1" si="98"/>
        <v/>
      </c>
      <c r="I1384" s="17" t="str">
        <f>_xlfn.XLOOKUP(A1384,Students[Full Name],Students[Starting Rank],"")</f>
        <v/>
      </c>
      <c r="J1384" s="15" t="str">
        <f t="shared" ca="1" si="100"/>
        <v xml:space="preserve">: </v>
      </c>
      <c r="K1384" s="16" t="str">
        <f>_xlfn.XLOOKUP(A1384,Students[Full Name],Students[Start Date],"")</f>
        <v/>
      </c>
      <c r="L1384" s="18">
        <f t="shared" ca="1" si="101"/>
        <v>-1</v>
      </c>
      <c r="M1384" s="18" cm="1">
        <f t="array" aca="1" ref="M1384" ca="1">SUMPRODUCT(Inactives[Days Inactive]*(Inactives[Student]=A1384))/365</f>
        <v>0</v>
      </c>
      <c r="N1384" s="18" t="str" cm="1">
        <f t="array" ref="N1384">IF(LEN($A1384)&gt;0,SUMPRODUCT(($A1384=merged_names)*(_xlfn.TEXTAFTER(N$2, "At ")=merged_belt_colours)*merged_months_at_rank),"")</f>
        <v/>
      </c>
      <c r="O1384" s="18" t="str" cm="1">
        <f t="array" ref="O1384">IF(LEN($A1384)&gt;0,SUMPRODUCT(($A1384=merged_names)*(_xlfn.TEXTAFTER(O$2, "At ")=merged_belt_colours)*merged_months_at_rank),"")</f>
        <v/>
      </c>
      <c r="P1384" s="18" t="str" cm="1">
        <f t="array" ref="P1384">IF(LEN($A1384)&gt;0,SUMPRODUCT(($A1384=merged_names)*(_xlfn.TEXTAFTER(P$2, "At ")=merged_belt_colours)*merged_months_at_rank),"")</f>
        <v/>
      </c>
      <c r="Q1384" s="18" t="str" cm="1">
        <f t="array" ref="Q1384">IF(LEN($A1384)&gt;0,SUMPRODUCT(($A1384=merged_names)*(_xlfn.TEXTAFTER(Q$2, "At ")=merged_belt_colours)*merged_months_at_rank),"")</f>
        <v/>
      </c>
      <c r="R1384" s="18" t="str" cm="1">
        <f t="array" ref="R1384">IF(LEN($A1384)&gt;0,SUMPRODUCT(($A1384=merged_names)*(_xlfn.TEXTAFTER(R$2, "At ")=merged_belt_colours)*merged_months_at_rank),"")</f>
        <v/>
      </c>
    </row>
    <row r="1385" spans="1:18" x14ac:dyDescent="0.25">
      <c r="A1385"/>
      <c r="B1385" s="15" t="str" cm="1">
        <f t="array" ref="B1385">IFERROR(IF(LEN(A1385)&gt;0, IF(SUMPRODUCT((Inactives[Key]=J1385)*(Inactives[Currently Inactive]))=1,"Inactive","Active"),""),"Active")</f>
        <v/>
      </c>
      <c r="C1385" s="16" t="str" cm="1">
        <f t="array" aca="1" ref="C1385" ca="1">IFERROR(_xlfn._xlws.FILTER(Inactives[Inactive On],(Inactives[Key]=J1385)*(Inactives[Currently Inactive]),""),"")</f>
        <v/>
      </c>
      <c r="D1385" s="16" t="str" cm="1">
        <f t="array" aca="1" ref="D1385" ca="1">IFERROR(INDEX(_xlfn.TEXTSPLIT(E1385," "),1),"")</f>
        <v/>
      </c>
      <c r="E1385" s="15" t="str" cm="1">
        <f t="array" aca="1" ref="E1385" ca="1">IFERROR(_xlfn._xlws.FILTER(merged_ranks,(merged_end_dates=DATE(9999,12,31))*(merged_names=A1385)),"")</f>
        <v/>
      </c>
      <c r="F1385" s="17" t="str">
        <f ca="1">_xlfn.XLOOKUP(J1385,Promotions[Promo Key],Promotions[Promo Date],"")</f>
        <v/>
      </c>
      <c r="G1385" s="18" t="str">
        <f t="shared" ca="1" si="99"/>
        <v/>
      </c>
      <c r="H1385" s="18" t="str">
        <f t="shared" ca="1" si="98"/>
        <v/>
      </c>
      <c r="I1385" s="17" t="str">
        <f>_xlfn.XLOOKUP(A1385,Students[Full Name],Students[Starting Rank],"")</f>
        <v/>
      </c>
      <c r="J1385" s="15" t="str">
        <f t="shared" ca="1" si="100"/>
        <v xml:space="preserve">: </v>
      </c>
      <c r="K1385" s="16" t="str">
        <f>_xlfn.XLOOKUP(A1385,Students[Full Name],Students[Start Date],"")</f>
        <v/>
      </c>
      <c r="L1385" s="18">
        <f t="shared" ca="1" si="101"/>
        <v>-1</v>
      </c>
      <c r="M1385" s="18" cm="1">
        <f t="array" aca="1" ref="M1385" ca="1">SUMPRODUCT(Inactives[Days Inactive]*(Inactives[Student]=A1385))/365</f>
        <v>0</v>
      </c>
      <c r="N1385" s="18" t="str" cm="1">
        <f t="array" ref="N1385">IF(LEN($A1385)&gt;0,SUMPRODUCT(($A1385=merged_names)*(_xlfn.TEXTAFTER(N$2, "At ")=merged_belt_colours)*merged_months_at_rank),"")</f>
        <v/>
      </c>
      <c r="O1385" s="18" t="str" cm="1">
        <f t="array" ref="O1385">IF(LEN($A1385)&gt;0,SUMPRODUCT(($A1385=merged_names)*(_xlfn.TEXTAFTER(O$2, "At ")=merged_belt_colours)*merged_months_at_rank),"")</f>
        <v/>
      </c>
      <c r="P1385" s="18" t="str" cm="1">
        <f t="array" ref="P1385">IF(LEN($A1385)&gt;0,SUMPRODUCT(($A1385=merged_names)*(_xlfn.TEXTAFTER(P$2, "At ")=merged_belt_colours)*merged_months_at_rank),"")</f>
        <v/>
      </c>
      <c r="Q1385" s="18" t="str" cm="1">
        <f t="array" ref="Q1385">IF(LEN($A1385)&gt;0,SUMPRODUCT(($A1385=merged_names)*(_xlfn.TEXTAFTER(Q$2, "At ")=merged_belt_colours)*merged_months_at_rank),"")</f>
        <v/>
      </c>
      <c r="R1385" s="18" t="str" cm="1">
        <f t="array" ref="R1385">IF(LEN($A1385)&gt;0,SUMPRODUCT(($A1385=merged_names)*(_xlfn.TEXTAFTER(R$2, "At ")=merged_belt_colours)*merged_months_at_rank),"")</f>
        <v/>
      </c>
    </row>
    <row r="1386" spans="1:18" x14ac:dyDescent="0.25">
      <c r="A1386"/>
      <c r="B1386" s="15" t="str" cm="1">
        <f t="array" ref="B1386">IFERROR(IF(LEN(A1386)&gt;0, IF(SUMPRODUCT((Inactives[Key]=J1386)*(Inactives[Currently Inactive]))=1,"Inactive","Active"),""),"Active")</f>
        <v/>
      </c>
      <c r="C1386" s="16" t="str" cm="1">
        <f t="array" aca="1" ref="C1386" ca="1">IFERROR(_xlfn._xlws.FILTER(Inactives[Inactive On],(Inactives[Key]=J1386)*(Inactives[Currently Inactive]),""),"")</f>
        <v/>
      </c>
      <c r="D1386" s="16" t="str" cm="1">
        <f t="array" aca="1" ref="D1386" ca="1">IFERROR(INDEX(_xlfn.TEXTSPLIT(E1386," "),1),"")</f>
        <v/>
      </c>
      <c r="E1386" s="15" t="str" cm="1">
        <f t="array" aca="1" ref="E1386" ca="1">IFERROR(_xlfn._xlws.FILTER(merged_ranks,(merged_end_dates=DATE(9999,12,31))*(merged_names=A1386)),"")</f>
        <v/>
      </c>
      <c r="F1386" s="17" t="str">
        <f ca="1">_xlfn.XLOOKUP(J1386,Promotions[Promo Key],Promotions[Promo Date],"")</f>
        <v/>
      </c>
      <c r="G1386" s="18" t="str">
        <f t="shared" ca="1" si="99"/>
        <v/>
      </c>
      <c r="H1386" s="18" t="str">
        <f t="shared" ca="1" si="98"/>
        <v/>
      </c>
      <c r="I1386" s="17" t="str">
        <f>_xlfn.XLOOKUP(A1386,Students[Full Name],Students[Starting Rank],"")</f>
        <v/>
      </c>
      <c r="J1386" s="15" t="str">
        <f t="shared" ca="1" si="100"/>
        <v xml:space="preserve">: </v>
      </c>
      <c r="K1386" s="16" t="str">
        <f>_xlfn.XLOOKUP(A1386,Students[Full Name],Students[Start Date],"")</f>
        <v/>
      </c>
      <c r="L1386" s="18">
        <f t="shared" ca="1" si="101"/>
        <v>-1</v>
      </c>
      <c r="M1386" s="18" cm="1">
        <f t="array" aca="1" ref="M1386" ca="1">SUMPRODUCT(Inactives[Days Inactive]*(Inactives[Student]=A1386))/365</f>
        <v>0</v>
      </c>
      <c r="N1386" s="18" t="str" cm="1">
        <f t="array" ref="N1386">IF(LEN($A1386)&gt;0,SUMPRODUCT(($A1386=merged_names)*(_xlfn.TEXTAFTER(N$2, "At ")=merged_belt_colours)*merged_months_at_rank),"")</f>
        <v/>
      </c>
      <c r="O1386" s="18" t="str" cm="1">
        <f t="array" ref="O1386">IF(LEN($A1386)&gt;0,SUMPRODUCT(($A1386=merged_names)*(_xlfn.TEXTAFTER(O$2, "At ")=merged_belt_colours)*merged_months_at_rank),"")</f>
        <v/>
      </c>
      <c r="P1386" s="18" t="str" cm="1">
        <f t="array" ref="P1386">IF(LEN($A1386)&gt;0,SUMPRODUCT(($A1386=merged_names)*(_xlfn.TEXTAFTER(P$2, "At ")=merged_belt_colours)*merged_months_at_rank),"")</f>
        <v/>
      </c>
      <c r="Q1386" s="18" t="str" cm="1">
        <f t="array" ref="Q1386">IF(LEN($A1386)&gt;0,SUMPRODUCT(($A1386=merged_names)*(_xlfn.TEXTAFTER(Q$2, "At ")=merged_belt_colours)*merged_months_at_rank),"")</f>
        <v/>
      </c>
      <c r="R1386" s="18" t="str" cm="1">
        <f t="array" ref="R1386">IF(LEN($A1386)&gt;0,SUMPRODUCT(($A1386=merged_names)*(_xlfn.TEXTAFTER(R$2, "At ")=merged_belt_colours)*merged_months_at_rank),"")</f>
        <v/>
      </c>
    </row>
    <row r="1387" spans="1:18" x14ac:dyDescent="0.25">
      <c r="A1387"/>
      <c r="B1387" s="15" t="str" cm="1">
        <f t="array" ref="B1387">IFERROR(IF(LEN(A1387)&gt;0, IF(SUMPRODUCT((Inactives[Key]=J1387)*(Inactives[Currently Inactive]))=1,"Inactive","Active"),""),"Active")</f>
        <v/>
      </c>
      <c r="C1387" s="16" t="str" cm="1">
        <f t="array" aca="1" ref="C1387" ca="1">IFERROR(_xlfn._xlws.FILTER(Inactives[Inactive On],(Inactives[Key]=J1387)*(Inactives[Currently Inactive]),""),"")</f>
        <v/>
      </c>
      <c r="D1387" s="16" t="str" cm="1">
        <f t="array" aca="1" ref="D1387" ca="1">IFERROR(INDEX(_xlfn.TEXTSPLIT(E1387," "),1),"")</f>
        <v/>
      </c>
      <c r="E1387" s="15" t="str" cm="1">
        <f t="array" aca="1" ref="E1387" ca="1">IFERROR(_xlfn._xlws.FILTER(merged_ranks,(merged_end_dates=DATE(9999,12,31))*(merged_names=A1387)),"")</f>
        <v/>
      </c>
      <c r="F1387" s="17" t="str">
        <f ca="1">_xlfn.XLOOKUP(J1387,Promotions[Promo Key],Promotions[Promo Date],"")</f>
        <v/>
      </c>
      <c r="G1387" s="18" t="str">
        <f t="shared" ca="1" si="99"/>
        <v/>
      </c>
      <c r="H1387" s="18" t="str">
        <f t="shared" ca="1" si="98"/>
        <v/>
      </c>
      <c r="I1387" s="17" t="str">
        <f>_xlfn.XLOOKUP(A1387,Students[Full Name],Students[Starting Rank],"")</f>
        <v/>
      </c>
      <c r="J1387" s="15" t="str">
        <f t="shared" ca="1" si="100"/>
        <v xml:space="preserve">: </v>
      </c>
      <c r="K1387" s="16" t="str">
        <f>_xlfn.XLOOKUP(A1387,Students[Full Name],Students[Start Date],"")</f>
        <v/>
      </c>
      <c r="L1387" s="18">
        <f t="shared" ca="1" si="101"/>
        <v>-1</v>
      </c>
      <c r="M1387" s="18" cm="1">
        <f t="array" aca="1" ref="M1387" ca="1">SUMPRODUCT(Inactives[Days Inactive]*(Inactives[Student]=A1387))/365</f>
        <v>0</v>
      </c>
      <c r="N1387" s="18" t="str" cm="1">
        <f t="array" ref="N1387">IF(LEN($A1387)&gt;0,SUMPRODUCT(($A1387=merged_names)*(_xlfn.TEXTAFTER(N$2, "At ")=merged_belt_colours)*merged_months_at_rank),"")</f>
        <v/>
      </c>
      <c r="O1387" s="18" t="str" cm="1">
        <f t="array" ref="O1387">IF(LEN($A1387)&gt;0,SUMPRODUCT(($A1387=merged_names)*(_xlfn.TEXTAFTER(O$2, "At ")=merged_belt_colours)*merged_months_at_rank),"")</f>
        <v/>
      </c>
      <c r="P1387" s="18" t="str" cm="1">
        <f t="array" ref="P1387">IF(LEN($A1387)&gt;0,SUMPRODUCT(($A1387=merged_names)*(_xlfn.TEXTAFTER(P$2, "At ")=merged_belt_colours)*merged_months_at_rank),"")</f>
        <v/>
      </c>
      <c r="Q1387" s="18" t="str" cm="1">
        <f t="array" ref="Q1387">IF(LEN($A1387)&gt;0,SUMPRODUCT(($A1387=merged_names)*(_xlfn.TEXTAFTER(Q$2, "At ")=merged_belt_colours)*merged_months_at_rank),"")</f>
        <v/>
      </c>
      <c r="R1387" s="18" t="str" cm="1">
        <f t="array" ref="R1387">IF(LEN($A1387)&gt;0,SUMPRODUCT(($A1387=merged_names)*(_xlfn.TEXTAFTER(R$2, "At ")=merged_belt_colours)*merged_months_at_rank),"")</f>
        <v/>
      </c>
    </row>
    <row r="1388" spans="1:18" x14ac:dyDescent="0.25">
      <c r="A1388"/>
      <c r="B1388" s="15" t="str" cm="1">
        <f t="array" ref="B1388">IFERROR(IF(LEN(A1388)&gt;0, IF(SUMPRODUCT((Inactives[Key]=J1388)*(Inactives[Currently Inactive]))=1,"Inactive","Active"),""),"Active")</f>
        <v/>
      </c>
      <c r="C1388" s="16" t="str" cm="1">
        <f t="array" aca="1" ref="C1388" ca="1">IFERROR(_xlfn._xlws.FILTER(Inactives[Inactive On],(Inactives[Key]=J1388)*(Inactives[Currently Inactive]),""),"")</f>
        <v/>
      </c>
      <c r="D1388" s="16" t="str" cm="1">
        <f t="array" aca="1" ref="D1388" ca="1">IFERROR(INDEX(_xlfn.TEXTSPLIT(E1388," "),1),"")</f>
        <v/>
      </c>
      <c r="E1388" s="15" t="str" cm="1">
        <f t="array" aca="1" ref="E1388" ca="1">IFERROR(_xlfn._xlws.FILTER(merged_ranks,(merged_end_dates=DATE(9999,12,31))*(merged_names=A1388)),"")</f>
        <v/>
      </c>
      <c r="F1388" s="17" t="str">
        <f ca="1">_xlfn.XLOOKUP(J1388,Promotions[Promo Key],Promotions[Promo Date],"")</f>
        <v/>
      </c>
      <c r="G1388" s="18" t="str">
        <f t="shared" ca="1" si="99"/>
        <v/>
      </c>
      <c r="H1388" s="18" t="str">
        <f t="shared" ca="1" si="98"/>
        <v/>
      </c>
      <c r="I1388" s="17" t="str">
        <f>_xlfn.XLOOKUP(A1388,Students[Full Name],Students[Starting Rank],"")</f>
        <v/>
      </c>
      <c r="J1388" s="15" t="str">
        <f t="shared" ca="1" si="100"/>
        <v xml:space="preserve">: </v>
      </c>
      <c r="K1388" s="16" t="str">
        <f>_xlfn.XLOOKUP(A1388,Students[Full Name],Students[Start Date],"")</f>
        <v/>
      </c>
      <c r="L1388" s="18">
        <f t="shared" ca="1" si="101"/>
        <v>-1</v>
      </c>
      <c r="M1388" s="18" cm="1">
        <f t="array" aca="1" ref="M1388" ca="1">SUMPRODUCT(Inactives[Days Inactive]*(Inactives[Student]=A1388))/365</f>
        <v>0</v>
      </c>
      <c r="N1388" s="18" t="str" cm="1">
        <f t="array" ref="N1388">IF(LEN($A1388)&gt;0,SUMPRODUCT(($A1388=merged_names)*(_xlfn.TEXTAFTER(N$2, "At ")=merged_belt_colours)*merged_months_at_rank),"")</f>
        <v/>
      </c>
      <c r="O1388" s="18" t="str" cm="1">
        <f t="array" ref="O1388">IF(LEN($A1388)&gt;0,SUMPRODUCT(($A1388=merged_names)*(_xlfn.TEXTAFTER(O$2, "At ")=merged_belt_colours)*merged_months_at_rank),"")</f>
        <v/>
      </c>
      <c r="P1388" s="18" t="str" cm="1">
        <f t="array" ref="P1388">IF(LEN($A1388)&gt;0,SUMPRODUCT(($A1388=merged_names)*(_xlfn.TEXTAFTER(P$2, "At ")=merged_belt_colours)*merged_months_at_rank),"")</f>
        <v/>
      </c>
      <c r="Q1388" s="18" t="str" cm="1">
        <f t="array" ref="Q1388">IF(LEN($A1388)&gt;0,SUMPRODUCT(($A1388=merged_names)*(_xlfn.TEXTAFTER(Q$2, "At ")=merged_belt_colours)*merged_months_at_rank),"")</f>
        <v/>
      </c>
      <c r="R1388" s="18" t="str" cm="1">
        <f t="array" ref="R1388">IF(LEN($A1388)&gt;0,SUMPRODUCT(($A1388=merged_names)*(_xlfn.TEXTAFTER(R$2, "At ")=merged_belt_colours)*merged_months_at_rank),"")</f>
        <v/>
      </c>
    </row>
    <row r="1389" spans="1:18" x14ac:dyDescent="0.25">
      <c r="A1389"/>
      <c r="B1389" s="15" t="str" cm="1">
        <f t="array" ref="B1389">IFERROR(IF(LEN(A1389)&gt;0, IF(SUMPRODUCT((Inactives[Key]=J1389)*(Inactives[Currently Inactive]))=1,"Inactive","Active"),""),"Active")</f>
        <v/>
      </c>
      <c r="C1389" s="16" t="str" cm="1">
        <f t="array" aca="1" ref="C1389" ca="1">IFERROR(_xlfn._xlws.FILTER(Inactives[Inactive On],(Inactives[Key]=J1389)*(Inactives[Currently Inactive]),""),"")</f>
        <v/>
      </c>
      <c r="D1389" s="16" t="str" cm="1">
        <f t="array" aca="1" ref="D1389" ca="1">IFERROR(INDEX(_xlfn.TEXTSPLIT(E1389," "),1),"")</f>
        <v/>
      </c>
      <c r="E1389" s="15" t="str" cm="1">
        <f t="array" aca="1" ref="E1389" ca="1">IFERROR(_xlfn._xlws.FILTER(merged_ranks,(merged_end_dates=DATE(9999,12,31))*(merged_names=A1389)),"")</f>
        <v/>
      </c>
      <c r="F1389" s="17" t="str">
        <f ca="1">_xlfn.XLOOKUP(J1389,Promotions[Promo Key],Promotions[Promo Date],"")</f>
        <v/>
      </c>
      <c r="G1389" s="18" t="str">
        <f t="shared" ca="1" si="99"/>
        <v/>
      </c>
      <c r="H1389" s="18" t="str">
        <f t="shared" ca="1" si="98"/>
        <v/>
      </c>
      <c r="I1389" s="17" t="str">
        <f>_xlfn.XLOOKUP(A1389,Students[Full Name],Students[Starting Rank],"")</f>
        <v/>
      </c>
      <c r="J1389" s="15" t="str">
        <f t="shared" ca="1" si="100"/>
        <v xml:space="preserve">: </v>
      </c>
      <c r="K1389" s="16" t="str">
        <f>_xlfn.XLOOKUP(A1389,Students[Full Name],Students[Start Date],"")</f>
        <v/>
      </c>
      <c r="L1389" s="18">
        <f t="shared" ca="1" si="101"/>
        <v>-1</v>
      </c>
      <c r="M1389" s="18" cm="1">
        <f t="array" aca="1" ref="M1389" ca="1">SUMPRODUCT(Inactives[Days Inactive]*(Inactives[Student]=A1389))/365</f>
        <v>0</v>
      </c>
      <c r="N1389" s="18" t="str" cm="1">
        <f t="array" ref="N1389">IF(LEN($A1389)&gt;0,SUMPRODUCT(($A1389=merged_names)*(_xlfn.TEXTAFTER(N$2, "At ")=merged_belt_colours)*merged_months_at_rank),"")</f>
        <v/>
      </c>
      <c r="O1389" s="18" t="str" cm="1">
        <f t="array" ref="O1389">IF(LEN($A1389)&gt;0,SUMPRODUCT(($A1389=merged_names)*(_xlfn.TEXTAFTER(O$2, "At ")=merged_belt_colours)*merged_months_at_rank),"")</f>
        <v/>
      </c>
      <c r="P1389" s="18" t="str" cm="1">
        <f t="array" ref="P1389">IF(LEN($A1389)&gt;0,SUMPRODUCT(($A1389=merged_names)*(_xlfn.TEXTAFTER(P$2, "At ")=merged_belt_colours)*merged_months_at_rank),"")</f>
        <v/>
      </c>
      <c r="Q1389" s="18" t="str" cm="1">
        <f t="array" ref="Q1389">IF(LEN($A1389)&gt;0,SUMPRODUCT(($A1389=merged_names)*(_xlfn.TEXTAFTER(Q$2, "At ")=merged_belt_colours)*merged_months_at_rank),"")</f>
        <v/>
      </c>
      <c r="R1389" s="18" t="str" cm="1">
        <f t="array" ref="R1389">IF(LEN($A1389)&gt;0,SUMPRODUCT(($A1389=merged_names)*(_xlfn.TEXTAFTER(R$2, "At ")=merged_belt_colours)*merged_months_at_rank),"")</f>
        <v/>
      </c>
    </row>
    <row r="1390" spans="1:18" x14ac:dyDescent="0.25">
      <c r="A1390"/>
      <c r="B1390" s="15" t="str" cm="1">
        <f t="array" ref="B1390">IFERROR(IF(LEN(A1390)&gt;0, IF(SUMPRODUCT((Inactives[Key]=J1390)*(Inactives[Currently Inactive]))=1,"Inactive","Active"),""),"Active")</f>
        <v/>
      </c>
      <c r="C1390" s="16" t="str" cm="1">
        <f t="array" aca="1" ref="C1390" ca="1">IFERROR(_xlfn._xlws.FILTER(Inactives[Inactive On],(Inactives[Key]=J1390)*(Inactives[Currently Inactive]),""),"")</f>
        <v/>
      </c>
      <c r="D1390" s="16" t="str" cm="1">
        <f t="array" aca="1" ref="D1390" ca="1">IFERROR(INDEX(_xlfn.TEXTSPLIT(E1390," "),1),"")</f>
        <v/>
      </c>
      <c r="E1390" s="15" t="str" cm="1">
        <f t="array" aca="1" ref="E1390" ca="1">IFERROR(_xlfn._xlws.FILTER(merged_ranks,(merged_end_dates=DATE(9999,12,31))*(merged_names=A1390)),"")</f>
        <v/>
      </c>
      <c r="F1390" s="17" t="str">
        <f ca="1">_xlfn.XLOOKUP(J1390,Promotions[Promo Key],Promotions[Promo Date],"")</f>
        <v/>
      </c>
      <c r="G1390" s="18" t="str">
        <f t="shared" ca="1" si="99"/>
        <v/>
      </c>
      <c r="H1390" s="18" t="str">
        <f t="shared" ca="1" si="98"/>
        <v/>
      </c>
      <c r="I1390" s="17" t="str">
        <f>_xlfn.XLOOKUP(A1390,Students[Full Name],Students[Starting Rank],"")</f>
        <v/>
      </c>
      <c r="J1390" s="15" t="str">
        <f t="shared" ca="1" si="100"/>
        <v xml:space="preserve">: </v>
      </c>
      <c r="K1390" s="16" t="str">
        <f>_xlfn.XLOOKUP(A1390,Students[Full Name],Students[Start Date],"")</f>
        <v/>
      </c>
      <c r="L1390" s="18">
        <f t="shared" ca="1" si="101"/>
        <v>-1</v>
      </c>
      <c r="M1390" s="18" cm="1">
        <f t="array" aca="1" ref="M1390" ca="1">SUMPRODUCT(Inactives[Days Inactive]*(Inactives[Student]=A1390))/365</f>
        <v>0</v>
      </c>
      <c r="N1390" s="18" t="str" cm="1">
        <f t="array" ref="N1390">IF(LEN($A1390)&gt;0,SUMPRODUCT(($A1390=merged_names)*(_xlfn.TEXTAFTER(N$2, "At ")=merged_belt_colours)*merged_months_at_rank),"")</f>
        <v/>
      </c>
      <c r="O1390" s="18" t="str" cm="1">
        <f t="array" ref="O1390">IF(LEN($A1390)&gt;0,SUMPRODUCT(($A1390=merged_names)*(_xlfn.TEXTAFTER(O$2, "At ")=merged_belt_colours)*merged_months_at_rank),"")</f>
        <v/>
      </c>
      <c r="P1390" s="18" t="str" cm="1">
        <f t="array" ref="P1390">IF(LEN($A1390)&gt;0,SUMPRODUCT(($A1390=merged_names)*(_xlfn.TEXTAFTER(P$2, "At ")=merged_belt_colours)*merged_months_at_rank),"")</f>
        <v/>
      </c>
      <c r="Q1390" s="18" t="str" cm="1">
        <f t="array" ref="Q1390">IF(LEN($A1390)&gt;0,SUMPRODUCT(($A1390=merged_names)*(_xlfn.TEXTAFTER(Q$2, "At ")=merged_belt_colours)*merged_months_at_rank),"")</f>
        <v/>
      </c>
      <c r="R1390" s="18" t="str" cm="1">
        <f t="array" ref="R1390">IF(LEN($A1390)&gt;0,SUMPRODUCT(($A1390=merged_names)*(_xlfn.TEXTAFTER(R$2, "At ")=merged_belt_colours)*merged_months_at_rank),"")</f>
        <v/>
      </c>
    </row>
    <row r="1391" spans="1:18" x14ac:dyDescent="0.25">
      <c r="A1391"/>
      <c r="B1391" s="15" t="str" cm="1">
        <f t="array" ref="B1391">IFERROR(IF(LEN(A1391)&gt;0, IF(SUMPRODUCT((Inactives[Key]=J1391)*(Inactives[Currently Inactive]))=1,"Inactive","Active"),""),"Active")</f>
        <v/>
      </c>
      <c r="C1391" s="16" t="str" cm="1">
        <f t="array" aca="1" ref="C1391" ca="1">IFERROR(_xlfn._xlws.FILTER(Inactives[Inactive On],(Inactives[Key]=J1391)*(Inactives[Currently Inactive]),""),"")</f>
        <v/>
      </c>
      <c r="D1391" s="16" t="str" cm="1">
        <f t="array" aca="1" ref="D1391" ca="1">IFERROR(INDEX(_xlfn.TEXTSPLIT(E1391," "),1),"")</f>
        <v/>
      </c>
      <c r="E1391" s="15" t="str" cm="1">
        <f t="array" aca="1" ref="E1391" ca="1">IFERROR(_xlfn._xlws.FILTER(merged_ranks,(merged_end_dates=DATE(9999,12,31))*(merged_names=A1391)),"")</f>
        <v/>
      </c>
      <c r="F1391" s="17" t="str">
        <f ca="1">_xlfn.XLOOKUP(J1391,Promotions[Promo Key],Promotions[Promo Date],"")</f>
        <v/>
      </c>
      <c r="G1391" s="18" t="str">
        <f t="shared" ca="1" si="99"/>
        <v/>
      </c>
      <c r="H1391" s="18" t="str">
        <f t="shared" ca="1" si="98"/>
        <v/>
      </c>
      <c r="I1391" s="17" t="str">
        <f>_xlfn.XLOOKUP(A1391,Students[Full Name],Students[Starting Rank],"")</f>
        <v/>
      </c>
      <c r="J1391" s="15" t="str">
        <f t="shared" ca="1" si="100"/>
        <v xml:space="preserve">: </v>
      </c>
      <c r="K1391" s="16" t="str">
        <f>_xlfn.XLOOKUP(A1391,Students[Full Name],Students[Start Date],"")</f>
        <v/>
      </c>
      <c r="L1391" s="18">
        <f t="shared" ca="1" si="101"/>
        <v>-1</v>
      </c>
      <c r="M1391" s="18" cm="1">
        <f t="array" aca="1" ref="M1391" ca="1">SUMPRODUCT(Inactives[Days Inactive]*(Inactives[Student]=A1391))/365</f>
        <v>0</v>
      </c>
      <c r="N1391" s="18" t="str" cm="1">
        <f t="array" ref="N1391">IF(LEN($A1391)&gt;0,SUMPRODUCT(($A1391=merged_names)*(_xlfn.TEXTAFTER(N$2, "At ")=merged_belt_colours)*merged_months_at_rank),"")</f>
        <v/>
      </c>
      <c r="O1391" s="18" t="str" cm="1">
        <f t="array" ref="O1391">IF(LEN($A1391)&gt;0,SUMPRODUCT(($A1391=merged_names)*(_xlfn.TEXTAFTER(O$2, "At ")=merged_belt_colours)*merged_months_at_rank),"")</f>
        <v/>
      </c>
      <c r="P1391" s="18" t="str" cm="1">
        <f t="array" ref="P1391">IF(LEN($A1391)&gt;0,SUMPRODUCT(($A1391=merged_names)*(_xlfn.TEXTAFTER(P$2, "At ")=merged_belt_colours)*merged_months_at_rank),"")</f>
        <v/>
      </c>
      <c r="Q1391" s="18" t="str" cm="1">
        <f t="array" ref="Q1391">IF(LEN($A1391)&gt;0,SUMPRODUCT(($A1391=merged_names)*(_xlfn.TEXTAFTER(Q$2, "At ")=merged_belt_colours)*merged_months_at_rank),"")</f>
        <v/>
      </c>
      <c r="R1391" s="18" t="str" cm="1">
        <f t="array" ref="R1391">IF(LEN($A1391)&gt;0,SUMPRODUCT(($A1391=merged_names)*(_xlfn.TEXTAFTER(R$2, "At ")=merged_belt_colours)*merged_months_at_rank),"")</f>
        <v/>
      </c>
    </row>
    <row r="1392" spans="1:18" x14ac:dyDescent="0.25">
      <c r="A1392"/>
      <c r="B1392" s="15" t="str" cm="1">
        <f t="array" ref="B1392">IFERROR(IF(LEN(A1392)&gt;0, IF(SUMPRODUCT((Inactives[Key]=J1392)*(Inactives[Currently Inactive]))=1,"Inactive","Active"),""),"Active")</f>
        <v/>
      </c>
      <c r="C1392" s="16" t="str" cm="1">
        <f t="array" aca="1" ref="C1392" ca="1">IFERROR(_xlfn._xlws.FILTER(Inactives[Inactive On],(Inactives[Key]=J1392)*(Inactives[Currently Inactive]),""),"")</f>
        <v/>
      </c>
      <c r="D1392" s="16" t="str" cm="1">
        <f t="array" aca="1" ref="D1392" ca="1">IFERROR(INDEX(_xlfn.TEXTSPLIT(E1392," "),1),"")</f>
        <v/>
      </c>
      <c r="E1392" s="15" t="str" cm="1">
        <f t="array" aca="1" ref="E1392" ca="1">IFERROR(_xlfn._xlws.FILTER(merged_ranks,(merged_end_dates=DATE(9999,12,31))*(merged_names=A1392)),"")</f>
        <v/>
      </c>
      <c r="F1392" s="17" t="str">
        <f ca="1">_xlfn.XLOOKUP(J1392,Promotions[Promo Key],Promotions[Promo Date],"")</f>
        <v/>
      </c>
      <c r="G1392" s="18" t="str">
        <f t="shared" ca="1" si="99"/>
        <v/>
      </c>
      <c r="H1392" s="18" t="str">
        <f t="shared" ca="1" si="98"/>
        <v/>
      </c>
      <c r="I1392" s="17" t="str">
        <f>_xlfn.XLOOKUP(A1392,Students[Full Name],Students[Starting Rank],"")</f>
        <v/>
      </c>
      <c r="J1392" s="15" t="str">
        <f t="shared" ca="1" si="100"/>
        <v xml:space="preserve">: </v>
      </c>
      <c r="K1392" s="16" t="str">
        <f>_xlfn.XLOOKUP(A1392,Students[Full Name],Students[Start Date],"")</f>
        <v/>
      </c>
      <c r="L1392" s="18">
        <f t="shared" ca="1" si="101"/>
        <v>-1</v>
      </c>
      <c r="M1392" s="18" cm="1">
        <f t="array" aca="1" ref="M1392" ca="1">SUMPRODUCT(Inactives[Days Inactive]*(Inactives[Student]=A1392))/365</f>
        <v>0</v>
      </c>
      <c r="N1392" s="18" t="str" cm="1">
        <f t="array" ref="N1392">IF(LEN($A1392)&gt;0,SUMPRODUCT(($A1392=merged_names)*(_xlfn.TEXTAFTER(N$2, "At ")=merged_belt_colours)*merged_months_at_rank),"")</f>
        <v/>
      </c>
      <c r="O1392" s="18" t="str" cm="1">
        <f t="array" ref="O1392">IF(LEN($A1392)&gt;0,SUMPRODUCT(($A1392=merged_names)*(_xlfn.TEXTAFTER(O$2, "At ")=merged_belt_colours)*merged_months_at_rank),"")</f>
        <v/>
      </c>
      <c r="P1392" s="18" t="str" cm="1">
        <f t="array" ref="P1392">IF(LEN($A1392)&gt;0,SUMPRODUCT(($A1392=merged_names)*(_xlfn.TEXTAFTER(P$2, "At ")=merged_belt_colours)*merged_months_at_rank),"")</f>
        <v/>
      </c>
      <c r="Q1392" s="18" t="str" cm="1">
        <f t="array" ref="Q1392">IF(LEN($A1392)&gt;0,SUMPRODUCT(($A1392=merged_names)*(_xlfn.TEXTAFTER(Q$2, "At ")=merged_belt_colours)*merged_months_at_rank),"")</f>
        <v/>
      </c>
      <c r="R1392" s="18" t="str" cm="1">
        <f t="array" ref="R1392">IF(LEN($A1392)&gt;0,SUMPRODUCT(($A1392=merged_names)*(_xlfn.TEXTAFTER(R$2, "At ")=merged_belt_colours)*merged_months_at_rank),"")</f>
        <v/>
      </c>
    </row>
    <row r="1393" spans="1:18" x14ac:dyDescent="0.25">
      <c r="A1393"/>
      <c r="B1393" s="15" t="str" cm="1">
        <f t="array" ref="B1393">IFERROR(IF(LEN(A1393)&gt;0, IF(SUMPRODUCT((Inactives[Key]=J1393)*(Inactives[Currently Inactive]))=1,"Inactive","Active"),""),"Active")</f>
        <v/>
      </c>
      <c r="C1393" s="16" t="str" cm="1">
        <f t="array" aca="1" ref="C1393" ca="1">IFERROR(_xlfn._xlws.FILTER(Inactives[Inactive On],(Inactives[Key]=J1393)*(Inactives[Currently Inactive]),""),"")</f>
        <v/>
      </c>
      <c r="D1393" s="16" t="str" cm="1">
        <f t="array" aca="1" ref="D1393" ca="1">IFERROR(INDEX(_xlfn.TEXTSPLIT(E1393," "),1),"")</f>
        <v/>
      </c>
      <c r="E1393" s="15" t="str" cm="1">
        <f t="array" aca="1" ref="E1393" ca="1">IFERROR(_xlfn._xlws.FILTER(merged_ranks,(merged_end_dates=DATE(9999,12,31))*(merged_names=A1393)),"")</f>
        <v/>
      </c>
      <c r="F1393" s="17" t="str">
        <f ca="1">_xlfn.XLOOKUP(J1393,Promotions[Promo Key],Promotions[Promo Date],"")</f>
        <v/>
      </c>
      <c r="G1393" s="18" t="str">
        <f t="shared" ca="1" si="99"/>
        <v/>
      </c>
      <c r="H1393" s="18" t="str">
        <f t="shared" ca="1" si="98"/>
        <v/>
      </c>
      <c r="I1393" s="17" t="str">
        <f>_xlfn.XLOOKUP(A1393,Students[Full Name],Students[Starting Rank],"")</f>
        <v/>
      </c>
      <c r="J1393" s="15" t="str">
        <f t="shared" ca="1" si="100"/>
        <v xml:space="preserve">: </v>
      </c>
      <c r="K1393" s="16" t="str">
        <f>_xlfn.XLOOKUP(A1393,Students[Full Name],Students[Start Date],"")</f>
        <v/>
      </c>
      <c r="L1393" s="18">
        <f t="shared" ca="1" si="101"/>
        <v>-1</v>
      </c>
      <c r="M1393" s="18" cm="1">
        <f t="array" aca="1" ref="M1393" ca="1">SUMPRODUCT(Inactives[Days Inactive]*(Inactives[Student]=A1393))/365</f>
        <v>0</v>
      </c>
      <c r="N1393" s="18" t="str" cm="1">
        <f t="array" ref="N1393">IF(LEN($A1393)&gt;0,SUMPRODUCT(($A1393=merged_names)*(_xlfn.TEXTAFTER(N$2, "At ")=merged_belt_colours)*merged_months_at_rank),"")</f>
        <v/>
      </c>
      <c r="O1393" s="18" t="str" cm="1">
        <f t="array" ref="O1393">IF(LEN($A1393)&gt;0,SUMPRODUCT(($A1393=merged_names)*(_xlfn.TEXTAFTER(O$2, "At ")=merged_belt_colours)*merged_months_at_rank),"")</f>
        <v/>
      </c>
      <c r="P1393" s="18" t="str" cm="1">
        <f t="array" ref="P1393">IF(LEN($A1393)&gt;0,SUMPRODUCT(($A1393=merged_names)*(_xlfn.TEXTAFTER(P$2, "At ")=merged_belt_colours)*merged_months_at_rank),"")</f>
        <v/>
      </c>
      <c r="Q1393" s="18" t="str" cm="1">
        <f t="array" ref="Q1393">IF(LEN($A1393)&gt;0,SUMPRODUCT(($A1393=merged_names)*(_xlfn.TEXTAFTER(Q$2, "At ")=merged_belt_colours)*merged_months_at_rank),"")</f>
        <v/>
      </c>
      <c r="R1393" s="18" t="str" cm="1">
        <f t="array" ref="R1393">IF(LEN($A1393)&gt;0,SUMPRODUCT(($A1393=merged_names)*(_xlfn.TEXTAFTER(R$2, "At ")=merged_belt_colours)*merged_months_at_rank),"")</f>
        <v/>
      </c>
    </row>
    <row r="1394" spans="1:18" x14ac:dyDescent="0.25">
      <c r="A1394"/>
      <c r="B1394" s="15" t="str" cm="1">
        <f t="array" ref="B1394">IFERROR(IF(LEN(A1394)&gt;0, IF(SUMPRODUCT((Inactives[Key]=J1394)*(Inactives[Currently Inactive]))=1,"Inactive","Active"),""),"Active")</f>
        <v/>
      </c>
      <c r="C1394" s="16" t="str" cm="1">
        <f t="array" aca="1" ref="C1394" ca="1">IFERROR(_xlfn._xlws.FILTER(Inactives[Inactive On],(Inactives[Key]=J1394)*(Inactives[Currently Inactive]),""),"")</f>
        <v/>
      </c>
      <c r="D1394" s="16" t="str" cm="1">
        <f t="array" aca="1" ref="D1394" ca="1">IFERROR(INDEX(_xlfn.TEXTSPLIT(E1394," "),1),"")</f>
        <v/>
      </c>
      <c r="E1394" s="15" t="str" cm="1">
        <f t="array" aca="1" ref="E1394" ca="1">IFERROR(_xlfn._xlws.FILTER(merged_ranks,(merged_end_dates=DATE(9999,12,31))*(merged_names=A1394)),"")</f>
        <v/>
      </c>
      <c r="F1394" s="17" t="str">
        <f ca="1">_xlfn.XLOOKUP(J1394,Promotions[Promo Key],Promotions[Promo Date],"")</f>
        <v/>
      </c>
      <c r="G1394" s="18" t="str">
        <f t="shared" ca="1" si="99"/>
        <v/>
      </c>
      <c r="H1394" s="18" t="str">
        <f t="shared" ca="1" si="98"/>
        <v/>
      </c>
      <c r="I1394" s="17" t="str">
        <f>_xlfn.XLOOKUP(A1394,Students[Full Name],Students[Starting Rank],"")</f>
        <v/>
      </c>
      <c r="J1394" s="15" t="str">
        <f t="shared" ca="1" si="100"/>
        <v xml:space="preserve">: </v>
      </c>
      <c r="K1394" s="16" t="str">
        <f>_xlfn.XLOOKUP(A1394,Students[Full Name],Students[Start Date],"")</f>
        <v/>
      </c>
      <c r="L1394" s="18">
        <f t="shared" ca="1" si="101"/>
        <v>-1</v>
      </c>
      <c r="M1394" s="18" cm="1">
        <f t="array" aca="1" ref="M1394" ca="1">SUMPRODUCT(Inactives[Days Inactive]*(Inactives[Student]=A1394))/365</f>
        <v>0</v>
      </c>
      <c r="N1394" s="18" t="str" cm="1">
        <f t="array" ref="N1394">IF(LEN($A1394)&gt;0,SUMPRODUCT(($A1394=merged_names)*(_xlfn.TEXTAFTER(N$2, "At ")=merged_belt_colours)*merged_months_at_rank),"")</f>
        <v/>
      </c>
      <c r="O1394" s="18" t="str" cm="1">
        <f t="array" ref="O1394">IF(LEN($A1394)&gt;0,SUMPRODUCT(($A1394=merged_names)*(_xlfn.TEXTAFTER(O$2, "At ")=merged_belt_colours)*merged_months_at_rank),"")</f>
        <v/>
      </c>
      <c r="P1394" s="18" t="str" cm="1">
        <f t="array" ref="P1394">IF(LEN($A1394)&gt;0,SUMPRODUCT(($A1394=merged_names)*(_xlfn.TEXTAFTER(P$2, "At ")=merged_belt_colours)*merged_months_at_rank),"")</f>
        <v/>
      </c>
      <c r="Q1394" s="18" t="str" cm="1">
        <f t="array" ref="Q1394">IF(LEN($A1394)&gt;0,SUMPRODUCT(($A1394=merged_names)*(_xlfn.TEXTAFTER(Q$2, "At ")=merged_belt_colours)*merged_months_at_rank),"")</f>
        <v/>
      </c>
      <c r="R1394" s="18" t="str" cm="1">
        <f t="array" ref="R1394">IF(LEN($A1394)&gt;0,SUMPRODUCT(($A1394=merged_names)*(_xlfn.TEXTAFTER(R$2, "At ")=merged_belt_colours)*merged_months_at_rank),"")</f>
        <v/>
      </c>
    </row>
    <row r="1395" spans="1:18" x14ac:dyDescent="0.25">
      <c r="A1395"/>
      <c r="B1395" s="15" t="str" cm="1">
        <f t="array" ref="B1395">IFERROR(IF(LEN(A1395)&gt;0, IF(SUMPRODUCT((Inactives[Key]=J1395)*(Inactives[Currently Inactive]))=1,"Inactive","Active"),""),"Active")</f>
        <v/>
      </c>
      <c r="C1395" s="16" t="str" cm="1">
        <f t="array" aca="1" ref="C1395" ca="1">IFERROR(_xlfn._xlws.FILTER(Inactives[Inactive On],(Inactives[Key]=J1395)*(Inactives[Currently Inactive]),""),"")</f>
        <v/>
      </c>
      <c r="D1395" s="16" t="str" cm="1">
        <f t="array" aca="1" ref="D1395" ca="1">IFERROR(INDEX(_xlfn.TEXTSPLIT(E1395," "),1),"")</f>
        <v/>
      </c>
      <c r="E1395" s="15" t="str" cm="1">
        <f t="array" aca="1" ref="E1395" ca="1">IFERROR(_xlfn._xlws.FILTER(merged_ranks,(merged_end_dates=DATE(9999,12,31))*(merged_names=A1395)),"")</f>
        <v/>
      </c>
      <c r="F1395" s="17" t="str">
        <f ca="1">_xlfn.XLOOKUP(J1395,Promotions[Promo Key],Promotions[Promo Date],"")</f>
        <v/>
      </c>
      <c r="G1395" s="18" t="str">
        <f t="shared" ca="1" si="99"/>
        <v/>
      </c>
      <c r="H1395" s="18" t="str">
        <f t="shared" ca="1" si="98"/>
        <v/>
      </c>
      <c r="I1395" s="17" t="str">
        <f>_xlfn.XLOOKUP(A1395,Students[Full Name],Students[Starting Rank],"")</f>
        <v/>
      </c>
      <c r="J1395" s="15" t="str">
        <f t="shared" ca="1" si="100"/>
        <v xml:space="preserve">: </v>
      </c>
      <c r="K1395" s="16" t="str">
        <f>_xlfn.XLOOKUP(A1395,Students[Full Name],Students[Start Date],"")</f>
        <v/>
      </c>
      <c r="L1395" s="18">
        <f t="shared" ca="1" si="101"/>
        <v>-1</v>
      </c>
      <c r="M1395" s="18" cm="1">
        <f t="array" aca="1" ref="M1395" ca="1">SUMPRODUCT(Inactives[Days Inactive]*(Inactives[Student]=A1395))/365</f>
        <v>0</v>
      </c>
      <c r="N1395" s="18" t="str" cm="1">
        <f t="array" ref="N1395">IF(LEN($A1395)&gt;0,SUMPRODUCT(($A1395=merged_names)*(_xlfn.TEXTAFTER(N$2, "At ")=merged_belt_colours)*merged_months_at_rank),"")</f>
        <v/>
      </c>
      <c r="O1395" s="18" t="str" cm="1">
        <f t="array" ref="O1395">IF(LEN($A1395)&gt;0,SUMPRODUCT(($A1395=merged_names)*(_xlfn.TEXTAFTER(O$2, "At ")=merged_belt_colours)*merged_months_at_rank),"")</f>
        <v/>
      </c>
      <c r="P1395" s="18" t="str" cm="1">
        <f t="array" ref="P1395">IF(LEN($A1395)&gt;0,SUMPRODUCT(($A1395=merged_names)*(_xlfn.TEXTAFTER(P$2, "At ")=merged_belt_colours)*merged_months_at_rank),"")</f>
        <v/>
      </c>
      <c r="Q1395" s="18" t="str" cm="1">
        <f t="array" ref="Q1395">IF(LEN($A1395)&gt;0,SUMPRODUCT(($A1395=merged_names)*(_xlfn.TEXTAFTER(Q$2, "At ")=merged_belt_colours)*merged_months_at_rank),"")</f>
        <v/>
      </c>
      <c r="R1395" s="18" t="str" cm="1">
        <f t="array" ref="R1395">IF(LEN($A1395)&gt;0,SUMPRODUCT(($A1395=merged_names)*(_xlfn.TEXTAFTER(R$2, "At ")=merged_belt_colours)*merged_months_at_rank),"")</f>
        <v/>
      </c>
    </row>
    <row r="1396" spans="1:18" x14ac:dyDescent="0.25">
      <c r="A1396"/>
      <c r="B1396" s="15" t="str" cm="1">
        <f t="array" ref="B1396">IFERROR(IF(LEN(A1396)&gt;0, IF(SUMPRODUCT((Inactives[Key]=J1396)*(Inactives[Currently Inactive]))=1,"Inactive","Active"),""),"Active")</f>
        <v/>
      </c>
      <c r="C1396" s="16" t="str" cm="1">
        <f t="array" aca="1" ref="C1396" ca="1">IFERROR(_xlfn._xlws.FILTER(Inactives[Inactive On],(Inactives[Key]=J1396)*(Inactives[Currently Inactive]),""),"")</f>
        <v/>
      </c>
      <c r="D1396" s="16" t="str" cm="1">
        <f t="array" aca="1" ref="D1396" ca="1">IFERROR(INDEX(_xlfn.TEXTSPLIT(E1396," "),1),"")</f>
        <v/>
      </c>
      <c r="E1396" s="15" t="str" cm="1">
        <f t="array" aca="1" ref="E1396" ca="1">IFERROR(_xlfn._xlws.FILTER(merged_ranks,(merged_end_dates=DATE(9999,12,31))*(merged_names=A1396)),"")</f>
        <v/>
      </c>
      <c r="F1396" s="17" t="str">
        <f ca="1">_xlfn.XLOOKUP(J1396,Promotions[Promo Key],Promotions[Promo Date],"")</f>
        <v/>
      </c>
      <c r="G1396" s="18" t="str">
        <f t="shared" ca="1" si="99"/>
        <v/>
      </c>
      <c r="H1396" s="18" t="str">
        <f t="shared" ca="1" si="98"/>
        <v/>
      </c>
      <c r="I1396" s="17" t="str">
        <f>_xlfn.XLOOKUP(A1396,Students[Full Name],Students[Starting Rank],"")</f>
        <v/>
      </c>
      <c r="J1396" s="15" t="str">
        <f t="shared" ca="1" si="100"/>
        <v xml:space="preserve">: </v>
      </c>
      <c r="K1396" s="16" t="str">
        <f>_xlfn.XLOOKUP(A1396,Students[Full Name],Students[Start Date],"")</f>
        <v/>
      </c>
      <c r="L1396" s="18">
        <f t="shared" ca="1" si="101"/>
        <v>-1</v>
      </c>
      <c r="M1396" s="18" cm="1">
        <f t="array" aca="1" ref="M1396" ca="1">SUMPRODUCT(Inactives[Days Inactive]*(Inactives[Student]=A1396))/365</f>
        <v>0</v>
      </c>
      <c r="N1396" s="18" t="str" cm="1">
        <f t="array" ref="N1396">IF(LEN($A1396)&gt;0,SUMPRODUCT(($A1396=merged_names)*(_xlfn.TEXTAFTER(N$2, "At ")=merged_belt_colours)*merged_months_at_rank),"")</f>
        <v/>
      </c>
      <c r="O1396" s="18" t="str" cm="1">
        <f t="array" ref="O1396">IF(LEN($A1396)&gt;0,SUMPRODUCT(($A1396=merged_names)*(_xlfn.TEXTAFTER(O$2, "At ")=merged_belt_colours)*merged_months_at_rank),"")</f>
        <v/>
      </c>
      <c r="P1396" s="18" t="str" cm="1">
        <f t="array" ref="P1396">IF(LEN($A1396)&gt;0,SUMPRODUCT(($A1396=merged_names)*(_xlfn.TEXTAFTER(P$2, "At ")=merged_belt_colours)*merged_months_at_rank),"")</f>
        <v/>
      </c>
      <c r="Q1396" s="18" t="str" cm="1">
        <f t="array" ref="Q1396">IF(LEN($A1396)&gt;0,SUMPRODUCT(($A1396=merged_names)*(_xlfn.TEXTAFTER(Q$2, "At ")=merged_belt_colours)*merged_months_at_rank),"")</f>
        <v/>
      </c>
      <c r="R1396" s="18" t="str" cm="1">
        <f t="array" ref="R1396">IF(LEN($A1396)&gt;0,SUMPRODUCT(($A1396=merged_names)*(_xlfn.TEXTAFTER(R$2, "At ")=merged_belt_colours)*merged_months_at_rank),"")</f>
        <v/>
      </c>
    </row>
    <row r="1397" spans="1:18" x14ac:dyDescent="0.25">
      <c r="A1397"/>
      <c r="B1397" s="15" t="str" cm="1">
        <f t="array" ref="B1397">IFERROR(IF(LEN(A1397)&gt;0, IF(SUMPRODUCT((Inactives[Key]=J1397)*(Inactives[Currently Inactive]))=1,"Inactive","Active"),""),"Active")</f>
        <v/>
      </c>
      <c r="C1397" s="16" t="str" cm="1">
        <f t="array" aca="1" ref="C1397" ca="1">IFERROR(_xlfn._xlws.FILTER(Inactives[Inactive On],(Inactives[Key]=J1397)*(Inactives[Currently Inactive]),""),"")</f>
        <v/>
      </c>
      <c r="D1397" s="16" t="str" cm="1">
        <f t="array" aca="1" ref="D1397" ca="1">IFERROR(INDEX(_xlfn.TEXTSPLIT(E1397," "),1),"")</f>
        <v/>
      </c>
      <c r="E1397" s="15" t="str" cm="1">
        <f t="array" aca="1" ref="E1397" ca="1">IFERROR(_xlfn._xlws.FILTER(merged_ranks,(merged_end_dates=DATE(9999,12,31))*(merged_names=A1397)),"")</f>
        <v/>
      </c>
      <c r="F1397" s="17" t="str">
        <f ca="1">_xlfn.XLOOKUP(J1397,Promotions[Promo Key],Promotions[Promo Date],"")</f>
        <v/>
      </c>
      <c r="G1397" s="18" t="str">
        <f t="shared" ca="1" si="99"/>
        <v/>
      </c>
      <c r="H1397" s="18" t="str">
        <f t="shared" ca="1" si="98"/>
        <v/>
      </c>
      <c r="I1397" s="17" t="str">
        <f>_xlfn.XLOOKUP(A1397,Students[Full Name],Students[Starting Rank],"")</f>
        <v/>
      </c>
      <c r="J1397" s="15" t="str">
        <f t="shared" ca="1" si="100"/>
        <v xml:space="preserve">: </v>
      </c>
      <c r="K1397" s="16" t="str">
        <f>_xlfn.XLOOKUP(A1397,Students[Full Name],Students[Start Date],"")</f>
        <v/>
      </c>
      <c r="L1397" s="18">
        <f t="shared" ca="1" si="101"/>
        <v>-1</v>
      </c>
      <c r="M1397" s="18" cm="1">
        <f t="array" aca="1" ref="M1397" ca="1">SUMPRODUCT(Inactives[Days Inactive]*(Inactives[Student]=A1397))/365</f>
        <v>0</v>
      </c>
      <c r="N1397" s="18" t="str" cm="1">
        <f t="array" ref="N1397">IF(LEN($A1397)&gt;0,SUMPRODUCT(($A1397=merged_names)*(_xlfn.TEXTAFTER(N$2, "At ")=merged_belt_colours)*merged_months_at_rank),"")</f>
        <v/>
      </c>
      <c r="O1397" s="18" t="str" cm="1">
        <f t="array" ref="O1397">IF(LEN($A1397)&gt;0,SUMPRODUCT(($A1397=merged_names)*(_xlfn.TEXTAFTER(O$2, "At ")=merged_belt_colours)*merged_months_at_rank),"")</f>
        <v/>
      </c>
      <c r="P1397" s="18" t="str" cm="1">
        <f t="array" ref="P1397">IF(LEN($A1397)&gt;0,SUMPRODUCT(($A1397=merged_names)*(_xlfn.TEXTAFTER(P$2, "At ")=merged_belt_colours)*merged_months_at_rank),"")</f>
        <v/>
      </c>
      <c r="Q1397" s="18" t="str" cm="1">
        <f t="array" ref="Q1397">IF(LEN($A1397)&gt;0,SUMPRODUCT(($A1397=merged_names)*(_xlfn.TEXTAFTER(Q$2, "At ")=merged_belt_colours)*merged_months_at_rank),"")</f>
        <v/>
      </c>
      <c r="R1397" s="18" t="str" cm="1">
        <f t="array" ref="R1397">IF(LEN($A1397)&gt;0,SUMPRODUCT(($A1397=merged_names)*(_xlfn.TEXTAFTER(R$2, "At ")=merged_belt_colours)*merged_months_at_rank),"")</f>
        <v/>
      </c>
    </row>
    <row r="1398" spans="1:18" x14ac:dyDescent="0.25">
      <c r="A1398"/>
      <c r="B1398" s="15" t="str" cm="1">
        <f t="array" ref="B1398">IFERROR(IF(LEN(A1398)&gt;0, IF(SUMPRODUCT((Inactives[Key]=J1398)*(Inactives[Currently Inactive]))=1,"Inactive","Active"),""),"Active")</f>
        <v/>
      </c>
      <c r="C1398" s="16" t="str" cm="1">
        <f t="array" aca="1" ref="C1398" ca="1">IFERROR(_xlfn._xlws.FILTER(Inactives[Inactive On],(Inactives[Key]=J1398)*(Inactives[Currently Inactive]),""),"")</f>
        <v/>
      </c>
      <c r="D1398" s="16" t="str" cm="1">
        <f t="array" aca="1" ref="D1398" ca="1">IFERROR(INDEX(_xlfn.TEXTSPLIT(E1398," "),1),"")</f>
        <v/>
      </c>
      <c r="E1398" s="15" t="str" cm="1">
        <f t="array" aca="1" ref="E1398" ca="1">IFERROR(_xlfn._xlws.FILTER(merged_ranks,(merged_end_dates=DATE(9999,12,31))*(merged_names=A1398)),"")</f>
        <v/>
      </c>
      <c r="F1398" s="17" t="str">
        <f ca="1">_xlfn.XLOOKUP(J1398,Promotions[Promo Key],Promotions[Promo Date],"")</f>
        <v/>
      </c>
      <c r="G1398" s="18" t="str">
        <f t="shared" ca="1" si="99"/>
        <v/>
      </c>
      <c r="H1398" s="18" t="str">
        <f t="shared" ca="1" si="98"/>
        <v/>
      </c>
      <c r="I1398" s="17" t="str">
        <f>_xlfn.XLOOKUP(A1398,Students[Full Name],Students[Starting Rank],"")</f>
        <v/>
      </c>
      <c r="J1398" s="15" t="str">
        <f t="shared" ca="1" si="100"/>
        <v xml:space="preserve">: </v>
      </c>
      <c r="K1398" s="16" t="str">
        <f>_xlfn.XLOOKUP(A1398,Students[Full Name],Students[Start Date],"")</f>
        <v/>
      </c>
      <c r="L1398" s="18">
        <f t="shared" ca="1" si="101"/>
        <v>-1</v>
      </c>
      <c r="M1398" s="18" cm="1">
        <f t="array" aca="1" ref="M1398" ca="1">SUMPRODUCT(Inactives[Days Inactive]*(Inactives[Student]=A1398))/365</f>
        <v>0</v>
      </c>
      <c r="N1398" s="18" t="str" cm="1">
        <f t="array" ref="N1398">IF(LEN($A1398)&gt;0,SUMPRODUCT(($A1398=merged_names)*(_xlfn.TEXTAFTER(N$2, "At ")=merged_belt_colours)*merged_months_at_rank),"")</f>
        <v/>
      </c>
      <c r="O1398" s="18" t="str" cm="1">
        <f t="array" ref="O1398">IF(LEN($A1398)&gt;0,SUMPRODUCT(($A1398=merged_names)*(_xlfn.TEXTAFTER(O$2, "At ")=merged_belt_colours)*merged_months_at_rank),"")</f>
        <v/>
      </c>
      <c r="P1398" s="18" t="str" cm="1">
        <f t="array" ref="P1398">IF(LEN($A1398)&gt;0,SUMPRODUCT(($A1398=merged_names)*(_xlfn.TEXTAFTER(P$2, "At ")=merged_belt_colours)*merged_months_at_rank),"")</f>
        <v/>
      </c>
      <c r="Q1398" s="18" t="str" cm="1">
        <f t="array" ref="Q1398">IF(LEN($A1398)&gt;0,SUMPRODUCT(($A1398=merged_names)*(_xlfn.TEXTAFTER(Q$2, "At ")=merged_belt_colours)*merged_months_at_rank),"")</f>
        <v/>
      </c>
      <c r="R1398" s="18" t="str" cm="1">
        <f t="array" ref="R1398">IF(LEN($A1398)&gt;0,SUMPRODUCT(($A1398=merged_names)*(_xlfn.TEXTAFTER(R$2, "At ")=merged_belt_colours)*merged_months_at_rank),"")</f>
        <v/>
      </c>
    </row>
    <row r="1399" spans="1:18" x14ac:dyDescent="0.25">
      <c r="A1399"/>
      <c r="B1399" s="15" t="str" cm="1">
        <f t="array" ref="B1399">IFERROR(IF(LEN(A1399)&gt;0, IF(SUMPRODUCT((Inactives[Key]=J1399)*(Inactives[Currently Inactive]))=1,"Inactive","Active"),""),"Active")</f>
        <v/>
      </c>
      <c r="C1399" s="16" t="str" cm="1">
        <f t="array" aca="1" ref="C1399" ca="1">IFERROR(_xlfn._xlws.FILTER(Inactives[Inactive On],(Inactives[Key]=J1399)*(Inactives[Currently Inactive]),""),"")</f>
        <v/>
      </c>
      <c r="D1399" s="16" t="str" cm="1">
        <f t="array" aca="1" ref="D1399" ca="1">IFERROR(INDEX(_xlfn.TEXTSPLIT(E1399," "),1),"")</f>
        <v/>
      </c>
      <c r="E1399" s="15" t="str" cm="1">
        <f t="array" aca="1" ref="E1399" ca="1">IFERROR(_xlfn._xlws.FILTER(merged_ranks,(merged_end_dates=DATE(9999,12,31))*(merged_names=A1399)),"")</f>
        <v/>
      </c>
      <c r="F1399" s="17" t="str">
        <f ca="1">_xlfn.XLOOKUP(J1399,Promotions[Promo Key],Promotions[Promo Date],"")</f>
        <v/>
      </c>
      <c r="G1399" s="18" t="str">
        <f t="shared" ca="1" si="99"/>
        <v/>
      </c>
      <c r="H1399" s="18" t="str">
        <f t="shared" ca="1" si="98"/>
        <v/>
      </c>
      <c r="I1399" s="17" t="str">
        <f>_xlfn.XLOOKUP(A1399,Students[Full Name],Students[Starting Rank],"")</f>
        <v/>
      </c>
      <c r="J1399" s="15" t="str">
        <f t="shared" ca="1" si="100"/>
        <v xml:space="preserve">: </v>
      </c>
      <c r="K1399" s="16" t="str">
        <f>_xlfn.XLOOKUP(A1399,Students[Full Name],Students[Start Date],"")</f>
        <v/>
      </c>
      <c r="L1399" s="18">
        <f t="shared" ca="1" si="101"/>
        <v>-1</v>
      </c>
      <c r="M1399" s="18" cm="1">
        <f t="array" aca="1" ref="M1399" ca="1">SUMPRODUCT(Inactives[Days Inactive]*(Inactives[Student]=A1399))/365</f>
        <v>0</v>
      </c>
      <c r="N1399" s="18" t="str" cm="1">
        <f t="array" ref="N1399">IF(LEN($A1399)&gt;0,SUMPRODUCT(($A1399=merged_names)*(_xlfn.TEXTAFTER(N$2, "At ")=merged_belt_colours)*merged_months_at_rank),"")</f>
        <v/>
      </c>
      <c r="O1399" s="18" t="str" cm="1">
        <f t="array" ref="O1399">IF(LEN($A1399)&gt;0,SUMPRODUCT(($A1399=merged_names)*(_xlfn.TEXTAFTER(O$2, "At ")=merged_belt_colours)*merged_months_at_rank),"")</f>
        <v/>
      </c>
      <c r="P1399" s="18" t="str" cm="1">
        <f t="array" ref="P1399">IF(LEN($A1399)&gt;0,SUMPRODUCT(($A1399=merged_names)*(_xlfn.TEXTAFTER(P$2, "At ")=merged_belt_colours)*merged_months_at_rank),"")</f>
        <v/>
      </c>
      <c r="Q1399" s="18" t="str" cm="1">
        <f t="array" ref="Q1399">IF(LEN($A1399)&gt;0,SUMPRODUCT(($A1399=merged_names)*(_xlfn.TEXTAFTER(Q$2, "At ")=merged_belt_colours)*merged_months_at_rank),"")</f>
        <v/>
      </c>
      <c r="R1399" s="18" t="str" cm="1">
        <f t="array" ref="R1399">IF(LEN($A1399)&gt;0,SUMPRODUCT(($A1399=merged_names)*(_xlfn.TEXTAFTER(R$2, "At ")=merged_belt_colours)*merged_months_at_rank),"")</f>
        <v/>
      </c>
    </row>
    <row r="1400" spans="1:18" x14ac:dyDescent="0.25">
      <c r="A1400"/>
      <c r="B1400" s="15" t="str" cm="1">
        <f t="array" ref="B1400">IFERROR(IF(LEN(A1400)&gt;0, IF(SUMPRODUCT((Inactives[Key]=J1400)*(Inactives[Currently Inactive]))=1,"Inactive","Active"),""),"Active")</f>
        <v/>
      </c>
      <c r="C1400" s="16" t="str" cm="1">
        <f t="array" aca="1" ref="C1400" ca="1">IFERROR(_xlfn._xlws.FILTER(Inactives[Inactive On],(Inactives[Key]=J1400)*(Inactives[Currently Inactive]),""),"")</f>
        <v/>
      </c>
      <c r="D1400" s="16" t="str" cm="1">
        <f t="array" aca="1" ref="D1400" ca="1">IFERROR(INDEX(_xlfn.TEXTSPLIT(E1400," "),1),"")</f>
        <v/>
      </c>
      <c r="E1400" s="15" t="str" cm="1">
        <f t="array" aca="1" ref="E1400" ca="1">IFERROR(_xlfn._xlws.FILTER(merged_ranks,(merged_end_dates=DATE(9999,12,31))*(merged_names=A1400)),"")</f>
        <v/>
      </c>
      <c r="F1400" s="17" t="str">
        <f ca="1">_xlfn.XLOOKUP(J1400,Promotions[Promo Key],Promotions[Promo Date],"")</f>
        <v/>
      </c>
      <c r="G1400" s="18" t="str">
        <f t="shared" ca="1" si="99"/>
        <v/>
      </c>
      <c r="H1400" s="18" t="str">
        <f t="shared" ca="1" si="98"/>
        <v/>
      </c>
      <c r="I1400" s="17" t="str">
        <f>_xlfn.XLOOKUP(A1400,Students[Full Name],Students[Starting Rank],"")</f>
        <v/>
      </c>
      <c r="J1400" s="15" t="str">
        <f t="shared" ca="1" si="100"/>
        <v xml:space="preserve">: </v>
      </c>
      <c r="K1400" s="16" t="str">
        <f>_xlfn.XLOOKUP(A1400,Students[Full Name],Students[Start Date],"")</f>
        <v/>
      </c>
      <c r="L1400" s="18">
        <f t="shared" ca="1" si="101"/>
        <v>-1</v>
      </c>
      <c r="M1400" s="18" cm="1">
        <f t="array" aca="1" ref="M1400" ca="1">SUMPRODUCT(Inactives[Days Inactive]*(Inactives[Student]=A1400))/365</f>
        <v>0</v>
      </c>
      <c r="N1400" s="18" t="str" cm="1">
        <f t="array" ref="N1400">IF(LEN($A1400)&gt;0,SUMPRODUCT(($A1400=merged_names)*(_xlfn.TEXTAFTER(N$2, "At ")=merged_belt_colours)*merged_months_at_rank),"")</f>
        <v/>
      </c>
      <c r="O1400" s="18" t="str" cm="1">
        <f t="array" ref="O1400">IF(LEN($A1400)&gt;0,SUMPRODUCT(($A1400=merged_names)*(_xlfn.TEXTAFTER(O$2, "At ")=merged_belt_colours)*merged_months_at_rank),"")</f>
        <v/>
      </c>
      <c r="P1400" s="18" t="str" cm="1">
        <f t="array" ref="P1400">IF(LEN($A1400)&gt;0,SUMPRODUCT(($A1400=merged_names)*(_xlfn.TEXTAFTER(P$2, "At ")=merged_belt_colours)*merged_months_at_rank),"")</f>
        <v/>
      </c>
      <c r="Q1400" s="18" t="str" cm="1">
        <f t="array" ref="Q1400">IF(LEN($A1400)&gt;0,SUMPRODUCT(($A1400=merged_names)*(_xlfn.TEXTAFTER(Q$2, "At ")=merged_belt_colours)*merged_months_at_rank),"")</f>
        <v/>
      </c>
      <c r="R1400" s="18" t="str" cm="1">
        <f t="array" ref="R1400">IF(LEN($A1400)&gt;0,SUMPRODUCT(($A1400=merged_names)*(_xlfn.TEXTAFTER(R$2, "At ")=merged_belt_colours)*merged_months_at_rank),"")</f>
        <v/>
      </c>
    </row>
    <row r="1401" spans="1:18" x14ac:dyDescent="0.25">
      <c r="A1401"/>
      <c r="B1401" s="15" t="str" cm="1">
        <f t="array" ref="B1401">IFERROR(IF(LEN(A1401)&gt;0, IF(SUMPRODUCT((Inactives[Key]=J1401)*(Inactives[Currently Inactive]))=1,"Inactive","Active"),""),"Active")</f>
        <v/>
      </c>
      <c r="C1401" s="16" t="str" cm="1">
        <f t="array" aca="1" ref="C1401" ca="1">IFERROR(_xlfn._xlws.FILTER(Inactives[Inactive On],(Inactives[Key]=J1401)*(Inactives[Currently Inactive]),""),"")</f>
        <v/>
      </c>
      <c r="D1401" s="16" t="str" cm="1">
        <f t="array" aca="1" ref="D1401" ca="1">IFERROR(INDEX(_xlfn.TEXTSPLIT(E1401," "),1),"")</f>
        <v/>
      </c>
      <c r="E1401" s="15" t="str" cm="1">
        <f t="array" aca="1" ref="E1401" ca="1">IFERROR(_xlfn._xlws.FILTER(merged_ranks,(merged_end_dates=DATE(9999,12,31))*(merged_names=A1401)),"")</f>
        <v/>
      </c>
      <c r="F1401" s="17" t="str">
        <f ca="1">_xlfn.XLOOKUP(J1401,Promotions[Promo Key],Promotions[Promo Date],"")</f>
        <v/>
      </c>
      <c r="G1401" s="18" t="str">
        <f t="shared" ca="1" si="99"/>
        <v/>
      </c>
      <c r="H1401" s="18" t="str">
        <f t="shared" ca="1" si="98"/>
        <v/>
      </c>
      <c r="I1401" s="17" t="str">
        <f>_xlfn.XLOOKUP(A1401,Students[Full Name],Students[Starting Rank],"")</f>
        <v/>
      </c>
      <c r="J1401" s="15" t="str">
        <f t="shared" ca="1" si="100"/>
        <v xml:space="preserve">: </v>
      </c>
      <c r="K1401" s="16" t="str">
        <f>_xlfn.XLOOKUP(A1401,Students[Full Name],Students[Start Date],"")</f>
        <v/>
      </c>
      <c r="L1401" s="18">
        <f t="shared" ca="1" si="101"/>
        <v>-1</v>
      </c>
      <c r="M1401" s="18" cm="1">
        <f t="array" aca="1" ref="M1401" ca="1">SUMPRODUCT(Inactives[Days Inactive]*(Inactives[Student]=A1401))/365</f>
        <v>0</v>
      </c>
      <c r="N1401" s="18" t="str" cm="1">
        <f t="array" ref="N1401">IF(LEN($A1401)&gt;0,SUMPRODUCT(($A1401=merged_names)*(_xlfn.TEXTAFTER(N$2, "At ")=merged_belt_colours)*merged_months_at_rank),"")</f>
        <v/>
      </c>
      <c r="O1401" s="18" t="str" cm="1">
        <f t="array" ref="O1401">IF(LEN($A1401)&gt;0,SUMPRODUCT(($A1401=merged_names)*(_xlfn.TEXTAFTER(O$2, "At ")=merged_belt_colours)*merged_months_at_rank),"")</f>
        <v/>
      </c>
      <c r="P1401" s="18" t="str" cm="1">
        <f t="array" ref="P1401">IF(LEN($A1401)&gt;0,SUMPRODUCT(($A1401=merged_names)*(_xlfn.TEXTAFTER(P$2, "At ")=merged_belt_colours)*merged_months_at_rank),"")</f>
        <v/>
      </c>
      <c r="Q1401" s="18" t="str" cm="1">
        <f t="array" ref="Q1401">IF(LEN($A1401)&gt;0,SUMPRODUCT(($A1401=merged_names)*(_xlfn.TEXTAFTER(Q$2, "At ")=merged_belt_colours)*merged_months_at_rank),"")</f>
        <v/>
      </c>
      <c r="R1401" s="18" t="str" cm="1">
        <f t="array" ref="R1401">IF(LEN($A1401)&gt;0,SUMPRODUCT(($A1401=merged_names)*(_xlfn.TEXTAFTER(R$2, "At ")=merged_belt_colours)*merged_months_at_rank),"")</f>
        <v/>
      </c>
    </row>
    <row r="1402" spans="1:18" x14ac:dyDescent="0.25">
      <c r="A1402"/>
      <c r="B1402" s="15" t="str" cm="1">
        <f t="array" ref="B1402">IFERROR(IF(LEN(A1402)&gt;0, IF(SUMPRODUCT((Inactives[Key]=J1402)*(Inactives[Currently Inactive]))=1,"Inactive","Active"),""),"Active")</f>
        <v/>
      </c>
      <c r="C1402" s="16" t="str" cm="1">
        <f t="array" aca="1" ref="C1402" ca="1">IFERROR(_xlfn._xlws.FILTER(Inactives[Inactive On],(Inactives[Key]=J1402)*(Inactives[Currently Inactive]),""),"")</f>
        <v/>
      </c>
      <c r="D1402" s="16" t="str" cm="1">
        <f t="array" aca="1" ref="D1402" ca="1">IFERROR(INDEX(_xlfn.TEXTSPLIT(E1402," "),1),"")</f>
        <v/>
      </c>
      <c r="E1402" s="15" t="str" cm="1">
        <f t="array" aca="1" ref="E1402" ca="1">IFERROR(_xlfn._xlws.FILTER(merged_ranks,(merged_end_dates=DATE(9999,12,31))*(merged_names=A1402)),"")</f>
        <v/>
      </c>
      <c r="F1402" s="17" t="str">
        <f ca="1">_xlfn.XLOOKUP(J1402,Promotions[Promo Key],Promotions[Promo Date],"")</f>
        <v/>
      </c>
      <c r="G1402" s="18" t="str">
        <f t="shared" ca="1" si="99"/>
        <v/>
      </c>
      <c r="H1402" s="18" t="str">
        <f t="shared" ca="1" si="98"/>
        <v/>
      </c>
      <c r="I1402" s="17" t="str">
        <f>_xlfn.XLOOKUP(A1402,Students[Full Name],Students[Starting Rank],"")</f>
        <v/>
      </c>
      <c r="J1402" s="15" t="str">
        <f t="shared" ca="1" si="100"/>
        <v xml:space="preserve">: </v>
      </c>
      <c r="K1402" s="16" t="str">
        <f>_xlfn.XLOOKUP(A1402,Students[Full Name],Students[Start Date],"")</f>
        <v/>
      </c>
      <c r="L1402" s="18">
        <f t="shared" ca="1" si="101"/>
        <v>-1</v>
      </c>
      <c r="M1402" s="18" cm="1">
        <f t="array" aca="1" ref="M1402" ca="1">SUMPRODUCT(Inactives[Days Inactive]*(Inactives[Student]=A1402))/365</f>
        <v>0</v>
      </c>
      <c r="N1402" s="18" t="str" cm="1">
        <f t="array" ref="N1402">IF(LEN($A1402)&gt;0,SUMPRODUCT(($A1402=merged_names)*(_xlfn.TEXTAFTER(N$2, "At ")=merged_belt_colours)*merged_months_at_rank),"")</f>
        <v/>
      </c>
      <c r="O1402" s="18" t="str" cm="1">
        <f t="array" ref="O1402">IF(LEN($A1402)&gt;0,SUMPRODUCT(($A1402=merged_names)*(_xlfn.TEXTAFTER(O$2, "At ")=merged_belt_colours)*merged_months_at_rank),"")</f>
        <v/>
      </c>
      <c r="P1402" s="18" t="str" cm="1">
        <f t="array" ref="P1402">IF(LEN($A1402)&gt;0,SUMPRODUCT(($A1402=merged_names)*(_xlfn.TEXTAFTER(P$2, "At ")=merged_belt_colours)*merged_months_at_rank),"")</f>
        <v/>
      </c>
      <c r="Q1402" s="18" t="str" cm="1">
        <f t="array" ref="Q1402">IF(LEN($A1402)&gt;0,SUMPRODUCT(($A1402=merged_names)*(_xlfn.TEXTAFTER(Q$2, "At ")=merged_belt_colours)*merged_months_at_rank),"")</f>
        <v/>
      </c>
      <c r="R1402" s="18" t="str" cm="1">
        <f t="array" ref="R1402">IF(LEN($A1402)&gt;0,SUMPRODUCT(($A1402=merged_names)*(_xlfn.TEXTAFTER(R$2, "At ")=merged_belt_colours)*merged_months_at_rank),"")</f>
        <v/>
      </c>
    </row>
    <row r="1403" spans="1:18" x14ac:dyDescent="0.25">
      <c r="A1403"/>
      <c r="B1403" s="15" t="str" cm="1">
        <f t="array" ref="B1403">IFERROR(IF(LEN(A1403)&gt;0, IF(SUMPRODUCT((Inactives[Key]=J1403)*(Inactives[Currently Inactive]))=1,"Inactive","Active"),""),"Active")</f>
        <v/>
      </c>
      <c r="C1403" s="16" t="str" cm="1">
        <f t="array" aca="1" ref="C1403" ca="1">IFERROR(_xlfn._xlws.FILTER(Inactives[Inactive On],(Inactives[Key]=J1403)*(Inactives[Currently Inactive]),""),"")</f>
        <v/>
      </c>
      <c r="D1403" s="16" t="str" cm="1">
        <f t="array" aca="1" ref="D1403" ca="1">IFERROR(INDEX(_xlfn.TEXTSPLIT(E1403," "),1),"")</f>
        <v/>
      </c>
      <c r="E1403" s="15" t="str" cm="1">
        <f t="array" aca="1" ref="E1403" ca="1">IFERROR(_xlfn._xlws.FILTER(merged_ranks,(merged_end_dates=DATE(9999,12,31))*(merged_names=A1403)),"")</f>
        <v/>
      </c>
      <c r="F1403" s="17" t="str">
        <f ca="1">_xlfn.XLOOKUP(J1403,Promotions[Promo Key],Promotions[Promo Date],"")</f>
        <v/>
      </c>
      <c r="G1403" s="18" t="str">
        <f t="shared" ca="1" si="99"/>
        <v/>
      </c>
      <c r="H1403" s="18" t="str">
        <f t="shared" ca="1" si="98"/>
        <v/>
      </c>
      <c r="I1403" s="17" t="str">
        <f>_xlfn.XLOOKUP(A1403,Students[Full Name],Students[Starting Rank],"")</f>
        <v/>
      </c>
      <c r="J1403" s="15" t="str">
        <f t="shared" ca="1" si="100"/>
        <v xml:space="preserve">: </v>
      </c>
      <c r="K1403" s="16" t="str">
        <f>_xlfn.XLOOKUP(A1403,Students[Full Name],Students[Start Date],"")</f>
        <v/>
      </c>
      <c r="L1403" s="18">
        <f t="shared" ca="1" si="101"/>
        <v>-1</v>
      </c>
      <c r="M1403" s="18" cm="1">
        <f t="array" aca="1" ref="M1403" ca="1">SUMPRODUCT(Inactives[Days Inactive]*(Inactives[Student]=A1403))/365</f>
        <v>0</v>
      </c>
      <c r="N1403" s="18" t="str" cm="1">
        <f t="array" ref="N1403">IF(LEN($A1403)&gt;0,SUMPRODUCT(($A1403=merged_names)*(_xlfn.TEXTAFTER(N$2, "At ")=merged_belt_colours)*merged_months_at_rank),"")</f>
        <v/>
      </c>
      <c r="O1403" s="18" t="str" cm="1">
        <f t="array" ref="O1403">IF(LEN($A1403)&gt;0,SUMPRODUCT(($A1403=merged_names)*(_xlfn.TEXTAFTER(O$2, "At ")=merged_belt_colours)*merged_months_at_rank),"")</f>
        <v/>
      </c>
      <c r="P1403" s="18" t="str" cm="1">
        <f t="array" ref="P1403">IF(LEN($A1403)&gt;0,SUMPRODUCT(($A1403=merged_names)*(_xlfn.TEXTAFTER(P$2, "At ")=merged_belt_colours)*merged_months_at_rank),"")</f>
        <v/>
      </c>
      <c r="Q1403" s="18" t="str" cm="1">
        <f t="array" ref="Q1403">IF(LEN($A1403)&gt;0,SUMPRODUCT(($A1403=merged_names)*(_xlfn.TEXTAFTER(Q$2, "At ")=merged_belt_colours)*merged_months_at_rank),"")</f>
        <v/>
      </c>
      <c r="R1403" s="18" t="str" cm="1">
        <f t="array" ref="R1403">IF(LEN($A1403)&gt;0,SUMPRODUCT(($A1403=merged_names)*(_xlfn.TEXTAFTER(R$2, "At ")=merged_belt_colours)*merged_months_at_rank),"")</f>
        <v/>
      </c>
    </row>
    <row r="1404" spans="1:18" x14ac:dyDescent="0.25">
      <c r="A1404"/>
      <c r="B1404" s="15" t="str" cm="1">
        <f t="array" ref="B1404">IFERROR(IF(LEN(A1404)&gt;0, IF(SUMPRODUCT((Inactives[Key]=J1404)*(Inactives[Currently Inactive]))=1,"Inactive","Active"),""),"Active")</f>
        <v/>
      </c>
      <c r="C1404" s="16" t="str" cm="1">
        <f t="array" aca="1" ref="C1404" ca="1">IFERROR(_xlfn._xlws.FILTER(Inactives[Inactive On],(Inactives[Key]=J1404)*(Inactives[Currently Inactive]),""),"")</f>
        <v/>
      </c>
      <c r="D1404" s="16" t="str" cm="1">
        <f t="array" aca="1" ref="D1404" ca="1">IFERROR(INDEX(_xlfn.TEXTSPLIT(E1404," "),1),"")</f>
        <v/>
      </c>
      <c r="E1404" s="15" t="str" cm="1">
        <f t="array" aca="1" ref="E1404" ca="1">IFERROR(_xlfn._xlws.FILTER(merged_ranks,(merged_end_dates=DATE(9999,12,31))*(merged_names=A1404)),"")</f>
        <v/>
      </c>
      <c r="F1404" s="17" t="str">
        <f ca="1">_xlfn.XLOOKUP(J1404,Promotions[Promo Key],Promotions[Promo Date],"")</f>
        <v/>
      </c>
      <c r="G1404" s="18" t="str">
        <f t="shared" ca="1" si="99"/>
        <v/>
      </c>
      <c r="H1404" s="18" t="str">
        <f t="shared" ca="1" si="98"/>
        <v/>
      </c>
      <c r="I1404" s="17" t="str">
        <f>_xlfn.XLOOKUP(A1404,Students[Full Name],Students[Starting Rank],"")</f>
        <v/>
      </c>
      <c r="J1404" s="15" t="str">
        <f t="shared" ca="1" si="100"/>
        <v xml:space="preserve">: </v>
      </c>
      <c r="K1404" s="16" t="str">
        <f>_xlfn.XLOOKUP(A1404,Students[Full Name],Students[Start Date],"")</f>
        <v/>
      </c>
      <c r="L1404" s="18">
        <f t="shared" ca="1" si="101"/>
        <v>-1</v>
      </c>
      <c r="M1404" s="18" cm="1">
        <f t="array" aca="1" ref="M1404" ca="1">SUMPRODUCT(Inactives[Days Inactive]*(Inactives[Student]=A1404))/365</f>
        <v>0</v>
      </c>
      <c r="N1404" s="18" t="str" cm="1">
        <f t="array" ref="N1404">IF(LEN($A1404)&gt;0,SUMPRODUCT(($A1404=merged_names)*(_xlfn.TEXTAFTER(N$2, "At ")=merged_belt_colours)*merged_months_at_rank),"")</f>
        <v/>
      </c>
      <c r="O1404" s="18" t="str" cm="1">
        <f t="array" ref="O1404">IF(LEN($A1404)&gt;0,SUMPRODUCT(($A1404=merged_names)*(_xlfn.TEXTAFTER(O$2, "At ")=merged_belt_colours)*merged_months_at_rank),"")</f>
        <v/>
      </c>
      <c r="P1404" s="18" t="str" cm="1">
        <f t="array" ref="P1404">IF(LEN($A1404)&gt;0,SUMPRODUCT(($A1404=merged_names)*(_xlfn.TEXTAFTER(P$2, "At ")=merged_belt_colours)*merged_months_at_rank),"")</f>
        <v/>
      </c>
      <c r="Q1404" s="18" t="str" cm="1">
        <f t="array" ref="Q1404">IF(LEN($A1404)&gt;0,SUMPRODUCT(($A1404=merged_names)*(_xlfn.TEXTAFTER(Q$2, "At ")=merged_belt_colours)*merged_months_at_rank),"")</f>
        <v/>
      </c>
      <c r="R1404" s="18" t="str" cm="1">
        <f t="array" ref="R1404">IF(LEN($A1404)&gt;0,SUMPRODUCT(($A1404=merged_names)*(_xlfn.TEXTAFTER(R$2, "At ")=merged_belt_colours)*merged_months_at_rank),"")</f>
        <v/>
      </c>
    </row>
    <row r="1405" spans="1:18" x14ac:dyDescent="0.25">
      <c r="A1405"/>
      <c r="B1405" s="15" t="str" cm="1">
        <f t="array" ref="B1405">IFERROR(IF(LEN(A1405)&gt;0, IF(SUMPRODUCT((Inactives[Key]=J1405)*(Inactives[Currently Inactive]))=1,"Inactive","Active"),""),"Active")</f>
        <v/>
      </c>
      <c r="C1405" s="16" t="str" cm="1">
        <f t="array" aca="1" ref="C1405" ca="1">IFERROR(_xlfn._xlws.FILTER(Inactives[Inactive On],(Inactives[Key]=J1405)*(Inactives[Currently Inactive]),""),"")</f>
        <v/>
      </c>
      <c r="D1405" s="16" t="str" cm="1">
        <f t="array" aca="1" ref="D1405" ca="1">IFERROR(INDEX(_xlfn.TEXTSPLIT(E1405," "),1),"")</f>
        <v/>
      </c>
      <c r="E1405" s="15" t="str" cm="1">
        <f t="array" aca="1" ref="E1405" ca="1">IFERROR(_xlfn._xlws.FILTER(merged_ranks,(merged_end_dates=DATE(9999,12,31))*(merged_names=A1405)),"")</f>
        <v/>
      </c>
      <c r="F1405" s="17" t="str">
        <f ca="1">_xlfn.XLOOKUP(J1405,Promotions[Promo Key],Promotions[Promo Date],"")</f>
        <v/>
      </c>
      <c r="G1405" s="18" t="str">
        <f t="shared" ca="1" si="99"/>
        <v/>
      </c>
      <c r="H1405" s="18" t="str">
        <f t="shared" ca="1" si="98"/>
        <v/>
      </c>
      <c r="I1405" s="17" t="str">
        <f>_xlfn.XLOOKUP(A1405,Students[Full Name],Students[Starting Rank],"")</f>
        <v/>
      </c>
      <c r="J1405" s="15" t="str">
        <f t="shared" ca="1" si="100"/>
        <v xml:space="preserve">: </v>
      </c>
      <c r="K1405" s="16" t="str">
        <f>_xlfn.XLOOKUP(A1405,Students[Full Name],Students[Start Date],"")</f>
        <v/>
      </c>
      <c r="L1405" s="18">
        <f t="shared" ca="1" si="101"/>
        <v>-1</v>
      </c>
      <c r="M1405" s="18" cm="1">
        <f t="array" aca="1" ref="M1405" ca="1">SUMPRODUCT(Inactives[Days Inactive]*(Inactives[Student]=A1405))/365</f>
        <v>0</v>
      </c>
      <c r="N1405" s="18" t="str" cm="1">
        <f t="array" ref="N1405">IF(LEN($A1405)&gt;0,SUMPRODUCT(($A1405=merged_names)*(_xlfn.TEXTAFTER(N$2, "At ")=merged_belt_colours)*merged_months_at_rank),"")</f>
        <v/>
      </c>
      <c r="O1405" s="18" t="str" cm="1">
        <f t="array" ref="O1405">IF(LEN($A1405)&gt;0,SUMPRODUCT(($A1405=merged_names)*(_xlfn.TEXTAFTER(O$2, "At ")=merged_belt_colours)*merged_months_at_rank),"")</f>
        <v/>
      </c>
      <c r="P1405" s="18" t="str" cm="1">
        <f t="array" ref="P1405">IF(LEN($A1405)&gt;0,SUMPRODUCT(($A1405=merged_names)*(_xlfn.TEXTAFTER(P$2, "At ")=merged_belt_colours)*merged_months_at_rank),"")</f>
        <v/>
      </c>
      <c r="Q1405" s="18" t="str" cm="1">
        <f t="array" ref="Q1405">IF(LEN($A1405)&gt;0,SUMPRODUCT(($A1405=merged_names)*(_xlfn.TEXTAFTER(Q$2, "At ")=merged_belt_colours)*merged_months_at_rank),"")</f>
        <v/>
      </c>
      <c r="R1405" s="18" t="str" cm="1">
        <f t="array" ref="R1405">IF(LEN($A1405)&gt;0,SUMPRODUCT(($A1405=merged_names)*(_xlfn.TEXTAFTER(R$2, "At ")=merged_belt_colours)*merged_months_at_rank),"")</f>
        <v/>
      </c>
    </row>
    <row r="1406" spans="1:18" x14ac:dyDescent="0.25">
      <c r="A1406"/>
      <c r="B1406" s="15" t="str" cm="1">
        <f t="array" ref="B1406">IFERROR(IF(LEN(A1406)&gt;0, IF(SUMPRODUCT((Inactives[Key]=J1406)*(Inactives[Currently Inactive]))=1,"Inactive","Active"),""),"Active")</f>
        <v/>
      </c>
      <c r="C1406" s="16" t="str" cm="1">
        <f t="array" aca="1" ref="C1406" ca="1">IFERROR(_xlfn._xlws.FILTER(Inactives[Inactive On],(Inactives[Key]=J1406)*(Inactives[Currently Inactive]),""),"")</f>
        <v/>
      </c>
      <c r="D1406" s="16" t="str" cm="1">
        <f t="array" aca="1" ref="D1406" ca="1">IFERROR(INDEX(_xlfn.TEXTSPLIT(E1406," "),1),"")</f>
        <v/>
      </c>
      <c r="E1406" s="15" t="str" cm="1">
        <f t="array" aca="1" ref="E1406" ca="1">IFERROR(_xlfn._xlws.FILTER(merged_ranks,(merged_end_dates=DATE(9999,12,31))*(merged_names=A1406)),"")</f>
        <v/>
      </c>
      <c r="F1406" s="17" t="str">
        <f ca="1">_xlfn.XLOOKUP(J1406,Promotions[Promo Key],Promotions[Promo Date],"")</f>
        <v/>
      </c>
      <c r="G1406" s="18" t="str">
        <f t="shared" ca="1" si="99"/>
        <v/>
      </c>
      <c r="H1406" s="18" t="str">
        <f t="shared" ca="1" si="98"/>
        <v/>
      </c>
      <c r="I1406" s="17" t="str">
        <f>_xlfn.XLOOKUP(A1406,Students[Full Name],Students[Starting Rank],"")</f>
        <v/>
      </c>
      <c r="J1406" s="15" t="str">
        <f t="shared" ca="1" si="100"/>
        <v xml:space="preserve">: </v>
      </c>
      <c r="K1406" s="16" t="str">
        <f>_xlfn.XLOOKUP(A1406,Students[Full Name],Students[Start Date],"")</f>
        <v/>
      </c>
      <c r="L1406" s="18">
        <f t="shared" ca="1" si="101"/>
        <v>-1</v>
      </c>
      <c r="M1406" s="18" cm="1">
        <f t="array" aca="1" ref="M1406" ca="1">SUMPRODUCT(Inactives[Days Inactive]*(Inactives[Student]=A1406))/365</f>
        <v>0</v>
      </c>
      <c r="N1406" s="18" t="str" cm="1">
        <f t="array" ref="N1406">IF(LEN($A1406)&gt;0,SUMPRODUCT(($A1406=merged_names)*(_xlfn.TEXTAFTER(N$2, "At ")=merged_belt_colours)*merged_months_at_rank),"")</f>
        <v/>
      </c>
      <c r="O1406" s="18" t="str" cm="1">
        <f t="array" ref="O1406">IF(LEN($A1406)&gt;0,SUMPRODUCT(($A1406=merged_names)*(_xlfn.TEXTAFTER(O$2, "At ")=merged_belt_colours)*merged_months_at_rank),"")</f>
        <v/>
      </c>
      <c r="P1406" s="18" t="str" cm="1">
        <f t="array" ref="P1406">IF(LEN($A1406)&gt;0,SUMPRODUCT(($A1406=merged_names)*(_xlfn.TEXTAFTER(P$2, "At ")=merged_belt_colours)*merged_months_at_rank),"")</f>
        <v/>
      </c>
      <c r="Q1406" s="18" t="str" cm="1">
        <f t="array" ref="Q1406">IF(LEN($A1406)&gt;0,SUMPRODUCT(($A1406=merged_names)*(_xlfn.TEXTAFTER(Q$2, "At ")=merged_belt_colours)*merged_months_at_rank),"")</f>
        <v/>
      </c>
      <c r="R1406" s="18" t="str" cm="1">
        <f t="array" ref="R1406">IF(LEN($A1406)&gt;0,SUMPRODUCT(($A1406=merged_names)*(_xlfn.TEXTAFTER(R$2, "At ")=merged_belt_colours)*merged_months_at_rank),"")</f>
        <v/>
      </c>
    </row>
    <row r="1407" spans="1:18" x14ac:dyDescent="0.25">
      <c r="A1407"/>
      <c r="B1407" s="15" t="str" cm="1">
        <f t="array" ref="B1407">IFERROR(IF(LEN(A1407)&gt;0, IF(SUMPRODUCT((Inactives[Key]=J1407)*(Inactives[Currently Inactive]))=1,"Inactive","Active"),""),"Active")</f>
        <v/>
      </c>
      <c r="C1407" s="16" t="str" cm="1">
        <f t="array" aca="1" ref="C1407" ca="1">IFERROR(_xlfn._xlws.FILTER(Inactives[Inactive On],(Inactives[Key]=J1407)*(Inactives[Currently Inactive]),""),"")</f>
        <v/>
      </c>
      <c r="D1407" s="16" t="str" cm="1">
        <f t="array" aca="1" ref="D1407" ca="1">IFERROR(INDEX(_xlfn.TEXTSPLIT(E1407," "),1),"")</f>
        <v/>
      </c>
      <c r="E1407" s="15" t="str" cm="1">
        <f t="array" aca="1" ref="E1407" ca="1">IFERROR(_xlfn._xlws.FILTER(merged_ranks,(merged_end_dates=DATE(9999,12,31))*(merged_names=A1407)),"")</f>
        <v/>
      </c>
      <c r="F1407" s="17" t="str">
        <f ca="1">_xlfn.XLOOKUP(J1407,Promotions[Promo Key],Promotions[Promo Date],"")</f>
        <v/>
      </c>
      <c r="G1407" s="18" t="str">
        <f t="shared" ca="1" si="99"/>
        <v/>
      </c>
      <c r="H1407" s="18" t="str">
        <f t="shared" ca="1" si="98"/>
        <v/>
      </c>
      <c r="I1407" s="17" t="str">
        <f>_xlfn.XLOOKUP(A1407,Students[Full Name],Students[Starting Rank],"")</f>
        <v/>
      </c>
      <c r="J1407" s="15" t="str">
        <f t="shared" ca="1" si="100"/>
        <v xml:space="preserve">: </v>
      </c>
      <c r="K1407" s="16" t="str">
        <f>_xlfn.XLOOKUP(A1407,Students[Full Name],Students[Start Date],"")</f>
        <v/>
      </c>
      <c r="L1407" s="18">
        <f t="shared" ca="1" si="101"/>
        <v>-1</v>
      </c>
      <c r="M1407" s="18" cm="1">
        <f t="array" aca="1" ref="M1407" ca="1">SUMPRODUCT(Inactives[Days Inactive]*(Inactives[Student]=A1407))/365</f>
        <v>0</v>
      </c>
      <c r="N1407" s="18" t="str" cm="1">
        <f t="array" ref="N1407">IF(LEN($A1407)&gt;0,SUMPRODUCT(($A1407=merged_names)*(_xlfn.TEXTAFTER(N$2, "At ")=merged_belt_colours)*merged_months_at_rank),"")</f>
        <v/>
      </c>
      <c r="O1407" s="18" t="str" cm="1">
        <f t="array" ref="O1407">IF(LEN($A1407)&gt;0,SUMPRODUCT(($A1407=merged_names)*(_xlfn.TEXTAFTER(O$2, "At ")=merged_belt_colours)*merged_months_at_rank),"")</f>
        <v/>
      </c>
      <c r="P1407" s="18" t="str" cm="1">
        <f t="array" ref="P1407">IF(LEN($A1407)&gt;0,SUMPRODUCT(($A1407=merged_names)*(_xlfn.TEXTAFTER(P$2, "At ")=merged_belt_colours)*merged_months_at_rank),"")</f>
        <v/>
      </c>
      <c r="Q1407" s="18" t="str" cm="1">
        <f t="array" ref="Q1407">IF(LEN($A1407)&gt;0,SUMPRODUCT(($A1407=merged_names)*(_xlfn.TEXTAFTER(Q$2, "At ")=merged_belt_colours)*merged_months_at_rank),"")</f>
        <v/>
      </c>
      <c r="R1407" s="18" t="str" cm="1">
        <f t="array" ref="R1407">IF(LEN($A1407)&gt;0,SUMPRODUCT(($A1407=merged_names)*(_xlfn.TEXTAFTER(R$2, "At ")=merged_belt_colours)*merged_months_at_rank),"")</f>
        <v/>
      </c>
    </row>
    <row r="1408" spans="1:18" x14ac:dyDescent="0.25">
      <c r="A1408"/>
      <c r="B1408" s="15" t="str" cm="1">
        <f t="array" ref="B1408">IFERROR(IF(LEN(A1408)&gt;0, IF(SUMPRODUCT((Inactives[Key]=J1408)*(Inactives[Currently Inactive]))=1,"Inactive","Active"),""),"Active")</f>
        <v/>
      </c>
      <c r="C1408" s="16" t="str" cm="1">
        <f t="array" aca="1" ref="C1408" ca="1">IFERROR(_xlfn._xlws.FILTER(Inactives[Inactive On],(Inactives[Key]=J1408)*(Inactives[Currently Inactive]),""),"")</f>
        <v/>
      </c>
      <c r="D1408" s="16" t="str" cm="1">
        <f t="array" aca="1" ref="D1408" ca="1">IFERROR(INDEX(_xlfn.TEXTSPLIT(E1408," "),1),"")</f>
        <v/>
      </c>
      <c r="E1408" s="15" t="str" cm="1">
        <f t="array" aca="1" ref="E1408" ca="1">IFERROR(_xlfn._xlws.FILTER(merged_ranks,(merged_end_dates=DATE(9999,12,31))*(merged_names=A1408)),"")</f>
        <v/>
      </c>
      <c r="F1408" s="17" t="str">
        <f ca="1">_xlfn.XLOOKUP(J1408,Promotions[Promo Key],Promotions[Promo Date],"")</f>
        <v/>
      </c>
      <c r="G1408" s="18" t="str">
        <f t="shared" ca="1" si="99"/>
        <v/>
      </c>
      <c r="H1408" s="18" t="str">
        <f t="shared" ca="1" si="98"/>
        <v/>
      </c>
      <c r="I1408" s="17" t="str">
        <f>_xlfn.XLOOKUP(A1408,Students[Full Name],Students[Starting Rank],"")</f>
        <v/>
      </c>
      <c r="J1408" s="15" t="str">
        <f t="shared" ca="1" si="100"/>
        <v xml:space="preserve">: </v>
      </c>
      <c r="K1408" s="16" t="str">
        <f>_xlfn.XLOOKUP(A1408,Students[Full Name],Students[Start Date],"")</f>
        <v/>
      </c>
      <c r="L1408" s="18">
        <f t="shared" ca="1" si="101"/>
        <v>-1</v>
      </c>
      <c r="M1408" s="18" cm="1">
        <f t="array" aca="1" ref="M1408" ca="1">SUMPRODUCT(Inactives[Days Inactive]*(Inactives[Student]=A1408))/365</f>
        <v>0</v>
      </c>
      <c r="N1408" s="18" t="str" cm="1">
        <f t="array" ref="N1408">IF(LEN($A1408)&gt;0,SUMPRODUCT(($A1408=merged_names)*(_xlfn.TEXTAFTER(N$2, "At ")=merged_belt_colours)*merged_months_at_rank),"")</f>
        <v/>
      </c>
      <c r="O1408" s="18" t="str" cm="1">
        <f t="array" ref="O1408">IF(LEN($A1408)&gt;0,SUMPRODUCT(($A1408=merged_names)*(_xlfn.TEXTAFTER(O$2, "At ")=merged_belt_colours)*merged_months_at_rank),"")</f>
        <v/>
      </c>
      <c r="P1408" s="18" t="str" cm="1">
        <f t="array" ref="P1408">IF(LEN($A1408)&gt;0,SUMPRODUCT(($A1408=merged_names)*(_xlfn.TEXTAFTER(P$2, "At ")=merged_belt_colours)*merged_months_at_rank),"")</f>
        <v/>
      </c>
      <c r="Q1408" s="18" t="str" cm="1">
        <f t="array" ref="Q1408">IF(LEN($A1408)&gt;0,SUMPRODUCT(($A1408=merged_names)*(_xlfn.TEXTAFTER(Q$2, "At ")=merged_belt_colours)*merged_months_at_rank),"")</f>
        <v/>
      </c>
      <c r="R1408" s="18" t="str" cm="1">
        <f t="array" ref="R1408">IF(LEN($A1408)&gt;0,SUMPRODUCT(($A1408=merged_names)*(_xlfn.TEXTAFTER(R$2, "At ")=merged_belt_colours)*merged_months_at_rank),"")</f>
        <v/>
      </c>
    </row>
    <row r="1409" spans="1:18" x14ac:dyDescent="0.25">
      <c r="A1409"/>
      <c r="B1409" s="15" t="str" cm="1">
        <f t="array" ref="B1409">IFERROR(IF(LEN(A1409)&gt;0, IF(SUMPRODUCT((Inactives[Key]=J1409)*(Inactives[Currently Inactive]))=1,"Inactive","Active"),""),"Active")</f>
        <v/>
      </c>
      <c r="C1409" s="16" t="str" cm="1">
        <f t="array" aca="1" ref="C1409" ca="1">IFERROR(_xlfn._xlws.FILTER(Inactives[Inactive On],(Inactives[Key]=J1409)*(Inactives[Currently Inactive]),""),"")</f>
        <v/>
      </c>
      <c r="D1409" s="16" t="str" cm="1">
        <f t="array" aca="1" ref="D1409" ca="1">IFERROR(INDEX(_xlfn.TEXTSPLIT(E1409," "),1),"")</f>
        <v/>
      </c>
      <c r="E1409" s="15" t="str" cm="1">
        <f t="array" aca="1" ref="E1409" ca="1">IFERROR(_xlfn._xlws.FILTER(merged_ranks,(merged_end_dates=DATE(9999,12,31))*(merged_names=A1409)),"")</f>
        <v/>
      </c>
      <c r="F1409" s="17" t="str">
        <f ca="1">_xlfn.XLOOKUP(J1409,Promotions[Promo Key],Promotions[Promo Date],"")</f>
        <v/>
      </c>
      <c r="G1409" s="18" t="str">
        <f t="shared" ca="1" si="99"/>
        <v/>
      </c>
      <c r="H1409" s="18" t="str">
        <f t="shared" ca="1" si="98"/>
        <v/>
      </c>
      <c r="I1409" s="17" t="str">
        <f>_xlfn.XLOOKUP(A1409,Students[Full Name],Students[Starting Rank],"")</f>
        <v/>
      </c>
      <c r="J1409" s="15" t="str">
        <f t="shared" ca="1" si="100"/>
        <v xml:space="preserve">: </v>
      </c>
      <c r="K1409" s="16" t="str">
        <f>_xlfn.XLOOKUP(A1409,Students[Full Name],Students[Start Date],"")</f>
        <v/>
      </c>
      <c r="L1409" s="18">
        <f t="shared" ca="1" si="101"/>
        <v>-1</v>
      </c>
      <c r="M1409" s="18" cm="1">
        <f t="array" aca="1" ref="M1409" ca="1">SUMPRODUCT(Inactives[Days Inactive]*(Inactives[Student]=A1409))/365</f>
        <v>0</v>
      </c>
      <c r="N1409" s="18" t="str" cm="1">
        <f t="array" ref="N1409">IF(LEN($A1409)&gt;0,SUMPRODUCT(($A1409=merged_names)*(_xlfn.TEXTAFTER(N$2, "At ")=merged_belt_colours)*merged_months_at_rank),"")</f>
        <v/>
      </c>
      <c r="O1409" s="18" t="str" cm="1">
        <f t="array" ref="O1409">IF(LEN($A1409)&gt;0,SUMPRODUCT(($A1409=merged_names)*(_xlfn.TEXTAFTER(O$2, "At ")=merged_belt_colours)*merged_months_at_rank),"")</f>
        <v/>
      </c>
      <c r="P1409" s="18" t="str" cm="1">
        <f t="array" ref="P1409">IF(LEN($A1409)&gt;0,SUMPRODUCT(($A1409=merged_names)*(_xlfn.TEXTAFTER(P$2, "At ")=merged_belt_colours)*merged_months_at_rank),"")</f>
        <v/>
      </c>
      <c r="Q1409" s="18" t="str" cm="1">
        <f t="array" ref="Q1409">IF(LEN($A1409)&gt;0,SUMPRODUCT(($A1409=merged_names)*(_xlfn.TEXTAFTER(Q$2, "At ")=merged_belt_colours)*merged_months_at_rank),"")</f>
        <v/>
      </c>
      <c r="R1409" s="18" t="str" cm="1">
        <f t="array" ref="R1409">IF(LEN($A1409)&gt;0,SUMPRODUCT(($A1409=merged_names)*(_xlfn.TEXTAFTER(R$2, "At ")=merged_belt_colours)*merged_months_at_rank),"")</f>
        <v/>
      </c>
    </row>
    <row r="1410" spans="1:18" x14ac:dyDescent="0.25">
      <c r="A1410"/>
      <c r="B1410" s="15" t="str" cm="1">
        <f t="array" ref="B1410">IFERROR(IF(LEN(A1410)&gt;0, IF(SUMPRODUCT((Inactives[Key]=J1410)*(Inactives[Currently Inactive]))=1,"Inactive","Active"),""),"Active")</f>
        <v/>
      </c>
      <c r="C1410" s="16" t="str" cm="1">
        <f t="array" aca="1" ref="C1410" ca="1">IFERROR(_xlfn._xlws.FILTER(Inactives[Inactive On],(Inactives[Key]=J1410)*(Inactives[Currently Inactive]),""),"")</f>
        <v/>
      </c>
      <c r="D1410" s="16" t="str" cm="1">
        <f t="array" aca="1" ref="D1410" ca="1">IFERROR(INDEX(_xlfn.TEXTSPLIT(E1410," "),1),"")</f>
        <v/>
      </c>
      <c r="E1410" s="15" t="str" cm="1">
        <f t="array" aca="1" ref="E1410" ca="1">IFERROR(_xlfn._xlws.FILTER(merged_ranks,(merged_end_dates=DATE(9999,12,31))*(merged_names=A1410)),"")</f>
        <v/>
      </c>
      <c r="F1410" s="17" t="str">
        <f ca="1">_xlfn.XLOOKUP(J1410,Promotions[Promo Key],Promotions[Promo Date],"")</f>
        <v/>
      </c>
      <c r="G1410" s="18" t="str">
        <f t="shared" ca="1" si="99"/>
        <v/>
      </c>
      <c r="H1410" s="18" t="str">
        <f t="shared" ca="1" si="98"/>
        <v/>
      </c>
      <c r="I1410" s="17" t="str">
        <f>_xlfn.XLOOKUP(A1410,Students[Full Name],Students[Starting Rank],"")</f>
        <v/>
      </c>
      <c r="J1410" s="15" t="str">
        <f t="shared" ca="1" si="100"/>
        <v xml:space="preserve">: </v>
      </c>
      <c r="K1410" s="16" t="str">
        <f>_xlfn.XLOOKUP(A1410,Students[Full Name],Students[Start Date],"")</f>
        <v/>
      </c>
      <c r="L1410" s="18">
        <f t="shared" ca="1" si="101"/>
        <v>-1</v>
      </c>
      <c r="M1410" s="18" cm="1">
        <f t="array" aca="1" ref="M1410" ca="1">SUMPRODUCT(Inactives[Days Inactive]*(Inactives[Student]=A1410))/365</f>
        <v>0</v>
      </c>
      <c r="N1410" s="18" t="str" cm="1">
        <f t="array" ref="N1410">IF(LEN($A1410)&gt;0,SUMPRODUCT(($A1410=merged_names)*(_xlfn.TEXTAFTER(N$2, "At ")=merged_belt_colours)*merged_months_at_rank),"")</f>
        <v/>
      </c>
      <c r="O1410" s="18" t="str" cm="1">
        <f t="array" ref="O1410">IF(LEN($A1410)&gt;0,SUMPRODUCT(($A1410=merged_names)*(_xlfn.TEXTAFTER(O$2, "At ")=merged_belt_colours)*merged_months_at_rank),"")</f>
        <v/>
      </c>
      <c r="P1410" s="18" t="str" cm="1">
        <f t="array" ref="P1410">IF(LEN($A1410)&gt;0,SUMPRODUCT(($A1410=merged_names)*(_xlfn.TEXTAFTER(P$2, "At ")=merged_belt_colours)*merged_months_at_rank),"")</f>
        <v/>
      </c>
      <c r="Q1410" s="18" t="str" cm="1">
        <f t="array" ref="Q1410">IF(LEN($A1410)&gt;0,SUMPRODUCT(($A1410=merged_names)*(_xlfn.TEXTAFTER(Q$2, "At ")=merged_belt_colours)*merged_months_at_rank),"")</f>
        <v/>
      </c>
      <c r="R1410" s="18" t="str" cm="1">
        <f t="array" ref="R1410">IF(LEN($A1410)&gt;0,SUMPRODUCT(($A1410=merged_names)*(_xlfn.TEXTAFTER(R$2, "At ")=merged_belt_colours)*merged_months_at_rank),"")</f>
        <v/>
      </c>
    </row>
    <row r="1411" spans="1:18" x14ac:dyDescent="0.25">
      <c r="A1411"/>
      <c r="B1411" s="15" t="str" cm="1">
        <f t="array" ref="B1411">IFERROR(IF(LEN(A1411)&gt;0, IF(SUMPRODUCT((Inactives[Key]=J1411)*(Inactives[Currently Inactive]))=1,"Inactive","Active"),""),"Active")</f>
        <v/>
      </c>
      <c r="C1411" s="16" t="str" cm="1">
        <f t="array" aca="1" ref="C1411" ca="1">IFERROR(_xlfn._xlws.FILTER(Inactives[Inactive On],(Inactives[Key]=J1411)*(Inactives[Currently Inactive]),""),"")</f>
        <v/>
      </c>
      <c r="D1411" s="16" t="str" cm="1">
        <f t="array" aca="1" ref="D1411" ca="1">IFERROR(INDEX(_xlfn.TEXTSPLIT(E1411," "),1),"")</f>
        <v/>
      </c>
      <c r="E1411" s="15" t="str" cm="1">
        <f t="array" aca="1" ref="E1411" ca="1">IFERROR(_xlfn._xlws.FILTER(merged_ranks,(merged_end_dates=DATE(9999,12,31))*(merged_names=A1411)),"")</f>
        <v/>
      </c>
      <c r="F1411" s="17" t="str">
        <f ca="1">_xlfn.XLOOKUP(J1411,Promotions[Promo Key],Promotions[Promo Date],"")</f>
        <v/>
      </c>
      <c r="G1411" s="18" t="str">
        <f t="shared" ca="1" si="99"/>
        <v/>
      </c>
      <c r="H1411" s="18" t="str">
        <f t="shared" ca="1" si="98"/>
        <v/>
      </c>
      <c r="I1411" s="17" t="str">
        <f>_xlfn.XLOOKUP(A1411,Students[Full Name],Students[Starting Rank],"")</f>
        <v/>
      </c>
      <c r="J1411" s="15" t="str">
        <f t="shared" ca="1" si="100"/>
        <v xml:space="preserve">: </v>
      </c>
      <c r="K1411" s="16" t="str">
        <f>_xlfn.XLOOKUP(A1411,Students[Full Name],Students[Start Date],"")</f>
        <v/>
      </c>
      <c r="L1411" s="18">
        <f t="shared" ca="1" si="101"/>
        <v>-1</v>
      </c>
      <c r="M1411" s="18" cm="1">
        <f t="array" aca="1" ref="M1411" ca="1">SUMPRODUCT(Inactives[Days Inactive]*(Inactives[Student]=A1411))/365</f>
        <v>0</v>
      </c>
      <c r="N1411" s="18" t="str" cm="1">
        <f t="array" ref="N1411">IF(LEN($A1411)&gt;0,SUMPRODUCT(($A1411=merged_names)*(_xlfn.TEXTAFTER(N$2, "At ")=merged_belt_colours)*merged_months_at_rank),"")</f>
        <v/>
      </c>
      <c r="O1411" s="18" t="str" cm="1">
        <f t="array" ref="O1411">IF(LEN($A1411)&gt;0,SUMPRODUCT(($A1411=merged_names)*(_xlfn.TEXTAFTER(O$2, "At ")=merged_belt_colours)*merged_months_at_rank),"")</f>
        <v/>
      </c>
      <c r="P1411" s="18" t="str" cm="1">
        <f t="array" ref="P1411">IF(LEN($A1411)&gt;0,SUMPRODUCT(($A1411=merged_names)*(_xlfn.TEXTAFTER(P$2, "At ")=merged_belt_colours)*merged_months_at_rank),"")</f>
        <v/>
      </c>
      <c r="Q1411" s="18" t="str" cm="1">
        <f t="array" ref="Q1411">IF(LEN($A1411)&gt;0,SUMPRODUCT(($A1411=merged_names)*(_xlfn.TEXTAFTER(Q$2, "At ")=merged_belt_colours)*merged_months_at_rank),"")</f>
        <v/>
      </c>
      <c r="R1411" s="18" t="str" cm="1">
        <f t="array" ref="R1411">IF(LEN($A1411)&gt;0,SUMPRODUCT(($A1411=merged_names)*(_xlfn.TEXTAFTER(R$2, "At ")=merged_belt_colours)*merged_months_at_rank),"")</f>
        <v/>
      </c>
    </row>
    <row r="1412" spans="1:18" x14ac:dyDescent="0.25">
      <c r="A1412"/>
      <c r="B1412" s="15" t="str" cm="1">
        <f t="array" ref="B1412">IFERROR(IF(LEN(A1412)&gt;0, IF(SUMPRODUCT((Inactives[Key]=J1412)*(Inactives[Currently Inactive]))=1,"Inactive","Active"),""),"Active")</f>
        <v/>
      </c>
      <c r="C1412" s="16" t="str" cm="1">
        <f t="array" aca="1" ref="C1412" ca="1">IFERROR(_xlfn._xlws.FILTER(Inactives[Inactive On],(Inactives[Key]=J1412)*(Inactives[Currently Inactive]),""),"")</f>
        <v/>
      </c>
      <c r="D1412" s="16" t="str" cm="1">
        <f t="array" aca="1" ref="D1412" ca="1">IFERROR(INDEX(_xlfn.TEXTSPLIT(E1412," "),1),"")</f>
        <v/>
      </c>
      <c r="E1412" s="15" t="str" cm="1">
        <f t="array" aca="1" ref="E1412" ca="1">IFERROR(_xlfn._xlws.FILTER(merged_ranks,(merged_end_dates=DATE(9999,12,31))*(merged_names=A1412)),"")</f>
        <v/>
      </c>
      <c r="F1412" s="17" t="str">
        <f ca="1">_xlfn.XLOOKUP(J1412,Promotions[Promo Key],Promotions[Promo Date],"")</f>
        <v/>
      </c>
      <c r="G1412" s="18" t="str">
        <f t="shared" ca="1" si="99"/>
        <v/>
      </c>
      <c r="H1412" s="18" t="str">
        <f t="shared" ca="1" si="98"/>
        <v/>
      </c>
      <c r="I1412" s="17" t="str">
        <f>_xlfn.XLOOKUP(A1412,Students[Full Name],Students[Starting Rank],"")</f>
        <v/>
      </c>
      <c r="J1412" s="15" t="str">
        <f t="shared" ca="1" si="100"/>
        <v xml:space="preserve">: </v>
      </c>
      <c r="K1412" s="16" t="str">
        <f>_xlfn.XLOOKUP(A1412,Students[Full Name],Students[Start Date],"")</f>
        <v/>
      </c>
      <c r="L1412" s="18">
        <f t="shared" ca="1" si="101"/>
        <v>-1</v>
      </c>
      <c r="M1412" s="18" cm="1">
        <f t="array" aca="1" ref="M1412" ca="1">SUMPRODUCT(Inactives[Days Inactive]*(Inactives[Student]=A1412))/365</f>
        <v>0</v>
      </c>
      <c r="N1412" s="18" t="str" cm="1">
        <f t="array" ref="N1412">IF(LEN($A1412)&gt;0,SUMPRODUCT(($A1412=merged_names)*(_xlfn.TEXTAFTER(N$2, "At ")=merged_belt_colours)*merged_months_at_rank),"")</f>
        <v/>
      </c>
      <c r="O1412" s="18" t="str" cm="1">
        <f t="array" ref="O1412">IF(LEN($A1412)&gt;0,SUMPRODUCT(($A1412=merged_names)*(_xlfn.TEXTAFTER(O$2, "At ")=merged_belt_colours)*merged_months_at_rank),"")</f>
        <v/>
      </c>
      <c r="P1412" s="18" t="str" cm="1">
        <f t="array" ref="P1412">IF(LEN($A1412)&gt;0,SUMPRODUCT(($A1412=merged_names)*(_xlfn.TEXTAFTER(P$2, "At ")=merged_belt_colours)*merged_months_at_rank),"")</f>
        <v/>
      </c>
      <c r="Q1412" s="18" t="str" cm="1">
        <f t="array" ref="Q1412">IF(LEN($A1412)&gt;0,SUMPRODUCT(($A1412=merged_names)*(_xlfn.TEXTAFTER(Q$2, "At ")=merged_belt_colours)*merged_months_at_rank),"")</f>
        <v/>
      </c>
      <c r="R1412" s="18" t="str" cm="1">
        <f t="array" ref="R1412">IF(LEN($A1412)&gt;0,SUMPRODUCT(($A1412=merged_names)*(_xlfn.TEXTAFTER(R$2, "At ")=merged_belt_colours)*merged_months_at_rank),"")</f>
        <v/>
      </c>
    </row>
    <row r="1413" spans="1:18" x14ac:dyDescent="0.25">
      <c r="A1413"/>
      <c r="B1413" s="15" t="str" cm="1">
        <f t="array" ref="B1413">IFERROR(IF(LEN(A1413)&gt;0, IF(SUMPRODUCT((Inactives[Key]=J1413)*(Inactives[Currently Inactive]))=1,"Inactive","Active"),""),"Active")</f>
        <v/>
      </c>
      <c r="C1413" s="16" t="str" cm="1">
        <f t="array" aca="1" ref="C1413" ca="1">IFERROR(_xlfn._xlws.FILTER(Inactives[Inactive On],(Inactives[Key]=J1413)*(Inactives[Currently Inactive]),""),"")</f>
        <v/>
      </c>
      <c r="D1413" s="16" t="str" cm="1">
        <f t="array" aca="1" ref="D1413" ca="1">IFERROR(INDEX(_xlfn.TEXTSPLIT(E1413," "),1),"")</f>
        <v/>
      </c>
      <c r="E1413" s="15" t="str" cm="1">
        <f t="array" aca="1" ref="E1413" ca="1">IFERROR(_xlfn._xlws.FILTER(merged_ranks,(merged_end_dates=DATE(9999,12,31))*(merged_names=A1413)),"")</f>
        <v/>
      </c>
      <c r="F1413" s="17" t="str">
        <f ca="1">_xlfn.XLOOKUP(J1413,Promotions[Promo Key],Promotions[Promo Date],"")</f>
        <v/>
      </c>
      <c r="G1413" s="18" t="str">
        <f t="shared" ca="1" si="99"/>
        <v/>
      </c>
      <c r="H1413" s="18" t="str">
        <f t="shared" ca="1" si="98"/>
        <v/>
      </c>
      <c r="I1413" s="17" t="str">
        <f>_xlfn.XLOOKUP(A1413,Students[Full Name],Students[Starting Rank],"")</f>
        <v/>
      </c>
      <c r="J1413" s="15" t="str">
        <f t="shared" ca="1" si="100"/>
        <v xml:space="preserve">: </v>
      </c>
      <c r="K1413" s="16" t="str">
        <f>_xlfn.XLOOKUP(A1413,Students[Full Name],Students[Start Date],"")</f>
        <v/>
      </c>
      <c r="L1413" s="18">
        <f t="shared" ca="1" si="101"/>
        <v>-1</v>
      </c>
      <c r="M1413" s="18" cm="1">
        <f t="array" aca="1" ref="M1413" ca="1">SUMPRODUCT(Inactives[Days Inactive]*(Inactives[Student]=A1413))/365</f>
        <v>0</v>
      </c>
      <c r="N1413" s="18" t="str" cm="1">
        <f t="array" ref="N1413">IF(LEN($A1413)&gt;0,SUMPRODUCT(($A1413=merged_names)*(_xlfn.TEXTAFTER(N$2, "At ")=merged_belt_colours)*merged_months_at_rank),"")</f>
        <v/>
      </c>
      <c r="O1413" s="18" t="str" cm="1">
        <f t="array" ref="O1413">IF(LEN($A1413)&gt;0,SUMPRODUCT(($A1413=merged_names)*(_xlfn.TEXTAFTER(O$2, "At ")=merged_belt_colours)*merged_months_at_rank),"")</f>
        <v/>
      </c>
      <c r="P1413" s="18" t="str" cm="1">
        <f t="array" ref="P1413">IF(LEN($A1413)&gt;0,SUMPRODUCT(($A1413=merged_names)*(_xlfn.TEXTAFTER(P$2, "At ")=merged_belt_colours)*merged_months_at_rank),"")</f>
        <v/>
      </c>
      <c r="Q1413" s="18" t="str" cm="1">
        <f t="array" ref="Q1413">IF(LEN($A1413)&gt;0,SUMPRODUCT(($A1413=merged_names)*(_xlfn.TEXTAFTER(Q$2, "At ")=merged_belt_colours)*merged_months_at_rank),"")</f>
        <v/>
      </c>
      <c r="R1413" s="18" t="str" cm="1">
        <f t="array" ref="R1413">IF(LEN($A1413)&gt;0,SUMPRODUCT(($A1413=merged_names)*(_xlfn.TEXTAFTER(R$2, "At ")=merged_belt_colours)*merged_months_at_rank),"")</f>
        <v/>
      </c>
    </row>
    <row r="1414" spans="1:18" x14ac:dyDescent="0.25">
      <c r="A1414"/>
      <c r="B1414" s="15" t="str" cm="1">
        <f t="array" ref="B1414">IFERROR(IF(LEN(A1414)&gt;0, IF(SUMPRODUCT((Inactives[Key]=J1414)*(Inactives[Currently Inactive]))=1,"Inactive","Active"),""),"Active")</f>
        <v/>
      </c>
      <c r="C1414" s="16" t="str" cm="1">
        <f t="array" aca="1" ref="C1414" ca="1">IFERROR(_xlfn._xlws.FILTER(Inactives[Inactive On],(Inactives[Key]=J1414)*(Inactives[Currently Inactive]),""),"")</f>
        <v/>
      </c>
      <c r="D1414" s="16" t="str" cm="1">
        <f t="array" aca="1" ref="D1414" ca="1">IFERROR(INDEX(_xlfn.TEXTSPLIT(E1414," "),1),"")</f>
        <v/>
      </c>
      <c r="E1414" s="15" t="str" cm="1">
        <f t="array" aca="1" ref="E1414" ca="1">IFERROR(_xlfn._xlws.FILTER(merged_ranks,(merged_end_dates=DATE(9999,12,31))*(merged_names=A1414)),"")</f>
        <v/>
      </c>
      <c r="F1414" s="17" t="str">
        <f ca="1">_xlfn.XLOOKUP(J1414,Promotions[Promo Key],Promotions[Promo Date],"")</f>
        <v/>
      </c>
      <c r="G1414" s="18" t="str">
        <f t="shared" ca="1" si="99"/>
        <v/>
      </c>
      <c r="H1414" s="18" t="str">
        <f t="shared" ca="1" si="98"/>
        <v/>
      </c>
      <c r="I1414" s="17" t="str">
        <f>_xlfn.XLOOKUP(A1414,Students[Full Name],Students[Starting Rank],"")</f>
        <v/>
      </c>
      <c r="J1414" s="15" t="str">
        <f t="shared" ca="1" si="100"/>
        <v xml:space="preserve">: </v>
      </c>
      <c r="K1414" s="16" t="str">
        <f>_xlfn.XLOOKUP(A1414,Students[Full Name],Students[Start Date],"")</f>
        <v/>
      </c>
      <c r="L1414" s="18">
        <f t="shared" ca="1" si="101"/>
        <v>-1</v>
      </c>
      <c r="M1414" s="18" cm="1">
        <f t="array" aca="1" ref="M1414" ca="1">SUMPRODUCT(Inactives[Days Inactive]*(Inactives[Student]=A1414))/365</f>
        <v>0</v>
      </c>
      <c r="N1414" s="18" t="str" cm="1">
        <f t="array" ref="N1414">IF(LEN($A1414)&gt;0,SUMPRODUCT(($A1414=merged_names)*(_xlfn.TEXTAFTER(N$2, "At ")=merged_belt_colours)*merged_months_at_rank),"")</f>
        <v/>
      </c>
      <c r="O1414" s="18" t="str" cm="1">
        <f t="array" ref="O1414">IF(LEN($A1414)&gt;0,SUMPRODUCT(($A1414=merged_names)*(_xlfn.TEXTAFTER(O$2, "At ")=merged_belt_colours)*merged_months_at_rank),"")</f>
        <v/>
      </c>
      <c r="P1414" s="18" t="str" cm="1">
        <f t="array" ref="P1414">IF(LEN($A1414)&gt;0,SUMPRODUCT(($A1414=merged_names)*(_xlfn.TEXTAFTER(P$2, "At ")=merged_belt_colours)*merged_months_at_rank),"")</f>
        <v/>
      </c>
      <c r="Q1414" s="18" t="str" cm="1">
        <f t="array" ref="Q1414">IF(LEN($A1414)&gt;0,SUMPRODUCT(($A1414=merged_names)*(_xlfn.TEXTAFTER(Q$2, "At ")=merged_belt_colours)*merged_months_at_rank),"")</f>
        <v/>
      </c>
      <c r="R1414" s="18" t="str" cm="1">
        <f t="array" ref="R1414">IF(LEN($A1414)&gt;0,SUMPRODUCT(($A1414=merged_names)*(_xlfn.TEXTAFTER(R$2, "At ")=merged_belt_colours)*merged_months_at_rank),"")</f>
        <v/>
      </c>
    </row>
    <row r="1415" spans="1:18" x14ac:dyDescent="0.25">
      <c r="A1415"/>
      <c r="B1415" s="15" t="str" cm="1">
        <f t="array" ref="B1415">IFERROR(IF(LEN(A1415)&gt;0, IF(SUMPRODUCT((Inactives[Key]=J1415)*(Inactives[Currently Inactive]))=1,"Inactive","Active"),""),"Active")</f>
        <v/>
      </c>
      <c r="C1415" s="16" t="str" cm="1">
        <f t="array" aca="1" ref="C1415" ca="1">IFERROR(_xlfn._xlws.FILTER(Inactives[Inactive On],(Inactives[Key]=J1415)*(Inactives[Currently Inactive]),""),"")</f>
        <v/>
      </c>
      <c r="D1415" s="16" t="str" cm="1">
        <f t="array" aca="1" ref="D1415" ca="1">IFERROR(INDEX(_xlfn.TEXTSPLIT(E1415," "),1),"")</f>
        <v/>
      </c>
      <c r="E1415" s="15" t="str" cm="1">
        <f t="array" aca="1" ref="E1415" ca="1">IFERROR(_xlfn._xlws.FILTER(merged_ranks,(merged_end_dates=DATE(9999,12,31))*(merged_names=A1415)),"")</f>
        <v/>
      </c>
      <c r="F1415" s="17" t="str">
        <f ca="1">_xlfn.XLOOKUP(J1415,Promotions[Promo Key],Promotions[Promo Date],"")</f>
        <v/>
      </c>
      <c r="G1415" s="18" t="str">
        <f t="shared" ca="1" si="99"/>
        <v/>
      </c>
      <c r="H1415" s="18" t="str">
        <f t="shared" ca="1" si="98"/>
        <v/>
      </c>
      <c r="I1415" s="17" t="str">
        <f>_xlfn.XLOOKUP(A1415,Students[Full Name],Students[Starting Rank],"")</f>
        <v/>
      </c>
      <c r="J1415" s="15" t="str">
        <f t="shared" ca="1" si="100"/>
        <v xml:space="preserve">: </v>
      </c>
      <c r="K1415" s="16" t="str">
        <f>_xlfn.XLOOKUP(A1415,Students[Full Name],Students[Start Date],"")</f>
        <v/>
      </c>
      <c r="L1415" s="18">
        <f t="shared" ca="1" si="101"/>
        <v>-1</v>
      </c>
      <c r="M1415" s="18" cm="1">
        <f t="array" aca="1" ref="M1415" ca="1">SUMPRODUCT(Inactives[Days Inactive]*(Inactives[Student]=A1415))/365</f>
        <v>0</v>
      </c>
      <c r="N1415" s="18" t="str" cm="1">
        <f t="array" ref="N1415">IF(LEN($A1415)&gt;0,SUMPRODUCT(($A1415=merged_names)*(_xlfn.TEXTAFTER(N$2, "At ")=merged_belt_colours)*merged_months_at_rank),"")</f>
        <v/>
      </c>
      <c r="O1415" s="18" t="str" cm="1">
        <f t="array" ref="O1415">IF(LEN($A1415)&gt;0,SUMPRODUCT(($A1415=merged_names)*(_xlfn.TEXTAFTER(O$2, "At ")=merged_belt_colours)*merged_months_at_rank),"")</f>
        <v/>
      </c>
      <c r="P1415" s="18" t="str" cm="1">
        <f t="array" ref="P1415">IF(LEN($A1415)&gt;0,SUMPRODUCT(($A1415=merged_names)*(_xlfn.TEXTAFTER(P$2, "At ")=merged_belt_colours)*merged_months_at_rank),"")</f>
        <v/>
      </c>
      <c r="Q1415" s="18" t="str" cm="1">
        <f t="array" ref="Q1415">IF(LEN($A1415)&gt;0,SUMPRODUCT(($A1415=merged_names)*(_xlfn.TEXTAFTER(Q$2, "At ")=merged_belt_colours)*merged_months_at_rank),"")</f>
        <v/>
      </c>
      <c r="R1415" s="18" t="str" cm="1">
        <f t="array" ref="R1415">IF(LEN($A1415)&gt;0,SUMPRODUCT(($A1415=merged_names)*(_xlfn.TEXTAFTER(R$2, "At ")=merged_belt_colours)*merged_months_at_rank),"")</f>
        <v/>
      </c>
    </row>
    <row r="1416" spans="1:18" x14ac:dyDescent="0.25">
      <c r="A1416"/>
      <c r="B1416" s="15" t="str" cm="1">
        <f t="array" ref="B1416">IFERROR(IF(LEN(A1416)&gt;0, IF(SUMPRODUCT((Inactives[Key]=J1416)*(Inactives[Currently Inactive]))=1,"Inactive","Active"),""),"Active")</f>
        <v/>
      </c>
      <c r="C1416" s="16" t="str" cm="1">
        <f t="array" aca="1" ref="C1416" ca="1">IFERROR(_xlfn._xlws.FILTER(Inactives[Inactive On],(Inactives[Key]=J1416)*(Inactives[Currently Inactive]),""),"")</f>
        <v/>
      </c>
      <c r="D1416" s="16" t="str" cm="1">
        <f t="array" aca="1" ref="D1416" ca="1">IFERROR(INDEX(_xlfn.TEXTSPLIT(E1416," "),1),"")</f>
        <v/>
      </c>
      <c r="E1416" s="15" t="str" cm="1">
        <f t="array" aca="1" ref="E1416" ca="1">IFERROR(_xlfn._xlws.FILTER(merged_ranks,(merged_end_dates=DATE(9999,12,31))*(merged_names=A1416)),"")</f>
        <v/>
      </c>
      <c r="F1416" s="17" t="str">
        <f ca="1">_xlfn.XLOOKUP(J1416,Promotions[Promo Key],Promotions[Promo Date],"")</f>
        <v/>
      </c>
      <c r="G1416" s="18" t="str">
        <f t="shared" ca="1" si="99"/>
        <v/>
      </c>
      <c r="H1416" s="18" t="str">
        <f t="shared" ca="1" si="98"/>
        <v/>
      </c>
      <c r="I1416" s="17" t="str">
        <f>_xlfn.XLOOKUP(A1416,Students[Full Name],Students[Starting Rank],"")</f>
        <v/>
      </c>
      <c r="J1416" s="15" t="str">
        <f t="shared" ca="1" si="100"/>
        <v xml:space="preserve">: </v>
      </c>
      <c r="K1416" s="16" t="str">
        <f>_xlfn.XLOOKUP(A1416,Students[Full Name],Students[Start Date],"")</f>
        <v/>
      </c>
      <c r="L1416" s="18">
        <f t="shared" ca="1" si="101"/>
        <v>-1</v>
      </c>
      <c r="M1416" s="18" cm="1">
        <f t="array" aca="1" ref="M1416" ca="1">SUMPRODUCT(Inactives[Days Inactive]*(Inactives[Student]=A1416))/365</f>
        <v>0</v>
      </c>
      <c r="N1416" s="18" t="str" cm="1">
        <f t="array" ref="N1416">IF(LEN($A1416)&gt;0,SUMPRODUCT(($A1416=merged_names)*(_xlfn.TEXTAFTER(N$2, "At ")=merged_belt_colours)*merged_months_at_rank),"")</f>
        <v/>
      </c>
      <c r="O1416" s="18" t="str" cm="1">
        <f t="array" ref="O1416">IF(LEN($A1416)&gt;0,SUMPRODUCT(($A1416=merged_names)*(_xlfn.TEXTAFTER(O$2, "At ")=merged_belt_colours)*merged_months_at_rank),"")</f>
        <v/>
      </c>
      <c r="P1416" s="18" t="str" cm="1">
        <f t="array" ref="P1416">IF(LEN($A1416)&gt;0,SUMPRODUCT(($A1416=merged_names)*(_xlfn.TEXTAFTER(P$2, "At ")=merged_belt_colours)*merged_months_at_rank),"")</f>
        <v/>
      </c>
      <c r="Q1416" s="18" t="str" cm="1">
        <f t="array" ref="Q1416">IF(LEN($A1416)&gt;0,SUMPRODUCT(($A1416=merged_names)*(_xlfn.TEXTAFTER(Q$2, "At ")=merged_belt_colours)*merged_months_at_rank),"")</f>
        <v/>
      </c>
      <c r="R1416" s="18" t="str" cm="1">
        <f t="array" ref="R1416">IF(LEN($A1416)&gt;0,SUMPRODUCT(($A1416=merged_names)*(_xlfn.TEXTAFTER(R$2, "At ")=merged_belt_colours)*merged_months_at_rank),"")</f>
        <v/>
      </c>
    </row>
    <row r="1417" spans="1:18" x14ac:dyDescent="0.25">
      <c r="A1417"/>
      <c r="B1417" s="15" t="str" cm="1">
        <f t="array" ref="B1417">IFERROR(IF(LEN(A1417)&gt;0, IF(SUMPRODUCT((Inactives[Key]=J1417)*(Inactives[Currently Inactive]))=1,"Inactive","Active"),""),"Active")</f>
        <v/>
      </c>
      <c r="C1417" s="16" t="str" cm="1">
        <f t="array" aca="1" ref="C1417" ca="1">IFERROR(_xlfn._xlws.FILTER(Inactives[Inactive On],(Inactives[Key]=J1417)*(Inactives[Currently Inactive]),""),"")</f>
        <v/>
      </c>
      <c r="D1417" s="16" t="str" cm="1">
        <f t="array" aca="1" ref="D1417" ca="1">IFERROR(INDEX(_xlfn.TEXTSPLIT(E1417," "),1),"")</f>
        <v/>
      </c>
      <c r="E1417" s="15" t="str" cm="1">
        <f t="array" aca="1" ref="E1417" ca="1">IFERROR(_xlfn._xlws.FILTER(merged_ranks,(merged_end_dates=DATE(9999,12,31))*(merged_names=A1417)),"")</f>
        <v/>
      </c>
      <c r="F1417" s="17" t="str">
        <f ca="1">_xlfn.XLOOKUP(J1417,Promotions[Promo Key],Promotions[Promo Date],"")</f>
        <v/>
      </c>
      <c r="G1417" s="18" t="str">
        <f t="shared" ca="1" si="99"/>
        <v/>
      </c>
      <c r="H1417" s="18" t="str">
        <f t="shared" ca="1" si="98"/>
        <v/>
      </c>
      <c r="I1417" s="17" t="str">
        <f>_xlfn.XLOOKUP(A1417,Students[Full Name],Students[Starting Rank],"")</f>
        <v/>
      </c>
      <c r="J1417" s="15" t="str">
        <f t="shared" ca="1" si="100"/>
        <v xml:space="preserve">: </v>
      </c>
      <c r="K1417" s="16" t="str">
        <f>_xlfn.XLOOKUP(A1417,Students[Full Name],Students[Start Date],"")</f>
        <v/>
      </c>
      <c r="L1417" s="18">
        <f t="shared" ca="1" si="101"/>
        <v>-1</v>
      </c>
      <c r="M1417" s="18" cm="1">
        <f t="array" aca="1" ref="M1417" ca="1">SUMPRODUCT(Inactives[Days Inactive]*(Inactives[Student]=A1417))/365</f>
        <v>0</v>
      </c>
      <c r="N1417" s="18" t="str" cm="1">
        <f t="array" ref="N1417">IF(LEN($A1417)&gt;0,SUMPRODUCT(($A1417=merged_names)*(_xlfn.TEXTAFTER(N$2, "At ")=merged_belt_colours)*merged_months_at_rank),"")</f>
        <v/>
      </c>
      <c r="O1417" s="18" t="str" cm="1">
        <f t="array" ref="O1417">IF(LEN($A1417)&gt;0,SUMPRODUCT(($A1417=merged_names)*(_xlfn.TEXTAFTER(O$2, "At ")=merged_belt_colours)*merged_months_at_rank),"")</f>
        <v/>
      </c>
      <c r="P1417" s="18" t="str" cm="1">
        <f t="array" ref="P1417">IF(LEN($A1417)&gt;0,SUMPRODUCT(($A1417=merged_names)*(_xlfn.TEXTAFTER(P$2, "At ")=merged_belt_colours)*merged_months_at_rank),"")</f>
        <v/>
      </c>
      <c r="Q1417" s="18" t="str" cm="1">
        <f t="array" ref="Q1417">IF(LEN($A1417)&gt;0,SUMPRODUCT(($A1417=merged_names)*(_xlfn.TEXTAFTER(Q$2, "At ")=merged_belt_colours)*merged_months_at_rank),"")</f>
        <v/>
      </c>
      <c r="R1417" s="18" t="str" cm="1">
        <f t="array" ref="R1417">IF(LEN($A1417)&gt;0,SUMPRODUCT(($A1417=merged_names)*(_xlfn.TEXTAFTER(R$2, "At ")=merged_belt_colours)*merged_months_at_rank),"")</f>
        <v/>
      </c>
    </row>
    <row r="1418" spans="1:18" x14ac:dyDescent="0.25">
      <c r="A1418"/>
      <c r="B1418" s="15" t="str" cm="1">
        <f t="array" ref="B1418">IFERROR(IF(LEN(A1418)&gt;0, IF(SUMPRODUCT((Inactives[Key]=J1418)*(Inactives[Currently Inactive]))=1,"Inactive","Active"),""),"Active")</f>
        <v/>
      </c>
      <c r="C1418" s="16" t="str" cm="1">
        <f t="array" aca="1" ref="C1418" ca="1">IFERROR(_xlfn._xlws.FILTER(Inactives[Inactive On],(Inactives[Key]=J1418)*(Inactives[Currently Inactive]),""),"")</f>
        <v/>
      </c>
      <c r="D1418" s="16" t="str" cm="1">
        <f t="array" aca="1" ref="D1418" ca="1">IFERROR(INDEX(_xlfn.TEXTSPLIT(E1418," "),1),"")</f>
        <v/>
      </c>
      <c r="E1418" s="15" t="str" cm="1">
        <f t="array" aca="1" ref="E1418" ca="1">IFERROR(_xlfn._xlws.FILTER(merged_ranks,(merged_end_dates=DATE(9999,12,31))*(merged_names=A1418)),"")</f>
        <v/>
      </c>
      <c r="F1418" s="17" t="str">
        <f ca="1">_xlfn.XLOOKUP(J1418,Promotions[Promo Key],Promotions[Promo Date],"")</f>
        <v/>
      </c>
      <c r="G1418" s="18" t="str">
        <f t="shared" ca="1" si="99"/>
        <v/>
      </c>
      <c r="H1418" s="18" t="str">
        <f t="shared" ca="1" si="98"/>
        <v/>
      </c>
      <c r="I1418" s="17" t="str">
        <f>_xlfn.XLOOKUP(A1418,Students[Full Name],Students[Starting Rank],"")</f>
        <v/>
      </c>
      <c r="J1418" s="15" t="str">
        <f t="shared" ca="1" si="100"/>
        <v xml:space="preserve">: </v>
      </c>
      <c r="K1418" s="16" t="str">
        <f>_xlfn.XLOOKUP(A1418,Students[Full Name],Students[Start Date],"")</f>
        <v/>
      </c>
      <c r="L1418" s="18">
        <f t="shared" ca="1" si="101"/>
        <v>-1</v>
      </c>
      <c r="M1418" s="18" cm="1">
        <f t="array" aca="1" ref="M1418" ca="1">SUMPRODUCT(Inactives[Days Inactive]*(Inactives[Student]=A1418))/365</f>
        <v>0</v>
      </c>
      <c r="N1418" s="18" t="str" cm="1">
        <f t="array" ref="N1418">IF(LEN($A1418)&gt;0,SUMPRODUCT(($A1418=merged_names)*(_xlfn.TEXTAFTER(N$2, "At ")=merged_belt_colours)*merged_months_at_rank),"")</f>
        <v/>
      </c>
      <c r="O1418" s="18" t="str" cm="1">
        <f t="array" ref="O1418">IF(LEN($A1418)&gt;0,SUMPRODUCT(($A1418=merged_names)*(_xlfn.TEXTAFTER(O$2, "At ")=merged_belt_colours)*merged_months_at_rank),"")</f>
        <v/>
      </c>
      <c r="P1418" s="18" t="str" cm="1">
        <f t="array" ref="P1418">IF(LEN($A1418)&gt;0,SUMPRODUCT(($A1418=merged_names)*(_xlfn.TEXTAFTER(P$2, "At ")=merged_belt_colours)*merged_months_at_rank),"")</f>
        <v/>
      </c>
      <c r="Q1418" s="18" t="str" cm="1">
        <f t="array" ref="Q1418">IF(LEN($A1418)&gt;0,SUMPRODUCT(($A1418=merged_names)*(_xlfn.TEXTAFTER(Q$2, "At ")=merged_belt_colours)*merged_months_at_rank),"")</f>
        <v/>
      </c>
      <c r="R1418" s="18" t="str" cm="1">
        <f t="array" ref="R1418">IF(LEN($A1418)&gt;0,SUMPRODUCT(($A1418=merged_names)*(_xlfn.TEXTAFTER(R$2, "At ")=merged_belt_colours)*merged_months_at_rank),"")</f>
        <v/>
      </c>
    </row>
    <row r="1419" spans="1:18" x14ac:dyDescent="0.25">
      <c r="A1419"/>
      <c r="B1419" s="15" t="str" cm="1">
        <f t="array" ref="B1419">IFERROR(IF(LEN(A1419)&gt;0, IF(SUMPRODUCT((Inactives[Key]=J1419)*(Inactives[Currently Inactive]))=1,"Inactive","Active"),""),"Active")</f>
        <v/>
      </c>
      <c r="C1419" s="16" t="str" cm="1">
        <f t="array" aca="1" ref="C1419" ca="1">IFERROR(_xlfn._xlws.FILTER(Inactives[Inactive On],(Inactives[Key]=J1419)*(Inactives[Currently Inactive]),""),"")</f>
        <v/>
      </c>
      <c r="D1419" s="16" t="str" cm="1">
        <f t="array" aca="1" ref="D1419" ca="1">IFERROR(INDEX(_xlfn.TEXTSPLIT(E1419," "),1),"")</f>
        <v/>
      </c>
      <c r="E1419" s="15" t="str" cm="1">
        <f t="array" aca="1" ref="E1419" ca="1">IFERROR(_xlfn._xlws.FILTER(merged_ranks,(merged_end_dates=DATE(9999,12,31))*(merged_names=A1419)),"")</f>
        <v/>
      </c>
      <c r="F1419" s="17" t="str">
        <f ca="1">_xlfn.XLOOKUP(J1419,Promotions[Promo Key],Promotions[Promo Date],"")</f>
        <v/>
      </c>
      <c r="G1419" s="18" t="str">
        <f t="shared" ca="1" si="99"/>
        <v/>
      </c>
      <c r="H1419" s="18" t="str">
        <f t="shared" ca="1" si="98"/>
        <v/>
      </c>
      <c r="I1419" s="17" t="str">
        <f>_xlfn.XLOOKUP(A1419,Students[Full Name],Students[Starting Rank],"")</f>
        <v/>
      </c>
      <c r="J1419" s="15" t="str">
        <f t="shared" ca="1" si="100"/>
        <v xml:space="preserve">: </v>
      </c>
      <c r="K1419" s="16" t="str">
        <f>_xlfn.XLOOKUP(A1419,Students[Full Name],Students[Start Date],"")</f>
        <v/>
      </c>
      <c r="L1419" s="18">
        <f t="shared" ca="1" si="101"/>
        <v>-1</v>
      </c>
      <c r="M1419" s="18" cm="1">
        <f t="array" aca="1" ref="M1419" ca="1">SUMPRODUCT(Inactives[Days Inactive]*(Inactives[Student]=A1419))/365</f>
        <v>0</v>
      </c>
      <c r="N1419" s="18" t="str" cm="1">
        <f t="array" ref="N1419">IF(LEN($A1419)&gt;0,SUMPRODUCT(($A1419=merged_names)*(_xlfn.TEXTAFTER(N$2, "At ")=merged_belt_colours)*merged_months_at_rank),"")</f>
        <v/>
      </c>
      <c r="O1419" s="18" t="str" cm="1">
        <f t="array" ref="O1419">IF(LEN($A1419)&gt;0,SUMPRODUCT(($A1419=merged_names)*(_xlfn.TEXTAFTER(O$2, "At ")=merged_belt_colours)*merged_months_at_rank),"")</f>
        <v/>
      </c>
      <c r="P1419" s="18" t="str" cm="1">
        <f t="array" ref="P1419">IF(LEN($A1419)&gt;0,SUMPRODUCT(($A1419=merged_names)*(_xlfn.TEXTAFTER(P$2, "At ")=merged_belt_colours)*merged_months_at_rank),"")</f>
        <v/>
      </c>
      <c r="Q1419" s="18" t="str" cm="1">
        <f t="array" ref="Q1419">IF(LEN($A1419)&gt;0,SUMPRODUCT(($A1419=merged_names)*(_xlfn.TEXTAFTER(Q$2, "At ")=merged_belt_colours)*merged_months_at_rank),"")</f>
        <v/>
      </c>
      <c r="R1419" s="18" t="str" cm="1">
        <f t="array" ref="R1419">IF(LEN($A1419)&gt;0,SUMPRODUCT(($A1419=merged_names)*(_xlfn.TEXTAFTER(R$2, "At ")=merged_belt_colours)*merged_months_at_rank),"")</f>
        <v/>
      </c>
    </row>
    <row r="1420" spans="1:18" x14ac:dyDescent="0.25">
      <c r="A1420"/>
      <c r="B1420" s="15" t="str" cm="1">
        <f t="array" ref="B1420">IFERROR(IF(LEN(A1420)&gt;0, IF(SUMPRODUCT((Inactives[Key]=J1420)*(Inactives[Currently Inactive]))=1,"Inactive","Active"),""),"Active")</f>
        <v/>
      </c>
      <c r="C1420" s="16" t="str" cm="1">
        <f t="array" aca="1" ref="C1420" ca="1">IFERROR(_xlfn._xlws.FILTER(Inactives[Inactive On],(Inactives[Key]=J1420)*(Inactives[Currently Inactive]),""),"")</f>
        <v/>
      </c>
      <c r="D1420" s="16" t="str" cm="1">
        <f t="array" aca="1" ref="D1420" ca="1">IFERROR(INDEX(_xlfn.TEXTSPLIT(E1420," "),1),"")</f>
        <v/>
      </c>
      <c r="E1420" s="15" t="str" cm="1">
        <f t="array" aca="1" ref="E1420" ca="1">IFERROR(_xlfn._xlws.FILTER(merged_ranks,(merged_end_dates=DATE(9999,12,31))*(merged_names=A1420)),"")</f>
        <v/>
      </c>
      <c r="F1420" s="17" t="str">
        <f ca="1">_xlfn.XLOOKUP(J1420,Promotions[Promo Key],Promotions[Promo Date],"")</f>
        <v/>
      </c>
      <c r="G1420" s="18" t="str">
        <f t="shared" ca="1" si="99"/>
        <v/>
      </c>
      <c r="H1420" s="18" t="str">
        <f t="shared" ca="1" si="98"/>
        <v/>
      </c>
      <c r="I1420" s="17" t="str">
        <f>_xlfn.XLOOKUP(A1420,Students[Full Name],Students[Starting Rank],"")</f>
        <v/>
      </c>
      <c r="J1420" s="15" t="str">
        <f t="shared" ca="1" si="100"/>
        <v xml:space="preserve">: </v>
      </c>
      <c r="K1420" s="16" t="str">
        <f>_xlfn.XLOOKUP(A1420,Students[Full Name],Students[Start Date],"")</f>
        <v/>
      </c>
      <c r="L1420" s="18">
        <f t="shared" ca="1" si="101"/>
        <v>-1</v>
      </c>
      <c r="M1420" s="18" cm="1">
        <f t="array" aca="1" ref="M1420" ca="1">SUMPRODUCT(Inactives[Days Inactive]*(Inactives[Student]=A1420))/365</f>
        <v>0</v>
      </c>
      <c r="N1420" s="18" t="str" cm="1">
        <f t="array" ref="N1420">IF(LEN($A1420)&gt;0,SUMPRODUCT(($A1420=merged_names)*(_xlfn.TEXTAFTER(N$2, "At ")=merged_belt_colours)*merged_months_at_rank),"")</f>
        <v/>
      </c>
      <c r="O1420" s="18" t="str" cm="1">
        <f t="array" ref="O1420">IF(LEN($A1420)&gt;0,SUMPRODUCT(($A1420=merged_names)*(_xlfn.TEXTAFTER(O$2, "At ")=merged_belt_colours)*merged_months_at_rank),"")</f>
        <v/>
      </c>
      <c r="P1420" s="18" t="str" cm="1">
        <f t="array" ref="P1420">IF(LEN($A1420)&gt;0,SUMPRODUCT(($A1420=merged_names)*(_xlfn.TEXTAFTER(P$2, "At ")=merged_belt_colours)*merged_months_at_rank),"")</f>
        <v/>
      </c>
      <c r="Q1420" s="18" t="str" cm="1">
        <f t="array" ref="Q1420">IF(LEN($A1420)&gt;0,SUMPRODUCT(($A1420=merged_names)*(_xlfn.TEXTAFTER(Q$2, "At ")=merged_belt_colours)*merged_months_at_rank),"")</f>
        <v/>
      </c>
      <c r="R1420" s="18" t="str" cm="1">
        <f t="array" ref="R1420">IF(LEN($A1420)&gt;0,SUMPRODUCT(($A1420=merged_names)*(_xlfn.TEXTAFTER(R$2, "At ")=merged_belt_colours)*merged_months_at_rank),"")</f>
        <v/>
      </c>
    </row>
    <row r="1421" spans="1:18" x14ac:dyDescent="0.25">
      <c r="A1421"/>
      <c r="B1421" s="15" t="str" cm="1">
        <f t="array" ref="B1421">IFERROR(IF(LEN(A1421)&gt;0, IF(SUMPRODUCT((Inactives[Key]=J1421)*(Inactives[Currently Inactive]))=1,"Inactive","Active"),""),"Active")</f>
        <v/>
      </c>
      <c r="C1421" s="16" t="str" cm="1">
        <f t="array" aca="1" ref="C1421" ca="1">IFERROR(_xlfn._xlws.FILTER(Inactives[Inactive On],(Inactives[Key]=J1421)*(Inactives[Currently Inactive]),""),"")</f>
        <v/>
      </c>
      <c r="D1421" s="16" t="str" cm="1">
        <f t="array" aca="1" ref="D1421" ca="1">IFERROR(INDEX(_xlfn.TEXTSPLIT(E1421," "),1),"")</f>
        <v/>
      </c>
      <c r="E1421" s="15" t="str" cm="1">
        <f t="array" aca="1" ref="E1421" ca="1">IFERROR(_xlfn._xlws.FILTER(merged_ranks,(merged_end_dates=DATE(9999,12,31))*(merged_names=A1421)),"")</f>
        <v/>
      </c>
      <c r="F1421" s="17" t="str">
        <f ca="1">_xlfn.XLOOKUP(J1421,Promotions[Promo Key],Promotions[Promo Date],"")</f>
        <v/>
      </c>
      <c r="G1421" s="18" t="str">
        <f t="shared" ca="1" si="99"/>
        <v/>
      </c>
      <c r="H1421" s="18" t="str">
        <f t="shared" ca="1" si="98"/>
        <v/>
      </c>
      <c r="I1421" s="17" t="str">
        <f>_xlfn.XLOOKUP(A1421,Students[Full Name],Students[Starting Rank],"")</f>
        <v/>
      </c>
      <c r="J1421" s="15" t="str">
        <f t="shared" ca="1" si="100"/>
        <v xml:space="preserve">: </v>
      </c>
      <c r="K1421" s="16" t="str">
        <f>_xlfn.XLOOKUP(A1421,Students[Full Name],Students[Start Date],"")</f>
        <v/>
      </c>
      <c r="L1421" s="18">
        <f t="shared" ca="1" si="101"/>
        <v>-1</v>
      </c>
      <c r="M1421" s="18" cm="1">
        <f t="array" aca="1" ref="M1421" ca="1">SUMPRODUCT(Inactives[Days Inactive]*(Inactives[Student]=A1421))/365</f>
        <v>0</v>
      </c>
      <c r="N1421" s="18" t="str" cm="1">
        <f t="array" ref="N1421">IF(LEN($A1421)&gt;0,SUMPRODUCT(($A1421=merged_names)*(_xlfn.TEXTAFTER(N$2, "At ")=merged_belt_colours)*merged_months_at_rank),"")</f>
        <v/>
      </c>
      <c r="O1421" s="18" t="str" cm="1">
        <f t="array" ref="O1421">IF(LEN($A1421)&gt;0,SUMPRODUCT(($A1421=merged_names)*(_xlfn.TEXTAFTER(O$2, "At ")=merged_belt_colours)*merged_months_at_rank),"")</f>
        <v/>
      </c>
      <c r="P1421" s="18" t="str" cm="1">
        <f t="array" ref="P1421">IF(LEN($A1421)&gt;0,SUMPRODUCT(($A1421=merged_names)*(_xlfn.TEXTAFTER(P$2, "At ")=merged_belt_colours)*merged_months_at_rank),"")</f>
        <v/>
      </c>
      <c r="Q1421" s="18" t="str" cm="1">
        <f t="array" ref="Q1421">IF(LEN($A1421)&gt;0,SUMPRODUCT(($A1421=merged_names)*(_xlfn.TEXTAFTER(Q$2, "At ")=merged_belt_colours)*merged_months_at_rank),"")</f>
        <v/>
      </c>
      <c r="R1421" s="18" t="str" cm="1">
        <f t="array" ref="R1421">IF(LEN($A1421)&gt;0,SUMPRODUCT(($A1421=merged_names)*(_xlfn.TEXTAFTER(R$2, "At ")=merged_belt_colours)*merged_months_at_rank),"")</f>
        <v/>
      </c>
    </row>
    <row r="1422" spans="1:18" x14ac:dyDescent="0.25">
      <c r="A1422"/>
      <c r="B1422" s="15" t="str" cm="1">
        <f t="array" ref="B1422">IFERROR(IF(LEN(A1422)&gt;0, IF(SUMPRODUCT((Inactives[Key]=J1422)*(Inactives[Currently Inactive]))=1,"Inactive","Active"),""),"Active")</f>
        <v/>
      </c>
      <c r="C1422" s="16" t="str" cm="1">
        <f t="array" aca="1" ref="C1422" ca="1">IFERROR(_xlfn._xlws.FILTER(Inactives[Inactive On],(Inactives[Key]=J1422)*(Inactives[Currently Inactive]),""),"")</f>
        <v/>
      </c>
      <c r="D1422" s="16" t="str" cm="1">
        <f t="array" aca="1" ref="D1422" ca="1">IFERROR(INDEX(_xlfn.TEXTSPLIT(E1422," "),1),"")</f>
        <v/>
      </c>
      <c r="E1422" s="15" t="str" cm="1">
        <f t="array" aca="1" ref="E1422" ca="1">IFERROR(_xlfn._xlws.FILTER(merged_ranks,(merged_end_dates=DATE(9999,12,31))*(merged_names=A1422)),"")</f>
        <v/>
      </c>
      <c r="F1422" s="17" t="str">
        <f ca="1">_xlfn.XLOOKUP(J1422,Promotions[Promo Key],Promotions[Promo Date],"")</f>
        <v/>
      </c>
      <c r="G1422" s="18" t="str">
        <f t="shared" ca="1" si="99"/>
        <v/>
      </c>
      <c r="H1422" s="18" t="str">
        <f t="shared" ca="1" si="98"/>
        <v/>
      </c>
      <c r="I1422" s="17" t="str">
        <f>_xlfn.XLOOKUP(A1422,Students[Full Name],Students[Starting Rank],"")</f>
        <v/>
      </c>
      <c r="J1422" s="15" t="str">
        <f t="shared" ca="1" si="100"/>
        <v xml:space="preserve">: </v>
      </c>
      <c r="K1422" s="16" t="str">
        <f>_xlfn.XLOOKUP(A1422,Students[Full Name],Students[Start Date],"")</f>
        <v/>
      </c>
      <c r="L1422" s="18">
        <f t="shared" ca="1" si="101"/>
        <v>-1</v>
      </c>
      <c r="M1422" s="18" cm="1">
        <f t="array" aca="1" ref="M1422" ca="1">SUMPRODUCT(Inactives[Days Inactive]*(Inactives[Student]=A1422))/365</f>
        <v>0</v>
      </c>
      <c r="N1422" s="18" t="str" cm="1">
        <f t="array" ref="N1422">IF(LEN($A1422)&gt;0,SUMPRODUCT(($A1422=merged_names)*(_xlfn.TEXTAFTER(N$2, "At ")=merged_belt_colours)*merged_months_at_rank),"")</f>
        <v/>
      </c>
      <c r="O1422" s="18" t="str" cm="1">
        <f t="array" ref="O1422">IF(LEN($A1422)&gt;0,SUMPRODUCT(($A1422=merged_names)*(_xlfn.TEXTAFTER(O$2, "At ")=merged_belt_colours)*merged_months_at_rank),"")</f>
        <v/>
      </c>
      <c r="P1422" s="18" t="str" cm="1">
        <f t="array" ref="P1422">IF(LEN($A1422)&gt;0,SUMPRODUCT(($A1422=merged_names)*(_xlfn.TEXTAFTER(P$2, "At ")=merged_belt_colours)*merged_months_at_rank),"")</f>
        <v/>
      </c>
      <c r="Q1422" s="18" t="str" cm="1">
        <f t="array" ref="Q1422">IF(LEN($A1422)&gt;0,SUMPRODUCT(($A1422=merged_names)*(_xlfn.TEXTAFTER(Q$2, "At ")=merged_belt_colours)*merged_months_at_rank),"")</f>
        <v/>
      </c>
      <c r="R1422" s="18" t="str" cm="1">
        <f t="array" ref="R1422">IF(LEN($A1422)&gt;0,SUMPRODUCT(($A1422=merged_names)*(_xlfn.TEXTAFTER(R$2, "At ")=merged_belt_colours)*merged_months_at_rank),"")</f>
        <v/>
      </c>
    </row>
    <row r="1423" spans="1:18" x14ac:dyDescent="0.25">
      <c r="A1423"/>
      <c r="B1423" s="15" t="str" cm="1">
        <f t="array" ref="B1423">IFERROR(IF(LEN(A1423)&gt;0, IF(SUMPRODUCT((Inactives[Key]=J1423)*(Inactives[Currently Inactive]))=1,"Inactive","Active"),""),"Active")</f>
        <v/>
      </c>
      <c r="C1423" s="16" t="str" cm="1">
        <f t="array" aca="1" ref="C1423" ca="1">IFERROR(_xlfn._xlws.FILTER(Inactives[Inactive On],(Inactives[Key]=J1423)*(Inactives[Currently Inactive]),""),"")</f>
        <v/>
      </c>
      <c r="D1423" s="16" t="str" cm="1">
        <f t="array" aca="1" ref="D1423" ca="1">IFERROR(INDEX(_xlfn.TEXTSPLIT(E1423," "),1),"")</f>
        <v/>
      </c>
      <c r="E1423" s="15" t="str" cm="1">
        <f t="array" aca="1" ref="E1423" ca="1">IFERROR(_xlfn._xlws.FILTER(merged_ranks,(merged_end_dates=DATE(9999,12,31))*(merged_names=A1423)),"")</f>
        <v/>
      </c>
      <c r="F1423" s="17" t="str">
        <f ca="1">_xlfn.XLOOKUP(J1423,Promotions[Promo Key],Promotions[Promo Date],"")</f>
        <v/>
      </c>
      <c r="G1423" s="18" t="str">
        <f t="shared" ca="1" si="99"/>
        <v/>
      </c>
      <c r="H1423" s="18" t="str">
        <f t="shared" ca="1" si="98"/>
        <v/>
      </c>
      <c r="I1423" s="17" t="str">
        <f>_xlfn.XLOOKUP(A1423,Students[Full Name],Students[Starting Rank],"")</f>
        <v/>
      </c>
      <c r="J1423" s="15" t="str">
        <f t="shared" ca="1" si="100"/>
        <v xml:space="preserve">: </v>
      </c>
      <c r="K1423" s="16" t="str">
        <f>_xlfn.XLOOKUP(A1423,Students[Full Name],Students[Start Date],"")</f>
        <v/>
      </c>
      <c r="L1423" s="18">
        <f t="shared" ca="1" si="101"/>
        <v>-1</v>
      </c>
      <c r="M1423" s="18" cm="1">
        <f t="array" aca="1" ref="M1423" ca="1">SUMPRODUCT(Inactives[Days Inactive]*(Inactives[Student]=A1423))/365</f>
        <v>0</v>
      </c>
      <c r="N1423" s="18" t="str" cm="1">
        <f t="array" ref="N1423">IF(LEN($A1423)&gt;0,SUMPRODUCT(($A1423=merged_names)*(_xlfn.TEXTAFTER(N$2, "At ")=merged_belt_colours)*merged_months_at_rank),"")</f>
        <v/>
      </c>
      <c r="O1423" s="18" t="str" cm="1">
        <f t="array" ref="O1423">IF(LEN($A1423)&gt;0,SUMPRODUCT(($A1423=merged_names)*(_xlfn.TEXTAFTER(O$2, "At ")=merged_belt_colours)*merged_months_at_rank),"")</f>
        <v/>
      </c>
      <c r="P1423" s="18" t="str" cm="1">
        <f t="array" ref="P1423">IF(LEN($A1423)&gt;0,SUMPRODUCT(($A1423=merged_names)*(_xlfn.TEXTAFTER(P$2, "At ")=merged_belt_colours)*merged_months_at_rank),"")</f>
        <v/>
      </c>
      <c r="Q1423" s="18" t="str" cm="1">
        <f t="array" ref="Q1423">IF(LEN($A1423)&gt;0,SUMPRODUCT(($A1423=merged_names)*(_xlfn.TEXTAFTER(Q$2, "At ")=merged_belt_colours)*merged_months_at_rank),"")</f>
        <v/>
      </c>
      <c r="R1423" s="18" t="str" cm="1">
        <f t="array" ref="R1423">IF(LEN($A1423)&gt;0,SUMPRODUCT(($A1423=merged_names)*(_xlfn.TEXTAFTER(R$2, "At ")=merged_belt_colours)*merged_months_at_rank),"")</f>
        <v/>
      </c>
    </row>
    <row r="1424" spans="1:18" x14ac:dyDescent="0.25">
      <c r="A1424"/>
      <c r="B1424" s="15" t="str" cm="1">
        <f t="array" ref="B1424">IFERROR(IF(LEN(A1424)&gt;0, IF(SUMPRODUCT((Inactives[Key]=J1424)*(Inactives[Currently Inactive]))=1,"Inactive","Active"),""),"Active")</f>
        <v/>
      </c>
      <c r="C1424" s="16" t="str" cm="1">
        <f t="array" aca="1" ref="C1424" ca="1">IFERROR(_xlfn._xlws.FILTER(Inactives[Inactive On],(Inactives[Key]=J1424)*(Inactives[Currently Inactive]),""),"")</f>
        <v/>
      </c>
      <c r="D1424" s="16" t="str" cm="1">
        <f t="array" aca="1" ref="D1424" ca="1">IFERROR(INDEX(_xlfn.TEXTSPLIT(E1424," "),1),"")</f>
        <v/>
      </c>
      <c r="E1424" s="15" t="str" cm="1">
        <f t="array" aca="1" ref="E1424" ca="1">IFERROR(_xlfn._xlws.FILTER(merged_ranks,(merged_end_dates=DATE(9999,12,31))*(merged_names=A1424)),"")</f>
        <v/>
      </c>
      <c r="F1424" s="17" t="str">
        <f ca="1">_xlfn.XLOOKUP(J1424,Promotions[Promo Key],Promotions[Promo Date],"")</f>
        <v/>
      </c>
      <c r="G1424" s="18" t="str">
        <f t="shared" ca="1" si="99"/>
        <v/>
      </c>
      <c r="H1424" s="18" t="str">
        <f t="shared" ca="1" si="98"/>
        <v/>
      </c>
      <c r="I1424" s="17" t="str">
        <f>_xlfn.XLOOKUP(A1424,Students[Full Name],Students[Starting Rank],"")</f>
        <v/>
      </c>
      <c r="J1424" s="15" t="str">
        <f t="shared" ca="1" si="100"/>
        <v xml:space="preserve">: </v>
      </c>
      <c r="K1424" s="16" t="str">
        <f>_xlfn.XLOOKUP(A1424,Students[Full Name],Students[Start Date],"")</f>
        <v/>
      </c>
      <c r="L1424" s="18">
        <f t="shared" ca="1" si="101"/>
        <v>-1</v>
      </c>
      <c r="M1424" s="18" cm="1">
        <f t="array" aca="1" ref="M1424" ca="1">SUMPRODUCT(Inactives[Days Inactive]*(Inactives[Student]=A1424))/365</f>
        <v>0</v>
      </c>
      <c r="N1424" s="18" t="str" cm="1">
        <f t="array" ref="N1424">IF(LEN($A1424)&gt;0,SUMPRODUCT(($A1424=merged_names)*(_xlfn.TEXTAFTER(N$2, "At ")=merged_belt_colours)*merged_months_at_rank),"")</f>
        <v/>
      </c>
      <c r="O1424" s="18" t="str" cm="1">
        <f t="array" ref="O1424">IF(LEN($A1424)&gt;0,SUMPRODUCT(($A1424=merged_names)*(_xlfn.TEXTAFTER(O$2, "At ")=merged_belt_colours)*merged_months_at_rank),"")</f>
        <v/>
      </c>
      <c r="P1424" s="18" t="str" cm="1">
        <f t="array" ref="P1424">IF(LEN($A1424)&gt;0,SUMPRODUCT(($A1424=merged_names)*(_xlfn.TEXTAFTER(P$2, "At ")=merged_belt_colours)*merged_months_at_rank),"")</f>
        <v/>
      </c>
      <c r="Q1424" s="18" t="str" cm="1">
        <f t="array" ref="Q1424">IF(LEN($A1424)&gt;0,SUMPRODUCT(($A1424=merged_names)*(_xlfn.TEXTAFTER(Q$2, "At ")=merged_belt_colours)*merged_months_at_rank),"")</f>
        <v/>
      </c>
      <c r="R1424" s="18" t="str" cm="1">
        <f t="array" ref="R1424">IF(LEN($A1424)&gt;0,SUMPRODUCT(($A1424=merged_names)*(_xlfn.TEXTAFTER(R$2, "At ")=merged_belt_colours)*merged_months_at_rank),"")</f>
        <v/>
      </c>
    </row>
    <row r="1425" spans="1:18" x14ac:dyDescent="0.25">
      <c r="A1425"/>
      <c r="B1425" s="15" t="str" cm="1">
        <f t="array" ref="B1425">IFERROR(IF(LEN(A1425)&gt;0, IF(SUMPRODUCT((Inactives[Key]=J1425)*(Inactives[Currently Inactive]))=1,"Inactive","Active"),""),"Active")</f>
        <v/>
      </c>
      <c r="C1425" s="16" t="str" cm="1">
        <f t="array" aca="1" ref="C1425" ca="1">IFERROR(_xlfn._xlws.FILTER(Inactives[Inactive On],(Inactives[Key]=J1425)*(Inactives[Currently Inactive]),""),"")</f>
        <v/>
      </c>
      <c r="D1425" s="16" t="str" cm="1">
        <f t="array" aca="1" ref="D1425" ca="1">IFERROR(INDEX(_xlfn.TEXTSPLIT(E1425," "),1),"")</f>
        <v/>
      </c>
      <c r="E1425" s="15" t="str" cm="1">
        <f t="array" aca="1" ref="E1425" ca="1">IFERROR(_xlfn._xlws.FILTER(merged_ranks,(merged_end_dates=DATE(9999,12,31))*(merged_names=A1425)),"")</f>
        <v/>
      </c>
      <c r="F1425" s="17" t="str">
        <f ca="1">_xlfn.XLOOKUP(J1425,Promotions[Promo Key],Promotions[Promo Date],"")</f>
        <v/>
      </c>
      <c r="G1425" s="18" t="str">
        <f t="shared" ca="1" si="99"/>
        <v/>
      </c>
      <c r="H1425" s="18" t="str">
        <f t="shared" ca="1" si="98"/>
        <v/>
      </c>
      <c r="I1425" s="17" t="str">
        <f>_xlfn.XLOOKUP(A1425,Students[Full Name],Students[Starting Rank],"")</f>
        <v/>
      </c>
      <c r="J1425" s="15" t="str">
        <f t="shared" ca="1" si="100"/>
        <v xml:space="preserve">: </v>
      </c>
      <c r="K1425" s="16" t="str">
        <f>_xlfn.XLOOKUP(A1425,Students[Full Name],Students[Start Date],"")</f>
        <v/>
      </c>
      <c r="L1425" s="18">
        <f t="shared" ca="1" si="101"/>
        <v>-1</v>
      </c>
      <c r="M1425" s="18" cm="1">
        <f t="array" aca="1" ref="M1425" ca="1">SUMPRODUCT(Inactives[Days Inactive]*(Inactives[Student]=A1425))/365</f>
        <v>0</v>
      </c>
      <c r="N1425" s="18" t="str" cm="1">
        <f t="array" ref="N1425">IF(LEN($A1425)&gt;0,SUMPRODUCT(($A1425=merged_names)*(_xlfn.TEXTAFTER(N$2, "At ")=merged_belt_colours)*merged_months_at_rank),"")</f>
        <v/>
      </c>
      <c r="O1425" s="18" t="str" cm="1">
        <f t="array" ref="O1425">IF(LEN($A1425)&gt;0,SUMPRODUCT(($A1425=merged_names)*(_xlfn.TEXTAFTER(O$2, "At ")=merged_belt_colours)*merged_months_at_rank),"")</f>
        <v/>
      </c>
      <c r="P1425" s="18" t="str" cm="1">
        <f t="array" ref="P1425">IF(LEN($A1425)&gt;0,SUMPRODUCT(($A1425=merged_names)*(_xlfn.TEXTAFTER(P$2, "At ")=merged_belt_colours)*merged_months_at_rank),"")</f>
        <v/>
      </c>
      <c r="Q1425" s="18" t="str" cm="1">
        <f t="array" ref="Q1425">IF(LEN($A1425)&gt;0,SUMPRODUCT(($A1425=merged_names)*(_xlfn.TEXTAFTER(Q$2, "At ")=merged_belt_colours)*merged_months_at_rank),"")</f>
        <v/>
      </c>
      <c r="R1425" s="18" t="str" cm="1">
        <f t="array" ref="R1425">IF(LEN($A1425)&gt;0,SUMPRODUCT(($A1425=merged_names)*(_xlfn.TEXTAFTER(R$2, "At ")=merged_belt_colours)*merged_months_at_rank),"")</f>
        <v/>
      </c>
    </row>
    <row r="1426" spans="1:18" x14ac:dyDescent="0.25">
      <c r="A1426"/>
      <c r="B1426" s="15" t="str" cm="1">
        <f t="array" ref="B1426">IFERROR(IF(LEN(A1426)&gt;0, IF(SUMPRODUCT((Inactives[Key]=J1426)*(Inactives[Currently Inactive]))=1,"Inactive","Active"),""),"Active")</f>
        <v/>
      </c>
      <c r="C1426" s="16" t="str" cm="1">
        <f t="array" aca="1" ref="C1426" ca="1">IFERROR(_xlfn._xlws.FILTER(Inactives[Inactive On],(Inactives[Key]=J1426)*(Inactives[Currently Inactive]),""),"")</f>
        <v/>
      </c>
      <c r="D1426" s="16" t="str" cm="1">
        <f t="array" aca="1" ref="D1426" ca="1">IFERROR(INDEX(_xlfn.TEXTSPLIT(E1426," "),1),"")</f>
        <v/>
      </c>
      <c r="E1426" s="15" t="str" cm="1">
        <f t="array" aca="1" ref="E1426" ca="1">IFERROR(_xlfn._xlws.FILTER(merged_ranks,(merged_end_dates=DATE(9999,12,31))*(merged_names=A1426)),"")</f>
        <v/>
      </c>
      <c r="F1426" s="17" t="str">
        <f ca="1">_xlfn.XLOOKUP(J1426,Promotions[Promo Key],Promotions[Promo Date],"")</f>
        <v/>
      </c>
      <c r="G1426" s="18" t="str">
        <f t="shared" ca="1" si="99"/>
        <v/>
      </c>
      <c r="H1426" s="18" t="str">
        <f t="shared" ca="1" si="98"/>
        <v/>
      </c>
      <c r="I1426" s="17" t="str">
        <f>_xlfn.XLOOKUP(A1426,Students[Full Name],Students[Starting Rank],"")</f>
        <v/>
      </c>
      <c r="J1426" s="15" t="str">
        <f t="shared" ca="1" si="100"/>
        <v xml:space="preserve">: </v>
      </c>
      <c r="K1426" s="16" t="str">
        <f>_xlfn.XLOOKUP(A1426,Students[Full Name],Students[Start Date],"")</f>
        <v/>
      </c>
      <c r="L1426" s="18">
        <f t="shared" ca="1" si="101"/>
        <v>-1</v>
      </c>
      <c r="M1426" s="18" cm="1">
        <f t="array" aca="1" ref="M1426" ca="1">SUMPRODUCT(Inactives[Days Inactive]*(Inactives[Student]=A1426))/365</f>
        <v>0</v>
      </c>
      <c r="N1426" s="18" t="str" cm="1">
        <f t="array" ref="N1426">IF(LEN($A1426)&gt;0,SUMPRODUCT(($A1426=merged_names)*(_xlfn.TEXTAFTER(N$2, "At ")=merged_belt_colours)*merged_months_at_rank),"")</f>
        <v/>
      </c>
      <c r="O1426" s="18" t="str" cm="1">
        <f t="array" ref="O1426">IF(LEN($A1426)&gt;0,SUMPRODUCT(($A1426=merged_names)*(_xlfn.TEXTAFTER(O$2, "At ")=merged_belt_colours)*merged_months_at_rank),"")</f>
        <v/>
      </c>
      <c r="P1426" s="18" t="str" cm="1">
        <f t="array" ref="P1426">IF(LEN($A1426)&gt;0,SUMPRODUCT(($A1426=merged_names)*(_xlfn.TEXTAFTER(P$2, "At ")=merged_belt_colours)*merged_months_at_rank),"")</f>
        <v/>
      </c>
      <c r="Q1426" s="18" t="str" cm="1">
        <f t="array" ref="Q1426">IF(LEN($A1426)&gt;0,SUMPRODUCT(($A1426=merged_names)*(_xlfn.TEXTAFTER(Q$2, "At ")=merged_belt_colours)*merged_months_at_rank),"")</f>
        <v/>
      </c>
      <c r="R1426" s="18" t="str" cm="1">
        <f t="array" ref="R1426">IF(LEN($A1426)&gt;0,SUMPRODUCT(($A1426=merged_names)*(_xlfn.TEXTAFTER(R$2, "At ")=merged_belt_colours)*merged_months_at_rank),"")</f>
        <v/>
      </c>
    </row>
    <row r="1427" spans="1:18" x14ac:dyDescent="0.25">
      <c r="A1427"/>
      <c r="B1427" s="15" t="str" cm="1">
        <f t="array" ref="B1427">IFERROR(IF(LEN(A1427)&gt;0, IF(SUMPRODUCT((Inactives[Key]=J1427)*(Inactives[Currently Inactive]))=1,"Inactive","Active"),""),"Active")</f>
        <v/>
      </c>
      <c r="C1427" s="16" t="str" cm="1">
        <f t="array" aca="1" ref="C1427" ca="1">IFERROR(_xlfn._xlws.FILTER(Inactives[Inactive On],(Inactives[Key]=J1427)*(Inactives[Currently Inactive]),""),"")</f>
        <v/>
      </c>
      <c r="D1427" s="16" t="str" cm="1">
        <f t="array" aca="1" ref="D1427" ca="1">IFERROR(INDEX(_xlfn.TEXTSPLIT(E1427," "),1),"")</f>
        <v/>
      </c>
      <c r="E1427" s="15" t="str" cm="1">
        <f t="array" aca="1" ref="E1427" ca="1">IFERROR(_xlfn._xlws.FILTER(merged_ranks,(merged_end_dates=DATE(9999,12,31))*(merged_names=A1427)),"")</f>
        <v/>
      </c>
      <c r="F1427" s="17" t="str">
        <f ca="1">_xlfn.XLOOKUP(J1427,Promotions[Promo Key],Promotions[Promo Date],"")</f>
        <v/>
      </c>
      <c r="G1427" s="18" t="str">
        <f t="shared" ca="1" si="99"/>
        <v/>
      </c>
      <c r="H1427" s="18" t="str">
        <f t="shared" ca="1" si="98"/>
        <v/>
      </c>
      <c r="I1427" s="17" t="str">
        <f>_xlfn.XLOOKUP(A1427,Students[Full Name],Students[Starting Rank],"")</f>
        <v/>
      </c>
      <c r="J1427" s="15" t="str">
        <f t="shared" ca="1" si="100"/>
        <v xml:space="preserve">: </v>
      </c>
      <c r="K1427" s="16" t="str">
        <f>_xlfn.XLOOKUP(A1427,Students[Full Name],Students[Start Date],"")</f>
        <v/>
      </c>
      <c r="L1427" s="18">
        <f t="shared" ca="1" si="101"/>
        <v>-1</v>
      </c>
      <c r="M1427" s="18" cm="1">
        <f t="array" aca="1" ref="M1427" ca="1">SUMPRODUCT(Inactives[Days Inactive]*(Inactives[Student]=A1427))/365</f>
        <v>0</v>
      </c>
      <c r="N1427" s="18" t="str" cm="1">
        <f t="array" ref="N1427">IF(LEN($A1427)&gt;0,SUMPRODUCT(($A1427=merged_names)*(_xlfn.TEXTAFTER(N$2, "At ")=merged_belt_colours)*merged_months_at_rank),"")</f>
        <v/>
      </c>
      <c r="O1427" s="18" t="str" cm="1">
        <f t="array" ref="O1427">IF(LEN($A1427)&gt;0,SUMPRODUCT(($A1427=merged_names)*(_xlfn.TEXTAFTER(O$2, "At ")=merged_belt_colours)*merged_months_at_rank),"")</f>
        <v/>
      </c>
      <c r="P1427" s="18" t="str" cm="1">
        <f t="array" ref="P1427">IF(LEN($A1427)&gt;0,SUMPRODUCT(($A1427=merged_names)*(_xlfn.TEXTAFTER(P$2, "At ")=merged_belt_colours)*merged_months_at_rank),"")</f>
        <v/>
      </c>
      <c r="Q1427" s="18" t="str" cm="1">
        <f t="array" ref="Q1427">IF(LEN($A1427)&gt;0,SUMPRODUCT(($A1427=merged_names)*(_xlfn.TEXTAFTER(Q$2, "At ")=merged_belt_colours)*merged_months_at_rank),"")</f>
        <v/>
      </c>
      <c r="R1427" s="18" t="str" cm="1">
        <f t="array" ref="R1427">IF(LEN($A1427)&gt;0,SUMPRODUCT(($A1427=merged_names)*(_xlfn.TEXTAFTER(R$2, "At ")=merged_belt_colours)*merged_months_at_rank),"")</f>
        <v/>
      </c>
    </row>
    <row r="1428" spans="1:18" x14ac:dyDescent="0.25">
      <c r="A1428"/>
      <c r="B1428" s="15" t="str" cm="1">
        <f t="array" ref="B1428">IFERROR(IF(LEN(A1428)&gt;0, IF(SUMPRODUCT((Inactives[Key]=J1428)*(Inactives[Currently Inactive]))=1,"Inactive","Active"),""),"Active")</f>
        <v/>
      </c>
      <c r="C1428" s="16" t="str" cm="1">
        <f t="array" aca="1" ref="C1428" ca="1">IFERROR(_xlfn._xlws.FILTER(Inactives[Inactive On],(Inactives[Key]=J1428)*(Inactives[Currently Inactive]),""),"")</f>
        <v/>
      </c>
      <c r="D1428" s="16" t="str" cm="1">
        <f t="array" aca="1" ref="D1428" ca="1">IFERROR(INDEX(_xlfn.TEXTSPLIT(E1428," "),1),"")</f>
        <v/>
      </c>
      <c r="E1428" s="15" t="str" cm="1">
        <f t="array" aca="1" ref="E1428" ca="1">IFERROR(_xlfn._xlws.FILTER(merged_ranks,(merged_end_dates=DATE(9999,12,31))*(merged_names=A1428)),"")</f>
        <v/>
      </c>
      <c r="F1428" s="17" t="str">
        <f ca="1">_xlfn.XLOOKUP(J1428,Promotions[Promo Key],Promotions[Promo Date],"")</f>
        <v/>
      </c>
      <c r="G1428" s="18" t="str">
        <f t="shared" ca="1" si="99"/>
        <v/>
      </c>
      <c r="H1428" s="18" t="str">
        <f t="shared" ca="1" si="98"/>
        <v/>
      </c>
      <c r="I1428" s="17" t="str">
        <f>_xlfn.XLOOKUP(A1428,Students[Full Name],Students[Starting Rank],"")</f>
        <v/>
      </c>
      <c r="J1428" s="15" t="str">
        <f t="shared" ca="1" si="100"/>
        <v xml:space="preserve">: </v>
      </c>
      <c r="K1428" s="16" t="str">
        <f>_xlfn.XLOOKUP(A1428,Students[Full Name],Students[Start Date],"")</f>
        <v/>
      </c>
      <c r="L1428" s="18">
        <f t="shared" ca="1" si="101"/>
        <v>-1</v>
      </c>
      <c r="M1428" s="18" cm="1">
        <f t="array" aca="1" ref="M1428" ca="1">SUMPRODUCT(Inactives[Days Inactive]*(Inactives[Student]=A1428))/365</f>
        <v>0</v>
      </c>
      <c r="N1428" s="18" t="str" cm="1">
        <f t="array" ref="N1428">IF(LEN($A1428)&gt;0,SUMPRODUCT(($A1428=merged_names)*(_xlfn.TEXTAFTER(N$2, "At ")=merged_belt_colours)*merged_months_at_rank),"")</f>
        <v/>
      </c>
      <c r="O1428" s="18" t="str" cm="1">
        <f t="array" ref="O1428">IF(LEN($A1428)&gt;0,SUMPRODUCT(($A1428=merged_names)*(_xlfn.TEXTAFTER(O$2, "At ")=merged_belt_colours)*merged_months_at_rank),"")</f>
        <v/>
      </c>
      <c r="P1428" s="18" t="str" cm="1">
        <f t="array" ref="P1428">IF(LEN($A1428)&gt;0,SUMPRODUCT(($A1428=merged_names)*(_xlfn.TEXTAFTER(P$2, "At ")=merged_belt_colours)*merged_months_at_rank),"")</f>
        <v/>
      </c>
      <c r="Q1428" s="18" t="str" cm="1">
        <f t="array" ref="Q1428">IF(LEN($A1428)&gt;0,SUMPRODUCT(($A1428=merged_names)*(_xlfn.TEXTAFTER(Q$2, "At ")=merged_belt_colours)*merged_months_at_rank),"")</f>
        <v/>
      </c>
      <c r="R1428" s="18" t="str" cm="1">
        <f t="array" ref="R1428">IF(LEN($A1428)&gt;0,SUMPRODUCT(($A1428=merged_names)*(_xlfn.TEXTAFTER(R$2, "At ")=merged_belt_colours)*merged_months_at_rank),"")</f>
        <v/>
      </c>
    </row>
    <row r="1429" spans="1:18" x14ac:dyDescent="0.25">
      <c r="A1429"/>
      <c r="B1429" s="15" t="str" cm="1">
        <f t="array" ref="B1429">IFERROR(IF(LEN(A1429)&gt;0, IF(SUMPRODUCT((Inactives[Key]=J1429)*(Inactives[Currently Inactive]))=1,"Inactive","Active"),""),"Active")</f>
        <v/>
      </c>
      <c r="C1429" s="16" t="str" cm="1">
        <f t="array" aca="1" ref="C1429" ca="1">IFERROR(_xlfn._xlws.FILTER(Inactives[Inactive On],(Inactives[Key]=J1429)*(Inactives[Currently Inactive]),""),"")</f>
        <v/>
      </c>
      <c r="D1429" s="16" t="str" cm="1">
        <f t="array" aca="1" ref="D1429" ca="1">IFERROR(INDEX(_xlfn.TEXTSPLIT(E1429," "),1),"")</f>
        <v/>
      </c>
      <c r="E1429" s="15" t="str" cm="1">
        <f t="array" aca="1" ref="E1429" ca="1">IFERROR(_xlfn._xlws.FILTER(merged_ranks,(merged_end_dates=DATE(9999,12,31))*(merged_names=A1429)),"")</f>
        <v/>
      </c>
      <c r="F1429" s="17" t="str">
        <f ca="1">_xlfn.XLOOKUP(J1429,Promotions[Promo Key],Promotions[Promo Date],"")</f>
        <v/>
      </c>
      <c r="G1429" s="18" t="str">
        <f t="shared" ca="1" si="99"/>
        <v/>
      </c>
      <c r="H1429" s="18" t="str">
        <f t="shared" ca="1" si="98"/>
        <v/>
      </c>
      <c r="I1429" s="17" t="str">
        <f>_xlfn.XLOOKUP(A1429,Students[Full Name],Students[Starting Rank],"")</f>
        <v/>
      </c>
      <c r="J1429" s="15" t="str">
        <f t="shared" ca="1" si="100"/>
        <v xml:space="preserve">: </v>
      </c>
      <c r="K1429" s="16" t="str">
        <f>_xlfn.XLOOKUP(A1429,Students[Full Name],Students[Start Date],"")</f>
        <v/>
      </c>
      <c r="L1429" s="18">
        <f t="shared" ca="1" si="101"/>
        <v>-1</v>
      </c>
      <c r="M1429" s="18" cm="1">
        <f t="array" aca="1" ref="M1429" ca="1">SUMPRODUCT(Inactives[Days Inactive]*(Inactives[Student]=A1429))/365</f>
        <v>0</v>
      </c>
      <c r="N1429" s="18" t="str" cm="1">
        <f t="array" ref="N1429">IF(LEN($A1429)&gt;0,SUMPRODUCT(($A1429=merged_names)*(_xlfn.TEXTAFTER(N$2, "At ")=merged_belt_colours)*merged_months_at_rank),"")</f>
        <v/>
      </c>
      <c r="O1429" s="18" t="str" cm="1">
        <f t="array" ref="O1429">IF(LEN($A1429)&gt;0,SUMPRODUCT(($A1429=merged_names)*(_xlfn.TEXTAFTER(O$2, "At ")=merged_belt_colours)*merged_months_at_rank),"")</f>
        <v/>
      </c>
      <c r="P1429" s="18" t="str" cm="1">
        <f t="array" ref="P1429">IF(LEN($A1429)&gt;0,SUMPRODUCT(($A1429=merged_names)*(_xlfn.TEXTAFTER(P$2, "At ")=merged_belt_colours)*merged_months_at_rank),"")</f>
        <v/>
      </c>
      <c r="Q1429" s="18" t="str" cm="1">
        <f t="array" ref="Q1429">IF(LEN($A1429)&gt;0,SUMPRODUCT(($A1429=merged_names)*(_xlfn.TEXTAFTER(Q$2, "At ")=merged_belt_colours)*merged_months_at_rank),"")</f>
        <v/>
      </c>
      <c r="R1429" s="18" t="str" cm="1">
        <f t="array" ref="R1429">IF(LEN($A1429)&gt;0,SUMPRODUCT(($A1429=merged_names)*(_xlfn.TEXTAFTER(R$2, "At ")=merged_belt_colours)*merged_months_at_rank),"")</f>
        <v/>
      </c>
    </row>
    <row r="1430" spans="1:18" x14ac:dyDescent="0.25">
      <c r="A1430"/>
      <c r="B1430" s="15" t="str" cm="1">
        <f t="array" ref="B1430">IFERROR(IF(LEN(A1430)&gt;0, IF(SUMPRODUCT((Inactives[Key]=J1430)*(Inactives[Currently Inactive]))=1,"Inactive","Active"),""),"Active")</f>
        <v/>
      </c>
      <c r="C1430" s="16" t="str" cm="1">
        <f t="array" aca="1" ref="C1430" ca="1">IFERROR(_xlfn._xlws.FILTER(Inactives[Inactive On],(Inactives[Key]=J1430)*(Inactives[Currently Inactive]),""),"")</f>
        <v/>
      </c>
      <c r="D1430" s="16" t="str" cm="1">
        <f t="array" aca="1" ref="D1430" ca="1">IFERROR(INDEX(_xlfn.TEXTSPLIT(E1430," "),1),"")</f>
        <v/>
      </c>
      <c r="E1430" s="15" t="str" cm="1">
        <f t="array" aca="1" ref="E1430" ca="1">IFERROR(_xlfn._xlws.FILTER(merged_ranks,(merged_end_dates=DATE(9999,12,31))*(merged_names=A1430)),"")</f>
        <v/>
      </c>
      <c r="F1430" s="17" t="str">
        <f ca="1">_xlfn.XLOOKUP(J1430,Promotions[Promo Key],Promotions[Promo Date],"")</f>
        <v/>
      </c>
      <c r="G1430" s="18" t="str">
        <f t="shared" ca="1" si="99"/>
        <v/>
      </c>
      <c r="H1430" s="18" t="str">
        <f t="shared" ca="1" si="98"/>
        <v/>
      </c>
      <c r="I1430" s="17" t="str">
        <f>_xlfn.XLOOKUP(A1430,Students[Full Name],Students[Starting Rank],"")</f>
        <v/>
      </c>
      <c r="J1430" s="15" t="str">
        <f t="shared" ca="1" si="100"/>
        <v xml:space="preserve">: </v>
      </c>
      <c r="K1430" s="16" t="str">
        <f>_xlfn.XLOOKUP(A1430,Students[Full Name],Students[Start Date],"")</f>
        <v/>
      </c>
      <c r="L1430" s="18">
        <f t="shared" ca="1" si="101"/>
        <v>-1</v>
      </c>
      <c r="M1430" s="18" cm="1">
        <f t="array" aca="1" ref="M1430" ca="1">SUMPRODUCT(Inactives[Days Inactive]*(Inactives[Student]=A1430))/365</f>
        <v>0</v>
      </c>
      <c r="N1430" s="18" t="str" cm="1">
        <f t="array" ref="N1430">IF(LEN($A1430)&gt;0,SUMPRODUCT(($A1430=merged_names)*(_xlfn.TEXTAFTER(N$2, "At ")=merged_belt_colours)*merged_months_at_rank),"")</f>
        <v/>
      </c>
      <c r="O1430" s="18" t="str" cm="1">
        <f t="array" ref="O1430">IF(LEN($A1430)&gt;0,SUMPRODUCT(($A1430=merged_names)*(_xlfn.TEXTAFTER(O$2, "At ")=merged_belt_colours)*merged_months_at_rank),"")</f>
        <v/>
      </c>
      <c r="P1430" s="18" t="str" cm="1">
        <f t="array" ref="P1430">IF(LEN($A1430)&gt;0,SUMPRODUCT(($A1430=merged_names)*(_xlfn.TEXTAFTER(P$2, "At ")=merged_belt_colours)*merged_months_at_rank),"")</f>
        <v/>
      </c>
      <c r="Q1430" s="18" t="str" cm="1">
        <f t="array" ref="Q1430">IF(LEN($A1430)&gt;0,SUMPRODUCT(($A1430=merged_names)*(_xlfn.TEXTAFTER(Q$2, "At ")=merged_belt_colours)*merged_months_at_rank),"")</f>
        <v/>
      </c>
      <c r="R1430" s="18" t="str" cm="1">
        <f t="array" ref="R1430">IF(LEN($A1430)&gt;0,SUMPRODUCT(($A1430=merged_names)*(_xlfn.TEXTAFTER(R$2, "At ")=merged_belt_colours)*merged_months_at_rank),"")</f>
        <v/>
      </c>
    </row>
    <row r="1431" spans="1:18" x14ac:dyDescent="0.25">
      <c r="A1431"/>
      <c r="B1431" s="15" t="str" cm="1">
        <f t="array" ref="B1431">IFERROR(IF(LEN(A1431)&gt;0, IF(SUMPRODUCT((Inactives[Key]=J1431)*(Inactives[Currently Inactive]))=1,"Inactive","Active"),""),"Active")</f>
        <v/>
      </c>
      <c r="C1431" s="16" t="str" cm="1">
        <f t="array" aca="1" ref="C1431" ca="1">IFERROR(_xlfn._xlws.FILTER(Inactives[Inactive On],(Inactives[Key]=J1431)*(Inactives[Currently Inactive]),""),"")</f>
        <v/>
      </c>
      <c r="D1431" s="16" t="str" cm="1">
        <f t="array" aca="1" ref="D1431" ca="1">IFERROR(INDEX(_xlfn.TEXTSPLIT(E1431," "),1),"")</f>
        <v/>
      </c>
      <c r="E1431" s="15" t="str" cm="1">
        <f t="array" aca="1" ref="E1431" ca="1">IFERROR(_xlfn._xlws.FILTER(merged_ranks,(merged_end_dates=DATE(9999,12,31))*(merged_names=A1431)),"")</f>
        <v/>
      </c>
      <c r="F1431" s="17" t="str">
        <f ca="1">_xlfn.XLOOKUP(J1431,Promotions[Promo Key],Promotions[Promo Date],"")</f>
        <v/>
      </c>
      <c r="G1431" s="18" t="str">
        <f t="shared" ca="1" si="99"/>
        <v/>
      </c>
      <c r="H1431" s="18" t="str">
        <f t="shared" ca="1" si="98"/>
        <v/>
      </c>
      <c r="I1431" s="17" t="str">
        <f>_xlfn.XLOOKUP(A1431,Students[Full Name],Students[Starting Rank],"")</f>
        <v/>
      </c>
      <c r="J1431" s="15" t="str">
        <f t="shared" ca="1" si="100"/>
        <v xml:space="preserve">: </v>
      </c>
      <c r="K1431" s="16" t="str">
        <f>_xlfn.XLOOKUP(A1431,Students[Full Name],Students[Start Date],"")</f>
        <v/>
      </c>
      <c r="L1431" s="18">
        <f t="shared" ca="1" si="101"/>
        <v>-1</v>
      </c>
      <c r="M1431" s="18" cm="1">
        <f t="array" aca="1" ref="M1431" ca="1">SUMPRODUCT(Inactives[Days Inactive]*(Inactives[Student]=A1431))/365</f>
        <v>0</v>
      </c>
      <c r="N1431" s="18" t="str" cm="1">
        <f t="array" ref="N1431">IF(LEN($A1431)&gt;0,SUMPRODUCT(($A1431=merged_names)*(_xlfn.TEXTAFTER(N$2, "At ")=merged_belt_colours)*merged_months_at_rank),"")</f>
        <v/>
      </c>
      <c r="O1431" s="18" t="str" cm="1">
        <f t="array" ref="O1431">IF(LEN($A1431)&gt;0,SUMPRODUCT(($A1431=merged_names)*(_xlfn.TEXTAFTER(O$2, "At ")=merged_belt_colours)*merged_months_at_rank),"")</f>
        <v/>
      </c>
      <c r="P1431" s="18" t="str" cm="1">
        <f t="array" ref="P1431">IF(LEN($A1431)&gt;0,SUMPRODUCT(($A1431=merged_names)*(_xlfn.TEXTAFTER(P$2, "At ")=merged_belt_colours)*merged_months_at_rank),"")</f>
        <v/>
      </c>
      <c r="Q1431" s="18" t="str" cm="1">
        <f t="array" ref="Q1431">IF(LEN($A1431)&gt;0,SUMPRODUCT(($A1431=merged_names)*(_xlfn.TEXTAFTER(Q$2, "At ")=merged_belt_colours)*merged_months_at_rank),"")</f>
        <v/>
      </c>
      <c r="R1431" s="18" t="str" cm="1">
        <f t="array" ref="R1431">IF(LEN($A1431)&gt;0,SUMPRODUCT(($A1431=merged_names)*(_xlfn.TEXTAFTER(R$2, "At ")=merged_belt_colours)*merged_months_at_rank),"")</f>
        <v/>
      </c>
    </row>
    <row r="1432" spans="1:18" x14ac:dyDescent="0.25">
      <c r="A1432"/>
      <c r="B1432" s="15" t="str" cm="1">
        <f t="array" ref="B1432">IFERROR(IF(LEN(A1432)&gt;0, IF(SUMPRODUCT((Inactives[Key]=J1432)*(Inactives[Currently Inactive]))=1,"Inactive","Active"),""),"Active")</f>
        <v/>
      </c>
      <c r="C1432" s="16" t="str" cm="1">
        <f t="array" aca="1" ref="C1432" ca="1">IFERROR(_xlfn._xlws.FILTER(Inactives[Inactive On],(Inactives[Key]=J1432)*(Inactives[Currently Inactive]),""),"")</f>
        <v/>
      </c>
      <c r="D1432" s="16" t="str" cm="1">
        <f t="array" aca="1" ref="D1432" ca="1">IFERROR(INDEX(_xlfn.TEXTSPLIT(E1432," "),1),"")</f>
        <v/>
      </c>
      <c r="E1432" s="15" t="str" cm="1">
        <f t="array" aca="1" ref="E1432" ca="1">IFERROR(_xlfn._xlws.FILTER(merged_ranks,(merged_end_dates=DATE(9999,12,31))*(merged_names=A1432)),"")</f>
        <v/>
      </c>
      <c r="F1432" s="17" t="str">
        <f ca="1">_xlfn.XLOOKUP(J1432,Promotions[Promo Key],Promotions[Promo Date],"")</f>
        <v/>
      </c>
      <c r="G1432" s="18" t="str">
        <f t="shared" ca="1" si="99"/>
        <v/>
      </c>
      <c r="H1432" s="18" t="str">
        <f t="shared" ref="H1432:H1495" ca="1" si="102">IFERROR((TODAY()-K1432)/365-M1432,"")</f>
        <v/>
      </c>
      <c r="I1432" s="17" t="str">
        <f>_xlfn.XLOOKUP(A1432,Students[Full Name],Students[Starting Rank],"")</f>
        <v/>
      </c>
      <c r="J1432" s="15" t="str">
        <f t="shared" ca="1" si="100"/>
        <v xml:space="preserve">: </v>
      </c>
      <c r="K1432" s="16" t="str">
        <f>_xlfn.XLOOKUP(A1432,Students[Full Name],Students[Start Date],"")</f>
        <v/>
      </c>
      <c r="L1432" s="18">
        <f t="shared" ca="1" si="101"/>
        <v>-1</v>
      </c>
      <c r="M1432" s="18" cm="1">
        <f t="array" aca="1" ref="M1432" ca="1">SUMPRODUCT(Inactives[Days Inactive]*(Inactives[Student]=A1432))/365</f>
        <v>0</v>
      </c>
      <c r="N1432" s="18" t="str" cm="1">
        <f t="array" ref="N1432">IF(LEN($A1432)&gt;0,SUMPRODUCT(($A1432=merged_names)*(_xlfn.TEXTAFTER(N$2, "At ")=merged_belt_colours)*merged_months_at_rank),"")</f>
        <v/>
      </c>
      <c r="O1432" s="18" t="str" cm="1">
        <f t="array" ref="O1432">IF(LEN($A1432)&gt;0,SUMPRODUCT(($A1432=merged_names)*(_xlfn.TEXTAFTER(O$2, "At ")=merged_belt_colours)*merged_months_at_rank),"")</f>
        <v/>
      </c>
      <c r="P1432" s="18" t="str" cm="1">
        <f t="array" ref="P1432">IF(LEN($A1432)&gt;0,SUMPRODUCT(($A1432=merged_names)*(_xlfn.TEXTAFTER(P$2, "At ")=merged_belt_colours)*merged_months_at_rank),"")</f>
        <v/>
      </c>
      <c r="Q1432" s="18" t="str" cm="1">
        <f t="array" ref="Q1432">IF(LEN($A1432)&gt;0,SUMPRODUCT(($A1432=merged_names)*(_xlfn.TEXTAFTER(Q$2, "At ")=merged_belt_colours)*merged_months_at_rank),"")</f>
        <v/>
      </c>
      <c r="R1432" s="18" t="str" cm="1">
        <f t="array" ref="R1432">IF(LEN($A1432)&gt;0,SUMPRODUCT(($A1432=merged_names)*(_xlfn.TEXTAFTER(R$2, "At ")=merged_belt_colours)*merged_months_at_rank),"")</f>
        <v/>
      </c>
    </row>
    <row r="1433" spans="1:18" x14ac:dyDescent="0.25">
      <c r="A1433"/>
      <c r="B1433" s="15" t="str" cm="1">
        <f t="array" ref="B1433">IFERROR(IF(LEN(A1433)&gt;0, IF(SUMPRODUCT((Inactives[Key]=J1433)*(Inactives[Currently Inactive]))=1,"Inactive","Active"),""),"Active")</f>
        <v/>
      </c>
      <c r="C1433" s="16" t="str" cm="1">
        <f t="array" aca="1" ref="C1433" ca="1">IFERROR(_xlfn._xlws.FILTER(Inactives[Inactive On],(Inactives[Key]=J1433)*(Inactives[Currently Inactive]),""),"")</f>
        <v/>
      </c>
      <c r="D1433" s="16" t="str" cm="1">
        <f t="array" aca="1" ref="D1433" ca="1">IFERROR(INDEX(_xlfn.TEXTSPLIT(E1433," "),1),"")</f>
        <v/>
      </c>
      <c r="E1433" s="15" t="str" cm="1">
        <f t="array" aca="1" ref="E1433" ca="1">IFERROR(_xlfn._xlws.FILTER(merged_ranks,(merged_end_dates=DATE(9999,12,31))*(merged_names=A1433)),"")</f>
        <v/>
      </c>
      <c r="F1433" s="17" t="str">
        <f ca="1">_xlfn.XLOOKUP(J1433,Promotions[Promo Key],Promotions[Promo Date],"")</f>
        <v/>
      </c>
      <c r="G1433" s="18" t="str">
        <f t="shared" ca="1" si="99"/>
        <v/>
      </c>
      <c r="H1433" s="18" t="str">
        <f t="shared" ca="1" si="102"/>
        <v/>
      </c>
      <c r="I1433" s="17" t="str">
        <f>_xlfn.XLOOKUP(A1433,Students[Full Name],Students[Starting Rank],"")</f>
        <v/>
      </c>
      <c r="J1433" s="15" t="str">
        <f t="shared" ca="1" si="100"/>
        <v xml:space="preserve">: </v>
      </c>
      <c r="K1433" s="16" t="str">
        <f>_xlfn.XLOOKUP(A1433,Students[Full Name],Students[Start Date],"")</f>
        <v/>
      </c>
      <c r="L1433" s="18">
        <f t="shared" ca="1" si="101"/>
        <v>-1</v>
      </c>
      <c r="M1433" s="18" cm="1">
        <f t="array" aca="1" ref="M1433" ca="1">SUMPRODUCT(Inactives[Days Inactive]*(Inactives[Student]=A1433))/365</f>
        <v>0</v>
      </c>
      <c r="N1433" s="18" t="str" cm="1">
        <f t="array" ref="N1433">IF(LEN($A1433)&gt;0,SUMPRODUCT(($A1433=merged_names)*(_xlfn.TEXTAFTER(N$2, "At ")=merged_belt_colours)*merged_months_at_rank),"")</f>
        <v/>
      </c>
      <c r="O1433" s="18" t="str" cm="1">
        <f t="array" ref="O1433">IF(LEN($A1433)&gt;0,SUMPRODUCT(($A1433=merged_names)*(_xlfn.TEXTAFTER(O$2, "At ")=merged_belt_colours)*merged_months_at_rank),"")</f>
        <v/>
      </c>
      <c r="P1433" s="18" t="str" cm="1">
        <f t="array" ref="P1433">IF(LEN($A1433)&gt;0,SUMPRODUCT(($A1433=merged_names)*(_xlfn.TEXTAFTER(P$2, "At ")=merged_belt_colours)*merged_months_at_rank),"")</f>
        <v/>
      </c>
      <c r="Q1433" s="18" t="str" cm="1">
        <f t="array" ref="Q1433">IF(LEN($A1433)&gt;0,SUMPRODUCT(($A1433=merged_names)*(_xlfn.TEXTAFTER(Q$2, "At ")=merged_belt_colours)*merged_months_at_rank),"")</f>
        <v/>
      </c>
      <c r="R1433" s="18" t="str" cm="1">
        <f t="array" ref="R1433">IF(LEN($A1433)&gt;0,SUMPRODUCT(($A1433=merged_names)*(_xlfn.TEXTAFTER(R$2, "At ")=merged_belt_colours)*merged_months_at_rank),"")</f>
        <v/>
      </c>
    </row>
    <row r="1434" spans="1:18" x14ac:dyDescent="0.25">
      <c r="A1434"/>
      <c r="B1434" s="15" t="str" cm="1">
        <f t="array" ref="B1434">IFERROR(IF(LEN(A1434)&gt;0, IF(SUMPRODUCT((Inactives[Key]=J1434)*(Inactives[Currently Inactive]))=1,"Inactive","Active"),""),"Active")</f>
        <v/>
      </c>
      <c r="C1434" s="16" t="str" cm="1">
        <f t="array" aca="1" ref="C1434" ca="1">IFERROR(_xlfn._xlws.FILTER(Inactives[Inactive On],(Inactives[Key]=J1434)*(Inactives[Currently Inactive]),""),"")</f>
        <v/>
      </c>
      <c r="D1434" s="16" t="str" cm="1">
        <f t="array" aca="1" ref="D1434" ca="1">IFERROR(INDEX(_xlfn.TEXTSPLIT(E1434," "),1),"")</f>
        <v/>
      </c>
      <c r="E1434" s="15" t="str" cm="1">
        <f t="array" aca="1" ref="E1434" ca="1">IFERROR(_xlfn._xlws.FILTER(merged_ranks,(merged_end_dates=DATE(9999,12,31))*(merged_names=A1434)),"")</f>
        <v/>
      </c>
      <c r="F1434" s="17" t="str">
        <f ca="1">_xlfn.XLOOKUP(J1434,Promotions[Promo Key],Promotions[Promo Date],"")</f>
        <v/>
      </c>
      <c r="G1434" s="18" t="str">
        <f t="shared" ca="1" si="99"/>
        <v/>
      </c>
      <c r="H1434" s="18" t="str">
        <f t="shared" ca="1" si="102"/>
        <v/>
      </c>
      <c r="I1434" s="17" t="str">
        <f>_xlfn.XLOOKUP(A1434,Students[Full Name],Students[Starting Rank],"")</f>
        <v/>
      </c>
      <c r="J1434" s="15" t="str">
        <f t="shared" ca="1" si="100"/>
        <v xml:space="preserve">: </v>
      </c>
      <c r="K1434" s="16" t="str">
        <f>_xlfn.XLOOKUP(A1434,Students[Full Name],Students[Start Date],"")</f>
        <v/>
      </c>
      <c r="L1434" s="18">
        <f t="shared" ca="1" si="101"/>
        <v>-1</v>
      </c>
      <c r="M1434" s="18" cm="1">
        <f t="array" aca="1" ref="M1434" ca="1">SUMPRODUCT(Inactives[Days Inactive]*(Inactives[Student]=A1434))/365</f>
        <v>0</v>
      </c>
      <c r="N1434" s="18" t="str" cm="1">
        <f t="array" ref="N1434">IF(LEN($A1434)&gt;0,SUMPRODUCT(($A1434=merged_names)*(_xlfn.TEXTAFTER(N$2, "At ")=merged_belt_colours)*merged_months_at_rank),"")</f>
        <v/>
      </c>
      <c r="O1434" s="18" t="str" cm="1">
        <f t="array" ref="O1434">IF(LEN($A1434)&gt;0,SUMPRODUCT(($A1434=merged_names)*(_xlfn.TEXTAFTER(O$2, "At ")=merged_belt_colours)*merged_months_at_rank),"")</f>
        <v/>
      </c>
      <c r="P1434" s="18" t="str" cm="1">
        <f t="array" ref="P1434">IF(LEN($A1434)&gt;0,SUMPRODUCT(($A1434=merged_names)*(_xlfn.TEXTAFTER(P$2, "At ")=merged_belt_colours)*merged_months_at_rank),"")</f>
        <v/>
      </c>
      <c r="Q1434" s="18" t="str" cm="1">
        <f t="array" ref="Q1434">IF(LEN($A1434)&gt;0,SUMPRODUCT(($A1434=merged_names)*(_xlfn.TEXTAFTER(Q$2, "At ")=merged_belt_colours)*merged_months_at_rank),"")</f>
        <v/>
      </c>
      <c r="R1434" s="18" t="str" cm="1">
        <f t="array" ref="R1434">IF(LEN($A1434)&gt;0,SUMPRODUCT(($A1434=merged_names)*(_xlfn.TEXTAFTER(R$2, "At ")=merged_belt_colours)*merged_months_at_rank),"")</f>
        <v/>
      </c>
    </row>
    <row r="1435" spans="1:18" x14ac:dyDescent="0.25">
      <c r="A1435"/>
      <c r="B1435" s="15" t="str" cm="1">
        <f t="array" ref="B1435">IFERROR(IF(LEN(A1435)&gt;0, IF(SUMPRODUCT((Inactives[Key]=J1435)*(Inactives[Currently Inactive]))=1,"Inactive","Active"),""),"Active")</f>
        <v/>
      </c>
      <c r="C1435" s="16" t="str" cm="1">
        <f t="array" aca="1" ref="C1435" ca="1">IFERROR(_xlfn._xlws.FILTER(Inactives[Inactive On],(Inactives[Key]=J1435)*(Inactives[Currently Inactive]),""),"")</f>
        <v/>
      </c>
      <c r="D1435" s="16" t="str" cm="1">
        <f t="array" aca="1" ref="D1435" ca="1">IFERROR(INDEX(_xlfn.TEXTSPLIT(E1435," "),1),"")</f>
        <v/>
      </c>
      <c r="E1435" s="15" t="str" cm="1">
        <f t="array" aca="1" ref="E1435" ca="1">IFERROR(_xlfn._xlws.FILTER(merged_ranks,(merged_end_dates=DATE(9999,12,31))*(merged_names=A1435)),"")</f>
        <v/>
      </c>
      <c r="F1435" s="17" t="str">
        <f ca="1">_xlfn.XLOOKUP(J1435,Promotions[Promo Key],Promotions[Promo Date],"")</f>
        <v/>
      </c>
      <c r="G1435" s="18" t="str">
        <f t="shared" ca="1" si="99"/>
        <v/>
      </c>
      <c r="H1435" s="18" t="str">
        <f t="shared" ca="1" si="102"/>
        <v/>
      </c>
      <c r="I1435" s="17" t="str">
        <f>_xlfn.XLOOKUP(A1435,Students[Full Name],Students[Starting Rank],"")</f>
        <v/>
      </c>
      <c r="J1435" s="15" t="str">
        <f t="shared" ca="1" si="100"/>
        <v xml:space="preserve">: </v>
      </c>
      <c r="K1435" s="16" t="str">
        <f>_xlfn.XLOOKUP(A1435,Students[Full Name],Students[Start Date],"")</f>
        <v/>
      </c>
      <c r="L1435" s="18">
        <f t="shared" ca="1" si="101"/>
        <v>-1</v>
      </c>
      <c r="M1435" s="18" cm="1">
        <f t="array" aca="1" ref="M1435" ca="1">SUMPRODUCT(Inactives[Days Inactive]*(Inactives[Student]=A1435))/365</f>
        <v>0</v>
      </c>
      <c r="N1435" s="18" t="str" cm="1">
        <f t="array" ref="N1435">IF(LEN($A1435)&gt;0,SUMPRODUCT(($A1435=merged_names)*(_xlfn.TEXTAFTER(N$2, "At ")=merged_belt_colours)*merged_months_at_rank),"")</f>
        <v/>
      </c>
      <c r="O1435" s="18" t="str" cm="1">
        <f t="array" ref="O1435">IF(LEN($A1435)&gt;0,SUMPRODUCT(($A1435=merged_names)*(_xlfn.TEXTAFTER(O$2, "At ")=merged_belt_colours)*merged_months_at_rank),"")</f>
        <v/>
      </c>
      <c r="P1435" s="18" t="str" cm="1">
        <f t="array" ref="P1435">IF(LEN($A1435)&gt;0,SUMPRODUCT(($A1435=merged_names)*(_xlfn.TEXTAFTER(P$2, "At ")=merged_belt_colours)*merged_months_at_rank),"")</f>
        <v/>
      </c>
      <c r="Q1435" s="18" t="str" cm="1">
        <f t="array" ref="Q1435">IF(LEN($A1435)&gt;0,SUMPRODUCT(($A1435=merged_names)*(_xlfn.TEXTAFTER(Q$2, "At ")=merged_belt_colours)*merged_months_at_rank),"")</f>
        <v/>
      </c>
      <c r="R1435" s="18" t="str" cm="1">
        <f t="array" ref="R1435">IF(LEN($A1435)&gt;0,SUMPRODUCT(($A1435=merged_names)*(_xlfn.TEXTAFTER(R$2, "At ")=merged_belt_colours)*merged_months_at_rank),"")</f>
        <v/>
      </c>
    </row>
    <row r="1436" spans="1:18" x14ac:dyDescent="0.25">
      <c r="A1436"/>
      <c r="B1436" s="15" t="str" cm="1">
        <f t="array" ref="B1436">IFERROR(IF(LEN(A1436)&gt;0, IF(SUMPRODUCT((Inactives[Key]=J1436)*(Inactives[Currently Inactive]))=1,"Inactive","Active"),""),"Active")</f>
        <v/>
      </c>
      <c r="C1436" s="16" t="str" cm="1">
        <f t="array" aca="1" ref="C1436" ca="1">IFERROR(_xlfn._xlws.FILTER(Inactives[Inactive On],(Inactives[Key]=J1436)*(Inactives[Currently Inactive]),""),"")</f>
        <v/>
      </c>
      <c r="D1436" s="16" t="str" cm="1">
        <f t="array" aca="1" ref="D1436" ca="1">IFERROR(INDEX(_xlfn.TEXTSPLIT(E1436," "),1),"")</f>
        <v/>
      </c>
      <c r="E1436" s="15" t="str" cm="1">
        <f t="array" aca="1" ref="E1436" ca="1">IFERROR(_xlfn._xlws.FILTER(merged_ranks,(merged_end_dates=DATE(9999,12,31))*(merged_names=A1436)),"")</f>
        <v/>
      </c>
      <c r="F1436" s="17" t="str">
        <f ca="1">_xlfn.XLOOKUP(J1436,Promotions[Promo Key],Promotions[Promo Date],"")</f>
        <v/>
      </c>
      <c r="G1436" s="18" t="str">
        <f t="shared" ref="G1436:G1499" ca="1" si="103">IFERROR((TODAY()-F1436)/30.5, "")</f>
        <v/>
      </c>
      <c r="H1436" s="18" t="str">
        <f t="shared" ca="1" si="102"/>
        <v/>
      </c>
      <c r="I1436" s="17" t="str">
        <f>_xlfn.XLOOKUP(A1436,Students[Full Name],Students[Starting Rank],"")</f>
        <v/>
      </c>
      <c r="J1436" s="15" t="str">
        <f t="shared" ref="J1436:J1499" ca="1" si="104">A1436&amp;": "&amp;E1436</f>
        <v xml:space="preserve">: </v>
      </c>
      <c r="K1436" s="16" t="str">
        <f>_xlfn.XLOOKUP(A1436,Students[Full Name],Students[Start Date],"")</f>
        <v/>
      </c>
      <c r="L1436" s="18">
        <f t="shared" ref="L1436:L1499" ca="1" si="105">IF(LEN(C1436)&gt;0,(TODAY()-C1436)/30.5,-1)</f>
        <v>-1</v>
      </c>
      <c r="M1436" s="18" cm="1">
        <f t="array" aca="1" ref="M1436" ca="1">SUMPRODUCT(Inactives[Days Inactive]*(Inactives[Student]=A1436))/365</f>
        <v>0</v>
      </c>
      <c r="N1436" s="18" t="str" cm="1">
        <f t="array" ref="N1436">IF(LEN($A1436)&gt;0,SUMPRODUCT(($A1436=merged_names)*(_xlfn.TEXTAFTER(N$2, "At ")=merged_belt_colours)*merged_months_at_rank),"")</f>
        <v/>
      </c>
      <c r="O1436" s="18" t="str" cm="1">
        <f t="array" ref="O1436">IF(LEN($A1436)&gt;0,SUMPRODUCT(($A1436=merged_names)*(_xlfn.TEXTAFTER(O$2, "At ")=merged_belt_colours)*merged_months_at_rank),"")</f>
        <v/>
      </c>
      <c r="P1436" s="18" t="str" cm="1">
        <f t="array" ref="P1436">IF(LEN($A1436)&gt;0,SUMPRODUCT(($A1436=merged_names)*(_xlfn.TEXTAFTER(P$2, "At ")=merged_belt_colours)*merged_months_at_rank),"")</f>
        <v/>
      </c>
      <c r="Q1436" s="18" t="str" cm="1">
        <f t="array" ref="Q1436">IF(LEN($A1436)&gt;0,SUMPRODUCT(($A1436=merged_names)*(_xlfn.TEXTAFTER(Q$2, "At ")=merged_belt_colours)*merged_months_at_rank),"")</f>
        <v/>
      </c>
      <c r="R1436" s="18" t="str" cm="1">
        <f t="array" ref="R1436">IF(LEN($A1436)&gt;0,SUMPRODUCT(($A1436=merged_names)*(_xlfn.TEXTAFTER(R$2, "At ")=merged_belt_colours)*merged_months_at_rank),"")</f>
        <v/>
      </c>
    </row>
    <row r="1437" spans="1:18" x14ac:dyDescent="0.25">
      <c r="A1437"/>
      <c r="B1437" s="15" t="str" cm="1">
        <f t="array" ref="B1437">IFERROR(IF(LEN(A1437)&gt;0, IF(SUMPRODUCT((Inactives[Key]=J1437)*(Inactives[Currently Inactive]))=1,"Inactive","Active"),""),"Active")</f>
        <v/>
      </c>
      <c r="C1437" s="16" t="str" cm="1">
        <f t="array" aca="1" ref="C1437" ca="1">IFERROR(_xlfn._xlws.FILTER(Inactives[Inactive On],(Inactives[Key]=J1437)*(Inactives[Currently Inactive]),""),"")</f>
        <v/>
      </c>
      <c r="D1437" s="16" t="str" cm="1">
        <f t="array" aca="1" ref="D1437" ca="1">IFERROR(INDEX(_xlfn.TEXTSPLIT(E1437," "),1),"")</f>
        <v/>
      </c>
      <c r="E1437" s="15" t="str" cm="1">
        <f t="array" aca="1" ref="E1437" ca="1">IFERROR(_xlfn._xlws.FILTER(merged_ranks,(merged_end_dates=DATE(9999,12,31))*(merged_names=A1437)),"")</f>
        <v/>
      </c>
      <c r="F1437" s="17" t="str">
        <f ca="1">_xlfn.XLOOKUP(J1437,Promotions[Promo Key],Promotions[Promo Date],"")</f>
        <v/>
      </c>
      <c r="G1437" s="18" t="str">
        <f t="shared" ca="1" si="103"/>
        <v/>
      </c>
      <c r="H1437" s="18" t="str">
        <f t="shared" ca="1" si="102"/>
        <v/>
      </c>
      <c r="I1437" s="17" t="str">
        <f>_xlfn.XLOOKUP(A1437,Students[Full Name],Students[Starting Rank],"")</f>
        <v/>
      </c>
      <c r="J1437" s="15" t="str">
        <f t="shared" ca="1" si="104"/>
        <v xml:space="preserve">: </v>
      </c>
      <c r="K1437" s="16" t="str">
        <f>_xlfn.XLOOKUP(A1437,Students[Full Name],Students[Start Date],"")</f>
        <v/>
      </c>
      <c r="L1437" s="18">
        <f t="shared" ca="1" si="105"/>
        <v>-1</v>
      </c>
      <c r="M1437" s="18" cm="1">
        <f t="array" aca="1" ref="M1437" ca="1">SUMPRODUCT(Inactives[Days Inactive]*(Inactives[Student]=A1437))/365</f>
        <v>0</v>
      </c>
      <c r="N1437" s="18" t="str" cm="1">
        <f t="array" ref="N1437">IF(LEN($A1437)&gt;0,SUMPRODUCT(($A1437=merged_names)*(_xlfn.TEXTAFTER(N$2, "At ")=merged_belt_colours)*merged_months_at_rank),"")</f>
        <v/>
      </c>
      <c r="O1437" s="18" t="str" cm="1">
        <f t="array" ref="O1437">IF(LEN($A1437)&gt;0,SUMPRODUCT(($A1437=merged_names)*(_xlfn.TEXTAFTER(O$2, "At ")=merged_belt_colours)*merged_months_at_rank),"")</f>
        <v/>
      </c>
      <c r="P1437" s="18" t="str" cm="1">
        <f t="array" ref="P1437">IF(LEN($A1437)&gt;0,SUMPRODUCT(($A1437=merged_names)*(_xlfn.TEXTAFTER(P$2, "At ")=merged_belt_colours)*merged_months_at_rank),"")</f>
        <v/>
      </c>
      <c r="Q1437" s="18" t="str" cm="1">
        <f t="array" ref="Q1437">IF(LEN($A1437)&gt;0,SUMPRODUCT(($A1437=merged_names)*(_xlfn.TEXTAFTER(Q$2, "At ")=merged_belt_colours)*merged_months_at_rank),"")</f>
        <v/>
      </c>
      <c r="R1437" s="18" t="str" cm="1">
        <f t="array" ref="R1437">IF(LEN($A1437)&gt;0,SUMPRODUCT(($A1437=merged_names)*(_xlfn.TEXTAFTER(R$2, "At ")=merged_belt_colours)*merged_months_at_rank),"")</f>
        <v/>
      </c>
    </row>
    <row r="1438" spans="1:18" x14ac:dyDescent="0.25">
      <c r="A1438"/>
      <c r="B1438" s="15" t="str" cm="1">
        <f t="array" ref="B1438">IFERROR(IF(LEN(A1438)&gt;0, IF(SUMPRODUCT((Inactives[Key]=J1438)*(Inactives[Currently Inactive]))=1,"Inactive","Active"),""),"Active")</f>
        <v/>
      </c>
      <c r="C1438" s="16" t="str" cm="1">
        <f t="array" aca="1" ref="C1438" ca="1">IFERROR(_xlfn._xlws.FILTER(Inactives[Inactive On],(Inactives[Key]=J1438)*(Inactives[Currently Inactive]),""),"")</f>
        <v/>
      </c>
      <c r="D1438" s="16" t="str" cm="1">
        <f t="array" aca="1" ref="D1438" ca="1">IFERROR(INDEX(_xlfn.TEXTSPLIT(E1438," "),1),"")</f>
        <v/>
      </c>
      <c r="E1438" s="15" t="str" cm="1">
        <f t="array" aca="1" ref="E1438" ca="1">IFERROR(_xlfn._xlws.FILTER(merged_ranks,(merged_end_dates=DATE(9999,12,31))*(merged_names=A1438)),"")</f>
        <v/>
      </c>
      <c r="F1438" s="17" t="str">
        <f ca="1">_xlfn.XLOOKUP(J1438,Promotions[Promo Key],Promotions[Promo Date],"")</f>
        <v/>
      </c>
      <c r="G1438" s="18" t="str">
        <f t="shared" ca="1" si="103"/>
        <v/>
      </c>
      <c r="H1438" s="18" t="str">
        <f t="shared" ca="1" si="102"/>
        <v/>
      </c>
      <c r="I1438" s="17" t="str">
        <f>_xlfn.XLOOKUP(A1438,Students[Full Name],Students[Starting Rank],"")</f>
        <v/>
      </c>
      <c r="J1438" s="15" t="str">
        <f t="shared" ca="1" si="104"/>
        <v xml:space="preserve">: </v>
      </c>
      <c r="K1438" s="16" t="str">
        <f>_xlfn.XLOOKUP(A1438,Students[Full Name],Students[Start Date],"")</f>
        <v/>
      </c>
      <c r="L1438" s="18">
        <f t="shared" ca="1" si="105"/>
        <v>-1</v>
      </c>
      <c r="M1438" s="18" cm="1">
        <f t="array" aca="1" ref="M1438" ca="1">SUMPRODUCT(Inactives[Days Inactive]*(Inactives[Student]=A1438))/365</f>
        <v>0</v>
      </c>
      <c r="N1438" s="18" t="str" cm="1">
        <f t="array" ref="N1438">IF(LEN($A1438)&gt;0,SUMPRODUCT(($A1438=merged_names)*(_xlfn.TEXTAFTER(N$2, "At ")=merged_belt_colours)*merged_months_at_rank),"")</f>
        <v/>
      </c>
      <c r="O1438" s="18" t="str" cm="1">
        <f t="array" ref="O1438">IF(LEN($A1438)&gt;0,SUMPRODUCT(($A1438=merged_names)*(_xlfn.TEXTAFTER(O$2, "At ")=merged_belt_colours)*merged_months_at_rank),"")</f>
        <v/>
      </c>
      <c r="P1438" s="18" t="str" cm="1">
        <f t="array" ref="P1438">IF(LEN($A1438)&gt;0,SUMPRODUCT(($A1438=merged_names)*(_xlfn.TEXTAFTER(P$2, "At ")=merged_belt_colours)*merged_months_at_rank),"")</f>
        <v/>
      </c>
      <c r="Q1438" s="18" t="str" cm="1">
        <f t="array" ref="Q1438">IF(LEN($A1438)&gt;0,SUMPRODUCT(($A1438=merged_names)*(_xlfn.TEXTAFTER(Q$2, "At ")=merged_belt_colours)*merged_months_at_rank),"")</f>
        <v/>
      </c>
      <c r="R1438" s="18" t="str" cm="1">
        <f t="array" ref="R1438">IF(LEN($A1438)&gt;0,SUMPRODUCT(($A1438=merged_names)*(_xlfn.TEXTAFTER(R$2, "At ")=merged_belt_colours)*merged_months_at_rank),"")</f>
        <v/>
      </c>
    </row>
    <row r="1439" spans="1:18" x14ac:dyDescent="0.25">
      <c r="A1439"/>
      <c r="B1439" s="15" t="str" cm="1">
        <f t="array" ref="B1439">IFERROR(IF(LEN(A1439)&gt;0, IF(SUMPRODUCT((Inactives[Key]=J1439)*(Inactives[Currently Inactive]))=1,"Inactive","Active"),""),"Active")</f>
        <v/>
      </c>
      <c r="C1439" s="16" t="str" cm="1">
        <f t="array" aca="1" ref="C1439" ca="1">IFERROR(_xlfn._xlws.FILTER(Inactives[Inactive On],(Inactives[Key]=J1439)*(Inactives[Currently Inactive]),""),"")</f>
        <v/>
      </c>
      <c r="D1439" s="16" t="str" cm="1">
        <f t="array" aca="1" ref="D1439" ca="1">IFERROR(INDEX(_xlfn.TEXTSPLIT(E1439," "),1),"")</f>
        <v/>
      </c>
      <c r="E1439" s="15" t="str" cm="1">
        <f t="array" aca="1" ref="E1439" ca="1">IFERROR(_xlfn._xlws.FILTER(merged_ranks,(merged_end_dates=DATE(9999,12,31))*(merged_names=A1439)),"")</f>
        <v/>
      </c>
      <c r="F1439" s="17" t="str">
        <f ca="1">_xlfn.XLOOKUP(J1439,Promotions[Promo Key],Promotions[Promo Date],"")</f>
        <v/>
      </c>
      <c r="G1439" s="18" t="str">
        <f t="shared" ca="1" si="103"/>
        <v/>
      </c>
      <c r="H1439" s="18" t="str">
        <f t="shared" ca="1" si="102"/>
        <v/>
      </c>
      <c r="I1439" s="17" t="str">
        <f>_xlfn.XLOOKUP(A1439,Students[Full Name],Students[Starting Rank],"")</f>
        <v/>
      </c>
      <c r="J1439" s="15" t="str">
        <f t="shared" ca="1" si="104"/>
        <v xml:space="preserve">: </v>
      </c>
      <c r="K1439" s="16" t="str">
        <f>_xlfn.XLOOKUP(A1439,Students[Full Name],Students[Start Date],"")</f>
        <v/>
      </c>
      <c r="L1439" s="18">
        <f t="shared" ca="1" si="105"/>
        <v>-1</v>
      </c>
      <c r="M1439" s="18" cm="1">
        <f t="array" aca="1" ref="M1439" ca="1">SUMPRODUCT(Inactives[Days Inactive]*(Inactives[Student]=A1439))/365</f>
        <v>0</v>
      </c>
      <c r="N1439" s="18" t="str" cm="1">
        <f t="array" ref="N1439">IF(LEN($A1439)&gt;0,SUMPRODUCT(($A1439=merged_names)*(_xlfn.TEXTAFTER(N$2, "At ")=merged_belt_colours)*merged_months_at_rank),"")</f>
        <v/>
      </c>
      <c r="O1439" s="18" t="str" cm="1">
        <f t="array" ref="O1439">IF(LEN($A1439)&gt;0,SUMPRODUCT(($A1439=merged_names)*(_xlfn.TEXTAFTER(O$2, "At ")=merged_belt_colours)*merged_months_at_rank),"")</f>
        <v/>
      </c>
      <c r="P1439" s="18" t="str" cm="1">
        <f t="array" ref="P1439">IF(LEN($A1439)&gt;0,SUMPRODUCT(($A1439=merged_names)*(_xlfn.TEXTAFTER(P$2, "At ")=merged_belt_colours)*merged_months_at_rank),"")</f>
        <v/>
      </c>
      <c r="Q1439" s="18" t="str" cm="1">
        <f t="array" ref="Q1439">IF(LEN($A1439)&gt;0,SUMPRODUCT(($A1439=merged_names)*(_xlfn.TEXTAFTER(Q$2, "At ")=merged_belt_colours)*merged_months_at_rank),"")</f>
        <v/>
      </c>
      <c r="R1439" s="18" t="str" cm="1">
        <f t="array" ref="R1439">IF(LEN($A1439)&gt;0,SUMPRODUCT(($A1439=merged_names)*(_xlfn.TEXTAFTER(R$2, "At ")=merged_belt_colours)*merged_months_at_rank),"")</f>
        <v/>
      </c>
    </row>
    <row r="1440" spans="1:18" x14ac:dyDescent="0.25">
      <c r="A1440"/>
      <c r="B1440" s="15" t="str" cm="1">
        <f t="array" ref="B1440">IFERROR(IF(LEN(A1440)&gt;0, IF(SUMPRODUCT((Inactives[Key]=J1440)*(Inactives[Currently Inactive]))=1,"Inactive","Active"),""),"Active")</f>
        <v/>
      </c>
      <c r="C1440" s="16" t="str" cm="1">
        <f t="array" aca="1" ref="C1440" ca="1">IFERROR(_xlfn._xlws.FILTER(Inactives[Inactive On],(Inactives[Key]=J1440)*(Inactives[Currently Inactive]),""),"")</f>
        <v/>
      </c>
      <c r="D1440" s="16" t="str" cm="1">
        <f t="array" aca="1" ref="D1440" ca="1">IFERROR(INDEX(_xlfn.TEXTSPLIT(E1440," "),1),"")</f>
        <v/>
      </c>
      <c r="E1440" s="15" t="str" cm="1">
        <f t="array" aca="1" ref="E1440" ca="1">IFERROR(_xlfn._xlws.FILTER(merged_ranks,(merged_end_dates=DATE(9999,12,31))*(merged_names=A1440)),"")</f>
        <v/>
      </c>
      <c r="F1440" s="17" t="str">
        <f ca="1">_xlfn.XLOOKUP(J1440,Promotions[Promo Key],Promotions[Promo Date],"")</f>
        <v/>
      </c>
      <c r="G1440" s="18" t="str">
        <f t="shared" ca="1" si="103"/>
        <v/>
      </c>
      <c r="H1440" s="18" t="str">
        <f t="shared" ca="1" si="102"/>
        <v/>
      </c>
      <c r="I1440" s="17" t="str">
        <f>_xlfn.XLOOKUP(A1440,Students[Full Name],Students[Starting Rank],"")</f>
        <v/>
      </c>
      <c r="J1440" s="15" t="str">
        <f t="shared" ca="1" si="104"/>
        <v xml:space="preserve">: </v>
      </c>
      <c r="K1440" s="16" t="str">
        <f>_xlfn.XLOOKUP(A1440,Students[Full Name],Students[Start Date],"")</f>
        <v/>
      </c>
      <c r="L1440" s="18">
        <f t="shared" ca="1" si="105"/>
        <v>-1</v>
      </c>
      <c r="M1440" s="18" cm="1">
        <f t="array" aca="1" ref="M1440" ca="1">SUMPRODUCT(Inactives[Days Inactive]*(Inactives[Student]=A1440))/365</f>
        <v>0</v>
      </c>
      <c r="N1440" s="18" t="str" cm="1">
        <f t="array" ref="N1440">IF(LEN($A1440)&gt;0,SUMPRODUCT(($A1440=merged_names)*(_xlfn.TEXTAFTER(N$2, "At ")=merged_belt_colours)*merged_months_at_rank),"")</f>
        <v/>
      </c>
      <c r="O1440" s="18" t="str" cm="1">
        <f t="array" ref="O1440">IF(LEN($A1440)&gt;0,SUMPRODUCT(($A1440=merged_names)*(_xlfn.TEXTAFTER(O$2, "At ")=merged_belt_colours)*merged_months_at_rank),"")</f>
        <v/>
      </c>
      <c r="P1440" s="18" t="str" cm="1">
        <f t="array" ref="P1440">IF(LEN($A1440)&gt;0,SUMPRODUCT(($A1440=merged_names)*(_xlfn.TEXTAFTER(P$2, "At ")=merged_belt_colours)*merged_months_at_rank),"")</f>
        <v/>
      </c>
      <c r="Q1440" s="18" t="str" cm="1">
        <f t="array" ref="Q1440">IF(LEN($A1440)&gt;0,SUMPRODUCT(($A1440=merged_names)*(_xlfn.TEXTAFTER(Q$2, "At ")=merged_belt_colours)*merged_months_at_rank),"")</f>
        <v/>
      </c>
      <c r="R1440" s="18" t="str" cm="1">
        <f t="array" ref="R1440">IF(LEN($A1440)&gt;0,SUMPRODUCT(($A1440=merged_names)*(_xlfn.TEXTAFTER(R$2, "At ")=merged_belt_colours)*merged_months_at_rank),"")</f>
        <v/>
      </c>
    </row>
    <row r="1441" spans="1:18" x14ac:dyDescent="0.25">
      <c r="A1441"/>
      <c r="B1441" s="15" t="str" cm="1">
        <f t="array" ref="B1441">IFERROR(IF(LEN(A1441)&gt;0, IF(SUMPRODUCT((Inactives[Key]=J1441)*(Inactives[Currently Inactive]))=1,"Inactive","Active"),""),"Active")</f>
        <v/>
      </c>
      <c r="C1441" s="16" t="str" cm="1">
        <f t="array" aca="1" ref="C1441" ca="1">IFERROR(_xlfn._xlws.FILTER(Inactives[Inactive On],(Inactives[Key]=J1441)*(Inactives[Currently Inactive]),""),"")</f>
        <v/>
      </c>
      <c r="D1441" s="16" t="str" cm="1">
        <f t="array" aca="1" ref="D1441" ca="1">IFERROR(INDEX(_xlfn.TEXTSPLIT(E1441," "),1),"")</f>
        <v/>
      </c>
      <c r="E1441" s="15" t="str" cm="1">
        <f t="array" aca="1" ref="E1441" ca="1">IFERROR(_xlfn._xlws.FILTER(merged_ranks,(merged_end_dates=DATE(9999,12,31))*(merged_names=A1441)),"")</f>
        <v/>
      </c>
      <c r="F1441" s="17" t="str">
        <f ca="1">_xlfn.XLOOKUP(J1441,Promotions[Promo Key],Promotions[Promo Date],"")</f>
        <v/>
      </c>
      <c r="G1441" s="18" t="str">
        <f t="shared" ca="1" si="103"/>
        <v/>
      </c>
      <c r="H1441" s="18" t="str">
        <f t="shared" ca="1" si="102"/>
        <v/>
      </c>
      <c r="I1441" s="17" t="str">
        <f>_xlfn.XLOOKUP(A1441,Students[Full Name],Students[Starting Rank],"")</f>
        <v/>
      </c>
      <c r="J1441" s="15" t="str">
        <f t="shared" ca="1" si="104"/>
        <v xml:space="preserve">: </v>
      </c>
      <c r="K1441" s="16" t="str">
        <f>_xlfn.XLOOKUP(A1441,Students[Full Name],Students[Start Date],"")</f>
        <v/>
      </c>
      <c r="L1441" s="18">
        <f t="shared" ca="1" si="105"/>
        <v>-1</v>
      </c>
      <c r="M1441" s="18" cm="1">
        <f t="array" aca="1" ref="M1441" ca="1">SUMPRODUCT(Inactives[Days Inactive]*(Inactives[Student]=A1441))/365</f>
        <v>0</v>
      </c>
      <c r="N1441" s="18" t="str" cm="1">
        <f t="array" ref="N1441">IF(LEN($A1441)&gt;0,SUMPRODUCT(($A1441=merged_names)*(_xlfn.TEXTAFTER(N$2, "At ")=merged_belt_colours)*merged_months_at_rank),"")</f>
        <v/>
      </c>
      <c r="O1441" s="18" t="str" cm="1">
        <f t="array" ref="O1441">IF(LEN($A1441)&gt;0,SUMPRODUCT(($A1441=merged_names)*(_xlfn.TEXTAFTER(O$2, "At ")=merged_belt_colours)*merged_months_at_rank),"")</f>
        <v/>
      </c>
      <c r="P1441" s="18" t="str" cm="1">
        <f t="array" ref="P1441">IF(LEN($A1441)&gt;0,SUMPRODUCT(($A1441=merged_names)*(_xlfn.TEXTAFTER(P$2, "At ")=merged_belt_colours)*merged_months_at_rank),"")</f>
        <v/>
      </c>
      <c r="Q1441" s="18" t="str" cm="1">
        <f t="array" ref="Q1441">IF(LEN($A1441)&gt;0,SUMPRODUCT(($A1441=merged_names)*(_xlfn.TEXTAFTER(Q$2, "At ")=merged_belt_colours)*merged_months_at_rank),"")</f>
        <v/>
      </c>
      <c r="R1441" s="18" t="str" cm="1">
        <f t="array" ref="R1441">IF(LEN($A1441)&gt;0,SUMPRODUCT(($A1441=merged_names)*(_xlfn.TEXTAFTER(R$2, "At ")=merged_belt_colours)*merged_months_at_rank),"")</f>
        <v/>
      </c>
    </row>
    <row r="1442" spans="1:18" x14ac:dyDescent="0.25">
      <c r="A1442"/>
      <c r="B1442" s="15" t="str" cm="1">
        <f t="array" ref="B1442">IFERROR(IF(LEN(A1442)&gt;0, IF(SUMPRODUCT((Inactives[Key]=J1442)*(Inactives[Currently Inactive]))=1,"Inactive","Active"),""),"Active")</f>
        <v/>
      </c>
      <c r="C1442" s="16" t="str" cm="1">
        <f t="array" aca="1" ref="C1442" ca="1">IFERROR(_xlfn._xlws.FILTER(Inactives[Inactive On],(Inactives[Key]=J1442)*(Inactives[Currently Inactive]),""),"")</f>
        <v/>
      </c>
      <c r="D1442" s="16" t="str" cm="1">
        <f t="array" aca="1" ref="D1442" ca="1">IFERROR(INDEX(_xlfn.TEXTSPLIT(E1442," "),1),"")</f>
        <v/>
      </c>
      <c r="E1442" s="15" t="str" cm="1">
        <f t="array" aca="1" ref="E1442" ca="1">IFERROR(_xlfn._xlws.FILTER(merged_ranks,(merged_end_dates=DATE(9999,12,31))*(merged_names=A1442)),"")</f>
        <v/>
      </c>
      <c r="F1442" s="17" t="str">
        <f ca="1">_xlfn.XLOOKUP(J1442,Promotions[Promo Key],Promotions[Promo Date],"")</f>
        <v/>
      </c>
      <c r="G1442" s="18" t="str">
        <f t="shared" ca="1" si="103"/>
        <v/>
      </c>
      <c r="H1442" s="18" t="str">
        <f t="shared" ca="1" si="102"/>
        <v/>
      </c>
      <c r="I1442" s="17" t="str">
        <f>_xlfn.XLOOKUP(A1442,Students[Full Name],Students[Starting Rank],"")</f>
        <v/>
      </c>
      <c r="J1442" s="15" t="str">
        <f t="shared" ca="1" si="104"/>
        <v xml:space="preserve">: </v>
      </c>
      <c r="K1442" s="16" t="str">
        <f>_xlfn.XLOOKUP(A1442,Students[Full Name],Students[Start Date],"")</f>
        <v/>
      </c>
      <c r="L1442" s="18">
        <f t="shared" ca="1" si="105"/>
        <v>-1</v>
      </c>
      <c r="M1442" s="18" cm="1">
        <f t="array" aca="1" ref="M1442" ca="1">SUMPRODUCT(Inactives[Days Inactive]*(Inactives[Student]=A1442))/365</f>
        <v>0</v>
      </c>
      <c r="N1442" s="18" t="str" cm="1">
        <f t="array" ref="N1442">IF(LEN($A1442)&gt;0,SUMPRODUCT(($A1442=merged_names)*(_xlfn.TEXTAFTER(N$2, "At ")=merged_belt_colours)*merged_months_at_rank),"")</f>
        <v/>
      </c>
      <c r="O1442" s="18" t="str" cm="1">
        <f t="array" ref="O1442">IF(LEN($A1442)&gt;0,SUMPRODUCT(($A1442=merged_names)*(_xlfn.TEXTAFTER(O$2, "At ")=merged_belt_colours)*merged_months_at_rank),"")</f>
        <v/>
      </c>
      <c r="P1442" s="18" t="str" cm="1">
        <f t="array" ref="P1442">IF(LEN($A1442)&gt;0,SUMPRODUCT(($A1442=merged_names)*(_xlfn.TEXTAFTER(P$2, "At ")=merged_belt_colours)*merged_months_at_rank),"")</f>
        <v/>
      </c>
      <c r="Q1442" s="18" t="str" cm="1">
        <f t="array" ref="Q1442">IF(LEN($A1442)&gt;0,SUMPRODUCT(($A1442=merged_names)*(_xlfn.TEXTAFTER(Q$2, "At ")=merged_belt_colours)*merged_months_at_rank),"")</f>
        <v/>
      </c>
      <c r="R1442" s="18" t="str" cm="1">
        <f t="array" ref="R1442">IF(LEN($A1442)&gt;0,SUMPRODUCT(($A1442=merged_names)*(_xlfn.TEXTAFTER(R$2, "At ")=merged_belt_colours)*merged_months_at_rank),"")</f>
        <v/>
      </c>
    </row>
    <row r="1443" spans="1:18" x14ac:dyDescent="0.25">
      <c r="A1443"/>
      <c r="B1443" s="15" t="str" cm="1">
        <f t="array" ref="B1443">IFERROR(IF(LEN(A1443)&gt;0, IF(SUMPRODUCT((Inactives[Key]=J1443)*(Inactives[Currently Inactive]))=1,"Inactive","Active"),""),"Active")</f>
        <v/>
      </c>
      <c r="C1443" s="16" t="str" cm="1">
        <f t="array" aca="1" ref="C1443" ca="1">IFERROR(_xlfn._xlws.FILTER(Inactives[Inactive On],(Inactives[Key]=J1443)*(Inactives[Currently Inactive]),""),"")</f>
        <v/>
      </c>
      <c r="D1443" s="16" t="str" cm="1">
        <f t="array" aca="1" ref="D1443" ca="1">IFERROR(INDEX(_xlfn.TEXTSPLIT(E1443," "),1),"")</f>
        <v/>
      </c>
      <c r="E1443" s="15" t="str" cm="1">
        <f t="array" aca="1" ref="E1443" ca="1">IFERROR(_xlfn._xlws.FILTER(merged_ranks,(merged_end_dates=DATE(9999,12,31))*(merged_names=A1443)),"")</f>
        <v/>
      </c>
      <c r="F1443" s="17" t="str">
        <f ca="1">_xlfn.XLOOKUP(J1443,Promotions[Promo Key],Promotions[Promo Date],"")</f>
        <v/>
      </c>
      <c r="G1443" s="18" t="str">
        <f t="shared" ca="1" si="103"/>
        <v/>
      </c>
      <c r="H1443" s="18" t="str">
        <f t="shared" ca="1" si="102"/>
        <v/>
      </c>
      <c r="I1443" s="17" t="str">
        <f>_xlfn.XLOOKUP(A1443,Students[Full Name],Students[Starting Rank],"")</f>
        <v/>
      </c>
      <c r="J1443" s="15" t="str">
        <f t="shared" ca="1" si="104"/>
        <v xml:space="preserve">: </v>
      </c>
      <c r="K1443" s="16" t="str">
        <f>_xlfn.XLOOKUP(A1443,Students[Full Name],Students[Start Date],"")</f>
        <v/>
      </c>
      <c r="L1443" s="18">
        <f t="shared" ca="1" si="105"/>
        <v>-1</v>
      </c>
      <c r="M1443" s="18" cm="1">
        <f t="array" aca="1" ref="M1443" ca="1">SUMPRODUCT(Inactives[Days Inactive]*(Inactives[Student]=A1443))/365</f>
        <v>0</v>
      </c>
      <c r="N1443" s="18" t="str" cm="1">
        <f t="array" ref="N1443">IF(LEN($A1443)&gt;0,SUMPRODUCT(($A1443=merged_names)*(_xlfn.TEXTAFTER(N$2, "At ")=merged_belt_colours)*merged_months_at_rank),"")</f>
        <v/>
      </c>
      <c r="O1443" s="18" t="str" cm="1">
        <f t="array" ref="O1443">IF(LEN($A1443)&gt;0,SUMPRODUCT(($A1443=merged_names)*(_xlfn.TEXTAFTER(O$2, "At ")=merged_belt_colours)*merged_months_at_rank),"")</f>
        <v/>
      </c>
      <c r="P1443" s="18" t="str" cm="1">
        <f t="array" ref="P1443">IF(LEN($A1443)&gt;0,SUMPRODUCT(($A1443=merged_names)*(_xlfn.TEXTAFTER(P$2, "At ")=merged_belt_colours)*merged_months_at_rank),"")</f>
        <v/>
      </c>
      <c r="Q1443" s="18" t="str" cm="1">
        <f t="array" ref="Q1443">IF(LEN($A1443)&gt;0,SUMPRODUCT(($A1443=merged_names)*(_xlfn.TEXTAFTER(Q$2, "At ")=merged_belt_colours)*merged_months_at_rank),"")</f>
        <v/>
      </c>
      <c r="R1443" s="18" t="str" cm="1">
        <f t="array" ref="R1443">IF(LEN($A1443)&gt;0,SUMPRODUCT(($A1443=merged_names)*(_xlfn.TEXTAFTER(R$2, "At ")=merged_belt_colours)*merged_months_at_rank),"")</f>
        <v/>
      </c>
    </row>
    <row r="1444" spans="1:18" x14ac:dyDescent="0.25">
      <c r="A1444"/>
      <c r="B1444" s="15" t="str" cm="1">
        <f t="array" ref="B1444">IFERROR(IF(LEN(A1444)&gt;0, IF(SUMPRODUCT((Inactives[Key]=J1444)*(Inactives[Currently Inactive]))=1,"Inactive","Active"),""),"Active")</f>
        <v/>
      </c>
      <c r="C1444" s="16" t="str" cm="1">
        <f t="array" aca="1" ref="C1444" ca="1">IFERROR(_xlfn._xlws.FILTER(Inactives[Inactive On],(Inactives[Key]=J1444)*(Inactives[Currently Inactive]),""),"")</f>
        <v/>
      </c>
      <c r="D1444" s="16" t="str" cm="1">
        <f t="array" aca="1" ref="D1444" ca="1">IFERROR(INDEX(_xlfn.TEXTSPLIT(E1444," "),1),"")</f>
        <v/>
      </c>
      <c r="E1444" s="15" t="str" cm="1">
        <f t="array" aca="1" ref="E1444" ca="1">IFERROR(_xlfn._xlws.FILTER(merged_ranks,(merged_end_dates=DATE(9999,12,31))*(merged_names=A1444)),"")</f>
        <v/>
      </c>
      <c r="F1444" s="17" t="str">
        <f ca="1">_xlfn.XLOOKUP(J1444,Promotions[Promo Key],Promotions[Promo Date],"")</f>
        <v/>
      </c>
      <c r="G1444" s="18" t="str">
        <f t="shared" ca="1" si="103"/>
        <v/>
      </c>
      <c r="H1444" s="18" t="str">
        <f t="shared" ca="1" si="102"/>
        <v/>
      </c>
      <c r="I1444" s="17" t="str">
        <f>_xlfn.XLOOKUP(A1444,Students[Full Name],Students[Starting Rank],"")</f>
        <v/>
      </c>
      <c r="J1444" s="15" t="str">
        <f t="shared" ca="1" si="104"/>
        <v xml:space="preserve">: </v>
      </c>
      <c r="K1444" s="16" t="str">
        <f>_xlfn.XLOOKUP(A1444,Students[Full Name],Students[Start Date],"")</f>
        <v/>
      </c>
      <c r="L1444" s="18">
        <f t="shared" ca="1" si="105"/>
        <v>-1</v>
      </c>
      <c r="M1444" s="18" cm="1">
        <f t="array" aca="1" ref="M1444" ca="1">SUMPRODUCT(Inactives[Days Inactive]*(Inactives[Student]=A1444))/365</f>
        <v>0</v>
      </c>
      <c r="N1444" s="18" t="str" cm="1">
        <f t="array" ref="N1444">IF(LEN($A1444)&gt;0,SUMPRODUCT(($A1444=merged_names)*(_xlfn.TEXTAFTER(N$2, "At ")=merged_belt_colours)*merged_months_at_rank),"")</f>
        <v/>
      </c>
      <c r="O1444" s="18" t="str" cm="1">
        <f t="array" ref="O1444">IF(LEN($A1444)&gt;0,SUMPRODUCT(($A1444=merged_names)*(_xlfn.TEXTAFTER(O$2, "At ")=merged_belt_colours)*merged_months_at_rank),"")</f>
        <v/>
      </c>
      <c r="P1444" s="18" t="str" cm="1">
        <f t="array" ref="P1444">IF(LEN($A1444)&gt;0,SUMPRODUCT(($A1444=merged_names)*(_xlfn.TEXTAFTER(P$2, "At ")=merged_belt_colours)*merged_months_at_rank),"")</f>
        <v/>
      </c>
      <c r="Q1444" s="18" t="str" cm="1">
        <f t="array" ref="Q1444">IF(LEN($A1444)&gt;0,SUMPRODUCT(($A1444=merged_names)*(_xlfn.TEXTAFTER(Q$2, "At ")=merged_belt_colours)*merged_months_at_rank),"")</f>
        <v/>
      </c>
      <c r="R1444" s="18" t="str" cm="1">
        <f t="array" ref="R1444">IF(LEN($A1444)&gt;0,SUMPRODUCT(($A1444=merged_names)*(_xlfn.TEXTAFTER(R$2, "At ")=merged_belt_colours)*merged_months_at_rank),"")</f>
        <v/>
      </c>
    </row>
    <row r="1445" spans="1:18" x14ac:dyDescent="0.25">
      <c r="A1445"/>
      <c r="B1445" s="15" t="str" cm="1">
        <f t="array" ref="B1445">IFERROR(IF(LEN(A1445)&gt;0, IF(SUMPRODUCT((Inactives[Key]=J1445)*(Inactives[Currently Inactive]))=1,"Inactive","Active"),""),"Active")</f>
        <v/>
      </c>
      <c r="C1445" s="16" t="str" cm="1">
        <f t="array" aca="1" ref="C1445" ca="1">IFERROR(_xlfn._xlws.FILTER(Inactives[Inactive On],(Inactives[Key]=J1445)*(Inactives[Currently Inactive]),""),"")</f>
        <v/>
      </c>
      <c r="D1445" s="16" t="str" cm="1">
        <f t="array" aca="1" ref="D1445" ca="1">IFERROR(INDEX(_xlfn.TEXTSPLIT(E1445," "),1),"")</f>
        <v/>
      </c>
      <c r="E1445" s="15" t="str" cm="1">
        <f t="array" aca="1" ref="E1445" ca="1">IFERROR(_xlfn._xlws.FILTER(merged_ranks,(merged_end_dates=DATE(9999,12,31))*(merged_names=A1445)),"")</f>
        <v/>
      </c>
      <c r="F1445" s="17" t="str">
        <f ca="1">_xlfn.XLOOKUP(J1445,Promotions[Promo Key],Promotions[Promo Date],"")</f>
        <v/>
      </c>
      <c r="G1445" s="18" t="str">
        <f t="shared" ca="1" si="103"/>
        <v/>
      </c>
      <c r="H1445" s="18" t="str">
        <f t="shared" ca="1" si="102"/>
        <v/>
      </c>
      <c r="I1445" s="17" t="str">
        <f>_xlfn.XLOOKUP(A1445,Students[Full Name],Students[Starting Rank],"")</f>
        <v/>
      </c>
      <c r="J1445" s="15" t="str">
        <f t="shared" ca="1" si="104"/>
        <v xml:space="preserve">: </v>
      </c>
      <c r="K1445" s="16" t="str">
        <f>_xlfn.XLOOKUP(A1445,Students[Full Name],Students[Start Date],"")</f>
        <v/>
      </c>
      <c r="L1445" s="18">
        <f t="shared" ca="1" si="105"/>
        <v>-1</v>
      </c>
      <c r="M1445" s="18" cm="1">
        <f t="array" aca="1" ref="M1445" ca="1">SUMPRODUCT(Inactives[Days Inactive]*(Inactives[Student]=A1445))/365</f>
        <v>0</v>
      </c>
      <c r="N1445" s="18" t="str" cm="1">
        <f t="array" ref="N1445">IF(LEN($A1445)&gt;0,SUMPRODUCT(($A1445=merged_names)*(_xlfn.TEXTAFTER(N$2, "At ")=merged_belt_colours)*merged_months_at_rank),"")</f>
        <v/>
      </c>
      <c r="O1445" s="18" t="str" cm="1">
        <f t="array" ref="O1445">IF(LEN($A1445)&gt;0,SUMPRODUCT(($A1445=merged_names)*(_xlfn.TEXTAFTER(O$2, "At ")=merged_belt_colours)*merged_months_at_rank),"")</f>
        <v/>
      </c>
      <c r="P1445" s="18" t="str" cm="1">
        <f t="array" ref="P1445">IF(LEN($A1445)&gt;0,SUMPRODUCT(($A1445=merged_names)*(_xlfn.TEXTAFTER(P$2, "At ")=merged_belt_colours)*merged_months_at_rank),"")</f>
        <v/>
      </c>
      <c r="Q1445" s="18" t="str" cm="1">
        <f t="array" ref="Q1445">IF(LEN($A1445)&gt;0,SUMPRODUCT(($A1445=merged_names)*(_xlfn.TEXTAFTER(Q$2, "At ")=merged_belt_colours)*merged_months_at_rank),"")</f>
        <v/>
      </c>
      <c r="R1445" s="18" t="str" cm="1">
        <f t="array" ref="R1445">IF(LEN($A1445)&gt;0,SUMPRODUCT(($A1445=merged_names)*(_xlfn.TEXTAFTER(R$2, "At ")=merged_belt_colours)*merged_months_at_rank),"")</f>
        <v/>
      </c>
    </row>
    <row r="1446" spans="1:18" x14ac:dyDescent="0.25">
      <c r="A1446"/>
      <c r="B1446" s="15" t="str" cm="1">
        <f t="array" ref="B1446">IFERROR(IF(LEN(A1446)&gt;0, IF(SUMPRODUCT((Inactives[Key]=J1446)*(Inactives[Currently Inactive]))=1,"Inactive","Active"),""),"Active")</f>
        <v/>
      </c>
      <c r="C1446" s="16" t="str" cm="1">
        <f t="array" aca="1" ref="C1446" ca="1">IFERROR(_xlfn._xlws.FILTER(Inactives[Inactive On],(Inactives[Key]=J1446)*(Inactives[Currently Inactive]),""),"")</f>
        <v/>
      </c>
      <c r="D1446" s="16" t="str" cm="1">
        <f t="array" aca="1" ref="D1446" ca="1">IFERROR(INDEX(_xlfn.TEXTSPLIT(E1446," "),1),"")</f>
        <v/>
      </c>
      <c r="E1446" s="15" t="str" cm="1">
        <f t="array" aca="1" ref="E1446" ca="1">IFERROR(_xlfn._xlws.FILTER(merged_ranks,(merged_end_dates=DATE(9999,12,31))*(merged_names=A1446)),"")</f>
        <v/>
      </c>
      <c r="F1446" s="17" t="str">
        <f ca="1">_xlfn.XLOOKUP(J1446,Promotions[Promo Key],Promotions[Promo Date],"")</f>
        <v/>
      </c>
      <c r="G1446" s="18" t="str">
        <f t="shared" ca="1" si="103"/>
        <v/>
      </c>
      <c r="H1446" s="18" t="str">
        <f t="shared" ca="1" si="102"/>
        <v/>
      </c>
      <c r="I1446" s="17" t="str">
        <f>_xlfn.XLOOKUP(A1446,Students[Full Name],Students[Starting Rank],"")</f>
        <v/>
      </c>
      <c r="J1446" s="15" t="str">
        <f t="shared" ca="1" si="104"/>
        <v xml:space="preserve">: </v>
      </c>
      <c r="K1446" s="16" t="str">
        <f>_xlfn.XLOOKUP(A1446,Students[Full Name],Students[Start Date],"")</f>
        <v/>
      </c>
      <c r="L1446" s="18">
        <f t="shared" ca="1" si="105"/>
        <v>-1</v>
      </c>
      <c r="M1446" s="18" cm="1">
        <f t="array" aca="1" ref="M1446" ca="1">SUMPRODUCT(Inactives[Days Inactive]*(Inactives[Student]=A1446))/365</f>
        <v>0</v>
      </c>
      <c r="N1446" s="18" t="str" cm="1">
        <f t="array" ref="N1446">IF(LEN($A1446)&gt;0,SUMPRODUCT(($A1446=merged_names)*(_xlfn.TEXTAFTER(N$2, "At ")=merged_belt_colours)*merged_months_at_rank),"")</f>
        <v/>
      </c>
      <c r="O1446" s="18" t="str" cm="1">
        <f t="array" ref="O1446">IF(LEN($A1446)&gt;0,SUMPRODUCT(($A1446=merged_names)*(_xlfn.TEXTAFTER(O$2, "At ")=merged_belt_colours)*merged_months_at_rank),"")</f>
        <v/>
      </c>
      <c r="P1446" s="18" t="str" cm="1">
        <f t="array" ref="P1446">IF(LEN($A1446)&gt;0,SUMPRODUCT(($A1446=merged_names)*(_xlfn.TEXTAFTER(P$2, "At ")=merged_belt_colours)*merged_months_at_rank),"")</f>
        <v/>
      </c>
      <c r="Q1446" s="18" t="str" cm="1">
        <f t="array" ref="Q1446">IF(LEN($A1446)&gt;0,SUMPRODUCT(($A1446=merged_names)*(_xlfn.TEXTAFTER(Q$2, "At ")=merged_belt_colours)*merged_months_at_rank),"")</f>
        <v/>
      </c>
      <c r="R1446" s="18" t="str" cm="1">
        <f t="array" ref="R1446">IF(LEN($A1446)&gt;0,SUMPRODUCT(($A1446=merged_names)*(_xlfn.TEXTAFTER(R$2, "At ")=merged_belt_colours)*merged_months_at_rank),"")</f>
        <v/>
      </c>
    </row>
    <row r="1447" spans="1:18" x14ac:dyDescent="0.25">
      <c r="A1447"/>
      <c r="B1447" s="15" t="str" cm="1">
        <f t="array" ref="B1447">IFERROR(IF(LEN(A1447)&gt;0, IF(SUMPRODUCT((Inactives[Key]=J1447)*(Inactives[Currently Inactive]))=1,"Inactive","Active"),""),"Active")</f>
        <v/>
      </c>
      <c r="C1447" s="16" t="str" cm="1">
        <f t="array" aca="1" ref="C1447" ca="1">IFERROR(_xlfn._xlws.FILTER(Inactives[Inactive On],(Inactives[Key]=J1447)*(Inactives[Currently Inactive]),""),"")</f>
        <v/>
      </c>
      <c r="D1447" s="16" t="str" cm="1">
        <f t="array" aca="1" ref="D1447" ca="1">IFERROR(INDEX(_xlfn.TEXTSPLIT(E1447," "),1),"")</f>
        <v/>
      </c>
      <c r="E1447" s="15" t="str" cm="1">
        <f t="array" aca="1" ref="E1447" ca="1">IFERROR(_xlfn._xlws.FILTER(merged_ranks,(merged_end_dates=DATE(9999,12,31))*(merged_names=A1447)),"")</f>
        <v/>
      </c>
      <c r="F1447" s="17" t="str">
        <f ca="1">_xlfn.XLOOKUP(J1447,Promotions[Promo Key],Promotions[Promo Date],"")</f>
        <v/>
      </c>
      <c r="G1447" s="18" t="str">
        <f t="shared" ca="1" si="103"/>
        <v/>
      </c>
      <c r="H1447" s="18" t="str">
        <f t="shared" ca="1" si="102"/>
        <v/>
      </c>
      <c r="I1447" s="17" t="str">
        <f>_xlfn.XLOOKUP(A1447,Students[Full Name],Students[Starting Rank],"")</f>
        <v/>
      </c>
      <c r="J1447" s="15" t="str">
        <f t="shared" ca="1" si="104"/>
        <v xml:space="preserve">: </v>
      </c>
      <c r="K1447" s="16" t="str">
        <f>_xlfn.XLOOKUP(A1447,Students[Full Name],Students[Start Date],"")</f>
        <v/>
      </c>
      <c r="L1447" s="18">
        <f t="shared" ca="1" si="105"/>
        <v>-1</v>
      </c>
      <c r="M1447" s="18" cm="1">
        <f t="array" aca="1" ref="M1447" ca="1">SUMPRODUCT(Inactives[Days Inactive]*(Inactives[Student]=A1447))/365</f>
        <v>0</v>
      </c>
      <c r="N1447" s="18" t="str" cm="1">
        <f t="array" ref="N1447">IF(LEN($A1447)&gt;0,SUMPRODUCT(($A1447=merged_names)*(_xlfn.TEXTAFTER(N$2, "At ")=merged_belt_colours)*merged_months_at_rank),"")</f>
        <v/>
      </c>
      <c r="O1447" s="18" t="str" cm="1">
        <f t="array" ref="O1447">IF(LEN($A1447)&gt;0,SUMPRODUCT(($A1447=merged_names)*(_xlfn.TEXTAFTER(O$2, "At ")=merged_belt_colours)*merged_months_at_rank),"")</f>
        <v/>
      </c>
      <c r="P1447" s="18" t="str" cm="1">
        <f t="array" ref="P1447">IF(LEN($A1447)&gt;0,SUMPRODUCT(($A1447=merged_names)*(_xlfn.TEXTAFTER(P$2, "At ")=merged_belt_colours)*merged_months_at_rank),"")</f>
        <v/>
      </c>
      <c r="Q1447" s="18" t="str" cm="1">
        <f t="array" ref="Q1447">IF(LEN($A1447)&gt;0,SUMPRODUCT(($A1447=merged_names)*(_xlfn.TEXTAFTER(Q$2, "At ")=merged_belt_colours)*merged_months_at_rank),"")</f>
        <v/>
      </c>
      <c r="R1447" s="18" t="str" cm="1">
        <f t="array" ref="R1447">IF(LEN($A1447)&gt;0,SUMPRODUCT(($A1447=merged_names)*(_xlfn.TEXTAFTER(R$2, "At ")=merged_belt_colours)*merged_months_at_rank),"")</f>
        <v/>
      </c>
    </row>
    <row r="1448" spans="1:18" x14ac:dyDescent="0.25">
      <c r="A1448"/>
      <c r="B1448" s="15" t="str" cm="1">
        <f t="array" ref="B1448">IFERROR(IF(LEN(A1448)&gt;0, IF(SUMPRODUCT((Inactives[Key]=J1448)*(Inactives[Currently Inactive]))=1,"Inactive","Active"),""),"Active")</f>
        <v/>
      </c>
      <c r="C1448" s="16" t="str" cm="1">
        <f t="array" aca="1" ref="C1448" ca="1">IFERROR(_xlfn._xlws.FILTER(Inactives[Inactive On],(Inactives[Key]=J1448)*(Inactives[Currently Inactive]),""),"")</f>
        <v/>
      </c>
      <c r="D1448" s="16" t="str" cm="1">
        <f t="array" aca="1" ref="D1448" ca="1">IFERROR(INDEX(_xlfn.TEXTSPLIT(E1448," "),1),"")</f>
        <v/>
      </c>
      <c r="E1448" s="15" t="str" cm="1">
        <f t="array" aca="1" ref="E1448" ca="1">IFERROR(_xlfn._xlws.FILTER(merged_ranks,(merged_end_dates=DATE(9999,12,31))*(merged_names=A1448)),"")</f>
        <v/>
      </c>
      <c r="F1448" s="17" t="str">
        <f ca="1">_xlfn.XLOOKUP(J1448,Promotions[Promo Key],Promotions[Promo Date],"")</f>
        <v/>
      </c>
      <c r="G1448" s="18" t="str">
        <f t="shared" ca="1" si="103"/>
        <v/>
      </c>
      <c r="H1448" s="18" t="str">
        <f t="shared" ca="1" si="102"/>
        <v/>
      </c>
      <c r="I1448" s="17" t="str">
        <f>_xlfn.XLOOKUP(A1448,Students[Full Name],Students[Starting Rank],"")</f>
        <v/>
      </c>
      <c r="J1448" s="15" t="str">
        <f t="shared" ca="1" si="104"/>
        <v xml:space="preserve">: </v>
      </c>
      <c r="K1448" s="16" t="str">
        <f>_xlfn.XLOOKUP(A1448,Students[Full Name],Students[Start Date],"")</f>
        <v/>
      </c>
      <c r="L1448" s="18">
        <f t="shared" ca="1" si="105"/>
        <v>-1</v>
      </c>
      <c r="M1448" s="18" cm="1">
        <f t="array" aca="1" ref="M1448" ca="1">SUMPRODUCT(Inactives[Days Inactive]*(Inactives[Student]=A1448))/365</f>
        <v>0</v>
      </c>
      <c r="N1448" s="18" t="str" cm="1">
        <f t="array" ref="N1448">IF(LEN($A1448)&gt;0,SUMPRODUCT(($A1448=merged_names)*(_xlfn.TEXTAFTER(N$2, "At ")=merged_belt_colours)*merged_months_at_rank),"")</f>
        <v/>
      </c>
      <c r="O1448" s="18" t="str" cm="1">
        <f t="array" ref="O1448">IF(LEN($A1448)&gt;0,SUMPRODUCT(($A1448=merged_names)*(_xlfn.TEXTAFTER(O$2, "At ")=merged_belt_colours)*merged_months_at_rank),"")</f>
        <v/>
      </c>
      <c r="P1448" s="18" t="str" cm="1">
        <f t="array" ref="P1448">IF(LEN($A1448)&gt;0,SUMPRODUCT(($A1448=merged_names)*(_xlfn.TEXTAFTER(P$2, "At ")=merged_belt_colours)*merged_months_at_rank),"")</f>
        <v/>
      </c>
      <c r="Q1448" s="18" t="str" cm="1">
        <f t="array" ref="Q1448">IF(LEN($A1448)&gt;0,SUMPRODUCT(($A1448=merged_names)*(_xlfn.TEXTAFTER(Q$2, "At ")=merged_belt_colours)*merged_months_at_rank),"")</f>
        <v/>
      </c>
      <c r="R1448" s="18" t="str" cm="1">
        <f t="array" ref="R1448">IF(LEN($A1448)&gt;0,SUMPRODUCT(($A1448=merged_names)*(_xlfn.TEXTAFTER(R$2, "At ")=merged_belt_colours)*merged_months_at_rank),"")</f>
        <v/>
      </c>
    </row>
    <row r="1449" spans="1:18" x14ac:dyDescent="0.25">
      <c r="A1449"/>
      <c r="B1449" s="15" t="str" cm="1">
        <f t="array" ref="B1449">IFERROR(IF(LEN(A1449)&gt;0, IF(SUMPRODUCT((Inactives[Key]=J1449)*(Inactives[Currently Inactive]))=1,"Inactive","Active"),""),"Active")</f>
        <v/>
      </c>
      <c r="C1449" s="16" t="str" cm="1">
        <f t="array" aca="1" ref="C1449" ca="1">IFERROR(_xlfn._xlws.FILTER(Inactives[Inactive On],(Inactives[Key]=J1449)*(Inactives[Currently Inactive]),""),"")</f>
        <v/>
      </c>
      <c r="D1449" s="16" t="str" cm="1">
        <f t="array" aca="1" ref="D1449" ca="1">IFERROR(INDEX(_xlfn.TEXTSPLIT(E1449," "),1),"")</f>
        <v/>
      </c>
      <c r="E1449" s="15" t="str" cm="1">
        <f t="array" aca="1" ref="E1449" ca="1">IFERROR(_xlfn._xlws.FILTER(merged_ranks,(merged_end_dates=DATE(9999,12,31))*(merged_names=A1449)),"")</f>
        <v/>
      </c>
      <c r="F1449" s="17" t="str">
        <f ca="1">_xlfn.XLOOKUP(J1449,Promotions[Promo Key],Promotions[Promo Date],"")</f>
        <v/>
      </c>
      <c r="G1449" s="18" t="str">
        <f t="shared" ca="1" si="103"/>
        <v/>
      </c>
      <c r="H1449" s="18" t="str">
        <f t="shared" ca="1" si="102"/>
        <v/>
      </c>
      <c r="I1449" s="17" t="str">
        <f>_xlfn.XLOOKUP(A1449,Students[Full Name],Students[Starting Rank],"")</f>
        <v/>
      </c>
      <c r="J1449" s="15" t="str">
        <f t="shared" ca="1" si="104"/>
        <v xml:space="preserve">: </v>
      </c>
      <c r="K1449" s="16" t="str">
        <f>_xlfn.XLOOKUP(A1449,Students[Full Name],Students[Start Date],"")</f>
        <v/>
      </c>
      <c r="L1449" s="18">
        <f t="shared" ca="1" si="105"/>
        <v>-1</v>
      </c>
      <c r="M1449" s="18" cm="1">
        <f t="array" aca="1" ref="M1449" ca="1">SUMPRODUCT(Inactives[Days Inactive]*(Inactives[Student]=A1449))/365</f>
        <v>0</v>
      </c>
      <c r="N1449" s="18" t="str" cm="1">
        <f t="array" ref="N1449">IF(LEN($A1449)&gt;0,SUMPRODUCT(($A1449=merged_names)*(_xlfn.TEXTAFTER(N$2, "At ")=merged_belt_colours)*merged_months_at_rank),"")</f>
        <v/>
      </c>
      <c r="O1449" s="18" t="str" cm="1">
        <f t="array" ref="O1449">IF(LEN($A1449)&gt;0,SUMPRODUCT(($A1449=merged_names)*(_xlfn.TEXTAFTER(O$2, "At ")=merged_belt_colours)*merged_months_at_rank),"")</f>
        <v/>
      </c>
      <c r="P1449" s="18" t="str" cm="1">
        <f t="array" ref="P1449">IF(LEN($A1449)&gt;0,SUMPRODUCT(($A1449=merged_names)*(_xlfn.TEXTAFTER(P$2, "At ")=merged_belt_colours)*merged_months_at_rank),"")</f>
        <v/>
      </c>
      <c r="Q1449" s="18" t="str" cm="1">
        <f t="array" ref="Q1449">IF(LEN($A1449)&gt;0,SUMPRODUCT(($A1449=merged_names)*(_xlfn.TEXTAFTER(Q$2, "At ")=merged_belt_colours)*merged_months_at_rank),"")</f>
        <v/>
      </c>
      <c r="R1449" s="18" t="str" cm="1">
        <f t="array" ref="R1449">IF(LEN($A1449)&gt;0,SUMPRODUCT(($A1449=merged_names)*(_xlfn.TEXTAFTER(R$2, "At ")=merged_belt_colours)*merged_months_at_rank),"")</f>
        <v/>
      </c>
    </row>
    <row r="1450" spans="1:18" x14ac:dyDescent="0.25">
      <c r="A1450"/>
      <c r="B1450" s="15" t="str" cm="1">
        <f t="array" ref="B1450">IFERROR(IF(LEN(A1450)&gt;0, IF(SUMPRODUCT((Inactives[Key]=J1450)*(Inactives[Currently Inactive]))=1,"Inactive","Active"),""),"Active")</f>
        <v/>
      </c>
      <c r="C1450" s="16" t="str" cm="1">
        <f t="array" aca="1" ref="C1450" ca="1">IFERROR(_xlfn._xlws.FILTER(Inactives[Inactive On],(Inactives[Key]=J1450)*(Inactives[Currently Inactive]),""),"")</f>
        <v/>
      </c>
      <c r="D1450" s="16" t="str" cm="1">
        <f t="array" aca="1" ref="D1450" ca="1">IFERROR(INDEX(_xlfn.TEXTSPLIT(E1450," "),1),"")</f>
        <v/>
      </c>
      <c r="E1450" s="15" t="str" cm="1">
        <f t="array" aca="1" ref="E1450" ca="1">IFERROR(_xlfn._xlws.FILTER(merged_ranks,(merged_end_dates=DATE(9999,12,31))*(merged_names=A1450)),"")</f>
        <v/>
      </c>
      <c r="F1450" s="17" t="str">
        <f ca="1">_xlfn.XLOOKUP(J1450,Promotions[Promo Key],Promotions[Promo Date],"")</f>
        <v/>
      </c>
      <c r="G1450" s="18" t="str">
        <f t="shared" ca="1" si="103"/>
        <v/>
      </c>
      <c r="H1450" s="18" t="str">
        <f t="shared" ca="1" si="102"/>
        <v/>
      </c>
      <c r="I1450" s="17" t="str">
        <f>_xlfn.XLOOKUP(A1450,Students[Full Name],Students[Starting Rank],"")</f>
        <v/>
      </c>
      <c r="J1450" s="15" t="str">
        <f t="shared" ca="1" si="104"/>
        <v xml:space="preserve">: </v>
      </c>
      <c r="K1450" s="16" t="str">
        <f>_xlfn.XLOOKUP(A1450,Students[Full Name],Students[Start Date],"")</f>
        <v/>
      </c>
      <c r="L1450" s="18">
        <f t="shared" ca="1" si="105"/>
        <v>-1</v>
      </c>
      <c r="M1450" s="18" cm="1">
        <f t="array" aca="1" ref="M1450" ca="1">SUMPRODUCT(Inactives[Days Inactive]*(Inactives[Student]=A1450))/365</f>
        <v>0</v>
      </c>
      <c r="N1450" s="18" t="str" cm="1">
        <f t="array" ref="N1450">IF(LEN($A1450)&gt;0,SUMPRODUCT(($A1450=merged_names)*(_xlfn.TEXTAFTER(N$2, "At ")=merged_belt_colours)*merged_months_at_rank),"")</f>
        <v/>
      </c>
      <c r="O1450" s="18" t="str" cm="1">
        <f t="array" ref="O1450">IF(LEN($A1450)&gt;0,SUMPRODUCT(($A1450=merged_names)*(_xlfn.TEXTAFTER(O$2, "At ")=merged_belt_colours)*merged_months_at_rank),"")</f>
        <v/>
      </c>
      <c r="P1450" s="18" t="str" cm="1">
        <f t="array" ref="P1450">IF(LEN($A1450)&gt;0,SUMPRODUCT(($A1450=merged_names)*(_xlfn.TEXTAFTER(P$2, "At ")=merged_belt_colours)*merged_months_at_rank),"")</f>
        <v/>
      </c>
      <c r="Q1450" s="18" t="str" cm="1">
        <f t="array" ref="Q1450">IF(LEN($A1450)&gt;0,SUMPRODUCT(($A1450=merged_names)*(_xlfn.TEXTAFTER(Q$2, "At ")=merged_belt_colours)*merged_months_at_rank),"")</f>
        <v/>
      </c>
      <c r="R1450" s="18" t="str" cm="1">
        <f t="array" ref="R1450">IF(LEN($A1450)&gt;0,SUMPRODUCT(($A1450=merged_names)*(_xlfn.TEXTAFTER(R$2, "At ")=merged_belt_colours)*merged_months_at_rank),"")</f>
        <v/>
      </c>
    </row>
    <row r="1451" spans="1:18" x14ac:dyDescent="0.25">
      <c r="A1451"/>
      <c r="B1451" s="15" t="str" cm="1">
        <f t="array" ref="B1451">IFERROR(IF(LEN(A1451)&gt;0, IF(SUMPRODUCT((Inactives[Key]=J1451)*(Inactives[Currently Inactive]))=1,"Inactive","Active"),""),"Active")</f>
        <v/>
      </c>
      <c r="C1451" s="16" t="str" cm="1">
        <f t="array" aca="1" ref="C1451" ca="1">IFERROR(_xlfn._xlws.FILTER(Inactives[Inactive On],(Inactives[Key]=J1451)*(Inactives[Currently Inactive]),""),"")</f>
        <v/>
      </c>
      <c r="D1451" s="16" t="str" cm="1">
        <f t="array" aca="1" ref="D1451" ca="1">IFERROR(INDEX(_xlfn.TEXTSPLIT(E1451," "),1),"")</f>
        <v/>
      </c>
      <c r="E1451" s="15" t="str" cm="1">
        <f t="array" aca="1" ref="E1451" ca="1">IFERROR(_xlfn._xlws.FILTER(merged_ranks,(merged_end_dates=DATE(9999,12,31))*(merged_names=A1451)),"")</f>
        <v/>
      </c>
      <c r="F1451" s="17" t="str">
        <f ca="1">_xlfn.XLOOKUP(J1451,Promotions[Promo Key],Promotions[Promo Date],"")</f>
        <v/>
      </c>
      <c r="G1451" s="18" t="str">
        <f t="shared" ca="1" si="103"/>
        <v/>
      </c>
      <c r="H1451" s="18" t="str">
        <f t="shared" ca="1" si="102"/>
        <v/>
      </c>
      <c r="I1451" s="17" t="str">
        <f>_xlfn.XLOOKUP(A1451,Students[Full Name],Students[Starting Rank],"")</f>
        <v/>
      </c>
      <c r="J1451" s="15" t="str">
        <f t="shared" ca="1" si="104"/>
        <v xml:space="preserve">: </v>
      </c>
      <c r="K1451" s="16" t="str">
        <f>_xlfn.XLOOKUP(A1451,Students[Full Name],Students[Start Date],"")</f>
        <v/>
      </c>
      <c r="L1451" s="18">
        <f t="shared" ca="1" si="105"/>
        <v>-1</v>
      </c>
      <c r="M1451" s="18" cm="1">
        <f t="array" aca="1" ref="M1451" ca="1">SUMPRODUCT(Inactives[Days Inactive]*(Inactives[Student]=A1451))/365</f>
        <v>0</v>
      </c>
      <c r="N1451" s="18" t="str" cm="1">
        <f t="array" ref="N1451">IF(LEN($A1451)&gt;0,SUMPRODUCT(($A1451=merged_names)*(_xlfn.TEXTAFTER(N$2, "At ")=merged_belt_colours)*merged_months_at_rank),"")</f>
        <v/>
      </c>
      <c r="O1451" s="18" t="str" cm="1">
        <f t="array" ref="O1451">IF(LEN($A1451)&gt;0,SUMPRODUCT(($A1451=merged_names)*(_xlfn.TEXTAFTER(O$2, "At ")=merged_belt_colours)*merged_months_at_rank),"")</f>
        <v/>
      </c>
      <c r="P1451" s="18" t="str" cm="1">
        <f t="array" ref="P1451">IF(LEN($A1451)&gt;0,SUMPRODUCT(($A1451=merged_names)*(_xlfn.TEXTAFTER(P$2, "At ")=merged_belt_colours)*merged_months_at_rank),"")</f>
        <v/>
      </c>
      <c r="Q1451" s="18" t="str" cm="1">
        <f t="array" ref="Q1451">IF(LEN($A1451)&gt;0,SUMPRODUCT(($A1451=merged_names)*(_xlfn.TEXTAFTER(Q$2, "At ")=merged_belt_colours)*merged_months_at_rank),"")</f>
        <v/>
      </c>
      <c r="R1451" s="18" t="str" cm="1">
        <f t="array" ref="R1451">IF(LEN($A1451)&gt;0,SUMPRODUCT(($A1451=merged_names)*(_xlfn.TEXTAFTER(R$2, "At ")=merged_belt_colours)*merged_months_at_rank),"")</f>
        <v/>
      </c>
    </row>
    <row r="1452" spans="1:18" x14ac:dyDescent="0.25">
      <c r="A1452"/>
      <c r="B1452" s="15" t="str" cm="1">
        <f t="array" ref="B1452">IFERROR(IF(LEN(A1452)&gt;0, IF(SUMPRODUCT((Inactives[Key]=J1452)*(Inactives[Currently Inactive]))=1,"Inactive","Active"),""),"Active")</f>
        <v/>
      </c>
      <c r="C1452" s="16" t="str" cm="1">
        <f t="array" aca="1" ref="C1452" ca="1">IFERROR(_xlfn._xlws.FILTER(Inactives[Inactive On],(Inactives[Key]=J1452)*(Inactives[Currently Inactive]),""),"")</f>
        <v/>
      </c>
      <c r="D1452" s="16" t="str" cm="1">
        <f t="array" aca="1" ref="D1452" ca="1">IFERROR(INDEX(_xlfn.TEXTSPLIT(E1452," "),1),"")</f>
        <v/>
      </c>
      <c r="E1452" s="15" t="str" cm="1">
        <f t="array" aca="1" ref="E1452" ca="1">IFERROR(_xlfn._xlws.FILTER(merged_ranks,(merged_end_dates=DATE(9999,12,31))*(merged_names=A1452)),"")</f>
        <v/>
      </c>
      <c r="F1452" s="17" t="str">
        <f ca="1">_xlfn.XLOOKUP(J1452,Promotions[Promo Key],Promotions[Promo Date],"")</f>
        <v/>
      </c>
      <c r="G1452" s="18" t="str">
        <f t="shared" ca="1" si="103"/>
        <v/>
      </c>
      <c r="H1452" s="18" t="str">
        <f t="shared" ca="1" si="102"/>
        <v/>
      </c>
      <c r="I1452" s="17" t="str">
        <f>_xlfn.XLOOKUP(A1452,Students[Full Name],Students[Starting Rank],"")</f>
        <v/>
      </c>
      <c r="J1452" s="15" t="str">
        <f t="shared" ca="1" si="104"/>
        <v xml:space="preserve">: </v>
      </c>
      <c r="K1452" s="16" t="str">
        <f>_xlfn.XLOOKUP(A1452,Students[Full Name],Students[Start Date],"")</f>
        <v/>
      </c>
      <c r="L1452" s="18">
        <f t="shared" ca="1" si="105"/>
        <v>-1</v>
      </c>
      <c r="M1452" s="18" cm="1">
        <f t="array" aca="1" ref="M1452" ca="1">SUMPRODUCT(Inactives[Days Inactive]*(Inactives[Student]=A1452))/365</f>
        <v>0</v>
      </c>
      <c r="N1452" s="18" t="str" cm="1">
        <f t="array" ref="N1452">IF(LEN($A1452)&gt;0,SUMPRODUCT(($A1452=merged_names)*(_xlfn.TEXTAFTER(N$2, "At ")=merged_belt_colours)*merged_months_at_rank),"")</f>
        <v/>
      </c>
      <c r="O1452" s="18" t="str" cm="1">
        <f t="array" ref="O1452">IF(LEN($A1452)&gt;0,SUMPRODUCT(($A1452=merged_names)*(_xlfn.TEXTAFTER(O$2, "At ")=merged_belt_colours)*merged_months_at_rank),"")</f>
        <v/>
      </c>
      <c r="P1452" s="18" t="str" cm="1">
        <f t="array" ref="P1452">IF(LEN($A1452)&gt;0,SUMPRODUCT(($A1452=merged_names)*(_xlfn.TEXTAFTER(P$2, "At ")=merged_belt_colours)*merged_months_at_rank),"")</f>
        <v/>
      </c>
      <c r="Q1452" s="18" t="str" cm="1">
        <f t="array" ref="Q1452">IF(LEN($A1452)&gt;0,SUMPRODUCT(($A1452=merged_names)*(_xlfn.TEXTAFTER(Q$2, "At ")=merged_belt_colours)*merged_months_at_rank),"")</f>
        <v/>
      </c>
      <c r="R1452" s="18" t="str" cm="1">
        <f t="array" ref="R1452">IF(LEN($A1452)&gt;0,SUMPRODUCT(($A1452=merged_names)*(_xlfn.TEXTAFTER(R$2, "At ")=merged_belt_colours)*merged_months_at_rank),"")</f>
        <v/>
      </c>
    </row>
    <row r="1453" spans="1:18" x14ac:dyDescent="0.25">
      <c r="A1453"/>
      <c r="B1453" s="15" t="str" cm="1">
        <f t="array" ref="B1453">IFERROR(IF(LEN(A1453)&gt;0, IF(SUMPRODUCT((Inactives[Key]=J1453)*(Inactives[Currently Inactive]))=1,"Inactive","Active"),""),"Active")</f>
        <v/>
      </c>
      <c r="C1453" s="16" t="str" cm="1">
        <f t="array" aca="1" ref="C1453" ca="1">IFERROR(_xlfn._xlws.FILTER(Inactives[Inactive On],(Inactives[Key]=J1453)*(Inactives[Currently Inactive]),""),"")</f>
        <v/>
      </c>
      <c r="D1453" s="16" t="str" cm="1">
        <f t="array" aca="1" ref="D1453" ca="1">IFERROR(INDEX(_xlfn.TEXTSPLIT(E1453," "),1),"")</f>
        <v/>
      </c>
      <c r="E1453" s="15" t="str" cm="1">
        <f t="array" aca="1" ref="E1453" ca="1">IFERROR(_xlfn._xlws.FILTER(merged_ranks,(merged_end_dates=DATE(9999,12,31))*(merged_names=A1453)),"")</f>
        <v/>
      </c>
      <c r="F1453" s="17" t="str">
        <f ca="1">_xlfn.XLOOKUP(J1453,Promotions[Promo Key],Promotions[Promo Date],"")</f>
        <v/>
      </c>
      <c r="G1453" s="18" t="str">
        <f t="shared" ca="1" si="103"/>
        <v/>
      </c>
      <c r="H1453" s="18" t="str">
        <f t="shared" ca="1" si="102"/>
        <v/>
      </c>
      <c r="I1453" s="17" t="str">
        <f>_xlfn.XLOOKUP(A1453,Students[Full Name],Students[Starting Rank],"")</f>
        <v/>
      </c>
      <c r="J1453" s="15" t="str">
        <f t="shared" ca="1" si="104"/>
        <v xml:space="preserve">: </v>
      </c>
      <c r="K1453" s="16" t="str">
        <f>_xlfn.XLOOKUP(A1453,Students[Full Name],Students[Start Date],"")</f>
        <v/>
      </c>
      <c r="L1453" s="18">
        <f t="shared" ca="1" si="105"/>
        <v>-1</v>
      </c>
      <c r="M1453" s="18" cm="1">
        <f t="array" aca="1" ref="M1453" ca="1">SUMPRODUCT(Inactives[Days Inactive]*(Inactives[Student]=A1453))/365</f>
        <v>0</v>
      </c>
      <c r="N1453" s="18" t="str" cm="1">
        <f t="array" ref="N1453">IF(LEN($A1453)&gt;0,SUMPRODUCT(($A1453=merged_names)*(_xlfn.TEXTAFTER(N$2, "At ")=merged_belt_colours)*merged_months_at_rank),"")</f>
        <v/>
      </c>
      <c r="O1453" s="18" t="str" cm="1">
        <f t="array" ref="O1453">IF(LEN($A1453)&gt;0,SUMPRODUCT(($A1453=merged_names)*(_xlfn.TEXTAFTER(O$2, "At ")=merged_belt_colours)*merged_months_at_rank),"")</f>
        <v/>
      </c>
      <c r="P1453" s="18" t="str" cm="1">
        <f t="array" ref="P1453">IF(LEN($A1453)&gt;0,SUMPRODUCT(($A1453=merged_names)*(_xlfn.TEXTAFTER(P$2, "At ")=merged_belt_colours)*merged_months_at_rank),"")</f>
        <v/>
      </c>
      <c r="Q1453" s="18" t="str" cm="1">
        <f t="array" ref="Q1453">IF(LEN($A1453)&gt;0,SUMPRODUCT(($A1453=merged_names)*(_xlfn.TEXTAFTER(Q$2, "At ")=merged_belt_colours)*merged_months_at_rank),"")</f>
        <v/>
      </c>
      <c r="R1453" s="18" t="str" cm="1">
        <f t="array" ref="R1453">IF(LEN($A1453)&gt;0,SUMPRODUCT(($A1453=merged_names)*(_xlfn.TEXTAFTER(R$2, "At ")=merged_belt_colours)*merged_months_at_rank),"")</f>
        <v/>
      </c>
    </row>
    <row r="1454" spans="1:18" x14ac:dyDescent="0.25">
      <c r="A1454"/>
      <c r="B1454" s="15" t="str" cm="1">
        <f t="array" ref="B1454">IFERROR(IF(LEN(A1454)&gt;0, IF(SUMPRODUCT((Inactives[Key]=J1454)*(Inactives[Currently Inactive]))=1,"Inactive","Active"),""),"Active")</f>
        <v/>
      </c>
      <c r="C1454" s="16" t="str" cm="1">
        <f t="array" aca="1" ref="C1454" ca="1">IFERROR(_xlfn._xlws.FILTER(Inactives[Inactive On],(Inactives[Key]=J1454)*(Inactives[Currently Inactive]),""),"")</f>
        <v/>
      </c>
      <c r="D1454" s="16" t="str" cm="1">
        <f t="array" aca="1" ref="D1454" ca="1">IFERROR(INDEX(_xlfn.TEXTSPLIT(E1454," "),1),"")</f>
        <v/>
      </c>
      <c r="E1454" s="15" t="str" cm="1">
        <f t="array" aca="1" ref="E1454" ca="1">IFERROR(_xlfn._xlws.FILTER(merged_ranks,(merged_end_dates=DATE(9999,12,31))*(merged_names=A1454)),"")</f>
        <v/>
      </c>
      <c r="F1454" s="17" t="str">
        <f ca="1">_xlfn.XLOOKUP(J1454,Promotions[Promo Key],Promotions[Promo Date],"")</f>
        <v/>
      </c>
      <c r="G1454" s="18" t="str">
        <f t="shared" ca="1" si="103"/>
        <v/>
      </c>
      <c r="H1454" s="18" t="str">
        <f t="shared" ca="1" si="102"/>
        <v/>
      </c>
      <c r="I1454" s="17" t="str">
        <f>_xlfn.XLOOKUP(A1454,Students[Full Name],Students[Starting Rank],"")</f>
        <v/>
      </c>
      <c r="J1454" s="15" t="str">
        <f t="shared" ca="1" si="104"/>
        <v xml:space="preserve">: </v>
      </c>
      <c r="K1454" s="16" t="str">
        <f>_xlfn.XLOOKUP(A1454,Students[Full Name],Students[Start Date],"")</f>
        <v/>
      </c>
      <c r="L1454" s="18">
        <f t="shared" ca="1" si="105"/>
        <v>-1</v>
      </c>
      <c r="M1454" s="18" cm="1">
        <f t="array" aca="1" ref="M1454" ca="1">SUMPRODUCT(Inactives[Days Inactive]*(Inactives[Student]=A1454))/365</f>
        <v>0</v>
      </c>
      <c r="N1454" s="18" t="str" cm="1">
        <f t="array" ref="N1454">IF(LEN($A1454)&gt;0,SUMPRODUCT(($A1454=merged_names)*(_xlfn.TEXTAFTER(N$2, "At ")=merged_belt_colours)*merged_months_at_rank),"")</f>
        <v/>
      </c>
      <c r="O1454" s="18" t="str" cm="1">
        <f t="array" ref="O1454">IF(LEN($A1454)&gt;0,SUMPRODUCT(($A1454=merged_names)*(_xlfn.TEXTAFTER(O$2, "At ")=merged_belt_colours)*merged_months_at_rank),"")</f>
        <v/>
      </c>
      <c r="P1454" s="18" t="str" cm="1">
        <f t="array" ref="P1454">IF(LEN($A1454)&gt;0,SUMPRODUCT(($A1454=merged_names)*(_xlfn.TEXTAFTER(P$2, "At ")=merged_belt_colours)*merged_months_at_rank),"")</f>
        <v/>
      </c>
      <c r="Q1454" s="18" t="str" cm="1">
        <f t="array" ref="Q1454">IF(LEN($A1454)&gt;0,SUMPRODUCT(($A1454=merged_names)*(_xlfn.TEXTAFTER(Q$2, "At ")=merged_belt_colours)*merged_months_at_rank),"")</f>
        <v/>
      </c>
      <c r="R1454" s="18" t="str" cm="1">
        <f t="array" ref="R1454">IF(LEN($A1454)&gt;0,SUMPRODUCT(($A1454=merged_names)*(_xlfn.TEXTAFTER(R$2, "At ")=merged_belt_colours)*merged_months_at_rank),"")</f>
        <v/>
      </c>
    </row>
    <row r="1455" spans="1:18" x14ac:dyDescent="0.25">
      <c r="A1455"/>
      <c r="B1455" s="15" t="str" cm="1">
        <f t="array" ref="B1455">IFERROR(IF(LEN(A1455)&gt;0, IF(SUMPRODUCT((Inactives[Key]=J1455)*(Inactives[Currently Inactive]))=1,"Inactive","Active"),""),"Active")</f>
        <v/>
      </c>
      <c r="C1455" s="16" t="str" cm="1">
        <f t="array" aca="1" ref="C1455" ca="1">IFERROR(_xlfn._xlws.FILTER(Inactives[Inactive On],(Inactives[Key]=J1455)*(Inactives[Currently Inactive]),""),"")</f>
        <v/>
      </c>
      <c r="D1455" s="16" t="str" cm="1">
        <f t="array" aca="1" ref="D1455" ca="1">IFERROR(INDEX(_xlfn.TEXTSPLIT(E1455," "),1),"")</f>
        <v/>
      </c>
      <c r="E1455" s="15" t="str" cm="1">
        <f t="array" aca="1" ref="E1455" ca="1">IFERROR(_xlfn._xlws.FILTER(merged_ranks,(merged_end_dates=DATE(9999,12,31))*(merged_names=A1455)),"")</f>
        <v/>
      </c>
      <c r="F1455" s="17" t="str">
        <f ca="1">_xlfn.XLOOKUP(J1455,Promotions[Promo Key],Promotions[Promo Date],"")</f>
        <v/>
      </c>
      <c r="G1455" s="18" t="str">
        <f t="shared" ca="1" si="103"/>
        <v/>
      </c>
      <c r="H1455" s="18" t="str">
        <f t="shared" ca="1" si="102"/>
        <v/>
      </c>
      <c r="I1455" s="17" t="str">
        <f>_xlfn.XLOOKUP(A1455,Students[Full Name],Students[Starting Rank],"")</f>
        <v/>
      </c>
      <c r="J1455" s="15" t="str">
        <f t="shared" ca="1" si="104"/>
        <v xml:space="preserve">: </v>
      </c>
      <c r="K1455" s="16" t="str">
        <f>_xlfn.XLOOKUP(A1455,Students[Full Name],Students[Start Date],"")</f>
        <v/>
      </c>
      <c r="L1455" s="18">
        <f t="shared" ca="1" si="105"/>
        <v>-1</v>
      </c>
      <c r="M1455" s="18" cm="1">
        <f t="array" aca="1" ref="M1455" ca="1">SUMPRODUCT(Inactives[Days Inactive]*(Inactives[Student]=A1455))/365</f>
        <v>0</v>
      </c>
      <c r="N1455" s="18" t="str" cm="1">
        <f t="array" ref="N1455">IF(LEN($A1455)&gt;0,SUMPRODUCT(($A1455=merged_names)*(_xlfn.TEXTAFTER(N$2, "At ")=merged_belt_colours)*merged_months_at_rank),"")</f>
        <v/>
      </c>
      <c r="O1455" s="18" t="str" cm="1">
        <f t="array" ref="O1455">IF(LEN($A1455)&gt;0,SUMPRODUCT(($A1455=merged_names)*(_xlfn.TEXTAFTER(O$2, "At ")=merged_belt_colours)*merged_months_at_rank),"")</f>
        <v/>
      </c>
      <c r="P1455" s="18" t="str" cm="1">
        <f t="array" ref="P1455">IF(LEN($A1455)&gt;0,SUMPRODUCT(($A1455=merged_names)*(_xlfn.TEXTAFTER(P$2, "At ")=merged_belt_colours)*merged_months_at_rank),"")</f>
        <v/>
      </c>
      <c r="Q1455" s="18" t="str" cm="1">
        <f t="array" ref="Q1455">IF(LEN($A1455)&gt;0,SUMPRODUCT(($A1455=merged_names)*(_xlfn.TEXTAFTER(Q$2, "At ")=merged_belt_colours)*merged_months_at_rank),"")</f>
        <v/>
      </c>
      <c r="R1455" s="18" t="str" cm="1">
        <f t="array" ref="R1455">IF(LEN($A1455)&gt;0,SUMPRODUCT(($A1455=merged_names)*(_xlfn.TEXTAFTER(R$2, "At ")=merged_belt_colours)*merged_months_at_rank),"")</f>
        <v/>
      </c>
    </row>
    <row r="1456" spans="1:18" x14ac:dyDescent="0.25">
      <c r="A1456"/>
      <c r="B1456" s="15" t="str" cm="1">
        <f t="array" ref="B1456">IFERROR(IF(LEN(A1456)&gt;0, IF(SUMPRODUCT((Inactives[Key]=J1456)*(Inactives[Currently Inactive]))=1,"Inactive","Active"),""),"Active")</f>
        <v/>
      </c>
      <c r="C1456" s="16" t="str" cm="1">
        <f t="array" aca="1" ref="C1456" ca="1">IFERROR(_xlfn._xlws.FILTER(Inactives[Inactive On],(Inactives[Key]=J1456)*(Inactives[Currently Inactive]),""),"")</f>
        <v/>
      </c>
      <c r="D1456" s="16" t="str" cm="1">
        <f t="array" aca="1" ref="D1456" ca="1">IFERROR(INDEX(_xlfn.TEXTSPLIT(E1456," "),1),"")</f>
        <v/>
      </c>
      <c r="E1456" s="15" t="str" cm="1">
        <f t="array" aca="1" ref="E1456" ca="1">IFERROR(_xlfn._xlws.FILTER(merged_ranks,(merged_end_dates=DATE(9999,12,31))*(merged_names=A1456)),"")</f>
        <v/>
      </c>
      <c r="F1456" s="17" t="str">
        <f ca="1">_xlfn.XLOOKUP(J1456,Promotions[Promo Key],Promotions[Promo Date],"")</f>
        <v/>
      </c>
      <c r="G1456" s="18" t="str">
        <f t="shared" ca="1" si="103"/>
        <v/>
      </c>
      <c r="H1456" s="18" t="str">
        <f t="shared" ca="1" si="102"/>
        <v/>
      </c>
      <c r="I1456" s="17" t="str">
        <f>_xlfn.XLOOKUP(A1456,Students[Full Name],Students[Starting Rank],"")</f>
        <v/>
      </c>
      <c r="J1456" s="15" t="str">
        <f t="shared" ca="1" si="104"/>
        <v xml:space="preserve">: </v>
      </c>
      <c r="K1456" s="16" t="str">
        <f>_xlfn.XLOOKUP(A1456,Students[Full Name],Students[Start Date],"")</f>
        <v/>
      </c>
      <c r="L1456" s="18">
        <f t="shared" ca="1" si="105"/>
        <v>-1</v>
      </c>
      <c r="M1456" s="18" cm="1">
        <f t="array" aca="1" ref="M1456" ca="1">SUMPRODUCT(Inactives[Days Inactive]*(Inactives[Student]=A1456))/365</f>
        <v>0</v>
      </c>
      <c r="N1456" s="18" t="str" cm="1">
        <f t="array" ref="N1456">IF(LEN($A1456)&gt;0,SUMPRODUCT(($A1456=merged_names)*(_xlfn.TEXTAFTER(N$2, "At ")=merged_belt_colours)*merged_months_at_rank),"")</f>
        <v/>
      </c>
      <c r="O1456" s="18" t="str" cm="1">
        <f t="array" ref="O1456">IF(LEN($A1456)&gt;0,SUMPRODUCT(($A1456=merged_names)*(_xlfn.TEXTAFTER(O$2, "At ")=merged_belt_colours)*merged_months_at_rank),"")</f>
        <v/>
      </c>
      <c r="P1456" s="18" t="str" cm="1">
        <f t="array" ref="P1456">IF(LEN($A1456)&gt;0,SUMPRODUCT(($A1456=merged_names)*(_xlfn.TEXTAFTER(P$2, "At ")=merged_belt_colours)*merged_months_at_rank),"")</f>
        <v/>
      </c>
      <c r="Q1456" s="18" t="str" cm="1">
        <f t="array" ref="Q1456">IF(LEN($A1456)&gt;0,SUMPRODUCT(($A1456=merged_names)*(_xlfn.TEXTAFTER(Q$2, "At ")=merged_belt_colours)*merged_months_at_rank),"")</f>
        <v/>
      </c>
      <c r="R1456" s="18" t="str" cm="1">
        <f t="array" ref="R1456">IF(LEN($A1456)&gt;0,SUMPRODUCT(($A1456=merged_names)*(_xlfn.TEXTAFTER(R$2, "At ")=merged_belt_colours)*merged_months_at_rank),"")</f>
        <v/>
      </c>
    </row>
    <row r="1457" spans="1:18" x14ac:dyDescent="0.25">
      <c r="A1457"/>
      <c r="B1457" s="15" t="str" cm="1">
        <f t="array" ref="B1457">IFERROR(IF(LEN(A1457)&gt;0, IF(SUMPRODUCT((Inactives[Key]=J1457)*(Inactives[Currently Inactive]))=1,"Inactive","Active"),""),"Active")</f>
        <v/>
      </c>
      <c r="C1457" s="16" t="str" cm="1">
        <f t="array" aca="1" ref="C1457" ca="1">IFERROR(_xlfn._xlws.FILTER(Inactives[Inactive On],(Inactives[Key]=J1457)*(Inactives[Currently Inactive]),""),"")</f>
        <v/>
      </c>
      <c r="D1457" s="16" t="str" cm="1">
        <f t="array" aca="1" ref="D1457" ca="1">IFERROR(INDEX(_xlfn.TEXTSPLIT(E1457," "),1),"")</f>
        <v/>
      </c>
      <c r="E1457" s="15" t="str" cm="1">
        <f t="array" aca="1" ref="E1457" ca="1">IFERROR(_xlfn._xlws.FILTER(merged_ranks,(merged_end_dates=DATE(9999,12,31))*(merged_names=A1457)),"")</f>
        <v/>
      </c>
      <c r="F1457" s="17" t="str">
        <f ca="1">_xlfn.XLOOKUP(J1457,Promotions[Promo Key],Promotions[Promo Date],"")</f>
        <v/>
      </c>
      <c r="G1457" s="18" t="str">
        <f t="shared" ca="1" si="103"/>
        <v/>
      </c>
      <c r="H1457" s="18" t="str">
        <f t="shared" ca="1" si="102"/>
        <v/>
      </c>
      <c r="I1457" s="17" t="str">
        <f>_xlfn.XLOOKUP(A1457,Students[Full Name],Students[Starting Rank],"")</f>
        <v/>
      </c>
      <c r="J1457" s="15" t="str">
        <f t="shared" ca="1" si="104"/>
        <v xml:space="preserve">: </v>
      </c>
      <c r="K1457" s="16" t="str">
        <f>_xlfn.XLOOKUP(A1457,Students[Full Name],Students[Start Date],"")</f>
        <v/>
      </c>
      <c r="L1457" s="18">
        <f t="shared" ca="1" si="105"/>
        <v>-1</v>
      </c>
      <c r="M1457" s="18" cm="1">
        <f t="array" aca="1" ref="M1457" ca="1">SUMPRODUCT(Inactives[Days Inactive]*(Inactives[Student]=A1457))/365</f>
        <v>0</v>
      </c>
      <c r="N1457" s="18" t="str" cm="1">
        <f t="array" ref="N1457">IF(LEN($A1457)&gt;0,SUMPRODUCT(($A1457=merged_names)*(_xlfn.TEXTAFTER(N$2, "At ")=merged_belt_colours)*merged_months_at_rank),"")</f>
        <v/>
      </c>
      <c r="O1457" s="18" t="str" cm="1">
        <f t="array" ref="O1457">IF(LEN($A1457)&gt;0,SUMPRODUCT(($A1457=merged_names)*(_xlfn.TEXTAFTER(O$2, "At ")=merged_belt_colours)*merged_months_at_rank),"")</f>
        <v/>
      </c>
      <c r="P1457" s="18" t="str" cm="1">
        <f t="array" ref="P1457">IF(LEN($A1457)&gt;0,SUMPRODUCT(($A1457=merged_names)*(_xlfn.TEXTAFTER(P$2, "At ")=merged_belt_colours)*merged_months_at_rank),"")</f>
        <v/>
      </c>
      <c r="Q1457" s="18" t="str" cm="1">
        <f t="array" ref="Q1457">IF(LEN($A1457)&gt;0,SUMPRODUCT(($A1457=merged_names)*(_xlfn.TEXTAFTER(Q$2, "At ")=merged_belt_colours)*merged_months_at_rank),"")</f>
        <v/>
      </c>
      <c r="R1457" s="18" t="str" cm="1">
        <f t="array" ref="R1457">IF(LEN($A1457)&gt;0,SUMPRODUCT(($A1457=merged_names)*(_xlfn.TEXTAFTER(R$2, "At ")=merged_belt_colours)*merged_months_at_rank),"")</f>
        <v/>
      </c>
    </row>
    <row r="1458" spans="1:18" x14ac:dyDescent="0.25">
      <c r="A1458"/>
      <c r="B1458" s="15" t="str" cm="1">
        <f t="array" ref="B1458">IFERROR(IF(LEN(A1458)&gt;0, IF(SUMPRODUCT((Inactives[Key]=J1458)*(Inactives[Currently Inactive]))=1,"Inactive","Active"),""),"Active")</f>
        <v/>
      </c>
      <c r="C1458" s="16" t="str" cm="1">
        <f t="array" aca="1" ref="C1458" ca="1">IFERROR(_xlfn._xlws.FILTER(Inactives[Inactive On],(Inactives[Key]=J1458)*(Inactives[Currently Inactive]),""),"")</f>
        <v/>
      </c>
      <c r="D1458" s="16" t="str" cm="1">
        <f t="array" aca="1" ref="D1458" ca="1">IFERROR(INDEX(_xlfn.TEXTSPLIT(E1458," "),1),"")</f>
        <v/>
      </c>
      <c r="E1458" s="15" t="str" cm="1">
        <f t="array" aca="1" ref="E1458" ca="1">IFERROR(_xlfn._xlws.FILTER(merged_ranks,(merged_end_dates=DATE(9999,12,31))*(merged_names=A1458)),"")</f>
        <v/>
      </c>
      <c r="F1458" s="17" t="str">
        <f ca="1">_xlfn.XLOOKUP(J1458,Promotions[Promo Key],Promotions[Promo Date],"")</f>
        <v/>
      </c>
      <c r="G1458" s="18" t="str">
        <f t="shared" ca="1" si="103"/>
        <v/>
      </c>
      <c r="H1458" s="18" t="str">
        <f t="shared" ca="1" si="102"/>
        <v/>
      </c>
      <c r="I1458" s="17" t="str">
        <f>_xlfn.XLOOKUP(A1458,Students[Full Name],Students[Starting Rank],"")</f>
        <v/>
      </c>
      <c r="J1458" s="15" t="str">
        <f t="shared" ca="1" si="104"/>
        <v xml:space="preserve">: </v>
      </c>
      <c r="K1458" s="16" t="str">
        <f>_xlfn.XLOOKUP(A1458,Students[Full Name],Students[Start Date],"")</f>
        <v/>
      </c>
      <c r="L1458" s="18">
        <f t="shared" ca="1" si="105"/>
        <v>-1</v>
      </c>
      <c r="M1458" s="18" cm="1">
        <f t="array" aca="1" ref="M1458" ca="1">SUMPRODUCT(Inactives[Days Inactive]*(Inactives[Student]=A1458))/365</f>
        <v>0</v>
      </c>
      <c r="N1458" s="18" t="str" cm="1">
        <f t="array" ref="N1458">IF(LEN($A1458)&gt;0,SUMPRODUCT(($A1458=merged_names)*(_xlfn.TEXTAFTER(N$2, "At ")=merged_belt_colours)*merged_months_at_rank),"")</f>
        <v/>
      </c>
      <c r="O1458" s="18" t="str" cm="1">
        <f t="array" ref="O1458">IF(LEN($A1458)&gt;0,SUMPRODUCT(($A1458=merged_names)*(_xlfn.TEXTAFTER(O$2, "At ")=merged_belt_colours)*merged_months_at_rank),"")</f>
        <v/>
      </c>
      <c r="P1458" s="18" t="str" cm="1">
        <f t="array" ref="P1458">IF(LEN($A1458)&gt;0,SUMPRODUCT(($A1458=merged_names)*(_xlfn.TEXTAFTER(P$2, "At ")=merged_belt_colours)*merged_months_at_rank),"")</f>
        <v/>
      </c>
      <c r="Q1458" s="18" t="str" cm="1">
        <f t="array" ref="Q1458">IF(LEN($A1458)&gt;0,SUMPRODUCT(($A1458=merged_names)*(_xlfn.TEXTAFTER(Q$2, "At ")=merged_belt_colours)*merged_months_at_rank),"")</f>
        <v/>
      </c>
      <c r="R1458" s="18" t="str" cm="1">
        <f t="array" ref="R1458">IF(LEN($A1458)&gt;0,SUMPRODUCT(($A1458=merged_names)*(_xlfn.TEXTAFTER(R$2, "At ")=merged_belt_colours)*merged_months_at_rank),"")</f>
        <v/>
      </c>
    </row>
    <row r="1459" spans="1:18" x14ac:dyDescent="0.25">
      <c r="A1459"/>
      <c r="B1459" s="15" t="str" cm="1">
        <f t="array" ref="B1459">IFERROR(IF(LEN(A1459)&gt;0, IF(SUMPRODUCT((Inactives[Key]=J1459)*(Inactives[Currently Inactive]))=1,"Inactive","Active"),""),"Active")</f>
        <v/>
      </c>
      <c r="C1459" s="16" t="str" cm="1">
        <f t="array" aca="1" ref="C1459" ca="1">IFERROR(_xlfn._xlws.FILTER(Inactives[Inactive On],(Inactives[Key]=J1459)*(Inactives[Currently Inactive]),""),"")</f>
        <v/>
      </c>
      <c r="D1459" s="16" t="str" cm="1">
        <f t="array" aca="1" ref="D1459" ca="1">IFERROR(INDEX(_xlfn.TEXTSPLIT(E1459," "),1),"")</f>
        <v/>
      </c>
      <c r="E1459" s="15" t="str" cm="1">
        <f t="array" aca="1" ref="E1459" ca="1">IFERROR(_xlfn._xlws.FILTER(merged_ranks,(merged_end_dates=DATE(9999,12,31))*(merged_names=A1459)),"")</f>
        <v/>
      </c>
      <c r="F1459" s="17" t="str">
        <f ca="1">_xlfn.XLOOKUP(J1459,Promotions[Promo Key],Promotions[Promo Date],"")</f>
        <v/>
      </c>
      <c r="G1459" s="18" t="str">
        <f t="shared" ca="1" si="103"/>
        <v/>
      </c>
      <c r="H1459" s="18" t="str">
        <f t="shared" ca="1" si="102"/>
        <v/>
      </c>
      <c r="I1459" s="17" t="str">
        <f>_xlfn.XLOOKUP(A1459,Students[Full Name],Students[Starting Rank],"")</f>
        <v/>
      </c>
      <c r="J1459" s="15" t="str">
        <f t="shared" ca="1" si="104"/>
        <v xml:space="preserve">: </v>
      </c>
      <c r="K1459" s="16" t="str">
        <f>_xlfn.XLOOKUP(A1459,Students[Full Name],Students[Start Date],"")</f>
        <v/>
      </c>
      <c r="L1459" s="18">
        <f t="shared" ca="1" si="105"/>
        <v>-1</v>
      </c>
      <c r="M1459" s="18" cm="1">
        <f t="array" aca="1" ref="M1459" ca="1">SUMPRODUCT(Inactives[Days Inactive]*(Inactives[Student]=A1459))/365</f>
        <v>0</v>
      </c>
      <c r="N1459" s="18" t="str" cm="1">
        <f t="array" ref="N1459">IF(LEN($A1459)&gt;0,SUMPRODUCT(($A1459=merged_names)*(_xlfn.TEXTAFTER(N$2, "At ")=merged_belt_colours)*merged_months_at_rank),"")</f>
        <v/>
      </c>
      <c r="O1459" s="18" t="str" cm="1">
        <f t="array" ref="O1459">IF(LEN($A1459)&gt;0,SUMPRODUCT(($A1459=merged_names)*(_xlfn.TEXTAFTER(O$2, "At ")=merged_belt_colours)*merged_months_at_rank),"")</f>
        <v/>
      </c>
      <c r="P1459" s="18" t="str" cm="1">
        <f t="array" ref="P1459">IF(LEN($A1459)&gt;0,SUMPRODUCT(($A1459=merged_names)*(_xlfn.TEXTAFTER(P$2, "At ")=merged_belt_colours)*merged_months_at_rank),"")</f>
        <v/>
      </c>
      <c r="Q1459" s="18" t="str" cm="1">
        <f t="array" ref="Q1459">IF(LEN($A1459)&gt;0,SUMPRODUCT(($A1459=merged_names)*(_xlfn.TEXTAFTER(Q$2, "At ")=merged_belt_colours)*merged_months_at_rank),"")</f>
        <v/>
      </c>
      <c r="R1459" s="18" t="str" cm="1">
        <f t="array" ref="R1459">IF(LEN($A1459)&gt;0,SUMPRODUCT(($A1459=merged_names)*(_xlfn.TEXTAFTER(R$2, "At ")=merged_belt_colours)*merged_months_at_rank),"")</f>
        <v/>
      </c>
    </row>
    <row r="1460" spans="1:18" x14ac:dyDescent="0.25">
      <c r="A1460"/>
      <c r="B1460" s="15" t="str" cm="1">
        <f t="array" ref="B1460">IFERROR(IF(LEN(A1460)&gt;0, IF(SUMPRODUCT((Inactives[Key]=J1460)*(Inactives[Currently Inactive]))=1,"Inactive","Active"),""),"Active")</f>
        <v/>
      </c>
      <c r="C1460" s="16" t="str" cm="1">
        <f t="array" aca="1" ref="C1460" ca="1">IFERROR(_xlfn._xlws.FILTER(Inactives[Inactive On],(Inactives[Key]=J1460)*(Inactives[Currently Inactive]),""),"")</f>
        <v/>
      </c>
      <c r="D1460" s="16" t="str" cm="1">
        <f t="array" aca="1" ref="D1460" ca="1">IFERROR(INDEX(_xlfn.TEXTSPLIT(E1460," "),1),"")</f>
        <v/>
      </c>
      <c r="E1460" s="15" t="str" cm="1">
        <f t="array" aca="1" ref="E1460" ca="1">IFERROR(_xlfn._xlws.FILTER(merged_ranks,(merged_end_dates=DATE(9999,12,31))*(merged_names=A1460)),"")</f>
        <v/>
      </c>
      <c r="F1460" s="17" t="str">
        <f ca="1">_xlfn.XLOOKUP(J1460,Promotions[Promo Key],Promotions[Promo Date],"")</f>
        <v/>
      </c>
      <c r="G1460" s="18" t="str">
        <f t="shared" ca="1" si="103"/>
        <v/>
      </c>
      <c r="H1460" s="18" t="str">
        <f t="shared" ca="1" si="102"/>
        <v/>
      </c>
      <c r="I1460" s="17" t="str">
        <f>_xlfn.XLOOKUP(A1460,Students[Full Name],Students[Starting Rank],"")</f>
        <v/>
      </c>
      <c r="J1460" s="15" t="str">
        <f t="shared" ca="1" si="104"/>
        <v xml:space="preserve">: </v>
      </c>
      <c r="K1460" s="16" t="str">
        <f>_xlfn.XLOOKUP(A1460,Students[Full Name],Students[Start Date],"")</f>
        <v/>
      </c>
      <c r="L1460" s="18">
        <f t="shared" ca="1" si="105"/>
        <v>-1</v>
      </c>
      <c r="M1460" s="18" cm="1">
        <f t="array" aca="1" ref="M1460" ca="1">SUMPRODUCT(Inactives[Days Inactive]*(Inactives[Student]=A1460))/365</f>
        <v>0</v>
      </c>
      <c r="N1460" s="18" t="str" cm="1">
        <f t="array" ref="N1460">IF(LEN($A1460)&gt;0,SUMPRODUCT(($A1460=merged_names)*(_xlfn.TEXTAFTER(N$2, "At ")=merged_belt_colours)*merged_months_at_rank),"")</f>
        <v/>
      </c>
      <c r="O1460" s="18" t="str" cm="1">
        <f t="array" ref="O1460">IF(LEN($A1460)&gt;0,SUMPRODUCT(($A1460=merged_names)*(_xlfn.TEXTAFTER(O$2, "At ")=merged_belt_colours)*merged_months_at_rank),"")</f>
        <v/>
      </c>
      <c r="P1460" s="18" t="str" cm="1">
        <f t="array" ref="P1460">IF(LEN($A1460)&gt;0,SUMPRODUCT(($A1460=merged_names)*(_xlfn.TEXTAFTER(P$2, "At ")=merged_belt_colours)*merged_months_at_rank),"")</f>
        <v/>
      </c>
      <c r="Q1460" s="18" t="str" cm="1">
        <f t="array" ref="Q1460">IF(LEN($A1460)&gt;0,SUMPRODUCT(($A1460=merged_names)*(_xlfn.TEXTAFTER(Q$2, "At ")=merged_belt_colours)*merged_months_at_rank),"")</f>
        <v/>
      </c>
      <c r="R1460" s="18" t="str" cm="1">
        <f t="array" ref="R1460">IF(LEN($A1460)&gt;0,SUMPRODUCT(($A1460=merged_names)*(_xlfn.TEXTAFTER(R$2, "At ")=merged_belt_colours)*merged_months_at_rank),"")</f>
        <v/>
      </c>
    </row>
    <row r="1461" spans="1:18" x14ac:dyDescent="0.25">
      <c r="A1461"/>
      <c r="B1461" s="15" t="str" cm="1">
        <f t="array" ref="B1461">IFERROR(IF(LEN(A1461)&gt;0, IF(SUMPRODUCT((Inactives[Key]=J1461)*(Inactives[Currently Inactive]))=1,"Inactive","Active"),""),"Active")</f>
        <v/>
      </c>
      <c r="C1461" s="16" t="str" cm="1">
        <f t="array" aca="1" ref="C1461" ca="1">IFERROR(_xlfn._xlws.FILTER(Inactives[Inactive On],(Inactives[Key]=J1461)*(Inactives[Currently Inactive]),""),"")</f>
        <v/>
      </c>
      <c r="D1461" s="16" t="str" cm="1">
        <f t="array" aca="1" ref="D1461" ca="1">IFERROR(INDEX(_xlfn.TEXTSPLIT(E1461," "),1),"")</f>
        <v/>
      </c>
      <c r="E1461" s="15" t="str" cm="1">
        <f t="array" aca="1" ref="E1461" ca="1">IFERROR(_xlfn._xlws.FILTER(merged_ranks,(merged_end_dates=DATE(9999,12,31))*(merged_names=A1461)),"")</f>
        <v/>
      </c>
      <c r="F1461" s="17" t="str">
        <f ca="1">_xlfn.XLOOKUP(J1461,Promotions[Promo Key],Promotions[Promo Date],"")</f>
        <v/>
      </c>
      <c r="G1461" s="18" t="str">
        <f t="shared" ca="1" si="103"/>
        <v/>
      </c>
      <c r="H1461" s="18" t="str">
        <f t="shared" ca="1" si="102"/>
        <v/>
      </c>
      <c r="I1461" s="17" t="str">
        <f>_xlfn.XLOOKUP(A1461,Students[Full Name],Students[Starting Rank],"")</f>
        <v/>
      </c>
      <c r="J1461" s="15" t="str">
        <f t="shared" ca="1" si="104"/>
        <v xml:space="preserve">: </v>
      </c>
      <c r="K1461" s="16" t="str">
        <f>_xlfn.XLOOKUP(A1461,Students[Full Name],Students[Start Date],"")</f>
        <v/>
      </c>
      <c r="L1461" s="18">
        <f t="shared" ca="1" si="105"/>
        <v>-1</v>
      </c>
      <c r="M1461" s="18" cm="1">
        <f t="array" aca="1" ref="M1461" ca="1">SUMPRODUCT(Inactives[Days Inactive]*(Inactives[Student]=A1461))/365</f>
        <v>0</v>
      </c>
      <c r="N1461" s="18" t="str" cm="1">
        <f t="array" ref="N1461">IF(LEN($A1461)&gt;0,SUMPRODUCT(($A1461=merged_names)*(_xlfn.TEXTAFTER(N$2, "At ")=merged_belt_colours)*merged_months_at_rank),"")</f>
        <v/>
      </c>
      <c r="O1461" s="18" t="str" cm="1">
        <f t="array" ref="O1461">IF(LEN($A1461)&gt;0,SUMPRODUCT(($A1461=merged_names)*(_xlfn.TEXTAFTER(O$2, "At ")=merged_belt_colours)*merged_months_at_rank),"")</f>
        <v/>
      </c>
      <c r="P1461" s="18" t="str" cm="1">
        <f t="array" ref="P1461">IF(LEN($A1461)&gt;0,SUMPRODUCT(($A1461=merged_names)*(_xlfn.TEXTAFTER(P$2, "At ")=merged_belt_colours)*merged_months_at_rank),"")</f>
        <v/>
      </c>
      <c r="Q1461" s="18" t="str" cm="1">
        <f t="array" ref="Q1461">IF(LEN($A1461)&gt;0,SUMPRODUCT(($A1461=merged_names)*(_xlfn.TEXTAFTER(Q$2, "At ")=merged_belt_colours)*merged_months_at_rank),"")</f>
        <v/>
      </c>
      <c r="R1461" s="18" t="str" cm="1">
        <f t="array" ref="R1461">IF(LEN($A1461)&gt;0,SUMPRODUCT(($A1461=merged_names)*(_xlfn.TEXTAFTER(R$2, "At ")=merged_belt_colours)*merged_months_at_rank),"")</f>
        <v/>
      </c>
    </row>
    <row r="1462" spans="1:18" x14ac:dyDescent="0.25">
      <c r="A1462"/>
      <c r="B1462" s="15" t="str" cm="1">
        <f t="array" ref="B1462">IFERROR(IF(LEN(A1462)&gt;0, IF(SUMPRODUCT((Inactives[Key]=J1462)*(Inactives[Currently Inactive]))=1,"Inactive","Active"),""),"Active")</f>
        <v/>
      </c>
      <c r="C1462" s="16" t="str" cm="1">
        <f t="array" aca="1" ref="C1462" ca="1">IFERROR(_xlfn._xlws.FILTER(Inactives[Inactive On],(Inactives[Key]=J1462)*(Inactives[Currently Inactive]),""),"")</f>
        <v/>
      </c>
      <c r="D1462" s="16" t="str" cm="1">
        <f t="array" aca="1" ref="D1462" ca="1">IFERROR(INDEX(_xlfn.TEXTSPLIT(E1462," "),1),"")</f>
        <v/>
      </c>
      <c r="E1462" s="15" t="str" cm="1">
        <f t="array" aca="1" ref="E1462" ca="1">IFERROR(_xlfn._xlws.FILTER(merged_ranks,(merged_end_dates=DATE(9999,12,31))*(merged_names=A1462)),"")</f>
        <v/>
      </c>
      <c r="F1462" s="17" t="str">
        <f ca="1">_xlfn.XLOOKUP(J1462,Promotions[Promo Key],Promotions[Promo Date],"")</f>
        <v/>
      </c>
      <c r="G1462" s="18" t="str">
        <f t="shared" ca="1" si="103"/>
        <v/>
      </c>
      <c r="H1462" s="18" t="str">
        <f t="shared" ca="1" si="102"/>
        <v/>
      </c>
      <c r="I1462" s="17" t="str">
        <f>_xlfn.XLOOKUP(A1462,Students[Full Name],Students[Starting Rank],"")</f>
        <v/>
      </c>
      <c r="J1462" s="15" t="str">
        <f t="shared" ca="1" si="104"/>
        <v xml:space="preserve">: </v>
      </c>
      <c r="K1462" s="16" t="str">
        <f>_xlfn.XLOOKUP(A1462,Students[Full Name],Students[Start Date],"")</f>
        <v/>
      </c>
      <c r="L1462" s="18">
        <f t="shared" ca="1" si="105"/>
        <v>-1</v>
      </c>
      <c r="M1462" s="18" cm="1">
        <f t="array" aca="1" ref="M1462" ca="1">SUMPRODUCT(Inactives[Days Inactive]*(Inactives[Student]=A1462))/365</f>
        <v>0</v>
      </c>
      <c r="N1462" s="18" t="str" cm="1">
        <f t="array" ref="N1462">IF(LEN($A1462)&gt;0,SUMPRODUCT(($A1462=merged_names)*(_xlfn.TEXTAFTER(N$2, "At ")=merged_belt_colours)*merged_months_at_rank),"")</f>
        <v/>
      </c>
      <c r="O1462" s="18" t="str" cm="1">
        <f t="array" ref="O1462">IF(LEN($A1462)&gt;0,SUMPRODUCT(($A1462=merged_names)*(_xlfn.TEXTAFTER(O$2, "At ")=merged_belt_colours)*merged_months_at_rank),"")</f>
        <v/>
      </c>
      <c r="P1462" s="18" t="str" cm="1">
        <f t="array" ref="P1462">IF(LEN($A1462)&gt;0,SUMPRODUCT(($A1462=merged_names)*(_xlfn.TEXTAFTER(P$2, "At ")=merged_belt_colours)*merged_months_at_rank),"")</f>
        <v/>
      </c>
      <c r="Q1462" s="18" t="str" cm="1">
        <f t="array" ref="Q1462">IF(LEN($A1462)&gt;0,SUMPRODUCT(($A1462=merged_names)*(_xlfn.TEXTAFTER(Q$2, "At ")=merged_belt_colours)*merged_months_at_rank),"")</f>
        <v/>
      </c>
      <c r="R1462" s="18" t="str" cm="1">
        <f t="array" ref="R1462">IF(LEN($A1462)&gt;0,SUMPRODUCT(($A1462=merged_names)*(_xlfn.TEXTAFTER(R$2, "At ")=merged_belt_colours)*merged_months_at_rank),"")</f>
        <v/>
      </c>
    </row>
    <row r="1463" spans="1:18" x14ac:dyDescent="0.25">
      <c r="A1463"/>
      <c r="B1463" s="15" t="str" cm="1">
        <f t="array" ref="B1463">IFERROR(IF(LEN(A1463)&gt;0, IF(SUMPRODUCT((Inactives[Key]=J1463)*(Inactives[Currently Inactive]))=1,"Inactive","Active"),""),"Active")</f>
        <v/>
      </c>
      <c r="C1463" s="16" t="str" cm="1">
        <f t="array" aca="1" ref="C1463" ca="1">IFERROR(_xlfn._xlws.FILTER(Inactives[Inactive On],(Inactives[Key]=J1463)*(Inactives[Currently Inactive]),""),"")</f>
        <v/>
      </c>
      <c r="D1463" s="16" t="str" cm="1">
        <f t="array" aca="1" ref="D1463" ca="1">IFERROR(INDEX(_xlfn.TEXTSPLIT(E1463," "),1),"")</f>
        <v/>
      </c>
      <c r="E1463" s="15" t="str" cm="1">
        <f t="array" aca="1" ref="E1463" ca="1">IFERROR(_xlfn._xlws.FILTER(merged_ranks,(merged_end_dates=DATE(9999,12,31))*(merged_names=A1463)),"")</f>
        <v/>
      </c>
      <c r="F1463" s="17" t="str">
        <f ca="1">_xlfn.XLOOKUP(J1463,Promotions[Promo Key],Promotions[Promo Date],"")</f>
        <v/>
      </c>
      <c r="G1463" s="18" t="str">
        <f t="shared" ca="1" si="103"/>
        <v/>
      </c>
      <c r="H1463" s="18" t="str">
        <f t="shared" ca="1" si="102"/>
        <v/>
      </c>
      <c r="I1463" s="17" t="str">
        <f>_xlfn.XLOOKUP(A1463,Students[Full Name],Students[Starting Rank],"")</f>
        <v/>
      </c>
      <c r="J1463" s="15" t="str">
        <f t="shared" ca="1" si="104"/>
        <v xml:space="preserve">: </v>
      </c>
      <c r="K1463" s="16" t="str">
        <f>_xlfn.XLOOKUP(A1463,Students[Full Name],Students[Start Date],"")</f>
        <v/>
      </c>
      <c r="L1463" s="18">
        <f t="shared" ca="1" si="105"/>
        <v>-1</v>
      </c>
      <c r="M1463" s="18" cm="1">
        <f t="array" aca="1" ref="M1463" ca="1">SUMPRODUCT(Inactives[Days Inactive]*(Inactives[Student]=A1463))/365</f>
        <v>0</v>
      </c>
      <c r="N1463" s="18" t="str" cm="1">
        <f t="array" ref="N1463">IF(LEN($A1463)&gt;0,SUMPRODUCT(($A1463=merged_names)*(_xlfn.TEXTAFTER(N$2, "At ")=merged_belt_colours)*merged_months_at_rank),"")</f>
        <v/>
      </c>
      <c r="O1463" s="18" t="str" cm="1">
        <f t="array" ref="O1463">IF(LEN($A1463)&gt;0,SUMPRODUCT(($A1463=merged_names)*(_xlfn.TEXTAFTER(O$2, "At ")=merged_belt_colours)*merged_months_at_rank),"")</f>
        <v/>
      </c>
      <c r="P1463" s="18" t="str" cm="1">
        <f t="array" ref="P1463">IF(LEN($A1463)&gt;0,SUMPRODUCT(($A1463=merged_names)*(_xlfn.TEXTAFTER(P$2, "At ")=merged_belt_colours)*merged_months_at_rank),"")</f>
        <v/>
      </c>
      <c r="Q1463" s="18" t="str" cm="1">
        <f t="array" ref="Q1463">IF(LEN($A1463)&gt;0,SUMPRODUCT(($A1463=merged_names)*(_xlfn.TEXTAFTER(Q$2, "At ")=merged_belt_colours)*merged_months_at_rank),"")</f>
        <v/>
      </c>
      <c r="R1463" s="18" t="str" cm="1">
        <f t="array" ref="R1463">IF(LEN($A1463)&gt;0,SUMPRODUCT(($A1463=merged_names)*(_xlfn.TEXTAFTER(R$2, "At ")=merged_belt_colours)*merged_months_at_rank),"")</f>
        <v/>
      </c>
    </row>
    <row r="1464" spans="1:18" x14ac:dyDescent="0.25">
      <c r="A1464"/>
      <c r="B1464" s="15" t="str" cm="1">
        <f t="array" ref="B1464">IFERROR(IF(LEN(A1464)&gt;0, IF(SUMPRODUCT((Inactives[Key]=J1464)*(Inactives[Currently Inactive]))=1,"Inactive","Active"),""),"Active")</f>
        <v/>
      </c>
      <c r="C1464" s="16" t="str" cm="1">
        <f t="array" aca="1" ref="C1464" ca="1">IFERROR(_xlfn._xlws.FILTER(Inactives[Inactive On],(Inactives[Key]=J1464)*(Inactives[Currently Inactive]),""),"")</f>
        <v/>
      </c>
      <c r="D1464" s="16" t="str" cm="1">
        <f t="array" aca="1" ref="D1464" ca="1">IFERROR(INDEX(_xlfn.TEXTSPLIT(E1464," "),1),"")</f>
        <v/>
      </c>
      <c r="E1464" s="15" t="str" cm="1">
        <f t="array" aca="1" ref="E1464" ca="1">IFERROR(_xlfn._xlws.FILTER(merged_ranks,(merged_end_dates=DATE(9999,12,31))*(merged_names=A1464)),"")</f>
        <v/>
      </c>
      <c r="F1464" s="17" t="str">
        <f ca="1">_xlfn.XLOOKUP(J1464,Promotions[Promo Key],Promotions[Promo Date],"")</f>
        <v/>
      </c>
      <c r="G1464" s="18" t="str">
        <f t="shared" ca="1" si="103"/>
        <v/>
      </c>
      <c r="H1464" s="18" t="str">
        <f t="shared" ca="1" si="102"/>
        <v/>
      </c>
      <c r="I1464" s="17" t="str">
        <f>_xlfn.XLOOKUP(A1464,Students[Full Name],Students[Starting Rank],"")</f>
        <v/>
      </c>
      <c r="J1464" s="15" t="str">
        <f t="shared" ca="1" si="104"/>
        <v xml:space="preserve">: </v>
      </c>
      <c r="K1464" s="16" t="str">
        <f>_xlfn.XLOOKUP(A1464,Students[Full Name],Students[Start Date],"")</f>
        <v/>
      </c>
      <c r="L1464" s="18">
        <f t="shared" ca="1" si="105"/>
        <v>-1</v>
      </c>
      <c r="M1464" s="18" cm="1">
        <f t="array" aca="1" ref="M1464" ca="1">SUMPRODUCT(Inactives[Days Inactive]*(Inactives[Student]=A1464))/365</f>
        <v>0</v>
      </c>
      <c r="N1464" s="18" t="str" cm="1">
        <f t="array" ref="N1464">IF(LEN($A1464)&gt;0,SUMPRODUCT(($A1464=merged_names)*(_xlfn.TEXTAFTER(N$2, "At ")=merged_belt_colours)*merged_months_at_rank),"")</f>
        <v/>
      </c>
      <c r="O1464" s="18" t="str" cm="1">
        <f t="array" ref="O1464">IF(LEN($A1464)&gt;0,SUMPRODUCT(($A1464=merged_names)*(_xlfn.TEXTAFTER(O$2, "At ")=merged_belt_colours)*merged_months_at_rank),"")</f>
        <v/>
      </c>
      <c r="P1464" s="18" t="str" cm="1">
        <f t="array" ref="P1464">IF(LEN($A1464)&gt;0,SUMPRODUCT(($A1464=merged_names)*(_xlfn.TEXTAFTER(P$2, "At ")=merged_belt_colours)*merged_months_at_rank),"")</f>
        <v/>
      </c>
      <c r="Q1464" s="18" t="str" cm="1">
        <f t="array" ref="Q1464">IF(LEN($A1464)&gt;0,SUMPRODUCT(($A1464=merged_names)*(_xlfn.TEXTAFTER(Q$2, "At ")=merged_belt_colours)*merged_months_at_rank),"")</f>
        <v/>
      </c>
      <c r="R1464" s="18" t="str" cm="1">
        <f t="array" ref="R1464">IF(LEN($A1464)&gt;0,SUMPRODUCT(($A1464=merged_names)*(_xlfn.TEXTAFTER(R$2, "At ")=merged_belt_colours)*merged_months_at_rank),"")</f>
        <v/>
      </c>
    </row>
    <row r="1465" spans="1:18" x14ac:dyDescent="0.25">
      <c r="A1465"/>
      <c r="B1465" s="15" t="str" cm="1">
        <f t="array" ref="B1465">IFERROR(IF(LEN(A1465)&gt;0, IF(SUMPRODUCT((Inactives[Key]=J1465)*(Inactives[Currently Inactive]))=1,"Inactive","Active"),""),"Active")</f>
        <v/>
      </c>
      <c r="C1465" s="16" t="str" cm="1">
        <f t="array" aca="1" ref="C1465" ca="1">IFERROR(_xlfn._xlws.FILTER(Inactives[Inactive On],(Inactives[Key]=J1465)*(Inactives[Currently Inactive]),""),"")</f>
        <v/>
      </c>
      <c r="D1465" s="16" t="str" cm="1">
        <f t="array" aca="1" ref="D1465" ca="1">IFERROR(INDEX(_xlfn.TEXTSPLIT(E1465," "),1),"")</f>
        <v/>
      </c>
      <c r="E1465" s="15" t="str" cm="1">
        <f t="array" aca="1" ref="E1465" ca="1">IFERROR(_xlfn._xlws.FILTER(merged_ranks,(merged_end_dates=DATE(9999,12,31))*(merged_names=A1465)),"")</f>
        <v/>
      </c>
      <c r="F1465" s="17" t="str">
        <f ca="1">_xlfn.XLOOKUP(J1465,Promotions[Promo Key],Promotions[Promo Date],"")</f>
        <v/>
      </c>
      <c r="G1465" s="18" t="str">
        <f t="shared" ca="1" si="103"/>
        <v/>
      </c>
      <c r="H1465" s="18" t="str">
        <f t="shared" ca="1" si="102"/>
        <v/>
      </c>
      <c r="I1465" s="17" t="str">
        <f>_xlfn.XLOOKUP(A1465,Students[Full Name],Students[Starting Rank],"")</f>
        <v/>
      </c>
      <c r="J1465" s="15" t="str">
        <f t="shared" ca="1" si="104"/>
        <v xml:space="preserve">: </v>
      </c>
      <c r="K1465" s="16" t="str">
        <f>_xlfn.XLOOKUP(A1465,Students[Full Name],Students[Start Date],"")</f>
        <v/>
      </c>
      <c r="L1465" s="18">
        <f t="shared" ca="1" si="105"/>
        <v>-1</v>
      </c>
      <c r="M1465" s="18" cm="1">
        <f t="array" aca="1" ref="M1465" ca="1">SUMPRODUCT(Inactives[Days Inactive]*(Inactives[Student]=A1465))/365</f>
        <v>0</v>
      </c>
      <c r="N1465" s="18" t="str" cm="1">
        <f t="array" ref="N1465">IF(LEN($A1465)&gt;0,SUMPRODUCT(($A1465=merged_names)*(_xlfn.TEXTAFTER(N$2, "At ")=merged_belt_colours)*merged_months_at_rank),"")</f>
        <v/>
      </c>
      <c r="O1465" s="18" t="str" cm="1">
        <f t="array" ref="O1465">IF(LEN($A1465)&gt;0,SUMPRODUCT(($A1465=merged_names)*(_xlfn.TEXTAFTER(O$2, "At ")=merged_belt_colours)*merged_months_at_rank),"")</f>
        <v/>
      </c>
      <c r="P1465" s="18" t="str" cm="1">
        <f t="array" ref="P1465">IF(LEN($A1465)&gt;0,SUMPRODUCT(($A1465=merged_names)*(_xlfn.TEXTAFTER(P$2, "At ")=merged_belt_colours)*merged_months_at_rank),"")</f>
        <v/>
      </c>
      <c r="Q1465" s="18" t="str" cm="1">
        <f t="array" ref="Q1465">IF(LEN($A1465)&gt;0,SUMPRODUCT(($A1465=merged_names)*(_xlfn.TEXTAFTER(Q$2, "At ")=merged_belt_colours)*merged_months_at_rank),"")</f>
        <v/>
      </c>
      <c r="R1465" s="18" t="str" cm="1">
        <f t="array" ref="R1465">IF(LEN($A1465)&gt;0,SUMPRODUCT(($A1465=merged_names)*(_xlfn.TEXTAFTER(R$2, "At ")=merged_belt_colours)*merged_months_at_rank),"")</f>
        <v/>
      </c>
    </row>
    <row r="1466" spans="1:18" x14ac:dyDescent="0.25">
      <c r="A1466"/>
      <c r="B1466" s="15" t="str" cm="1">
        <f t="array" ref="B1466">IFERROR(IF(LEN(A1466)&gt;0, IF(SUMPRODUCT((Inactives[Key]=J1466)*(Inactives[Currently Inactive]))=1,"Inactive","Active"),""),"Active")</f>
        <v/>
      </c>
      <c r="C1466" s="16" t="str" cm="1">
        <f t="array" aca="1" ref="C1466" ca="1">IFERROR(_xlfn._xlws.FILTER(Inactives[Inactive On],(Inactives[Key]=J1466)*(Inactives[Currently Inactive]),""),"")</f>
        <v/>
      </c>
      <c r="D1466" s="16" t="str" cm="1">
        <f t="array" aca="1" ref="D1466" ca="1">IFERROR(INDEX(_xlfn.TEXTSPLIT(E1466," "),1),"")</f>
        <v/>
      </c>
      <c r="E1466" s="15" t="str" cm="1">
        <f t="array" aca="1" ref="E1466" ca="1">IFERROR(_xlfn._xlws.FILTER(merged_ranks,(merged_end_dates=DATE(9999,12,31))*(merged_names=A1466)),"")</f>
        <v/>
      </c>
      <c r="F1466" s="17" t="str">
        <f ca="1">_xlfn.XLOOKUP(J1466,Promotions[Promo Key],Promotions[Promo Date],"")</f>
        <v/>
      </c>
      <c r="G1466" s="18" t="str">
        <f t="shared" ca="1" si="103"/>
        <v/>
      </c>
      <c r="H1466" s="18" t="str">
        <f t="shared" ca="1" si="102"/>
        <v/>
      </c>
      <c r="I1466" s="17" t="str">
        <f>_xlfn.XLOOKUP(A1466,Students[Full Name],Students[Starting Rank],"")</f>
        <v/>
      </c>
      <c r="J1466" s="15" t="str">
        <f t="shared" ca="1" si="104"/>
        <v xml:space="preserve">: </v>
      </c>
      <c r="K1466" s="16" t="str">
        <f>_xlfn.XLOOKUP(A1466,Students[Full Name],Students[Start Date],"")</f>
        <v/>
      </c>
      <c r="L1466" s="18">
        <f t="shared" ca="1" si="105"/>
        <v>-1</v>
      </c>
      <c r="M1466" s="18" cm="1">
        <f t="array" aca="1" ref="M1466" ca="1">SUMPRODUCT(Inactives[Days Inactive]*(Inactives[Student]=A1466))/365</f>
        <v>0</v>
      </c>
      <c r="N1466" s="18" t="str" cm="1">
        <f t="array" ref="N1466">IF(LEN($A1466)&gt;0,SUMPRODUCT(($A1466=merged_names)*(_xlfn.TEXTAFTER(N$2, "At ")=merged_belt_colours)*merged_months_at_rank),"")</f>
        <v/>
      </c>
      <c r="O1466" s="18" t="str" cm="1">
        <f t="array" ref="O1466">IF(LEN($A1466)&gt;0,SUMPRODUCT(($A1466=merged_names)*(_xlfn.TEXTAFTER(O$2, "At ")=merged_belt_colours)*merged_months_at_rank),"")</f>
        <v/>
      </c>
      <c r="P1466" s="18" t="str" cm="1">
        <f t="array" ref="P1466">IF(LEN($A1466)&gt;0,SUMPRODUCT(($A1466=merged_names)*(_xlfn.TEXTAFTER(P$2, "At ")=merged_belt_colours)*merged_months_at_rank),"")</f>
        <v/>
      </c>
      <c r="Q1466" s="18" t="str" cm="1">
        <f t="array" ref="Q1466">IF(LEN($A1466)&gt;0,SUMPRODUCT(($A1466=merged_names)*(_xlfn.TEXTAFTER(Q$2, "At ")=merged_belt_colours)*merged_months_at_rank),"")</f>
        <v/>
      </c>
      <c r="R1466" s="18" t="str" cm="1">
        <f t="array" ref="R1466">IF(LEN($A1466)&gt;0,SUMPRODUCT(($A1466=merged_names)*(_xlfn.TEXTAFTER(R$2, "At ")=merged_belt_colours)*merged_months_at_rank),"")</f>
        <v/>
      </c>
    </row>
    <row r="1467" spans="1:18" x14ac:dyDescent="0.25">
      <c r="A1467"/>
      <c r="B1467" s="15" t="str" cm="1">
        <f t="array" ref="B1467">IFERROR(IF(LEN(A1467)&gt;0, IF(SUMPRODUCT((Inactives[Key]=J1467)*(Inactives[Currently Inactive]))=1,"Inactive","Active"),""),"Active")</f>
        <v/>
      </c>
      <c r="C1467" s="16" t="str" cm="1">
        <f t="array" aca="1" ref="C1467" ca="1">IFERROR(_xlfn._xlws.FILTER(Inactives[Inactive On],(Inactives[Key]=J1467)*(Inactives[Currently Inactive]),""),"")</f>
        <v/>
      </c>
      <c r="D1467" s="16" t="str" cm="1">
        <f t="array" aca="1" ref="D1467" ca="1">IFERROR(INDEX(_xlfn.TEXTSPLIT(E1467," "),1),"")</f>
        <v/>
      </c>
      <c r="E1467" s="15" t="str" cm="1">
        <f t="array" aca="1" ref="E1467" ca="1">IFERROR(_xlfn._xlws.FILTER(merged_ranks,(merged_end_dates=DATE(9999,12,31))*(merged_names=A1467)),"")</f>
        <v/>
      </c>
      <c r="F1467" s="17" t="str">
        <f ca="1">_xlfn.XLOOKUP(J1467,Promotions[Promo Key],Promotions[Promo Date],"")</f>
        <v/>
      </c>
      <c r="G1467" s="18" t="str">
        <f t="shared" ca="1" si="103"/>
        <v/>
      </c>
      <c r="H1467" s="18" t="str">
        <f t="shared" ca="1" si="102"/>
        <v/>
      </c>
      <c r="I1467" s="17" t="str">
        <f>_xlfn.XLOOKUP(A1467,Students[Full Name],Students[Starting Rank],"")</f>
        <v/>
      </c>
      <c r="J1467" s="15" t="str">
        <f t="shared" ca="1" si="104"/>
        <v xml:space="preserve">: </v>
      </c>
      <c r="K1467" s="16" t="str">
        <f>_xlfn.XLOOKUP(A1467,Students[Full Name],Students[Start Date],"")</f>
        <v/>
      </c>
      <c r="L1467" s="18">
        <f t="shared" ca="1" si="105"/>
        <v>-1</v>
      </c>
      <c r="M1467" s="18" cm="1">
        <f t="array" aca="1" ref="M1467" ca="1">SUMPRODUCT(Inactives[Days Inactive]*(Inactives[Student]=A1467))/365</f>
        <v>0</v>
      </c>
      <c r="N1467" s="18" t="str" cm="1">
        <f t="array" ref="N1467">IF(LEN($A1467)&gt;0,SUMPRODUCT(($A1467=merged_names)*(_xlfn.TEXTAFTER(N$2, "At ")=merged_belt_colours)*merged_months_at_rank),"")</f>
        <v/>
      </c>
      <c r="O1467" s="18" t="str" cm="1">
        <f t="array" ref="O1467">IF(LEN($A1467)&gt;0,SUMPRODUCT(($A1467=merged_names)*(_xlfn.TEXTAFTER(O$2, "At ")=merged_belt_colours)*merged_months_at_rank),"")</f>
        <v/>
      </c>
      <c r="P1467" s="18" t="str" cm="1">
        <f t="array" ref="P1467">IF(LEN($A1467)&gt;0,SUMPRODUCT(($A1467=merged_names)*(_xlfn.TEXTAFTER(P$2, "At ")=merged_belt_colours)*merged_months_at_rank),"")</f>
        <v/>
      </c>
      <c r="Q1467" s="18" t="str" cm="1">
        <f t="array" ref="Q1467">IF(LEN($A1467)&gt;0,SUMPRODUCT(($A1467=merged_names)*(_xlfn.TEXTAFTER(Q$2, "At ")=merged_belt_colours)*merged_months_at_rank),"")</f>
        <v/>
      </c>
      <c r="R1467" s="18" t="str" cm="1">
        <f t="array" ref="R1467">IF(LEN($A1467)&gt;0,SUMPRODUCT(($A1467=merged_names)*(_xlfn.TEXTAFTER(R$2, "At ")=merged_belt_colours)*merged_months_at_rank),"")</f>
        <v/>
      </c>
    </row>
    <row r="1468" spans="1:18" x14ac:dyDescent="0.25">
      <c r="A1468"/>
      <c r="B1468" s="15" t="str" cm="1">
        <f t="array" ref="B1468">IFERROR(IF(LEN(A1468)&gt;0, IF(SUMPRODUCT((Inactives[Key]=J1468)*(Inactives[Currently Inactive]))=1,"Inactive","Active"),""),"Active")</f>
        <v/>
      </c>
      <c r="C1468" s="16" t="str" cm="1">
        <f t="array" aca="1" ref="C1468" ca="1">IFERROR(_xlfn._xlws.FILTER(Inactives[Inactive On],(Inactives[Key]=J1468)*(Inactives[Currently Inactive]),""),"")</f>
        <v/>
      </c>
      <c r="D1468" s="16" t="str" cm="1">
        <f t="array" aca="1" ref="D1468" ca="1">IFERROR(INDEX(_xlfn.TEXTSPLIT(E1468," "),1),"")</f>
        <v/>
      </c>
      <c r="E1468" s="15" t="str" cm="1">
        <f t="array" aca="1" ref="E1468" ca="1">IFERROR(_xlfn._xlws.FILTER(merged_ranks,(merged_end_dates=DATE(9999,12,31))*(merged_names=A1468)),"")</f>
        <v/>
      </c>
      <c r="F1468" s="17" t="str">
        <f ca="1">_xlfn.XLOOKUP(J1468,Promotions[Promo Key],Promotions[Promo Date],"")</f>
        <v/>
      </c>
      <c r="G1468" s="18" t="str">
        <f t="shared" ca="1" si="103"/>
        <v/>
      </c>
      <c r="H1468" s="18" t="str">
        <f t="shared" ca="1" si="102"/>
        <v/>
      </c>
      <c r="I1468" s="17" t="str">
        <f>_xlfn.XLOOKUP(A1468,Students[Full Name],Students[Starting Rank],"")</f>
        <v/>
      </c>
      <c r="J1468" s="15" t="str">
        <f t="shared" ca="1" si="104"/>
        <v xml:space="preserve">: </v>
      </c>
      <c r="K1468" s="16" t="str">
        <f>_xlfn.XLOOKUP(A1468,Students[Full Name],Students[Start Date],"")</f>
        <v/>
      </c>
      <c r="L1468" s="18">
        <f t="shared" ca="1" si="105"/>
        <v>-1</v>
      </c>
      <c r="M1468" s="18" cm="1">
        <f t="array" aca="1" ref="M1468" ca="1">SUMPRODUCT(Inactives[Days Inactive]*(Inactives[Student]=A1468))/365</f>
        <v>0</v>
      </c>
      <c r="N1468" s="18" t="str" cm="1">
        <f t="array" ref="N1468">IF(LEN($A1468)&gt;0,SUMPRODUCT(($A1468=merged_names)*(_xlfn.TEXTAFTER(N$2, "At ")=merged_belt_colours)*merged_months_at_rank),"")</f>
        <v/>
      </c>
      <c r="O1468" s="18" t="str" cm="1">
        <f t="array" ref="O1468">IF(LEN($A1468)&gt;0,SUMPRODUCT(($A1468=merged_names)*(_xlfn.TEXTAFTER(O$2, "At ")=merged_belt_colours)*merged_months_at_rank),"")</f>
        <v/>
      </c>
      <c r="P1468" s="18" t="str" cm="1">
        <f t="array" ref="P1468">IF(LEN($A1468)&gt;0,SUMPRODUCT(($A1468=merged_names)*(_xlfn.TEXTAFTER(P$2, "At ")=merged_belt_colours)*merged_months_at_rank),"")</f>
        <v/>
      </c>
      <c r="Q1468" s="18" t="str" cm="1">
        <f t="array" ref="Q1468">IF(LEN($A1468)&gt;0,SUMPRODUCT(($A1468=merged_names)*(_xlfn.TEXTAFTER(Q$2, "At ")=merged_belt_colours)*merged_months_at_rank),"")</f>
        <v/>
      </c>
      <c r="R1468" s="18" t="str" cm="1">
        <f t="array" ref="R1468">IF(LEN($A1468)&gt;0,SUMPRODUCT(($A1468=merged_names)*(_xlfn.TEXTAFTER(R$2, "At ")=merged_belt_colours)*merged_months_at_rank),"")</f>
        <v/>
      </c>
    </row>
    <row r="1469" spans="1:18" x14ac:dyDescent="0.25">
      <c r="A1469"/>
      <c r="B1469" s="15" t="str" cm="1">
        <f t="array" ref="B1469">IFERROR(IF(LEN(A1469)&gt;0, IF(SUMPRODUCT((Inactives[Key]=J1469)*(Inactives[Currently Inactive]))=1,"Inactive","Active"),""),"Active")</f>
        <v/>
      </c>
      <c r="C1469" s="16" t="str" cm="1">
        <f t="array" aca="1" ref="C1469" ca="1">IFERROR(_xlfn._xlws.FILTER(Inactives[Inactive On],(Inactives[Key]=J1469)*(Inactives[Currently Inactive]),""),"")</f>
        <v/>
      </c>
      <c r="D1469" s="16" t="str" cm="1">
        <f t="array" aca="1" ref="D1469" ca="1">IFERROR(INDEX(_xlfn.TEXTSPLIT(E1469," "),1),"")</f>
        <v/>
      </c>
      <c r="E1469" s="15" t="str" cm="1">
        <f t="array" aca="1" ref="E1469" ca="1">IFERROR(_xlfn._xlws.FILTER(merged_ranks,(merged_end_dates=DATE(9999,12,31))*(merged_names=A1469)),"")</f>
        <v/>
      </c>
      <c r="F1469" s="17" t="str">
        <f ca="1">_xlfn.XLOOKUP(J1469,Promotions[Promo Key],Promotions[Promo Date],"")</f>
        <v/>
      </c>
      <c r="G1469" s="18" t="str">
        <f t="shared" ca="1" si="103"/>
        <v/>
      </c>
      <c r="H1469" s="18" t="str">
        <f t="shared" ca="1" si="102"/>
        <v/>
      </c>
      <c r="I1469" s="17" t="str">
        <f>_xlfn.XLOOKUP(A1469,Students[Full Name],Students[Starting Rank],"")</f>
        <v/>
      </c>
      <c r="J1469" s="15" t="str">
        <f t="shared" ca="1" si="104"/>
        <v xml:space="preserve">: </v>
      </c>
      <c r="K1469" s="16" t="str">
        <f>_xlfn.XLOOKUP(A1469,Students[Full Name],Students[Start Date],"")</f>
        <v/>
      </c>
      <c r="L1469" s="18">
        <f t="shared" ca="1" si="105"/>
        <v>-1</v>
      </c>
      <c r="M1469" s="18" cm="1">
        <f t="array" aca="1" ref="M1469" ca="1">SUMPRODUCT(Inactives[Days Inactive]*(Inactives[Student]=A1469))/365</f>
        <v>0</v>
      </c>
      <c r="N1469" s="18" t="str" cm="1">
        <f t="array" ref="N1469">IF(LEN($A1469)&gt;0,SUMPRODUCT(($A1469=merged_names)*(_xlfn.TEXTAFTER(N$2, "At ")=merged_belt_colours)*merged_months_at_rank),"")</f>
        <v/>
      </c>
      <c r="O1469" s="18" t="str" cm="1">
        <f t="array" ref="O1469">IF(LEN($A1469)&gt;0,SUMPRODUCT(($A1469=merged_names)*(_xlfn.TEXTAFTER(O$2, "At ")=merged_belt_colours)*merged_months_at_rank),"")</f>
        <v/>
      </c>
      <c r="P1469" s="18" t="str" cm="1">
        <f t="array" ref="P1469">IF(LEN($A1469)&gt;0,SUMPRODUCT(($A1469=merged_names)*(_xlfn.TEXTAFTER(P$2, "At ")=merged_belt_colours)*merged_months_at_rank),"")</f>
        <v/>
      </c>
      <c r="Q1469" s="18" t="str" cm="1">
        <f t="array" ref="Q1469">IF(LEN($A1469)&gt;0,SUMPRODUCT(($A1469=merged_names)*(_xlfn.TEXTAFTER(Q$2, "At ")=merged_belt_colours)*merged_months_at_rank),"")</f>
        <v/>
      </c>
      <c r="R1469" s="18" t="str" cm="1">
        <f t="array" ref="R1469">IF(LEN($A1469)&gt;0,SUMPRODUCT(($A1469=merged_names)*(_xlfn.TEXTAFTER(R$2, "At ")=merged_belt_colours)*merged_months_at_rank),"")</f>
        <v/>
      </c>
    </row>
    <row r="1470" spans="1:18" x14ac:dyDescent="0.25">
      <c r="A1470"/>
      <c r="B1470" s="15" t="str" cm="1">
        <f t="array" ref="B1470">IFERROR(IF(LEN(A1470)&gt;0, IF(SUMPRODUCT((Inactives[Key]=J1470)*(Inactives[Currently Inactive]))=1,"Inactive","Active"),""),"Active")</f>
        <v/>
      </c>
      <c r="C1470" s="16" t="str" cm="1">
        <f t="array" aca="1" ref="C1470" ca="1">IFERROR(_xlfn._xlws.FILTER(Inactives[Inactive On],(Inactives[Key]=J1470)*(Inactives[Currently Inactive]),""),"")</f>
        <v/>
      </c>
      <c r="D1470" s="16" t="str" cm="1">
        <f t="array" aca="1" ref="D1470" ca="1">IFERROR(INDEX(_xlfn.TEXTSPLIT(E1470," "),1),"")</f>
        <v/>
      </c>
      <c r="E1470" s="15" t="str" cm="1">
        <f t="array" aca="1" ref="E1470" ca="1">IFERROR(_xlfn._xlws.FILTER(merged_ranks,(merged_end_dates=DATE(9999,12,31))*(merged_names=A1470)),"")</f>
        <v/>
      </c>
      <c r="F1470" s="17" t="str">
        <f ca="1">_xlfn.XLOOKUP(J1470,Promotions[Promo Key],Promotions[Promo Date],"")</f>
        <v/>
      </c>
      <c r="G1470" s="18" t="str">
        <f t="shared" ca="1" si="103"/>
        <v/>
      </c>
      <c r="H1470" s="18" t="str">
        <f t="shared" ca="1" si="102"/>
        <v/>
      </c>
      <c r="I1470" s="17" t="str">
        <f>_xlfn.XLOOKUP(A1470,Students[Full Name],Students[Starting Rank],"")</f>
        <v/>
      </c>
      <c r="J1470" s="15" t="str">
        <f t="shared" ca="1" si="104"/>
        <v xml:space="preserve">: </v>
      </c>
      <c r="K1470" s="16" t="str">
        <f>_xlfn.XLOOKUP(A1470,Students[Full Name],Students[Start Date],"")</f>
        <v/>
      </c>
      <c r="L1470" s="18">
        <f t="shared" ca="1" si="105"/>
        <v>-1</v>
      </c>
      <c r="M1470" s="18" cm="1">
        <f t="array" aca="1" ref="M1470" ca="1">SUMPRODUCT(Inactives[Days Inactive]*(Inactives[Student]=A1470))/365</f>
        <v>0</v>
      </c>
      <c r="N1470" s="18" t="str" cm="1">
        <f t="array" ref="N1470">IF(LEN($A1470)&gt;0,SUMPRODUCT(($A1470=merged_names)*(_xlfn.TEXTAFTER(N$2, "At ")=merged_belt_colours)*merged_months_at_rank),"")</f>
        <v/>
      </c>
      <c r="O1470" s="18" t="str" cm="1">
        <f t="array" ref="O1470">IF(LEN($A1470)&gt;0,SUMPRODUCT(($A1470=merged_names)*(_xlfn.TEXTAFTER(O$2, "At ")=merged_belt_colours)*merged_months_at_rank),"")</f>
        <v/>
      </c>
      <c r="P1470" s="18" t="str" cm="1">
        <f t="array" ref="P1470">IF(LEN($A1470)&gt;0,SUMPRODUCT(($A1470=merged_names)*(_xlfn.TEXTAFTER(P$2, "At ")=merged_belt_colours)*merged_months_at_rank),"")</f>
        <v/>
      </c>
      <c r="Q1470" s="18" t="str" cm="1">
        <f t="array" ref="Q1470">IF(LEN($A1470)&gt;0,SUMPRODUCT(($A1470=merged_names)*(_xlfn.TEXTAFTER(Q$2, "At ")=merged_belt_colours)*merged_months_at_rank),"")</f>
        <v/>
      </c>
      <c r="R1470" s="18" t="str" cm="1">
        <f t="array" ref="R1470">IF(LEN($A1470)&gt;0,SUMPRODUCT(($A1470=merged_names)*(_xlfn.TEXTAFTER(R$2, "At ")=merged_belt_colours)*merged_months_at_rank),"")</f>
        <v/>
      </c>
    </row>
    <row r="1471" spans="1:18" x14ac:dyDescent="0.25">
      <c r="A1471"/>
      <c r="B1471" s="15" t="str" cm="1">
        <f t="array" ref="B1471">IFERROR(IF(LEN(A1471)&gt;0, IF(SUMPRODUCT((Inactives[Key]=J1471)*(Inactives[Currently Inactive]))=1,"Inactive","Active"),""),"Active")</f>
        <v/>
      </c>
      <c r="C1471" s="16" t="str" cm="1">
        <f t="array" aca="1" ref="C1471" ca="1">IFERROR(_xlfn._xlws.FILTER(Inactives[Inactive On],(Inactives[Key]=J1471)*(Inactives[Currently Inactive]),""),"")</f>
        <v/>
      </c>
      <c r="D1471" s="16" t="str" cm="1">
        <f t="array" aca="1" ref="D1471" ca="1">IFERROR(INDEX(_xlfn.TEXTSPLIT(E1471," "),1),"")</f>
        <v/>
      </c>
      <c r="E1471" s="15" t="str" cm="1">
        <f t="array" aca="1" ref="E1471" ca="1">IFERROR(_xlfn._xlws.FILTER(merged_ranks,(merged_end_dates=DATE(9999,12,31))*(merged_names=A1471)),"")</f>
        <v/>
      </c>
      <c r="F1471" s="17" t="str">
        <f ca="1">_xlfn.XLOOKUP(J1471,Promotions[Promo Key],Promotions[Promo Date],"")</f>
        <v/>
      </c>
      <c r="G1471" s="18" t="str">
        <f t="shared" ca="1" si="103"/>
        <v/>
      </c>
      <c r="H1471" s="18" t="str">
        <f t="shared" ca="1" si="102"/>
        <v/>
      </c>
      <c r="I1471" s="17" t="str">
        <f>_xlfn.XLOOKUP(A1471,Students[Full Name],Students[Starting Rank],"")</f>
        <v/>
      </c>
      <c r="J1471" s="15" t="str">
        <f t="shared" ca="1" si="104"/>
        <v xml:space="preserve">: </v>
      </c>
      <c r="K1471" s="16" t="str">
        <f>_xlfn.XLOOKUP(A1471,Students[Full Name],Students[Start Date],"")</f>
        <v/>
      </c>
      <c r="L1471" s="18">
        <f t="shared" ca="1" si="105"/>
        <v>-1</v>
      </c>
      <c r="M1471" s="18" cm="1">
        <f t="array" aca="1" ref="M1471" ca="1">SUMPRODUCT(Inactives[Days Inactive]*(Inactives[Student]=A1471))/365</f>
        <v>0</v>
      </c>
      <c r="N1471" s="18" t="str" cm="1">
        <f t="array" ref="N1471">IF(LEN($A1471)&gt;0,SUMPRODUCT(($A1471=merged_names)*(_xlfn.TEXTAFTER(N$2, "At ")=merged_belt_colours)*merged_months_at_rank),"")</f>
        <v/>
      </c>
      <c r="O1471" s="18" t="str" cm="1">
        <f t="array" ref="O1471">IF(LEN($A1471)&gt;0,SUMPRODUCT(($A1471=merged_names)*(_xlfn.TEXTAFTER(O$2, "At ")=merged_belt_colours)*merged_months_at_rank),"")</f>
        <v/>
      </c>
      <c r="P1471" s="18" t="str" cm="1">
        <f t="array" ref="P1471">IF(LEN($A1471)&gt;0,SUMPRODUCT(($A1471=merged_names)*(_xlfn.TEXTAFTER(P$2, "At ")=merged_belt_colours)*merged_months_at_rank),"")</f>
        <v/>
      </c>
      <c r="Q1471" s="18" t="str" cm="1">
        <f t="array" ref="Q1471">IF(LEN($A1471)&gt;0,SUMPRODUCT(($A1471=merged_names)*(_xlfn.TEXTAFTER(Q$2, "At ")=merged_belt_colours)*merged_months_at_rank),"")</f>
        <v/>
      </c>
      <c r="R1471" s="18" t="str" cm="1">
        <f t="array" ref="R1471">IF(LEN($A1471)&gt;0,SUMPRODUCT(($A1471=merged_names)*(_xlfn.TEXTAFTER(R$2, "At ")=merged_belt_colours)*merged_months_at_rank),"")</f>
        <v/>
      </c>
    </row>
    <row r="1472" spans="1:18" x14ac:dyDescent="0.25">
      <c r="A1472"/>
      <c r="B1472" s="15" t="str" cm="1">
        <f t="array" ref="B1472">IFERROR(IF(LEN(A1472)&gt;0, IF(SUMPRODUCT((Inactives[Key]=J1472)*(Inactives[Currently Inactive]))=1,"Inactive","Active"),""),"Active")</f>
        <v/>
      </c>
      <c r="C1472" s="16" t="str" cm="1">
        <f t="array" aca="1" ref="C1472" ca="1">IFERROR(_xlfn._xlws.FILTER(Inactives[Inactive On],(Inactives[Key]=J1472)*(Inactives[Currently Inactive]),""),"")</f>
        <v/>
      </c>
      <c r="D1472" s="16" t="str" cm="1">
        <f t="array" aca="1" ref="D1472" ca="1">IFERROR(INDEX(_xlfn.TEXTSPLIT(E1472," "),1),"")</f>
        <v/>
      </c>
      <c r="E1472" s="15" t="str" cm="1">
        <f t="array" aca="1" ref="E1472" ca="1">IFERROR(_xlfn._xlws.FILTER(merged_ranks,(merged_end_dates=DATE(9999,12,31))*(merged_names=A1472)),"")</f>
        <v/>
      </c>
      <c r="F1472" s="17" t="str">
        <f ca="1">_xlfn.XLOOKUP(J1472,Promotions[Promo Key],Promotions[Promo Date],"")</f>
        <v/>
      </c>
      <c r="G1472" s="18" t="str">
        <f t="shared" ca="1" si="103"/>
        <v/>
      </c>
      <c r="H1472" s="18" t="str">
        <f t="shared" ca="1" si="102"/>
        <v/>
      </c>
      <c r="I1472" s="17" t="str">
        <f>_xlfn.XLOOKUP(A1472,Students[Full Name],Students[Starting Rank],"")</f>
        <v/>
      </c>
      <c r="J1472" s="15" t="str">
        <f t="shared" ca="1" si="104"/>
        <v xml:space="preserve">: </v>
      </c>
      <c r="K1472" s="16" t="str">
        <f>_xlfn.XLOOKUP(A1472,Students[Full Name],Students[Start Date],"")</f>
        <v/>
      </c>
      <c r="L1472" s="18">
        <f t="shared" ca="1" si="105"/>
        <v>-1</v>
      </c>
      <c r="M1472" s="18" cm="1">
        <f t="array" aca="1" ref="M1472" ca="1">SUMPRODUCT(Inactives[Days Inactive]*(Inactives[Student]=A1472))/365</f>
        <v>0</v>
      </c>
      <c r="N1472" s="18" t="str" cm="1">
        <f t="array" ref="N1472">IF(LEN($A1472)&gt;0,SUMPRODUCT(($A1472=merged_names)*(_xlfn.TEXTAFTER(N$2, "At ")=merged_belt_colours)*merged_months_at_rank),"")</f>
        <v/>
      </c>
      <c r="O1472" s="18" t="str" cm="1">
        <f t="array" ref="O1472">IF(LEN($A1472)&gt;0,SUMPRODUCT(($A1472=merged_names)*(_xlfn.TEXTAFTER(O$2, "At ")=merged_belt_colours)*merged_months_at_rank),"")</f>
        <v/>
      </c>
      <c r="P1472" s="18" t="str" cm="1">
        <f t="array" ref="P1472">IF(LEN($A1472)&gt;0,SUMPRODUCT(($A1472=merged_names)*(_xlfn.TEXTAFTER(P$2, "At ")=merged_belt_colours)*merged_months_at_rank),"")</f>
        <v/>
      </c>
      <c r="Q1472" s="18" t="str" cm="1">
        <f t="array" ref="Q1472">IF(LEN($A1472)&gt;0,SUMPRODUCT(($A1472=merged_names)*(_xlfn.TEXTAFTER(Q$2, "At ")=merged_belt_colours)*merged_months_at_rank),"")</f>
        <v/>
      </c>
      <c r="R1472" s="18" t="str" cm="1">
        <f t="array" ref="R1472">IF(LEN($A1472)&gt;0,SUMPRODUCT(($A1472=merged_names)*(_xlfn.TEXTAFTER(R$2, "At ")=merged_belt_colours)*merged_months_at_rank),"")</f>
        <v/>
      </c>
    </row>
    <row r="1473" spans="1:18" x14ac:dyDescent="0.25">
      <c r="A1473"/>
      <c r="B1473" s="15" t="str" cm="1">
        <f t="array" ref="B1473">IFERROR(IF(LEN(A1473)&gt;0, IF(SUMPRODUCT((Inactives[Key]=J1473)*(Inactives[Currently Inactive]))=1,"Inactive","Active"),""),"Active")</f>
        <v/>
      </c>
      <c r="C1473" s="16" t="str" cm="1">
        <f t="array" aca="1" ref="C1473" ca="1">IFERROR(_xlfn._xlws.FILTER(Inactives[Inactive On],(Inactives[Key]=J1473)*(Inactives[Currently Inactive]),""),"")</f>
        <v/>
      </c>
      <c r="D1473" s="16" t="str" cm="1">
        <f t="array" aca="1" ref="D1473" ca="1">IFERROR(INDEX(_xlfn.TEXTSPLIT(E1473," "),1),"")</f>
        <v/>
      </c>
      <c r="E1473" s="15" t="str" cm="1">
        <f t="array" aca="1" ref="E1473" ca="1">IFERROR(_xlfn._xlws.FILTER(merged_ranks,(merged_end_dates=DATE(9999,12,31))*(merged_names=A1473)),"")</f>
        <v/>
      </c>
      <c r="F1473" s="17" t="str">
        <f ca="1">_xlfn.XLOOKUP(J1473,Promotions[Promo Key],Promotions[Promo Date],"")</f>
        <v/>
      </c>
      <c r="G1473" s="18" t="str">
        <f t="shared" ca="1" si="103"/>
        <v/>
      </c>
      <c r="H1473" s="18" t="str">
        <f t="shared" ca="1" si="102"/>
        <v/>
      </c>
      <c r="I1473" s="17" t="str">
        <f>_xlfn.XLOOKUP(A1473,Students[Full Name],Students[Starting Rank],"")</f>
        <v/>
      </c>
      <c r="J1473" s="15" t="str">
        <f t="shared" ca="1" si="104"/>
        <v xml:space="preserve">: </v>
      </c>
      <c r="K1473" s="16" t="str">
        <f>_xlfn.XLOOKUP(A1473,Students[Full Name],Students[Start Date],"")</f>
        <v/>
      </c>
      <c r="L1473" s="18">
        <f t="shared" ca="1" si="105"/>
        <v>-1</v>
      </c>
      <c r="M1473" s="18" cm="1">
        <f t="array" aca="1" ref="M1473" ca="1">SUMPRODUCT(Inactives[Days Inactive]*(Inactives[Student]=A1473))/365</f>
        <v>0</v>
      </c>
      <c r="N1473" s="18" t="str" cm="1">
        <f t="array" ref="N1473">IF(LEN($A1473)&gt;0,SUMPRODUCT(($A1473=merged_names)*(_xlfn.TEXTAFTER(N$2, "At ")=merged_belt_colours)*merged_months_at_rank),"")</f>
        <v/>
      </c>
      <c r="O1473" s="18" t="str" cm="1">
        <f t="array" ref="O1473">IF(LEN($A1473)&gt;0,SUMPRODUCT(($A1473=merged_names)*(_xlfn.TEXTAFTER(O$2, "At ")=merged_belt_colours)*merged_months_at_rank),"")</f>
        <v/>
      </c>
      <c r="P1473" s="18" t="str" cm="1">
        <f t="array" ref="P1473">IF(LEN($A1473)&gt;0,SUMPRODUCT(($A1473=merged_names)*(_xlfn.TEXTAFTER(P$2, "At ")=merged_belt_colours)*merged_months_at_rank),"")</f>
        <v/>
      </c>
      <c r="Q1473" s="18" t="str" cm="1">
        <f t="array" ref="Q1473">IF(LEN($A1473)&gt;0,SUMPRODUCT(($A1473=merged_names)*(_xlfn.TEXTAFTER(Q$2, "At ")=merged_belt_colours)*merged_months_at_rank),"")</f>
        <v/>
      </c>
      <c r="R1473" s="18" t="str" cm="1">
        <f t="array" ref="R1473">IF(LEN($A1473)&gt;0,SUMPRODUCT(($A1473=merged_names)*(_xlfn.TEXTAFTER(R$2, "At ")=merged_belt_colours)*merged_months_at_rank),"")</f>
        <v/>
      </c>
    </row>
    <row r="1474" spans="1:18" x14ac:dyDescent="0.25">
      <c r="A1474"/>
      <c r="B1474" s="15" t="str" cm="1">
        <f t="array" ref="B1474">IFERROR(IF(LEN(A1474)&gt;0, IF(SUMPRODUCT((Inactives[Key]=J1474)*(Inactives[Currently Inactive]))=1,"Inactive","Active"),""),"Active")</f>
        <v/>
      </c>
      <c r="C1474" s="16" t="str" cm="1">
        <f t="array" aca="1" ref="C1474" ca="1">IFERROR(_xlfn._xlws.FILTER(Inactives[Inactive On],(Inactives[Key]=J1474)*(Inactives[Currently Inactive]),""),"")</f>
        <v/>
      </c>
      <c r="D1474" s="16" t="str" cm="1">
        <f t="array" aca="1" ref="D1474" ca="1">IFERROR(INDEX(_xlfn.TEXTSPLIT(E1474," "),1),"")</f>
        <v/>
      </c>
      <c r="E1474" s="15" t="str" cm="1">
        <f t="array" aca="1" ref="E1474" ca="1">IFERROR(_xlfn._xlws.FILTER(merged_ranks,(merged_end_dates=DATE(9999,12,31))*(merged_names=A1474)),"")</f>
        <v/>
      </c>
      <c r="F1474" s="17" t="str">
        <f ca="1">_xlfn.XLOOKUP(J1474,Promotions[Promo Key],Promotions[Promo Date],"")</f>
        <v/>
      </c>
      <c r="G1474" s="18" t="str">
        <f t="shared" ca="1" si="103"/>
        <v/>
      </c>
      <c r="H1474" s="18" t="str">
        <f t="shared" ca="1" si="102"/>
        <v/>
      </c>
      <c r="I1474" s="17" t="str">
        <f>_xlfn.XLOOKUP(A1474,Students[Full Name],Students[Starting Rank],"")</f>
        <v/>
      </c>
      <c r="J1474" s="15" t="str">
        <f t="shared" ca="1" si="104"/>
        <v xml:space="preserve">: </v>
      </c>
      <c r="K1474" s="16" t="str">
        <f>_xlfn.XLOOKUP(A1474,Students[Full Name],Students[Start Date],"")</f>
        <v/>
      </c>
      <c r="L1474" s="18">
        <f t="shared" ca="1" si="105"/>
        <v>-1</v>
      </c>
      <c r="M1474" s="18" cm="1">
        <f t="array" aca="1" ref="M1474" ca="1">SUMPRODUCT(Inactives[Days Inactive]*(Inactives[Student]=A1474))/365</f>
        <v>0</v>
      </c>
      <c r="N1474" s="18" t="str" cm="1">
        <f t="array" ref="N1474">IF(LEN($A1474)&gt;0,SUMPRODUCT(($A1474=merged_names)*(_xlfn.TEXTAFTER(N$2, "At ")=merged_belt_colours)*merged_months_at_rank),"")</f>
        <v/>
      </c>
      <c r="O1474" s="18" t="str" cm="1">
        <f t="array" ref="O1474">IF(LEN($A1474)&gt;0,SUMPRODUCT(($A1474=merged_names)*(_xlfn.TEXTAFTER(O$2, "At ")=merged_belt_colours)*merged_months_at_rank),"")</f>
        <v/>
      </c>
      <c r="P1474" s="18" t="str" cm="1">
        <f t="array" ref="P1474">IF(LEN($A1474)&gt;0,SUMPRODUCT(($A1474=merged_names)*(_xlfn.TEXTAFTER(P$2, "At ")=merged_belt_colours)*merged_months_at_rank),"")</f>
        <v/>
      </c>
      <c r="Q1474" s="18" t="str" cm="1">
        <f t="array" ref="Q1474">IF(LEN($A1474)&gt;0,SUMPRODUCT(($A1474=merged_names)*(_xlfn.TEXTAFTER(Q$2, "At ")=merged_belt_colours)*merged_months_at_rank),"")</f>
        <v/>
      </c>
      <c r="R1474" s="18" t="str" cm="1">
        <f t="array" ref="R1474">IF(LEN($A1474)&gt;0,SUMPRODUCT(($A1474=merged_names)*(_xlfn.TEXTAFTER(R$2, "At ")=merged_belt_colours)*merged_months_at_rank),"")</f>
        <v/>
      </c>
    </row>
    <row r="1475" spans="1:18" x14ac:dyDescent="0.25">
      <c r="A1475"/>
      <c r="B1475" s="15" t="str" cm="1">
        <f t="array" ref="B1475">IFERROR(IF(LEN(A1475)&gt;0, IF(SUMPRODUCT((Inactives[Key]=J1475)*(Inactives[Currently Inactive]))=1,"Inactive","Active"),""),"Active")</f>
        <v/>
      </c>
      <c r="C1475" s="16" t="str" cm="1">
        <f t="array" aca="1" ref="C1475" ca="1">IFERROR(_xlfn._xlws.FILTER(Inactives[Inactive On],(Inactives[Key]=J1475)*(Inactives[Currently Inactive]),""),"")</f>
        <v/>
      </c>
      <c r="D1475" s="16" t="str" cm="1">
        <f t="array" aca="1" ref="D1475" ca="1">IFERROR(INDEX(_xlfn.TEXTSPLIT(E1475," "),1),"")</f>
        <v/>
      </c>
      <c r="E1475" s="15" t="str" cm="1">
        <f t="array" aca="1" ref="E1475" ca="1">IFERROR(_xlfn._xlws.FILTER(merged_ranks,(merged_end_dates=DATE(9999,12,31))*(merged_names=A1475)),"")</f>
        <v/>
      </c>
      <c r="F1475" s="17" t="str">
        <f ca="1">_xlfn.XLOOKUP(J1475,Promotions[Promo Key],Promotions[Promo Date],"")</f>
        <v/>
      </c>
      <c r="G1475" s="18" t="str">
        <f t="shared" ca="1" si="103"/>
        <v/>
      </c>
      <c r="H1475" s="18" t="str">
        <f t="shared" ca="1" si="102"/>
        <v/>
      </c>
      <c r="I1475" s="17" t="str">
        <f>_xlfn.XLOOKUP(A1475,Students[Full Name],Students[Starting Rank],"")</f>
        <v/>
      </c>
      <c r="J1475" s="15" t="str">
        <f t="shared" ca="1" si="104"/>
        <v xml:space="preserve">: </v>
      </c>
      <c r="K1475" s="16" t="str">
        <f>_xlfn.XLOOKUP(A1475,Students[Full Name],Students[Start Date],"")</f>
        <v/>
      </c>
      <c r="L1475" s="18">
        <f t="shared" ca="1" si="105"/>
        <v>-1</v>
      </c>
      <c r="M1475" s="18" cm="1">
        <f t="array" aca="1" ref="M1475" ca="1">SUMPRODUCT(Inactives[Days Inactive]*(Inactives[Student]=A1475))/365</f>
        <v>0</v>
      </c>
      <c r="N1475" s="18" t="str" cm="1">
        <f t="array" ref="N1475">IF(LEN($A1475)&gt;0,SUMPRODUCT(($A1475=merged_names)*(_xlfn.TEXTAFTER(N$2, "At ")=merged_belt_colours)*merged_months_at_rank),"")</f>
        <v/>
      </c>
      <c r="O1475" s="18" t="str" cm="1">
        <f t="array" ref="O1475">IF(LEN($A1475)&gt;0,SUMPRODUCT(($A1475=merged_names)*(_xlfn.TEXTAFTER(O$2, "At ")=merged_belt_colours)*merged_months_at_rank),"")</f>
        <v/>
      </c>
      <c r="P1475" s="18" t="str" cm="1">
        <f t="array" ref="P1475">IF(LEN($A1475)&gt;0,SUMPRODUCT(($A1475=merged_names)*(_xlfn.TEXTAFTER(P$2, "At ")=merged_belt_colours)*merged_months_at_rank),"")</f>
        <v/>
      </c>
      <c r="Q1475" s="18" t="str" cm="1">
        <f t="array" ref="Q1475">IF(LEN($A1475)&gt;0,SUMPRODUCT(($A1475=merged_names)*(_xlfn.TEXTAFTER(Q$2, "At ")=merged_belt_colours)*merged_months_at_rank),"")</f>
        <v/>
      </c>
      <c r="R1475" s="18" t="str" cm="1">
        <f t="array" ref="R1475">IF(LEN($A1475)&gt;0,SUMPRODUCT(($A1475=merged_names)*(_xlfn.TEXTAFTER(R$2, "At ")=merged_belt_colours)*merged_months_at_rank),"")</f>
        <v/>
      </c>
    </row>
    <row r="1476" spans="1:18" x14ac:dyDescent="0.25">
      <c r="A1476"/>
      <c r="B1476" s="15" t="str" cm="1">
        <f t="array" ref="B1476">IFERROR(IF(LEN(A1476)&gt;0, IF(SUMPRODUCT((Inactives[Key]=J1476)*(Inactives[Currently Inactive]))=1,"Inactive","Active"),""),"Active")</f>
        <v/>
      </c>
      <c r="C1476" s="16" t="str" cm="1">
        <f t="array" aca="1" ref="C1476" ca="1">IFERROR(_xlfn._xlws.FILTER(Inactives[Inactive On],(Inactives[Key]=J1476)*(Inactives[Currently Inactive]),""),"")</f>
        <v/>
      </c>
      <c r="D1476" s="16" t="str" cm="1">
        <f t="array" aca="1" ref="D1476" ca="1">IFERROR(INDEX(_xlfn.TEXTSPLIT(E1476," "),1),"")</f>
        <v/>
      </c>
      <c r="E1476" s="15" t="str" cm="1">
        <f t="array" aca="1" ref="E1476" ca="1">IFERROR(_xlfn._xlws.FILTER(merged_ranks,(merged_end_dates=DATE(9999,12,31))*(merged_names=A1476)),"")</f>
        <v/>
      </c>
      <c r="F1476" s="17" t="str">
        <f ca="1">_xlfn.XLOOKUP(J1476,Promotions[Promo Key],Promotions[Promo Date],"")</f>
        <v/>
      </c>
      <c r="G1476" s="18" t="str">
        <f t="shared" ca="1" si="103"/>
        <v/>
      </c>
      <c r="H1476" s="18" t="str">
        <f t="shared" ca="1" si="102"/>
        <v/>
      </c>
      <c r="I1476" s="17" t="str">
        <f>_xlfn.XLOOKUP(A1476,Students[Full Name],Students[Starting Rank],"")</f>
        <v/>
      </c>
      <c r="J1476" s="15" t="str">
        <f t="shared" ca="1" si="104"/>
        <v xml:space="preserve">: </v>
      </c>
      <c r="K1476" s="16" t="str">
        <f>_xlfn.XLOOKUP(A1476,Students[Full Name],Students[Start Date],"")</f>
        <v/>
      </c>
      <c r="L1476" s="18">
        <f t="shared" ca="1" si="105"/>
        <v>-1</v>
      </c>
      <c r="M1476" s="18" cm="1">
        <f t="array" aca="1" ref="M1476" ca="1">SUMPRODUCT(Inactives[Days Inactive]*(Inactives[Student]=A1476))/365</f>
        <v>0</v>
      </c>
      <c r="N1476" s="18" t="str" cm="1">
        <f t="array" ref="N1476">IF(LEN($A1476)&gt;0,SUMPRODUCT(($A1476=merged_names)*(_xlfn.TEXTAFTER(N$2, "At ")=merged_belt_colours)*merged_months_at_rank),"")</f>
        <v/>
      </c>
      <c r="O1476" s="18" t="str" cm="1">
        <f t="array" ref="O1476">IF(LEN($A1476)&gt;0,SUMPRODUCT(($A1476=merged_names)*(_xlfn.TEXTAFTER(O$2, "At ")=merged_belt_colours)*merged_months_at_rank),"")</f>
        <v/>
      </c>
      <c r="P1476" s="18" t="str" cm="1">
        <f t="array" ref="P1476">IF(LEN($A1476)&gt;0,SUMPRODUCT(($A1476=merged_names)*(_xlfn.TEXTAFTER(P$2, "At ")=merged_belt_colours)*merged_months_at_rank),"")</f>
        <v/>
      </c>
      <c r="Q1476" s="18" t="str" cm="1">
        <f t="array" ref="Q1476">IF(LEN($A1476)&gt;0,SUMPRODUCT(($A1476=merged_names)*(_xlfn.TEXTAFTER(Q$2, "At ")=merged_belt_colours)*merged_months_at_rank),"")</f>
        <v/>
      </c>
      <c r="R1476" s="18" t="str" cm="1">
        <f t="array" ref="R1476">IF(LEN($A1476)&gt;0,SUMPRODUCT(($A1476=merged_names)*(_xlfn.TEXTAFTER(R$2, "At ")=merged_belt_colours)*merged_months_at_rank),"")</f>
        <v/>
      </c>
    </row>
    <row r="1477" spans="1:18" x14ac:dyDescent="0.25">
      <c r="A1477"/>
      <c r="B1477" s="15" t="str" cm="1">
        <f t="array" ref="B1477">IFERROR(IF(LEN(A1477)&gt;0, IF(SUMPRODUCT((Inactives[Key]=J1477)*(Inactives[Currently Inactive]))=1,"Inactive","Active"),""),"Active")</f>
        <v/>
      </c>
      <c r="C1477" s="16" t="str" cm="1">
        <f t="array" aca="1" ref="C1477" ca="1">IFERROR(_xlfn._xlws.FILTER(Inactives[Inactive On],(Inactives[Key]=J1477)*(Inactives[Currently Inactive]),""),"")</f>
        <v/>
      </c>
      <c r="D1477" s="16" t="str" cm="1">
        <f t="array" aca="1" ref="D1477" ca="1">IFERROR(INDEX(_xlfn.TEXTSPLIT(E1477," "),1),"")</f>
        <v/>
      </c>
      <c r="E1477" s="15" t="str" cm="1">
        <f t="array" aca="1" ref="E1477" ca="1">IFERROR(_xlfn._xlws.FILTER(merged_ranks,(merged_end_dates=DATE(9999,12,31))*(merged_names=A1477)),"")</f>
        <v/>
      </c>
      <c r="F1477" s="17" t="str">
        <f ca="1">_xlfn.XLOOKUP(J1477,Promotions[Promo Key],Promotions[Promo Date],"")</f>
        <v/>
      </c>
      <c r="G1477" s="18" t="str">
        <f t="shared" ca="1" si="103"/>
        <v/>
      </c>
      <c r="H1477" s="18" t="str">
        <f t="shared" ca="1" si="102"/>
        <v/>
      </c>
      <c r="I1477" s="17" t="str">
        <f>_xlfn.XLOOKUP(A1477,Students[Full Name],Students[Starting Rank],"")</f>
        <v/>
      </c>
      <c r="J1477" s="15" t="str">
        <f t="shared" ca="1" si="104"/>
        <v xml:space="preserve">: </v>
      </c>
      <c r="K1477" s="16" t="str">
        <f>_xlfn.XLOOKUP(A1477,Students[Full Name],Students[Start Date],"")</f>
        <v/>
      </c>
      <c r="L1477" s="18">
        <f t="shared" ca="1" si="105"/>
        <v>-1</v>
      </c>
      <c r="M1477" s="18" cm="1">
        <f t="array" aca="1" ref="M1477" ca="1">SUMPRODUCT(Inactives[Days Inactive]*(Inactives[Student]=A1477))/365</f>
        <v>0</v>
      </c>
      <c r="N1477" s="18" t="str" cm="1">
        <f t="array" ref="N1477">IF(LEN($A1477)&gt;0,SUMPRODUCT(($A1477=merged_names)*(_xlfn.TEXTAFTER(N$2, "At ")=merged_belt_colours)*merged_months_at_rank),"")</f>
        <v/>
      </c>
      <c r="O1477" s="18" t="str" cm="1">
        <f t="array" ref="O1477">IF(LEN($A1477)&gt;0,SUMPRODUCT(($A1477=merged_names)*(_xlfn.TEXTAFTER(O$2, "At ")=merged_belt_colours)*merged_months_at_rank),"")</f>
        <v/>
      </c>
      <c r="P1477" s="18" t="str" cm="1">
        <f t="array" ref="P1477">IF(LEN($A1477)&gt;0,SUMPRODUCT(($A1477=merged_names)*(_xlfn.TEXTAFTER(P$2, "At ")=merged_belt_colours)*merged_months_at_rank),"")</f>
        <v/>
      </c>
      <c r="Q1477" s="18" t="str" cm="1">
        <f t="array" ref="Q1477">IF(LEN($A1477)&gt;0,SUMPRODUCT(($A1477=merged_names)*(_xlfn.TEXTAFTER(Q$2, "At ")=merged_belt_colours)*merged_months_at_rank),"")</f>
        <v/>
      </c>
      <c r="R1477" s="18" t="str" cm="1">
        <f t="array" ref="R1477">IF(LEN($A1477)&gt;0,SUMPRODUCT(($A1477=merged_names)*(_xlfn.TEXTAFTER(R$2, "At ")=merged_belt_colours)*merged_months_at_rank),"")</f>
        <v/>
      </c>
    </row>
    <row r="1478" spans="1:18" x14ac:dyDescent="0.25">
      <c r="A1478"/>
      <c r="B1478" s="15" t="str" cm="1">
        <f t="array" ref="B1478">IFERROR(IF(LEN(A1478)&gt;0, IF(SUMPRODUCT((Inactives[Key]=J1478)*(Inactives[Currently Inactive]))=1,"Inactive","Active"),""),"Active")</f>
        <v/>
      </c>
      <c r="C1478" s="16" t="str" cm="1">
        <f t="array" aca="1" ref="C1478" ca="1">IFERROR(_xlfn._xlws.FILTER(Inactives[Inactive On],(Inactives[Key]=J1478)*(Inactives[Currently Inactive]),""),"")</f>
        <v/>
      </c>
      <c r="D1478" s="16" t="str" cm="1">
        <f t="array" aca="1" ref="D1478" ca="1">IFERROR(INDEX(_xlfn.TEXTSPLIT(E1478," "),1),"")</f>
        <v/>
      </c>
      <c r="E1478" s="15" t="str" cm="1">
        <f t="array" aca="1" ref="E1478" ca="1">IFERROR(_xlfn._xlws.FILTER(merged_ranks,(merged_end_dates=DATE(9999,12,31))*(merged_names=A1478)),"")</f>
        <v/>
      </c>
      <c r="F1478" s="17" t="str">
        <f ca="1">_xlfn.XLOOKUP(J1478,Promotions[Promo Key],Promotions[Promo Date],"")</f>
        <v/>
      </c>
      <c r="G1478" s="18" t="str">
        <f t="shared" ca="1" si="103"/>
        <v/>
      </c>
      <c r="H1478" s="18" t="str">
        <f t="shared" ca="1" si="102"/>
        <v/>
      </c>
      <c r="I1478" s="17" t="str">
        <f>_xlfn.XLOOKUP(A1478,Students[Full Name],Students[Starting Rank],"")</f>
        <v/>
      </c>
      <c r="J1478" s="15" t="str">
        <f t="shared" ca="1" si="104"/>
        <v xml:space="preserve">: </v>
      </c>
      <c r="K1478" s="16" t="str">
        <f>_xlfn.XLOOKUP(A1478,Students[Full Name],Students[Start Date],"")</f>
        <v/>
      </c>
      <c r="L1478" s="18">
        <f t="shared" ca="1" si="105"/>
        <v>-1</v>
      </c>
      <c r="M1478" s="18" cm="1">
        <f t="array" aca="1" ref="M1478" ca="1">SUMPRODUCT(Inactives[Days Inactive]*(Inactives[Student]=A1478))/365</f>
        <v>0</v>
      </c>
      <c r="N1478" s="18" t="str" cm="1">
        <f t="array" ref="N1478">IF(LEN($A1478)&gt;0,SUMPRODUCT(($A1478=merged_names)*(_xlfn.TEXTAFTER(N$2, "At ")=merged_belt_colours)*merged_months_at_rank),"")</f>
        <v/>
      </c>
      <c r="O1478" s="18" t="str" cm="1">
        <f t="array" ref="O1478">IF(LEN($A1478)&gt;0,SUMPRODUCT(($A1478=merged_names)*(_xlfn.TEXTAFTER(O$2, "At ")=merged_belt_colours)*merged_months_at_rank),"")</f>
        <v/>
      </c>
      <c r="P1478" s="18" t="str" cm="1">
        <f t="array" ref="P1478">IF(LEN($A1478)&gt;0,SUMPRODUCT(($A1478=merged_names)*(_xlfn.TEXTAFTER(P$2, "At ")=merged_belt_colours)*merged_months_at_rank),"")</f>
        <v/>
      </c>
      <c r="Q1478" s="18" t="str" cm="1">
        <f t="array" ref="Q1478">IF(LEN($A1478)&gt;0,SUMPRODUCT(($A1478=merged_names)*(_xlfn.TEXTAFTER(Q$2, "At ")=merged_belt_colours)*merged_months_at_rank),"")</f>
        <v/>
      </c>
      <c r="R1478" s="18" t="str" cm="1">
        <f t="array" ref="R1478">IF(LEN($A1478)&gt;0,SUMPRODUCT(($A1478=merged_names)*(_xlfn.TEXTAFTER(R$2, "At ")=merged_belt_colours)*merged_months_at_rank),"")</f>
        <v/>
      </c>
    </row>
    <row r="1479" spans="1:18" x14ac:dyDescent="0.25">
      <c r="A1479"/>
      <c r="B1479" s="15" t="str" cm="1">
        <f t="array" ref="B1479">IFERROR(IF(LEN(A1479)&gt;0, IF(SUMPRODUCT((Inactives[Key]=J1479)*(Inactives[Currently Inactive]))=1,"Inactive","Active"),""),"Active")</f>
        <v/>
      </c>
      <c r="C1479" s="16" t="str" cm="1">
        <f t="array" aca="1" ref="C1479" ca="1">IFERROR(_xlfn._xlws.FILTER(Inactives[Inactive On],(Inactives[Key]=J1479)*(Inactives[Currently Inactive]),""),"")</f>
        <v/>
      </c>
      <c r="D1479" s="16" t="str" cm="1">
        <f t="array" aca="1" ref="D1479" ca="1">IFERROR(INDEX(_xlfn.TEXTSPLIT(E1479," "),1),"")</f>
        <v/>
      </c>
      <c r="E1479" s="15" t="str" cm="1">
        <f t="array" aca="1" ref="E1479" ca="1">IFERROR(_xlfn._xlws.FILTER(merged_ranks,(merged_end_dates=DATE(9999,12,31))*(merged_names=A1479)),"")</f>
        <v/>
      </c>
      <c r="F1479" s="17" t="str">
        <f ca="1">_xlfn.XLOOKUP(J1479,Promotions[Promo Key],Promotions[Promo Date],"")</f>
        <v/>
      </c>
      <c r="G1479" s="18" t="str">
        <f t="shared" ca="1" si="103"/>
        <v/>
      </c>
      <c r="H1479" s="18" t="str">
        <f t="shared" ca="1" si="102"/>
        <v/>
      </c>
      <c r="I1479" s="17" t="str">
        <f>_xlfn.XLOOKUP(A1479,Students[Full Name],Students[Starting Rank],"")</f>
        <v/>
      </c>
      <c r="J1479" s="15" t="str">
        <f t="shared" ca="1" si="104"/>
        <v xml:space="preserve">: </v>
      </c>
      <c r="K1479" s="16" t="str">
        <f>_xlfn.XLOOKUP(A1479,Students[Full Name],Students[Start Date],"")</f>
        <v/>
      </c>
      <c r="L1479" s="18">
        <f t="shared" ca="1" si="105"/>
        <v>-1</v>
      </c>
      <c r="M1479" s="18" cm="1">
        <f t="array" aca="1" ref="M1479" ca="1">SUMPRODUCT(Inactives[Days Inactive]*(Inactives[Student]=A1479))/365</f>
        <v>0</v>
      </c>
      <c r="N1479" s="18" t="str" cm="1">
        <f t="array" ref="N1479">IF(LEN($A1479)&gt;0,SUMPRODUCT(($A1479=merged_names)*(_xlfn.TEXTAFTER(N$2, "At ")=merged_belt_colours)*merged_months_at_rank),"")</f>
        <v/>
      </c>
      <c r="O1479" s="18" t="str" cm="1">
        <f t="array" ref="O1479">IF(LEN($A1479)&gt;0,SUMPRODUCT(($A1479=merged_names)*(_xlfn.TEXTAFTER(O$2, "At ")=merged_belt_colours)*merged_months_at_rank),"")</f>
        <v/>
      </c>
      <c r="P1479" s="18" t="str" cm="1">
        <f t="array" ref="P1479">IF(LEN($A1479)&gt;0,SUMPRODUCT(($A1479=merged_names)*(_xlfn.TEXTAFTER(P$2, "At ")=merged_belt_colours)*merged_months_at_rank),"")</f>
        <v/>
      </c>
      <c r="Q1479" s="18" t="str" cm="1">
        <f t="array" ref="Q1479">IF(LEN($A1479)&gt;0,SUMPRODUCT(($A1479=merged_names)*(_xlfn.TEXTAFTER(Q$2, "At ")=merged_belt_colours)*merged_months_at_rank),"")</f>
        <v/>
      </c>
      <c r="R1479" s="18" t="str" cm="1">
        <f t="array" ref="R1479">IF(LEN($A1479)&gt;0,SUMPRODUCT(($A1479=merged_names)*(_xlfn.TEXTAFTER(R$2, "At ")=merged_belt_colours)*merged_months_at_rank),"")</f>
        <v/>
      </c>
    </row>
    <row r="1480" spans="1:18" x14ac:dyDescent="0.25">
      <c r="A1480"/>
      <c r="B1480" s="15" t="str" cm="1">
        <f t="array" ref="B1480">IFERROR(IF(LEN(A1480)&gt;0, IF(SUMPRODUCT((Inactives[Key]=J1480)*(Inactives[Currently Inactive]))=1,"Inactive","Active"),""),"Active")</f>
        <v/>
      </c>
      <c r="C1480" s="16" t="str" cm="1">
        <f t="array" aca="1" ref="C1480" ca="1">IFERROR(_xlfn._xlws.FILTER(Inactives[Inactive On],(Inactives[Key]=J1480)*(Inactives[Currently Inactive]),""),"")</f>
        <v/>
      </c>
      <c r="D1480" s="16" t="str" cm="1">
        <f t="array" aca="1" ref="D1480" ca="1">IFERROR(INDEX(_xlfn.TEXTSPLIT(E1480," "),1),"")</f>
        <v/>
      </c>
      <c r="E1480" s="15" t="str" cm="1">
        <f t="array" aca="1" ref="E1480" ca="1">IFERROR(_xlfn._xlws.FILTER(merged_ranks,(merged_end_dates=DATE(9999,12,31))*(merged_names=A1480)),"")</f>
        <v/>
      </c>
      <c r="F1480" s="17" t="str">
        <f ca="1">_xlfn.XLOOKUP(J1480,Promotions[Promo Key],Promotions[Promo Date],"")</f>
        <v/>
      </c>
      <c r="G1480" s="18" t="str">
        <f t="shared" ca="1" si="103"/>
        <v/>
      </c>
      <c r="H1480" s="18" t="str">
        <f t="shared" ca="1" si="102"/>
        <v/>
      </c>
      <c r="I1480" s="17" t="str">
        <f>_xlfn.XLOOKUP(A1480,Students[Full Name],Students[Starting Rank],"")</f>
        <v/>
      </c>
      <c r="J1480" s="15" t="str">
        <f t="shared" ca="1" si="104"/>
        <v xml:space="preserve">: </v>
      </c>
      <c r="K1480" s="16" t="str">
        <f>_xlfn.XLOOKUP(A1480,Students[Full Name],Students[Start Date],"")</f>
        <v/>
      </c>
      <c r="L1480" s="18">
        <f t="shared" ca="1" si="105"/>
        <v>-1</v>
      </c>
      <c r="M1480" s="18" cm="1">
        <f t="array" aca="1" ref="M1480" ca="1">SUMPRODUCT(Inactives[Days Inactive]*(Inactives[Student]=A1480))/365</f>
        <v>0</v>
      </c>
      <c r="N1480" s="18" t="str" cm="1">
        <f t="array" ref="N1480">IF(LEN($A1480)&gt;0,SUMPRODUCT(($A1480=merged_names)*(_xlfn.TEXTAFTER(N$2, "At ")=merged_belt_colours)*merged_months_at_rank),"")</f>
        <v/>
      </c>
      <c r="O1480" s="18" t="str" cm="1">
        <f t="array" ref="O1480">IF(LEN($A1480)&gt;0,SUMPRODUCT(($A1480=merged_names)*(_xlfn.TEXTAFTER(O$2, "At ")=merged_belt_colours)*merged_months_at_rank),"")</f>
        <v/>
      </c>
      <c r="P1480" s="18" t="str" cm="1">
        <f t="array" ref="P1480">IF(LEN($A1480)&gt;0,SUMPRODUCT(($A1480=merged_names)*(_xlfn.TEXTAFTER(P$2, "At ")=merged_belt_colours)*merged_months_at_rank),"")</f>
        <v/>
      </c>
      <c r="Q1480" s="18" t="str" cm="1">
        <f t="array" ref="Q1480">IF(LEN($A1480)&gt;0,SUMPRODUCT(($A1480=merged_names)*(_xlfn.TEXTAFTER(Q$2, "At ")=merged_belt_colours)*merged_months_at_rank),"")</f>
        <v/>
      </c>
      <c r="R1480" s="18" t="str" cm="1">
        <f t="array" ref="R1480">IF(LEN($A1480)&gt;0,SUMPRODUCT(($A1480=merged_names)*(_xlfn.TEXTAFTER(R$2, "At ")=merged_belt_colours)*merged_months_at_rank),"")</f>
        <v/>
      </c>
    </row>
    <row r="1481" spans="1:18" x14ac:dyDescent="0.25">
      <c r="A1481"/>
      <c r="B1481" s="15" t="str" cm="1">
        <f t="array" ref="B1481">IFERROR(IF(LEN(A1481)&gt;0, IF(SUMPRODUCT((Inactives[Key]=J1481)*(Inactives[Currently Inactive]))=1,"Inactive","Active"),""),"Active")</f>
        <v/>
      </c>
      <c r="C1481" s="16" t="str" cm="1">
        <f t="array" aca="1" ref="C1481" ca="1">IFERROR(_xlfn._xlws.FILTER(Inactives[Inactive On],(Inactives[Key]=J1481)*(Inactives[Currently Inactive]),""),"")</f>
        <v/>
      </c>
      <c r="D1481" s="16" t="str" cm="1">
        <f t="array" aca="1" ref="D1481" ca="1">IFERROR(INDEX(_xlfn.TEXTSPLIT(E1481," "),1),"")</f>
        <v/>
      </c>
      <c r="E1481" s="15" t="str" cm="1">
        <f t="array" aca="1" ref="E1481" ca="1">IFERROR(_xlfn._xlws.FILTER(merged_ranks,(merged_end_dates=DATE(9999,12,31))*(merged_names=A1481)),"")</f>
        <v/>
      </c>
      <c r="F1481" s="17" t="str">
        <f ca="1">_xlfn.XLOOKUP(J1481,Promotions[Promo Key],Promotions[Promo Date],"")</f>
        <v/>
      </c>
      <c r="G1481" s="18" t="str">
        <f t="shared" ca="1" si="103"/>
        <v/>
      </c>
      <c r="H1481" s="18" t="str">
        <f t="shared" ca="1" si="102"/>
        <v/>
      </c>
      <c r="I1481" s="17" t="str">
        <f>_xlfn.XLOOKUP(A1481,Students[Full Name],Students[Starting Rank],"")</f>
        <v/>
      </c>
      <c r="J1481" s="15" t="str">
        <f t="shared" ca="1" si="104"/>
        <v xml:space="preserve">: </v>
      </c>
      <c r="K1481" s="16" t="str">
        <f>_xlfn.XLOOKUP(A1481,Students[Full Name],Students[Start Date],"")</f>
        <v/>
      </c>
      <c r="L1481" s="18">
        <f t="shared" ca="1" si="105"/>
        <v>-1</v>
      </c>
      <c r="M1481" s="18" cm="1">
        <f t="array" aca="1" ref="M1481" ca="1">SUMPRODUCT(Inactives[Days Inactive]*(Inactives[Student]=A1481))/365</f>
        <v>0</v>
      </c>
      <c r="N1481" s="18" t="str" cm="1">
        <f t="array" ref="N1481">IF(LEN($A1481)&gt;0,SUMPRODUCT(($A1481=merged_names)*(_xlfn.TEXTAFTER(N$2, "At ")=merged_belt_colours)*merged_months_at_rank),"")</f>
        <v/>
      </c>
      <c r="O1481" s="18" t="str" cm="1">
        <f t="array" ref="O1481">IF(LEN($A1481)&gt;0,SUMPRODUCT(($A1481=merged_names)*(_xlfn.TEXTAFTER(O$2, "At ")=merged_belt_colours)*merged_months_at_rank),"")</f>
        <v/>
      </c>
      <c r="P1481" s="18" t="str" cm="1">
        <f t="array" ref="P1481">IF(LEN($A1481)&gt;0,SUMPRODUCT(($A1481=merged_names)*(_xlfn.TEXTAFTER(P$2, "At ")=merged_belt_colours)*merged_months_at_rank),"")</f>
        <v/>
      </c>
      <c r="Q1481" s="18" t="str" cm="1">
        <f t="array" ref="Q1481">IF(LEN($A1481)&gt;0,SUMPRODUCT(($A1481=merged_names)*(_xlfn.TEXTAFTER(Q$2, "At ")=merged_belt_colours)*merged_months_at_rank),"")</f>
        <v/>
      </c>
      <c r="R1481" s="18" t="str" cm="1">
        <f t="array" ref="R1481">IF(LEN($A1481)&gt;0,SUMPRODUCT(($A1481=merged_names)*(_xlfn.TEXTAFTER(R$2, "At ")=merged_belt_colours)*merged_months_at_rank),"")</f>
        <v/>
      </c>
    </row>
    <row r="1482" spans="1:18" x14ac:dyDescent="0.25">
      <c r="A1482"/>
      <c r="B1482" s="15" t="str" cm="1">
        <f t="array" ref="B1482">IFERROR(IF(LEN(A1482)&gt;0, IF(SUMPRODUCT((Inactives[Key]=J1482)*(Inactives[Currently Inactive]))=1,"Inactive","Active"),""),"Active")</f>
        <v/>
      </c>
      <c r="C1482" s="16" t="str" cm="1">
        <f t="array" aca="1" ref="C1482" ca="1">IFERROR(_xlfn._xlws.FILTER(Inactives[Inactive On],(Inactives[Key]=J1482)*(Inactives[Currently Inactive]),""),"")</f>
        <v/>
      </c>
      <c r="D1482" s="16" t="str" cm="1">
        <f t="array" aca="1" ref="D1482" ca="1">IFERROR(INDEX(_xlfn.TEXTSPLIT(E1482," "),1),"")</f>
        <v/>
      </c>
      <c r="E1482" s="15" t="str" cm="1">
        <f t="array" aca="1" ref="E1482" ca="1">IFERROR(_xlfn._xlws.FILTER(merged_ranks,(merged_end_dates=DATE(9999,12,31))*(merged_names=A1482)),"")</f>
        <v/>
      </c>
      <c r="F1482" s="17" t="str">
        <f ca="1">_xlfn.XLOOKUP(J1482,Promotions[Promo Key],Promotions[Promo Date],"")</f>
        <v/>
      </c>
      <c r="G1482" s="18" t="str">
        <f t="shared" ca="1" si="103"/>
        <v/>
      </c>
      <c r="H1482" s="18" t="str">
        <f t="shared" ca="1" si="102"/>
        <v/>
      </c>
      <c r="I1482" s="17" t="str">
        <f>_xlfn.XLOOKUP(A1482,Students[Full Name],Students[Starting Rank],"")</f>
        <v/>
      </c>
      <c r="J1482" s="15" t="str">
        <f t="shared" ca="1" si="104"/>
        <v xml:space="preserve">: </v>
      </c>
      <c r="K1482" s="16" t="str">
        <f>_xlfn.XLOOKUP(A1482,Students[Full Name],Students[Start Date],"")</f>
        <v/>
      </c>
      <c r="L1482" s="18">
        <f t="shared" ca="1" si="105"/>
        <v>-1</v>
      </c>
      <c r="M1482" s="18" cm="1">
        <f t="array" aca="1" ref="M1482" ca="1">SUMPRODUCT(Inactives[Days Inactive]*(Inactives[Student]=A1482))/365</f>
        <v>0</v>
      </c>
      <c r="N1482" s="18" t="str" cm="1">
        <f t="array" ref="N1482">IF(LEN($A1482)&gt;0,SUMPRODUCT(($A1482=merged_names)*(_xlfn.TEXTAFTER(N$2, "At ")=merged_belt_colours)*merged_months_at_rank),"")</f>
        <v/>
      </c>
      <c r="O1482" s="18" t="str" cm="1">
        <f t="array" ref="O1482">IF(LEN($A1482)&gt;0,SUMPRODUCT(($A1482=merged_names)*(_xlfn.TEXTAFTER(O$2, "At ")=merged_belt_colours)*merged_months_at_rank),"")</f>
        <v/>
      </c>
      <c r="P1482" s="18" t="str" cm="1">
        <f t="array" ref="P1482">IF(LEN($A1482)&gt;0,SUMPRODUCT(($A1482=merged_names)*(_xlfn.TEXTAFTER(P$2, "At ")=merged_belt_colours)*merged_months_at_rank),"")</f>
        <v/>
      </c>
      <c r="Q1482" s="18" t="str" cm="1">
        <f t="array" ref="Q1482">IF(LEN($A1482)&gt;0,SUMPRODUCT(($A1482=merged_names)*(_xlfn.TEXTAFTER(Q$2, "At ")=merged_belt_colours)*merged_months_at_rank),"")</f>
        <v/>
      </c>
      <c r="R1482" s="18" t="str" cm="1">
        <f t="array" ref="R1482">IF(LEN($A1482)&gt;0,SUMPRODUCT(($A1482=merged_names)*(_xlfn.TEXTAFTER(R$2, "At ")=merged_belt_colours)*merged_months_at_rank),"")</f>
        <v/>
      </c>
    </row>
    <row r="1483" spans="1:18" x14ac:dyDescent="0.25">
      <c r="A1483"/>
      <c r="B1483" s="15" t="str" cm="1">
        <f t="array" ref="B1483">IFERROR(IF(LEN(A1483)&gt;0, IF(SUMPRODUCT((Inactives[Key]=J1483)*(Inactives[Currently Inactive]))=1,"Inactive","Active"),""),"Active")</f>
        <v/>
      </c>
      <c r="C1483" s="16" t="str" cm="1">
        <f t="array" aca="1" ref="C1483" ca="1">IFERROR(_xlfn._xlws.FILTER(Inactives[Inactive On],(Inactives[Key]=J1483)*(Inactives[Currently Inactive]),""),"")</f>
        <v/>
      </c>
      <c r="D1483" s="16" t="str" cm="1">
        <f t="array" aca="1" ref="D1483" ca="1">IFERROR(INDEX(_xlfn.TEXTSPLIT(E1483," "),1),"")</f>
        <v/>
      </c>
      <c r="E1483" s="15" t="str" cm="1">
        <f t="array" aca="1" ref="E1483" ca="1">IFERROR(_xlfn._xlws.FILTER(merged_ranks,(merged_end_dates=DATE(9999,12,31))*(merged_names=A1483)),"")</f>
        <v/>
      </c>
      <c r="F1483" s="17" t="str">
        <f ca="1">_xlfn.XLOOKUP(J1483,Promotions[Promo Key],Promotions[Promo Date],"")</f>
        <v/>
      </c>
      <c r="G1483" s="18" t="str">
        <f t="shared" ca="1" si="103"/>
        <v/>
      </c>
      <c r="H1483" s="18" t="str">
        <f t="shared" ca="1" si="102"/>
        <v/>
      </c>
      <c r="I1483" s="17" t="str">
        <f>_xlfn.XLOOKUP(A1483,Students[Full Name],Students[Starting Rank],"")</f>
        <v/>
      </c>
      <c r="J1483" s="15" t="str">
        <f t="shared" ca="1" si="104"/>
        <v xml:space="preserve">: </v>
      </c>
      <c r="K1483" s="16" t="str">
        <f>_xlfn.XLOOKUP(A1483,Students[Full Name],Students[Start Date],"")</f>
        <v/>
      </c>
      <c r="L1483" s="18">
        <f t="shared" ca="1" si="105"/>
        <v>-1</v>
      </c>
      <c r="M1483" s="18" cm="1">
        <f t="array" aca="1" ref="M1483" ca="1">SUMPRODUCT(Inactives[Days Inactive]*(Inactives[Student]=A1483))/365</f>
        <v>0</v>
      </c>
      <c r="N1483" s="18" t="str" cm="1">
        <f t="array" ref="N1483">IF(LEN($A1483)&gt;0,SUMPRODUCT(($A1483=merged_names)*(_xlfn.TEXTAFTER(N$2, "At ")=merged_belt_colours)*merged_months_at_rank),"")</f>
        <v/>
      </c>
      <c r="O1483" s="18" t="str" cm="1">
        <f t="array" ref="O1483">IF(LEN($A1483)&gt;0,SUMPRODUCT(($A1483=merged_names)*(_xlfn.TEXTAFTER(O$2, "At ")=merged_belt_colours)*merged_months_at_rank),"")</f>
        <v/>
      </c>
      <c r="P1483" s="18" t="str" cm="1">
        <f t="array" ref="P1483">IF(LEN($A1483)&gt;0,SUMPRODUCT(($A1483=merged_names)*(_xlfn.TEXTAFTER(P$2, "At ")=merged_belt_colours)*merged_months_at_rank),"")</f>
        <v/>
      </c>
      <c r="Q1483" s="18" t="str" cm="1">
        <f t="array" ref="Q1483">IF(LEN($A1483)&gt;0,SUMPRODUCT(($A1483=merged_names)*(_xlfn.TEXTAFTER(Q$2, "At ")=merged_belt_colours)*merged_months_at_rank),"")</f>
        <v/>
      </c>
      <c r="R1483" s="18" t="str" cm="1">
        <f t="array" ref="R1483">IF(LEN($A1483)&gt;0,SUMPRODUCT(($A1483=merged_names)*(_xlfn.TEXTAFTER(R$2, "At ")=merged_belt_colours)*merged_months_at_rank),"")</f>
        <v/>
      </c>
    </row>
    <row r="1484" spans="1:18" x14ac:dyDescent="0.25">
      <c r="A1484"/>
      <c r="B1484" s="15" t="str" cm="1">
        <f t="array" ref="B1484">IFERROR(IF(LEN(A1484)&gt;0, IF(SUMPRODUCT((Inactives[Key]=J1484)*(Inactives[Currently Inactive]))=1,"Inactive","Active"),""),"Active")</f>
        <v/>
      </c>
      <c r="C1484" s="16" t="str" cm="1">
        <f t="array" aca="1" ref="C1484" ca="1">IFERROR(_xlfn._xlws.FILTER(Inactives[Inactive On],(Inactives[Key]=J1484)*(Inactives[Currently Inactive]),""),"")</f>
        <v/>
      </c>
      <c r="D1484" s="16" t="str" cm="1">
        <f t="array" aca="1" ref="D1484" ca="1">IFERROR(INDEX(_xlfn.TEXTSPLIT(E1484," "),1),"")</f>
        <v/>
      </c>
      <c r="E1484" s="15" t="str" cm="1">
        <f t="array" aca="1" ref="E1484" ca="1">IFERROR(_xlfn._xlws.FILTER(merged_ranks,(merged_end_dates=DATE(9999,12,31))*(merged_names=A1484)),"")</f>
        <v/>
      </c>
      <c r="F1484" s="17" t="str">
        <f ca="1">_xlfn.XLOOKUP(J1484,Promotions[Promo Key],Promotions[Promo Date],"")</f>
        <v/>
      </c>
      <c r="G1484" s="18" t="str">
        <f t="shared" ca="1" si="103"/>
        <v/>
      </c>
      <c r="H1484" s="18" t="str">
        <f t="shared" ca="1" si="102"/>
        <v/>
      </c>
      <c r="I1484" s="17" t="str">
        <f>_xlfn.XLOOKUP(A1484,Students[Full Name],Students[Starting Rank],"")</f>
        <v/>
      </c>
      <c r="J1484" s="15" t="str">
        <f t="shared" ca="1" si="104"/>
        <v xml:space="preserve">: </v>
      </c>
      <c r="K1484" s="16" t="str">
        <f>_xlfn.XLOOKUP(A1484,Students[Full Name],Students[Start Date],"")</f>
        <v/>
      </c>
      <c r="L1484" s="18">
        <f t="shared" ca="1" si="105"/>
        <v>-1</v>
      </c>
      <c r="M1484" s="18" cm="1">
        <f t="array" aca="1" ref="M1484" ca="1">SUMPRODUCT(Inactives[Days Inactive]*(Inactives[Student]=A1484))/365</f>
        <v>0</v>
      </c>
      <c r="N1484" s="18" t="str" cm="1">
        <f t="array" ref="N1484">IF(LEN($A1484)&gt;0,SUMPRODUCT(($A1484=merged_names)*(_xlfn.TEXTAFTER(N$2, "At ")=merged_belt_colours)*merged_months_at_rank),"")</f>
        <v/>
      </c>
      <c r="O1484" s="18" t="str" cm="1">
        <f t="array" ref="O1484">IF(LEN($A1484)&gt;0,SUMPRODUCT(($A1484=merged_names)*(_xlfn.TEXTAFTER(O$2, "At ")=merged_belt_colours)*merged_months_at_rank),"")</f>
        <v/>
      </c>
      <c r="P1484" s="18" t="str" cm="1">
        <f t="array" ref="P1484">IF(LEN($A1484)&gt;0,SUMPRODUCT(($A1484=merged_names)*(_xlfn.TEXTAFTER(P$2, "At ")=merged_belt_colours)*merged_months_at_rank),"")</f>
        <v/>
      </c>
      <c r="Q1484" s="18" t="str" cm="1">
        <f t="array" ref="Q1484">IF(LEN($A1484)&gt;0,SUMPRODUCT(($A1484=merged_names)*(_xlfn.TEXTAFTER(Q$2, "At ")=merged_belt_colours)*merged_months_at_rank),"")</f>
        <v/>
      </c>
      <c r="R1484" s="18" t="str" cm="1">
        <f t="array" ref="R1484">IF(LEN($A1484)&gt;0,SUMPRODUCT(($A1484=merged_names)*(_xlfn.TEXTAFTER(R$2, "At ")=merged_belt_colours)*merged_months_at_rank),"")</f>
        <v/>
      </c>
    </row>
    <row r="1485" spans="1:18" x14ac:dyDescent="0.25">
      <c r="A1485"/>
      <c r="B1485" s="15" t="str" cm="1">
        <f t="array" ref="B1485">IFERROR(IF(LEN(A1485)&gt;0, IF(SUMPRODUCT((Inactives[Key]=J1485)*(Inactives[Currently Inactive]))=1,"Inactive","Active"),""),"Active")</f>
        <v/>
      </c>
      <c r="C1485" s="16" t="str" cm="1">
        <f t="array" aca="1" ref="C1485" ca="1">IFERROR(_xlfn._xlws.FILTER(Inactives[Inactive On],(Inactives[Key]=J1485)*(Inactives[Currently Inactive]),""),"")</f>
        <v/>
      </c>
      <c r="D1485" s="16" t="str" cm="1">
        <f t="array" aca="1" ref="D1485" ca="1">IFERROR(INDEX(_xlfn.TEXTSPLIT(E1485," "),1),"")</f>
        <v/>
      </c>
      <c r="E1485" s="15" t="str" cm="1">
        <f t="array" aca="1" ref="E1485" ca="1">IFERROR(_xlfn._xlws.FILTER(merged_ranks,(merged_end_dates=DATE(9999,12,31))*(merged_names=A1485)),"")</f>
        <v/>
      </c>
      <c r="F1485" s="17" t="str">
        <f ca="1">_xlfn.XLOOKUP(J1485,Promotions[Promo Key],Promotions[Promo Date],"")</f>
        <v/>
      </c>
      <c r="G1485" s="18" t="str">
        <f t="shared" ca="1" si="103"/>
        <v/>
      </c>
      <c r="H1485" s="18" t="str">
        <f t="shared" ca="1" si="102"/>
        <v/>
      </c>
      <c r="I1485" s="17" t="str">
        <f>_xlfn.XLOOKUP(A1485,Students[Full Name],Students[Starting Rank],"")</f>
        <v/>
      </c>
      <c r="J1485" s="15" t="str">
        <f t="shared" ca="1" si="104"/>
        <v xml:space="preserve">: </v>
      </c>
      <c r="K1485" s="16" t="str">
        <f>_xlfn.XLOOKUP(A1485,Students[Full Name],Students[Start Date],"")</f>
        <v/>
      </c>
      <c r="L1485" s="18">
        <f t="shared" ca="1" si="105"/>
        <v>-1</v>
      </c>
      <c r="M1485" s="18" cm="1">
        <f t="array" aca="1" ref="M1485" ca="1">SUMPRODUCT(Inactives[Days Inactive]*(Inactives[Student]=A1485))/365</f>
        <v>0</v>
      </c>
      <c r="N1485" s="18" t="str" cm="1">
        <f t="array" ref="N1485">IF(LEN($A1485)&gt;0,SUMPRODUCT(($A1485=merged_names)*(_xlfn.TEXTAFTER(N$2, "At ")=merged_belt_colours)*merged_months_at_rank),"")</f>
        <v/>
      </c>
      <c r="O1485" s="18" t="str" cm="1">
        <f t="array" ref="O1485">IF(LEN($A1485)&gt;0,SUMPRODUCT(($A1485=merged_names)*(_xlfn.TEXTAFTER(O$2, "At ")=merged_belt_colours)*merged_months_at_rank),"")</f>
        <v/>
      </c>
      <c r="P1485" s="18" t="str" cm="1">
        <f t="array" ref="P1485">IF(LEN($A1485)&gt;0,SUMPRODUCT(($A1485=merged_names)*(_xlfn.TEXTAFTER(P$2, "At ")=merged_belt_colours)*merged_months_at_rank),"")</f>
        <v/>
      </c>
      <c r="Q1485" s="18" t="str" cm="1">
        <f t="array" ref="Q1485">IF(LEN($A1485)&gt;0,SUMPRODUCT(($A1485=merged_names)*(_xlfn.TEXTAFTER(Q$2, "At ")=merged_belt_colours)*merged_months_at_rank),"")</f>
        <v/>
      </c>
      <c r="R1485" s="18" t="str" cm="1">
        <f t="array" ref="R1485">IF(LEN($A1485)&gt;0,SUMPRODUCT(($A1485=merged_names)*(_xlfn.TEXTAFTER(R$2, "At ")=merged_belt_colours)*merged_months_at_rank),"")</f>
        <v/>
      </c>
    </row>
    <row r="1486" spans="1:18" x14ac:dyDescent="0.25">
      <c r="A1486"/>
      <c r="B1486" s="15" t="str" cm="1">
        <f t="array" ref="B1486">IFERROR(IF(LEN(A1486)&gt;0, IF(SUMPRODUCT((Inactives[Key]=J1486)*(Inactives[Currently Inactive]))=1,"Inactive","Active"),""),"Active")</f>
        <v/>
      </c>
      <c r="C1486" s="16" t="str" cm="1">
        <f t="array" aca="1" ref="C1486" ca="1">IFERROR(_xlfn._xlws.FILTER(Inactives[Inactive On],(Inactives[Key]=J1486)*(Inactives[Currently Inactive]),""),"")</f>
        <v/>
      </c>
      <c r="D1486" s="16" t="str" cm="1">
        <f t="array" aca="1" ref="D1486" ca="1">IFERROR(INDEX(_xlfn.TEXTSPLIT(E1486," "),1),"")</f>
        <v/>
      </c>
      <c r="E1486" s="15" t="str" cm="1">
        <f t="array" aca="1" ref="E1486" ca="1">IFERROR(_xlfn._xlws.FILTER(merged_ranks,(merged_end_dates=DATE(9999,12,31))*(merged_names=A1486)),"")</f>
        <v/>
      </c>
      <c r="F1486" s="17" t="str">
        <f ca="1">_xlfn.XLOOKUP(J1486,Promotions[Promo Key],Promotions[Promo Date],"")</f>
        <v/>
      </c>
      <c r="G1486" s="18" t="str">
        <f t="shared" ca="1" si="103"/>
        <v/>
      </c>
      <c r="H1486" s="18" t="str">
        <f t="shared" ca="1" si="102"/>
        <v/>
      </c>
      <c r="I1486" s="17" t="str">
        <f>_xlfn.XLOOKUP(A1486,Students[Full Name],Students[Starting Rank],"")</f>
        <v/>
      </c>
      <c r="J1486" s="15" t="str">
        <f t="shared" ca="1" si="104"/>
        <v xml:space="preserve">: </v>
      </c>
      <c r="K1486" s="16" t="str">
        <f>_xlfn.XLOOKUP(A1486,Students[Full Name],Students[Start Date],"")</f>
        <v/>
      </c>
      <c r="L1486" s="18">
        <f t="shared" ca="1" si="105"/>
        <v>-1</v>
      </c>
      <c r="M1486" s="18" cm="1">
        <f t="array" aca="1" ref="M1486" ca="1">SUMPRODUCT(Inactives[Days Inactive]*(Inactives[Student]=A1486))/365</f>
        <v>0</v>
      </c>
      <c r="N1486" s="18" t="str" cm="1">
        <f t="array" ref="N1486">IF(LEN($A1486)&gt;0,SUMPRODUCT(($A1486=merged_names)*(_xlfn.TEXTAFTER(N$2, "At ")=merged_belt_colours)*merged_months_at_rank),"")</f>
        <v/>
      </c>
      <c r="O1486" s="18" t="str" cm="1">
        <f t="array" ref="O1486">IF(LEN($A1486)&gt;0,SUMPRODUCT(($A1486=merged_names)*(_xlfn.TEXTAFTER(O$2, "At ")=merged_belt_colours)*merged_months_at_rank),"")</f>
        <v/>
      </c>
      <c r="P1486" s="18" t="str" cm="1">
        <f t="array" ref="P1486">IF(LEN($A1486)&gt;0,SUMPRODUCT(($A1486=merged_names)*(_xlfn.TEXTAFTER(P$2, "At ")=merged_belt_colours)*merged_months_at_rank),"")</f>
        <v/>
      </c>
      <c r="Q1486" s="18" t="str" cm="1">
        <f t="array" ref="Q1486">IF(LEN($A1486)&gt;0,SUMPRODUCT(($A1486=merged_names)*(_xlfn.TEXTAFTER(Q$2, "At ")=merged_belt_colours)*merged_months_at_rank),"")</f>
        <v/>
      </c>
      <c r="R1486" s="18" t="str" cm="1">
        <f t="array" ref="R1486">IF(LEN($A1486)&gt;0,SUMPRODUCT(($A1486=merged_names)*(_xlfn.TEXTAFTER(R$2, "At ")=merged_belt_colours)*merged_months_at_rank),"")</f>
        <v/>
      </c>
    </row>
    <row r="1487" spans="1:18" x14ac:dyDescent="0.25">
      <c r="A1487"/>
      <c r="B1487" s="15" t="str" cm="1">
        <f t="array" ref="B1487">IFERROR(IF(LEN(A1487)&gt;0, IF(SUMPRODUCT((Inactives[Key]=J1487)*(Inactives[Currently Inactive]))=1,"Inactive","Active"),""),"Active")</f>
        <v/>
      </c>
      <c r="C1487" s="16" t="str" cm="1">
        <f t="array" aca="1" ref="C1487" ca="1">IFERROR(_xlfn._xlws.FILTER(Inactives[Inactive On],(Inactives[Key]=J1487)*(Inactives[Currently Inactive]),""),"")</f>
        <v/>
      </c>
      <c r="D1487" s="16" t="str" cm="1">
        <f t="array" aca="1" ref="D1487" ca="1">IFERROR(INDEX(_xlfn.TEXTSPLIT(E1487," "),1),"")</f>
        <v/>
      </c>
      <c r="E1487" s="15" t="str" cm="1">
        <f t="array" aca="1" ref="E1487" ca="1">IFERROR(_xlfn._xlws.FILTER(merged_ranks,(merged_end_dates=DATE(9999,12,31))*(merged_names=A1487)),"")</f>
        <v/>
      </c>
      <c r="F1487" s="17" t="str">
        <f ca="1">_xlfn.XLOOKUP(J1487,Promotions[Promo Key],Promotions[Promo Date],"")</f>
        <v/>
      </c>
      <c r="G1487" s="18" t="str">
        <f t="shared" ca="1" si="103"/>
        <v/>
      </c>
      <c r="H1487" s="18" t="str">
        <f t="shared" ca="1" si="102"/>
        <v/>
      </c>
      <c r="I1487" s="17" t="str">
        <f>_xlfn.XLOOKUP(A1487,Students[Full Name],Students[Starting Rank],"")</f>
        <v/>
      </c>
      <c r="J1487" s="15" t="str">
        <f t="shared" ca="1" si="104"/>
        <v xml:space="preserve">: </v>
      </c>
      <c r="K1487" s="16" t="str">
        <f>_xlfn.XLOOKUP(A1487,Students[Full Name],Students[Start Date],"")</f>
        <v/>
      </c>
      <c r="L1487" s="18">
        <f t="shared" ca="1" si="105"/>
        <v>-1</v>
      </c>
      <c r="M1487" s="18" cm="1">
        <f t="array" aca="1" ref="M1487" ca="1">SUMPRODUCT(Inactives[Days Inactive]*(Inactives[Student]=A1487))/365</f>
        <v>0</v>
      </c>
      <c r="N1487" s="18" t="str" cm="1">
        <f t="array" ref="N1487">IF(LEN($A1487)&gt;0,SUMPRODUCT(($A1487=merged_names)*(_xlfn.TEXTAFTER(N$2, "At ")=merged_belt_colours)*merged_months_at_rank),"")</f>
        <v/>
      </c>
      <c r="O1487" s="18" t="str" cm="1">
        <f t="array" ref="O1487">IF(LEN($A1487)&gt;0,SUMPRODUCT(($A1487=merged_names)*(_xlfn.TEXTAFTER(O$2, "At ")=merged_belt_colours)*merged_months_at_rank),"")</f>
        <v/>
      </c>
      <c r="P1487" s="18" t="str" cm="1">
        <f t="array" ref="P1487">IF(LEN($A1487)&gt;0,SUMPRODUCT(($A1487=merged_names)*(_xlfn.TEXTAFTER(P$2, "At ")=merged_belt_colours)*merged_months_at_rank),"")</f>
        <v/>
      </c>
      <c r="Q1487" s="18" t="str" cm="1">
        <f t="array" ref="Q1487">IF(LEN($A1487)&gt;0,SUMPRODUCT(($A1487=merged_names)*(_xlfn.TEXTAFTER(Q$2, "At ")=merged_belt_colours)*merged_months_at_rank),"")</f>
        <v/>
      </c>
      <c r="R1487" s="18" t="str" cm="1">
        <f t="array" ref="R1487">IF(LEN($A1487)&gt;0,SUMPRODUCT(($A1487=merged_names)*(_xlfn.TEXTAFTER(R$2, "At ")=merged_belt_colours)*merged_months_at_rank),"")</f>
        <v/>
      </c>
    </row>
    <row r="1488" spans="1:18" x14ac:dyDescent="0.25">
      <c r="A1488"/>
      <c r="B1488" s="15" t="str" cm="1">
        <f t="array" ref="B1488">IFERROR(IF(LEN(A1488)&gt;0, IF(SUMPRODUCT((Inactives[Key]=J1488)*(Inactives[Currently Inactive]))=1,"Inactive","Active"),""),"Active")</f>
        <v/>
      </c>
      <c r="C1488" s="16" t="str" cm="1">
        <f t="array" aca="1" ref="C1488" ca="1">IFERROR(_xlfn._xlws.FILTER(Inactives[Inactive On],(Inactives[Key]=J1488)*(Inactives[Currently Inactive]),""),"")</f>
        <v/>
      </c>
      <c r="D1488" s="16" t="str" cm="1">
        <f t="array" aca="1" ref="D1488" ca="1">IFERROR(INDEX(_xlfn.TEXTSPLIT(E1488," "),1),"")</f>
        <v/>
      </c>
      <c r="E1488" s="15" t="str" cm="1">
        <f t="array" aca="1" ref="E1488" ca="1">IFERROR(_xlfn._xlws.FILTER(merged_ranks,(merged_end_dates=DATE(9999,12,31))*(merged_names=A1488)),"")</f>
        <v/>
      </c>
      <c r="F1488" s="17" t="str">
        <f ca="1">_xlfn.XLOOKUP(J1488,Promotions[Promo Key],Promotions[Promo Date],"")</f>
        <v/>
      </c>
      <c r="G1488" s="18" t="str">
        <f t="shared" ca="1" si="103"/>
        <v/>
      </c>
      <c r="H1488" s="18" t="str">
        <f t="shared" ca="1" si="102"/>
        <v/>
      </c>
      <c r="I1488" s="17" t="str">
        <f>_xlfn.XLOOKUP(A1488,Students[Full Name],Students[Starting Rank],"")</f>
        <v/>
      </c>
      <c r="J1488" s="15" t="str">
        <f t="shared" ca="1" si="104"/>
        <v xml:space="preserve">: </v>
      </c>
      <c r="K1488" s="16" t="str">
        <f>_xlfn.XLOOKUP(A1488,Students[Full Name],Students[Start Date],"")</f>
        <v/>
      </c>
      <c r="L1488" s="18">
        <f t="shared" ca="1" si="105"/>
        <v>-1</v>
      </c>
      <c r="M1488" s="18" cm="1">
        <f t="array" aca="1" ref="M1488" ca="1">SUMPRODUCT(Inactives[Days Inactive]*(Inactives[Student]=A1488))/365</f>
        <v>0</v>
      </c>
      <c r="N1488" s="18" t="str" cm="1">
        <f t="array" ref="N1488">IF(LEN($A1488)&gt;0,SUMPRODUCT(($A1488=merged_names)*(_xlfn.TEXTAFTER(N$2, "At ")=merged_belt_colours)*merged_months_at_rank),"")</f>
        <v/>
      </c>
      <c r="O1488" s="18" t="str" cm="1">
        <f t="array" ref="O1488">IF(LEN($A1488)&gt;0,SUMPRODUCT(($A1488=merged_names)*(_xlfn.TEXTAFTER(O$2, "At ")=merged_belt_colours)*merged_months_at_rank),"")</f>
        <v/>
      </c>
      <c r="P1488" s="18" t="str" cm="1">
        <f t="array" ref="P1488">IF(LEN($A1488)&gt;0,SUMPRODUCT(($A1488=merged_names)*(_xlfn.TEXTAFTER(P$2, "At ")=merged_belt_colours)*merged_months_at_rank),"")</f>
        <v/>
      </c>
      <c r="Q1488" s="18" t="str" cm="1">
        <f t="array" ref="Q1488">IF(LEN($A1488)&gt;0,SUMPRODUCT(($A1488=merged_names)*(_xlfn.TEXTAFTER(Q$2, "At ")=merged_belt_colours)*merged_months_at_rank),"")</f>
        <v/>
      </c>
      <c r="R1488" s="18" t="str" cm="1">
        <f t="array" ref="R1488">IF(LEN($A1488)&gt;0,SUMPRODUCT(($A1488=merged_names)*(_xlfn.TEXTAFTER(R$2, "At ")=merged_belt_colours)*merged_months_at_rank),"")</f>
        <v/>
      </c>
    </row>
    <row r="1489" spans="1:18" x14ac:dyDescent="0.25">
      <c r="A1489"/>
      <c r="B1489" s="15" t="str" cm="1">
        <f t="array" ref="B1489">IFERROR(IF(LEN(A1489)&gt;0, IF(SUMPRODUCT((Inactives[Key]=J1489)*(Inactives[Currently Inactive]))=1,"Inactive","Active"),""),"Active")</f>
        <v/>
      </c>
      <c r="C1489" s="16" t="str" cm="1">
        <f t="array" aca="1" ref="C1489" ca="1">IFERROR(_xlfn._xlws.FILTER(Inactives[Inactive On],(Inactives[Key]=J1489)*(Inactives[Currently Inactive]),""),"")</f>
        <v/>
      </c>
      <c r="D1489" s="16" t="str" cm="1">
        <f t="array" aca="1" ref="D1489" ca="1">IFERROR(INDEX(_xlfn.TEXTSPLIT(E1489," "),1),"")</f>
        <v/>
      </c>
      <c r="E1489" s="15" t="str" cm="1">
        <f t="array" aca="1" ref="E1489" ca="1">IFERROR(_xlfn._xlws.FILTER(merged_ranks,(merged_end_dates=DATE(9999,12,31))*(merged_names=A1489)),"")</f>
        <v/>
      </c>
      <c r="F1489" s="17" t="str">
        <f ca="1">_xlfn.XLOOKUP(J1489,Promotions[Promo Key],Promotions[Promo Date],"")</f>
        <v/>
      </c>
      <c r="G1489" s="18" t="str">
        <f t="shared" ca="1" si="103"/>
        <v/>
      </c>
      <c r="H1489" s="18" t="str">
        <f t="shared" ca="1" si="102"/>
        <v/>
      </c>
      <c r="I1489" s="17" t="str">
        <f>_xlfn.XLOOKUP(A1489,Students[Full Name],Students[Starting Rank],"")</f>
        <v/>
      </c>
      <c r="J1489" s="15" t="str">
        <f t="shared" ca="1" si="104"/>
        <v xml:space="preserve">: </v>
      </c>
      <c r="K1489" s="16" t="str">
        <f>_xlfn.XLOOKUP(A1489,Students[Full Name],Students[Start Date],"")</f>
        <v/>
      </c>
      <c r="L1489" s="18">
        <f t="shared" ca="1" si="105"/>
        <v>-1</v>
      </c>
      <c r="M1489" s="18" cm="1">
        <f t="array" aca="1" ref="M1489" ca="1">SUMPRODUCT(Inactives[Days Inactive]*(Inactives[Student]=A1489))/365</f>
        <v>0</v>
      </c>
      <c r="N1489" s="18" t="str" cm="1">
        <f t="array" ref="N1489">IF(LEN($A1489)&gt;0,SUMPRODUCT(($A1489=merged_names)*(_xlfn.TEXTAFTER(N$2, "At ")=merged_belt_colours)*merged_months_at_rank),"")</f>
        <v/>
      </c>
      <c r="O1489" s="18" t="str" cm="1">
        <f t="array" ref="O1489">IF(LEN($A1489)&gt;0,SUMPRODUCT(($A1489=merged_names)*(_xlfn.TEXTAFTER(O$2, "At ")=merged_belt_colours)*merged_months_at_rank),"")</f>
        <v/>
      </c>
      <c r="P1489" s="18" t="str" cm="1">
        <f t="array" ref="P1489">IF(LEN($A1489)&gt;0,SUMPRODUCT(($A1489=merged_names)*(_xlfn.TEXTAFTER(P$2, "At ")=merged_belt_colours)*merged_months_at_rank),"")</f>
        <v/>
      </c>
      <c r="Q1489" s="18" t="str" cm="1">
        <f t="array" ref="Q1489">IF(LEN($A1489)&gt;0,SUMPRODUCT(($A1489=merged_names)*(_xlfn.TEXTAFTER(Q$2, "At ")=merged_belt_colours)*merged_months_at_rank),"")</f>
        <v/>
      </c>
      <c r="R1489" s="18" t="str" cm="1">
        <f t="array" ref="R1489">IF(LEN($A1489)&gt;0,SUMPRODUCT(($A1489=merged_names)*(_xlfn.TEXTAFTER(R$2, "At ")=merged_belt_colours)*merged_months_at_rank),"")</f>
        <v/>
      </c>
    </row>
    <row r="1490" spans="1:18" x14ac:dyDescent="0.25">
      <c r="A1490"/>
      <c r="B1490" s="15" t="str" cm="1">
        <f t="array" ref="B1490">IFERROR(IF(LEN(A1490)&gt;0, IF(SUMPRODUCT((Inactives[Key]=J1490)*(Inactives[Currently Inactive]))=1,"Inactive","Active"),""),"Active")</f>
        <v/>
      </c>
      <c r="C1490" s="16" t="str" cm="1">
        <f t="array" aca="1" ref="C1490" ca="1">IFERROR(_xlfn._xlws.FILTER(Inactives[Inactive On],(Inactives[Key]=J1490)*(Inactives[Currently Inactive]),""),"")</f>
        <v/>
      </c>
      <c r="D1490" s="16" t="str" cm="1">
        <f t="array" aca="1" ref="D1490" ca="1">IFERROR(INDEX(_xlfn.TEXTSPLIT(E1490," "),1),"")</f>
        <v/>
      </c>
      <c r="E1490" s="15" t="str" cm="1">
        <f t="array" aca="1" ref="E1490" ca="1">IFERROR(_xlfn._xlws.FILTER(merged_ranks,(merged_end_dates=DATE(9999,12,31))*(merged_names=A1490)),"")</f>
        <v/>
      </c>
      <c r="F1490" s="17" t="str">
        <f ca="1">_xlfn.XLOOKUP(J1490,Promotions[Promo Key],Promotions[Promo Date],"")</f>
        <v/>
      </c>
      <c r="G1490" s="18" t="str">
        <f t="shared" ca="1" si="103"/>
        <v/>
      </c>
      <c r="H1490" s="18" t="str">
        <f t="shared" ca="1" si="102"/>
        <v/>
      </c>
      <c r="I1490" s="17" t="str">
        <f>_xlfn.XLOOKUP(A1490,Students[Full Name],Students[Starting Rank],"")</f>
        <v/>
      </c>
      <c r="J1490" s="15" t="str">
        <f t="shared" ca="1" si="104"/>
        <v xml:space="preserve">: </v>
      </c>
      <c r="K1490" s="16" t="str">
        <f>_xlfn.XLOOKUP(A1490,Students[Full Name],Students[Start Date],"")</f>
        <v/>
      </c>
      <c r="L1490" s="18">
        <f t="shared" ca="1" si="105"/>
        <v>-1</v>
      </c>
      <c r="M1490" s="18" cm="1">
        <f t="array" aca="1" ref="M1490" ca="1">SUMPRODUCT(Inactives[Days Inactive]*(Inactives[Student]=A1490))/365</f>
        <v>0</v>
      </c>
      <c r="N1490" s="18" t="str" cm="1">
        <f t="array" ref="N1490">IF(LEN($A1490)&gt;0,SUMPRODUCT(($A1490=merged_names)*(_xlfn.TEXTAFTER(N$2, "At ")=merged_belt_colours)*merged_months_at_rank),"")</f>
        <v/>
      </c>
      <c r="O1490" s="18" t="str" cm="1">
        <f t="array" ref="O1490">IF(LEN($A1490)&gt;0,SUMPRODUCT(($A1490=merged_names)*(_xlfn.TEXTAFTER(O$2, "At ")=merged_belt_colours)*merged_months_at_rank),"")</f>
        <v/>
      </c>
      <c r="P1490" s="18" t="str" cm="1">
        <f t="array" ref="P1490">IF(LEN($A1490)&gt;0,SUMPRODUCT(($A1490=merged_names)*(_xlfn.TEXTAFTER(P$2, "At ")=merged_belt_colours)*merged_months_at_rank),"")</f>
        <v/>
      </c>
      <c r="Q1490" s="18" t="str" cm="1">
        <f t="array" ref="Q1490">IF(LEN($A1490)&gt;0,SUMPRODUCT(($A1490=merged_names)*(_xlfn.TEXTAFTER(Q$2, "At ")=merged_belt_colours)*merged_months_at_rank),"")</f>
        <v/>
      </c>
      <c r="R1490" s="18" t="str" cm="1">
        <f t="array" ref="R1490">IF(LEN($A1490)&gt;0,SUMPRODUCT(($A1490=merged_names)*(_xlfn.TEXTAFTER(R$2, "At ")=merged_belt_colours)*merged_months_at_rank),"")</f>
        <v/>
      </c>
    </row>
    <row r="1491" spans="1:18" x14ac:dyDescent="0.25">
      <c r="A1491"/>
      <c r="B1491" s="15" t="str" cm="1">
        <f t="array" ref="B1491">IFERROR(IF(LEN(A1491)&gt;0, IF(SUMPRODUCT((Inactives[Key]=J1491)*(Inactives[Currently Inactive]))=1,"Inactive","Active"),""),"Active")</f>
        <v/>
      </c>
      <c r="C1491" s="16" t="str" cm="1">
        <f t="array" aca="1" ref="C1491" ca="1">IFERROR(_xlfn._xlws.FILTER(Inactives[Inactive On],(Inactives[Key]=J1491)*(Inactives[Currently Inactive]),""),"")</f>
        <v/>
      </c>
      <c r="D1491" s="16" t="str" cm="1">
        <f t="array" aca="1" ref="D1491" ca="1">IFERROR(INDEX(_xlfn.TEXTSPLIT(E1491," "),1),"")</f>
        <v/>
      </c>
      <c r="E1491" s="15" t="str" cm="1">
        <f t="array" aca="1" ref="E1491" ca="1">IFERROR(_xlfn._xlws.FILTER(merged_ranks,(merged_end_dates=DATE(9999,12,31))*(merged_names=A1491)),"")</f>
        <v/>
      </c>
      <c r="F1491" s="17" t="str">
        <f ca="1">_xlfn.XLOOKUP(J1491,Promotions[Promo Key],Promotions[Promo Date],"")</f>
        <v/>
      </c>
      <c r="G1491" s="18" t="str">
        <f t="shared" ca="1" si="103"/>
        <v/>
      </c>
      <c r="H1491" s="18" t="str">
        <f t="shared" ca="1" si="102"/>
        <v/>
      </c>
      <c r="I1491" s="17" t="str">
        <f>_xlfn.XLOOKUP(A1491,Students[Full Name],Students[Starting Rank],"")</f>
        <v/>
      </c>
      <c r="J1491" s="15" t="str">
        <f t="shared" ca="1" si="104"/>
        <v xml:space="preserve">: </v>
      </c>
      <c r="K1491" s="16" t="str">
        <f>_xlfn.XLOOKUP(A1491,Students[Full Name],Students[Start Date],"")</f>
        <v/>
      </c>
      <c r="L1491" s="18">
        <f t="shared" ca="1" si="105"/>
        <v>-1</v>
      </c>
      <c r="M1491" s="18" cm="1">
        <f t="array" aca="1" ref="M1491" ca="1">SUMPRODUCT(Inactives[Days Inactive]*(Inactives[Student]=A1491))/365</f>
        <v>0</v>
      </c>
      <c r="N1491" s="18" t="str" cm="1">
        <f t="array" ref="N1491">IF(LEN($A1491)&gt;0,SUMPRODUCT(($A1491=merged_names)*(_xlfn.TEXTAFTER(N$2, "At ")=merged_belt_colours)*merged_months_at_rank),"")</f>
        <v/>
      </c>
      <c r="O1491" s="18" t="str" cm="1">
        <f t="array" ref="O1491">IF(LEN($A1491)&gt;0,SUMPRODUCT(($A1491=merged_names)*(_xlfn.TEXTAFTER(O$2, "At ")=merged_belt_colours)*merged_months_at_rank),"")</f>
        <v/>
      </c>
      <c r="P1491" s="18" t="str" cm="1">
        <f t="array" ref="P1491">IF(LEN($A1491)&gt;0,SUMPRODUCT(($A1491=merged_names)*(_xlfn.TEXTAFTER(P$2, "At ")=merged_belt_colours)*merged_months_at_rank),"")</f>
        <v/>
      </c>
      <c r="Q1491" s="18" t="str" cm="1">
        <f t="array" ref="Q1491">IF(LEN($A1491)&gt;0,SUMPRODUCT(($A1491=merged_names)*(_xlfn.TEXTAFTER(Q$2, "At ")=merged_belt_colours)*merged_months_at_rank),"")</f>
        <v/>
      </c>
      <c r="R1491" s="18" t="str" cm="1">
        <f t="array" ref="R1491">IF(LEN($A1491)&gt;0,SUMPRODUCT(($A1491=merged_names)*(_xlfn.TEXTAFTER(R$2, "At ")=merged_belt_colours)*merged_months_at_rank),"")</f>
        <v/>
      </c>
    </row>
    <row r="1492" spans="1:18" x14ac:dyDescent="0.25">
      <c r="A1492"/>
      <c r="B1492" s="15" t="str" cm="1">
        <f t="array" ref="B1492">IFERROR(IF(LEN(A1492)&gt;0, IF(SUMPRODUCT((Inactives[Key]=J1492)*(Inactives[Currently Inactive]))=1,"Inactive","Active"),""),"Active")</f>
        <v/>
      </c>
      <c r="C1492" s="16" t="str" cm="1">
        <f t="array" aca="1" ref="C1492" ca="1">IFERROR(_xlfn._xlws.FILTER(Inactives[Inactive On],(Inactives[Key]=J1492)*(Inactives[Currently Inactive]),""),"")</f>
        <v/>
      </c>
      <c r="D1492" s="16" t="str" cm="1">
        <f t="array" aca="1" ref="D1492" ca="1">IFERROR(INDEX(_xlfn.TEXTSPLIT(E1492," "),1),"")</f>
        <v/>
      </c>
      <c r="E1492" s="15" t="str" cm="1">
        <f t="array" aca="1" ref="E1492" ca="1">IFERROR(_xlfn._xlws.FILTER(merged_ranks,(merged_end_dates=DATE(9999,12,31))*(merged_names=A1492)),"")</f>
        <v/>
      </c>
      <c r="F1492" s="17" t="str">
        <f ca="1">_xlfn.XLOOKUP(J1492,Promotions[Promo Key],Promotions[Promo Date],"")</f>
        <v/>
      </c>
      <c r="G1492" s="18" t="str">
        <f t="shared" ca="1" si="103"/>
        <v/>
      </c>
      <c r="H1492" s="18" t="str">
        <f t="shared" ca="1" si="102"/>
        <v/>
      </c>
      <c r="I1492" s="17" t="str">
        <f>_xlfn.XLOOKUP(A1492,Students[Full Name],Students[Starting Rank],"")</f>
        <v/>
      </c>
      <c r="J1492" s="15" t="str">
        <f t="shared" ca="1" si="104"/>
        <v xml:space="preserve">: </v>
      </c>
      <c r="K1492" s="16" t="str">
        <f>_xlfn.XLOOKUP(A1492,Students[Full Name],Students[Start Date],"")</f>
        <v/>
      </c>
      <c r="L1492" s="18">
        <f t="shared" ca="1" si="105"/>
        <v>-1</v>
      </c>
      <c r="M1492" s="18" cm="1">
        <f t="array" aca="1" ref="M1492" ca="1">SUMPRODUCT(Inactives[Days Inactive]*(Inactives[Student]=A1492))/365</f>
        <v>0</v>
      </c>
      <c r="N1492" s="18" t="str" cm="1">
        <f t="array" ref="N1492">IF(LEN($A1492)&gt;0,SUMPRODUCT(($A1492=merged_names)*(_xlfn.TEXTAFTER(N$2, "At ")=merged_belt_colours)*merged_months_at_rank),"")</f>
        <v/>
      </c>
      <c r="O1492" s="18" t="str" cm="1">
        <f t="array" ref="O1492">IF(LEN($A1492)&gt;0,SUMPRODUCT(($A1492=merged_names)*(_xlfn.TEXTAFTER(O$2, "At ")=merged_belt_colours)*merged_months_at_rank),"")</f>
        <v/>
      </c>
      <c r="P1492" s="18" t="str" cm="1">
        <f t="array" ref="P1492">IF(LEN($A1492)&gt;0,SUMPRODUCT(($A1492=merged_names)*(_xlfn.TEXTAFTER(P$2, "At ")=merged_belt_colours)*merged_months_at_rank),"")</f>
        <v/>
      </c>
      <c r="Q1492" s="18" t="str" cm="1">
        <f t="array" ref="Q1492">IF(LEN($A1492)&gt;0,SUMPRODUCT(($A1492=merged_names)*(_xlfn.TEXTAFTER(Q$2, "At ")=merged_belt_colours)*merged_months_at_rank),"")</f>
        <v/>
      </c>
      <c r="R1492" s="18" t="str" cm="1">
        <f t="array" ref="R1492">IF(LEN($A1492)&gt;0,SUMPRODUCT(($A1492=merged_names)*(_xlfn.TEXTAFTER(R$2, "At ")=merged_belt_colours)*merged_months_at_rank),"")</f>
        <v/>
      </c>
    </row>
    <row r="1493" spans="1:18" x14ac:dyDescent="0.25">
      <c r="A1493"/>
      <c r="B1493" s="15" t="str" cm="1">
        <f t="array" ref="B1493">IFERROR(IF(LEN(A1493)&gt;0, IF(SUMPRODUCT((Inactives[Key]=J1493)*(Inactives[Currently Inactive]))=1,"Inactive","Active"),""),"Active")</f>
        <v/>
      </c>
      <c r="C1493" s="16" t="str" cm="1">
        <f t="array" aca="1" ref="C1493" ca="1">IFERROR(_xlfn._xlws.FILTER(Inactives[Inactive On],(Inactives[Key]=J1493)*(Inactives[Currently Inactive]),""),"")</f>
        <v/>
      </c>
      <c r="D1493" s="16" t="str" cm="1">
        <f t="array" aca="1" ref="D1493" ca="1">IFERROR(INDEX(_xlfn.TEXTSPLIT(E1493," "),1),"")</f>
        <v/>
      </c>
      <c r="E1493" s="15" t="str" cm="1">
        <f t="array" aca="1" ref="E1493" ca="1">IFERROR(_xlfn._xlws.FILTER(merged_ranks,(merged_end_dates=DATE(9999,12,31))*(merged_names=A1493)),"")</f>
        <v/>
      </c>
      <c r="F1493" s="17" t="str">
        <f ca="1">_xlfn.XLOOKUP(J1493,Promotions[Promo Key],Promotions[Promo Date],"")</f>
        <v/>
      </c>
      <c r="G1493" s="18" t="str">
        <f t="shared" ca="1" si="103"/>
        <v/>
      </c>
      <c r="H1493" s="18" t="str">
        <f t="shared" ca="1" si="102"/>
        <v/>
      </c>
      <c r="I1493" s="17" t="str">
        <f>_xlfn.XLOOKUP(A1493,Students[Full Name],Students[Starting Rank],"")</f>
        <v/>
      </c>
      <c r="J1493" s="15" t="str">
        <f t="shared" ca="1" si="104"/>
        <v xml:space="preserve">: </v>
      </c>
      <c r="K1493" s="16" t="str">
        <f>_xlfn.XLOOKUP(A1493,Students[Full Name],Students[Start Date],"")</f>
        <v/>
      </c>
      <c r="L1493" s="18">
        <f t="shared" ca="1" si="105"/>
        <v>-1</v>
      </c>
      <c r="M1493" s="18" cm="1">
        <f t="array" aca="1" ref="M1493" ca="1">SUMPRODUCT(Inactives[Days Inactive]*(Inactives[Student]=A1493))/365</f>
        <v>0</v>
      </c>
      <c r="N1493" s="18" t="str" cm="1">
        <f t="array" ref="N1493">IF(LEN($A1493)&gt;0,SUMPRODUCT(($A1493=merged_names)*(_xlfn.TEXTAFTER(N$2, "At ")=merged_belt_colours)*merged_months_at_rank),"")</f>
        <v/>
      </c>
      <c r="O1493" s="18" t="str" cm="1">
        <f t="array" ref="O1493">IF(LEN($A1493)&gt;0,SUMPRODUCT(($A1493=merged_names)*(_xlfn.TEXTAFTER(O$2, "At ")=merged_belt_colours)*merged_months_at_rank),"")</f>
        <v/>
      </c>
      <c r="P1493" s="18" t="str" cm="1">
        <f t="array" ref="P1493">IF(LEN($A1493)&gt;0,SUMPRODUCT(($A1493=merged_names)*(_xlfn.TEXTAFTER(P$2, "At ")=merged_belt_colours)*merged_months_at_rank),"")</f>
        <v/>
      </c>
      <c r="Q1493" s="18" t="str" cm="1">
        <f t="array" ref="Q1493">IF(LEN($A1493)&gt;0,SUMPRODUCT(($A1493=merged_names)*(_xlfn.TEXTAFTER(Q$2, "At ")=merged_belt_colours)*merged_months_at_rank),"")</f>
        <v/>
      </c>
      <c r="R1493" s="18" t="str" cm="1">
        <f t="array" ref="R1493">IF(LEN($A1493)&gt;0,SUMPRODUCT(($A1493=merged_names)*(_xlfn.TEXTAFTER(R$2, "At ")=merged_belt_colours)*merged_months_at_rank),"")</f>
        <v/>
      </c>
    </row>
    <row r="1494" spans="1:18" x14ac:dyDescent="0.25">
      <c r="A1494"/>
      <c r="B1494" s="15" t="str" cm="1">
        <f t="array" ref="B1494">IFERROR(IF(LEN(A1494)&gt;0, IF(SUMPRODUCT((Inactives[Key]=J1494)*(Inactives[Currently Inactive]))=1,"Inactive","Active"),""),"Active")</f>
        <v/>
      </c>
      <c r="C1494" s="16" t="str" cm="1">
        <f t="array" aca="1" ref="C1494" ca="1">IFERROR(_xlfn._xlws.FILTER(Inactives[Inactive On],(Inactives[Key]=J1494)*(Inactives[Currently Inactive]),""),"")</f>
        <v/>
      </c>
      <c r="D1494" s="16" t="str" cm="1">
        <f t="array" aca="1" ref="D1494" ca="1">IFERROR(INDEX(_xlfn.TEXTSPLIT(E1494," "),1),"")</f>
        <v/>
      </c>
      <c r="E1494" s="15" t="str" cm="1">
        <f t="array" aca="1" ref="E1494" ca="1">IFERROR(_xlfn._xlws.FILTER(merged_ranks,(merged_end_dates=DATE(9999,12,31))*(merged_names=A1494)),"")</f>
        <v/>
      </c>
      <c r="F1494" s="17" t="str">
        <f ca="1">_xlfn.XLOOKUP(J1494,Promotions[Promo Key],Promotions[Promo Date],"")</f>
        <v/>
      </c>
      <c r="G1494" s="18" t="str">
        <f t="shared" ca="1" si="103"/>
        <v/>
      </c>
      <c r="H1494" s="18" t="str">
        <f t="shared" ca="1" si="102"/>
        <v/>
      </c>
      <c r="I1494" s="17" t="str">
        <f>_xlfn.XLOOKUP(A1494,Students[Full Name],Students[Starting Rank],"")</f>
        <v/>
      </c>
      <c r="J1494" s="15" t="str">
        <f t="shared" ca="1" si="104"/>
        <v xml:space="preserve">: </v>
      </c>
      <c r="K1494" s="16" t="str">
        <f>_xlfn.XLOOKUP(A1494,Students[Full Name],Students[Start Date],"")</f>
        <v/>
      </c>
      <c r="L1494" s="18">
        <f t="shared" ca="1" si="105"/>
        <v>-1</v>
      </c>
      <c r="M1494" s="18" cm="1">
        <f t="array" aca="1" ref="M1494" ca="1">SUMPRODUCT(Inactives[Days Inactive]*(Inactives[Student]=A1494))/365</f>
        <v>0</v>
      </c>
      <c r="N1494" s="18" t="str" cm="1">
        <f t="array" ref="N1494">IF(LEN($A1494)&gt;0,SUMPRODUCT(($A1494=merged_names)*(_xlfn.TEXTAFTER(N$2, "At ")=merged_belt_colours)*merged_months_at_rank),"")</f>
        <v/>
      </c>
      <c r="O1494" s="18" t="str" cm="1">
        <f t="array" ref="O1494">IF(LEN($A1494)&gt;0,SUMPRODUCT(($A1494=merged_names)*(_xlfn.TEXTAFTER(O$2, "At ")=merged_belt_colours)*merged_months_at_rank),"")</f>
        <v/>
      </c>
      <c r="P1494" s="18" t="str" cm="1">
        <f t="array" ref="P1494">IF(LEN($A1494)&gt;0,SUMPRODUCT(($A1494=merged_names)*(_xlfn.TEXTAFTER(P$2, "At ")=merged_belt_colours)*merged_months_at_rank),"")</f>
        <v/>
      </c>
      <c r="Q1494" s="18" t="str" cm="1">
        <f t="array" ref="Q1494">IF(LEN($A1494)&gt;0,SUMPRODUCT(($A1494=merged_names)*(_xlfn.TEXTAFTER(Q$2, "At ")=merged_belt_colours)*merged_months_at_rank),"")</f>
        <v/>
      </c>
      <c r="R1494" s="18" t="str" cm="1">
        <f t="array" ref="R1494">IF(LEN($A1494)&gt;0,SUMPRODUCT(($A1494=merged_names)*(_xlfn.TEXTAFTER(R$2, "At ")=merged_belt_colours)*merged_months_at_rank),"")</f>
        <v/>
      </c>
    </row>
    <row r="1495" spans="1:18" x14ac:dyDescent="0.25">
      <c r="A1495"/>
      <c r="B1495" s="15" t="str" cm="1">
        <f t="array" ref="B1495">IFERROR(IF(LEN(A1495)&gt;0, IF(SUMPRODUCT((Inactives[Key]=J1495)*(Inactives[Currently Inactive]))=1,"Inactive","Active"),""),"Active")</f>
        <v/>
      </c>
      <c r="C1495" s="16" t="str" cm="1">
        <f t="array" aca="1" ref="C1495" ca="1">IFERROR(_xlfn._xlws.FILTER(Inactives[Inactive On],(Inactives[Key]=J1495)*(Inactives[Currently Inactive]),""),"")</f>
        <v/>
      </c>
      <c r="D1495" s="16" t="str" cm="1">
        <f t="array" aca="1" ref="D1495" ca="1">IFERROR(INDEX(_xlfn.TEXTSPLIT(E1495," "),1),"")</f>
        <v/>
      </c>
      <c r="E1495" s="15" t="str" cm="1">
        <f t="array" aca="1" ref="E1495" ca="1">IFERROR(_xlfn._xlws.FILTER(merged_ranks,(merged_end_dates=DATE(9999,12,31))*(merged_names=A1495)),"")</f>
        <v/>
      </c>
      <c r="F1495" s="17" t="str">
        <f ca="1">_xlfn.XLOOKUP(J1495,Promotions[Promo Key],Promotions[Promo Date],"")</f>
        <v/>
      </c>
      <c r="G1495" s="18" t="str">
        <f t="shared" ca="1" si="103"/>
        <v/>
      </c>
      <c r="H1495" s="18" t="str">
        <f t="shared" ca="1" si="102"/>
        <v/>
      </c>
      <c r="I1495" s="17" t="str">
        <f>_xlfn.XLOOKUP(A1495,Students[Full Name],Students[Starting Rank],"")</f>
        <v/>
      </c>
      <c r="J1495" s="15" t="str">
        <f t="shared" ca="1" si="104"/>
        <v xml:space="preserve">: </v>
      </c>
      <c r="K1495" s="16" t="str">
        <f>_xlfn.XLOOKUP(A1495,Students[Full Name],Students[Start Date],"")</f>
        <v/>
      </c>
      <c r="L1495" s="18">
        <f t="shared" ca="1" si="105"/>
        <v>-1</v>
      </c>
      <c r="M1495" s="18" cm="1">
        <f t="array" aca="1" ref="M1495" ca="1">SUMPRODUCT(Inactives[Days Inactive]*(Inactives[Student]=A1495))/365</f>
        <v>0</v>
      </c>
      <c r="N1495" s="18" t="str" cm="1">
        <f t="array" ref="N1495">IF(LEN($A1495)&gt;0,SUMPRODUCT(($A1495=merged_names)*(_xlfn.TEXTAFTER(N$2, "At ")=merged_belt_colours)*merged_months_at_rank),"")</f>
        <v/>
      </c>
      <c r="O1495" s="18" t="str" cm="1">
        <f t="array" ref="O1495">IF(LEN($A1495)&gt;0,SUMPRODUCT(($A1495=merged_names)*(_xlfn.TEXTAFTER(O$2, "At ")=merged_belt_colours)*merged_months_at_rank),"")</f>
        <v/>
      </c>
      <c r="P1495" s="18" t="str" cm="1">
        <f t="array" ref="P1495">IF(LEN($A1495)&gt;0,SUMPRODUCT(($A1495=merged_names)*(_xlfn.TEXTAFTER(P$2, "At ")=merged_belt_colours)*merged_months_at_rank),"")</f>
        <v/>
      </c>
      <c r="Q1495" s="18" t="str" cm="1">
        <f t="array" ref="Q1495">IF(LEN($A1495)&gt;0,SUMPRODUCT(($A1495=merged_names)*(_xlfn.TEXTAFTER(Q$2, "At ")=merged_belt_colours)*merged_months_at_rank),"")</f>
        <v/>
      </c>
      <c r="R1495" s="18" t="str" cm="1">
        <f t="array" ref="R1495">IF(LEN($A1495)&gt;0,SUMPRODUCT(($A1495=merged_names)*(_xlfn.TEXTAFTER(R$2, "At ")=merged_belt_colours)*merged_months_at_rank),"")</f>
        <v/>
      </c>
    </row>
    <row r="1496" spans="1:18" x14ac:dyDescent="0.25">
      <c r="A1496"/>
      <c r="B1496" s="15" t="str" cm="1">
        <f t="array" ref="B1496">IFERROR(IF(LEN(A1496)&gt;0, IF(SUMPRODUCT((Inactives[Key]=J1496)*(Inactives[Currently Inactive]))=1,"Inactive","Active"),""),"Active")</f>
        <v/>
      </c>
      <c r="C1496" s="16" t="str" cm="1">
        <f t="array" aca="1" ref="C1496" ca="1">IFERROR(_xlfn._xlws.FILTER(Inactives[Inactive On],(Inactives[Key]=J1496)*(Inactives[Currently Inactive]),""),"")</f>
        <v/>
      </c>
      <c r="D1496" s="16" t="str" cm="1">
        <f t="array" aca="1" ref="D1496" ca="1">IFERROR(INDEX(_xlfn.TEXTSPLIT(E1496," "),1),"")</f>
        <v/>
      </c>
      <c r="E1496" s="15" t="str" cm="1">
        <f t="array" aca="1" ref="E1496" ca="1">IFERROR(_xlfn._xlws.FILTER(merged_ranks,(merged_end_dates=DATE(9999,12,31))*(merged_names=A1496)),"")</f>
        <v/>
      </c>
      <c r="F1496" s="17" t="str">
        <f ca="1">_xlfn.XLOOKUP(J1496,Promotions[Promo Key],Promotions[Promo Date],"")</f>
        <v/>
      </c>
      <c r="G1496" s="18" t="str">
        <f t="shared" ca="1" si="103"/>
        <v/>
      </c>
      <c r="H1496" s="18" t="str">
        <f t="shared" ref="H1496:H1559" ca="1" si="106">IFERROR((TODAY()-K1496)/365-M1496,"")</f>
        <v/>
      </c>
      <c r="I1496" s="17" t="str">
        <f>_xlfn.XLOOKUP(A1496,Students[Full Name],Students[Starting Rank],"")</f>
        <v/>
      </c>
      <c r="J1496" s="15" t="str">
        <f t="shared" ca="1" si="104"/>
        <v xml:space="preserve">: </v>
      </c>
      <c r="K1496" s="16" t="str">
        <f>_xlfn.XLOOKUP(A1496,Students[Full Name],Students[Start Date],"")</f>
        <v/>
      </c>
      <c r="L1496" s="18">
        <f t="shared" ca="1" si="105"/>
        <v>-1</v>
      </c>
      <c r="M1496" s="18" cm="1">
        <f t="array" aca="1" ref="M1496" ca="1">SUMPRODUCT(Inactives[Days Inactive]*(Inactives[Student]=A1496))/365</f>
        <v>0</v>
      </c>
      <c r="N1496" s="18" t="str" cm="1">
        <f t="array" ref="N1496">IF(LEN($A1496)&gt;0,SUMPRODUCT(($A1496=merged_names)*(_xlfn.TEXTAFTER(N$2, "At ")=merged_belt_colours)*merged_months_at_rank),"")</f>
        <v/>
      </c>
      <c r="O1496" s="18" t="str" cm="1">
        <f t="array" ref="O1496">IF(LEN($A1496)&gt;0,SUMPRODUCT(($A1496=merged_names)*(_xlfn.TEXTAFTER(O$2, "At ")=merged_belt_colours)*merged_months_at_rank),"")</f>
        <v/>
      </c>
      <c r="P1496" s="18" t="str" cm="1">
        <f t="array" ref="P1496">IF(LEN($A1496)&gt;0,SUMPRODUCT(($A1496=merged_names)*(_xlfn.TEXTAFTER(P$2, "At ")=merged_belt_colours)*merged_months_at_rank),"")</f>
        <v/>
      </c>
      <c r="Q1496" s="18" t="str" cm="1">
        <f t="array" ref="Q1496">IF(LEN($A1496)&gt;0,SUMPRODUCT(($A1496=merged_names)*(_xlfn.TEXTAFTER(Q$2, "At ")=merged_belt_colours)*merged_months_at_rank),"")</f>
        <v/>
      </c>
      <c r="R1496" s="18" t="str" cm="1">
        <f t="array" ref="R1496">IF(LEN($A1496)&gt;0,SUMPRODUCT(($A1496=merged_names)*(_xlfn.TEXTAFTER(R$2, "At ")=merged_belt_colours)*merged_months_at_rank),"")</f>
        <v/>
      </c>
    </row>
    <row r="1497" spans="1:18" x14ac:dyDescent="0.25">
      <c r="A1497"/>
      <c r="B1497" s="15" t="str" cm="1">
        <f t="array" ref="B1497">IFERROR(IF(LEN(A1497)&gt;0, IF(SUMPRODUCT((Inactives[Key]=J1497)*(Inactives[Currently Inactive]))=1,"Inactive","Active"),""),"Active")</f>
        <v/>
      </c>
      <c r="C1497" s="16" t="str" cm="1">
        <f t="array" aca="1" ref="C1497" ca="1">IFERROR(_xlfn._xlws.FILTER(Inactives[Inactive On],(Inactives[Key]=J1497)*(Inactives[Currently Inactive]),""),"")</f>
        <v/>
      </c>
      <c r="D1497" s="16" t="str" cm="1">
        <f t="array" aca="1" ref="D1497" ca="1">IFERROR(INDEX(_xlfn.TEXTSPLIT(E1497," "),1),"")</f>
        <v/>
      </c>
      <c r="E1497" s="15" t="str" cm="1">
        <f t="array" aca="1" ref="E1497" ca="1">IFERROR(_xlfn._xlws.FILTER(merged_ranks,(merged_end_dates=DATE(9999,12,31))*(merged_names=A1497)),"")</f>
        <v/>
      </c>
      <c r="F1497" s="17" t="str">
        <f ca="1">_xlfn.XLOOKUP(J1497,Promotions[Promo Key],Promotions[Promo Date],"")</f>
        <v/>
      </c>
      <c r="G1497" s="18" t="str">
        <f t="shared" ca="1" si="103"/>
        <v/>
      </c>
      <c r="H1497" s="18" t="str">
        <f t="shared" ca="1" si="106"/>
        <v/>
      </c>
      <c r="I1497" s="17" t="str">
        <f>_xlfn.XLOOKUP(A1497,Students[Full Name],Students[Starting Rank],"")</f>
        <v/>
      </c>
      <c r="J1497" s="15" t="str">
        <f t="shared" ca="1" si="104"/>
        <v xml:space="preserve">: </v>
      </c>
      <c r="K1497" s="16" t="str">
        <f>_xlfn.XLOOKUP(A1497,Students[Full Name],Students[Start Date],"")</f>
        <v/>
      </c>
      <c r="L1497" s="18">
        <f t="shared" ca="1" si="105"/>
        <v>-1</v>
      </c>
      <c r="M1497" s="18" cm="1">
        <f t="array" aca="1" ref="M1497" ca="1">SUMPRODUCT(Inactives[Days Inactive]*(Inactives[Student]=A1497))/365</f>
        <v>0</v>
      </c>
      <c r="N1497" s="18" t="str" cm="1">
        <f t="array" ref="N1497">IF(LEN($A1497)&gt;0,SUMPRODUCT(($A1497=merged_names)*(_xlfn.TEXTAFTER(N$2, "At ")=merged_belt_colours)*merged_months_at_rank),"")</f>
        <v/>
      </c>
      <c r="O1497" s="18" t="str" cm="1">
        <f t="array" ref="O1497">IF(LEN($A1497)&gt;0,SUMPRODUCT(($A1497=merged_names)*(_xlfn.TEXTAFTER(O$2, "At ")=merged_belt_colours)*merged_months_at_rank),"")</f>
        <v/>
      </c>
      <c r="P1497" s="18" t="str" cm="1">
        <f t="array" ref="P1497">IF(LEN($A1497)&gt;0,SUMPRODUCT(($A1497=merged_names)*(_xlfn.TEXTAFTER(P$2, "At ")=merged_belt_colours)*merged_months_at_rank),"")</f>
        <v/>
      </c>
      <c r="Q1497" s="18" t="str" cm="1">
        <f t="array" ref="Q1497">IF(LEN($A1497)&gt;0,SUMPRODUCT(($A1497=merged_names)*(_xlfn.TEXTAFTER(Q$2, "At ")=merged_belt_colours)*merged_months_at_rank),"")</f>
        <v/>
      </c>
      <c r="R1497" s="18" t="str" cm="1">
        <f t="array" ref="R1497">IF(LEN($A1497)&gt;0,SUMPRODUCT(($A1497=merged_names)*(_xlfn.TEXTAFTER(R$2, "At ")=merged_belt_colours)*merged_months_at_rank),"")</f>
        <v/>
      </c>
    </row>
    <row r="1498" spans="1:18" x14ac:dyDescent="0.25">
      <c r="A1498"/>
      <c r="B1498" s="15" t="str" cm="1">
        <f t="array" ref="B1498">IFERROR(IF(LEN(A1498)&gt;0, IF(SUMPRODUCT((Inactives[Key]=J1498)*(Inactives[Currently Inactive]))=1,"Inactive","Active"),""),"Active")</f>
        <v/>
      </c>
      <c r="C1498" s="16" t="str" cm="1">
        <f t="array" aca="1" ref="C1498" ca="1">IFERROR(_xlfn._xlws.FILTER(Inactives[Inactive On],(Inactives[Key]=J1498)*(Inactives[Currently Inactive]),""),"")</f>
        <v/>
      </c>
      <c r="D1498" s="16" t="str" cm="1">
        <f t="array" aca="1" ref="D1498" ca="1">IFERROR(INDEX(_xlfn.TEXTSPLIT(E1498," "),1),"")</f>
        <v/>
      </c>
      <c r="E1498" s="15" t="str" cm="1">
        <f t="array" aca="1" ref="E1498" ca="1">IFERROR(_xlfn._xlws.FILTER(merged_ranks,(merged_end_dates=DATE(9999,12,31))*(merged_names=A1498)),"")</f>
        <v/>
      </c>
      <c r="F1498" s="17" t="str">
        <f ca="1">_xlfn.XLOOKUP(J1498,Promotions[Promo Key],Promotions[Promo Date],"")</f>
        <v/>
      </c>
      <c r="G1498" s="18" t="str">
        <f t="shared" ca="1" si="103"/>
        <v/>
      </c>
      <c r="H1498" s="18" t="str">
        <f t="shared" ca="1" si="106"/>
        <v/>
      </c>
      <c r="I1498" s="17" t="str">
        <f>_xlfn.XLOOKUP(A1498,Students[Full Name],Students[Starting Rank],"")</f>
        <v/>
      </c>
      <c r="J1498" s="15" t="str">
        <f t="shared" ca="1" si="104"/>
        <v xml:space="preserve">: </v>
      </c>
      <c r="K1498" s="16" t="str">
        <f>_xlfn.XLOOKUP(A1498,Students[Full Name],Students[Start Date],"")</f>
        <v/>
      </c>
      <c r="L1498" s="18">
        <f t="shared" ca="1" si="105"/>
        <v>-1</v>
      </c>
      <c r="M1498" s="18" cm="1">
        <f t="array" aca="1" ref="M1498" ca="1">SUMPRODUCT(Inactives[Days Inactive]*(Inactives[Student]=A1498))/365</f>
        <v>0</v>
      </c>
      <c r="N1498" s="18" t="str" cm="1">
        <f t="array" ref="N1498">IF(LEN($A1498)&gt;0,SUMPRODUCT(($A1498=merged_names)*(_xlfn.TEXTAFTER(N$2, "At ")=merged_belt_colours)*merged_months_at_rank),"")</f>
        <v/>
      </c>
      <c r="O1498" s="18" t="str" cm="1">
        <f t="array" ref="O1498">IF(LEN($A1498)&gt;0,SUMPRODUCT(($A1498=merged_names)*(_xlfn.TEXTAFTER(O$2, "At ")=merged_belt_colours)*merged_months_at_rank),"")</f>
        <v/>
      </c>
      <c r="P1498" s="18" t="str" cm="1">
        <f t="array" ref="P1498">IF(LEN($A1498)&gt;0,SUMPRODUCT(($A1498=merged_names)*(_xlfn.TEXTAFTER(P$2, "At ")=merged_belt_colours)*merged_months_at_rank),"")</f>
        <v/>
      </c>
      <c r="Q1498" s="18" t="str" cm="1">
        <f t="array" ref="Q1498">IF(LEN($A1498)&gt;0,SUMPRODUCT(($A1498=merged_names)*(_xlfn.TEXTAFTER(Q$2, "At ")=merged_belt_colours)*merged_months_at_rank),"")</f>
        <v/>
      </c>
      <c r="R1498" s="18" t="str" cm="1">
        <f t="array" ref="R1498">IF(LEN($A1498)&gt;0,SUMPRODUCT(($A1498=merged_names)*(_xlfn.TEXTAFTER(R$2, "At ")=merged_belt_colours)*merged_months_at_rank),"")</f>
        <v/>
      </c>
    </row>
    <row r="1499" spans="1:18" x14ac:dyDescent="0.25">
      <c r="A1499"/>
      <c r="B1499" s="15" t="str" cm="1">
        <f t="array" ref="B1499">IFERROR(IF(LEN(A1499)&gt;0, IF(SUMPRODUCT((Inactives[Key]=J1499)*(Inactives[Currently Inactive]))=1,"Inactive","Active"),""),"Active")</f>
        <v/>
      </c>
      <c r="C1499" s="16" t="str" cm="1">
        <f t="array" aca="1" ref="C1499" ca="1">IFERROR(_xlfn._xlws.FILTER(Inactives[Inactive On],(Inactives[Key]=J1499)*(Inactives[Currently Inactive]),""),"")</f>
        <v/>
      </c>
      <c r="D1499" s="16" t="str" cm="1">
        <f t="array" aca="1" ref="D1499" ca="1">IFERROR(INDEX(_xlfn.TEXTSPLIT(E1499," "),1),"")</f>
        <v/>
      </c>
      <c r="E1499" s="15" t="str" cm="1">
        <f t="array" aca="1" ref="E1499" ca="1">IFERROR(_xlfn._xlws.FILTER(merged_ranks,(merged_end_dates=DATE(9999,12,31))*(merged_names=A1499)),"")</f>
        <v/>
      </c>
      <c r="F1499" s="17" t="str">
        <f ca="1">_xlfn.XLOOKUP(J1499,Promotions[Promo Key],Promotions[Promo Date],"")</f>
        <v/>
      </c>
      <c r="G1499" s="18" t="str">
        <f t="shared" ca="1" si="103"/>
        <v/>
      </c>
      <c r="H1499" s="18" t="str">
        <f t="shared" ca="1" si="106"/>
        <v/>
      </c>
      <c r="I1499" s="17" t="str">
        <f>_xlfn.XLOOKUP(A1499,Students[Full Name],Students[Starting Rank],"")</f>
        <v/>
      </c>
      <c r="J1499" s="15" t="str">
        <f t="shared" ca="1" si="104"/>
        <v xml:space="preserve">: </v>
      </c>
      <c r="K1499" s="16" t="str">
        <f>_xlfn.XLOOKUP(A1499,Students[Full Name],Students[Start Date],"")</f>
        <v/>
      </c>
      <c r="L1499" s="18">
        <f t="shared" ca="1" si="105"/>
        <v>-1</v>
      </c>
      <c r="M1499" s="18" cm="1">
        <f t="array" aca="1" ref="M1499" ca="1">SUMPRODUCT(Inactives[Days Inactive]*(Inactives[Student]=A1499))/365</f>
        <v>0</v>
      </c>
      <c r="N1499" s="18" t="str" cm="1">
        <f t="array" ref="N1499">IF(LEN($A1499)&gt;0,SUMPRODUCT(($A1499=merged_names)*(_xlfn.TEXTAFTER(N$2, "At ")=merged_belt_colours)*merged_months_at_rank),"")</f>
        <v/>
      </c>
      <c r="O1499" s="18" t="str" cm="1">
        <f t="array" ref="O1499">IF(LEN($A1499)&gt;0,SUMPRODUCT(($A1499=merged_names)*(_xlfn.TEXTAFTER(O$2, "At ")=merged_belt_colours)*merged_months_at_rank),"")</f>
        <v/>
      </c>
      <c r="P1499" s="18" t="str" cm="1">
        <f t="array" ref="P1499">IF(LEN($A1499)&gt;0,SUMPRODUCT(($A1499=merged_names)*(_xlfn.TEXTAFTER(P$2, "At ")=merged_belt_colours)*merged_months_at_rank),"")</f>
        <v/>
      </c>
      <c r="Q1499" s="18" t="str" cm="1">
        <f t="array" ref="Q1499">IF(LEN($A1499)&gt;0,SUMPRODUCT(($A1499=merged_names)*(_xlfn.TEXTAFTER(Q$2, "At ")=merged_belt_colours)*merged_months_at_rank),"")</f>
        <v/>
      </c>
      <c r="R1499" s="18" t="str" cm="1">
        <f t="array" ref="R1499">IF(LEN($A1499)&gt;0,SUMPRODUCT(($A1499=merged_names)*(_xlfn.TEXTAFTER(R$2, "At ")=merged_belt_colours)*merged_months_at_rank),"")</f>
        <v/>
      </c>
    </row>
    <row r="1500" spans="1:18" x14ac:dyDescent="0.25">
      <c r="A1500"/>
      <c r="B1500" s="15" t="str" cm="1">
        <f t="array" ref="B1500">IFERROR(IF(LEN(A1500)&gt;0, IF(SUMPRODUCT((Inactives[Key]=J1500)*(Inactives[Currently Inactive]))=1,"Inactive","Active"),""),"Active")</f>
        <v/>
      </c>
      <c r="C1500" s="16" t="str" cm="1">
        <f t="array" aca="1" ref="C1500" ca="1">IFERROR(_xlfn._xlws.FILTER(Inactives[Inactive On],(Inactives[Key]=J1500)*(Inactives[Currently Inactive]),""),"")</f>
        <v/>
      </c>
      <c r="D1500" s="16" t="str" cm="1">
        <f t="array" aca="1" ref="D1500" ca="1">IFERROR(INDEX(_xlfn.TEXTSPLIT(E1500," "),1),"")</f>
        <v/>
      </c>
      <c r="E1500" s="15" t="str" cm="1">
        <f t="array" aca="1" ref="E1500" ca="1">IFERROR(_xlfn._xlws.FILTER(merged_ranks,(merged_end_dates=DATE(9999,12,31))*(merged_names=A1500)),"")</f>
        <v/>
      </c>
      <c r="F1500" s="17" t="str">
        <f ca="1">_xlfn.XLOOKUP(J1500,Promotions[Promo Key],Promotions[Promo Date],"")</f>
        <v/>
      </c>
      <c r="G1500" s="18" t="str">
        <f t="shared" ref="G1500:G1563" ca="1" si="107">IFERROR((TODAY()-F1500)/30.5, "")</f>
        <v/>
      </c>
      <c r="H1500" s="18" t="str">
        <f t="shared" ca="1" si="106"/>
        <v/>
      </c>
      <c r="I1500" s="17" t="str">
        <f>_xlfn.XLOOKUP(A1500,Students[Full Name],Students[Starting Rank],"")</f>
        <v/>
      </c>
      <c r="J1500" s="15" t="str">
        <f t="shared" ref="J1500:J1563" ca="1" si="108">A1500&amp;": "&amp;E1500</f>
        <v xml:space="preserve">: </v>
      </c>
      <c r="K1500" s="16" t="str">
        <f>_xlfn.XLOOKUP(A1500,Students[Full Name],Students[Start Date],"")</f>
        <v/>
      </c>
      <c r="L1500" s="18">
        <f t="shared" ref="L1500:L1563" ca="1" si="109">IF(LEN(C1500)&gt;0,(TODAY()-C1500)/30.5,-1)</f>
        <v>-1</v>
      </c>
      <c r="M1500" s="18" cm="1">
        <f t="array" aca="1" ref="M1500" ca="1">SUMPRODUCT(Inactives[Days Inactive]*(Inactives[Student]=A1500))/365</f>
        <v>0</v>
      </c>
      <c r="N1500" s="18" t="str" cm="1">
        <f t="array" ref="N1500">IF(LEN($A1500)&gt;0,SUMPRODUCT(($A1500=merged_names)*(_xlfn.TEXTAFTER(N$2, "At ")=merged_belt_colours)*merged_months_at_rank),"")</f>
        <v/>
      </c>
      <c r="O1500" s="18" t="str" cm="1">
        <f t="array" ref="O1500">IF(LEN($A1500)&gt;0,SUMPRODUCT(($A1500=merged_names)*(_xlfn.TEXTAFTER(O$2, "At ")=merged_belt_colours)*merged_months_at_rank),"")</f>
        <v/>
      </c>
      <c r="P1500" s="18" t="str" cm="1">
        <f t="array" ref="P1500">IF(LEN($A1500)&gt;0,SUMPRODUCT(($A1500=merged_names)*(_xlfn.TEXTAFTER(P$2, "At ")=merged_belt_colours)*merged_months_at_rank),"")</f>
        <v/>
      </c>
      <c r="Q1500" s="18" t="str" cm="1">
        <f t="array" ref="Q1500">IF(LEN($A1500)&gt;0,SUMPRODUCT(($A1500=merged_names)*(_xlfn.TEXTAFTER(Q$2, "At ")=merged_belt_colours)*merged_months_at_rank),"")</f>
        <v/>
      </c>
      <c r="R1500" s="18" t="str" cm="1">
        <f t="array" ref="R1500">IF(LEN($A1500)&gt;0,SUMPRODUCT(($A1500=merged_names)*(_xlfn.TEXTAFTER(R$2, "At ")=merged_belt_colours)*merged_months_at_rank),"")</f>
        <v/>
      </c>
    </row>
    <row r="1501" spans="1:18" x14ac:dyDescent="0.25">
      <c r="A1501"/>
      <c r="B1501" s="15" t="str" cm="1">
        <f t="array" ref="B1501">IFERROR(IF(LEN(A1501)&gt;0, IF(SUMPRODUCT((Inactives[Key]=J1501)*(Inactives[Currently Inactive]))=1,"Inactive","Active"),""),"Active")</f>
        <v/>
      </c>
      <c r="C1501" s="16" t="str" cm="1">
        <f t="array" aca="1" ref="C1501" ca="1">IFERROR(_xlfn._xlws.FILTER(Inactives[Inactive On],(Inactives[Key]=J1501)*(Inactives[Currently Inactive]),""),"")</f>
        <v/>
      </c>
      <c r="D1501" s="16" t="str" cm="1">
        <f t="array" aca="1" ref="D1501" ca="1">IFERROR(INDEX(_xlfn.TEXTSPLIT(E1501," "),1),"")</f>
        <v/>
      </c>
      <c r="E1501" s="15" t="str" cm="1">
        <f t="array" aca="1" ref="E1501" ca="1">IFERROR(_xlfn._xlws.FILTER(merged_ranks,(merged_end_dates=DATE(9999,12,31))*(merged_names=A1501)),"")</f>
        <v/>
      </c>
      <c r="F1501" s="17" t="str">
        <f ca="1">_xlfn.XLOOKUP(J1501,Promotions[Promo Key],Promotions[Promo Date],"")</f>
        <v/>
      </c>
      <c r="G1501" s="18" t="str">
        <f t="shared" ca="1" si="107"/>
        <v/>
      </c>
      <c r="H1501" s="18" t="str">
        <f t="shared" ca="1" si="106"/>
        <v/>
      </c>
      <c r="I1501" s="17" t="str">
        <f>_xlfn.XLOOKUP(A1501,Students[Full Name],Students[Starting Rank],"")</f>
        <v/>
      </c>
      <c r="J1501" s="15" t="str">
        <f t="shared" ca="1" si="108"/>
        <v xml:space="preserve">: </v>
      </c>
      <c r="K1501" s="16" t="str">
        <f>_xlfn.XLOOKUP(A1501,Students[Full Name],Students[Start Date],"")</f>
        <v/>
      </c>
      <c r="L1501" s="18">
        <f t="shared" ca="1" si="109"/>
        <v>-1</v>
      </c>
      <c r="M1501" s="18" cm="1">
        <f t="array" aca="1" ref="M1501" ca="1">SUMPRODUCT(Inactives[Days Inactive]*(Inactives[Student]=A1501))/365</f>
        <v>0</v>
      </c>
      <c r="N1501" s="18" t="str" cm="1">
        <f t="array" ref="N1501">IF(LEN($A1501)&gt;0,SUMPRODUCT(($A1501=merged_names)*(_xlfn.TEXTAFTER(N$2, "At ")=merged_belt_colours)*merged_months_at_rank),"")</f>
        <v/>
      </c>
      <c r="O1501" s="18" t="str" cm="1">
        <f t="array" ref="O1501">IF(LEN($A1501)&gt;0,SUMPRODUCT(($A1501=merged_names)*(_xlfn.TEXTAFTER(O$2, "At ")=merged_belt_colours)*merged_months_at_rank),"")</f>
        <v/>
      </c>
      <c r="P1501" s="18" t="str" cm="1">
        <f t="array" ref="P1501">IF(LEN($A1501)&gt;0,SUMPRODUCT(($A1501=merged_names)*(_xlfn.TEXTAFTER(P$2, "At ")=merged_belt_colours)*merged_months_at_rank),"")</f>
        <v/>
      </c>
      <c r="Q1501" s="18" t="str" cm="1">
        <f t="array" ref="Q1501">IF(LEN($A1501)&gt;0,SUMPRODUCT(($A1501=merged_names)*(_xlfn.TEXTAFTER(Q$2, "At ")=merged_belt_colours)*merged_months_at_rank),"")</f>
        <v/>
      </c>
      <c r="R1501" s="18" t="str" cm="1">
        <f t="array" ref="R1501">IF(LEN($A1501)&gt;0,SUMPRODUCT(($A1501=merged_names)*(_xlfn.TEXTAFTER(R$2, "At ")=merged_belt_colours)*merged_months_at_rank),"")</f>
        <v/>
      </c>
    </row>
    <row r="1502" spans="1:18" x14ac:dyDescent="0.25">
      <c r="A1502"/>
      <c r="B1502" s="15" t="str" cm="1">
        <f t="array" ref="B1502">IFERROR(IF(LEN(A1502)&gt;0, IF(SUMPRODUCT((Inactives[Key]=J1502)*(Inactives[Currently Inactive]))=1,"Inactive","Active"),""),"Active")</f>
        <v/>
      </c>
      <c r="C1502" s="16" t="str" cm="1">
        <f t="array" aca="1" ref="C1502" ca="1">IFERROR(_xlfn._xlws.FILTER(Inactives[Inactive On],(Inactives[Key]=J1502)*(Inactives[Currently Inactive]),""),"")</f>
        <v/>
      </c>
      <c r="D1502" s="16" t="str" cm="1">
        <f t="array" aca="1" ref="D1502" ca="1">IFERROR(INDEX(_xlfn.TEXTSPLIT(E1502," "),1),"")</f>
        <v/>
      </c>
      <c r="E1502" s="15" t="str" cm="1">
        <f t="array" aca="1" ref="E1502" ca="1">IFERROR(_xlfn._xlws.FILTER(merged_ranks,(merged_end_dates=DATE(9999,12,31))*(merged_names=A1502)),"")</f>
        <v/>
      </c>
      <c r="F1502" s="17" t="str">
        <f ca="1">_xlfn.XLOOKUP(J1502,Promotions[Promo Key],Promotions[Promo Date],"")</f>
        <v/>
      </c>
      <c r="G1502" s="18" t="str">
        <f t="shared" ca="1" si="107"/>
        <v/>
      </c>
      <c r="H1502" s="18" t="str">
        <f t="shared" ca="1" si="106"/>
        <v/>
      </c>
      <c r="I1502" s="17" t="str">
        <f>_xlfn.XLOOKUP(A1502,Students[Full Name],Students[Starting Rank],"")</f>
        <v/>
      </c>
      <c r="J1502" s="15" t="str">
        <f t="shared" ca="1" si="108"/>
        <v xml:space="preserve">: </v>
      </c>
      <c r="K1502" s="16" t="str">
        <f>_xlfn.XLOOKUP(A1502,Students[Full Name],Students[Start Date],"")</f>
        <v/>
      </c>
      <c r="L1502" s="18">
        <f t="shared" ca="1" si="109"/>
        <v>-1</v>
      </c>
      <c r="M1502" s="18" cm="1">
        <f t="array" aca="1" ref="M1502" ca="1">SUMPRODUCT(Inactives[Days Inactive]*(Inactives[Student]=A1502))/365</f>
        <v>0</v>
      </c>
      <c r="N1502" s="18" t="str" cm="1">
        <f t="array" ref="N1502">IF(LEN($A1502)&gt;0,SUMPRODUCT(($A1502=merged_names)*(_xlfn.TEXTAFTER(N$2, "At ")=merged_belt_colours)*merged_months_at_rank),"")</f>
        <v/>
      </c>
      <c r="O1502" s="18" t="str" cm="1">
        <f t="array" ref="O1502">IF(LEN($A1502)&gt;0,SUMPRODUCT(($A1502=merged_names)*(_xlfn.TEXTAFTER(O$2, "At ")=merged_belt_colours)*merged_months_at_rank),"")</f>
        <v/>
      </c>
      <c r="P1502" s="18" t="str" cm="1">
        <f t="array" ref="P1502">IF(LEN($A1502)&gt;0,SUMPRODUCT(($A1502=merged_names)*(_xlfn.TEXTAFTER(P$2, "At ")=merged_belt_colours)*merged_months_at_rank),"")</f>
        <v/>
      </c>
      <c r="Q1502" s="18" t="str" cm="1">
        <f t="array" ref="Q1502">IF(LEN($A1502)&gt;0,SUMPRODUCT(($A1502=merged_names)*(_xlfn.TEXTAFTER(Q$2, "At ")=merged_belt_colours)*merged_months_at_rank),"")</f>
        <v/>
      </c>
      <c r="R1502" s="18" t="str" cm="1">
        <f t="array" ref="R1502">IF(LEN($A1502)&gt;0,SUMPRODUCT(($A1502=merged_names)*(_xlfn.TEXTAFTER(R$2, "At ")=merged_belt_colours)*merged_months_at_rank),"")</f>
        <v/>
      </c>
    </row>
    <row r="1503" spans="1:18" x14ac:dyDescent="0.25">
      <c r="A1503"/>
      <c r="B1503" s="15" t="str" cm="1">
        <f t="array" ref="B1503">IFERROR(IF(LEN(A1503)&gt;0, IF(SUMPRODUCT((Inactives[Key]=J1503)*(Inactives[Currently Inactive]))=1,"Inactive","Active"),""),"Active")</f>
        <v/>
      </c>
      <c r="C1503" s="16" t="str" cm="1">
        <f t="array" aca="1" ref="C1503" ca="1">IFERROR(_xlfn._xlws.FILTER(Inactives[Inactive On],(Inactives[Key]=J1503)*(Inactives[Currently Inactive]),""),"")</f>
        <v/>
      </c>
      <c r="D1503" s="16" t="str" cm="1">
        <f t="array" aca="1" ref="D1503" ca="1">IFERROR(INDEX(_xlfn.TEXTSPLIT(E1503," "),1),"")</f>
        <v/>
      </c>
      <c r="E1503" s="15" t="str" cm="1">
        <f t="array" aca="1" ref="E1503" ca="1">IFERROR(_xlfn._xlws.FILTER(merged_ranks,(merged_end_dates=DATE(9999,12,31))*(merged_names=A1503)),"")</f>
        <v/>
      </c>
      <c r="F1503" s="17" t="str">
        <f ca="1">_xlfn.XLOOKUP(J1503,Promotions[Promo Key],Promotions[Promo Date],"")</f>
        <v/>
      </c>
      <c r="G1503" s="18" t="str">
        <f t="shared" ca="1" si="107"/>
        <v/>
      </c>
      <c r="H1503" s="18" t="str">
        <f t="shared" ca="1" si="106"/>
        <v/>
      </c>
      <c r="I1503" s="17" t="str">
        <f>_xlfn.XLOOKUP(A1503,Students[Full Name],Students[Starting Rank],"")</f>
        <v/>
      </c>
      <c r="J1503" s="15" t="str">
        <f t="shared" ca="1" si="108"/>
        <v xml:space="preserve">: </v>
      </c>
      <c r="K1503" s="16" t="str">
        <f>_xlfn.XLOOKUP(A1503,Students[Full Name],Students[Start Date],"")</f>
        <v/>
      </c>
      <c r="L1503" s="18">
        <f t="shared" ca="1" si="109"/>
        <v>-1</v>
      </c>
      <c r="M1503" s="18" cm="1">
        <f t="array" aca="1" ref="M1503" ca="1">SUMPRODUCT(Inactives[Days Inactive]*(Inactives[Student]=A1503))/365</f>
        <v>0</v>
      </c>
      <c r="N1503" s="18" t="str" cm="1">
        <f t="array" ref="N1503">IF(LEN($A1503)&gt;0,SUMPRODUCT(($A1503=merged_names)*(_xlfn.TEXTAFTER(N$2, "At ")=merged_belt_colours)*merged_months_at_rank),"")</f>
        <v/>
      </c>
      <c r="O1503" s="18" t="str" cm="1">
        <f t="array" ref="O1503">IF(LEN($A1503)&gt;0,SUMPRODUCT(($A1503=merged_names)*(_xlfn.TEXTAFTER(O$2, "At ")=merged_belt_colours)*merged_months_at_rank),"")</f>
        <v/>
      </c>
      <c r="P1503" s="18" t="str" cm="1">
        <f t="array" ref="P1503">IF(LEN($A1503)&gt;0,SUMPRODUCT(($A1503=merged_names)*(_xlfn.TEXTAFTER(P$2, "At ")=merged_belt_colours)*merged_months_at_rank),"")</f>
        <v/>
      </c>
      <c r="Q1503" s="18" t="str" cm="1">
        <f t="array" ref="Q1503">IF(LEN($A1503)&gt;0,SUMPRODUCT(($A1503=merged_names)*(_xlfn.TEXTAFTER(Q$2, "At ")=merged_belt_colours)*merged_months_at_rank),"")</f>
        <v/>
      </c>
      <c r="R1503" s="18" t="str" cm="1">
        <f t="array" ref="R1503">IF(LEN($A1503)&gt;0,SUMPRODUCT(($A1503=merged_names)*(_xlfn.TEXTAFTER(R$2, "At ")=merged_belt_colours)*merged_months_at_rank),"")</f>
        <v/>
      </c>
    </row>
    <row r="1504" spans="1:18" x14ac:dyDescent="0.25">
      <c r="A1504"/>
      <c r="B1504" s="15" t="str" cm="1">
        <f t="array" ref="B1504">IFERROR(IF(LEN(A1504)&gt;0, IF(SUMPRODUCT((Inactives[Key]=J1504)*(Inactives[Currently Inactive]))=1,"Inactive","Active"),""),"Active")</f>
        <v/>
      </c>
      <c r="C1504" s="16" t="str" cm="1">
        <f t="array" aca="1" ref="C1504" ca="1">IFERROR(_xlfn._xlws.FILTER(Inactives[Inactive On],(Inactives[Key]=J1504)*(Inactives[Currently Inactive]),""),"")</f>
        <v/>
      </c>
      <c r="D1504" s="16" t="str" cm="1">
        <f t="array" aca="1" ref="D1504" ca="1">IFERROR(INDEX(_xlfn.TEXTSPLIT(E1504," "),1),"")</f>
        <v/>
      </c>
      <c r="E1504" s="15" t="str" cm="1">
        <f t="array" aca="1" ref="E1504" ca="1">IFERROR(_xlfn._xlws.FILTER(merged_ranks,(merged_end_dates=DATE(9999,12,31))*(merged_names=A1504)),"")</f>
        <v/>
      </c>
      <c r="F1504" s="17" t="str">
        <f ca="1">_xlfn.XLOOKUP(J1504,Promotions[Promo Key],Promotions[Promo Date],"")</f>
        <v/>
      </c>
      <c r="G1504" s="18" t="str">
        <f t="shared" ca="1" si="107"/>
        <v/>
      </c>
      <c r="H1504" s="18" t="str">
        <f t="shared" ca="1" si="106"/>
        <v/>
      </c>
      <c r="I1504" s="17" t="str">
        <f>_xlfn.XLOOKUP(A1504,Students[Full Name],Students[Starting Rank],"")</f>
        <v/>
      </c>
      <c r="J1504" s="15" t="str">
        <f t="shared" ca="1" si="108"/>
        <v xml:space="preserve">: </v>
      </c>
      <c r="K1504" s="16" t="str">
        <f>_xlfn.XLOOKUP(A1504,Students[Full Name],Students[Start Date],"")</f>
        <v/>
      </c>
      <c r="L1504" s="18">
        <f t="shared" ca="1" si="109"/>
        <v>-1</v>
      </c>
      <c r="M1504" s="18" cm="1">
        <f t="array" aca="1" ref="M1504" ca="1">SUMPRODUCT(Inactives[Days Inactive]*(Inactives[Student]=A1504))/365</f>
        <v>0</v>
      </c>
      <c r="N1504" s="18" t="str" cm="1">
        <f t="array" ref="N1504">IF(LEN($A1504)&gt;0,SUMPRODUCT(($A1504=merged_names)*(_xlfn.TEXTAFTER(N$2, "At ")=merged_belt_colours)*merged_months_at_rank),"")</f>
        <v/>
      </c>
      <c r="O1504" s="18" t="str" cm="1">
        <f t="array" ref="O1504">IF(LEN($A1504)&gt;0,SUMPRODUCT(($A1504=merged_names)*(_xlfn.TEXTAFTER(O$2, "At ")=merged_belt_colours)*merged_months_at_rank),"")</f>
        <v/>
      </c>
      <c r="P1504" s="18" t="str" cm="1">
        <f t="array" ref="P1504">IF(LEN($A1504)&gt;0,SUMPRODUCT(($A1504=merged_names)*(_xlfn.TEXTAFTER(P$2, "At ")=merged_belt_colours)*merged_months_at_rank),"")</f>
        <v/>
      </c>
      <c r="Q1504" s="18" t="str" cm="1">
        <f t="array" ref="Q1504">IF(LEN($A1504)&gt;0,SUMPRODUCT(($A1504=merged_names)*(_xlfn.TEXTAFTER(Q$2, "At ")=merged_belt_colours)*merged_months_at_rank),"")</f>
        <v/>
      </c>
      <c r="R1504" s="18" t="str" cm="1">
        <f t="array" ref="R1504">IF(LEN($A1504)&gt;0,SUMPRODUCT(($A1504=merged_names)*(_xlfn.TEXTAFTER(R$2, "At ")=merged_belt_colours)*merged_months_at_rank),"")</f>
        <v/>
      </c>
    </row>
    <row r="1505" spans="1:18" x14ac:dyDescent="0.25">
      <c r="A1505"/>
      <c r="B1505" s="15" t="str" cm="1">
        <f t="array" ref="B1505">IFERROR(IF(LEN(A1505)&gt;0, IF(SUMPRODUCT((Inactives[Key]=J1505)*(Inactives[Currently Inactive]))=1,"Inactive","Active"),""),"Active")</f>
        <v/>
      </c>
      <c r="C1505" s="16" t="str" cm="1">
        <f t="array" aca="1" ref="C1505" ca="1">IFERROR(_xlfn._xlws.FILTER(Inactives[Inactive On],(Inactives[Key]=J1505)*(Inactives[Currently Inactive]),""),"")</f>
        <v/>
      </c>
      <c r="D1505" s="16" t="str" cm="1">
        <f t="array" aca="1" ref="D1505" ca="1">IFERROR(INDEX(_xlfn.TEXTSPLIT(E1505," "),1),"")</f>
        <v/>
      </c>
      <c r="E1505" s="15" t="str" cm="1">
        <f t="array" aca="1" ref="E1505" ca="1">IFERROR(_xlfn._xlws.FILTER(merged_ranks,(merged_end_dates=DATE(9999,12,31))*(merged_names=A1505)),"")</f>
        <v/>
      </c>
      <c r="F1505" s="17" t="str">
        <f ca="1">_xlfn.XLOOKUP(J1505,Promotions[Promo Key],Promotions[Promo Date],"")</f>
        <v/>
      </c>
      <c r="G1505" s="18" t="str">
        <f t="shared" ca="1" si="107"/>
        <v/>
      </c>
      <c r="H1505" s="18" t="str">
        <f t="shared" ca="1" si="106"/>
        <v/>
      </c>
      <c r="I1505" s="17" t="str">
        <f>_xlfn.XLOOKUP(A1505,Students[Full Name],Students[Starting Rank],"")</f>
        <v/>
      </c>
      <c r="J1505" s="15" t="str">
        <f t="shared" ca="1" si="108"/>
        <v xml:space="preserve">: </v>
      </c>
      <c r="K1505" s="16" t="str">
        <f>_xlfn.XLOOKUP(A1505,Students[Full Name],Students[Start Date],"")</f>
        <v/>
      </c>
      <c r="L1505" s="18">
        <f t="shared" ca="1" si="109"/>
        <v>-1</v>
      </c>
      <c r="M1505" s="18" cm="1">
        <f t="array" aca="1" ref="M1505" ca="1">SUMPRODUCT(Inactives[Days Inactive]*(Inactives[Student]=A1505))/365</f>
        <v>0</v>
      </c>
      <c r="N1505" s="18" t="str" cm="1">
        <f t="array" ref="N1505">IF(LEN($A1505)&gt;0,SUMPRODUCT(($A1505=merged_names)*(_xlfn.TEXTAFTER(N$2, "At ")=merged_belt_colours)*merged_months_at_rank),"")</f>
        <v/>
      </c>
      <c r="O1505" s="18" t="str" cm="1">
        <f t="array" ref="O1505">IF(LEN($A1505)&gt;0,SUMPRODUCT(($A1505=merged_names)*(_xlfn.TEXTAFTER(O$2, "At ")=merged_belt_colours)*merged_months_at_rank),"")</f>
        <v/>
      </c>
      <c r="P1505" s="18" t="str" cm="1">
        <f t="array" ref="P1505">IF(LEN($A1505)&gt;0,SUMPRODUCT(($A1505=merged_names)*(_xlfn.TEXTAFTER(P$2, "At ")=merged_belt_colours)*merged_months_at_rank),"")</f>
        <v/>
      </c>
      <c r="Q1505" s="18" t="str" cm="1">
        <f t="array" ref="Q1505">IF(LEN($A1505)&gt;0,SUMPRODUCT(($A1505=merged_names)*(_xlfn.TEXTAFTER(Q$2, "At ")=merged_belt_colours)*merged_months_at_rank),"")</f>
        <v/>
      </c>
      <c r="R1505" s="18" t="str" cm="1">
        <f t="array" ref="R1505">IF(LEN($A1505)&gt;0,SUMPRODUCT(($A1505=merged_names)*(_xlfn.TEXTAFTER(R$2, "At ")=merged_belt_colours)*merged_months_at_rank),"")</f>
        <v/>
      </c>
    </row>
    <row r="1506" spans="1:18" x14ac:dyDescent="0.25">
      <c r="A1506"/>
      <c r="B1506" s="15" t="str" cm="1">
        <f t="array" ref="B1506">IFERROR(IF(LEN(A1506)&gt;0, IF(SUMPRODUCT((Inactives[Key]=J1506)*(Inactives[Currently Inactive]))=1,"Inactive","Active"),""),"Active")</f>
        <v/>
      </c>
      <c r="C1506" s="16" t="str" cm="1">
        <f t="array" aca="1" ref="C1506" ca="1">IFERROR(_xlfn._xlws.FILTER(Inactives[Inactive On],(Inactives[Key]=J1506)*(Inactives[Currently Inactive]),""),"")</f>
        <v/>
      </c>
      <c r="D1506" s="16" t="str" cm="1">
        <f t="array" aca="1" ref="D1506" ca="1">IFERROR(INDEX(_xlfn.TEXTSPLIT(E1506," "),1),"")</f>
        <v/>
      </c>
      <c r="E1506" s="15" t="str" cm="1">
        <f t="array" aca="1" ref="E1506" ca="1">IFERROR(_xlfn._xlws.FILTER(merged_ranks,(merged_end_dates=DATE(9999,12,31))*(merged_names=A1506)),"")</f>
        <v/>
      </c>
      <c r="F1506" s="17" t="str">
        <f ca="1">_xlfn.XLOOKUP(J1506,Promotions[Promo Key],Promotions[Promo Date],"")</f>
        <v/>
      </c>
      <c r="G1506" s="18" t="str">
        <f t="shared" ca="1" si="107"/>
        <v/>
      </c>
      <c r="H1506" s="18" t="str">
        <f t="shared" ca="1" si="106"/>
        <v/>
      </c>
      <c r="I1506" s="17" t="str">
        <f>_xlfn.XLOOKUP(A1506,Students[Full Name],Students[Starting Rank],"")</f>
        <v/>
      </c>
      <c r="J1506" s="15" t="str">
        <f t="shared" ca="1" si="108"/>
        <v xml:space="preserve">: </v>
      </c>
      <c r="K1506" s="16" t="str">
        <f>_xlfn.XLOOKUP(A1506,Students[Full Name],Students[Start Date],"")</f>
        <v/>
      </c>
      <c r="L1506" s="18">
        <f t="shared" ca="1" si="109"/>
        <v>-1</v>
      </c>
      <c r="M1506" s="18" cm="1">
        <f t="array" aca="1" ref="M1506" ca="1">SUMPRODUCT(Inactives[Days Inactive]*(Inactives[Student]=A1506))/365</f>
        <v>0</v>
      </c>
      <c r="N1506" s="18" t="str" cm="1">
        <f t="array" ref="N1506">IF(LEN($A1506)&gt;0,SUMPRODUCT(($A1506=merged_names)*(_xlfn.TEXTAFTER(N$2, "At ")=merged_belt_colours)*merged_months_at_rank),"")</f>
        <v/>
      </c>
      <c r="O1506" s="18" t="str" cm="1">
        <f t="array" ref="O1506">IF(LEN($A1506)&gt;0,SUMPRODUCT(($A1506=merged_names)*(_xlfn.TEXTAFTER(O$2, "At ")=merged_belt_colours)*merged_months_at_rank),"")</f>
        <v/>
      </c>
      <c r="P1506" s="18" t="str" cm="1">
        <f t="array" ref="P1506">IF(LEN($A1506)&gt;0,SUMPRODUCT(($A1506=merged_names)*(_xlfn.TEXTAFTER(P$2, "At ")=merged_belt_colours)*merged_months_at_rank),"")</f>
        <v/>
      </c>
      <c r="Q1506" s="18" t="str" cm="1">
        <f t="array" ref="Q1506">IF(LEN($A1506)&gt;0,SUMPRODUCT(($A1506=merged_names)*(_xlfn.TEXTAFTER(Q$2, "At ")=merged_belt_colours)*merged_months_at_rank),"")</f>
        <v/>
      </c>
      <c r="R1506" s="18" t="str" cm="1">
        <f t="array" ref="R1506">IF(LEN($A1506)&gt;0,SUMPRODUCT(($A1506=merged_names)*(_xlfn.TEXTAFTER(R$2, "At ")=merged_belt_colours)*merged_months_at_rank),"")</f>
        <v/>
      </c>
    </row>
    <row r="1507" spans="1:18" x14ac:dyDescent="0.25">
      <c r="A1507"/>
      <c r="B1507" s="15" t="str" cm="1">
        <f t="array" ref="B1507">IFERROR(IF(LEN(A1507)&gt;0, IF(SUMPRODUCT((Inactives[Key]=J1507)*(Inactives[Currently Inactive]))=1,"Inactive","Active"),""),"Active")</f>
        <v/>
      </c>
      <c r="C1507" s="16" t="str" cm="1">
        <f t="array" aca="1" ref="C1507" ca="1">IFERROR(_xlfn._xlws.FILTER(Inactives[Inactive On],(Inactives[Key]=J1507)*(Inactives[Currently Inactive]),""),"")</f>
        <v/>
      </c>
      <c r="D1507" s="16" t="str" cm="1">
        <f t="array" aca="1" ref="D1507" ca="1">IFERROR(INDEX(_xlfn.TEXTSPLIT(E1507," "),1),"")</f>
        <v/>
      </c>
      <c r="E1507" s="15" t="str" cm="1">
        <f t="array" aca="1" ref="E1507" ca="1">IFERROR(_xlfn._xlws.FILTER(merged_ranks,(merged_end_dates=DATE(9999,12,31))*(merged_names=A1507)),"")</f>
        <v/>
      </c>
      <c r="F1507" s="17" t="str">
        <f ca="1">_xlfn.XLOOKUP(J1507,Promotions[Promo Key],Promotions[Promo Date],"")</f>
        <v/>
      </c>
      <c r="G1507" s="18" t="str">
        <f t="shared" ca="1" si="107"/>
        <v/>
      </c>
      <c r="H1507" s="18" t="str">
        <f t="shared" ca="1" si="106"/>
        <v/>
      </c>
      <c r="I1507" s="17" t="str">
        <f>_xlfn.XLOOKUP(A1507,Students[Full Name],Students[Starting Rank],"")</f>
        <v/>
      </c>
      <c r="J1507" s="15" t="str">
        <f t="shared" ca="1" si="108"/>
        <v xml:space="preserve">: </v>
      </c>
      <c r="K1507" s="16" t="str">
        <f>_xlfn.XLOOKUP(A1507,Students[Full Name],Students[Start Date],"")</f>
        <v/>
      </c>
      <c r="L1507" s="18">
        <f t="shared" ca="1" si="109"/>
        <v>-1</v>
      </c>
      <c r="M1507" s="18" cm="1">
        <f t="array" aca="1" ref="M1507" ca="1">SUMPRODUCT(Inactives[Days Inactive]*(Inactives[Student]=A1507))/365</f>
        <v>0</v>
      </c>
      <c r="N1507" s="18" t="str" cm="1">
        <f t="array" ref="N1507">IF(LEN($A1507)&gt;0,SUMPRODUCT(($A1507=merged_names)*(_xlfn.TEXTAFTER(N$2, "At ")=merged_belt_colours)*merged_months_at_rank),"")</f>
        <v/>
      </c>
      <c r="O1507" s="18" t="str" cm="1">
        <f t="array" ref="O1507">IF(LEN($A1507)&gt;0,SUMPRODUCT(($A1507=merged_names)*(_xlfn.TEXTAFTER(O$2, "At ")=merged_belt_colours)*merged_months_at_rank),"")</f>
        <v/>
      </c>
      <c r="P1507" s="18" t="str" cm="1">
        <f t="array" ref="P1507">IF(LEN($A1507)&gt;0,SUMPRODUCT(($A1507=merged_names)*(_xlfn.TEXTAFTER(P$2, "At ")=merged_belt_colours)*merged_months_at_rank),"")</f>
        <v/>
      </c>
      <c r="Q1507" s="18" t="str" cm="1">
        <f t="array" ref="Q1507">IF(LEN($A1507)&gt;0,SUMPRODUCT(($A1507=merged_names)*(_xlfn.TEXTAFTER(Q$2, "At ")=merged_belt_colours)*merged_months_at_rank),"")</f>
        <v/>
      </c>
      <c r="R1507" s="18" t="str" cm="1">
        <f t="array" ref="R1507">IF(LEN($A1507)&gt;0,SUMPRODUCT(($A1507=merged_names)*(_xlfn.TEXTAFTER(R$2, "At ")=merged_belt_colours)*merged_months_at_rank),"")</f>
        <v/>
      </c>
    </row>
    <row r="1508" spans="1:18" x14ac:dyDescent="0.25">
      <c r="A1508"/>
      <c r="B1508" s="15" t="str" cm="1">
        <f t="array" ref="B1508">IFERROR(IF(LEN(A1508)&gt;0, IF(SUMPRODUCT((Inactives[Key]=J1508)*(Inactives[Currently Inactive]))=1,"Inactive","Active"),""),"Active")</f>
        <v/>
      </c>
      <c r="C1508" s="16" t="str" cm="1">
        <f t="array" aca="1" ref="C1508" ca="1">IFERROR(_xlfn._xlws.FILTER(Inactives[Inactive On],(Inactives[Key]=J1508)*(Inactives[Currently Inactive]),""),"")</f>
        <v/>
      </c>
      <c r="D1508" s="16" t="str" cm="1">
        <f t="array" aca="1" ref="D1508" ca="1">IFERROR(INDEX(_xlfn.TEXTSPLIT(E1508," "),1),"")</f>
        <v/>
      </c>
      <c r="E1508" s="15" t="str" cm="1">
        <f t="array" aca="1" ref="E1508" ca="1">IFERROR(_xlfn._xlws.FILTER(merged_ranks,(merged_end_dates=DATE(9999,12,31))*(merged_names=A1508)),"")</f>
        <v/>
      </c>
      <c r="F1508" s="17" t="str">
        <f ca="1">_xlfn.XLOOKUP(J1508,Promotions[Promo Key],Promotions[Promo Date],"")</f>
        <v/>
      </c>
      <c r="G1508" s="18" t="str">
        <f t="shared" ca="1" si="107"/>
        <v/>
      </c>
      <c r="H1508" s="18" t="str">
        <f t="shared" ca="1" si="106"/>
        <v/>
      </c>
      <c r="I1508" s="17" t="str">
        <f>_xlfn.XLOOKUP(A1508,Students[Full Name],Students[Starting Rank],"")</f>
        <v/>
      </c>
      <c r="J1508" s="15" t="str">
        <f t="shared" ca="1" si="108"/>
        <v xml:space="preserve">: </v>
      </c>
      <c r="K1508" s="16" t="str">
        <f>_xlfn.XLOOKUP(A1508,Students[Full Name],Students[Start Date],"")</f>
        <v/>
      </c>
      <c r="L1508" s="18">
        <f t="shared" ca="1" si="109"/>
        <v>-1</v>
      </c>
      <c r="M1508" s="18" cm="1">
        <f t="array" aca="1" ref="M1508" ca="1">SUMPRODUCT(Inactives[Days Inactive]*(Inactives[Student]=A1508))/365</f>
        <v>0</v>
      </c>
      <c r="N1508" s="18" t="str" cm="1">
        <f t="array" ref="N1508">IF(LEN($A1508)&gt;0,SUMPRODUCT(($A1508=merged_names)*(_xlfn.TEXTAFTER(N$2, "At ")=merged_belt_colours)*merged_months_at_rank),"")</f>
        <v/>
      </c>
      <c r="O1508" s="18" t="str" cm="1">
        <f t="array" ref="O1508">IF(LEN($A1508)&gt;0,SUMPRODUCT(($A1508=merged_names)*(_xlfn.TEXTAFTER(O$2, "At ")=merged_belt_colours)*merged_months_at_rank),"")</f>
        <v/>
      </c>
      <c r="P1508" s="18" t="str" cm="1">
        <f t="array" ref="P1508">IF(LEN($A1508)&gt;0,SUMPRODUCT(($A1508=merged_names)*(_xlfn.TEXTAFTER(P$2, "At ")=merged_belt_colours)*merged_months_at_rank),"")</f>
        <v/>
      </c>
      <c r="Q1508" s="18" t="str" cm="1">
        <f t="array" ref="Q1508">IF(LEN($A1508)&gt;0,SUMPRODUCT(($A1508=merged_names)*(_xlfn.TEXTAFTER(Q$2, "At ")=merged_belt_colours)*merged_months_at_rank),"")</f>
        <v/>
      </c>
      <c r="R1508" s="18" t="str" cm="1">
        <f t="array" ref="R1508">IF(LEN($A1508)&gt;0,SUMPRODUCT(($A1508=merged_names)*(_xlfn.TEXTAFTER(R$2, "At ")=merged_belt_colours)*merged_months_at_rank),"")</f>
        <v/>
      </c>
    </row>
    <row r="1509" spans="1:18" x14ac:dyDescent="0.25">
      <c r="A1509"/>
      <c r="B1509" s="15" t="str" cm="1">
        <f t="array" ref="B1509">IFERROR(IF(LEN(A1509)&gt;0, IF(SUMPRODUCT((Inactives[Key]=J1509)*(Inactives[Currently Inactive]))=1,"Inactive","Active"),""),"Active")</f>
        <v/>
      </c>
      <c r="C1509" s="16" t="str" cm="1">
        <f t="array" aca="1" ref="C1509" ca="1">IFERROR(_xlfn._xlws.FILTER(Inactives[Inactive On],(Inactives[Key]=J1509)*(Inactives[Currently Inactive]),""),"")</f>
        <v/>
      </c>
      <c r="D1509" s="16" t="str" cm="1">
        <f t="array" aca="1" ref="D1509" ca="1">IFERROR(INDEX(_xlfn.TEXTSPLIT(E1509," "),1),"")</f>
        <v/>
      </c>
      <c r="E1509" s="15" t="str" cm="1">
        <f t="array" aca="1" ref="E1509" ca="1">IFERROR(_xlfn._xlws.FILTER(merged_ranks,(merged_end_dates=DATE(9999,12,31))*(merged_names=A1509)),"")</f>
        <v/>
      </c>
      <c r="F1509" s="17" t="str">
        <f ca="1">_xlfn.XLOOKUP(J1509,Promotions[Promo Key],Promotions[Promo Date],"")</f>
        <v/>
      </c>
      <c r="G1509" s="18" t="str">
        <f t="shared" ca="1" si="107"/>
        <v/>
      </c>
      <c r="H1509" s="18" t="str">
        <f t="shared" ca="1" si="106"/>
        <v/>
      </c>
      <c r="I1509" s="17" t="str">
        <f>_xlfn.XLOOKUP(A1509,Students[Full Name],Students[Starting Rank],"")</f>
        <v/>
      </c>
      <c r="J1509" s="15" t="str">
        <f t="shared" ca="1" si="108"/>
        <v xml:space="preserve">: </v>
      </c>
      <c r="K1509" s="16" t="str">
        <f>_xlfn.XLOOKUP(A1509,Students[Full Name],Students[Start Date],"")</f>
        <v/>
      </c>
      <c r="L1509" s="18">
        <f t="shared" ca="1" si="109"/>
        <v>-1</v>
      </c>
      <c r="M1509" s="18" cm="1">
        <f t="array" aca="1" ref="M1509" ca="1">SUMPRODUCT(Inactives[Days Inactive]*(Inactives[Student]=A1509))/365</f>
        <v>0</v>
      </c>
      <c r="N1509" s="18" t="str" cm="1">
        <f t="array" ref="N1509">IF(LEN($A1509)&gt;0,SUMPRODUCT(($A1509=merged_names)*(_xlfn.TEXTAFTER(N$2, "At ")=merged_belt_colours)*merged_months_at_rank),"")</f>
        <v/>
      </c>
      <c r="O1509" s="18" t="str" cm="1">
        <f t="array" ref="O1509">IF(LEN($A1509)&gt;0,SUMPRODUCT(($A1509=merged_names)*(_xlfn.TEXTAFTER(O$2, "At ")=merged_belt_colours)*merged_months_at_rank),"")</f>
        <v/>
      </c>
      <c r="P1509" s="18" t="str" cm="1">
        <f t="array" ref="P1509">IF(LEN($A1509)&gt;0,SUMPRODUCT(($A1509=merged_names)*(_xlfn.TEXTAFTER(P$2, "At ")=merged_belt_colours)*merged_months_at_rank),"")</f>
        <v/>
      </c>
      <c r="Q1509" s="18" t="str" cm="1">
        <f t="array" ref="Q1509">IF(LEN($A1509)&gt;0,SUMPRODUCT(($A1509=merged_names)*(_xlfn.TEXTAFTER(Q$2, "At ")=merged_belt_colours)*merged_months_at_rank),"")</f>
        <v/>
      </c>
      <c r="R1509" s="18" t="str" cm="1">
        <f t="array" ref="R1509">IF(LEN($A1509)&gt;0,SUMPRODUCT(($A1509=merged_names)*(_xlfn.TEXTAFTER(R$2, "At ")=merged_belt_colours)*merged_months_at_rank),"")</f>
        <v/>
      </c>
    </row>
    <row r="1510" spans="1:18" x14ac:dyDescent="0.25">
      <c r="A1510"/>
      <c r="B1510" s="15" t="str" cm="1">
        <f t="array" ref="B1510">IFERROR(IF(LEN(A1510)&gt;0, IF(SUMPRODUCT((Inactives[Key]=J1510)*(Inactives[Currently Inactive]))=1,"Inactive","Active"),""),"Active")</f>
        <v/>
      </c>
      <c r="C1510" s="16" t="str" cm="1">
        <f t="array" aca="1" ref="C1510" ca="1">IFERROR(_xlfn._xlws.FILTER(Inactives[Inactive On],(Inactives[Key]=J1510)*(Inactives[Currently Inactive]),""),"")</f>
        <v/>
      </c>
      <c r="D1510" s="16" t="str" cm="1">
        <f t="array" aca="1" ref="D1510" ca="1">IFERROR(INDEX(_xlfn.TEXTSPLIT(E1510," "),1),"")</f>
        <v/>
      </c>
      <c r="E1510" s="15" t="str" cm="1">
        <f t="array" aca="1" ref="E1510" ca="1">IFERROR(_xlfn._xlws.FILTER(merged_ranks,(merged_end_dates=DATE(9999,12,31))*(merged_names=A1510)),"")</f>
        <v/>
      </c>
      <c r="F1510" s="17" t="str">
        <f ca="1">_xlfn.XLOOKUP(J1510,Promotions[Promo Key],Promotions[Promo Date],"")</f>
        <v/>
      </c>
      <c r="G1510" s="18" t="str">
        <f t="shared" ca="1" si="107"/>
        <v/>
      </c>
      <c r="H1510" s="18" t="str">
        <f t="shared" ca="1" si="106"/>
        <v/>
      </c>
      <c r="I1510" s="17" t="str">
        <f>_xlfn.XLOOKUP(A1510,Students[Full Name],Students[Starting Rank],"")</f>
        <v/>
      </c>
      <c r="J1510" s="15" t="str">
        <f t="shared" ca="1" si="108"/>
        <v xml:space="preserve">: </v>
      </c>
      <c r="K1510" s="16" t="str">
        <f>_xlfn.XLOOKUP(A1510,Students[Full Name],Students[Start Date],"")</f>
        <v/>
      </c>
      <c r="L1510" s="18">
        <f t="shared" ca="1" si="109"/>
        <v>-1</v>
      </c>
      <c r="M1510" s="18" cm="1">
        <f t="array" aca="1" ref="M1510" ca="1">SUMPRODUCT(Inactives[Days Inactive]*(Inactives[Student]=A1510))/365</f>
        <v>0</v>
      </c>
      <c r="N1510" s="18" t="str" cm="1">
        <f t="array" ref="N1510">IF(LEN($A1510)&gt;0,SUMPRODUCT(($A1510=merged_names)*(_xlfn.TEXTAFTER(N$2, "At ")=merged_belt_colours)*merged_months_at_rank),"")</f>
        <v/>
      </c>
      <c r="O1510" s="18" t="str" cm="1">
        <f t="array" ref="O1510">IF(LEN($A1510)&gt;0,SUMPRODUCT(($A1510=merged_names)*(_xlfn.TEXTAFTER(O$2, "At ")=merged_belt_colours)*merged_months_at_rank),"")</f>
        <v/>
      </c>
      <c r="P1510" s="18" t="str" cm="1">
        <f t="array" ref="P1510">IF(LEN($A1510)&gt;0,SUMPRODUCT(($A1510=merged_names)*(_xlfn.TEXTAFTER(P$2, "At ")=merged_belt_colours)*merged_months_at_rank),"")</f>
        <v/>
      </c>
      <c r="Q1510" s="18" t="str" cm="1">
        <f t="array" ref="Q1510">IF(LEN($A1510)&gt;0,SUMPRODUCT(($A1510=merged_names)*(_xlfn.TEXTAFTER(Q$2, "At ")=merged_belt_colours)*merged_months_at_rank),"")</f>
        <v/>
      </c>
      <c r="R1510" s="18" t="str" cm="1">
        <f t="array" ref="R1510">IF(LEN($A1510)&gt;0,SUMPRODUCT(($A1510=merged_names)*(_xlfn.TEXTAFTER(R$2, "At ")=merged_belt_colours)*merged_months_at_rank),"")</f>
        <v/>
      </c>
    </row>
    <row r="1511" spans="1:18" x14ac:dyDescent="0.25">
      <c r="A1511"/>
      <c r="B1511" s="15" t="str" cm="1">
        <f t="array" ref="B1511">IFERROR(IF(LEN(A1511)&gt;0, IF(SUMPRODUCT((Inactives[Key]=J1511)*(Inactives[Currently Inactive]))=1,"Inactive","Active"),""),"Active")</f>
        <v/>
      </c>
      <c r="C1511" s="16" t="str" cm="1">
        <f t="array" aca="1" ref="C1511" ca="1">IFERROR(_xlfn._xlws.FILTER(Inactives[Inactive On],(Inactives[Key]=J1511)*(Inactives[Currently Inactive]),""),"")</f>
        <v/>
      </c>
      <c r="D1511" s="16" t="str" cm="1">
        <f t="array" aca="1" ref="D1511" ca="1">IFERROR(INDEX(_xlfn.TEXTSPLIT(E1511," "),1),"")</f>
        <v/>
      </c>
      <c r="E1511" s="15" t="str" cm="1">
        <f t="array" aca="1" ref="E1511" ca="1">IFERROR(_xlfn._xlws.FILTER(merged_ranks,(merged_end_dates=DATE(9999,12,31))*(merged_names=A1511)),"")</f>
        <v/>
      </c>
      <c r="F1511" s="17" t="str">
        <f ca="1">_xlfn.XLOOKUP(J1511,Promotions[Promo Key],Promotions[Promo Date],"")</f>
        <v/>
      </c>
      <c r="G1511" s="18" t="str">
        <f t="shared" ca="1" si="107"/>
        <v/>
      </c>
      <c r="H1511" s="18" t="str">
        <f t="shared" ca="1" si="106"/>
        <v/>
      </c>
      <c r="I1511" s="17" t="str">
        <f>_xlfn.XLOOKUP(A1511,Students[Full Name],Students[Starting Rank],"")</f>
        <v/>
      </c>
      <c r="J1511" s="15" t="str">
        <f t="shared" ca="1" si="108"/>
        <v xml:space="preserve">: </v>
      </c>
      <c r="K1511" s="16" t="str">
        <f>_xlfn.XLOOKUP(A1511,Students[Full Name],Students[Start Date],"")</f>
        <v/>
      </c>
      <c r="L1511" s="18">
        <f t="shared" ca="1" si="109"/>
        <v>-1</v>
      </c>
      <c r="M1511" s="18" cm="1">
        <f t="array" aca="1" ref="M1511" ca="1">SUMPRODUCT(Inactives[Days Inactive]*(Inactives[Student]=A1511))/365</f>
        <v>0</v>
      </c>
      <c r="N1511" s="18" t="str" cm="1">
        <f t="array" ref="N1511">IF(LEN($A1511)&gt;0,SUMPRODUCT(($A1511=merged_names)*(_xlfn.TEXTAFTER(N$2, "At ")=merged_belt_colours)*merged_months_at_rank),"")</f>
        <v/>
      </c>
      <c r="O1511" s="18" t="str" cm="1">
        <f t="array" ref="O1511">IF(LEN($A1511)&gt;0,SUMPRODUCT(($A1511=merged_names)*(_xlfn.TEXTAFTER(O$2, "At ")=merged_belt_colours)*merged_months_at_rank),"")</f>
        <v/>
      </c>
      <c r="P1511" s="18" t="str" cm="1">
        <f t="array" ref="P1511">IF(LEN($A1511)&gt;0,SUMPRODUCT(($A1511=merged_names)*(_xlfn.TEXTAFTER(P$2, "At ")=merged_belt_colours)*merged_months_at_rank),"")</f>
        <v/>
      </c>
      <c r="Q1511" s="18" t="str" cm="1">
        <f t="array" ref="Q1511">IF(LEN($A1511)&gt;0,SUMPRODUCT(($A1511=merged_names)*(_xlfn.TEXTAFTER(Q$2, "At ")=merged_belt_colours)*merged_months_at_rank),"")</f>
        <v/>
      </c>
      <c r="R1511" s="18" t="str" cm="1">
        <f t="array" ref="R1511">IF(LEN($A1511)&gt;0,SUMPRODUCT(($A1511=merged_names)*(_xlfn.TEXTAFTER(R$2, "At ")=merged_belt_colours)*merged_months_at_rank),"")</f>
        <v/>
      </c>
    </row>
    <row r="1512" spans="1:18" x14ac:dyDescent="0.25">
      <c r="A1512"/>
      <c r="B1512" s="15" t="str" cm="1">
        <f t="array" ref="B1512">IFERROR(IF(LEN(A1512)&gt;0, IF(SUMPRODUCT((Inactives[Key]=J1512)*(Inactives[Currently Inactive]))=1,"Inactive","Active"),""),"Active")</f>
        <v/>
      </c>
      <c r="C1512" s="16" t="str" cm="1">
        <f t="array" aca="1" ref="C1512" ca="1">IFERROR(_xlfn._xlws.FILTER(Inactives[Inactive On],(Inactives[Key]=J1512)*(Inactives[Currently Inactive]),""),"")</f>
        <v/>
      </c>
      <c r="D1512" s="16" t="str" cm="1">
        <f t="array" aca="1" ref="D1512" ca="1">IFERROR(INDEX(_xlfn.TEXTSPLIT(E1512," "),1),"")</f>
        <v/>
      </c>
      <c r="E1512" s="15" t="str" cm="1">
        <f t="array" aca="1" ref="E1512" ca="1">IFERROR(_xlfn._xlws.FILTER(merged_ranks,(merged_end_dates=DATE(9999,12,31))*(merged_names=A1512)),"")</f>
        <v/>
      </c>
      <c r="F1512" s="17" t="str">
        <f ca="1">_xlfn.XLOOKUP(J1512,Promotions[Promo Key],Promotions[Promo Date],"")</f>
        <v/>
      </c>
      <c r="G1512" s="18" t="str">
        <f t="shared" ca="1" si="107"/>
        <v/>
      </c>
      <c r="H1512" s="18" t="str">
        <f t="shared" ca="1" si="106"/>
        <v/>
      </c>
      <c r="I1512" s="17" t="str">
        <f>_xlfn.XLOOKUP(A1512,Students[Full Name],Students[Starting Rank],"")</f>
        <v/>
      </c>
      <c r="J1512" s="15" t="str">
        <f t="shared" ca="1" si="108"/>
        <v xml:space="preserve">: </v>
      </c>
      <c r="K1512" s="16" t="str">
        <f>_xlfn.XLOOKUP(A1512,Students[Full Name],Students[Start Date],"")</f>
        <v/>
      </c>
      <c r="L1512" s="18">
        <f t="shared" ca="1" si="109"/>
        <v>-1</v>
      </c>
      <c r="M1512" s="18" cm="1">
        <f t="array" aca="1" ref="M1512" ca="1">SUMPRODUCT(Inactives[Days Inactive]*(Inactives[Student]=A1512))/365</f>
        <v>0</v>
      </c>
      <c r="N1512" s="18" t="str" cm="1">
        <f t="array" ref="N1512">IF(LEN($A1512)&gt;0,SUMPRODUCT(($A1512=merged_names)*(_xlfn.TEXTAFTER(N$2, "At ")=merged_belt_colours)*merged_months_at_rank),"")</f>
        <v/>
      </c>
      <c r="O1512" s="18" t="str" cm="1">
        <f t="array" ref="O1512">IF(LEN($A1512)&gt;0,SUMPRODUCT(($A1512=merged_names)*(_xlfn.TEXTAFTER(O$2, "At ")=merged_belt_colours)*merged_months_at_rank),"")</f>
        <v/>
      </c>
      <c r="P1512" s="18" t="str" cm="1">
        <f t="array" ref="P1512">IF(LEN($A1512)&gt;0,SUMPRODUCT(($A1512=merged_names)*(_xlfn.TEXTAFTER(P$2, "At ")=merged_belt_colours)*merged_months_at_rank),"")</f>
        <v/>
      </c>
      <c r="Q1512" s="18" t="str" cm="1">
        <f t="array" ref="Q1512">IF(LEN($A1512)&gt;0,SUMPRODUCT(($A1512=merged_names)*(_xlfn.TEXTAFTER(Q$2, "At ")=merged_belt_colours)*merged_months_at_rank),"")</f>
        <v/>
      </c>
      <c r="R1512" s="18" t="str" cm="1">
        <f t="array" ref="R1512">IF(LEN($A1512)&gt;0,SUMPRODUCT(($A1512=merged_names)*(_xlfn.TEXTAFTER(R$2, "At ")=merged_belt_colours)*merged_months_at_rank),"")</f>
        <v/>
      </c>
    </row>
    <row r="1513" spans="1:18" x14ac:dyDescent="0.25">
      <c r="A1513"/>
      <c r="B1513" s="15" t="str" cm="1">
        <f t="array" ref="B1513">IFERROR(IF(LEN(A1513)&gt;0, IF(SUMPRODUCT((Inactives[Key]=J1513)*(Inactives[Currently Inactive]))=1,"Inactive","Active"),""),"Active")</f>
        <v/>
      </c>
      <c r="C1513" s="16" t="str" cm="1">
        <f t="array" aca="1" ref="C1513" ca="1">IFERROR(_xlfn._xlws.FILTER(Inactives[Inactive On],(Inactives[Key]=J1513)*(Inactives[Currently Inactive]),""),"")</f>
        <v/>
      </c>
      <c r="D1513" s="16" t="str" cm="1">
        <f t="array" aca="1" ref="D1513" ca="1">IFERROR(INDEX(_xlfn.TEXTSPLIT(E1513," "),1),"")</f>
        <v/>
      </c>
      <c r="E1513" s="15" t="str" cm="1">
        <f t="array" aca="1" ref="E1513" ca="1">IFERROR(_xlfn._xlws.FILTER(merged_ranks,(merged_end_dates=DATE(9999,12,31))*(merged_names=A1513)),"")</f>
        <v/>
      </c>
      <c r="F1513" s="17" t="str">
        <f ca="1">_xlfn.XLOOKUP(J1513,Promotions[Promo Key],Promotions[Promo Date],"")</f>
        <v/>
      </c>
      <c r="G1513" s="18" t="str">
        <f t="shared" ca="1" si="107"/>
        <v/>
      </c>
      <c r="H1513" s="18" t="str">
        <f t="shared" ca="1" si="106"/>
        <v/>
      </c>
      <c r="I1513" s="17" t="str">
        <f>_xlfn.XLOOKUP(A1513,Students[Full Name],Students[Starting Rank],"")</f>
        <v/>
      </c>
      <c r="J1513" s="15" t="str">
        <f t="shared" ca="1" si="108"/>
        <v xml:space="preserve">: </v>
      </c>
      <c r="K1513" s="16" t="str">
        <f>_xlfn.XLOOKUP(A1513,Students[Full Name],Students[Start Date],"")</f>
        <v/>
      </c>
      <c r="L1513" s="18">
        <f t="shared" ca="1" si="109"/>
        <v>-1</v>
      </c>
      <c r="M1513" s="18" cm="1">
        <f t="array" aca="1" ref="M1513" ca="1">SUMPRODUCT(Inactives[Days Inactive]*(Inactives[Student]=A1513))/365</f>
        <v>0</v>
      </c>
      <c r="N1513" s="18" t="str" cm="1">
        <f t="array" ref="N1513">IF(LEN($A1513)&gt;0,SUMPRODUCT(($A1513=merged_names)*(_xlfn.TEXTAFTER(N$2, "At ")=merged_belt_colours)*merged_months_at_rank),"")</f>
        <v/>
      </c>
      <c r="O1513" s="18" t="str" cm="1">
        <f t="array" ref="O1513">IF(LEN($A1513)&gt;0,SUMPRODUCT(($A1513=merged_names)*(_xlfn.TEXTAFTER(O$2, "At ")=merged_belt_colours)*merged_months_at_rank),"")</f>
        <v/>
      </c>
      <c r="P1513" s="18" t="str" cm="1">
        <f t="array" ref="P1513">IF(LEN($A1513)&gt;0,SUMPRODUCT(($A1513=merged_names)*(_xlfn.TEXTAFTER(P$2, "At ")=merged_belt_colours)*merged_months_at_rank),"")</f>
        <v/>
      </c>
      <c r="Q1513" s="18" t="str" cm="1">
        <f t="array" ref="Q1513">IF(LEN($A1513)&gt;0,SUMPRODUCT(($A1513=merged_names)*(_xlfn.TEXTAFTER(Q$2, "At ")=merged_belt_colours)*merged_months_at_rank),"")</f>
        <v/>
      </c>
      <c r="R1513" s="18" t="str" cm="1">
        <f t="array" ref="R1513">IF(LEN($A1513)&gt;0,SUMPRODUCT(($A1513=merged_names)*(_xlfn.TEXTAFTER(R$2, "At ")=merged_belt_colours)*merged_months_at_rank),"")</f>
        <v/>
      </c>
    </row>
    <row r="1514" spans="1:18" x14ac:dyDescent="0.25">
      <c r="A1514"/>
      <c r="B1514" s="15" t="str" cm="1">
        <f t="array" ref="B1514">IFERROR(IF(LEN(A1514)&gt;0, IF(SUMPRODUCT((Inactives[Key]=J1514)*(Inactives[Currently Inactive]))=1,"Inactive","Active"),""),"Active")</f>
        <v/>
      </c>
      <c r="C1514" s="16" t="str" cm="1">
        <f t="array" aca="1" ref="C1514" ca="1">IFERROR(_xlfn._xlws.FILTER(Inactives[Inactive On],(Inactives[Key]=J1514)*(Inactives[Currently Inactive]),""),"")</f>
        <v/>
      </c>
      <c r="D1514" s="16" t="str" cm="1">
        <f t="array" aca="1" ref="D1514" ca="1">IFERROR(INDEX(_xlfn.TEXTSPLIT(E1514," "),1),"")</f>
        <v/>
      </c>
      <c r="E1514" s="15" t="str" cm="1">
        <f t="array" aca="1" ref="E1514" ca="1">IFERROR(_xlfn._xlws.FILTER(merged_ranks,(merged_end_dates=DATE(9999,12,31))*(merged_names=A1514)),"")</f>
        <v/>
      </c>
      <c r="F1514" s="17" t="str">
        <f ca="1">_xlfn.XLOOKUP(J1514,Promotions[Promo Key],Promotions[Promo Date],"")</f>
        <v/>
      </c>
      <c r="G1514" s="18" t="str">
        <f t="shared" ca="1" si="107"/>
        <v/>
      </c>
      <c r="H1514" s="18" t="str">
        <f t="shared" ca="1" si="106"/>
        <v/>
      </c>
      <c r="I1514" s="17" t="str">
        <f>_xlfn.XLOOKUP(A1514,Students[Full Name],Students[Starting Rank],"")</f>
        <v/>
      </c>
      <c r="J1514" s="15" t="str">
        <f t="shared" ca="1" si="108"/>
        <v xml:space="preserve">: </v>
      </c>
      <c r="K1514" s="16" t="str">
        <f>_xlfn.XLOOKUP(A1514,Students[Full Name],Students[Start Date],"")</f>
        <v/>
      </c>
      <c r="L1514" s="18">
        <f t="shared" ca="1" si="109"/>
        <v>-1</v>
      </c>
      <c r="M1514" s="18" cm="1">
        <f t="array" aca="1" ref="M1514" ca="1">SUMPRODUCT(Inactives[Days Inactive]*(Inactives[Student]=A1514))/365</f>
        <v>0</v>
      </c>
      <c r="N1514" s="18" t="str" cm="1">
        <f t="array" ref="N1514">IF(LEN($A1514)&gt;0,SUMPRODUCT(($A1514=merged_names)*(_xlfn.TEXTAFTER(N$2, "At ")=merged_belt_colours)*merged_months_at_rank),"")</f>
        <v/>
      </c>
      <c r="O1514" s="18" t="str" cm="1">
        <f t="array" ref="O1514">IF(LEN($A1514)&gt;0,SUMPRODUCT(($A1514=merged_names)*(_xlfn.TEXTAFTER(O$2, "At ")=merged_belt_colours)*merged_months_at_rank),"")</f>
        <v/>
      </c>
      <c r="P1514" s="18" t="str" cm="1">
        <f t="array" ref="P1514">IF(LEN($A1514)&gt;0,SUMPRODUCT(($A1514=merged_names)*(_xlfn.TEXTAFTER(P$2, "At ")=merged_belt_colours)*merged_months_at_rank),"")</f>
        <v/>
      </c>
      <c r="Q1514" s="18" t="str" cm="1">
        <f t="array" ref="Q1514">IF(LEN($A1514)&gt;0,SUMPRODUCT(($A1514=merged_names)*(_xlfn.TEXTAFTER(Q$2, "At ")=merged_belt_colours)*merged_months_at_rank),"")</f>
        <v/>
      </c>
      <c r="R1514" s="18" t="str" cm="1">
        <f t="array" ref="R1514">IF(LEN($A1514)&gt;0,SUMPRODUCT(($A1514=merged_names)*(_xlfn.TEXTAFTER(R$2, "At ")=merged_belt_colours)*merged_months_at_rank),"")</f>
        <v/>
      </c>
    </row>
    <row r="1515" spans="1:18" x14ac:dyDescent="0.25">
      <c r="A1515"/>
      <c r="B1515" s="15" t="str" cm="1">
        <f t="array" ref="B1515">IFERROR(IF(LEN(A1515)&gt;0, IF(SUMPRODUCT((Inactives[Key]=J1515)*(Inactives[Currently Inactive]))=1,"Inactive","Active"),""),"Active")</f>
        <v/>
      </c>
      <c r="C1515" s="16" t="str" cm="1">
        <f t="array" aca="1" ref="C1515" ca="1">IFERROR(_xlfn._xlws.FILTER(Inactives[Inactive On],(Inactives[Key]=J1515)*(Inactives[Currently Inactive]),""),"")</f>
        <v/>
      </c>
      <c r="D1515" s="16" t="str" cm="1">
        <f t="array" aca="1" ref="D1515" ca="1">IFERROR(INDEX(_xlfn.TEXTSPLIT(E1515," "),1),"")</f>
        <v/>
      </c>
      <c r="E1515" s="15" t="str" cm="1">
        <f t="array" aca="1" ref="E1515" ca="1">IFERROR(_xlfn._xlws.FILTER(merged_ranks,(merged_end_dates=DATE(9999,12,31))*(merged_names=A1515)),"")</f>
        <v/>
      </c>
      <c r="F1515" s="17" t="str">
        <f ca="1">_xlfn.XLOOKUP(J1515,Promotions[Promo Key],Promotions[Promo Date],"")</f>
        <v/>
      </c>
      <c r="G1515" s="18" t="str">
        <f t="shared" ca="1" si="107"/>
        <v/>
      </c>
      <c r="H1515" s="18" t="str">
        <f t="shared" ca="1" si="106"/>
        <v/>
      </c>
      <c r="I1515" s="17" t="str">
        <f>_xlfn.XLOOKUP(A1515,Students[Full Name],Students[Starting Rank],"")</f>
        <v/>
      </c>
      <c r="J1515" s="15" t="str">
        <f t="shared" ca="1" si="108"/>
        <v xml:space="preserve">: </v>
      </c>
      <c r="K1515" s="16" t="str">
        <f>_xlfn.XLOOKUP(A1515,Students[Full Name],Students[Start Date],"")</f>
        <v/>
      </c>
      <c r="L1515" s="18">
        <f t="shared" ca="1" si="109"/>
        <v>-1</v>
      </c>
      <c r="M1515" s="18" cm="1">
        <f t="array" aca="1" ref="M1515" ca="1">SUMPRODUCT(Inactives[Days Inactive]*(Inactives[Student]=A1515))/365</f>
        <v>0</v>
      </c>
      <c r="N1515" s="18" t="str" cm="1">
        <f t="array" ref="N1515">IF(LEN($A1515)&gt;0,SUMPRODUCT(($A1515=merged_names)*(_xlfn.TEXTAFTER(N$2, "At ")=merged_belt_colours)*merged_months_at_rank),"")</f>
        <v/>
      </c>
      <c r="O1515" s="18" t="str" cm="1">
        <f t="array" ref="O1515">IF(LEN($A1515)&gt;0,SUMPRODUCT(($A1515=merged_names)*(_xlfn.TEXTAFTER(O$2, "At ")=merged_belt_colours)*merged_months_at_rank),"")</f>
        <v/>
      </c>
      <c r="P1515" s="18" t="str" cm="1">
        <f t="array" ref="P1515">IF(LEN($A1515)&gt;0,SUMPRODUCT(($A1515=merged_names)*(_xlfn.TEXTAFTER(P$2, "At ")=merged_belt_colours)*merged_months_at_rank),"")</f>
        <v/>
      </c>
      <c r="Q1515" s="18" t="str" cm="1">
        <f t="array" ref="Q1515">IF(LEN($A1515)&gt;0,SUMPRODUCT(($A1515=merged_names)*(_xlfn.TEXTAFTER(Q$2, "At ")=merged_belt_colours)*merged_months_at_rank),"")</f>
        <v/>
      </c>
      <c r="R1515" s="18" t="str" cm="1">
        <f t="array" ref="R1515">IF(LEN($A1515)&gt;0,SUMPRODUCT(($A1515=merged_names)*(_xlfn.TEXTAFTER(R$2, "At ")=merged_belt_colours)*merged_months_at_rank),"")</f>
        <v/>
      </c>
    </row>
    <row r="1516" spans="1:18" x14ac:dyDescent="0.25">
      <c r="A1516"/>
      <c r="B1516" s="15" t="str" cm="1">
        <f t="array" ref="B1516">IFERROR(IF(LEN(A1516)&gt;0, IF(SUMPRODUCT((Inactives[Key]=J1516)*(Inactives[Currently Inactive]))=1,"Inactive","Active"),""),"Active")</f>
        <v/>
      </c>
      <c r="C1516" s="16" t="str" cm="1">
        <f t="array" aca="1" ref="C1516" ca="1">IFERROR(_xlfn._xlws.FILTER(Inactives[Inactive On],(Inactives[Key]=J1516)*(Inactives[Currently Inactive]),""),"")</f>
        <v/>
      </c>
      <c r="D1516" s="16" t="str" cm="1">
        <f t="array" aca="1" ref="D1516" ca="1">IFERROR(INDEX(_xlfn.TEXTSPLIT(E1516," "),1),"")</f>
        <v/>
      </c>
      <c r="E1516" s="15" t="str" cm="1">
        <f t="array" aca="1" ref="E1516" ca="1">IFERROR(_xlfn._xlws.FILTER(merged_ranks,(merged_end_dates=DATE(9999,12,31))*(merged_names=A1516)),"")</f>
        <v/>
      </c>
      <c r="F1516" s="17" t="str">
        <f ca="1">_xlfn.XLOOKUP(J1516,Promotions[Promo Key],Promotions[Promo Date],"")</f>
        <v/>
      </c>
      <c r="G1516" s="18" t="str">
        <f t="shared" ca="1" si="107"/>
        <v/>
      </c>
      <c r="H1516" s="18" t="str">
        <f t="shared" ca="1" si="106"/>
        <v/>
      </c>
      <c r="I1516" s="17" t="str">
        <f>_xlfn.XLOOKUP(A1516,Students[Full Name],Students[Starting Rank],"")</f>
        <v/>
      </c>
      <c r="J1516" s="15" t="str">
        <f t="shared" ca="1" si="108"/>
        <v xml:space="preserve">: </v>
      </c>
      <c r="K1516" s="16" t="str">
        <f>_xlfn.XLOOKUP(A1516,Students[Full Name],Students[Start Date],"")</f>
        <v/>
      </c>
      <c r="L1516" s="18">
        <f t="shared" ca="1" si="109"/>
        <v>-1</v>
      </c>
      <c r="M1516" s="18" cm="1">
        <f t="array" aca="1" ref="M1516" ca="1">SUMPRODUCT(Inactives[Days Inactive]*(Inactives[Student]=A1516))/365</f>
        <v>0</v>
      </c>
      <c r="N1516" s="18" t="str" cm="1">
        <f t="array" ref="N1516">IF(LEN($A1516)&gt;0,SUMPRODUCT(($A1516=merged_names)*(_xlfn.TEXTAFTER(N$2, "At ")=merged_belt_colours)*merged_months_at_rank),"")</f>
        <v/>
      </c>
      <c r="O1516" s="18" t="str" cm="1">
        <f t="array" ref="O1516">IF(LEN($A1516)&gt;0,SUMPRODUCT(($A1516=merged_names)*(_xlfn.TEXTAFTER(O$2, "At ")=merged_belt_colours)*merged_months_at_rank),"")</f>
        <v/>
      </c>
      <c r="P1516" s="18" t="str" cm="1">
        <f t="array" ref="P1516">IF(LEN($A1516)&gt;0,SUMPRODUCT(($A1516=merged_names)*(_xlfn.TEXTAFTER(P$2, "At ")=merged_belt_colours)*merged_months_at_rank),"")</f>
        <v/>
      </c>
      <c r="Q1516" s="18" t="str" cm="1">
        <f t="array" ref="Q1516">IF(LEN($A1516)&gt;0,SUMPRODUCT(($A1516=merged_names)*(_xlfn.TEXTAFTER(Q$2, "At ")=merged_belt_colours)*merged_months_at_rank),"")</f>
        <v/>
      </c>
      <c r="R1516" s="18" t="str" cm="1">
        <f t="array" ref="R1516">IF(LEN($A1516)&gt;0,SUMPRODUCT(($A1516=merged_names)*(_xlfn.TEXTAFTER(R$2, "At ")=merged_belt_colours)*merged_months_at_rank),"")</f>
        <v/>
      </c>
    </row>
    <row r="1517" spans="1:18" x14ac:dyDescent="0.25">
      <c r="A1517"/>
      <c r="B1517" s="15" t="str" cm="1">
        <f t="array" ref="B1517">IFERROR(IF(LEN(A1517)&gt;0, IF(SUMPRODUCT((Inactives[Key]=J1517)*(Inactives[Currently Inactive]))=1,"Inactive","Active"),""),"Active")</f>
        <v/>
      </c>
      <c r="C1517" s="16" t="str" cm="1">
        <f t="array" aca="1" ref="C1517" ca="1">IFERROR(_xlfn._xlws.FILTER(Inactives[Inactive On],(Inactives[Key]=J1517)*(Inactives[Currently Inactive]),""),"")</f>
        <v/>
      </c>
      <c r="D1517" s="16" t="str" cm="1">
        <f t="array" aca="1" ref="D1517" ca="1">IFERROR(INDEX(_xlfn.TEXTSPLIT(E1517," "),1),"")</f>
        <v/>
      </c>
      <c r="E1517" s="15" t="str" cm="1">
        <f t="array" aca="1" ref="E1517" ca="1">IFERROR(_xlfn._xlws.FILTER(merged_ranks,(merged_end_dates=DATE(9999,12,31))*(merged_names=A1517)),"")</f>
        <v/>
      </c>
      <c r="F1517" s="17" t="str">
        <f ca="1">_xlfn.XLOOKUP(J1517,Promotions[Promo Key],Promotions[Promo Date],"")</f>
        <v/>
      </c>
      <c r="G1517" s="18" t="str">
        <f t="shared" ca="1" si="107"/>
        <v/>
      </c>
      <c r="H1517" s="18" t="str">
        <f t="shared" ca="1" si="106"/>
        <v/>
      </c>
      <c r="I1517" s="17" t="str">
        <f>_xlfn.XLOOKUP(A1517,Students[Full Name],Students[Starting Rank],"")</f>
        <v/>
      </c>
      <c r="J1517" s="15" t="str">
        <f t="shared" ca="1" si="108"/>
        <v xml:space="preserve">: </v>
      </c>
      <c r="K1517" s="16" t="str">
        <f>_xlfn.XLOOKUP(A1517,Students[Full Name],Students[Start Date],"")</f>
        <v/>
      </c>
      <c r="L1517" s="18">
        <f t="shared" ca="1" si="109"/>
        <v>-1</v>
      </c>
      <c r="M1517" s="18" cm="1">
        <f t="array" aca="1" ref="M1517" ca="1">SUMPRODUCT(Inactives[Days Inactive]*(Inactives[Student]=A1517))/365</f>
        <v>0</v>
      </c>
      <c r="N1517" s="18" t="str" cm="1">
        <f t="array" ref="N1517">IF(LEN($A1517)&gt;0,SUMPRODUCT(($A1517=merged_names)*(_xlfn.TEXTAFTER(N$2, "At ")=merged_belt_colours)*merged_months_at_rank),"")</f>
        <v/>
      </c>
      <c r="O1517" s="18" t="str" cm="1">
        <f t="array" ref="O1517">IF(LEN($A1517)&gt;0,SUMPRODUCT(($A1517=merged_names)*(_xlfn.TEXTAFTER(O$2, "At ")=merged_belt_colours)*merged_months_at_rank),"")</f>
        <v/>
      </c>
      <c r="P1517" s="18" t="str" cm="1">
        <f t="array" ref="P1517">IF(LEN($A1517)&gt;0,SUMPRODUCT(($A1517=merged_names)*(_xlfn.TEXTAFTER(P$2, "At ")=merged_belt_colours)*merged_months_at_rank),"")</f>
        <v/>
      </c>
      <c r="Q1517" s="18" t="str" cm="1">
        <f t="array" ref="Q1517">IF(LEN($A1517)&gt;0,SUMPRODUCT(($A1517=merged_names)*(_xlfn.TEXTAFTER(Q$2, "At ")=merged_belt_colours)*merged_months_at_rank),"")</f>
        <v/>
      </c>
      <c r="R1517" s="18" t="str" cm="1">
        <f t="array" ref="R1517">IF(LEN($A1517)&gt;0,SUMPRODUCT(($A1517=merged_names)*(_xlfn.TEXTAFTER(R$2, "At ")=merged_belt_colours)*merged_months_at_rank),"")</f>
        <v/>
      </c>
    </row>
    <row r="1518" spans="1:18" x14ac:dyDescent="0.25">
      <c r="A1518"/>
      <c r="B1518" s="15" t="str" cm="1">
        <f t="array" ref="B1518">IFERROR(IF(LEN(A1518)&gt;0, IF(SUMPRODUCT((Inactives[Key]=J1518)*(Inactives[Currently Inactive]))=1,"Inactive","Active"),""),"Active")</f>
        <v/>
      </c>
      <c r="C1518" s="16" t="str" cm="1">
        <f t="array" aca="1" ref="C1518" ca="1">IFERROR(_xlfn._xlws.FILTER(Inactives[Inactive On],(Inactives[Key]=J1518)*(Inactives[Currently Inactive]),""),"")</f>
        <v/>
      </c>
      <c r="D1518" s="16" t="str" cm="1">
        <f t="array" aca="1" ref="D1518" ca="1">IFERROR(INDEX(_xlfn.TEXTSPLIT(E1518," "),1),"")</f>
        <v/>
      </c>
      <c r="E1518" s="15" t="str" cm="1">
        <f t="array" aca="1" ref="E1518" ca="1">IFERROR(_xlfn._xlws.FILTER(merged_ranks,(merged_end_dates=DATE(9999,12,31))*(merged_names=A1518)),"")</f>
        <v/>
      </c>
      <c r="F1518" s="17" t="str">
        <f ca="1">_xlfn.XLOOKUP(J1518,Promotions[Promo Key],Promotions[Promo Date],"")</f>
        <v/>
      </c>
      <c r="G1518" s="18" t="str">
        <f t="shared" ca="1" si="107"/>
        <v/>
      </c>
      <c r="H1518" s="18" t="str">
        <f t="shared" ca="1" si="106"/>
        <v/>
      </c>
      <c r="I1518" s="17" t="str">
        <f>_xlfn.XLOOKUP(A1518,Students[Full Name],Students[Starting Rank],"")</f>
        <v/>
      </c>
      <c r="J1518" s="15" t="str">
        <f t="shared" ca="1" si="108"/>
        <v xml:space="preserve">: </v>
      </c>
      <c r="K1518" s="16" t="str">
        <f>_xlfn.XLOOKUP(A1518,Students[Full Name],Students[Start Date],"")</f>
        <v/>
      </c>
      <c r="L1518" s="18">
        <f t="shared" ca="1" si="109"/>
        <v>-1</v>
      </c>
      <c r="M1518" s="18" cm="1">
        <f t="array" aca="1" ref="M1518" ca="1">SUMPRODUCT(Inactives[Days Inactive]*(Inactives[Student]=A1518))/365</f>
        <v>0</v>
      </c>
      <c r="N1518" s="18" t="str" cm="1">
        <f t="array" ref="N1518">IF(LEN($A1518)&gt;0,SUMPRODUCT(($A1518=merged_names)*(_xlfn.TEXTAFTER(N$2, "At ")=merged_belt_colours)*merged_months_at_rank),"")</f>
        <v/>
      </c>
      <c r="O1518" s="18" t="str" cm="1">
        <f t="array" ref="O1518">IF(LEN($A1518)&gt;0,SUMPRODUCT(($A1518=merged_names)*(_xlfn.TEXTAFTER(O$2, "At ")=merged_belt_colours)*merged_months_at_rank),"")</f>
        <v/>
      </c>
      <c r="P1518" s="18" t="str" cm="1">
        <f t="array" ref="P1518">IF(LEN($A1518)&gt;0,SUMPRODUCT(($A1518=merged_names)*(_xlfn.TEXTAFTER(P$2, "At ")=merged_belt_colours)*merged_months_at_rank),"")</f>
        <v/>
      </c>
      <c r="Q1518" s="18" t="str" cm="1">
        <f t="array" ref="Q1518">IF(LEN($A1518)&gt;0,SUMPRODUCT(($A1518=merged_names)*(_xlfn.TEXTAFTER(Q$2, "At ")=merged_belt_colours)*merged_months_at_rank),"")</f>
        <v/>
      </c>
      <c r="R1518" s="18" t="str" cm="1">
        <f t="array" ref="R1518">IF(LEN($A1518)&gt;0,SUMPRODUCT(($A1518=merged_names)*(_xlfn.TEXTAFTER(R$2, "At ")=merged_belt_colours)*merged_months_at_rank),"")</f>
        <v/>
      </c>
    </row>
    <row r="1519" spans="1:18" x14ac:dyDescent="0.25">
      <c r="A1519"/>
      <c r="B1519" s="15" t="str" cm="1">
        <f t="array" ref="B1519">IFERROR(IF(LEN(A1519)&gt;0, IF(SUMPRODUCT((Inactives[Key]=J1519)*(Inactives[Currently Inactive]))=1,"Inactive","Active"),""),"Active")</f>
        <v/>
      </c>
      <c r="C1519" s="16" t="str" cm="1">
        <f t="array" aca="1" ref="C1519" ca="1">IFERROR(_xlfn._xlws.FILTER(Inactives[Inactive On],(Inactives[Key]=J1519)*(Inactives[Currently Inactive]),""),"")</f>
        <v/>
      </c>
      <c r="D1519" s="16" t="str" cm="1">
        <f t="array" aca="1" ref="D1519" ca="1">IFERROR(INDEX(_xlfn.TEXTSPLIT(E1519," "),1),"")</f>
        <v/>
      </c>
      <c r="E1519" s="15" t="str" cm="1">
        <f t="array" aca="1" ref="E1519" ca="1">IFERROR(_xlfn._xlws.FILTER(merged_ranks,(merged_end_dates=DATE(9999,12,31))*(merged_names=A1519)),"")</f>
        <v/>
      </c>
      <c r="F1519" s="17" t="str">
        <f ca="1">_xlfn.XLOOKUP(J1519,Promotions[Promo Key],Promotions[Promo Date],"")</f>
        <v/>
      </c>
      <c r="G1519" s="18" t="str">
        <f t="shared" ca="1" si="107"/>
        <v/>
      </c>
      <c r="H1519" s="18" t="str">
        <f t="shared" ca="1" si="106"/>
        <v/>
      </c>
      <c r="I1519" s="17" t="str">
        <f>_xlfn.XLOOKUP(A1519,Students[Full Name],Students[Starting Rank],"")</f>
        <v/>
      </c>
      <c r="J1519" s="15" t="str">
        <f t="shared" ca="1" si="108"/>
        <v xml:space="preserve">: </v>
      </c>
      <c r="K1519" s="16" t="str">
        <f>_xlfn.XLOOKUP(A1519,Students[Full Name],Students[Start Date],"")</f>
        <v/>
      </c>
      <c r="L1519" s="18">
        <f t="shared" ca="1" si="109"/>
        <v>-1</v>
      </c>
      <c r="M1519" s="18" cm="1">
        <f t="array" aca="1" ref="M1519" ca="1">SUMPRODUCT(Inactives[Days Inactive]*(Inactives[Student]=A1519))/365</f>
        <v>0</v>
      </c>
      <c r="N1519" s="18" t="str" cm="1">
        <f t="array" ref="N1519">IF(LEN($A1519)&gt;0,SUMPRODUCT(($A1519=merged_names)*(_xlfn.TEXTAFTER(N$2, "At ")=merged_belt_colours)*merged_months_at_rank),"")</f>
        <v/>
      </c>
      <c r="O1519" s="18" t="str" cm="1">
        <f t="array" ref="O1519">IF(LEN($A1519)&gt;0,SUMPRODUCT(($A1519=merged_names)*(_xlfn.TEXTAFTER(O$2, "At ")=merged_belt_colours)*merged_months_at_rank),"")</f>
        <v/>
      </c>
      <c r="P1519" s="18" t="str" cm="1">
        <f t="array" ref="P1519">IF(LEN($A1519)&gt;0,SUMPRODUCT(($A1519=merged_names)*(_xlfn.TEXTAFTER(P$2, "At ")=merged_belt_colours)*merged_months_at_rank),"")</f>
        <v/>
      </c>
      <c r="Q1519" s="18" t="str" cm="1">
        <f t="array" ref="Q1519">IF(LEN($A1519)&gt;0,SUMPRODUCT(($A1519=merged_names)*(_xlfn.TEXTAFTER(Q$2, "At ")=merged_belt_colours)*merged_months_at_rank),"")</f>
        <v/>
      </c>
      <c r="R1519" s="18" t="str" cm="1">
        <f t="array" ref="R1519">IF(LEN($A1519)&gt;0,SUMPRODUCT(($A1519=merged_names)*(_xlfn.TEXTAFTER(R$2, "At ")=merged_belt_colours)*merged_months_at_rank),"")</f>
        <v/>
      </c>
    </row>
    <row r="1520" spans="1:18" x14ac:dyDescent="0.25">
      <c r="A1520"/>
      <c r="B1520" s="15" t="str" cm="1">
        <f t="array" ref="B1520">IFERROR(IF(LEN(A1520)&gt;0, IF(SUMPRODUCT((Inactives[Key]=J1520)*(Inactives[Currently Inactive]))=1,"Inactive","Active"),""),"Active")</f>
        <v/>
      </c>
      <c r="C1520" s="16" t="str" cm="1">
        <f t="array" aca="1" ref="C1520" ca="1">IFERROR(_xlfn._xlws.FILTER(Inactives[Inactive On],(Inactives[Key]=J1520)*(Inactives[Currently Inactive]),""),"")</f>
        <v/>
      </c>
      <c r="D1520" s="16" t="str" cm="1">
        <f t="array" aca="1" ref="D1520" ca="1">IFERROR(INDEX(_xlfn.TEXTSPLIT(E1520," "),1),"")</f>
        <v/>
      </c>
      <c r="E1520" s="15" t="str" cm="1">
        <f t="array" aca="1" ref="E1520" ca="1">IFERROR(_xlfn._xlws.FILTER(merged_ranks,(merged_end_dates=DATE(9999,12,31))*(merged_names=A1520)),"")</f>
        <v/>
      </c>
      <c r="F1520" s="17" t="str">
        <f ca="1">_xlfn.XLOOKUP(J1520,Promotions[Promo Key],Promotions[Promo Date],"")</f>
        <v/>
      </c>
      <c r="G1520" s="18" t="str">
        <f t="shared" ca="1" si="107"/>
        <v/>
      </c>
      <c r="H1520" s="18" t="str">
        <f t="shared" ca="1" si="106"/>
        <v/>
      </c>
      <c r="I1520" s="17" t="str">
        <f>_xlfn.XLOOKUP(A1520,Students[Full Name],Students[Starting Rank],"")</f>
        <v/>
      </c>
      <c r="J1520" s="15" t="str">
        <f t="shared" ca="1" si="108"/>
        <v xml:space="preserve">: </v>
      </c>
      <c r="K1520" s="16" t="str">
        <f>_xlfn.XLOOKUP(A1520,Students[Full Name],Students[Start Date],"")</f>
        <v/>
      </c>
      <c r="L1520" s="18">
        <f t="shared" ca="1" si="109"/>
        <v>-1</v>
      </c>
      <c r="M1520" s="18" cm="1">
        <f t="array" aca="1" ref="M1520" ca="1">SUMPRODUCT(Inactives[Days Inactive]*(Inactives[Student]=A1520))/365</f>
        <v>0</v>
      </c>
      <c r="N1520" s="18" t="str" cm="1">
        <f t="array" ref="N1520">IF(LEN($A1520)&gt;0,SUMPRODUCT(($A1520=merged_names)*(_xlfn.TEXTAFTER(N$2, "At ")=merged_belt_colours)*merged_months_at_rank),"")</f>
        <v/>
      </c>
      <c r="O1520" s="18" t="str" cm="1">
        <f t="array" ref="O1520">IF(LEN($A1520)&gt;0,SUMPRODUCT(($A1520=merged_names)*(_xlfn.TEXTAFTER(O$2, "At ")=merged_belt_colours)*merged_months_at_rank),"")</f>
        <v/>
      </c>
      <c r="P1520" s="18" t="str" cm="1">
        <f t="array" ref="P1520">IF(LEN($A1520)&gt;0,SUMPRODUCT(($A1520=merged_names)*(_xlfn.TEXTAFTER(P$2, "At ")=merged_belt_colours)*merged_months_at_rank),"")</f>
        <v/>
      </c>
      <c r="Q1520" s="18" t="str" cm="1">
        <f t="array" ref="Q1520">IF(LEN($A1520)&gt;0,SUMPRODUCT(($A1520=merged_names)*(_xlfn.TEXTAFTER(Q$2, "At ")=merged_belt_colours)*merged_months_at_rank),"")</f>
        <v/>
      </c>
      <c r="R1520" s="18" t="str" cm="1">
        <f t="array" ref="R1520">IF(LEN($A1520)&gt;0,SUMPRODUCT(($A1520=merged_names)*(_xlfn.TEXTAFTER(R$2, "At ")=merged_belt_colours)*merged_months_at_rank),"")</f>
        <v/>
      </c>
    </row>
    <row r="1521" spans="1:18" x14ac:dyDescent="0.25">
      <c r="A1521"/>
      <c r="B1521" s="15" t="str" cm="1">
        <f t="array" ref="B1521">IFERROR(IF(LEN(A1521)&gt;0, IF(SUMPRODUCT((Inactives[Key]=J1521)*(Inactives[Currently Inactive]))=1,"Inactive","Active"),""),"Active")</f>
        <v/>
      </c>
      <c r="C1521" s="16" t="str" cm="1">
        <f t="array" aca="1" ref="C1521" ca="1">IFERROR(_xlfn._xlws.FILTER(Inactives[Inactive On],(Inactives[Key]=J1521)*(Inactives[Currently Inactive]),""),"")</f>
        <v/>
      </c>
      <c r="D1521" s="16" t="str" cm="1">
        <f t="array" aca="1" ref="D1521" ca="1">IFERROR(INDEX(_xlfn.TEXTSPLIT(E1521," "),1),"")</f>
        <v/>
      </c>
      <c r="E1521" s="15" t="str" cm="1">
        <f t="array" aca="1" ref="E1521" ca="1">IFERROR(_xlfn._xlws.FILTER(merged_ranks,(merged_end_dates=DATE(9999,12,31))*(merged_names=A1521)),"")</f>
        <v/>
      </c>
      <c r="F1521" s="17" t="str">
        <f ca="1">_xlfn.XLOOKUP(J1521,Promotions[Promo Key],Promotions[Promo Date],"")</f>
        <v/>
      </c>
      <c r="G1521" s="18" t="str">
        <f t="shared" ca="1" si="107"/>
        <v/>
      </c>
      <c r="H1521" s="18" t="str">
        <f t="shared" ca="1" si="106"/>
        <v/>
      </c>
      <c r="I1521" s="17" t="str">
        <f>_xlfn.XLOOKUP(A1521,Students[Full Name],Students[Starting Rank],"")</f>
        <v/>
      </c>
      <c r="J1521" s="15" t="str">
        <f t="shared" ca="1" si="108"/>
        <v xml:space="preserve">: </v>
      </c>
      <c r="K1521" s="16" t="str">
        <f>_xlfn.XLOOKUP(A1521,Students[Full Name],Students[Start Date],"")</f>
        <v/>
      </c>
      <c r="L1521" s="18">
        <f t="shared" ca="1" si="109"/>
        <v>-1</v>
      </c>
      <c r="M1521" s="18" cm="1">
        <f t="array" aca="1" ref="M1521" ca="1">SUMPRODUCT(Inactives[Days Inactive]*(Inactives[Student]=A1521))/365</f>
        <v>0</v>
      </c>
      <c r="N1521" s="18" t="str" cm="1">
        <f t="array" ref="N1521">IF(LEN($A1521)&gt;0,SUMPRODUCT(($A1521=merged_names)*(_xlfn.TEXTAFTER(N$2, "At ")=merged_belt_colours)*merged_months_at_rank),"")</f>
        <v/>
      </c>
      <c r="O1521" s="18" t="str" cm="1">
        <f t="array" ref="O1521">IF(LEN($A1521)&gt;0,SUMPRODUCT(($A1521=merged_names)*(_xlfn.TEXTAFTER(O$2, "At ")=merged_belt_colours)*merged_months_at_rank),"")</f>
        <v/>
      </c>
      <c r="P1521" s="18" t="str" cm="1">
        <f t="array" ref="P1521">IF(LEN($A1521)&gt;0,SUMPRODUCT(($A1521=merged_names)*(_xlfn.TEXTAFTER(P$2, "At ")=merged_belt_colours)*merged_months_at_rank),"")</f>
        <v/>
      </c>
      <c r="Q1521" s="18" t="str" cm="1">
        <f t="array" ref="Q1521">IF(LEN($A1521)&gt;0,SUMPRODUCT(($A1521=merged_names)*(_xlfn.TEXTAFTER(Q$2, "At ")=merged_belt_colours)*merged_months_at_rank),"")</f>
        <v/>
      </c>
      <c r="R1521" s="18" t="str" cm="1">
        <f t="array" ref="R1521">IF(LEN($A1521)&gt;0,SUMPRODUCT(($A1521=merged_names)*(_xlfn.TEXTAFTER(R$2, "At ")=merged_belt_colours)*merged_months_at_rank),"")</f>
        <v/>
      </c>
    </row>
    <row r="1522" spans="1:18" x14ac:dyDescent="0.25">
      <c r="A1522"/>
      <c r="B1522" s="15" t="str" cm="1">
        <f t="array" ref="B1522">IFERROR(IF(LEN(A1522)&gt;0, IF(SUMPRODUCT((Inactives[Key]=J1522)*(Inactives[Currently Inactive]))=1,"Inactive","Active"),""),"Active")</f>
        <v/>
      </c>
      <c r="C1522" s="16" t="str" cm="1">
        <f t="array" aca="1" ref="C1522" ca="1">IFERROR(_xlfn._xlws.FILTER(Inactives[Inactive On],(Inactives[Key]=J1522)*(Inactives[Currently Inactive]),""),"")</f>
        <v/>
      </c>
      <c r="D1522" s="16" t="str" cm="1">
        <f t="array" aca="1" ref="D1522" ca="1">IFERROR(INDEX(_xlfn.TEXTSPLIT(E1522," "),1),"")</f>
        <v/>
      </c>
      <c r="E1522" s="15" t="str" cm="1">
        <f t="array" aca="1" ref="E1522" ca="1">IFERROR(_xlfn._xlws.FILTER(merged_ranks,(merged_end_dates=DATE(9999,12,31))*(merged_names=A1522)),"")</f>
        <v/>
      </c>
      <c r="F1522" s="17" t="str">
        <f ca="1">_xlfn.XLOOKUP(J1522,Promotions[Promo Key],Promotions[Promo Date],"")</f>
        <v/>
      </c>
      <c r="G1522" s="18" t="str">
        <f t="shared" ca="1" si="107"/>
        <v/>
      </c>
      <c r="H1522" s="18" t="str">
        <f t="shared" ca="1" si="106"/>
        <v/>
      </c>
      <c r="I1522" s="17" t="str">
        <f>_xlfn.XLOOKUP(A1522,Students[Full Name],Students[Starting Rank],"")</f>
        <v/>
      </c>
      <c r="J1522" s="15" t="str">
        <f t="shared" ca="1" si="108"/>
        <v xml:space="preserve">: </v>
      </c>
      <c r="K1522" s="16" t="str">
        <f>_xlfn.XLOOKUP(A1522,Students[Full Name],Students[Start Date],"")</f>
        <v/>
      </c>
      <c r="L1522" s="18">
        <f t="shared" ca="1" si="109"/>
        <v>-1</v>
      </c>
      <c r="M1522" s="18" cm="1">
        <f t="array" aca="1" ref="M1522" ca="1">SUMPRODUCT(Inactives[Days Inactive]*(Inactives[Student]=A1522))/365</f>
        <v>0</v>
      </c>
      <c r="N1522" s="18" t="str" cm="1">
        <f t="array" ref="N1522">IF(LEN($A1522)&gt;0,SUMPRODUCT(($A1522=merged_names)*(_xlfn.TEXTAFTER(N$2, "At ")=merged_belt_colours)*merged_months_at_rank),"")</f>
        <v/>
      </c>
      <c r="O1522" s="18" t="str" cm="1">
        <f t="array" ref="O1522">IF(LEN($A1522)&gt;0,SUMPRODUCT(($A1522=merged_names)*(_xlfn.TEXTAFTER(O$2, "At ")=merged_belt_colours)*merged_months_at_rank),"")</f>
        <v/>
      </c>
      <c r="P1522" s="18" t="str" cm="1">
        <f t="array" ref="P1522">IF(LEN($A1522)&gt;0,SUMPRODUCT(($A1522=merged_names)*(_xlfn.TEXTAFTER(P$2, "At ")=merged_belt_colours)*merged_months_at_rank),"")</f>
        <v/>
      </c>
      <c r="Q1522" s="18" t="str" cm="1">
        <f t="array" ref="Q1522">IF(LEN($A1522)&gt;0,SUMPRODUCT(($A1522=merged_names)*(_xlfn.TEXTAFTER(Q$2, "At ")=merged_belt_colours)*merged_months_at_rank),"")</f>
        <v/>
      </c>
      <c r="R1522" s="18" t="str" cm="1">
        <f t="array" ref="R1522">IF(LEN($A1522)&gt;0,SUMPRODUCT(($A1522=merged_names)*(_xlfn.TEXTAFTER(R$2, "At ")=merged_belt_colours)*merged_months_at_rank),"")</f>
        <v/>
      </c>
    </row>
    <row r="1523" spans="1:18" x14ac:dyDescent="0.25">
      <c r="A1523"/>
      <c r="B1523" s="15" t="str" cm="1">
        <f t="array" ref="B1523">IFERROR(IF(LEN(A1523)&gt;0, IF(SUMPRODUCT((Inactives[Key]=J1523)*(Inactives[Currently Inactive]))=1,"Inactive","Active"),""),"Active")</f>
        <v/>
      </c>
      <c r="C1523" s="16" t="str" cm="1">
        <f t="array" aca="1" ref="C1523" ca="1">IFERROR(_xlfn._xlws.FILTER(Inactives[Inactive On],(Inactives[Key]=J1523)*(Inactives[Currently Inactive]),""),"")</f>
        <v/>
      </c>
      <c r="D1523" s="16" t="str" cm="1">
        <f t="array" aca="1" ref="D1523" ca="1">IFERROR(INDEX(_xlfn.TEXTSPLIT(E1523," "),1),"")</f>
        <v/>
      </c>
      <c r="E1523" s="15" t="str" cm="1">
        <f t="array" aca="1" ref="E1523" ca="1">IFERROR(_xlfn._xlws.FILTER(merged_ranks,(merged_end_dates=DATE(9999,12,31))*(merged_names=A1523)),"")</f>
        <v/>
      </c>
      <c r="F1523" s="17" t="str">
        <f ca="1">_xlfn.XLOOKUP(J1523,Promotions[Promo Key],Promotions[Promo Date],"")</f>
        <v/>
      </c>
      <c r="G1523" s="18" t="str">
        <f t="shared" ca="1" si="107"/>
        <v/>
      </c>
      <c r="H1523" s="18" t="str">
        <f t="shared" ca="1" si="106"/>
        <v/>
      </c>
      <c r="I1523" s="17" t="str">
        <f>_xlfn.XLOOKUP(A1523,Students[Full Name],Students[Starting Rank],"")</f>
        <v/>
      </c>
      <c r="J1523" s="15" t="str">
        <f t="shared" ca="1" si="108"/>
        <v xml:space="preserve">: </v>
      </c>
      <c r="K1523" s="16" t="str">
        <f>_xlfn.XLOOKUP(A1523,Students[Full Name],Students[Start Date],"")</f>
        <v/>
      </c>
      <c r="L1523" s="18">
        <f t="shared" ca="1" si="109"/>
        <v>-1</v>
      </c>
      <c r="M1523" s="18" cm="1">
        <f t="array" aca="1" ref="M1523" ca="1">SUMPRODUCT(Inactives[Days Inactive]*(Inactives[Student]=A1523))/365</f>
        <v>0</v>
      </c>
      <c r="N1523" s="18" t="str" cm="1">
        <f t="array" ref="N1523">IF(LEN($A1523)&gt;0,SUMPRODUCT(($A1523=merged_names)*(_xlfn.TEXTAFTER(N$2, "At ")=merged_belt_colours)*merged_months_at_rank),"")</f>
        <v/>
      </c>
      <c r="O1523" s="18" t="str" cm="1">
        <f t="array" ref="O1523">IF(LEN($A1523)&gt;0,SUMPRODUCT(($A1523=merged_names)*(_xlfn.TEXTAFTER(O$2, "At ")=merged_belt_colours)*merged_months_at_rank),"")</f>
        <v/>
      </c>
      <c r="P1523" s="18" t="str" cm="1">
        <f t="array" ref="P1523">IF(LEN($A1523)&gt;0,SUMPRODUCT(($A1523=merged_names)*(_xlfn.TEXTAFTER(P$2, "At ")=merged_belt_colours)*merged_months_at_rank),"")</f>
        <v/>
      </c>
      <c r="Q1523" s="18" t="str" cm="1">
        <f t="array" ref="Q1523">IF(LEN($A1523)&gt;0,SUMPRODUCT(($A1523=merged_names)*(_xlfn.TEXTAFTER(Q$2, "At ")=merged_belt_colours)*merged_months_at_rank),"")</f>
        <v/>
      </c>
      <c r="R1523" s="18" t="str" cm="1">
        <f t="array" ref="R1523">IF(LEN($A1523)&gt;0,SUMPRODUCT(($A1523=merged_names)*(_xlfn.TEXTAFTER(R$2, "At ")=merged_belt_colours)*merged_months_at_rank),"")</f>
        <v/>
      </c>
    </row>
    <row r="1524" spans="1:18" x14ac:dyDescent="0.25">
      <c r="A1524"/>
      <c r="B1524" s="15" t="str" cm="1">
        <f t="array" ref="B1524">IFERROR(IF(LEN(A1524)&gt;0, IF(SUMPRODUCT((Inactives[Key]=J1524)*(Inactives[Currently Inactive]))=1,"Inactive","Active"),""),"Active")</f>
        <v/>
      </c>
      <c r="C1524" s="16" t="str" cm="1">
        <f t="array" aca="1" ref="C1524" ca="1">IFERROR(_xlfn._xlws.FILTER(Inactives[Inactive On],(Inactives[Key]=J1524)*(Inactives[Currently Inactive]),""),"")</f>
        <v/>
      </c>
      <c r="D1524" s="16" t="str" cm="1">
        <f t="array" aca="1" ref="D1524" ca="1">IFERROR(INDEX(_xlfn.TEXTSPLIT(E1524," "),1),"")</f>
        <v/>
      </c>
      <c r="E1524" s="15" t="str" cm="1">
        <f t="array" aca="1" ref="E1524" ca="1">IFERROR(_xlfn._xlws.FILTER(merged_ranks,(merged_end_dates=DATE(9999,12,31))*(merged_names=A1524)),"")</f>
        <v/>
      </c>
      <c r="F1524" s="17" t="str">
        <f ca="1">_xlfn.XLOOKUP(J1524,Promotions[Promo Key],Promotions[Promo Date],"")</f>
        <v/>
      </c>
      <c r="G1524" s="18" t="str">
        <f t="shared" ca="1" si="107"/>
        <v/>
      </c>
      <c r="H1524" s="18" t="str">
        <f t="shared" ca="1" si="106"/>
        <v/>
      </c>
      <c r="I1524" s="17" t="str">
        <f>_xlfn.XLOOKUP(A1524,Students[Full Name],Students[Starting Rank],"")</f>
        <v/>
      </c>
      <c r="J1524" s="15" t="str">
        <f t="shared" ca="1" si="108"/>
        <v xml:space="preserve">: </v>
      </c>
      <c r="K1524" s="16" t="str">
        <f>_xlfn.XLOOKUP(A1524,Students[Full Name],Students[Start Date],"")</f>
        <v/>
      </c>
      <c r="L1524" s="18">
        <f t="shared" ca="1" si="109"/>
        <v>-1</v>
      </c>
      <c r="M1524" s="18" cm="1">
        <f t="array" aca="1" ref="M1524" ca="1">SUMPRODUCT(Inactives[Days Inactive]*(Inactives[Student]=A1524))/365</f>
        <v>0</v>
      </c>
      <c r="N1524" s="18" t="str" cm="1">
        <f t="array" ref="N1524">IF(LEN($A1524)&gt;0,SUMPRODUCT(($A1524=merged_names)*(_xlfn.TEXTAFTER(N$2, "At ")=merged_belt_colours)*merged_months_at_rank),"")</f>
        <v/>
      </c>
      <c r="O1524" s="18" t="str" cm="1">
        <f t="array" ref="O1524">IF(LEN($A1524)&gt;0,SUMPRODUCT(($A1524=merged_names)*(_xlfn.TEXTAFTER(O$2, "At ")=merged_belt_colours)*merged_months_at_rank),"")</f>
        <v/>
      </c>
      <c r="P1524" s="18" t="str" cm="1">
        <f t="array" ref="P1524">IF(LEN($A1524)&gt;0,SUMPRODUCT(($A1524=merged_names)*(_xlfn.TEXTAFTER(P$2, "At ")=merged_belt_colours)*merged_months_at_rank),"")</f>
        <v/>
      </c>
      <c r="Q1524" s="18" t="str" cm="1">
        <f t="array" ref="Q1524">IF(LEN($A1524)&gt;0,SUMPRODUCT(($A1524=merged_names)*(_xlfn.TEXTAFTER(Q$2, "At ")=merged_belt_colours)*merged_months_at_rank),"")</f>
        <v/>
      </c>
      <c r="R1524" s="18" t="str" cm="1">
        <f t="array" ref="R1524">IF(LEN($A1524)&gt;0,SUMPRODUCT(($A1524=merged_names)*(_xlfn.TEXTAFTER(R$2, "At ")=merged_belt_colours)*merged_months_at_rank),"")</f>
        <v/>
      </c>
    </row>
    <row r="1525" spans="1:18" x14ac:dyDescent="0.25">
      <c r="A1525"/>
      <c r="B1525" s="15" t="str" cm="1">
        <f t="array" ref="B1525">IFERROR(IF(LEN(A1525)&gt;0, IF(SUMPRODUCT((Inactives[Key]=J1525)*(Inactives[Currently Inactive]))=1,"Inactive","Active"),""),"Active")</f>
        <v/>
      </c>
      <c r="C1525" s="16" t="str" cm="1">
        <f t="array" aca="1" ref="C1525" ca="1">IFERROR(_xlfn._xlws.FILTER(Inactives[Inactive On],(Inactives[Key]=J1525)*(Inactives[Currently Inactive]),""),"")</f>
        <v/>
      </c>
      <c r="D1525" s="16" t="str" cm="1">
        <f t="array" aca="1" ref="D1525" ca="1">IFERROR(INDEX(_xlfn.TEXTSPLIT(E1525," "),1),"")</f>
        <v/>
      </c>
      <c r="E1525" s="15" t="str" cm="1">
        <f t="array" aca="1" ref="E1525" ca="1">IFERROR(_xlfn._xlws.FILTER(merged_ranks,(merged_end_dates=DATE(9999,12,31))*(merged_names=A1525)),"")</f>
        <v/>
      </c>
      <c r="F1525" s="17" t="str">
        <f ca="1">_xlfn.XLOOKUP(J1525,Promotions[Promo Key],Promotions[Promo Date],"")</f>
        <v/>
      </c>
      <c r="G1525" s="18" t="str">
        <f t="shared" ca="1" si="107"/>
        <v/>
      </c>
      <c r="H1525" s="18" t="str">
        <f t="shared" ca="1" si="106"/>
        <v/>
      </c>
      <c r="I1525" s="17" t="str">
        <f>_xlfn.XLOOKUP(A1525,Students[Full Name],Students[Starting Rank],"")</f>
        <v/>
      </c>
      <c r="J1525" s="15" t="str">
        <f t="shared" ca="1" si="108"/>
        <v xml:space="preserve">: </v>
      </c>
      <c r="K1525" s="16" t="str">
        <f>_xlfn.XLOOKUP(A1525,Students[Full Name],Students[Start Date],"")</f>
        <v/>
      </c>
      <c r="L1525" s="18">
        <f t="shared" ca="1" si="109"/>
        <v>-1</v>
      </c>
      <c r="M1525" s="18" cm="1">
        <f t="array" aca="1" ref="M1525" ca="1">SUMPRODUCT(Inactives[Days Inactive]*(Inactives[Student]=A1525))/365</f>
        <v>0</v>
      </c>
      <c r="N1525" s="18" t="str" cm="1">
        <f t="array" ref="N1525">IF(LEN($A1525)&gt;0,SUMPRODUCT(($A1525=merged_names)*(_xlfn.TEXTAFTER(N$2, "At ")=merged_belt_colours)*merged_months_at_rank),"")</f>
        <v/>
      </c>
      <c r="O1525" s="18" t="str" cm="1">
        <f t="array" ref="O1525">IF(LEN($A1525)&gt;0,SUMPRODUCT(($A1525=merged_names)*(_xlfn.TEXTAFTER(O$2, "At ")=merged_belt_colours)*merged_months_at_rank),"")</f>
        <v/>
      </c>
      <c r="P1525" s="18" t="str" cm="1">
        <f t="array" ref="P1525">IF(LEN($A1525)&gt;0,SUMPRODUCT(($A1525=merged_names)*(_xlfn.TEXTAFTER(P$2, "At ")=merged_belt_colours)*merged_months_at_rank),"")</f>
        <v/>
      </c>
      <c r="Q1525" s="18" t="str" cm="1">
        <f t="array" ref="Q1525">IF(LEN($A1525)&gt;0,SUMPRODUCT(($A1525=merged_names)*(_xlfn.TEXTAFTER(Q$2, "At ")=merged_belt_colours)*merged_months_at_rank),"")</f>
        <v/>
      </c>
      <c r="R1525" s="18" t="str" cm="1">
        <f t="array" ref="R1525">IF(LEN($A1525)&gt;0,SUMPRODUCT(($A1525=merged_names)*(_xlfn.TEXTAFTER(R$2, "At ")=merged_belt_colours)*merged_months_at_rank),"")</f>
        <v/>
      </c>
    </row>
    <row r="1526" spans="1:18" x14ac:dyDescent="0.25">
      <c r="A1526"/>
      <c r="B1526" s="15" t="str" cm="1">
        <f t="array" ref="B1526">IFERROR(IF(LEN(A1526)&gt;0, IF(SUMPRODUCT((Inactives[Key]=J1526)*(Inactives[Currently Inactive]))=1,"Inactive","Active"),""),"Active")</f>
        <v/>
      </c>
      <c r="C1526" s="16" t="str" cm="1">
        <f t="array" aca="1" ref="C1526" ca="1">IFERROR(_xlfn._xlws.FILTER(Inactives[Inactive On],(Inactives[Key]=J1526)*(Inactives[Currently Inactive]),""),"")</f>
        <v/>
      </c>
      <c r="D1526" s="16" t="str" cm="1">
        <f t="array" aca="1" ref="D1526" ca="1">IFERROR(INDEX(_xlfn.TEXTSPLIT(E1526," "),1),"")</f>
        <v/>
      </c>
      <c r="E1526" s="15" t="str" cm="1">
        <f t="array" aca="1" ref="E1526" ca="1">IFERROR(_xlfn._xlws.FILTER(merged_ranks,(merged_end_dates=DATE(9999,12,31))*(merged_names=A1526)),"")</f>
        <v/>
      </c>
      <c r="F1526" s="17" t="str">
        <f ca="1">_xlfn.XLOOKUP(J1526,Promotions[Promo Key],Promotions[Promo Date],"")</f>
        <v/>
      </c>
      <c r="G1526" s="18" t="str">
        <f t="shared" ca="1" si="107"/>
        <v/>
      </c>
      <c r="H1526" s="18" t="str">
        <f t="shared" ca="1" si="106"/>
        <v/>
      </c>
      <c r="I1526" s="17" t="str">
        <f>_xlfn.XLOOKUP(A1526,Students[Full Name],Students[Starting Rank],"")</f>
        <v/>
      </c>
      <c r="J1526" s="15" t="str">
        <f t="shared" ca="1" si="108"/>
        <v xml:space="preserve">: </v>
      </c>
      <c r="K1526" s="16" t="str">
        <f>_xlfn.XLOOKUP(A1526,Students[Full Name],Students[Start Date],"")</f>
        <v/>
      </c>
      <c r="L1526" s="18">
        <f t="shared" ca="1" si="109"/>
        <v>-1</v>
      </c>
      <c r="M1526" s="18" cm="1">
        <f t="array" aca="1" ref="M1526" ca="1">SUMPRODUCT(Inactives[Days Inactive]*(Inactives[Student]=A1526))/365</f>
        <v>0</v>
      </c>
      <c r="N1526" s="18" t="str" cm="1">
        <f t="array" ref="N1526">IF(LEN($A1526)&gt;0,SUMPRODUCT(($A1526=merged_names)*(_xlfn.TEXTAFTER(N$2, "At ")=merged_belt_colours)*merged_months_at_rank),"")</f>
        <v/>
      </c>
      <c r="O1526" s="18" t="str" cm="1">
        <f t="array" ref="O1526">IF(LEN($A1526)&gt;0,SUMPRODUCT(($A1526=merged_names)*(_xlfn.TEXTAFTER(O$2, "At ")=merged_belt_colours)*merged_months_at_rank),"")</f>
        <v/>
      </c>
      <c r="P1526" s="18" t="str" cm="1">
        <f t="array" ref="P1526">IF(LEN($A1526)&gt;0,SUMPRODUCT(($A1526=merged_names)*(_xlfn.TEXTAFTER(P$2, "At ")=merged_belt_colours)*merged_months_at_rank),"")</f>
        <v/>
      </c>
      <c r="Q1526" s="18" t="str" cm="1">
        <f t="array" ref="Q1526">IF(LEN($A1526)&gt;0,SUMPRODUCT(($A1526=merged_names)*(_xlfn.TEXTAFTER(Q$2, "At ")=merged_belt_colours)*merged_months_at_rank),"")</f>
        <v/>
      </c>
      <c r="R1526" s="18" t="str" cm="1">
        <f t="array" ref="R1526">IF(LEN($A1526)&gt;0,SUMPRODUCT(($A1526=merged_names)*(_xlfn.TEXTAFTER(R$2, "At ")=merged_belt_colours)*merged_months_at_rank),"")</f>
        <v/>
      </c>
    </row>
    <row r="1527" spans="1:18" x14ac:dyDescent="0.25">
      <c r="A1527"/>
      <c r="B1527" s="15" t="str" cm="1">
        <f t="array" ref="B1527">IFERROR(IF(LEN(A1527)&gt;0, IF(SUMPRODUCT((Inactives[Key]=J1527)*(Inactives[Currently Inactive]))=1,"Inactive","Active"),""),"Active")</f>
        <v/>
      </c>
      <c r="C1527" s="16" t="str" cm="1">
        <f t="array" aca="1" ref="C1527" ca="1">IFERROR(_xlfn._xlws.FILTER(Inactives[Inactive On],(Inactives[Key]=J1527)*(Inactives[Currently Inactive]),""),"")</f>
        <v/>
      </c>
      <c r="D1527" s="16" t="str" cm="1">
        <f t="array" aca="1" ref="D1527" ca="1">IFERROR(INDEX(_xlfn.TEXTSPLIT(E1527," "),1),"")</f>
        <v/>
      </c>
      <c r="E1527" s="15" t="str" cm="1">
        <f t="array" aca="1" ref="E1527" ca="1">IFERROR(_xlfn._xlws.FILTER(merged_ranks,(merged_end_dates=DATE(9999,12,31))*(merged_names=A1527)),"")</f>
        <v/>
      </c>
      <c r="F1527" s="17" t="str">
        <f ca="1">_xlfn.XLOOKUP(J1527,Promotions[Promo Key],Promotions[Promo Date],"")</f>
        <v/>
      </c>
      <c r="G1527" s="18" t="str">
        <f t="shared" ca="1" si="107"/>
        <v/>
      </c>
      <c r="H1527" s="18" t="str">
        <f t="shared" ca="1" si="106"/>
        <v/>
      </c>
      <c r="I1527" s="17" t="str">
        <f>_xlfn.XLOOKUP(A1527,Students[Full Name],Students[Starting Rank],"")</f>
        <v/>
      </c>
      <c r="J1527" s="15" t="str">
        <f t="shared" ca="1" si="108"/>
        <v xml:space="preserve">: </v>
      </c>
      <c r="K1527" s="16" t="str">
        <f>_xlfn.XLOOKUP(A1527,Students[Full Name],Students[Start Date],"")</f>
        <v/>
      </c>
      <c r="L1527" s="18">
        <f t="shared" ca="1" si="109"/>
        <v>-1</v>
      </c>
      <c r="M1527" s="18" cm="1">
        <f t="array" aca="1" ref="M1527" ca="1">SUMPRODUCT(Inactives[Days Inactive]*(Inactives[Student]=A1527))/365</f>
        <v>0</v>
      </c>
      <c r="N1527" s="18" t="str" cm="1">
        <f t="array" ref="N1527">IF(LEN($A1527)&gt;0,SUMPRODUCT(($A1527=merged_names)*(_xlfn.TEXTAFTER(N$2, "At ")=merged_belt_colours)*merged_months_at_rank),"")</f>
        <v/>
      </c>
      <c r="O1527" s="18" t="str" cm="1">
        <f t="array" ref="O1527">IF(LEN($A1527)&gt;0,SUMPRODUCT(($A1527=merged_names)*(_xlfn.TEXTAFTER(O$2, "At ")=merged_belt_colours)*merged_months_at_rank),"")</f>
        <v/>
      </c>
      <c r="P1527" s="18" t="str" cm="1">
        <f t="array" ref="P1527">IF(LEN($A1527)&gt;0,SUMPRODUCT(($A1527=merged_names)*(_xlfn.TEXTAFTER(P$2, "At ")=merged_belt_colours)*merged_months_at_rank),"")</f>
        <v/>
      </c>
      <c r="Q1527" s="18" t="str" cm="1">
        <f t="array" ref="Q1527">IF(LEN($A1527)&gt;0,SUMPRODUCT(($A1527=merged_names)*(_xlfn.TEXTAFTER(Q$2, "At ")=merged_belt_colours)*merged_months_at_rank),"")</f>
        <v/>
      </c>
      <c r="R1527" s="18" t="str" cm="1">
        <f t="array" ref="R1527">IF(LEN($A1527)&gt;0,SUMPRODUCT(($A1527=merged_names)*(_xlfn.TEXTAFTER(R$2, "At ")=merged_belt_colours)*merged_months_at_rank),"")</f>
        <v/>
      </c>
    </row>
    <row r="1528" spans="1:18" x14ac:dyDescent="0.25">
      <c r="A1528"/>
      <c r="B1528" s="15" t="str" cm="1">
        <f t="array" ref="B1528">IFERROR(IF(LEN(A1528)&gt;0, IF(SUMPRODUCT((Inactives[Key]=J1528)*(Inactives[Currently Inactive]))=1,"Inactive","Active"),""),"Active")</f>
        <v/>
      </c>
      <c r="C1528" s="16" t="str" cm="1">
        <f t="array" aca="1" ref="C1528" ca="1">IFERROR(_xlfn._xlws.FILTER(Inactives[Inactive On],(Inactives[Key]=J1528)*(Inactives[Currently Inactive]),""),"")</f>
        <v/>
      </c>
      <c r="D1528" s="16" t="str" cm="1">
        <f t="array" aca="1" ref="D1528" ca="1">IFERROR(INDEX(_xlfn.TEXTSPLIT(E1528," "),1),"")</f>
        <v/>
      </c>
      <c r="E1528" s="15" t="str" cm="1">
        <f t="array" aca="1" ref="E1528" ca="1">IFERROR(_xlfn._xlws.FILTER(merged_ranks,(merged_end_dates=DATE(9999,12,31))*(merged_names=A1528)),"")</f>
        <v/>
      </c>
      <c r="F1528" s="17" t="str">
        <f ca="1">_xlfn.XLOOKUP(J1528,Promotions[Promo Key],Promotions[Promo Date],"")</f>
        <v/>
      </c>
      <c r="G1528" s="18" t="str">
        <f t="shared" ca="1" si="107"/>
        <v/>
      </c>
      <c r="H1528" s="18" t="str">
        <f t="shared" ca="1" si="106"/>
        <v/>
      </c>
      <c r="I1528" s="17" t="str">
        <f>_xlfn.XLOOKUP(A1528,Students[Full Name],Students[Starting Rank],"")</f>
        <v/>
      </c>
      <c r="J1528" s="15" t="str">
        <f t="shared" ca="1" si="108"/>
        <v xml:space="preserve">: </v>
      </c>
      <c r="K1528" s="16" t="str">
        <f>_xlfn.XLOOKUP(A1528,Students[Full Name],Students[Start Date],"")</f>
        <v/>
      </c>
      <c r="L1528" s="18">
        <f t="shared" ca="1" si="109"/>
        <v>-1</v>
      </c>
      <c r="M1528" s="18" cm="1">
        <f t="array" aca="1" ref="M1528" ca="1">SUMPRODUCT(Inactives[Days Inactive]*(Inactives[Student]=A1528))/365</f>
        <v>0</v>
      </c>
      <c r="N1528" s="18" t="str" cm="1">
        <f t="array" ref="N1528">IF(LEN($A1528)&gt;0,SUMPRODUCT(($A1528=merged_names)*(_xlfn.TEXTAFTER(N$2, "At ")=merged_belt_colours)*merged_months_at_rank),"")</f>
        <v/>
      </c>
      <c r="O1528" s="18" t="str" cm="1">
        <f t="array" ref="O1528">IF(LEN($A1528)&gt;0,SUMPRODUCT(($A1528=merged_names)*(_xlfn.TEXTAFTER(O$2, "At ")=merged_belt_colours)*merged_months_at_rank),"")</f>
        <v/>
      </c>
      <c r="P1528" s="18" t="str" cm="1">
        <f t="array" ref="P1528">IF(LEN($A1528)&gt;0,SUMPRODUCT(($A1528=merged_names)*(_xlfn.TEXTAFTER(P$2, "At ")=merged_belt_colours)*merged_months_at_rank),"")</f>
        <v/>
      </c>
      <c r="Q1528" s="18" t="str" cm="1">
        <f t="array" ref="Q1528">IF(LEN($A1528)&gt;0,SUMPRODUCT(($A1528=merged_names)*(_xlfn.TEXTAFTER(Q$2, "At ")=merged_belt_colours)*merged_months_at_rank),"")</f>
        <v/>
      </c>
      <c r="R1528" s="18" t="str" cm="1">
        <f t="array" ref="R1528">IF(LEN($A1528)&gt;0,SUMPRODUCT(($A1528=merged_names)*(_xlfn.TEXTAFTER(R$2, "At ")=merged_belt_colours)*merged_months_at_rank),"")</f>
        <v/>
      </c>
    </row>
    <row r="1529" spans="1:18" x14ac:dyDescent="0.25">
      <c r="A1529"/>
      <c r="B1529" s="15" t="str" cm="1">
        <f t="array" ref="B1529">IFERROR(IF(LEN(A1529)&gt;0, IF(SUMPRODUCT((Inactives[Key]=J1529)*(Inactives[Currently Inactive]))=1,"Inactive","Active"),""),"Active")</f>
        <v/>
      </c>
      <c r="C1529" s="16" t="str" cm="1">
        <f t="array" aca="1" ref="C1529" ca="1">IFERROR(_xlfn._xlws.FILTER(Inactives[Inactive On],(Inactives[Key]=J1529)*(Inactives[Currently Inactive]),""),"")</f>
        <v/>
      </c>
      <c r="D1529" s="16" t="str" cm="1">
        <f t="array" aca="1" ref="D1529" ca="1">IFERROR(INDEX(_xlfn.TEXTSPLIT(E1529," "),1),"")</f>
        <v/>
      </c>
      <c r="E1529" s="15" t="str" cm="1">
        <f t="array" aca="1" ref="E1529" ca="1">IFERROR(_xlfn._xlws.FILTER(merged_ranks,(merged_end_dates=DATE(9999,12,31))*(merged_names=A1529)),"")</f>
        <v/>
      </c>
      <c r="F1529" s="17" t="str">
        <f ca="1">_xlfn.XLOOKUP(J1529,Promotions[Promo Key],Promotions[Promo Date],"")</f>
        <v/>
      </c>
      <c r="G1529" s="18" t="str">
        <f t="shared" ca="1" si="107"/>
        <v/>
      </c>
      <c r="H1529" s="18" t="str">
        <f t="shared" ca="1" si="106"/>
        <v/>
      </c>
      <c r="I1529" s="17" t="str">
        <f>_xlfn.XLOOKUP(A1529,Students[Full Name],Students[Starting Rank],"")</f>
        <v/>
      </c>
      <c r="J1529" s="15" t="str">
        <f t="shared" ca="1" si="108"/>
        <v xml:space="preserve">: </v>
      </c>
      <c r="K1529" s="16" t="str">
        <f>_xlfn.XLOOKUP(A1529,Students[Full Name],Students[Start Date],"")</f>
        <v/>
      </c>
      <c r="L1529" s="18">
        <f t="shared" ca="1" si="109"/>
        <v>-1</v>
      </c>
      <c r="M1529" s="18" cm="1">
        <f t="array" aca="1" ref="M1529" ca="1">SUMPRODUCT(Inactives[Days Inactive]*(Inactives[Student]=A1529))/365</f>
        <v>0</v>
      </c>
      <c r="N1529" s="18" t="str" cm="1">
        <f t="array" ref="N1529">IF(LEN($A1529)&gt;0,SUMPRODUCT(($A1529=merged_names)*(_xlfn.TEXTAFTER(N$2, "At ")=merged_belt_colours)*merged_months_at_rank),"")</f>
        <v/>
      </c>
      <c r="O1529" s="18" t="str" cm="1">
        <f t="array" ref="O1529">IF(LEN($A1529)&gt;0,SUMPRODUCT(($A1529=merged_names)*(_xlfn.TEXTAFTER(O$2, "At ")=merged_belt_colours)*merged_months_at_rank),"")</f>
        <v/>
      </c>
      <c r="P1529" s="18" t="str" cm="1">
        <f t="array" ref="P1529">IF(LEN($A1529)&gt;0,SUMPRODUCT(($A1529=merged_names)*(_xlfn.TEXTAFTER(P$2, "At ")=merged_belt_colours)*merged_months_at_rank),"")</f>
        <v/>
      </c>
      <c r="Q1529" s="18" t="str" cm="1">
        <f t="array" ref="Q1529">IF(LEN($A1529)&gt;0,SUMPRODUCT(($A1529=merged_names)*(_xlfn.TEXTAFTER(Q$2, "At ")=merged_belt_colours)*merged_months_at_rank),"")</f>
        <v/>
      </c>
      <c r="R1529" s="18" t="str" cm="1">
        <f t="array" ref="R1529">IF(LEN($A1529)&gt;0,SUMPRODUCT(($A1529=merged_names)*(_xlfn.TEXTAFTER(R$2, "At ")=merged_belt_colours)*merged_months_at_rank),"")</f>
        <v/>
      </c>
    </row>
    <row r="1530" spans="1:18" x14ac:dyDescent="0.25">
      <c r="A1530"/>
      <c r="B1530" s="15" t="str" cm="1">
        <f t="array" ref="B1530">IFERROR(IF(LEN(A1530)&gt;0, IF(SUMPRODUCT((Inactives[Key]=J1530)*(Inactives[Currently Inactive]))=1,"Inactive","Active"),""),"Active")</f>
        <v/>
      </c>
      <c r="C1530" s="16" t="str" cm="1">
        <f t="array" aca="1" ref="C1530" ca="1">IFERROR(_xlfn._xlws.FILTER(Inactives[Inactive On],(Inactives[Key]=J1530)*(Inactives[Currently Inactive]),""),"")</f>
        <v/>
      </c>
      <c r="D1530" s="16" t="str" cm="1">
        <f t="array" aca="1" ref="D1530" ca="1">IFERROR(INDEX(_xlfn.TEXTSPLIT(E1530," "),1),"")</f>
        <v/>
      </c>
      <c r="E1530" s="15" t="str" cm="1">
        <f t="array" aca="1" ref="E1530" ca="1">IFERROR(_xlfn._xlws.FILTER(merged_ranks,(merged_end_dates=DATE(9999,12,31))*(merged_names=A1530)),"")</f>
        <v/>
      </c>
      <c r="F1530" s="17" t="str">
        <f ca="1">_xlfn.XLOOKUP(J1530,Promotions[Promo Key],Promotions[Promo Date],"")</f>
        <v/>
      </c>
      <c r="G1530" s="18" t="str">
        <f t="shared" ca="1" si="107"/>
        <v/>
      </c>
      <c r="H1530" s="18" t="str">
        <f t="shared" ca="1" si="106"/>
        <v/>
      </c>
      <c r="I1530" s="17" t="str">
        <f>_xlfn.XLOOKUP(A1530,Students[Full Name],Students[Starting Rank],"")</f>
        <v/>
      </c>
      <c r="J1530" s="15" t="str">
        <f t="shared" ca="1" si="108"/>
        <v xml:space="preserve">: </v>
      </c>
      <c r="K1530" s="16" t="str">
        <f>_xlfn.XLOOKUP(A1530,Students[Full Name],Students[Start Date],"")</f>
        <v/>
      </c>
      <c r="L1530" s="18">
        <f t="shared" ca="1" si="109"/>
        <v>-1</v>
      </c>
      <c r="M1530" s="18" cm="1">
        <f t="array" aca="1" ref="M1530" ca="1">SUMPRODUCT(Inactives[Days Inactive]*(Inactives[Student]=A1530))/365</f>
        <v>0</v>
      </c>
      <c r="N1530" s="18" t="str" cm="1">
        <f t="array" ref="N1530">IF(LEN($A1530)&gt;0,SUMPRODUCT(($A1530=merged_names)*(_xlfn.TEXTAFTER(N$2, "At ")=merged_belt_colours)*merged_months_at_rank),"")</f>
        <v/>
      </c>
      <c r="O1530" s="18" t="str" cm="1">
        <f t="array" ref="O1530">IF(LEN($A1530)&gt;0,SUMPRODUCT(($A1530=merged_names)*(_xlfn.TEXTAFTER(O$2, "At ")=merged_belt_colours)*merged_months_at_rank),"")</f>
        <v/>
      </c>
      <c r="P1530" s="18" t="str" cm="1">
        <f t="array" ref="P1530">IF(LEN($A1530)&gt;0,SUMPRODUCT(($A1530=merged_names)*(_xlfn.TEXTAFTER(P$2, "At ")=merged_belt_colours)*merged_months_at_rank),"")</f>
        <v/>
      </c>
      <c r="Q1530" s="18" t="str" cm="1">
        <f t="array" ref="Q1530">IF(LEN($A1530)&gt;0,SUMPRODUCT(($A1530=merged_names)*(_xlfn.TEXTAFTER(Q$2, "At ")=merged_belt_colours)*merged_months_at_rank),"")</f>
        <v/>
      </c>
      <c r="R1530" s="18" t="str" cm="1">
        <f t="array" ref="R1530">IF(LEN($A1530)&gt;0,SUMPRODUCT(($A1530=merged_names)*(_xlfn.TEXTAFTER(R$2, "At ")=merged_belt_colours)*merged_months_at_rank),"")</f>
        <v/>
      </c>
    </row>
    <row r="1531" spans="1:18" x14ac:dyDescent="0.25">
      <c r="A1531"/>
      <c r="B1531" s="15" t="str" cm="1">
        <f t="array" ref="B1531">IFERROR(IF(LEN(A1531)&gt;0, IF(SUMPRODUCT((Inactives[Key]=J1531)*(Inactives[Currently Inactive]))=1,"Inactive","Active"),""),"Active")</f>
        <v/>
      </c>
      <c r="C1531" s="16" t="str" cm="1">
        <f t="array" aca="1" ref="C1531" ca="1">IFERROR(_xlfn._xlws.FILTER(Inactives[Inactive On],(Inactives[Key]=J1531)*(Inactives[Currently Inactive]),""),"")</f>
        <v/>
      </c>
      <c r="D1531" s="16" t="str" cm="1">
        <f t="array" aca="1" ref="D1531" ca="1">IFERROR(INDEX(_xlfn.TEXTSPLIT(E1531," "),1),"")</f>
        <v/>
      </c>
      <c r="E1531" s="15" t="str" cm="1">
        <f t="array" aca="1" ref="E1531" ca="1">IFERROR(_xlfn._xlws.FILTER(merged_ranks,(merged_end_dates=DATE(9999,12,31))*(merged_names=A1531)),"")</f>
        <v/>
      </c>
      <c r="F1531" s="17" t="str">
        <f ca="1">_xlfn.XLOOKUP(J1531,Promotions[Promo Key],Promotions[Promo Date],"")</f>
        <v/>
      </c>
      <c r="G1531" s="18" t="str">
        <f t="shared" ca="1" si="107"/>
        <v/>
      </c>
      <c r="H1531" s="18" t="str">
        <f t="shared" ca="1" si="106"/>
        <v/>
      </c>
      <c r="I1531" s="17" t="str">
        <f>_xlfn.XLOOKUP(A1531,Students[Full Name],Students[Starting Rank],"")</f>
        <v/>
      </c>
      <c r="J1531" s="15" t="str">
        <f t="shared" ca="1" si="108"/>
        <v xml:space="preserve">: </v>
      </c>
      <c r="K1531" s="16" t="str">
        <f>_xlfn.XLOOKUP(A1531,Students[Full Name],Students[Start Date],"")</f>
        <v/>
      </c>
      <c r="L1531" s="18">
        <f t="shared" ca="1" si="109"/>
        <v>-1</v>
      </c>
      <c r="M1531" s="18" cm="1">
        <f t="array" aca="1" ref="M1531" ca="1">SUMPRODUCT(Inactives[Days Inactive]*(Inactives[Student]=A1531))/365</f>
        <v>0</v>
      </c>
      <c r="N1531" s="18" t="str" cm="1">
        <f t="array" ref="N1531">IF(LEN($A1531)&gt;0,SUMPRODUCT(($A1531=merged_names)*(_xlfn.TEXTAFTER(N$2, "At ")=merged_belt_colours)*merged_months_at_rank),"")</f>
        <v/>
      </c>
      <c r="O1531" s="18" t="str" cm="1">
        <f t="array" ref="O1531">IF(LEN($A1531)&gt;0,SUMPRODUCT(($A1531=merged_names)*(_xlfn.TEXTAFTER(O$2, "At ")=merged_belt_colours)*merged_months_at_rank),"")</f>
        <v/>
      </c>
      <c r="P1531" s="18" t="str" cm="1">
        <f t="array" ref="P1531">IF(LEN($A1531)&gt;0,SUMPRODUCT(($A1531=merged_names)*(_xlfn.TEXTAFTER(P$2, "At ")=merged_belt_colours)*merged_months_at_rank),"")</f>
        <v/>
      </c>
      <c r="Q1531" s="18" t="str" cm="1">
        <f t="array" ref="Q1531">IF(LEN($A1531)&gt;0,SUMPRODUCT(($A1531=merged_names)*(_xlfn.TEXTAFTER(Q$2, "At ")=merged_belt_colours)*merged_months_at_rank),"")</f>
        <v/>
      </c>
      <c r="R1531" s="18" t="str" cm="1">
        <f t="array" ref="R1531">IF(LEN($A1531)&gt;0,SUMPRODUCT(($A1531=merged_names)*(_xlfn.TEXTAFTER(R$2, "At ")=merged_belt_colours)*merged_months_at_rank),"")</f>
        <v/>
      </c>
    </row>
    <row r="1532" spans="1:18" x14ac:dyDescent="0.25">
      <c r="A1532"/>
      <c r="B1532" s="15" t="str" cm="1">
        <f t="array" ref="B1532">IFERROR(IF(LEN(A1532)&gt;0, IF(SUMPRODUCT((Inactives[Key]=J1532)*(Inactives[Currently Inactive]))=1,"Inactive","Active"),""),"Active")</f>
        <v/>
      </c>
      <c r="C1532" s="16" t="str" cm="1">
        <f t="array" aca="1" ref="C1532" ca="1">IFERROR(_xlfn._xlws.FILTER(Inactives[Inactive On],(Inactives[Key]=J1532)*(Inactives[Currently Inactive]),""),"")</f>
        <v/>
      </c>
      <c r="D1532" s="16" t="str" cm="1">
        <f t="array" aca="1" ref="D1532" ca="1">IFERROR(INDEX(_xlfn.TEXTSPLIT(E1532," "),1),"")</f>
        <v/>
      </c>
      <c r="E1532" s="15" t="str" cm="1">
        <f t="array" aca="1" ref="E1532" ca="1">IFERROR(_xlfn._xlws.FILTER(merged_ranks,(merged_end_dates=DATE(9999,12,31))*(merged_names=A1532)),"")</f>
        <v/>
      </c>
      <c r="F1532" s="17" t="str">
        <f ca="1">_xlfn.XLOOKUP(J1532,Promotions[Promo Key],Promotions[Promo Date],"")</f>
        <v/>
      </c>
      <c r="G1532" s="18" t="str">
        <f t="shared" ca="1" si="107"/>
        <v/>
      </c>
      <c r="H1532" s="18" t="str">
        <f t="shared" ca="1" si="106"/>
        <v/>
      </c>
      <c r="I1532" s="17" t="str">
        <f>_xlfn.XLOOKUP(A1532,Students[Full Name],Students[Starting Rank],"")</f>
        <v/>
      </c>
      <c r="J1532" s="15" t="str">
        <f t="shared" ca="1" si="108"/>
        <v xml:space="preserve">: </v>
      </c>
      <c r="K1532" s="16" t="str">
        <f>_xlfn.XLOOKUP(A1532,Students[Full Name],Students[Start Date],"")</f>
        <v/>
      </c>
      <c r="L1532" s="18">
        <f t="shared" ca="1" si="109"/>
        <v>-1</v>
      </c>
      <c r="M1532" s="18" cm="1">
        <f t="array" aca="1" ref="M1532" ca="1">SUMPRODUCT(Inactives[Days Inactive]*(Inactives[Student]=A1532))/365</f>
        <v>0</v>
      </c>
      <c r="N1532" s="18" t="str" cm="1">
        <f t="array" ref="N1532">IF(LEN($A1532)&gt;0,SUMPRODUCT(($A1532=merged_names)*(_xlfn.TEXTAFTER(N$2, "At ")=merged_belt_colours)*merged_months_at_rank),"")</f>
        <v/>
      </c>
      <c r="O1532" s="18" t="str" cm="1">
        <f t="array" ref="O1532">IF(LEN($A1532)&gt;0,SUMPRODUCT(($A1532=merged_names)*(_xlfn.TEXTAFTER(O$2, "At ")=merged_belt_colours)*merged_months_at_rank),"")</f>
        <v/>
      </c>
      <c r="P1532" s="18" t="str" cm="1">
        <f t="array" ref="P1532">IF(LEN($A1532)&gt;0,SUMPRODUCT(($A1532=merged_names)*(_xlfn.TEXTAFTER(P$2, "At ")=merged_belt_colours)*merged_months_at_rank),"")</f>
        <v/>
      </c>
      <c r="Q1532" s="18" t="str" cm="1">
        <f t="array" ref="Q1532">IF(LEN($A1532)&gt;0,SUMPRODUCT(($A1532=merged_names)*(_xlfn.TEXTAFTER(Q$2, "At ")=merged_belt_colours)*merged_months_at_rank),"")</f>
        <v/>
      </c>
      <c r="R1532" s="18" t="str" cm="1">
        <f t="array" ref="R1532">IF(LEN($A1532)&gt;0,SUMPRODUCT(($A1532=merged_names)*(_xlfn.TEXTAFTER(R$2, "At ")=merged_belt_colours)*merged_months_at_rank),"")</f>
        <v/>
      </c>
    </row>
    <row r="1533" spans="1:18" x14ac:dyDescent="0.25">
      <c r="A1533"/>
      <c r="B1533" s="15" t="str" cm="1">
        <f t="array" ref="B1533">IFERROR(IF(LEN(A1533)&gt;0, IF(SUMPRODUCT((Inactives[Key]=J1533)*(Inactives[Currently Inactive]))=1,"Inactive","Active"),""),"Active")</f>
        <v/>
      </c>
      <c r="C1533" s="16" t="str" cm="1">
        <f t="array" aca="1" ref="C1533" ca="1">IFERROR(_xlfn._xlws.FILTER(Inactives[Inactive On],(Inactives[Key]=J1533)*(Inactives[Currently Inactive]),""),"")</f>
        <v/>
      </c>
      <c r="D1533" s="16" t="str" cm="1">
        <f t="array" aca="1" ref="D1533" ca="1">IFERROR(INDEX(_xlfn.TEXTSPLIT(E1533," "),1),"")</f>
        <v/>
      </c>
      <c r="E1533" s="15" t="str" cm="1">
        <f t="array" aca="1" ref="E1533" ca="1">IFERROR(_xlfn._xlws.FILTER(merged_ranks,(merged_end_dates=DATE(9999,12,31))*(merged_names=A1533)),"")</f>
        <v/>
      </c>
      <c r="F1533" s="17" t="str">
        <f ca="1">_xlfn.XLOOKUP(J1533,Promotions[Promo Key],Promotions[Promo Date],"")</f>
        <v/>
      </c>
      <c r="G1533" s="18" t="str">
        <f t="shared" ca="1" si="107"/>
        <v/>
      </c>
      <c r="H1533" s="18" t="str">
        <f t="shared" ca="1" si="106"/>
        <v/>
      </c>
      <c r="I1533" s="17" t="str">
        <f>_xlfn.XLOOKUP(A1533,Students[Full Name],Students[Starting Rank],"")</f>
        <v/>
      </c>
      <c r="J1533" s="15" t="str">
        <f t="shared" ca="1" si="108"/>
        <v xml:space="preserve">: </v>
      </c>
      <c r="K1533" s="16" t="str">
        <f>_xlfn.XLOOKUP(A1533,Students[Full Name],Students[Start Date],"")</f>
        <v/>
      </c>
      <c r="L1533" s="18">
        <f t="shared" ca="1" si="109"/>
        <v>-1</v>
      </c>
      <c r="M1533" s="18" cm="1">
        <f t="array" aca="1" ref="M1533" ca="1">SUMPRODUCT(Inactives[Days Inactive]*(Inactives[Student]=A1533))/365</f>
        <v>0</v>
      </c>
      <c r="N1533" s="18" t="str" cm="1">
        <f t="array" ref="N1533">IF(LEN($A1533)&gt;0,SUMPRODUCT(($A1533=merged_names)*(_xlfn.TEXTAFTER(N$2, "At ")=merged_belt_colours)*merged_months_at_rank),"")</f>
        <v/>
      </c>
      <c r="O1533" s="18" t="str" cm="1">
        <f t="array" ref="O1533">IF(LEN($A1533)&gt;0,SUMPRODUCT(($A1533=merged_names)*(_xlfn.TEXTAFTER(O$2, "At ")=merged_belt_colours)*merged_months_at_rank),"")</f>
        <v/>
      </c>
      <c r="P1533" s="18" t="str" cm="1">
        <f t="array" ref="P1533">IF(LEN($A1533)&gt;0,SUMPRODUCT(($A1533=merged_names)*(_xlfn.TEXTAFTER(P$2, "At ")=merged_belt_colours)*merged_months_at_rank),"")</f>
        <v/>
      </c>
      <c r="Q1533" s="18" t="str" cm="1">
        <f t="array" ref="Q1533">IF(LEN($A1533)&gt;0,SUMPRODUCT(($A1533=merged_names)*(_xlfn.TEXTAFTER(Q$2, "At ")=merged_belt_colours)*merged_months_at_rank),"")</f>
        <v/>
      </c>
      <c r="R1533" s="18" t="str" cm="1">
        <f t="array" ref="R1533">IF(LEN($A1533)&gt;0,SUMPRODUCT(($A1533=merged_names)*(_xlfn.TEXTAFTER(R$2, "At ")=merged_belt_colours)*merged_months_at_rank),"")</f>
        <v/>
      </c>
    </row>
    <row r="1534" spans="1:18" x14ac:dyDescent="0.25">
      <c r="A1534"/>
      <c r="B1534" s="15" t="str" cm="1">
        <f t="array" ref="B1534">IFERROR(IF(LEN(A1534)&gt;0, IF(SUMPRODUCT((Inactives[Key]=J1534)*(Inactives[Currently Inactive]))=1,"Inactive","Active"),""),"Active")</f>
        <v/>
      </c>
      <c r="C1534" s="16" t="str" cm="1">
        <f t="array" aca="1" ref="C1534" ca="1">IFERROR(_xlfn._xlws.FILTER(Inactives[Inactive On],(Inactives[Key]=J1534)*(Inactives[Currently Inactive]),""),"")</f>
        <v/>
      </c>
      <c r="D1534" s="16" t="str" cm="1">
        <f t="array" aca="1" ref="D1534" ca="1">IFERROR(INDEX(_xlfn.TEXTSPLIT(E1534," "),1),"")</f>
        <v/>
      </c>
      <c r="E1534" s="15" t="str" cm="1">
        <f t="array" aca="1" ref="E1534" ca="1">IFERROR(_xlfn._xlws.FILTER(merged_ranks,(merged_end_dates=DATE(9999,12,31))*(merged_names=A1534)),"")</f>
        <v/>
      </c>
      <c r="F1534" s="17" t="str">
        <f ca="1">_xlfn.XLOOKUP(J1534,Promotions[Promo Key],Promotions[Promo Date],"")</f>
        <v/>
      </c>
      <c r="G1534" s="18" t="str">
        <f t="shared" ca="1" si="107"/>
        <v/>
      </c>
      <c r="H1534" s="18" t="str">
        <f t="shared" ca="1" si="106"/>
        <v/>
      </c>
      <c r="I1534" s="17" t="str">
        <f>_xlfn.XLOOKUP(A1534,Students[Full Name],Students[Starting Rank],"")</f>
        <v/>
      </c>
      <c r="J1534" s="15" t="str">
        <f t="shared" ca="1" si="108"/>
        <v xml:space="preserve">: </v>
      </c>
      <c r="K1534" s="16" t="str">
        <f>_xlfn.XLOOKUP(A1534,Students[Full Name],Students[Start Date],"")</f>
        <v/>
      </c>
      <c r="L1534" s="18">
        <f t="shared" ca="1" si="109"/>
        <v>-1</v>
      </c>
      <c r="M1534" s="18" cm="1">
        <f t="array" aca="1" ref="M1534" ca="1">SUMPRODUCT(Inactives[Days Inactive]*(Inactives[Student]=A1534))/365</f>
        <v>0</v>
      </c>
      <c r="N1534" s="18" t="str" cm="1">
        <f t="array" ref="N1534">IF(LEN($A1534)&gt;0,SUMPRODUCT(($A1534=merged_names)*(_xlfn.TEXTAFTER(N$2, "At ")=merged_belt_colours)*merged_months_at_rank),"")</f>
        <v/>
      </c>
      <c r="O1534" s="18" t="str" cm="1">
        <f t="array" ref="O1534">IF(LEN($A1534)&gt;0,SUMPRODUCT(($A1534=merged_names)*(_xlfn.TEXTAFTER(O$2, "At ")=merged_belt_colours)*merged_months_at_rank),"")</f>
        <v/>
      </c>
      <c r="P1534" s="18" t="str" cm="1">
        <f t="array" ref="P1534">IF(LEN($A1534)&gt;0,SUMPRODUCT(($A1534=merged_names)*(_xlfn.TEXTAFTER(P$2, "At ")=merged_belt_colours)*merged_months_at_rank),"")</f>
        <v/>
      </c>
      <c r="Q1534" s="18" t="str" cm="1">
        <f t="array" ref="Q1534">IF(LEN($A1534)&gt;0,SUMPRODUCT(($A1534=merged_names)*(_xlfn.TEXTAFTER(Q$2, "At ")=merged_belt_colours)*merged_months_at_rank),"")</f>
        <v/>
      </c>
      <c r="R1534" s="18" t="str" cm="1">
        <f t="array" ref="R1534">IF(LEN($A1534)&gt;0,SUMPRODUCT(($A1534=merged_names)*(_xlfn.TEXTAFTER(R$2, "At ")=merged_belt_colours)*merged_months_at_rank),"")</f>
        <v/>
      </c>
    </row>
    <row r="1535" spans="1:18" x14ac:dyDescent="0.25">
      <c r="A1535"/>
      <c r="B1535" s="15" t="str" cm="1">
        <f t="array" ref="B1535">IFERROR(IF(LEN(A1535)&gt;0, IF(SUMPRODUCT((Inactives[Key]=J1535)*(Inactives[Currently Inactive]))=1,"Inactive","Active"),""),"Active")</f>
        <v/>
      </c>
      <c r="C1535" s="16" t="str" cm="1">
        <f t="array" aca="1" ref="C1535" ca="1">IFERROR(_xlfn._xlws.FILTER(Inactives[Inactive On],(Inactives[Key]=J1535)*(Inactives[Currently Inactive]),""),"")</f>
        <v/>
      </c>
      <c r="D1535" s="16" t="str" cm="1">
        <f t="array" aca="1" ref="D1535" ca="1">IFERROR(INDEX(_xlfn.TEXTSPLIT(E1535," "),1),"")</f>
        <v/>
      </c>
      <c r="E1535" s="15" t="str" cm="1">
        <f t="array" aca="1" ref="E1535" ca="1">IFERROR(_xlfn._xlws.FILTER(merged_ranks,(merged_end_dates=DATE(9999,12,31))*(merged_names=A1535)),"")</f>
        <v/>
      </c>
      <c r="F1535" s="17" t="str">
        <f ca="1">_xlfn.XLOOKUP(J1535,Promotions[Promo Key],Promotions[Promo Date],"")</f>
        <v/>
      </c>
      <c r="G1535" s="18" t="str">
        <f t="shared" ca="1" si="107"/>
        <v/>
      </c>
      <c r="H1535" s="18" t="str">
        <f t="shared" ca="1" si="106"/>
        <v/>
      </c>
      <c r="I1535" s="17" t="str">
        <f>_xlfn.XLOOKUP(A1535,Students[Full Name],Students[Starting Rank],"")</f>
        <v/>
      </c>
      <c r="J1535" s="15" t="str">
        <f t="shared" ca="1" si="108"/>
        <v xml:space="preserve">: </v>
      </c>
      <c r="K1535" s="16" t="str">
        <f>_xlfn.XLOOKUP(A1535,Students[Full Name],Students[Start Date],"")</f>
        <v/>
      </c>
      <c r="L1535" s="18">
        <f t="shared" ca="1" si="109"/>
        <v>-1</v>
      </c>
      <c r="M1535" s="18" cm="1">
        <f t="array" aca="1" ref="M1535" ca="1">SUMPRODUCT(Inactives[Days Inactive]*(Inactives[Student]=A1535))/365</f>
        <v>0</v>
      </c>
      <c r="N1535" s="18" t="str" cm="1">
        <f t="array" ref="N1535">IF(LEN($A1535)&gt;0,SUMPRODUCT(($A1535=merged_names)*(_xlfn.TEXTAFTER(N$2, "At ")=merged_belt_colours)*merged_months_at_rank),"")</f>
        <v/>
      </c>
      <c r="O1535" s="18" t="str" cm="1">
        <f t="array" ref="O1535">IF(LEN($A1535)&gt;0,SUMPRODUCT(($A1535=merged_names)*(_xlfn.TEXTAFTER(O$2, "At ")=merged_belt_colours)*merged_months_at_rank),"")</f>
        <v/>
      </c>
      <c r="P1535" s="18" t="str" cm="1">
        <f t="array" ref="P1535">IF(LEN($A1535)&gt;0,SUMPRODUCT(($A1535=merged_names)*(_xlfn.TEXTAFTER(P$2, "At ")=merged_belt_colours)*merged_months_at_rank),"")</f>
        <v/>
      </c>
      <c r="Q1535" s="18" t="str" cm="1">
        <f t="array" ref="Q1535">IF(LEN($A1535)&gt;0,SUMPRODUCT(($A1535=merged_names)*(_xlfn.TEXTAFTER(Q$2, "At ")=merged_belt_colours)*merged_months_at_rank),"")</f>
        <v/>
      </c>
      <c r="R1535" s="18" t="str" cm="1">
        <f t="array" ref="R1535">IF(LEN($A1535)&gt;0,SUMPRODUCT(($A1535=merged_names)*(_xlfn.TEXTAFTER(R$2, "At ")=merged_belt_colours)*merged_months_at_rank),"")</f>
        <v/>
      </c>
    </row>
    <row r="1536" spans="1:18" x14ac:dyDescent="0.25">
      <c r="A1536"/>
      <c r="B1536" s="15" t="str" cm="1">
        <f t="array" ref="B1536">IFERROR(IF(LEN(A1536)&gt;0, IF(SUMPRODUCT((Inactives[Key]=J1536)*(Inactives[Currently Inactive]))=1,"Inactive","Active"),""),"Active")</f>
        <v/>
      </c>
      <c r="C1536" s="16" t="str" cm="1">
        <f t="array" aca="1" ref="C1536" ca="1">IFERROR(_xlfn._xlws.FILTER(Inactives[Inactive On],(Inactives[Key]=J1536)*(Inactives[Currently Inactive]),""),"")</f>
        <v/>
      </c>
      <c r="D1536" s="16" t="str" cm="1">
        <f t="array" aca="1" ref="D1536" ca="1">IFERROR(INDEX(_xlfn.TEXTSPLIT(E1536," "),1),"")</f>
        <v/>
      </c>
      <c r="E1536" s="15" t="str" cm="1">
        <f t="array" aca="1" ref="E1536" ca="1">IFERROR(_xlfn._xlws.FILTER(merged_ranks,(merged_end_dates=DATE(9999,12,31))*(merged_names=A1536)),"")</f>
        <v/>
      </c>
      <c r="F1536" s="17" t="str">
        <f ca="1">_xlfn.XLOOKUP(J1536,Promotions[Promo Key],Promotions[Promo Date],"")</f>
        <v/>
      </c>
      <c r="G1536" s="18" t="str">
        <f t="shared" ca="1" si="107"/>
        <v/>
      </c>
      <c r="H1536" s="18" t="str">
        <f t="shared" ca="1" si="106"/>
        <v/>
      </c>
      <c r="I1536" s="17" t="str">
        <f>_xlfn.XLOOKUP(A1536,Students[Full Name],Students[Starting Rank],"")</f>
        <v/>
      </c>
      <c r="J1536" s="15" t="str">
        <f t="shared" ca="1" si="108"/>
        <v xml:space="preserve">: </v>
      </c>
      <c r="K1536" s="16" t="str">
        <f>_xlfn.XLOOKUP(A1536,Students[Full Name],Students[Start Date],"")</f>
        <v/>
      </c>
      <c r="L1536" s="18">
        <f t="shared" ca="1" si="109"/>
        <v>-1</v>
      </c>
      <c r="M1536" s="18" cm="1">
        <f t="array" aca="1" ref="M1536" ca="1">SUMPRODUCT(Inactives[Days Inactive]*(Inactives[Student]=A1536))/365</f>
        <v>0</v>
      </c>
      <c r="N1536" s="18" t="str" cm="1">
        <f t="array" ref="N1536">IF(LEN($A1536)&gt;0,SUMPRODUCT(($A1536=merged_names)*(_xlfn.TEXTAFTER(N$2, "At ")=merged_belt_colours)*merged_months_at_rank),"")</f>
        <v/>
      </c>
      <c r="O1536" s="18" t="str" cm="1">
        <f t="array" ref="O1536">IF(LEN($A1536)&gt;0,SUMPRODUCT(($A1536=merged_names)*(_xlfn.TEXTAFTER(O$2, "At ")=merged_belt_colours)*merged_months_at_rank),"")</f>
        <v/>
      </c>
      <c r="P1536" s="18" t="str" cm="1">
        <f t="array" ref="P1536">IF(LEN($A1536)&gt;0,SUMPRODUCT(($A1536=merged_names)*(_xlfn.TEXTAFTER(P$2, "At ")=merged_belt_colours)*merged_months_at_rank),"")</f>
        <v/>
      </c>
      <c r="Q1536" s="18" t="str" cm="1">
        <f t="array" ref="Q1536">IF(LEN($A1536)&gt;0,SUMPRODUCT(($A1536=merged_names)*(_xlfn.TEXTAFTER(Q$2, "At ")=merged_belt_colours)*merged_months_at_rank),"")</f>
        <v/>
      </c>
      <c r="R1536" s="18" t="str" cm="1">
        <f t="array" ref="R1536">IF(LEN($A1536)&gt;0,SUMPRODUCT(($A1536=merged_names)*(_xlfn.TEXTAFTER(R$2, "At ")=merged_belt_colours)*merged_months_at_rank),"")</f>
        <v/>
      </c>
    </row>
    <row r="1537" spans="1:18" x14ac:dyDescent="0.25">
      <c r="A1537"/>
      <c r="B1537" s="15" t="str" cm="1">
        <f t="array" ref="B1537">IFERROR(IF(LEN(A1537)&gt;0, IF(SUMPRODUCT((Inactives[Key]=J1537)*(Inactives[Currently Inactive]))=1,"Inactive","Active"),""),"Active")</f>
        <v/>
      </c>
      <c r="C1537" s="16" t="str" cm="1">
        <f t="array" aca="1" ref="C1537" ca="1">IFERROR(_xlfn._xlws.FILTER(Inactives[Inactive On],(Inactives[Key]=J1537)*(Inactives[Currently Inactive]),""),"")</f>
        <v/>
      </c>
      <c r="D1537" s="16" t="str" cm="1">
        <f t="array" aca="1" ref="D1537" ca="1">IFERROR(INDEX(_xlfn.TEXTSPLIT(E1537," "),1),"")</f>
        <v/>
      </c>
      <c r="E1537" s="15" t="str" cm="1">
        <f t="array" aca="1" ref="E1537" ca="1">IFERROR(_xlfn._xlws.FILTER(merged_ranks,(merged_end_dates=DATE(9999,12,31))*(merged_names=A1537)),"")</f>
        <v/>
      </c>
      <c r="F1537" s="17" t="str">
        <f ca="1">_xlfn.XLOOKUP(J1537,Promotions[Promo Key],Promotions[Promo Date],"")</f>
        <v/>
      </c>
      <c r="G1537" s="18" t="str">
        <f t="shared" ca="1" si="107"/>
        <v/>
      </c>
      <c r="H1537" s="18" t="str">
        <f t="shared" ca="1" si="106"/>
        <v/>
      </c>
      <c r="I1537" s="17" t="str">
        <f>_xlfn.XLOOKUP(A1537,Students[Full Name],Students[Starting Rank],"")</f>
        <v/>
      </c>
      <c r="J1537" s="15" t="str">
        <f t="shared" ca="1" si="108"/>
        <v xml:space="preserve">: </v>
      </c>
      <c r="K1537" s="16" t="str">
        <f>_xlfn.XLOOKUP(A1537,Students[Full Name],Students[Start Date],"")</f>
        <v/>
      </c>
      <c r="L1537" s="18">
        <f t="shared" ca="1" si="109"/>
        <v>-1</v>
      </c>
      <c r="M1537" s="18" cm="1">
        <f t="array" aca="1" ref="M1537" ca="1">SUMPRODUCT(Inactives[Days Inactive]*(Inactives[Student]=A1537))/365</f>
        <v>0</v>
      </c>
      <c r="N1537" s="18" t="str" cm="1">
        <f t="array" ref="N1537">IF(LEN($A1537)&gt;0,SUMPRODUCT(($A1537=merged_names)*(_xlfn.TEXTAFTER(N$2, "At ")=merged_belt_colours)*merged_months_at_rank),"")</f>
        <v/>
      </c>
      <c r="O1537" s="18" t="str" cm="1">
        <f t="array" ref="O1537">IF(LEN($A1537)&gt;0,SUMPRODUCT(($A1537=merged_names)*(_xlfn.TEXTAFTER(O$2, "At ")=merged_belt_colours)*merged_months_at_rank),"")</f>
        <v/>
      </c>
      <c r="P1537" s="18" t="str" cm="1">
        <f t="array" ref="P1537">IF(LEN($A1537)&gt;0,SUMPRODUCT(($A1537=merged_names)*(_xlfn.TEXTAFTER(P$2, "At ")=merged_belt_colours)*merged_months_at_rank),"")</f>
        <v/>
      </c>
      <c r="Q1537" s="18" t="str" cm="1">
        <f t="array" ref="Q1537">IF(LEN($A1537)&gt;0,SUMPRODUCT(($A1537=merged_names)*(_xlfn.TEXTAFTER(Q$2, "At ")=merged_belt_colours)*merged_months_at_rank),"")</f>
        <v/>
      </c>
      <c r="R1537" s="18" t="str" cm="1">
        <f t="array" ref="R1537">IF(LEN($A1537)&gt;0,SUMPRODUCT(($A1537=merged_names)*(_xlfn.TEXTAFTER(R$2, "At ")=merged_belt_colours)*merged_months_at_rank),"")</f>
        <v/>
      </c>
    </row>
    <row r="1538" spans="1:18" x14ac:dyDescent="0.25">
      <c r="A1538"/>
      <c r="B1538" s="15" t="str" cm="1">
        <f t="array" ref="B1538">IFERROR(IF(LEN(A1538)&gt;0, IF(SUMPRODUCT((Inactives[Key]=J1538)*(Inactives[Currently Inactive]))=1,"Inactive","Active"),""),"Active")</f>
        <v/>
      </c>
      <c r="C1538" s="16" t="str" cm="1">
        <f t="array" aca="1" ref="C1538" ca="1">IFERROR(_xlfn._xlws.FILTER(Inactives[Inactive On],(Inactives[Key]=J1538)*(Inactives[Currently Inactive]),""),"")</f>
        <v/>
      </c>
      <c r="D1538" s="16" t="str" cm="1">
        <f t="array" aca="1" ref="D1538" ca="1">IFERROR(INDEX(_xlfn.TEXTSPLIT(E1538," "),1),"")</f>
        <v/>
      </c>
      <c r="E1538" s="15" t="str" cm="1">
        <f t="array" aca="1" ref="E1538" ca="1">IFERROR(_xlfn._xlws.FILTER(merged_ranks,(merged_end_dates=DATE(9999,12,31))*(merged_names=A1538)),"")</f>
        <v/>
      </c>
      <c r="F1538" s="17" t="str">
        <f ca="1">_xlfn.XLOOKUP(J1538,Promotions[Promo Key],Promotions[Promo Date],"")</f>
        <v/>
      </c>
      <c r="G1538" s="18" t="str">
        <f t="shared" ca="1" si="107"/>
        <v/>
      </c>
      <c r="H1538" s="18" t="str">
        <f t="shared" ca="1" si="106"/>
        <v/>
      </c>
      <c r="I1538" s="17" t="str">
        <f>_xlfn.XLOOKUP(A1538,Students[Full Name],Students[Starting Rank],"")</f>
        <v/>
      </c>
      <c r="J1538" s="15" t="str">
        <f t="shared" ca="1" si="108"/>
        <v xml:space="preserve">: </v>
      </c>
      <c r="K1538" s="16" t="str">
        <f>_xlfn.XLOOKUP(A1538,Students[Full Name],Students[Start Date],"")</f>
        <v/>
      </c>
      <c r="L1538" s="18">
        <f t="shared" ca="1" si="109"/>
        <v>-1</v>
      </c>
      <c r="M1538" s="18" cm="1">
        <f t="array" aca="1" ref="M1538" ca="1">SUMPRODUCT(Inactives[Days Inactive]*(Inactives[Student]=A1538))/365</f>
        <v>0</v>
      </c>
      <c r="N1538" s="18" t="str" cm="1">
        <f t="array" ref="N1538">IF(LEN($A1538)&gt;0,SUMPRODUCT(($A1538=merged_names)*(_xlfn.TEXTAFTER(N$2, "At ")=merged_belt_colours)*merged_months_at_rank),"")</f>
        <v/>
      </c>
      <c r="O1538" s="18" t="str" cm="1">
        <f t="array" ref="O1538">IF(LEN($A1538)&gt;0,SUMPRODUCT(($A1538=merged_names)*(_xlfn.TEXTAFTER(O$2, "At ")=merged_belt_colours)*merged_months_at_rank),"")</f>
        <v/>
      </c>
      <c r="P1538" s="18" t="str" cm="1">
        <f t="array" ref="P1538">IF(LEN($A1538)&gt;0,SUMPRODUCT(($A1538=merged_names)*(_xlfn.TEXTAFTER(P$2, "At ")=merged_belt_colours)*merged_months_at_rank),"")</f>
        <v/>
      </c>
      <c r="Q1538" s="18" t="str" cm="1">
        <f t="array" ref="Q1538">IF(LEN($A1538)&gt;0,SUMPRODUCT(($A1538=merged_names)*(_xlfn.TEXTAFTER(Q$2, "At ")=merged_belt_colours)*merged_months_at_rank),"")</f>
        <v/>
      </c>
      <c r="R1538" s="18" t="str" cm="1">
        <f t="array" ref="R1538">IF(LEN($A1538)&gt;0,SUMPRODUCT(($A1538=merged_names)*(_xlfn.TEXTAFTER(R$2, "At ")=merged_belt_colours)*merged_months_at_rank),"")</f>
        <v/>
      </c>
    </row>
    <row r="1539" spans="1:18" x14ac:dyDescent="0.25">
      <c r="A1539"/>
      <c r="B1539" s="15" t="str" cm="1">
        <f t="array" ref="B1539">IFERROR(IF(LEN(A1539)&gt;0, IF(SUMPRODUCT((Inactives[Key]=J1539)*(Inactives[Currently Inactive]))=1,"Inactive","Active"),""),"Active")</f>
        <v/>
      </c>
      <c r="C1539" s="16" t="str" cm="1">
        <f t="array" aca="1" ref="C1539" ca="1">IFERROR(_xlfn._xlws.FILTER(Inactives[Inactive On],(Inactives[Key]=J1539)*(Inactives[Currently Inactive]),""),"")</f>
        <v/>
      </c>
      <c r="D1539" s="16" t="str" cm="1">
        <f t="array" aca="1" ref="D1539" ca="1">IFERROR(INDEX(_xlfn.TEXTSPLIT(E1539," "),1),"")</f>
        <v/>
      </c>
      <c r="E1539" s="15" t="str" cm="1">
        <f t="array" aca="1" ref="E1539" ca="1">IFERROR(_xlfn._xlws.FILTER(merged_ranks,(merged_end_dates=DATE(9999,12,31))*(merged_names=A1539)),"")</f>
        <v/>
      </c>
      <c r="F1539" s="17" t="str">
        <f ca="1">_xlfn.XLOOKUP(J1539,Promotions[Promo Key],Promotions[Promo Date],"")</f>
        <v/>
      </c>
      <c r="G1539" s="18" t="str">
        <f t="shared" ca="1" si="107"/>
        <v/>
      </c>
      <c r="H1539" s="18" t="str">
        <f t="shared" ca="1" si="106"/>
        <v/>
      </c>
      <c r="I1539" s="17" t="str">
        <f>_xlfn.XLOOKUP(A1539,Students[Full Name],Students[Starting Rank],"")</f>
        <v/>
      </c>
      <c r="J1539" s="15" t="str">
        <f t="shared" ca="1" si="108"/>
        <v xml:space="preserve">: </v>
      </c>
      <c r="K1539" s="16" t="str">
        <f>_xlfn.XLOOKUP(A1539,Students[Full Name],Students[Start Date],"")</f>
        <v/>
      </c>
      <c r="L1539" s="18">
        <f t="shared" ca="1" si="109"/>
        <v>-1</v>
      </c>
      <c r="M1539" s="18" cm="1">
        <f t="array" aca="1" ref="M1539" ca="1">SUMPRODUCT(Inactives[Days Inactive]*(Inactives[Student]=A1539))/365</f>
        <v>0</v>
      </c>
      <c r="N1539" s="18" t="str" cm="1">
        <f t="array" ref="N1539">IF(LEN($A1539)&gt;0,SUMPRODUCT(($A1539=merged_names)*(_xlfn.TEXTAFTER(N$2, "At ")=merged_belt_colours)*merged_months_at_rank),"")</f>
        <v/>
      </c>
      <c r="O1539" s="18" t="str" cm="1">
        <f t="array" ref="O1539">IF(LEN($A1539)&gt;0,SUMPRODUCT(($A1539=merged_names)*(_xlfn.TEXTAFTER(O$2, "At ")=merged_belt_colours)*merged_months_at_rank),"")</f>
        <v/>
      </c>
      <c r="P1539" s="18" t="str" cm="1">
        <f t="array" ref="P1539">IF(LEN($A1539)&gt;0,SUMPRODUCT(($A1539=merged_names)*(_xlfn.TEXTAFTER(P$2, "At ")=merged_belt_colours)*merged_months_at_rank),"")</f>
        <v/>
      </c>
      <c r="Q1539" s="18" t="str" cm="1">
        <f t="array" ref="Q1539">IF(LEN($A1539)&gt;0,SUMPRODUCT(($A1539=merged_names)*(_xlfn.TEXTAFTER(Q$2, "At ")=merged_belt_colours)*merged_months_at_rank),"")</f>
        <v/>
      </c>
      <c r="R1539" s="18" t="str" cm="1">
        <f t="array" ref="R1539">IF(LEN($A1539)&gt;0,SUMPRODUCT(($A1539=merged_names)*(_xlfn.TEXTAFTER(R$2, "At ")=merged_belt_colours)*merged_months_at_rank),"")</f>
        <v/>
      </c>
    </row>
    <row r="1540" spans="1:18" x14ac:dyDescent="0.25">
      <c r="A1540"/>
      <c r="B1540" s="15" t="str" cm="1">
        <f t="array" ref="B1540">IFERROR(IF(LEN(A1540)&gt;0, IF(SUMPRODUCT((Inactives[Key]=J1540)*(Inactives[Currently Inactive]))=1,"Inactive","Active"),""),"Active")</f>
        <v/>
      </c>
      <c r="C1540" s="16" t="str" cm="1">
        <f t="array" aca="1" ref="C1540" ca="1">IFERROR(_xlfn._xlws.FILTER(Inactives[Inactive On],(Inactives[Key]=J1540)*(Inactives[Currently Inactive]),""),"")</f>
        <v/>
      </c>
      <c r="D1540" s="16" t="str" cm="1">
        <f t="array" aca="1" ref="D1540" ca="1">IFERROR(INDEX(_xlfn.TEXTSPLIT(E1540," "),1),"")</f>
        <v/>
      </c>
      <c r="E1540" s="15" t="str" cm="1">
        <f t="array" aca="1" ref="E1540" ca="1">IFERROR(_xlfn._xlws.FILTER(merged_ranks,(merged_end_dates=DATE(9999,12,31))*(merged_names=A1540)),"")</f>
        <v/>
      </c>
      <c r="F1540" s="17" t="str">
        <f ca="1">_xlfn.XLOOKUP(J1540,Promotions[Promo Key],Promotions[Promo Date],"")</f>
        <v/>
      </c>
      <c r="G1540" s="18" t="str">
        <f t="shared" ca="1" si="107"/>
        <v/>
      </c>
      <c r="H1540" s="18" t="str">
        <f t="shared" ca="1" si="106"/>
        <v/>
      </c>
      <c r="I1540" s="17" t="str">
        <f>_xlfn.XLOOKUP(A1540,Students[Full Name],Students[Starting Rank],"")</f>
        <v/>
      </c>
      <c r="J1540" s="15" t="str">
        <f t="shared" ca="1" si="108"/>
        <v xml:space="preserve">: </v>
      </c>
      <c r="K1540" s="16" t="str">
        <f>_xlfn.XLOOKUP(A1540,Students[Full Name],Students[Start Date],"")</f>
        <v/>
      </c>
      <c r="L1540" s="18">
        <f t="shared" ca="1" si="109"/>
        <v>-1</v>
      </c>
      <c r="M1540" s="18" cm="1">
        <f t="array" aca="1" ref="M1540" ca="1">SUMPRODUCT(Inactives[Days Inactive]*(Inactives[Student]=A1540))/365</f>
        <v>0</v>
      </c>
      <c r="N1540" s="18" t="str" cm="1">
        <f t="array" ref="N1540">IF(LEN($A1540)&gt;0,SUMPRODUCT(($A1540=merged_names)*(_xlfn.TEXTAFTER(N$2, "At ")=merged_belt_colours)*merged_months_at_rank),"")</f>
        <v/>
      </c>
      <c r="O1540" s="18" t="str" cm="1">
        <f t="array" ref="O1540">IF(LEN($A1540)&gt;0,SUMPRODUCT(($A1540=merged_names)*(_xlfn.TEXTAFTER(O$2, "At ")=merged_belt_colours)*merged_months_at_rank),"")</f>
        <v/>
      </c>
      <c r="P1540" s="18" t="str" cm="1">
        <f t="array" ref="P1540">IF(LEN($A1540)&gt;0,SUMPRODUCT(($A1540=merged_names)*(_xlfn.TEXTAFTER(P$2, "At ")=merged_belt_colours)*merged_months_at_rank),"")</f>
        <v/>
      </c>
      <c r="Q1540" s="18" t="str" cm="1">
        <f t="array" ref="Q1540">IF(LEN($A1540)&gt;0,SUMPRODUCT(($A1540=merged_names)*(_xlfn.TEXTAFTER(Q$2, "At ")=merged_belt_colours)*merged_months_at_rank),"")</f>
        <v/>
      </c>
      <c r="R1540" s="18" t="str" cm="1">
        <f t="array" ref="R1540">IF(LEN($A1540)&gt;0,SUMPRODUCT(($A1540=merged_names)*(_xlfn.TEXTAFTER(R$2, "At ")=merged_belt_colours)*merged_months_at_rank),"")</f>
        <v/>
      </c>
    </row>
    <row r="1541" spans="1:18" x14ac:dyDescent="0.25">
      <c r="A1541"/>
      <c r="B1541" s="15" t="str" cm="1">
        <f t="array" ref="B1541">IFERROR(IF(LEN(A1541)&gt;0, IF(SUMPRODUCT((Inactives[Key]=J1541)*(Inactives[Currently Inactive]))=1,"Inactive","Active"),""),"Active")</f>
        <v/>
      </c>
      <c r="C1541" s="16" t="str" cm="1">
        <f t="array" aca="1" ref="C1541" ca="1">IFERROR(_xlfn._xlws.FILTER(Inactives[Inactive On],(Inactives[Key]=J1541)*(Inactives[Currently Inactive]),""),"")</f>
        <v/>
      </c>
      <c r="D1541" s="16" t="str" cm="1">
        <f t="array" aca="1" ref="D1541" ca="1">IFERROR(INDEX(_xlfn.TEXTSPLIT(E1541," "),1),"")</f>
        <v/>
      </c>
      <c r="E1541" s="15" t="str" cm="1">
        <f t="array" aca="1" ref="E1541" ca="1">IFERROR(_xlfn._xlws.FILTER(merged_ranks,(merged_end_dates=DATE(9999,12,31))*(merged_names=A1541)),"")</f>
        <v/>
      </c>
      <c r="F1541" s="17" t="str">
        <f ca="1">_xlfn.XLOOKUP(J1541,Promotions[Promo Key],Promotions[Promo Date],"")</f>
        <v/>
      </c>
      <c r="G1541" s="18" t="str">
        <f t="shared" ca="1" si="107"/>
        <v/>
      </c>
      <c r="H1541" s="18" t="str">
        <f t="shared" ca="1" si="106"/>
        <v/>
      </c>
      <c r="I1541" s="17" t="str">
        <f>_xlfn.XLOOKUP(A1541,Students[Full Name],Students[Starting Rank],"")</f>
        <v/>
      </c>
      <c r="J1541" s="15" t="str">
        <f t="shared" ca="1" si="108"/>
        <v xml:space="preserve">: </v>
      </c>
      <c r="K1541" s="16" t="str">
        <f>_xlfn.XLOOKUP(A1541,Students[Full Name],Students[Start Date],"")</f>
        <v/>
      </c>
      <c r="L1541" s="18">
        <f t="shared" ca="1" si="109"/>
        <v>-1</v>
      </c>
      <c r="M1541" s="18" cm="1">
        <f t="array" aca="1" ref="M1541" ca="1">SUMPRODUCT(Inactives[Days Inactive]*(Inactives[Student]=A1541))/365</f>
        <v>0</v>
      </c>
      <c r="N1541" s="18" t="str" cm="1">
        <f t="array" ref="N1541">IF(LEN($A1541)&gt;0,SUMPRODUCT(($A1541=merged_names)*(_xlfn.TEXTAFTER(N$2, "At ")=merged_belt_colours)*merged_months_at_rank),"")</f>
        <v/>
      </c>
      <c r="O1541" s="18" t="str" cm="1">
        <f t="array" ref="O1541">IF(LEN($A1541)&gt;0,SUMPRODUCT(($A1541=merged_names)*(_xlfn.TEXTAFTER(O$2, "At ")=merged_belt_colours)*merged_months_at_rank),"")</f>
        <v/>
      </c>
      <c r="P1541" s="18" t="str" cm="1">
        <f t="array" ref="P1541">IF(LEN($A1541)&gt;0,SUMPRODUCT(($A1541=merged_names)*(_xlfn.TEXTAFTER(P$2, "At ")=merged_belt_colours)*merged_months_at_rank),"")</f>
        <v/>
      </c>
      <c r="Q1541" s="18" t="str" cm="1">
        <f t="array" ref="Q1541">IF(LEN($A1541)&gt;0,SUMPRODUCT(($A1541=merged_names)*(_xlfn.TEXTAFTER(Q$2, "At ")=merged_belt_colours)*merged_months_at_rank),"")</f>
        <v/>
      </c>
      <c r="R1541" s="18" t="str" cm="1">
        <f t="array" ref="R1541">IF(LEN($A1541)&gt;0,SUMPRODUCT(($A1541=merged_names)*(_xlfn.TEXTAFTER(R$2, "At ")=merged_belt_colours)*merged_months_at_rank),"")</f>
        <v/>
      </c>
    </row>
    <row r="1542" spans="1:18" x14ac:dyDescent="0.25">
      <c r="A1542"/>
      <c r="B1542" s="15" t="str" cm="1">
        <f t="array" ref="B1542">IFERROR(IF(LEN(A1542)&gt;0, IF(SUMPRODUCT((Inactives[Key]=J1542)*(Inactives[Currently Inactive]))=1,"Inactive","Active"),""),"Active")</f>
        <v/>
      </c>
      <c r="C1542" s="16" t="str" cm="1">
        <f t="array" aca="1" ref="C1542" ca="1">IFERROR(_xlfn._xlws.FILTER(Inactives[Inactive On],(Inactives[Key]=J1542)*(Inactives[Currently Inactive]),""),"")</f>
        <v/>
      </c>
      <c r="D1542" s="16" t="str" cm="1">
        <f t="array" aca="1" ref="D1542" ca="1">IFERROR(INDEX(_xlfn.TEXTSPLIT(E1542," "),1),"")</f>
        <v/>
      </c>
      <c r="E1542" s="15" t="str" cm="1">
        <f t="array" aca="1" ref="E1542" ca="1">IFERROR(_xlfn._xlws.FILTER(merged_ranks,(merged_end_dates=DATE(9999,12,31))*(merged_names=A1542)),"")</f>
        <v/>
      </c>
      <c r="F1542" s="17" t="str">
        <f ca="1">_xlfn.XLOOKUP(J1542,Promotions[Promo Key],Promotions[Promo Date],"")</f>
        <v/>
      </c>
      <c r="G1542" s="18" t="str">
        <f t="shared" ca="1" si="107"/>
        <v/>
      </c>
      <c r="H1542" s="18" t="str">
        <f t="shared" ca="1" si="106"/>
        <v/>
      </c>
      <c r="I1542" s="17" t="str">
        <f>_xlfn.XLOOKUP(A1542,Students[Full Name],Students[Starting Rank],"")</f>
        <v/>
      </c>
      <c r="J1542" s="15" t="str">
        <f t="shared" ca="1" si="108"/>
        <v xml:space="preserve">: </v>
      </c>
      <c r="K1542" s="16" t="str">
        <f>_xlfn.XLOOKUP(A1542,Students[Full Name],Students[Start Date],"")</f>
        <v/>
      </c>
      <c r="L1542" s="18">
        <f t="shared" ca="1" si="109"/>
        <v>-1</v>
      </c>
      <c r="M1542" s="18" cm="1">
        <f t="array" aca="1" ref="M1542" ca="1">SUMPRODUCT(Inactives[Days Inactive]*(Inactives[Student]=A1542))/365</f>
        <v>0</v>
      </c>
      <c r="N1542" s="18" t="str" cm="1">
        <f t="array" ref="N1542">IF(LEN($A1542)&gt;0,SUMPRODUCT(($A1542=merged_names)*(_xlfn.TEXTAFTER(N$2, "At ")=merged_belt_colours)*merged_months_at_rank),"")</f>
        <v/>
      </c>
      <c r="O1542" s="18" t="str" cm="1">
        <f t="array" ref="O1542">IF(LEN($A1542)&gt;0,SUMPRODUCT(($A1542=merged_names)*(_xlfn.TEXTAFTER(O$2, "At ")=merged_belt_colours)*merged_months_at_rank),"")</f>
        <v/>
      </c>
      <c r="P1542" s="18" t="str" cm="1">
        <f t="array" ref="P1542">IF(LEN($A1542)&gt;0,SUMPRODUCT(($A1542=merged_names)*(_xlfn.TEXTAFTER(P$2, "At ")=merged_belt_colours)*merged_months_at_rank),"")</f>
        <v/>
      </c>
      <c r="Q1542" s="18" t="str" cm="1">
        <f t="array" ref="Q1542">IF(LEN($A1542)&gt;0,SUMPRODUCT(($A1542=merged_names)*(_xlfn.TEXTAFTER(Q$2, "At ")=merged_belt_colours)*merged_months_at_rank),"")</f>
        <v/>
      </c>
      <c r="R1542" s="18" t="str" cm="1">
        <f t="array" ref="R1542">IF(LEN($A1542)&gt;0,SUMPRODUCT(($A1542=merged_names)*(_xlfn.TEXTAFTER(R$2, "At ")=merged_belt_colours)*merged_months_at_rank),"")</f>
        <v/>
      </c>
    </row>
    <row r="1543" spans="1:18" x14ac:dyDescent="0.25">
      <c r="A1543"/>
      <c r="B1543" s="15" t="str" cm="1">
        <f t="array" ref="B1543">IFERROR(IF(LEN(A1543)&gt;0, IF(SUMPRODUCT((Inactives[Key]=J1543)*(Inactives[Currently Inactive]))=1,"Inactive","Active"),""),"Active")</f>
        <v/>
      </c>
      <c r="C1543" s="16" t="str" cm="1">
        <f t="array" aca="1" ref="C1543" ca="1">IFERROR(_xlfn._xlws.FILTER(Inactives[Inactive On],(Inactives[Key]=J1543)*(Inactives[Currently Inactive]),""),"")</f>
        <v/>
      </c>
      <c r="D1543" s="16" t="str" cm="1">
        <f t="array" aca="1" ref="D1543" ca="1">IFERROR(INDEX(_xlfn.TEXTSPLIT(E1543," "),1),"")</f>
        <v/>
      </c>
      <c r="E1543" s="15" t="str" cm="1">
        <f t="array" aca="1" ref="E1543" ca="1">IFERROR(_xlfn._xlws.FILTER(merged_ranks,(merged_end_dates=DATE(9999,12,31))*(merged_names=A1543)),"")</f>
        <v/>
      </c>
      <c r="F1543" s="17" t="str">
        <f ca="1">_xlfn.XLOOKUP(J1543,Promotions[Promo Key],Promotions[Promo Date],"")</f>
        <v/>
      </c>
      <c r="G1543" s="18" t="str">
        <f t="shared" ca="1" si="107"/>
        <v/>
      </c>
      <c r="H1543" s="18" t="str">
        <f t="shared" ca="1" si="106"/>
        <v/>
      </c>
      <c r="I1543" s="17" t="str">
        <f>_xlfn.XLOOKUP(A1543,Students[Full Name],Students[Starting Rank],"")</f>
        <v/>
      </c>
      <c r="J1543" s="15" t="str">
        <f t="shared" ca="1" si="108"/>
        <v xml:space="preserve">: </v>
      </c>
      <c r="K1543" s="16" t="str">
        <f>_xlfn.XLOOKUP(A1543,Students[Full Name],Students[Start Date],"")</f>
        <v/>
      </c>
      <c r="L1543" s="18">
        <f t="shared" ca="1" si="109"/>
        <v>-1</v>
      </c>
      <c r="M1543" s="18" cm="1">
        <f t="array" aca="1" ref="M1543" ca="1">SUMPRODUCT(Inactives[Days Inactive]*(Inactives[Student]=A1543))/365</f>
        <v>0</v>
      </c>
      <c r="N1543" s="18" t="str" cm="1">
        <f t="array" ref="N1543">IF(LEN($A1543)&gt;0,SUMPRODUCT(($A1543=merged_names)*(_xlfn.TEXTAFTER(N$2, "At ")=merged_belt_colours)*merged_months_at_rank),"")</f>
        <v/>
      </c>
      <c r="O1543" s="18" t="str" cm="1">
        <f t="array" ref="O1543">IF(LEN($A1543)&gt;0,SUMPRODUCT(($A1543=merged_names)*(_xlfn.TEXTAFTER(O$2, "At ")=merged_belt_colours)*merged_months_at_rank),"")</f>
        <v/>
      </c>
      <c r="P1543" s="18" t="str" cm="1">
        <f t="array" ref="P1543">IF(LEN($A1543)&gt;0,SUMPRODUCT(($A1543=merged_names)*(_xlfn.TEXTAFTER(P$2, "At ")=merged_belt_colours)*merged_months_at_rank),"")</f>
        <v/>
      </c>
      <c r="Q1543" s="18" t="str" cm="1">
        <f t="array" ref="Q1543">IF(LEN($A1543)&gt;0,SUMPRODUCT(($A1543=merged_names)*(_xlfn.TEXTAFTER(Q$2, "At ")=merged_belt_colours)*merged_months_at_rank),"")</f>
        <v/>
      </c>
      <c r="R1543" s="18" t="str" cm="1">
        <f t="array" ref="R1543">IF(LEN($A1543)&gt;0,SUMPRODUCT(($A1543=merged_names)*(_xlfn.TEXTAFTER(R$2, "At ")=merged_belt_colours)*merged_months_at_rank),"")</f>
        <v/>
      </c>
    </row>
    <row r="1544" spans="1:18" x14ac:dyDescent="0.25">
      <c r="A1544"/>
      <c r="B1544" s="15" t="str" cm="1">
        <f t="array" ref="B1544">IFERROR(IF(LEN(A1544)&gt;0, IF(SUMPRODUCT((Inactives[Key]=J1544)*(Inactives[Currently Inactive]))=1,"Inactive","Active"),""),"Active")</f>
        <v/>
      </c>
      <c r="C1544" s="16" t="str" cm="1">
        <f t="array" aca="1" ref="C1544" ca="1">IFERROR(_xlfn._xlws.FILTER(Inactives[Inactive On],(Inactives[Key]=J1544)*(Inactives[Currently Inactive]),""),"")</f>
        <v/>
      </c>
      <c r="D1544" s="16" t="str" cm="1">
        <f t="array" aca="1" ref="D1544" ca="1">IFERROR(INDEX(_xlfn.TEXTSPLIT(E1544," "),1),"")</f>
        <v/>
      </c>
      <c r="E1544" s="15" t="str" cm="1">
        <f t="array" aca="1" ref="E1544" ca="1">IFERROR(_xlfn._xlws.FILTER(merged_ranks,(merged_end_dates=DATE(9999,12,31))*(merged_names=A1544)),"")</f>
        <v/>
      </c>
      <c r="F1544" s="17" t="str">
        <f ca="1">_xlfn.XLOOKUP(J1544,Promotions[Promo Key],Promotions[Promo Date],"")</f>
        <v/>
      </c>
      <c r="G1544" s="18" t="str">
        <f t="shared" ca="1" si="107"/>
        <v/>
      </c>
      <c r="H1544" s="18" t="str">
        <f t="shared" ca="1" si="106"/>
        <v/>
      </c>
      <c r="I1544" s="17" t="str">
        <f>_xlfn.XLOOKUP(A1544,Students[Full Name],Students[Starting Rank],"")</f>
        <v/>
      </c>
      <c r="J1544" s="15" t="str">
        <f t="shared" ca="1" si="108"/>
        <v xml:space="preserve">: </v>
      </c>
      <c r="K1544" s="16" t="str">
        <f>_xlfn.XLOOKUP(A1544,Students[Full Name],Students[Start Date],"")</f>
        <v/>
      </c>
      <c r="L1544" s="18">
        <f t="shared" ca="1" si="109"/>
        <v>-1</v>
      </c>
      <c r="M1544" s="18" cm="1">
        <f t="array" aca="1" ref="M1544" ca="1">SUMPRODUCT(Inactives[Days Inactive]*(Inactives[Student]=A1544))/365</f>
        <v>0</v>
      </c>
      <c r="N1544" s="18" t="str" cm="1">
        <f t="array" ref="N1544">IF(LEN($A1544)&gt;0,SUMPRODUCT(($A1544=merged_names)*(_xlfn.TEXTAFTER(N$2, "At ")=merged_belt_colours)*merged_months_at_rank),"")</f>
        <v/>
      </c>
      <c r="O1544" s="18" t="str" cm="1">
        <f t="array" ref="O1544">IF(LEN($A1544)&gt;0,SUMPRODUCT(($A1544=merged_names)*(_xlfn.TEXTAFTER(O$2, "At ")=merged_belt_colours)*merged_months_at_rank),"")</f>
        <v/>
      </c>
      <c r="P1544" s="18" t="str" cm="1">
        <f t="array" ref="P1544">IF(LEN($A1544)&gt;0,SUMPRODUCT(($A1544=merged_names)*(_xlfn.TEXTAFTER(P$2, "At ")=merged_belt_colours)*merged_months_at_rank),"")</f>
        <v/>
      </c>
      <c r="Q1544" s="18" t="str" cm="1">
        <f t="array" ref="Q1544">IF(LEN($A1544)&gt;0,SUMPRODUCT(($A1544=merged_names)*(_xlfn.TEXTAFTER(Q$2, "At ")=merged_belt_colours)*merged_months_at_rank),"")</f>
        <v/>
      </c>
      <c r="R1544" s="18" t="str" cm="1">
        <f t="array" ref="R1544">IF(LEN($A1544)&gt;0,SUMPRODUCT(($A1544=merged_names)*(_xlfn.TEXTAFTER(R$2, "At ")=merged_belt_colours)*merged_months_at_rank),"")</f>
        <v/>
      </c>
    </row>
    <row r="1545" spans="1:18" x14ac:dyDescent="0.25">
      <c r="A1545"/>
      <c r="B1545" s="15" t="str" cm="1">
        <f t="array" ref="B1545">IFERROR(IF(LEN(A1545)&gt;0, IF(SUMPRODUCT((Inactives[Key]=J1545)*(Inactives[Currently Inactive]))=1,"Inactive","Active"),""),"Active")</f>
        <v/>
      </c>
      <c r="C1545" s="16" t="str" cm="1">
        <f t="array" aca="1" ref="C1545" ca="1">IFERROR(_xlfn._xlws.FILTER(Inactives[Inactive On],(Inactives[Key]=J1545)*(Inactives[Currently Inactive]),""),"")</f>
        <v/>
      </c>
      <c r="D1545" s="16" t="str" cm="1">
        <f t="array" aca="1" ref="D1545" ca="1">IFERROR(INDEX(_xlfn.TEXTSPLIT(E1545," "),1),"")</f>
        <v/>
      </c>
      <c r="E1545" s="15" t="str" cm="1">
        <f t="array" aca="1" ref="E1545" ca="1">IFERROR(_xlfn._xlws.FILTER(merged_ranks,(merged_end_dates=DATE(9999,12,31))*(merged_names=A1545)),"")</f>
        <v/>
      </c>
      <c r="F1545" s="17" t="str">
        <f ca="1">_xlfn.XLOOKUP(J1545,Promotions[Promo Key],Promotions[Promo Date],"")</f>
        <v/>
      </c>
      <c r="G1545" s="18" t="str">
        <f t="shared" ca="1" si="107"/>
        <v/>
      </c>
      <c r="H1545" s="18" t="str">
        <f t="shared" ca="1" si="106"/>
        <v/>
      </c>
      <c r="I1545" s="17" t="str">
        <f>_xlfn.XLOOKUP(A1545,Students[Full Name],Students[Starting Rank],"")</f>
        <v/>
      </c>
      <c r="J1545" s="15" t="str">
        <f t="shared" ca="1" si="108"/>
        <v xml:space="preserve">: </v>
      </c>
      <c r="K1545" s="16" t="str">
        <f>_xlfn.XLOOKUP(A1545,Students[Full Name],Students[Start Date],"")</f>
        <v/>
      </c>
      <c r="L1545" s="18">
        <f t="shared" ca="1" si="109"/>
        <v>-1</v>
      </c>
      <c r="M1545" s="18" cm="1">
        <f t="array" aca="1" ref="M1545" ca="1">SUMPRODUCT(Inactives[Days Inactive]*(Inactives[Student]=A1545))/365</f>
        <v>0</v>
      </c>
      <c r="N1545" s="18" t="str" cm="1">
        <f t="array" ref="N1545">IF(LEN($A1545)&gt;0,SUMPRODUCT(($A1545=merged_names)*(_xlfn.TEXTAFTER(N$2, "At ")=merged_belt_colours)*merged_months_at_rank),"")</f>
        <v/>
      </c>
      <c r="O1545" s="18" t="str" cm="1">
        <f t="array" ref="O1545">IF(LEN($A1545)&gt;0,SUMPRODUCT(($A1545=merged_names)*(_xlfn.TEXTAFTER(O$2, "At ")=merged_belt_colours)*merged_months_at_rank),"")</f>
        <v/>
      </c>
      <c r="P1545" s="18" t="str" cm="1">
        <f t="array" ref="P1545">IF(LEN($A1545)&gt;0,SUMPRODUCT(($A1545=merged_names)*(_xlfn.TEXTAFTER(P$2, "At ")=merged_belt_colours)*merged_months_at_rank),"")</f>
        <v/>
      </c>
      <c r="Q1545" s="18" t="str" cm="1">
        <f t="array" ref="Q1545">IF(LEN($A1545)&gt;0,SUMPRODUCT(($A1545=merged_names)*(_xlfn.TEXTAFTER(Q$2, "At ")=merged_belt_colours)*merged_months_at_rank),"")</f>
        <v/>
      </c>
      <c r="R1545" s="18" t="str" cm="1">
        <f t="array" ref="R1545">IF(LEN($A1545)&gt;0,SUMPRODUCT(($A1545=merged_names)*(_xlfn.TEXTAFTER(R$2, "At ")=merged_belt_colours)*merged_months_at_rank),"")</f>
        <v/>
      </c>
    </row>
    <row r="1546" spans="1:18" x14ac:dyDescent="0.25">
      <c r="A1546"/>
      <c r="B1546" s="15" t="str" cm="1">
        <f t="array" ref="B1546">IFERROR(IF(LEN(A1546)&gt;0, IF(SUMPRODUCT((Inactives[Key]=J1546)*(Inactives[Currently Inactive]))=1,"Inactive","Active"),""),"Active")</f>
        <v/>
      </c>
      <c r="C1546" s="16" t="str" cm="1">
        <f t="array" aca="1" ref="C1546" ca="1">IFERROR(_xlfn._xlws.FILTER(Inactives[Inactive On],(Inactives[Key]=J1546)*(Inactives[Currently Inactive]),""),"")</f>
        <v/>
      </c>
      <c r="D1546" s="16" t="str" cm="1">
        <f t="array" aca="1" ref="D1546" ca="1">IFERROR(INDEX(_xlfn.TEXTSPLIT(E1546," "),1),"")</f>
        <v/>
      </c>
      <c r="E1546" s="15" t="str" cm="1">
        <f t="array" aca="1" ref="E1546" ca="1">IFERROR(_xlfn._xlws.FILTER(merged_ranks,(merged_end_dates=DATE(9999,12,31))*(merged_names=A1546)),"")</f>
        <v/>
      </c>
      <c r="F1546" s="17" t="str">
        <f ca="1">_xlfn.XLOOKUP(J1546,Promotions[Promo Key],Promotions[Promo Date],"")</f>
        <v/>
      </c>
      <c r="G1546" s="18" t="str">
        <f t="shared" ca="1" si="107"/>
        <v/>
      </c>
      <c r="H1546" s="18" t="str">
        <f t="shared" ca="1" si="106"/>
        <v/>
      </c>
      <c r="I1546" s="17" t="str">
        <f>_xlfn.XLOOKUP(A1546,Students[Full Name],Students[Starting Rank],"")</f>
        <v/>
      </c>
      <c r="J1546" s="15" t="str">
        <f t="shared" ca="1" si="108"/>
        <v xml:space="preserve">: </v>
      </c>
      <c r="K1546" s="16" t="str">
        <f>_xlfn.XLOOKUP(A1546,Students[Full Name],Students[Start Date],"")</f>
        <v/>
      </c>
      <c r="L1546" s="18">
        <f t="shared" ca="1" si="109"/>
        <v>-1</v>
      </c>
      <c r="M1546" s="18" cm="1">
        <f t="array" aca="1" ref="M1546" ca="1">SUMPRODUCT(Inactives[Days Inactive]*(Inactives[Student]=A1546))/365</f>
        <v>0</v>
      </c>
      <c r="N1546" s="18" t="str" cm="1">
        <f t="array" ref="N1546">IF(LEN($A1546)&gt;0,SUMPRODUCT(($A1546=merged_names)*(_xlfn.TEXTAFTER(N$2, "At ")=merged_belt_colours)*merged_months_at_rank),"")</f>
        <v/>
      </c>
      <c r="O1546" s="18" t="str" cm="1">
        <f t="array" ref="O1546">IF(LEN($A1546)&gt;0,SUMPRODUCT(($A1546=merged_names)*(_xlfn.TEXTAFTER(O$2, "At ")=merged_belt_colours)*merged_months_at_rank),"")</f>
        <v/>
      </c>
      <c r="P1546" s="18" t="str" cm="1">
        <f t="array" ref="P1546">IF(LEN($A1546)&gt;0,SUMPRODUCT(($A1546=merged_names)*(_xlfn.TEXTAFTER(P$2, "At ")=merged_belt_colours)*merged_months_at_rank),"")</f>
        <v/>
      </c>
      <c r="Q1546" s="18" t="str" cm="1">
        <f t="array" ref="Q1546">IF(LEN($A1546)&gt;0,SUMPRODUCT(($A1546=merged_names)*(_xlfn.TEXTAFTER(Q$2, "At ")=merged_belt_colours)*merged_months_at_rank),"")</f>
        <v/>
      </c>
      <c r="R1546" s="18" t="str" cm="1">
        <f t="array" ref="R1546">IF(LEN($A1546)&gt;0,SUMPRODUCT(($A1546=merged_names)*(_xlfn.TEXTAFTER(R$2, "At ")=merged_belt_colours)*merged_months_at_rank),"")</f>
        <v/>
      </c>
    </row>
    <row r="1547" spans="1:18" x14ac:dyDescent="0.25">
      <c r="A1547"/>
      <c r="B1547" s="15" t="str" cm="1">
        <f t="array" ref="B1547">IFERROR(IF(LEN(A1547)&gt;0, IF(SUMPRODUCT((Inactives[Key]=J1547)*(Inactives[Currently Inactive]))=1,"Inactive","Active"),""),"Active")</f>
        <v/>
      </c>
      <c r="C1547" s="16" t="str" cm="1">
        <f t="array" aca="1" ref="C1547" ca="1">IFERROR(_xlfn._xlws.FILTER(Inactives[Inactive On],(Inactives[Key]=J1547)*(Inactives[Currently Inactive]),""),"")</f>
        <v/>
      </c>
      <c r="D1547" s="16" t="str" cm="1">
        <f t="array" aca="1" ref="D1547" ca="1">IFERROR(INDEX(_xlfn.TEXTSPLIT(E1547," "),1),"")</f>
        <v/>
      </c>
      <c r="E1547" s="15" t="str" cm="1">
        <f t="array" aca="1" ref="E1547" ca="1">IFERROR(_xlfn._xlws.FILTER(merged_ranks,(merged_end_dates=DATE(9999,12,31))*(merged_names=A1547)),"")</f>
        <v/>
      </c>
      <c r="F1547" s="17" t="str">
        <f ca="1">_xlfn.XLOOKUP(J1547,Promotions[Promo Key],Promotions[Promo Date],"")</f>
        <v/>
      </c>
      <c r="G1547" s="18" t="str">
        <f t="shared" ca="1" si="107"/>
        <v/>
      </c>
      <c r="H1547" s="18" t="str">
        <f t="shared" ca="1" si="106"/>
        <v/>
      </c>
      <c r="I1547" s="17" t="str">
        <f>_xlfn.XLOOKUP(A1547,Students[Full Name],Students[Starting Rank],"")</f>
        <v/>
      </c>
      <c r="J1547" s="15" t="str">
        <f t="shared" ca="1" si="108"/>
        <v xml:space="preserve">: </v>
      </c>
      <c r="K1547" s="16" t="str">
        <f>_xlfn.XLOOKUP(A1547,Students[Full Name],Students[Start Date],"")</f>
        <v/>
      </c>
      <c r="L1547" s="18">
        <f t="shared" ca="1" si="109"/>
        <v>-1</v>
      </c>
      <c r="M1547" s="18" cm="1">
        <f t="array" aca="1" ref="M1547" ca="1">SUMPRODUCT(Inactives[Days Inactive]*(Inactives[Student]=A1547))/365</f>
        <v>0</v>
      </c>
      <c r="N1547" s="18" t="str" cm="1">
        <f t="array" ref="N1547">IF(LEN($A1547)&gt;0,SUMPRODUCT(($A1547=merged_names)*(_xlfn.TEXTAFTER(N$2, "At ")=merged_belt_colours)*merged_months_at_rank),"")</f>
        <v/>
      </c>
      <c r="O1547" s="18" t="str" cm="1">
        <f t="array" ref="O1547">IF(LEN($A1547)&gt;0,SUMPRODUCT(($A1547=merged_names)*(_xlfn.TEXTAFTER(O$2, "At ")=merged_belt_colours)*merged_months_at_rank),"")</f>
        <v/>
      </c>
      <c r="P1547" s="18" t="str" cm="1">
        <f t="array" ref="P1547">IF(LEN($A1547)&gt;0,SUMPRODUCT(($A1547=merged_names)*(_xlfn.TEXTAFTER(P$2, "At ")=merged_belt_colours)*merged_months_at_rank),"")</f>
        <v/>
      </c>
      <c r="Q1547" s="18" t="str" cm="1">
        <f t="array" ref="Q1547">IF(LEN($A1547)&gt;0,SUMPRODUCT(($A1547=merged_names)*(_xlfn.TEXTAFTER(Q$2, "At ")=merged_belt_colours)*merged_months_at_rank),"")</f>
        <v/>
      </c>
      <c r="R1547" s="18" t="str" cm="1">
        <f t="array" ref="R1547">IF(LEN($A1547)&gt;0,SUMPRODUCT(($A1547=merged_names)*(_xlfn.TEXTAFTER(R$2, "At ")=merged_belt_colours)*merged_months_at_rank),"")</f>
        <v/>
      </c>
    </row>
    <row r="1548" spans="1:18" x14ac:dyDescent="0.25">
      <c r="A1548"/>
      <c r="B1548" s="15" t="str" cm="1">
        <f t="array" ref="B1548">IFERROR(IF(LEN(A1548)&gt;0, IF(SUMPRODUCT((Inactives[Key]=J1548)*(Inactives[Currently Inactive]))=1,"Inactive","Active"),""),"Active")</f>
        <v/>
      </c>
      <c r="C1548" s="16" t="str" cm="1">
        <f t="array" aca="1" ref="C1548" ca="1">IFERROR(_xlfn._xlws.FILTER(Inactives[Inactive On],(Inactives[Key]=J1548)*(Inactives[Currently Inactive]),""),"")</f>
        <v/>
      </c>
      <c r="D1548" s="16" t="str" cm="1">
        <f t="array" aca="1" ref="D1548" ca="1">IFERROR(INDEX(_xlfn.TEXTSPLIT(E1548," "),1),"")</f>
        <v/>
      </c>
      <c r="E1548" s="15" t="str" cm="1">
        <f t="array" aca="1" ref="E1548" ca="1">IFERROR(_xlfn._xlws.FILTER(merged_ranks,(merged_end_dates=DATE(9999,12,31))*(merged_names=A1548)),"")</f>
        <v/>
      </c>
      <c r="F1548" s="17" t="str">
        <f ca="1">_xlfn.XLOOKUP(J1548,Promotions[Promo Key],Promotions[Promo Date],"")</f>
        <v/>
      </c>
      <c r="G1548" s="18" t="str">
        <f t="shared" ca="1" si="107"/>
        <v/>
      </c>
      <c r="H1548" s="18" t="str">
        <f t="shared" ca="1" si="106"/>
        <v/>
      </c>
      <c r="I1548" s="17" t="str">
        <f>_xlfn.XLOOKUP(A1548,Students[Full Name],Students[Starting Rank],"")</f>
        <v/>
      </c>
      <c r="J1548" s="15" t="str">
        <f t="shared" ca="1" si="108"/>
        <v xml:space="preserve">: </v>
      </c>
      <c r="K1548" s="16" t="str">
        <f>_xlfn.XLOOKUP(A1548,Students[Full Name],Students[Start Date],"")</f>
        <v/>
      </c>
      <c r="L1548" s="18">
        <f t="shared" ca="1" si="109"/>
        <v>-1</v>
      </c>
      <c r="M1548" s="18" cm="1">
        <f t="array" aca="1" ref="M1548" ca="1">SUMPRODUCT(Inactives[Days Inactive]*(Inactives[Student]=A1548))/365</f>
        <v>0</v>
      </c>
      <c r="N1548" s="18" t="str" cm="1">
        <f t="array" ref="N1548">IF(LEN($A1548)&gt;0,SUMPRODUCT(($A1548=merged_names)*(_xlfn.TEXTAFTER(N$2, "At ")=merged_belt_colours)*merged_months_at_rank),"")</f>
        <v/>
      </c>
      <c r="O1548" s="18" t="str" cm="1">
        <f t="array" ref="O1548">IF(LEN($A1548)&gt;0,SUMPRODUCT(($A1548=merged_names)*(_xlfn.TEXTAFTER(O$2, "At ")=merged_belt_colours)*merged_months_at_rank),"")</f>
        <v/>
      </c>
      <c r="P1548" s="18" t="str" cm="1">
        <f t="array" ref="P1548">IF(LEN($A1548)&gt;0,SUMPRODUCT(($A1548=merged_names)*(_xlfn.TEXTAFTER(P$2, "At ")=merged_belt_colours)*merged_months_at_rank),"")</f>
        <v/>
      </c>
      <c r="Q1548" s="18" t="str" cm="1">
        <f t="array" ref="Q1548">IF(LEN($A1548)&gt;0,SUMPRODUCT(($A1548=merged_names)*(_xlfn.TEXTAFTER(Q$2, "At ")=merged_belt_colours)*merged_months_at_rank),"")</f>
        <v/>
      </c>
      <c r="R1548" s="18" t="str" cm="1">
        <f t="array" ref="R1548">IF(LEN($A1548)&gt;0,SUMPRODUCT(($A1548=merged_names)*(_xlfn.TEXTAFTER(R$2, "At ")=merged_belt_colours)*merged_months_at_rank),"")</f>
        <v/>
      </c>
    </row>
    <row r="1549" spans="1:18" x14ac:dyDescent="0.25">
      <c r="A1549"/>
      <c r="B1549" s="15" t="str" cm="1">
        <f t="array" ref="B1549">IFERROR(IF(LEN(A1549)&gt;0, IF(SUMPRODUCT((Inactives[Key]=J1549)*(Inactives[Currently Inactive]))=1,"Inactive","Active"),""),"Active")</f>
        <v/>
      </c>
      <c r="C1549" s="16" t="str" cm="1">
        <f t="array" aca="1" ref="C1549" ca="1">IFERROR(_xlfn._xlws.FILTER(Inactives[Inactive On],(Inactives[Key]=J1549)*(Inactives[Currently Inactive]),""),"")</f>
        <v/>
      </c>
      <c r="D1549" s="16" t="str" cm="1">
        <f t="array" aca="1" ref="D1549" ca="1">IFERROR(INDEX(_xlfn.TEXTSPLIT(E1549," "),1),"")</f>
        <v/>
      </c>
      <c r="E1549" s="15" t="str" cm="1">
        <f t="array" aca="1" ref="E1549" ca="1">IFERROR(_xlfn._xlws.FILTER(merged_ranks,(merged_end_dates=DATE(9999,12,31))*(merged_names=A1549)),"")</f>
        <v/>
      </c>
      <c r="F1549" s="17" t="str">
        <f ca="1">_xlfn.XLOOKUP(J1549,Promotions[Promo Key],Promotions[Promo Date],"")</f>
        <v/>
      </c>
      <c r="G1549" s="18" t="str">
        <f t="shared" ca="1" si="107"/>
        <v/>
      </c>
      <c r="H1549" s="18" t="str">
        <f t="shared" ca="1" si="106"/>
        <v/>
      </c>
      <c r="I1549" s="17" t="str">
        <f>_xlfn.XLOOKUP(A1549,Students[Full Name],Students[Starting Rank],"")</f>
        <v/>
      </c>
      <c r="J1549" s="15" t="str">
        <f t="shared" ca="1" si="108"/>
        <v xml:space="preserve">: </v>
      </c>
      <c r="K1549" s="16" t="str">
        <f>_xlfn.XLOOKUP(A1549,Students[Full Name],Students[Start Date],"")</f>
        <v/>
      </c>
      <c r="L1549" s="18">
        <f t="shared" ca="1" si="109"/>
        <v>-1</v>
      </c>
      <c r="M1549" s="18" cm="1">
        <f t="array" aca="1" ref="M1549" ca="1">SUMPRODUCT(Inactives[Days Inactive]*(Inactives[Student]=A1549))/365</f>
        <v>0</v>
      </c>
      <c r="N1549" s="18" t="str" cm="1">
        <f t="array" ref="N1549">IF(LEN($A1549)&gt;0,SUMPRODUCT(($A1549=merged_names)*(_xlfn.TEXTAFTER(N$2, "At ")=merged_belt_colours)*merged_months_at_rank),"")</f>
        <v/>
      </c>
      <c r="O1549" s="18" t="str" cm="1">
        <f t="array" ref="O1549">IF(LEN($A1549)&gt;0,SUMPRODUCT(($A1549=merged_names)*(_xlfn.TEXTAFTER(O$2, "At ")=merged_belt_colours)*merged_months_at_rank),"")</f>
        <v/>
      </c>
      <c r="P1549" s="18" t="str" cm="1">
        <f t="array" ref="P1549">IF(LEN($A1549)&gt;0,SUMPRODUCT(($A1549=merged_names)*(_xlfn.TEXTAFTER(P$2, "At ")=merged_belt_colours)*merged_months_at_rank),"")</f>
        <v/>
      </c>
      <c r="Q1549" s="18" t="str" cm="1">
        <f t="array" ref="Q1549">IF(LEN($A1549)&gt;0,SUMPRODUCT(($A1549=merged_names)*(_xlfn.TEXTAFTER(Q$2, "At ")=merged_belt_colours)*merged_months_at_rank),"")</f>
        <v/>
      </c>
      <c r="R1549" s="18" t="str" cm="1">
        <f t="array" ref="R1549">IF(LEN($A1549)&gt;0,SUMPRODUCT(($A1549=merged_names)*(_xlfn.TEXTAFTER(R$2, "At ")=merged_belt_colours)*merged_months_at_rank),"")</f>
        <v/>
      </c>
    </row>
    <row r="1550" spans="1:18" x14ac:dyDescent="0.25">
      <c r="A1550"/>
      <c r="B1550" s="15" t="str" cm="1">
        <f t="array" ref="B1550">IFERROR(IF(LEN(A1550)&gt;0, IF(SUMPRODUCT((Inactives[Key]=J1550)*(Inactives[Currently Inactive]))=1,"Inactive","Active"),""),"Active")</f>
        <v/>
      </c>
      <c r="C1550" s="16" t="str" cm="1">
        <f t="array" aca="1" ref="C1550" ca="1">IFERROR(_xlfn._xlws.FILTER(Inactives[Inactive On],(Inactives[Key]=J1550)*(Inactives[Currently Inactive]),""),"")</f>
        <v/>
      </c>
      <c r="D1550" s="16" t="str" cm="1">
        <f t="array" aca="1" ref="D1550" ca="1">IFERROR(INDEX(_xlfn.TEXTSPLIT(E1550," "),1),"")</f>
        <v/>
      </c>
      <c r="E1550" s="15" t="str" cm="1">
        <f t="array" aca="1" ref="E1550" ca="1">IFERROR(_xlfn._xlws.FILTER(merged_ranks,(merged_end_dates=DATE(9999,12,31))*(merged_names=A1550)),"")</f>
        <v/>
      </c>
      <c r="F1550" s="17" t="str">
        <f ca="1">_xlfn.XLOOKUP(J1550,Promotions[Promo Key],Promotions[Promo Date],"")</f>
        <v/>
      </c>
      <c r="G1550" s="18" t="str">
        <f t="shared" ca="1" si="107"/>
        <v/>
      </c>
      <c r="H1550" s="18" t="str">
        <f t="shared" ca="1" si="106"/>
        <v/>
      </c>
      <c r="I1550" s="17" t="str">
        <f>_xlfn.XLOOKUP(A1550,Students[Full Name],Students[Starting Rank],"")</f>
        <v/>
      </c>
      <c r="J1550" s="15" t="str">
        <f t="shared" ca="1" si="108"/>
        <v xml:space="preserve">: </v>
      </c>
      <c r="K1550" s="16" t="str">
        <f>_xlfn.XLOOKUP(A1550,Students[Full Name],Students[Start Date],"")</f>
        <v/>
      </c>
      <c r="L1550" s="18">
        <f t="shared" ca="1" si="109"/>
        <v>-1</v>
      </c>
      <c r="M1550" s="18" cm="1">
        <f t="array" aca="1" ref="M1550" ca="1">SUMPRODUCT(Inactives[Days Inactive]*(Inactives[Student]=A1550))/365</f>
        <v>0</v>
      </c>
      <c r="N1550" s="18" t="str" cm="1">
        <f t="array" ref="N1550">IF(LEN($A1550)&gt;0,SUMPRODUCT(($A1550=merged_names)*(_xlfn.TEXTAFTER(N$2, "At ")=merged_belt_colours)*merged_months_at_rank),"")</f>
        <v/>
      </c>
      <c r="O1550" s="18" t="str" cm="1">
        <f t="array" ref="O1550">IF(LEN($A1550)&gt;0,SUMPRODUCT(($A1550=merged_names)*(_xlfn.TEXTAFTER(O$2, "At ")=merged_belt_colours)*merged_months_at_rank),"")</f>
        <v/>
      </c>
      <c r="P1550" s="18" t="str" cm="1">
        <f t="array" ref="P1550">IF(LEN($A1550)&gt;0,SUMPRODUCT(($A1550=merged_names)*(_xlfn.TEXTAFTER(P$2, "At ")=merged_belt_colours)*merged_months_at_rank),"")</f>
        <v/>
      </c>
      <c r="Q1550" s="18" t="str" cm="1">
        <f t="array" ref="Q1550">IF(LEN($A1550)&gt;0,SUMPRODUCT(($A1550=merged_names)*(_xlfn.TEXTAFTER(Q$2, "At ")=merged_belt_colours)*merged_months_at_rank),"")</f>
        <v/>
      </c>
      <c r="R1550" s="18" t="str" cm="1">
        <f t="array" ref="R1550">IF(LEN($A1550)&gt;0,SUMPRODUCT(($A1550=merged_names)*(_xlfn.TEXTAFTER(R$2, "At ")=merged_belt_colours)*merged_months_at_rank),"")</f>
        <v/>
      </c>
    </row>
    <row r="1551" spans="1:18" x14ac:dyDescent="0.25">
      <c r="A1551"/>
      <c r="B1551" s="15" t="str" cm="1">
        <f t="array" ref="B1551">IFERROR(IF(LEN(A1551)&gt;0, IF(SUMPRODUCT((Inactives[Key]=J1551)*(Inactives[Currently Inactive]))=1,"Inactive","Active"),""),"Active")</f>
        <v/>
      </c>
      <c r="C1551" s="16" t="str" cm="1">
        <f t="array" aca="1" ref="C1551" ca="1">IFERROR(_xlfn._xlws.FILTER(Inactives[Inactive On],(Inactives[Key]=J1551)*(Inactives[Currently Inactive]),""),"")</f>
        <v/>
      </c>
      <c r="D1551" s="16" t="str" cm="1">
        <f t="array" aca="1" ref="D1551" ca="1">IFERROR(INDEX(_xlfn.TEXTSPLIT(E1551," "),1),"")</f>
        <v/>
      </c>
      <c r="E1551" s="15" t="str" cm="1">
        <f t="array" aca="1" ref="E1551" ca="1">IFERROR(_xlfn._xlws.FILTER(merged_ranks,(merged_end_dates=DATE(9999,12,31))*(merged_names=A1551)),"")</f>
        <v/>
      </c>
      <c r="F1551" s="17" t="str">
        <f ca="1">_xlfn.XLOOKUP(J1551,Promotions[Promo Key],Promotions[Promo Date],"")</f>
        <v/>
      </c>
      <c r="G1551" s="18" t="str">
        <f t="shared" ca="1" si="107"/>
        <v/>
      </c>
      <c r="H1551" s="18" t="str">
        <f t="shared" ca="1" si="106"/>
        <v/>
      </c>
      <c r="I1551" s="17" t="str">
        <f>_xlfn.XLOOKUP(A1551,Students[Full Name],Students[Starting Rank],"")</f>
        <v/>
      </c>
      <c r="J1551" s="15" t="str">
        <f t="shared" ca="1" si="108"/>
        <v xml:space="preserve">: </v>
      </c>
      <c r="K1551" s="16" t="str">
        <f>_xlfn.XLOOKUP(A1551,Students[Full Name],Students[Start Date],"")</f>
        <v/>
      </c>
      <c r="L1551" s="18">
        <f t="shared" ca="1" si="109"/>
        <v>-1</v>
      </c>
      <c r="M1551" s="18" cm="1">
        <f t="array" aca="1" ref="M1551" ca="1">SUMPRODUCT(Inactives[Days Inactive]*(Inactives[Student]=A1551))/365</f>
        <v>0</v>
      </c>
      <c r="N1551" s="18" t="str" cm="1">
        <f t="array" ref="N1551">IF(LEN($A1551)&gt;0,SUMPRODUCT(($A1551=merged_names)*(_xlfn.TEXTAFTER(N$2, "At ")=merged_belt_colours)*merged_months_at_rank),"")</f>
        <v/>
      </c>
      <c r="O1551" s="18" t="str" cm="1">
        <f t="array" ref="O1551">IF(LEN($A1551)&gt;0,SUMPRODUCT(($A1551=merged_names)*(_xlfn.TEXTAFTER(O$2, "At ")=merged_belt_colours)*merged_months_at_rank),"")</f>
        <v/>
      </c>
      <c r="P1551" s="18" t="str" cm="1">
        <f t="array" ref="P1551">IF(LEN($A1551)&gt;0,SUMPRODUCT(($A1551=merged_names)*(_xlfn.TEXTAFTER(P$2, "At ")=merged_belt_colours)*merged_months_at_rank),"")</f>
        <v/>
      </c>
      <c r="Q1551" s="18" t="str" cm="1">
        <f t="array" ref="Q1551">IF(LEN($A1551)&gt;0,SUMPRODUCT(($A1551=merged_names)*(_xlfn.TEXTAFTER(Q$2, "At ")=merged_belt_colours)*merged_months_at_rank),"")</f>
        <v/>
      </c>
      <c r="R1551" s="18" t="str" cm="1">
        <f t="array" ref="R1551">IF(LEN($A1551)&gt;0,SUMPRODUCT(($A1551=merged_names)*(_xlfn.TEXTAFTER(R$2, "At ")=merged_belt_colours)*merged_months_at_rank),"")</f>
        <v/>
      </c>
    </row>
    <row r="1552" spans="1:18" x14ac:dyDescent="0.25">
      <c r="A1552"/>
      <c r="B1552" s="15" t="str" cm="1">
        <f t="array" ref="B1552">IFERROR(IF(LEN(A1552)&gt;0, IF(SUMPRODUCT((Inactives[Key]=J1552)*(Inactives[Currently Inactive]))=1,"Inactive","Active"),""),"Active")</f>
        <v/>
      </c>
      <c r="C1552" s="16" t="str" cm="1">
        <f t="array" aca="1" ref="C1552" ca="1">IFERROR(_xlfn._xlws.FILTER(Inactives[Inactive On],(Inactives[Key]=J1552)*(Inactives[Currently Inactive]),""),"")</f>
        <v/>
      </c>
      <c r="D1552" s="16" t="str" cm="1">
        <f t="array" aca="1" ref="D1552" ca="1">IFERROR(INDEX(_xlfn.TEXTSPLIT(E1552," "),1),"")</f>
        <v/>
      </c>
      <c r="E1552" s="15" t="str" cm="1">
        <f t="array" aca="1" ref="E1552" ca="1">IFERROR(_xlfn._xlws.FILTER(merged_ranks,(merged_end_dates=DATE(9999,12,31))*(merged_names=A1552)),"")</f>
        <v/>
      </c>
      <c r="F1552" s="17" t="str">
        <f ca="1">_xlfn.XLOOKUP(J1552,Promotions[Promo Key],Promotions[Promo Date],"")</f>
        <v/>
      </c>
      <c r="G1552" s="18" t="str">
        <f t="shared" ca="1" si="107"/>
        <v/>
      </c>
      <c r="H1552" s="18" t="str">
        <f t="shared" ca="1" si="106"/>
        <v/>
      </c>
      <c r="I1552" s="17" t="str">
        <f>_xlfn.XLOOKUP(A1552,Students[Full Name],Students[Starting Rank],"")</f>
        <v/>
      </c>
      <c r="J1552" s="15" t="str">
        <f t="shared" ca="1" si="108"/>
        <v xml:space="preserve">: </v>
      </c>
      <c r="K1552" s="16" t="str">
        <f>_xlfn.XLOOKUP(A1552,Students[Full Name],Students[Start Date],"")</f>
        <v/>
      </c>
      <c r="L1552" s="18">
        <f t="shared" ca="1" si="109"/>
        <v>-1</v>
      </c>
      <c r="M1552" s="18" cm="1">
        <f t="array" aca="1" ref="M1552" ca="1">SUMPRODUCT(Inactives[Days Inactive]*(Inactives[Student]=A1552))/365</f>
        <v>0</v>
      </c>
      <c r="N1552" s="18" t="str" cm="1">
        <f t="array" ref="N1552">IF(LEN($A1552)&gt;0,SUMPRODUCT(($A1552=merged_names)*(_xlfn.TEXTAFTER(N$2, "At ")=merged_belt_colours)*merged_months_at_rank),"")</f>
        <v/>
      </c>
      <c r="O1552" s="18" t="str" cm="1">
        <f t="array" ref="O1552">IF(LEN($A1552)&gt;0,SUMPRODUCT(($A1552=merged_names)*(_xlfn.TEXTAFTER(O$2, "At ")=merged_belt_colours)*merged_months_at_rank),"")</f>
        <v/>
      </c>
      <c r="P1552" s="18" t="str" cm="1">
        <f t="array" ref="P1552">IF(LEN($A1552)&gt;0,SUMPRODUCT(($A1552=merged_names)*(_xlfn.TEXTAFTER(P$2, "At ")=merged_belt_colours)*merged_months_at_rank),"")</f>
        <v/>
      </c>
      <c r="Q1552" s="18" t="str" cm="1">
        <f t="array" ref="Q1552">IF(LEN($A1552)&gt;0,SUMPRODUCT(($A1552=merged_names)*(_xlfn.TEXTAFTER(Q$2, "At ")=merged_belt_colours)*merged_months_at_rank),"")</f>
        <v/>
      </c>
      <c r="R1552" s="18" t="str" cm="1">
        <f t="array" ref="R1552">IF(LEN($A1552)&gt;0,SUMPRODUCT(($A1552=merged_names)*(_xlfn.TEXTAFTER(R$2, "At ")=merged_belt_colours)*merged_months_at_rank),"")</f>
        <v/>
      </c>
    </row>
    <row r="1553" spans="1:18" x14ac:dyDescent="0.25">
      <c r="A1553"/>
      <c r="B1553" s="15" t="str" cm="1">
        <f t="array" ref="B1553">IFERROR(IF(LEN(A1553)&gt;0, IF(SUMPRODUCT((Inactives[Key]=J1553)*(Inactives[Currently Inactive]))=1,"Inactive","Active"),""),"Active")</f>
        <v/>
      </c>
      <c r="C1553" s="16" t="str" cm="1">
        <f t="array" aca="1" ref="C1553" ca="1">IFERROR(_xlfn._xlws.FILTER(Inactives[Inactive On],(Inactives[Key]=J1553)*(Inactives[Currently Inactive]),""),"")</f>
        <v/>
      </c>
      <c r="D1553" s="16" t="str" cm="1">
        <f t="array" aca="1" ref="D1553" ca="1">IFERROR(INDEX(_xlfn.TEXTSPLIT(E1553," "),1),"")</f>
        <v/>
      </c>
      <c r="E1553" s="15" t="str" cm="1">
        <f t="array" aca="1" ref="E1553" ca="1">IFERROR(_xlfn._xlws.FILTER(merged_ranks,(merged_end_dates=DATE(9999,12,31))*(merged_names=A1553)),"")</f>
        <v/>
      </c>
      <c r="F1553" s="17" t="str">
        <f ca="1">_xlfn.XLOOKUP(J1553,Promotions[Promo Key],Promotions[Promo Date],"")</f>
        <v/>
      </c>
      <c r="G1553" s="18" t="str">
        <f t="shared" ca="1" si="107"/>
        <v/>
      </c>
      <c r="H1553" s="18" t="str">
        <f t="shared" ca="1" si="106"/>
        <v/>
      </c>
      <c r="I1553" s="17" t="str">
        <f>_xlfn.XLOOKUP(A1553,Students[Full Name],Students[Starting Rank],"")</f>
        <v/>
      </c>
      <c r="J1553" s="15" t="str">
        <f t="shared" ca="1" si="108"/>
        <v xml:space="preserve">: </v>
      </c>
      <c r="K1553" s="16" t="str">
        <f>_xlfn.XLOOKUP(A1553,Students[Full Name],Students[Start Date],"")</f>
        <v/>
      </c>
      <c r="L1553" s="18">
        <f t="shared" ca="1" si="109"/>
        <v>-1</v>
      </c>
      <c r="M1553" s="18" cm="1">
        <f t="array" aca="1" ref="M1553" ca="1">SUMPRODUCT(Inactives[Days Inactive]*(Inactives[Student]=A1553))/365</f>
        <v>0</v>
      </c>
      <c r="N1553" s="18" t="str" cm="1">
        <f t="array" ref="N1553">IF(LEN($A1553)&gt;0,SUMPRODUCT(($A1553=merged_names)*(_xlfn.TEXTAFTER(N$2, "At ")=merged_belt_colours)*merged_months_at_rank),"")</f>
        <v/>
      </c>
      <c r="O1553" s="18" t="str" cm="1">
        <f t="array" ref="O1553">IF(LEN($A1553)&gt;0,SUMPRODUCT(($A1553=merged_names)*(_xlfn.TEXTAFTER(O$2, "At ")=merged_belt_colours)*merged_months_at_rank),"")</f>
        <v/>
      </c>
      <c r="P1553" s="18" t="str" cm="1">
        <f t="array" ref="P1553">IF(LEN($A1553)&gt;0,SUMPRODUCT(($A1553=merged_names)*(_xlfn.TEXTAFTER(P$2, "At ")=merged_belt_colours)*merged_months_at_rank),"")</f>
        <v/>
      </c>
      <c r="Q1553" s="18" t="str" cm="1">
        <f t="array" ref="Q1553">IF(LEN($A1553)&gt;0,SUMPRODUCT(($A1553=merged_names)*(_xlfn.TEXTAFTER(Q$2, "At ")=merged_belt_colours)*merged_months_at_rank),"")</f>
        <v/>
      </c>
      <c r="R1553" s="18" t="str" cm="1">
        <f t="array" ref="R1553">IF(LEN($A1553)&gt;0,SUMPRODUCT(($A1553=merged_names)*(_xlfn.TEXTAFTER(R$2, "At ")=merged_belt_colours)*merged_months_at_rank),"")</f>
        <v/>
      </c>
    </row>
    <row r="1554" spans="1:18" x14ac:dyDescent="0.25">
      <c r="A1554"/>
      <c r="B1554" s="15" t="str" cm="1">
        <f t="array" ref="B1554">IFERROR(IF(LEN(A1554)&gt;0, IF(SUMPRODUCT((Inactives[Key]=J1554)*(Inactives[Currently Inactive]))=1,"Inactive","Active"),""),"Active")</f>
        <v/>
      </c>
      <c r="C1554" s="16" t="str" cm="1">
        <f t="array" aca="1" ref="C1554" ca="1">IFERROR(_xlfn._xlws.FILTER(Inactives[Inactive On],(Inactives[Key]=J1554)*(Inactives[Currently Inactive]),""),"")</f>
        <v/>
      </c>
      <c r="D1554" s="16" t="str" cm="1">
        <f t="array" aca="1" ref="D1554" ca="1">IFERROR(INDEX(_xlfn.TEXTSPLIT(E1554," "),1),"")</f>
        <v/>
      </c>
      <c r="E1554" s="15" t="str" cm="1">
        <f t="array" aca="1" ref="E1554" ca="1">IFERROR(_xlfn._xlws.FILTER(merged_ranks,(merged_end_dates=DATE(9999,12,31))*(merged_names=A1554)),"")</f>
        <v/>
      </c>
      <c r="F1554" s="17" t="str">
        <f ca="1">_xlfn.XLOOKUP(J1554,Promotions[Promo Key],Promotions[Promo Date],"")</f>
        <v/>
      </c>
      <c r="G1554" s="18" t="str">
        <f t="shared" ca="1" si="107"/>
        <v/>
      </c>
      <c r="H1554" s="18" t="str">
        <f t="shared" ca="1" si="106"/>
        <v/>
      </c>
      <c r="I1554" s="17" t="str">
        <f>_xlfn.XLOOKUP(A1554,Students[Full Name],Students[Starting Rank],"")</f>
        <v/>
      </c>
      <c r="J1554" s="15" t="str">
        <f t="shared" ca="1" si="108"/>
        <v xml:space="preserve">: </v>
      </c>
      <c r="K1554" s="16" t="str">
        <f>_xlfn.XLOOKUP(A1554,Students[Full Name],Students[Start Date],"")</f>
        <v/>
      </c>
      <c r="L1554" s="18">
        <f t="shared" ca="1" si="109"/>
        <v>-1</v>
      </c>
      <c r="M1554" s="18" cm="1">
        <f t="array" aca="1" ref="M1554" ca="1">SUMPRODUCT(Inactives[Days Inactive]*(Inactives[Student]=A1554))/365</f>
        <v>0</v>
      </c>
      <c r="N1554" s="18" t="str" cm="1">
        <f t="array" ref="N1554">IF(LEN($A1554)&gt;0,SUMPRODUCT(($A1554=merged_names)*(_xlfn.TEXTAFTER(N$2, "At ")=merged_belt_colours)*merged_months_at_rank),"")</f>
        <v/>
      </c>
      <c r="O1554" s="18" t="str" cm="1">
        <f t="array" ref="O1554">IF(LEN($A1554)&gt;0,SUMPRODUCT(($A1554=merged_names)*(_xlfn.TEXTAFTER(O$2, "At ")=merged_belt_colours)*merged_months_at_rank),"")</f>
        <v/>
      </c>
      <c r="P1554" s="18" t="str" cm="1">
        <f t="array" ref="P1554">IF(LEN($A1554)&gt;0,SUMPRODUCT(($A1554=merged_names)*(_xlfn.TEXTAFTER(P$2, "At ")=merged_belt_colours)*merged_months_at_rank),"")</f>
        <v/>
      </c>
      <c r="Q1554" s="18" t="str" cm="1">
        <f t="array" ref="Q1554">IF(LEN($A1554)&gt;0,SUMPRODUCT(($A1554=merged_names)*(_xlfn.TEXTAFTER(Q$2, "At ")=merged_belt_colours)*merged_months_at_rank),"")</f>
        <v/>
      </c>
      <c r="R1554" s="18" t="str" cm="1">
        <f t="array" ref="R1554">IF(LEN($A1554)&gt;0,SUMPRODUCT(($A1554=merged_names)*(_xlfn.TEXTAFTER(R$2, "At ")=merged_belt_colours)*merged_months_at_rank),"")</f>
        <v/>
      </c>
    </row>
    <row r="1555" spans="1:18" x14ac:dyDescent="0.25">
      <c r="A1555"/>
      <c r="B1555" s="15" t="str" cm="1">
        <f t="array" ref="B1555">IFERROR(IF(LEN(A1555)&gt;0, IF(SUMPRODUCT((Inactives[Key]=J1555)*(Inactives[Currently Inactive]))=1,"Inactive","Active"),""),"Active")</f>
        <v/>
      </c>
      <c r="C1555" s="16" t="str" cm="1">
        <f t="array" aca="1" ref="C1555" ca="1">IFERROR(_xlfn._xlws.FILTER(Inactives[Inactive On],(Inactives[Key]=J1555)*(Inactives[Currently Inactive]),""),"")</f>
        <v/>
      </c>
      <c r="D1555" s="16" t="str" cm="1">
        <f t="array" aca="1" ref="D1555" ca="1">IFERROR(INDEX(_xlfn.TEXTSPLIT(E1555," "),1),"")</f>
        <v/>
      </c>
      <c r="E1555" s="15" t="str" cm="1">
        <f t="array" aca="1" ref="E1555" ca="1">IFERROR(_xlfn._xlws.FILTER(merged_ranks,(merged_end_dates=DATE(9999,12,31))*(merged_names=A1555)),"")</f>
        <v/>
      </c>
      <c r="F1555" s="17" t="str">
        <f ca="1">_xlfn.XLOOKUP(J1555,Promotions[Promo Key],Promotions[Promo Date],"")</f>
        <v/>
      </c>
      <c r="G1555" s="18" t="str">
        <f t="shared" ca="1" si="107"/>
        <v/>
      </c>
      <c r="H1555" s="18" t="str">
        <f t="shared" ca="1" si="106"/>
        <v/>
      </c>
      <c r="I1555" s="17" t="str">
        <f>_xlfn.XLOOKUP(A1555,Students[Full Name],Students[Starting Rank],"")</f>
        <v/>
      </c>
      <c r="J1555" s="15" t="str">
        <f t="shared" ca="1" si="108"/>
        <v xml:space="preserve">: </v>
      </c>
      <c r="K1555" s="16" t="str">
        <f>_xlfn.XLOOKUP(A1555,Students[Full Name],Students[Start Date],"")</f>
        <v/>
      </c>
      <c r="L1555" s="18">
        <f t="shared" ca="1" si="109"/>
        <v>-1</v>
      </c>
      <c r="M1555" s="18" cm="1">
        <f t="array" aca="1" ref="M1555" ca="1">SUMPRODUCT(Inactives[Days Inactive]*(Inactives[Student]=A1555))/365</f>
        <v>0</v>
      </c>
      <c r="N1555" s="18" t="str" cm="1">
        <f t="array" ref="N1555">IF(LEN($A1555)&gt;0,SUMPRODUCT(($A1555=merged_names)*(_xlfn.TEXTAFTER(N$2, "At ")=merged_belt_colours)*merged_months_at_rank),"")</f>
        <v/>
      </c>
      <c r="O1555" s="18" t="str" cm="1">
        <f t="array" ref="O1555">IF(LEN($A1555)&gt;0,SUMPRODUCT(($A1555=merged_names)*(_xlfn.TEXTAFTER(O$2, "At ")=merged_belt_colours)*merged_months_at_rank),"")</f>
        <v/>
      </c>
      <c r="P1555" s="18" t="str" cm="1">
        <f t="array" ref="P1555">IF(LEN($A1555)&gt;0,SUMPRODUCT(($A1555=merged_names)*(_xlfn.TEXTAFTER(P$2, "At ")=merged_belt_colours)*merged_months_at_rank),"")</f>
        <v/>
      </c>
      <c r="Q1555" s="18" t="str" cm="1">
        <f t="array" ref="Q1555">IF(LEN($A1555)&gt;0,SUMPRODUCT(($A1555=merged_names)*(_xlfn.TEXTAFTER(Q$2, "At ")=merged_belt_colours)*merged_months_at_rank),"")</f>
        <v/>
      </c>
      <c r="R1555" s="18" t="str" cm="1">
        <f t="array" ref="R1555">IF(LEN($A1555)&gt;0,SUMPRODUCT(($A1555=merged_names)*(_xlfn.TEXTAFTER(R$2, "At ")=merged_belt_colours)*merged_months_at_rank),"")</f>
        <v/>
      </c>
    </row>
    <row r="1556" spans="1:18" x14ac:dyDescent="0.25">
      <c r="A1556"/>
      <c r="B1556" s="15" t="str" cm="1">
        <f t="array" ref="B1556">IFERROR(IF(LEN(A1556)&gt;0, IF(SUMPRODUCT((Inactives[Key]=J1556)*(Inactives[Currently Inactive]))=1,"Inactive","Active"),""),"Active")</f>
        <v/>
      </c>
      <c r="C1556" s="16" t="str" cm="1">
        <f t="array" aca="1" ref="C1556" ca="1">IFERROR(_xlfn._xlws.FILTER(Inactives[Inactive On],(Inactives[Key]=J1556)*(Inactives[Currently Inactive]),""),"")</f>
        <v/>
      </c>
      <c r="D1556" s="16" t="str" cm="1">
        <f t="array" aca="1" ref="D1556" ca="1">IFERROR(INDEX(_xlfn.TEXTSPLIT(E1556," "),1),"")</f>
        <v/>
      </c>
      <c r="E1556" s="15" t="str" cm="1">
        <f t="array" aca="1" ref="E1556" ca="1">IFERROR(_xlfn._xlws.FILTER(merged_ranks,(merged_end_dates=DATE(9999,12,31))*(merged_names=A1556)),"")</f>
        <v/>
      </c>
      <c r="F1556" s="17" t="str">
        <f ca="1">_xlfn.XLOOKUP(J1556,Promotions[Promo Key],Promotions[Promo Date],"")</f>
        <v/>
      </c>
      <c r="G1556" s="18" t="str">
        <f t="shared" ca="1" si="107"/>
        <v/>
      </c>
      <c r="H1556" s="18" t="str">
        <f t="shared" ca="1" si="106"/>
        <v/>
      </c>
      <c r="I1556" s="17" t="str">
        <f>_xlfn.XLOOKUP(A1556,Students[Full Name],Students[Starting Rank],"")</f>
        <v/>
      </c>
      <c r="J1556" s="15" t="str">
        <f t="shared" ca="1" si="108"/>
        <v xml:space="preserve">: </v>
      </c>
      <c r="K1556" s="16" t="str">
        <f>_xlfn.XLOOKUP(A1556,Students[Full Name],Students[Start Date],"")</f>
        <v/>
      </c>
      <c r="L1556" s="18">
        <f t="shared" ca="1" si="109"/>
        <v>-1</v>
      </c>
      <c r="M1556" s="18" cm="1">
        <f t="array" aca="1" ref="M1556" ca="1">SUMPRODUCT(Inactives[Days Inactive]*(Inactives[Student]=A1556))/365</f>
        <v>0</v>
      </c>
      <c r="N1556" s="18" t="str" cm="1">
        <f t="array" ref="N1556">IF(LEN($A1556)&gt;0,SUMPRODUCT(($A1556=merged_names)*(_xlfn.TEXTAFTER(N$2, "At ")=merged_belt_colours)*merged_months_at_rank),"")</f>
        <v/>
      </c>
      <c r="O1556" s="18" t="str" cm="1">
        <f t="array" ref="O1556">IF(LEN($A1556)&gt;0,SUMPRODUCT(($A1556=merged_names)*(_xlfn.TEXTAFTER(O$2, "At ")=merged_belt_colours)*merged_months_at_rank),"")</f>
        <v/>
      </c>
      <c r="P1556" s="18" t="str" cm="1">
        <f t="array" ref="P1556">IF(LEN($A1556)&gt;0,SUMPRODUCT(($A1556=merged_names)*(_xlfn.TEXTAFTER(P$2, "At ")=merged_belt_colours)*merged_months_at_rank),"")</f>
        <v/>
      </c>
      <c r="Q1556" s="18" t="str" cm="1">
        <f t="array" ref="Q1556">IF(LEN($A1556)&gt;0,SUMPRODUCT(($A1556=merged_names)*(_xlfn.TEXTAFTER(Q$2, "At ")=merged_belt_colours)*merged_months_at_rank),"")</f>
        <v/>
      </c>
      <c r="R1556" s="18" t="str" cm="1">
        <f t="array" ref="R1556">IF(LEN($A1556)&gt;0,SUMPRODUCT(($A1556=merged_names)*(_xlfn.TEXTAFTER(R$2, "At ")=merged_belt_colours)*merged_months_at_rank),"")</f>
        <v/>
      </c>
    </row>
    <row r="1557" spans="1:18" x14ac:dyDescent="0.25">
      <c r="A1557"/>
      <c r="B1557" s="15" t="str" cm="1">
        <f t="array" ref="B1557">IFERROR(IF(LEN(A1557)&gt;0, IF(SUMPRODUCT((Inactives[Key]=J1557)*(Inactives[Currently Inactive]))=1,"Inactive","Active"),""),"Active")</f>
        <v/>
      </c>
      <c r="C1557" s="16" t="str" cm="1">
        <f t="array" aca="1" ref="C1557" ca="1">IFERROR(_xlfn._xlws.FILTER(Inactives[Inactive On],(Inactives[Key]=J1557)*(Inactives[Currently Inactive]),""),"")</f>
        <v/>
      </c>
      <c r="D1557" s="16" t="str" cm="1">
        <f t="array" aca="1" ref="D1557" ca="1">IFERROR(INDEX(_xlfn.TEXTSPLIT(E1557," "),1),"")</f>
        <v/>
      </c>
      <c r="E1557" s="15" t="str" cm="1">
        <f t="array" aca="1" ref="E1557" ca="1">IFERROR(_xlfn._xlws.FILTER(merged_ranks,(merged_end_dates=DATE(9999,12,31))*(merged_names=A1557)),"")</f>
        <v/>
      </c>
      <c r="F1557" s="17" t="str">
        <f ca="1">_xlfn.XLOOKUP(J1557,Promotions[Promo Key],Promotions[Promo Date],"")</f>
        <v/>
      </c>
      <c r="G1557" s="18" t="str">
        <f t="shared" ca="1" si="107"/>
        <v/>
      </c>
      <c r="H1557" s="18" t="str">
        <f t="shared" ca="1" si="106"/>
        <v/>
      </c>
      <c r="I1557" s="17" t="str">
        <f>_xlfn.XLOOKUP(A1557,Students[Full Name],Students[Starting Rank],"")</f>
        <v/>
      </c>
      <c r="J1557" s="15" t="str">
        <f t="shared" ca="1" si="108"/>
        <v xml:space="preserve">: </v>
      </c>
      <c r="K1557" s="16" t="str">
        <f>_xlfn.XLOOKUP(A1557,Students[Full Name],Students[Start Date],"")</f>
        <v/>
      </c>
      <c r="L1557" s="18">
        <f t="shared" ca="1" si="109"/>
        <v>-1</v>
      </c>
      <c r="M1557" s="18" cm="1">
        <f t="array" aca="1" ref="M1557" ca="1">SUMPRODUCT(Inactives[Days Inactive]*(Inactives[Student]=A1557))/365</f>
        <v>0</v>
      </c>
      <c r="N1557" s="18" t="str" cm="1">
        <f t="array" ref="N1557">IF(LEN($A1557)&gt;0,SUMPRODUCT(($A1557=merged_names)*(_xlfn.TEXTAFTER(N$2, "At ")=merged_belt_colours)*merged_months_at_rank),"")</f>
        <v/>
      </c>
      <c r="O1557" s="18" t="str" cm="1">
        <f t="array" ref="O1557">IF(LEN($A1557)&gt;0,SUMPRODUCT(($A1557=merged_names)*(_xlfn.TEXTAFTER(O$2, "At ")=merged_belt_colours)*merged_months_at_rank),"")</f>
        <v/>
      </c>
      <c r="P1557" s="18" t="str" cm="1">
        <f t="array" ref="P1557">IF(LEN($A1557)&gt;0,SUMPRODUCT(($A1557=merged_names)*(_xlfn.TEXTAFTER(P$2, "At ")=merged_belt_colours)*merged_months_at_rank),"")</f>
        <v/>
      </c>
      <c r="Q1557" s="18" t="str" cm="1">
        <f t="array" ref="Q1557">IF(LEN($A1557)&gt;0,SUMPRODUCT(($A1557=merged_names)*(_xlfn.TEXTAFTER(Q$2, "At ")=merged_belt_colours)*merged_months_at_rank),"")</f>
        <v/>
      </c>
      <c r="R1557" s="18" t="str" cm="1">
        <f t="array" ref="R1557">IF(LEN($A1557)&gt;0,SUMPRODUCT(($A1557=merged_names)*(_xlfn.TEXTAFTER(R$2, "At ")=merged_belt_colours)*merged_months_at_rank),"")</f>
        <v/>
      </c>
    </row>
    <row r="1558" spans="1:18" x14ac:dyDescent="0.25">
      <c r="A1558"/>
      <c r="B1558" s="15" t="str" cm="1">
        <f t="array" ref="B1558">IFERROR(IF(LEN(A1558)&gt;0, IF(SUMPRODUCT((Inactives[Key]=J1558)*(Inactives[Currently Inactive]))=1,"Inactive","Active"),""),"Active")</f>
        <v/>
      </c>
      <c r="C1558" s="16" t="str" cm="1">
        <f t="array" aca="1" ref="C1558" ca="1">IFERROR(_xlfn._xlws.FILTER(Inactives[Inactive On],(Inactives[Key]=J1558)*(Inactives[Currently Inactive]),""),"")</f>
        <v/>
      </c>
      <c r="D1558" s="16" t="str" cm="1">
        <f t="array" aca="1" ref="D1558" ca="1">IFERROR(INDEX(_xlfn.TEXTSPLIT(E1558," "),1),"")</f>
        <v/>
      </c>
      <c r="E1558" s="15" t="str" cm="1">
        <f t="array" aca="1" ref="E1558" ca="1">IFERROR(_xlfn._xlws.FILTER(merged_ranks,(merged_end_dates=DATE(9999,12,31))*(merged_names=A1558)),"")</f>
        <v/>
      </c>
      <c r="F1558" s="17" t="str">
        <f ca="1">_xlfn.XLOOKUP(J1558,Promotions[Promo Key],Promotions[Promo Date],"")</f>
        <v/>
      </c>
      <c r="G1558" s="18" t="str">
        <f t="shared" ca="1" si="107"/>
        <v/>
      </c>
      <c r="H1558" s="18" t="str">
        <f t="shared" ca="1" si="106"/>
        <v/>
      </c>
      <c r="I1558" s="17" t="str">
        <f>_xlfn.XLOOKUP(A1558,Students[Full Name],Students[Starting Rank],"")</f>
        <v/>
      </c>
      <c r="J1558" s="15" t="str">
        <f t="shared" ca="1" si="108"/>
        <v xml:space="preserve">: </v>
      </c>
      <c r="K1558" s="16" t="str">
        <f>_xlfn.XLOOKUP(A1558,Students[Full Name],Students[Start Date],"")</f>
        <v/>
      </c>
      <c r="L1558" s="18">
        <f t="shared" ca="1" si="109"/>
        <v>-1</v>
      </c>
      <c r="M1558" s="18" cm="1">
        <f t="array" aca="1" ref="M1558" ca="1">SUMPRODUCT(Inactives[Days Inactive]*(Inactives[Student]=A1558))/365</f>
        <v>0</v>
      </c>
      <c r="N1558" s="18" t="str" cm="1">
        <f t="array" ref="N1558">IF(LEN($A1558)&gt;0,SUMPRODUCT(($A1558=merged_names)*(_xlfn.TEXTAFTER(N$2, "At ")=merged_belt_colours)*merged_months_at_rank),"")</f>
        <v/>
      </c>
      <c r="O1558" s="18" t="str" cm="1">
        <f t="array" ref="O1558">IF(LEN($A1558)&gt;0,SUMPRODUCT(($A1558=merged_names)*(_xlfn.TEXTAFTER(O$2, "At ")=merged_belt_colours)*merged_months_at_rank),"")</f>
        <v/>
      </c>
      <c r="P1558" s="18" t="str" cm="1">
        <f t="array" ref="P1558">IF(LEN($A1558)&gt;0,SUMPRODUCT(($A1558=merged_names)*(_xlfn.TEXTAFTER(P$2, "At ")=merged_belt_colours)*merged_months_at_rank),"")</f>
        <v/>
      </c>
      <c r="Q1558" s="18" t="str" cm="1">
        <f t="array" ref="Q1558">IF(LEN($A1558)&gt;0,SUMPRODUCT(($A1558=merged_names)*(_xlfn.TEXTAFTER(Q$2, "At ")=merged_belt_colours)*merged_months_at_rank),"")</f>
        <v/>
      </c>
      <c r="R1558" s="18" t="str" cm="1">
        <f t="array" ref="R1558">IF(LEN($A1558)&gt;0,SUMPRODUCT(($A1558=merged_names)*(_xlfn.TEXTAFTER(R$2, "At ")=merged_belt_colours)*merged_months_at_rank),"")</f>
        <v/>
      </c>
    </row>
    <row r="1559" spans="1:18" x14ac:dyDescent="0.25">
      <c r="A1559"/>
      <c r="B1559" s="15" t="str" cm="1">
        <f t="array" ref="B1559">IFERROR(IF(LEN(A1559)&gt;0, IF(SUMPRODUCT((Inactives[Key]=J1559)*(Inactives[Currently Inactive]))=1,"Inactive","Active"),""),"Active")</f>
        <v/>
      </c>
      <c r="C1559" s="16" t="str" cm="1">
        <f t="array" aca="1" ref="C1559" ca="1">IFERROR(_xlfn._xlws.FILTER(Inactives[Inactive On],(Inactives[Key]=J1559)*(Inactives[Currently Inactive]),""),"")</f>
        <v/>
      </c>
      <c r="D1559" s="16" t="str" cm="1">
        <f t="array" aca="1" ref="D1559" ca="1">IFERROR(INDEX(_xlfn.TEXTSPLIT(E1559," "),1),"")</f>
        <v/>
      </c>
      <c r="E1559" s="15" t="str" cm="1">
        <f t="array" aca="1" ref="E1559" ca="1">IFERROR(_xlfn._xlws.FILTER(merged_ranks,(merged_end_dates=DATE(9999,12,31))*(merged_names=A1559)),"")</f>
        <v/>
      </c>
      <c r="F1559" s="17" t="str">
        <f ca="1">_xlfn.XLOOKUP(J1559,Promotions[Promo Key],Promotions[Promo Date],"")</f>
        <v/>
      </c>
      <c r="G1559" s="18" t="str">
        <f t="shared" ca="1" si="107"/>
        <v/>
      </c>
      <c r="H1559" s="18" t="str">
        <f t="shared" ca="1" si="106"/>
        <v/>
      </c>
      <c r="I1559" s="17" t="str">
        <f>_xlfn.XLOOKUP(A1559,Students[Full Name],Students[Starting Rank],"")</f>
        <v/>
      </c>
      <c r="J1559" s="15" t="str">
        <f t="shared" ca="1" si="108"/>
        <v xml:space="preserve">: </v>
      </c>
      <c r="K1559" s="16" t="str">
        <f>_xlfn.XLOOKUP(A1559,Students[Full Name],Students[Start Date],"")</f>
        <v/>
      </c>
      <c r="L1559" s="18">
        <f t="shared" ca="1" si="109"/>
        <v>-1</v>
      </c>
      <c r="M1559" s="18" cm="1">
        <f t="array" aca="1" ref="M1559" ca="1">SUMPRODUCT(Inactives[Days Inactive]*(Inactives[Student]=A1559))/365</f>
        <v>0</v>
      </c>
      <c r="N1559" s="18" t="str" cm="1">
        <f t="array" ref="N1559">IF(LEN($A1559)&gt;0,SUMPRODUCT(($A1559=merged_names)*(_xlfn.TEXTAFTER(N$2, "At ")=merged_belt_colours)*merged_months_at_rank),"")</f>
        <v/>
      </c>
      <c r="O1559" s="18" t="str" cm="1">
        <f t="array" ref="O1559">IF(LEN($A1559)&gt;0,SUMPRODUCT(($A1559=merged_names)*(_xlfn.TEXTAFTER(O$2, "At ")=merged_belt_colours)*merged_months_at_rank),"")</f>
        <v/>
      </c>
      <c r="P1559" s="18" t="str" cm="1">
        <f t="array" ref="P1559">IF(LEN($A1559)&gt;0,SUMPRODUCT(($A1559=merged_names)*(_xlfn.TEXTAFTER(P$2, "At ")=merged_belt_colours)*merged_months_at_rank),"")</f>
        <v/>
      </c>
      <c r="Q1559" s="18" t="str" cm="1">
        <f t="array" ref="Q1559">IF(LEN($A1559)&gt;0,SUMPRODUCT(($A1559=merged_names)*(_xlfn.TEXTAFTER(Q$2, "At ")=merged_belt_colours)*merged_months_at_rank),"")</f>
        <v/>
      </c>
      <c r="R1559" s="18" t="str" cm="1">
        <f t="array" ref="R1559">IF(LEN($A1559)&gt;0,SUMPRODUCT(($A1559=merged_names)*(_xlfn.TEXTAFTER(R$2, "At ")=merged_belt_colours)*merged_months_at_rank),"")</f>
        <v/>
      </c>
    </row>
    <row r="1560" spans="1:18" x14ac:dyDescent="0.25">
      <c r="A1560"/>
      <c r="B1560" s="15" t="str" cm="1">
        <f t="array" ref="B1560">IFERROR(IF(LEN(A1560)&gt;0, IF(SUMPRODUCT((Inactives[Key]=J1560)*(Inactives[Currently Inactive]))=1,"Inactive","Active"),""),"Active")</f>
        <v/>
      </c>
      <c r="C1560" s="16" t="str" cm="1">
        <f t="array" aca="1" ref="C1560" ca="1">IFERROR(_xlfn._xlws.FILTER(Inactives[Inactive On],(Inactives[Key]=J1560)*(Inactives[Currently Inactive]),""),"")</f>
        <v/>
      </c>
      <c r="D1560" s="16" t="str" cm="1">
        <f t="array" aca="1" ref="D1560" ca="1">IFERROR(INDEX(_xlfn.TEXTSPLIT(E1560," "),1),"")</f>
        <v/>
      </c>
      <c r="E1560" s="15" t="str" cm="1">
        <f t="array" aca="1" ref="E1560" ca="1">IFERROR(_xlfn._xlws.FILTER(merged_ranks,(merged_end_dates=DATE(9999,12,31))*(merged_names=A1560)),"")</f>
        <v/>
      </c>
      <c r="F1560" s="17" t="str">
        <f ca="1">_xlfn.XLOOKUP(J1560,Promotions[Promo Key],Promotions[Promo Date],"")</f>
        <v/>
      </c>
      <c r="G1560" s="18" t="str">
        <f t="shared" ca="1" si="107"/>
        <v/>
      </c>
      <c r="H1560" s="18" t="str">
        <f t="shared" ref="H1560:H1623" ca="1" si="110">IFERROR((TODAY()-K1560)/365-M1560,"")</f>
        <v/>
      </c>
      <c r="I1560" s="17" t="str">
        <f>_xlfn.XLOOKUP(A1560,Students[Full Name],Students[Starting Rank],"")</f>
        <v/>
      </c>
      <c r="J1560" s="15" t="str">
        <f t="shared" ca="1" si="108"/>
        <v xml:space="preserve">: </v>
      </c>
      <c r="K1560" s="16" t="str">
        <f>_xlfn.XLOOKUP(A1560,Students[Full Name],Students[Start Date],"")</f>
        <v/>
      </c>
      <c r="L1560" s="18">
        <f t="shared" ca="1" si="109"/>
        <v>-1</v>
      </c>
      <c r="M1560" s="18" cm="1">
        <f t="array" aca="1" ref="M1560" ca="1">SUMPRODUCT(Inactives[Days Inactive]*(Inactives[Student]=A1560))/365</f>
        <v>0</v>
      </c>
      <c r="N1560" s="18" t="str" cm="1">
        <f t="array" ref="N1560">IF(LEN($A1560)&gt;0,SUMPRODUCT(($A1560=merged_names)*(_xlfn.TEXTAFTER(N$2, "At ")=merged_belt_colours)*merged_months_at_rank),"")</f>
        <v/>
      </c>
      <c r="O1560" s="18" t="str" cm="1">
        <f t="array" ref="O1560">IF(LEN($A1560)&gt;0,SUMPRODUCT(($A1560=merged_names)*(_xlfn.TEXTAFTER(O$2, "At ")=merged_belt_colours)*merged_months_at_rank),"")</f>
        <v/>
      </c>
      <c r="P1560" s="18" t="str" cm="1">
        <f t="array" ref="P1560">IF(LEN($A1560)&gt;0,SUMPRODUCT(($A1560=merged_names)*(_xlfn.TEXTAFTER(P$2, "At ")=merged_belt_colours)*merged_months_at_rank),"")</f>
        <v/>
      </c>
      <c r="Q1560" s="18" t="str" cm="1">
        <f t="array" ref="Q1560">IF(LEN($A1560)&gt;0,SUMPRODUCT(($A1560=merged_names)*(_xlfn.TEXTAFTER(Q$2, "At ")=merged_belt_colours)*merged_months_at_rank),"")</f>
        <v/>
      </c>
      <c r="R1560" s="18" t="str" cm="1">
        <f t="array" ref="R1560">IF(LEN($A1560)&gt;0,SUMPRODUCT(($A1560=merged_names)*(_xlfn.TEXTAFTER(R$2, "At ")=merged_belt_colours)*merged_months_at_rank),"")</f>
        <v/>
      </c>
    </row>
    <row r="1561" spans="1:18" x14ac:dyDescent="0.25">
      <c r="A1561"/>
      <c r="B1561" s="15" t="str" cm="1">
        <f t="array" ref="B1561">IFERROR(IF(LEN(A1561)&gt;0, IF(SUMPRODUCT((Inactives[Key]=J1561)*(Inactives[Currently Inactive]))=1,"Inactive","Active"),""),"Active")</f>
        <v/>
      </c>
      <c r="C1561" s="16" t="str" cm="1">
        <f t="array" aca="1" ref="C1561" ca="1">IFERROR(_xlfn._xlws.FILTER(Inactives[Inactive On],(Inactives[Key]=J1561)*(Inactives[Currently Inactive]),""),"")</f>
        <v/>
      </c>
      <c r="D1561" s="16" t="str" cm="1">
        <f t="array" aca="1" ref="D1561" ca="1">IFERROR(INDEX(_xlfn.TEXTSPLIT(E1561," "),1),"")</f>
        <v/>
      </c>
      <c r="E1561" s="15" t="str" cm="1">
        <f t="array" aca="1" ref="E1561" ca="1">IFERROR(_xlfn._xlws.FILTER(merged_ranks,(merged_end_dates=DATE(9999,12,31))*(merged_names=A1561)),"")</f>
        <v/>
      </c>
      <c r="F1561" s="17" t="str">
        <f ca="1">_xlfn.XLOOKUP(J1561,Promotions[Promo Key],Promotions[Promo Date],"")</f>
        <v/>
      </c>
      <c r="G1561" s="18" t="str">
        <f t="shared" ca="1" si="107"/>
        <v/>
      </c>
      <c r="H1561" s="18" t="str">
        <f t="shared" ca="1" si="110"/>
        <v/>
      </c>
      <c r="I1561" s="17" t="str">
        <f>_xlfn.XLOOKUP(A1561,Students[Full Name],Students[Starting Rank],"")</f>
        <v/>
      </c>
      <c r="J1561" s="15" t="str">
        <f t="shared" ca="1" si="108"/>
        <v xml:space="preserve">: </v>
      </c>
      <c r="K1561" s="16" t="str">
        <f>_xlfn.XLOOKUP(A1561,Students[Full Name],Students[Start Date],"")</f>
        <v/>
      </c>
      <c r="L1561" s="18">
        <f t="shared" ca="1" si="109"/>
        <v>-1</v>
      </c>
      <c r="M1561" s="18" cm="1">
        <f t="array" aca="1" ref="M1561" ca="1">SUMPRODUCT(Inactives[Days Inactive]*(Inactives[Student]=A1561))/365</f>
        <v>0</v>
      </c>
      <c r="N1561" s="18" t="str" cm="1">
        <f t="array" ref="N1561">IF(LEN($A1561)&gt;0,SUMPRODUCT(($A1561=merged_names)*(_xlfn.TEXTAFTER(N$2, "At ")=merged_belt_colours)*merged_months_at_rank),"")</f>
        <v/>
      </c>
      <c r="O1561" s="18" t="str" cm="1">
        <f t="array" ref="O1561">IF(LEN($A1561)&gt;0,SUMPRODUCT(($A1561=merged_names)*(_xlfn.TEXTAFTER(O$2, "At ")=merged_belt_colours)*merged_months_at_rank),"")</f>
        <v/>
      </c>
      <c r="P1561" s="18" t="str" cm="1">
        <f t="array" ref="P1561">IF(LEN($A1561)&gt;0,SUMPRODUCT(($A1561=merged_names)*(_xlfn.TEXTAFTER(P$2, "At ")=merged_belt_colours)*merged_months_at_rank),"")</f>
        <v/>
      </c>
      <c r="Q1561" s="18" t="str" cm="1">
        <f t="array" ref="Q1561">IF(LEN($A1561)&gt;0,SUMPRODUCT(($A1561=merged_names)*(_xlfn.TEXTAFTER(Q$2, "At ")=merged_belt_colours)*merged_months_at_rank),"")</f>
        <v/>
      </c>
      <c r="R1561" s="18" t="str" cm="1">
        <f t="array" ref="R1561">IF(LEN($A1561)&gt;0,SUMPRODUCT(($A1561=merged_names)*(_xlfn.TEXTAFTER(R$2, "At ")=merged_belt_colours)*merged_months_at_rank),"")</f>
        <v/>
      </c>
    </row>
    <row r="1562" spans="1:18" x14ac:dyDescent="0.25">
      <c r="A1562"/>
      <c r="B1562" s="15" t="str" cm="1">
        <f t="array" ref="B1562">IFERROR(IF(LEN(A1562)&gt;0, IF(SUMPRODUCT((Inactives[Key]=J1562)*(Inactives[Currently Inactive]))=1,"Inactive","Active"),""),"Active")</f>
        <v/>
      </c>
      <c r="C1562" s="16" t="str" cm="1">
        <f t="array" aca="1" ref="C1562" ca="1">IFERROR(_xlfn._xlws.FILTER(Inactives[Inactive On],(Inactives[Key]=J1562)*(Inactives[Currently Inactive]),""),"")</f>
        <v/>
      </c>
      <c r="D1562" s="16" t="str" cm="1">
        <f t="array" aca="1" ref="D1562" ca="1">IFERROR(INDEX(_xlfn.TEXTSPLIT(E1562," "),1),"")</f>
        <v/>
      </c>
      <c r="E1562" s="15" t="str" cm="1">
        <f t="array" aca="1" ref="E1562" ca="1">IFERROR(_xlfn._xlws.FILTER(merged_ranks,(merged_end_dates=DATE(9999,12,31))*(merged_names=A1562)),"")</f>
        <v/>
      </c>
      <c r="F1562" s="17" t="str">
        <f ca="1">_xlfn.XLOOKUP(J1562,Promotions[Promo Key],Promotions[Promo Date],"")</f>
        <v/>
      </c>
      <c r="G1562" s="18" t="str">
        <f t="shared" ca="1" si="107"/>
        <v/>
      </c>
      <c r="H1562" s="18" t="str">
        <f t="shared" ca="1" si="110"/>
        <v/>
      </c>
      <c r="I1562" s="17" t="str">
        <f>_xlfn.XLOOKUP(A1562,Students[Full Name],Students[Starting Rank],"")</f>
        <v/>
      </c>
      <c r="J1562" s="15" t="str">
        <f t="shared" ca="1" si="108"/>
        <v xml:space="preserve">: </v>
      </c>
      <c r="K1562" s="16" t="str">
        <f>_xlfn.XLOOKUP(A1562,Students[Full Name],Students[Start Date],"")</f>
        <v/>
      </c>
      <c r="L1562" s="18">
        <f t="shared" ca="1" si="109"/>
        <v>-1</v>
      </c>
      <c r="M1562" s="18" cm="1">
        <f t="array" aca="1" ref="M1562" ca="1">SUMPRODUCT(Inactives[Days Inactive]*(Inactives[Student]=A1562))/365</f>
        <v>0</v>
      </c>
      <c r="N1562" s="18" t="str" cm="1">
        <f t="array" ref="N1562">IF(LEN($A1562)&gt;0,SUMPRODUCT(($A1562=merged_names)*(_xlfn.TEXTAFTER(N$2, "At ")=merged_belt_colours)*merged_months_at_rank),"")</f>
        <v/>
      </c>
      <c r="O1562" s="18" t="str" cm="1">
        <f t="array" ref="O1562">IF(LEN($A1562)&gt;0,SUMPRODUCT(($A1562=merged_names)*(_xlfn.TEXTAFTER(O$2, "At ")=merged_belt_colours)*merged_months_at_rank),"")</f>
        <v/>
      </c>
      <c r="P1562" s="18" t="str" cm="1">
        <f t="array" ref="P1562">IF(LEN($A1562)&gt;0,SUMPRODUCT(($A1562=merged_names)*(_xlfn.TEXTAFTER(P$2, "At ")=merged_belt_colours)*merged_months_at_rank),"")</f>
        <v/>
      </c>
      <c r="Q1562" s="18" t="str" cm="1">
        <f t="array" ref="Q1562">IF(LEN($A1562)&gt;0,SUMPRODUCT(($A1562=merged_names)*(_xlfn.TEXTAFTER(Q$2, "At ")=merged_belt_colours)*merged_months_at_rank),"")</f>
        <v/>
      </c>
      <c r="R1562" s="18" t="str" cm="1">
        <f t="array" ref="R1562">IF(LEN($A1562)&gt;0,SUMPRODUCT(($A1562=merged_names)*(_xlfn.TEXTAFTER(R$2, "At ")=merged_belt_colours)*merged_months_at_rank),"")</f>
        <v/>
      </c>
    </row>
    <row r="1563" spans="1:18" x14ac:dyDescent="0.25">
      <c r="A1563"/>
      <c r="B1563" s="15" t="str" cm="1">
        <f t="array" ref="B1563">IFERROR(IF(LEN(A1563)&gt;0, IF(SUMPRODUCT((Inactives[Key]=J1563)*(Inactives[Currently Inactive]))=1,"Inactive","Active"),""),"Active")</f>
        <v/>
      </c>
      <c r="C1563" s="16" t="str" cm="1">
        <f t="array" aca="1" ref="C1563" ca="1">IFERROR(_xlfn._xlws.FILTER(Inactives[Inactive On],(Inactives[Key]=J1563)*(Inactives[Currently Inactive]),""),"")</f>
        <v/>
      </c>
      <c r="D1563" s="16" t="str" cm="1">
        <f t="array" aca="1" ref="D1563" ca="1">IFERROR(INDEX(_xlfn.TEXTSPLIT(E1563," "),1),"")</f>
        <v/>
      </c>
      <c r="E1563" s="15" t="str" cm="1">
        <f t="array" aca="1" ref="E1563" ca="1">IFERROR(_xlfn._xlws.FILTER(merged_ranks,(merged_end_dates=DATE(9999,12,31))*(merged_names=A1563)),"")</f>
        <v/>
      </c>
      <c r="F1563" s="17" t="str">
        <f ca="1">_xlfn.XLOOKUP(J1563,Promotions[Promo Key],Promotions[Promo Date],"")</f>
        <v/>
      </c>
      <c r="G1563" s="18" t="str">
        <f t="shared" ca="1" si="107"/>
        <v/>
      </c>
      <c r="H1563" s="18" t="str">
        <f t="shared" ca="1" si="110"/>
        <v/>
      </c>
      <c r="I1563" s="17" t="str">
        <f>_xlfn.XLOOKUP(A1563,Students[Full Name],Students[Starting Rank],"")</f>
        <v/>
      </c>
      <c r="J1563" s="15" t="str">
        <f t="shared" ca="1" si="108"/>
        <v xml:space="preserve">: </v>
      </c>
      <c r="K1563" s="16" t="str">
        <f>_xlfn.XLOOKUP(A1563,Students[Full Name],Students[Start Date],"")</f>
        <v/>
      </c>
      <c r="L1563" s="18">
        <f t="shared" ca="1" si="109"/>
        <v>-1</v>
      </c>
      <c r="M1563" s="18" cm="1">
        <f t="array" aca="1" ref="M1563" ca="1">SUMPRODUCT(Inactives[Days Inactive]*(Inactives[Student]=A1563))/365</f>
        <v>0</v>
      </c>
      <c r="N1563" s="18" t="str" cm="1">
        <f t="array" ref="N1563">IF(LEN($A1563)&gt;0,SUMPRODUCT(($A1563=merged_names)*(_xlfn.TEXTAFTER(N$2, "At ")=merged_belt_colours)*merged_months_at_rank),"")</f>
        <v/>
      </c>
      <c r="O1563" s="18" t="str" cm="1">
        <f t="array" ref="O1563">IF(LEN($A1563)&gt;0,SUMPRODUCT(($A1563=merged_names)*(_xlfn.TEXTAFTER(O$2, "At ")=merged_belt_colours)*merged_months_at_rank),"")</f>
        <v/>
      </c>
      <c r="P1563" s="18" t="str" cm="1">
        <f t="array" ref="P1563">IF(LEN($A1563)&gt;0,SUMPRODUCT(($A1563=merged_names)*(_xlfn.TEXTAFTER(P$2, "At ")=merged_belt_colours)*merged_months_at_rank),"")</f>
        <v/>
      </c>
      <c r="Q1563" s="18" t="str" cm="1">
        <f t="array" ref="Q1563">IF(LEN($A1563)&gt;0,SUMPRODUCT(($A1563=merged_names)*(_xlfn.TEXTAFTER(Q$2, "At ")=merged_belt_colours)*merged_months_at_rank),"")</f>
        <v/>
      </c>
      <c r="R1563" s="18" t="str" cm="1">
        <f t="array" ref="R1563">IF(LEN($A1563)&gt;0,SUMPRODUCT(($A1563=merged_names)*(_xlfn.TEXTAFTER(R$2, "At ")=merged_belt_colours)*merged_months_at_rank),"")</f>
        <v/>
      </c>
    </row>
    <row r="1564" spans="1:18" x14ac:dyDescent="0.25">
      <c r="A1564"/>
      <c r="B1564" s="15" t="str" cm="1">
        <f t="array" ref="B1564">IFERROR(IF(LEN(A1564)&gt;0, IF(SUMPRODUCT((Inactives[Key]=J1564)*(Inactives[Currently Inactive]))=1,"Inactive","Active"),""),"Active")</f>
        <v/>
      </c>
      <c r="C1564" s="16" t="str" cm="1">
        <f t="array" aca="1" ref="C1564" ca="1">IFERROR(_xlfn._xlws.FILTER(Inactives[Inactive On],(Inactives[Key]=J1564)*(Inactives[Currently Inactive]),""),"")</f>
        <v/>
      </c>
      <c r="D1564" s="16" t="str" cm="1">
        <f t="array" aca="1" ref="D1564" ca="1">IFERROR(INDEX(_xlfn.TEXTSPLIT(E1564," "),1),"")</f>
        <v/>
      </c>
      <c r="E1564" s="15" t="str" cm="1">
        <f t="array" aca="1" ref="E1564" ca="1">IFERROR(_xlfn._xlws.FILTER(merged_ranks,(merged_end_dates=DATE(9999,12,31))*(merged_names=A1564)),"")</f>
        <v/>
      </c>
      <c r="F1564" s="17" t="str">
        <f ca="1">_xlfn.XLOOKUP(J1564,Promotions[Promo Key],Promotions[Promo Date],"")</f>
        <v/>
      </c>
      <c r="G1564" s="18" t="str">
        <f t="shared" ref="G1564:G1627" ca="1" si="111">IFERROR((TODAY()-F1564)/30.5, "")</f>
        <v/>
      </c>
      <c r="H1564" s="18" t="str">
        <f t="shared" ca="1" si="110"/>
        <v/>
      </c>
      <c r="I1564" s="17" t="str">
        <f>_xlfn.XLOOKUP(A1564,Students[Full Name],Students[Starting Rank],"")</f>
        <v/>
      </c>
      <c r="J1564" s="15" t="str">
        <f t="shared" ref="J1564:J1627" ca="1" si="112">A1564&amp;": "&amp;E1564</f>
        <v xml:space="preserve">: </v>
      </c>
      <c r="K1564" s="16" t="str">
        <f>_xlfn.XLOOKUP(A1564,Students[Full Name],Students[Start Date],"")</f>
        <v/>
      </c>
      <c r="L1564" s="18">
        <f t="shared" ref="L1564:L1627" ca="1" si="113">IF(LEN(C1564)&gt;0,(TODAY()-C1564)/30.5,-1)</f>
        <v>-1</v>
      </c>
      <c r="M1564" s="18" cm="1">
        <f t="array" aca="1" ref="M1564" ca="1">SUMPRODUCT(Inactives[Days Inactive]*(Inactives[Student]=A1564))/365</f>
        <v>0</v>
      </c>
      <c r="N1564" s="18" t="str" cm="1">
        <f t="array" ref="N1564">IF(LEN($A1564)&gt;0,SUMPRODUCT(($A1564=merged_names)*(_xlfn.TEXTAFTER(N$2, "At ")=merged_belt_colours)*merged_months_at_rank),"")</f>
        <v/>
      </c>
      <c r="O1564" s="18" t="str" cm="1">
        <f t="array" ref="O1564">IF(LEN($A1564)&gt;0,SUMPRODUCT(($A1564=merged_names)*(_xlfn.TEXTAFTER(O$2, "At ")=merged_belt_colours)*merged_months_at_rank),"")</f>
        <v/>
      </c>
      <c r="P1564" s="18" t="str" cm="1">
        <f t="array" ref="P1564">IF(LEN($A1564)&gt;0,SUMPRODUCT(($A1564=merged_names)*(_xlfn.TEXTAFTER(P$2, "At ")=merged_belt_colours)*merged_months_at_rank),"")</f>
        <v/>
      </c>
      <c r="Q1564" s="18" t="str" cm="1">
        <f t="array" ref="Q1564">IF(LEN($A1564)&gt;0,SUMPRODUCT(($A1564=merged_names)*(_xlfn.TEXTAFTER(Q$2, "At ")=merged_belt_colours)*merged_months_at_rank),"")</f>
        <v/>
      </c>
      <c r="R1564" s="18" t="str" cm="1">
        <f t="array" ref="R1564">IF(LEN($A1564)&gt;0,SUMPRODUCT(($A1564=merged_names)*(_xlfn.TEXTAFTER(R$2, "At ")=merged_belt_colours)*merged_months_at_rank),"")</f>
        <v/>
      </c>
    </row>
    <row r="1565" spans="1:18" x14ac:dyDescent="0.25">
      <c r="A1565"/>
      <c r="B1565" s="15" t="str" cm="1">
        <f t="array" ref="B1565">IFERROR(IF(LEN(A1565)&gt;0, IF(SUMPRODUCT((Inactives[Key]=J1565)*(Inactives[Currently Inactive]))=1,"Inactive","Active"),""),"Active")</f>
        <v/>
      </c>
      <c r="C1565" s="16" t="str" cm="1">
        <f t="array" aca="1" ref="C1565" ca="1">IFERROR(_xlfn._xlws.FILTER(Inactives[Inactive On],(Inactives[Key]=J1565)*(Inactives[Currently Inactive]),""),"")</f>
        <v/>
      </c>
      <c r="D1565" s="16" t="str" cm="1">
        <f t="array" aca="1" ref="D1565" ca="1">IFERROR(INDEX(_xlfn.TEXTSPLIT(E1565," "),1),"")</f>
        <v/>
      </c>
      <c r="E1565" s="15" t="str" cm="1">
        <f t="array" aca="1" ref="E1565" ca="1">IFERROR(_xlfn._xlws.FILTER(merged_ranks,(merged_end_dates=DATE(9999,12,31))*(merged_names=A1565)),"")</f>
        <v/>
      </c>
      <c r="F1565" s="17" t="str">
        <f ca="1">_xlfn.XLOOKUP(J1565,Promotions[Promo Key],Promotions[Promo Date],"")</f>
        <v/>
      </c>
      <c r="G1565" s="18" t="str">
        <f t="shared" ca="1" si="111"/>
        <v/>
      </c>
      <c r="H1565" s="18" t="str">
        <f t="shared" ca="1" si="110"/>
        <v/>
      </c>
      <c r="I1565" s="17" t="str">
        <f>_xlfn.XLOOKUP(A1565,Students[Full Name],Students[Starting Rank],"")</f>
        <v/>
      </c>
      <c r="J1565" s="15" t="str">
        <f t="shared" ca="1" si="112"/>
        <v xml:space="preserve">: </v>
      </c>
      <c r="K1565" s="16" t="str">
        <f>_xlfn.XLOOKUP(A1565,Students[Full Name],Students[Start Date],"")</f>
        <v/>
      </c>
      <c r="L1565" s="18">
        <f t="shared" ca="1" si="113"/>
        <v>-1</v>
      </c>
      <c r="M1565" s="18" cm="1">
        <f t="array" aca="1" ref="M1565" ca="1">SUMPRODUCT(Inactives[Days Inactive]*(Inactives[Student]=A1565))/365</f>
        <v>0</v>
      </c>
      <c r="N1565" s="18" t="str" cm="1">
        <f t="array" ref="N1565">IF(LEN($A1565)&gt;0,SUMPRODUCT(($A1565=merged_names)*(_xlfn.TEXTAFTER(N$2, "At ")=merged_belt_colours)*merged_months_at_rank),"")</f>
        <v/>
      </c>
      <c r="O1565" s="18" t="str" cm="1">
        <f t="array" ref="O1565">IF(LEN($A1565)&gt;0,SUMPRODUCT(($A1565=merged_names)*(_xlfn.TEXTAFTER(O$2, "At ")=merged_belt_colours)*merged_months_at_rank),"")</f>
        <v/>
      </c>
      <c r="P1565" s="18" t="str" cm="1">
        <f t="array" ref="P1565">IF(LEN($A1565)&gt;0,SUMPRODUCT(($A1565=merged_names)*(_xlfn.TEXTAFTER(P$2, "At ")=merged_belt_colours)*merged_months_at_rank),"")</f>
        <v/>
      </c>
      <c r="Q1565" s="18" t="str" cm="1">
        <f t="array" ref="Q1565">IF(LEN($A1565)&gt;0,SUMPRODUCT(($A1565=merged_names)*(_xlfn.TEXTAFTER(Q$2, "At ")=merged_belt_colours)*merged_months_at_rank),"")</f>
        <v/>
      </c>
      <c r="R1565" s="18" t="str" cm="1">
        <f t="array" ref="R1565">IF(LEN($A1565)&gt;0,SUMPRODUCT(($A1565=merged_names)*(_xlfn.TEXTAFTER(R$2, "At ")=merged_belt_colours)*merged_months_at_rank),"")</f>
        <v/>
      </c>
    </row>
    <row r="1566" spans="1:18" x14ac:dyDescent="0.25">
      <c r="A1566"/>
      <c r="B1566" s="15" t="str" cm="1">
        <f t="array" ref="B1566">IFERROR(IF(LEN(A1566)&gt;0, IF(SUMPRODUCT((Inactives[Key]=J1566)*(Inactives[Currently Inactive]))=1,"Inactive","Active"),""),"Active")</f>
        <v/>
      </c>
      <c r="C1566" s="16" t="str" cm="1">
        <f t="array" aca="1" ref="C1566" ca="1">IFERROR(_xlfn._xlws.FILTER(Inactives[Inactive On],(Inactives[Key]=J1566)*(Inactives[Currently Inactive]),""),"")</f>
        <v/>
      </c>
      <c r="D1566" s="16" t="str" cm="1">
        <f t="array" aca="1" ref="D1566" ca="1">IFERROR(INDEX(_xlfn.TEXTSPLIT(E1566," "),1),"")</f>
        <v/>
      </c>
      <c r="E1566" s="15" t="str" cm="1">
        <f t="array" aca="1" ref="E1566" ca="1">IFERROR(_xlfn._xlws.FILTER(merged_ranks,(merged_end_dates=DATE(9999,12,31))*(merged_names=A1566)),"")</f>
        <v/>
      </c>
      <c r="F1566" s="17" t="str">
        <f ca="1">_xlfn.XLOOKUP(J1566,Promotions[Promo Key],Promotions[Promo Date],"")</f>
        <v/>
      </c>
      <c r="G1566" s="18" t="str">
        <f t="shared" ca="1" si="111"/>
        <v/>
      </c>
      <c r="H1566" s="18" t="str">
        <f t="shared" ca="1" si="110"/>
        <v/>
      </c>
      <c r="I1566" s="17" t="str">
        <f>_xlfn.XLOOKUP(A1566,Students[Full Name],Students[Starting Rank],"")</f>
        <v/>
      </c>
      <c r="J1566" s="15" t="str">
        <f t="shared" ca="1" si="112"/>
        <v xml:space="preserve">: </v>
      </c>
      <c r="K1566" s="16" t="str">
        <f>_xlfn.XLOOKUP(A1566,Students[Full Name],Students[Start Date],"")</f>
        <v/>
      </c>
      <c r="L1566" s="18">
        <f t="shared" ca="1" si="113"/>
        <v>-1</v>
      </c>
      <c r="M1566" s="18" cm="1">
        <f t="array" aca="1" ref="M1566" ca="1">SUMPRODUCT(Inactives[Days Inactive]*(Inactives[Student]=A1566))/365</f>
        <v>0</v>
      </c>
      <c r="N1566" s="18" t="str" cm="1">
        <f t="array" ref="N1566">IF(LEN($A1566)&gt;0,SUMPRODUCT(($A1566=merged_names)*(_xlfn.TEXTAFTER(N$2, "At ")=merged_belt_colours)*merged_months_at_rank),"")</f>
        <v/>
      </c>
      <c r="O1566" s="18" t="str" cm="1">
        <f t="array" ref="O1566">IF(LEN($A1566)&gt;0,SUMPRODUCT(($A1566=merged_names)*(_xlfn.TEXTAFTER(O$2, "At ")=merged_belt_colours)*merged_months_at_rank),"")</f>
        <v/>
      </c>
      <c r="P1566" s="18" t="str" cm="1">
        <f t="array" ref="P1566">IF(LEN($A1566)&gt;0,SUMPRODUCT(($A1566=merged_names)*(_xlfn.TEXTAFTER(P$2, "At ")=merged_belt_colours)*merged_months_at_rank),"")</f>
        <v/>
      </c>
      <c r="Q1566" s="18" t="str" cm="1">
        <f t="array" ref="Q1566">IF(LEN($A1566)&gt;0,SUMPRODUCT(($A1566=merged_names)*(_xlfn.TEXTAFTER(Q$2, "At ")=merged_belt_colours)*merged_months_at_rank),"")</f>
        <v/>
      </c>
      <c r="R1566" s="18" t="str" cm="1">
        <f t="array" ref="R1566">IF(LEN($A1566)&gt;0,SUMPRODUCT(($A1566=merged_names)*(_xlfn.TEXTAFTER(R$2, "At ")=merged_belt_colours)*merged_months_at_rank),"")</f>
        <v/>
      </c>
    </row>
    <row r="1567" spans="1:18" x14ac:dyDescent="0.25">
      <c r="A1567"/>
      <c r="B1567" s="15" t="str" cm="1">
        <f t="array" ref="B1567">IFERROR(IF(LEN(A1567)&gt;0, IF(SUMPRODUCT((Inactives[Key]=J1567)*(Inactives[Currently Inactive]))=1,"Inactive","Active"),""),"Active")</f>
        <v/>
      </c>
      <c r="C1567" s="16" t="str" cm="1">
        <f t="array" aca="1" ref="C1567" ca="1">IFERROR(_xlfn._xlws.FILTER(Inactives[Inactive On],(Inactives[Key]=J1567)*(Inactives[Currently Inactive]),""),"")</f>
        <v/>
      </c>
      <c r="D1567" s="16" t="str" cm="1">
        <f t="array" aca="1" ref="D1567" ca="1">IFERROR(INDEX(_xlfn.TEXTSPLIT(E1567," "),1),"")</f>
        <v/>
      </c>
      <c r="E1567" s="15" t="str" cm="1">
        <f t="array" aca="1" ref="E1567" ca="1">IFERROR(_xlfn._xlws.FILTER(merged_ranks,(merged_end_dates=DATE(9999,12,31))*(merged_names=A1567)),"")</f>
        <v/>
      </c>
      <c r="F1567" s="17" t="str">
        <f ca="1">_xlfn.XLOOKUP(J1567,Promotions[Promo Key],Promotions[Promo Date],"")</f>
        <v/>
      </c>
      <c r="G1567" s="18" t="str">
        <f t="shared" ca="1" si="111"/>
        <v/>
      </c>
      <c r="H1567" s="18" t="str">
        <f t="shared" ca="1" si="110"/>
        <v/>
      </c>
      <c r="I1567" s="17" t="str">
        <f>_xlfn.XLOOKUP(A1567,Students[Full Name],Students[Starting Rank],"")</f>
        <v/>
      </c>
      <c r="J1567" s="15" t="str">
        <f t="shared" ca="1" si="112"/>
        <v xml:space="preserve">: </v>
      </c>
      <c r="K1567" s="16" t="str">
        <f>_xlfn.XLOOKUP(A1567,Students[Full Name],Students[Start Date],"")</f>
        <v/>
      </c>
      <c r="L1567" s="18">
        <f t="shared" ca="1" si="113"/>
        <v>-1</v>
      </c>
      <c r="M1567" s="18" cm="1">
        <f t="array" aca="1" ref="M1567" ca="1">SUMPRODUCT(Inactives[Days Inactive]*(Inactives[Student]=A1567))/365</f>
        <v>0</v>
      </c>
      <c r="N1567" s="18" t="str" cm="1">
        <f t="array" ref="N1567">IF(LEN($A1567)&gt;0,SUMPRODUCT(($A1567=merged_names)*(_xlfn.TEXTAFTER(N$2, "At ")=merged_belt_colours)*merged_months_at_rank),"")</f>
        <v/>
      </c>
      <c r="O1567" s="18" t="str" cm="1">
        <f t="array" ref="O1567">IF(LEN($A1567)&gt;0,SUMPRODUCT(($A1567=merged_names)*(_xlfn.TEXTAFTER(O$2, "At ")=merged_belt_colours)*merged_months_at_rank),"")</f>
        <v/>
      </c>
      <c r="P1567" s="18" t="str" cm="1">
        <f t="array" ref="P1567">IF(LEN($A1567)&gt;0,SUMPRODUCT(($A1567=merged_names)*(_xlfn.TEXTAFTER(P$2, "At ")=merged_belt_colours)*merged_months_at_rank),"")</f>
        <v/>
      </c>
      <c r="Q1567" s="18" t="str" cm="1">
        <f t="array" ref="Q1567">IF(LEN($A1567)&gt;0,SUMPRODUCT(($A1567=merged_names)*(_xlfn.TEXTAFTER(Q$2, "At ")=merged_belt_colours)*merged_months_at_rank),"")</f>
        <v/>
      </c>
      <c r="R1567" s="18" t="str" cm="1">
        <f t="array" ref="R1567">IF(LEN($A1567)&gt;0,SUMPRODUCT(($A1567=merged_names)*(_xlfn.TEXTAFTER(R$2, "At ")=merged_belt_colours)*merged_months_at_rank),"")</f>
        <v/>
      </c>
    </row>
    <row r="1568" spans="1:18" x14ac:dyDescent="0.25">
      <c r="A1568"/>
      <c r="B1568" s="15" t="str" cm="1">
        <f t="array" ref="B1568">IFERROR(IF(LEN(A1568)&gt;0, IF(SUMPRODUCT((Inactives[Key]=J1568)*(Inactives[Currently Inactive]))=1,"Inactive","Active"),""),"Active")</f>
        <v/>
      </c>
      <c r="C1568" s="16" t="str" cm="1">
        <f t="array" aca="1" ref="C1568" ca="1">IFERROR(_xlfn._xlws.FILTER(Inactives[Inactive On],(Inactives[Key]=J1568)*(Inactives[Currently Inactive]),""),"")</f>
        <v/>
      </c>
      <c r="D1568" s="16" t="str" cm="1">
        <f t="array" aca="1" ref="D1568" ca="1">IFERROR(INDEX(_xlfn.TEXTSPLIT(E1568," "),1),"")</f>
        <v/>
      </c>
      <c r="E1568" s="15" t="str" cm="1">
        <f t="array" aca="1" ref="E1568" ca="1">IFERROR(_xlfn._xlws.FILTER(merged_ranks,(merged_end_dates=DATE(9999,12,31))*(merged_names=A1568)),"")</f>
        <v/>
      </c>
      <c r="F1568" s="17" t="str">
        <f ca="1">_xlfn.XLOOKUP(J1568,Promotions[Promo Key],Promotions[Promo Date],"")</f>
        <v/>
      </c>
      <c r="G1568" s="18" t="str">
        <f t="shared" ca="1" si="111"/>
        <v/>
      </c>
      <c r="H1568" s="18" t="str">
        <f t="shared" ca="1" si="110"/>
        <v/>
      </c>
      <c r="I1568" s="17" t="str">
        <f>_xlfn.XLOOKUP(A1568,Students[Full Name],Students[Starting Rank],"")</f>
        <v/>
      </c>
      <c r="J1568" s="15" t="str">
        <f t="shared" ca="1" si="112"/>
        <v xml:space="preserve">: </v>
      </c>
      <c r="K1568" s="16" t="str">
        <f>_xlfn.XLOOKUP(A1568,Students[Full Name],Students[Start Date],"")</f>
        <v/>
      </c>
      <c r="L1568" s="18">
        <f t="shared" ca="1" si="113"/>
        <v>-1</v>
      </c>
      <c r="M1568" s="18" cm="1">
        <f t="array" aca="1" ref="M1568" ca="1">SUMPRODUCT(Inactives[Days Inactive]*(Inactives[Student]=A1568))/365</f>
        <v>0</v>
      </c>
      <c r="N1568" s="18" t="str" cm="1">
        <f t="array" ref="N1568">IF(LEN($A1568)&gt;0,SUMPRODUCT(($A1568=merged_names)*(_xlfn.TEXTAFTER(N$2, "At ")=merged_belt_colours)*merged_months_at_rank),"")</f>
        <v/>
      </c>
      <c r="O1568" s="18" t="str" cm="1">
        <f t="array" ref="O1568">IF(LEN($A1568)&gt;0,SUMPRODUCT(($A1568=merged_names)*(_xlfn.TEXTAFTER(O$2, "At ")=merged_belt_colours)*merged_months_at_rank),"")</f>
        <v/>
      </c>
      <c r="P1568" s="18" t="str" cm="1">
        <f t="array" ref="P1568">IF(LEN($A1568)&gt;0,SUMPRODUCT(($A1568=merged_names)*(_xlfn.TEXTAFTER(P$2, "At ")=merged_belt_colours)*merged_months_at_rank),"")</f>
        <v/>
      </c>
      <c r="Q1568" s="18" t="str" cm="1">
        <f t="array" ref="Q1568">IF(LEN($A1568)&gt;0,SUMPRODUCT(($A1568=merged_names)*(_xlfn.TEXTAFTER(Q$2, "At ")=merged_belt_colours)*merged_months_at_rank),"")</f>
        <v/>
      </c>
      <c r="R1568" s="18" t="str" cm="1">
        <f t="array" ref="R1568">IF(LEN($A1568)&gt;0,SUMPRODUCT(($A1568=merged_names)*(_xlfn.TEXTAFTER(R$2, "At ")=merged_belt_colours)*merged_months_at_rank),"")</f>
        <v/>
      </c>
    </row>
    <row r="1569" spans="1:18" x14ac:dyDescent="0.25">
      <c r="A1569"/>
      <c r="B1569" s="15" t="str" cm="1">
        <f t="array" ref="B1569">IFERROR(IF(LEN(A1569)&gt;0, IF(SUMPRODUCT((Inactives[Key]=J1569)*(Inactives[Currently Inactive]))=1,"Inactive","Active"),""),"Active")</f>
        <v/>
      </c>
      <c r="C1569" s="16" t="str" cm="1">
        <f t="array" aca="1" ref="C1569" ca="1">IFERROR(_xlfn._xlws.FILTER(Inactives[Inactive On],(Inactives[Key]=J1569)*(Inactives[Currently Inactive]),""),"")</f>
        <v/>
      </c>
      <c r="D1569" s="16" t="str" cm="1">
        <f t="array" aca="1" ref="D1569" ca="1">IFERROR(INDEX(_xlfn.TEXTSPLIT(E1569," "),1),"")</f>
        <v/>
      </c>
      <c r="E1569" s="15" t="str" cm="1">
        <f t="array" aca="1" ref="E1569" ca="1">IFERROR(_xlfn._xlws.FILTER(merged_ranks,(merged_end_dates=DATE(9999,12,31))*(merged_names=A1569)),"")</f>
        <v/>
      </c>
      <c r="F1569" s="17" t="str">
        <f ca="1">_xlfn.XLOOKUP(J1569,Promotions[Promo Key],Promotions[Promo Date],"")</f>
        <v/>
      </c>
      <c r="G1569" s="18" t="str">
        <f t="shared" ca="1" si="111"/>
        <v/>
      </c>
      <c r="H1569" s="18" t="str">
        <f t="shared" ca="1" si="110"/>
        <v/>
      </c>
      <c r="I1569" s="17" t="str">
        <f>_xlfn.XLOOKUP(A1569,Students[Full Name],Students[Starting Rank],"")</f>
        <v/>
      </c>
      <c r="J1569" s="15" t="str">
        <f t="shared" ca="1" si="112"/>
        <v xml:space="preserve">: </v>
      </c>
      <c r="K1569" s="16" t="str">
        <f>_xlfn.XLOOKUP(A1569,Students[Full Name],Students[Start Date],"")</f>
        <v/>
      </c>
      <c r="L1569" s="18">
        <f t="shared" ca="1" si="113"/>
        <v>-1</v>
      </c>
      <c r="M1569" s="18" cm="1">
        <f t="array" aca="1" ref="M1569" ca="1">SUMPRODUCT(Inactives[Days Inactive]*(Inactives[Student]=A1569))/365</f>
        <v>0</v>
      </c>
      <c r="N1569" s="18" t="str" cm="1">
        <f t="array" ref="N1569">IF(LEN($A1569)&gt;0,SUMPRODUCT(($A1569=merged_names)*(_xlfn.TEXTAFTER(N$2, "At ")=merged_belt_colours)*merged_months_at_rank),"")</f>
        <v/>
      </c>
      <c r="O1569" s="18" t="str" cm="1">
        <f t="array" ref="O1569">IF(LEN($A1569)&gt;0,SUMPRODUCT(($A1569=merged_names)*(_xlfn.TEXTAFTER(O$2, "At ")=merged_belt_colours)*merged_months_at_rank),"")</f>
        <v/>
      </c>
      <c r="P1569" s="18" t="str" cm="1">
        <f t="array" ref="P1569">IF(LEN($A1569)&gt;0,SUMPRODUCT(($A1569=merged_names)*(_xlfn.TEXTAFTER(P$2, "At ")=merged_belt_colours)*merged_months_at_rank),"")</f>
        <v/>
      </c>
      <c r="Q1569" s="18" t="str" cm="1">
        <f t="array" ref="Q1569">IF(LEN($A1569)&gt;0,SUMPRODUCT(($A1569=merged_names)*(_xlfn.TEXTAFTER(Q$2, "At ")=merged_belt_colours)*merged_months_at_rank),"")</f>
        <v/>
      </c>
      <c r="R1569" s="18" t="str" cm="1">
        <f t="array" ref="R1569">IF(LEN($A1569)&gt;0,SUMPRODUCT(($A1569=merged_names)*(_xlfn.TEXTAFTER(R$2, "At ")=merged_belt_colours)*merged_months_at_rank),"")</f>
        <v/>
      </c>
    </row>
    <row r="1570" spans="1:18" x14ac:dyDescent="0.25">
      <c r="A1570"/>
      <c r="B1570" s="15" t="str" cm="1">
        <f t="array" ref="B1570">IFERROR(IF(LEN(A1570)&gt;0, IF(SUMPRODUCT((Inactives[Key]=J1570)*(Inactives[Currently Inactive]))=1,"Inactive","Active"),""),"Active")</f>
        <v/>
      </c>
      <c r="C1570" s="16" t="str" cm="1">
        <f t="array" aca="1" ref="C1570" ca="1">IFERROR(_xlfn._xlws.FILTER(Inactives[Inactive On],(Inactives[Key]=J1570)*(Inactives[Currently Inactive]),""),"")</f>
        <v/>
      </c>
      <c r="D1570" s="16" t="str" cm="1">
        <f t="array" aca="1" ref="D1570" ca="1">IFERROR(INDEX(_xlfn.TEXTSPLIT(E1570," "),1),"")</f>
        <v/>
      </c>
      <c r="E1570" s="15" t="str" cm="1">
        <f t="array" aca="1" ref="E1570" ca="1">IFERROR(_xlfn._xlws.FILTER(merged_ranks,(merged_end_dates=DATE(9999,12,31))*(merged_names=A1570)),"")</f>
        <v/>
      </c>
      <c r="F1570" s="17" t="str">
        <f ca="1">_xlfn.XLOOKUP(J1570,Promotions[Promo Key],Promotions[Promo Date],"")</f>
        <v/>
      </c>
      <c r="G1570" s="18" t="str">
        <f t="shared" ca="1" si="111"/>
        <v/>
      </c>
      <c r="H1570" s="18" t="str">
        <f t="shared" ca="1" si="110"/>
        <v/>
      </c>
      <c r="I1570" s="17" t="str">
        <f>_xlfn.XLOOKUP(A1570,Students[Full Name],Students[Starting Rank],"")</f>
        <v/>
      </c>
      <c r="J1570" s="15" t="str">
        <f t="shared" ca="1" si="112"/>
        <v xml:space="preserve">: </v>
      </c>
      <c r="K1570" s="16" t="str">
        <f>_xlfn.XLOOKUP(A1570,Students[Full Name],Students[Start Date],"")</f>
        <v/>
      </c>
      <c r="L1570" s="18">
        <f t="shared" ca="1" si="113"/>
        <v>-1</v>
      </c>
      <c r="M1570" s="18" cm="1">
        <f t="array" aca="1" ref="M1570" ca="1">SUMPRODUCT(Inactives[Days Inactive]*(Inactives[Student]=A1570))/365</f>
        <v>0</v>
      </c>
      <c r="N1570" s="18" t="str" cm="1">
        <f t="array" ref="N1570">IF(LEN($A1570)&gt;0,SUMPRODUCT(($A1570=merged_names)*(_xlfn.TEXTAFTER(N$2, "At ")=merged_belt_colours)*merged_months_at_rank),"")</f>
        <v/>
      </c>
      <c r="O1570" s="18" t="str" cm="1">
        <f t="array" ref="O1570">IF(LEN($A1570)&gt;0,SUMPRODUCT(($A1570=merged_names)*(_xlfn.TEXTAFTER(O$2, "At ")=merged_belt_colours)*merged_months_at_rank),"")</f>
        <v/>
      </c>
      <c r="P1570" s="18" t="str" cm="1">
        <f t="array" ref="P1570">IF(LEN($A1570)&gt;0,SUMPRODUCT(($A1570=merged_names)*(_xlfn.TEXTAFTER(P$2, "At ")=merged_belt_colours)*merged_months_at_rank),"")</f>
        <v/>
      </c>
      <c r="Q1570" s="18" t="str" cm="1">
        <f t="array" ref="Q1570">IF(LEN($A1570)&gt;0,SUMPRODUCT(($A1570=merged_names)*(_xlfn.TEXTAFTER(Q$2, "At ")=merged_belt_colours)*merged_months_at_rank),"")</f>
        <v/>
      </c>
      <c r="R1570" s="18" t="str" cm="1">
        <f t="array" ref="R1570">IF(LEN($A1570)&gt;0,SUMPRODUCT(($A1570=merged_names)*(_xlfn.TEXTAFTER(R$2, "At ")=merged_belt_colours)*merged_months_at_rank),"")</f>
        <v/>
      </c>
    </row>
    <row r="1571" spans="1:18" x14ac:dyDescent="0.25">
      <c r="A1571"/>
      <c r="B1571" s="15" t="str" cm="1">
        <f t="array" ref="B1571">IFERROR(IF(LEN(A1571)&gt;0, IF(SUMPRODUCT((Inactives[Key]=J1571)*(Inactives[Currently Inactive]))=1,"Inactive","Active"),""),"Active")</f>
        <v/>
      </c>
      <c r="C1571" s="16" t="str" cm="1">
        <f t="array" aca="1" ref="C1571" ca="1">IFERROR(_xlfn._xlws.FILTER(Inactives[Inactive On],(Inactives[Key]=J1571)*(Inactives[Currently Inactive]),""),"")</f>
        <v/>
      </c>
      <c r="D1571" s="16" t="str" cm="1">
        <f t="array" aca="1" ref="D1571" ca="1">IFERROR(INDEX(_xlfn.TEXTSPLIT(E1571," "),1),"")</f>
        <v/>
      </c>
      <c r="E1571" s="15" t="str" cm="1">
        <f t="array" aca="1" ref="E1571" ca="1">IFERROR(_xlfn._xlws.FILTER(merged_ranks,(merged_end_dates=DATE(9999,12,31))*(merged_names=A1571)),"")</f>
        <v/>
      </c>
      <c r="F1571" s="17" t="str">
        <f ca="1">_xlfn.XLOOKUP(J1571,Promotions[Promo Key],Promotions[Promo Date],"")</f>
        <v/>
      </c>
      <c r="G1571" s="18" t="str">
        <f t="shared" ca="1" si="111"/>
        <v/>
      </c>
      <c r="H1571" s="18" t="str">
        <f t="shared" ca="1" si="110"/>
        <v/>
      </c>
      <c r="I1571" s="17" t="str">
        <f>_xlfn.XLOOKUP(A1571,Students[Full Name],Students[Starting Rank],"")</f>
        <v/>
      </c>
      <c r="J1571" s="15" t="str">
        <f t="shared" ca="1" si="112"/>
        <v xml:space="preserve">: </v>
      </c>
      <c r="K1571" s="16" t="str">
        <f>_xlfn.XLOOKUP(A1571,Students[Full Name],Students[Start Date],"")</f>
        <v/>
      </c>
      <c r="L1571" s="18">
        <f t="shared" ca="1" si="113"/>
        <v>-1</v>
      </c>
      <c r="M1571" s="18" cm="1">
        <f t="array" aca="1" ref="M1571" ca="1">SUMPRODUCT(Inactives[Days Inactive]*(Inactives[Student]=A1571))/365</f>
        <v>0</v>
      </c>
      <c r="N1571" s="18" t="str" cm="1">
        <f t="array" ref="N1571">IF(LEN($A1571)&gt;0,SUMPRODUCT(($A1571=merged_names)*(_xlfn.TEXTAFTER(N$2, "At ")=merged_belt_colours)*merged_months_at_rank),"")</f>
        <v/>
      </c>
      <c r="O1571" s="18" t="str" cm="1">
        <f t="array" ref="O1571">IF(LEN($A1571)&gt;0,SUMPRODUCT(($A1571=merged_names)*(_xlfn.TEXTAFTER(O$2, "At ")=merged_belt_colours)*merged_months_at_rank),"")</f>
        <v/>
      </c>
      <c r="P1571" s="18" t="str" cm="1">
        <f t="array" ref="P1571">IF(LEN($A1571)&gt;0,SUMPRODUCT(($A1571=merged_names)*(_xlfn.TEXTAFTER(P$2, "At ")=merged_belt_colours)*merged_months_at_rank),"")</f>
        <v/>
      </c>
      <c r="Q1571" s="18" t="str" cm="1">
        <f t="array" ref="Q1571">IF(LEN($A1571)&gt;0,SUMPRODUCT(($A1571=merged_names)*(_xlfn.TEXTAFTER(Q$2, "At ")=merged_belt_colours)*merged_months_at_rank),"")</f>
        <v/>
      </c>
      <c r="R1571" s="18" t="str" cm="1">
        <f t="array" ref="R1571">IF(LEN($A1571)&gt;0,SUMPRODUCT(($A1571=merged_names)*(_xlfn.TEXTAFTER(R$2, "At ")=merged_belt_colours)*merged_months_at_rank),"")</f>
        <v/>
      </c>
    </row>
    <row r="1572" spans="1:18" x14ac:dyDescent="0.25">
      <c r="A1572"/>
      <c r="B1572" s="15" t="str" cm="1">
        <f t="array" ref="B1572">IFERROR(IF(LEN(A1572)&gt;0, IF(SUMPRODUCT((Inactives[Key]=J1572)*(Inactives[Currently Inactive]))=1,"Inactive","Active"),""),"Active")</f>
        <v/>
      </c>
      <c r="C1572" s="16" t="str" cm="1">
        <f t="array" aca="1" ref="C1572" ca="1">IFERROR(_xlfn._xlws.FILTER(Inactives[Inactive On],(Inactives[Key]=J1572)*(Inactives[Currently Inactive]),""),"")</f>
        <v/>
      </c>
      <c r="D1572" s="16" t="str" cm="1">
        <f t="array" aca="1" ref="D1572" ca="1">IFERROR(INDEX(_xlfn.TEXTSPLIT(E1572," "),1),"")</f>
        <v/>
      </c>
      <c r="E1572" s="15" t="str" cm="1">
        <f t="array" aca="1" ref="E1572" ca="1">IFERROR(_xlfn._xlws.FILTER(merged_ranks,(merged_end_dates=DATE(9999,12,31))*(merged_names=A1572)),"")</f>
        <v/>
      </c>
      <c r="F1572" s="17" t="str">
        <f ca="1">_xlfn.XLOOKUP(J1572,Promotions[Promo Key],Promotions[Promo Date],"")</f>
        <v/>
      </c>
      <c r="G1572" s="18" t="str">
        <f t="shared" ca="1" si="111"/>
        <v/>
      </c>
      <c r="H1572" s="18" t="str">
        <f t="shared" ca="1" si="110"/>
        <v/>
      </c>
      <c r="I1572" s="17" t="str">
        <f>_xlfn.XLOOKUP(A1572,Students[Full Name],Students[Starting Rank],"")</f>
        <v/>
      </c>
      <c r="J1572" s="15" t="str">
        <f t="shared" ca="1" si="112"/>
        <v xml:space="preserve">: </v>
      </c>
      <c r="K1572" s="16" t="str">
        <f>_xlfn.XLOOKUP(A1572,Students[Full Name],Students[Start Date],"")</f>
        <v/>
      </c>
      <c r="L1572" s="18">
        <f t="shared" ca="1" si="113"/>
        <v>-1</v>
      </c>
      <c r="M1572" s="18" cm="1">
        <f t="array" aca="1" ref="M1572" ca="1">SUMPRODUCT(Inactives[Days Inactive]*(Inactives[Student]=A1572))/365</f>
        <v>0</v>
      </c>
      <c r="N1572" s="18" t="str" cm="1">
        <f t="array" ref="N1572">IF(LEN($A1572)&gt;0,SUMPRODUCT(($A1572=merged_names)*(_xlfn.TEXTAFTER(N$2, "At ")=merged_belt_colours)*merged_months_at_rank),"")</f>
        <v/>
      </c>
      <c r="O1572" s="18" t="str" cm="1">
        <f t="array" ref="O1572">IF(LEN($A1572)&gt;0,SUMPRODUCT(($A1572=merged_names)*(_xlfn.TEXTAFTER(O$2, "At ")=merged_belt_colours)*merged_months_at_rank),"")</f>
        <v/>
      </c>
      <c r="P1572" s="18" t="str" cm="1">
        <f t="array" ref="P1572">IF(LEN($A1572)&gt;0,SUMPRODUCT(($A1572=merged_names)*(_xlfn.TEXTAFTER(P$2, "At ")=merged_belt_colours)*merged_months_at_rank),"")</f>
        <v/>
      </c>
      <c r="Q1572" s="18" t="str" cm="1">
        <f t="array" ref="Q1572">IF(LEN($A1572)&gt;0,SUMPRODUCT(($A1572=merged_names)*(_xlfn.TEXTAFTER(Q$2, "At ")=merged_belt_colours)*merged_months_at_rank),"")</f>
        <v/>
      </c>
      <c r="R1572" s="18" t="str" cm="1">
        <f t="array" ref="R1572">IF(LEN($A1572)&gt;0,SUMPRODUCT(($A1572=merged_names)*(_xlfn.TEXTAFTER(R$2, "At ")=merged_belt_colours)*merged_months_at_rank),"")</f>
        <v/>
      </c>
    </row>
    <row r="1573" spans="1:18" x14ac:dyDescent="0.25">
      <c r="A1573"/>
      <c r="B1573" s="15" t="str" cm="1">
        <f t="array" ref="B1573">IFERROR(IF(LEN(A1573)&gt;0, IF(SUMPRODUCT((Inactives[Key]=J1573)*(Inactives[Currently Inactive]))=1,"Inactive","Active"),""),"Active")</f>
        <v/>
      </c>
      <c r="C1573" s="16" t="str" cm="1">
        <f t="array" aca="1" ref="C1573" ca="1">IFERROR(_xlfn._xlws.FILTER(Inactives[Inactive On],(Inactives[Key]=J1573)*(Inactives[Currently Inactive]),""),"")</f>
        <v/>
      </c>
      <c r="D1573" s="16" t="str" cm="1">
        <f t="array" aca="1" ref="D1573" ca="1">IFERROR(INDEX(_xlfn.TEXTSPLIT(E1573," "),1),"")</f>
        <v/>
      </c>
      <c r="E1573" s="15" t="str" cm="1">
        <f t="array" aca="1" ref="E1573" ca="1">IFERROR(_xlfn._xlws.FILTER(merged_ranks,(merged_end_dates=DATE(9999,12,31))*(merged_names=A1573)),"")</f>
        <v/>
      </c>
      <c r="F1573" s="17" t="str">
        <f ca="1">_xlfn.XLOOKUP(J1573,Promotions[Promo Key],Promotions[Promo Date],"")</f>
        <v/>
      </c>
      <c r="G1573" s="18" t="str">
        <f t="shared" ca="1" si="111"/>
        <v/>
      </c>
      <c r="H1573" s="18" t="str">
        <f t="shared" ca="1" si="110"/>
        <v/>
      </c>
      <c r="I1573" s="17" t="str">
        <f>_xlfn.XLOOKUP(A1573,Students[Full Name],Students[Starting Rank],"")</f>
        <v/>
      </c>
      <c r="J1573" s="15" t="str">
        <f t="shared" ca="1" si="112"/>
        <v xml:space="preserve">: </v>
      </c>
      <c r="K1573" s="16" t="str">
        <f>_xlfn.XLOOKUP(A1573,Students[Full Name],Students[Start Date],"")</f>
        <v/>
      </c>
      <c r="L1573" s="18">
        <f t="shared" ca="1" si="113"/>
        <v>-1</v>
      </c>
      <c r="M1573" s="18" cm="1">
        <f t="array" aca="1" ref="M1573" ca="1">SUMPRODUCT(Inactives[Days Inactive]*(Inactives[Student]=A1573))/365</f>
        <v>0</v>
      </c>
      <c r="N1573" s="18" t="str" cm="1">
        <f t="array" ref="N1573">IF(LEN($A1573)&gt;0,SUMPRODUCT(($A1573=merged_names)*(_xlfn.TEXTAFTER(N$2, "At ")=merged_belt_colours)*merged_months_at_rank),"")</f>
        <v/>
      </c>
      <c r="O1573" s="18" t="str" cm="1">
        <f t="array" ref="O1573">IF(LEN($A1573)&gt;0,SUMPRODUCT(($A1573=merged_names)*(_xlfn.TEXTAFTER(O$2, "At ")=merged_belt_colours)*merged_months_at_rank),"")</f>
        <v/>
      </c>
      <c r="P1573" s="18" t="str" cm="1">
        <f t="array" ref="P1573">IF(LEN($A1573)&gt;0,SUMPRODUCT(($A1573=merged_names)*(_xlfn.TEXTAFTER(P$2, "At ")=merged_belt_colours)*merged_months_at_rank),"")</f>
        <v/>
      </c>
      <c r="Q1573" s="18" t="str" cm="1">
        <f t="array" ref="Q1573">IF(LEN($A1573)&gt;0,SUMPRODUCT(($A1573=merged_names)*(_xlfn.TEXTAFTER(Q$2, "At ")=merged_belt_colours)*merged_months_at_rank),"")</f>
        <v/>
      </c>
      <c r="R1573" s="18" t="str" cm="1">
        <f t="array" ref="R1573">IF(LEN($A1573)&gt;0,SUMPRODUCT(($A1573=merged_names)*(_xlfn.TEXTAFTER(R$2, "At ")=merged_belt_colours)*merged_months_at_rank),"")</f>
        <v/>
      </c>
    </row>
    <row r="1574" spans="1:18" x14ac:dyDescent="0.25">
      <c r="A1574"/>
      <c r="B1574" s="15" t="str" cm="1">
        <f t="array" ref="B1574">IFERROR(IF(LEN(A1574)&gt;0, IF(SUMPRODUCT((Inactives[Key]=J1574)*(Inactives[Currently Inactive]))=1,"Inactive","Active"),""),"Active")</f>
        <v/>
      </c>
      <c r="C1574" s="16" t="str" cm="1">
        <f t="array" aca="1" ref="C1574" ca="1">IFERROR(_xlfn._xlws.FILTER(Inactives[Inactive On],(Inactives[Key]=J1574)*(Inactives[Currently Inactive]),""),"")</f>
        <v/>
      </c>
      <c r="D1574" s="16" t="str" cm="1">
        <f t="array" aca="1" ref="D1574" ca="1">IFERROR(INDEX(_xlfn.TEXTSPLIT(E1574," "),1),"")</f>
        <v/>
      </c>
      <c r="E1574" s="15" t="str" cm="1">
        <f t="array" aca="1" ref="E1574" ca="1">IFERROR(_xlfn._xlws.FILTER(merged_ranks,(merged_end_dates=DATE(9999,12,31))*(merged_names=A1574)),"")</f>
        <v/>
      </c>
      <c r="F1574" s="17" t="str">
        <f ca="1">_xlfn.XLOOKUP(J1574,Promotions[Promo Key],Promotions[Promo Date],"")</f>
        <v/>
      </c>
      <c r="G1574" s="18" t="str">
        <f t="shared" ca="1" si="111"/>
        <v/>
      </c>
      <c r="H1574" s="18" t="str">
        <f t="shared" ca="1" si="110"/>
        <v/>
      </c>
      <c r="I1574" s="17" t="str">
        <f>_xlfn.XLOOKUP(A1574,Students[Full Name],Students[Starting Rank],"")</f>
        <v/>
      </c>
      <c r="J1574" s="15" t="str">
        <f t="shared" ca="1" si="112"/>
        <v xml:space="preserve">: </v>
      </c>
      <c r="K1574" s="16" t="str">
        <f>_xlfn.XLOOKUP(A1574,Students[Full Name],Students[Start Date],"")</f>
        <v/>
      </c>
      <c r="L1574" s="18">
        <f t="shared" ca="1" si="113"/>
        <v>-1</v>
      </c>
      <c r="M1574" s="18" cm="1">
        <f t="array" aca="1" ref="M1574" ca="1">SUMPRODUCT(Inactives[Days Inactive]*(Inactives[Student]=A1574))/365</f>
        <v>0</v>
      </c>
      <c r="N1574" s="18" t="str" cm="1">
        <f t="array" ref="N1574">IF(LEN($A1574)&gt;0,SUMPRODUCT(($A1574=merged_names)*(_xlfn.TEXTAFTER(N$2, "At ")=merged_belt_colours)*merged_months_at_rank),"")</f>
        <v/>
      </c>
      <c r="O1574" s="18" t="str" cm="1">
        <f t="array" ref="O1574">IF(LEN($A1574)&gt;0,SUMPRODUCT(($A1574=merged_names)*(_xlfn.TEXTAFTER(O$2, "At ")=merged_belt_colours)*merged_months_at_rank),"")</f>
        <v/>
      </c>
      <c r="P1574" s="18" t="str" cm="1">
        <f t="array" ref="P1574">IF(LEN($A1574)&gt;0,SUMPRODUCT(($A1574=merged_names)*(_xlfn.TEXTAFTER(P$2, "At ")=merged_belt_colours)*merged_months_at_rank),"")</f>
        <v/>
      </c>
      <c r="Q1574" s="18" t="str" cm="1">
        <f t="array" ref="Q1574">IF(LEN($A1574)&gt;0,SUMPRODUCT(($A1574=merged_names)*(_xlfn.TEXTAFTER(Q$2, "At ")=merged_belt_colours)*merged_months_at_rank),"")</f>
        <v/>
      </c>
      <c r="R1574" s="18" t="str" cm="1">
        <f t="array" ref="R1574">IF(LEN($A1574)&gt;0,SUMPRODUCT(($A1574=merged_names)*(_xlfn.TEXTAFTER(R$2, "At ")=merged_belt_colours)*merged_months_at_rank),"")</f>
        <v/>
      </c>
    </row>
    <row r="1575" spans="1:18" x14ac:dyDescent="0.25">
      <c r="A1575"/>
      <c r="B1575" s="15" t="str" cm="1">
        <f t="array" ref="B1575">IFERROR(IF(LEN(A1575)&gt;0, IF(SUMPRODUCT((Inactives[Key]=J1575)*(Inactives[Currently Inactive]))=1,"Inactive","Active"),""),"Active")</f>
        <v/>
      </c>
      <c r="C1575" s="16" t="str" cm="1">
        <f t="array" aca="1" ref="C1575" ca="1">IFERROR(_xlfn._xlws.FILTER(Inactives[Inactive On],(Inactives[Key]=J1575)*(Inactives[Currently Inactive]),""),"")</f>
        <v/>
      </c>
      <c r="D1575" s="16" t="str" cm="1">
        <f t="array" aca="1" ref="D1575" ca="1">IFERROR(INDEX(_xlfn.TEXTSPLIT(E1575," "),1),"")</f>
        <v/>
      </c>
      <c r="E1575" s="15" t="str" cm="1">
        <f t="array" aca="1" ref="E1575" ca="1">IFERROR(_xlfn._xlws.FILTER(merged_ranks,(merged_end_dates=DATE(9999,12,31))*(merged_names=A1575)),"")</f>
        <v/>
      </c>
      <c r="F1575" s="17" t="str">
        <f ca="1">_xlfn.XLOOKUP(J1575,Promotions[Promo Key],Promotions[Promo Date],"")</f>
        <v/>
      </c>
      <c r="G1575" s="18" t="str">
        <f t="shared" ca="1" si="111"/>
        <v/>
      </c>
      <c r="H1575" s="18" t="str">
        <f t="shared" ca="1" si="110"/>
        <v/>
      </c>
      <c r="I1575" s="17" t="str">
        <f>_xlfn.XLOOKUP(A1575,Students[Full Name],Students[Starting Rank],"")</f>
        <v/>
      </c>
      <c r="J1575" s="15" t="str">
        <f t="shared" ca="1" si="112"/>
        <v xml:space="preserve">: </v>
      </c>
      <c r="K1575" s="16" t="str">
        <f>_xlfn.XLOOKUP(A1575,Students[Full Name],Students[Start Date],"")</f>
        <v/>
      </c>
      <c r="L1575" s="18">
        <f t="shared" ca="1" si="113"/>
        <v>-1</v>
      </c>
      <c r="M1575" s="18" cm="1">
        <f t="array" aca="1" ref="M1575" ca="1">SUMPRODUCT(Inactives[Days Inactive]*(Inactives[Student]=A1575))/365</f>
        <v>0</v>
      </c>
      <c r="N1575" s="18" t="str" cm="1">
        <f t="array" ref="N1575">IF(LEN($A1575)&gt;0,SUMPRODUCT(($A1575=merged_names)*(_xlfn.TEXTAFTER(N$2, "At ")=merged_belt_colours)*merged_months_at_rank),"")</f>
        <v/>
      </c>
      <c r="O1575" s="18" t="str" cm="1">
        <f t="array" ref="O1575">IF(LEN($A1575)&gt;0,SUMPRODUCT(($A1575=merged_names)*(_xlfn.TEXTAFTER(O$2, "At ")=merged_belt_colours)*merged_months_at_rank),"")</f>
        <v/>
      </c>
      <c r="P1575" s="18" t="str" cm="1">
        <f t="array" ref="P1575">IF(LEN($A1575)&gt;0,SUMPRODUCT(($A1575=merged_names)*(_xlfn.TEXTAFTER(P$2, "At ")=merged_belt_colours)*merged_months_at_rank),"")</f>
        <v/>
      </c>
      <c r="Q1575" s="18" t="str" cm="1">
        <f t="array" ref="Q1575">IF(LEN($A1575)&gt;0,SUMPRODUCT(($A1575=merged_names)*(_xlfn.TEXTAFTER(Q$2, "At ")=merged_belt_colours)*merged_months_at_rank),"")</f>
        <v/>
      </c>
      <c r="R1575" s="18" t="str" cm="1">
        <f t="array" ref="R1575">IF(LEN($A1575)&gt;0,SUMPRODUCT(($A1575=merged_names)*(_xlfn.TEXTAFTER(R$2, "At ")=merged_belt_colours)*merged_months_at_rank),"")</f>
        <v/>
      </c>
    </row>
    <row r="1576" spans="1:18" x14ac:dyDescent="0.25">
      <c r="A1576"/>
      <c r="B1576" s="15" t="str" cm="1">
        <f t="array" ref="B1576">IFERROR(IF(LEN(A1576)&gt;0, IF(SUMPRODUCT((Inactives[Key]=J1576)*(Inactives[Currently Inactive]))=1,"Inactive","Active"),""),"Active")</f>
        <v/>
      </c>
      <c r="C1576" s="16" t="str" cm="1">
        <f t="array" aca="1" ref="C1576" ca="1">IFERROR(_xlfn._xlws.FILTER(Inactives[Inactive On],(Inactives[Key]=J1576)*(Inactives[Currently Inactive]),""),"")</f>
        <v/>
      </c>
      <c r="D1576" s="16" t="str" cm="1">
        <f t="array" aca="1" ref="D1576" ca="1">IFERROR(INDEX(_xlfn.TEXTSPLIT(E1576," "),1),"")</f>
        <v/>
      </c>
      <c r="E1576" s="15" t="str" cm="1">
        <f t="array" aca="1" ref="E1576" ca="1">IFERROR(_xlfn._xlws.FILTER(merged_ranks,(merged_end_dates=DATE(9999,12,31))*(merged_names=A1576)),"")</f>
        <v/>
      </c>
      <c r="F1576" s="17" t="str">
        <f ca="1">_xlfn.XLOOKUP(J1576,Promotions[Promo Key],Promotions[Promo Date],"")</f>
        <v/>
      </c>
      <c r="G1576" s="18" t="str">
        <f t="shared" ca="1" si="111"/>
        <v/>
      </c>
      <c r="H1576" s="18" t="str">
        <f t="shared" ca="1" si="110"/>
        <v/>
      </c>
      <c r="I1576" s="17" t="str">
        <f>_xlfn.XLOOKUP(A1576,Students[Full Name],Students[Starting Rank],"")</f>
        <v/>
      </c>
      <c r="J1576" s="15" t="str">
        <f t="shared" ca="1" si="112"/>
        <v xml:space="preserve">: </v>
      </c>
      <c r="K1576" s="16" t="str">
        <f>_xlfn.XLOOKUP(A1576,Students[Full Name],Students[Start Date],"")</f>
        <v/>
      </c>
      <c r="L1576" s="18">
        <f t="shared" ca="1" si="113"/>
        <v>-1</v>
      </c>
      <c r="M1576" s="18" cm="1">
        <f t="array" aca="1" ref="M1576" ca="1">SUMPRODUCT(Inactives[Days Inactive]*(Inactives[Student]=A1576))/365</f>
        <v>0</v>
      </c>
      <c r="N1576" s="18" t="str" cm="1">
        <f t="array" ref="N1576">IF(LEN($A1576)&gt;0,SUMPRODUCT(($A1576=merged_names)*(_xlfn.TEXTAFTER(N$2, "At ")=merged_belt_colours)*merged_months_at_rank),"")</f>
        <v/>
      </c>
      <c r="O1576" s="18" t="str" cm="1">
        <f t="array" ref="O1576">IF(LEN($A1576)&gt;0,SUMPRODUCT(($A1576=merged_names)*(_xlfn.TEXTAFTER(O$2, "At ")=merged_belt_colours)*merged_months_at_rank),"")</f>
        <v/>
      </c>
      <c r="P1576" s="18" t="str" cm="1">
        <f t="array" ref="P1576">IF(LEN($A1576)&gt;0,SUMPRODUCT(($A1576=merged_names)*(_xlfn.TEXTAFTER(P$2, "At ")=merged_belt_colours)*merged_months_at_rank),"")</f>
        <v/>
      </c>
      <c r="Q1576" s="18" t="str" cm="1">
        <f t="array" ref="Q1576">IF(LEN($A1576)&gt;0,SUMPRODUCT(($A1576=merged_names)*(_xlfn.TEXTAFTER(Q$2, "At ")=merged_belt_colours)*merged_months_at_rank),"")</f>
        <v/>
      </c>
      <c r="R1576" s="18" t="str" cm="1">
        <f t="array" ref="R1576">IF(LEN($A1576)&gt;0,SUMPRODUCT(($A1576=merged_names)*(_xlfn.TEXTAFTER(R$2, "At ")=merged_belt_colours)*merged_months_at_rank),"")</f>
        <v/>
      </c>
    </row>
    <row r="1577" spans="1:18" x14ac:dyDescent="0.25">
      <c r="A1577"/>
      <c r="B1577" s="15" t="str" cm="1">
        <f t="array" ref="B1577">IFERROR(IF(LEN(A1577)&gt;0, IF(SUMPRODUCT((Inactives[Key]=J1577)*(Inactives[Currently Inactive]))=1,"Inactive","Active"),""),"Active")</f>
        <v/>
      </c>
      <c r="C1577" s="16" t="str" cm="1">
        <f t="array" aca="1" ref="C1577" ca="1">IFERROR(_xlfn._xlws.FILTER(Inactives[Inactive On],(Inactives[Key]=J1577)*(Inactives[Currently Inactive]),""),"")</f>
        <v/>
      </c>
      <c r="D1577" s="16" t="str" cm="1">
        <f t="array" aca="1" ref="D1577" ca="1">IFERROR(INDEX(_xlfn.TEXTSPLIT(E1577," "),1),"")</f>
        <v/>
      </c>
      <c r="E1577" s="15" t="str" cm="1">
        <f t="array" aca="1" ref="E1577" ca="1">IFERROR(_xlfn._xlws.FILTER(merged_ranks,(merged_end_dates=DATE(9999,12,31))*(merged_names=A1577)),"")</f>
        <v/>
      </c>
      <c r="F1577" s="17" t="str">
        <f ca="1">_xlfn.XLOOKUP(J1577,Promotions[Promo Key],Promotions[Promo Date],"")</f>
        <v/>
      </c>
      <c r="G1577" s="18" t="str">
        <f t="shared" ca="1" si="111"/>
        <v/>
      </c>
      <c r="H1577" s="18" t="str">
        <f t="shared" ca="1" si="110"/>
        <v/>
      </c>
      <c r="I1577" s="17" t="str">
        <f>_xlfn.XLOOKUP(A1577,Students[Full Name],Students[Starting Rank],"")</f>
        <v/>
      </c>
      <c r="J1577" s="15" t="str">
        <f t="shared" ca="1" si="112"/>
        <v xml:space="preserve">: </v>
      </c>
      <c r="K1577" s="16" t="str">
        <f>_xlfn.XLOOKUP(A1577,Students[Full Name],Students[Start Date],"")</f>
        <v/>
      </c>
      <c r="L1577" s="18">
        <f t="shared" ca="1" si="113"/>
        <v>-1</v>
      </c>
      <c r="M1577" s="18" cm="1">
        <f t="array" aca="1" ref="M1577" ca="1">SUMPRODUCT(Inactives[Days Inactive]*(Inactives[Student]=A1577))/365</f>
        <v>0</v>
      </c>
      <c r="N1577" s="18" t="str" cm="1">
        <f t="array" ref="N1577">IF(LEN($A1577)&gt;0,SUMPRODUCT(($A1577=merged_names)*(_xlfn.TEXTAFTER(N$2, "At ")=merged_belt_colours)*merged_months_at_rank),"")</f>
        <v/>
      </c>
      <c r="O1577" s="18" t="str" cm="1">
        <f t="array" ref="O1577">IF(LEN($A1577)&gt;0,SUMPRODUCT(($A1577=merged_names)*(_xlfn.TEXTAFTER(O$2, "At ")=merged_belt_colours)*merged_months_at_rank),"")</f>
        <v/>
      </c>
      <c r="P1577" s="18" t="str" cm="1">
        <f t="array" ref="P1577">IF(LEN($A1577)&gt;0,SUMPRODUCT(($A1577=merged_names)*(_xlfn.TEXTAFTER(P$2, "At ")=merged_belt_colours)*merged_months_at_rank),"")</f>
        <v/>
      </c>
      <c r="Q1577" s="18" t="str" cm="1">
        <f t="array" ref="Q1577">IF(LEN($A1577)&gt;0,SUMPRODUCT(($A1577=merged_names)*(_xlfn.TEXTAFTER(Q$2, "At ")=merged_belt_colours)*merged_months_at_rank),"")</f>
        <v/>
      </c>
      <c r="R1577" s="18" t="str" cm="1">
        <f t="array" ref="R1577">IF(LEN($A1577)&gt;0,SUMPRODUCT(($A1577=merged_names)*(_xlfn.TEXTAFTER(R$2, "At ")=merged_belt_colours)*merged_months_at_rank),"")</f>
        <v/>
      </c>
    </row>
    <row r="1578" spans="1:18" x14ac:dyDescent="0.25">
      <c r="A1578"/>
      <c r="B1578" s="15" t="str" cm="1">
        <f t="array" ref="B1578">IFERROR(IF(LEN(A1578)&gt;0, IF(SUMPRODUCT((Inactives[Key]=J1578)*(Inactives[Currently Inactive]))=1,"Inactive","Active"),""),"Active")</f>
        <v/>
      </c>
      <c r="C1578" s="16" t="str" cm="1">
        <f t="array" aca="1" ref="C1578" ca="1">IFERROR(_xlfn._xlws.FILTER(Inactives[Inactive On],(Inactives[Key]=J1578)*(Inactives[Currently Inactive]),""),"")</f>
        <v/>
      </c>
      <c r="D1578" s="16" t="str" cm="1">
        <f t="array" aca="1" ref="D1578" ca="1">IFERROR(INDEX(_xlfn.TEXTSPLIT(E1578," "),1),"")</f>
        <v/>
      </c>
      <c r="E1578" s="15" t="str" cm="1">
        <f t="array" aca="1" ref="E1578" ca="1">IFERROR(_xlfn._xlws.FILTER(merged_ranks,(merged_end_dates=DATE(9999,12,31))*(merged_names=A1578)),"")</f>
        <v/>
      </c>
      <c r="F1578" s="17" t="str">
        <f ca="1">_xlfn.XLOOKUP(J1578,Promotions[Promo Key],Promotions[Promo Date],"")</f>
        <v/>
      </c>
      <c r="G1578" s="18" t="str">
        <f t="shared" ca="1" si="111"/>
        <v/>
      </c>
      <c r="H1578" s="18" t="str">
        <f t="shared" ca="1" si="110"/>
        <v/>
      </c>
      <c r="I1578" s="17" t="str">
        <f>_xlfn.XLOOKUP(A1578,Students[Full Name],Students[Starting Rank],"")</f>
        <v/>
      </c>
      <c r="J1578" s="15" t="str">
        <f t="shared" ca="1" si="112"/>
        <v xml:space="preserve">: </v>
      </c>
      <c r="K1578" s="16" t="str">
        <f>_xlfn.XLOOKUP(A1578,Students[Full Name],Students[Start Date],"")</f>
        <v/>
      </c>
      <c r="L1578" s="18">
        <f t="shared" ca="1" si="113"/>
        <v>-1</v>
      </c>
      <c r="M1578" s="18" cm="1">
        <f t="array" aca="1" ref="M1578" ca="1">SUMPRODUCT(Inactives[Days Inactive]*(Inactives[Student]=A1578))/365</f>
        <v>0</v>
      </c>
      <c r="N1578" s="18" t="str" cm="1">
        <f t="array" ref="N1578">IF(LEN($A1578)&gt;0,SUMPRODUCT(($A1578=merged_names)*(_xlfn.TEXTAFTER(N$2, "At ")=merged_belt_colours)*merged_months_at_rank),"")</f>
        <v/>
      </c>
      <c r="O1578" s="18" t="str" cm="1">
        <f t="array" ref="O1578">IF(LEN($A1578)&gt;0,SUMPRODUCT(($A1578=merged_names)*(_xlfn.TEXTAFTER(O$2, "At ")=merged_belt_colours)*merged_months_at_rank),"")</f>
        <v/>
      </c>
      <c r="P1578" s="18" t="str" cm="1">
        <f t="array" ref="P1578">IF(LEN($A1578)&gt;0,SUMPRODUCT(($A1578=merged_names)*(_xlfn.TEXTAFTER(P$2, "At ")=merged_belt_colours)*merged_months_at_rank),"")</f>
        <v/>
      </c>
      <c r="Q1578" s="18" t="str" cm="1">
        <f t="array" ref="Q1578">IF(LEN($A1578)&gt;0,SUMPRODUCT(($A1578=merged_names)*(_xlfn.TEXTAFTER(Q$2, "At ")=merged_belt_colours)*merged_months_at_rank),"")</f>
        <v/>
      </c>
      <c r="R1578" s="18" t="str" cm="1">
        <f t="array" ref="R1578">IF(LEN($A1578)&gt;0,SUMPRODUCT(($A1578=merged_names)*(_xlfn.TEXTAFTER(R$2, "At ")=merged_belt_colours)*merged_months_at_rank),"")</f>
        <v/>
      </c>
    </row>
    <row r="1579" spans="1:18" x14ac:dyDescent="0.25">
      <c r="A1579"/>
      <c r="B1579" s="15" t="str" cm="1">
        <f t="array" ref="B1579">IFERROR(IF(LEN(A1579)&gt;0, IF(SUMPRODUCT((Inactives[Key]=J1579)*(Inactives[Currently Inactive]))=1,"Inactive","Active"),""),"Active")</f>
        <v/>
      </c>
      <c r="C1579" s="16" t="str" cm="1">
        <f t="array" aca="1" ref="C1579" ca="1">IFERROR(_xlfn._xlws.FILTER(Inactives[Inactive On],(Inactives[Key]=J1579)*(Inactives[Currently Inactive]),""),"")</f>
        <v/>
      </c>
      <c r="D1579" s="16" t="str" cm="1">
        <f t="array" aca="1" ref="D1579" ca="1">IFERROR(INDEX(_xlfn.TEXTSPLIT(E1579," "),1),"")</f>
        <v/>
      </c>
      <c r="E1579" s="15" t="str" cm="1">
        <f t="array" aca="1" ref="E1579" ca="1">IFERROR(_xlfn._xlws.FILTER(merged_ranks,(merged_end_dates=DATE(9999,12,31))*(merged_names=A1579)),"")</f>
        <v/>
      </c>
      <c r="F1579" s="17" t="str">
        <f ca="1">_xlfn.XLOOKUP(J1579,Promotions[Promo Key],Promotions[Promo Date],"")</f>
        <v/>
      </c>
      <c r="G1579" s="18" t="str">
        <f t="shared" ca="1" si="111"/>
        <v/>
      </c>
      <c r="H1579" s="18" t="str">
        <f t="shared" ca="1" si="110"/>
        <v/>
      </c>
      <c r="I1579" s="17" t="str">
        <f>_xlfn.XLOOKUP(A1579,Students[Full Name],Students[Starting Rank],"")</f>
        <v/>
      </c>
      <c r="J1579" s="15" t="str">
        <f t="shared" ca="1" si="112"/>
        <v xml:space="preserve">: </v>
      </c>
      <c r="K1579" s="16" t="str">
        <f>_xlfn.XLOOKUP(A1579,Students[Full Name],Students[Start Date],"")</f>
        <v/>
      </c>
      <c r="L1579" s="18">
        <f t="shared" ca="1" si="113"/>
        <v>-1</v>
      </c>
      <c r="M1579" s="18" cm="1">
        <f t="array" aca="1" ref="M1579" ca="1">SUMPRODUCT(Inactives[Days Inactive]*(Inactives[Student]=A1579))/365</f>
        <v>0</v>
      </c>
      <c r="N1579" s="18" t="str" cm="1">
        <f t="array" ref="N1579">IF(LEN($A1579)&gt;0,SUMPRODUCT(($A1579=merged_names)*(_xlfn.TEXTAFTER(N$2, "At ")=merged_belt_colours)*merged_months_at_rank),"")</f>
        <v/>
      </c>
      <c r="O1579" s="18" t="str" cm="1">
        <f t="array" ref="O1579">IF(LEN($A1579)&gt;0,SUMPRODUCT(($A1579=merged_names)*(_xlfn.TEXTAFTER(O$2, "At ")=merged_belt_colours)*merged_months_at_rank),"")</f>
        <v/>
      </c>
      <c r="P1579" s="18" t="str" cm="1">
        <f t="array" ref="P1579">IF(LEN($A1579)&gt;0,SUMPRODUCT(($A1579=merged_names)*(_xlfn.TEXTAFTER(P$2, "At ")=merged_belt_colours)*merged_months_at_rank),"")</f>
        <v/>
      </c>
      <c r="Q1579" s="18" t="str" cm="1">
        <f t="array" ref="Q1579">IF(LEN($A1579)&gt;0,SUMPRODUCT(($A1579=merged_names)*(_xlfn.TEXTAFTER(Q$2, "At ")=merged_belt_colours)*merged_months_at_rank),"")</f>
        <v/>
      </c>
      <c r="R1579" s="18" t="str" cm="1">
        <f t="array" ref="R1579">IF(LEN($A1579)&gt;0,SUMPRODUCT(($A1579=merged_names)*(_xlfn.TEXTAFTER(R$2, "At ")=merged_belt_colours)*merged_months_at_rank),"")</f>
        <v/>
      </c>
    </row>
    <row r="1580" spans="1:18" x14ac:dyDescent="0.25">
      <c r="A1580"/>
      <c r="B1580" s="15" t="str" cm="1">
        <f t="array" ref="B1580">IFERROR(IF(LEN(A1580)&gt;0, IF(SUMPRODUCT((Inactives[Key]=J1580)*(Inactives[Currently Inactive]))=1,"Inactive","Active"),""),"Active")</f>
        <v/>
      </c>
      <c r="C1580" s="16" t="str" cm="1">
        <f t="array" aca="1" ref="C1580" ca="1">IFERROR(_xlfn._xlws.FILTER(Inactives[Inactive On],(Inactives[Key]=J1580)*(Inactives[Currently Inactive]),""),"")</f>
        <v/>
      </c>
      <c r="D1580" s="16" t="str" cm="1">
        <f t="array" aca="1" ref="D1580" ca="1">IFERROR(INDEX(_xlfn.TEXTSPLIT(E1580," "),1),"")</f>
        <v/>
      </c>
      <c r="E1580" s="15" t="str" cm="1">
        <f t="array" aca="1" ref="E1580" ca="1">IFERROR(_xlfn._xlws.FILTER(merged_ranks,(merged_end_dates=DATE(9999,12,31))*(merged_names=A1580)),"")</f>
        <v/>
      </c>
      <c r="F1580" s="17" t="str">
        <f ca="1">_xlfn.XLOOKUP(J1580,Promotions[Promo Key],Promotions[Promo Date],"")</f>
        <v/>
      </c>
      <c r="G1580" s="18" t="str">
        <f t="shared" ca="1" si="111"/>
        <v/>
      </c>
      <c r="H1580" s="18" t="str">
        <f t="shared" ca="1" si="110"/>
        <v/>
      </c>
      <c r="I1580" s="17" t="str">
        <f>_xlfn.XLOOKUP(A1580,Students[Full Name],Students[Starting Rank],"")</f>
        <v/>
      </c>
      <c r="J1580" s="15" t="str">
        <f t="shared" ca="1" si="112"/>
        <v xml:space="preserve">: </v>
      </c>
      <c r="K1580" s="16" t="str">
        <f>_xlfn.XLOOKUP(A1580,Students[Full Name],Students[Start Date],"")</f>
        <v/>
      </c>
      <c r="L1580" s="18">
        <f t="shared" ca="1" si="113"/>
        <v>-1</v>
      </c>
      <c r="M1580" s="18" cm="1">
        <f t="array" aca="1" ref="M1580" ca="1">SUMPRODUCT(Inactives[Days Inactive]*(Inactives[Student]=A1580))/365</f>
        <v>0</v>
      </c>
      <c r="N1580" s="18" t="str" cm="1">
        <f t="array" ref="N1580">IF(LEN($A1580)&gt;0,SUMPRODUCT(($A1580=merged_names)*(_xlfn.TEXTAFTER(N$2, "At ")=merged_belt_colours)*merged_months_at_rank),"")</f>
        <v/>
      </c>
      <c r="O1580" s="18" t="str" cm="1">
        <f t="array" ref="O1580">IF(LEN($A1580)&gt;0,SUMPRODUCT(($A1580=merged_names)*(_xlfn.TEXTAFTER(O$2, "At ")=merged_belt_colours)*merged_months_at_rank),"")</f>
        <v/>
      </c>
      <c r="P1580" s="18" t="str" cm="1">
        <f t="array" ref="P1580">IF(LEN($A1580)&gt;0,SUMPRODUCT(($A1580=merged_names)*(_xlfn.TEXTAFTER(P$2, "At ")=merged_belt_colours)*merged_months_at_rank),"")</f>
        <v/>
      </c>
      <c r="Q1580" s="18" t="str" cm="1">
        <f t="array" ref="Q1580">IF(LEN($A1580)&gt;0,SUMPRODUCT(($A1580=merged_names)*(_xlfn.TEXTAFTER(Q$2, "At ")=merged_belt_colours)*merged_months_at_rank),"")</f>
        <v/>
      </c>
      <c r="R1580" s="18" t="str" cm="1">
        <f t="array" ref="R1580">IF(LEN($A1580)&gt;0,SUMPRODUCT(($A1580=merged_names)*(_xlfn.TEXTAFTER(R$2, "At ")=merged_belt_colours)*merged_months_at_rank),"")</f>
        <v/>
      </c>
    </row>
    <row r="1581" spans="1:18" x14ac:dyDescent="0.25">
      <c r="A1581"/>
      <c r="B1581" s="15" t="str" cm="1">
        <f t="array" ref="B1581">IFERROR(IF(LEN(A1581)&gt;0, IF(SUMPRODUCT((Inactives[Key]=J1581)*(Inactives[Currently Inactive]))=1,"Inactive","Active"),""),"Active")</f>
        <v/>
      </c>
      <c r="C1581" s="16" t="str" cm="1">
        <f t="array" aca="1" ref="C1581" ca="1">IFERROR(_xlfn._xlws.FILTER(Inactives[Inactive On],(Inactives[Key]=J1581)*(Inactives[Currently Inactive]),""),"")</f>
        <v/>
      </c>
      <c r="D1581" s="16" t="str" cm="1">
        <f t="array" aca="1" ref="D1581" ca="1">IFERROR(INDEX(_xlfn.TEXTSPLIT(E1581," "),1),"")</f>
        <v/>
      </c>
      <c r="E1581" s="15" t="str" cm="1">
        <f t="array" aca="1" ref="E1581" ca="1">IFERROR(_xlfn._xlws.FILTER(merged_ranks,(merged_end_dates=DATE(9999,12,31))*(merged_names=A1581)),"")</f>
        <v/>
      </c>
      <c r="F1581" s="17" t="str">
        <f ca="1">_xlfn.XLOOKUP(J1581,Promotions[Promo Key],Promotions[Promo Date],"")</f>
        <v/>
      </c>
      <c r="G1581" s="18" t="str">
        <f t="shared" ca="1" si="111"/>
        <v/>
      </c>
      <c r="H1581" s="18" t="str">
        <f t="shared" ca="1" si="110"/>
        <v/>
      </c>
      <c r="I1581" s="17" t="str">
        <f>_xlfn.XLOOKUP(A1581,Students[Full Name],Students[Starting Rank],"")</f>
        <v/>
      </c>
      <c r="J1581" s="15" t="str">
        <f t="shared" ca="1" si="112"/>
        <v xml:space="preserve">: </v>
      </c>
      <c r="K1581" s="16" t="str">
        <f>_xlfn.XLOOKUP(A1581,Students[Full Name],Students[Start Date],"")</f>
        <v/>
      </c>
      <c r="L1581" s="18">
        <f t="shared" ca="1" si="113"/>
        <v>-1</v>
      </c>
      <c r="M1581" s="18" cm="1">
        <f t="array" aca="1" ref="M1581" ca="1">SUMPRODUCT(Inactives[Days Inactive]*(Inactives[Student]=A1581))/365</f>
        <v>0</v>
      </c>
      <c r="N1581" s="18" t="str" cm="1">
        <f t="array" ref="N1581">IF(LEN($A1581)&gt;0,SUMPRODUCT(($A1581=merged_names)*(_xlfn.TEXTAFTER(N$2, "At ")=merged_belt_colours)*merged_months_at_rank),"")</f>
        <v/>
      </c>
      <c r="O1581" s="18" t="str" cm="1">
        <f t="array" ref="O1581">IF(LEN($A1581)&gt;0,SUMPRODUCT(($A1581=merged_names)*(_xlfn.TEXTAFTER(O$2, "At ")=merged_belt_colours)*merged_months_at_rank),"")</f>
        <v/>
      </c>
      <c r="P1581" s="18" t="str" cm="1">
        <f t="array" ref="P1581">IF(LEN($A1581)&gt;0,SUMPRODUCT(($A1581=merged_names)*(_xlfn.TEXTAFTER(P$2, "At ")=merged_belt_colours)*merged_months_at_rank),"")</f>
        <v/>
      </c>
      <c r="Q1581" s="18" t="str" cm="1">
        <f t="array" ref="Q1581">IF(LEN($A1581)&gt;0,SUMPRODUCT(($A1581=merged_names)*(_xlfn.TEXTAFTER(Q$2, "At ")=merged_belt_colours)*merged_months_at_rank),"")</f>
        <v/>
      </c>
      <c r="R1581" s="18" t="str" cm="1">
        <f t="array" ref="R1581">IF(LEN($A1581)&gt;0,SUMPRODUCT(($A1581=merged_names)*(_xlfn.TEXTAFTER(R$2, "At ")=merged_belt_colours)*merged_months_at_rank),"")</f>
        <v/>
      </c>
    </row>
    <row r="1582" spans="1:18" x14ac:dyDescent="0.25">
      <c r="A1582"/>
      <c r="B1582" s="15" t="str" cm="1">
        <f t="array" ref="B1582">IFERROR(IF(LEN(A1582)&gt;0, IF(SUMPRODUCT((Inactives[Key]=J1582)*(Inactives[Currently Inactive]))=1,"Inactive","Active"),""),"Active")</f>
        <v/>
      </c>
      <c r="C1582" s="16" t="str" cm="1">
        <f t="array" aca="1" ref="C1582" ca="1">IFERROR(_xlfn._xlws.FILTER(Inactives[Inactive On],(Inactives[Key]=J1582)*(Inactives[Currently Inactive]),""),"")</f>
        <v/>
      </c>
      <c r="D1582" s="16" t="str" cm="1">
        <f t="array" aca="1" ref="D1582" ca="1">IFERROR(INDEX(_xlfn.TEXTSPLIT(E1582," "),1),"")</f>
        <v/>
      </c>
      <c r="E1582" s="15" t="str" cm="1">
        <f t="array" aca="1" ref="E1582" ca="1">IFERROR(_xlfn._xlws.FILTER(merged_ranks,(merged_end_dates=DATE(9999,12,31))*(merged_names=A1582)),"")</f>
        <v/>
      </c>
      <c r="F1582" s="17" t="str">
        <f ca="1">_xlfn.XLOOKUP(J1582,Promotions[Promo Key],Promotions[Promo Date],"")</f>
        <v/>
      </c>
      <c r="G1582" s="18" t="str">
        <f t="shared" ca="1" si="111"/>
        <v/>
      </c>
      <c r="H1582" s="18" t="str">
        <f t="shared" ca="1" si="110"/>
        <v/>
      </c>
      <c r="I1582" s="17" t="str">
        <f>_xlfn.XLOOKUP(A1582,Students[Full Name],Students[Starting Rank],"")</f>
        <v/>
      </c>
      <c r="J1582" s="15" t="str">
        <f t="shared" ca="1" si="112"/>
        <v xml:space="preserve">: </v>
      </c>
      <c r="K1582" s="16" t="str">
        <f>_xlfn.XLOOKUP(A1582,Students[Full Name],Students[Start Date],"")</f>
        <v/>
      </c>
      <c r="L1582" s="18">
        <f t="shared" ca="1" si="113"/>
        <v>-1</v>
      </c>
      <c r="M1582" s="18" cm="1">
        <f t="array" aca="1" ref="M1582" ca="1">SUMPRODUCT(Inactives[Days Inactive]*(Inactives[Student]=A1582))/365</f>
        <v>0</v>
      </c>
      <c r="N1582" s="18" t="str" cm="1">
        <f t="array" ref="N1582">IF(LEN($A1582)&gt;0,SUMPRODUCT(($A1582=merged_names)*(_xlfn.TEXTAFTER(N$2, "At ")=merged_belt_colours)*merged_months_at_rank),"")</f>
        <v/>
      </c>
      <c r="O1582" s="18" t="str" cm="1">
        <f t="array" ref="O1582">IF(LEN($A1582)&gt;0,SUMPRODUCT(($A1582=merged_names)*(_xlfn.TEXTAFTER(O$2, "At ")=merged_belt_colours)*merged_months_at_rank),"")</f>
        <v/>
      </c>
      <c r="P1582" s="18" t="str" cm="1">
        <f t="array" ref="P1582">IF(LEN($A1582)&gt;0,SUMPRODUCT(($A1582=merged_names)*(_xlfn.TEXTAFTER(P$2, "At ")=merged_belt_colours)*merged_months_at_rank),"")</f>
        <v/>
      </c>
      <c r="Q1582" s="18" t="str" cm="1">
        <f t="array" ref="Q1582">IF(LEN($A1582)&gt;0,SUMPRODUCT(($A1582=merged_names)*(_xlfn.TEXTAFTER(Q$2, "At ")=merged_belt_colours)*merged_months_at_rank),"")</f>
        <v/>
      </c>
      <c r="R1582" s="18" t="str" cm="1">
        <f t="array" ref="R1582">IF(LEN($A1582)&gt;0,SUMPRODUCT(($A1582=merged_names)*(_xlfn.TEXTAFTER(R$2, "At ")=merged_belt_colours)*merged_months_at_rank),"")</f>
        <v/>
      </c>
    </row>
    <row r="1583" spans="1:18" x14ac:dyDescent="0.25">
      <c r="A1583"/>
      <c r="B1583" s="15" t="str" cm="1">
        <f t="array" ref="B1583">IFERROR(IF(LEN(A1583)&gt;0, IF(SUMPRODUCT((Inactives[Key]=J1583)*(Inactives[Currently Inactive]))=1,"Inactive","Active"),""),"Active")</f>
        <v/>
      </c>
      <c r="C1583" s="16" t="str" cm="1">
        <f t="array" aca="1" ref="C1583" ca="1">IFERROR(_xlfn._xlws.FILTER(Inactives[Inactive On],(Inactives[Key]=J1583)*(Inactives[Currently Inactive]),""),"")</f>
        <v/>
      </c>
      <c r="D1583" s="16" t="str" cm="1">
        <f t="array" aca="1" ref="D1583" ca="1">IFERROR(INDEX(_xlfn.TEXTSPLIT(E1583," "),1),"")</f>
        <v/>
      </c>
      <c r="E1583" s="15" t="str" cm="1">
        <f t="array" aca="1" ref="E1583" ca="1">IFERROR(_xlfn._xlws.FILTER(merged_ranks,(merged_end_dates=DATE(9999,12,31))*(merged_names=A1583)),"")</f>
        <v/>
      </c>
      <c r="F1583" s="17" t="str">
        <f ca="1">_xlfn.XLOOKUP(J1583,Promotions[Promo Key],Promotions[Promo Date],"")</f>
        <v/>
      </c>
      <c r="G1583" s="18" t="str">
        <f t="shared" ca="1" si="111"/>
        <v/>
      </c>
      <c r="H1583" s="18" t="str">
        <f t="shared" ca="1" si="110"/>
        <v/>
      </c>
      <c r="I1583" s="17" t="str">
        <f>_xlfn.XLOOKUP(A1583,Students[Full Name],Students[Starting Rank],"")</f>
        <v/>
      </c>
      <c r="J1583" s="15" t="str">
        <f t="shared" ca="1" si="112"/>
        <v xml:space="preserve">: </v>
      </c>
      <c r="K1583" s="16" t="str">
        <f>_xlfn.XLOOKUP(A1583,Students[Full Name],Students[Start Date],"")</f>
        <v/>
      </c>
      <c r="L1583" s="18">
        <f t="shared" ca="1" si="113"/>
        <v>-1</v>
      </c>
      <c r="M1583" s="18" cm="1">
        <f t="array" aca="1" ref="M1583" ca="1">SUMPRODUCT(Inactives[Days Inactive]*(Inactives[Student]=A1583))/365</f>
        <v>0</v>
      </c>
      <c r="N1583" s="18" t="str" cm="1">
        <f t="array" ref="N1583">IF(LEN($A1583)&gt;0,SUMPRODUCT(($A1583=merged_names)*(_xlfn.TEXTAFTER(N$2, "At ")=merged_belt_colours)*merged_months_at_rank),"")</f>
        <v/>
      </c>
      <c r="O1583" s="18" t="str" cm="1">
        <f t="array" ref="O1583">IF(LEN($A1583)&gt;0,SUMPRODUCT(($A1583=merged_names)*(_xlfn.TEXTAFTER(O$2, "At ")=merged_belt_colours)*merged_months_at_rank),"")</f>
        <v/>
      </c>
      <c r="P1583" s="18" t="str" cm="1">
        <f t="array" ref="P1583">IF(LEN($A1583)&gt;0,SUMPRODUCT(($A1583=merged_names)*(_xlfn.TEXTAFTER(P$2, "At ")=merged_belt_colours)*merged_months_at_rank),"")</f>
        <v/>
      </c>
      <c r="Q1583" s="18" t="str" cm="1">
        <f t="array" ref="Q1583">IF(LEN($A1583)&gt;0,SUMPRODUCT(($A1583=merged_names)*(_xlfn.TEXTAFTER(Q$2, "At ")=merged_belt_colours)*merged_months_at_rank),"")</f>
        <v/>
      </c>
      <c r="R1583" s="18" t="str" cm="1">
        <f t="array" ref="R1583">IF(LEN($A1583)&gt;0,SUMPRODUCT(($A1583=merged_names)*(_xlfn.TEXTAFTER(R$2, "At ")=merged_belt_colours)*merged_months_at_rank),"")</f>
        <v/>
      </c>
    </row>
    <row r="1584" spans="1:18" x14ac:dyDescent="0.25">
      <c r="A1584"/>
      <c r="B1584" s="15" t="str" cm="1">
        <f t="array" ref="B1584">IFERROR(IF(LEN(A1584)&gt;0, IF(SUMPRODUCT((Inactives[Key]=J1584)*(Inactives[Currently Inactive]))=1,"Inactive","Active"),""),"Active")</f>
        <v/>
      </c>
      <c r="C1584" s="16" t="str" cm="1">
        <f t="array" aca="1" ref="C1584" ca="1">IFERROR(_xlfn._xlws.FILTER(Inactives[Inactive On],(Inactives[Key]=J1584)*(Inactives[Currently Inactive]),""),"")</f>
        <v/>
      </c>
      <c r="D1584" s="16" t="str" cm="1">
        <f t="array" aca="1" ref="D1584" ca="1">IFERROR(INDEX(_xlfn.TEXTSPLIT(E1584," "),1),"")</f>
        <v/>
      </c>
      <c r="E1584" s="15" t="str" cm="1">
        <f t="array" aca="1" ref="E1584" ca="1">IFERROR(_xlfn._xlws.FILTER(merged_ranks,(merged_end_dates=DATE(9999,12,31))*(merged_names=A1584)),"")</f>
        <v/>
      </c>
      <c r="F1584" s="17" t="str">
        <f ca="1">_xlfn.XLOOKUP(J1584,Promotions[Promo Key],Promotions[Promo Date],"")</f>
        <v/>
      </c>
      <c r="G1584" s="18" t="str">
        <f t="shared" ca="1" si="111"/>
        <v/>
      </c>
      <c r="H1584" s="18" t="str">
        <f t="shared" ca="1" si="110"/>
        <v/>
      </c>
      <c r="I1584" s="17" t="str">
        <f>_xlfn.XLOOKUP(A1584,Students[Full Name],Students[Starting Rank],"")</f>
        <v/>
      </c>
      <c r="J1584" s="15" t="str">
        <f t="shared" ca="1" si="112"/>
        <v xml:space="preserve">: </v>
      </c>
      <c r="K1584" s="16" t="str">
        <f>_xlfn.XLOOKUP(A1584,Students[Full Name],Students[Start Date],"")</f>
        <v/>
      </c>
      <c r="L1584" s="18">
        <f t="shared" ca="1" si="113"/>
        <v>-1</v>
      </c>
      <c r="M1584" s="18" cm="1">
        <f t="array" aca="1" ref="M1584" ca="1">SUMPRODUCT(Inactives[Days Inactive]*(Inactives[Student]=A1584))/365</f>
        <v>0</v>
      </c>
      <c r="N1584" s="18" t="str" cm="1">
        <f t="array" ref="N1584">IF(LEN($A1584)&gt;0,SUMPRODUCT(($A1584=merged_names)*(_xlfn.TEXTAFTER(N$2, "At ")=merged_belt_colours)*merged_months_at_rank),"")</f>
        <v/>
      </c>
      <c r="O1584" s="18" t="str" cm="1">
        <f t="array" ref="O1584">IF(LEN($A1584)&gt;0,SUMPRODUCT(($A1584=merged_names)*(_xlfn.TEXTAFTER(O$2, "At ")=merged_belt_colours)*merged_months_at_rank),"")</f>
        <v/>
      </c>
      <c r="P1584" s="18" t="str" cm="1">
        <f t="array" ref="P1584">IF(LEN($A1584)&gt;0,SUMPRODUCT(($A1584=merged_names)*(_xlfn.TEXTAFTER(P$2, "At ")=merged_belt_colours)*merged_months_at_rank),"")</f>
        <v/>
      </c>
      <c r="Q1584" s="18" t="str" cm="1">
        <f t="array" ref="Q1584">IF(LEN($A1584)&gt;0,SUMPRODUCT(($A1584=merged_names)*(_xlfn.TEXTAFTER(Q$2, "At ")=merged_belt_colours)*merged_months_at_rank),"")</f>
        <v/>
      </c>
      <c r="R1584" s="18" t="str" cm="1">
        <f t="array" ref="R1584">IF(LEN($A1584)&gt;0,SUMPRODUCT(($A1584=merged_names)*(_xlfn.TEXTAFTER(R$2, "At ")=merged_belt_colours)*merged_months_at_rank),"")</f>
        <v/>
      </c>
    </row>
    <row r="1585" spans="1:18" x14ac:dyDescent="0.25">
      <c r="A1585"/>
      <c r="B1585" s="15" t="str" cm="1">
        <f t="array" ref="B1585">IFERROR(IF(LEN(A1585)&gt;0, IF(SUMPRODUCT((Inactives[Key]=J1585)*(Inactives[Currently Inactive]))=1,"Inactive","Active"),""),"Active")</f>
        <v/>
      </c>
      <c r="C1585" s="16" t="str" cm="1">
        <f t="array" aca="1" ref="C1585" ca="1">IFERROR(_xlfn._xlws.FILTER(Inactives[Inactive On],(Inactives[Key]=J1585)*(Inactives[Currently Inactive]),""),"")</f>
        <v/>
      </c>
      <c r="D1585" s="16" t="str" cm="1">
        <f t="array" aca="1" ref="D1585" ca="1">IFERROR(INDEX(_xlfn.TEXTSPLIT(E1585," "),1),"")</f>
        <v/>
      </c>
      <c r="E1585" s="15" t="str" cm="1">
        <f t="array" aca="1" ref="E1585" ca="1">IFERROR(_xlfn._xlws.FILTER(merged_ranks,(merged_end_dates=DATE(9999,12,31))*(merged_names=A1585)),"")</f>
        <v/>
      </c>
      <c r="F1585" s="17" t="str">
        <f ca="1">_xlfn.XLOOKUP(J1585,Promotions[Promo Key],Promotions[Promo Date],"")</f>
        <v/>
      </c>
      <c r="G1585" s="18" t="str">
        <f t="shared" ca="1" si="111"/>
        <v/>
      </c>
      <c r="H1585" s="18" t="str">
        <f t="shared" ca="1" si="110"/>
        <v/>
      </c>
      <c r="I1585" s="17" t="str">
        <f>_xlfn.XLOOKUP(A1585,Students[Full Name],Students[Starting Rank],"")</f>
        <v/>
      </c>
      <c r="J1585" s="15" t="str">
        <f t="shared" ca="1" si="112"/>
        <v xml:space="preserve">: </v>
      </c>
      <c r="K1585" s="16" t="str">
        <f>_xlfn.XLOOKUP(A1585,Students[Full Name],Students[Start Date],"")</f>
        <v/>
      </c>
      <c r="L1585" s="18">
        <f t="shared" ca="1" si="113"/>
        <v>-1</v>
      </c>
      <c r="M1585" s="18" cm="1">
        <f t="array" aca="1" ref="M1585" ca="1">SUMPRODUCT(Inactives[Days Inactive]*(Inactives[Student]=A1585))/365</f>
        <v>0</v>
      </c>
      <c r="N1585" s="18" t="str" cm="1">
        <f t="array" ref="N1585">IF(LEN($A1585)&gt;0,SUMPRODUCT(($A1585=merged_names)*(_xlfn.TEXTAFTER(N$2, "At ")=merged_belt_colours)*merged_months_at_rank),"")</f>
        <v/>
      </c>
      <c r="O1585" s="18" t="str" cm="1">
        <f t="array" ref="O1585">IF(LEN($A1585)&gt;0,SUMPRODUCT(($A1585=merged_names)*(_xlfn.TEXTAFTER(O$2, "At ")=merged_belt_colours)*merged_months_at_rank),"")</f>
        <v/>
      </c>
      <c r="P1585" s="18" t="str" cm="1">
        <f t="array" ref="P1585">IF(LEN($A1585)&gt;0,SUMPRODUCT(($A1585=merged_names)*(_xlfn.TEXTAFTER(P$2, "At ")=merged_belt_colours)*merged_months_at_rank),"")</f>
        <v/>
      </c>
      <c r="Q1585" s="18" t="str" cm="1">
        <f t="array" ref="Q1585">IF(LEN($A1585)&gt;0,SUMPRODUCT(($A1585=merged_names)*(_xlfn.TEXTAFTER(Q$2, "At ")=merged_belt_colours)*merged_months_at_rank),"")</f>
        <v/>
      </c>
      <c r="R1585" s="18" t="str" cm="1">
        <f t="array" ref="R1585">IF(LEN($A1585)&gt;0,SUMPRODUCT(($A1585=merged_names)*(_xlfn.TEXTAFTER(R$2, "At ")=merged_belt_colours)*merged_months_at_rank),"")</f>
        <v/>
      </c>
    </row>
    <row r="1586" spans="1:18" x14ac:dyDescent="0.25">
      <c r="A1586"/>
      <c r="B1586" s="15" t="str" cm="1">
        <f t="array" ref="B1586">IFERROR(IF(LEN(A1586)&gt;0, IF(SUMPRODUCT((Inactives[Key]=J1586)*(Inactives[Currently Inactive]))=1,"Inactive","Active"),""),"Active")</f>
        <v/>
      </c>
      <c r="C1586" s="16" t="str" cm="1">
        <f t="array" aca="1" ref="C1586" ca="1">IFERROR(_xlfn._xlws.FILTER(Inactives[Inactive On],(Inactives[Key]=J1586)*(Inactives[Currently Inactive]),""),"")</f>
        <v/>
      </c>
      <c r="D1586" s="16" t="str" cm="1">
        <f t="array" aca="1" ref="D1586" ca="1">IFERROR(INDEX(_xlfn.TEXTSPLIT(E1586," "),1),"")</f>
        <v/>
      </c>
      <c r="E1586" s="15" t="str" cm="1">
        <f t="array" aca="1" ref="E1586" ca="1">IFERROR(_xlfn._xlws.FILTER(merged_ranks,(merged_end_dates=DATE(9999,12,31))*(merged_names=A1586)),"")</f>
        <v/>
      </c>
      <c r="F1586" s="17" t="str">
        <f ca="1">_xlfn.XLOOKUP(J1586,Promotions[Promo Key],Promotions[Promo Date],"")</f>
        <v/>
      </c>
      <c r="G1586" s="18" t="str">
        <f t="shared" ca="1" si="111"/>
        <v/>
      </c>
      <c r="H1586" s="18" t="str">
        <f t="shared" ca="1" si="110"/>
        <v/>
      </c>
      <c r="I1586" s="17" t="str">
        <f>_xlfn.XLOOKUP(A1586,Students[Full Name],Students[Starting Rank],"")</f>
        <v/>
      </c>
      <c r="J1586" s="15" t="str">
        <f t="shared" ca="1" si="112"/>
        <v xml:space="preserve">: </v>
      </c>
      <c r="K1586" s="16" t="str">
        <f>_xlfn.XLOOKUP(A1586,Students[Full Name],Students[Start Date],"")</f>
        <v/>
      </c>
      <c r="L1586" s="18">
        <f t="shared" ca="1" si="113"/>
        <v>-1</v>
      </c>
      <c r="M1586" s="18" cm="1">
        <f t="array" aca="1" ref="M1586" ca="1">SUMPRODUCT(Inactives[Days Inactive]*(Inactives[Student]=A1586))/365</f>
        <v>0</v>
      </c>
      <c r="N1586" s="18" t="str" cm="1">
        <f t="array" ref="N1586">IF(LEN($A1586)&gt;0,SUMPRODUCT(($A1586=merged_names)*(_xlfn.TEXTAFTER(N$2, "At ")=merged_belt_colours)*merged_months_at_rank),"")</f>
        <v/>
      </c>
      <c r="O1586" s="18" t="str" cm="1">
        <f t="array" ref="O1586">IF(LEN($A1586)&gt;0,SUMPRODUCT(($A1586=merged_names)*(_xlfn.TEXTAFTER(O$2, "At ")=merged_belt_colours)*merged_months_at_rank),"")</f>
        <v/>
      </c>
      <c r="P1586" s="18" t="str" cm="1">
        <f t="array" ref="P1586">IF(LEN($A1586)&gt;0,SUMPRODUCT(($A1586=merged_names)*(_xlfn.TEXTAFTER(P$2, "At ")=merged_belt_colours)*merged_months_at_rank),"")</f>
        <v/>
      </c>
      <c r="Q1586" s="18" t="str" cm="1">
        <f t="array" ref="Q1586">IF(LEN($A1586)&gt;0,SUMPRODUCT(($A1586=merged_names)*(_xlfn.TEXTAFTER(Q$2, "At ")=merged_belt_colours)*merged_months_at_rank),"")</f>
        <v/>
      </c>
      <c r="R1586" s="18" t="str" cm="1">
        <f t="array" ref="R1586">IF(LEN($A1586)&gt;0,SUMPRODUCT(($A1586=merged_names)*(_xlfn.TEXTAFTER(R$2, "At ")=merged_belt_colours)*merged_months_at_rank),"")</f>
        <v/>
      </c>
    </row>
    <row r="1587" spans="1:18" x14ac:dyDescent="0.25">
      <c r="A1587"/>
      <c r="B1587" s="15" t="str" cm="1">
        <f t="array" ref="B1587">IFERROR(IF(LEN(A1587)&gt;0, IF(SUMPRODUCT((Inactives[Key]=J1587)*(Inactives[Currently Inactive]))=1,"Inactive","Active"),""),"Active")</f>
        <v/>
      </c>
      <c r="C1587" s="16" t="str" cm="1">
        <f t="array" aca="1" ref="C1587" ca="1">IFERROR(_xlfn._xlws.FILTER(Inactives[Inactive On],(Inactives[Key]=J1587)*(Inactives[Currently Inactive]),""),"")</f>
        <v/>
      </c>
      <c r="D1587" s="16" t="str" cm="1">
        <f t="array" aca="1" ref="D1587" ca="1">IFERROR(INDEX(_xlfn.TEXTSPLIT(E1587," "),1),"")</f>
        <v/>
      </c>
      <c r="E1587" s="15" t="str" cm="1">
        <f t="array" aca="1" ref="E1587" ca="1">IFERROR(_xlfn._xlws.FILTER(merged_ranks,(merged_end_dates=DATE(9999,12,31))*(merged_names=A1587)),"")</f>
        <v/>
      </c>
      <c r="F1587" s="17" t="str">
        <f ca="1">_xlfn.XLOOKUP(J1587,Promotions[Promo Key],Promotions[Promo Date],"")</f>
        <v/>
      </c>
      <c r="G1587" s="18" t="str">
        <f t="shared" ca="1" si="111"/>
        <v/>
      </c>
      <c r="H1587" s="18" t="str">
        <f t="shared" ca="1" si="110"/>
        <v/>
      </c>
      <c r="I1587" s="17" t="str">
        <f>_xlfn.XLOOKUP(A1587,Students[Full Name],Students[Starting Rank],"")</f>
        <v/>
      </c>
      <c r="J1587" s="15" t="str">
        <f t="shared" ca="1" si="112"/>
        <v xml:space="preserve">: </v>
      </c>
      <c r="K1587" s="16" t="str">
        <f>_xlfn.XLOOKUP(A1587,Students[Full Name],Students[Start Date],"")</f>
        <v/>
      </c>
      <c r="L1587" s="18">
        <f t="shared" ca="1" si="113"/>
        <v>-1</v>
      </c>
      <c r="M1587" s="18" cm="1">
        <f t="array" aca="1" ref="M1587" ca="1">SUMPRODUCT(Inactives[Days Inactive]*(Inactives[Student]=A1587))/365</f>
        <v>0</v>
      </c>
      <c r="N1587" s="18" t="str" cm="1">
        <f t="array" ref="N1587">IF(LEN($A1587)&gt;0,SUMPRODUCT(($A1587=merged_names)*(_xlfn.TEXTAFTER(N$2, "At ")=merged_belt_colours)*merged_months_at_rank),"")</f>
        <v/>
      </c>
      <c r="O1587" s="18" t="str" cm="1">
        <f t="array" ref="O1587">IF(LEN($A1587)&gt;0,SUMPRODUCT(($A1587=merged_names)*(_xlfn.TEXTAFTER(O$2, "At ")=merged_belt_colours)*merged_months_at_rank),"")</f>
        <v/>
      </c>
      <c r="P1587" s="18" t="str" cm="1">
        <f t="array" ref="P1587">IF(LEN($A1587)&gt;0,SUMPRODUCT(($A1587=merged_names)*(_xlfn.TEXTAFTER(P$2, "At ")=merged_belt_colours)*merged_months_at_rank),"")</f>
        <v/>
      </c>
      <c r="Q1587" s="18" t="str" cm="1">
        <f t="array" ref="Q1587">IF(LEN($A1587)&gt;0,SUMPRODUCT(($A1587=merged_names)*(_xlfn.TEXTAFTER(Q$2, "At ")=merged_belt_colours)*merged_months_at_rank),"")</f>
        <v/>
      </c>
      <c r="R1587" s="18" t="str" cm="1">
        <f t="array" ref="R1587">IF(LEN($A1587)&gt;0,SUMPRODUCT(($A1587=merged_names)*(_xlfn.TEXTAFTER(R$2, "At ")=merged_belt_colours)*merged_months_at_rank),"")</f>
        <v/>
      </c>
    </row>
    <row r="1588" spans="1:18" x14ac:dyDescent="0.25">
      <c r="A1588"/>
      <c r="B1588" s="15" t="str" cm="1">
        <f t="array" ref="B1588">IFERROR(IF(LEN(A1588)&gt;0, IF(SUMPRODUCT((Inactives[Key]=J1588)*(Inactives[Currently Inactive]))=1,"Inactive","Active"),""),"Active")</f>
        <v/>
      </c>
      <c r="C1588" s="16" t="str" cm="1">
        <f t="array" aca="1" ref="C1588" ca="1">IFERROR(_xlfn._xlws.FILTER(Inactives[Inactive On],(Inactives[Key]=J1588)*(Inactives[Currently Inactive]),""),"")</f>
        <v/>
      </c>
      <c r="D1588" s="16" t="str" cm="1">
        <f t="array" aca="1" ref="D1588" ca="1">IFERROR(INDEX(_xlfn.TEXTSPLIT(E1588," "),1),"")</f>
        <v/>
      </c>
      <c r="E1588" s="15" t="str" cm="1">
        <f t="array" aca="1" ref="E1588" ca="1">IFERROR(_xlfn._xlws.FILTER(merged_ranks,(merged_end_dates=DATE(9999,12,31))*(merged_names=A1588)),"")</f>
        <v/>
      </c>
      <c r="F1588" s="17" t="str">
        <f ca="1">_xlfn.XLOOKUP(J1588,Promotions[Promo Key],Promotions[Promo Date],"")</f>
        <v/>
      </c>
      <c r="G1588" s="18" t="str">
        <f t="shared" ca="1" si="111"/>
        <v/>
      </c>
      <c r="H1588" s="18" t="str">
        <f t="shared" ca="1" si="110"/>
        <v/>
      </c>
      <c r="I1588" s="17" t="str">
        <f>_xlfn.XLOOKUP(A1588,Students[Full Name],Students[Starting Rank],"")</f>
        <v/>
      </c>
      <c r="J1588" s="15" t="str">
        <f t="shared" ca="1" si="112"/>
        <v xml:space="preserve">: </v>
      </c>
      <c r="K1588" s="16" t="str">
        <f>_xlfn.XLOOKUP(A1588,Students[Full Name],Students[Start Date],"")</f>
        <v/>
      </c>
      <c r="L1588" s="18">
        <f t="shared" ca="1" si="113"/>
        <v>-1</v>
      </c>
      <c r="M1588" s="18" cm="1">
        <f t="array" aca="1" ref="M1588" ca="1">SUMPRODUCT(Inactives[Days Inactive]*(Inactives[Student]=A1588))/365</f>
        <v>0</v>
      </c>
      <c r="N1588" s="18" t="str" cm="1">
        <f t="array" ref="N1588">IF(LEN($A1588)&gt;0,SUMPRODUCT(($A1588=merged_names)*(_xlfn.TEXTAFTER(N$2, "At ")=merged_belt_colours)*merged_months_at_rank),"")</f>
        <v/>
      </c>
      <c r="O1588" s="18" t="str" cm="1">
        <f t="array" ref="O1588">IF(LEN($A1588)&gt;0,SUMPRODUCT(($A1588=merged_names)*(_xlfn.TEXTAFTER(O$2, "At ")=merged_belt_colours)*merged_months_at_rank),"")</f>
        <v/>
      </c>
      <c r="P1588" s="18" t="str" cm="1">
        <f t="array" ref="P1588">IF(LEN($A1588)&gt;0,SUMPRODUCT(($A1588=merged_names)*(_xlfn.TEXTAFTER(P$2, "At ")=merged_belt_colours)*merged_months_at_rank),"")</f>
        <v/>
      </c>
      <c r="Q1588" s="18" t="str" cm="1">
        <f t="array" ref="Q1588">IF(LEN($A1588)&gt;0,SUMPRODUCT(($A1588=merged_names)*(_xlfn.TEXTAFTER(Q$2, "At ")=merged_belt_colours)*merged_months_at_rank),"")</f>
        <v/>
      </c>
      <c r="R1588" s="18" t="str" cm="1">
        <f t="array" ref="R1588">IF(LEN($A1588)&gt;0,SUMPRODUCT(($A1588=merged_names)*(_xlfn.TEXTAFTER(R$2, "At ")=merged_belt_colours)*merged_months_at_rank),"")</f>
        <v/>
      </c>
    </row>
    <row r="1589" spans="1:18" x14ac:dyDescent="0.25">
      <c r="A1589"/>
      <c r="B1589" s="15" t="str" cm="1">
        <f t="array" ref="B1589">IFERROR(IF(LEN(A1589)&gt;0, IF(SUMPRODUCT((Inactives[Key]=J1589)*(Inactives[Currently Inactive]))=1,"Inactive","Active"),""),"Active")</f>
        <v/>
      </c>
      <c r="C1589" s="16" t="str" cm="1">
        <f t="array" aca="1" ref="C1589" ca="1">IFERROR(_xlfn._xlws.FILTER(Inactives[Inactive On],(Inactives[Key]=J1589)*(Inactives[Currently Inactive]),""),"")</f>
        <v/>
      </c>
      <c r="D1589" s="16" t="str" cm="1">
        <f t="array" aca="1" ref="D1589" ca="1">IFERROR(INDEX(_xlfn.TEXTSPLIT(E1589," "),1),"")</f>
        <v/>
      </c>
      <c r="E1589" s="15" t="str" cm="1">
        <f t="array" aca="1" ref="E1589" ca="1">IFERROR(_xlfn._xlws.FILTER(merged_ranks,(merged_end_dates=DATE(9999,12,31))*(merged_names=A1589)),"")</f>
        <v/>
      </c>
      <c r="F1589" s="17" t="str">
        <f ca="1">_xlfn.XLOOKUP(J1589,Promotions[Promo Key],Promotions[Promo Date],"")</f>
        <v/>
      </c>
      <c r="G1589" s="18" t="str">
        <f t="shared" ca="1" si="111"/>
        <v/>
      </c>
      <c r="H1589" s="18" t="str">
        <f t="shared" ca="1" si="110"/>
        <v/>
      </c>
      <c r="I1589" s="17" t="str">
        <f>_xlfn.XLOOKUP(A1589,Students[Full Name],Students[Starting Rank],"")</f>
        <v/>
      </c>
      <c r="J1589" s="15" t="str">
        <f t="shared" ca="1" si="112"/>
        <v xml:space="preserve">: </v>
      </c>
      <c r="K1589" s="16" t="str">
        <f>_xlfn.XLOOKUP(A1589,Students[Full Name],Students[Start Date],"")</f>
        <v/>
      </c>
      <c r="L1589" s="18">
        <f t="shared" ca="1" si="113"/>
        <v>-1</v>
      </c>
      <c r="M1589" s="18" cm="1">
        <f t="array" aca="1" ref="M1589" ca="1">SUMPRODUCT(Inactives[Days Inactive]*(Inactives[Student]=A1589))/365</f>
        <v>0</v>
      </c>
      <c r="N1589" s="18" t="str" cm="1">
        <f t="array" ref="N1589">IF(LEN($A1589)&gt;0,SUMPRODUCT(($A1589=merged_names)*(_xlfn.TEXTAFTER(N$2, "At ")=merged_belt_colours)*merged_months_at_rank),"")</f>
        <v/>
      </c>
      <c r="O1589" s="18" t="str" cm="1">
        <f t="array" ref="O1589">IF(LEN($A1589)&gt;0,SUMPRODUCT(($A1589=merged_names)*(_xlfn.TEXTAFTER(O$2, "At ")=merged_belt_colours)*merged_months_at_rank),"")</f>
        <v/>
      </c>
      <c r="P1589" s="18" t="str" cm="1">
        <f t="array" ref="P1589">IF(LEN($A1589)&gt;0,SUMPRODUCT(($A1589=merged_names)*(_xlfn.TEXTAFTER(P$2, "At ")=merged_belt_colours)*merged_months_at_rank),"")</f>
        <v/>
      </c>
      <c r="Q1589" s="18" t="str" cm="1">
        <f t="array" ref="Q1589">IF(LEN($A1589)&gt;0,SUMPRODUCT(($A1589=merged_names)*(_xlfn.TEXTAFTER(Q$2, "At ")=merged_belt_colours)*merged_months_at_rank),"")</f>
        <v/>
      </c>
      <c r="R1589" s="18" t="str" cm="1">
        <f t="array" ref="R1589">IF(LEN($A1589)&gt;0,SUMPRODUCT(($A1589=merged_names)*(_xlfn.TEXTAFTER(R$2, "At ")=merged_belt_colours)*merged_months_at_rank),"")</f>
        <v/>
      </c>
    </row>
    <row r="1590" spans="1:18" x14ac:dyDescent="0.25">
      <c r="A1590"/>
      <c r="B1590" s="15" t="str" cm="1">
        <f t="array" ref="B1590">IFERROR(IF(LEN(A1590)&gt;0, IF(SUMPRODUCT((Inactives[Key]=J1590)*(Inactives[Currently Inactive]))=1,"Inactive","Active"),""),"Active")</f>
        <v/>
      </c>
      <c r="C1590" s="16" t="str" cm="1">
        <f t="array" aca="1" ref="C1590" ca="1">IFERROR(_xlfn._xlws.FILTER(Inactives[Inactive On],(Inactives[Key]=J1590)*(Inactives[Currently Inactive]),""),"")</f>
        <v/>
      </c>
      <c r="D1590" s="16" t="str" cm="1">
        <f t="array" aca="1" ref="D1590" ca="1">IFERROR(INDEX(_xlfn.TEXTSPLIT(E1590," "),1),"")</f>
        <v/>
      </c>
      <c r="E1590" s="15" t="str" cm="1">
        <f t="array" aca="1" ref="E1590" ca="1">IFERROR(_xlfn._xlws.FILTER(merged_ranks,(merged_end_dates=DATE(9999,12,31))*(merged_names=A1590)),"")</f>
        <v/>
      </c>
      <c r="F1590" s="17" t="str">
        <f ca="1">_xlfn.XLOOKUP(J1590,Promotions[Promo Key],Promotions[Promo Date],"")</f>
        <v/>
      </c>
      <c r="G1590" s="18" t="str">
        <f t="shared" ca="1" si="111"/>
        <v/>
      </c>
      <c r="H1590" s="18" t="str">
        <f t="shared" ca="1" si="110"/>
        <v/>
      </c>
      <c r="I1590" s="17" t="str">
        <f>_xlfn.XLOOKUP(A1590,Students[Full Name],Students[Starting Rank],"")</f>
        <v/>
      </c>
      <c r="J1590" s="15" t="str">
        <f t="shared" ca="1" si="112"/>
        <v xml:space="preserve">: </v>
      </c>
      <c r="K1590" s="16" t="str">
        <f>_xlfn.XLOOKUP(A1590,Students[Full Name],Students[Start Date],"")</f>
        <v/>
      </c>
      <c r="L1590" s="18">
        <f t="shared" ca="1" si="113"/>
        <v>-1</v>
      </c>
      <c r="M1590" s="18" cm="1">
        <f t="array" aca="1" ref="M1590" ca="1">SUMPRODUCT(Inactives[Days Inactive]*(Inactives[Student]=A1590))/365</f>
        <v>0</v>
      </c>
      <c r="N1590" s="18" t="str" cm="1">
        <f t="array" ref="N1590">IF(LEN($A1590)&gt;0,SUMPRODUCT(($A1590=merged_names)*(_xlfn.TEXTAFTER(N$2, "At ")=merged_belt_colours)*merged_months_at_rank),"")</f>
        <v/>
      </c>
      <c r="O1590" s="18" t="str" cm="1">
        <f t="array" ref="O1590">IF(LEN($A1590)&gt;0,SUMPRODUCT(($A1590=merged_names)*(_xlfn.TEXTAFTER(O$2, "At ")=merged_belt_colours)*merged_months_at_rank),"")</f>
        <v/>
      </c>
      <c r="P1590" s="18" t="str" cm="1">
        <f t="array" ref="P1590">IF(LEN($A1590)&gt;0,SUMPRODUCT(($A1590=merged_names)*(_xlfn.TEXTAFTER(P$2, "At ")=merged_belt_colours)*merged_months_at_rank),"")</f>
        <v/>
      </c>
      <c r="Q1590" s="18" t="str" cm="1">
        <f t="array" ref="Q1590">IF(LEN($A1590)&gt;0,SUMPRODUCT(($A1590=merged_names)*(_xlfn.TEXTAFTER(Q$2, "At ")=merged_belt_colours)*merged_months_at_rank),"")</f>
        <v/>
      </c>
      <c r="R1590" s="18" t="str" cm="1">
        <f t="array" ref="R1590">IF(LEN($A1590)&gt;0,SUMPRODUCT(($A1590=merged_names)*(_xlfn.TEXTAFTER(R$2, "At ")=merged_belt_colours)*merged_months_at_rank),"")</f>
        <v/>
      </c>
    </row>
    <row r="1591" spans="1:18" x14ac:dyDescent="0.25">
      <c r="A1591"/>
      <c r="B1591" s="15" t="str" cm="1">
        <f t="array" ref="B1591">IFERROR(IF(LEN(A1591)&gt;0, IF(SUMPRODUCT((Inactives[Key]=J1591)*(Inactives[Currently Inactive]))=1,"Inactive","Active"),""),"Active")</f>
        <v/>
      </c>
      <c r="C1591" s="16" t="str" cm="1">
        <f t="array" aca="1" ref="C1591" ca="1">IFERROR(_xlfn._xlws.FILTER(Inactives[Inactive On],(Inactives[Key]=J1591)*(Inactives[Currently Inactive]),""),"")</f>
        <v/>
      </c>
      <c r="D1591" s="16" t="str" cm="1">
        <f t="array" aca="1" ref="D1591" ca="1">IFERROR(INDEX(_xlfn.TEXTSPLIT(E1591," "),1),"")</f>
        <v/>
      </c>
      <c r="E1591" s="15" t="str" cm="1">
        <f t="array" aca="1" ref="E1591" ca="1">IFERROR(_xlfn._xlws.FILTER(merged_ranks,(merged_end_dates=DATE(9999,12,31))*(merged_names=A1591)),"")</f>
        <v/>
      </c>
      <c r="F1591" s="17" t="str">
        <f ca="1">_xlfn.XLOOKUP(J1591,Promotions[Promo Key],Promotions[Promo Date],"")</f>
        <v/>
      </c>
      <c r="G1591" s="18" t="str">
        <f t="shared" ca="1" si="111"/>
        <v/>
      </c>
      <c r="H1591" s="18" t="str">
        <f t="shared" ca="1" si="110"/>
        <v/>
      </c>
      <c r="I1591" s="17" t="str">
        <f>_xlfn.XLOOKUP(A1591,Students[Full Name],Students[Starting Rank],"")</f>
        <v/>
      </c>
      <c r="J1591" s="15" t="str">
        <f t="shared" ca="1" si="112"/>
        <v xml:space="preserve">: </v>
      </c>
      <c r="K1591" s="16" t="str">
        <f>_xlfn.XLOOKUP(A1591,Students[Full Name],Students[Start Date],"")</f>
        <v/>
      </c>
      <c r="L1591" s="18">
        <f t="shared" ca="1" si="113"/>
        <v>-1</v>
      </c>
      <c r="M1591" s="18" cm="1">
        <f t="array" aca="1" ref="M1591" ca="1">SUMPRODUCT(Inactives[Days Inactive]*(Inactives[Student]=A1591))/365</f>
        <v>0</v>
      </c>
      <c r="N1591" s="18" t="str" cm="1">
        <f t="array" ref="N1591">IF(LEN($A1591)&gt;0,SUMPRODUCT(($A1591=merged_names)*(_xlfn.TEXTAFTER(N$2, "At ")=merged_belt_colours)*merged_months_at_rank),"")</f>
        <v/>
      </c>
      <c r="O1591" s="18" t="str" cm="1">
        <f t="array" ref="O1591">IF(LEN($A1591)&gt;0,SUMPRODUCT(($A1591=merged_names)*(_xlfn.TEXTAFTER(O$2, "At ")=merged_belt_colours)*merged_months_at_rank),"")</f>
        <v/>
      </c>
      <c r="P1591" s="18" t="str" cm="1">
        <f t="array" ref="P1591">IF(LEN($A1591)&gt;0,SUMPRODUCT(($A1591=merged_names)*(_xlfn.TEXTAFTER(P$2, "At ")=merged_belt_colours)*merged_months_at_rank),"")</f>
        <v/>
      </c>
      <c r="Q1591" s="18" t="str" cm="1">
        <f t="array" ref="Q1591">IF(LEN($A1591)&gt;0,SUMPRODUCT(($A1591=merged_names)*(_xlfn.TEXTAFTER(Q$2, "At ")=merged_belt_colours)*merged_months_at_rank),"")</f>
        <v/>
      </c>
      <c r="R1591" s="18" t="str" cm="1">
        <f t="array" ref="R1591">IF(LEN($A1591)&gt;0,SUMPRODUCT(($A1591=merged_names)*(_xlfn.TEXTAFTER(R$2, "At ")=merged_belt_colours)*merged_months_at_rank),"")</f>
        <v/>
      </c>
    </row>
    <row r="1592" spans="1:18" x14ac:dyDescent="0.25">
      <c r="A1592"/>
      <c r="B1592" s="15" t="str" cm="1">
        <f t="array" ref="B1592">IFERROR(IF(LEN(A1592)&gt;0, IF(SUMPRODUCT((Inactives[Key]=J1592)*(Inactives[Currently Inactive]))=1,"Inactive","Active"),""),"Active")</f>
        <v/>
      </c>
      <c r="C1592" s="16" t="str" cm="1">
        <f t="array" aca="1" ref="C1592" ca="1">IFERROR(_xlfn._xlws.FILTER(Inactives[Inactive On],(Inactives[Key]=J1592)*(Inactives[Currently Inactive]),""),"")</f>
        <v/>
      </c>
      <c r="D1592" s="16" t="str" cm="1">
        <f t="array" aca="1" ref="D1592" ca="1">IFERROR(INDEX(_xlfn.TEXTSPLIT(E1592," "),1),"")</f>
        <v/>
      </c>
      <c r="E1592" s="15" t="str" cm="1">
        <f t="array" aca="1" ref="E1592" ca="1">IFERROR(_xlfn._xlws.FILTER(merged_ranks,(merged_end_dates=DATE(9999,12,31))*(merged_names=A1592)),"")</f>
        <v/>
      </c>
      <c r="F1592" s="17" t="str">
        <f ca="1">_xlfn.XLOOKUP(J1592,Promotions[Promo Key],Promotions[Promo Date],"")</f>
        <v/>
      </c>
      <c r="G1592" s="18" t="str">
        <f t="shared" ca="1" si="111"/>
        <v/>
      </c>
      <c r="H1592" s="18" t="str">
        <f t="shared" ca="1" si="110"/>
        <v/>
      </c>
      <c r="I1592" s="17" t="str">
        <f>_xlfn.XLOOKUP(A1592,Students[Full Name],Students[Starting Rank],"")</f>
        <v/>
      </c>
      <c r="J1592" s="15" t="str">
        <f t="shared" ca="1" si="112"/>
        <v xml:space="preserve">: </v>
      </c>
      <c r="K1592" s="16" t="str">
        <f>_xlfn.XLOOKUP(A1592,Students[Full Name],Students[Start Date],"")</f>
        <v/>
      </c>
      <c r="L1592" s="18">
        <f t="shared" ca="1" si="113"/>
        <v>-1</v>
      </c>
      <c r="M1592" s="18" cm="1">
        <f t="array" aca="1" ref="M1592" ca="1">SUMPRODUCT(Inactives[Days Inactive]*(Inactives[Student]=A1592))/365</f>
        <v>0</v>
      </c>
      <c r="N1592" s="18" t="str" cm="1">
        <f t="array" ref="N1592">IF(LEN($A1592)&gt;0,SUMPRODUCT(($A1592=merged_names)*(_xlfn.TEXTAFTER(N$2, "At ")=merged_belt_colours)*merged_months_at_rank),"")</f>
        <v/>
      </c>
      <c r="O1592" s="18" t="str" cm="1">
        <f t="array" ref="O1592">IF(LEN($A1592)&gt;0,SUMPRODUCT(($A1592=merged_names)*(_xlfn.TEXTAFTER(O$2, "At ")=merged_belt_colours)*merged_months_at_rank),"")</f>
        <v/>
      </c>
      <c r="P1592" s="18" t="str" cm="1">
        <f t="array" ref="P1592">IF(LEN($A1592)&gt;0,SUMPRODUCT(($A1592=merged_names)*(_xlfn.TEXTAFTER(P$2, "At ")=merged_belt_colours)*merged_months_at_rank),"")</f>
        <v/>
      </c>
      <c r="Q1592" s="18" t="str" cm="1">
        <f t="array" ref="Q1592">IF(LEN($A1592)&gt;0,SUMPRODUCT(($A1592=merged_names)*(_xlfn.TEXTAFTER(Q$2, "At ")=merged_belt_colours)*merged_months_at_rank),"")</f>
        <v/>
      </c>
      <c r="R1592" s="18" t="str" cm="1">
        <f t="array" ref="R1592">IF(LEN($A1592)&gt;0,SUMPRODUCT(($A1592=merged_names)*(_xlfn.TEXTAFTER(R$2, "At ")=merged_belt_colours)*merged_months_at_rank),"")</f>
        <v/>
      </c>
    </row>
    <row r="1593" spans="1:18" x14ac:dyDescent="0.25">
      <c r="A1593"/>
      <c r="B1593" s="15" t="str" cm="1">
        <f t="array" ref="B1593">IFERROR(IF(LEN(A1593)&gt;0, IF(SUMPRODUCT((Inactives[Key]=J1593)*(Inactives[Currently Inactive]))=1,"Inactive","Active"),""),"Active")</f>
        <v/>
      </c>
      <c r="C1593" s="16" t="str" cm="1">
        <f t="array" aca="1" ref="C1593" ca="1">IFERROR(_xlfn._xlws.FILTER(Inactives[Inactive On],(Inactives[Key]=J1593)*(Inactives[Currently Inactive]),""),"")</f>
        <v/>
      </c>
      <c r="D1593" s="16" t="str" cm="1">
        <f t="array" aca="1" ref="D1593" ca="1">IFERROR(INDEX(_xlfn.TEXTSPLIT(E1593," "),1),"")</f>
        <v/>
      </c>
      <c r="E1593" s="15" t="str" cm="1">
        <f t="array" aca="1" ref="E1593" ca="1">IFERROR(_xlfn._xlws.FILTER(merged_ranks,(merged_end_dates=DATE(9999,12,31))*(merged_names=A1593)),"")</f>
        <v/>
      </c>
      <c r="F1593" s="17" t="str">
        <f ca="1">_xlfn.XLOOKUP(J1593,Promotions[Promo Key],Promotions[Promo Date],"")</f>
        <v/>
      </c>
      <c r="G1593" s="18" t="str">
        <f t="shared" ca="1" si="111"/>
        <v/>
      </c>
      <c r="H1593" s="18" t="str">
        <f t="shared" ca="1" si="110"/>
        <v/>
      </c>
      <c r="I1593" s="17" t="str">
        <f>_xlfn.XLOOKUP(A1593,Students[Full Name],Students[Starting Rank],"")</f>
        <v/>
      </c>
      <c r="J1593" s="15" t="str">
        <f t="shared" ca="1" si="112"/>
        <v xml:space="preserve">: </v>
      </c>
      <c r="K1593" s="16" t="str">
        <f>_xlfn.XLOOKUP(A1593,Students[Full Name],Students[Start Date],"")</f>
        <v/>
      </c>
      <c r="L1593" s="18">
        <f t="shared" ca="1" si="113"/>
        <v>-1</v>
      </c>
      <c r="M1593" s="18" cm="1">
        <f t="array" aca="1" ref="M1593" ca="1">SUMPRODUCT(Inactives[Days Inactive]*(Inactives[Student]=A1593))/365</f>
        <v>0</v>
      </c>
      <c r="N1593" s="18" t="str" cm="1">
        <f t="array" ref="N1593">IF(LEN($A1593)&gt;0,SUMPRODUCT(($A1593=merged_names)*(_xlfn.TEXTAFTER(N$2, "At ")=merged_belt_colours)*merged_months_at_rank),"")</f>
        <v/>
      </c>
      <c r="O1593" s="18" t="str" cm="1">
        <f t="array" ref="O1593">IF(LEN($A1593)&gt;0,SUMPRODUCT(($A1593=merged_names)*(_xlfn.TEXTAFTER(O$2, "At ")=merged_belt_colours)*merged_months_at_rank),"")</f>
        <v/>
      </c>
      <c r="P1593" s="18" t="str" cm="1">
        <f t="array" ref="P1593">IF(LEN($A1593)&gt;0,SUMPRODUCT(($A1593=merged_names)*(_xlfn.TEXTAFTER(P$2, "At ")=merged_belt_colours)*merged_months_at_rank),"")</f>
        <v/>
      </c>
      <c r="Q1593" s="18" t="str" cm="1">
        <f t="array" ref="Q1593">IF(LEN($A1593)&gt;0,SUMPRODUCT(($A1593=merged_names)*(_xlfn.TEXTAFTER(Q$2, "At ")=merged_belt_colours)*merged_months_at_rank),"")</f>
        <v/>
      </c>
      <c r="R1593" s="18" t="str" cm="1">
        <f t="array" ref="R1593">IF(LEN($A1593)&gt;0,SUMPRODUCT(($A1593=merged_names)*(_xlfn.TEXTAFTER(R$2, "At ")=merged_belt_colours)*merged_months_at_rank),"")</f>
        <v/>
      </c>
    </row>
    <row r="1594" spans="1:18" x14ac:dyDescent="0.25">
      <c r="A1594"/>
      <c r="B1594" s="15" t="str" cm="1">
        <f t="array" ref="B1594">IFERROR(IF(LEN(A1594)&gt;0, IF(SUMPRODUCT((Inactives[Key]=J1594)*(Inactives[Currently Inactive]))=1,"Inactive","Active"),""),"Active")</f>
        <v/>
      </c>
      <c r="C1594" s="16" t="str" cm="1">
        <f t="array" aca="1" ref="C1594" ca="1">IFERROR(_xlfn._xlws.FILTER(Inactives[Inactive On],(Inactives[Key]=J1594)*(Inactives[Currently Inactive]),""),"")</f>
        <v/>
      </c>
      <c r="D1594" s="16" t="str" cm="1">
        <f t="array" aca="1" ref="D1594" ca="1">IFERROR(INDEX(_xlfn.TEXTSPLIT(E1594," "),1),"")</f>
        <v/>
      </c>
      <c r="E1594" s="15" t="str" cm="1">
        <f t="array" aca="1" ref="E1594" ca="1">IFERROR(_xlfn._xlws.FILTER(merged_ranks,(merged_end_dates=DATE(9999,12,31))*(merged_names=A1594)),"")</f>
        <v/>
      </c>
      <c r="F1594" s="17" t="str">
        <f ca="1">_xlfn.XLOOKUP(J1594,Promotions[Promo Key],Promotions[Promo Date],"")</f>
        <v/>
      </c>
      <c r="G1594" s="18" t="str">
        <f t="shared" ca="1" si="111"/>
        <v/>
      </c>
      <c r="H1594" s="18" t="str">
        <f t="shared" ca="1" si="110"/>
        <v/>
      </c>
      <c r="I1594" s="17" t="str">
        <f>_xlfn.XLOOKUP(A1594,Students[Full Name],Students[Starting Rank],"")</f>
        <v/>
      </c>
      <c r="J1594" s="15" t="str">
        <f t="shared" ca="1" si="112"/>
        <v xml:space="preserve">: </v>
      </c>
      <c r="K1594" s="16" t="str">
        <f>_xlfn.XLOOKUP(A1594,Students[Full Name],Students[Start Date],"")</f>
        <v/>
      </c>
      <c r="L1594" s="18">
        <f t="shared" ca="1" si="113"/>
        <v>-1</v>
      </c>
      <c r="M1594" s="18" cm="1">
        <f t="array" aca="1" ref="M1594" ca="1">SUMPRODUCT(Inactives[Days Inactive]*(Inactives[Student]=A1594))/365</f>
        <v>0</v>
      </c>
      <c r="N1594" s="18" t="str" cm="1">
        <f t="array" ref="N1594">IF(LEN($A1594)&gt;0,SUMPRODUCT(($A1594=merged_names)*(_xlfn.TEXTAFTER(N$2, "At ")=merged_belt_colours)*merged_months_at_rank),"")</f>
        <v/>
      </c>
      <c r="O1594" s="18" t="str" cm="1">
        <f t="array" ref="O1594">IF(LEN($A1594)&gt;0,SUMPRODUCT(($A1594=merged_names)*(_xlfn.TEXTAFTER(O$2, "At ")=merged_belt_colours)*merged_months_at_rank),"")</f>
        <v/>
      </c>
      <c r="P1594" s="18" t="str" cm="1">
        <f t="array" ref="P1594">IF(LEN($A1594)&gt;0,SUMPRODUCT(($A1594=merged_names)*(_xlfn.TEXTAFTER(P$2, "At ")=merged_belt_colours)*merged_months_at_rank),"")</f>
        <v/>
      </c>
      <c r="Q1594" s="18" t="str" cm="1">
        <f t="array" ref="Q1594">IF(LEN($A1594)&gt;0,SUMPRODUCT(($A1594=merged_names)*(_xlfn.TEXTAFTER(Q$2, "At ")=merged_belt_colours)*merged_months_at_rank),"")</f>
        <v/>
      </c>
      <c r="R1594" s="18" t="str" cm="1">
        <f t="array" ref="R1594">IF(LEN($A1594)&gt;0,SUMPRODUCT(($A1594=merged_names)*(_xlfn.TEXTAFTER(R$2, "At ")=merged_belt_colours)*merged_months_at_rank),"")</f>
        <v/>
      </c>
    </row>
    <row r="1595" spans="1:18" x14ac:dyDescent="0.25">
      <c r="A1595"/>
      <c r="B1595" s="15" t="str" cm="1">
        <f t="array" ref="B1595">IFERROR(IF(LEN(A1595)&gt;0, IF(SUMPRODUCT((Inactives[Key]=J1595)*(Inactives[Currently Inactive]))=1,"Inactive","Active"),""),"Active")</f>
        <v/>
      </c>
      <c r="C1595" s="16" t="str" cm="1">
        <f t="array" aca="1" ref="C1595" ca="1">IFERROR(_xlfn._xlws.FILTER(Inactives[Inactive On],(Inactives[Key]=J1595)*(Inactives[Currently Inactive]),""),"")</f>
        <v/>
      </c>
      <c r="D1595" s="16" t="str" cm="1">
        <f t="array" aca="1" ref="D1595" ca="1">IFERROR(INDEX(_xlfn.TEXTSPLIT(E1595," "),1),"")</f>
        <v/>
      </c>
      <c r="E1595" s="15" t="str" cm="1">
        <f t="array" aca="1" ref="E1595" ca="1">IFERROR(_xlfn._xlws.FILTER(merged_ranks,(merged_end_dates=DATE(9999,12,31))*(merged_names=A1595)),"")</f>
        <v/>
      </c>
      <c r="F1595" s="17" t="str">
        <f ca="1">_xlfn.XLOOKUP(J1595,Promotions[Promo Key],Promotions[Promo Date],"")</f>
        <v/>
      </c>
      <c r="G1595" s="18" t="str">
        <f t="shared" ca="1" si="111"/>
        <v/>
      </c>
      <c r="H1595" s="18" t="str">
        <f t="shared" ca="1" si="110"/>
        <v/>
      </c>
      <c r="I1595" s="17" t="str">
        <f>_xlfn.XLOOKUP(A1595,Students[Full Name],Students[Starting Rank],"")</f>
        <v/>
      </c>
      <c r="J1595" s="15" t="str">
        <f t="shared" ca="1" si="112"/>
        <v xml:space="preserve">: </v>
      </c>
      <c r="K1595" s="16" t="str">
        <f>_xlfn.XLOOKUP(A1595,Students[Full Name],Students[Start Date],"")</f>
        <v/>
      </c>
      <c r="L1595" s="18">
        <f t="shared" ca="1" si="113"/>
        <v>-1</v>
      </c>
      <c r="M1595" s="18" cm="1">
        <f t="array" aca="1" ref="M1595" ca="1">SUMPRODUCT(Inactives[Days Inactive]*(Inactives[Student]=A1595))/365</f>
        <v>0</v>
      </c>
      <c r="N1595" s="18" t="str" cm="1">
        <f t="array" ref="N1595">IF(LEN($A1595)&gt;0,SUMPRODUCT(($A1595=merged_names)*(_xlfn.TEXTAFTER(N$2, "At ")=merged_belt_colours)*merged_months_at_rank),"")</f>
        <v/>
      </c>
      <c r="O1595" s="18" t="str" cm="1">
        <f t="array" ref="O1595">IF(LEN($A1595)&gt;0,SUMPRODUCT(($A1595=merged_names)*(_xlfn.TEXTAFTER(O$2, "At ")=merged_belt_colours)*merged_months_at_rank),"")</f>
        <v/>
      </c>
      <c r="P1595" s="18" t="str" cm="1">
        <f t="array" ref="P1595">IF(LEN($A1595)&gt;0,SUMPRODUCT(($A1595=merged_names)*(_xlfn.TEXTAFTER(P$2, "At ")=merged_belt_colours)*merged_months_at_rank),"")</f>
        <v/>
      </c>
      <c r="Q1595" s="18" t="str" cm="1">
        <f t="array" ref="Q1595">IF(LEN($A1595)&gt;0,SUMPRODUCT(($A1595=merged_names)*(_xlfn.TEXTAFTER(Q$2, "At ")=merged_belt_colours)*merged_months_at_rank),"")</f>
        <v/>
      </c>
      <c r="R1595" s="18" t="str" cm="1">
        <f t="array" ref="R1595">IF(LEN($A1595)&gt;0,SUMPRODUCT(($A1595=merged_names)*(_xlfn.TEXTAFTER(R$2, "At ")=merged_belt_colours)*merged_months_at_rank),"")</f>
        <v/>
      </c>
    </row>
    <row r="1596" spans="1:18" x14ac:dyDescent="0.25">
      <c r="A1596"/>
      <c r="B1596" s="15" t="str" cm="1">
        <f t="array" ref="B1596">IFERROR(IF(LEN(A1596)&gt;0, IF(SUMPRODUCT((Inactives[Key]=J1596)*(Inactives[Currently Inactive]))=1,"Inactive","Active"),""),"Active")</f>
        <v/>
      </c>
      <c r="C1596" s="16" t="str" cm="1">
        <f t="array" aca="1" ref="C1596" ca="1">IFERROR(_xlfn._xlws.FILTER(Inactives[Inactive On],(Inactives[Key]=J1596)*(Inactives[Currently Inactive]),""),"")</f>
        <v/>
      </c>
      <c r="D1596" s="16" t="str" cm="1">
        <f t="array" aca="1" ref="D1596" ca="1">IFERROR(INDEX(_xlfn.TEXTSPLIT(E1596," "),1),"")</f>
        <v/>
      </c>
      <c r="E1596" s="15" t="str" cm="1">
        <f t="array" aca="1" ref="E1596" ca="1">IFERROR(_xlfn._xlws.FILTER(merged_ranks,(merged_end_dates=DATE(9999,12,31))*(merged_names=A1596)),"")</f>
        <v/>
      </c>
      <c r="F1596" s="17" t="str">
        <f ca="1">_xlfn.XLOOKUP(J1596,Promotions[Promo Key],Promotions[Promo Date],"")</f>
        <v/>
      </c>
      <c r="G1596" s="18" t="str">
        <f t="shared" ca="1" si="111"/>
        <v/>
      </c>
      <c r="H1596" s="18" t="str">
        <f t="shared" ca="1" si="110"/>
        <v/>
      </c>
      <c r="I1596" s="17" t="str">
        <f>_xlfn.XLOOKUP(A1596,Students[Full Name],Students[Starting Rank],"")</f>
        <v/>
      </c>
      <c r="J1596" s="15" t="str">
        <f t="shared" ca="1" si="112"/>
        <v xml:space="preserve">: </v>
      </c>
      <c r="K1596" s="16" t="str">
        <f>_xlfn.XLOOKUP(A1596,Students[Full Name],Students[Start Date],"")</f>
        <v/>
      </c>
      <c r="L1596" s="18">
        <f t="shared" ca="1" si="113"/>
        <v>-1</v>
      </c>
      <c r="M1596" s="18" cm="1">
        <f t="array" aca="1" ref="M1596" ca="1">SUMPRODUCT(Inactives[Days Inactive]*(Inactives[Student]=A1596))/365</f>
        <v>0</v>
      </c>
      <c r="N1596" s="18" t="str" cm="1">
        <f t="array" ref="N1596">IF(LEN($A1596)&gt;0,SUMPRODUCT(($A1596=merged_names)*(_xlfn.TEXTAFTER(N$2, "At ")=merged_belt_colours)*merged_months_at_rank),"")</f>
        <v/>
      </c>
      <c r="O1596" s="18" t="str" cm="1">
        <f t="array" ref="O1596">IF(LEN($A1596)&gt;0,SUMPRODUCT(($A1596=merged_names)*(_xlfn.TEXTAFTER(O$2, "At ")=merged_belt_colours)*merged_months_at_rank),"")</f>
        <v/>
      </c>
      <c r="P1596" s="18" t="str" cm="1">
        <f t="array" ref="P1596">IF(LEN($A1596)&gt;0,SUMPRODUCT(($A1596=merged_names)*(_xlfn.TEXTAFTER(P$2, "At ")=merged_belt_colours)*merged_months_at_rank),"")</f>
        <v/>
      </c>
      <c r="Q1596" s="18" t="str" cm="1">
        <f t="array" ref="Q1596">IF(LEN($A1596)&gt;0,SUMPRODUCT(($A1596=merged_names)*(_xlfn.TEXTAFTER(Q$2, "At ")=merged_belt_colours)*merged_months_at_rank),"")</f>
        <v/>
      </c>
      <c r="R1596" s="18" t="str" cm="1">
        <f t="array" ref="R1596">IF(LEN($A1596)&gt;0,SUMPRODUCT(($A1596=merged_names)*(_xlfn.TEXTAFTER(R$2, "At ")=merged_belt_colours)*merged_months_at_rank),"")</f>
        <v/>
      </c>
    </row>
    <row r="1597" spans="1:18" x14ac:dyDescent="0.25">
      <c r="A1597"/>
      <c r="B1597" s="15" t="str" cm="1">
        <f t="array" ref="B1597">IFERROR(IF(LEN(A1597)&gt;0, IF(SUMPRODUCT((Inactives[Key]=J1597)*(Inactives[Currently Inactive]))=1,"Inactive","Active"),""),"Active")</f>
        <v/>
      </c>
      <c r="C1597" s="16" t="str" cm="1">
        <f t="array" aca="1" ref="C1597" ca="1">IFERROR(_xlfn._xlws.FILTER(Inactives[Inactive On],(Inactives[Key]=J1597)*(Inactives[Currently Inactive]),""),"")</f>
        <v/>
      </c>
      <c r="D1597" s="16" t="str" cm="1">
        <f t="array" aca="1" ref="D1597" ca="1">IFERROR(INDEX(_xlfn.TEXTSPLIT(E1597," "),1),"")</f>
        <v/>
      </c>
      <c r="E1597" s="15" t="str" cm="1">
        <f t="array" aca="1" ref="E1597" ca="1">IFERROR(_xlfn._xlws.FILTER(merged_ranks,(merged_end_dates=DATE(9999,12,31))*(merged_names=A1597)),"")</f>
        <v/>
      </c>
      <c r="F1597" s="17" t="str">
        <f ca="1">_xlfn.XLOOKUP(J1597,Promotions[Promo Key],Promotions[Promo Date],"")</f>
        <v/>
      </c>
      <c r="G1597" s="18" t="str">
        <f t="shared" ca="1" si="111"/>
        <v/>
      </c>
      <c r="H1597" s="18" t="str">
        <f t="shared" ca="1" si="110"/>
        <v/>
      </c>
      <c r="I1597" s="17" t="str">
        <f>_xlfn.XLOOKUP(A1597,Students[Full Name],Students[Starting Rank],"")</f>
        <v/>
      </c>
      <c r="J1597" s="15" t="str">
        <f t="shared" ca="1" si="112"/>
        <v xml:space="preserve">: </v>
      </c>
      <c r="K1597" s="16" t="str">
        <f>_xlfn.XLOOKUP(A1597,Students[Full Name],Students[Start Date],"")</f>
        <v/>
      </c>
      <c r="L1597" s="18">
        <f t="shared" ca="1" si="113"/>
        <v>-1</v>
      </c>
      <c r="M1597" s="18" cm="1">
        <f t="array" aca="1" ref="M1597" ca="1">SUMPRODUCT(Inactives[Days Inactive]*(Inactives[Student]=A1597))/365</f>
        <v>0</v>
      </c>
      <c r="N1597" s="18" t="str" cm="1">
        <f t="array" ref="N1597">IF(LEN($A1597)&gt;0,SUMPRODUCT(($A1597=merged_names)*(_xlfn.TEXTAFTER(N$2, "At ")=merged_belt_colours)*merged_months_at_rank),"")</f>
        <v/>
      </c>
      <c r="O1597" s="18" t="str" cm="1">
        <f t="array" ref="O1597">IF(LEN($A1597)&gt;0,SUMPRODUCT(($A1597=merged_names)*(_xlfn.TEXTAFTER(O$2, "At ")=merged_belt_colours)*merged_months_at_rank),"")</f>
        <v/>
      </c>
      <c r="P1597" s="18" t="str" cm="1">
        <f t="array" ref="P1597">IF(LEN($A1597)&gt;0,SUMPRODUCT(($A1597=merged_names)*(_xlfn.TEXTAFTER(P$2, "At ")=merged_belt_colours)*merged_months_at_rank),"")</f>
        <v/>
      </c>
      <c r="Q1597" s="18" t="str" cm="1">
        <f t="array" ref="Q1597">IF(LEN($A1597)&gt;0,SUMPRODUCT(($A1597=merged_names)*(_xlfn.TEXTAFTER(Q$2, "At ")=merged_belt_colours)*merged_months_at_rank),"")</f>
        <v/>
      </c>
      <c r="R1597" s="18" t="str" cm="1">
        <f t="array" ref="R1597">IF(LEN($A1597)&gt;0,SUMPRODUCT(($A1597=merged_names)*(_xlfn.TEXTAFTER(R$2, "At ")=merged_belt_colours)*merged_months_at_rank),"")</f>
        <v/>
      </c>
    </row>
    <row r="1598" spans="1:18" x14ac:dyDescent="0.25">
      <c r="A1598"/>
      <c r="B1598" s="15" t="str" cm="1">
        <f t="array" ref="B1598">IFERROR(IF(LEN(A1598)&gt;0, IF(SUMPRODUCT((Inactives[Key]=J1598)*(Inactives[Currently Inactive]))=1,"Inactive","Active"),""),"Active")</f>
        <v/>
      </c>
      <c r="C1598" s="16" t="str" cm="1">
        <f t="array" aca="1" ref="C1598" ca="1">IFERROR(_xlfn._xlws.FILTER(Inactives[Inactive On],(Inactives[Key]=J1598)*(Inactives[Currently Inactive]),""),"")</f>
        <v/>
      </c>
      <c r="D1598" s="16" t="str" cm="1">
        <f t="array" aca="1" ref="D1598" ca="1">IFERROR(INDEX(_xlfn.TEXTSPLIT(E1598," "),1),"")</f>
        <v/>
      </c>
      <c r="E1598" s="15" t="str" cm="1">
        <f t="array" aca="1" ref="E1598" ca="1">IFERROR(_xlfn._xlws.FILTER(merged_ranks,(merged_end_dates=DATE(9999,12,31))*(merged_names=A1598)),"")</f>
        <v/>
      </c>
      <c r="F1598" s="17" t="str">
        <f ca="1">_xlfn.XLOOKUP(J1598,Promotions[Promo Key],Promotions[Promo Date],"")</f>
        <v/>
      </c>
      <c r="G1598" s="18" t="str">
        <f t="shared" ca="1" si="111"/>
        <v/>
      </c>
      <c r="H1598" s="18" t="str">
        <f t="shared" ca="1" si="110"/>
        <v/>
      </c>
      <c r="I1598" s="17" t="str">
        <f>_xlfn.XLOOKUP(A1598,Students[Full Name],Students[Starting Rank],"")</f>
        <v/>
      </c>
      <c r="J1598" s="15" t="str">
        <f t="shared" ca="1" si="112"/>
        <v xml:space="preserve">: </v>
      </c>
      <c r="K1598" s="16" t="str">
        <f>_xlfn.XLOOKUP(A1598,Students[Full Name],Students[Start Date],"")</f>
        <v/>
      </c>
      <c r="L1598" s="18">
        <f t="shared" ca="1" si="113"/>
        <v>-1</v>
      </c>
      <c r="M1598" s="18" cm="1">
        <f t="array" aca="1" ref="M1598" ca="1">SUMPRODUCT(Inactives[Days Inactive]*(Inactives[Student]=A1598))/365</f>
        <v>0</v>
      </c>
      <c r="N1598" s="18" t="str" cm="1">
        <f t="array" ref="N1598">IF(LEN($A1598)&gt;0,SUMPRODUCT(($A1598=merged_names)*(_xlfn.TEXTAFTER(N$2, "At ")=merged_belt_colours)*merged_months_at_rank),"")</f>
        <v/>
      </c>
      <c r="O1598" s="18" t="str" cm="1">
        <f t="array" ref="O1598">IF(LEN($A1598)&gt;0,SUMPRODUCT(($A1598=merged_names)*(_xlfn.TEXTAFTER(O$2, "At ")=merged_belt_colours)*merged_months_at_rank),"")</f>
        <v/>
      </c>
      <c r="P1598" s="18" t="str" cm="1">
        <f t="array" ref="P1598">IF(LEN($A1598)&gt;0,SUMPRODUCT(($A1598=merged_names)*(_xlfn.TEXTAFTER(P$2, "At ")=merged_belt_colours)*merged_months_at_rank),"")</f>
        <v/>
      </c>
      <c r="Q1598" s="18" t="str" cm="1">
        <f t="array" ref="Q1598">IF(LEN($A1598)&gt;0,SUMPRODUCT(($A1598=merged_names)*(_xlfn.TEXTAFTER(Q$2, "At ")=merged_belt_colours)*merged_months_at_rank),"")</f>
        <v/>
      </c>
      <c r="R1598" s="18" t="str" cm="1">
        <f t="array" ref="R1598">IF(LEN($A1598)&gt;0,SUMPRODUCT(($A1598=merged_names)*(_xlfn.TEXTAFTER(R$2, "At ")=merged_belt_colours)*merged_months_at_rank),"")</f>
        <v/>
      </c>
    </row>
    <row r="1599" spans="1:18" x14ac:dyDescent="0.25">
      <c r="A1599"/>
      <c r="B1599" s="15" t="str" cm="1">
        <f t="array" ref="B1599">IFERROR(IF(LEN(A1599)&gt;0, IF(SUMPRODUCT((Inactives[Key]=J1599)*(Inactives[Currently Inactive]))=1,"Inactive","Active"),""),"Active")</f>
        <v/>
      </c>
      <c r="C1599" s="16" t="str" cm="1">
        <f t="array" aca="1" ref="C1599" ca="1">IFERROR(_xlfn._xlws.FILTER(Inactives[Inactive On],(Inactives[Key]=J1599)*(Inactives[Currently Inactive]),""),"")</f>
        <v/>
      </c>
      <c r="D1599" s="16" t="str" cm="1">
        <f t="array" aca="1" ref="D1599" ca="1">IFERROR(INDEX(_xlfn.TEXTSPLIT(E1599," "),1),"")</f>
        <v/>
      </c>
      <c r="E1599" s="15" t="str" cm="1">
        <f t="array" aca="1" ref="E1599" ca="1">IFERROR(_xlfn._xlws.FILTER(merged_ranks,(merged_end_dates=DATE(9999,12,31))*(merged_names=A1599)),"")</f>
        <v/>
      </c>
      <c r="F1599" s="17" t="str">
        <f ca="1">_xlfn.XLOOKUP(J1599,Promotions[Promo Key],Promotions[Promo Date],"")</f>
        <v/>
      </c>
      <c r="G1599" s="18" t="str">
        <f t="shared" ca="1" si="111"/>
        <v/>
      </c>
      <c r="H1599" s="18" t="str">
        <f t="shared" ca="1" si="110"/>
        <v/>
      </c>
      <c r="I1599" s="17" t="str">
        <f>_xlfn.XLOOKUP(A1599,Students[Full Name],Students[Starting Rank],"")</f>
        <v/>
      </c>
      <c r="J1599" s="15" t="str">
        <f t="shared" ca="1" si="112"/>
        <v xml:space="preserve">: </v>
      </c>
      <c r="K1599" s="16" t="str">
        <f>_xlfn.XLOOKUP(A1599,Students[Full Name],Students[Start Date],"")</f>
        <v/>
      </c>
      <c r="L1599" s="18">
        <f t="shared" ca="1" si="113"/>
        <v>-1</v>
      </c>
      <c r="M1599" s="18" cm="1">
        <f t="array" aca="1" ref="M1599" ca="1">SUMPRODUCT(Inactives[Days Inactive]*(Inactives[Student]=A1599))/365</f>
        <v>0</v>
      </c>
      <c r="N1599" s="18" t="str" cm="1">
        <f t="array" ref="N1599">IF(LEN($A1599)&gt;0,SUMPRODUCT(($A1599=merged_names)*(_xlfn.TEXTAFTER(N$2, "At ")=merged_belt_colours)*merged_months_at_rank),"")</f>
        <v/>
      </c>
      <c r="O1599" s="18" t="str" cm="1">
        <f t="array" ref="O1599">IF(LEN($A1599)&gt;0,SUMPRODUCT(($A1599=merged_names)*(_xlfn.TEXTAFTER(O$2, "At ")=merged_belt_colours)*merged_months_at_rank),"")</f>
        <v/>
      </c>
      <c r="P1599" s="18" t="str" cm="1">
        <f t="array" ref="P1599">IF(LEN($A1599)&gt;0,SUMPRODUCT(($A1599=merged_names)*(_xlfn.TEXTAFTER(P$2, "At ")=merged_belt_colours)*merged_months_at_rank),"")</f>
        <v/>
      </c>
      <c r="Q1599" s="18" t="str" cm="1">
        <f t="array" ref="Q1599">IF(LEN($A1599)&gt;0,SUMPRODUCT(($A1599=merged_names)*(_xlfn.TEXTAFTER(Q$2, "At ")=merged_belt_colours)*merged_months_at_rank),"")</f>
        <v/>
      </c>
      <c r="R1599" s="18" t="str" cm="1">
        <f t="array" ref="R1599">IF(LEN($A1599)&gt;0,SUMPRODUCT(($A1599=merged_names)*(_xlfn.TEXTAFTER(R$2, "At ")=merged_belt_colours)*merged_months_at_rank),"")</f>
        <v/>
      </c>
    </row>
    <row r="1600" spans="1:18" x14ac:dyDescent="0.25">
      <c r="A1600"/>
      <c r="B1600" s="15" t="str" cm="1">
        <f t="array" ref="B1600">IFERROR(IF(LEN(A1600)&gt;0, IF(SUMPRODUCT((Inactives[Key]=J1600)*(Inactives[Currently Inactive]))=1,"Inactive","Active"),""),"Active")</f>
        <v/>
      </c>
      <c r="C1600" s="16" t="str" cm="1">
        <f t="array" aca="1" ref="C1600" ca="1">IFERROR(_xlfn._xlws.FILTER(Inactives[Inactive On],(Inactives[Key]=J1600)*(Inactives[Currently Inactive]),""),"")</f>
        <v/>
      </c>
      <c r="D1600" s="16" t="str" cm="1">
        <f t="array" aca="1" ref="D1600" ca="1">IFERROR(INDEX(_xlfn.TEXTSPLIT(E1600," "),1),"")</f>
        <v/>
      </c>
      <c r="E1600" s="15" t="str" cm="1">
        <f t="array" aca="1" ref="E1600" ca="1">IFERROR(_xlfn._xlws.FILTER(merged_ranks,(merged_end_dates=DATE(9999,12,31))*(merged_names=A1600)),"")</f>
        <v/>
      </c>
      <c r="F1600" s="17" t="str">
        <f ca="1">_xlfn.XLOOKUP(J1600,Promotions[Promo Key],Promotions[Promo Date],"")</f>
        <v/>
      </c>
      <c r="G1600" s="18" t="str">
        <f t="shared" ca="1" si="111"/>
        <v/>
      </c>
      <c r="H1600" s="18" t="str">
        <f t="shared" ca="1" si="110"/>
        <v/>
      </c>
      <c r="I1600" s="17" t="str">
        <f>_xlfn.XLOOKUP(A1600,Students[Full Name],Students[Starting Rank],"")</f>
        <v/>
      </c>
      <c r="J1600" s="15" t="str">
        <f t="shared" ca="1" si="112"/>
        <v xml:space="preserve">: </v>
      </c>
      <c r="K1600" s="16" t="str">
        <f>_xlfn.XLOOKUP(A1600,Students[Full Name],Students[Start Date],"")</f>
        <v/>
      </c>
      <c r="L1600" s="18">
        <f t="shared" ca="1" si="113"/>
        <v>-1</v>
      </c>
      <c r="M1600" s="18" cm="1">
        <f t="array" aca="1" ref="M1600" ca="1">SUMPRODUCT(Inactives[Days Inactive]*(Inactives[Student]=A1600))/365</f>
        <v>0</v>
      </c>
      <c r="N1600" s="18" t="str" cm="1">
        <f t="array" ref="N1600">IF(LEN($A1600)&gt;0,SUMPRODUCT(($A1600=merged_names)*(_xlfn.TEXTAFTER(N$2, "At ")=merged_belt_colours)*merged_months_at_rank),"")</f>
        <v/>
      </c>
      <c r="O1600" s="18" t="str" cm="1">
        <f t="array" ref="O1600">IF(LEN($A1600)&gt;0,SUMPRODUCT(($A1600=merged_names)*(_xlfn.TEXTAFTER(O$2, "At ")=merged_belt_colours)*merged_months_at_rank),"")</f>
        <v/>
      </c>
      <c r="P1600" s="18" t="str" cm="1">
        <f t="array" ref="P1600">IF(LEN($A1600)&gt;0,SUMPRODUCT(($A1600=merged_names)*(_xlfn.TEXTAFTER(P$2, "At ")=merged_belt_colours)*merged_months_at_rank),"")</f>
        <v/>
      </c>
      <c r="Q1600" s="18" t="str" cm="1">
        <f t="array" ref="Q1600">IF(LEN($A1600)&gt;0,SUMPRODUCT(($A1600=merged_names)*(_xlfn.TEXTAFTER(Q$2, "At ")=merged_belt_colours)*merged_months_at_rank),"")</f>
        <v/>
      </c>
      <c r="R1600" s="18" t="str" cm="1">
        <f t="array" ref="R1600">IF(LEN($A1600)&gt;0,SUMPRODUCT(($A1600=merged_names)*(_xlfn.TEXTAFTER(R$2, "At ")=merged_belt_colours)*merged_months_at_rank),"")</f>
        <v/>
      </c>
    </row>
    <row r="1601" spans="1:18" x14ac:dyDescent="0.25">
      <c r="A1601"/>
      <c r="B1601" s="15" t="str" cm="1">
        <f t="array" ref="B1601">IFERROR(IF(LEN(A1601)&gt;0, IF(SUMPRODUCT((Inactives[Key]=J1601)*(Inactives[Currently Inactive]))=1,"Inactive","Active"),""),"Active")</f>
        <v/>
      </c>
      <c r="C1601" s="16" t="str" cm="1">
        <f t="array" aca="1" ref="C1601" ca="1">IFERROR(_xlfn._xlws.FILTER(Inactives[Inactive On],(Inactives[Key]=J1601)*(Inactives[Currently Inactive]),""),"")</f>
        <v/>
      </c>
      <c r="D1601" s="16" t="str" cm="1">
        <f t="array" aca="1" ref="D1601" ca="1">IFERROR(INDEX(_xlfn.TEXTSPLIT(E1601," "),1),"")</f>
        <v/>
      </c>
      <c r="E1601" s="15" t="str" cm="1">
        <f t="array" aca="1" ref="E1601" ca="1">IFERROR(_xlfn._xlws.FILTER(merged_ranks,(merged_end_dates=DATE(9999,12,31))*(merged_names=A1601)),"")</f>
        <v/>
      </c>
      <c r="F1601" s="17" t="str">
        <f ca="1">_xlfn.XLOOKUP(J1601,Promotions[Promo Key],Promotions[Promo Date],"")</f>
        <v/>
      </c>
      <c r="G1601" s="18" t="str">
        <f t="shared" ca="1" si="111"/>
        <v/>
      </c>
      <c r="H1601" s="18" t="str">
        <f t="shared" ca="1" si="110"/>
        <v/>
      </c>
      <c r="I1601" s="17" t="str">
        <f>_xlfn.XLOOKUP(A1601,Students[Full Name],Students[Starting Rank],"")</f>
        <v/>
      </c>
      <c r="J1601" s="15" t="str">
        <f t="shared" ca="1" si="112"/>
        <v xml:space="preserve">: </v>
      </c>
      <c r="K1601" s="16" t="str">
        <f>_xlfn.XLOOKUP(A1601,Students[Full Name],Students[Start Date],"")</f>
        <v/>
      </c>
      <c r="L1601" s="18">
        <f t="shared" ca="1" si="113"/>
        <v>-1</v>
      </c>
      <c r="M1601" s="18" cm="1">
        <f t="array" aca="1" ref="M1601" ca="1">SUMPRODUCT(Inactives[Days Inactive]*(Inactives[Student]=A1601))/365</f>
        <v>0</v>
      </c>
      <c r="N1601" s="18" t="str" cm="1">
        <f t="array" ref="N1601">IF(LEN($A1601)&gt;0,SUMPRODUCT(($A1601=merged_names)*(_xlfn.TEXTAFTER(N$2, "At ")=merged_belt_colours)*merged_months_at_rank),"")</f>
        <v/>
      </c>
      <c r="O1601" s="18" t="str" cm="1">
        <f t="array" ref="O1601">IF(LEN($A1601)&gt;0,SUMPRODUCT(($A1601=merged_names)*(_xlfn.TEXTAFTER(O$2, "At ")=merged_belt_colours)*merged_months_at_rank),"")</f>
        <v/>
      </c>
      <c r="P1601" s="18" t="str" cm="1">
        <f t="array" ref="P1601">IF(LEN($A1601)&gt;0,SUMPRODUCT(($A1601=merged_names)*(_xlfn.TEXTAFTER(P$2, "At ")=merged_belt_colours)*merged_months_at_rank),"")</f>
        <v/>
      </c>
      <c r="Q1601" s="18" t="str" cm="1">
        <f t="array" ref="Q1601">IF(LEN($A1601)&gt;0,SUMPRODUCT(($A1601=merged_names)*(_xlfn.TEXTAFTER(Q$2, "At ")=merged_belt_colours)*merged_months_at_rank),"")</f>
        <v/>
      </c>
      <c r="R1601" s="18" t="str" cm="1">
        <f t="array" ref="R1601">IF(LEN($A1601)&gt;0,SUMPRODUCT(($A1601=merged_names)*(_xlfn.TEXTAFTER(R$2, "At ")=merged_belt_colours)*merged_months_at_rank),"")</f>
        <v/>
      </c>
    </row>
    <row r="1602" spans="1:18" x14ac:dyDescent="0.25">
      <c r="A1602"/>
      <c r="B1602" s="15" t="str" cm="1">
        <f t="array" ref="B1602">IFERROR(IF(LEN(A1602)&gt;0, IF(SUMPRODUCT((Inactives[Key]=J1602)*(Inactives[Currently Inactive]))=1,"Inactive","Active"),""),"Active")</f>
        <v/>
      </c>
      <c r="C1602" s="16" t="str" cm="1">
        <f t="array" aca="1" ref="C1602" ca="1">IFERROR(_xlfn._xlws.FILTER(Inactives[Inactive On],(Inactives[Key]=J1602)*(Inactives[Currently Inactive]),""),"")</f>
        <v/>
      </c>
      <c r="D1602" s="16" t="str" cm="1">
        <f t="array" aca="1" ref="D1602" ca="1">IFERROR(INDEX(_xlfn.TEXTSPLIT(E1602," "),1),"")</f>
        <v/>
      </c>
      <c r="E1602" s="15" t="str" cm="1">
        <f t="array" aca="1" ref="E1602" ca="1">IFERROR(_xlfn._xlws.FILTER(merged_ranks,(merged_end_dates=DATE(9999,12,31))*(merged_names=A1602)),"")</f>
        <v/>
      </c>
      <c r="F1602" s="17" t="str">
        <f ca="1">_xlfn.XLOOKUP(J1602,Promotions[Promo Key],Promotions[Promo Date],"")</f>
        <v/>
      </c>
      <c r="G1602" s="18" t="str">
        <f t="shared" ca="1" si="111"/>
        <v/>
      </c>
      <c r="H1602" s="18" t="str">
        <f t="shared" ca="1" si="110"/>
        <v/>
      </c>
      <c r="I1602" s="17" t="str">
        <f>_xlfn.XLOOKUP(A1602,Students[Full Name],Students[Starting Rank],"")</f>
        <v/>
      </c>
      <c r="J1602" s="15" t="str">
        <f t="shared" ca="1" si="112"/>
        <v xml:space="preserve">: </v>
      </c>
      <c r="K1602" s="16" t="str">
        <f>_xlfn.XLOOKUP(A1602,Students[Full Name],Students[Start Date],"")</f>
        <v/>
      </c>
      <c r="L1602" s="18">
        <f t="shared" ca="1" si="113"/>
        <v>-1</v>
      </c>
      <c r="M1602" s="18" cm="1">
        <f t="array" aca="1" ref="M1602" ca="1">SUMPRODUCT(Inactives[Days Inactive]*(Inactives[Student]=A1602))/365</f>
        <v>0</v>
      </c>
      <c r="N1602" s="18" t="str" cm="1">
        <f t="array" ref="N1602">IF(LEN($A1602)&gt;0,SUMPRODUCT(($A1602=merged_names)*(_xlfn.TEXTAFTER(N$2, "At ")=merged_belt_colours)*merged_months_at_rank),"")</f>
        <v/>
      </c>
      <c r="O1602" s="18" t="str" cm="1">
        <f t="array" ref="O1602">IF(LEN($A1602)&gt;0,SUMPRODUCT(($A1602=merged_names)*(_xlfn.TEXTAFTER(O$2, "At ")=merged_belt_colours)*merged_months_at_rank),"")</f>
        <v/>
      </c>
      <c r="P1602" s="18" t="str" cm="1">
        <f t="array" ref="P1602">IF(LEN($A1602)&gt;0,SUMPRODUCT(($A1602=merged_names)*(_xlfn.TEXTAFTER(P$2, "At ")=merged_belt_colours)*merged_months_at_rank),"")</f>
        <v/>
      </c>
      <c r="Q1602" s="18" t="str" cm="1">
        <f t="array" ref="Q1602">IF(LEN($A1602)&gt;0,SUMPRODUCT(($A1602=merged_names)*(_xlfn.TEXTAFTER(Q$2, "At ")=merged_belt_colours)*merged_months_at_rank),"")</f>
        <v/>
      </c>
      <c r="R1602" s="18" t="str" cm="1">
        <f t="array" ref="R1602">IF(LEN($A1602)&gt;0,SUMPRODUCT(($A1602=merged_names)*(_xlfn.TEXTAFTER(R$2, "At ")=merged_belt_colours)*merged_months_at_rank),"")</f>
        <v/>
      </c>
    </row>
    <row r="1603" spans="1:18" x14ac:dyDescent="0.25">
      <c r="A1603"/>
      <c r="B1603" s="15" t="str" cm="1">
        <f t="array" ref="B1603">IFERROR(IF(LEN(A1603)&gt;0, IF(SUMPRODUCT((Inactives[Key]=J1603)*(Inactives[Currently Inactive]))=1,"Inactive","Active"),""),"Active")</f>
        <v/>
      </c>
      <c r="C1603" s="16" t="str" cm="1">
        <f t="array" aca="1" ref="C1603" ca="1">IFERROR(_xlfn._xlws.FILTER(Inactives[Inactive On],(Inactives[Key]=J1603)*(Inactives[Currently Inactive]),""),"")</f>
        <v/>
      </c>
      <c r="D1603" s="16" t="str" cm="1">
        <f t="array" aca="1" ref="D1603" ca="1">IFERROR(INDEX(_xlfn.TEXTSPLIT(E1603," "),1),"")</f>
        <v/>
      </c>
      <c r="E1603" s="15" t="str" cm="1">
        <f t="array" aca="1" ref="E1603" ca="1">IFERROR(_xlfn._xlws.FILTER(merged_ranks,(merged_end_dates=DATE(9999,12,31))*(merged_names=A1603)),"")</f>
        <v/>
      </c>
      <c r="F1603" s="17" t="str">
        <f ca="1">_xlfn.XLOOKUP(J1603,Promotions[Promo Key],Promotions[Promo Date],"")</f>
        <v/>
      </c>
      <c r="G1603" s="18" t="str">
        <f t="shared" ca="1" si="111"/>
        <v/>
      </c>
      <c r="H1603" s="18" t="str">
        <f t="shared" ca="1" si="110"/>
        <v/>
      </c>
      <c r="I1603" s="17" t="str">
        <f>_xlfn.XLOOKUP(A1603,Students[Full Name],Students[Starting Rank],"")</f>
        <v/>
      </c>
      <c r="J1603" s="15" t="str">
        <f t="shared" ca="1" si="112"/>
        <v xml:space="preserve">: </v>
      </c>
      <c r="K1603" s="16" t="str">
        <f>_xlfn.XLOOKUP(A1603,Students[Full Name],Students[Start Date],"")</f>
        <v/>
      </c>
      <c r="L1603" s="18">
        <f t="shared" ca="1" si="113"/>
        <v>-1</v>
      </c>
      <c r="M1603" s="18" cm="1">
        <f t="array" aca="1" ref="M1603" ca="1">SUMPRODUCT(Inactives[Days Inactive]*(Inactives[Student]=A1603))/365</f>
        <v>0</v>
      </c>
      <c r="N1603" s="18" t="str" cm="1">
        <f t="array" ref="N1603">IF(LEN($A1603)&gt;0,SUMPRODUCT(($A1603=merged_names)*(_xlfn.TEXTAFTER(N$2, "At ")=merged_belt_colours)*merged_months_at_rank),"")</f>
        <v/>
      </c>
      <c r="O1603" s="18" t="str" cm="1">
        <f t="array" ref="O1603">IF(LEN($A1603)&gt;0,SUMPRODUCT(($A1603=merged_names)*(_xlfn.TEXTAFTER(O$2, "At ")=merged_belt_colours)*merged_months_at_rank),"")</f>
        <v/>
      </c>
      <c r="P1603" s="18" t="str" cm="1">
        <f t="array" ref="P1603">IF(LEN($A1603)&gt;0,SUMPRODUCT(($A1603=merged_names)*(_xlfn.TEXTAFTER(P$2, "At ")=merged_belt_colours)*merged_months_at_rank),"")</f>
        <v/>
      </c>
      <c r="Q1603" s="18" t="str" cm="1">
        <f t="array" ref="Q1603">IF(LEN($A1603)&gt;0,SUMPRODUCT(($A1603=merged_names)*(_xlfn.TEXTAFTER(Q$2, "At ")=merged_belt_colours)*merged_months_at_rank),"")</f>
        <v/>
      </c>
      <c r="R1603" s="18" t="str" cm="1">
        <f t="array" ref="R1603">IF(LEN($A1603)&gt;0,SUMPRODUCT(($A1603=merged_names)*(_xlfn.TEXTAFTER(R$2, "At ")=merged_belt_colours)*merged_months_at_rank),"")</f>
        <v/>
      </c>
    </row>
    <row r="1604" spans="1:18" x14ac:dyDescent="0.25">
      <c r="A1604"/>
      <c r="B1604" s="15" t="str" cm="1">
        <f t="array" ref="B1604">IFERROR(IF(LEN(A1604)&gt;0, IF(SUMPRODUCT((Inactives[Key]=J1604)*(Inactives[Currently Inactive]))=1,"Inactive","Active"),""),"Active")</f>
        <v/>
      </c>
      <c r="C1604" s="16" t="str" cm="1">
        <f t="array" aca="1" ref="C1604" ca="1">IFERROR(_xlfn._xlws.FILTER(Inactives[Inactive On],(Inactives[Key]=J1604)*(Inactives[Currently Inactive]),""),"")</f>
        <v/>
      </c>
      <c r="D1604" s="16" t="str" cm="1">
        <f t="array" aca="1" ref="D1604" ca="1">IFERROR(INDEX(_xlfn.TEXTSPLIT(E1604," "),1),"")</f>
        <v/>
      </c>
      <c r="E1604" s="15" t="str" cm="1">
        <f t="array" aca="1" ref="E1604" ca="1">IFERROR(_xlfn._xlws.FILTER(merged_ranks,(merged_end_dates=DATE(9999,12,31))*(merged_names=A1604)),"")</f>
        <v/>
      </c>
      <c r="F1604" s="17" t="str">
        <f ca="1">_xlfn.XLOOKUP(J1604,Promotions[Promo Key],Promotions[Promo Date],"")</f>
        <v/>
      </c>
      <c r="G1604" s="18" t="str">
        <f t="shared" ca="1" si="111"/>
        <v/>
      </c>
      <c r="H1604" s="18" t="str">
        <f t="shared" ca="1" si="110"/>
        <v/>
      </c>
      <c r="I1604" s="17" t="str">
        <f>_xlfn.XLOOKUP(A1604,Students[Full Name],Students[Starting Rank],"")</f>
        <v/>
      </c>
      <c r="J1604" s="15" t="str">
        <f t="shared" ca="1" si="112"/>
        <v xml:space="preserve">: </v>
      </c>
      <c r="K1604" s="16" t="str">
        <f>_xlfn.XLOOKUP(A1604,Students[Full Name],Students[Start Date],"")</f>
        <v/>
      </c>
      <c r="L1604" s="18">
        <f t="shared" ca="1" si="113"/>
        <v>-1</v>
      </c>
      <c r="M1604" s="18" cm="1">
        <f t="array" aca="1" ref="M1604" ca="1">SUMPRODUCT(Inactives[Days Inactive]*(Inactives[Student]=A1604))/365</f>
        <v>0</v>
      </c>
      <c r="N1604" s="18" t="str" cm="1">
        <f t="array" ref="N1604">IF(LEN($A1604)&gt;0,SUMPRODUCT(($A1604=merged_names)*(_xlfn.TEXTAFTER(N$2, "At ")=merged_belt_colours)*merged_months_at_rank),"")</f>
        <v/>
      </c>
      <c r="O1604" s="18" t="str" cm="1">
        <f t="array" ref="O1604">IF(LEN($A1604)&gt;0,SUMPRODUCT(($A1604=merged_names)*(_xlfn.TEXTAFTER(O$2, "At ")=merged_belt_colours)*merged_months_at_rank),"")</f>
        <v/>
      </c>
      <c r="P1604" s="18" t="str" cm="1">
        <f t="array" ref="P1604">IF(LEN($A1604)&gt;0,SUMPRODUCT(($A1604=merged_names)*(_xlfn.TEXTAFTER(P$2, "At ")=merged_belt_colours)*merged_months_at_rank),"")</f>
        <v/>
      </c>
      <c r="Q1604" s="18" t="str" cm="1">
        <f t="array" ref="Q1604">IF(LEN($A1604)&gt;0,SUMPRODUCT(($A1604=merged_names)*(_xlfn.TEXTAFTER(Q$2, "At ")=merged_belt_colours)*merged_months_at_rank),"")</f>
        <v/>
      </c>
      <c r="R1604" s="18" t="str" cm="1">
        <f t="array" ref="R1604">IF(LEN($A1604)&gt;0,SUMPRODUCT(($A1604=merged_names)*(_xlfn.TEXTAFTER(R$2, "At ")=merged_belt_colours)*merged_months_at_rank),"")</f>
        <v/>
      </c>
    </row>
    <row r="1605" spans="1:18" x14ac:dyDescent="0.25">
      <c r="A1605"/>
      <c r="B1605" s="15" t="str" cm="1">
        <f t="array" ref="B1605">IFERROR(IF(LEN(A1605)&gt;0, IF(SUMPRODUCT((Inactives[Key]=J1605)*(Inactives[Currently Inactive]))=1,"Inactive","Active"),""),"Active")</f>
        <v/>
      </c>
      <c r="C1605" s="16" t="str" cm="1">
        <f t="array" aca="1" ref="C1605" ca="1">IFERROR(_xlfn._xlws.FILTER(Inactives[Inactive On],(Inactives[Key]=J1605)*(Inactives[Currently Inactive]),""),"")</f>
        <v/>
      </c>
      <c r="D1605" s="16" t="str" cm="1">
        <f t="array" aca="1" ref="D1605" ca="1">IFERROR(INDEX(_xlfn.TEXTSPLIT(E1605," "),1),"")</f>
        <v/>
      </c>
      <c r="E1605" s="15" t="str" cm="1">
        <f t="array" aca="1" ref="E1605" ca="1">IFERROR(_xlfn._xlws.FILTER(merged_ranks,(merged_end_dates=DATE(9999,12,31))*(merged_names=A1605)),"")</f>
        <v/>
      </c>
      <c r="F1605" s="17" t="str">
        <f ca="1">_xlfn.XLOOKUP(J1605,Promotions[Promo Key],Promotions[Promo Date],"")</f>
        <v/>
      </c>
      <c r="G1605" s="18" t="str">
        <f t="shared" ca="1" si="111"/>
        <v/>
      </c>
      <c r="H1605" s="18" t="str">
        <f t="shared" ca="1" si="110"/>
        <v/>
      </c>
      <c r="I1605" s="17" t="str">
        <f>_xlfn.XLOOKUP(A1605,Students[Full Name],Students[Starting Rank],"")</f>
        <v/>
      </c>
      <c r="J1605" s="15" t="str">
        <f t="shared" ca="1" si="112"/>
        <v xml:space="preserve">: </v>
      </c>
      <c r="K1605" s="16" t="str">
        <f>_xlfn.XLOOKUP(A1605,Students[Full Name],Students[Start Date],"")</f>
        <v/>
      </c>
      <c r="L1605" s="18">
        <f t="shared" ca="1" si="113"/>
        <v>-1</v>
      </c>
      <c r="M1605" s="18" cm="1">
        <f t="array" aca="1" ref="M1605" ca="1">SUMPRODUCT(Inactives[Days Inactive]*(Inactives[Student]=A1605))/365</f>
        <v>0</v>
      </c>
      <c r="N1605" s="18" t="str" cm="1">
        <f t="array" ref="N1605">IF(LEN($A1605)&gt;0,SUMPRODUCT(($A1605=merged_names)*(_xlfn.TEXTAFTER(N$2, "At ")=merged_belt_colours)*merged_months_at_rank),"")</f>
        <v/>
      </c>
      <c r="O1605" s="18" t="str" cm="1">
        <f t="array" ref="O1605">IF(LEN($A1605)&gt;0,SUMPRODUCT(($A1605=merged_names)*(_xlfn.TEXTAFTER(O$2, "At ")=merged_belt_colours)*merged_months_at_rank),"")</f>
        <v/>
      </c>
      <c r="P1605" s="18" t="str" cm="1">
        <f t="array" ref="P1605">IF(LEN($A1605)&gt;0,SUMPRODUCT(($A1605=merged_names)*(_xlfn.TEXTAFTER(P$2, "At ")=merged_belt_colours)*merged_months_at_rank),"")</f>
        <v/>
      </c>
      <c r="Q1605" s="18" t="str" cm="1">
        <f t="array" ref="Q1605">IF(LEN($A1605)&gt;0,SUMPRODUCT(($A1605=merged_names)*(_xlfn.TEXTAFTER(Q$2, "At ")=merged_belt_colours)*merged_months_at_rank),"")</f>
        <v/>
      </c>
      <c r="R1605" s="18" t="str" cm="1">
        <f t="array" ref="R1605">IF(LEN($A1605)&gt;0,SUMPRODUCT(($A1605=merged_names)*(_xlfn.TEXTAFTER(R$2, "At ")=merged_belt_colours)*merged_months_at_rank),"")</f>
        <v/>
      </c>
    </row>
    <row r="1606" spans="1:18" x14ac:dyDescent="0.25">
      <c r="A1606"/>
      <c r="B1606" s="15" t="str" cm="1">
        <f t="array" ref="B1606">IFERROR(IF(LEN(A1606)&gt;0, IF(SUMPRODUCT((Inactives[Key]=J1606)*(Inactives[Currently Inactive]))=1,"Inactive","Active"),""),"Active")</f>
        <v/>
      </c>
      <c r="C1606" s="16" t="str" cm="1">
        <f t="array" aca="1" ref="C1606" ca="1">IFERROR(_xlfn._xlws.FILTER(Inactives[Inactive On],(Inactives[Key]=J1606)*(Inactives[Currently Inactive]),""),"")</f>
        <v/>
      </c>
      <c r="D1606" s="16" t="str" cm="1">
        <f t="array" aca="1" ref="D1606" ca="1">IFERROR(INDEX(_xlfn.TEXTSPLIT(E1606," "),1),"")</f>
        <v/>
      </c>
      <c r="E1606" s="15" t="str" cm="1">
        <f t="array" aca="1" ref="E1606" ca="1">IFERROR(_xlfn._xlws.FILTER(merged_ranks,(merged_end_dates=DATE(9999,12,31))*(merged_names=A1606)),"")</f>
        <v/>
      </c>
      <c r="F1606" s="17" t="str">
        <f ca="1">_xlfn.XLOOKUP(J1606,Promotions[Promo Key],Promotions[Promo Date],"")</f>
        <v/>
      </c>
      <c r="G1606" s="18" t="str">
        <f t="shared" ca="1" si="111"/>
        <v/>
      </c>
      <c r="H1606" s="18" t="str">
        <f t="shared" ca="1" si="110"/>
        <v/>
      </c>
      <c r="I1606" s="17" t="str">
        <f>_xlfn.XLOOKUP(A1606,Students[Full Name],Students[Starting Rank],"")</f>
        <v/>
      </c>
      <c r="J1606" s="15" t="str">
        <f t="shared" ca="1" si="112"/>
        <v xml:space="preserve">: </v>
      </c>
      <c r="K1606" s="16" t="str">
        <f>_xlfn.XLOOKUP(A1606,Students[Full Name],Students[Start Date],"")</f>
        <v/>
      </c>
      <c r="L1606" s="18">
        <f t="shared" ca="1" si="113"/>
        <v>-1</v>
      </c>
      <c r="M1606" s="18" cm="1">
        <f t="array" aca="1" ref="M1606" ca="1">SUMPRODUCT(Inactives[Days Inactive]*(Inactives[Student]=A1606))/365</f>
        <v>0</v>
      </c>
      <c r="N1606" s="18" t="str" cm="1">
        <f t="array" ref="N1606">IF(LEN($A1606)&gt;0,SUMPRODUCT(($A1606=merged_names)*(_xlfn.TEXTAFTER(N$2, "At ")=merged_belt_colours)*merged_months_at_rank),"")</f>
        <v/>
      </c>
      <c r="O1606" s="18" t="str" cm="1">
        <f t="array" ref="O1606">IF(LEN($A1606)&gt;0,SUMPRODUCT(($A1606=merged_names)*(_xlfn.TEXTAFTER(O$2, "At ")=merged_belt_colours)*merged_months_at_rank),"")</f>
        <v/>
      </c>
      <c r="P1606" s="18" t="str" cm="1">
        <f t="array" ref="P1606">IF(LEN($A1606)&gt;0,SUMPRODUCT(($A1606=merged_names)*(_xlfn.TEXTAFTER(P$2, "At ")=merged_belt_colours)*merged_months_at_rank),"")</f>
        <v/>
      </c>
      <c r="Q1606" s="18" t="str" cm="1">
        <f t="array" ref="Q1606">IF(LEN($A1606)&gt;0,SUMPRODUCT(($A1606=merged_names)*(_xlfn.TEXTAFTER(Q$2, "At ")=merged_belt_colours)*merged_months_at_rank),"")</f>
        <v/>
      </c>
      <c r="R1606" s="18" t="str" cm="1">
        <f t="array" ref="R1606">IF(LEN($A1606)&gt;0,SUMPRODUCT(($A1606=merged_names)*(_xlfn.TEXTAFTER(R$2, "At ")=merged_belt_colours)*merged_months_at_rank),"")</f>
        <v/>
      </c>
    </row>
    <row r="1607" spans="1:18" x14ac:dyDescent="0.25">
      <c r="A1607"/>
      <c r="B1607" s="15" t="str" cm="1">
        <f t="array" ref="B1607">IFERROR(IF(LEN(A1607)&gt;0, IF(SUMPRODUCT((Inactives[Key]=J1607)*(Inactives[Currently Inactive]))=1,"Inactive","Active"),""),"Active")</f>
        <v/>
      </c>
      <c r="C1607" s="16" t="str" cm="1">
        <f t="array" aca="1" ref="C1607" ca="1">IFERROR(_xlfn._xlws.FILTER(Inactives[Inactive On],(Inactives[Key]=J1607)*(Inactives[Currently Inactive]),""),"")</f>
        <v/>
      </c>
      <c r="D1607" s="16" t="str" cm="1">
        <f t="array" aca="1" ref="D1607" ca="1">IFERROR(INDEX(_xlfn.TEXTSPLIT(E1607," "),1),"")</f>
        <v/>
      </c>
      <c r="E1607" s="15" t="str" cm="1">
        <f t="array" aca="1" ref="E1607" ca="1">IFERROR(_xlfn._xlws.FILTER(merged_ranks,(merged_end_dates=DATE(9999,12,31))*(merged_names=A1607)),"")</f>
        <v/>
      </c>
      <c r="F1607" s="17" t="str">
        <f ca="1">_xlfn.XLOOKUP(J1607,Promotions[Promo Key],Promotions[Promo Date],"")</f>
        <v/>
      </c>
      <c r="G1607" s="18" t="str">
        <f t="shared" ca="1" si="111"/>
        <v/>
      </c>
      <c r="H1607" s="18" t="str">
        <f t="shared" ca="1" si="110"/>
        <v/>
      </c>
      <c r="I1607" s="17" t="str">
        <f>_xlfn.XLOOKUP(A1607,Students[Full Name],Students[Starting Rank],"")</f>
        <v/>
      </c>
      <c r="J1607" s="15" t="str">
        <f t="shared" ca="1" si="112"/>
        <v xml:space="preserve">: </v>
      </c>
      <c r="K1607" s="16" t="str">
        <f>_xlfn.XLOOKUP(A1607,Students[Full Name],Students[Start Date],"")</f>
        <v/>
      </c>
      <c r="L1607" s="18">
        <f t="shared" ca="1" si="113"/>
        <v>-1</v>
      </c>
      <c r="M1607" s="18" cm="1">
        <f t="array" aca="1" ref="M1607" ca="1">SUMPRODUCT(Inactives[Days Inactive]*(Inactives[Student]=A1607))/365</f>
        <v>0</v>
      </c>
      <c r="N1607" s="18" t="str" cm="1">
        <f t="array" ref="N1607">IF(LEN($A1607)&gt;0,SUMPRODUCT(($A1607=merged_names)*(_xlfn.TEXTAFTER(N$2, "At ")=merged_belt_colours)*merged_months_at_rank),"")</f>
        <v/>
      </c>
      <c r="O1607" s="18" t="str" cm="1">
        <f t="array" ref="O1607">IF(LEN($A1607)&gt;0,SUMPRODUCT(($A1607=merged_names)*(_xlfn.TEXTAFTER(O$2, "At ")=merged_belt_colours)*merged_months_at_rank),"")</f>
        <v/>
      </c>
      <c r="P1607" s="18" t="str" cm="1">
        <f t="array" ref="P1607">IF(LEN($A1607)&gt;0,SUMPRODUCT(($A1607=merged_names)*(_xlfn.TEXTAFTER(P$2, "At ")=merged_belt_colours)*merged_months_at_rank),"")</f>
        <v/>
      </c>
      <c r="Q1607" s="18" t="str" cm="1">
        <f t="array" ref="Q1607">IF(LEN($A1607)&gt;0,SUMPRODUCT(($A1607=merged_names)*(_xlfn.TEXTAFTER(Q$2, "At ")=merged_belt_colours)*merged_months_at_rank),"")</f>
        <v/>
      </c>
      <c r="R1607" s="18" t="str" cm="1">
        <f t="array" ref="R1607">IF(LEN($A1607)&gt;0,SUMPRODUCT(($A1607=merged_names)*(_xlfn.TEXTAFTER(R$2, "At ")=merged_belt_colours)*merged_months_at_rank),"")</f>
        <v/>
      </c>
    </row>
    <row r="1608" spans="1:18" x14ac:dyDescent="0.25">
      <c r="A1608"/>
      <c r="B1608" s="15" t="str" cm="1">
        <f t="array" ref="B1608">IFERROR(IF(LEN(A1608)&gt;0, IF(SUMPRODUCT((Inactives[Key]=J1608)*(Inactives[Currently Inactive]))=1,"Inactive","Active"),""),"Active")</f>
        <v/>
      </c>
      <c r="C1608" s="16" t="str" cm="1">
        <f t="array" aca="1" ref="C1608" ca="1">IFERROR(_xlfn._xlws.FILTER(Inactives[Inactive On],(Inactives[Key]=J1608)*(Inactives[Currently Inactive]),""),"")</f>
        <v/>
      </c>
      <c r="D1608" s="16" t="str" cm="1">
        <f t="array" aca="1" ref="D1608" ca="1">IFERROR(INDEX(_xlfn.TEXTSPLIT(E1608," "),1),"")</f>
        <v/>
      </c>
      <c r="E1608" s="15" t="str" cm="1">
        <f t="array" aca="1" ref="E1608" ca="1">IFERROR(_xlfn._xlws.FILTER(merged_ranks,(merged_end_dates=DATE(9999,12,31))*(merged_names=A1608)),"")</f>
        <v/>
      </c>
      <c r="F1608" s="17" t="str">
        <f ca="1">_xlfn.XLOOKUP(J1608,Promotions[Promo Key],Promotions[Promo Date],"")</f>
        <v/>
      </c>
      <c r="G1608" s="18" t="str">
        <f t="shared" ca="1" si="111"/>
        <v/>
      </c>
      <c r="H1608" s="18" t="str">
        <f t="shared" ca="1" si="110"/>
        <v/>
      </c>
      <c r="I1608" s="17" t="str">
        <f>_xlfn.XLOOKUP(A1608,Students[Full Name],Students[Starting Rank],"")</f>
        <v/>
      </c>
      <c r="J1608" s="15" t="str">
        <f t="shared" ca="1" si="112"/>
        <v xml:space="preserve">: </v>
      </c>
      <c r="K1608" s="16" t="str">
        <f>_xlfn.XLOOKUP(A1608,Students[Full Name],Students[Start Date],"")</f>
        <v/>
      </c>
      <c r="L1608" s="18">
        <f t="shared" ca="1" si="113"/>
        <v>-1</v>
      </c>
      <c r="M1608" s="18" cm="1">
        <f t="array" aca="1" ref="M1608" ca="1">SUMPRODUCT(Inactives[Days Inactive]*(Inactives[Student]=A1608))/365</f>
        <v>0</v>
      </c>
      <c r="N1608" s="18" t="str" cm="1">
        <f t="array" ref="N1608">IF(LEN($A1608)&gt;0,SUMPRODUCT(($A1608=merged_names)*(_xlfn.TEXTAFTER(N$2, "At ")=merged_belt_colours)*merged_months_at_rank),"")</f>
        <v/>
      </c>
      <c r="O1608" s="18" t="str" cm="1">
        <f t="array" ref="O1608">IF(LEN($A1608)&gt;0,SUMPRODUCT(($A1608=merged_names)*(_xlfn.TEXTAFTER(O$2, "At ")=merged_belt_colours)*merged_months_at_rank),"")</f>
        <v/>
      </c>
      <c r="P1608" s="18" t="str" cm="1">
        <f t="array" ref="P1608">IF(LEN($A1608)&gt;0,SUMPRODUCT(($A1608=merged_names)*(_xlfn.TEXTAFTER(P$2, "At ")=merged_belt_colours)*merged_months_at_rank),"")</f>
        <v/>
      </c>
      <c r="Q1608" s="18" t="str" cm="1">
        <f t="array" ref="Q1608">IF(LEN($A1608)&gt;0,SUMPRODUCT(($A1608=merged_names)*(_xlfn.TEXTAFTER(Q$2, "At ")=merged_belt_colours)*merged_months_at_rank),"")</f>
        <v/>
      </c>
      <c r="R1608" s="18" t="str" cm="1">
        <f t="array" ref="R1608">IF(LEN($A1608)&gt;0,SUMPRODUCT(($A1608=merged_names)*(_xlfn.TEXTAFTER(R$2, "At ")=merged_belt_colours)*merged_months_at_rank),"")</f>
        <v/>
      </c>
    </row>
    <row r="1609" spans="1:18" x14ac:dyDescent="0.25">
      <c r="A1609"/>
      <c r="B1609" s="15" t="str" cm="1">
        <f t="array" ref="B1609">IFERROR(IF(LEN(A1609)&gt;0, IF(SUMPRODUCT((Inactives[Key]=J1609)*(Inactives[Currently Inactive]))=1,"Inactive","Active"),""),"Active")</f>
        <v/>
      </c>
      <c r="C1609" s="16" t="str" cm="1">
        <f t="array" aca="1" ref="C1609" ca="1">IFERROR(_xlfn._xlws.FILTER(Inactives[Inactive On],(Inactives[Key]=J1609)*(Inactives[Currently Inactive]),""),"")</f>
        <v/>
      </c>
      <c r="D1609" s="16" t="str" cm="1">
        <f t="array" aca="1" ref="D1609" ca="1">IFERROR(INDEX(_xlfn.TEXTSPLIT(E1609," "),1),"")</f>
        <v/>
      </c>
      <c r="E1609" s="15" t="str" cm="1">
        <f t="array" aca="1" ref="E1609" ca="1">IFERROR(_xlfn._xlws.FILTER(merged_ranks,(merged_end_dates=DATE(9999,12,31))*(merged_names=A1609)),"")</f>
        <v/>
      </c>
      <c r="F1609" s="17" t="str">
        <f ca="1">_xlfn.XLOOKUP(J1609,Promotions[Promo Key],Promotions[Promo Date],"")</f>
        <v/>
      </c>
      <c r="G1609" s="18" t="str">
        <f t="shared" ca="1" si="111"/>
        <v/>
      </c>
      <c r="H1609" s="18" t="str">
        <f t="shared" ca="1" si="110"/>
        <v/>
      </c>
      <c r="I1609" s="17" t="str">
        <f>_xlfn.XLOOKUP(A1609,Students[Full Name],Students[Starting Rank],"")</f>
        <v/>
      </c>
      <c r="J1609" s="15" t="str">
        <f t="shared" ca="1" si="112"/>
        <v xml:space="preserve">: </v>
      </c>
      <c r="K1609" s="16" t="str">
        <f>_xlfn.XLOOKUP(A1609,Students[Full Name],Students[Start Date],"")</f>
        <v/>
      </c>
      <c r="L1609" s="18">
        <f t="shared" ca="1" si="113"/>
        <v>-1</v>
      </c>
      <c r="M1609" s="18" cm="1">
        <f t="array" aca="1" ref="M1609" ca="1">SUMPRODUCT(Inactives[Days Inactive]*(Inactives[Student]=A1609))/365</f>
        <v>0</v>
      </c>
      <c r="N1609" s="18" t="str" cm="1">
        <f t="array" ref="N1609">IF(LEN($A1609)&gt;0,SUMPRODUCT(($A1609=merged_names)*(_xlfn.TEXTAFTER(N$2, "At ")=merged_belt_colours)*merged_months_at_rank),"")</f>
        <v/>
      </c>
      <c r="O1609" s="18" t="str" cm="1">
        <f t="array" ref="O1609">IF(LEN($A1609)&gt;0,SUMPRODUCT(($A1609=merged_names)*(_xlfn.TEXTAFTER(O$2, "At ")=merged_belt_colours)*merged_months_at_rank),"")</f>
        <v/>
      </c>
      <c r="P1609" s="18" t="str" cm="1">
        <f t="array" ref="P1609">IF(LEN($A1609)&gt;0,SUMPRODUCT(($A1609=merged_names)*(_xlfn.TEXTAFTER(P$2, "At ")=merged_belt_colours)*merged_months_at_rank),"")</f>
        <v/>
      </c>
      <c r="Q1609" s="18" t="str" cm="1">
        <f t="array" ref="Q1609">IF(LEN($A1609)&gt;0,SUMPRODUCT(($A1609=merged_names)*(_xlfn.TEXTAFTER(Q$2, "At ")=merged_belt_colours)*merged_months_at_rank),"")</f>
        <v/>
      </c>
      <c r="R1609" s="18" t="str" cm="1">
        <f t="array" ref="R1609">IF(LEN($A1609)&gt;0,SUMPRODUCT(($A1609=merged_names)*(_xlfn.TEXTAFTER(R$2, "At ")=merged_belt_colours)*merged_months_at_rank),"")</f>
        <v/>
      </c>
    </row>
    <row r="1610" spans="1:18" x14ac:dyDescent="0.25">
      <c r="A1610"/>
      <c r="B1610" s="15" t="str" cm="1">
        <f t="array" ref="B1610">IFERROR(IF(LEN(A1610)&gt;0, IF(SUMPRODUCT((Inactives[Key]=J1610)*(Inactives[Currently Inactive]))=1,"Inactive","Active"),""),"Active")</f>
        <v/>
      </c>
      <c r="C1610" s="16" t="str" cm="1">
        <f t="array" aca="1" ref="C1610" ca="1">IFERROR(_xlfn._xlws.FILTER(Inactives[Inactive On],(Inactives[Key]=J1610)*(Inactives[Currently Inactive]),""),"")</f>
        <v/>
      </c>
      <c r="D1610" s="16" t="str" cm="1">
        <f t="array" aca="1" ref="D1610" ca="1">IFERROR(INDEX(_xlfn.TEXTSPLIT(E1610," "),1),"")</f>
        <v/>
      </c>
      <c r="E1610" s="15" t="str" cm="1">
        <f t="array" aca="1" ref="E1610" ca="1">IFERROR(_xlfn._xlws.FILTER(merged_ranks,(merged_end_dates=DATE(9999,12,31))*(merged_names=A1610)),"")</f>
        <v/>
      </c>
      <c r="F1610" s="17" t="str">
        <f ca="1">_xlfn.XLOOKUP(J1610,Promotions[Promo Key],Promotions[Promo Date],"")</f>
        <v/>
      </c>
      <c r="G1610" s="18" t="str">
        <f t="shared" ca="1" si="111"/>
        <v/>
      </c>
      <c r="H1610" s="18" t="str">
        <f t="shared" ca="1" si="110"/>
        <v/>
      </c>
      <c r="I1610" s="17" t="str">
        <f>_xlfn.XLOOKUP(A1610,Students[Full Name],Students[Starting Rank],"")</f>
        <v/>
      </c>
      <c r="J1610" s="15" t="str">
        <f t="shared" ca="1" si="112"/>
        <v xml:space="preserve">: </v>
      </c>
      <c r="K1610" s="16" t="str">
        <f>_xlfn.XLOOKUP(A1610,Students[Full Name],Students[Start Date],"")</f>
        <v/>
      </c>
      <c r="L1610" s="18">
        <f t="shared" ca="1" si="113"/>
        <v>-1</v>
      </c>
      <c r="M1610" s="18" cm="1">
        <f t="array" aca="1" ref="M1610" ca="1">SUMPRODUCT(Inactives[Days Inactive]*(Inactives[Student]=A1610))/365</f>
        <v>0</v>
      </c>
      <c r="N1610" s="18" t="str" cm="1">
        <f t="array" ref="N1610">IF(LEN($A1610)&gt;0,SUMPRODUCT(($A1610=merged_names)*(_xlfn.TEXTAFTER(N$2, "At ")=merged_belt_colours)*merged_months_at_rank),"")</f>
        <v/>
      </c>
      <c r="O1610" s="18" t="str" cm="1">
        <f t="array" ref="O1610">IF(LEN($A1610)&gt;0,SUMPRODUCT(($A1610=merged_names)*(_xlfn.TEXTAFTER(O$2, "At ")=merged_belt_colours)*merged_months_at_rank),"")</f>
        <v/>
      </c>
      <c r="P1610" s="18" t="str" cm="1">
        <f t="array" ref="P1610">IF(LEN($A1610)&gt;0,SUMPRODUCT(($A1610=merged_names)*(_xlfn.TEXTAFTER(P$2, "At ")=merged_belt_colours)*merged_months_at_rank),"")</f>
        <v/>
      </c>
      <c r="Q1610" s="18" t="str" cm="1">
        <f t="array" ref="Q1610">IF(LEN($A1610)&gt;0,SUMPRODUCT(($A1610=merged_names)*(_xlfn.TEXTAFTER(Q$2, "At ")=merged_belt_colours)*merged_months_at_rank),"")</f>
        <v/>
      </c>
      <c r="R1610" s="18" t="str" cm="1">
        <f t="array" ref="R1610">IF(LEN($A1610)&gt;0,SUMPRODUCT(($A1610=merged_names)*(_xlfn.TEXTAFTER(R$2, "At ")=merged_belt_colours)*merged_months_at_rank),"")</f>
        <v/>
      </c>
    </row>
    <row r="1611" spans="1:18" x14ac:dyDescent="0.25">
      <c r="A1611"/>
      <c r="B1611" s="15" t="str" cm="1">
        <f t="array" ref="B1611">IFERROR(IF(LEN(A1611)&gt;0, IF(SUMPRODUCT((Inactives[Key]=J1611)*(Inactives[Currently Inactive]))=1,"Inactive","Active"),""),"Active")</f>
        <v/>
      </c>
      <c r="C1611" s="16" t="str" cm="1">
        <f t="array" aca="1" ref="C1611" ca="1">IFERROR(_xlfn._xlws.FILTER(Inactives[Inactive On],(Inactives[Key]=J1611)*(Inactives[Currently Inactive]),""),"")</f>
        <v/>
      </c>
      <c r="D1611" s="16" t="str" cm="1">
        <f t="array" aca="1" ref="D1611" ca="1">IFERROR(INDEX(_xlfn.TEXTSPLIT(E1611," "),1),"")</f>
        <v/>
      </c>
      <c r="E1611" s="15" t="str" cm="1">
        <f t="array" aca="1" ref="E1611" ca="1">IFERROR(_xlfn._xlws.FILTER(merged_ranks,(merged_end_dates=DATE(9999,12,31))*(merged_names=A1611)),"")</f>
        <v/>
      </c>
      <c r="F1611" s="17" t="str">
        <f ca="1">_xlfn.XLOOKUP(J1611,Promotions[Promo Key],Promotions[Promo Date],"")</f>
        <v/>
      </c>
      <c r="G1611" s="18" t="str">
        <f t="shared" ca="1" si="111"/>
        <v/>
      </c>
      <c r="H1611" s="18" t="str">
        <f t="shared" ca="1" si="110"/>
        <v/>
      </c>
      <c r="I1611" s="17" t="str">
        <f>_xlfn.XLOOKUP(A1611,Students[Full Name],Students[Starting Rank],"")</f>
        <v/>
      </c>
      <c r="J1611" s="15" t="str">
        <f t="shared" ca="1" si="112"/>
        <v xml:space="preserve">: </v>
      </c>
      <c r="K1611" s="16" t="str">
        <f>_xlfn.XLOOKUP(A1611,Students[Full Name],Students[Start Date],"")</f>
        <v/>
      </c>
      <c r="L1611" s="18">
        <f t="shared" ca="1" si="113"/>
        <v>-1</v>
      </c>
      <c r="M1611" s="18" cm="1">
        <f t="array" aca="1" ref="M1611" ca="1">SUMPRODUCT(Inactives[Days Inactive]*(Inactives[Student]=A1611))/365</f>
        <v>0</v>
      </c>
      <c r="N1611" s="18" t="str" cm="1">
        <f t="array" ref="N1611">IF(LEN($A1611)&gt;0,SUMPRODUCT(($A1611=merged_names)*(_xlfn.TEXTAFTER(N$2, "At ")=merged_belt_colours)*merged_months_at_rank),"")</f>
        <v/>
      </c>
      <c r="O1611" s="18" t="str" cm="1">
        <f t="array" ref="O1611">IF(LEN($A1611)&gt;0,SUMPRODUCT(($A1611=merged_names)*(_xlfn.TEXTAFTER(O$2, "At ")=merged_belt_colours)*merged_months_at_rank),"")</f>
        <v/>
      </c>
      <c r="P1611" s="18" t="str" cm="1">
        <f t="array" ref="P1611">IF(LEN($A1611)&gt;0,SUMPRODUCT(($A1611=merged_names)*(_xlfn.TEXTAFTER(P$2, "At ")=merged_belt_colours)*merged_months_at_rank),"")</f>
        <v/>
      </c>
      <c r="Q1611" s="18" t="str" cm="1">
        <f t="array" ref="Q1611">IF(LEN($A1611)&gt;0,SUMPRODUCT(($A1611=merged_names)*(_xlfn.TEXTAFTER(Q$2, "At ")=merged_belt_colours)*merged_months_at_rank),"")</f>
        <v/>
      </c>
      <c r="R1611" s="18" t="str" cm="1">
        <f t="array" ref="R1611">IF(LEN($A1611)&gt;0,SUMPRODUCT(($A1611=merged_names)*(_xlfn.TEXTAFTER(R$2, "At ")=merged_belt_colours)*merged_months_at_rank),"")</f>
        <v/>
      </c>
    </row>
    <row r="1612" spans="1:18" x14ac:dyDescent="0.25">
      <c r="A1612"/>
      <c r="B1612" s="15" t="str" cm="1">
        <f t="array" ref="B1612">IFERROR(IF(LEN(A1612)&gt;0, IF(SUMPRODUCT((Inactives[Key]=J1612)*(Inactives[Currently Inactive]))=1,"Inactive","Active"),""),"Active")</f>
        <v/>
      </c>
      <c r="C1612" s="16" t="str" cm="1">
        <f t="array" aca="1" ref="C1612" ca="1">IFERROR(_xlfn._xlws.FILTER(Inactives[Inactive On],(Inactives[Key]=J1612)*(Inactives[Currently Inactive]),""),"")</f>
        <v/>
      </c>
      <c r="D1612" s="16" t="str" cm="1">
        <f t="array" aca="1" ref="D1612" ca="1">IFERROR(INDEX(_xlfn.TEXTSPLIT(E1612," "),1),"")</f>
        <v/>
      </c>
      <c r="E1612" s="15" t="str" cm="1">
        <f t="array" aca="1" ref="E1612" ca="1">IFERROR(_xlfn._xlws.FILTER(merged_ranks,(merged_end_dates=DATE(9999,12,31))*(merged_names=A1612)),"")</f>
        <v/>
      </c>
      <c r="F1612" s="17" t="str">
        <f ca="1">_xlfn.XLOOKUP(J1612,Promotions[Promo Key],Promotions[Promo Date],"")</f>
        <v/>
      </c>
      <c r="G1612" s="18" t="str">
        <f t="shared" ca="1" si="111"/>
        <v/>
      </c>
      <c r="H1612" s="18" t="str">
        <f t="shared" ca="1" si="110"/>
        <v/>
      </c>
      <c r="I1612" s="17" t="str">
        <f>_xlfn.XLOOKUP(A1612,Students[Full Name],Students[Starting Rank],"")</f>
        <v/>
      </c>
      <c r="J1612" s="15" t="str">
        <f t="shared" ca="1" si="112"/>
        <v xml:space="preserve">: </v>
      </c>
      <c r="K1612" s="16" t="str">
        <f>_xlfn.XLOOKUP(A1612,Students[Full Name],Students[Start Date],"")</f>
        <v/>
      </c>
      <c r="L1612" s="18">
        <f t="shared" ca="1" si="113"/>
        <v>-1</v>
      </c>
      <c r="M1612" s="18" cm="1">
        <f t="array" aca="1" ref="M1612" ca="1">SUMPRODUCT(Inactives[Days Inactive]*(Inactives[Student]=A1612))/365</f>
        <v>0</v>
      </c>
      <c r="N1612" s="18" t="str" cm="1">
        <f t="array" ref="N1612">IF(LEN($A1612)&gt;0,SUMPRODUCT(($A1612=merged_names)*(_xlfn.TEXTAFTER(N$2, "At ")=merged_belt_colours)*merged_months_at_rank),"")</f>
        <v/>
      </c>
      <c r="O1612" s="18" t="str" cm="1">
        <f t="array" ref="O1612">IF(LEN($A1612)&gt;0,SUMPRODUCT(($A1612=merged_names)*(_xlfn.TEXTAFTER(O$2, "At ")=merged_belt_colours)*merged_months_at_rank),"")</f>
        <v/>
      </c>
      <c r="P1612" s="18" t="str" cm="1">
        <f t="array" ref="P1612">IF(LEN($A1612)&gt;0,SUMPRODUCT(($A1612=merged_names)*(_xlfn.TEXTAFTER(P$2, "At ")=merged_belt_colours)*merged_months_at_rank),"")</f>
        <v/>
      </c>
      <c r="Q1612" s="18" t="str" cm="1">
        <f t="array" ref="Q1612">IF(LEN($A1612)&gt;0,SUMPRODUCT(($A1612=merged_names)*(_xlfn.TEXTAFTER(Q$2, "At ")=merged_belt_colours)*merged_months_at_rank),"")</f>
        <v/>
      </c>
      <c r="R1612" s="18" t="str" cm="1">
        <f t="array" ref="R1612">IF(LEN($A1612)&gt;0,SUMPRODUCT(($A1612=merged_names)*(_xlfn.TEXTAFTER(R$2, "At ")=merged_belt_colours)*merged_months_at_rank),"")</f>
        <v/>
      </c>
    </row>
    <row r="1613" spans="1:18" x14ac:dyDescent="0.25">
      <c r="A1613"/>
      <c r="B1613" s="15" t="str" cm="1">
        <f t="array" ref="B1613">IFERROR(IF(LEN(A1613)&gt;0, IF(SUMPRODUCT((Inactives[Key]=J1613)*(Inactives[Currently Inactive]))=1,"Inactive","Active"),""),"Active")</f>
        <v/>
      </c>
      <c r="C1613" s="16" t="str" cm="1">
        <f t="array" aca="1" ref="C1613" ca="1">IFERROR(_xlfn._xlws.FILTER(Inactives[Inactive On],(Inactives[Key]=J1613)*(Inactives[Currently Inactive]),""),"")</f>
        <v/>
      </c>
      <c r="D1613" s="16" t="str" cm="1">
        <f t="array" aca="1" ref="D1613" ca="1">IFERROR(INDEX(_xlfn.TEXTSPLIT(E1613," "),1),"")</f>
        <v/>
      </c>
      <c r="E1613" s="15" t="str" cm="1">
        <f t="array" aca="1" ref="E1613" ca="1">IFERROR(_xlfn._xlws.FILTER(merged_ranks,(merged_end_dates=DATE(9999,12,31))*(merged_names=A1613)),"")</f>
        <v/>
      </c>
      <c r="F1613" s="17" t="str">
        <f ca="1">_xlfn.XLOOKUP(J1613,Promotions[Promo Key],Promotions[Promo Date],"")</f>
        <v/>
      </c>
      <c r="G1613" s="18" t="str">
        <f t="shared" ca="1" si="111"/>
        <v/>
      </c>
      <c r="H1613" s="18" t="str">
        <f t="shared" ca="1" si="110"/>
        <v/>
      </c>
      <c r="I1613" s="17" t="str">
        <f>_xlfn.XLOOKUP(A1613,Students[Full Name],Students[Starting Rank],"")</f>
        <v/>
      </c>
      <c r="J1613" s="15" t="str">
        <f t="shared" ca="1" si="112"/>
        <v xml:space="preserve">: </v>
      </c>
      <c r="K1613" s="16" t="str">
        <f>_xlfn.XLOOKUP(A1613,Students[Full Name],Students[Start Date],"")</f>
        <v/>
      </c>
      <c r="L1613" s="18">
        <f t="shared" ca="1" si="113"/>
        <v>-1</v>
      </c>
      <c r="M1613" s="18" cm="1">
        <f t="array" aca="1" ref="M1613" ca="1">SUMPRODUCT(Inactives[Days Inactive]*(Inactives[Student]=A1613))/365</f>
        <v>0</v>
      </c>
      <c r="N1613" s="18" t="str" cm="1">
        <f t="array" ref="N1613">IF(LEN($A1613)&gt;0,SUMPRODUCT(($A1613=merged_names)*(_xlfn.TEXTAFTER(N$2, "At ")=merged_belt_colours)*merged_months_at_rank),"")</f>
        <v/>
      </c>
      <c r="O1613" s="18" t="str" cm="1">
        <f t="array" ref="O1613">IF(LEN($A1613)&gt;0,SUMPRODUCT(($A1613=merged_names)*(_xlfn.TEXTAFTER(O$2, "At ")=merged_belt_colours)*merged_months_at_rank),"")</f>
        <v/>
      </c>
      <c r="P1613" s="18" t="str" cm="1">
        <f t="array" ref="P1613">IF(LEN($A1613)&gt;0,SUMPRODUCT(($A1613=merged_names)*(_xlfn.TEXTAFTER(P$2, "At ")=merged_belt_colours)*merged_months_at_rank),"")</f>
        <v/>
      </c>
      <c r="Q1613" s="18" t="str" cm="1">
        <f t="array" ref="Q1613">IF(LEN($A1613)&gt;0,SUMPRODUCT(($A1613=merged_names)*(_xlfn.TEXTAFTER(Q$2, "At ")=merged_belt_colours)*merged_months_at_rank),"")</f>
        <v/>
      </c>
      <c r="R1613" s="18" t="str" cm="1">
        <f t="array" ref="R1613">IF(LEN($A1613)&gt;0,SUMPRODUCT(($A1613=merged_names)*(_xlfn.TEXTAFTER(R$2, "At ")=merged_belt_colours)*merged_months_at_rank),"")</f>
        <v/>
      </c>
    </row>
    <row r="1614" spans="1:18" x14ac:dyDescent="0.25">
      <c r="A1614"/>
      <c r="B1614" s="15" t="str" cm="1">
        <f t="array" ref="B1614">IFERROR(IF(LEN(A1614)&gt;0, IF(SUMPRODUCT((Inactives[Key]=J1614)*(Inactives[Currently Inactive]))=1,"Inactive","Active"),""),"Active")</f>
        <v/>
      </c>
      <c r="C1614" s="16" t="str" cm="1">
        <f t="array" aca="1" ref="C1614" ca="1">IFERROR(_xlfn._xlws.FILTER(Inactives[Inactive On],(Inactives[Key]=J1614)*(Inactives[Currently Inactive]),""),"")</f>
        <v/>
      </c>
      <c r="D1614" s="16" t="str" cm="1">
        <f t="array" aca="1" ref="D1614" ca="1">IFERROR(INDEX(_xlfn.TEXTSPLIT(E1614," "),1),"")</f>
        <v/>
      </c>
      <c r="E1614" s="15" t="str" cm="1">
        <f t="array" aca="1" ref="E1614" ca="1">IFERROR(_xlfn._xlws.FILTER(merged_ranks,(merged_end_dates=DATE(9999,12,31))*(merged_names=A1614)),"")</f>
        <v/>
      </c>
      <c r="F1614" s="17" t="str">
        <f ca="1">_xlfn.XLOOKUP(J1614,Promotions[Promo Key],Promotions[Promo Date],"")</f>
        <v/>
      </c>
      <c r="G1614" s="18" t="str">
        <f t="shared" ca="1" si="111"/>
        <v/>
      </c>
      <c r="H1614" s="18" t="str">
        <f t="shared" ca="1" si="110"/>
        <v/>
      </c>
      <c r="I1614" s="17" t="str">
        <f>_xlfn.XLOOKUP(A1614,Students[Full Name],Students[Starting Rank],"")</f>
        <v/>
      </c>
      <c r="J1614" s="15" t="str">
        <f t="shared" ca="1" si="112"/>
        <v xml:space="preserve">: </v>
      </c>
      <c r="K1614" s="16" t="str">
        <f>_xlfn.XLOOKUP(A1614,Students[Full Name],Students[Start Date],"")</f>
        <v/>
      </c>
      <c r="L1614" s="18">
        <f t="shared" ca="1" si="113"/>
        <v>-1</v>
      </c>
      <c r="M1614" s="18" cm="1">
        <f t="array" aca="1" ref="M1614" ca="1">SUMPRODUCT(Inactives[Days Inactive]*(Inactives[Student]=A1614))/365</f>
        <v>0</v>
      </c>
      <c r="N1614" s="18" t="str" cm="1">
        <f t="array" ref="N1614">IF(LEN($A1614)&gt;0,SUMPRODUCT(($A1614=merged_names)*(_xlfn.TEXTAFTER(N$2, "At ")=merged_belt_colours)*merged_months_at_rank),"")</f>
        <v/>
      </c>
      <c r="O1614" s="18" t="str" cm="1">
        <f t="array" ref="O1614">IF(LEN($A1614)&gt;0,SUMPRODUCT(($A1614=merged_names)*(_xlfn.TEXTAFTER(O$2, "At ")=merged_belt_colours)*merged_months_at_rank),"")</f>
        <v/>
      </c>
      <c r="P1614" s="18" t="str" cm="1">
        <f t="array" ref="P1614">IF(LEN($A1614)&gt;0,SUMPRODUCT(($A1614=merged_names)*(_xlfn.TEXTAFTER(P$2, "At ")=merged_belt_colours)*merged_months_at_rank),"")</f>
        <v/>
      </c>
      <c r="Q1614" s="18" t="str" cm="1">
        <f t="array" ref="Q1614">IF(LEN($A1614)&gt;0,SUMPRODUCT(($A1614=merged_names)*(_xlfn.TEXTAFTER(Q$2, "At ")=merged_belt_colours)*merged_months_at_rank),"")</f>
        <v/>
      </c>
      <c r="R1614" s="18" t="str" cm="1">
        <f t="array" ref="R1614">IF(LEN($A1614)&gt;0,SUMPRODUCT(($A1614=merged_names)*(_xlfn.TEXTAFTER(R$2, "At ")=merged_belt_colours)*merged_months_at_rank),"")</f>
        <v/>
      </c>
    </row>
    <row r="1615" spans="1:18" x14ac:dyDescent="0.25">
      <c r="A1615"/>
      <c r="B1615" s="15" t="str" cm="1">
        <f t="array" ref="B1615">IFERROR(IF(LEN(A1615)&gt;0, IF(SUMPRODUCT((Inactives[Key]=J1615)*(Inactives[Currently Inactive]))=1,"Inactive","Active"),""),"Active")</f>
        <v/>
      </c>
      <c r="C1615" s="16" t="str" cm="1">
        <f t="array" aca="1" ref="C1615" ca="1">IFERROR(_xlfn._xlws.FILTER(Inactives[Inactive On],(Inactives[Key]=J1615)*(Inactives[Currently Inactive]),""),"")</f>
        <v/>
      </c>
      <c r="D1615" s="16" t="str" cm="1">
        <f t="array" aca="1" ref="D1615" ca="1">IFERROR(INDEX(_xlfn.TEXTSPLIT(E1615," "),1),"")</f>
        <v/>
      </c>
      <c r="E1615" s="15" t="str" cm="1">
        <f t="array" aca="1" ref="E1615" ca="1">IFERROR(_xlfn._xlws.FILTER(merged_ranks,(merged_end_dates=DATE(9999,12,31))*(merged_names=A1615)),"")</f>
        <v/>
      </c>
      <c r="F1615" s="17" t="str">
        <f ca="1">_xlfn.XLOOKUP(J1615,Promotions[Promo Key],Promotions[Promo Date],"")</f>
        <v/>
      </c>
      <c r="G1615" s="18" t="str">
        <f t="shared" ca="1" si="111"/>
        <v/>
      </c>
      <c r="H1615" s="18" t="str">
        <f t="shared" ca="1" si="110"/>
        <v/>
      </c>
      <c r="I1615" s="17" t="str">
        <f>_xlfn.XLOOKUP(A1615,Students[Full Name],Students[Starting Rank],"")</f>
        <v/>
      </c>
      <c r="J1615" s="15" t="str">
        <f t="shared" ca="1" si="112"/>
        <v xml:space="preserve">: </v>
      </c>
      <c r="K1615" s="16" t="str">
        <f>_xlfn.XLOOKUP(A1615,Students[Full Name],Students[Start Date],"")</f>
        <v/>
      </c>
      <c r="L1615" s="18">
        <f t="shared" ca="1" si="113"/>
        <v>-1</v>
      </c>
      <c r="M1615" s="18" cm="1">
        <f t="array" aca="1" ref="M1615" ca="1">SUMPRODUCT(Inactives[Days Inactive]*(Inactives[Student]=A1615))/365</f>
        <v>0</v>
      </c>
      <c r="N1615" s="18" t="str" cm="1">
        <f t="array" ref="N1615">IF(LEN($A1615)&gt;0,SUMPRODUCT(($A1615=merged_names)*(_xlfn.TEXTAFTER(N$2, "At ")=merged_belt_colours)*merged_months_at_rank),"")</f>
        <v/>
      </c>
      <c r="O1615" s="18" t="str" cm="1">
        <f t="array" ref="O1615">IF(LEN($A1615)&gt;0,SUMPRODUCT(($A1615=merged_names)*(_xlfn.TEXTAFTER(O$2, "At ")=merged_belt_colours)*merged_months_at_rank),"")</f>
        <v/>
      </c>
      <c r="P1615" s="18" t="str" cm="1">
        <f t="array" ref="P1615">IF(LEN($A1615)&gt;0,SUMPRODUCT(($A1615=merged_names)*(_xlfn.TEXTAFTER(P$2, "At ")=merged_belt_colours)*merged_months_at_rank),"")</f>
        <v/>
      </c>
      <c r="Q1615" s="18" t="str" cm="1">
        <f t="array" ref="Q1615">IF(LEN($A1615)&gt;0,SUMPRODUCT(($A1615=merged_names)*(_xlfn.TEXTAFTER(Q$2, "At ")=merged_belt_colours)*merged_months_at_rank),"")</f>
        <v/>
      </c>
      <c r="R1615" s="18" t="str" cm="1">
        <f t="array" ref="R1615">IF(LEN($A1615)&gt;0,SUMPRODUCT(($A1615=merged_names)*(_xlfn.TEXTAFTER(R$2, "At ")=merged_belt_colours)*merged_months_at_rank),"")</f>
        <v/>
      </c>
    </row>
    <row r="1616" spans="1:18" x14ac:dyDescent="0.25">
      <c r="A1616"/>
      <c r="B1616" s="15" t="str" cm="1">
        <f t="array" ref="B1616">IFERROR(IF(LEN(A1616)&gt;0, IF(SUMPRODUCT((Inactives[Key]=J1616)*(Inactives[Currently Inactive]))=1,"Inactive","Active"),""),"Active")</f>
        <v/>
      </c>
      <c r="C1616" s="16" t="str" cm="1">
        <f t="array" aca="1" ref="C1616" ca="1">IFERROR(_xlfn._xlws.FILTER(Inactives[Inactive On],(Inactives[Key]=J1616)*(Inactives[Currently Inactive]),""),"")</f>
        <v/>
      </c>
      <c r="D1616" s="16" t="str" cm="1">
        <f t="array" aca="1" ref="D1616" ca="1">IFERROR(INDEX(_xlfn.TEXTSPLIT(E1616," "),1),"")</f>
        <v/>
      </c>
      <c r="E1616" s="15" t="str" cm="1">
        <f t="array" aca="1" ref="E1616" ca="1">IFERROR(_xlfn._xlws.FILTER(merged_ranks,(merged_end_dates=DATE(9999,12,31))*(merged_names=A1616)),"")</f>
        <v/>
      </c>
      <c r="F1616" s="17" t="str">
        <f ca="1">_xlfn.XLOOKUP(J1616,Promotions[Promo Key],Promotions[Promo Date],"")</f>
        <v/>
      </c>
      <c r="G1616" s="18" t="str">
        <f t="shared" ca="1" si="111"/>
        <v/>
      </c>
      <c r="H1616" s="18" t="str">
        <f t="shared" ca="1" si="110"/>
        <v/>
      </c>
      <c r="I1616" s="17" t="str">
        <f>_xlfn.XLOOKUP(A1616,Students[Full Name],Students[Starting Rank],"")</f>
        <v/>
      </c>
      <c r="J1616" s="15" t="str">
        <f t="shared" ca="1" si="112"/>
        <v xml:space="preserve">: </v>
      </c>
      <c r="K1616" s="16" t="str">
        <f>_xlfn.XLOOKUP(A1616,Students[Full Name],Students[Start Date],"")</f>
        <v/>
      </c>
      <c r="L1616" s="18">
        <f t="shared" ca="1" si="113"/>
        <v>-1</v>
      </c>
      <c r="M1616" s="18" cm="1">
        <f t="array" aca="1" ref="M1616" ca="1">SUMPRODUCT(Inactives[Days Inactive]*(Inactives[Student]=A1616))/365</f>
        <v>0</v>
      </c>
      <c r="N1616" s="18" t="str" cm="1">
        <f t="array" ref="N1616">IF(LEN($A1616)&gt;0,SUMPRODUCT(($A1616=merged_names)*(_xlfn.TEXTAFTER(N$2, "At ")=merged_belt_colours)*merged_months_at_rank),"")</f>
        <v/>
      </c>
      <c r="O1616" s="18" t="str" cm="1">
        <f t="array" ref="O1616">IF(LEN($A1616)&gt;0,SUMPRODUCT(($A1616=merged_names)*(_xlfn.TEXTAFTER(O$2, "At ")=merged_belt_colours)*merged_months_at_rank),"")</f>
        <v/>
      </c>
      <c r="P1616" s="18" t="str" cm="1">
        <f t="array" ref="P1616">IF(LEN($A1616)&gt;0,SUMPRODUCT(($A1616=merged_names)*(_xlfn.TEXTAFTER(P$2, "At ")=merged_belt_colours)*merged_months_at_rank),"")</f>
        <v/>
      </c>
      <c r="Q1616" s="18" t="str" cm="1">
        <f t="array" ref="Q1616">IF(LEN($A1616)&gt;0,SUMPRODUCT(($A1616=merged_names)*(_xlfn.TEXTAFTER(Q$2, "At ")=merged_belt_colours)*merged_months_at_rank),"")</f>
        <v/>
      </c>
      <c r="R1616" s="18" t="str" cm="1">
        <f t="array" ref="R1616">IF(LEN($A1616)&gt;0,SUMPRODUCT(($A1616=merged_names)*(_xlfn.TEXTAFTER(R$2, "At ")=merged_belt_colours)*merged_months_at_rank),"")</f>
        <v/>
      </c>
    </row>
    <row r="1617" spans="1:18" x14ac:dyDescent="0.25">
      <c r="A1617"/>
      <c r="B1617" s="15" t="str" cm="1">
        <f t="array" ref="B1617">IFERROR(IF(LEN(A1617)&gt;0, IF(SUMPRODUCT((Inactives[Key]=J1617)*(Inactives[Currently Inactive]))=1,"Inactive","Active"),""),"Active")</f>
        <v/>
      </c>
      <c r="C1617" s="16" t="str" cm="1">
        <f t="array" aca="1" ref="C1617" ca="1">IFERROR(_xlfn._xlws.FILTER(Inactives[Inactive On],(Inactives[Key]=J1617)*(Inactives[Currently Inactive]),""),"")</f>
        <v/>
      </c>
      <c r="D1617" s="16" t="str" cm="1">
        <f t="array" aca="1" ref="D1617" ca="1">IFERROR(INDEX(_xlfn.TEXTSPLIT(E1617," "),1),"")</f>
        <v/>
      </c>
      <c r="E1617" s="15" t="str" cm="1">
        <f t="array" aca="1" ref="E1617" ca="1">IFERROR(_xlfn._xlws.FILTER(merged_ranks,(merged_end_dates=DATE(9999,12,31))*(merged_names=A1617)),"")</f>
        <v/>
      </c>
      <c r="F1617" s="17" t="str">
        <f ca="1">_xlfn.XLOOKUP(J1617,Promotions[Promo Key],Promotions[Promo Date],"")</f>
        <v/>
      </c>
      <c r="G1617" s="18" t="str">
        <f t="shared" ca="1" si="111"/>
        <v/>
      </c>
      <c r="H1617" s="18" t="str">
        <f t="shared" ca="1" si="110"/>
        <v/>
      </c>
      <c r="I1617" s="17" t="str">
        <f>_xlfn.XLOOKUP(A1617,Students[Full Name],Students[Starting Rank],"")</f>
        <v/>
      </c>
      <c r="J1617" s="15" t="str">
        <f t="shared" ca="1" si="112"/>
        <v xml:space="preserve">: </v>
      </c>
      <c r="K1617" s="16" t="str">
        <f>_xlfn.XLOOKUP(A1617,Students[Full Name],Students[Start Date],"")</f>
        <v/>
      </c>
      <c r="L1617" s="18">
        <f t="shared" ca="1" si="113"/>
        <v>-1</v>
      </c>
      <c r="M1617" s="18" cm="1">
        <f t="array" aca="1" ref="M1617" ca="1">SUMPRODUCT(Inactives[Days Inactive]*(Inactives[Student]=A1617))/365</f>
        <v>0</v>
      </c>
      <c r="N1617" s="18" t="str" cm="1">
        <f t="array" ref="N1617">IF(LEN($A1617)&gt;0,SUMPRODUCT(($A1617=merged_names)*(_xlfn.TEXTAFTER(N$2, "At ")=merged_belt_colours)*merged_months_at_rank),"")</f>
        <v/>
      </c>
      <c r="O1617" s="18" t="str" cm="1">
        <f t="array" ref="O1617">IF(LEN($A1617)&gt;0,SUMPRODUCT(($A1617=merged_names)*(_xlfn.TEXTAFTER(O$2, "At ")=merged_belt_colours)*merged_months_at_rank),"")</f>
        <v/>
      </c>
      <c r="P1617" s="18" t="str" cm="1">
        <f t="array" ref="P1617">IF(LEN($A1617)&gt;0,SUMPRODUCT(($A1617=merged_names)*(_xlfn.TEXTAFTER(P$2, "At ")=merged_belt_colours)*merged_months_at_rank),"")</f>
        <v/>
      </c>
      <c r="Q1617" s="18" t="str" cm="1">
        <f t="array" ref="Q1617">IF(LEN($A1617)&gt;0,SUMPRODUCT(($A1617=merged_names)*(_xlfn.TEXTAFTER(Q$2, "At ")=merged_belt_colours)*merged_months_at_rank),"")</f>
        <v/>
      </c>
      <c r="R1617" s="18" t="str" cm="1">
        <f t="array" ref="R1617">IF(LEN($A1617)&gt;0,SUMPRODUCT(($A1617=merged_names)*(_xlfn.TEXTAFTER(R$2, "At ")=merged_belt_colours)*merged_months_at_rank),"")</f>
        <v/>
      </c>
    </row>
    <row r="1618" spans="1:18" x14ac:dyDescent="0.25">
      <c r="A1618"/>
      <c r="B1618" s="15" t="str" cm="1">
        <f t="array" ref="B1618">IFERROR(IF(LEN(A1618)&gt;0, IF(SUMPRODUCT((Inactives[Key]=J1618)*(Inactives[Currently Inactive]))=1,"Inactive","Active"),""),"Active")</f>
        <v/>
      </c>
      <c r="C1618" s="16" t="str" cm="1">
        <f t="array" aca="1" ref="C1618" ca="1">IFERROR(_xlfn._xlws.FILTER(Inactives[Inactive On],(Inactives[Key]=J1618)*(Inactives[Currently Inactive]),""),"")</f>
        <v/>
      </c>
      <c r="D1618" s="16" t="str" cm="1">
        <f t="array" aca="1" ref="D1618" ca="1">IFERROR(INDEX(_xlfn.TEXTSPLIT(E1618," "),1),"")</f>
        <v/>
      </c>
      <c r="E1618" s="15" t="str" cm="1">
        <f t="array" aca="1" ref="E1618" ca="1">IFERROR(_xlfn._xlws.FILTER(merged_ranks,(merged_end_dates=DATE(9999,12,31))*(merged_names=A1618)),"")</f>
        <v/>
      </c>
      <c r="F1618" s="17" t="str">
        <f ca="1">_xlfn.XLOOKUP(J1618,Promotions[Promo Key],Promotions[Promo Date],"")</f>
        <v/>
      </c>
      <c r="G1618" s="18" t="str">
        <f t="shared" ca="1" si="111"/>
        <v/>
      </c>
      <c r="H1618" s="18" t="str">
        <f t="shared" ca="1" si="110"/>
        <v/>
      </c>
      <c r="I1618" s="17" t="str">
        <f>_xlfn.XLOOKUP(A1618,Students[Full Name],Students[Starting Rank],"")</f>
        <v/>
      </c>
      <c r="J1618" s="15" t="str">
        <f t="shared" ca="1" si="112"/>
        <v xml:space="preserve">: </v>
      </c>
      <c r="K1618" s="16" t="str">
        <f>_xlfn.XLOOKUP(A1618,Students[Full Name],Students[Start Date],"")</f>
        <v/>
      </c>
      <c r="L1618" s="18">
        <f t="shared" ca="1" si="113"/>
        <v>-1</v>
      </c>
      <c r="M1618" s="18" cm="1">
        <f t="array" aca="1" ref="M1618" ca="1">SUMPRODUCT(Inactives[Days Inactive]*(Inactives[Student]=A1618))/365</f>
        <v>0</v>
      </c>
      <c r="N1618" s="18" t="str" cm="1">
        <f t="array" ref="N1618">IF(LEN($A1618)&gt;0,SUMPRODUCT(($A1618=merged_names)*(_xlfn.TEXTAFTER(N$2, "At ")=merged_belt_colours)*merged_months_at_rank),"")</f>
        <v/>
      </c>
      <c r="O1618" s="18" t="str" cm="1">
        <f t="array" ref="O1618">IF(LEN($A1618)&gt;0,SUMPRODUCT(($A1618=merged_names)*(_xlfn.TEXTAFTER(O$2, "At ")=merged_belt_colours)*merged_months_at_rank),"")</f>
        <v/>
      </c>
      <c r="P1618" s="18" t="str" cm="1">
        <f t="array" ref="P1618">IF(LEN($A1618)&gt;0,SUMPRODUCT(($A1618=merged_names)*(_xlfn.TEXTAFTER(P$2, "At ")=merged_belt_colours)*merged_months_at_rank),"")</f>
        <v/>
      </c>
      <c r="Q1618" s="18" t="str" cm="1">
        <f t="array" ref="Q1618">IF(LEN($A1618)&gt;0,SUMPRODUCT(($A1618=merged_names)*(_xlfn.TEXTAFTER(Q$2, "At ")=merged_belt_colours)*merged_months_at_rank),"")</f>
        <v/>
      </c>
      <c r="R1618" s="18" t="str" cm="1">
        <f t="array" ref="R1618">IF(LEN($A1618)&gt;0,SUMPRODUCT(($A1618=merged_names)*(_xlfn.TEXTAFTER(R$2, "At ")=merged_belt_colours)*merged_months_at_rank),"")</f>
        <v/>
      </c>
    </row>
    <row r="1619" spans="1:18" x14ac:dyDescent="0.25">
      <c r="A1619"/>
      <c r="B1619" s="15" t="str" cm="1">
        <f t="array" ref="B1619">IFERROR(IF(LEN(A1619)&gt;0, IF(SUMPRODUCT((Inactives[Key]=J1619)*(Inactives[Currently Inactive]))=1,"Inactive","Active"),""),"Active")</f>
        <v/>
      </c>
      <c r="C1619" s="16" t="str" cm="1">
        <f t="array" aca="1" ref="C1619" ca="1">IFERROR(_xlfn._xlws.FILTER(Inactives[Inactive On],(Inactives[Key]=J1619)*(Inactives[Currently Inactive]),""),"")</f>
        <v/>
      </c>
      <c r="D1619" s="16" t="str" cm="1">
        <f t="array" aca="1" ref="D1619" ca="1">IFERROR(INDEX(_xlfn.TEXTSPLIT(E1619," "),1),"")</f>
        <v/>
      </c>
      <c r="E1619" s="15" t="str" cm="1">
        <f t="array" aca="1" ref="E1619" ca="1">IFERROR(_xlfn._xlws.FILTER(merged_ranks,(merged_end_dates=DATE(9999,12,31))*(merged_names=A1619)),"")</f>
        <v/>
      </c>
      <c r="F1619" s="17" t="str">
        <f ca="1">_xlfn.XLOOKUP(J1619,Promotions[Promo Key],Promotions[Promo Date],"")</f>
        <v/>
      </c>
      <c r="G1619" s="18" t="str">
        <f t="shared" ca="1" si="111"/>
        <v/>
      </c>
      <c r="H1619" s="18" t="str">
        <f t="shared" ca="1" si="110"/>
        <v/>
      </c>
      <c r="I1619" s="17" t="str">
        <f>_xlfn.XLOOKUP(A1619,Students[Full Name],Students[Starting Rank],"")</f>
        <v/>
      </c>
      <c r="J1619" s="15" t="str">
        <f t="shared" ca="1" si="112"/>
        <v xml:space="preserve">: </v>
      </c>
      <c r="K1619" s="16" t="str">
        <f>_xlfn.XLOOKUP(A1619,Students[Full Name],Students[Start Date],"")</f>
        <v/>
      </c>
      <c r="L1619" s="18">
        <f t="shared" ca="1" si="113"/>
        <v>-1</v>
      </c>
      <c r="M1619" s="18" cm="1">
        <f t="array" aca="1" ref="M1619" ca="1">SUMPRODUCT(Inactives[Days Inactive]*(Inactives[Student]=A1619))/365</f>
        <v>0</v>
      </c>
      <c r="N1619" s="18" t="str" cm="1">
        <f t="array" ref="N1619">IF(LEN($A1619)&gt;0,SUMPRODUCT(($A1619=merged_names)*(_xlfn.TEXTAFTER(N$2, "At ")=merged_belt_colours)*merged_months_at_rank),"")</f>
        <v/>
      </c>
      <c r="O1619" s="18" t="str" cm="1">
        <f t="array" ref="O1619">IF(LEN($A1619)&gt;0,SUMPRODUCT(($A1619=merged_names)*(_xlfn.TEXTAFTER(O$2, "At ")=merged_belt_colours)*merged_months_at_rank),"")</f>
        <v/>
      </c>
      <c r="P1619" s="18" t="str" cm="1">
        <f t="array" ref="P1619">IF(LEN($A1619)&gt;0,SUMPRODUCT(($A1619=merged_names)*(_xlfn.TEXTAFTER(P$2, "At ")=merged_belt_colours)*merged_months_at_rank),"")</f>
        <v/>
      </c>
      <c r="Q1619" s="18" t="str" cm="1">
        <f t="array" ref="Q1619">IF(LEN($A1619)&gt;0,SUMPRODUCT(($A1619=merged_names)*(_xlfn.TEXTAFTER(Q$2, "At ")=merged_belt_colours)*merged_months_at_rank),"")</f>
        <v/>
      </c>
      <c r="R1619" s="18" t="str" cm="1">
        <f t="array" ref="R1619">IF(LEN($A1619)&gt;0,SUMPRODUCT(($A1619=merged_names)*(_xlfn.TEXTAFTER(R$2, "At ")=merged_belt_colours)*merged_months_at_rank),"")</f>
        <v/>
      </c>
    </row>
    <row r="1620" spans="1:18" x14ac:dyDescent="0.25">
      <c r="A1620"/>
      <c r="B1620" s="15" t="str" cm="1">
        <f t="array" ref="B1620">IFERROR(IF(LEN(A1620)&gt;0, IF(SUMPRODUCT((Inactives[Key]=J1620)*(Inactives[Currently Inactive]))=1,"Inactive","Active"),""),"Active")</f>
        <v/>
      </c>
      <c r="C1620" s="16" t="str" cm="1">
        <f t="array" aca="1" ref="C1620" ca="1">IFERROR(_xlfn._xlws.FILTER(Inactives[Inactive On],(Inactives[Key]=J1620)*(Inactives[Currently Inactive]),""),"")</f>
        <v/>
      </c>
      <c r="D1620" s="16" t="str" cm="1">
        <f t="array" aca="1" ref="D1620" ca="1">IFERROR(INDEX(_xlfn.TEXTSPLIT(E1620," "),1),"")</f>
        <v/>
      </c>
      <c r="E1620" s="15" t="str" cm="1">
        <f t="array" aca="1" ref="E1620" ca="1">IFERROR(_xlfn._xlws.FILTER(merged_ranks,(merged_end_dates=DATE(9999,12,31))*(merged_names=A1620)),"")</f>
        <v/>
      </c>
      <c r="F1620" s="17" t="str">
        <f ca="1">_xlfn.XLOOKUP(J1620,Promotions[Promo Key],Promotions[Promo Date],"")</f>
        <v/>
      </c>
      <c r="G1620" s="18" t="str">
        <f t="shared" ca="1" si="111"/>
        <v/>
      </c>
      <c r="H1620" s="18" t="str">
        <f t="shared" ca="1" si="110"/>
        <v/>
      </c>
      <c r="I1620" s="17" t="str">
        <f>_xlfn.XLOOKUP(A1620,Students[Full Name],Students[Starting Rank],"")</f>
        <v/>
      </c>
      <c r="J1620" s="15" t="str">
        <f t="shared" ca="1" si="112"/>
        <v xml:space="preserve">: </v>
      </c>
      <c r="K1620" s="16" t="str">
        <f>_xlfn.XLOOKUP(A1620,Students[Full Name],Students[Start Date],"")</f>
        <v/>
      </c>
      <c r="L1620" s="18">
        <f t="shared" ca="1" si="113"/>
        <v>-1</v>
      </c>
      <c r="M1620" s="18" cm="1">
        <f t="array" aca="1" ref="M1620" ca="1">SUMPRODUCT(Inactives[Days Inactive]*(Inactives[Student]=A1620))/365</f>
        <v>0</v>
      </c>
      <c r="N1620" s="18" t="str" cm="1">
        <f t="array" ref="N1620">IF(LEN($A1620)&gt;0,SUMPRODUCT(($A1620=merged_names)*(_xlfn.TEXTAFTER(N$2, "At ")=merged_belt_colours)*merged_months_at_rank),"")</f>
        <v/>
      </c>
      <c r="O1620" s="18" t="str" cm="1">
        <f t="array" ref="O1620">IF(LEN($A1620)&gt;0,SUMPRODUCT(($A1620=merged_names)*(_xlfn.TEXTAFTER(O$2, "At ")=merged_belt_colours)*merged_months_at_rank),"")</f>
        <v/>
      </c>
      <c r="P1620" s="18" t="str" cm="1">
        <f t="array" ref="P1620">IF(LEN($A1620)&gt;0,SUMPRODUCT(($A1620=merged_names)*(_xlfn.TEXTAFTER(P$2, "At ")=merged_belt_colours)*merged_months_at_rank),"")</f>
        <v/>
      </c>
      <c r="Q1620" s="18" t="str" cm="1">
        <f t="array" ref="Q1620">IF(LEN($A1620)&gt;0,SUMPRODUCT(($A1620=merged_names)*(_xlfn.TEXTAFTER(Q$2, "At ")=merged_belt_colours)*merged_months_at_rank),"")</f>
        <v/>
      </c>
      <c r="R1620" s="18" t="str" cm="1">
        <f t="array" ref="R1620">IF(LEN($A1620)&gt;0,SUMPRODUCT(($A1620=merged_names)*(_xlfn.TEXTAFTER(R$2, "At ")=merged_belt_colours)*merged_months_at_rank),"")</f>
        <v/>
      </c>
    </row>
    <row r="1621" spans="1:18" x14ac:dyDescent="0.25">
      <c r="A1621"/>
      <c r="B1621" s="15" t="str" cm="1">
        <f t="array" ref="B1621">IFERROR(IF(LEN(A1621)&gt;0, IF(SUMPRODUCT((Inactives[Key]=J1621)*(Inactives[Currently Inactive]))=1,"Inactive","Active"),""),"Active")</f>
        <v/>
      </c>
      <c r="C1621" s="16" t="str" cm="1">
        <f t="array" aca="1" ref="C1621" ca="1">IFERROR(_xlfn._xlws.FILTER(Inactives[Inactive On],(Inactives[Key]=J1621)*(Inactives[Currently Inactive]),""),"")</f>
        <v/>
      </c>
      <c r="D1621" s="16" t="str" cm="1">
        <f t="array" aca="1" ref="D1621" ca="1">IFERROR(INDEX(_xlfn.TEXTSPLIT(E1621," "),1),"")</f>
        <v/>
      </c>
      <c r="E1621" s="15" t="str" cm="1">
        <f t="array" aca="1" ref="E1621" ca="1">IFERROR(_xlfn._xlws.FILTER(merged_ranks,(merged_end_dates=DATE(9999,12,31))*(merged_names=A1621)),"")</f>
        <v/>
      </c>
      <c r="F1621" s="17" t="str">
        <f ca="1">_xlfn.XLOOKUP(J1621,Promotions[Promo Key],Promotions[Promo Date],"")</f>
        <v/>
      </c>
      <c r="G1621" s="18" t="str">
        <f t="shared" ca="1" si="111"/>
        <v/>
      </c>
      <c r="H1621" s="18" t="str">
        <f t="shared" ca="1" si="110"/>
        <v/>
      </c>
      <c r="I1621" s="17" t="str">
        <f>_xlfn.XLOOKUP(A1621,Students[Full Name],Students[Starting Rank],"")</f>
        <v/>
      </c>
      <c r="J1621" s="15" t="str">
        <f t="shared" ca="1" si="112"/>
        <v xml:space="preserve">: </v>
      </c>
      <c r="K1621" s="16" t="str">
        <f>_xlfn.XLOOKUP(A1621,Students[Full Name],Students[Start Date],"")</f>
        <v/>
      </c>
      <c r="L1621" s="18">
        <f t="shared" ca="1" si="113"/>
        <v>-1</v>
      </c>
      <c r="M1621" s="18" cm="1">
        <f t="array" aca="1" ref="M1621" ca="1">SUMPRODUCT(Inactives[Days Inactive]*(Inactives[Student]=A1621))/365</f>
        <v>0</v>
      </c>
      <c r="N1621" s="18" t="str" cm="1">
        <f t="array" ref="N1621">IF(LEN($A1621)&gt;0,SUMPRODUCT(($A1621=merged_names)*(_xlfn.TEXTAFTER(N$2, "At ")=merged_belt_colours)*merged_months_at_rank),"")</f>
        <v/>
      </c>
      <c r="O1621" s="18" t="str" cm="1">
        <f t="array" ref="O1621">IF(LEN($A1621)&gt;0,SUMPRODUCT(($A1621=merged_names)*(_xlfn.TEXTAFTER(O$2, "At ")=merged_belt_colours)*merged_months_at_rank),"")</f>
        <v/>
      </c>
      <c r="P1621" s="18" t="str" cm="1">
        <f t="array" ref="P1621">IF(LEN($A1621)&gt;0,SUMPRODUCT(($A1621=merged_names)*(_xlfn.TEXTAFTER(P$2, "At ")=merged_belt_colours)*merged_months_at_rank),"")</f>
        <v/>
      </c>
      <c r="Q1621" s="18" t="str" cm="1">
        <f t="array" ref="Q1621">IF(LEN($A1621)&gt;0,SUMPRODUCT(($A1621=merged_names)*(_xlfn.TEXTAFTER(Q$2, "At ")=merged_belt_colours)*merged_months_at_rank),"")</f>
        <v/>
      </c>
      <c r="R1621" s="18" t="str" cm="1">
        <f t="array" ref="R1621">IF(LEN($A1621)&gt;0,SUMPRODUCT(($A1621=merged_names)*(_xlfn.TEXTAFTER(R$2, "At ")=merged_belt_colours)*merged_months_at_rank),"")</f>
        <v/>
      </c>
    </row>
    <row r="1622" spans="1:18" x14ac:dyDescent="0.25">
      <c r="A1622"/>
      <c r="B1622" s="15" t="str" cm="1">
        <f t="array" ref="B1622">IFERROR(IF(LEN(A1622)&gt;0, IF(SUMPRODUCT((Inactives[Key]=J1622)*(Inactives[Currently Inactive]))=1,"Inactive","Active"),""),"Active")</f>
        <v/>
      </c>
      <c r="C1622" s="16" t="str" cm="1">
        <f t="array" aca="1" ref="C1622" ca="1">IFERROR(_xlfn._xlws.FILTER(Inactives[Inactive On],(Inactives[Key]=J1622)*(Inactives[Currently Inactive]),""),"")</f>
        <v/>
      </c>
      <c r="D1622" s="16" t="str" cm="1">
        <f t="array" aca="1" ref="D1622" ca="1">IFERROR(INDEX(_xlfn.TEXTSPLIT(E1622," "),1),"")</f>
        <v/>
      </c>
      <c r="E1622" s="15" t="str" cm="1">
        <f t="array" aca="1" ref="E1622" ca="1">IFERROR(_xlfn._xlws.FILTER(merged_ranks,(merged_end_dates=DATE(9999,12,31))*(merged_names=A1622)),"")</f>
        <v/>
      </c>
      <c r="F1622" s="17" t="str">
        <f ca="1">_xlfn.XLOOKUP(J1622,Promotions[Promo Key],Promotions[Promo Date],"")</f>
        <v/>
      </c>
      <c r="G1622" s="18" t="str">
        <f t="shared" ca="1" si="111"/>
        <v/>
      </c>
      <c r="H1622" s="18" t="str">
        <f t="shared" ca="1" si="110"/>
        <v/>
      </c>
      <c r="I1622" s="17" t="str">
        <f>_xlfn.XLOOKUP(A1622,Students[Full Name],Students[Starting Rank],"")</f>
        <v/>
      </c>
      <c r="J1622" s="15" t="str">
        <f t="shared" ca="1" si="112"/>
        <v xml:space="preserve">: </v>
      </c>
      <c r="K1622" s="16" t="str">
        <f>_xlfn.XLOOKUP(A1622,Students[Full Name],Students[Start Date],"")</f>
        <v/>
      </c>
      <c r="L1622" s="18">
        <f t="shared" ca="1" si="113"/>
        <v>-1</v>
      </c>
      <c r="M1622" s="18" cm="1">
        <f t="array" aca="1" ref="M1622" ca="1">SUMPRODUCT(Inactives[Days Inactive]*(Inactives[Student]=A1622))/365</f>
        <v>0</v>
      </c>
      <c r="N1622" s="18" t="str" cm="1">
        <f t="array" ref="N1622">IF(LEN($A1622)&gt;0,SUMPRODUCT(($A1622=merged_names)*(_xlfn.TEXTAFTER(N$2, "At ")=merged_belt_colours)*merged_months_at_rank),"")</f>
        <v/>
      </c>
      <c r="O1622" s="18" t="str" cm="1">
        <f t="array" ref="O1622">IF(LEN($A1622)&gt;0,SUMPRODUCT(($A1622=merged_names)*(_xlfn.TEXTAFTER(O$2, "At ")=merged_belt_colours)*merged_months_at_rank),"")</f>
        <v/>
      </c>
      <c r="P1622" s="18" t="str" cm="1">
        <f t="array" ref="P1622">IF(LEN($A1622)&gt;0,SUMPRODUCT(($A1622=merged_names)*(_xlfn.TEXTAFTER(P$2, "At ")=merged_belt_colours)*merged_months_at_rank),"")</f>
        <v/>
      </c>
      <c r="Q1622" s="18" t="str" cm="1">
        <f t="array" ref="Q1622">IF(LEN($A1622)&gt;0,SUMPRODUCT(($A1622=merged_names)*(_xlfn.TEXTAFTER(Q$2, "At ")=merged_belt_colours)*merged_months_at_rank),"")</f>
        <v/>
      </c>
      <c r="R1622" s="18" t="str" cm="1">
        <f t="array" ref="R1622">IF(LEN($A1622)&gt;0,SUMPRODUCT(($A1622=merged_names)*(_xlfn.TEXTAFTER(R$2, "At ")=merged_belt_colours)*merged_months_at_rank),"")</f>
        <v/>
      </c>
    </row>
    <row r="1623" spans="1:18" x14ac:dyDescent="0.25">
      <c r="A1623"/>
      <c r="B1623" s="15" t="str" cm="1">
        <f t="array" ref="B1623">IFERROR(IF(LEN(A1623)&gt;0, IF(SUMPRODUCT((Inactives[Key]=J1623)*(Inactives[Currently Inactive]))=1,"Inactive","Active"),""),"Active")</f>
        <v/>
      </c>
      <c r="C1623" s="16" t="str" cm="1">
        <f t="array" aca="1" ref="C1623" ca="1">IFERROR(_xlfn._xlws.FILTER(Inactives[Inactive On],(Inactives[Key]=J1623)*(Inactives[Currently Inactive]),""),"")</f>
        <v/>
      </c>
      <c r="D1623" s="16" t="str" cm="1">
        <f t="array" aca="1" ref="D1623" ca="1">IFERROR(INDEX(_xlfn.TEXTSPLIT(E1623," "),1),"")</f>
        <v/>
      </c>
      <c r="E1623" s="15" t="str" cm="1">
        <f t="array" aca="1" ref="E1623" ca="1">IFERROR(_xlfn._xlws.FILTER(merged_ranks,(merged_end_dates=DATE(9999,12,31))*(merged_names=A1623)),"")</f>
        <v/>
      </c>
      <c r="F1623" s="17" t="str">
        <f ca="1">_xlfn.XLOOKUP(J1623,Promotions[Promo Key],Promotions[Promo Date],"")</f>
        <v/>
      </c>
      <c r="G1623" s="18" t="str">
        <f t="shared" ca="1" si="111"/>
        <v/>
      </c>
      <c r="H1623" s="18" t="str">
        <f t="shared" ca="1" si="110"/>
        <v/>
      </c>
      <c r="I1623" s="17" t="str">
        <f>_xlfn.XLOOKUP(A1623,Students[Full Name],Students[Starting Rank],"")</f>
        <v/>
      </c>
      <c r="J1623" s="15" t="str">
        <f t="shared" ca="1" si="112"/>
        <v xml:space="preserve">: </v>
      </c>
      <c r="K1623" s="16" t="str">
        <f>_xlfn.XLOOKUP(A1623,Students[Full Name],Students[Start Date],"")</f>
        <v/>
      </c>
      <c r="L1623" s="18">
        <f t="shared" ca="1" si="113"/>
        <v>-1</v>
      </c>
      <c r="M1623" s="18" cm="1">
        <f t="array" aca="1" ref="M1623" ca="1">SUMPRODUCT(Inactives[Days Inactive]*(Inactives[Student]=A1623))/365</f>
        <v>0</v>
      </c>
      <c r="N1623" s="18" t="str" cm="1">
        <f t="array" ref="N1623">IF(LEN($A1623)&gt;0,SUMPRODUCT(($A1623=merged_names)*(_xlfn.TEXTAFTER(N$2, "At ")=merged_belt_colours)*merged_months_at_rank),"")</f>
        <v/>
      </c>
      <c r="O1623" s="18" t="str" cm="1">
        <f t="array" ref="O1623">IF(LEN($A1623)&gt;0,SUMPRODUCT(($A1623=merged_names)*(_xlfn.TEXTAFTER(O$2, "At ")=merged_belt_colours)*merged_months_at_rank),"")</f>
        <v/>
      </c>
      <c r="P1623" s="18" t="str" cm="1">
        <f t="array" ref="P1623">IF(LEN($A1623)&gt;0,SUMPRODUCT(($A1623=merged_names)*(_xlfn.TEXTAFTER(P$2, "At ")=merged_belt_colours)*merged_months_at_rank),"")</f>
        <v/>
      </c>
      <c r="Q1623" s="18" t="str" cm="1">
        <f t="array" ref="Q1623">IF(LEN($A1623)&gt;0,SUMPRODUCT(($A1623=merged_names)*(_xlfn.TEXTAFTER(Q$2, "At ")=merged_belt_colours)*merged_months_at_rank),"")</f>
        <v/>
      </c>
      <c r="R1623" s="18" t="str" cm="1">
        <f t="array" ref="R1623">IF(LEN($A1623)&gt;0,SUMPRODUCT(($A1623=merged_names)*(_xlfn.TEXTAFTER(R$2, "At ")=merged_belt_colours)*merged_months_at_rank),"")</f>
        <v/>
      </c>
    </row>
    <row r="1624" spans="1:18" x14ac:dyDescent="0.25">
      <c r="A1624"/>
      <c r="B1624" s="15" t="str" cm="1">
        <f t="array" ref="B1624">IFERROR(IF(LEN(A1624)&gt;0, IF(SUMPRODUCT((Inactives[Key]=J1624)*(Inactives[Currently Inactive]))=1,"Inactive","Active"),""),"Active")</f>
        <v/>
      </c>
      <c r="C1624" s="16" t="str" cm="1">
        <f t="array" aca="1" ref="C1624" ca="1">IFERROR(_xlfn._xlws.FILTER(Inactives[Inactive On],(Inactives[Key]=J1624)*(Inactives[Currently Inactive]),""),"")</f>
        <v/>
      </c>
      <c r="D1624" s="16" t="str" cm="1">
        <f t="array" aca="1" ref="D1624" ca="1">IFERROR(INDEX(_xlfn.TEXTSPLIT(E1624," "),1),"")</f>
        <v/>
      </c>
      <c r="E1624" s="15" t="str" cm="1">
        <f t="array" aca="1" ref="E1624" ca="1">IFERROR(_xlfn._xlws.FILTER(merged_ranks,(merged_end_dates=DATE(9999,12,31))*(merged_names=A1624)),"")</f>
        <v/>
      </c>
      <c r="F1624" s="17" t="str">
        <f ca="1">_xlfn.XLOOKUP(J1624,Promotions[Promo Key],Promotions[Promo Date],"")</f>
        <v/>
      </c>
      <c r="G1624" s="18" t="str">
        <f t="shared" ca="1" si="111"/>
        <v/>
      </c>
      <c r="H1624" s="18" t="str">
        <f t="shared" ref="H1624:H1687" ca="1" si="114">IFERROR((TODAY()-K1624)/365-M1624,"")</f>
        <v/>
      </c>
      <c r="I1624" s="17" t="str">
        <f>_xlfn.XLOOKUP(A1624,Students[Full Name],Students[Starting Rank],"")</f>
        <v/>
      </c>
      <c r="J1624" s="15" t="str">
        <f t="shared" ca="1" si="112"/>
        <v xml:space="preserve">: </v>
      </c>
      <c r="K1624" s="16" t="str">
        <f>_xlfn.XLOOKUP(A1624,Students[Full Name],Students[Start Date],"")</f>
        <v/>
      </c>
      <c r="L1624" s="18">
        <f t="shared" ca="1" si="113"/>
        <v>-1</v>
      </c>
      <c r="M1624" s="18" cm="1">
        <f t="array" aca="1" ref="M1624" ca="1">SUMPRODUCT(Inactives[Days Inactive]*(Inactives[Student]=A1624))/365</f>
        <v>0</v>
      </c>
      <c r="N1624" s="18" t="str" cm="1">
        <f t="array" ref="N1624">IF(LEN($A1624)&gt;0,SUMPRODUCT(($A1624=merged_names)*(_xlfn.TEXTAFTER(N$2, "At ")=merged_belt_colours)*merged_months_at_rank),"")</f>
        <v/>
      </c>
      <c r="O1624" s="18" t="str" cm="1">
        <f t="array" ref="O1624">IF(LEN($A1624)&gt;0,SUMPRODUCT(($A1624=merged_names)*(_xlfn.TEXTAFTER(O$2, "At ")=merged_belt_colours)*merged_months_at_rank),"")</f>
        <v/>
      </c>
      <c r="P1624" s="18" t="str" cm="1">
        <f t="array" ref="P1624">IF(LEN($A1624)&gt;0,SUMPRODUCT(($A1624=merged_names)*(_xlfn.TEXTAFTER(P$2, "At ")=merged_belt_colours)*merged_months_at_rank),"")</f>
        <v/>
      </c>
      <c r="Q1624" s="18" t="str" cm="1">
        <f t="array" ref="Q1624">IF(LEN($A1624)&gt;0,SUMPRODUCT(($A1624=merged_names)*(_xlfn.TEXTAFTER(Q$2, "At ")=merged_belt_colours)*merged_months_at_rank),"")</f>
        <v/>
      </c>
      <c r="R1624" s="18" t="str" cm="1">
        <f t="array" ref="R1624">IF(LEN($A1624)&gt;0,SUMPRODUCT(($A1624=merged_names)*(_xlfn.TEXTAFTER(R$2, "At ")=merged_belt_colours)*merged_months_at_rank),"")</f>
        <v/>
      </c>
    </row>
    <row r="1625" spans="1:18" x14ac:dyDescent="0.25">
      <c r="A1625"/>
      <c r="B1625" s="15" t="str" cm="1">
        <f t="array" ref="B1625">IFERROR(IF(LEN(A1625)&gt;0, IF(SUMPRODUCT((Inactives[Key]=J1625)*(Inactives[Currently Inactive]))=1,"Inactive","Active"),""),"Active")</f>
        <v/>
      </c>
      <c r="C1625" s="16" t="str" cm="1">
        <f t="array" aca="1" ref="C1625" ca="1">IFERROR(_xlfn._xlws.FILTER(Inactives[Inactive On],(Inactives[Key]=J1625)*(Inactives[Currently Inactive]),""),"")</f>
        <v/>
      </c>
      <c r="D1625" s="16" t="str" cm="1">
        <f t="array" aca="1" ref="D1625" ca="1">IFERROR(INDEX(_xlfn.TEXTSPLIT(E1625," "),1),"")</f>
        <v/>
      </c>
      <c r="E1625" s="15" t="str" cm="1">
        <f t="array" aca="1" ref="E1625" ca="1">IFERROR(_xlfn._xlws.FILTER(merged_ranks,(merged_end_dates=DATE(9999,12,31))*(merged_names=A1625)),"")</f>
        <v/>
      </c>
      <c r="F1625" s="17" t="str">
        <f ca="1">_xlfn.XLOOKUP(J1625,Promotions[Promo Key],Promotions[Promo Date],"")</f>
        <v/>
      </c>
      <c r="G1625" s="18" t="str">
        <f t="shared" ca="1" si="111"/>
        <v/>
      </c>
      <c r="H1625" s="18" t="str">
        <f t="shared" ca="1" si="114"/>
        <v/>
      </c>
      <c r="I1625" s="17" t="str">
        <f>_xlfn.XLOOKUP(A1625,Students[Full Name],Students[Starting Rank],"")</f>
        <v/>
      </c>
      <c r="J1625" s="15" t="str">
        <f t="shared" ca="1" si="112"/>
        <v xml:space="preserve">: </v>
      </c>
      <c r="K1625" s="16" t="str">
        <f>_xlfn.XLOOKUP(A1625,Students[Full Name],Students[Start Date],"")</f>
        <v/>
      </c>
      <c r="L1625" s="18">
        <f t="shared" ca="1" si="113"/>
        <v>-1</v>
      </c>
      <c r="M1625" s="18" cm="1">
        <f t="array" aca="1" ref="M1625" ca="1">SUMPRODUCT(Inactives[Days Inactive]*(Inactives[Student]=A1625))/365</f>
        <v>0</v>
      </c>
      <c r="N1625" s="18" t="str" cm="1">
        <f t="array" ref="N1625">IF(LEN($A1625)&gt;0,SUMPRODUCT(($A1625=merged_names)*(_xlfn.TEXTAFTER(N$2, "At ")=merged_belt_colours)*merged_months_at_rank),"")</f>
        <v/>
      </c>
      <c r="O1625" s="18" t="str" cm="1">
        <f t="array" ref="O1625">IF(LEN($A1625)&gt;0,SUMPRODUCT(($A1625=merged_names)*(_xlfn.TEXTAFTER(O$2, "At ")=merged_belt_colours)*merged_months_at_rank),"")</f>
        <v/>
      </c>
      <c r="P1625" s="18" t="str" cm="1">
        <f t="array" ref="P1625">IF(LEN($A1625)&gt;0,SUMPRODUCT(($A1625=merged_names)*(_xlfn.TEXTAFTER(P$2, "At ")=merged_belt_colours)*merged_months_at_rank),"")</f>
        <v/>
      </c>
      <c r="Q1625" s="18" t="str" cm="1">
        <f t="array" ref="Q1625">IF(LEN($A1625)&gt;0,SUMPRODUCT(($A1625=merged_names)*(_xlfn.TEXTAFTER(Q$2, "At ")=merged_belt_colours)*merged_months_at_rank),"")</f>
        <v/>
      </c>
      <c r="R1625" s="18" t="str" cm="1">
        <f t="array" ref="R1625">IF(LEN($A1625)&gt;0,SUMPRODUCT(($A1625=merged_names)*(_xlfn.TEXTAFTER(R$2, "At ")=merged_belt_colours)*merged_months_at_rank),"")</f>
        <v/>
      </c>
    </row>
    <row r="1626" spans="1:18" x14ac:dyDescent="0.25">
      <c r="A1626"/>
      <c r="B1626" s="15" t="str" cm="1">
        <f t="array" ref="B1626">IFERROR(IF(LEN(A1626)&gt;0, IF(SUMPRODUCT((Inactives[Key]=J1626)*(Inactives[Currently Inactive]))=1,"Inactive","Active"),""),"Active")</f>
        <v/>
      </c>
      <c r="C1626" s="16" t="str" cm="1">
        <f t="array" aca="1" ref="C1626" ca="1">IFERROR(_xlfn._xlws.FILTER(Inactives[Inactive On],(Inactives[Key]=J1626)*(Inactives[Currently Inactive]),""),"")</f>
        <v/>
      </c>
      <c r="D1626" s="16" t="str" cm="1">
        <f t="array" aca="1" ref="D1626" ca="1">IFERROR(INDEX(_xlfn.TEXTSPLIT(E1626," "),1),"")</f>
        <v/>
      </c>
      <c r="E1626" s="15" t="str" cm="1">
        <f t="array" aca="1" ref="E1626" ca="1">IFERROR(_xlfn._xlws.FILTER(merged_ranks,(merged_end_dates=DATE(9999,12,31))*(merged_names=A1626)),"")</f>
        <v/>
      </c>
      <c r="F1626" s="17" t="str">
        <f ca="1">_xlfn.XLOOKUP(J1626,Promotions[Promo Key],Promotions[Promo Date],"")</f>
        <v/>
      </c>
      <c r="G1626" s="18" t="str">
        <f t="shared" ca="1" si="111"/>
        <v/>
      </c>
      <c r="H1626" s="18" t="str">
        <f t="shared" ca="1" si="114"/>
        <v/>
      </c>
      <c r="I1626" s="17" t="str">
        <f>_xlfn.XLOOKUP(A1626,Students[Full Name],Students[Starting Rank],"")</f>
        <v/>
      </c>
      <c r="J1626" s="15" t="str">
        <f t="shared" ca="1" si="112"/>
        <v xml:space="preserve">: </v>
      </c>
      <c r="K1626" s="16" t="str">
        <f>_xlfn.XLOOKUP(A1626,Students[Full Name],Students[Start Date],"")</f>
        <v/>
      </c>
      <c r="L1626" s="18">
        <f t="shared" ca="1" si="113"/>
        <v>-1</v>
      </c>
      <c r="M1626" s="18" cm="1">
        <f t="array" aca="1" ref="M1626" ca="1">SUMPRODUCT(Inactives[Days Inactive]*(Inactives[Student]=A1626))/365</f>
        <v>0</v>
      </c>
      <c r="N1626" s="18" t="str" cm="1">
        <f t="array" ref="N1626">IF(LEN($A1626)&gt;0,SUMPRODUCT(($A1626=merged_names)*(_xlfn.TEXTAFTER(N$2, "At ")=merged_belt_colours)*merged_months_at_rank),"")</f>
        <v/>
      </c>
      <c r="O1626" s="18" t="str" cm="1">
        <f t="array" ref="O1626">IF(LEN($A1626)&gt;0,SUMPRODUCT(($A1626=merged_names)*(_xlfn.TEXTAFTER(O$2, "At ")=merged_belt_colours)*merged_months_at_rank),"")</f>
        <v/>
      </c>
      <c r="P1626" s="18" t="str" cm="1">
        <f t="array" ref="P1626">IF(LEN($A1626)&gt;0,SUMPRODUCT(($A1626=merged_names)*(_xlfn.TEXTAFTER(P$2, "At ")=merged_belt_colours)*merged_months_at_rank),"")</f>
        <v/>
      </c>
      <c r="Q1626" s="18" t="str" cm="1">
        <f t="array" ref="Q1626">IF(LEN($A1626)&gt;0,SUMPRODUCT(($A1626=merged_names)*(_xlfn.TEXTAFTER(Q$2, "At ")=merged_belt_colours)*merged_months_at_rank),"")</f>
        <v/>
      </c>
      <c r="R1626" s="18" t="str" cm="1">
        <f t="array" ref="R1626">IF(LEN($A1626)&gt;0,SUMPRODUCT(($A1626=merged_names)*(_xlfn.TEXTAFTER(R$2, "At ")=merged_belt_colours)*merged_months_at_rank),"")</f>
        <v/>
      </c>
    </row>
    <row r="1627" spans="1:18" x14ac:dyDescent="0.25">
      <c r="A1627"/>
      <c r="B1627" s="15" t="str" cm="1">
        <f t="array" ref="B1627">IFERROR(IF(LEN(A1627)&gt;0, IF(SUMPRODUCT((Inactives[Key]=J1627)*(Inactives[Currently Inactive]))=1,"Inactive","Active"),""),"Active")</f>
        <v/>
      </c>
      <c r="C1627" s="16" t="str" cm="1">
        <f t="array" aca="1" ref="C1627" ca="1">IFERROR(_xlfn._xlws.FILTER(Inactives[Inactive On],(Inactives[Key]=J1627)*(Inactives[Currently Inactive]),""),"")</f>
        <v/>
      </c>
      <c r="D1627" s="16" t="str" cm="1">
        <f t="array" aca="1" ref="D1627" ca="1">IFERROR(INDEX(_xlfn.TEXTSPLIT(E1627," "),1),"")</f>
        <v/>
      </c>
      <c r="E1627" s="15" t="str" cm="1">
        <f t="array" aca="1" ref="E1627" ca="1">IFERROR(_xlfn._xlws.FILTER(merged_ranks,(merged_end_dates=DATE(9999,12,31))*(merged_names=A1627)),"")</f>
        <v/>
      </c>
      <c r="F1627" s="17" t="str">
        <f ca="1">_xlfn.XLOOKUP(J1627,Promotions[Promo Key],Promotions[Promo Date],"")</f>
        <v/>
      </c>
      <c r="G1627" s="18" t="str">
        <f t="shared" ca="1" si="111"/>
        <v/>
      </c>
      <c r="H1627" s="18" t="str">
        <f t="shared" ca="1" si="114"/>
        <v/>
      </c>
      <c r="I1627" s="17" t="str">
        <f>_xlfn.XLOOKUP(A1627,Students[Full Name],Students[Starting Rank],"")</f>
        <v/>
      </c>
      <c r="J1627" s="15" t="str">
        <f t="shared" ca="1" si="112"/>
        <v xml:space="preserve">: </v>
      </c>
      <c r="K1627" s="16" t="str">
        <f>_xlfn.XLOOKUP(A1627,Students[Full Name],Students[Start Date],"")</f>
        <v/>
      </c>
      <c r="L1627" s="18">
        <f t="shared" ca="1" si="113"/>
        <v>-1</v>
      </c>
      <c r="M1627" s="18" cm="1">
        <f t="array" aca="1" ref="M1627" ca="1">SUMPRODUCT(Inactives[Days Inactive]*(Inactives[Student]=A1627))/365</f>
        <v>0</v>
      </c>
      <c r="N1627" s="18" t="str" cm="1">
        <f t="array" ref="N1627">IF(LEN($A1627)&gt;0,SUMPRODUCT(($A1627=merged_names)*(_xlfn.TEXTAFTER(N$2, "At ")=merged_belt_colours)*merged_months_at_rank),"")</f>
        <v/>
      </c>
      <c r="O1627" s="18" t="str" cm="1">
        <f t="array" ref="O1627">IF(LEN($A1627)&gt;0,SUMPRODUCT(($A1627=merged_names)*(_xlfn.TEXTAFTER(O$2, "At ")=merged_belt_colours)*merged_months_at_rank),"")</f>
        <v/>
      </c>
      <c r="P1627" s="18" t="str" cm="1">
        <f t="array" ref="P1627">IF(LEN($A1627)&gt;0,SUMPRODUCT(($A1627=merged_names)*(_xlfn.TEXTAFTER(P$2, "At ")=merged_belt_colours)*merged_months_at_rank),"")</f>
        <v/>
      </c>
      <c r="Q1627" s="18" t="str" cm="1">
        <f t="array" ref="Q1627">IF(LEN($A1627)&gt;0,SUMPRODUCT(($A1627=merged_names)*(_xlfn.TEXTAFTER(Q$2, "At ")=merged_belt_colours)*merged_months_at_rank),"")</f>
        <v/>
      </c>
      <c r="R1627" s="18" t="str" cm="1">
        <f t="array" ref="R1627">IF(LEN($A1627)&gt;0,SUMPRODUCT(($A1627=merged_names)*(_xlfn.TEXTAFTER(R$2, "At ")=merged_belt_colours)*merged_months_at_rank),"")</f>
        <v/>
      </c>
    </row>
    <row r="1628" spans="1:18" x14ac:dyDescent="0.25">
      <c r="A1628"/>
      <c r="B1628" s="15" t="str" cm="1">
        <f t="array" ref="B1628">IFERROR(IF(LEN(A1628)&gt;0, IF(SUMPRODUCT((Inactives[Key]=J1628)*(Inactives[Currently Inactive]))=1,"Inactive","Active"),""),"Active")</f>
        <v/>
      </c>
      <c r="C1628" s="16" t="str" cm="1">
        <f t="array" aca="1" ref="C1628" ca="1">IFERROR(_xlfn._xlws.FILTER(Inactives[Inactive On],(Inactives[Key]=J1628)*(Inactives[Currently Inactive]),""),"")</f>
        <v/>
      </c>
      <c r="D1628" s="16" t="str" cm="1">
        <f t="array" aca="1" ref="D1628" ca="1">IFERROR(INDEX(_xlfn.TEXTSPLIT(E1628," "),1),"")</f>
        <v/>
      </c>
      <c r="E1628" s="15" t="str" cm="1">
        <f t="array" aca="1" ref="E1628" ca="1">IFERROR(_xlfn._xlws.FILTER(merged_ranks,(merged_end_dates=DATE(9999,12,31))*(merged_names=A1628)),"")</f>
        <v/>
      </c>
      <c r="F1628" s="17" t="str">
        <f ca="1">_xlfn.XLOOKUP(J1628,Promotions[Promo Key],Promotions[Promo Date],"")</f>
        <v/>
      </c>
      <c r="G1628" s="18" t="str">
        <f t="shared" ref="G1628:G1691" ca="1" si="115">IFERROR((TODAY()-F1628)/30.5, "")</f>
        <v/>
      </c>
      <c r="H1628" s="18" t="str">
        <f t="shared" ca="1" si="114"/>
        <v/>
      </c>
      <c r="I1628" s="17" t="str">
        <f>_xlfn.XLOOKUP(A1628,Students[Full Name],Students[Starting Rank],"")</f>
        <v/>
      </c>
      <c r="J1628" s="15" t="str">
        <f t="shared" ref="J1628:J1691" ca="1" si="116">A1628&amp;": "&amp;E1628</f>
        <v xml:space="preserve">: </v>
      </c>
      <c r="K1628" s="16" t="str">
        <f>_xlfn.XLOOKUP(A1628,Students[Full Name],Students[Start Date],"")</f>
        <v/>
      </c>
      <c r="L1628" s="18">
        <f t="shared" ref="L1628:L1691" ca="1" si="117">IF(LEN(C1628)&gt;0,(TODAY()-C1628)/30.5,-1)</f>
        <v>-1</v>
      </c>
      <c r="M1628" s="18" cm="1">
        <f t="array" aca="1" ref="M1628" ca="1">SUMPRODUCT(Inactives[Days Inactive]*(Inactives[Student]=A1628))/365</f>
        <v>0</v>
      </c>
      <c r="N1628" s="18" t="str" cm="1">
        <f t="array" ref="N1628">IF(LEN($A1628)&gt;0,SUMPRODUCT(($A1628=merged_names)*(_xlfn.TEXTAFTER(N$2, "At ")=merged_belt_colours)*merged_months_at_rank),"")</f>
        <v/>
      </c>
      <c r="O1628" s="18" t="str" cm="1">
        <f t="array" ref="O1628">IF(LEN($A1628)&gt;0,SUMPRODUCT(($A1628=merged_names)*(_xlfn.TEXTAFTER(O$2, "At ")=merged_belt_colours)*merged_months_at_rank),"")</f>
        <v/>
      </c>
      <c r="P1628" s="18" t="str" cm="1">
        <f t="array" ref="P1628">IF(LEN($A1628)&gt;0,SUMPRODUCT(($A1628=merged_names)*(_xlfn.TEXTAFTER(P$2, "At ")=merged_belt_colours)*merged_months_at_rank),"")</f>
        <v/>
      </c>
      <c r="Q1628" s="18" t="str" cm="1">
        <f t="array" ref="Q1628">IF(LEN($A1628)&gt;0,SUMPRODUCT(($A1628=merged_names)*(_xlfn.TEXTAFTER(Q$2, "At ")=merged_belt_colours)*merged_months_at_rank),"")</f>
        <v/>
      </c>
      <c r="R1628" s="18" t="str" cm="1">
        <f t="array" ref="R1628">IF(LEN($A1628)&gt;0,SUMPRODUCT(($A1628=merged_names)*(_xlfn.TEXTAFTER(R$2, "At ")=merged_belt_colours)*merged_months_at_rank),"")</f>
        <v/>
      </c>
    </row>
    <row r="1629" spans="1:18" x14ac:dyDescent="0.25">
      <c r="A1629"/>
      <c r="B1629" s="15" t="str" cm="1">
        <f t="array" ref="B1629">IFERROR(IF(LEN(A1629)&gt;0, IF(SUMPRODUCT((Inactives[Key]=J1629)*(Inactives[Currently Inactive]))=1,"Inactive","Active"),""),"Active")</f>
        <v/>
      </c>
      <c r="C1629" s="16" t="str" cm="1">
        <f t="array" aca="1" ref="C1629" ca="1">IFERROR(_xlfn._xlws.FILTER(Inactives[Inactive On],(Inactives[Key]=J1629)*(Inactives[Currently Inactive]),""),"")</f>
        <v/>
      </c>
      <c r="D1629" s="16" t="str" cm="1">
        <f t="array" aca="1" ref="D1629" ca="1">IFERROR(INDEX(_xlfn.TEXTSPLIT(E1629," "),1),"")</f>
        <v/>
      </c>
      <c r="E1629" s="15" t="str" cm="1">
        <f t="array" aca="1" ref="E1629" ca="1">IFERROR(_xlfn._xlws.FILTER(merged_ranks,(merged_end_dates=DATE(9999,12,31))*(merged_names=A1629)),"")</f>
        <v/>
      </c>
      <c r="F1629" s="17" t="str">
        <f ca="1">_xlfn.XLOOKUP(J1629,Promotions[Promo Key],Promotions[Promo Date],"")</f>
        <v/>
      </c>
      <c r="G1629" s="18" t="str">
        <f t="shared" ca="1" si="115"/>
        <v/>
      </c>
      <c r="H1629" s="18" t="str">
        <f t="shared" ca="1" si="114"/>
        <v/>
      </c>
      <c r="I1629" s="17" t="str">
        <f>_xlfn.XLOOKUP(A1629,Students[Full Name],Students[Starting Rank],"")</f>
        <v/>
      </c>
      <c r="J1629" s="15" t="str">
        <f t="shared" ca="1" si="116"/>
        <v xml:space="preserve">: </v>
      </c>
      <c r="K1629" s="16" t="str">
        <f>_xlfn.XLOOKUP(A1629,Students[Full Name],Students[Start Date],"")</f>
        <v/>
      </c>
      <c r="L1629" s="18">
        <f t="shared" ca="1" si="117"/>
        <v>-1</v>
      </c>
      <c r="M1629" s="18" cm="1">
        <f t="array" aca="1" ref="M1629" ca="1">SUMPRODUCT(Inactives[Days Inactive]*(Inactives[Student]=A1629))/365</f>
        <v>0</v>
      </c>
      <c r="N1629" s="18" t="str" cm="1">
        <f t="array" ref="N1629">IF(LEN($A1629)&gt;0,SUMPRODUCT(($A1629=merged_names)*(_xlfn.TEXTAFTER(N$2, "At ")=merged_belt_colours)*merged_months_at_rank),"")</f>
        <v/>
      </c>
      <c r="O1629" s="18" t="str" cm="1">
        <f t="array" ref="O1629">IF(LEN($A1629)&gt;0,SUMPRODUCT(($A1629=merged_names)*(_xlfn.TEXTAFTER(O$2, "At ")=merged_belt_colours)*merged_months_at_rank),"")</f>
        <v/>
      </c>
      <c r="P1629" s="18" t="str" cm="1">
        <f t="array" ref="P1629">IF(LEN($A1629)&gt;0,SUMPRODUCT(($A1629=merged_names)*(_xlfn.TEXTAFTER(P$2, "At ")=merged_belt_colours)*merged_months_at_rank),"")</f>
        <v/>
      </c>
      <c r="Q1629" s="18" t="str" cm="1">
        <f t="array" ref="Q1629">IF(LEN($A1629)&gt;0,SUMPRODUCT(($A1629=merged_names)*(_xlfn.TEXTAFTER(Q$2, "At ")=merged_belt_colours)*merged_months_at_rank),"")</f>
        <v/>
      </c>
      <c r="R1629" s="18" t="str" cm="1">
        <f t="array" ref="R1629">IF(LEN($A1629)&gt;0,SUMPRODUCT(($A1629=merged_names)*(_xlfn.TEXTAFTER(R$2, "At ")=merged_belt_colours)*merged_months_at_rank),"")</f>
        <v/>
      </c>
    </row>
    <row r="1630" spans="1:18" x14ac:dyDescent="0.25">
      <c r="A1630"/>
      <c r="B1630" s="15" t="str" cm="1">
        <f t="array" ref="B1630">IFERROR(IF(LEN(A1630)&gt;0, IF(SUMPRODUCT((Inactives[Key]=J1630)*(Inactives[Currently Inactive]))=1,"Inactive","Active"),""),"Active")</f>
        <v/>
      </c>
      <c r="C1630" s="16" t="str" cm="1">
        <f t="array" aca="1" ref="C1630" ca="1">IFERROR(_xlfn._xlws.FILTER(Inactives[Inactive On],(Inactives[Key]=J1630)*(Inactives[Currently Inactive]),""),"")</f>
        <v/>
      </c>
      <c r="D1630" s="16" t="str" cm="1">
        <f t="array" aca="1" ref="D1630" ca="1">IFERROR(INDEX(_xlfn.TEXTSPLIT(E1630," "),1),"")</f>
        <v/>
      </c>
      <c r="E1630" s="15" t="str" cm="1">
        <f t="array" aca="1" ref="E1630" ca="1">IFERROR(_xlfn._xlws.FILTER(merged_ranks,(merged_end_dates=DATE(9999,12,31))*(merged_names=A1630)),"")</f>
        <v/>
      </c>
      <c r="F1630" s="17" t="str">
        <f ca="1">_xlfn.XLOOKUP(J1630,Promotions[Promo Key],Promotions[Promo Date],"")</f>
        <v/>
      </c>
      <c r="G1630" s="18" t="str">
        <f t="shared" ca="1" si="115"/>
        <v/>
      </c>
      <c r="H1630" s="18" t="str">
        <f t="shared" ca="1" si="114"/>
        <v/>
      </c>
      <c r="I1630" s="17" t="str">
        <f>_xlfn.XLOOKUP(A1630,Students[Full Name],Students[Starting Rank],"")</f>
        <v/>
      </c>
      <c r="J1630" s="15" t="str">
        <f t="shared" ca="1" si="116"/>
        <v xml:space="preserve">: </v>
      </c>
      <c r="K1630" s="16" t="str">
        <f>_xlfn.XLOOKUP(A1630,Students[Full Name],Students[Start Date],"")</f>
        <v/>
      </c>
      <c r="L1630" s="18">
        <f t="shared" ca="1" si="117"/>
        <v>-1</v>
      </c>
      <c r="M1630" s="18" cm="1">
        <f t="array" aca="1" ref="M1630" ca="1">SUMPRODUCT(Inactives[Days Inactive]*(Inactives[Student]=A1630))/365</f>
        <v>0</v>
      </c>
      <c r="N1630" s="18" t="str" cm="1">
        <f t="array" ref="N1630">IF(LEN($A1630)&gt;0,SUMPRODUCT(($A1630=merged_names)*(_xlfn.TEXTAFTER(N$2, "At ")=merged_belt_colours)*merged_months_at_rank),"")</f>
        <v/>
      </c>
      <c r="O1630" s="18" t="str" cm="1">
        <f t="array" ref="O1630">IF(LEN($A1630)&gt;0,SUMPRODUCT(($A1630=merged_names)*(_xlfn.TEXTAFTER(O$2, "At ")=merged_belt_colours)*merged_months_at_rank),"")</f>
        <v/>
      </c>
      <c r="P1630" s="18" t="str" cm="1">
        <f t="array" ref="P1630">IF(LEN($A1630)&gt;0,SUMPRODUCT(($A1630=merged_names)*(_xlfn.TEXTAFTER(P$2, "At ")=merged_belt_colours)*merged_months_at_rank),"")</f>
        <v/>
      </c>
      <c r="Q1630" s="18" t="str" cm="1">
        <f t="array" ref="Q1630">IF(LEN($A1630)&gt;0,SUMPRODUCT(($A1630=merged_names)*(_xlfn.TEXTAFTER(Q$2, "At ")=merged_belt_colours)*merged_months_at_rank),"")</f>
        <v/>
      </c>
      <c r="R1630" s="18" t="str" cm="1">
        <f t="array" ref="R1630">IF(LEN($A1630)&gt;0,SUMPRODUCT(($A1630=merged_names)*(_xlfn.TEXTAFTER(R$2, "At ")=merged_belt_colours)*merged_months_at_rank),"")</f>
        <v/>
      </c>
    </row>
    <row r="1631" spans="1:18" x14ac:dyDescent="0.25">
      <c r="A1631"/>
      <c r="B1631" s="15" t="str" cm="1">
        <f t="array" ref="B1631">IFERROR(IF(LEN(A1631)&gt;0, IF(SUMPRODUCT((Inactives[Key]=J1631)*(Inactives[Currently Inactive]))=1,"Inactive","Active"),""),"Active")</f>
        <v/>
      </c>
      <c r="C1631" s="16" t="str" cm="1">
        <f t="array" aca="1" ref="C1631" ca="1">IFERROR(_xlfn._xlws.FILTER(Inactives[Inactive On],(Inactives[Key]=J1631)*(Inactives[Currently Inactive]),""),"")</f>
        <v/>
      </c>
      <c r="D1631" s="16" t="str" cm="1">
        <f t="array" aca="1" ref="D1631" ca="1">IFERROR(INDEX(_xlfn.TEXTSPLIT(E1631," "),1),"")</f>
        <v/>
      </c>
      <c r="E1631" s="15" t="str" cm="1">
        <f t="array" aca="1" ref="E1631" ca="1">IFERROR(_xlfn._xlws.FILTER(merged_ranks,(merged_end_dates=DATE(9999,12,31))*(merged_names=A1631)),"")</f>
        <v/>
      </c>
      <c r="F1631" s="17" t="str">
        <f ca="1">_xlfn.XLOOKUP(J1631,Promotions[Promo Key],Promotions[Promo Date],"")</f>
        <v/>
      </c>
      <c r="G1631" s="18" t="str">
        <f t="shared" ca="1" si="115"/>
        <v/>
      </c>
      <c r="H1631" s="18" t="str">
        <f t="shared" ca="1" si="114"/>
        <v/>
      </c>
      <c r="I1631" s="17" t="str">
        <f>_xlfn.XLOOKUP(A1631,Students[Full Name],Students[Starting Rank],"")</f>
        <v/>
      </c>
      <c r="J1631" s="15" t="str">
        <f t="shared" ca="1" si="116"/>
        <v xml:space="preserve">: </v>
      </c>
      <c r="K1631" s="16" t="str">
        <f>_xlfn.XLOOKUP(A1631,Students[Full Name],Students[Start Date],"")</f>
        <v/>
      </c>
      <c r="L1631" s="18">
        <f t="shared" ca="1" si="117"/>
        <v>-1</v>
      </c>
      <c r="M1631" s="18" cm="1">
        <f t="array" aca="1" ref="M1631" ca="1">SUMPRODUCT(Inactives[Days Inactive]*(Inactives[Student]=A1631))/365</f>
        <v>0</v>
      </c>
      <c r="N1631" s="18" t="str" cm="1">
        <f t="array" ref="N1631">IF(LEN($A1631)&gt;0,SUMPRODUCT(($A1631=merged_names)*(_xlfn.TEXTAFTER(N$2, "At ")=merged_belt_colours)*merged_months_at_rank),"")</f>
        <v/>
      </c>
      <c r="O1631" s="18" t="str" cm="1">
        <f t="array" ref="O1631">IF(LEN($A1631)&gt;0,SUMPRODUCT(($A1631=merged_names)*(_xlfn.TEXTAFTER(O$2, "At ")=merged_belt_colours)*merged_months_at_rank),"")</f>
        <v/>
      </c>
      <c r="P1631" s="18" t="str" cm="1">
        <f t="array" ref="P1631">IF(LEN($A1631)&gt;0,SUMPRODUCT(($A1631=merged_names)*(_xlfn.TEXTAFTER(P$2, "At ")=merged_belt_colours)*merged_months_at_rank),"")</f>
        <v/>
      </c>
      <c r="Q1631" s="18" t="str" cm="1">
        <f t="array" ref="Q1631">IF(LEN($A1631)&gt;0,SUMPRODUCT(($A1631=merged_names)*(_xlfn.TEXTAFTER(Q$2, "At ")=merged_belt_colours)*merged_months_at_rank),"")</f>
        <v/>
      </c>
      <c r="R1631" s="18" t="str" cm="1">
        <f t="array" ref="R1631">IF(LEN($A1631)&gt;0,SUMPRODUCT(($A1631=merged_names)*(_xlfn.TEXTAFTER(R$2, "At ")=merged_belt_colours)*merged_months_at_rank),"")</f>
        <v/>
      </c>
    </row>
    <row r="1632" spans="1:18" x14ac:dyDescent="0.25">
      <c r="A1632"/>
      <c r="B1632" s="15" t="str" cm="1">
        <f t="array" ref="B1632">IFERROR(IF(LEN(A1632)&gt;0, IF(SUMPRODUCT((Inactives[Key]=J1632)*(Inactives[Currently Inactive]))=1,"Inactive","Active"),""),"Active")</f>
        <v/>
      </c>
      <c r="C1632" s="16" t="str" cm="1">
        <f t="array" aca="1" ref="C1632" ca="1">IFERROR(_xlfn._xlws.FILTER(Inactives[Inactive On],(Inactives[Key]=J1632)*(Inactives[Currently Inactive]),""),"")</f>
        <v/>
      </c>
      <c r="D1632" s="16" t="str" cm="1">
        <f t="array" aca="1" ref="D1632" ca="1">IFERROR(INDEX(_xlfn.TEXTSPLIT(E1632," "),1),"")</f>
        <v/>
      </c>
      <c r="E1632" s="15" t="str" cm="1">
        <f t="array" aca="1" ref="E1632" ca="1">IFERROR(_xlfn._xlws.FILTER(merged_ranks,(merged_end_dates=DATE(9999,12,31))*(merged_names=A1632)),"")</f>
        <v/>
      </c>
      <c r="F1632" s="17" t="str">
        <f ca="1">_xlfn.XLOOKUP(J1632,Promotions[Promo Key],Promotions[Promo Date],"")</f>
        <v/>
      </c>
      <c r="G1632" s="18" t="str">
        <f t="shared" ca="1" si="115"/>
        <v/>
      </c>
      <c r="H1632" s="18" t="str">
        <f t="shared" ca="1" si="114"/>
        <v/>
      </c>
      <c r="I1632" s="17" t="str">
        <f>_xlfn.XLOOKUP(A1632,Students[Full Name],Students[Starting Rank],"")</f>
        <v/>
      </c>
      <c r="J1632" s="15" t="str">
        <f t="shared" ca="1" si="116"/>
        <v xml:space="preserve">: </v>
      </c>
      <c r="K1632" s="16" t="str">
        <f>_xlfn.XLOOKUP(A1632,Students[Full Name],Students[Start Date],"")</f>
        <v/>
      </c>
      <c r="L1632" s="18">
        <f t="shared" ca="1" si="117"/>
        <v>-1</v>
      </c>
      <c r="M1632" s="18" cm="1">
        <f t="array" aca="1" ref="M1632" ca="1">SUMPRODUCT(Inactives[Days Inactive]*(Inactives[Student]=A1632))/365</f>
        <v>0</v>
      </c>
      <c r="N1632" s="18" t="str" cm="1">
        <f t="array" ref="N1632">IF(LEN($A1632)&gt;0,SUMPRODUCT(($A1632=merged_names)*(_xlfn.TEXTAFTER(N$2, "At ")=merged_belt_colours)*merged_months_at_rank),"")</f>
        <v/>
      </c>
      <c r="O1632" s="18" t="str" cm="1">
        <f t="array" ref="O1632">IF(LEN($A1632)&gt;0,SUMPRODUCT(($A1632=merged_names)*(_xlfn.TEXTAFTER(O$2, "At ")=merged_belt_colours)*merged_months_at_rank),"")</f>
        <v/>
      </c>
      <c r="P1632" s="18" t="str" cm="1">
        <f t="array" ref="P1632">IF(LEN($A1632)&gt;0,SUMPRODUCT(($A1632=merged_names)*(_xlfn.TEXTAFTER(P$2, "At ")=merged_belt_colours)*merged_months_at_rank),"")</f>
        <v/>
      </c>
      <c r="Q1632" s="18" t="str" cm="1">
        <f t="array" ref="Q1632">IF(LEN($A1632)&gt;0,SUMPRODUCT(($A1632=merged_names)*(_xlfn.TEXTAFTER(Q$2, "At ")=merged_belt_colours)*merged_months_at_rank),"")</f>
        <v/>
      </c>
      <c r="R1632" s="18" t="str" cm="1">
        <f t="array" ref="R1632">IF(LEN($A1632)&gt;0,SUMPRODUCT(($A1632=merged_names)*(_xlfn.TEXTAFTER(R$2, "At ")=merged_belt_colours)*merged_months_at_rank),"")</f>
        <v/>
      </c>
    </row>
    <row r="1633" spans="1:18" x14ac:dyDescent="0.25">
      <c r="A1633"/>
      <c r="B1633" s="15" t="str" cm="1">
        <f t="array" ref="B1633">IFERROR(IF(LEN(A1633)&gt;0, IF(SUMPRODUCT((Inactives[Key]=J1633)*(Inactives[Currently Inactive]))=1,"Inactive","Active"),""),"Active")</f>
        <v/>
      </c>
      <c r="C1633" s="16" t="str" cm="1">
        <f t="array" aca="1" ref="C1633" ca="1">IFERROR(_xlfn._xlws.FILTER(Inactives[Inactive On],(Inactives[Key]=J1633)*(Inactives[Currently Inactive]),""),"")</f>
        <v/>
      </c>
      <c r="D1633" s="16" t="str" cm="1">
        <f t="array" aca="1" ref="D1633" ca="1">IFERROR(INDEX(_xlfn.TEXTSPLIT(E1633," "),1),"")</f>
        <v/>
      </c>
      <c r="E1633" s="15" t="str" cm="1">
        <f t="array" aca="1" ref="E1633" ca="1">IFERROR(_xlfn._xlws.FILTER(merged_ranks,(merged_end_dates=DATE(9999,12,31))*(merged_names=A1633)),"")</f>
        <v/>
      </c>
      <c r="F1633" s="17" t="str">
        <f ca="1">_xlfn.XLOOKUP(J1633,Promotions[Promo Key],Promotions[Promo Date],"")</f>
        <v/>
      </c>
      <c r="G1633" s="18" t="str">
        <f t="shared" ca="1" si="115"/>
        <v/>
      </c>
      <c r="H1633" s="18" t="str">
        <f t="shared" ca="1" si="114"/>
        <v/>
      </c>
      <c r="I1633" s="17" t="str">
        <f>_xlfn.XLOOKUP(A1633,Students[Full Name],Students[Starting Rank],"")</f>
        <v/>
      </c>
      <c r="J1633" s="15" t="str">
        <f t="shared" ca="1" si="116"/>
        <v xml:space="preserve">: </v>
      </c>
      <c r="K1633" s="16" t="str">
        <f>_xlfn.XLOOKUP(A1633,Students[Full Name],Students[Start Date],"")</f>
        <v/>
      </c>
      <c r="L1633" s="18">
        <f t="shared" ca="1" si="117"/>
        <v>-1</v>
      </c>
      <c r="M1633" s="18" cm="1">
        <f t="array" aca="1" ref="M1633" ca="1">SUMPRODUCT(Inactives[Days Inactive]*(Inactives[Student]=A1633))/365</f>
        <v>0</v>
      </c>
      <c r="N1633" s="18" t="str" cm="1">
        <f t="array" ref="N1633">IF(LEN($A1633)&gt;0,SUMPRODUCT(($A1633=merged_names)*(_xlfn.TEXTAFTER(N$2, "At ")=merged_belt_colours)*merged_months_at_rank),"")</f>
        <v/>
      </c>
      <c r="O1633" s="18" t="str" cm="1">
        <f t="array" ref="O1633">IF(LEN($A1633)&gt;0,SUMPRODUCT(($A1633=merged_names)*(_xlfn.TEXTAFTER(O$2, "At ")=merged_belt_colours)*merged_months_at_rank),"")</f>
        <v/>
      </c>
      <c r="P1633" s="18" t="str" cm="1">
        <f t="array" ref="P1633">IF(LEN($A1633)&gt;0,SUMPRODUCT(($A1633=merged_names)*(_xlfn.TEXTAFTER(P$2, "At ")=merged_belt_colours)*merged_months_at_rank),"")</f>
        <v/>
      </c>
      <c r="Q1633" s="18" t="str" cm="1">
        <f t="array" ref="Q1633">IF(LEN($A1633)&gt;0,SUMPRODUCT(($A1633=merged_names)*(_xlfn.TEXTAFTER(Q$2, "At ")=merged_belt_colours)*merged_months_at_rank),"")</f>
        <v/>
      </c>
      <c r="R1633" s="18" t="str" cm="1">
        <f t="array" ref="R1633">IF(LEN($A1633)&gt;0,SUMPRODUCT(($A1633=merged_names)*(_xlfn.TEXTAFTER(R$2, "At ")=merged_belt_colours)*merged_months_at_rank),"")</f>
        <v/>
      </c>
    </row>
    <row r="1634" spans="1:18" x14ac:dyDescent="0.25">
      <c r="A1634"/>
      <c r="B1634" s="15" t="str" cm="1">
        <f t="array" ref="B1634">IFERROR(IF(LEN(A1634)&gt;0, IF(SUMPRODUCT((Inactives[Key]=J1634)*(Inactives[Currently Inactive]))=1,"Inactive","Active"),""),"Active")</f>
        <v/>
      </c>
      <c r="C1634" s="16" t="str" cm="1">
        <f t="array" aca="1" ref="C1634" ca="1">IFERROR(_xlfn._xlws.FILTER(Inactives[Inactive On],(Inactives[Key]=J1634)*(Inactives[Currently Inactive]),""),"")</f>
        <v/>
      </c>
      <c r="D1634" s="16" t="str" cm="1">
        <f t="array" aca="1" ref="D1634" ca="1">IFERROR(INDEX(_xlfn.TEXTSPLIT(E1634," "),1),"")</f>
        <v/>
      </c>
      <c r="E1634" s="15" t="str" cm="1">
        <f t="array" aca="1" ref="E1634" ca="1">IFERROR(_xlfn._xlws.FILTER(merged_ranks,(merged_end_dates=DATE(9999,12,31))*(merged_names=A1634)),"")</f>
        <v/>
      </c>
      <c r="F1634" s="17" t="str">
        <f ca="1">_xlfn.XLOOKUP(J1634,Promotions[Promo Key],Promotions[Promo Date],"")</f>
        <v/>
      </c>
      <c r="G1634" s="18" t="str">
        <f t="shared" ca="1" si="115"/>
        <v/>
      </c>
      <c r="H1634" s="18" t="str">
        <f t="shared" ca="1" si="114"/>
        <v/>
      </c>
      <c r="I1634" s="17" t="str">
        <f>_xlfn.XLOOKUP(A1634,Students[Full Name],Students[Starting Rank],"")</f>
        <v/>
      </c>
      <c r="J1634" s="15" t="str">
        <f t="shared" ca="1" si="116"/>
        <v xml:space="preserve">: </v>
      </c>
      <c r="K1634" s="16" t="str">
        <f>_xlfn.XLOOKUP(A1634,Students[Full Name],Students[Start Date],"")</f>
        <v/>
      </c>
      <c r="L1634" s="18">
        <f t="shared" ca="1" si="117"/>
        <v>-1</v>
      </c>
      <c r="M1634" s="18" cm="1">
        <f t="array" aca="1" ref="M1634" ca="1">SUMPRODUCT(Inactives[Days Inactive]*(Inactives[Student]=A1634))/365</f>
        <v>0</v>
      </c>
      <c r="N1634" s="18" t="str" cm="1">
        <f t="array" ref="N1634">IF(LEN($A1634)&gt;0,SUMPRODUCT(($A1634=merged_names)*(_xlfn.TEXTAFTER(N$2, "At ")=merged_belt_colours)*merged_months_at_rank),"")</f>
        <v/>
      </c>
      <c r="O1634" s="18" t="str" cm="1">
        <f t="array" ref="O1634">IF(LEN($A1634)&gt;0,SUMPRODUCT(($A1634=merged_names)*(_xlfn.TEXTAFTER(O$2, "At ")=merged_belt_colours)*merged_months_at_rank),"")</f>
        <v/>
      </c>
      <c r="P1634" s="18" t="str" cm="1">
        <f t="array" ref="P1634">IF(LEN($A1634)&gt;0,SUMPRODUCT(($A1634=merged_names)*(_xlfn.TEXTAFTER(P$2, "At ")=merged_belt_colours)*merged_months_at_rank),"")</f>
        <v/>
      </c>
      <c r="Q1634" s="18" t="str" cm="1">
        <f t="array" ref="Q1634">IF(LEN($A1634)&gt;0,SUMPRODUCT(($A1634=merged_names)*(_xlfn.TEXTAFTER(Q$2, "At ")=merged_belt_colours)*merged_months_at_rank),"")</f>
        <v/>
      </c>
      <c r="R1634" s="18" t="str" cm="1">
        <f t="array" ref="R1634">IF(LEN($A1634)&gt;0,SUMPRODUCT(($A1634=merged_names)*(_xlfn.TEXTAFTER(R$2, "At ")=merged_belt_colours)*merged_months_at_rank),"")</f>
        <v/>
      </c>
    </row>
    <row r="1635" spans="1:18" x14ac:dyDescent="0.25">
      <c r="A1635"/>
      <c r="B1635" s="15" t="str" cm="1">
        <f t="array" ref="B1635">IFERROR(IF(LEN(A1635)&gt;0, IF(SUMPRODUCT((Inactives[Key]=J1635)*(Inactives[Currently Inactive]))=1,"Inactive","Active"),""),"Active")</f>
        <v/>
      </c>
      <c r="C1635" s="16" t="str" cm="1">
        <f t="array" aca="1" ref="C1635" ca="1">IFERROR(_xlfn._xlws.FILTER(Inactives[Inactive On],(Inactives[Key]=J1635)*(Inactives[Currently Inactive]),""),"")</f>
        <v/>
      </c>
      <c r="D1635" s="16" t="str" cm="1">
        <f t="array" aca="1" ref="D1635" ca="1">IFERROR(INDEX(_xlfn.TEXTSPLIT(E1635," "),1),"")</f>
        <v/>
      </c>
      <c r="E1635" s="15" t="str" cm="1">
        <f t="array" aca="1" ref="E1635" ca="1">IFERROR(_xlfn._xlws.FILTER(merged_ranks,(merged_end_dates=DATE(9999,12,31))*(merged_names=A1635)),"")</f>
        <v/>
      </c>
      <c r="F1635" s="17" t="str">
        <f ca="1">_xlfn.XLOOKUP(J1635,Promotions[Promo Key],Promotions[Promo Date],"")</f>
        <v/>
      </c>
      <c r="G1635" s="18" t="str">
        <f t="shared" ca="1" si="115"/>
        <v/>
      </c>
      <c r="H1635" s="18" t="str">
        <f t="shared" ca="1" si="114"/>
        <v/>
      </c>
      <c r="I1635" s="17" t="str">
        <f>_xlfn.XLOOKUP(A1635,Students[Full Name],Students[Starting Rank],"")</f>
        <v/>
      </c>
      <c r="J1635" s="15" t="str">
        <f t="shared" ca="1" si="116"/>
        <v xml:space="preserve">: </v>
      </c>
      <c r="K1635" s="16" t="str">
        <f>_xlfn.XLOOKUP(A1635,Students[Full Name],Students[Start Date],"")</f>
        <v/>
      </c>
      <c r="L1635" s="18">
        <f t="shared" ca="1" si="117"/>
        <v>-1</v>
      </c>
      <c r="M1635" s="18" cm="1">
        <f t="array" aca="1" ref="M1635" ca="1">SUMPRODUCT(Inactives[Days Inactive]*(Inactives[Student]=A1635))/365</f>
        <v>0</v>
      </c>
      <c r="N1635" s="18" t="str" cm="1">
        <f t="array" ref="N1635">IF(LEN($A1635)&gt;0,SUMPRODUCT(($A1635=merged_names)*(_xlfn.TEXTAFTER(N$2, "At ")=merged_belt_colours)*merged_months_at_rank),"")</f>
        <v/>
      </c>
      <c r="O1635" s="18" t="str" cm="1">
        <f t="array" ref="O1635">IF(LEN($A1635)&gt;0,SUMPRODUCT(($A1635=merged_names)*(_xlfn.TEXTAFTER(O$2, "At ")=merged_belt_colours)*merged_months_at_rank),"")</f>
        <v/>
      </c>
      <c r="P1635" s="18" t="str" cm="1">
        <f t="array" ref="P1635">IF(LEN($A1635)&gt;0,SUMPRODUCT(($A1635=merged_names)*(_xlfn.TEXTAFTER(P$2, "At ")=merged_belt_colours)*merged_months_at_rank),"")</f>
        <v/>
      </c>
      <c r="Q1635" s="18" t="str" cm="1">
        <f t="array" ref="Q1635">IF(LEN($A1635)&gt;0,SUMPRODUCT(($A1635=merged_names)*(_xlfn.TEXTAFTER(Q$2, "At ")=merged_belt_colours)*merged_months_at_rank),"")</f>
        <v/>
      </c>
      <c r="R1635" s="18" t="str" cm="1">
        <f t="array" ref="R1635">IF(LEN($A1635)&gt;0,SUMPRODUCT(($A1635=merged_names)*(_xlfn.TEXTAFTER(R$2, "At ")=merged_belt_colours)*merged_months_at_rank),"")</f>
        <v/>
      </c>
    </row>
    <row r="1636" spans="1:18" x14ac:dyDescent="0.25">
      <c r="A1636"/>
      <c r="B1636" s="15" t="str" cm="1">
        <f t="array" ref="B1636">IFERROR(IF(LEN(A1636)&gt;0, IF(SUMPRODUCT((Inactives[Key]=J1636)*(Inactives[Currently Inactive]))=1,"Inactive","Active"),""),"Active")</f>
        <v/>
      </c>
      <c r="C1636" s="16" t="str" cm="1">
        <f t="array" aca="1" ref="C1636" ca="1">IFERROR(_xlfn._xlws.FILTER(Inactives[Inactive On],(Inactives[Key]=J1636)*(Inactives[Currently Inactive]),""),"")</f>
        <v/>
      </c>
      <c r="D1636" s="16" t="str" cm="1">
        <f t="array" aca="1" ref="D1636" ca="1">IFERROR(INDEX(_xlfn.TEXTSPLIT(E1636," "),1),"")</f>
        <v/>
      </c>
      <c r="E1636" s="15" t="str" cm="1">
        <f t="array" aca="1" ref="E1636" ca="1">IFERROR(_xlfn._xlws.FILTER(merged_ranks,(merged_end_dates=DATE(9999,12,31))*(merged_names=A1636)),"")</f>
        <v/>
      </c>
      <c r="F1636" s="17" t="str">
        <f ca="1">_xlfn.XLOOKUP(J1636,Promotions[Promo Key],Promotions[Promo Date],"")</f>
        <v/>
      </c>
      <c r="G1636" s="18" t="str">
        <f t="shared" ca="1" si="115"/>
        <v/>
      </c>
      <c r="H1636" s="18" t="str">
        <f t="shared" ca="1" si="114"/>
        <v/>
      </c>
      <c r="I1636" s="17" t="str">
        <f>_xlfn.XLOOKUP(A1636,Students[Full Name],Students[Starting Rank],"")</f>
        <v/>
      </c>
      <c r="J1636" s="15" t="str">
        <f t="shared" ca="1" si="116"/>
        <v xml:space="preserve">: </v>
      </c>
      <c r="K1636" s="16" t="str">
        <f>_xlfn.XLOOKUP(A1636,Students[Full Name],Students[Start Date],"")</f>
        <v/>
      </c>
      <c r="L1636" s="18">
        <f t="shared" ca="1" si="117"/>
        <v>-1</v>
      </c>
      <c r="M1636" s="18" cm="1">
        <f t="array" aca="1" ref="M1636" ca="1">SUMPRODUCT(Inactives[Days Inactive]*(Inactives[Student]=A1636))/365</f>
        <v>0</v>
      </c>
      <c r="N1636" s="18" t="str" cm="1">
        <f t="array" ref="N1636">IF(LEN($A1636)&gt;0,SUMPRODUCT(($A1636=merged_names)*(_xlfn.TEXTAFTER(N$2, "At ")=merged_belt_colours)*merged_months_at_rank),"")</f>
        <v/>
      </c>
      <c r="O1636" s="18" t="str" cm="1">
        <f t="array" ref="O1636">IF(LEN($A1636)&gt;0,SUMPRODUCT(($A1636=merged_names)*(_xlfn.TEXTAFTER(O$2, "At ")=merged_belt_colours)*merged_months_at_rank),"")</f>
        <v/>
      </c>
      <c r="P1636" s="18" t="str" cm="1">
        <f t="array" ref="P1636">IF(LEN($A1636)&gt;0,SUMPRODUCT(($A1636=merged_names)*(_xlfn.TEXTAFTER(P$2, "At ")=merged_belt_colours)*merged_months_at_rank),"")</f>
        <v/>
      </c>
      <c r="Q1636" s="18" t="str" cm="1">
        <f t="array" ref="Q1636">IF(LEN($A1636)&gt;0,SUMPRODUCT(($A1636=merged_names)*(_xlfn.TEXTAFTER(Q$2, "At ")=merged_belt_colours)*merged_months_at_rank),"")</f>
        <v/>
      </c>
      <c r="R1636" s="18" t="str" cm="1">
        <f t="array" ref="R1636">IF(LEN($A1636)&gt;0,SUMPRODUCT(($A1636=merged_names)*(_xlfn.TEXTAFTER(R$2, "At ")=merged_belt_colours)*merged_months_at_rank),"")</f>
        <v/>
      </c>
    </row>
    <row r="1637" spans="1:18" x14ac:dyDescent="0.25">
      <c r="A1637"/>
      <c r="B1637" s="15" t="str" cm="1">
        <f t="array" ref="B1637">IFERROR(IF(LEN(A1637)&gt;0, IF(SUMPRODUCT((Inactives[Key]=J1637)*(Inactives[Currently Inactive]))=1,"Inactive","Active"),""),"Active")</f>
        <v/>
      </c>
      <c r="C1637" s="16" t="str" cm="1">
        <f t="array" aca="1" ref="C1637" ca="1">IFERROR(_xlfn._xlws.FILTER(Inactives[Inactive On],(Inactives[Key]=J1637)*(Inactives[Currently Inactive]),""),"")</f>
        <v/>
      </c>
      <c r="D1637" s="16" t="str" cm="1">
        <f t="array" aca="1" ref="D1637" ca="1">IFERROR(INDEX(_xlfn.TEXTSPLIT(E1637," "),1),"")</f>
        <v/>
      </c>
      <c r="E1637" s="15" t="str" cm="1">
        <f t="array" aca="1" ref="E1637" ca="1">IFERROR(_xlfn._xlws.FILTER(merged_ranks,(merged_end_dates=DATE(9999,12,31))*(merged_names=A1637)),"")</f>
        <v/>
      </c>
      <c r="F1637" s="17" t="str">
        <f ca="1">_xlfn.XLOOKUP(J1637,Promotions[Promo Key],Promotions[Promo Date],"")</f>
        <v/>
      </c>
      <c r="G1637" s="18" t="str">
        <f t="shared" ca="1" si="115"/>
        <v/>
      </c>
      <c r="H1637" s="18" t="str">
        <f t="shared" ca="1" si="114"/>
        <v/>
      </c>
      <c r="I1637" s="17" t="str">
        <f>_xlfn.XLOOKUP(A1637,Students[Full Name],Students[Starting Rank],"")</f>
        <v/>
      </c>
      <c r="J1637" s="15" t="str">
        <f t="shared" ca="1" si="116"/>
        <v xml:space="preserve">: </v>
      </c>
      <c r="K1637" s="16" t="str">
        <f>_xlfn.XLOOKUP(A1637,Students[Full Name],Students[Start Date],"")</f>
        <v/>
      </c>
      <c r="L1637" s="18">
        <f t="shared" ca="1" si="117"/>
        <v>-1</v>
      </c>
      <c r="M1637" s="18" cm="1">
        <f t="array" aca="1" ref="M1637" ca="1">SUMPRODUCT(Inactives[Days Inactive]*(Inactives[Student]=A1637))/365</f>
        <v>0</v>
      </c>
      <c r="N1637" s="18" t="str" cm="1">
        <f t="array" ref="N1637">IF(LEN($A1637)&gt;0,SUMPRODUCT(($A1637=merged_names)*(_xlfn.TEXTAFTER(N$2, "At ")=merged_belt_colours)*merged_months_at_rank),"")</f>
        <v/>
      </c>
      <c r="O1637" s="18" t="str" cm="1">
        <f t="array" ref="O1637">IF(LEN($A1637)&gt;0,SUMPRODUCT(($A1637=merged_names)*(_xlfn.TEXTAFTER(O$2, "At ")=merged_belt_colours)*merged_months_at_rank),"")</f>
        <v/>
      </c>
      <c r="P1637" s="18" t="str" cm="1">
        <f t="array" ref="P1637">IF(LEN($A1637)&gt;0,SUMPRODUCT(($A1637=merged_names)*(_xlfn.TEXTAFTER(P$2, "At ")=merged_belt_colours)*merged_months_at_rank),"")</f>
        <v/>
      </c>
      <c r="Q1637" s="18" t="str" cm="1">
        <f t="array" ref="Q1637">IF(LEN($A1637)&gt;0,SUMPRODUCT(($A1637=merged_names)*(_xlfn.TEXTAFTER(Q$2, "At ")=merged_belt_colours)*merged_months_at_rank),"")</f>
        <v/>
      </c>
      <c r="R1637" s="18" t="str" cm="1">
        <f t="array" ref="R1637">IF(LEN($A1637)&gt;0,SUMPRODUCT(($A1637=merged_names)*(_xlfn.TEXTAFTER(R$2, "At ")=merged_belt_colours)*merged_months_at_rank),"")</f>
        <v/>
      </c>
    </row>
    <row r="1638" spans="1:18" x14ac:dyDescent="0.25">
      <c r="A1638"/>
      <c r="B1638" s="15" t="str" cm="1">
        <f t="array" ref="B1638">IFERROR(IF(LEN(A1638)&gt;0, IF(SUMPRODUCT((Inactives[Key]=J1638)*(Inactives[Currently Inactive]))=1,"Inactive","Active"),""),"Active")</f>
        <v/>
      </c>
      <c r="C1638" s="16" t="str" cm="1">
        <f t="array" aca="1" ref="C1638" ca="1">IFERROR(_xlfn._xlws.FILTER(Inactives[Inactive On],(Inactives[Key]=J1638)*(Inactives[Currently Inactive]),""),"")</f>
        <v/>
      </c>
      <c r="D1638" s="16" t="str" cm="1">
        <f t="array" aca="1" ref="D1638" ca="1">IFERROR(INDEX(_xlfn.TEXTSPLIT(E1638," "),1),"")</f>
        <v/>
      </c>
      <c r="E1638" s="15" t="str" cm="1">
        <f t="array" aca="1" ref="E1638" ca="1">IFERROR(_xlfn._xlws.FILTER(merged_ranks,(merged_end_dates=DATE(9999,12,31))*(merged_names=A1638)),"")</f>
        <v/>
      </c>
      <c r="F1638" s="17" t="str">
        <f ca="1">_xlfn.XLOOKUP(J1638,Promotions[Promo Key],Promotions[Promo Date],"")</f>
        <v/>
      </c>
      <c r="G1638" s="18" t="str">
        <f t="shared" ca="1" si="115"/>
        <v/>
      </c>
      <c r="H1638" s="18" t="str">
        <f t="shared" ca="1" si="114"/>
        <v/>
      </c>
      <c r="I1638" s="17" t="str">
        <f>_xlfn.XLOOKUP(A1638,Students[Full Name],Students[Starting Rank],"")</f>
        <v/>
      </c>
      <c r="J1638" s="15" t="str">
        <f t="shared" ca="1" si="116"/>
        <v xml:space="preserve">: </v>
      </c>
      <c r="K1638" s="16" t="str">
        <f>_xlfn.XLOOKUP(A1638,Students[Full Name],Students[Start Date],"")</f>
        <v/>
      </c>
      <c r="L1638" s="18">
        <f t="shared" ca="1" si="117"/>
        <v>-1</v>
      </c>
      <c r="M1638" s="18" cm="1">
        <f t="array" aca="1" ref="M1638" ca="1">SUMPRODUCT(Inactives[Days Inactive]*(Inactives[Student]=A1638))/365</f>
        <v>0</v>
      </c>
      <c r="N1638" s="18" t="str" cm="1">
        <f t="array" ref="N1638">IF(LEN($A1638)&gt;0,SUMPRODUCT(($A1638=merged_names)*(_xlfn.TEXTAFTER(N$2, "At ")=merged_belt_colours)*merged_months_at_rank),"")</f>
        <v/>
      </c>
      <c r="O1638" s="18" t="str" cm="1">
        <f t="array" ref="O1638">IF(LEN($A1638)&gt;0,SUMPRODUCT(($A1638=merged_names)*(_xlfn.TEXTAFTER(O$2, "At ")=merged_belt_colours)*merged_months_at_rank),"")</f>
        <v/>
      </c>
      <c r="P1638" s="18" t="str" cm="1">
        <f t="array" ref="P1638">IF(LEN($A1638)&gt;0,SUMPRODUCT(($A1638=merged_names)*(_xlfn.TEXTAFTER(P$2, "At ")=merged_belt_colours)*merged_months_at_rank),"")</f>
        <v/>
      </c>
      <c r="Q1638" s="18" t="str" cm="1">
        <f t="array" ref="Q1638">IF(LEN($A1638)&gt;0,SUMPRODUCT(($A1638=merged_names)*(_xlfn.TEXTAFTER(Q$2, "At ")=merged_belt_colours)*merged_months_at_rank),"")</f>
        <v/>
      </c>
      <c r="R1638" s="18" t="str" cm="1">
        <f t="array" ref="R1638">IF(LEN($A1638)&gt;0,SUMPRODUCT(($A1638=merged_names)*(_xlfn.TEXTAFTER(R$2, "At ")=merged_belt_colours)*merged_months_at_rank),"")</f>
        <v/>
      </c>
    </row>
    <row r="1639" spans="1:18" x14ac:dyDescent="0.25">
      <c r="A1639"/>
      <c r="B1639" s="15" t="str" cm="1">
        <f t="array" ref="B1639">IFERROR(IF(LEN(A1639)&gt;0, IF(SUMPRODUCT((Inactives[Key]=J1639)*(Inactives[Currently Inactive]))=1,"Inactive","Active"),""),"Active")</f>
        <v/>
      </c>
      <c r="C1639" s="16" t="str" cm="1">
        <f t="array" aca="1" ref="C1639" ca="1">IFERROR(_xlfn._xlws.FILTER(Inactives[Inactive On],(Inactives[Key]=J1639)*(Inactives[Currently Inactive]),""),"")</f>
        <v/>
      </c>
      <c r="D1639" s="16" t="str" cm="1">
        <f t="array" aca="1" ref="D1639" ca="1">IFERROR(INDEX(_xlfn.TEXTSPLIT(E1639," "),1),"")</f>
        <v/>
      </c>
      <c r="E1639" s="15" t="str" cm="1">
        <f t="array" aca="1" ref="E1639" ca="1">IFERROR(_xlfn._xlws.FILTER(merged_ranks,(merged_end_dates=DATE(9999,12,31))*(merged_names=A1639)),"")</f>
        <v/>
      </c>
      <c r="F1639" s="17" t="str">
        <f ca="1">_xlfn.XLOOKUP(J1639,Promotions[Promo Key],Promotions[Promo Date],"")</f>
        <v/>
      </c>
      <c r="G1639" s="18" t="str">
        <f t="shared" ca="1" si="115"/>
        <v/>
      </c>
      <c r="H1639" s="18" t="str">
        <f t="shared" ca="1" si="114"/>
        <v/>
      </c>
      <c r="I1639" s="17" t="str">
        <f>_xlfn.XLOOKUP(A1639,Students[Full Name],Students[Starting Rank],"")</f>
        <v/>
      </c>
      <c r="J1639" s="15" t="str">
        <f t="shared" ca="1" si="116"/>
        <v xml:space="preserve">: </v>
      </c>
      <c r="K1639" s="16" t="str">
        <f>_xlfn.XLOOKUP(A1639,Students[Full Name],Students[Start Date],"")</f>
        <v/>
      </c>
      <c r="L1639" s="18">
        <f t="shared" ca="1" si="117"/>
        <v>-1</v>
      </c>
      <c r="M1639" s="18" cm="1">
        <f t="array" aca="1" ref="M1639" ca="1">SUMPRODUCT(Inactives[Days Inactive]*(Inactives[Student]=A1639))/365</f>
        <v>0</v>
      </c>
      <c r="N1639" s="18" t="str" cm="1">
        <f t="array" ref="N1639">IF(LEN($A1639)&gt;0,SUMPRODUCT(($A1639=merged_names)*(_xlfn.TEXTAFTER(N$2, "At ")=merged_belt_colours)*merged_months_at_rank),"")</f>
        <v/>
      </c>
      <c r="O1639" s="18" t="str" cm="1">
        <f t="array" ref="O1639">IF(LEN($A1639)&gt;0,SUMPRODUCT(($A1639=merged_names)*(_xlfn.TEXTAFTER(O$2, "At ")=merged_belt_colours)*merged_months_at_rank),"")</f>
        <v/>
      </c>
      <c r="P1639" s="18" t="str" cm="1">
        <f t="array" ref="P1639">IF(LEN($A1639)&gt;0,SUMPRODUCT(($A1639=merged_names)*(_xlfn.TEXTAFTER(P$2, "At ")=merged_belt_colours)*merged_months_at_rank),"")</f>
        <v/>
      </c>
      <c r="Q1639" s="18" t="str" cm="1">
        <f t="array" ref="Q1639">IF(LEN($A1639)&gt;0,SUMPRODUCT(($A1639=merged_names)*(_xlfn.TEXTAFTER(Q$2, "At ")=merged_belt_colours)*merged_months_at_rank),"")</f>
        <v/>
      </c>
      <c r="R1639" s="18" t="str" cm="1">
        <f t="array" ref="R1639">IF(LEN($A1639)&gt;0,SUMPRODUCT(($A1639=merged_names)*(_xlfn.TEXTAFTER(R$2, "At ")=merged_belt_colours)*merged_months_at_rank),"")</f>
        <v/>
      </c>
    </row>
    <row r="1640" spans="1:18" x14ac:dyDescent="0.25">
      <c r="A1640"/>
      <c r="B1640" s="15" t="str" cm="1">
        <f t="array" ref="B1640">IFERROR(IF(LEN(A1640)&gt;0, IF(SUMPRODUCT((Inactives[Key]=J1640)*(Inactives[Currently Inactive]))=1,"Inactive","Active"),""),"Active")</f>
        <v/>
      </c>
      <c r="C1640" s="16" t="str" cm="1">
        <f t="array" aca="1" ref="C1640" ca="1">IFERROR(_xlfn._xlws.FILTER(Inactives[Inactive On],(Inactives[Key]=J1640)*(Inactives[Currently Inactive]),""),"")</f>
        <v/>
      </c>
      <c r="D1640" s="16" t="str" cm="1">
        <f t="array" aca="1" ref="D1640" ca="1">IFERROR(INDEX(_xlfn.TEXTSPLIT(E1640," "),1),"")</f>
        <v/>
      </c>
      <c r="E1640" s="15" t="str" cm="1">
        <f t="array" aca="1" ref="E1640" ca="1">IFERROR(_xlfn._xlws.FILTER(merged_ranks,(merged_end_dates=DATE(9999,12,31))*(merged_names=A1640)),"")</f>
        <v/>
      </c>
      <c r="F1640" s="17" t="str">
        <f ca="1">_xlfn.XLOOKUP(J1640,Promotions[Promo Key],Promotions[Promo Date],"")</f>
        <v/>
      </c>
      <c r="G1640" s="18" t="str">
        <f t="shared" ca="1" si="115"/>
        <v/>
      </c>
      <c r="H1640" s="18" t="str">
        <f t="shared" ca="1" si="114"/>
        <v/>
      </c>
      <c r="I1640" s="17" t="str">
        <f>_xlfn.XLOOKUP(A1640,Students[Full Name],Students[Starting Rank],"")</f>
        <v/>
      </c>
      <c r="J1640" s="15" t="str">
        <f t="shared" ca="1" si="116"/>
        <v xml:space="preserve">: </v>
      </c>
      <c r="K1640" s="16" t="str">
        <f>_xlfn.XLOOKUP(A1640,Students[Full Name],Students[Start Date],"")</f>
        <v/>
      </c>
      <c r="L1640" s="18">
        <f t="shared" ca="1" si="117"/>
        <v>-1</v>
      </c>
      <c r="M1640" s="18" cm="1">
        <f t="array" aca="1" ref="M1640" ca="1">SUMPRODUCT(Inactives[Days Inactive]*(Inactives[Student]=A1640))/365</f>
        <v>0</v>
      </c>
      <c r="N1640" s="18" t="str" cm="1">
        <f t="array" ref="N1640">IF(LEN($A1640)&gt;0,SUMPRODUCT(($A1640=merged_names)*(_xlfn.TEXTAFTER(N$2, "At ")=merged_belt_colours)*merged_months_at_rank),"")</f>
        <v/>
      </c>
      <c r="O1640" s="18" t="str" cm="1">
        <f t="array" ref="O1640">IF(LEN($A1640)&gt;0,SUMPRODUCT(($A1640=merged_names)*(_xlfn.TEXTAFTER(O$2, "At ")=merged_belt_colours)*merged_months_at_rank),"")</f>
        <v/>
      </c>
      <c r="P1640" s="18" t="str" cm="1">
        <f t="array" ref="P1640">IF(LEN($A1640)&gt;0,SUMPRODUCT(($A1640=merged_names)*(_xlfn.TEXTAFTER(P$2, "At ")=merged_belt_colours)*merged_months_at_rank),"")</f>
        <v/>
      </c>
      <c r="Q1640" s="18" t="str" cm="1">
        <f t="array" ref="Q1640">IF(LEN($A1640)&gt;0,SUMPRODUCT(($A1640=merged_names)*(_xlfn.TEXTAFTER(Q$2, "At ")=merged_belt_colours)*merged_months_at_rank),"")</f>
        <v/>
      </c>
      <c r="R1640" s="18" t="str" cm="1">
        <f t="array" ref="R1640">IF(LEN($A1640)&gt;0,SUMPRODUCT(($A1640=merged_names)*(_xlfn.TEXTAFTER(R$2, "At ")=merged_belt_colours)*merged_months_at_rank),"")</f>
        <v/>
      </c>
    </row>
    <row r="1641" spans="1:18" x14ac:dyDescent="0.25">
      <c r="A1641"/>
      <c r="B1641" s="15" t="str" cm="1">
        <f t="array" ref="B1641">IFERROR(IF(LEN(A1641)&gt;0, IF(SUMPRODUCT((Inactives[Key]=J1641)*(Inactives[Currently Inactive]))=1,"Inactive","Active"),""),"Active")</f>
        <v/>
      </c>
      <c r="C1641" s="16" t="str" cm="1">
        <f t="array" aca="1" ref="C1641" ca="1">IFERROR(_xlfn._xlws.FILTER(Inactives[Inactive On],(Inactives[Key]=J1641)*(Inactives[Currently Inactive]),""),"")</f>
        <v/>
      </c>
      <c r="D1641" s="16" t="str" cm="1">
        <f t="array" aca="1" ref="D1641" ca="1">IFERROR(INDEX(_xlfn.TEXTSPLIT(E1641," "),1),"")</f>
        <v/>
      </c>
      <c r="E1641" s="15" t="str" cm="1">
        <f t="array" aca="1" ref="E1641" ca="1">IFERROR(_xlfn._xlws.FILTER(merged_ranks,(merged_end_dates=DATE(9999,12,31))*(merged_names=A1641)),"")</f>
        <v/>
      </c>
      <c r="F1641" s="17" t="str">
        <f ca="1">_xlfn.XLOOKUP(J1641,Promotions[Promo Key],Promotions[Promo Date],"")</f>
        <v/>
      </c>
      <c r="G1641" s="18" t="str">
        <f t="shared" ca="1" si="115"/>
        <v/>
      </c>
      <c r="H1641" s="18" t="str">
        <f t="shared" ca="1" si="114"/>
        <v/>
      </c>
      <c r="I1641" s="17" t="str">
        <f>_xlfn.XLOOKUP(A1641,Students[Full Name],Students[Starting Rank],"")</f>
        <v/>
      </c>
      <c r="J1641" s="15" t="str">
        <f t="shared" ca="1" si="116"/>
        <v xml:space="preserve">: </v>
      </c>
      <c r="K1641" s="16" t="str">
        <f>_xlfn.XLOOKUP(A1641,Students[Full Name],Students[Start Date],"")</f>
        <v/>
      </c>
      <c r="L1641" s="18">
        <f t="shared" ca="1" si="117"/>
        <v>-1</v>
      </c>
      <c r="M1641" s="18" cm="1">
        <f t="array" aca="1" ref="M1641" ca="1">SUMPRODUCT(Inactives[Days Inactive]*(Inactives[Student]=A1641))/365</f>
        <v>0</v>
      </c>
      <c r="N1641" s="18" t="str" cm="1">
        <f t="array" ref="N1641">IF(LEN($A1641)&gt;0,SUMPRODUCT(($A1641=merged_names)*(_xlfn.TEXTAFTER(N$2, "At ")=merged_belt_colours)*merged_months_at_rank),"")</f>
        <v/>
      </c>
      <c r="O1641" s="18" t="str" cm="1">
        <f t="array" ref="O1641">IF(LEN($A1641)&gt;0,SUMPRODUCT(($A1641=merged_names)*(_xlfn.TEXTAFTER(O$2, "At ")=merged_belt_colours)*merged_months_at_rank),"")</f>
        <v/>
      </c>
      <c r="P1641" s="18" t="str" cm="1">
        <f t="array" ref="P1641">IF(LEN($A1641)&gt;0,SUMPRODUCT(($A1641=merged_names)*(_xlfn.TEXTAFTER(P$2, "At ")=merged_belt_colours)*merged_months_at_rank),"")</f>
        <v/>
      </c>
      <c r="Q1641" s="18" t="str" cm="1">
        <f t="array" ref="Q1641">IF(LEN($A1641)&gt;0,SUMPRODUCT(($A1641=merged_names)*(_xlfn.TEXTAFTER(Q$2, "At ")=merged_belt_colours)*merged_months_at_rank),"")</f>
        <v/>
      </c>
      <c r="R1641" s="18" t="str" cm="1">
        <f t="array" ref="R1641">IF(LEN($A1641)&gt;0,SUMPRODUCT(($A1641=merged_names)*(_xlfn.TEXTAFTER(R$2, "At ")=merged_belt_colours)*merged_months_at_rank),"")</f>
        <v/>
      </c>
    </row>
    <row r="1642" spans="1:18" x14ac:dyDescent="0.25">
      <c r="A1642"/>
      <c r="B1642" s="15" t="str" cm="1">
        <f t="array" ref="B1642">IFERROR(IF(LEN(A1642)&gt;0, IF(SUMPRODUCT((Inactives[Key]=J1642)*(Inactives[Currently Inactive]))=1,"Inactive","Active"),""),"Active")</f>
        <v/>
      </c>
      <c r="C1642" s="16" t="str" cm="1">
        <f t="array" aca="1" ref="C1642" ca="1">IFERROR(_xlfn._xlws.FILTER(Inactives[Inactive On],(Inactives[Key]=J1642)*(Inactives[Currently Inactive]),""),"")</f>
        <v/>
      </c>
      <c r="D1642" s="16" t="str" cm="1">
        <f t="array" aca="1" ref="D1642" ca="1">IFERROR(INDEX(_xlfn.TEXTSPLIT(E1642," "),1),"")</f>
        <v/>
      </c>
      <c r="E1642" s="15" t="str" cm="1">
        <f t="array" aca="1" ref="E1642" ca="1">IFERROR(_xlfn._xlws.FILTER(merged_ranks,(merged_end_dates=DATE(9999,12,31))*(merged_names=A1642)),"")</f>
        <v/>
      </c>
      <c r="F1642" s="17" t="str">
        <f ca="1">_xlfn.XLOOKUP(J1642,Promotions[Promo Key],Promotions[Promo Date],"")</f>
        <v/>
      </c>
      <c r="G1642" s="18" t="str">
        <f t="shared" ca="1" si="115"/>
        <v/>
      </c>
      <c r="H1642" s="18" t="str">
        <f t="shared" ca="1" si="114"/>
        <v/>
      </c>
      <c r="I1642" s="17" t="str">
        <f>_xlfn.XLOOKUP(A1642,Students[Full Name],Students[Starting Rank],"")</f>
        <v/>
      </c>
      <c r="J1642" s="15" t="str">
        <f t="shared" ca="1" si="116"/>
        <v xml:space="preserve">: </v>
      </c>
      <c r="K1642" s="16" t="str">
        <f>_xlfn.XLOOKUP(A1642,Students[Full Name],Students[Start Date],"")</f>
        <v/>
      </c>
      <c r="L1642" s="18">
        <f t="shared" ca="1" si="117"/>
        <v>-1</v>
      </c>
      <c r="M1642" s="18" cm="1">
        <f t="array" aca="1" ref="M1642" ca="1">SUMPRODUCT(Inactives[Days Inactive]*(Inactives[Student]=A1642))/365</f>
        <v>0</v>
      </c>
      <c r="N1642" s="18" t="str" cm="1">
        <f t="array" ref="N1642">IF(LEN($A1642)&gt;0,SUMPRODUCT(($A1642=merged_names)*(_xlfn.TEXTAFTER(N$2, "At ")=merged_belt_colours)*merged_months_at_rank),"")</f>
        <v/>
      </c>
      <c r="O1642" s="18" t="str" cm="1">
        <f t="array" ref="O1642">IF(LEN($A1642)&gt;0,SUMPRODUCT(($A1642=merged_names)*(_xlfn.TEXTAFTER(O$2, "At ")=merged_belt_colours)*merged_months_at_rank),"")</f>
        <v/>
      </c>
      <c r="P1642" s="18" t="str" cm="1">
        <f t="array" ref="P1642">IF(LEN($A1642)&gt;0,SUMPRODUCT(($A1642=merged_names)*(_xlfn.TEXTAFTER(P$2, "At ")=merged_belt_colours)*merged_months_at_rank),"")</f>
        <v/>
      </c>
      <c r="Q1642" s="18" t="str" cm="1">
        <f t="array" ref="Q1642">IF(LEN($A1642)&gt;0,SUMPRODUCT(($A1642=merged_names)*(_xlfn.TEXTAFTER(Q$2, "At ")=merged_belt_colours)*merged_months_at_rank),"")</f>
        <v/>
      </c>
      <c r="R1642" s="18" t="str" cm="1">
        <f t="array" ref="R1642">IF(LEN($A1642)&gt;0,SUMPRODUCT(($A1642=merged_names)*(_xlfn.TEXTAFTER(R$2, "At ")=merged_belt_colours)*merged_months_at_rank),"")</f>
        <v/>
      </c>
    </row>
    <row r="1643" spans="1:18" x14ac:dyDescent="0.25">
      <c r="A1643"/>
      <c r="B1643" s="15" t="str" cm="1">
        <f t="array" ref="B1643">IFERROR(IF(LEN(A1643)&gt;0, IF(SUMPRODUCT((Inactives[Key]=J1643)*(Inactives[Currently Inactive]))=1,"Inactive","Active"),""),"Active")</f>
        <v/>
      </c>
      <c r="C1643" s="16" t="str" cm="1">
        <f t="array" aca="1" ref="C1643" ca="1">IFERROR(_xlfn._xlws.FILTER(Inactives[Inactive On],(Inactives[Key]=J1643)*(Inactives[Currently Inactive]),""),"")</f>
        <v/>
      </c>
      <c r="D1643" s="16" t="str" cm="1">
        <f t="array" aca="1" ref="D1643" ca="1">IFERROR(INDEX(_xlfn.TEXTSPLIT(E1643," "),1),"")</f>
        <v/>
      </c>
      <c r="E1643" s="15" t="str" cm="1">
        <f t="array" aca="1" ref="E1643" ca="1">IFERROR(_xlfn._xlws.FILTER(merged_ranks,(merged_end_dates=DATE(9999,12,31))*(merged_names=A1643)),"")</f>
        <v/>
      </c>
      <c r="F1643" s="17" t="str">
        <f ca="1">_xlfn.XLOOKUP(J1643,Promotions[Promo Key],Promotions[Promo Date],"")</f>
        <v/>
      </c>
      <c r="G1643" s="18" t="str">
        <f t="shared" ca="1" si="115"/>
        <v/>
      </c>
      <c r="H1643" s="18" t="str">
        <f t="shared" ca="1" si="114"/>
        <v/>
      </c>
      <c r="I1643" s="17" t="str">
        <f>_xlfn.XLOOKUP(A1643,Students[Full Name],Students[Starting Rank],"")</f>
        <v/>
      </c>
      <c r="J1643" s="15" t="str">
        <f t="shared" ca="1" si="116"/>
        <v xml:space="preserve">: </v>
      </c>
      <c r="K1643" s="16" t="str">
        <f>_xlfn.XLOOKUP(A1643,Students[Full Name],Students[Start Date],"")</f>
        <v/>
      </c>
      <c r="L1643" s="18">
        <f t="shared" ca="1" si="117"/>
        <v>-1</v>
      </c>
      <c r="M1643" s="18" cm="1">
        <f t="array" aca="1" ref="M1643" ca="1">SUMPRODUCT(Inactives[Days Inactive]*(Inactives[Student]=A1643))/365</f>
        <v>0</v>
      </c>
      <c r="N1643" s="18" t="str" cm="1">
        <f t="array" ref="N1643">IF(LEN($A1643)&gt;0,SUMPRODUCT(($A1643=merged_names)*(_xlfn.TEXTAFTER(N$2, "At ")=merged_belt_colours)*merged_months_at_rank),"")</f>
        <v/>
      </c>
      <c r="O1643" s="18" t="str" cm="1">
        <f t="array" ref="O1643">IF(LEN($A1643)&gt;0,SUMPRODUCT(($A1643=merged_names)*(_xlfn.TEXTAFTER(O$2, "At ")=merged_belt_colours)*merged_months_at_rank),"")</f>
        <v/>
      </c>
      <c r="P1643" s="18" t="str" cm="1">
        <f t="array" ref="P1643">IF(LEN($A1643)&gt;0,SUMPRODUCT(($A1643=merged_names)*(_xlfn.TEXTAFTER(P$2, "At ")=merged_belt_colours)*merged_months_at_rank),"")</f>
        <v/>
      </c>
      <c r="Q1643" s="18" t="str" cm="1">
        <f t="array" ref="Q1643">IF(LEN($A1643)&gt;0,SUMPRODUCT(($A1643=merged_names)*(_xlfn.TEXTAFTER(Q$2, "At ")=merged_belt_colours)*merged_months_at_rank),"")</f>
        <v/>
      </c>
      <c r="R1643" s="18" t="str" cm="1">
        <f t="array" ref="R1643">IF(LEN($A1643)&gt;0,SUMPRODUCT(($A1643=merged_names)*(_xlfn.TEXTAFTER(R$2, "At ")=merged_belt_colours)*merged_months_at_rank),"")</f>
        <v/>
      </c>
    </row>
    <row r="1644" spans="1:18" x14ac:dyDescent="0.25">
      <c r="A1644"/>
      <c r="B1644" s="15" t="str" cm="1">
        <f t="array" ref="B1644">IFERROR(IF(LEN(A1644)&gt;0, IF(SUMPRODUCT((Inactives[Key]=J1644)*(Inactives[Currently Inactive]))=1,"Inactive","Active"),""),"Active")</f>
        <v/>
      </c>
      <c r="C1644" s="16" t="str" cm="1">
        <f t="array" aca="1" ref="C1644" ca="1">IFERROR(_xlfn._xlws.FILTER(Inactives[Inactive On],(Inactives[Key]=J1644)*(Inactives[Currently Inactive]),""),"")</f>
        <v/>
      </c>
      <c r="D1644" s="16" t="str" cm="1">
        <f t="array" aca="1" ref="D1644" ca="1">IFERROR(INDEX(_xlfn.TEXTSPLIT(E1644," "),1),"")</f>
        <v/>
      </c>
      <c r="E1644" s="15" t="str" cm="1">
        <f t="array" aca="1" ref="E1644" ca="1">IFERROR(_xlfn._xlws.FILTER(merged_ranks,(merged_end_dates=DATE(9999,12,31))*(merged_names=A1644)),"")</f>
        <v/>
      </c>
      <c r="F1644" s="17" t="str">
        <f ca="1">_xlfn.XLOOKUP(J1644,Promotions[Promo Key],Promotions[Promo Date],"")</f>
        <v/>
      </c>
      <c r="G1644" s="18" t="str">
        <f t="shared" ca="1" si="115"/>
        <v/>
      </c>
      <c r="H1644" s="18" t="str">
        <f t="shared" ca="1" si="114"/>
        <v/>
      </c>
      <c r="I1644" s="17" t="str">
        <f>_xlfn.XLOOKUP(A1644,Students[Full Name],Students[Starting Rank],"")</f>
        <v/>
      </c>
      <c r="J1644" s="15" t="str">
        <f t="shared" ca="1" si="116"/>
        <v xml:space="preserve">: </v>
      </c>
      <c r="K1644" s="16" t="str">
        <f>_xlfn.XLOOKUP(A1644,Students[Full Name],Students[Start Date],"")</f>
        <v/>
      </c>
      <c r="L1644" s="18">
        <f t="shared" ca="1" si="117"/>
        <v>-1</v>
      </c>
      <c r="M1644" s="18" cm="1">
        <f t="array" aca="1" ref="M1644" ca="1">SUMPRODUCT(Inactives[Days Inactive]*(Inactives[Student]=A1644))/365</f>
        <v>0</v>
      </c>
      <c r="N1644" s="18" t="str" cm="1">
        <f t="array" ref="N1644">IF(LEN($A1644)&gt;0,SUMPRODUCT(($A1644=merged_names)*(_xlfn.TEXTAFTER(N$2, "At ")=merged_belt_colours)*merged_months_at_rank),"")</f>
        <v/>
      </c>
      <c r="O1644" s="18" t="str" cm="1">
        <f t="array" ref="O1644">IF(LEN($A1644)&gt;0,SUMPRODUCT(($A1644=merged_names)*(_xlfn.TEXTAFTER(O$2, "At ")=merged_belt_colours)*merged_months_at_rank),"")</f>
        <v/>
      </c>
      <c r="P1644" s="18" t="str" cm="1">
        <f t="array" ref="P1644">IF(LEN($A1644)&gt;0,SUMPRODUCT(($A1644=merged_names)*(_xlfn.TEXTAFTER(P$2, "At ")=merged_belt_colours)*merged_months_at_rank),"")</f>
        <v/>
      </c>
      <c r="Q1644" s="18" t="str" cm="1">
        <f t="array" ref="Q1644">IF(LEN($A1644)&gt;0,SUMPRODUCT(($A1644=merged_names)*(_xlfn.TEXTAFTER(Q$2, "At ")=merged_belt_colours)*merged_months_at_rank),"")</f>
        <v/>
      </c>
      <c r="R1644" s="18" t="str" cm="1">
        <f t="array" ref="R1644">IF(LEN($A1644)&gt;0,SUMPRODUCT(($A1644=merged_names)*(_xlfn.TEXTAFTER(R$2, "At ")=merged_belt_colours)*merged_months_at_rank),"")</f>
        <v/>
      </c>
    </row>
    <row r="1645" spans="1:18" x14ac:dyDescent="0.25">
      <c r="A1645"/>
      <c r="B1645" s="15" t="str" cm="1">
        <f t="array" ref="B1645">IFERROR(IF(LEN(A1645)&gt;0, IF(SUMPRODUCT((Inactives[Key]=J1645)*(Inactives[Currently Inactive]))=1,"Inactive","Active"),""),"Active")</f>
        <v/>
      </c>
      <c r="C1645" s="16" t="str" cm="1">
        <f t="array" aca="1" ref="C1645" ca="1">IFERROR(_xlfn._xlws.FILTER(Inactives[Inactive On],(Inactives[Key]=J1645)*(Inactives[Currently Inactive]),""),"")</f>
        <v/>
      </c>
      <c r="D1645" s="16" t="str" cm="1">
        <f t="array" aca="1" ref="D1645" ca="1">IFERROR(INDEX(_xlfn.TEXTSPLIT(E1645," "),1),"")</f>
        <v/>
      </c>
      <c r="E1645" s="15" t="str" cm="1">
        <f t="array" aca="1" ref="E1645" ca="1">IFERROR(_xlfn._xlws.FILTER(merged_ranks,(merged_end_dates=DATE(9999,12,31))*(merged_names=A1645)),"")</f>
        <v/>
      </c>
      <c r="F1645" s="17" t="str">
        <f ca="1">_xlfn.XLOOKUP(J1645,Promotions[Promo Key],Promotions[Promo Date],"")</f>
        <v/>
      </c>
      <c r="G1645" s="18" t="str">
        <f t="shared" ca="1" si="115"/>
        <v/>
      </c>
      <c r="H1645" s="18" t="str">
        <f t="shared" ca="1" si="114"/>
        <v/>
      </c>
      <c r="I1645" s="17" t="str">
        <f>_xlfn.XLOOKUP(A1645,Students[Full Name],Students[Starting Rank],"")</f>
        <v/>
      </c>
      <c r="J1645" s="15" t="str">
        <f t="shared" ca="1" si="116"/>
        <v xml:space="preserve">: </v>
      </c>
      <c r="K1645" s="16" t="str">
        <f>_xlfn.XLOOKUP(A1645,Students[Full Name],Students[Start Date],"")</f>
        <v/>
      </c>
      <c r="L1645" s="18">
        <f t="shared" ca="1" si="117"/>
        <v>-1</v>
      </c>
      <c r="M1645" s="18" cm="1">
        <f t="array" aca="1" ref="M1645" ca="1">SUMPRODUCT(Inactives[Days Inactive]*(Inactives[Student]=A1645))/365</f>
        <v>0</v>
      </c>
      <c r="N1645" s="18" t="str" cm="1">
        <f t="array" ref="N1645">IF(LEN($A1645)&gt;0,SUMPRODUCT(($A1645=merged_names)*(_xlfn.TEXTAFTER(N$2, "At ")=merged_belt_colours)*merged_months_at_rank),"")</f>
        <v/>
      </c>
      <c r="O1645" s="18" t="str" cm="1">
        <f t="array" ref="O1645">IF(LEN($A1645)&gt;0,SUMPRODUCT(($A1645=merged_names)*(_xlfn.TEXTAFTER(O$2, "At ")=merged_belt_colours)*merged_months_at_rank),"")</f>
        <v/>
      </c>
      <c r="P1645" s="18" t="str" cm="1">
        <f t="array" ref="P1645">IF(LEN($A1645)&gt;0,SUMPRODUCT(($A1645=merged_names)*(_xlfn.TEXTAFTER(P$2, "At ")=merged_belt_colours)*merged_months_at_rank),"")</f>
        <v/>
      </c>
      <c r="Q1645" s="18" t="str" cm="1">
        <f t="array" ref="Q1645">IF(LEN($A1645)&gt;0,SUMPRODUCT(($A1645=merged_names)*(_xlfn.TEXTAFTER(Q$2, "At ")=merged_belt_colours)*merged_months_at_rank),"")</f>
        <v/>
      </c>
      <c r="R1645" s="18" t="str" cm="1">
        <f t="array" ref="R1645">IF(LEN($A1645)&gt;0,SUMPRODUCT(($A1645=merged_names)*(_xlfn.TEXTAFTER(R$2, "At ")=merged_belt_colours)*merged_months_at_rank),"")</f>
        <v/>
      </c>
    </row>
    <row r="1646" spans="1:18" x14ac:dyDescent="0.25">
      <c r="A1646"/>
      <c r="B1646" s="15" t="str" cm="1">
        <f t="array" ref="B1646">IFERROR(IF(LEN(A1646)&gt;0, IF(SUMPRODUCT((Inactives[Key]=J1646)*(Inactives[Currently Inactive]))=1,"Inactive","Active"),""),"Active")</f>
        <v/>
      </c>
      <c r="C1646" s="16" t="str" cm="1">
        <f t="array" aca="1" ref="C1646" ca="1">IFERROR(_xlfn._xlws.FILTER(Inactives[Inactive On],(Inactives[Key]=J1646)*(Inactives[Currently Inactive]),""),"")</f>
        <v/>
      </c>
      <c r="D1646" s="16" t="str" cm="1">
        <f t="array" aca="1" ref="D1646" ca="1">IFERROR(INDEX(_xlfn.TEXTSPLIT(E1646," "),1),"")</f>
        <v/>
      </c>
      <c r="E1646" s="15" t="str" cm="1">
        <f t="array" aca="1" ref="E1646" ca="1">IFERROR(_xlfn._xlws.FILTER(merged_ranks,(merged_end_dates=DATE(9999,12,31))*(merged_names=A1646)),"")</f>
        <v/>
      </c>
      <c r="F1646" s="17" t="str">
        <f ca="1">_xlfn.XLOOKUP(J1646,Promotions[Promo Key],Promotions[Promo Date],"")</f>
        <v/>
      </c>
      <c r="G1646" s="18" t="str">
        <f t="shared" ca="1" si="115"/>
        <v/>
      </c>
      <c r="H1646" s="18" t="str">
        <f t="shared" ca="1" si="114"/>
        <v/>
      </c>
      <c r="I1646" s="17" t="str">
        <f>_xlfn.XLOOKUP(A1646,Students[Full Name],Students[Starting Rank],"")</f>
        <v/>
      </c>
      <c r="J1646" s="15" t="str">
        <f t="shared" ca="1" si="116"/>
        <v xml:space="preserve">: </v>
      </c>
      <c r="K1646" s="16" t="str">
        <f>_xlfn.XLOOKUP(A1646,Students[Full Name],Students[Start Date],"")</f>
        <v/>
      </c>
      <c r="L1646" s="18">
        <f t="shared" ca="1" si="117"/>
        <v>-1</v>
      </c>
      <c r="M1646" s="18" cm="1">
        <f t="array" aca="1" ref="M1646" ca="1">SUMPRODUCT(Inactives[Days Inactive]*(Inactives[Student]=A1646))/365</f>
        <v>0</v>
      </c>
      <c r="N1646" s="18" t="str" cm="1">
        <f t="array" ref="N1646">IF(LEN($A1646)&gt;0,SUMPRODUCT(($A1646=merged_names)*(_xlfn.TEXTAFTER(N$2, "At ")=merged_belt_colours)*merged_months_at_rank),"")</f>
        <v/>
      </c>
      <c r="O1646" s="18" t="str" cm="1">
        <f t="array" ref="O1646">IF(LEN($A1646)&gt;0,SUMPRODUCT(($A1646=merged_names)*(_xlfn.TEXTAFTER(O$2, "At ")=merged_belt_colours)*merged_months_at_rank),"")</f>
        <v/>
      </c>
      <c r="P1646" s="18" t="str" cm="1">
        <f t="array" ref="P1646">IF(LEN($A1646)&gt;0,SUMPRODUCT(($A1646=merged_names)*(_xlfn.TEXTAFTER(P$2, "At ")=merged_belt_colours)*merged_months_at_rank),"")</f>
        <v/>
      </c>
      <c r="Q1646" s="18" t="str" cm="1">
        <f t="array" ref="Q1646">IF(LEN($A1646)&gt;0,SUMPRODUCT(($A1646=merged_names)*(_xlfn.TEXTAFTER(Q$2, "At ")=merged_belt_colours)*merged_months_at_rank),"")</f>
        <v/>
      </c>
      <c r="R1646" s="18" t="str" cm="1">
        <f t="array" ref="R1646">IF(LEN($A1646)&gt;0,SUMPRODUCT(($A1646=merged_names)*(_xlfn.TEXTAFTER(R$2, "At ")=merged_belt_colours)*merged_months_at_rank),"")</f>
        <v/>
      </c>
    </row>
    <row r="1647" spans="1:18" x14ac:dyDescent="0.25">
      <c r="A1647"/>
      <c r="B1647" s="15" t="str" cm="1">
        <f t="array" ref="B1647">IFERROR(IF(LEN(A1647)&gt;0, IF(SUMPRODUCT((Inactives[Key]=J1647)*(Inactives[Currently Inactive]))=1,"Inactive","Active"),""),"Active")</f>
        <v/>
      </c>
      <c r="C1647" s="16" t="str" cm="1">
        <f t="array" aca="1" ref="C1647" ca="1">IFERROR(_xlfn._xlws.FILTER(Inactives[Inactive On],(Inactives[Key]=J1647)*(Inactives[Currently Inactive]),""),"")</f>
        <v/>
      </c>
      <c r="D1647" s="16" t="str" cm="1">
        <f t="array" aca="1" ref="D1647" ca="1">IFERROR(INDEX(_xlfn.TEXTSPLIT(E1647," "),1),"")</f>
        <v/>
      </c>
      <c r="E1647" s="15" t="str" cm="1">
        <f t="array" aca="1" ref="E1647" ca="1">IFERROR(_xlfn._xlws.FILTER(merged_ranks,(merged_end_dates=DATE(9999,12,31))*(merged_names=A1647)),"")</f>
        <v/>
      </c>
      <c r="F1647" s="17" t="str">
        <f ca="1">_xlfn.XLOOKUP(J1647,Promotions[Promo Key],Promotions[Promo Date],"")</f>
        <v/>
      </c>
      <c r="G1647" s="18" t="str">
        <f t="shared" ca="1" si="115"/>
        <v/>
      </c>
      <c r="H1647" s="18" t="str">
        <f t="shared" ca="1" si="114"/>
        <v/>
      </c>
      <c r="I1647" s="17" t="str">
        <f>_xlfn.XLOOKUP(A1647,Students[Full Name],Students[Starting Rank],"")</f>
        <v/>
      </c>
      <c r="J1647" s="15" t="str">
        <f t="shared" ca="1" si="116"/>
        <v xml:space="preserve">: </v>
      </c>
      <c r="K1647" s="16" t="str">
        <f>_xlfn.XLOOKUP(A1647,Students[Full Name],Students[Start Date],"")</f>
        <v/>
      </c>
      <c r="L1647" s="18">
        <f t="shared" ca="1" si="117"/>
        <v>-1</v>
      </c>
      <c r="M1647" s="18" cm="1">
        <f t="array" aca="1" ref="M1647" ca="1">SUMPRODUCT(Inactives[Days Inactive]*(Inactives[Student]=A1647))/365</f>
        <v>0</v>
      </c>
      <c r="N1647" s="18" t="str" cm="1">
        <f t="array" ref="N1647">IF(LEN($A1647)&gt;0,SUMPRODUCT(($A1647=merged_names)*(_xlfn.TEXTAFTER(N$2, "At ")=merged_belt_colours)*merged_months_at_rank),"")</f>
        <v/>
      </c>
      <c r="O1647" s="18" t="str" cm="1">
        <f t="array" ref="O1647">IF(LEN($A1647)&gt;0,SUMPRODUCT(($A1647=merged_names)*(_xlfn.TEXTAFTER(O$2, "At ")=merged_belt_colours)*merged_months_at_rank),"")</f>
        <v/>
      </c>
      <c r="P1647" s="18" t="str" cm="1">
        <f t="array" ref="P1647">IF(LEN($A1647)&gt;0,SUMPRODUCT(($A1647=merged_names)*(_xlfn.TEXTAFTER(P$2, "At ")=merged_belt_colours)*merged_months_at_rank),"")</f>
        <v/>
      </c>
      <c r="Q1647" s="18" t="str" cm="1">
        <f t="array" ref="Q1647">IF(LEN($A1647)&gt;0,SUMPRODUCT(($A1647=merged_names)*(_xlfn.TEXTAFTER(Q$2, "At ")=merged_belt_colours)*merged_months_at_rank),"")</f>
        <v/>
      </c>
      <c r="R1647" s="18" t="str" cm="1">
        <f t="array" ref="R1647">IF(LEN($A1647)&gt;0,SUMPRODUCT(($A1647=merged_names)*(_xlfn.TEXTAFTER(R$2, "At ")=merged_belt_colours)*merged_months_at_rank),"")</f>
        <v/>
      </c>
    </row>
    <row r="1648" spans="1:18" x14ac:dyDescent="0.25">
      <c r="A1648"/>
      <c r="B1648" s="15" t="str" cm="1">
        <f t="array" ref="B1648">IFERROR(IF(LEN(A1648)&gt;0, IF(SUMPRODUCT((Inactives[Key]=J1648)*(Inactives[Currently Inactive]))=1,"Inactive","Active"),""),"Active")</f>
        <v/>
      </c>
      <c r="C1648" s="16" t="str" cm="1">
        <f t="array" aca="1" ref="C1648" ca="1">IFERROR(_xlfn._xlws.FILTER(Inactives[Inactive On],(Inactives[Key]=J1648)*(Inactives[Currently Inactive]),""),"")</f>
        <v/>
      </c>
      <c r="D1648" s="16" t="str" cm="1">
        <f t="array" aca="1" ref="D1648" ca="1">IFERROR(INDEX(_xlfn.TEXTSPLIT(E1648," "),1),"")</f>
        <v/>
      </c>
      <c r="E1648" s="15" t="str" cm="1">
        <f t="array" aca="1" ref="E1648" ca="1">IFERROR(_xlfn._xlws.FILTER(merged_ranks,(merged_end_dates=DATE(9999,12,31))*(merged_names=A1648)),"")</f>
        <v/>
      </c>
      <c r="F1648" s="17" t="str">
        <f ca="1">_xlfn.XLOOKUP(J1648,Promotions[Promo Key],Promotions[Promo Date],"")</f>
        <v/>
      </c>
      <c r="G1648" s="18" t="str">
        <f t="shared" ca="1" si="115"/>
        <v/>
      </c>
      <c r="H1648" s="18" t="str">
        <f t="shared" ca="1" si="114"/>
        <v/>
      </c>
      <c r="I1648" s="17" t="str">
        <f>_xlfn.XLOOKUP(A1648,Students[Full Name],Students[Starting Rank],"")</f>
        <v/>
      </c>
      <c r="J1648" s="15" t="str">
        <f t="shared" ca="1" si="116"/>
        <v xml:space="preserve">: </v>
      </c>
      <c r="K1648" s="16" t="str">
        <f>_xlfn.XLOOKUP(A1648,Students[Full Name],Students[Start Date],"")</f>
        <v/>
      </c>
      <c r="L1648" s="18">
        <f t="shared" ca="1" si="117"/>
        <v>-1</v>
      </c>
      <c r="M1648" s="18" cm="1">
        <f t="array" aca="1" ref="M1648" ca="1">SUMPRODUCT(Inactives[Days Inactive]*(Inactives[Student]=A1648))/365</f>
        <v>0</v>
      </c>
      <c r="N1648" s="18" t="str" cm="1">
        <f t="array" ref="N1648">IF(LEN($A1648)&gt;0,SUMPRODUCT(($A1648=merged_names)*(_xlfn.TEXTAFTER(N$2, "At ")=merged_belt_colours)*merged_months_at_rank),"")</f>
        <v/>
      </c>
      <c r="O1648" s="18" t="str" cm="1">
        <f t="array" ref="O1648">IF(LEN($A1648)&gt;0,SUMPRODUCT(($A1648=merged_names)*(_xlfn.TEXTAFTER(O$2, "At ")=merged_belt_colours)*merged_months_at_rank),"")</f>
        <v/>
      </c>
      <c r="P1648" s="18" t="str" cm="1">
        <f t="array" ref="P1648">IF(LEN($A1648)&gt;0,SUMPRODUCT(($A1648=merged_names)*(_xlfn.TEXTAFTER(P$2, "At ")=merged_belt_colours)*merged_months_at_rank),"")</f>
        <v/>
      </c>
      <c r="Q1648" s="18" t="str" cm="1">
        <f t="array" ref="Q1648">IF(LEN($A1648)&gt;0,SUMPRODUCT(($A1648=merged_names)*(_xlfn.TEXTAFTER(Q$2, "At ")=merged_belt_colours)*merged_months_at_rank),"")</f>
        <v/>
      </c>
      <c r="R1648" s="18" t="str" cm="1">
        <f t="array" ref="R1648">IF(LEN($A1648)&gt;0,SUMPRODUCT(($A1648=merged_names)*(_xlfn.TEXTAFTER(R$2, "At ")=merged_belt_colours)*merged_months_at_rank),"")</f>
        <v/>
      </c>
    </row>
    <row r="1649" spans="1:18" x14ac:dyDescent="0.25">
      <c r="A1649"/>
      <c r="B1649" s="15" t="str" cm="1">
        <f t="array" ref="B1649">IFERROR(IF(LEN(A1649)&gt;0, IF(SUMPRODUCT((Inactives[Key]=J1649)*(Inactives[Currently Inactive]))=1,"Inactive","Active"),""),"Active")</f>
        <v/>
      </c>
      <c r="C1649" s="16" t="str" cm="1">
        <f t="array" aca="1" ref="C1649" ca="1">IFERROR(_xlfn._xlws.FILTER(Inactives[Inactive On],(Inactives[Key]=J1649)*(Inactives[Currently Inactive]),""),"")</f>
        <v/>
      </c>
      <c r="D1649" s="16" t="str" cm="1">
        <f t="array" aca="1" ref="D1649" ca="1">IFERROR(INDEX(_xlfn.TEXTSPLIT(E1649," "),1),"")</f>
        <v/>
      </c>
      <c r="E1649" s="15" t="str" cm="1">
        <f t="array" aca="1" ref="E1649" ca="1">IFERROR(_xlfn._xlws.FILTER(merged_ranks,(merged_end_dates=DATE(9999,12,31))*(merged_names=A1649)),"")</f>
        <v/>
      </c>
      <c r="F1649" s="17" t="str">
        <f ca="1">_xlfn.XLOOKUP(J1649,Promotions[Promo Key],Promotions[Promo Date],"")</f>
        <v/>
      </c>
      <c r="G1649" s="18" t="str">
        <f t="shared" ca="1" si="115"/>
        <v/>
      </c>
      <c r="H1649" s="18" t="str">
        <f t="shared" ca="1" si="114"/>
        <v/>
      </c>
      <c r="I1649" s="17" t="str">
        <f>_xlfn.XLOOKUP(A1649,Students[Full Name],Students[Starting Rank],"")</f>
        <v/>
      </c>
      <c r="J1649" s="15" t="str">
        <f t="shared" ca="1" si="116"/>
        <v xml:space="preserve">: </v>
      </c>
      <c r="K1649" s="16" t="str">
        <f>_xlfn.XLOOKUP(A1649,Students[Full Name],Students[Start Date],"")</f>
        <v/>
      </c>
      <c r="L1649" s="18">
        <f t="shared" ca="1" si="117"/>
        <v>-1</v>
      </c>
      <c r="M1649" s="18" cm="1">
        <f t="array" aca="1" ref="M1649" ca="1">SUMPRODUCT(Inactives[Days Inactive]*(Inactives[Student]=A1649))/365</f>
        <v>0</v>
      </c>
      <c r="N1649" s="18" t="str" cm="1">
        <f t="array" ref="N1649">IF(LEN($A1649)&gt;0,SUMPRODUCT(($A1649=merged_names)*(_xlfn.TEXTAFTER(N$2, "At ")=merged_belt_colours)*merged_months_at_rank),"")</f>
        <v/>
      </c>
      <c r="O1649" s="18" t="str" cm="1">
        <f t="array" ref="O1649">IF(LEN($A1649)&gt;0,SUMPRODUCT(($A1649=merged_names)*(_xlfn.TEXTAFTER(O$2, "At ")=merged_belt_colours)*merged_months_at_rank),"")</f>
        <v/>
      </c>
      <c r="P1649" s="18" t="str" cm="1">
        <f t="array" ref="P1649">IF(LEN($A1649)&gt;0,SUMPRODUCT(($A1649=merged_names)*(_xlfn.TEXTAFTER(P$2, "At ")=merged_belt_colours)*merged_months_at_rank),"")</f>
        <v/>
      </c>
      <c r="Q1649" s="18" t="str" cm="1">
        <f t="array" ref="Q1649">IF(LEN($A1649)&gt;0,SUMPRODUCT(($A1649=merged_names)*(_xlfn.TEXTAFTER(Q$2, "At ")=merged_belt_colours)*merged_months_at_rank),"")</f>
        <v/>
      </c>
      <c r="R1649" s="18" t="str" cm="1">
        <f t="array" ref="R1649">IF(LEN($A1649)&gt;0,SUMPRODUCT(($A1649=merged_names)*(_xlfn.TEXTAFTER(R$2, "At ")=merged_belt_colours)*merged_months_at_rank),"")</f>
        <v/>
      </c>
    </row>
    <row r="1650" spans="1:18" x14ac:dyDescent="0.25">
      <c r="A1650"/>
      <c r="B1650" s="15" t="str" cm="1">
        <f t="array" ref="B1650">IFERROR(IF(LEN(A1650)&gt;0, IF(SUMPRODUCT((Inactives[Key]=J1650)*(Inactives[Currently Inactive]))=1,"Inactive","Active"),""),"Active")</f>
        <v/>
      </c>
      <c r="C1650" s="16" t="str" cm="1">
        <f t="array" aca="1" ref="C1650" ca="1">IFERROR(_xlfn._xlws.FILTER(Inactives[Inactive On],(Inactives[Key]=J1650)*(Inactives[Currently Inactive]),""),"")</f>
        <v/>
      </c>
      <c r="D1650" s="16" t="str" cm="1">
        <f t="array" aca="1" ref="D1650" ca="1">IFERROR(INDEX(_xlfn.TEXTSPLIT(E1650," "),1),"")</f>
        <v/>
      </c>
      <c r="E1650" s="15" t="str" cm="1">
        <f t="array" aca="1" ref="E1650" ca="1">IFERROR(_xlfn._xlws.FILTER(merged_ranks,(merged_end_dates=DATE(9999,12,31))*(merged_names=A1650)),"")</f>
        <v/>
      </c>
      <c r="F1650" s="17" t="str">
        <f ca="1">_xlfn.XLOOKUP(J1650,Promotions[Promo Key],Promotions[Promo Date],"")</f>
        <v/>
      </c>
      <c r="G1650" s="18" t="str">
        <f t="shared" ca="1" si="115"/>
        <v/>
      </c>
      <c r="H1650" s="18" t="str">
        <f t="shared" ca="1" si="114"/>
        <v/>
      </c>
      <c r="I1650" s="17" t="str">
        <f>_xlfn.XLOOKUP(A1650,Students[Full Name],Students[Starting Rank],"")</f>
        <v/>
      </c>
      <c r="J1650" s="15" t="str">
        <f t="shared" ca="1" si="116"/>
        <v xml:space="preserve">: </v>
      </c>
      <c r="K1650" s="16" t="str">
        <f>_xlfn.XLOOKUP(A1650,Students[Full Name],Students[Start Date],"")</f>
        <v/>
      </c>
      <c r="L1650" s="18">
        <f t="shared" ca="1" si="117"/>
        <v>-1</v>
      </c>
      <c r="M1650" s="18" cm="1">
        <f t="array" aca="1" ref="M1650" ca="1">SUMPRODUCT(Inactives[Days Inactive]*(Inactives[Student]=A1650))/365</f>
        <v>0</v>
      </c>
      <c r="N1650" s="18" t="str" cm="1">
        <f t="array" ref="N1650">IF(LEN($A1650)&gt;0,SUMPRODUCT(($A1650=merged_names)*(_xlfn.TEXTAFTER(N$2, "At ")=merged_belt_colours)*merged_months_at_rank),"")</f>
        <v/>
      </c>
      <c r="O1650" s="18" t="str" cm="1">
        <f t="array" ref="O1650">IF(LEN($A1650)&gt;0,SUMPRODUCT(($A1650=merged_names)*(_xlfn.TEXTAFTER(O$2, "At ")=merged_belt_colours)*merged_months_at_rank),"")</f>
        <v/>
      </c>
      <c r="P1650" s="18" t="str" cm="1">
        <f t="array" ref="P1650">IF(LEN($A1650)&gt;0,SUMPRODUCT(($A1650=merged_names)*(_xlfn.TEXTAFTER(P$2, "At ")=merged_belt_colours)*merged_months_at_rank),"")</f>
        <v/>
      </c>
      <c r="Q1650" s="18" t="str" cm="1">
        <f t="array" ref="Q1650">IF(LEN($A1650)&gt;0,SUMPRODUCT(($A1650=merged_names)*(_xlfn.TEXTAFTER(Q$2, "At ")=merged_belt_colours)*merged_months_at_rank),"")</f>
        <v/>
      </c>
      <c r="R1650" s="18" t="str" cm="1">
        <f t="array" ref="R1650">IF(LEN($A1650)&gt;0,SUMPRODUCT(($A1650=merged_names)*(_xlfn.TEXTAFTER(R$2, "At ")=merged_belt_colours)*merged_months_at_rank),"")</f>
        <v/>
      </c>
    </row>
    <row r="1651" spans="1:18" x14ac:dyDescent="0.25">
      <c r="A1651"/>
      <c r="B1651" s="15" t="str" cm="1">
        <f t="array" ref="B1651">IFERROR(IF(LEN(A1651)&gt;0, IF(SUMPRODUCT((Inactives[Key]=J1651)*(Inactives[Currently Inactive]))=1,"Inactive","Active"),""),"Active")</f>
        <v/>
      </c>
      <c r="C1651" s="16" t="str" cm="1">
        <f t="array" aca="1" ref="C1651" ca="1">IFERROR(_xlfn._xlws.FILTER(Inactives[Inactive On],(Inactives[Key]=J1651)*(Inactives[Currently Inactive]),""),"")</f>
        <v/>
      </c>
      <c r="D1651" s="16" t="str" cm="1">
        <f t="array" aca="1" ref="D1651" ca="1">IFERROR(INDEX(_xlfn.TEXTSPLIT(E1651," "),1),"")</f>
        <v/>
      </c>
      <c r="E1651" s="15" t="str" cm="1">
        <f t="array" aca="1" ref="E1651" ca="1">IFERROR(_xlfn._xlws.FILTER(merged_ranks,(merged_end_dates=DATE(9999,12,31))*(merged_names=A1651)),"")</f>
        <v/>
      </c>
      <c r="F1651" s="17" t="str">
        <f ca="1">_xlfn.XLOOKUP(J1651,Promotions[Promo Key],Promotions[Promo Date],"")</f>
        <v/>
      </c>
      <c r="G1651" s="18" t="str">
        <f t="shared" ca="1" si="115"/>
        <v/>
      </c>
      <c r="H1651" s="18" t="str">
        <f t="shared" ca="1" si="114"/>
        <v/>
      </c>
      <c r="I1651" s="17" t="str">
        <f>_xlfn.XLOOKUP(A1651,Students[Full Name],Students[Starting Rank],"")</f>
        <v/>
      </c>
      <c r="J1651" s="15" t="str">
        <f t="shared" ca="1" si="116"/>
        <v xml:space="preserve">: </v>
      </c>
      <c r="K1651" s="16" t="str">
        <f>_xlfn.XLOOKUP(A1651,Students[Full Name],Students[Start Date],"")</f>
        <v/>
      </c>
      <c r="L1651" s="18">
        <f t="shared" ca="1" si="117"/>
        <v>-1</v>
      </c>
      <c r="M1651" s="18" cm="1">
        <f t="array" aca="1" ref="M1651" ca="1">SUMPRODUCT(Inactives[Days Inactive]*(Inactives[Student]=A1651))/365</f>
        <v>0</v>
      </c>
      <c r="N1651" s="18" t="str" cm="1">
        <f t="array" ref="N1651">IF(LEN($A1651)&gt;0,SUMPRODUCT(($A1651=merged_names)*(_xlfn.TEXTAFTER(N$2, "At ")=merged_belt_colours)*merged_months_at_rank),"")</f>
        <v/>
      </c>
      <c r="O1651" s="18" t="str" cm="1">
        <f t="array" ref="O1651">IF(LEN($A1651)&gt;0,SUMPRODUCT(($A1651=merged_names)*(_xlfn.TEXTAFTER(O$2, "At ")=merged_belt_colours)*merged_months_at_rank),"")</f>
        <v/>
      </c>
      <c r="P1651" s="18" t="str" cm="1">
        <f t="array" ref="P1651">IF(LEN($A1651)&gt;0,SUMPRODUCT(($A1651=merged_names)*(_xlfn.TEXTAFTER(P$2, "At ")=merged_belt_colours)*merged_months_at_rank),"")</f>
        <v/>
      </c>
      <c r="Q1651" s="18" t="str" cm="1">
        <f t="array" ref="Q1651">IF(LEN($A1651)&gt;0,SUMPRODUCT(($A1651=merged_names)*(_xlfn.TEXTAFTER(Q$2, "At ")=merged_belt_colours)*merged_months_at_rank),"")</f>
        <v/>
      </c>
      <c r="R1651" s="18" t="str" cm="1">
        <f t="array" ref="R1651">IF(LEN($A1651)&gt;0,SUMPRODUCT(($A1651=merged_names)*(_xlfn.TEXTAFTER(R$2, "At ")=merged_belt_colours)*merged_months_at_rank),"")</f>
        <v/>
      </c>
    </row>
    <row r="1652" spans="1:18" x14ac:dyDescent="0.25">
      <c r="A1652"/>
      <c r="B1652" s="15" t="str" cm="1">
        <f t="array" ref="B1652">IFERROR(IF(LEN(A1652)&gt;0, IF(SUMPRODUCT((Inactives[Key]=J1652)*(Inactives[Currently Inactive]))=1,"Inactive","Active"),""),"Active")</f>
        <v/>
      </c>
      <c r="C1652" s="16" t="str" cm="1">
        <f t="array" aca="1" ref="C1652" ca="1">IFERROR(_xlfn._xlws.FILTER(Inactives[Inactive On],(Inactives[Key]=J1652)*(Inactives[Currently Inactive]),""),"")</f>
        <v/>
      </c>
      <c r="D1652" s="16" t="str" cm="1">
        <f t="array" aca="1" ref="D1652" ca="1">IFERROR(INDEX(_xlfn.TEXTSPLIT(E1652," "),1),"")</f>
        <v/>
      </c>
      <c r="E1652" s="15" t="str" cm="1">
        <f t="array" aca="1" ref="E1652" ca="1">IFERROR(_xlfn._xlws.FILTER(merged_ranks,(merged_end_dates=DATE(9999,12,31))*(merged_names=A1652)),"")</f>
        <v/>
      </c>
      <c r="F1652" s="17" t="str">
        <f ca="1">_xlfn.XLOOKUP(J1652,Promotions[Promo Key],Promotions[Promo Date],"")</f>
        <v/>
      </c>
      <c r="G1652" s="18" t="str">
        <f t="shared" ca="1" si="115"/>
        <v/>
      </c>
      <c r="H1652" s="18" t="str">
        <f t="shared" ca="1" si="114"/>
        <v/>
      </c>
      <c r="I1652" s="17" t="str">
        <f>_xlfn.XLOOKUP(A1652,Students[Full Name],Students[Starting Rank],"")</f>
        <v/>
      </c>
      <c r="J1652" s="15" t="str">
        <f t="shared" ca="1" si="116"/>
        <v xml:space="preserve">: </v>
      </c>
      <c r="K1652" s="16" t="str">
        <f>_xlfn.XLOOKUP(A1652,Students[Full Name],Students[Start Date],"")</f>
        <v/>
      </c>
      <c r="L1652" s="18">
        <f t="shared" ca="1" si="117"/>
        <v>-1</v>
      </c>
      <c r="M1652" s="18" cm="1">
        <f t="array" aca="1" ref="M1652" ca="1">SUMPRODUCT(Inactives[Days Inactive]*(Inactives[Student]=A1652))/365</f>
        <v>0</v>
      </c>
      <c r="N1652" s="18" t="str" cm="1">
        <f t="array" ref="N1652">IF(LEN($A1652)&gt;0,SUMPRODUCT(($A1652=merged_names)*(_xlfn.TEXTAFTER(N$2, "At ")=merged_belt_colours)*merged_months_at_rank),"")</f>
        <v/>
      </c>
      <c r="O1652" s="18" t="str" cm="1">
        <f t="array" ref="O1652">IF(LEN($A1652)&gt;0,SUMPRODUCT(($A1652=merged_names)*(_xlfn.TEXTAFTER(O$2, "At ")=merged_belt_colours)*merged_months_at_rank),"")</f>
        <v/>
      </c>
      <c r="P1652" s="18" t="str" cm="1">
        <f t="array" ref="P1652">IF(LEN($A1652)&gt;0,SUMPRODUCT(($A1652=merged_names)*(_xlfn.TEXTAFTER(P$2, "At ")=merged_belt_colours)*merged_months_at_rank),"")</f>
        <v/>
      </c>
      <c r="Q1652" s="18" t="str" cm="1">
        <f t="array" ref="Q1652">IF(LEN($A1652)&gt;0,SUMPRODUCT(($A1652=merged_names)*(_xlfn.TEXTAFTER(Q$2, "At ")=merged_belt_colours)*merged_months_at_rank),"")</f>
        <v/>
      </c>
      <c r="R1652" s="18" t="str" cm="1">
        <f t="array" ref="R1652">IF(LEN($A1652)&gt;0,SUMPRODUCT(($A1652=merged_names)*(_xlfn.TEXTAFTER(R$2, "At ")=merged_belt_colours)*merged_months_at_rank),"")</f>
        <v/>
      </c>
    </row>
    <row r="1653" spans="1:18" x14ac:dyDescent="0.25">
      <c r="A1653"/>
      <c r="B1653" s="15" t="str" cm="1">
        <f t="array" ref="B1653">IFERROR(IF(LEN(A1653)&gt;0, IF(SUMPRODUCT((Inactives[Key]=J1653)*(Inactives[Currently Inactive]))=1,"Inactive","Active"),""),"Active")</f>
        <v/>
      </c>
      <c r="C1653" s="16" t="str" cm="1">
        <f t="array" aca="1" ref="C1653" ca="1">IFERROR(_xlfn._xlws.FILTER(Inactives[Inactive On],(Inactives[Key]=J1653)*(Inactives[Currently Inactive]),""),"")</f>
        <v/>
      </c>
      <c r="D1653" s="16" t="str" cm="1">
        <f t="array" aca="1" ref="D1653" ca="1">IFERROR(INDEX(_xlfn.TEXTSPLIT(E1653," "),1),"")</f>
        <v/>
      </c>
      <c r="E1653" s="15" t="str" cm="1">
        <f t="array" aca="1" ref="E1653" ca="1">IFERROR(_xlfn._xlws.FILTER(merged_ranks,(merged_end_dates=DATE(9999,12,31))*(merged_names=A1653)),"")</f>
        <v/>
      </c>
      <c r="F1653" s="17" t="str">
        <f ca="1">_xlfn.XLOOKUP(J1653,Promotions[Promo Key],Promotions[Promo Date],"")</f>
        <v/>
      </c>
      <c r="G1653" s="18" t="str">
        <f t="shared" ca="1" si="115"/>
        <v/>
      </c>
      <c r="H1653" s="18" t="str">
        <f t="shared" ca="1" si="114"/>
        <v/>
      </c>
      <c r="I1653" s="17" t="str">
        <f>_xlfn.XLOOKUP(A1653,Students[Full Name],Students[Starting Rank],"")</f>
        <v/>
      </c>
      <c r="J1653" s="15" t="str">
        <f t="shared" ca="1" si="116"/>
        <v xml:space="preserve">: </v>
      </c>
      <c r="K1653" s="16" t="str">
        <f>_xlfn.XLOOKUP(A1653,Students[Full Name],Students[Start Date],"")</f>
        <v/>
      </c>
      <c r="L1653" s="18">
        <f t="shared" ca="1" si="117"/>
        <v>-1</v>
      </c>
      <c r="M1653" s="18" cm="1">
        <f t="array" aca="1" ref="M1653" ca="1">SUMPRODUCT(Inactives[Days Inactive]*(Inactives[Student]=A1653))/365</f>
        <v>0</v>
      </c>
      <c r="N1653" s="18" t="str" cm="1">
        <f t="array" ref="N1653">IF(LEN($A1653)&gt;0,SUMPRODUCT(($A1653=merged_names)*(_xlfn.TEXTAFTER(N$2, "At ")=merged_belt_colours)*merged_months_at_rank),"")</f>
        <v/>
      </c>
      <c r="O1653" s="18" t="str" cm="1">
        <f t="array" ref="O1653">IF(LEN($A1653)&gt;0,SUMPRODUCT(($A1653=merged_names)*(_xlfn.TEXTAFTER(O$2, "At ")=merged_belt_colours)*merged_months_at_rank),"")</f>
        <v/>
      </c>
      <c r="P1653" s="18" t="str" cm="1">
        <f t="array" ref="P1653">IF(LEN($A1653)&gt;0,SUMPRODUCT(($A1653=merged_names)*(_xlfn.TEXTAFTER(P$2, "At ")=merged_belt_colours)*merged_months_at_rank),"")</f>
        <v/>
      </c>
      <c r="Q1653" s="18" t="str" cm="1">
        <f t="array" ref="Q1653">IF(LEN($A1653)&gt;0,SUMPRODUCT(($A1653=merged_names)*(_xlfn.TEXTAFTER(Q$2, "At ")=merged_belt_colours)*merged_months_at_rank),"")</f>
        <v/>
      </c>
      <c r="R1653" s="18" t="str" cm="1">
        <f t="array" ref="R1653">IF(LEN($A1653)&gt;0,SUMPRODUCT(($A1653=merged_names)*(_xlfn.TEXTAFTER(R$2, "At ")=merged_belt_colours)*merged_months_at_rank),"")</f>
        <v/>
      </c>
    </row>
    <row r="1654" spans="1:18" x14ac:dyDescent="0.25">
      <c r="A1654"/>
      <c r="B1654" s="15" t="str" cm="1">
        <f t="array" ref="B1654">IFERROR(IF(LEN(A1654)&gt;0, IF(SUMPRODUCT((Inactives[Key]=J1654)*(Inactives[Currently Inactive]))=1,"Inactive","Active"),""),"Active")</f>
        <v/>
      </c>
      <c r="C1654" s="16" t="str" cm="1">
        <f t="array" aca="1" ref="C1654" ca="1">IFERROR(_xlfn._xlws.FILTER(Inactives[Inactive On],(Inactives[Key]=J1654)*(Inactives[Currently Inactive]),""),"")</f>
        <v/>
      </c>
      <c r="D1654" s="16" t="str" cm="1">
        <f t="array" aca="1" ref="D1654" ca="1">IFERROR(INDEX(_xlfn.TEXTSPLIT(E1654," "),1),"")</f>
        <v/>
      </c>
      <c r="E1654" s="15" t="str" cm="1">
        <f t="array" aca="1" ref="E1654" ca="1">IFERROR(_xlfn._xlws.FILTER(merged_ranks,(merged_end_dates=DATE(9999,12,31))*(merged_names=A1654)),"")</f>
        <v/>
      </c>
      <c r="F1654" s="17" t="str">
        <f ca="1">_xlfn.XLOOKUP(J1654,Promotions[Promo Key],Promotions[Promo Date],"")</f>
        <v/>
      </c>
      <c r="G1654" s="18" t="str">
        <f t="shared" ca="1" si="115"/>
        <v/>
      </c>
      <c r="H1654" s="18" t="str">
        <f t="shared" ca="1" si="114"/>
        <v/>
      </c>
      <c r="I1654" s="17" t="str">
        <f>_xlfn.XLOOKUP(A1654,Students[Full Name],Students[Starting Rank],"")</f>
        <v/>
      </c>
      <c r="J1654" s="15" t="str">
        <f t="shared" ca="1" si="116"/>
        <v xml:space="preserve">: </v>
      </c>
      <c r="K1654" s="16" t="str">
        <f>_xlfn.XLOOKUP(A1654,Students[Full Name],Students[Start Date],"")</f>
        <v/>
      </c>
      <c r="L1654" s="18">
        <f t="shared" ca="1" si="117"/>
        <v>-1</v>
      </c>
      <c r="M1654" s="18" cm="1">
        <f t="array" aca="1" ref="M1654" ca="1">SUMPRODUCT(Inactives[Days Inactive]*(Inactives[Student]=A1654))/365</f>
        <v>0</v>
      </c>
      <c r="N1654" s="18" t="str" cm="1">
        <f t="array" ref="N1654">IF(LEN($A1654)&gt;0,SUMPRODUCT(($A1654=merged_names)*(_xlfn.TEXTAFTER(N$2, "At ")=merged_belt_colours)*merged_months_at_rank),"")</f>
        <v/>
      </c>
      <c r="O1654" s="18" t="str" cm="1">
        <f t="array" ref="O1654">IF(LEN($A1654)&gt;0,SUMPRODUCT(($A1654=merged_names)*(_xlfn.TEXTAFTER(O$2, "At ")=merged_belt_colours)*merged_months_at_rank),"")</f>
        <v/>
      </c>
      <c r="P1654" s="18" t="str" cm="1">
        <f t="array" ref="P1654">IF(LEN($A1654)&gt;0,SUMPRODUCT(($A1654=merged_names)*(_xlfn.TEXTAFTER(P$2, "At ")=merged_belt_colours)*merged_months_at_rank),"")</f>
        <v/>
      </c>
      <c r="Q1654" s="18" t="str" cm="1">
        <f t="array" ref="Q1654">IF(LEN($A1654)&gt;0,SUMPRODUCT(($A1654=merged_names)*(_xlfn.TEXTAFTER(Q$2, "At ")=merged_belt_colours)*merged_months_at_rank),"")</f>
        <v/>
      </c>
      <c r="R1654" s="18" t="str" cm="1">
        <f t="array" ref="R1654">IF(LEN($A1654)&gt;0,SUMPRODUCT(($A1654=merged_names)*(_xlfn.TEXTAFTER(R$2, "At ")=merged_belt_colours)*merged_months_at_rank),"")</f>
        <v/>
      </c>
    </row>
    <row r="1655" spans="1:18" x14ac:dyDescent="0.25">
      <c r="A1655"/>
      <c r="B1655" s="15" t="str" cm="1">
        <f t="array" ref="B1655">IFERROR(IF(LEN(A1655)&gt;0, IF(SUMPRODUCT((Inactives[Key]=J1655)*(Inactives[Currently Inactive]))=1,"Inactive","Active"),""),"Active")</f>
        <v/>
      </c>
      <c r="C1655" s="16" t="str" cm="1">
        <f t="array" aca="1" ref="C1655" ca="1">IFERROR(_xlfn._xlws.FILTER(Inactives[Inactive On],(Inactives[Key]=J1655)*(Inactives[Currently Inactive]),""),"")</f>
        <v/>
      </c>
      <c r="D1655" s="16" t="str" cm="1">
        <f t="array" aca="1" ref="D1655" ca="1">IFERROR(INDEX(_xlfn.TEXTSPLIT(E1655," "),1),"")</f>
        <v/>
      </c>
      <c r="E1655" s="15" t="str" cm="1">
        <f t="array" aca="1" ref="E1655" ca="1">IFERROR(_xlfn._xlws.FILTER(merged_ranks,(merged_end_dates=DATE(9999,12,31))*(merged_names=A1655)),"")</f>
        <v/>
      </c>
      <c r="F1655" s="17" t="str">
        <f ca="1">_xlfn.XLOOKUP(J1655,Promotions[Promo Key],Promotions[Promo Date],"")</f>
        <v/>
      </c>
      <c r="G1655" s="18" t="str">
        <f t="shared" ca="1" si="115"/>
        <v/>
      </c>
      <c r="H1655" s="18" t="str">
        <f t="shared" ca="1" si="114"/>
        <v/>
      </c>
      <c r="I1655" s="17" t="str">
        <f>_xlfn.XLOOKUP(A1655,Students[Full Name],Students[Starting Rank],"")</f>
        <v/>
      </c>
      <c r="J1655" s="15" t="str">
        <f t="shared" ca="1" si="116"/>
        <v xml:space="preserve">: </v>
      </c>
      <c r="K1655" s="16" t="str">
        <f>_xlfn.XLOOKUP(A1655,Students[Full Name],Students[Start Date],"")</f>
        <v/>
      </c>
      <c r="L1655" s="18">
        <f t="shared" ca="1" si="117"/>
        <v>-1</v>
      </c>
      <c r="M1655" s="18" cm="1">
        <f t="array" aca="1" ref="M1655" ca="1">SUMPRODUCT(Inactives[Days Inactive]*(Inactives[Student]=A1655))/365</f>
        <v>0</v>
      </c>
      <c r="N1655" s="18" t="str" cm="1">
        <f t="array" ref="N1655">IF(LEN($A1655)&gt;0,SUMPRODUCT(($A1655=merged_names)*(_xlfn.TEXTAFTER(N$2, "At ")=merged_belt_colours)*merged_months_at_rank),"")</f>
        <v/>
      </c>
      <c r="O1655" s="18" t="str" cm="1">
        <f t="array" ref="O1655">IF(LEN($A1655)&gt;0,SUMPRODUCT(($A1655=merged_names)*(_xlfn.TEXTAFTER(O$2, "At ")=merged_belt_colours)*merged_months_at_rank),"")</f>
        <v/>
      </c>
      <c r="P1655" s="18" t="str" cm="1">
        <f t="array" ref="P1655">IF(LEN($A1655)&gt;0,SUMPRODUCT(($A1655=merged_names)*(_xlfn.TEXTAFTER(P$2, "At ")=merged_belt_colours)*merged_months_at_rank),"")</f>
        <v/>
      </c>
      <c r="Q1655" s="18" t="str" cm="1">
        <f t="array" ref="Q1655">IF(LEN($A1655)&gt;0,SUMPRODUCT(($A1655=merged_names)*(_xlfn.TEXTAFTER(Q$2, "At ")=merged_belt_colours)*merged_months_at_rank),"")</f>
        <v/>
      </c>
      <c r="R1655" s="18" t="str" cm="1">
        <f t="array" ref="R1655">IF(LEN($A1655)&gt;0,SUMPRODUCT(($A1655=merged_names)*(_xlfn.TEXTAFTER(R$2, "At ")=merged_belt_colours)*merged_months_at_rank),"")</f>
        <v/>
      </c>
    </row>
    <row r="1656" spans="1:18" x14ac:dyDescent="0.25">
      <c r="A1656"/>
      <c r="B1656" s="15" t="str" cm="1">
        <f t="array" ref="B1656">IFERROR(IF(LEN(A1656)&gt;0, IF(SUMPRODUCT((Inactives[Key]=J1656)*(Inactives[Currently Inactive]))=1,"Inactive","Active"),""),"Active")</f>
        <v/>
      </c>
      <c r="C1656" s="16" t="str" cm="1">
        <f t="array" aca="1" ref="C1656" ca="1">IFERROR(_xlfn._xlws.FILTER(Inactives[Inactive On],(Inactives[Key]=J1656)*(Inactives[Currently Inactive]),""),"")</f>
        <v/>
      </c>
      <c r="D1656" s="16" t="str" cm="1">
        <f t="array" aca="1" ref="D1656" ca="1">IFERROR(INDEX(_xlfn.TEXTSPLIT(E1656," "),1),"")</f>
        <v/>
      </c>
      <c r="E1656" s="15" t="str" cm="1">
        <f t="array" aca="1" ref="E1656" ca="1">IFERROR(_xlfn._xlws.FILTER(merged_ranks,(merged_end_dates=DATE(9999,12,31))*(merged_names=A1656)),"")</f>
        <v/>
      </c>
      <c r="F1656" s="17" t="str">
        <f ca="1">_xlfn.XLOOKUP(J1656,Promotions[Promo Key],Promotions[Promo Date],"")</f>
        <v/>
      </c>
      <c r="G1656" s="18" t="str">
        <f t="shared" ca="1" si="115"/>
        <v/>
      </c>
      <c r="H1656" s="18" t="str">
        <f t="shared" ca="1" si="114"/>
        <v/>
      </c>
      <c r="I1656" s="17" t="str">
        <f>_xlfn.XLOOKUP(A1656,Students[Full Name],Students[Starting Rank],"")</f>
        <v/>
      </c>
      <c r="J1656" s="15" t="str">
        <f t="shared" ca="1" si="116"/>
        <v xml:space="preserve">: </v>
      </c>
      <c r="K1656" s="16" t="str">
        <f>_xlfn.XLOOKUP(A1656,Students[Full Name],Students[Start Date],"")</f>
        <v/>
      </c>
      <c r="L1656" s="18">
        <f t="shared" ca="1" si="117"/>
        <v>-1</v>
      </c>
      <c r="M1656" s="18" cm="1">
        <f t="array" aca="1" ref="M1656" ca="1">SUMPRODUCT(Inactives[Days Inactive]*(Inactives[Student]=A1656))/365</f>
        <v>0</v>
      </c>
      <c r="N1656" s="18" t="str" cm="1">
        <f t="array" ref="N1656">IF(LEN($A1656)&gt;0,SUMPRODUCT(($A1656=merged_names)*(_xlfn.TEXTAFTER(N$2, "At ")=merged_belt_colours)*merged_months_at_rank),"")</f>
        <v/>
      </c>
      <c r="O1656" s="18" t="str" cm="1">
        <f t="array" ref="O1656">IF(LEN($A1656)&gt;0,SUMPRODUCT(($A1656=merged_names)*(_xlfn.TEXTAFTER(O$2, "At ")=merged_belt_colours)*merged_months_at_rank),"")</f>
        <v/>
      </c>
      <c r="P1656" s="18" t="str" cm="1">
        <f t="array" ref="P1656">IF(LEN($A1656)&gt;0,SUMPRODUCT(($A1656=merged_names)*(_xlfn.TEXTAFTER(P$2, "At ")=merged_belt_colours)*merged_months_at_rank),"")</f>
        <v/>
      </c>
      <c r="Q1656" s="18" t="str" cm="1">
        <f t="array" ref="Q1656">IF(LEN($A1656)&gt;0,SUMPRODUCT(($A1656=merged_names)*(_xlfn.TEXTAFTER(Q$2, "At ")=merged_belt_colours)*merged_months_at_rank),"")</f>
        <v/>
      </c>
      <c r="R1656" s="18" t="str" cm="1">
        <f t="array" ref="R1656">IF(LEN($A1656)&gt;0,SUMPRODUCT(($A1656=merged_names)*(_xlfn.TEXTAFTER(R$2, "At ")=merged_belt_colours)*merged_months_at_rank),"")</f>
        <v/>
      </c>
    </row>
    <row r="1657" spans="1:18" x14ac:dyDescent="0.25">
      <c r="A1657"/>
      <c r="B1657" s="15" t="str" cm="1">
        <f t="array" ref="B1657">IFERROR(IF(LEN(A1657)&gt;0, IF(SUMPRODUCT((Inactives[Key]=J1657)*(Inactives[Currently Inactive]))=1,"Inactive","Active"),""),"Active")</f>
        <v/>
      </c>
      <c r="C1657" s="16" t="str" cm="1">
        <f t="array" aca="1" ref="C1657" ca="1">IFERROR(_xlfn._xlws.FILTER(Inactives[Inactive On],(Inactives[Key]=J1657)*(Inactives[Currently Inactive]),""),"")</f>
        <v/>
      </c>
      <c r="D1657" s="16" t="str" cm="1">
        <f t="array" aca="1" ref="D1657" ca="1">IFERROR(INDEX(_xlfn.TEXTSPLIT(E1657," "),1),"")</f>
        <v/>
      </c>
      <c r="E1657" s="15" t="str" cm="1">
        <f t="array" aca="1" ref="E1657" ca="1">IFERROR(_xlfn._xlws.FILTER(merged_ranks,(merged_end_dates=DATE(9999,12,31))*(merged_names=A1657)),"")</f>
        <v/>
      </c>
      <c r="F1657" s="17" t="str">
        <f ca="1">_xlfn.XLOOKUP(J1657,Promotions[Promo Key],Promotions[Promo Date],"")</f>
        <v/>
      </c>
      <c r="G1657" s="18" t="str">
        <f t="shared" ca="1" si="115"/>
        <v/>
      </c>
      <c r="H1657" s="18" t="str">
        <f t="shared" ca="1" si="114"/>
        <v/>
      </c>
      <c r="I1657" s="17" t="str">
        <f>_xlfn.XLOOKUP(A1657,Students[Full Name],Students[Starting Rank],"")</f>
        <v/>
      </c>
      <c r="J1657" s="15" t="str">
        <f t="shared" ca="1" si="116"/>
        <v xml:space="preserve">: </v>
      </c>
      <c r="K1657" s="16" t="str">
        <f>_xlfn.XLOOKUP(A1657,Students[Full Name],Students[Start Date],"")</f>
        <v/>
      </c>
      <c r="L1657" s="18">
        <f t="shared" ca="1" si="117"/>
        <v>-1</v>
      </c>
      <c r="M1657" s="18" cm="1">
        <f t="array" aca="1" ref="M1657" ca="1">SUMPRODUCT(Inactives[Days Inactive]*(Inactives[Student]=A1657))/365</f>
        <v>0</v>
      </c>
      <c r="N1657" s="18" t="str" cm="1">
        <f t="array" ref="N1657">IF(LEN($A1657)&gt;0,SUMPRODUCT(($A1657=merged_names)*(_xlfn.TEXTAFTER(N$2, "At ")=merged_belt_colours)*merged_months_at_rank),"")</f>
        <v/>
      </c>
      <c r="O1657" s="18" t="str" cm="1">
        <f t="array" ref="O1657">IF(LEN($A1657)&gt;0,SUMPRODUCT(($A1657=merged_names)*(_xlfn.TEXTAFTER(O$2, "At ")=merged_belt_colours)*merged_months_at_rank),"")</f>
        <v/>
      </c>
      <c r="P1657" s="18" t="str" cm="1">
        <f t="array" ref="P1657">IF(LEN($A1657)&gt;0,SUMPRODUCT(($A1657=merged_names)*(_xlfn.TEXTAFTER(P$2, "At ")=merged_belt_colours)*merged_months_at_rank),"")</f>
        <v/>
      </c>
      <c r="Q1657" s="18" t="str" cm="1">
        <f t="array" ref="Q1657">IF(LEN($A1657)&gt;0,SUMPRODUCT(($A1657=merged_names)*(_xlfn.TEXTAFTER(Q$2, "At ")=merged_belt_colours)*merged_months_at_rank),"")</f>
        <v/>
      </c>
      <c r="R1657" s="18" t="str" cm="1">
        <f t="array" ref="R1657">IF(LEN($A1657)&gt;0,SUMPRODUCT(($A1657=merged_names)*(_xlfn.TEXTAFTER(R$2, "At ")=merged_belt_colours)*merged_months_at_rank),"")</f>
        <v/>
      </c>
    </row>
    <row r="1658" spans="1:18" x14ac:dyDescent="0.25">
      <c r="A1658"/>
      <c r="B1658" s="15" t="str" cm="1">
        <f t="array" ref="B1658">IFERROR(IF(LEN(A1658)&gt;0, IF(SUMPRODUCT((Inactives[Key]=J1658)*(Inactives[Currently Inactive]))=1,"Inactive","Active"),""),"Active")</f>
        <v/>
      </c>
      <c r="C1658" s="16" t="str" cm="1">
        <f t="array" aca="1" ref="C1658" ca="1">IFERROR(_xlfn._xlws.FILTER(Inactives[Inactive On],(Inactives[Key]=J1658)*(Inactives[Currently Inactive]),""),"")</f>
        <v/>
      </c>
      <c r="D1658" s="16" t="str" cm="1">
        <f t="array" aca="1" ref="D1658" ca="1">IFERROR(INDEX(_xlfn.TEXTSPLIT(E1658," "),1),"")</f>
        <v/>
      </c>
      <c r="E1658" s="15" t="str" cm="1">
        <f t="array" aca="1" ref="E1658" ca="1">IFERROR(_xlfn._xlws.FILTER(merged_ranks,(merged_end_dates=DATE(9999,12,31))*(merged_names=A1658)),"")</f>
        <v/>
      </c>
      <c r="F1658" s="17" t="str">
        <f ca="1">_xlfn.XLOOKUP(J1658,Promotions[Promo Key],Promotions[Promo Date],"")</f>
        <v/>
      </c>
      <c r="G1658" s="18" t="str">
        <f t="shared" ca="1" si="115"/>
        <v/>
      </c>
      <c r="H1658" s="18" t="str">
        <f t="shared" ca="1" si="114"/>
        <v/>
      </c>
      <c r="I1658" s="17" t="str">
        <f>_xlfn.XLOOKUP(A1658,Students[Full Name],Students[Starting Rank],"")</f>
        <v/>
      </c>
      <c r="J1658" s="15" t="str">
        <f t="shared" ca="1" si="116"/>
        <v xml:space="preserve">: </v>
      </c>
      <c r="K1658" s="16" t="str">
        <f>_xlfn.XLOOKUP(A1658,Students[Full Name],Students[Start Date],"")</f>
        <v/>
      </c>
      <c r="L1658" s="18">
        <f t="shared" ca="1" si="117"/>
        <v>-1</v>
      </c>
      <c r="M1658" s="18" cm="1">
        <f t="array" aca="1" ref="M1658" ca="1">SUMPRODUCT(Inactives[Days Inactive]*(Inactives[Student]=A1658))/365</f>
        <v>0</v>
      </c>
      <c r="N1658" s="18" t="str" cm="1">
        <f t="array" ref="N1658">IF(LEN($A1658)&gt;0,SUMPRODUCT(($A1658=merged_names)*(_xlfn.TEXTAFTER(N$2, "At ")=merged_belt_colours)*merged_months_at_rank),"")</f>
        <v/>
      </c>
      <c r="O1658" s="18" t="str" cm="1">
        <f t="array" ref="O1658">IF(LEN($A1658)&gt;0,SUMPRODUCT(($A1658=merged_names)*(_xlfn.TEXTAFTER(O$2, "At ")=merged_belt_colours)*merged_months_at_rank),"")</f>
        <v/>
      </c>
      <c r="P1658" s="18" t="str" cm="1">
        <f t="array" ref="P1658">IF(LEN($A1658)&gt;0,SUMPRODUCT(($A1658=merged_names)*(_xlfn.TEXTAFTER(P$2, "At ")=merged_belt_colours)*merged_months_at_rank),"")</f>
        <v/>
      </c>
      <c r="Q1658" s="18" t="str" cm="1">
        <f t="array" ref="Q1658">IF(LEN($A1658)&gt;0,SUMPRODUCT(($A1658=merged_names)*(_xlfn.TEXTAFTER(Q$2, "At ")=merged_belt_colours)*merged_months_at_rank),"")</f>
        <v/>
      </c>
      <c r="R1658" s="18" t="str" cm="1">
        <f t="array" ref="R1658">IF(LEN($A1658)&gt;0,SUMPRODUCT(($A1658=merged_names)*(_xlfn.TEXTAFTER(R$2, "At ")=merged_belt_colours)*merged_months_at_rank),"")</f>
        <v/>
      </c>
    </row>
    <row r="1659" spans="1:18" x14ac:dyDescent="0.25">
      <c r="A1659"/>
      <c r="B1659" s="15" t="str" cm="1">
        <f t="array" ref="B1659">IFERROR(IF(LEN(A1659)&gt;0, IF(SUMPRODUCT((Inactives[Key]=J1659)*(Inactives[Currently Inactive]))=1,"Inactive","Active"),""),"Active")</f>
        <v/>
      </c>
      <c r="C1659" s="16" t="str" cm="1">
        <f t="array" aca="1" ref="C1659" ca="1">IFERROR(_xlfn._xlws.FILTER(Inactives[Inactive On],(Inactives[Key]=J1659)*(Inactives[Currently Inactive]),""),"")</f>
        <v/>
      </c>
      <c r="D1659" s="16" t="str" cm="1">
        <f t="array" aca="1" ref="D1659" ca="1">IFERROR(INDEX(_xlfn.TEXTSPLIT(E1659," "),1),"")</f>
        <v/>
      </c>
      <c r="E1659" s="15" t="str" cm="1">
        <f t="array" aca="1" ref="E1659" ca="1">IFERROR(_xlfn._xlws.FILTER(merged_ranks,(merged_end_dates=DATE(9999,12,31))*(merged_names=A1659)),"")</f>
        <v/>
      </c>
      <c r="F1659" s="17" t="str">
        <f ca="1">_xlfn.XLOOKUP(J1659,Promotions[Promo Key],Promotions[Promo Date],"")</f>
        <v/>
      </c>
      <c r="G1659" s="18" t="str">
        <f t="shared" ca="1" si="115"/>
        <v/>
      </c>
      <c r="H1659" s="18" t="str">
        <f t="shared" ca="1" si="114"/>
        <v/>
      </c>
      <c r="I1659" s="17" t="str">
        <f>_xlfn.XLOOKUP(A1659,Students[Full Name],Students[Starting Rank],"")</f>
        <v/>
      </c>
      <c r="J1659" s="15" t="str">
        <f t="shared" ca="1" si="116"/>
        <v xml:space="preserve">: </v>
      </c>
      <c r="K1659" s="16" t="str">
        <f>_xlfn.XLOOKUP(A1659,Students[Full Name],Students[Start Date],"")</f>
        <v/>
      </c>
      <c r="L1659" s="18">
        <f t="shared" ca="1" si="117"/>
        <v>-1</v>
      </c>
      <c r="M1659" s="18" cm="1">
        <f t="array" aca="1" ref="M1659" ca="1">SUMPRODUCT(Inactives[Days Inactive]*(Inactives[Student]=A1659))/365</f>
        <v>0</v>
      </c>
      <c r="N1659" s="18" t="str" cm="1">
        <f t="array" ref="N1659">IF(LEN($A1659)&gt;0,SUMPRODUCT(($A1659=merged_names)*(_xlfn.TEXTAFTER(N$2, "At ")=merged_belt_colours)*merged_months_at_rank),"")</f>
        <v/>
      </c>
      <c r="O1659" s="18" t="str" cm="1">
        <f t="array" ref="O1659">IF(LEN($A1659)&gt;0,SUMPRODUCT(($A1659=merged_names)*(_xlfn.TEXTAFTER(O$2, "At ")=merged_belt_colours)*merged_months_at_rank),"")</f>
        <v/>
      </c>
      <c r="P1659" s="18" t="str" cm="1">
        <f t="array" ref="P1659">IF(LEN($A1659)&gt;0,SUMPRODUCT(($A1659=merged_names)*(_xlfn.TEXTAFTER(P$2, "At ")=merged_belt_colours)*merged_months_at_rank),"")</f>
        <v/>
      </c>
      <c r="Q1659" s="18" t="str" cm="1">
        <f t="array" ref="Q1659">IF(LEN($A1659)&gt;0,SUMPRODUCT(($A1659=merged_names)*(_xlfn.TEXTAFTER(Q$2, "At ")=merged_belt_colours)*merged_months_at_rank),"")</f>
        <v/>
      </c>
      <c r="R1659" s="18" t="str" cm="1">
        <f t="array" ref="R1659">IF(LEN($A1659)&gt;0,SUMPRODUCT(($A1659=merged_names)*(_xlfn.TEXTAFTER(R$2, "At ")=merged_belt_colours)*merged_months_at_rank),"")</f>
        <v/>
      </c>
    </row>
    <row r="1660" spans="1:18" x14ac:dyDescent="0.25">
      <c r="A1660"/>
      <c r="B1660" s="15" t="str" cm="1">
        <f t="array" ref="B1660">IFERROR(IF(LEN(A1660)&gt;0, IF(SUMPRODUCT((Inactives[Key]=J1660)*(Inactives[Currently Inactive]))=1,"Inactive","Active"),""),"Active")</f>
        <v/>
      </c>
      <c r="C1660" s="16" t="str" cm="1">
        <f t="array" aca="1" ref="C1660" ca="1">IFERROR(_xlfn._xlws.FILTER(Inactives[Inactive On],(Inactives[Key]=J1660)*(Inactives[Currently Inactive]),""),"")</f>
        <v/>
      </c>
      <c r="D1660" s="16" t="str" cm="1">
        <f t="array" aca="1" ref="D1660" ca="1">IFERROR(INDEX(_xlfn.TEXTSPLIT(E1660," "),1),"")</f>
        <v/>
      </c>
      <c r="E1660" s="15" t="str" cm="1">
        <f t="array" aca="1" ref="E1660" ca="1">IFERROR(_xlfn._xlws.FILTER(merged_ranks,(merged_end_dates=DATE(9999,12,31))*(merged_names=A1660)),"")</f>
        <v/>
      </c>
      <c r="F1660" s="17" t="str">
        <f ca="1">_xlfn.XLOOKUP(J1660,Promotions[Promo Key],Promotions[Promo Date],"")</f>
        <v/>
      </c>
      <c r="G1660" s="18" t="str">
        <f t="shared" ca="1" si="115"/>
        <v/>
      </c>
      <c r="H1660" s="18" t="str">
        <f t="shared" ca="1" si="114"/>
        <v/>
      </c>
      <c r="I1660" s="17" t="str">
        <f>_xlfn.XLOOKUP(A1660,Students[Full Name],Students[Starting Rank],"")</f>
        <v/>
      </c>
      <c r="J1660" s="15" t="str">
        <f t="shared" ca="1" si="116"/>
        <v xml:space="preserve">: </v>
      </c>
      <c r="K1660" s="16" t="str">
        <f>_xlfn.XLOOKUP(A1660,Students[Full Name],Students[Start Date],"")</f>
        <v/>
      </c>
      <c r="L1660" s="18">
        <f t="shared" ca="1" si="117"/>
        <v>-1</v>
      </c>
      <c r="M1660" s="18" cm="1">
        <f t="array" aca="1" ref="M1660" ca="1">SUMPRODUCT(Inactives[Days Inactive]*(Inactives[Student]=A1660))/365</f>
        <v>0</v>
      </c>
      <c r="N1660" s="18" t="str" cm="1">
        <f t="array" ref="N1660">IF(LEN($A1660)&gt;0,SUMPRODUCT(($A1660=merged_names)*(_xlfn.TEXTAFTER(N$2, "At ")=merged_belt_colours)*merged_months_at_rank),"")</f>
        <v/>
      </c>
      <c r="O1660" s="18" t="str" cm="1">
        <f t="array" ref="O1660">IF(LEN($A1660)&gt;0,SUMPRODUCT(($A1660=merged_names)*(_xlfn.TEXTAFTER(O$2, "At ")=merged_belt_colours)*merged_months_at_rank),"")</f>
        <v/>
      </c>
      <c r="P1660" s="18" t="str" cm="1">
        <f t="array" ref="P1660">IF(LEN($A1660)&gt;0,SUMPRODUCT(($A1660=merged_names)*(_xlfn.TEXTAFTER(P$2, "At ")=merged_belt_colours)*merged_months_at_rank),"")</f>
        <v/>
      </c>
      <c r="Q1660" s="18" t="str" cm="1">
        <f t="array" ref="Q1660">IF(LEN($A1660)&gt;0,SUMPRODUCT(($A1660=merged_names)*(_xlfn.TEXTAFTER(Q$2, "At ")=merged_belt_colours)*merged_months_at_rank),"")</f>
        <v/>
      </c>
      <c r="R1660" s="18" t="str" cm="1">
        <f t="array" ref="R1660">IF(LEN($A1660)&gt;0,SUMPRODUCT(($A1660=merged_names)*(_xlfn.TEXTAFTER(R$2, "At ")=merged_belt_colours)*merged_months_at_rank),"")</f>
        <v/>
      </c>
    </row>
    <row r="1661" spans="1:18" x14ac:dyDescent="0.25">
      <c r="A1661"/>
      <c r="B1661" s="15" t="str" cm="1">
        <f t="array" ref="B1661">IFERROR(IF(LEN(A1661)&gt;0, IF(SUMPRODUCT((Inactives[Key]=J1661)*(Inactives[Currently Inactive]))=1,"Inactive","Active"),""),"Active")</f>
        <v/>
      </c>
      <c r="C1661" s="16" t="str" cm="1">
        <f t="array" aca="1" ref="C1661" ca="1">IFERROR(_xlfn._xlws.FILTER(Inactives[Inactive On],(Inactives[Key]=J1661)*(Inactives[Currently Inactive]),""),"")</f>
        <v/>
      </c>
      <c r="D1661" s="16" t="str" cm="1">
        <f t="array" aca="1" ref="D1661" ca="1">IFERROR(INDEX(_xlfn.TEXTSPLIT(E1661," "),1),"")</f>
        <v/>
      </c>
      <c r="E1661" s="15" t="str" cm="1">
        <f t="array" aca="1" ref="E1661" ca="1">IFERROR(_xlfn._xlws.FILTER(merged_ranks,(merged_end_dates=DATE(9999,12,31))*(merged_names=A1661)),"")</f>
        <v/>
      </c>
      <c r="F1661" s="17" t="str">
        <f ca="1">_xlfn.XLOOKUP(J1661,Promotions[Promo Key],Promotions[Promo Date],"")</f>
        <v/>
      </c>
      <c r="G1661" s="18" t="str">
        <f t="shared" ca="1" si="115"/>
        <v/>
      </c>
      <c r="H1661" s="18" t="str">
        <f t="shared" ca="1" si="114"/>
        <v/>
      </c>
      <c r="I1661" s="17" t="str">
        <f>_xlfn.XLOOKUP(A1661,Students[Full Name],Students[Starting Rank],"")</f>
        <v/>
      </c>
      <c r="J1661" s="15" t="str">
        <f t="shared" ca="1" si="116"/>
        <v xml:space="preserve">: </v>
      </c>
      <c r="K1661" s="16" t="str">
        <f>_xlfn.XLOOKUP(A1661,Students[Full Name],Students[Start Date],"")</f>
        <v/>
      </c>
      <c r="L1661" s="18">
        <f t="shared" ca="1" si="117"/>
        <v>-1</v>
      </c>
      <c r="M1661" s="18" cm="1">
        <f t="array" aca="1" ref="M1661" ca="1">SUMPRODUCT(Inactives[Days Inactive]*(Inactives[Student]=A1661))/365</f>
        <v>0</v>
      </c>
      <c r="N1661" s="18" t="str" cm="1">
        <f t="array" ref="N1661">IF(LEN($A1661)&gt;0,SUMPRODUCT(($A1661=merged_names)*(_xlfn.TEXTAFTER(N$2, "At ")=merged_belt_colours)*merged_months_at_rank),"")</f>
        <v/>
      </c>
      <c r="O1661" s="18" t="str" cm="1">
        <f t="array" ref="O1661">IF(LEN($A1661)&gt;0,SUMPRODUCT(($A1661=merged_names)*(_xlfn.TEXTAFTER(O$2, "At ")=merged_belt_colours)*merged_months_at_rank),"")</f>
        <v/>
      </c>
      <c r="P1661" s="18" t="str" cm="1">
        <f t="array" ref="P1661">IF(LEN($A1661)&gt;0,SUMPRODUCT(($A1661=merged_names)*(_xlfn.TEXTAFTER(P$2, "At ")=merged_belt_colours)*merged_months_at_rank),"")</f>
        <v/>
      </c>
      <c r="Q1661" s="18" t="str" cm="1">
        <f t="array" ref="Q1661">IF(LEN($A1661)&gt;0,SUMPRODUCT(($A1661=merged_names)*(_xlfn.TEXTAFTER(Q$2, "At ")=merged_belt_colours)*merged_months_at_rank),"")</f>
        <v/>
      </c>
      <c r="R1661" s="18" t="str" cm="1">
        <f t="array" ref="R1661">IF(LEN($A1661)&gt;0,SUMPRODUCT(($A1661=merged_names)*(_xlfn.TEXTAFTER(R$2, "At ")=merged_belt_colours)*merged_months_at_rank),"")</f>
        <v/>
      </c>
    </row>
    <row r="1662" spans="1:18" x14ac:dyDescent="0.25">
      <c r="A1662"/>
      <c r="B1662" s="15" t="str" cm="1">
        <f t="array" ref="B1662">IFERROR(IF(LEN(A1662)&gt;0, IF(SUMPRODUCT((Inactives[Key]=J1662)*(Inactives[Currently Inactive]))=1,"Inactive","Active"),""),"Active")</f>
        <v/>
      </c>
      <c r="C1662" s="16" t="str" cm="1">
        <f t="array" aca="1" ref="C1662" ca="1">IFERROR(_xlfn._xlws.FILTER(Inactives[Inactive On],(Inactives[Key]=J1662)*(Inactives[Currently Inactive]),""),"")</f>
        <v/>
      </c>
      <c r="D1662" s="16" t="str" cm="1">
        <f t="array" aca="1" ref="D1662" ca="1">IFERROR(INDEX(_xlfn.TEXTSPLIT(E1662," "),1),"")</f>
        <v/>
      </c>
      <c r="E1662" s="15" t="str" cm="1">
        <f t="array" aca="1" ref="E1662" ca="1">IFERROR(_xlfn._xlws.FILTER(merged_ranks,(merged_end_dates=DATE(9999,12,31))*(merged_names=A1662)),"")</f>
        <v/>
      </c>
      <c r="F1662" s="17" t="str">
        <f ca="1">_xlfn.XLOOKUP(J1662,Promotions[Promo Key],Promotions[Promo Date],"")</f>
        <v/>
      </c>
      <c r="G1662" s="18" t="str">
        <f t="shared" ca="1" si="115"/>
        <v/>
      </c>
      <c r="H1662" s="18" t="str">
        <f t="shared" ca="1" si="114"/>
        <v/>
      </c>
      <c r="I1662" s="17" t="str">
        <f>_xlfn.XLOOKUP(A1662,Students[Full Name],Students[Starting Rank],"")</f>
        <v/>
      </c>
      <c r="J1662" s="15" t="str">
        <f t="shared" ca="1" si="116"/>
        <v xml:space="preserve">: </v>
      </c>
      <c r="K1662" s="16" t="str">
        <f>_xlfn.XLOOKUP(A1662,Students[Full Name],Students[Start Date],"")</f>
        <v/>
      </c>
      <c r="L1662" s="18">
        <f t="shared" ca="1" si="117"/>
        <v>-1</v>
      </c>
      <c r="M1662" s="18" cm="1">
        <f t="array" aca="1" ref="M1662" ca="1">SUMPRODUCT(Inactives[Days Inactive]*(Inactives[Student]=A1662))/365</f>
        <v>0</v>
      </c>
      <c r="N1662" s="18" t="str" cm="1">
        <f t="array" ref="N1662">IF(LEN($A1662)&gt;0,SUMPRODUCT(($A1662=merged_names)*(_xlfn.TEXTAFTER(N$2, "At ")=merged_belt_colours)*merged_months_at_rank),"")</f>
        <v/>
      </c>
      <c r="O1662" s="18" t="str" cm="1">
        <f t="array" ref="O1662">IF(LEN($A1662)&gt;0,SUMPRODUCT(($A1662=merged_names)*(_xlfn.TEXTAFTER(O$2, "At ")=merged_belt_colours)*merged_months_at_rank),"")</f>
        <v/>
      </c>
      <c r="P1662" s="18" t="str" cm="1">
        <f t="array" ref="P1662">IF(LEN($A1662)&gt;0,SUMPRODUCT(($A1662=merged_names)*(_xlfn.TEXTAFTER(P$2, "At ")=merged_belt_colours)*merged_months_at_rank),"")</f>
        <v/>
      </c>
      <c r="Q1662" s="18" t="str" cm="1">
        <f t="array" ref="Q1662">IF(LEN($A1662)&gt;0,SUMPRODUCT(($A1662=merged_names)*(_xlfn.TEXTAFTER(Q$2, "At ")=merged_belt_colours)*merged_months_at_rank),"")</f>
        <v/>
      </c>
      <c r="R1662" s="18" t="str" cm="1">
        <f t="array" ref="R1662">IF(LEN($A1662)&gt;0,SUMPRODUCT(($A1662=merged_names)*(_xlfn.TEXTAFTER(R$2, "At ")=merged_belt_colours)*merged_months_at_rank),"")</f>
        <v/>
      </c>
    </row>
    <row r="1663" spans="1:18" x14ac:dyDescent="0.25">
      <c r="A1663"/>
      <c r="B1663" s="15" t="str" cm="1">
        <f t="array" ref="B1663">IFERROR(IF(LEN(A1663)&gt;0, IF(SUMPRODUCT((Inactives[Key]=J1663)*(Inactives[Currently Inactive]))=1,"Inactive","Active"),""),"Active")</f>
        <v/>
      </c>
      <c r="C1663" s="16" t="str" cm="1">
        <f t="array" aca="1" ref="C1663" ca="1">IFERROR(_xlfn._xlws.FILTER(Inactives[Inactive On],(Inactives[Key]=J1663)*(Inactives[Currently Inactive]),""),"")</f>
        <v/>
      </c>
      <c r="D1663" s="16" t="str" cm="1">
        <f t="array" aca="1" ref="D1663" ca="1">IFERROR(INDEX(_xlfn.TEXTSPLIT(E1663," "),1),"")</f>
        <v/>
      </c>
      <c r="E1663" s="15" t="str" cm="1">
        <f t="array" aca="1" ref="E1663" ca="1">IFERROR(_xlfn._xlws.FILTER(merged_ranks,(merged_end_dates=DATE(9999,12,31))*(merged_names=A1663)),"")</f>
        <v/>
      </c>
      <c r="F1663" s="17" t="str">
        <f ca="1">_xlfn.XLOOKUP(J1663,Promotions[Promo Key],Promotions[Promo Date],"")</f>
        <v/>
      </c>
      <c r="G1663" s="18" t="str">
        <f t="shared" ca="1" si="115"/>
        <v/>
      </c>
      <c r="H1663" s="18" t="str">
        <f t="shared" ca="1" si="114"/>
        <v/>
      </c>
      <c r="I1663" s="17" t="str">
        <f>_xlfn.XLOOKUP(A1663,Students[Full Name],Students[Starting Rank],"")</f>
        <v/>
      </c>
      <c r="J1663" s="15" t="str">
        <f t="shared" ca="1" si="116"/>
        <v xml:space="preserve">: </v>
      </c>
      <c r="K1663" s="16" t="str">
        <f>_xlfn.XLOOKUP(A1663,Students[Full Name],Students[Start Date],"")</f>
        <v/>
      </c>
      <c r="L1663" s="18">
        <f t="shared" ca="1" si="117"/>
        <v>-1</v>
      </c>
      <c r="M1663" s="18" cm="1">
        <f t="array" aca="1" ref="M1663" ca="1">SUMPRODUCT(Inactives[Days Inactive]*(Inactives[Student]=A1663))/365</f>
        <v>0</v>
      </c>
      <c r="N1663" s="18" t="str" cm="1">
        <f t="array" ref="N1663">IF(LEN($A1663)&gt;0,SUMPRODUCT(($A1663=merged_names)*(_xlfn.TEXTAFTER(N$2, "At ")=merged_belt_colours)*merged_months_at_rank),"")</f>
        <v/>
      </c>
      <c r="O1663" s="18" t="str" cm="1">
        <f t="array" ref="O1663">IF(LEN($A1663)&gt;0,SUMPRODUCT(($A1663=merged_names)*(_xlfn.TEXTAFTER(O$2, "At ")=merged_belt_colours)*merged_months_at_rank),"")</f>
        <v/>
      </c>
      <c r="P1663" s="18" t="str" cm="1">
        <f t="array" ref="P1663">IF(LEN($A1663)&gt;0,SUMPRODUCT(($A1663=merged_names)*(_xlfn.TEXTAFTER(P$2, "At ")=merged_belt_colours)*merged_months_at_rank),"")</f>
        <v/>
      </c>
      <c r="Q1663" s="18" t="str" cm="1">
        <f t="array" ref="Q1663">IF(LEN($A1663)&gt;0,SUMPRODUCT(($A1663=merged_names)*(_xlfn.TEXTAFTER(Q$2, "At ")=merged_belt_colours)*merged_months_at_rank),"")</f>
        <v/>
      </c>
      <c r="R1663" s="18" t="str" cm="1">
        <f t="array" ref="R1663">IF(LEN($A1663)&gt;0,SUMPRODUCT(($A1663=merged_names)*(_xlfn.TEXTAFTER(R$2, "At ")=merged_belt_colours)*merged_months_at_rank),"")</f>
        <v/>
      </c>
    </row>
    <row r="1664" spans="1:18" x14ac:dyDescent="0.25">
      <c r="A1664"/>
      <c r="B1664" s="15" t="str" cm="1">
        <f t="array" ref="B1664">IFERROR(IF(LEN(A1664)&gt;0, IF(SUMPRODUCT((Inactives[Key]=J1664)*(Inactives[Currently Inactive]))=1,"Inactive","Active"),""),"Active")</f>
        <v/>
      </c>
      <c r="C1664" s="16" t="str" cm="1">
        <f t="array" aca="1" ref="C1664" ca="1">IFERROR(_xlfn._xlws.FILTER(Inactives[Inactive On],(Inactives[Key]=J1664)*(Inactives[Currently Inactive]),""),"")</f>
        <v/>
      </c>
      <c r="D1664" s="16" t="str" cm="1">
        <f t="array" aca="1" ref="D1664" ca="1">IFERROR(INDEX(_xlfn.TEXTSPLIT(E1664," "),1),"")</f>
        <v/>
      </c>
      <c r="E1664" s="15" t="str" cm="1">
        <f t="array" aca="1" ref="E1664" ca="1">IFERROR(_xlfn._xlws.FILTER(merged_ranks,(merged_end_dates=DATE(9999,12,31))*(merged_names=A1664)),"")</f>
        <v/>
      </c>
      <c r="F1664" s="17" t="str">
        <f ca="1">_xlfn.XLOOKUP(J1664,Promotions[Promo Key],Promotions[Promo Date],"")</f>
        <v/>
      </c>
      <c r="G1664" s="18" t="str">
        <f t="shared" ca="1" si="115"/>
        <v/>
      </c>
      <c r="H1664" s="18" t="str">
        <f t="shared" ca="1" si="114"/>
        <v/>
      </c>
      <c r="I1664" s="17" t="str">
        <f>_xlfn.XLOOKUP(A1664,Students[Full Name],Students[Starting Rank],"")</f>
        <v/>
      </c>
      <c r="J1664" s="15" t="str">
        <f t="shared" ca="1" si="116"/>
        <v xml:space="preserve">: </v>
      </c>
      <c r="K1664" s="16" t="str">
        <f>_xlfn.XLOOKUP(A1664,Students[Full Name],Students[Start Date],"")</f>
        <v/>
      </c>
      <c r="L1664" s="18">
        <f t="shared" ca="1" si="117"/>
        <v>-1</v>
      </c>
      <c r="M1664" s="18" cm="1">
        <f t="array" aca="1" ref="M1664" ca="1">SUMPRODUCT(Inactives[Days Inactive]*(Inactives[Student]=A1664))/365</f>
        <v>0</v>
      </c>
      <c r="N1664" s="18" t="str" cm="1">
        <f t="array" ref="N1664">IF(LEN($A1664)&gt;0,SUMPRODUCT(($A1664=merged_names)*(_xlfn.TEXTAFTER(N$2, "At ")=merged_belt_colours)*merged_months_at_rank),"")</f>
        <v/>
      </c>
      <c r="O1664" s="18" t="str" cm="1">
        <f t="array" ref="O1664">IF(LEN($A1664)&gt;0,SUMPRODUCT(($A1664=merged_names)*(_xlfn.TEXTAFTER(O$2, "At ")=merged_belt_colours)*merged_months_at_rank),"")</f>
        <v/>
      </c>
      <c r="P1664" s="18" t="str" cm="1">
        <f t="array" ref="P1664">IF(LEN($A1664)&gt;0,SUMPRODUCT(($A1664=merged_names)*(_xlfn.TEXTAFTER(P$2, "At ")=merged_belt_colours)*merged_months_at_rank),"")</f>
        <v/>
      </c>
      <c r="Q1664" s="18" t="str" cm="1">
        <f t="array" ref="Q1664">IF(LEN($A1664)&gt;0,SUMPRODUCT(($A1664=merged_names)*(_xlfn.TEXTAFTER(Q$2, "At ")=merged_belt_colours)*merged_months_at_rank),"")</f>
        <v/>
      </c>
      <c r="R1664" s="18" t="str" cm="1">
        <f t="array" ref="R1664">IF(LEN($A1664)&gt;0,SUMPRODUCT(($A1664=merged_names)*(_xlfn.TEXTAFTER(R$2, "At ")=merged_belt_colours)*merged_months_at_rank),"")</f>
        <v/>
      </c>
    </row>
    <row r="1665" spans="1:18" x14ac:dyDescent="0.25">
      <c r="A1665"/>
      <c r="B1665" s="15" t="str" cm="1">
        <f t="array" ref="B1665">IFERROR(IF(LEN(A1665)&gt;0, IF(SUMPRODUCT((Inactives[Key]=J1665)*(Inactives[Currently Inactive]))=1,"Inactive","Active"),""),"Active")</f>
        <v/>
      </c>
      <c r="C1665" s="16" t="str" cm="1">
        <f t="array" aca="1" ref="C1665" ca="1">IFERROR(_xlfn._xlws.FILTER(Inactives[Inactive On],(Inactives[Key]=J1665)*(Inactives[Currently Inactive]),""),"")</f>
        <v/>
      </c>
      <c r="D1665" s="16" t="str" cm="1">
        <f t="array" aca="1" ref="D1665" ca="1">IFERROR(INDEX(_xlfn.TEXTSPLIT(E1665," "),1),"")</f>
        <v/>
      </c>
      <c r="E1665" s="15" t="str" cm="1">
        <f t="array" aca="1" ref="E1665" ca="1">IFERROR(_xlfn._xlws.FILTER(merged_ranks,(merged_end_dates=DATE(9999,12,31))*(merged_names=A1665)),"")</f>
        <v/>
      </c>
      <c r="F1665" s="17" t="str">
        <f ca="1">_xlfn.XLOOKUP(J1665,Promotions[Promo Key],Promotions[Promo Date],"")</f>
        <v/>
      </c>
      <c r="G1665" s="18" t="str">
        <f t="shared" ca="1" si="115"/>
        <v/>
      </c>
      <c r="H1665" s="18" t="str">
        <f t="shared" ca="1" si="114"/>
        <v/>
      </c>
      <c r="I1665" s="17" t="str">
        <f>_xlfn.XLOOKUP(A1665,Students[Full Name],Students[Starting Rank],"")</f>
        <v/>
      </c>
      <c r="J1665" s="15" t="str">
        <f t="shared" ca="1" si="116"/>
        <v xml:space="preserve">: </v>
      </c>
      <c r="K1665" s="16" t="str">
        <f>_xlfn.XLOOKUP(A1665,Students[Full Name],Students[Start Date],"")</f>
        <v/>
      </c>
      <c r="L1665" s="18">
        <f t="shared" ca="1" si="117"/>
        <v>-1</v>
      </c>
      <c r="M1665" s="18" cm="1">
        <f t="array" aca="1" ref="M1665" ca="1">SUMPRODUCT(Inactives[Days Inactive]*(Inactives[Student]=A1665))/365</f>
        <v>0</v>
      </c>
      <c r="N1665" s="18" t="str" cm="1">
        <f t="array" ref="N1665">IF(LEN($A1665)&gt;0,SUMPRODUCT(($A1665=merged_names)*(_xlfn.TEXTAFTER(N$2, "At ")=merged_belt_colours)*merged_months_at_rank),"")</f>
        <v/>
      </c>
      <c r="O1665" s="18" t="str" cm="1">
        <f t="array" ref="O1665">IF(LEN($A1665)&gt;0,SUMPRODUCT(($A1665=merged_names)*(_xlfn.TEXTAFTER(O$2, "At ")=merged_belt_colours)*merged_months_at_rank),"")</f>
        <v/>
      </c>
      <c r="P1665" s="18" t="str" cm="1">
        <f t="array" ref="P1665">IF(LEN($A1665)&gt;0,SUMPRODUCT(($A1665=merged_names)*(_xlfn.TEXTAFTER(P$2, "At ")=merged_belt_colours)*merged_months_at_rank),"")</f>
        <v/>
      </c>
      <c r="Q1665" s="18" t="str" cm="1">
        <f t="array" ref="Q1665">IF(LEN($A1665)&gt;0,SUMPRODUCT(($A1665=merged_names)*(_xlfn.TEXTAFTER(Q$2, "At ")=merged_belt_colours)*merged_months_at_rank),"")</f>
        <v/>
      </c>
      <c r="R1665" s="18" t="str" cm="1">
        <f t="array" ref="R1665">IF(LEN($A1665)&gt;0,SUMPRODUCT(($A1665=merged_names)*(_xlfn.TEXTAFTER(R$2, "At ")=merged_belt_colours)*merged_months_at_rank),"")</f>
        <v/>
      </c>
    </row>
    <row r="1666" spans="1:18" x14ac:dyDescent="0.25">
      <c r="A1666"/>
      <c r="B1666" s="15" t="str" cm="1">
        <f t="array" ref="B1666">IFERROR(IF(LEN(A1666)&gt;0, IF(SUMPRODUCT((Inactives[Key]=J1666)*(Inactives[Currently Inactive]))=1,"Inactive","Active"),""),"Active")</f>
        <v/>
      </c>
      <c r="C1666" s="16" t="str" cm="1">
        <f t="array" aca="1" ref="C1666" ca="1">IFERROR(_xlfn._xlws.FILTER(Inactives[Inactive On],(Inactives[Key]=J1666)*(Inactives[Currently Inactive]),""),"")</f>
        <v/>
      </c>
      <c r="D1666" s="16" t="str" cm="1">
        <f t="array" aca="1" ref="D1666" ca="1">IFERROR(INDEX(_xlfn.TEXTSPLIT(E1666," "),1),"")</f>
        <v/>
      </c>
      <c r="E1666" s="15" t="str" cm="1">
        <f t="array" aca="1" ref="E1666" ca="1">IFERROR(_xlfn._xlws.FILTER(merged_ranks,(merged_end_dates=DATE(9999,12,31))*(merged_names=A1666)),"")</f>
        <v/>
      </c>
      <c r="F1666" s="17" t="str">
        <f ca="1">_xlfn.XLOOKUP(J1666,Promotions[Promo Key],Promotions[Promo Date],"")</f>
        <v/>
      </c>
      <c r="G1666" s="18" t="str">
        <f t="shared" ca="1" si="115"/>
        <v/>
      </c>
      <c r="H1666" s="18" t="str">
        <f t="shared" ca="1" si="114"/>
        <v/>
      </c>
      <c r="I1666" s="17" t="str">
        <f>_xlfn.XLOOKUP(A1666,Students[Full Name],Students[Starting Rank],"")</f>
        <v/>
      </c>
      <c r="J1666" s="15" t="str">
        <f t="shared" ca="1" si="116"/>
        <v xml:space="preserve">: </v>
      </c>
      <c r="K1666" s="16" t="str">
        <f>_xlfn.XLOOKUP(A1666,Students[Full Name],Students[Start Date],"")</f>
        <v/>
      </c>
      <c r="L1666" s="18">
        <f t="shared" ca="1" si="117"/>
        <v>-1</v>
      </c>
      <c r="M1666" s="18" cm="1">
        <f t="array" aca="1" ref="M1666" ca="1">SUMPRODUCT(Inactives[Days Inactive]*(Inactives[Student]=A1666))/365</f>
        <v>0</v>
      </c>
      <c r="N1666" s="18" t="str" cm="1">
        <f t="array" ref="N1666">IF(LEN($A1666)&gt;0,SUMPRODUCT(($A1666=merged_names)*(_xlfn.TEXTAFTER(N$2, "At ")=merged_belt_colours)*merged_months_at_rank),"")</f>
        <v/>
      </c>
      <c r="O1666" s="18" t="str" cm="1">
        <f t="array" ref="O1666">IF(LEN($A1666)&gt;0,SUMPRODUCT(($A1666=merged_names)*(_xlfn.TEXTAFTER(O$2, "At ")=merged_belt_colours)*merged_months_at_rank),"")</f>
        <v/>
      </c>
      <c r="P1666" s="18" t="str" cm="1">
        <f t="array" ref="P1666">IF(LEN($A1666)&gt;0,SUMPRODUCT(($A1666=merged_names)*(_xlfn.TEXTAFTER(P$2, "At ")=merged_belt_colours)*merged_months_at_rank),"")</f>
        <v/>
      </c>
      <c r="Q1666" s="18" t="str" cm="1">
        <f t="array" ref="Q1666">IF(LEN($A1666)&gt;0,SUMPRODUCT(($A1666=merged_names)*(_xlfn.TEXTAFTER(Q$2, "At ")=merged_belt_colours)*merged_months_at_rank),"")</f>
        <v/>
      </c>
      <c r="R1666" s="18" t="str" cm="1">
        <f t="array" ref="R1666">IF(LEN($A1666)&gt;0,SUMPRODUCT(($A1666=merged_names)*(_xlfn.TEXTAFTER(R$2, "At ")=merged_belt_colours)*merged_months_at_rank),"")</f>
        <v/>
      </c>
    </row>
    <row r="1667" spans="1:18" x14ac:dyDescent="0.25">
      <c r="A1667"/>
      <c r="B1667" s="15" t="str" cm="1">
        <f t="array" ref="B1667">IFERROR(IF(LEN(A1667)&gt;0, IF(SUMPRODUCT((Inactives[Key]=J1667)*(Inactives[Currently Inactive]))=1,"Inactive","Active"),""),"Active")</f>
        <v/>
      </c>
      <c r="C1667" s="16" t="str" cm="1">
        <f t="array" aca="1" ref="C1667" ca="1">IFERROR(_xlfn._xlws.FILTER(Inactives[Inactive On],(Inactives[Key]=J1667)*(Inactives[Currently Inactive]),""),"")</f>
        <v/>
      </c>
      <c r="D1667" s="16" t="str" cm="1">
        <f t="array" aca="1" ref="D1667" ca="1">IFERROR(INDEX(_xlfn.TEXTSPLIT(E1667," "),1),"")</f>
        <v/>
      </c>
      <c r="E1667" s="15" t="str" cm="1">
        <f t="array" aca="1" ref="E1667" ca="1">IFERROR(_xlfn._xlws.FILTER(merged_ranks,(merged_end_dates=DATE(9999,12,31))*(merged_names=A1667)),"")</f>
        <v/>
      </c>
      <c r="F1667" s="17" t="str">
        <f ca="1">_xlfn.XLOOKUP(J1667,Promotions[Promo Key],Promotions[Promo Date],"")</f>
        <v/>
      </c>
      <c r="G1667" s="18" t="str">
        <f t="shared" ca="1" si="115"/>
        <v/>
      </c>
      <c r="H1667" s="18" t="str">
        <f t="shared" ca="1" si="114"/>
        <v/>
      </c>
      <c r="I1667" s="17" t="str">
        <f>_xlfn.XLOOKUP(A1667,Students[Full Name],Students[Starting Rank],"")</f>
        <v/>
      </c>
      <c r="J1667" s="15" t="str">
        <f t="shared" ca="1" si="116"/>
        <v xml:space="preserve">: </v>
      </c>
      <c r="K1667" s="16" t="str">
        <f>_xlfn.XLOOKUP(A1667,Students[Full Name],Students[Start Date],"")</f>
        <v/>
      </c>
      <c r="L1667" s="18">
        <f t="shared" ca="1" si="117"/>
        <v>-1</v>
      </c>
      <c r="M1667" s="18" cm="1">
        <f t="array" aca="1" ref="M1667" ca="1">SUMPRODUCT(Inactives[Days Inactive]*(Inactives[Student]=A1667))/365</f>
        <v>0</v>
      </c>
      <c r="N1667" s="18" t="str" cm="1">
        <f t="array" ref="N1667">IF(LEN($A1667)&gt;0,SUMPRODUCT(($A1667=merged_names)*(_xlfn.TEXTAFTER(N$2, "At ")=merged_belt_colours)*merged_months_at_rank),"")</f>
        <v/>
      </c>
      <c r="O1667" s="18" t="str" cm="1">
        <f t="array" ref="O1667">IF(LEN($A1667)&gt;0,SUMPRODUCT(($A1667=merged_names)*(_xlfn.TEXTAFTER(O$2, "At ")=merged_belt_colours)*merged_months_at_rank),"")</f>
        <v/>
      </c>
      <c r="P1667" s="18" t="str" cm="1">
        <f t="array" ref="P1667">IF(LEN($A1667)&gt;0,SUMPRODUCT(($A1667=merged_names)*(_xlfn.TEXTAFTER(P$2, "At ")=merged_belt_colours)*merged_months_at_rank),"")</f>
        <v/>
      </c>
      <c r="Q1667" s="18" t="str" cm="1">
        <f t="array" ref="Q1667">IF(LEN($A1667)&gt;0,SUMPRODUCT(($A1667=merged_names)*(_xlfn.TEXTAFTER(Q$2, "At ")=merged_belt_colours)*merged_months_at_rank),"")</f>
        <v/>
      </c>
      <c r="R1667" s="18" t="str" cm="1">
        <f t="array" ref="R1667">IF(LEN($A1667)&gt;0,SUMPRODUCT(($A1667=merged_names)*(_xlfn.TEXTAFTER(R$2, "At ")=merged_belt_colours)*merged_months_at_rank),"")</f>
        <v/>
      </c>
    </row>
    <row r="1668" spans="1:18" x14ac:dyDescent="0.25">
      <c r="A1668"/>
      <c r="B1668" s="15" t="str" cm="1">
        <f t="array" ref="B1668">IFERROR(IF(LEN(A1668)&gt;0, IF(SUMPRODUCT((Inactives[Key]=J1668)*(Inactives[Currently Inactive]))=1,"Inactive","Active"),""),"Active")</f>
        <v/>
      </c>
      <c r="C1668" s="16" t="str" cm="1">
        <f t="array" aca="1" ref="C1668" ca="1">IFERROR(_xlfn._xlws.FILTER(Inactives[Inactive On],(Inactives[Key]=J1668)*(Inactives[Currently Inactive]),""),"")</f>
        <v/>
      </c>
      <c r="D1668" s="16" t="str" cm="1">
        <f t="array" aca="1" ref="D1668" ca="1">IFERROR(INDEX(_xlfn.TEXTSPLIT(E1668," "),1),"")</f>
        <v/>
      </c>
      <c r="E1668" s="15" t="str" cm="1">
        <f t="array" aca="1" ref="E1668" ca="1">IFERROR(_xlfn._xlws.FILTER(merged_ranks,(merged_end_dates=DATE(9999,12,31))*(merged_names=A1668)),"")</f>
        <v/>
      </c>
      <c r="F1668" s="17" t="str">
        <f ca="1">_xlfn.XLOOKUP(J1668,Promotions[Promo Key],Promotions[Promo Date],"")</f>
        <v/>
      </c>
      <c r="G1668" s="18" t="str">
        <f t="shared" ca="1" si="115"/>
        <v/>
      </c>
      <c r="H1668" s="18" t="str">
        <f t="shared" ca="1" si="114"/>
        <v/>
      </c>
      <c r="I1668" s="17" t="str">
        <f>_xlfn.XLOOKUP(A1668,Students[Full Name],Students[Starting Rank],"")</f>
        <v/>
      </c>
      <c r="J1668" s="15" t="str">
        <f t="shared" ca="1" si="116"/>
        <v xml:space="preserve">: </v>
      </c>
      <c r="K1668" s="16" t="str">
        <f>_xlfn.XLOOKUP(A1668,Students[Full Name],Students[Start Date],"")</f>
        <v/>
      </c>
      <c r="L1668" s="18">
        <f t="shared" ca="1" si="117"/>
        <v>-1</v>
      </c>
      <c r="M1668" s="18" cm="1">
        <f t="array" aca="1" ref="M1668" ca="1">SUMPRODUCT(Inactives[Days Inactive]*(Inactives[Student]=A1668))/365</f>
        <v>0</v>
      </c>
      <c r="N1668" s="18" t="str" cm="1">
        <f t="array" ref="N1668">IF(LEN($A1668)&gt;0,SUMPRODUCT(($A1668=merged_names)*(_xlfn.TEXTAFTER(N$2, "At ")=merged_belt_colours)*merged_months_at_rank),"")</f>
        <v/>
      </c>
      <c r="O1668" s="18" t="str" cm="1">
        <f t="array" ref="O1668">IF(LEN($A1668)&gt;0,SUMPRODUCT(($A1668=merged_names)*(_xlfn.TEXTAFTER(O$2, "At ")=merged_belt_colours)*merged_months_at_rank),"")</f>
        <v/>
      </c>
      <c r="P1668" s="18" t="str" cm="1">
        <f t="array" ref="P1668">IF(LEN($A1668)&gt;0,SUMPRODUCT(($A1668=merged_names)*(_xlfn.TEXTAFTER(P$2, "At ")=merged_belt_colours)*merged_months_at_rank),"")</f>
        <v/>
      </c>
      <c r="Q1668" s="18" t="str" cm="1">
        <f t="array" ref="Q1668">IF(LEN($A1668)&gt;0,SUMPRODUCT(($A1668=merged_names)*(_xlfn.TEXTAFTER(Q$2, "At ")=merged_belt_colours)*merged_months_at_rank),"")</f>
        <v/>
      </c>
      <c r="R1668" s="18" t="str" cm="1">
        <f t="array" ref="R1668">IF(LEN($A1668)&gt;0,SUMPRODUCT(($A1668=merged_names)*(_xlfn.TEXTAFTER(R$2, "At ")=merged_belt_colours)*merged_months_at_rank),"")</f>
        <v/>
      </c>
    </row>
    <row r="1669" spans="1:18" x14ac:dyDescent="0.25">
      <c r="A1669"/>
      <c r="B1669" s="15" t="str" cm="1">
        <f t="array" ref="B1669">IFERROR(IF(LEN(A1669)&gt;0, IF(SUMPRODUCT((Inactives[Key]=J1669)*(Inactives[Currently Inactive]))=1,"Inactive","Active"),""),"Active")</f>
        <v/>
      </c>
      <c r="C1669" s="16" t="str" cm="1">
        <f t="array" aca="1" ref="C1669" ca="1">IFERROR(_xlfn._xlws.FILTER(Inactives[Inactive On],(Inactives[Key]=J1669)*(Inactives[Currently Inactive]),""),"")</f>
        <v/>
      </c>
      <c r="D1669" s="16" t="str" cm="1">
        <f t="array" aca="1" ref="D1669" ca="1">IFERROR(INDEX(_xlfn.TEXTSPLIT(E1669," "),1),"")</f>
        <v/>
      </c>
      <c r="E1669" s="15" t="str" cm="1">
        <f t="array" aca="1" ref="E1669" ca="1">IFERROR(_xlfn._xlws.FILTER(merged_ranks,(merged_end_dates=DATE(9999,12,31))*(merged_names=A1669)),"")</f>
        <v/>
      </c>
      <c r="F1669" s="17" t="str">
        <f ca="1">_xlfn.XLOOKUP(J1669,Promotions[Promo Key],Promotions[Promo Date],"")</f>
        <v/>
      </c>
      <c r="G1669" s="18" t="str">
        <f t="shared" ca="1" si="115"/>
        <v/>
      </c>
      <c r="H1669" s="18" t="str">
        <f t="shared" ca="1" si="114"/>
        <v/>
      </c>
      <c r="I1669" s="17" t="str">
        <f>_xlfn.XLOOKUP(A1669,Students[Full Name],Students[Starting Rank],"")</f>
        <v/>
      </c>
      <c r="J1669" s="15" t="str">
        <f t="shared" ca="1" si="116"/>
        <v xml:space="preserve">: </v>
      </c>
      <c r="K1669" s="16" t="str">
        <f>_xlfn.XLOOKUP(A1669,Students[Full Name],Students[Start Date],"")</f>
        <v/>
      </c>
      <c r="L1669" s="18">
        <f t="shared" ca="1" si="117"/>
        <v>-1</v>
      </c>
      <c r="M1669" s="18" cm="1">
        <f t="array" aca="1" ref="M1669" ca="1">SUMPRODUCT(Inactives[Days Inactive]*(Inactives[Student]=A1669))/365</f>
        <v>0</v>
      </c>
      <c r="N1669" s="18" t="str" cm="1">
        <f t="array" ref="N1669">IF(LEN($A1669)&gt;0,SUMPRODUCT(($A1669=merged_names)*(_xlfn.TEXTAFTER(N$2, "At ")=merged_belt_colours)*merged_months_at_rank),"")</f>
        <v/>
      </c>
      <c r="O1669" s="18" t="str" cm="1">
        <f t="array" ref="O1669">IF(LEN($A1669)&gt;0,SUMPRODUCT(($A1669=merged_names)*(_xlfn.TEXTAFTER(O$2, "At ")=merged_belt_colours)*merged_months_at_rank),"")</f>
        <v/>
      </c>
      <c r="P1669" s="18" t="str" cm="1">
        <f t="array" ref="P1669">IF(LEN($A1669)&gt;0,SUMPRODUCT(($A1669=merged_names)*(_xlfn.TEXTAFTER(P$2, "At ")=merged_belt_colours)*merged_months_at_rank),"")</f>
        <v/>
      </c>
      <c r="Q1669" s="18" t="str" cm="1">
        <f t="array" ref="Q1669">IF(LEN($A1669)&gt;0,SUMPRODUCT(($A1669=merged_names)*(_xlfn.TEXTAFTER(Q$2, "At ")=merged_belt_colours)*merged_months_at_rank),"")</f>
        <v/>
      </c>
      <c r="R1669" s="18" t="str" cm="1">
        <f t="array" ref="R1669">IF(LEN($A1669)&gt;0,SUMPRODUCT(($A1669=merged_names)*(_xlfn.TEXTAFTER(R$2, "At ")=merged_belt_colours)*merged_months_at_rank),"")</f>
        <v/>
      </c>
    </row>
    <row r="1670" spans="1:18" x14ac:dyDescent="0.25">
      <c r="A1670"/>
      <c r="B1670" s="15" t="str" cm="1">
        <f t="array" ref="B1670">IFERROR(IF(LEN(A1670)&gt;0, IF(SUMPRODUCT((Inactives[Key]=J1670)*(Inactives[Currently Inactive]))=1,"Inactive","Active"),""),"Active")</f>
        <v/>
      </c>
      <c r="C1670" s="16" t="str" cm="1">
        <f t="array" aca="1" ref="C1670" ca="1">IFERROR(_xlfn._xlws.FILTER(Inactives[Inactive On],(Inactives[Key]=J1670)*(Inactives[Currently Inactive]),""),"")</f>
        <v/>
      </c>
      <c r="D1670" s="16" t="str" cm="1">
        <f t="array" aca="1" ref="D1670" ca="1">IFERROR(INDEX(_xlfn.TEXTSPLIT(E1670," "),1),"")</f>
        <v/>
      </c>
      <c r="E1670" s="15" t="str" cm="1">
        <f t="array" aca="1" ref="E1670" ca="1">IFERROR(_xlfn._xlws.FILTER(merged_ranks,(merged_end_dates=DATE(9999,12,31))*(merged_names=A1670)),"")</f>
        <v/>
      </c>
      <c r="F1670" s="17" t="str">
        <f ca="1">_xlfn.XLOOKUP(J1670,Promotions[Promo Key],Promotions[Promo Date],"")</f>
        <v/>
      </c>
      <c r="G1670" s="18" t="str">
        <f t="shared" ca="1" si="115"/>
        <v/>
      </c>
      <c r="H1670" s="18" t="str">
        <f t="shared" ca="1" si="114"/>
        <v/>
      </c>
      <c r="I1670" s="17" t="str">
        <f>_xlfn.XLOOKUP(A1670,Students[Full Name],Students[Starting Rank],"")</f>
        <v/>
      </c>
      <c r="J1670" s="15" t="str">
        <f t="shared" ca="1" si="116"/>
        <v xml:space="preserve">: </v>
      </c>
      <c r="K1670" s="16" t="str">
        <f>_xlfn.XLOOKUP(A1670,Students[Full Name],Students[Start Date],"")</f>
        <v/>
      </c>
      <c r="L1670" s="18">
        <f t="shared" ca="1" si="117"/>
        <v>-1</v>
      </c>
      <c r="M1670" s="18" cm="1">
        <f t="array" aca="1" ref="M1670" ca="1">SUMPRODUCT(Inactives[Days Inactive]*(Inactives[Student]=A1670))/365</f>
        <v>0</v>
      </c>
      <c r="N1670" s="18" t="str" cm="1">
        <f t="array" ref="N1670">IF(LEN($A1670)&gt;0,SUMPRODUCT(($A1670=merged_names)*(_xlfn.TEXTAFTER(N$2, "At ")=merged_belt_colours)*merged_months_at_rank),"")</f>
        <v/>
      </c>
      <c r="O1670" s="18" t="str" cm="1">
        <f t="array" ref="O1670">IF(LEN($A1670)&gt;0,SUMPRODUCT(($A1670=merged_names)*(_xlfn.TEXTAFTER(O$2, "At ")=merged_belt_colours)*merged_months_at_rank),"")</f>
        <v/>
      </c>
      <c r="P1670" s="18" t="str" cm="1">
        <f t="array" ref="P1670">IF(LEN($A1670)&gt;0,SUMPRODUCT(($A1670=merged_names)*(_xlfn.TEXTAFTER(P$2, "At ")=merged_belt_colours)*merged_months_at_rank),"")</f>
        <v/>
      </c>
      <c r="Q1670" s="18" t="str" cm="1">
        <f t="array" ref="Q1670">IF(LEN($A1670)&gt;0,SUMPRODUCT(($A1670=merged_names)*(_xlfn.TEXTAFTER(Q$2, "At ")=merged_belt_colours)*merged_months_at_rank),"")</f>
        <v/>
      </c>
      <c r="R1670" s="18" t="str" cm="1">
        <f t="array" ref="R1670">IF(LEN($A1670)&gt;0,SUMPRODUCT(($A1670=merged_names)*(_xlfn.TEXTAFTER(R$2, "At ")=merged_belt_colours)*merged_months_at_rank),"")</f>
        <v/>
      </c>
    </row>
    <row r="1671" spans="1:18" x14ac:dyDescent="0.25">
      <c r="A1671"/>
      <c r="B1671" s="15" t="str" cm="1">
        <f t="array" ref="B1671">IFERROR(IF(LEN(A1671)&gt;0, IF(SUMPRODUCT((Inactives[Key]=J1671)*(Inactives[Currently Inactive]))=1,"Inactive","Active"),""),"Active")</f>
        <v/>
      </c>
      <c r="C1671" s="16" t="str" cm="1">
        <f t="array" aca="1" ref="C1671" ca="1">IFERROR(_xlfn._xlws.FILTER(Inactives[Inactive On],(Inactives[Key]=J1671)*(Inactives[Currently Inactive]),""),"")</f>
        <v/>
      </c>
      <c r="D1671" s="16" t="str" cm="1">
        <f t="array" aca="1" ref="D1671" ca="1">IFERROR(INDEX(_xlfn.TEXTSPLIT(E1671," "),1),"")</f>
        <v/>
      </c>
      <c r="E1671" s="15" t="str" cm="1">
        <f t="array" aca="1" ref="E1671" ca="1">IFERROR(_xlfn._xlws.FILTER(merged_ranks,(merged_end_dates=DATE(9999,12,31))*(merged_names=A1671)),"")</f>
        <v/>
      </c>
      <c r="F1671" s="17" t="str">
        <f ca="1">_xlfn.XLOOKUP(J1671,Promotions[Promo Key],Promotions[Promo Date],"")</f>
        <v/>
      </c>
      <c r="G1671" s="18" t="str">
        <f t="shared" ca="1" si="115"/>
        <v/>
      </c>
      <c r="H1671" s="18" t="str">
        <f t="shared" ca="1" si="114"/>
        <v/>
      </c>
      <c r="I1671" s="17" t="str">
        <f>_xlfn.XLOOKUP(A1671,Students[Full Name],Students[Starting Rank],"")</f>
        <v/>
      </c>
      <c r="J1671" s="15" t="str">
        <f t="shared" ca="1" si="116"/>
        <v xml:space="preserve">: </v>
      </c>
      <c r="K1671" s="16" t="str">
        <f>_xlfn.XLOOKUP(A1671,Students[Full Name],Students[Start Date],"")</f>
        <v/>
      </c>
      <c r="L1671" s="18">
        <f t="shared" ca="1" si="117"/>
        <v>-1</v>
      </c>
      <c r="M1671" s="18" cm="1">
        <f t="array" aca="1" ref="M1671" ca="1">SUMPRODUCT(Inactives[Days Inactive]*(Inactives[Student]=A1671))/365</f>
        <v>0</v>
      </c>
      <c r="N1671" s="18" t="str" cm="1">
        <f t="array" ref="N1671">IF(LEN($A1671)&gt;0,SUMPRODUCT(($A1671=merged_names)*(_xlfn.TEXTAFTER(N$2, "At ")=merged_belt_colours)*merged_months_at_rank),"")</f>
        <v/>
      </c>
      <c r="O1671" s="18" t="str" cm="1">
        <f t="array" ref="O1671">IF(LEN($A1671)&gt;0,SUMPRODUCT(($A1671=merged_names)*(_xlfn.TEXTAFTER(O$2, "At ")=merged_belt_colours)*merged_months_at_rank),"")</f>
        <v/>
      </c>
      <c r="P1671" s="18" t="str" cm="1">
        <f t="array" ref="P1671">IF(LEN($A1671)&gt;0,SUMPRODUCT(($A1671=merged_names)*(_xlfn.TEXTAFTER(P$2, "At ")=merged_belt_colours)*merged_months_at_rank),"")</f>
        <v/>
      </c>
      <c r="Q1671" s="18" t="str" cm="1">
        <f t="array" ref="Q1671">IF(LEN($A1671)&gt;0,SUMPRODUCT(($A1671=merged_names)*(_xlfn.TEXTAFTER(Q$2, "At ")=merged_belt_colours)*merged_months_at_rank),"")</f>
        <v/>
      </c>
      <c r="R1671" s="18" t="str" cm="1">
        <f t="array" ref="R1671">IF(LEN($A1671)&gt;0,SUMPRODUCT(($A1671=merged_names)*(_xlfn.TEXTAFTER(R$2, "At ")=merged_belt_colours)*merged_months_at_rank),"")</f>
        <v/>
      </c>
    </row>
    <row r="1672" spans="1:18" x14ac:dyDescent="0.25">
      <c r="A1672"/>
      <c r="B1672" s="15" t="str" cm="1">
        <f t="array" ref="B1672">IFERROR(IF(LEN(A1672)&gt;0, IF(SUMPRODUCT((Inactives[Key]=J1672)*(Inactives[Currently Inactive]))=1,"Inactive","Active"),""),"Active")</f>
        <v/>
      </c>
      <c r="C1672" s="16" t="str" cm="1">
        <f t="array" aca="1" ref="C1672" ca="1">IFERROR(_xlfn._xlws.FILTER(Inactives[Inactive On],(Inactives[Key]=J1672)*(Inactives[Currently Inactive]),""),"")</f>
        <v/>
      </c>
      <c r="D1672" s="16" t="str" cm="1">
        <f t="array" aca="1" ref="D1672" ca="1">IFERROR(INDEX(_xlfn.TEXTSPLIT(E1672," "),1),"")</f>
        <v/>
      </c>
      <c r="E1672" s="15" t="str" cm="1">
        <f t="array" aca="1" ref="E1672" ca="1">IFERROR(_xlfn._xlws.FILTER(merged_ranks,(merged_end_dates=DATE(9999,12,31))*(merged_names=A1672)),"")</f>
        <v/>
      </c>
      <c r="F1672" s="17" t="str">
        <f ca="1">_xlfn.XLOOKUP(J1672,Promotions[Promo Key],Promotions[Promo Date],"")</f>
        <v/>
      </c>
      <c r="G1672" s="18" t="str">
        <f t="shared" ca="1" si="115"/>
        <v/>
      </c>
      <c r="H1672" s="18" t="str">
        <f t="shared" ca="1" si="114"/>
        <v/>
      </c>
      <c r="I1672" s="17" t="str">
        <f>_xlfn.XLOOKUP(A1672,Students[Full Name],Students[Starting Rank],"")</f>
        <v/>
      </c>
      <c r="J1672" s="15" t="str">
        <f t="shared" ca="1" si="116"/>
        <v xml:space="preserve">: </v>
      </c>
      <c r="K1672" s="16" t="str">
        <f>_xlfn.XLOOKUP(A1672,Students[Full Name],Students[Start Date],"")</f>
        <v/>
      </c>
      <c r="L1672" s="18">
        <f t="shared" ca="1" si="117"/>
        <v>-1</v>
      </c>
      <c r="M1672" s="18" cm="1">
        <f t="array" aca="1" ref="M1672" ca="1">SUMPRODUCT(Inactives[Days Inactive]*(Inactives[Student]=A1672))/365</f>
        <v>0</v>
      </c>
      <c r="N1672" s="18" t="str" cm="1">
        <f t="array" ref="N1672">IF(LEN($A1672)&gt;0,SUMPRODUCT(($A1672=merged_names)*(_xlfn.TEXTAFTER(N$2, "At ")=merged_belt_colours)*merged_months_at_rank),"")</f>
        <v/>
      </c>
      <c r="O1672" s="18" t="str" cm="1">
        <f t="array" ref="O1672">IF(LEN($A1672)&gt;0,SUMPRODUCT(($A1672=merged_names)*(_xlfn.TEXTAFTER(O$2, "At ")=merged_belt_colours)*merged_months_at_rank),"")</f>
        <v/>
      </c>
      <c r="P1672" s="18" t="str" cm="1">
        <f t="array" ref="P1672">IF(LEN($A1672)&gt;0,SUMPRODUCT(($A1672=merged_names)*(_xlfn.TEXTAFTER(P$2, "At ")=merged_belt_colours)*merged_months_at_rank),"")</f>
        <v/>
      </c>
      <c r="Q1672" s="18" t="str" cm="1">
        <f t="array" ref="Q1672">IF(LEN($A1672)&gt;0,SUMPRODUCT(($A1672=merged_names)*(_xlfn.TEXTAFTER(Q$2, "At ")=merged_belt_colours)*merged_months_at_rank),"")</f>
        <v/>
      </c>
      <c r="R1672" s="18" t="str" cm="1">
        <f t="array" ref="R1672">IF(LEN($A1672)&gt;0,SUMPRODUCT(($A1672=merged_names)*(_xlfn.TEXTAFTER(R$2, "At ")=merged_belt_colours)*merged_months_at_rank),"")</f>
        <v/>
      </c>
    </row>
    <row r="1673" spans="1:18" x14ac:dyDescent="0.25">
      <c r="A1673"/>
      <c r="B1673" s="15" t="str" cm="1">
        <f t="array" ref="B1673">IFERROR(IF(LEN(A1673)&gt;0, IF(SUMPRODUCT((Inactives[Key]=J1673)*(Inactives[Currently Inactive]))=1,"Inactive","Active"),""),"Active")</f>
        <v/>
      </c>
      <c r="C1673" s="16" t="str" cm="1">
        <f t="array" aca="1" ref="C1673" ca="1">IFERROR(_xlfn._xlws.FILTER(Inactives[Inactive On],(Inactives[Key]=J1673)*(Inactives[Currently Inactive]),""),"")</f>
        <v/>
      </c>
      <c r="D1673" s="16" t="str" cm="1">
        <f t="array" aca="1" ref="D1673" ca="1">IFERROR(INDEX(_xlfn.TEXTSPLIT(E1673," "),1),"")</f>
        <v/>
      </c>
      <c r="E1673" s="15" t="str" cm="1">
        <f t="array" aca="1" ref="E1673" ca="1">IFERROR(_xlfn._xlws.FILTER(merged_ranks,(merged_end_dates=DATE(9999,12,31))*(merged_names=A1673)),"")</f>
        <v/>
      </c>
      <c r="F1673" s="17" t="str">
        <f ca="1">_xlfn.XLOOKUP(J1673,Promotions[Promo Key],Promotions[Promo Date],"")</f>
        <v/>
      </c>
      <c r="G1673" s="18" t="str">
        <f t="shared" ca="1" si="115"/>
        <v/>
      </c>
      <c r="H1673" s="18" t="str">
        <f t="shared" ca="1" si="114"/>
        <v/>
      </c>
      <c r="I1673" s="17" t="str">
        <f>_xlfn.XLOOKUP(A1673,Students[Full Name],Students[Starting Rank],"")</f>
        <v/>
      </c>
      <c r="J1673" s="15" t="str">
        <f t="shared" ca="1" si="116"/>
        <v xml:space="preserve">: </v>
      </c>
      <c r="K1673" s="16" t="str">
        <f>_xlfn.XLOOKUP(A1673,Students[Full Name],Students[Start Date],"")</f>
        <v/>
      </c>
      <c r="L1673" s="18">
        <f t="shared" ca="1" si="117"/>
        <v>-1</v>
      </c>
      <c r="M1673" s="18" cm="1">
        <f t="array" aca="1" ref="M1673" ca="1">SUMPRODUCT(Inactives[Days Inactive]*(Inactives[Student]=A1673))/365</f>
        <v>0</v>
      </c>
      <c r="N1673" s="18" t="str" cm="1">
        <f t="array" ref="N1673">IF(LEN($A1673)&gt;0,SUMPRODUCT(($A1673=merged_names)*(_xlfn.TEXTAFTER(N$2, "At ")=merged_belt_colours)*merged_months_at_rank),"")</f>
        <v/>
      </c>
      <c r="O1673" s="18" t="str" cm="1">
        <f t="array" ref="O1673">IF(LEN($A1673)&gt;0,SUMPRODUCT(($A1673=merged_names)*(_xlfn.TEXTAFTER(O$2, "At ")=merged_belt_colours)*merged_months_at_rank),"")</f>
        <v/>
      </c>
      <c r="P1673" s="18" t="str" cm="1">
        <f t="array" ref="P1673">IF(LEN($A1673)&gt;0,SUMPRODUCT(($A1673=merged_names)*(_xlfn.TEXTAFTER(P$2, "At ")=merged_belt_colours)*merged_months_at_rank),"")</f>
        <v/>
      </c>
      <c r="Q1673" s="18" t="str" cm="1">
        <f t="array" ref="Q1673">IF(LEN($A1673)&gt;0,SUMPRODUCT(($A1673=merged_names)*(_xlfn.TEXTAFTER(Q$2, "At ")=merged_belt_colours)*merged_months_at_rank),"")</f>
        <v/>
      </c>
      <c r="R1673" s="18" t="str" cm="1">
        <f t="array" ref="R1673">IF(LEN($A1673)&gt;0,SUMPRODUCT(($A1673=merged_names)*(_xlfn.TEXTAFTER(R$2, "At ")=merged_belt_colours)*merged_months_at_rank),"")</f>
        <v/>
      </c>
    </row>
    <row r="1674" spans="1:18" x14ac:dyDescent="0.25">
      <c r="A1674"/>
      <c r="B1674" s="15" t="str" cm="1">
        <f t="array" ref="B1674">IFERROR(IF(LEN(A1674)&gt;0, IF(SUMPRODUCT((Inactives[Key]=J1674)*(Inactives[Currently Inactive]))=1,"Inactive","Active"),""),"Active")</f>
        <v/>
      </c>
      <c r="C1674" s="16" t="str" cm="1">
        <f t="array" aca="1" ref="C1674" ca="1">IFERROR(_xlfn._xlws.FILTER(Inactives[Inactive On],(Inactives[Key]=J1674)*(Inactives[Currently Inactive]),""),"")</f>
        <v/>
      </c>
      <c r="D1674" s="16" t="str" cm="1">
        <f t="array" aca="1" ref="D1674" ca="1">IFERROR(INDEX(_xlfn.TEXTSPLIT(E1674," "),1),"")</f>
        <v/>
      </c>
      <c r="E1674" s="15" t="str" cm="1">
        <f t="array" aca="1" ref="E1674" ca="1">IFERROR(_xlfn._xlws.FILTER(merged_ranks,(merged_end_dates=DATE(9999,12,31))*(merged_names=A1674)),"")</f>
        <v/>
      </c>
      <c r="F1674" s="17" t="str">
        <f ca="1">_xlfn.XLOOKUP(J1674,Promotions[Promo Key],Promotions[Promo Date],"")</f>
        <v/>
      </c>
      <c r="G1674" s="18" t="str">
        <f t="shared" ca="1" si="115"/>
        <v/>
      </c>
      <c r="H1674" s="18" t="str">
        <f t="shared" ca="1" si="114"/>
        <v/>
      </c>
      <c r="I1674" s="17" t="str">
        <f>_xlfn.XLOOKUP(A1674,Students[Full Name],Students[Starting Rank],"")</f>
        <v/>
      </c>
      <c r="J1674" s="15" t="str">
        <f t="shared" ca="1" si="116"/>
        <v xml:space="preserve">: </v>
      </c>
      <c r="K1674" s="16" t="str">
        <f>_xlfn.XLOOKUP(A1674,Students[Full Name],Students[Start Date],"")</f>
        <v/>
      </c>
      <c r="L1674" s="18">
        <f t="shared" ca="1" si="117"/>
        <v>-1</v>
      </c>
      <c r="M1674" s="18" cm="1">
        <f t="array" aca="1" ref="M1674" ca="1">SUMPRODUCT(Inactives[Days Inactive]*(Inactives[Student]=A1674))/365</f>
        <v>0</v>
      </c>
      <c r="N1674" s="18" t="str" cm="1">
        <f t="array" ref="N1674">IF(LEN($A1674)&gt;0,SUMPRODUCT(($A1674=merged_names)*(_xlfn.TEXTAFTER(N$2, "At ")=merged_belt_colours)*merged_months_at_rank),"")</f>
        <v/>
      </c>
      <c r="O1674" s="18" t="str" cm="1">
        <f t="array" ref="O1674">IF(LEN($A1674)&gt;0,SUMPRODUCT(($A1674=merged_names)*(_xlfn.TEXTAFTER(O$2, "At ")=merged_belt_colours)*merged_months_at_rank),"")</f>
        <v/>
      </c>
      <c r="P1674" s="18" t="str" cm="1">
        <f t="array" ref="P1674">IF(LEN($A1674)&gt;0,SUMPRODUCT(($A1674=merged_names)*(_xlfn.TEXTAFTER(P$2, "At ")=merged_belt_colours)*merged_months_at_rank),"")</f>
        <v/>
      </c>
      <c r="Q1674" s="18" t="str" cm="1">
        <f t="array" ref="Q1674">IF(LEN($A1674)&gt;0,SUMPRODUCT(($A1674=merged_names)*(_xlfn.TEXTAFTER(Q$2, "At ")=merged_belt_colours)*merged_months_at_rank),"")</f>
        <v/>
      </c>
      <c r="R1674" s="18" t="str" cm="1">
        <f t="array" ref="R1674">IF(LEN($A1674)&gt;0,SUMPRODUCT(($A1674=merged_names)*(_xlfn.TEXTAFTER(R$2, "At ")=merged_belt_colours)*merged_months_at_rank),"")</f>
        <v/>
      </c>
    </row>
    <row r="1675" spans="1:18" x14ac:dyDescent="0.25">
      <c r="A1675"/>
      <c r="B1675" s="15" t="str" cm="1">
        <f t="array" ref="B1675">IFERROR(IF(LEN(A1675)&gt;0, IF(SUMPRODUCT((Inactives[Key]=J1675)*(Inactives[Currently Inactive]))=1,"Inactive","Active"),""),"Active")</f>
        <v/>
      </c>
      <c r="C1675" s="16" t="str" cm="1">
        <f t="array" aca="1" ref="C1675" ca="1">IFERROR(_xlfn._xlws.FILTER(Inactives[Inactive On],(Inactives[Key]=J1675)*(Inactives[Currently Inactive]),""),"")</f>
        <v/>
      </c>
      <c r="D1675" s="16" t="str" cm="1">
        <f t="array" aca="1" ref="D1675" ca="1">IFERROR(INDEX(_xlfn.TEXTSPLIT(E1675," "),1),"")</f>
        <v/>
      </c>
      <c r="E1675" s="15" t="str" cm="1">
        <f t="array" aca="1" ref="E1675" ca="1">IFERROR(_xlfn._xlws.FILTER(merged_ranks,(merged_end_dates=DATE(9999,12,31))*(merged_names=A1675)),"")</f>
        <v/>
      </c>
      <c r="F1675" s="17" t="str">
        <f ca="1">_xlfn.XLOOKUP(J1675,Promotions[Promo Key],Promotions[Promo Date],"")</f>
        <v/>
      </c>
      <c r="G1675" s="18" t="str">
        <f t="shared" ca="1" si="115"/>
        <v/>
      </c>
      <c r="H1675" s="18" t="str">
        <f t="shared" ca="1" si="114"/>
        <v/>
      </c>
      <c r="I1675" s="17" t="str">
        <f>_xlfn.XLOOKUP(A1675,Students[Full Name],Students[Starting Rank],"")</f>
        <v/>
      </c>
      <c r="J1675" s="15" t="str">
        <f t="shared" ca="1" si="116"/>
        <v xml:space="preserve">: </v>
      </c>
      <c r="K1675" s="16" t="str">
        <f>_xlfn.XLOOKUP(A1675,Students[Full Name],Students[Start Date],"")</f>
        <v/>
      </c>
      <c r="L1675" s="18">
        <f t="shared" ca="1" si="117"/>
        <v>-1</v>
      </c>
      <c r="M1675" s="18" cm="1">
        <f t="array" aca="1" ref="M1675" ca="1">SUMPRODUCT(Inactives[Days Inactive]*(Inactives[Student]=A1675))/365</f>
        <v>0</v>
      </c>
      <c r="N1675" s="18" t="str" cm="1">
        <f t="array" ref="N1675">IF(LEN($A1675)&gt;0,SUMPRODUCT(($A1675=merged_names)*(_xlfn.TEXTAFTER(N$2, "At ")=merged_belt_colours)*merged_months_at_rank),"")</f>
        <v/>
      </c>
      <c r="O1675" s="18" t="str" cm="1">
        <f t="array" ref="O1675">IF(LEN($A1675)&gt;0,SUMPRODUCT(($A1675=merged_names)*(_xlfn.TEXTAFTER(O$2, "At ")=merged_belt_colours)*merged_months_at_rank),"")</f>
        <v/>
      </c>
      <c r="P1675" s="18" t="str" cm="1">
        <f t="array" ref="P1675">IF(LEN($A1675)&gt;0,SUMPRODUCT(($A1675=merged_names)*(_xlfn.TEXTAFTER(P$2, "At ")=merged_belt_colours)*merged_months_at_rank),"")</f>
        <v/>
      </c>
      <c r="Q1675" s="18" t="str" cm="1">
        <f t="array" ref="Q1675">IF(LEN($A1675)&gt;0,SUMPRODUCT(($A1675=merged_names)*(_xlfn.TEXTAFTER(Q$2, "At ")=merged_belt_colours)*merged_months_at_rank),"")</f>
        <v/>
      </c>
      <c r="R1675" s="18" t="str" cm="1">
        <f t="array" ref="R1675">IF(LEN($A1675)&gt;0,SUMPRODUCT(($A1675=merged_names)*(_xlfn.TEXTAFTER(R$2, "At ")=merged_belt_colours)*merged_months_at_rank),"")</f>
        <v/>
      </c>
    </row>
    <row r="1676" spans="1:18" x14ac:dyDescent="0.25">
      <c r="A1676"/>
      <c r="B1676" s="15" t="str" cm="1">
        <f t="array" ref="B1676">IFERROR(IF(LEN(A1676)&gt;0, IF(SUMPRODUCT((Inactives[Key]=J1676)*(Inactives[Currently Inactive]))=1,"Inactive","Active"),""),"Active")</f>
        <v/>
      </c>
      <c r="C1676" s="16" t="str" cm="1">
        <f t="array" aca="1" ref="C1676" ca="1">IFERROR(_xlfn._xlws.FILTER(Inactives[Inactive On],(Inactives[Key]=J1676)*(Inactives[Currently Inactive]),""),"")</f>
        <v/>
      </c>
      <c r="D1676" s="16" t="str" cm="1">
        <f t="array" aca="1" ref="D1676" ca="1">IFERROR(INDEX(_xlfn.TEXTSPLIT(E1676," "),1),"")</f>
        <v/>
      </c>
      <c r="E1676" s="15" t="str" cm="1">
        <f t="array" aca="1" ref="E1676" ca="1">IFERROR(_xlfn._xlws.FILTER(merged_ranks,(merged_end_dates=DATE(9999,12,31))*(merged_names=A1676)),"")</f>
        <v/>
      </c>
      <c r="F1676" s="17" t="str">
        <f ca="1">_xlfn.XLOOKUP(J1676,Promotions[Promo Key],Promotions[Promo Date],"")</f>
        <v/>
      </c>
      <c r="G1676" s="18" t="str">
        <f t="shared" ca="1" si="115"/>
        <v/>
      </c>
      <c r="H1676" s="18" t="str">
        <f t="shared" ca="1" si="114"/>
        <v/>
      </c>
      <c r="I1676" s="17" t="str">
        <f>_xlfn.XLOOKUP(A1676,Students[Full Name],Students[Starting Rank],"")</f>
        <v/>
      </c>
      <c r="J1676" s="15" t="str">
        <f t="shared" ca="1" si="116"/>
        <v xml:space="preserve">: </v>
      </c>
      <c r="K1676" s="16" t="str">
        <f>_xlfn.XLOOKUP(A1676,Students[Full Name],Students[Start Date],"")</f>
        <v/>
      </c>
      <c r="L1676" s="18">
        <f t="shared" ca="1" si="117"/>
        <v>-1</v>
      </c>
      <c r="M1676" s="18" cm="1">
        <f t="array" aca="1" ref="M1676" ca="1">SUMPRODUCT(Inactives[Days Inactive]*(Inactives[Student]=A1676))/365</f>
        <v>0</v>
      </c>
      <c r="N1676" s="18" t="str" cm="1">
        <f t="array" ref="N1676">IF(LEN($A1676)&gt;0,SUMPRODUCT(($A1676=merged_names)*(_xlfn.TEXTAFTER(N$2, "At ")=merged_belt_colours)*merged_months_at_rank),"")</f>
        <v/>
      </c>
      <c r="O1676" s="18" t="str" cm="1">
        <f t="array" ref="O1676">IF(LEN($A1676)&gt;0,SUMPRODUCT(($A1676=merged_names)*(_xlfn.TEXTAFTER(O$2, "At ")=merged_belt_colours)*merged_months_at_rank),"")</f>
        <v/>
      </c>
      <c r="P1676" s="18" t="str" cm="1">
        <f t="array" ref="P1676">IF(LEN($A1676)&gt;0,SUMPRODUCT(($A1676=merged_names)*(_xlfn.TEXTAFTER(P$2, "At ")=merged_belt_colours)*merged_months_at_rank),"")</f>
        <v/>
      </c>
      <c r="Q1676" s="18" t="str" cm="1">
        <f t="array" ref="Q1676">IF(LEN($A1676)&gt;0,SUMPRODUCT(($A1676=merged_names)*(_xlfn.TEXTAFTER(Q$2, "At ")=merged_belt_colours)*merged_months_at_rank),"")</f>
        <v/>
      </c>
      <c r="R1676" s="18" t="str" cm="1">
        <f t="array" ref="R1676">IF(LEN($A1676)&gt;0,SUMPRODUCT(($A1676=merged_names)*(_xlfn.TEXTAFTER(R$2, "At ")=merged_belt_colours)*merged_months_at_rank),"")</f>
        <v/>
      </c>
    </row>
    <row r="1677" spans="1:18" x14ac:dyDescent="0.25">
      <c r="A1677"/>
      <c r="B1677" s="15" t="str" cm="1">
        <f t="array" ref="B1677">IFERROR(IF(LEN(A1677)&gt;0, IF(SUMPRODUCT((Inactives[Key]=J1677)*(Inactives[Currently Inactive]))=1,"Inactive","Active"),""),"Active")</f>
        <v/>
      </c>
      <c r="C1677" s="16" t="str" cm="1">
        <f t="array" aca="1" ref="C1677" ca="1">IFERROR(_xlfn._xlws.FILTER(Inactives[Inactive On],(Inactives[Key]=J1677)*(Inactives[Currently Inactive]),""),"")</f>
        <v/>
      </c>
      <c r="D1677" s="16" t="str" cm="1">
        <f t="array" aca="1" ref="D1677" ca="1">IFERROR(INDEX(_xlfn.TEXTSPLIT(E1677," "),1),"")</f>
        <v/>
      </c>
      <c r="E1677" s="15" t="str" cm="1">
        <f t="array" aca="1" ref="E1677" ca="1">IFERROR(_xlfn._xlws.FILTER(merged_ranks,(merged_end_dates=DATE(9999,12,31))*(merged_names=A1677)),"")</f>
        <v/>
      </c>
      <c r="F1677" s="17" t="str">
        <f ca="1">_xlfn.XLOOKUP(J1677,Promotions[Promo Key],Promotions[Promo Date],"")</f>
        <v/>
      </c>
      <c r="G1677" s="18" t="str">
        <f t="shared" ca="1" si="115"/>
        <v/>
      </c>
      <c r="H1677" s="18" t="str">
        <f t="shared" ca="1" si="114"/>
        <v/>
      </c>
      <c r="I1677" s="17" t="str">
        <f>_xlfn.XLOOKUP(A1677,Students[Full Name],Students[Starting Rank],"")</f>
        <v/>
      </c>
      <c r="J1677" s="15" t="str">
        <f t="shared" ca="1" si="116"/>
        <v xml:space="preserve">: </v>
      </c>
      <c r="K1677" s="16" t="str">
        <f>_xlfn.XLOOKUP(A1677,Students[Full Name],Students[Start Date],"")</f>
        <v/>
      </c>
      <c r="L1677" s="18">
        <f t="shared" ca="1" si="117"/>
        <v>-1</v>
      </c>
      <c r="M1677" s="18" cm="1">
        <f t="array" aca="1" ref="M1677" ca="1">SUMPRODUCT(Inactives[Days Inactive]*(Inactives[Student]=A1677))/365</f>
        <v>0</v>
      </c>
      <c r="N1677" s="18" t="str" cm="1">
        <f t="array" ref="N1677">IF(LEN($A1677)&gt;0,SUMPRODUCT(($A1677=merged_names)*(_xlfn.TEXTAFTER(N$2, "At ")=merged_belt_colours)*merged_months_at_rank),"")</f>
        <v/>
      </c>
      <c r="O1677" s="18" t="str" cm="1">
        <f t="array" ref="O1677">IF(LEN($A1677)&gt;0,SUMPRODUCT(($A1677=merged_names)*(_xlfn.TEXTAFTER(O$2, "At ")=merged_belt_colours)*merged_months_at_rank),"")</f>
        <v/>
      </c>
      <c r="P1677" s="18" t="str" cm="1">
        <f t="array" ref="P1677">IF(LEN($A1677)&gt;0,SUMPRODUCT(($A1677=merged_names)*(_xlfn.TEXTAFTER(P$2, "At ")=merged_belt_colours)*merged_months_at_rank),"")</f>
        <v/>
      </c>
      <c r="Q1677" s="18" t="str" cm="1">
        <f t="array" ref="Q1677">IF(LEN($A1677)&gt;0,SUMPRODUCT(($A1677=merged_names)*(_xlfn.TEXTAFTER(Q$2, "At ")=merged_belt_colours)*merged_months_at_rank),"")</f>
        <v/>
      </c>
      <c r="R1677" s="18" t="str" cm="1">
        <f t="array" ref="R1677">IF(LEN($A1677)&gt;0,SUMPRODUCT(($A1677=merged_names)*(_xlfn.TEXTAFTER(R$2, "At ")=merged_belt_colours)*merged_months_at_rank),"")</f>
        <v/>
      </c>
    </row>
    <row r="1678" spans="1:18" x14ac:dyDescent="0.25">
      <c r="A1678"/>
      <c r="B1678" s="15" t="str" cm="1">
        <f t="array" ref="B1678">IFERROR(IF(LEN(A1678)&gt;0, IF(SUMPRODUCT((Inactives[Key]=J1678)*(Inactives[Currently Inactive]))=1,"Inactive","Active"),""),"Active")</f>
        <v/>
      </c>
      <c r="C1678" s="16" t="str" cm="1">
        <f t="array" aca="1" ref="C1678" ca="1">IFERROR(_xlfn._xlws.FILTER(Inactives[Inactive On],(Inactives[Key]=J1678)*(Inactives[Currently Inactive]),""),"")</f>
        <v/>
      </c>
      <c r="D1678" s="16" t="str" cm="1">
        <f t="array" aca="1" ref="D1678" ca="1">IFERROR(INDEX(_xlfn.TEXTSPLIT(E1678," "),1),"")</f>
        <v/>
      </c>
      <c r="E1678" s="15" t="str" cm="1">
        <f t="array" aca="1" ref="E1678" ca="1">IFERROR(_xlfn._xlws.FILTER(merged_ranks,(merged_end_dates=DATE(9999,12,31))*(merged_names=A1678)),"")</f>
        <v/>
      </c>
      <c r="F1678" s="17" t="str">
        <f ca="1">_xlfn.XLOOKUP(J1678,Promotions[Promo Key],Promotions[Promo Date],"")</f>
        <v/>
      </c>
      <c r="G1678" s="18" t="str">
        <f t="shared" ca="1" si="115"/>
        <v/>
      </c>
      <c r="H1678" s="18" t="str">
        <f t="shared" ca="1" si="114"/>
        <v/>
      </c>
      <c r="I1678" s="17" t="str">
        <f>_xlfn.XLOOKUP(A1678,Students[Full Name],Students[Starting Rank],"")</f>
        <v/>
      </c>
      <c r="J1678" s="15" t="str">
        <f t="shared" ca="1" si="116"/>
        <v xml:space="preserve">: </v>
      </c>
      <c r="K1678" s="16" t="str">
        <f>_xlfn.XLOOKUP(A1678,Students[Full Name],Students[Start Date],"")</f>
        <v/>
      </c>
      <c r="L1678" s="18">
        <f t="shared" ca="1" si="117"/>
        <v>-1</v>
      </c>
      <c r="M1678" s="18" cm="1">
        <f t="array" aca="1" ref="M1678" ca="1">SUMPRODUCT(Inactives[Days Inactive]*(Inactives[Student]=A1678))/365</f>
        <v>0</v>
      </c>
      <c r="N1678" s="18" t="str" cm="1">
        <f t="array" ref="N1678">IF(LEN($A1678)&gt;0,SUMPRODUCT(($A1678=merged_names)*(_xlfn.TEXTAFTER(N$2, "At ")=merged_belt_colours)*merged_months_at_rank),"")</f>
        <v/>
      </c>
      <c r="O1678" s="18" t="str" cm="1">
        <f t="array" ref="O1678">IF(LEN($A1678)&gt;0,SUMPRODUCT(($A1678=merged_names)*(_xlfn.TEXTAFTER(O$2, "At ")=merged_belt_colours)*merged_months_at_rank),"")</f>
        <v/>
      </c>
      <c r="P1678" s="18" t="str" cm="1">
        <f t="array" ref="P1678">IF(LEN($A1678)&gt;0,SUMPRODUCT(($A1678=merged_names)*(_xlfn.TEXTAFTER(P$2, "At ")=merged_belt_colours)*merged_months_at_rank),"")</f>
        <v/>
      </c>
      <c r="Q1678" s="18" t="str" cm="1">
        <f t="array" ref="Q1678">IF(LEN($A1678)&gt;0,SUMPRODUCT(($A1678=merged_names)*(_xlfn.TEXTAFTER(Q$2, "At ")=merged_belt_colours)*merged_months_at_rank),"")</f>
        <v/>
      </c>
      <c r="R1678" s="18" t="str" cm="1">
        <f t="array" ref="R1678">IF(LEN($A1678)&gt;0,SUMPRODUCT(($A1678=merged_names)*(_xlfn.TEXTAFTER(R$2, "At ")=merged_belt_colours)*merged_months_at_rank),"")</f>
        <v/>
      </c>
    </row>
    <row r="1679" spans="1:18" x14ac:dyDescent="0.25">
      <c r="A1679"/>
      <c r="B1679" s="15" t="str" cm="1">
        <f t="array" ref="B1679">IFERROR(IF(LEN(A1679)&gt;0, IF(SUMPRODUCT((Inactives[Key]=J1679)*(Inactives[Currently Inactive]))=1,"Inactive","Active"),""),"Active")</f>
        <v/>
      </c>
      <c r="C1679" s="16" t="str" cm="1">
        <f t="array" aca="1" ref="C1679" ca="1">IFERROR(_xlfn._xlws.FILTER(Inactives[Inactive On],(Inactives[Key]=J1679)*(Inactives[Currently Inactive]),""),"")</f>
        <v/>
      </c>
      <c r="D1679" s="16" t="str" cm="1">
        <f t="array" aca="1" ref="D1679" ca="1">IFERROR(INDEX(_xlfn.TEXTSPLIT(E1679," "),1),"")</f>
        <v/>
      </c>
      <c r="E1679" s="15" t="str" cm="1">
        <f t="array" aca="1" ref="E1679" ca="1">IFERROR(_xlfn._xlws.FILTER(merged_ranks,(merged_end_dates=DATE(9999,12,31))*(merged_names=A1679)),"")</f>
        <v/>
      </c>
      <c r="F1679" s="17" t="str">
        <f ca="1">_xlfn.XLOOKUP(J1679,Promotions[Promo Key],Promotions[Promo Date],"")</f>
        <v/>
      </c>
      <c r="G1679" s="18" t="str">
        <f t="shared" ca="1" si="115"/>
        <v/>
      </c>
      <c r="H1679" s="18" t="str">
        <f t="shared" ca="1" si="114"/>
        <v/>
      </c>
      <c r="I1679" s="17" t="str">
        <f>_xlfn.XLOOKUP(A1679,Students[Full Name],Students[Starting Rank],"")</f>
        <v/>
      </c>
      <c r="J1679" s="15" t="str">
        <f t="shared" ca="1" si="116"/>
        <v xml:space="preserve">: </v>
      </c>
      <c r="K1679" s="16" t="str">
        <f>_xlfn.XLOOKUP(A1679,Students[Full Name],Students[Start Date],"")</f>
        <v/>
      </c>
      <c r="L1679" s="18">
        <f t="shared" ca="1" si="117"/>
        <v>-1</v>
      </c>
      <c r="M1679" s="18" cm="1">
        <f t="array" aca="1" ref="M1679" ca="1">SUMPRODUCT(Inactives[Days Inactive]*(Inactives[Student]=A1679))/365</f>
        <v>0</v>
      </c>
      <c r="N1679" s="18" t="str" cm="1">
        <f t="array" ref="N1679">IF(LEN($A1679)&gt;0,SUMPRODUCT(($A1679=merged_names)*(_xlfn.TEXTAFTER(N$2, "At ")=merged_belt_colours)*merged_months_at_rank),"")</f>
        <v/>
      </c>
      <c r="O1679" s="18" t="str" cm="1">
        <f t="array" ref="O1679">IF(LEN($A1679)&gt;0,SUMPRODUCT(($A1679=merged_names)*(_xlfn.TEXTAFTER(O$2, "At ")=merged_belt_colours)*merged_months_at_rank),"")</f>
        <v/>
      </c>
      <c r="P1679" s="18" t="str" cm="1">
        <f t="array" ref="P1679">IF(LEN($A1679)&gt;0,SUMPRODUCT(($A1679=merged_names)*(_xlfn.TEXTAFTER(P$2, "At ")=merged_belt_colours)*merged_months_at_rank),"")</f>
        <v/>
      </c>
      <c r="Q1679" s="18" t="str" cm="1">
        <f t="array" ref="Q1679">IF(LEN($A1679)&gt;0,SUMPRODUCT(($A1679=merged_names)*(_xlfn.TEXTAFTER(Q$2, "At ")=merged_belt_colours)*merged_months_at_rank),"")</f>
        <v/>
      </c>
      <c r="R1679" s="18" t="str" cm="1">
        <f t="array" ref="R1679">IF(LEN($A1679)&gt;0,SUMPRODUCT(($A1679=merged_names)*(_xlfn.TEXTAFTER(R$2, "At ")=merged_belt_colours)*merged_months_at_rank),"")</f>
        <v/>
      </c>
    </row>
    <row r="1680" spans="1:18" x14ac:dyDescent="0.25">
      <c r="A1680"/>
      <c r="B1680" s="15" t="str" cm="1">
        <f t="array" ref="B1680">IFERROR(IF(LEN(A1680)&gt;0, IF(SUMPRODUCT((Inactives[Key]=J1680)*(Inactives[Currently Inactive]))=1,"Inactive","Active"),""),"Active")</f>
        <v/>
      </c>
      <c r="C1680" s="16" t="str" cm="1">
        <f t="array" aca="1" ref="C1680" ca="1">IFERROR(_xlfn._xlws.FILTER(Inactives[Inactive On],(Inactives[Key]=J1680)*(Inactives[Currently Inactive]),""),"")</f>
        <v/>
      </c>
      <c r="D1680" s="16" t="str" cm="1">
        <f t="array" aca="1" ref="D1680" ca="1">IFERROR(INDEX(_xlfn.TEXTSPLIT(E1680," "),1),"")</f>
        <v/>
      </c>
      <c r="E1680" s="15" t="str" cm="1">
        <f t="array" aca="1" ref="E1680" ca="1">IFERROR(_xlfn._xlws.FILTER(merged_ranks,(merged_end_dates=DATE(9999,12,31))*(merged_names=A1680)),"")</f>
        <v/>
      </c>
      <c r="F1680" s="17" t="str">
        <f ca="1">_xlfn.XLOOKUP(J1680,Promotions[Promo Key],Promotions[Promo Date],"")</f>
        <v/>
      </c>
      <c r="G1680" s="18" t="str">
        <f t="shared" ca="1" si="115"/>
        <v/>
      </c>
      <c r="H1680" s="18" t="str">
        <f t="shared" ca="1" si="114"/>
        <v/>
      </c>
      <c r="I1680" s="17" t="str">
        <f>_xlfn.XLOOKUP(A1680,Students[Full Name],Students[Starting Rank],"")</f>
        <v/>
      </c>
      <c r="J1680" s="15" t="str">
        <f t="shared" ca="1" si="116"/>
        <v xml:space="preserve">: </v>
      </c>
      <c r="K1680" s="16" t="str">
        <f>_xlfn.XLOOKUP(A1680,Students[Full Name],Students[Start Date],"")</f>
        <v/>
      </c>
      <c r="L1680" s="18">
        <f t="shared" ca="1" si="117"/>
        <v>-1</v>
      </c>
      <c r="M1680" s="18" cm="1">
        <f t="array" aca="1" ref="M1680" ca="1">SUMPRODUCT(Inactives[Days Inactive]*(Inactives[Student]=A1680))/365</f>
        <v>0</v>
      </c>
      <c r="N1680" s="18" t="str" cm="1">
        <f t="array" ref="N1680">IF(LEN($A1680)&gt;0,SUMPRODUCT(($A1680=merged_names)*(_xlfn.TEXTAFTER(N$2, "At ")=merged_belt_colours)*merged_months_at_rank),"")</f>
        <v/>
      </c>
      <c r="O1680" s="18" t="str" cm="1">
        <f t="array" ref="O1680">IF(LEN($A1680)&gt;0,SUMPRODUCT(($A1680=merged_names)*(_xlfn.TEXTAFTER(O$2, "At ")=merged_belt_colours)*merged_months_at_rank),"")</f>
        <v/>
      </c>
      <c r="P1680" s="18" t="str" cm="1">
        <f t="array" ref="P1680">IF(LEN($A1680)&gt;0,SUMPRODUCT(($A1680=merged_names)*(_xlfn.TEXTAFTER(P$2, "At ")=merged_belt_colours)*merged_months_at_rank),"")</f>
        <v/>
      </c>
      <c r="Q1680" s="18" t="str" cm="1">
        <f t="array" ref="Q1680">IF(LEN($A1680)&gt;0,SUMPRODUCT(($A1680=merged_names)*(_xlfn.TEXTAFTER(Q$2, "At ")=merged_belt_colours)*merged_months_at_rank),"")</f>
        <v/>
      </c>
      <c r="R1680" s="18" t="str" cm="1">
        <f t="array" ref="R1680">IF(LEN($A1680)&gt;0,SUMPRODUCT(($A1680=merged_names)*(_xlfn.TEXTAFTER(R$2, "At ")=merged_belt_colours)*merged_months_at_rank),"")</f>
        <v/>
      </c>
    </row>
    <row r="1681" spans="1:18" x14ac:dyDescent="0.25">
      <c r="A1681"/>
      <c r="B1681" s="15" t="str" cm="1">
        <f t="array" ref="B1681">IFERROR(IF(LEN(A1681)&gt;0, IF(SUMPRODUCT((Inactives[Key]=J1681)*(Inactives[Currently Inactive]))=1,"Inactive","Active"),""),"Active")</f>
        <v/>
      </c>
      <c r="C1681" s="16" t="str" cm="1">
        <f t="array" aca="1" ref="C1681" ca="1">IFERROR(_xlfn._xlws.FILTER(Inactives[Inactive On],(Inactives[Key]=J1681)*(Inactives[Currently Inactive]),""),"")</f>
        <v/>
      </c>
      <c r="D1681" s="16" t="str" cm="1">
        <f t="array" aca="1" ref="D1681" ca="1">IFERROR(INDEX(_xlfn.TEXTSPLIT(E1681," "),1),"")</f>
        <v/>
      </c>
      <c r="E1681" s="15" t="str" cm="1">
        <f t="array" aca="1" ref="E1681" ca="1">IFERROR(_xlfn._xlws.FILTER(merged_ranks,(merged_end_dates=DATE(9999,12,31))*(merged_names=A1681)),"")</f>
        <v/>
      </c>
      <c r="F1681" s="17" t="str">
        <f ca="1">_xlfn.XLOOKUP(J1681,Promotions[Promo Key],Promotions[Promo Date],"")</f>
        <v/>
      </c>
      <c r="G1681" s="18" t="str">
        <f t="shared" ca="1" si="115"/>
        <v/>
      </c>
      <c r="H1681" s="18" t="str">
        <f t="shared" ca="1" si="114"/>
        <v/>
      </c>
      <c r="I1681" s="17" t="str">
        <f>_xlfn.XLOOKUP(A1681,Students[Full Name],Students[Starting Rank],"")</f>
        <v/>
      </c>
      <c r="J1681" s="15" t="str">
        <f t="shared" ca="1" si="116"/>
        <v xml:space="preserve">: </v>
      </c>
      <c r="K1681" s="16" t="str">
        <f>_xlfn.XLOOKUP(A1681,Students[Full Name],Students[Start Date],"")</f>
        <v/>
      </c>
      <c r="L1681" s="18">
        <f t="shared" ca="1" si="117"/>
        <v>-1</v>
      </c>
      <c r="M1681" s="18" cm="1">
        <f t="array" aca="1" ref="M1681" ca="1">SUMPRODUCT(Inactives[Days Inactive]*(Inactives[Student]=A1681))/365</f>
        <v>0</v>
      </c>
      <c r="N1681" s="18" t="str" cm="1">
        <f t="array" ref="N1681">IF(LEN($A1681)&gt;0,SUMPRODUCT(($A1681=merged_names)*(_xlfn.TEXTAFTER(N$2, "At ")=merged_belt_colours)*merged_months_at_rank),"")</f>
        <v/>
      </c>
      <c r="O1681" s="18" t="str" cm="1">
        <f t="array" ref="O1681">IF(LEN($A1681)&gt;0,SUMPRODUCT(($A1681=merged_names)*(_xlfn.TEXTAFTER(O$2, "At ")=merged_belt_colours)*merged_months_at_rank),"")</f>
        <v/>
      </c>
      <c r="P1681" s="18" t="str" cm="1">
        <f t="array" ref="P1681">IF(LEN($A1681)&gt;0,SUMPRODUCT(($A1681=merged_names)*(_xlfn.TEXTAFTER(P$2, "At ")=merged_belt_colours)*merged_months_at_rank),"")</f>
        <v/>
      </c>
      <c r="Q1681" s="18" t="str" cm="1">
        <f t="array" ref="Q1681">IF(LEN($A1681)&gt;0,SUMPRODUCT(($A1681=merged_names)*(_xlfn.TEXTAFTER(Q$2, "At ")=merged_belt_colours)*merged_months_at_rank),"")</f>
        <v/>
      </c>
      <c r="R1681" s="18" t="str" cm="1">
        <f t="array" ref="R1681">IF(LEN($A1681)&gt;0,SUMPRODUCT(($A1681=merged_names)*(_xlfn.TEXTAFTER(R$2, "At ")=merged_belt_colours)*merged_months_at_rank),"")</f>
        <v/>
      </c>
    </row>
    <row r="1682" spans="1:18" x14ac:dyDescent="0.25">
      <c r="A1682"/>
      <c r="B1682" s="15" t="str" cm="1">
        <f t="array" ref="B1682">IFERROR(IF(LEN(A1682)&gt;0, IF(SUMPRODUCT((Inactives[Key]=J1682)*(Inactives[Currently Inactive]))=1,"Inactive","Active"),""),"Active")</f>
        <v/>
      </c>
      <c r="C1682" s="16" t="str" cm="1">
        <f t="array" aca="1" ref="C1682" ca="1">IFERROR(_xlfn._xlws.FILTER(Inactives[Inactive On],(Inactives[Key]=J1682)*(Inactives[Currently Inactive]),""),"")</f>
        <v/>
      </c>
      <c r="D1682" s="16" t="str" cm="1">
        <f t="array" aca="1" ref="D1682" ca="1">IFERROR(INDEX(_xlfn.TEXTSPLIT(E1682," "),1),"")</f>
        <v/>
      </c>
      <c r="E1682" s="15" t="str" cm="1">
        <f t="array" aca="1" ref="E1682" ca="1">IFERROR(_xlfn._xlws.FILTER(merged_ranks,(merged_end_dates=DATE(9999,12,31))*(merged_names=A1682)),"")</f>
        <v/>
      </c>
      <c r="F1682" s="17" t="str">
        <f ca="1">_xlfn.XLOOKUP(J1682,Promotions[Promo Key],Promotions[Promo Date],"")</f>
        <v/>
      </c>
      <c r="G1682" s="18" t="str">
        <f t="shared" ca="1" si="115"/>
        <v/>
      </c>
      <c r="H1682" s="18" t="str">
        <f t="shared" ca="1" si="114"/>
        <v/>
      </c>
      <c r="I1682" s="17" t="str">
        <f>_xlfn.XLOOKUP(A1682,Students[Full Name],Students[Starting Rank],"")</f>
        <v/>
      </c>
      <c r="J1682" s="15" t="str">
        <f t="shared" ca="1" si="116"/>
        <v xml:space="preserve">: </v>
      </c>
      <c r="K1682" s="16" t="str">
        <f>_xlfn.XLOOKUP(A1682,Students[Full Name],Students[Start Date],"")</f>
        <v/>
      </c>
      <c r="L1682" s="18">
        <f t="shared" ca="1" si="117"/>
        <v>-1</v>
      </c>
      <c r="M1682" s="18" cm="1">
        <f t="array" aca="1" ref="M1682" ca="1">SUMPRODUCT(Inactives[Days Inactive]*(Inactives[Student]=A1682))/365</f>
        <v>0</v>
      </c>
      <c r="N1682" s="18" t="str" cm="1">
        <f t="array" ref="N1682">IF(LEN($A1682)&gt;0,SUMPRODUCT(($A1682=merged_names)*(_xlfn.TEXTAFTER(N$2, "At ")=merged_belt_colours)*merged_months_at_rank),"")</f>
        <v/>
      </c>
      <c r="O1682" s="18" t="str" cm="1">
        <f t="array" ref="O1682">IF(LEN($A1682)&gt;0,SUMPRODUCT(($A1682=merged_names)*(_xlfn.TEXTAFTER(O$2, "At ")=merged_belt_colours)*merged_months_at_rank),"")</f>
        <v/>
      </c>
      <c r="P1682" s="18" t="str" cm="1">
        <f t="array" ref="P1682">IF(LEN($A1682)&gt;0,SUMPRODUCT(($A1682=merged_names)*(_xlfn.TEXTAFTER(P$2, "At ")=merged_belt_colours)*merged_months_at_rank),"")</f>
        <v/>
      </c>
      <c r="Q1682" s="18" t="str" cm="1">
        <f t="array" ref="Q1682">IF(LEN($A1682)&gt;0,SUMPRODUCT(($A1682=merged_names)*(_xlfn.TEXTAFTER(Q$2, "At ")=merged_belt_colours)*merged_months_at_rank),"")</f>
        <v/>
      </c>
      <c r="R1682" s="18" t="str" cm="1">
        <f t="array" ref="R1682">IF(LEN($A1682)&gt;0,SUMPRODUCT(($A1682=merged_names)*(_xlfn.TEXTAFTER(R$2, "At ")=merged_belt_colours)*merged_months_at_rank),"")</f>
        <v/>
      </c>
    </row>
    <row r="1683" spans="1:18" x14ac:dyDescent="0.25">
      <c r="A1683"/>
      <c r="B1683" s="15" t="str" cm="1">
        <f t="array" ref="B1683">IFERROR(IF(LEN(A1683)&gt;0, IF(SUMPRODUCT((Inactives[Key]=J1683)*(Inactives[Currently Inactive]))=1,"Inactive","Active"),""),"Active")</f>
        <v/>
      </c>
      <c r="C1683" s="16" t="str" cm="1">
        <f t="array" aca="1" ref="C1683" ca="1">IFERROR(_xlfn._xlws.FILTER(Inactives[Inactive On],(Inactives[Key]=J1683)*(Inactives[Currently Inactive]),""),"")</f>
        <v/>
      </c>
      <c r="D1683" s="16" t="str" cm="1">
        <f t="array" aca="1" ref="D1683" ca="1">IFERROR(INDEX(_xlfn.TEXTSPLIT(E1683," "),1),"")</f>
        <v/>
      </c>
      <c r="E1683" s="15" t="str" cm="1">
        <f t="array" aca="1" ref="E1683" ca="1">IFERROR(_xlfn._xlws.FILTER(merged_ranks,(merged_end_dates=DATE(9999,12,31))*(merged_names=A1683)),"")</f>
        <v/>
      </c>
      <c r="F1683" s="17" t="str">
        <f ca="1">_xlfn.XLOOKUP(J1683,Promotions[Promo Key],Promotions[Promo Date],"")</f>
        <v/>
      </c>
      <c r="G1683" s="18" t="str">
        <f t="shared" ca="1" si="115"/>
        <v/>
      </c>
      <c r="H1683" s="18" t="str">
        <f t="shared" ca="1" si="114"/>
        <v/>
      </c>
      <c r="I1683" s="17" t="str">
        <f>_xlfn.XLOOKUP(A1683,Students[Full Name],Students[Starting Rank],"")</f>
        <v/>
      </c>
      <c r="J1683" s="15" t="str">
        <f t="shared" ca="1" si="116"/>
        <v xml:space="preserve">: </v>
      </c>
      <c r="K1683" s="16" t="str">
        <f>_xlfn.XLOOKUP(A1683,Students[Full Name],Students[Start Date],"")</f>
        <v/>
      </c>
      <c r="L1683" s="18">
        <f t="shared" ca="1" si="117"/>
        <v>-1</v>
      </c>
      <c r="M1683" s="18" cm="1">
        <f t="array" aca="1" ref="M1683" ca="1">SUMPRODUCT(Inactives[Days Inactive]*(Inactives[Student]=A1683))/365</f>
        <v>0</v>
      </c>
      <c r="N1683" s="18" t="str" cm="1">
        <f t="array" ref="N1683">IF(LEN($A1683)&gt;0,SUMPRODUCT(($A1683=merged_names)*(_xlfn.TEXTAFTER(N$2, "At ")=merged_belt_colours)*merged_months_at_rank),"")</f>
        <v/>
      </c>
      <c r="O1683" s="18" t="str" cm="1">
        <f t="array" ref="O1683">IF(LEN($A1683)&gt;0,SUMPRODUCT(($A1683=merged_names)*(_xlfn.TEXTAFTER(O$2, "At ")=merged_belt_colours)*merged_months_at_rank),"")</f>
        <v/>
      </c>
      <c r="P1683" s="18" t="str" cm="1">
        <f t="array" ref="P1683">IF(LEN($A1683)&gt;0,SUMPRODUCT(($A1683=merged_names)*(_xlfn.TEXTAFTER(P$2, "At ")=merged_belt_colours)*merged_months_at_rank),"")</f>
        <v/>
      </c>
      <c r="Q1683" s="18" t="str" cm="1">
        <f t="array" ref="Q1683">IF(LEN($A1683)&gt;0,SUMPRODUCT(($A1683=merged_names)*(_xlfn.TEXTAFTER(Q$2, "At ")=merged_belt_colours)*merged_months_at_rank),"")</f>
        <v/>
      </c>
      <c r="R1683" s="18" t="str" cm="1">
        <f t="array" ref="R1683">IF(LEN($A1683)&gt;0,SUMPRODUCT(($A1683=merged_names)*(_xlfn.TEXTAFTER(R$2, "At ")=merged_belt_colours)*merged_months_at_rank),"")</f>
        <v/>
      </c>
    </row>
    <row r="1684" spans="1:18" x14ac:dyDescent="0.25">
      <c r="A1684"/>
      <c r="B1684" s="15" t="str" cm="1">
        <f t="array" ref="B1684">IFERROR(IF(LEN(A1684)&gt;0, IF(SUMPRODUCT((Inactives[Key]=J1684)*(Inactives[Currently Inactive]))=1,"Inactive","Active"),""),"Active")</f>
        <v/>
      </c>
      <c r="C1684" s="16" t="str" cm="1">
        <f t="array" aca="1" ref="C1684" ca="1">IFERROR(_xlfn._xlws.FILTER(Inactives[Inactive On],(Inactives[Key]=J1684)*(Inactives[Currently Inactive]),""),"")</f>
        <v/>
      </c>
      <c r="D1684" s="16" t="str" cm="1">
        <f t="array" aca="1" ref="D1684" ca="1">IFERROR(INDEX(_xlfn.TEXTSPLIT(E1684," "),1),"")</f>
        <v/>
      </c>
      <c r="E1684" s="15" t="str" cm="1">
        <f t="array" aca="1" ref="E1684" ca="1">IFERROR(_xlfn._xlws.FILTER(merged_ranks,(merged_end_dates=DATE(9999,12,31))*(merged_names=A1684)),"")</f>
        <v/>
      </c>
      <c r="F1684" s="17" t="str">
        <f ca="1">_xlfn.XLOOKUP(J1684,Promotions[Promo Key],Promotions[Promo Date],"")</f>
        <v/>
      </c>
      <c r="G1684" s="18" t="str">
        <f t="shared" ca="1" si="115"/>
        <v/>
      </c>
      <c r="H1684" s="18" t="str">
        <f t="shared" ca="1" si="114"/>
        <v/>
      </c>
      <c r="I1684" s="17" t="str">
        <f>_xlfn.XLOOKUP(A1684,Students[Full Name],Students[Starting Rank],"")</f>
        <v/>
      </c>
      <c r="J1684" s="15" t="str">
        <f t="shared" ca="1" si="116"/>
        <v xml:space="preserve">: </v>
      </c>
      <c r="K1684" s="16" t="str">
        <f>_xlfn.XLOOKUP(A1684,Students[Full Name],Students[Start Date],"")</f>
        <v/>
      </c>
      <c r="L1684" s="18">
        <f t="shared" ca="1" si="117"/>
        <v>-1</v>
      </c>
      <c r="M1684" s="18" cm="1">
        <f t="array" aca="1" ref="M1684" ca="1">SUMPRODUCT(Inactives[Days Inactive]*(Inactives[Student]=A1684))/365</f>
        <v>0</v>
      </c>
      <c r="N1684" s="18" t="str" cm="1">
        <f t="array" ref="N1684">IF(LEN($A1684)&gt;0,SUMPRODUCT(($A1684=merged_names)*(_xlfn.TEXTAFTER(N$2, "At ")=merged_belt_colours)*merged_months_at_rank),"")</f>
        <v/>
      </c>
      <c r="O1684" s="18" t="str" cm="1">
        <f t="array" ref="O1684">IF(LEN($A1684)&gt;0,SUMPRODUCT(($A1684=merged_names)*(_xlfn.TEXTAFTER(O$2, "At ")=merged_belt_colours)*merged_months_at_rank),"")</f>
        <v/>
      </c>
      <c r="P1684" s="18" t="str" cm="1">
        <f t="array" ref="P1684">IF(LEN($A1684)&gt;0,SUMPRODUCT(($A1684=merged_names)*(_xlfn.TEXTAFTER(P$2, "At ")=merged_belt_colours)*merged_months_at_rank),"")</f>
        <v/>
      </c>
      <c r="Q1684" s="18" t="str" cm="1">
        <f t="array" ref="Q1684">IF(LEN($A1684)&gt;0,SUMPRODUCT(($A1684=merged_names)*(_xlfn.TEXTAFTER(Q$2, "At ")=merged_belt_colours)*merged_months_at_rank),"")</f>
        <v/>
      </c>
      <c r="R1684" s="18" t="str" cm="1">
        <f t="array" ref="R1684">IF(LEN($A1684)&gt;0,SUMPRODUCT(($A1684=merged_names)*(_xlfn.TEXTAFTER(R$2, "At ")=merged_belt_colours)*merged_months_at_rank),"")</f>
        <v/>
      </c>
    </row>
    <row r="1685" spans="1:18" x14ac:dyDescent="0.25">
      <c r="A1685"/>
      <c r="B1685" s="15" t="str" cm="1">
        <f t="array" ref="B1685">IFERROR(IF(LEN(A1685)&gt;0, IF(SUMPRODUCT((Inactives[Key]=J1685)*(Inactives[Currently Inactive]))=1,"Inactive","Active"),""),"Active")</f>
        <v/>
      </c>
      <c r="C1685" s="16" t="str" cm="1">
        <f t="array" aca="1" ref="C1685" ca="1">IFERROR(_xlfn._xlws.FILTER(Inactives[Inactive On],(Inactives[Key]=J1685)*(Inactives[Currently Inactive]),""),"")</f>
        <v/>
      </c>
      <c r="D1685" s="16" t="str" cm="1">
        <f t="array" aca="1" ref="D1685" ca="1">IFERROR(INDEX(_xlfn.TEXTSPLIT(E1685," "),1),"")</f>
        <v/>
      </c>
      <c r="E1685" s="15" t="str" cm="1">
        <f t="array" aca="1" ref="E1685" ca="1">IFERROR(_xlfn._xlws.FILTER(merged_ranks,(merged_end_dates=DATE(9999,12,31))*(merged_names=A1685)),"")</f>
        <v/>
      </c>
      <c r="F1685" s="17" t="str">
        <f ca="1">_xlfn.XLOOKUP(J1685,Promotions[Promo Key],Promotions[Promo Date],"")</f>
        <v/>
      </c>
      <c r="G1685" s="18" t="str">
        <f t="shared" ca="1" si="115"/>
        <v/>
      </c>
      <c r="H1685" s="18" t="str">
        <f t="shared" ca="1" si="114"/>
        <v/>
      </c>
      <c r="I1685" s="17" t="str">
        <f>_xlfn.XLOOKUP(A1685,Students[Full Name],Students[Starting Rank],"")</f>
        <v/>
      </c>
      <c r="J1685" s="15" t="str">
        <f t="shared" ca="1" si="116"/>
        <v xml:space="preserve">: </v>
      </c>
      <c r="K1685" s="16" t="str">
        <f>_xlfn.XLOOKUP(A1685,Students[Full Name],Students[Start Date],"")</f>
        <v/>
      </c>
      <c r="L1685" s="18">
        <f t="shared" ca="1" si="117"/>
        <v>-1</v>
      </c>
      <c r="M1685" s="18" cm="1">
        <f t="array" aca="1" ref="M1685" ca="1">SUMPRODUCT(Inactives[Days Inactive]*(Inactives[Student]=A1685))/365</f>
        <v>0</v>
      </c>
      <c r="N1685" s="18" t="str" cm="1">
        <f t="array" ref="N1685">IF(LEN($A1685)&gt;0,SUMPRODUCT(($A1685=merged_names)*(_xlfn.TEXTAFTER(N$2, "At ")=merged_belt_colours)*merged_months_at_rank),"")</f>
        <v/>
      </c>
      <c r="O1685" s="18" t="str" cm="1">
        <f t="array" ref="O1685">IF(LEN($A1685)&gt;0,SUMPRODUCT(($A1685=merged_names)*(_xlfn.TEXTAFTER(O$2, "At ")=merged_belt_colours)*merged_months_at_rank),"")</f>
        <v/>
      </c>
      <c r="P1685" s="18" t="str" cm="1">
        <f t="array" ref="P1685">IF(LEN($A1685)&gt;0,SUMPRODUCT(($A1685=merged_names)*(_xlfn.TEXTAFTER(P$2, "At ")=merged_belt_colours)*merged_months_at_rank),"")</f>
        <v/>
      </c>
      <c r="Q1685" s="18" t="str" cm="1">
        <f t="array" ref="Q1685">IF(LEN($A1685)&gt;0,SUMPRODUCT(($A1685=merged_names)*(_xlfn.TEXTAFTER(Q$2, "At ")=merged_belt_colours)*merged_months_at_rank),"")</f>
        <v/>
      </c>
      <c r="R1685" s="18" t="str" cm="1">
        <f t="array" ref="R1685">IF(LEN($A1685)&gt;0,SUMPRODUCT(($A1685=merged_names)*(_xlfn.TEXTAFTER(R$2, "At ")=merged_belt_colours)*merged_months_at_rank),"")</f>
        <v/>
      </c>
    </row>
    <row r="1686" spans="1:18" x14ac:dyDescent="0.25">
      <c r="A1686"/>
      <c r="B1686" s="15" t="str" cm="1">
        <f t="array" ref="B1686">IFERROR(IF(LEN(A1686)&gt;0, IF(SUMPRODUCT((Inactives[Key]=J1686)*(Inactives[Currently Inactive]))=1,"Inactive","Active"),""),"Active")</f>
        <v/>
      </c>
      <c r="C1686" s="16" t="str" cm="1">
        <f t="array" aca="1" ref="C1686" ca="1">IFERROR(_xlfn._xlws.FILTER(Inactives[Inactive On],(Inactives[Key]=J1686)*(Inactives[Currently Inactive]),""),"")</f>
        <v/>
      </c>
      <c r="D1686" s="16" t="str" cm="1">
        <f t="array" aca="1" ref="D1686" ca="1">IFERROR(INDEX(_xlfn.TEXTSPLIT(E1686," "),1),"")</f>
        <v/>
      </c>
      <c r="E1686" s="15" t="str" cm="1">
        <f t="array" aca="1" ref="E1686" ca="1">IFERROR(_xlfn._xlws.FILTER(merged_ranks,(merged_end_dates=DATE(9999,12,31))*(merged_names=A1686)),"")</f>
        <v/>
      </c>
      <c r="F1686" s="17" t="str">
        <f ca="1">_xlfn.XLOOKUP(J1686,Promotions[Promo Key],Promotions[Promo Date],"")</f>
        <v/>
      </c>
      <c r="G1686" s="18" t="str">
        <f t="shared" ca="1" si="115"/>
        <v/>
      </c>
      <c r="H1686" s="18" t="str">
        <f t="shared" ca="1" si="114"/>
        <v/>
      </c>
      <c r="I1686" s="17" t="str">
        <f>_xlfn.XLOOKUP(A1686,Students[Full Name],Students[Starting Rank],"")</f>
        <v/>
      </c>
      <c r="J1686" s="15" t="str">
        <f t="shared" ca="1" si="116"/>
        <v xml:space="preserve">: </v>
      </c>
      <c r="K1686" s="16" t="str">
        <f>_xlfn.XLOOKUP(A1686,Students[Full Name],Students[Start Date],"")</f>
        <v/>
      </c>
      <c r="L1686" s="18">
        <f t="shared" ca="1" si="117"/>
        <v>-1</v>
      </c>
      <c r="M1686" s="18" cm="1">
        <f t="array" aca="1" ref="M1686" ca="1">SUMPRODUCT(Inactives[Days Inactive]*(Inactives[Student]=A1686))/365</f>
        <v>0</v>
      </c>
      <c r="N1686" s="18" t="str" cm="1">
        <f t="array" ref="N1686">IF(LEN($A1686)&gt;0,SUMPRODUCT(($A1686=merged_names)*(_xlfn.TEXTAFTER(N$2, "At ")=merged_belt_colours)*merged_months_at_rank),"")</f>
        <v/>
      </c>
      <c r="O1686" s="18" t="str" cm="1">
        <f t="array" ref="O1686">IF(LEN($A1686)&gt;0,SUMPRODUCT(($A1686=merged_names)*(_xlfn.TEXTAFTER(O$2, "At ")=merged_belt_colours)*merged_months_at_rank),"")</f>
        <v/>
      </c>
      <c r="P1686" s="18" t="str" cm="1">
        <f t="array" ref="P1686">IF(LEN($A1686)&gt;0,SUMPRODUCT(($A1686=merged_names)*(_xlfn.TEXTAFTER(P$2, "At ")=merged_belt_colours)*merged_months_at_rank),"")</f>
        <v/>
      </c>
      <c r="Q1686" s="18" t="str" cm="1">
        <f t="array" ref="Q1686">IF(LEN($A1686)&gt;0,SUMPRODUCT(($A1686=merged_names)*(_xlfn.TEXTAFTER(Q$2, "At ")=merged_belt_colours)*merged_months_at_rank),"")</f>
        <v/>
      </c>
      <c r="R1686" s="18" t="str" cm="1">
        <f t="array" ref="R1686">IF(LEN($A1686)&gt;0,SUMPRODUCT(($A1686=merged_names)*(_xlfn.TEXTAFTER(R$2, "At ")=merged_belt_colours)*merged_months_at_rank),"")</f>
        <v/>
      </c>
    </row>
    <row r="1687" spans="1:18" x14ac:dyDescent="0.25">
      <c r="A1687"/>
      <c r="B1687" s="15" t="str" cm="1">
        <f t="array" ref="B1687">IFERROR(IF(LEN(A1687)&gt;0, IF(SUMPRODUCT((Inactives[Key]=J1687)*(Inactives[Currently Inactive]))=1,"Inactive","Active"),""),"Active")</f>
        <v/>
      </c>
      <c r="C1687" s="16" t="str" cm="1">
        <f t="array" aca="1" ref="C1687" ca="1">IFERROR(_xlfn._xlws.FILTER(Inactives[Inactive On],(Inactives[Key]=J1687)*(Inactives[Currently Inactive]),""),"")</f>
        <v/>
      </c>
      <c r="D1687" s="16" t="str" cm="1">
        <f t="array" aca="1" ref="D1687" ca="1">IFERROR(INDEX(_xlfn.TEXTSPLIT(E1687," "),1),"")</f>
        <v/>
      </c>
      <c r="E1687" s="15" t="str" cm="1">
        <f t="array" aca="1" ref="E1687" ca="1">IFERROR(_xlfn._xlws.FILTER(merged_ranks,(merged_end_dates=DATE(9999,12,31))*(merged_names=A1687)),"")</f>
        <v/>
      </c>
      <c r="F1687" s="17" t="str">
        <f ca="1">_xlfn.XLOOKUP(J1687,Promotions[Promo Key],Promotions[Promo Date],"")</f>
        <v/>
      </c>
      <c r="G1687" s="18" t="str">
        <f t="shared" ca="1" si="115"/>
        <v/>
      </c>
      <c r="H1687" s="18" t="str">
        <f t="shared" ca="1" si="114"/>
        <v/>
      </c>
      <c r="I1687" s="17" t="str">
        <f>_xlfn.XLOOKUP(A1687,Students[Full Name],Students[Starting Rank],"")</f>
        <v/>
      </c>
      <c r="J1687" s="15" t="str">
        <f t="shared" ca="1" si="116"/>
        <v xml:space="preserve">: </v>
      </c>
      <c r="K1687" s="16" t="str">
        <f>_xlfn.XLOOKUP(A1687,Students[Full Name],Students[Start Date],"")</f>
        <v/>
      </c>
      <c r="L1687" s="18">
        <f t="shared" ca="1" si="117"/>
        <v>-1</v>
      </c>
      <c r="M1687" s="18" cm="1">
        <f t="array" aca="1" ref="M1687" ca="1">SUMPRODUCT(Inactives[Days Inactive]*(Inactives[Student]=A1687))/365</f>
        <v>0</v>
      </c>
      <c r="N1687" s="18" t="str" cm="1">
        <f t="array" ref="N1687">IF(LEN($A1687)&gt;0,SUMPRODUCT(($A1687=merged_names)*(_xlfn.TEXTAFTER(N$2, "At ")=merged_belt_colours)*merged_months_at_rank),"")</f>
        <v/>
      </c>
      <c r="O1687" s="18" t="str" cm="1">
        <f t="array" ref="O1687">IF(LEN($A1687)&gt;0,SUMPRODUCT(($A1687=merged_names)*(_xlfn.TEXTAFTER(O$2, "At ")=merged_belt_colours)*merged_months_at_rank),"")</f>
        <v/>
      </c>
      <c r="P1687" s="18" t="str" cm="1">
        <f t="array" ref="P1687">IF(LEN($A1687)&gt;0,SUMPRODUCT(($A1687=merged_names)*(_xlfn.TEXTAFTER(P$2, "At ")=merged_belt_colours)*merged_months_at_rank),"")</f>
        <v/>
      </c>
      <c r="Q1687" s="18" t="str" cm="1">
        <f t="array" ref="Q1687">IF(LEN($A1687)&gt;0,SUMPRODUCT(($A1687=merged_names)*(_xlfn.TEXTAFTER(Q$2, "At ")=merged_belt_colours)*merged_months_at_rank),"")</f>
        <v/>
      </c>
      <c r="R1687" s="18" t="str" cm="1">
        <f t="array" ref="R1687">IF(LEN($A1687)&gt;0,SUMPRODUCT(($A1687=merged_names)*(_xlfn.TEXTAFTER(R$2, "At ")=merged_belt_colours)*merged_months_at_rank),"")</f>
        <v/>
      </c>
    </row>
    <row r="1688" spans="1:18" x14ac:dyDescent="0.25">
      <c r="A1688"/>
      <c r="B1688" s="15" t="str" cm="1">
        <f t="array" ref="B1688">IFERROR(IF(LEN(A1688)&gt;0, IF(SUMPRODUCT((Inactives[Key]=J1688)*(Inactives[Currently Inactive]))=1,"Inactive","Active"),""),"Active")</f>
        <v/>
      </c>
      <c r="C1688" s="16" t="str" cm="1">
        <f t="array" aca="1" ref="C1688" ca="1">IFERROR(_xlfn._xlws.FILTER(Inactives[Inactive On],(Inactives[Key]=J1688)*(Inactives[Currently Inactive]),""),"")</f>
        <v/>
      </c>
      <c r="D1688" s="16" t="str" cm="1">
        <f t="array" aca="1" ref="D1688" ca="1">IFERROR(INDEX(_xlfn.TEXTSPLIT(E1688," "),1),"")</f>
        <v/>
      </c>
      <c r="E1688" s="15" t="str" cm="1">
        <f t="array" aca="1" ref="E1688" ca="1">IFERROR(_xlfn._xlws.FILTER(merged_ranks,(merged_end_dates=DATE(9999,12,31))*(merged_names=A1688)),"")</f>
        <v/>
      </c>
      <c r="F1688" s="17" t="str">
        <f ca="1">_xlfn.XLOOKUP(J1688,Promotions[Promo Key],Promotions[Promo Date],"")</f>
        <v/>
      </c>
      <c r="G1688" s="18" t="str">
        <f t="shared" ca="1" si="115"/>
        <v/>
      </c>
      <c r="H1688" s="18" t="str">
        <f t="shared" ref="H1688:H1751" ca="1" si="118">IFERROR((TODAY()-K1688)/365-M1688,"")</f>
        <v/>
      </c>
      <c r="I1688" s="17" t="str">
        <f>_xlfn.XLOOKUP(A1688,Students[Full Name],Students[Starting Rank],"")</f>
        <v/>
      </c>
      <c r="J1688" s="15" t="str">
        <f t="shared" ca="1" si="116"/>
        <v xml:space="preserve">: </v>
      </c>
      <c r="K1688" s="16" t="str">
        <f>_xlfn.XLOOKUP(A1688,Students[Full Name],Students[Start Date],"")</f>
        <v/>
      </c>
      <c r="L1688" s="18">
        <f t="shared" ca="1" si="117"/>
        <v>-1</v>
      </c>
      <c r="M1688" s="18" cm="1">
        <f t="array" aca="1" ref="M1688" ca="1">SUMPRODUCT(Inactives[Days Inactive]*(Inactives[Student]=A1688))/365</f>
        <v>0</v>
      </c>
      <c r="N1688" s="18" t="str" cm="1">
        <f t="array" ref="N1688">IF(LEN($A1688)&gt;0,SUMPRODUCT(($A1688=merged_names)*(_xlfn.TEXTAFTER(N$2, "At ")=merged_belt_colours)*merged_months_at_rank),"")</f>
        <v/>
      </c>
      <c r="O1688" s="18" t="str" cm="1">
        <f t="array" ref="O1688">IF(LEN($A1688)&gt;0,SUMPRODUCT(($A1688=merged_names)*(_xlfn.TEXTAFTER(O$2, "At ")=merged_belt_colours)*merged_months_at_rank),"")</f>
        <v/>
      </c>
      <c r="P1688" s="18" t="str" cm="1">
        <f t="array" ref="P1688">IF(LEN($A1688)&gt;0,SUMPRODUCT(($A1688=merged_names)*(_xlfn.TEXTAFTER(P$2, "At ")=merged_belt_colours)*merged_months_at_rank),"")</f>
        <v/>
      </c>
      <c r="Q1688" s="18" t="str" cm="1">
        <f t="array" ref="Q1688">IF(LEN($A1688)&gt;0,SUMPRODUCT(($A1688=merged_names)*(_xlfn.TEXTAFTER(Q$2, "At ")=merged_belt_colours)*merged_months_at_rank),"")</f>
        <v/>
      </c>
      <c r="R1688" s="18" t="str" cm="1">
        <f t="array" ref="R1688">IF(LEN($A1688)&gt;0,SUMPRODUCT(($A1688=merged_names)*(_xlfn.TEXTAFTER(R$2, "At ")=merged_belt_colours)*merged_months_at_rank),"")</f>
        <v/>
      </c>
    </row>
    <row r="1689" spans="1:18" x14ac:dyDescent="0.25">
      <c r="A1689"/>
      <c r="B1689" s="15" t="str" cm="1">
        <f t="array" ref="B1689">IFERROR(IF(LEN(A1689)&gt;0, IF(SUMPRODUCT((Inactives[Key]=J1689)*(Inactives[Currently Inactive]))=1,"Inactive","Active"),""),"Active")</f>
        <v/>
      </c>
      <c r="C1689" s="16" t="str" cm="1">
        <f t="array" aca="1" ref="C1689" ca="1">IFERROR(_xlfn._xlws.FILTER(Inactives[Inactive On],(Inactives[Key]=J1689)*(Inactives[Currently Inactive]),""),"")</f>
        <v/>
      </c>
      <c r="D1689" s="16" t="str" cm="1">
        <f t="array" aca="1" ref="D1689" ca="1">IFERROR(INDEX(_xlfn.TEXTSPLIT(E1689," "),1),"")</f>
        <v/>
      </c>
      <c r="E1689" s="15" t="str" cm="1">
        <f t="array" aca="1" ref="E1689" ca="1">IFERROR(_xlfn._xlws.FILTER(merged_ranks,(merged_end_dates=DATE(9999,12,31))*(merged_names=A1689)),"")</f>
        <v/>
      </c>
      <c r="F1689" s="17" t="str">
        <f ca="1">_xlfn.XLOOKUP(J1689,Promotions[Promo Key],Promotions[Promo Date],"")</f>
        <v/>
      </c>
      <c r="G1689" s="18" t="str">
        <f t="shared" ca="1" si="115"/>
        <v/>
      </c>
      <c r="H1689" s="18" t="str">
        <f t="shared" ca="1" si="118"/>
        <v/>
      </c>
      <c r="I1689" s="17" t="str">
        <f>_xlfn.XLOOKUP(A1689,Students[Full Name],Students[Starting Rank],"")</f>
        <v/>
      </c>
      <c r="J1689" s="15" t="str">
        <f t="shared" ca="1" si="116"/>
        <v xml:space="preserve">: </v>
      </c>
      <c r="K1689" s="16" t="str">
        <f>_xlfn.XLOOKUP(A1689,Students[Full Name],Students[Start Date],"")</f>
        <v/>
      </c>
      <c r="L1689" s="18">
        <f t="shared" ca="1" si="117"/>
        <v>-1</v>
      </c>
      <c r="M1689" s="18" cm="1">
        <f t="array" aca="1" ref="M1689" ca="1">SUMPRODUCT(Inactives[Days Inactive]*(Inactives[Student]=A1689))/365</f>
        <v>0</v>
      </c>
      <c r="N1689" s="18" t="str" cm="1">
        <f t="array" ref="N1689">IF(LEN($A1689)&gt;0,SUMPRODUCT(($A1689=merged_names)*(_xlfn.TEXTAFTER(N$2, "At ")=merged_belt_colours)*merged_months_at_rank),"")</f>
        <v/>
      </c>
      <c r="O1689" s="18" t="str" cm="1">
        <f t="array" ref="O1689">IF(LEN($A1689)&gt;0,SUMPRODUCT(($A1689=merged_names)*(_xlfn.TEXTAFTER(O$2, "At ")=merged_belt_colours)*merged_months_at_rank),"")</f>
        <v/>
      </c>
      <c r="P1689" s="18" t="str" cm="1">
        <f t="array" ref="P1689">IF(LEN($A1689)&gt;0,SUMPRODUCT(($A1689=merged_names)*(_xlfn.TEXTAFTER(P$2, "At ")=merged_belt_colours)*merged_months_at_rank),"")</f>
        <v/>
      </c>
      <c r="Q1689" s="18" t="str" cm="1">
        <f t="array" ref="Q1689">IF(LEN($A1689)&gt;0,SUMPRODUCT(($A1689=merged_names)*(_xlfn.TEXTAFTER(Q$2, "At ")=merged_belt_colours)*merged_months_at_rank),"")</f>
        <v/>
      </c>
      <c r="R1689" s="18" t="str" cm="1">
        <f t="array" ref="R1689">IF(LEN($A1689)&gt;0,SUMPRODUCT(($A1689=merged_names)*(_xlfn.TEXTAFTER(R$2, "At ")=merged_belt_colours)*merged_months_at_rank),"")</f>
        <v/>
      </c>
    </row>
    <row r="1690" spans="1:18" x14ac:dyDescent="0.25">
      <c r="A1690"/>
      <c r="B1690" s="15" t="str" cm="1">
        <f t="array" ref="B1690">IFERROR(IF(LEN(A1690)&gt;0, IF(SUMPRODUCT((Inactives[Key]=J1690)*(Inactives[Currently Inactive]))=1,"Inactive","Active"),""),"Active")</f>
        <v/>
      </c>
      <c r="C1690" s="16" t="str" cm="1">
        <f t="array" aca="1" ref="C1690" ca="1">IFERROR(_xlfn._xlws.FILTER(Inactives[Inactive On],(Inactives[Key]=J1690)*(Inactives[Currently Inactive]),""),"")</f>
        <v/>
      </c>
      <c r="D1690" s="16" t="str" cm="1">
        <f t="array" aca="1" ref="D1690" ca="1">IFERROR(INDEX(_xlfn.TEXTSPLIT(E1690," "),1),"")</f>
        <v/>
      </c>
      <c r="E1690" s="15" t="str" cm="1">
        <f t="array" aca="1" ref="E1690" ca="1">IFERROR(_xlfn._xlws.FILTER(merged_ranks,(merged_end_dates=DATE(9999,12,31))*(merged_names=A1690)),"")</f>
        <v/>
      </c>
      <c r="F1690" s="17" t="str">
        <f ca="1">_xlfn.XLOOKUP(J1690,Promotions[Promo Key],Promotions[Promo Date],"")</f>
        <v/>
      </c>
      <c r="G1690" s="18" t="str">
        <f t="shared" ca="1" si="115"/>
        <v/>
      </c>
      <c r="H1690" s="18" t="str">
        <f t="shared" ca="1" si="118"/>
        <v/>
      </c>
      <c r="I1690" s="17" t="str">
        <f>_xlfn.XLOOKUP(A1690,Students[Full Name],Students[Starting Rank],"")</f>
        <v/>
      </c>
      <c r="J1690" s="15" t="str">
        <f t="shared" ca="1" si="116"/>
        <v xml:space="preserve">: </v>
      </c>
      <c r="K1690" s="16" t="str">
        <f>_xlfn.XLOOKUP(A1690,Students[Full Name],Students[Start Date],"")</f>
        <v/>
      </c>
      <c r="L1690" s="18">
        <f t="shared" ca="1" si="117"/>
        <v>-1</v>
      </c>
      <c r="M1690" s="18" cm="1">
        <f t="array" aca="1" ref="M1690" ca="1">SUMPRODUCT(Inactives[Days Inactive]*(Inactives[Student]=A1690))/365</f>
        <v>0</v>
      </c>
      <c r="N1690" s="18" t="str" cm="1">
        <f t="array" ref="N1690">IF(LEN($A1690)&gt;0,SUMPRODUCT(($A1690=merged_names)*(_xlfn.TEXTAFTER(N$2, "At ")=merged_belt_colours)*merged_months_at_rank),"")</f>
        <v/>
      </c>
      <c r="O1690" s="18" t="str" cm="1">
        <f t="array" ref="O1690">IF(LEN($A1690)&gt;0,SUMPRODUCT(($A1690=merged_names)*(_xlfn.TEXTAFTER(O$2, "At ")=merged_belt_colours)*merged_months_at_rank),"")</f>
        <v/>
      </c>
      <c r="P1690" s="18" t="str" cm="1">
        <f t="array" ref="P1690">IF(LEN($A1690)&gt;0,SUMPRODUCT(($A1690=merged_names)*(_xlfn.TEXTAFTER(P$2, "At ")=merged_belt_colours)*merged_months_at_rank),"")</f>
        <v/>
      </c>
      <c r="Q1690" s="18" t="str" cm="1">
        <f t="array" ref="Q1690">IF(LEN($A1690)&gt;0,SUMPRODUCT(($A1690=merged_names)*(_xlfn.TEXTAFTER(Q$2, "At ")=merged_belt_colours)*merged_months_at_rank),"")</f>
        <v/>
      </c>
      <c r="R1690" s="18" t="str" cm="1">
        <f t="array" ref="R1690">IF(LEN($A1690)&gt;0,SUMPRODUCT(($A1690=merged_names)*(_xlfn.TEXTAFTER(R$2, "At ")=merged_belt_colours)*merged_months_at_rank),"")</f>
        <v/>
      </c>
    </row>
    <row r="1691" spans="1:18" x14ac:dyDescent="0.25">
      <c r="A1691"/>
      <c r="B1691" s="15" t="str" cm="1">
        <f t="array" ref="B1691">IFERROR(IF(LEN(A1691)&gt;0, IF(SUMPRODUCT((Inactives[Key]=J1691)*(Inactives[Currently Inactive]))=1,"Inactive","Active"),""),"Active")</f>
        <v/>
      </c>
      <c r="C1691" s="16" t="str" cm="1">
        <f t="array" aca="1" ref="C1691" ca="1">IFERROR(_xlfn._xlws.FILTER(Inactives[Inactive On],(Inactives[Key]=J1691)*(Inactives[Currently Inactive]),""),"")</f>
        <v/>
      </c>
      <c r="D1691" s="16" t="str" cm="1">
        <f t="array" aca="1" ref="D1691" ca="1">IFERROR(INDEX(_xlfn.TEXTSPLIT(E1691," "),1),"")</f>
        <v/>
      </c>
      <c r="E1691" s="15" t="str" cm="1">
        <f t="array" aca="1" ref="E1691" ca="1">IFERROR(_xlfn._xlws.FILTER(merged_ranks,(merged_end_dates=DATE(9999,12,31))*(merged_names=A1691)),"")</f>
        <v/>
      </c>
      <c r="F1691" s="17" t="str">
        <f ca="1">_xlfn.XLOOKUP(J1691,Promotions[Promo Key],Promotions[Promo Date],"")</f>
        <v/>
      </c>
      <c r="G1691" s="18" t="str">
        <f t="shared" ca="1" si="115"/>
        <v/>
      </c>
      <c r="H1691" s="18" t="str">
        <f t="shared" ca="1" si="118"/>
        <v/>
      </c>
      <c r="I1691" s="17" t="str">
        <f>_xlfn.XLOOKUP(A1691,Students[Full Name],Students[Starting Rank],"")</f>
        <v/>
      </c>
      <c r="J1691" s="15" t="str">
        <f t="shared" ca="1" si="116"/>
        <v xml:space="preserve">: </v>
      </c>
      <c r="K1691" s="16" t="str">
        <f>_xlfn.XLOOKUP(A1691,Students[Full Name],Students[Start Date],"")</f>
        <v/>
      </c>
      <c r="L1691" s="18">
        <f t="shared" ca="1" si="117"/>
        <v>-1</v>
      </c>
      <c r="M1691" s="18" cm="1">
        <f t="array" aca="1" ref="M1691" ca="1">SUMPRODUCT(Inactives[Days Inactive]*(Inactives[Student]=A1691))/365</f>
        <v>0</v>
      </c>
      <c r="N1691" s="18" t="str" cm="1">
        <f t="array" ref="N1691">IF(LEN($A1691)&gt;0,SUMPRODUCT(($A1691=merged_names)*(_xlfn.TEXTAFTER(N$2, "At ")=merged_belt_colours)*merged_months_at_rank),"")</f>
        <v/>
      </c>
      <c r="O1691" s="18" t="str" cm="1">
        <f t="array" ref="O1691">IF(LEN($A1691)&gt;0,SUMPRODUCT(($A1691=merged_names)*(_xlfn.TEXTAFTER(O$2, "At ")=merged_belt_colours)*merged_months_at_rank),"")</f>
        <v/>
      </c>
      <c r="P1691" s="18" t="str" cm="1">
        <f t="array" ref="P1691">IF(LEN($A1691)&gt;0,SUMPRODUCT(($A1691=merged_names)*(_xlfn.TEXTAFTER(P$2, "At ")=merged_belt_colours)*merged_months_at_rank),"")</f>
        <v/>
      </c>
      <c r="Q1691" s="18" t="str" cm="1">
        <f t="array" ref="Q1691">IF(LEN($A1691)&gt;0,SUMPRODUCT(($A1691=merged_names)*(_xlfn.TEXTAFTER(Q$2, "At ")=merged_belt_colours)*merged_months_at_rank),"")</f>
        <v/>
      </c>
      <c r="R1691" s="18" t="str" cm="1">
        <f t="array" ref="R1691">IF(LEN($A1691)&gt;0,SUMPRODUCT(($A1691=merged_names)*(_xlfn.TEXTAFTER(R$2, "At ")=merged_belt_colours)*merged_months_at_rank),"")</f>
        <v/>
      </c>
    </row>
    <row r="1692" spans="1:18" x14ac:dyDescent="0.25">
      <c r="A1692"/>
      <c r="B1692" s="15" t="str" cm="1">
        <f t="array" ref="B1692">IFERROR(IF(LEN(A1692)&gt;0, IF(SUMPRODUCT((Inactives[Key]=J1692)*(Inactives[Currently Inactive]))=1,"Inactive","Active"),""),"Active")</f>
        <v/>
      </c>
      <c r="C1692" s="16" t="str" cm="1">
        <f t="array" aca="1" ref="C1692" ca="1">IFERROR(_xlfn._xlws.FILTER(Inactives[Inactive On],(Inactives[Key]=J1692)*(Inactives[Currently Inactive]),""),"")</f>
        <v/>
      </c>
      <c r="D1692" s="16" t="str" cm="1">
        <f t="array" aca="1" ref="D1692" ca="1">IFERROR(INDEX(_xlfn.TEXTSPLIT(E1692," "),1),"")</f>
        <v/>
      </c>
      <c r="E1692" s="15" t="str" cm="1">
        <f t="array" aca="1" ref="E1692" ca="1">IFERROR(_xlfn._xlws.FILTER(merged_ranks,(merged_end_dates=DATE(9999,12,31))*(merged_names=A1692)),"")</f>
        <v/>
      </c>
      <c r="F1692" s="17" t="str">
        <f ca="1">_xlfn.XLOOKUP(J1692,Promotions[Promo Key],Promotions[Promo Date],"")</f>
        <v/>
      </c>
      <c r="G1692" s="18" t="str">
        <f t="shared" ref="G1692:G1755" ca="1" si="119">IFERROR((TODAY()-F1692)/30.5, "")</f>
        <v/>
      </c>
      <c r="H1692" s="18" t="str">
        <f t="shared" ca="1" si="118"/>
        <v/>
      </c>
      <c r="I1692" s="17" t="str">
        <f>_xlfn.XLOOKUP(A1692,Students[Full Name],Students[Starting Rank],"")</f>
        <v/>
      </c>
      <c r="J1692" s="15" t="str">
        <f t="shared" ref="J1692:J1755" ca="1" si="120">A1692&amp;": "&amp;E1692</f>
        <v xml:space="preserve">: </v>
      </c>
      <c r="K1692" s="16" t="str">
        <f>_xlfn.XLOOKUP(A1692,Students[Full Name],Students[Start Date],"")</f>
        <v/>
      </c>
      <c r="L1692" s="18">
        <f t="shared" ref="L1692:L1755" ca="1" si="121">IF(LEN(C1692)&gt;0,(TODAY()-C1692)/30.5,-1)</f>
        <v>-1</v>
      </c>
      <c r="M1692" s="18" cm="1">
        <f t="array" aca="1" ref="M1692" ca="1">SUMPRODUCT(Inactives[Days Inactive]*(Inactives[Student]=A1692))/365</f>
        <v>0</v>
      </c>
      <c r="N1692" s="18" t="str" cm="1">
        <f t="array" ref="N1692">IF(LEN($A1692)&gt;0,SUMPRODUCT(($A1692=merged_names)*(_xlfn.TEXTAFTER(N$2, "At ")=merged_belt_colours)*merged_months_at_rank),"")</f>
        <v/>
      </c>
      <c r="O1692" s="18" t="str" cm="1">
        <f t="array" ref="O1692">IF(LEN($A1692)&gt;0,SUMPRODUCT(($A1692=merged_names)*(_xlfn.TEXTAFTER(O$2, "At ")=merged_belt_colours)*merged_months_at_rank),"")</f>
        <v/>
      </c>
      <c r="P1692" s="18" t="str" cm="1">
        <f t="array" ref="P1692">IF(LEN($A1692)&gt;0,SUMPRODUCT(($A1692=merged_names)*(_xlfn.TEXTAFTER(P$2, "At ")=merged_belt_colours)*merged_months_at_rank),"")</f>
        <v/>
      </c>
      <c r="Q1692" s="18" t="str" cm="1">
        <f t="array" ref="Q1692">IF(LEN($A1692)&gt;0,SUMPRODUCT(($A1692=merged_names)*(_xlfn.TEXTAFTER(Q$2, "At ")=merged_belt_colours)*merged_months_at_rank),"")</f>
        <v/>
      </c>
      <c r="R1692" s="18" t="str" cm="1">
        <f t="array" ref="R1692">IF(LEN($A1692)&gt;0,SUMPRODUCT(($A1692=merged_names)*(_xlfn.TEXTAFTER(R$2, "At ")=merged_belt_colours)*merged_months_at_rank),"")</f>
        <v/>
      </c>
    </row>
    <row r="1693" spans="1:18" x14ac:dyDescent="0.25">
      <c r="A1693"/>
      <c r="B1693" s="15" t="str" cm="1">
        <f t="array" ref="B1693">IFERROR(IF(LEN(A1693)&gt;0, IF(SUMPRODUCT((Inactives[Key]=J1693)*(Inactives[Currently Inactive]))=1,"Inactive","Active"),""),"Active")</f>
        <v/>
      </c>
      <c r="C1693" s="16" t="str" cm="1">
        <f t="array" aca="1" ref="C1693" ca="1">IFERROR(_xlfn._xlws.FILTER(Inactives[Inactive On],(Inactives[Key]=J1693)*(Inactives[Currently Inactive]),""),"")</f>
        <v/>
      </c>
      <c r="D1693" s="16" t="str" cm="1">
        <f t="array" aca="1" ref="D1693" ca="1">IFERROR(INDEX(_xlfn.TEXTSPLIT(E1693," "),1),"")</f>
        <v/>
      </c>
      <c r="E1693" s="15" t="str" cm="1">
        <f t="array" aca="1" ref="E1693" ca="1">IFERROR(_xlfn._xlws.FILTER(merged_ranks,(merged_end_dates=DATE(9999,12,31))*(merged_names=A1693)),"")</f>
        <v/>
      </c>
      <c r="F1693" s="17" t="str">
        <f ca="1">_xlfn.XLOOKUP(J1693,Promotions[Promo Key],Promotions[Promo Date],"")</f>
        <v/>
      </c>
      <c r="G1693" s="18" t="str">
        <f t="shared" ca="1" si="119"/>
        <v/>
      </c>
      <c r="H1693" s="18" t="str">
        <f t="shared" ca="1" si="118"/>
        <v/>
      </c>
      <c r="I1693" s="17" t="str">
        <f>_xlfn.XLOOKUP(A1693,Students[Full Name],Students[Starting Rank],"")</f>
        <v/>
      </c>
      <c r="J1693" s="15" t="str">
        <f t="shared" ca="1" si="120"/>
        <v xml:space="preserve">: </v>
      </c>
      <c r="K1693" s="16" t="str">
        <f>_xlfn.XLOOKUP(A1693,Students[Full Name],Students[Start Date],"")</f>
        <v/>
      </c>
      <c r="L1693" s="18">
        <f t="shared" ca="1" si="121"/>
        <v>-1</v>
      </c>
      <c r="M1693" s="18" cm="1">
        <f t="array" aca="1" ref="M1693" ca="1">SUMPRODUCT(Inactives[Days Inactive]*(Inactives[Student]=A1693))/365</f>
        <v>0</v>
      </c>
      <c r="N1693" s="18" t="str" cm="1">
        <f t="array" ref="N1693">IF(LEN($A1693)&gt;0,SUMPRODUCT(($A1693=merged_names)*(_xlfn.TEXTAFTER(N$2, "At ")=merged_belt_colours)*merged_months_at_rank),"")</f>
        <v/>
      </c>
      <c r="O1693" s="18" t="str" cm="1">
        <f t="array" ref="O1693">IF(LEN($A1693)&gt;0,SUMPRODUCT(($A1693=merged_names)*(_xlfn.TEXTAFTER(O$2, "At ")=merged_belt_colours)*merged_months_at_rank),"")</f>
        <v/>
      </c>
      <c r="P1693" s="18" t="str" cm="1">
        <f t="array" ref="P1693">IF(LEN($A1693)&gt;0,SUMPRODUCT(($A1693=merged_names)*(_xlfn.TEXTAFTER(P$2, "At ")=merged_belt_colours)*merged_months_at_rank),"")</f>
        <v/>
      </c>
      <c r="Q1693" s="18" t="str" cm="1">
        <f t="array" ref="Q1693">IF(LEN($A1693)&gt;0,SUMPRODUCT(($A1693=merged_names)*(_xlfn.TEXTAFTER(Q$2, "At ")=merged_belt_colours)*merged_months_at_rank),"")</f>
        <v/>
      </c>
      <c r="R1693" s="18" t="str" cm="1">
        <f t="array" ref="R1693">IF(LEN($A1693)&gt;0,SUMPRODUCT(($A1693=merged_names)*(_xlfn.TEXTAFTER(R$2, "At ")=merged_belt_colours)*merged_months_at_rank),"")</f>
        <v/>
      </c>
    </row>
    <row r="1694" spans="1:18" x14ac:dyDescent="0.25">
      <c r="A1694"/>
      <c r="B1694" s="15" t="str" cm="1">
        <f t="array" ref="B1694">IFERROR(IF(LEN(A1694)&gt;0, IF(SUMPRODUCT((Inactives[Key]=J1694)*(Inactives[Currently Inactive]))=1,"Inactive","Active"),""),"Active")</f>
        <v/>
      </c>
      <c r="C1694" s="16" t="str" cm="1">
        <f t="array" aca="1" ref="C1694" ca="1">IFERROR(_xlfn._xlws.FILTER(Inactives[Inactive On],(Inactives[Key]=J1694)*(Inactives[Currently Inactive]),""),"")</f>
        <v/>
      </c>
      <c r="D1694" s="16" t="str" cm="1">
        <f t="array" aca="1" ref="D1694" ca="1">IFERROR(INDEX(_xlfn.TEXTSPLIT(E1694," "),1),"")</f>
        <v/>
      </c>
      <c r="E1694" s="15" t="str" cm="1">
        <f t="array" aca="1" ref="E1694" ca="1">IFERROR(_xlfn._xlws.FILTER(merged_ranks,(merged_end_dates=DATE(9999,12,31))*(merged_names=A1694)),"")</f>
        <v/>
      </c>
      <c r="F1694" s="17" t="str">
        <f ca="1">_xlfn.XLOOKUP(J1694,Promotions[Promo Key],Promotions[Promo Date],"")</f>
        <v/>
      </c>
      <c r="G1694" s="18" t="str">
        <f t="shared" ca="1" si="119"/>
        <v/>
      </c>
      <c r="H1694" s="18" t="str">
        <f t="shared" ca="1" si="118"/>
        <v/>
      </c>
      <c r="I1694" s="17" t="str">
        <f>_xlfn.XLOOKUP(A1694,Students[Full Name],Students[Starting Rank],"")</f>
        <v/>
      </c>
      <c r="J1694" s="15" t="str">
        <f t="shared" ca="1" si="120"/>
        <v xml:space="preserve">: </v>
      </c>
      <c r="K1694" s="16" t="str">
        <f>_xlfn.XLOOKUP(A1694,Students[Full Name],Students[Start Date],"")</f>
        <v/>
      </c>
      <c r="L1694" s="18">
        <f t="shared" ca="1" si="121"/>
        <v>-1</v>
      </c>
      <c r="M1694" s="18" cm="1">
        <f t="array" aca="1" ref="M1694" ca="1">SUMPRODUCT(Inactives[Days Inactive]*(Inactives[Student]=A1694))/365</f>
        <v>0</v>
      </c>
      <c r="N1694" s="18" t="str" cm="1">
        <f t="array" ref="N1694">IF(LEN($A1694)&gt;0,SUMPRODUCT(($A1694=merged_names)*(_xlfn.TEXTAFTER(N$2, "At ")=merged_belt_colours)*merged_months_at_rank),"")</f>
        <v/>
      </c>
      <c r="O1694" s="18" t="str" cm="1">
        <f t="array" ref="O1694">IF(LEN($A1694)&gt;0,SUMPRODUCT(($A1694=merged_names)*(_xlfn.TEXTAFTER(O$2, "At ")=merged_belt_colours)*merged_months_at_rank),"")</f>
        <v/>
      </c>
      <c r="P1694" s="18" t="str" cm="1">
        <f t="array" ref="P1694">IF(LEN($A1694)&gt;0,SUMPRODUCT(($A1694=merged_names)*(_xlfn.TEXTAFTER(P$2, "At ")=merged_belt_colours)*merged_months_at_rank),"")</f>
        <v/>
      </c>
      <c r="Q1694" s="18" t="str" cm="1">
        <f t="array" ref="Q1694">IF(LEN($A1694)&gt;0,SUMPRODUCT(($A1694=merged_names)*(_xlfn.TEXTAFTER(Q$2, "At ")=merged_belt_colours)*merged_months_at_rank),"")</f>
        <v/>
      </c>
      <c r="R1694" s="18" t="str" cm="1">
        <f t="array" ref="R1694">IF(LEN($A1694)&gt;0,SUMPRODUCT(($A1694=merged_names)*(_xlfn.TEXTAFTER(R$2, "At ")=merged_belt_colours)*merged_months_at_rank),"")</f>
        <v/>
      </c>
    </row>
    <row r="1695" spans="1:18" x14ac:dyDescent="0.25">
      <c r="A1695"/>
      <c r="B1695" s="15" t="str" cm="1">
        <f t="array" ref="B1695">IFERROR(IF(LEN(A1695)&gt;0, IF(SUMPRODUCT((Inactives[Key]=J1695)*(Inactives[Currently Inactive]))=1,"Inactive","Active"),""),"Active")</f>
        <v/>
      </c>
      <c r="C1695" s="16" t="str" cm="1">
        <f t="array" aca="1" ref="C1695" ca="1">IFERROR(_xlfn._xlws.FILTER(Inactives[Inactive On],(Inactives[Key]=J1695)*(Inactives[Currently Inactive]),""),"")</f>
        <v/>
      </c>
      <c r="D1695" s="16" t="str" cm="1">
        <f t="array" aca="1" ref="D1695" ca="1">IFERROR(INDEX(_xlfn.TEXTSPLIT(E1695," "),1),"")</f>
        <v/>
      </c>
      <c r="E1695" s="15" t="str" cm="1">
        <f t="array" aca="1" ref="E1695" ca="1">IFERROR(_xlfn._xlws.FILTER(merged_ranks,(merged_end_dates=DATE(9999,12,31))*(merged_names=A1695)),"")</f>
        <v/>
      </c>
      <c r="F1695" s="17" t="str">
        <f ca="1">_xlfn.XLOOKUP(J1695,Promotions[Promo Key],Promotions[Promo Date],"")</f>
        <v/>
      </c>
      <c r="G1695" s="18" t="str">
        <f t="shared" ca="1" si="119"/>
        <v/>
      </c>
      <c r="H1695" s="18" t="str">
        <f t="shared" ca="1" si="118"/>
        <v/>
      </c>
      <c r="I1695" s="17" t="str">
        <f>_xlfn.XLOOKUP(A1695,Students[Full Name],Students[Starting Rank],"")</f>
        <v/>
      </c>
      <c r="J1695" s="15" t="str">
        <f t="shared" ca="1" si="120"/>
        <v xml:space="preserve">: </v>
      </c>
      <c r="K1695" s="16" t="str">
        <f>_xlfn.XLOOKUP(A1695,Students[Full Name],Students[Start Date],"")</f>
        <v/>
      </c>
      <c r="L1695" s="18">
        <f t="shared" ca="1" si="121"/>
        <v>-1</v>
      </c>
      <c r="M1695" s="18" cm="1">
        <f t="array" aca="1" ref="M1695" ca="1">SUMPRODUCT(Inactives[Days Inactive]*(Inactives[Student]=A1695))/365</f>
        <v>0</v>
      </c>
      <c r="N1695" s="18" t="str" cm="1">
        <f t="array" ref="N1695">IF(LEN($A1695)&gt;0,SUMPRODUCT(($A1695=merged_names)*(_xlfn.TEXTAFTER(N$2, "At ")=merged_belt_colours)*merged_months_at_rank),"")</f>
        <v/>
      </c>
      <c r="O1695" s="18" t="str" cm="1">
        <f t="array" ref="O1695">IF(LEN($A1695)&gt;0,SUMPRODUCT(($A1695=merged_names)*(_xlfn.TEXTAFTER(O$2, "At ")=merged_belt_colours)*merged_months_at_rank),"")</f>
        <v/>
      </c>
      <c r="P1695" s="18" t="str" cm="1">
        <f t="array" ref="P1695">IF(LEN($A1695)&gt;0,SUMPRODUCT(($A1695=merged_names)*(_xlfn.TEXTAFTER(P$2, "At ")=merged_belt_colours)*merged_months_at_rank),"")</f>
        <v/>
      </c>
      <c r="Q1695" s="18" t="str" cm="1">
        <f t="array" ref="Q1695">IF(LEN($A1695)&gt;0,SUMPRODUCT(($A1695=merged_names)*(_xlfn.TEXTAFTER(Q$2, "At ")=merged_belt_colours)*merged_months_at_rank),"")</f>
        <v/>
      </c>
      <c r="R1695" s="18" t="str" cm="1">
        <f t="array" ref="R1695">IF(LEN($A1695)&gt;0,SUMPRODUCT(($A1695=merged_names)*(_xlfn.TEXTAFTER(R$2, "At ")=merged_belt_colours)*merged_months_at_rank),"")</f>
        <v/>
      </c>
    </row>
    <row r="1696" spans="1:18" x14ac:dyDescent="0.25">
      <c r="A1696"/>
      <c r="B1696" s="15" t="str" cm="1">
        <f t="array" ref="B1696">IFERROR(IF(LEN(A1696)&gt;0, IF(SUMPRODUCT((Inactives[Key]=J1696)*(Inactives[Currently Inactive]))=1,"Inactive","Active"),""),"Active")</f>
        <v/>
      </c>
      <c r="C1696" s="16" t="str" cm="1">
        <f t="array" aca="1" ref="C1696" ca="1">IFERROR(_xlfn._xlws.FILTER(Inactives[Inactive On],(Inactives[Key]=J1696)*(Inactives[Currently Inactive]),""),"")</f>
        <v/>
      </c>
      <c r="D1696" s="16" t="str" cm="1">
        <f t="array" aca="1" ref="D1696" ca="1">IFERROR(INDEX(_xlfn.TEXTSPLIT(E1696," "),1),"")</f>
        <v/>
      </c>
      <c r="E1696" s="15" t="str" cm="1">
        <f t="array" aca="1" ref="E1696" ca="1">IFERROR(_xlfn._xlws.FILTER(merged_ranks,(merged_end_dates=DATE(9999,12,31))*(merged_names=A1696)),"")</f>
        <v/>
      </c>
      <c r="F1696" s="17" t="str">
        <f ca="1">_xlfn.XLOOKUP(J1696,Promotions[Promo Key],Promotions[Promo Date],"")</f>
        <v/>
      </c>
      <c r="G1696" s="18" t="str">
        <f t="shared" ca="1" si="119"/>
        <v/>
      </c>
      <c r="H1696" s="18" t="str">
        <f t="shared" ca="1" si="118"/>
        <v/>
      </c>
      <c r="I1696" s="17" t="str">
        <f>_xlfn.XLOOKUP(A1696,Students[Full Name],Students[Starting Rank],"")</f>
        <v/>
      </c>
      <c r="J1696" s="15" t="str">
        <f t="shared" ca="1" si="120"/>
        <v xml:space="preserve">: </v>
      </c>
      <c r="K1696" s="16" t="str">
        <f>_xlfn.XLOOKUP(A1696,Students[Full Name],Students[Start Date],"")</f>
        <v/>
      </c>
      <c r="L1696" s="18">
        <f t="shared" ca="1" si="121"/>
        <v>-1</v>
      </c>
      <c r="M1696" s="18" cm="1">
        <f t="array" aca="1" ref="M1696" ca="1">SUMPRODUCT(Inactives[Days Inactive]*(Inactives[Student]=A1696))/365</f>
        <v>0</v>
      </c>
      <c r="N1696" s="18" t="str" cm="1">
        <f t="array" ref="N1696">IF(LEN($A1696)&gt;0,SUMPRODUCT(($A1696=merged_names)*(_xlfn.TEXTAFTER(N$2, "At ")=merged_belt_colours)*merged_months_at_rank),"")</f>
        <v/>
      </c>
      <c r="O1696" s="18" t="str" cm="1">
        <f t="array" ref="O1696">IF(LEN($A1696)&gt;0,SUMPRODUCT(($A1696=merged_names)*(_xlfn.TEXTAFTER(O$2, "At ")=merged_belt_colours)*merged_months_at_rank),"")</f>
        <v/>
      </c>
      <c r="P1696" s="18" t="str" cm="1">
        <f t="array" ref="P1696">IF(LEN($A1696)&gt;0,SUMPRODUCT(($A1696=merged_names)*(_xlfn.TEXTAFTER(P$2, "At ")=merged_belt_colours)*merged_months_at_rank),"")</f>
        <v/>
      </c>
      <c r="Q1696" s="18" t="str" cm="1">
        <f t="array" ref="Q1696">IF(LEN($A1696)&gt;0,SUMPRODUCT(($A1696=merged_names)*(_xlfn.TEXTAFTER(Q$2, "At ")=merged_belt_colours)*merged_months_at_rank),"")</f>
        <v/>
      </c>
      <c r="R1696" s="18" t="str" cm="1">
        <f t="array" ref="R1696">IF(LEN($A1696)&gt;0,SUMPRODUCT(($A1696=merged_names)*(_xlfn.TEXTAFTER(R$2, "At ")=merged_belt_colours)*merged_months_at_rank),"")</f>
        <v/>
      </c>
    </row>
    <row r="1697" spans="1:18" x14ac:dyDescent="0.25">
      <c r="A1697"/>
      <c r="B1697" s="15" t="str" cm="1">
        <f t="array" ref="B1697">IFERROR(IF(LEN(A1697)&gt;0, IF(SUMPRODUCT((Inactives[Key]=J1697)*(Inactives[Currently Inactive]))=1,"Inactive","Active"),""),"Active")</f>
        <v/>
      </c>
      <c r="C1697" s="16" t="str" cm="1">
        <f t="array" aca="1" ref="C1697" ca="1">IFERROR(_xlfn._xlws.FILTER(Inactives[Inactive On],(Inactives[Key]=J1697)*(Inactives[Currently Inactive]),""),"")</f>
        <v/>
      </c>
      <c r="D1697" s="16" t="str" cm="1">
        <f t="array" aca="1" ref="D1697" ca="1">IFERROR(INDEX(_xlfn.TEXTSPLIT(E1697," "),1),"")</f>
        <v/>
      </c>
      <c r="E1697" s="15" t="str" cm="1">
        <f t="array" aca="1" ref="E1697" ca="1">IFERROR(_xlfn._xlws.FILTER(merged_ranks,(merged_end_dates=DATE(9999,12,31))*(merged_names=A1697)),"")</f>
        <v/>
      </c>
      <c r="F1697" s="17" t="str">
        <f ca="1">_xlfn.XLOOKUP(J1697,Promotions[Promo Key],Promotions[Promo Date],"")</f>
        <v/>
      </c>
      <c r="G1697" s="18" t="str">
        <f t="shared" ca="1" si="119"/>
        <v/>
      </c>
      <c r="H1697" s="18" t="str">
        <f t="shared" ca="1" si="118"/>
        <v/>
      </c>
      <c r="I1697" s="17" t="str">
        <f>_xlfn.XLOOKUP(A1697,Students[Full Name],Students[Starting Rank],"")</f>
        <v/>
      </c>
      <c r="J1697" s="15" t="str">
        <f t="shared" ca="1" si="120"/>
        <v xml:space="preserve">: </v>
      </c>
      <c r="K1697" s="16" t="str">
        <f>_xlfn.XLOOKUP(A1697,Students[Full Name],Students[Start Date],"")</f>
        <v/>
      </c>
      <c r="L1697" s="18">
        <f t="shared" ca="1" si="121"/>
        <v>-1</v>
      </c>
      <c r="M1697" s="18" cm="1">
        <f t="array" aca="1" ref="M1697" ca="1">SUMPRODUCT(Inactives[Days Inactive]*(Inactives[Student]=A1697))/365</f>
        <v>0</v>
      </c>
      <c r="N1697" s="18" t="str" cm="1">
        <f t="array" ref="N1697">IF(LEN($A1697)&gt;0,SUMPRODUCT(($A1697=merged_names)*(_xlfn.TEXTAFTER(N$2, "At ")=merged_belt_colours)*merged_months_at_rank),"")</f>
        <v/>
      </c>
      <c r="O1697" s="18" t="str" cm="1">
        <f t="array" ref="O1697">IF(LEN($A1697)&gt;0,SUMPRODUCT(($A1697=merged_names)*(_xlfn.TEXTAFTER(O$2, "At ")=merged_belt_colours)*merged_months_at_rank),"")</f>
        <v/>
      </c>
      <c r="P1697" s="18" t="str" cm="1">
        <f t="array" ref="P1697">IF(LEN($A1697)&gt;0,SUMPRODUCT(($A1697=merged_names)*(_xlfn.TEXTAFTER(P$2, "At ")=merged_belt_colours)*merged_months_at_rank),"")</f>
        <v/>
      </c>
      <c r="Q1697" s="18" t="str" cm="1">
        <f t="array" ref="Q1697">IF(LEN($A1697)&gt;0,SUMPRODUCT(($A1697=merged_names)*(_xlfn.TEXTAFTER(Q$2, "At ")=merged_belt_colours)*merged_months_at_rank),"")</f>
        <v/>
      </c>
      <c r="R1697" s="18" t="str" cm="1">
        <f t="array" ref="R1697">IF(LEN($A1697)&gt;0,SUMPRODUCT(($A1697=merged_names)*(_xlfn.TEXTAFTER(R$2, "At ")=merged_belt_colours)*merged_months_at_rank),"")</f>
        <v/>
      </c>
    </row>
    <row r="1698" spans="1:18" x14ac:dyDescent="0.25">
      <c r="A1698"/>
      <c r="B1698" s="15" t="str" cm="1">
        <f t="array" ref="B1698">IFERROR(IF(LEN(A1698)&gt;0, IF(SUMPRODUCT((Inactives[Key]=J1698)*(Inactives[Currently Inactive]))=1,"Inactive","Active"),""),"Active")</f>
        <v/>
      </c>
      <c r="C1698" s="16" t="str" cm="1">
        <f t="array" aca="1" ref="C1698" ca="1">IFERROR(_xlfn._xlws.FILTER(Inactives[Inactive On],(Inactives[Key]=J1698)*(Inactives[Currently Inactive]),""),"")</f>
        <v/>
      </c>
      <c r="D1698" s="16" t="str" cm="1">
        <f t="array" aca="1" ref="D1698" ca="1">IFERROR(INDEX(_xlfn.TEXTSPLIT(E1698," "),1),"")</f>
        <v/>
      </c>
      <c r="E1698" s="15" t="str" cm="1">
        <f t="array" aca="1" ref="E1698" ca="1">IFERROR(_xlfn._xlws.FILTER(merged_ranks,(merged_end_dates=DATE(9999,12,31))*(merged_names=A1698)),"")</f>
        <v/>
      </c>
      <c r="F1698" s="17" t="str">
        <f ca="1">_xlfn.XLOOKUP(J1698,Promotions[Promo Key],Promotions[Promo Date],"")</f>
        <v/>
      </c>
      <c r="G1698" s="18" t="str">
        <f t="shared" ca="1" si="119"/>
        <v/>
      </c>
      <c r="H1698" s="18" t="str">
        <f t="shared" ca="1" si="118"/>
        <v/>
      </c>
      <c r="I1698" s="17" t="str">
        <f>_xlfn.XLOOKUP(A1698,Students[Full Name],Students[Starting Rank],"")</f>
        <v/>
      </c>
      <c r="J1698" s="15" t="str">
        <f t="shared" ca="1" si="120"/>
        <v xml:space="preserve">: </v>
      </c>
      <c r="K1698" s="16" t="str">
        <f>_xlfn.XLOOKUP(A1698,Students[Full Name],Students[Start Date],"")</f>
        <v/>
      </c>
      <c r="L1698" s="18">
        <f t="shared" ca="1" si="121"/>
        <v>-1</v>
      </c>
      <c r="M1698" s="18" cm="1">
        <f t="array" aca="1" ref="M1698" ca="1">SUMPRODUCT(Inactives[Days Inactive]*(Inactives[Student]=A1698))/365</f>
        <v>0</v>
      </c>
      <c r="N1698" s="18" t="str" cm="1">
        <f t="array" ref="N1698">IF(LEN($A1698)&gt;0,SUMPRODUCT(($A1698=merged_names)*(_xlfn.TEXTAFTER(N$2, "At ")=merged_belt_colours)*merged_months_at_rank),"")</f>
        <v/>
      </c>
      <c r="O1698" s="18" t="str" cm="1">
        <f t="array" ref="O1698">IF(LEN($A1698)&gt;0,SUMPRODUCT(($A1698=merged_names)*(_xlfn.TEXTAFTER(O$2, "At ")=merged_belt_colours)*merged_months_at_rank),"")</f>
        <v/>
      </c>
      <c r="P1698" s="18" t="str" cm="1">
        <f t="array" ref="P1698">IF(LEN($A1698)&gt;0,SUMPRODUCT(($A1698=merged_names)*(_xlfn.TEXTAFTER(P$2, "At ")=merged_belt_colours)*merged_months_at_rank),"")</f>
        <v/>
      </c>
      <c r="Q1698" s="18" t="str" cm="1">
        <f t="array" ref="Q1698">IF(LEN($A1698)&gt;0,SUMPRODUCT(($A1698=merged_names)*(_xlfn.TEXTAFTER(Q$2, "At ")=merged_belt_colours)*merged_months_at_rank),"")</f>
        <v/>
      </c>
      <c r="R1698" s="18" t="str" cm="1">
        <f t="array" ref="R1698">IF(LEN($A1698)&gt;0,SUMPRODUCT(($A1698=merged_names)*(_xlfn.TEXTAFTER(R$2, "At ")=merged_belt_colours)*merged_months_at_rank),"")</f>
        <v/>
      </c>
    </row>
    <row r="1699" spans="1:18" x14ac:dyDescent="0.25">
      <c r="A1699"/>
      <c r="B1699" s="15" t="str" cm="1">
        <f t="array" ref="B1699">IFERROR(IF(LEN(A1699)&gt;0, IF(SUMPRODUCT((Inactives[Key]=J1699)*(Inactives[Currently Inactive]))=1,"Inactive","Active"),""),"Active")</f>
        <v/>
      </c>
      <c r="C1699" s="16" t="str" cm="1">
        <f t="array" aca="1" ref="C1699" ca="1">IFERROR(_xlfn._xlws.FILTER(Inactives[Inactive On],(Inactives[Key]=J1699)*(Inactives[Currently Inactive]),""),"")</f>
        <v/>
      </c>
      <c r="D1699" s="16" t="str" cm="1">
        <f t="array" aca="1" ref="D1699" ca="1">IFERROR(INDEX(_xlfn.TEXTSPLIT(E1699," "),1),"")</f>
        <v/>
      </c>
      <c r="E1699" s="15" t="str" cm="1">
        <f t="array" aca="1" ref="E1699" ca="1">IFERROR(_xlfn._xlws.FILTER(merged_ranks,(merged_end_dates=DATE(9999,12,31))*(merged_names=A1699)),"")</f>
        <v/>
      </c>
      <c r="F1699" s="17" t="str">
        <f ca="1">_xlfn.XLOOKUP(J1699,Promotions[Promo Key],Promotions[Promo Date],"")</f>
        <v/>
      </c>
      <c r="G1699" s="18" t="str">
        <f t="shared" ca="1" si="119"/>
        <v/>
      </c>
      <c r="H1699" s="18" t="str">
        <f t="shared" ca="1" si="118"/>
        <v/>
      </c>
      <c r="I1699" s="17" t="str">
        <f>_xlfn.XLOOKUP(A1699,Students[Full Name],Students[Starting Rank],"")</f>
        <v/>
      </c>
      <c r="J1699" s="15" t="str">
        <f t="shared" ca="1" si="120"/>
        <v xml:space="preserve">: </v>
      </c>
      <c r="K1699" s="16" t="str">
        <f>_xlfn.XLOOKUP(A1699,Students[Full Name],Students[Start Date],"")</f>
        <v/>
      </c>
      <c r="L1699" s="18">
        <f t="shared" ca="1" si="121"/>
        <v>-1</v>
      </c>
      <c r="M1699" s="18" cm="1">
        <f t="array" aca="1" ref="M1699" ca="1">SUMPRODUCT(Inactives[Days Inactive]*(Inactives[Student]=A1699))/365</f>
        <v>0</v>
      </c>
      <c r="N1699" s="18" t="str" cm="1">
        <f t="array" ref="N1699">IF(LEN($A1699)&gt;0,SUMPRODUCT(($A1699=merged_names)*(_xlfn.TEXTAFTER(N$2, "At ")=merged_belt_colours)*merged_months_at_rank),"")</f>
        <v/>
      </c>
      <c r="O1699" s="18" t="str" cm="1">
        <f t="array" ref="O1699">IF(LEN($A1699)&gt;0,SUMPRODUCT(($A1699=merged_names)*(_xlfn.TEXTAFTER(O$2, "At ")=merged_belt_colours)*merged_months_at_rank),"")</f>
        <v/>
      </c>
      <c r="P1699" s="18" t="str" cm="1">
        <f t="array" ref="P1699">IF(LEN($A1699)&gt;0,SUMPRODUCT(($A1699=merged_names)*(_xlfn.TEXTAFTER(P$2, "At ")=merged_belt_colours)*merged_months_at_rank),"")</f>
        <v/>
      </c>
      <c r="Q1699" s="18" t="str" cm="1">
        <f t="array" ref="Q1699">IF(LEN($A1699)&gt;0,SUMPRODUCT(($A1699=merged_names)*(_xlfn.TEXTAFTER(Q$2, "At ")=merged_belt_colours)*merged_months_at_rank),"")</f>
        <v/>
      </c>
      <c r="R1699" s="18" t="str" cm="1">
        <f t="array" ref="R1699">IF(LEN($A1699)&gt;0,SUMPRODUCT(($A1699=merged_names)*(_xlfn.TEXTAFTER(R$2, "At ")=merged_belt_colours)*merged_months_at_rank),"")</f>
        <v/>
      </c>
    </row>
    <row r="1700" spans="1:18" x14ac:dyDescent="0.25">
      <c r="A1700"/>
      <c r="B1700" s="15" t="str" cm="1">
        <f t="array" ref="B1700">IFERROR(IF(LEN(A1700)&gt;0, IF(SUMPRODUCT((Inactives[Key]=J1700)*(Inactives[Currently Inactive]))=1,"Inactive","Active"),""),"Active")</f>
        <v/>
      </c>
      <c r="C1700" s="16" t="str" cm="1">
        <f t="array" aca="1" ref="C1700" ca="1">IFERROR(_xlfn._xlws.FILTER(Inactives[Inactive On],(Inactives[Key]=J1700)*(Inactives[Currently Inactive]),""),"")</f>
        <v/>
      </c>
      <c r="D1700" s="16" t="str" cm="1">
        <f t="array" aca="1" ref="D1700" ca="1">IFERROR(INDEX(_xlfn.TEXTSPLIT(E1700," "),1),"")</f>
        <v/>
      </c>
      <c r="E1700" s="15" t="str" cm="1">
        <f t="array" aca="1" ref="E1700" ca="1">IFERROR(_xlfn._xlws.FILTER(merged_ranks,(merged_end_dates=DATE(9999,12,31))*(merged_names=A1700)),"")</f>
        <v/>
      </c>
      <c r="F1700" s="17" t="str">
        <f ca="1">_xlfn.XLOOKUP(J1700,Promotions[Promo Key],Promotions[Promo Date],"")</f>
        <v/>
      </c>
      <c r="G1700" s="18" t="str">
        <f t="shared" ca="1" si="119"/>
        <v/>
      </c>
      <c r="H1700" s="18" t="str">
        <f t="shared" ca="1" si="118"/>
        <v/>
      </c>
      <c r="I1700" s="17" t="str">
        <f>_xlfn.XLOOKUP(A1700,Students[Full Name],Students[Starting Rank],"")</f>
        <v/>
      </c>
      <c r="J1700" s="15" t="str">
        <f t="shared" ca="1" si="120"/>
        <v xml:space="preserve">: </v>
      </c>
      <c r="K1700" s="16" t="str">
        <f>_xlfn.XLOOKUP(A1700,Students[Full Name],Students[Start Date],"")</f>
        <v/>
      </c>
      <c r="L1700" s="18">
        <f t="shared" ca="1" si="121"/>
        <v>-1</v>
      </c>
      <c r="M1700" s="18" cm="1">
        <f t="array" aca="1" ref="M1700" ca="1">SUMPRODUCT(Inactives[Days Inactive]*(Inactives[Student]=A1700))/365</f>
        <v>0</v>
      </c>
      <c r="N1700" s="18" t="str" cm="1">
        <f t="array" ref="N1700">IF(LEN($A1700)&gt;0,SUMPRODUCT(($A1700=merged_names)*(_xlfn.TEXTAFTER(N$2, "At ")=merged_belt_colours)*merged_months_at_rank),"")</f>
        <v/>
      </c>
      <c r="O1700" s="18" t="str" cm="1">
        <f t="array" ref="O1700">IF(LEN($A1700)&gt;0,SUMPRODUCT(($A1700=merged_names)*(_xlfn.TEXTAFTER(O$2, "At ")=merged_belt_colours)*merged_months_at_rank),"")</f>
        <v/>
      </c>
      <c r="P1700" s="18" t="str" cm="1">
        <f t="array" ref="P1700">IF(LEN($A1700)&gt;0,SUMPRODUCT(($A1700=merged_names)*(_xlfn.TEXTAFTER(P$2, "At ")=merged_belt_colours)*merged_months_at_rank),"")</f>
        <v/>
      </c>
      <c r="Q1700" s="18" t="str" cm="1">
        <f t="array" ref="Q1700">IF(LEN($A1700)&gt;0,SUMPRODUCT(($A1700=merged_names)*(_xlfn.TEXTAFTER(Q$2, "At ")=merged_belt_colours)*merged_months_at_rank),"")</f>
        <v/>
      </c>
      <c r="R1700" s="18" t="str" cm="1">
        <f t="array" ref="R1700">IF(LEN($A1700)&gt;0,SUMPRODUCT(($A1700=merged_names)*(_xlfn.TEXTAFTER(R$2, "At ")=merged_belt_colours)*merged_months_at_rank),"")</f>
        <v/>
      </c>
    </row>
    <row r="1701" spans="1:18" x14ac:dyDescent="0.25">
      <c r="A1701"/>
      <c r="B1701" s="15" t="str" cm="1">
        <f t="array" ref="B1701">IFERROR(IF(LEN(A1701)&gt;0, IF(SUMPRODUCT((Inactives[Key]=J1701)*(Inactives[Currently Inactive]))=1,"Inactive","Active"),""),"Active")</f>
        <v/>
      </c>
      <c r="C1701" s="16" t="str" cm="1">
        <f t="array" aca="1" ref="C1701" ca="1">IFERROR(_xlfn._xlws.FILTER(Inactives[Inactive On],(Inactives[Key]=J1701)*(Inactives[Currently Inactive]),""),"")</f>
        <v/>
      </c>
      <c r="D1701" s="16" t="str" cm="1">
        <f t="array" aca="1" ref="D1701" ca="1">IFERROR(INDEX(_xlfn.TEXTSPLIT(E1701," "),1),"")</f>
        <v/>
      </c>
      <c r="E1701" s="15" t="str" cm="1">
        <f t="array" aca="1" ref="E1701" ca="1">IFERROR(_xlfn._xlws.FILTER(merged_ranks,(merged_end_dates=DATE(9999,12,31))*(merged_names=A1701)),"")</f>
        <v/>
      </c>
      <c r="F1701" s="17" t="str">
        <f ca="1">_xlfn.XLOOKUP(J1701,Promotions[Promo Key],Promotions[Promo Date],"")</f>
        <v/>
      </c>
      <c r="G1701" s="18" t="str">
        <f t="shared" ca="1" si="119"/>
        <v/>
      </c>
      <c r="H1701" s="18" t="str">
        <f t="shared" ca="1" si="118"/>
        <v/>
      </c>
      <c r="I1701" s="17" t="str">
        <f>_xlfn.XLOOKUP(A1701,Students[Full Name],Students[Starting Rank],"")</f>
        <v/>
      </c>
      <c r="J1701" s="15" t="str">
        <f t="shared" ca="1" si="120"/>
        <v xml:space="preserve">: </v>
      </c>
      <c r="K1701" s="16" t="str">
        <f>_xlfn.XLOOKUP(A1701,Students[Full Name],Students[Start Date],"")</f>
        <v/>
      </c>
      <c r="L1701" s="18">
        <f t="shared" ca="1" si="121"/>
        <v>-1</v>
      </c>
      <c r="M1701" s="18" cm="1">
        <f t="array" aca="1" ref="M1701" ca="1">SUMPRODUCT(Inactives[Days Inactive]*(Inactives[Student]=A1701))/365</f>
        <v>0</v>
      </c>
      <c r="N1701" s="18" t="str" cm="1">
        <f t="array" ref="N1701">IF(LEN($A1701)&gt;0,SUMPRODUCT(($A1701=merged_names)*(_xlfn.TEXTAFTER(N$2, "At ")=merged_belt_colours)*merged_months_at_rank),"")</f>
        <v/>
      </c>
      <c r="O1701" s="18" t="str" cm="1">
        <f t="array" ref="O1701">IF(LEN($A1701)&gt;0,SUMPRODUCT(($A1701=merged_names)*(_xlfn.TEXTAFTER(O$2, "At ")=merged_belt_colours)*merged_months_at_rank),"")</f>
        <v/>
      </c>
      <c r="P1701" s="18" t="str" cm="1">
        <f t="array" ref="P1701">IF(LEN($A1701)&gt;0,SUMPRODUCT(($A1701=merged_names)*(_xlfn.TEXTAFTER(P$2, "At ")=merged_belt_colours)*merged_months_at_rank),"")</f>
        <v/>
      </c>
      <c r="Q1701" s="18" t="str" cm="1">
        <f t="array" ref="Q1701">IF(LEN($A1701)&gt;0,SUMPRODUCT(($A1701=merged_names)*(_xlfn.TEXTAFTER(Q$2, "At ")=merged_belt_colours)*merged_months_at_rank),"")</f>
        <v/>
      </c>
      <c r="R1701" s="18" t="str" cm="1">
        <f t="array" ref="R1701">IF(LEN($A1701)&gt;0,SUMPRODUCT(($A1701=merged_names)*(_xlfn.TEXTAFTER(R$2, "At ")=merged_belt_colours)*merged_months_at_rank),"")</f>
        <v/>
      </c>
    </row>
    <row r="1702" spans="1:18" x14ac:dyDescent="0.25">
      <c r="A1702"/>
      <c r="B1702" s="15" t="str" cm="1">
        <f t="array" ref="B1702">IFERROR(IF(LEN(A1702)&gt;0, IF(SUMPRODUCT((Inactives[Key]=J1702)*(Inactives[Currently Inactive]))=1,"Inactive","Active"),""),"Active")</f>
        <v/>
      </c>
      <c r="C1702" s="16" t="str" cm="1">
        <f t="array" aca="1" ref="C1702" ca="1">IFERROR(_xlfn._xlws.FILTER(Inactives[Inactive On],(Inactives[Key]=J1702)*(Inactives[Currently Inactive]),""),"")</f>
        <v/>
      </c>
      <c r="D1702" s="16" t="str" cm="1">
        <f t="array" aca="1" ref="D1702" ca="1">IFERROR(INDEX(_xlfn.TEXTSPLIT(E1702," "),1),"")</f>
        <v/>
      </c>
      <c r="E1702" s="15" t="str" cm="1">
        <f t="array" aca="1" ref="E1702" ca="1">IFERROR(_xlfn._xlws.FILTER(merged_ranks,(merged_end_dates=DATE(9999,12,31))*(merged_names=A1702)),"")</f>
        <v/>
      </c>
      <c r="F1702" s="17" t="str">
        <f ca="1">_xlfn.XLOOKUP(J1702,Promotions[Promo Key],Promotions[Promo Date],"")</f>
        <v/>
      </c>
      <c r="G1702" s="18" t="str">
        <f t="shared" ca="1" si="119"/>
        <v/>
      </c>
      <c r="H1702" s="18" t="str">
        <f t="shared" ca="1" si="118"/>
        <v/>
      </c>
      <c r="I1702" s="17" t="str">
        <f>_xlfn.XLOOKUP(A1702,Students[Full Name],Students[Starting Rank],"")</f>
        <v/>
      </c>
      <c r="J1702" s="15" t="str">
        <f t="shared" ca="1" si="120"/>
        <v xml:space="preserve">: </v>
      </c>
      <c r="K1702" s="16" t="str">
        <f>_xlfn.XLOOKUP(A1702,Students[Full Name],Students[Start Date],"")</f>
        <v/>
      </c>
      <c r="L1702" s="18">
        <f t="shared" ca="1" si="121"/>
        <v>-1</v>
      </c>
      <c r="M1702" s="18" cm="1">
        <f t="array" aca="1" ref="M1702" ca="1">SUMPRODUCT(Inactives[Days Inactive]*(Inactives[Student]=A1702))/365</f>
        <v>0</v>
      </c>
      <c r="N1702" s="18" t="str" cm="1">
        <f t="array" ref="N1702">IF(LEN($A1702)&gt;0,SUMPRODUCT(($A1702=merged_names)*(_xlfn.TEXTAFTER(N$2, "At ")=merged_belt_colours)*merged_months_at_rank),"")</f>
        <v/>
      </c>
      <c r="O1702" s="18" t="str" cm="1">
        <f t="array" ref="O1702">IF(LEN($A1702)&gt;0,SUMPRODUCT(($A1702=merged_names)*(_xlfn.TEXTAFTER(O$2, "At ")=merged_belt_colours)*merged_months_at_rank),"")</f>
        <v/>
      </c>
      <c r="P1702" s="18" t="str" cm="1">
        <f t="array" ref="P1702">IF(LEN($A1702)&gt;0,SUMPRODUCT(($A1702=merged_names)*(_xlfn.TEXTAFTER(P$2, "At ")=merged_belt_colours)*merged_months_at_rank),"")</f>
        <v/>
      </c>
      <c r="Q1702" s="18" t="str" cm="1">
        <f t="array" ref="Q1702">IF(LEN($A1702)&gt;0,SUMPRODUCT(($A1702=merged_names)*(_xlfn.TEXTAFTER(Q$2, "At ")=merged_belt_colours)*merged_months_at_rank),"")</f>
        <v/>
      </c>
      <c r="R1702" s="18" t="str" cm="1">
        <f t="array" ref="R1702">IF(LEN($A1702)&gt;0,SUMPRODUCT(($A1702=merged_names)*(_xlfn.TEXTAFTER(R$2, "At ")=merged_belt_colours)*merged_months_at_rank),"")</f>
        <v/>
      </c>
    </row>
    <row r="1703" spans="1:18" x14ac:dyDescent="0.25">
      <c r="A1703"/>
      <c r="B1703" s="15" t="str" cm="1">
        <f t="array" ref="B1703">IFERROR(IF(LEN(A1703)&gt;0, IF(SUMPRODUCT((Inactives[Key]=J1703)*(Inactives[Currently Inactive]))=1,"Inactive","Active"),""),"Active")</f>
        <v/>
      </c>
      <c r="C1703" s="16" t="str" cm="1">
        <f t="array" aca="1" ref="C1703" ca="1">IFERROR(_xlfn._xlws.FILTER(Inactives[Inactive On],(Inactives[Key]=J1703)*(Inactives[Currently Inactive]),""),"")</f>
        <v/>
      </c>
      <c r="D1703" s="16" t="str" cm="1">
        <f t="array" aca="1" ref="D1703" ca="1">IFERROR(INDEX(_xlfn.TEXTSPLIT(E1703," "),1),"")</f>
        <v/>
      </c>
      <c r="E1703" s="15" t="str" cm="1">
        <f t="array" aca="1" ref="E1703" ca="1">IFERROR(_xlfn._xlws.FILTER(merged_ranks,(merged_end_dates=DATE(9999,12,31))*(merged_names=A1703)),"")</f>
        <v/>
      </c>
      <c r="F1703" s="17" t="str">
        <f ca="1">_xlfn.XLOOKUP(J1703,Promotions[Promo Key],Promotions[Promo Date],"")</f>
        <v/>
      </c>
      <c r="G1703" s="18" t="str">
        <f t="shared" ca="1" si="119"/>
        <v/>
      </c>
      <c r="H1703" s="18" t="str">
        <f t="shared" ca="1" si="118"/>
        <v/>
      </c>
      <c r="I1703" s="17" t="str">
        <f>_xlfn.XLOOKUP(A1703,Students[Full Name],Students[Starting Rank],"")</f>
        <v/>
      </c>
      <c r="J1703" s="15" t="str">
        <f t="shared" ca="1" si="120"/>
        <v xml:space="preserve">: </v>
      </c>
      <c r="K1703" s="16" t="str">
        <f>_xlfn.XLOOKUP(A1703,Students[Full Name],Students[Start Date],"")</f>
        <v/>
      </c>
      <c r="L1703" s="18">
        <f t="shared" ca="1" si="121"/>
        <v>-1</v>
      </c>
      <c r="M1703" s="18" cm="1">
        <f t="array" aca="1" ref="M1703" ca="1">SUMPRODUCT(Inactives[Days Inactive]*(Inactives[Student]=A1703))/365</f>
        <v>0</v>
      </c>
      <c r="N1703" s="18" t="str" cm="1">
        <f t="array" ref="N1703">IF(LEN($A1703)&gt;0,SUMPRODUCT(($A1703=merged_names)*(_xlfn.TEXTAFTER(N$2, "At ")=merged_belt_colours)*merged_months_at_rank),"")</f>
        <v/>
      </c>
      <c r="O1703" s="18" t="str" cm="1">
        <f t="array" ref="O1703">IF(LEN($A1703)&gt;0,SUMPRODUCT(($A1703=merged_names)*(_xlfn.TEXTAFTER(O$2, "At ")=merged_belt_colours)*merged_months_at_rank),"")</f>
        <v/>
      </c>
      <c r="P1703" s="18" t="str" cm="1">
        <f t="array" ref="P1703">IF(LEN($A1703)&gt;0,SUMPRODUCT(($A1703=merged_names)*(_xlfn.TEXTAFTER(P$2, "At ")=merged_belt_colours)*merged_months_at_rank),"")</f>
        <v/>
      </c>
      <c r="Q1703" s="18" t="str" cm="1">
        <f t="array" ref="Q1703">IF(LEN($A1703)&gt;0,SUMPRODUCT(($A1703=merged_names)*(_xlfn.TEXTAFTER(Q$2, "At ")=merged_belt_colours)*merged_months_at_rank),"")</f>
        <v/>
      </c>
      <c r="R1703" s="18" t="str" cm="1">
        <f t="array" ref="R1703">IF(LEN($A1703)&gt;0,SUMPRODUCT(($A1703=merged_names)*(_xlfn.TEXTAFTER(R$2, "At ")=merged_belt_colours)*merged_months_at_rank),"")</f>
        <v/>
      </c>
    </row>
    <row r="1704" spans="1:18" x14ac:dyDescent="0.25">
      <c r="A1704"/>
      <c r="B1704" s="15" t="str" cm="1">
        <f t="array" ref="B1704">IFERROR(IF(LEN(A1704)&gt;0, IF(SUMPRODUCT((Inactives[Key]=J1704)*(Inactives[Currently Inactive]))=1,"Inactive","Active"),""),"Active")</f>
        <v/>
      </c>
      <c r="C1704" s="16" t="str" cm="1">
        <f t="array" aca="1" ref="C1704" ca="1">IFERROR(_xlfn._xlws.FILTER(Inactives[Inactive On],(Inactives[Key]=J1704)*(Inactives[Currently Inactive]),""),"")</f>
        <v/>
      </c>
      <c r="D1704" s="16" t="str" cm="1">
        <f t="array" aca="1" ref="D1704" ca="1">IFERROR(INDEX(_xlfn.TEXTSPLIT(E1704," "),1),"")</f>
        <v/>
      </c>
      <c r="E1704" s="15" t="str" cm="1">
        <f t="array" aca="1" ref="E1704" ca="1">IFERROR(_xlfn._xlws.FILTER(merged_ranks,(merged_end_dates=DATE(9999,12,31))*(merged_names=A1704)),"")</f>
        <v/>
      </c>
      <c r="F1704" s="17" t="str">
        <f ca="1">_xlfn.XLOOKUP(J1704,Promotions[Promo Key],Promotions[Promo Date],"")</f>
        <v/>
      </c>
      <c r="G1704" s="18" t="str">
        <f t="shared" ca="1" si="119"/>
        <v/>
      </c>
      <c r="H1704" s="18" t="str">
        <f t="shared" ca="1" si="118"/>
        <v/>
      </c>
      <c r="I1704" s="17" t="str">
        <f>_xlfn.XLOOKUP(A1704,Students[Full Name],Students[Starting Rank],"")</f>
        <v/>
      </c>
      <c r="J1704" s="15" t="str">
        <f t="shared" ca="1" si="120"/>
        <v xml:space="preserve">: </v>
      </c>
      <c r="K1704" s="16" t="str">
        <f>_xlfn.XLOOKUP(A1704,Students[Full Name],Students[Start Date],"")</f>
        <v/>
      </c>
      <c r="L1704" s="18">
        <f t="shared" ca="1" si="121"/>
        <v>-1</v>
      </c>
      <c r="M1704" s="18" cm="1">
        <f t="array" aca="1" ref="M1704" ca="1">SUMPRODUCT(Inactives[Days Inactive]*(Inactives[Student]=A1704))/365</f>
        <v>0</v>
      </c>
      <c r="N1704" s="18" t="str" cm="1">
        <f t="array" ref="N1704">IF(LEN($A1704)&gt;0,SUMPRODUCT(($A1704=merged_names)*(_xlfn.TEXTAFTER(N$2, "At ")=merged_belt_colours)*merged_months_at_rank),"")</f>
        <v/>
      </c>
      <c r="O1704" s="18" t="str" cm="1">
        <f t="array" ref="O1704">IF(LEN($A1704)&gt;0,SUMPRODUCT(($A1704=merged_names)*(_xlfn.TEXTAFTER(O$2, "At ")=merged_belt_colours)*merged_months_at_rank),"")</f>
        <v/>
      </c>
      <c r="P1704" s="18" t="str" cm="1">
        <f t="array" ref="P1704">IF(LEN($A1704)&gt;0,SUMPRODUCT(($A1704=merged_names)*(_xlfn.TEXTAFTER(P$2, "At ")=merged_belt_colours)*merged_months_at_rank),"")</f>
        <v/>
      </c>
      <c r="Q1704" s="18" t="str" cm="1">
        <f t="array" ref="Q1704">IF(LEN($A1704)&gt;0,SUMPRODUCT(($A1704=merged_names)*(_xlfn.TEXTAFTER(Q$2, "At ")=merged_belt_colours)*merged_months_at_rank),"")</f>
        <v/>
      </c>
      <c r="R1704" s="18" t="str" cm="1">
        <f t="array" ref="R1704">IF(LEN($A1704)&gt;0,SUMPRODUCT(($A1704=merged_names)*(_xlfn.TEXTAFTER(R$2, "At ")=merged_belt_colours)*merged_months_at_rank),"")</f>
        <v/>
      </c>
    </row>
    <row r="1705" spans="1:18" x14ac:dyDescent="0.25">
      <c r="A1705"/>
      <c r="B1705" s="15" t="str" cm="1">
        <f t="array" ref="B1705">IFERROR(IF(LEN(A1705)&gt;0, IF(SUMPRODUCT((Inactives[Key]=J1705)*(Inactives[Currently Inactive]))=1,"Inactive","Active"),""),"Active")</f>
        <v/>
      </c>
      <c r="C1705" s="16" t="str" cm="1">
        <f t="array" aca="1" ref="C1705" ca="1">IFERROR(_xlfn._xlws.FILTER(Inactives[Inactive On],(Inactives[Key]=J1705)*(Inactives[Currently Inactive]),""),"")</f>
        <v/>
      </c>
      <c r="D1705" s="16" t="str" cm="1">
        <f t="array" aca="1" ref="D1705" ca="1">IFERROR(INDEX(_xlfn.TEXTSPLIT(E1705," "),1),"")</f>
        <v/>
      </c>
      <c r="E1705" s="15" t="str" cm="1">
        <f t="array" aca="1" ref="E1705" ca="1">IFERROR(_xlfn._xlws.FILTER(merged_ranks,(merged_end_dates=DATE(9999,12,31))*(merged_names=A1705)),"")</f>
        <v/>
      </c>
      <c r="F1705" s="17" t="str">
        <f ca="1">_xlfn.XLOOKUP(J1705,Promotions[Promo Key],Promotions[Promo Date],"")</f>
        <v/>
      </c>
      <c r="G1705" s="18" t="str">
        <f t="shared" ca="1" si="119"/>
        <v/>
      </c>
      <c r="H1705" s="18" t="str">
        <f t="shared" ca="1" si="118"/>
        <v/>
      </c>
      <c r="I1705" s="17" t="str">
        <f>_xlfn.XLOOKUP(A1705,Students[Full Name],Students[Starting Rank],"")</f>
        <v/>
      </c>
      <c r="J1705" s="15" t="str">
        <f t="shared" ca="1" si="120"/>
        <v xml:space="preserve">: </v>
      </c>
      <c r="K1705" s="16" t="str">
        <f>_xlfn.XLOOKUP(A1705,Students[Full Name],Students[Start Date],"")</f>
        <v/>
      </c>
      <c r="L1705" s="18">
        <f t="shared" ca="1" si="121"/>
        <v>-1</v>
      </c>
      <c r="M1705" s="18" cm="1">
        <f t="array" aca="1" ref="M1705" ca="1">SUMPRODUCT(Inactives[Days Inactive]*(Inactives[Student]=A1705))/365</f>
        <v>0</v>
      </c>
      <c r="N1705" s="18" t="str" cm="1">
        <f t="array" ref="N1705">IF(LEN($A1705)&gt;0,SUMPRODUCT(($A1705=merged_names)*(_xlfn.TEXTAFTER(N$2, "At ")=merged_belt_colours)*merged_months_at_rank),"")</f>
        <v/>
      </c>
      <c r="O1705" s="18" t="str" cm="1">
        <f t="array" ref="O1705">IF(LEN($A1705)&gt;0,SUMPRODUCT(($A1705=merged_names)*(_xlfn.TEXTAFTER(O$2, "At ")=merged_belt_colours)*merged_months_at_rank),"")</f>
        <v/>
      </c>
      <c r="P1705" s="18" t="str" cm="1">
        <f t="array" ref="P1705">IF(LEN($A1705)&gt;0,SUMPRODUCT(($A1705=merged_names)*(_xlfn.TEXTAFTER(P$2, "At ")=merged_belt_colours)*merged_months_at_rank),"")</f>
        <v/>
      </c>
      <c r="Q1705" s="18" t="str" cm="1">
        <f t="array" ref="Q1705">IF(LEN($A1705)&gt;0,SUMPRODUCT(($A1705=merged_names)*(_xlfn.TEXTAFTER(Q$2, "At ")=merged_belt_colours)*merged_months_at_rank),"")</f>
        <v/>
      </c>
      <c r="R1705" s="18" t="str" cm="1">
        <f t="array" ref="R1705">IF(LEN($A1705)&gt;0,SUMPRODUCT(($A1705=merged_names)*(_xlfn.TEXTAFTER(R$2, "At ")=merged_belt_colours)*merged_months_at_rank),"")</f>
        <v/>
      </c>
    </row>
    <row r="1706" spans="1:18" x14ac:dyDescent="0.25">
      <c r="A1706"/>
      <c r="B1706" s="15" t="str" cm="1">
        <f t="array" ref="B1706">IFERROR(IF(LEN(A1706)&gt;0, IF(SUMPRODUCT((Inactives[Key]=J1706)*(Inactives[Currently Inactive]))=1,"Inactive","Active"),""),"Active")</f>
        <v/>
      </c>
      <c r="C1706" s="16" t="str" cm="1">
        <f t="array" aca="1" ref="C1706" ca="1">IFERROR(_xlfn._xlws.FILTER(Inactives[Inactive On],(Inactives[Key]=J1706)*(Inactives[Currently Inactive]),""),"")</f>
        <v/>
      </c>
      <c r="D1706" s="16" t="str" cm="1">
        <f t="array" aca="1" ref="D1706" ca="1">IFERROR(INDEX(_xlfn.TEXTSPLIT(E1706," "),1),"")</f>
        <v/>
      </c>
      <c r="E1706" s="15" t="str" cm="1">
        <f t="array" aca="1" ref="E1706" ca="1">IFERROR(_xlfn._xlws.FILTER(merged_ranks,(merged_end_dates=DATE(9999,12,31))*(merged_names=A1706)),"")</f>
        <v/>
      </c>
      <c r="F1706" s="17" t="str">
        <f ca="1">_xlfn.XLOOKUP(J1706,Promotions[Promo Key],Promotions[Promo Date],"")</f>
        <v/>
      </c>
      <c r="G1706" s="18" t="str">
        <f t="shared" ca="1" si="119"/>
        <v/>
      </c>
      <c r="H1706" s="18" t="str">
        <f t="shared" ca="1" si="118"/>
        <v/>
      </c>
      <c r="I1706" s="17" t="str">
        <f>_xlfn.XLOOKUP(A1706,Students[Full Name],Students[Starting Rank],"")</f>
        <v/>
      </c>
      <c r="J1706" s="15" t="str">
        <f t="shared" ca="1" si="120"/>
        <v xml:space="preserve">: </v>
      </c>
      <c r="K1706" s="16" t="str">
        <f>_xlfn.XLOOKUP(A1706,Students[Full Name],Students[Start Date],"")</f>
        <v/>
      </c>
      <c r="L1706" s="18">
        <f t="shared" ca="1" si="121"/>
        <v>-1</v>
      </c>
      <c r="M1706" s="18" cm="1">
        <f t="array" aca="1" ref="M1706" ca="1">SUMPRODUCT(Inactives[Days Inactive]*(Inactives[Student]=A1706))/365</f>
        <v>0</v>
      </c>
      <c r="N1706" s="18" t="str" cm="1">
        <f t="array" ref="N1706">IF(LEN($A1706)&gt;0,SUMPRODUCT(($A1706=merged_names)*(_xlfn.TEXTAFTER(N$2, "At ")=merged_belt_colours)*merged_months_at_rank),"")</f>
        <v/>
      </c>
      <c r="O1706" s="18" t="str" cm="1">
        <f t="array" ref="O1706">IF(LEN($A1706)&gt;0,SUMPRODUCT(($A1706=merged_names)*(_xlfn.TEXTAFTER(O$2, "At ")=merged_belt_colours)*merged_months_at_rank),"")</f>
        <v/>
      </c>
      <c r="P1706" s="18" t="str" cm="1">
        <f t="array" ref="P1706">IF(LEN($A1706)&gt;0,SUMPRODUCT(($A1706=merged_names)*(_xlfn.TEXTAFTER(P$2, "At ")=merged_belt_colours)*merged_months_at_rank),"")</f>
        <v/>
      </c>
      <c r="Q1706" s="18" t="str" cm="1">
        <f t="array" ref="Q1706">IF(LEN($A1706)&gt;0,SUMPRODUCT(($A1706=merged_names)*(_xlfn.TEXTAFTER(Q$2, "At ")=merged_belt_colours)*merged_months_at_rank),"")</f>
        <v/>
      </c>
      <c r="R1706" s="18" t="str" cm="1">
        <f t="array" ref="R1706">IF(LEN($A1706)&gt;0,SUMPRODUCT(($A1706=merged_names)*(_xlfn.TEXTAFTER(R$2, "At ")=merged_belt_colours)*merged_months_at_rank),"")</f>
        <v/>
      </c>
    </row>
    <row r="1707" spans="1:18" x14ac:dyDescent="0.25">
      <c r="A1707"/>
      <c r="B1707" s="15" t="str" cm="1">
        <f t="array" ref="B1707">IFERROR(IF(LEN(A1707)&gt;0, IF(SUMPRODUCT((Inactives[Key]=J1707)*(Inactives[Currently Inactive]))=1,"Inactive","Active"),""),"Active")</f>
        <v/>
      </c>
      <c r="C1707" s="16" t="str" cm="1">
        <f t="array" aca="1" ref="C1707" ca="1">IFERROR(_xlfn._xlws.FILTER(Inactives[Inactive On],(Inactives[Key]=J1707)*(Inactives[Currently Inactive]),""),"")</f>
        <v/>
      </c>
      <c r="D1707" s="16" t="str" cm="1">
        <f t="array" aca="1" ref="D1707" ca="1">IFERROR(INDEX(_xlfn.TEXTSPLIT(E1707," "),1),"")</f>
        <v/>
      </c>
      <c r="E1707" s="15" t="str" cm="1">
        <f t="array" aca="1" ref="E1707" ca="1">IFERROR(_xlfn._xlws.FILTER(merged_ranks,(merged_end_dates=DATE(9999,12,31))*(merged_names=A1707)),"")</f>
        <v/>
      </c>
      <c r="F1707" s="17" t="str">
        <f ca="1">_xlfn.XLOOKUP(J1707,Promotions[Promo Key],Promotions[Promo Date],"")</f>
        <v/>
      </c>
      <c r="G1707" s="18" t="str">
        <f t="shared" ca="1" si="119"/>
        <v/>
      </c>
      <c r="H1707" s="18" t="str">
        <f t="shared" ca="1" si="118"/>
        <v/>
      </c>
      <c r="I1707" s="17" t="str">
        <f>_xlfn.XLOOKUP(A1707,Students[Full Name],Students[Starting Rank],"")</f>
        <v/>
      </c>
      <c r="J1707" s="15" t="str">
        <f t="shared" ca="1" si="120"/>
        <v xml:space="preserve">: </v>
      </c>
      <c r="K1707" s="16" t="str">
        <f>_xlfn.XLOOKUP(A1707,Students[Full Name],Students[Start Date],"")</f>
        <v/>
      </c>
      <c r="L1707" s="18">
        <f t="shared" ca="1" si="121"/>
        <v>-1</v>
      </c>
      <c r="M1707" s="18" cm="1">
        <f t="array" aca="1" ref="M1707" ca="1">SUMPRODUCT(Inactives[Days Inactive]*(Inactives[Student]=A1707))/365</f>
        <v>0</v>
      </c>
      <c r="N1707" s="18" t="str" cm="1">
        <f t="array" ref="N1707">IF(LEN($A1707)&gt;0,SUMPRODUCT(($A1707=merged_names)*(_xlfn.TEXTAFTER(N$2, "At ")=merged_belt_colours)*merged_months_at_rank),"")</f>
        <v/>
      </c>
      <c r="O1707" s="18" t="str" cm="1">
        <f t="array" ref="O1707">IF(LEN($A1707)&gt;0,SUMPRODUCT(($A1707=merged_names)*(_xlfn.TEXTAFTER(O$2, "At ")=merged_belt_colours)*merged_months_at_rank),"")</f>
        <v/>
      </c>
      <c r="P1707" s="18" t="str" cm="1">
        <f t="array" ref="P1707">IF(LEN($A1707)&gt;0,SUMPRODUCT(($A1707=merged_names)*(_xlfn.TEXTAFTER(P$2, "At ")=merged_belt_colours)*merged_months_at_rank),"")</f>
        <v/>
      </c>
      <c r="Q1707" s="18" t="str" cm="1">
        <f t="array" ref="Q1707">IF(LEN($A1707)&gt;0,SUMPRODUCT(($A1707=merged_names)*(_xlfn.TEXTAFTER(Q$2, "At ")=merged_belt_colours)*merged_months_at_rank),"")</f>
        <v/>
      </c>
      <c r="R1707" s="18" t="str" cm="1">
        <f t="array" ref="R1707">IF(LEN($A1707)&gt;0,SUMPRODUCT(($A1707=merged_names)*(_xlfn.TEXTAFTER(R$2, "At ")=merged_belt_colours)*merged_months_at_rank),"")</f>
        <v/>
      </c>
    </row>
    <row r="1708" spans="1:18" x14ac:dyDescent="0.25">
      <c r="A1708"/>
      <c r="B1708" s="15" t="str" cm="1">
        <f t="array" ref="B1708">IFERROR(IF(LEN(A1708)&gt;0, IF(SUMPRODUCT((Inactives[Key]=J1708)*(Inactives[Currently Inactive]))=1,"Inactive","Active"),""),"Active")</f>
        <v/>
      </c>
      <c r="C1708" s="16" t="str" cm="1">
        <f t="array" aca="1" ref="C1708" ca="1">IFERROR(_xlfn._xlws.FILTER(Inactives[Inactive On],(Inactives[Key]=J1708)*(Inactives[Currently Inactive]),""),"")</f>
        <v/>
      </c>
      <c r="D1708" s="16" t="str" cm="1">
        <f t="array" aca="1" ref="D1708" ca="1">IFERROR(INDEX(_xlfn.TEXTSPLIT(E1708," "),1),"")</f>
        <v/>
      </c>
      <c r="E1708" s="15" t="str" cm="1">
        <f t="array" aca="1" ref="E1708" ca="1">IFERROR(_xlfn._xlws.FILTER(merged_ranks,(merged_end_dates=DATE(9999,12,31))*(merged_names=A1708)),"")</f>
        <v/>
      </c>
      <c r="F1708" s="17" t="str">
        <f ca="1">_xlfn.XLOOKUP(J1708,Promotions[Promo Key],Promotions[Promo Date],"")</f>
        <v/>
      </c>
      <c r="G1708" s="18" t="str">
        <f t="shared" ca="1" si="119"/>
        <v/>
      </c>
      <c r="H1708" s="18" t="str">
        <f t="shared" ca="1" si="118"/>
        <v/>
      </c>
      <c r="I1708" s="17" t="str">
        <f>_xlfn.XLOOKUP(A1708,Students[Full Name],Students[Starting Rank],"")</f>
        <v/>
      </c>
      <c r="J1708" s="15" t="str">
        <f t="shared" ca="1" si="120"/>
        <v xml:space="preserve">: </v>
      </c>
      <c r="K1708" s="16" t="str">
        <f>_xlfn.XLOOKUP(A1708,Students[Full Name],Students[Start Date],"")</f>
        <v/>
      </c>
      <c r="L1708" s="18">
        <f t="shared" ca="1" si="121"/>
        <v>-1</v>
      </c>
      <c r="M1708" s="18" cm="1">
        <f t="array" aca="1" ref="M1708" ca="1">SUMPRODUCT(Inactives[Days Inactive]*(Inactives[Student]=A1708))/365</f>
        <v>0</v>
      </c>
      <c r="N1708" s="18" t="str" cm="1">
        <f t="array" ref="N1708">IF(LEN($A1708)&gt;0,SUMPRODUCT(($A1708=merged_names)*(_xlfn.TEXTAFTER(N$2, "At ")=merged_belt_colours)*merged_months_at_rank),"")</f>
        <v/>
      </c>
      <c r="O1708" s="18" t="str" cm="1">
        <f t="array" ref="O1708">IF(LEN($A1708)&gt;0,SUMPRODUCT(($A1708=merged_names)*(_xlfn.TEXTAFTER(O$2, "At ")=merged_belt_colours)*merged_months_at_rank),"")</f>
        <v/>
      </c>
      <c r="P1708" s="18" t="str" cm="1">
        <f t="array" ref="P1708">IF(LEN($A1708)&gt;0,SUMPRODUCT(($A1708=merged_names)*(_xlfn.TEXTAFTER(P$2, "At ")=merged_belt_colours)*merged_months_at_rank),"")</f>
        <v/>
      </c>
      <c r="Q1708" s="18" t="str" cm="1">
        <f t="array" ref="Q1708">IF(LEN($A1708)&gt;0,SUMPRODUCT(($A1708=merged_names)*(_xlfn.TEXTAFTER(Q$2, "At ")=merged_belt_colours)*merged_months_at_rank),"")</f>
        <v/>
      </c>
      <c r="R1708" s="18" t="str" cm="1">
        <f t="array" ref="R1708">IF(LEN($A1708)&gt;0,SUMPRODUCT(($A1708=merged_names)*(_xlfn.TEXTAFTER(R$2, "At ")=merged_belt_colours)*merged_months_at_rank),"")</f>
        <v/>
      </c>
    </row>
    <row r="1709" spans="1:18" x14ac:dyDescent="0.25">
      <c r="A1709"/>
      <c r="B1709" s="15" t="str" cm="1">
        <f t="array" ref="B1709">IFERROR(IF(LEN(A1709)&gt;0, IF(SUMPRODUCT((Inactives[Key]=J1709)*(Inactives[Currently Inactive]))=1,"Inactive","Active"),""),"Active")</f>
        <v/>
      </c>
      <c r="C1709" s="16" t="str" cm="1">
        <f t="array" aca="1" ref="C1709" ca="1">IFERROR(_xlfn._xlws.FILTER(Inactives[Inactive On],(Inactives[Key]=J1709)*(Inactives[Currently Inactive]),""),"")</f>
        <v/>
      </c>
      <c r="D1709" s="16" t="str" cm="1">
        <f t="array" aca="1" ref="D1709" ca="1">IFERROR(INDEX(_xlfn.TEXTSPLIT(E1709," "),1),"")</f>
        <v/>
      </c>
      <c r="E1709" s="15" t="str" cm="1">
        <f t="array" aca="1" ref="E1709" ca="1">IFERROR(_xlfn._xlws.FILTER(merged_ranks,(merged_end_dates=DATE(9999,12,31))*(merged_names=A1709)),"")</f>
        <v/>
      </c>
      <c r="F1709" s="17" t="str">
        <f ca="1">_xlfn.XLOOKUP(J1709,Promotions[Promo Key],Promotions[Promo Date],"")</f>
        <v/>
      </c>
      <c r="G1709" s="18" t="str">
        <f t="shared" ca="1" si="119"/>
        <v/>
      </c>
      <c r="H1709" s="18" t="str">
        <f t="shared" ca="1" si="118"/>
        <v/>
      </c>
      <c r="I1709" s="17" t="str">
        <f>_xlfn.XLOOKUP(A1709,Students[Full Name],Students[Starting Rank],"")</f>
        <v/>
      </c>
      <c r="J1709" s="15" t="str">
        <f t="shared" ca="1" si="120"/>
        <v xml:space="preserve">: </v>
      </c>
      <c r="K1709" s="16" t="str">
        <f>_xlfn.XLOOKUP(A1709,Students[Full Name],Students[Start Date],"")</f>
        <v/>
      </c>
      <c r="L1709" s="18">
        <f t="shared" ca="1" si="121"/>
        <v>-1</v>
      </c>
      <c r="M1709" s="18" cm="1">
        <f t="array" aca="1" ref="M1709" ca="1">SUMPRODUCT(Inactives[Days Inactive]*(Inactives[Student]=A1709))/365</f>
        <v>0</v>
      </c>
      <c r="N1709" s="18" t="str" cm="1">
        <f t="array" ref="N1709">IF(LEN($A1709)&gt;0,SUMPRODUCT(($A1709=merged_names)*(_xlfn.TEXTAFTER(N$2, "At ")=merged_belt_colours)*merged_months_at_rank),"")</f>
        <v/>
      </c>
      <c r="O1709" s="18" t="str" cm="1">
        <f t="array" ref="O1709">IF(LEN($A1709)&gt;0,SUMPRODUCT(($A1709=merged_names)*(_xlfn.TEXTAFTER(O$2, "At ")=merged_belt_colours)*merged_months_at_rank),"")</f>
        <v/>
      </c>
      <c r="P1709" s="18" t="str" cm="1">
        <f t="array" ref="P1709">IF(LEN($A1709)&gt;0,SUMPRODUCT(($A1709=merged_names)*(_xlfn.TEXTAFTER(P$2, "At ")=merged_belt_colours)*merged_months_at_rank),"")</f>
        <v/>
      </c>
      <c r="Q1709" s="18" t="str" cm="1">
        <f t="array" ref="Q1709">IF(LEN($A1709)&gt;0,SUMPRODUCT(($A1709=merged_names)*(_xlfn.TEXTAFTER(Q$2, "At ")=merged_belt_colours)*merged_months_at_rank),"")</f>
        <v/>
      </c>
      <c r="R1709" s="18" t="str" cm="1">
        <f t="array" ref="R1709">IF(LEN($A1709)&gt;0,SUMPRODUCT(($A1709=merged_names)*(_xlfn.TEXTAFTER(R$2, "At ")=merged_belt_colours)*merged_months_at_rank),"")</f>
        <v/>
      </c>
    </row>
    <row r="1710" spans="1:18" x14ac:dyDescent="0.25">
      <c r="A1710"/>
      <c r="B1710" s="15" t="str" cm="1">
        <f t="array" ref="B1710">IFERROR(IF(LEN(A1710)&gt;0, IF(SUMPRODUCT((Inactives[Key]=J1710)*(Inactives[Currently Inactive]))=1,"Inactive","Active"),""),"Active")</f>
        <v/>
      </c>
      <c r="C1710" s="16" t="str" cm="1">
        <f t="array" aca="1" ref="C1710" ca="1">IFERROR(_xlfn._xlws.FILTER(Inactives[Inactive On],(Inactives[Key]=J1710)*(Inactives[Currently Inactive]),""),"")</f>
        <v/>
      </c>
      <c r="D1710" s="16" t="str" cm="1">
        <f t="array" aca="1" ref="D1710" ca="1">IFERROR(INDEX(_xlfn.TEXTSPLIT(E1710," "),1),"")</f>
        <v/>
      </c>
      <c r="E1710" s="15" t="str" cm="1">
        <f t="array" aca="1" ref="E1710" ca="1">IFERROR(_xlfn._xlws.FILTER(merged_ranks,(merged_end_dates=DATE(9999,12,31))*(merged_names=A1710)),"")</f>
        <v/>
      </c>
      <c r="F1710" s="17" t="str">
        <f ca="1">_xlfn.XLOOKUP(J1710,Promotions[Promo Key],Promotions[Promo Date],"")</f>
        <v/>
      </c>
      <c r="G1710" s="18" t="str">
        <f t="shared" ca="1" si="119"/>
        <v/>
      </c>
      <c r="H1710" s="18" t="str">
        <f t="shared" ca="1" si="118"/>
        <v/>
      </c>
      <c r="I1710" s="17" t="str">
        <f>_xlfn.XLOOKUP(A1710,Students[Full Name],Students[Starting Rank],"")</f>
        <v/>
      </c>
      <c r="J1710" s="15" t="str">
        <f t="shared" ca="1" si="120"/>
        <v xml:space="preserve">: </v>
      </c>
      <c r="K1710" s="16" t="str">
        <f>_xlfn.XLOOKUP(A1710,Students[Full Name],Students[Start Date],"")</f>
        <v/>
      </c>
      <c r="L1710" s="18">
        <f t="shared" ca="1" si="121"/>
        <v>-1</v>
      </c>
      <c r="M1710" s="18" cm="1">
        <f t="array" aca="1" ref="M1710" ca="1">SUMPRODUCT(Inactives[Days Inactive]*(Inactives[Student]=A1710))/365</f>
        <v>0</v>
      </c>
      <c r="N1710" s="18" t="str" cm="1">
        <f t="array" ref="N1710">IF(LEN($A1710)&gt;0,SUMPRODUCT(($A1710=merged_names)*(_xlfn.TEXTAFTER(N$2, "At ")=merged_belt_colours)*merged_months_at_rank),"")</f>
        <v/>
      </c>
      <c r="O1710" s="18" t="str" cm="1">
        <f t="array" ref="O1710">IF(LEN($A1710)&gt;0,SUMPRODUCT(($A1710=merged_names)*(_xlfn.TEXTAFTER(O$2, "At ")=merged_belt_colours)*merged_months_at_rank),"")</f>
        <v/>
      </c>
      <c r="P1710" s="18" t="str" cm="1">
        <f t="array" ref="P1710">IF(LEN($A1710)&gt;0,SUMPRODUCT(($A1710=merged_names)*(_xlfn.TEXTAFTER(P$2, "At ")=merged_belt_colours)*merged_months_at_rank),"")</f>
        <v/>
      </c>
      <c r="Q1710" s="18" t="str" cm="1">
        <f t="array" ref="Q1710">IF(LEN($A1710)&gt;0,SUMPRODUCT(($A1710=merged_names)*(_xlfn.TEXTAFTER(Q$2, "At ")=merged_belt_colours)*merged_months_at_rank),"")</f>
        <v/>
      </c>
      <c r="R1710" s="18" t="str" cm="1">
        <f t="array" ref="R1710">IF(LEN($A1710)&gt;0,SUMPRODUCT(($A1710=merged_names)*(_xlfn.TEXTAFTER(R$2, "At ")=merged_belt_colours)*merged_months_at_rank),"")</f>
        <v/>
      </c>
    </row>
    <row r="1711" spans="1:18" x14ac:dyDescent="0.25">
      <c r="A1711"/>
      <c r="B1711" s="15" t="str" cm="1">
        <f t="array" ref="B1711">IFERROR(IF(LEN(A1711)&gt;0, IF(SUMPRODUCT((Inactives[Key]=J1711)*(Inactives[Currently Inactive]))=1,"Inactive","Active"),""),"Active")</f>
        <v/>
      </c>
      <c r="C1711" s="16" t="str" cm="1">
        <f t="array" aca="1" ref="C1711" ca="1">IFERROR(_xlfn._xlws.FILTER(Inactives[Inactive On],(Inactives[Key]=J1711)*(Inactives[Currently Inactive]),""),"")</f>
        <v/>
      </c>
      <c r="D1711" s="16" t="str" cm="1">
        <f t="array" aca="1" ref="D1711" ca="1">IFERROR(INDEX(_xlfn.TEXTSPLIT(E1711," "),1),"")</f>
        <v/>
      </c>
      <c r="E1711" s="15" t="str" cm="1">
        <f t="array" aca="1" ref="E1711" ca="1">IFERROR(_xlfn._xlws.FILTER(merged_ranks,(merged_end_dates=DATE(9999,12,31))*(merged_names=A1711)),"")</f>
        <v/>
      </c>
      <c r="F1711" s="17" t="str">
        <f ca="1">_xlfn.XLOOKUP(J1711,Promotions[Promo Key],Promotions[Promo Date],"")</f>
        <v/>
      </c>
      <c r="G1711" s="18" t="str">
        <f t="shared" ca="1" si="119"/>
        <v/>
      </c>
      <c r="H1711" s="18" t="str">
        <f t="shared" ca="1" si="118"/>
        <v/>
      </c>
      <c r="I1711" s="17" t="str">
        <f>_xlfn.XLOOKUP(A1711,Students[Full Name],Students[Starting Rank],"")</f>
        <v/>
      </c>
      <c r="J1711" s="15" t="str">
        <f t="shared" ca="1" si="120"/>
        <v xml:space="preserve">: </v>
      </c>
      <c r="K1711" s="16" t="str">
        <f>_xlfn.XLOOKUP(A1711,Students[Full Name],Students[Start Date],"")</f>
        <v/>
      </c>
      <c r="L1711" s="18">
        <f t="shared" ca="1" si="121"/>
        <v>-1</v>
      </c>
      <c r="M1711" s="18" cm="1">
        <f t="array" aca="1" ref="M1711" ca="1">SUMPRODUCT(Inactives[Days Inactive]*(Inactives[Student]=A1711))/365</f>
        <v>0</v>
      </c>
      <c r="N1711" s="18" t="str" cm="1">
        <f t="array" ref="N1711">IF(LEN($A1711)&gt;0,SUMPRODUCT(($A1711=merged_names)*(_xlfn.TEXTAFTER(N$2, "At ")=merged_belt_colours)*merged_months_at_rank),"")</f>
        <v/>
      </c>
      <c r="O1711" s="18" t="str" cm="1">
        <f t="array" ref="O1711">IF(LEN($A1711)&gt;0,SUMPRODUCT(($A1711=merged_names)*(_xlfn.TEXTAFTER(O$2, "At ")=merged_belt_colours)*merged_months_at_rank),"")</f>
        <v/>
      </c>
      <c r="P1711" s="18" t="str" cm="1">
        <f t="array" ref="P1711">IF(LEN($A1711)&gt;0,SUMPRODUCT(($A1711=merged_names)*(_xlfn.TEXTAFTER(P$2, "At ")=merged_belt_colours)*merged_months_at_rank),"")</f>
        <v/>
      </c>
      <c r="Q1711" s="18" t="str" cm="1">
        <f t="array" ref="Q1711">IF(LEN($A1711)&gt;0,SUMPRODUCT(($A1711=merged_names)*(_xlfn.TEXTAFTER(Q$2, "At ")=merged_belt_colours)*merged_months_at_rank),"")</f>
        <v/>
      </c>
      <c r="R1711" s="18" t="str" cm="1">
        <f t="array" ref="R1711">IF(LEN($A1711)&gt;0,SUMPRODUCT(($A1711=merged_names)*(_xlfn.TEXTAFTER(R$2, "At ")=merged_belt_colours)*merged_months_at_rank),"")</f>
        <v/>
      </c>
    </row>
    <row r="1712" spans="1:18" x14ac:dyDescent="0.25">
      <c r="A1712"/>
      <c r="B1712" s="15" t="str" cm="1">
        <f t="array" ref="B1712">IFERROR(IF(LEN(A1712)&gt;0, IF(SUMPRODUCT((Inactives[Key]=J1712)*(Inactives[Currently Inactive]))=1,"Inactive","Active"),""),"Active")</f>
        <v/>
      </c>
      <c r="C1712" s="16" t="str" cm="1">
        <f t="array" aca="1" ref="C1712" ca="1">IFERROR(_xlfn._xlws.FILTER(Inactives[Inactive On],(Inactives[Key]=J1712)*(Inactives[Currently Inactive]),""),"")</f>
        <v/>
      </c>
      <c r="D1712" s="16" t="str" cm="1">
        <f t="array" aca="1" ref="D1712" ca="1">IFERROR(INDEX(_xlfn.TEXTSPLIT(E1712," "),1),"")</f>
        <v/>
      </c>
      <c r="E1712" s="15" t="str" cm="1">
        <f t="array" aca="1" ref="E1712" ca="1">IFERROR(_xlfn._xlws.FILTER(merged_ranks,(merged_end_dates=DATE(9999,12,31))*(merged_names=A1712)),"")</f>
        <v/>
      </c>
      <c r="F1712" s="17" t="str">
        <f ca="1">_xlfn.XLOOKUP(J1712,Promotions[Promo Key],Promotions[Promo Date],"")</f>
        <v/>
      </c>
      <c r="G1712" s="18" t="str">
        <f t="shared" ca="1" si="119"/>
        <v/>
      </c>
      <c r="H1712" s="18" t="str">
        <f t="shared" ca="1" si="118"/>
        <v/>
      </c>
      <c r="I1712" s="17" t="str">
        <f>_xlfn.XLOOKUP(A1712,Students[Full Name],Students[Starting Rank],"")</f>
        <v/>
      </c>
      <c r="J1712" s="15" t="str">
        <f t="shared" ca="1" si="120"/>
        <v xml:space="preserve">: </v>
      </c>
      <c r="K1712" s="16" t="str">
        <f>_xlfn.XLOOKUP(A1712,Students[Full Name],Students[Start Date],"")</f>
        <v/>
      </c>
      <c r="L1712" s="18">
        <f t="shared" ca="1" si="121"/>
        <v>-1</v>
      </c>
      <c r="M1712" s="18" cm="1">
        <f t="array" aca="1" ref="M1712" ca="1">SUMPRODUCT(Inactives[Days Inactive]*(Inactives[Student]=A1712))/365</f>
        <v>0</v>
      </c>
      <c r="N1712" s="18" t="str" cm="1">
        <f t="array" ref="N1712">IF(LEN($A1712)&gt;0,SUMPRODUCT(($A1712=merged_names)*(_xlfn.TEXTAFTER(N$2, "At ")=merged_belt_colours)*merged_months_at_rank),"")</f>
        <v/>
      </c>
      <c r="O1712" s="18" t="str" cm="1">
        <f t="array" ref="O1712">IF(LEN($A1712)&gt;0,SUMPRODUCT(($A1712=merged_names)*(_xlfn.TEXTAFTER(O$2, "At ")=merged_belt_colours)*merged_months_at_rank),"")</f>
        <v/>
      </c>
      <c r="P1712" s="18" t="str" cm="1">
        <f t="array" ref="P1712">IF(LEN($A1712)&gt;0,SUMPRODUCT(($A1712=merged_names)*(_xlfn.TEXTAFTER(P$2, "At ")=merged_belt_colours)*merged_months_at_rank),"")</f>
        <v/>
      </c>
      <c r="Q1712" s="18" t="str" cm="1">
        <f t="array" ref="Q1712">IF(LEN($A1712)&gt;0,SUMPRODUCT(($A1712=merged_names)*(_xlfn.TEXTAFTER(Q$2, "At ")=merged_belt_colours)*merged_months_at_rank),"")</f>
        <v/>
      </c>
      <c r="R1712" s="18" t="str" cm="1">
        <f t="array" ref="R1712">IF(LEN($A1712)&gt;0,SUMPRODUCT(($A1712=merged_names)*(_xlfn.TEXTAFTER(R$2, "At ")=merged_belt_colours)*merged_months_at_rank),"")</f>
        <v/>
      </c>
    </row>
    <row r="1713" spans="1:18" x14ac:dyDescent="0.25">
      <c r="A1713"/>
      <c r="B1713" s="15" t="str" cm="1">
        <f t="array" ref="B1713">IFERROR(IF(LEN(A1713)&gt;0, IF(SUMPRODUCT((Inactives[Key]=J1713)*(Inactives[Currently Inactive]))=1,"Inactive","Active"),""),"Active")</f>
        <v/>
      </c>
      <c r="C1713" s="16" t="str" cm="1">
        <f t="array" aca="1" ref="C1713" ca="1">IFERROR(_xlfn._xlws.FILTER(Inactives[Inactive On],(Inactives[Key]=J1713)*(Inactives[Currently Inactive]),""),"")</f>
        <v/>
      </c>
      <c r="D1713" s="16" t="str" cm="1">
        <f t="array" aca="1" ref="D1713" ca="1">IFERROR(INDEX(_xlfn.TEXTSPLIT(E1713," "),1),"")</f>
        <v/>
      </c>
      <c r="E1713" s="15" t="str" cm="1">
        <f t="array" aca="1" ref="E1713" ca="1">IFERROR(_xlfn._xlws.FILTER(merged_ranks,(merged_end_dates=DATE(9999,12,31))*(merged_names=A1713)),"")</f>
        <v/>
      </c>
      <c r="F1713" s="17" t="str">
        <f ca="1">_xlfn.XLOOKUP(J1713,Promotions[Promo Key],Promotions[Promo Date],"")</f>
        <v/>
      </c>
      <c r="G1713" s="18" t="str">
        <f t="shared" ca="1" si="119"/>
        <v/>
      </c>
      <c r="H1713" s="18" t="str">
        <f t="shared" ca="1" si="118"/>
        <v/>
      </c>
      <c r="I1713" s="17" t="str">
        <f>_xlfn.XLOOKUP(A1713,Students[Full Name],Students[Starting Rank],"")</f>
        <v/>
      </c>
      <c r="J1713" s="15" t="str">
        <f t="shared" ca="1" si="120"/>
        <v xml:space="preserve">: </v>
      </c>
      <c r="K1713" s="16" t="str">
        <f>_xlfn.XLOOKUP(A1713,Students[Full Name],Students[Start Date],"")</f>
        <v/>
      </c>
      <c r="L1713" s="18">
        <f t="shared" ca="1" si="121"/>
        <v>-1</v>
      </c>
      <c r="M1713" s="18" cm="1">
        <f t="array" aca="1" ref="M1713" ca="1">SUMPRODUCT(Inactives[Days Inactive]*(Inactives[Student]=A1713))/365</f>
        <v>0</v>
      </c>
      <c r="N1713" s="18" t="str" cm="1">
        <f t="array" ref="N1713">IF(LEN($A1713)&gt;0,SUMPRODUCT(($A1713=merged_names)*(_xlfn.TEXTAFTER(N$2, "At ")=merged_belt_colours)*merged_months_at_rank),"")</f>
        <v/>
      </c>
      <c r="O1713" s="18" t="str" cm="1">
        <f t="array" ref="O1713">IF(LEN($A1713)&gt;0,SUMPRODUCT(($A1713=merged_names)*(_xlfn.TEXTAFTER(O$2, "At ")=merged_belt_colours)*merged_months_at_rank),"")</f>
        <v/>
      </c>
      <c r="P1713" s="18" t="str" cm="1">
        <f t="array" ref="P1713">IF(LEN($A1713)&gt;0,SUMPRODUCT(($A1713=merged_names)*(_xlfn.TEXTAFTER(P$2, "At ")=merged_belt_colours)*merged_months_at_rank),"")</f>
        <v/>
      </c>
      <c r="Q1713" s="18" t="str" cm="1">
        <f t="array" ref="Q1713">IF(LEN($A1713)&gt;0,SUMPRODUCT(($A1713=merged_names)*(_xlfn.TEXTAFTER(Q$2, "At ")=merged_belt_colours)*merged_months_at_rank),"")</f>
        <v/>
      </c>
      <c r="R1713" s="18" t="str" cm="1">
        <f t="array" ref="R1713">IF(LEN($A1713)&gt;0,SUMPRODUCT(($A1713=merged_names)*(_xlfn.TEXTAFTER(R$2, "At ")=merged_belt_colours)*merged_months_at_rank),"")</f>
        <v/>
      </c>
    </row>
    <row r="1714" spans="1:18" x14ac:dyDescent="0.25">
      <c r="A1714"/>
      <c r="B1714" s="15" t="str" cm="1">
        <f t="array" ref="B1714">IFERROR(IF(LEN(A1714)&gt;0, IF(SUMPRODUCT((Inactives[Key]=J1714)*(Inactives[Currently Inactive]))=1,"Inactive","Active"),""),"Active")</f>
        <v/>
      </c>
      <c r="C1714" s="16" t="str" cm="1">
        <f t="array" aca="1" ref="C1714" ca="1">IFERROR(_xlfn._xlws.FILTER(Inactives[Inactive On],(Inactives[Key]=J1714)*(Inactives[Currently Inactive]),""),"")</f>
        <v/>
      </c>
      <c r="D1714" s="16" t="str" cm="1">
        <f t="array" aca="1" ref="D1714" ca="1">IFERROR(INDEX(_xlfn.TEXTSPLIT(E1714," "),1),"")</f>
        <v/>
      </c>
      <c r="E1714" s="15" t="str" cm="1">
        <f t="array" aca="1" ref="E1714" ca="1">IFERROR(_xlfn._xlws.FILTER(merged_ranks,(merged_end_dates=DATE(9999,12,31))*(merged_names=A1714)),"")</f>
        <v/>
      </c>
      <c r="F1714" s="17" t="str">
        <f ca="1">_xlfn.XLOOKUP(J1714,Promotions[Promo Key],Promotions[Promo Date],"")</f>
        <v/>
      </c>
      <c r="G1714" s="18" t="str">
        <f t="shared" ca="1" si="119"/>
        <v/>
      </c>
      <c r="H1714" s="18" t="str">
        <f t="shared" ca="1" si="118"/>
        <v/>
      </c>
      <c r="I1714" s="17" t="str">
        <f>_xlfn.XLOOKUP(A1714,Students[Full Name],Students[Starting Rank],"")</f>
        <v/>
      </c>
      <c r="J1714" s="15" t="str">
        <f t="shared" ca="1" si="120"/>
        <v xml:space="preserve">: </v>
      </c>
      <c r="K1714" s="16" t="str">
        <f>_xlfn.XLOOKUP(A1714,Students[Full Name],Students[Start Date],"")</f>
        <v/>
      </c>
      <c r="L1714" s="18">
        <f t="shared" ca="1" si="121"/>
        <v>-1</v>
      </c>
      <c r="M1714" s="18" cm="1">
        <f t="array" aca="1" ref="M1714" ca="1">SUMPRODUCT(Inactives[Days Inactive]*(Inactives[Student]=A1714))/365</f>
        <v>0</v>
      </c>
      <c r="N1714" s="18" t="str" cm="1">
        <f t="array" ref="N1714">IF(LEN($A1714)&gt;0,SUMPRODUCT(($A1714=merged_names)*(_xlfn.TEXTAFTER(N$2, "At ")=merged_belt_colours)*merged_months_at_rank),"")</f>
        <v/>
      </c>
      <c r="O1714" s="18" t="str" cm="1">
        <f t="array" ref="O1714">IF(LEN($A1714)&gt;0,SUMPRODUCT(($A1714=merged_names)*(_xlfn.TEXTAFTER(O$2, "At ")=merged_belt_colours)*merged_months_at_rank),"")</f>
        <v/>
      </c>
      <c r="P1714" s="18" t="str" cm="1">
        <f t="array" ref="P1714">IF(LEN($A1714)&gt;0,SUMPRODUCT(($A1714=merged_names)*(_xlfn.TEXTAFTER(P$2, "At ")=merged_belt_colours)*merged_months_at_rank),"")</f>
        <v/>
      </c>
      <c r="Q1714" s="18" t="str" cm="1">
        <f t="array" ref="Q1714">IF(LEN($A1714)&gt;0,SUMPRODUCT(($A1714=merged_names)*(_xlfn.TEXTAFTER(Q$2, "At ")=merged_belt_colours)*merged_months_at_rank),"")</f>
        <v/>
      </c>
      <c r="R1714" s="18" t="str" cm="1">
        <f t="array" ref="R1714">IF(LEN($A1714)&gt;0,SUMPRODUCT(($A1714=merged_names)*(_xlfn.TEXTAFTER(R$2, "At ")=merged_belt_colours)*merged_months_at_rank),"")</f>
        <v/>
      </c>
    </row>
    <row r="1715" spans="1:18" x14ac:dyDescent="0.25">
      <c r="A1715"/>
      <c r="B1715" s="15" t="str" cm="1">
        <f t="array" ref="B1715">IFERROR(IF(LEN(A1715)&gt;0, IF(SUMPRODUCT((Inactives[Key]=J1715)*(Inactives[Currently Inactive]))=1,"Inactive","Active"),""),"Active")</f>
        <v/>
      </c>
      <c r="C1715" s="16" t="str" cm="1">
        <f t="array" aca="1" ref="C1715" ca="1">IFERROR(_xlfn._xlws.FILTER(Inactives[Inactive On],(Inactives[Key]=J1715)*(Inactives[Currently Inactive]),""),"")</f>
        <v/>
      </c>
      <c r="D1715" s="16" t="str" cm="1">
        <f t="array" aca="1" ref="D1715" ca="1">IFERROR(INDEX(_xlfn.TEXTSPLIT(E1715," "),1),"")</f>
        <v/>
      </c>
      <c r="E1715" s="15" t="str" cm="1">
        <f t="array" aca="1" ref="E1715" ca="1">IFERROR(_xlfn._xlws.FILTER(merged_ranks,(merged_end_dates=DATE(9999,12,31))*(merged_names=A1715)),"")</f>
        <v/>
      </c>
      <c r="F1715" s="17" t="str">
        <f ca="1">_xlfn.XLOOKUP(J1715,Promotions[Promo Key],Promotions[Promo Date],"")</f>
        <v/>
      </c>
      <c r="G1715" s="18" t="str">
        <f t="shared" ca="1" si="119"/>
        <v/>
      </c>
      <c r="H1715" s="18" t="str">
        <f t="shared" ca="1" si="118"/>
        <v/>
      </c>
      <c r="I1715" s="17" t="str">
        <f>_xlfn.XLOOKUP(A1715,Students[Full Name],Students[Starting Rank],"")</f>
        <v/>
      </c>
      <c r="J1715" s="15" t="str">
        <f t="shared" ca="1" si="120"/>
        <v xml:space="preserve">: </v>
      </c>
      <c r="K1715" s="16" t="str">
        <f>_xlfn.XLOOKUP(A1715,Students[Full Name],Students[Start Date],"")</f>
        <v/>
      </c>
      <c r="L1715" s="18">
        <f t="shared" ca="1" si="121"/>
        <v>-1</v>
      </c>
      <c r="M1715" s="18" cm="1">
        <f t="array" aca="1" ref="M1715" ca="1">SUMPRODUCT(Inactives[Days Inactive]*(Inactives[Student]=A1715))/365</f>
        <v>0</v>
      </c>
      <c r="N1715" s="18" t="str" cm="1">
        <f t="array" ref="N1715">IF(LEN($A1715)&gt;0,SUMPRODUCT(($A1715=merged_names)*(_xlfn.TEXTAFTER(N$2, "At ")=merged_belt_colours)*merged_months_at_rank),"")</f>
        <v/>
      </c>
      <c r="O1715" s="18" t="str" cm="1">
        <f t="array" ref="O1715">IF(LEN($A1715)&gt;0,SUMPRODUCT(($A1715=merged_names)*(_xlfn.TEXTAFTER(O$2, "At ")=merged_belt_colours)*merged_months_at_rank),"")</f>
        <v/>
      </c>
      <c r="P1715" s="18" t="str" cm="1">
        <f t="array" ref="P1715">IF(LEN($A1715)&gt;0,SUMPRODUCT(($A1715=merged_names)*(_xlfn.TEXTAFTER(P$2, "At ")=merged_belt_colours)*merged_months_at_rank),"")</f>
        <v/>
      </c>
      <c r="Q1715" s="18" t="str" cm="1">
        <f t="array" ref="Q1715">IF(LEN($A1715)&gt;0,SUMPRODUCT(($A1715=merged_names)*(_xlfn.TEXTAFTER(Q$2, "At ")=merged_belt_colours)*merged_months_at_rank),"")</f>
        <v/>
      </c>
      <c r="R1715" s="18" t="str" cm="1">
        <f t="array" ref="R1715">IF(LEN($A1715)&gt;0,SUMPRODUCT(($A1715=merged_names)*(_xlfn.TEXTAFTER(R$2, "At ")=merged_belt_colours)*merged_months_at_rank),"")</f>
        <v/>
      </c>
    </row>
    <row r="1716" spans="1:18" x14ac:dyDescent="0.25">
      <c r="A1716"/>
      <c r="B1716" s="15" t="str" cm="1">
        <f t="array" ref="B1716">IFERROR(IF(LEN(A1716)&gt;0, IF(SUMPRODUCT((Inactives[Key]=J1716)*(Inactives[Currently Inactive]))=1,"Inactive","Active"),""),"Active")</f>
        <v/>
      </c>
      <c r="C1716" s="16" t="str" cm="1">
        <f t="array" aca="1" ref="C1716" ca="1">IFERROR(_xlfn._xlws.FILTER(Inactives[Inactive On],(Inactives[Key]=J1716)*(Inactives[Currently Inactive]),""),"")</f>
        <v/>
      </c>
      <c r="D1716" s="16" t="str" cm="1">
        <f t="array" aca="1" ref="D1716" ca="1">IFERROR(INDEX(_xlfn.TEXTSPLIT(E1716," "),1),"")</f>
        <v/>
      </c>
      <c r="E1716" s="15" t="str" cm="1">
        <f t="array" aca="1" ref="E1716" ca="1">IFERROR(_xlfn._xlws.FILTER(merged_ranks,(merged_end_dates=DATE(9999,12,31))*(merged_names=A1716)),"")</f>
        <v/>
      </c>
      <c r="F1716" s="17" t="str">
        <f ca="1">_xlfn.XLOOKUP(J1716,Promotions[Promo Key],Promotions[Promo Date],"")</f>
        <v/>
      </c>
      <c r="G1716" s="18" t="str">
        <f t="shared" ca="1" si="119"/>
        <v/>
      </c>
      <c r="H1716" s="18" t="str">
        <f t="shared" ca="1" si="118"/>
        <v/>
      </c>
      <c r="I1716" s="17" t="str">
        <f>_xlfn.XLOOKUP(A1716,Students[Full Name],Students[Starting Rank],"")</f>
        <v/>
      </c>
      <c r="J1716" s="15" t="str">
        <f t="shared" ca="1" si="120"/>
        <v xml:space="preserve">: </v>
      </c>
      <c r="K1716" s="16" t="str">
        <f>_xlfn.XLOOKUP(A1716,Students[Full Name],Students[Start Date],"")</f>
        <v/>
      </c>
      <c r="L1716" s="18">
        <f t="shared" ca="1" si="121"/>
        <v>-1</v>
      </c>
      <c r="M1716" s="18" cm="1">
        <f t="array" aca="1" ref="M1716" ca="1">SUMPRODUCT(Inactives[Days Inactive]*(Inactives[Student]=A1716))/365</f>
        <v>0</v>
      </c>
      <c r="N1716" s="18" t="str" cm="1">
        <f t="array" ref="N1716">IF(LEN($A1716)&gt;0,SUMPRODUCT(($A1716=merged_names)*(_xlfn.TEXTAFTER(N$2, "At ")=merged_belt_colours)*merged_months_at_rank),"")</f>
        <v/>
      </c>
      <c r="O1716" s="18" t="str" cm="1">
        <f t="array" ref="O1716">IF(LEN($A1716)&gt;0,SUMPRODUCT(($A1716=merged_names)*(_xlfn.TEXTAFTER(O$2, "At ")=merged_belt_colours)*merged_months_at_rank),"")</f>
        <v/>
      </c>
      <c r="P1716" s="18" t="str" cm="1">
        <f t="array" ref="P1716">IF(LEN($A1716)&gt;0,SUMPRODUCT(($A1716=merged_names)*(_xlfn.TEXTAFTER(P$2, "At ")=merged_belt_colours)*merged_months_at_rank),"")</f>
        <v/>
      </c>
      <c r="Q1716" s="18" t="str" cm="1">
        <f t="array" ref="Q1716">IF(LEN($A1716)&gt;0,SUMPRODUCT(($A1716=merged_names)*(_xlfn.TEXTAFTER(Q$2, "At ")=merged_belt_colours)*merged_months_at_rank),"")</f>
        <v/>
      </c>
      <c r="R1716" s="18" t="str" cm="1">
        <f t="array" ref="R1716">IF(LEN($A1716)&gt;0,SUMPRODUCT(($A1716=merged_names)*(_xlfn.TEXTAFTER(R$2, "At ")=merged_belt_colours)*merged_months_at_rank),"")</f>
        <v/>
      </c>
    </row>
    <row r="1717" spans="1:18" x14ac:dyDescent="0.25">
      <c r="A1717"/>
      <c r="B1717" s="15" t="str" cm="1">
        <f t="array" ref="B1717">IFERROR(IF(LEN(A1717)&gt;0, IF(SUMPRODUCT((Inactives[Key]=J1717)*(Inactives[Currently Inactive]))=1,"Inactive","Active"),""),"Active")</f>
        <v/>
      </c>
      <c r="C1717" s="16" t="str" cm="1">
        <f t="array" aca="1" ref="C1717" ca="1">IFERROR(_xlfn._xlws.FILTER(Inactives[Inactive On],(Inactives[Key]=J1717)*(Inactives[Currently Inactive]),""),"")</f>
        <v/>
      </c>
      <c r="D1717" s="16" t="str" cm="1">
        <f t="array" aca="1" ref="D1717" ca="1">IFERROR(INDEX(_xlfn.TEXTSPLIT(E1717," "),1),"")</f>
        <v/>
      </c>
      <c r="E1717" s="15" t="str" cm="1">
        <f t="array" aca="1" ref="E1717" ca="1">IFERROR(_xlfn._xlws.FILTER(merged_ranks,(merged_end_dates=DATE(9999,12,31))*(merged_names=A1717)),"")</f>
        <v/>
      </c>
      <c r="F1717" s="17" t="str">
        <f ca="1">_xlfn.XLOOKUP(J1717,Promotions[Promo Key],Promotions[Promo Date],"")</f>
        <v/>
      </c>
      <c r="G1717" s="18" t="str">
        <f t="shared" ca="1" si="119"/>
        <v/>
      </c>
      <c r="H1717" s="18" t="str">
        <f t="shared" ca="1" si="118"/>
        <v/>
      </c>
      <c r="I1717" s="17" t="str">
        <f>_xlfn.XLOOKUP(A1717,Students[Full Name],Students[Starting Rank],"")</f>
        <v/>
      </c>
      <c r="J1717" s="15" t="str">
        <f t="shared" ca="1" si="120"/>
        <v xml:space="preserve">: </v>
      </c>
      <c r="K1717" s="16" t="str">
        <f>_xlfn.XLOOKUP(A1717,Students[Full Name],Students[Start Date],"")</f>
        <v/>
      </c>
      <c r="L1717" s="18">
        <f t="shared" ca="1" si="121"/>
        <v>-1</v>
      </c>
      <c r="M1717" s="18" cm="1">
        <f t="array" aca="1" ref="M1717" ca="1">SUMPRODUCT(Inactives[Days Inactive]*(Inactives[Student]=A1717))/365</f>
        <v>0</v>
      </c>
      <c r="N1717" s="18" t="str" cm="1">
        <f t="array" ref="N1717">IF(LEN($A1717)&gt;0,SUMPRODUCT(($A1717=merged_names)*(_xlfn.TEXTAFTER(N$2, "At ")=merged_belt_colours)*merged_months_at_rank),"")</f>
        <v/>
      </c>
      <c r="O1717" s="18" t="str" cm="1">
        <f t="array" ref="O1717">IF(LEN($A1717)&gt;0,SUMPRODUCT(($A1717=merged_names)*(_xlfn.TEXTAFTER(O$2, "At ")=merged_belt_colours)*merged_months_at_rank),"")</f>
        <v/>
      </c>
      <c r="P1717" s="18" t="str" cm="1">
        <f t="array" ref="P1717">IF(LEN($A1717)&gt;0,SUMPRODUCT(($A1717=merged_names)*(_xlfn.TEXTAFTER(P$2, "At ")=merged_belt_colours)*merged_months_at_rank),"")</f>
        <v/>
      </c>
      <c r="Q1717" s="18" t="str" cm="1">
        <f t="array" ref="Q1717">IF(LEN($A1717)&gt;0,SUMPRODUCT(($A1717=merged_names)*(_xlfn.TEXTAFTER(Q$2, "At ")=merged_belt_colours)*merged_months_at_rank),"")</f>
        <v/>
      </c>
      <c r="R1717" s="18" t="str" cm="1">
        <f t="array" ref="R1717">IF(LEN($A1717)&gt;0,SUMPRODUCT(($A1717=merged_names)*(_xlfn.TEXTAFTER(R$2, "At ")=merged_belt_colours)*merged_months_at_rank),"")</f>
        <v/>
      </c>
    </row>
    <row r="1718" spans="1:18" x14ac:dyDescent="0.25">
      <c r="A1718"/>
      <c r="B1718" s="15" t="str" cm="1">
        <f t="array" ref="B1718">IFERROR(IF(LEN(A1718)&gt;0, IF(SUMPRODUCT((Inactives[Key]=J1718)*(Inactives[Currently Inactive]))=1,"Inactive","Active"),""),"Active")</f>
        <v/>
      </c>
      <c r="C1718" s="16" t="str" cm="1">
        <f t="array" aca="1" ref="C1718" ca="1">IFERROR(_xlfn._xlws.FILTER(Inactives[Inactive On],(Inactives[Key]=J1718)*(Inactives[Currently Inactive]),""),"")</f>
        <v/>
      </c>
      <c r="D1718" s="16" t="str" cm="1">
        <f t="array" aca="1" ref="D1718" ca="1">IFERROR(INDEX(_xlfn.TEXTSPLIT(E1718," "),1),"")</f>
        <v/>
      </c>
      <c r="E1718" s="15" t="str" cm="1">
        <f t="array" aca="1" ref="E1718" ca="1">IFERROR(_xlfn._xlws.FILTER(merged_ranks,(merged_end_dates=DATE(9999,12,31))*(merged_names=A1718)),"")</f>
        <v/>
      </c>
      <c r="F1718" s="17" t="str">
        <f ca="1">_xlfn.XLOOKUP(J1718,Promotions[Promo Key],Promotions[Promo Date],"")</f>
        <v/>
      </c>
      <c r="G1718" s="18" t="str">
        <f t="shared" ca="1" si="119"/>
        <v/>
      </c>
      <c r="H1718" s="18" t="str">
        <f t="shared" ca="1" si="118"/>
        <v/>
      </c>
      <c r="I1718" s="17" t="str">
        <f>_xlfn.XLOOKUP(A1718,Students[Full Name],Students[Starting Rank],"")</f>
        <v/>
      </c>
      <c r="J1718" s="15" t="str">
        <f t="shared" ca="1" si="120"/>
        <v xml:space="preserve">: </v>
      </c>
      <c r="K1718" s="16" t="str">
        <f>_xlfn.XLOOKUP(A1718,Students[Full Name],Students[Start Date],"")</f>
        <v/>
      </c>
      <c r="L1718" s="18">
        <f t="shared" ca="1" si="121"/>
        <v>-1</v>
      </c>
      <c r="M1718" s="18" cm="1">
        <f t="array" aca="1" ref="M1718" ca="1">SUMPRODUCT(Inactives[Days Inactive]*(Inactives[Student]=A1718))/365</f>
        <v>0</v>
      </c>
      <c r="N1718" s="18" t="str" cm="1">
        <f t="array" ref="N1718">IF(LEN($A1718)&gt;0,SUMPRODUCT(($A1718=merged_names)*(_xlfn.TEXTAFTER(N$2, "At ")=merged_belt_colours)*merged_months_at_rank),"")</f>
        <v/>
      </c>
      <c r="O1718" s="18" t="str" cm="1">
        <f t="array" ref="O1718">IF(LEN($A1718)&gt;0,SUMPRODUCT(($A1718=merged_names)*(_xlfn.TEXTAFTER(O$2, "At ")=merged_belt_colours)*merged_months_at_rank),"")</f>
        <v/>
      </c>
      <c r="P1718" s="18" t="str" cm="1">
        <f t="array" ref="P1718">IF(LEN($A1718)&gt;0,SUMPRODUCT(($A1718=merged_names)*(_xlfn.TEXTAFTER(P$2, "At ")=merged_belt_colours)*merged_months_at_rank),"")</f>
        <v/>
      </c>
      <c r="Q1718" s="18" t="str" cm="1">
        <f t="array" ref="Q1718">IF(LEN($A1718)&gt;0,SUMPRODUCT(($A1718=merged_names)*(_xlfn.TEXTAFTER(Q$2, "At ")=merged_belt_colours)*merged_months_at_rank),"")</f>
        <v/>
      </c>
      <c r="R1718" s="18" t="str" cm="1">
        <f t="array" ref="R1718">IF(LEN($A1718)&gt;0,SUMPRODUCT(($A1718=merged_names)*(_xlfn.TEXTAFTER(R$2, "At ")=merged_belt_colours)*merged_months_at_rank),"")</f>
        <v/>
      </c>
    </row>
    <row r="1719" spans="1:18" x14ac:dyDescent="0.25">
      <c r="A1719"/>
      <c r="B1719" s="15" t="str" cm="1">
        <f t="array" ref="B1719">IFERROR(IF(LEN(A1719)&gt;0, IF(SUMPRODUCT((Inactives[Key]=J1719)*(Inactives[Currently Inactive]))=1,"Inactive","Active"),""),"Active")</f>
        <v/>
      </c>
      <c r="C1719" s="16" t="str" cm="1">
        <f t="array" aca="1" ref="C1719" ca="1">IFERROR(_xlfn._xlws.FILTER(Inactives[Inactive On],(Inactives[Key]=J1719)*(Inactives[Currently Inactive]),""),"")</f>
        <v/>
      </c>
      <c r="D1719" s="16" t="str" cm="1">
        <f t="array" aca="1" ref="D1719" ca="1">IFERROR(INDEX(_xlfn.TEXTSPLIT(E1719," "),1),"")</f>
        <v/>
      </c>
      <c r="E1719" s="15" t="str" cm="1">
        <f t="array" aca="1" ref="E1719" ca="1">IFERROR(_xlfn._xlws.FILTER(merged_ranks,(merged_end_dates=DATE(9999,12,31))*(merged_names=A1719)),"")</f>
        <v/>
      </c>
      <c r="F1719" s="17" t="str">
        <f ca="1">_xlfn.XLOOKUP(J1719,Promotions[Promo Key],Promotions[Promo Date],"")</f>
        <v/>
      </c>
      <c r="G1719" s="18" t="str">
        <f t="shared" ca="1" si="119"/>
        <v/>
      </c>
      <c r="H1719" s="18" t="str">
        <f t="shared" ca="1" si="118"/>
        <v/>
      </c>
      <c r="I1719" s="17" t="str">
        <f>_xlfn.XLOOKUP(A1719,Students[Full Name],Students[Starting Rank],"")</f>
        <v/>
      </c>
      <c r="J1719" s="15" t="str">
        <f t="shared" ca="1" si="120"/>
        <v xml:space="preserve">: </v>
      </c>
      <c r="K1719" s="16" t="str">
        <f>_xlfn.XLOOKUP(A1719,Students[Full Name],Students[Start Date],"")</f>
        <v/>
      </c>
      <c r="L1719" s="18">
        <f t="shared" ca="1" si="121"/>
        <v>-1</v>
      </c>
      <c r="M1719" s="18" cm="1">
        <f t="array" aca="1" ref="M1719" ca="1">SUMPRODUCT(Inactives[Days Inactive]*(Inactives[Student]=A1719))/365</f>
        <v>0</v>
      </c>
      <c r="N1719" s="18" t="str" cm="1">
        <f t="array" ref="N1719">IF(LEN($A1719)&gt;0,SUMPRODUCT(($A1719=merged_names)*(_xlfn.TEXTAFTER(N$2, "At ")=merged_belt_colours)*merged_months_at_rank),"")</f>
        <v/>
      </c>
      <c r="O1719" s="18" t="str" cm="1">
        <f t="array" ref="O1719">IF(LEN($A1719)&gt;0,SUMPRODUCT(($A1719=merged_names)*(_xlfn.TEXTAFTER(O$2, "At ")=merged_belt_colours)*merged_months_at_rank),"")</f>
        <v/>
      </c>
      <c r="P1719" s="18" t="str" cm="1">
        <f t="array" ref="P1719">IF(LEN($A1719)&gt;0,SUMPRODUCT(($A1719=merged_names)*(_xlfn.TEXTAFTER(P$2, "At ")=merged_belt_colours)*merged_months_at_rank),"")</f>
        <v/>
      </c>
      <c r="Q1719" s="18" t="str" cm="1">
        <f t="array" ref="Q1719">IF(LEN($A1719)&gt;0,SUMPRODUCT(($A1719=merged_names)*(_xlfn.TEXTAFTER(Q$2, "At ")=merged_belt_colours)*merged_months_at_rank),"")</f>
        <v/>
      </c>
      <c r="R1719" s="18" t="str" cm="1">
        <f t="array" ref="R1719">IF(LEN($A1719)&gt;0,SUMPRODUCT(($A1719=merged_names)*(_xlfn.TEXTAFTER(R$2, "At ")=merged_belt_colours)*merged_months_at_rank),"")</f>
        <v/>
      </c>
    </row>
    <row r="1720" spans="1:18" x14ac:dyDescent="0.25">
      <c r="A1720"/>
      <c r="B1720" s="15" t="str" cm="1">
        <f t="array" ref="B1720">IFERROR(IF(LEN(A1720)&gt;0, IF(SUMPRODUCT((Inactives[Key]=J1720)*(Inactives[Currently Inactive]))=1,"Inactive","Active"),""),"Active")</f>
        <v/>
      </c>
      <c r="C1720" s="16" t="str" cm="1">
        <f t="array" aca="1" ref="C1720" ca="1">IFERROR(_xlfn._xlws.FILTER(Inactives[Inactive On],(Inactives[Key]=J1720)*(Inactives[Currently Inactive]),""),"")</f>
        <v/>
      </c>
      <c r="D1720" s="16" t="str" cm="1">
        <f t="array" aca="1" ref="D1720" ca="1">IFERROR(INDEX(_xlfn.TEXTSPLIT(E1720," "),1),"")</f>
        <v/>
      </c>
      <c r="E1720" s="15" t="str" cm="1">
        <f t="array" aca="1" ref="E1720" ca="1">IFERROR(_xlfn._xlws.FILTER(merged_ranks,(merged_end_dates=DATE(9999,12,31))*(merged_names=A1720)),"")</f>
        <v/>
      </c>
      <c r="F1720" s="17" t="str">
        <f ca="1">_xlfn.XLOOKUP(J1720,Promotions[Promo Key],Promotions[Promo Date],"")</f>
        <v/>
      </c>
      <c r="G1720" s="18" t="str">
        <f t="shared" ca="1" si="119"/>
        <v/>
      </c>
      <c r="H1720" s="18" t="str">
        <f t="shared" ca="1" si="118"/>
        <v/>
      </c>
      <c r="I1720" s="17" t="str">
        <f>_xlfn.XLOOKUP(A1720,Students[Full Name],Students[Starting Rank],"")</f>
        <v/>
      </c>
      <c r="J1720" s="15" t="str">
        <f t="shared" ca="1" si="120"/>
        <v xml:space="preserve">: </v>
      </c>
      <c r="K1720" s="16" t="str">
        <f>_xlfn.XLOOKUP(A1720,Students[Full Name],Students[Start Date],"")</f>
        <v/>
      </c>
      <c r="L1720" s="18">
        <f t="shared" ca="1" si="121"/>
        <v>-1</v>
      </c>
      <c r="M1720" s="18" cm="1">
        <f t="array" aca="1" ref="M1720" ca="1">SUMPRODUCT(Inactives[Days Inactive]*(Inactives[Student]=A1720))/365</f>
        <v>0</v>
      </c>
      <c r="N1720" s="18" t="str" cm="1">
        <f t="array" ref="N1720">IF(LEN($A1720)&gt;0,SUMPRODUCT(($A1720=merged_names)*(_xlfn.TEXTAFTER(N$2, "At ")=merged_belt_colours)*merged_months_at_rank),"")</f>
        <v/>
      </c>
      <c r="O1720" s="18" t="str" cm="1">
        <f t="array" ref="O1720">IF(LEN($A1720)&gt;0,SUMPRODUCT(($A1720=merged_names)*(_xlfn.TEXTAFTER(O$2, "At ")=merged_belt_colours)*merged_months_at_rank),"")</f>
        <v/>
      </c>
      <c r="P1720" s="18" t="str" cm="1">
        <f t="array" ref="P1720">IF(LEN($A1720)&gt;0,SUMPRODUCT(($A1720=merged_names)*(_xlfn.TEXTAFTER(P$2, "At ")=merged_belt_colours)*merged_months_at_rank),"")</f>
        <v/>
      </c>
      <c r="Q1720" s="18" t="str" cm="1">
        <f t="array" ref="Q1720">IF(LEN($A1720)&gt;0,SUMPRODUCT(($A1720=merged_names)*(_xlfn.TEXTAFTER(Q$2, "At ")=merged_belt_colours)*merged_months_at_rank),"")</f>
        <v/>
      </c>
      <c r="R1720" s="18" t="str" cm="1">
        <f t="array" ref="R1720">IF(LEN($A1720)&gt;0,SUMPRODUCT(($A1720=merged_names)*(_xlfn.TEXTAFTER(R$2, "At ")=merged_belt_colours)*merged_months_at_rank),"")</f>
        <v/>
      </c>
    </row>
    <row r="1721" spans="1:18" x14ac:dyDescent="0.25">
      <c r="A1721"/>
      <c r="B1721" s="15" t="str" cm="1">
        <f t="array" ref="B1721">IFERROR(IF(LEN(A1721)&gt;0, IF(SUMPRODUCT((Inactives[Key]=J1721)*(Inactives[Currently Inactive]))=1,"Inactive","Active"),""),"Active")</f>
        <v/>
      </c>
      <c r="C1721" s="16" t="str" cm="1">
        <f t="array" aca="1" ref="C1721" ca="1">IFERROR(_xlfn._xlws.FILTER(Inactives[Inactive On],(Inactives[Key]=J1721)*(Inactives[Currently Inactive]),""),"")</f>
        <v/>
      </c>
      <c r="D1721" s="16" t="str" cm="1">
        <f t="array" aca="1" ref="D1721" ca="1">IFERROR(INDEX(_xlfn.TEXTSPLIT(E1721," "),1),"")</f>
        <v/>
      </c>
      <c r="E1721" s="15" t="str" cm="1">
        <f t="array" aca="1" ref="E1721" ca="1">IFERROR(_xlfn._xlws.FILTER(merged_ranks,(merged_end_dates=DATE(9999,12,31))*(merged_names=A1721)),"")</f>
        <v/>
      </c>
      <c r="F1721" s="17" t="str">
        <f ca="1">_xlfn.XLOOKUP(J1721,Promotions[Promo Key],Promotions[Promo Date],"")</f>
        <v/>
      </c>
      <c r="G1721" s="18" t="str">
        <f t="shared" ca="1" si="119"/>
        <v/>
      </c>
      <c r="H1721" s="18" t="str">
        <f t="shared" ca="1" si="118"/>
        <v/>
      </c>
      <c r="I1721" s="17" t="str">
        <f>_xlfn.XLOOKUP(A1721,Students[Full Name],Students[Starting Rank],"")</f>
        <v/>
      </c>
      <c r="J1721" s="15" t="str">
        <f t="shared" ca="1" si="120"/>
        <v xml:space="preserve">: </v>
      </c>
      <c r="K1721" s="16" t="str">
        <f>_xlfn.XLOOKUP(A1721,Students[Full Name],Students[Start Date],"")</f>
        <v/>
      </c>
      <c r="L1721" s="18">
        <f t="shared" ca="1" si="121"/>
        <v>-1</v>
      </c>
      <c r="M1721" s="18" cm="1">
        <f t="array" aca="1" ref="M1721" ca="1">SUMPRODUCT(Inactives[Days Inactive]*(Inactives[Student]=A1721))/365</f>
        <v>0</v>
      </c>
      <c r="N1721" s="18" t="str" cm="1">
        <f t="array" ref="N1721">IF(LEN($A1721)&gt;0,SUMPRODUCT(($A1721=merged_names)*(_xlfn.TEXTAFTER(N$2, "At ")=merged_belt_colours)*merged_months_at_rank),"")</f>
        <v/>
      </c>
      <c r="O1721" s="18" t="str" cm="1">
        <f t="array" ref="O1721">IF(LEN($A1721)&gt;0,SUMPRODUCT(($A1721=merged_names)*(_xlfn.TEXTAFTER(O$2, "At ")=merged_belt_colours)*merged_months_at_rank),"")</f>
        <v/>
      </c>
      <c r="P1721" s="18" t="str" cm="1">
        <f t="array" ref="P1721">IF(LEN($A1721)&gt;0,SUMPRODUCT(($A1721=merged_names)*(_xlfn.TEXTAFTER(P$2, "At ")=merged_belt_colours)*merged_months_at_rank),"")</f>
        <v/>
      </c>
      <c r="Q1721" s="18" t="str" cm="1">
        <f t="array" ref="Q1721">IF(LEN($A1721)&gt;0,SUMPRODUCT(($A1721=merged_names)*(_xlfn.TEXTAFTER(Q$2, "At ")=merged_belt_colours)*merged_months_at_rank),"")</f>
        <v/>
      </c>
      <c r="R1721" s="18" t="str" cm="1">
        <f t="array" ref="R1721">IF(LEN($A1721)&gt;0,SUMPRODUCT(($A1721=merged_names)*(_xlfn.TEXTAFTER(R$2, "At ")=merged_belt_colours)*merged_months_at_rank),"")</f>
        <v/>
      </c>
    </row>
    <row r="1722" spans="1:18" x14ac:dyDescent="0.25">
      <c r="A1722"/>
      <c r="B1722" s="15" t="str" cm="1">
        <f t="array" ref="B1722">IFERROR(IF(LEN(A1722)&gt;0, IF(SUMPRODUCT((Inactives[Key]=J1722)*(Inactives[Currently Inactive]))=1,"Inactive","Active"),""),"Active")</f>
        <v/>
      </c>
      <c r="C1722" s="16" t="str" cm="1">
        <f t="array" aca="1" ref="C1722" ca="1">IFERROR(_xlfn._xlws.FILTER(Inactives[Inactive On],(Inactives[Key]=J1722)*(Inactives[Currently Inactive]),""),"")</f>
        <v/>
      </c>
      <c r="D1722" s="16" t="str" cm="1">
        <f t="array" aca="1" ref="D1722" ca="1">IFERROR(INDEX(_xlfn.TEXTSPLIT(E1722," "),1),"")</f>
        <v/>
      </c>
      <c r="E1722" s="15" t="str" cm="1">
        <f t="array" aca="1" ref="E1722" ca="1">IFERROR(_xlfn._xlws.FILTER(merged_ranks,(merged_end_dates=DATE(9999,12,31))*(merged_names=A1722)),"")</f>
        <v/>
      </c>
      <c r="F1722" s="17" t="str">
        <f ca="1">_xlfn.XLOOKUP(J1722,Promotions[Promo Key],Promotions[Promo Date],"")</f>
        <v/>
      </c>
      <c r="G1722" s="18" t="str">
        <f t="shared" ca="1" si="119"/>
        <v/>
      </c>
      <c r="H1722" s="18" t="str">
        <f t="shared" ca="1" si="118"/>
        <v/>
      </c>
      <c r="I1722" s="17" t="str">
        <f>_xlfn.XLOOKUP(A1722,Students[Full Name],Students[Starting Rank],"")</f>
        <v/>
      </c>
      <c r="J1722" s="15" t="str">
        <f t="shared" ca="1" si="120"/>
        <v xml:space="preserve">: </v>
      </c>
      <c r="K1722" s="16" t="str">
        <f>_xlfn.XLOOKUP(A1722,Students[Full Name],Students[Start Date],"")</f>
        <v/>
      </c>
      <c r="L1722" s="18">
        <f t="shared" ca="1" si="121"/>
        <v>-1</v>
      </c>
      <c r="M1722" s="18" cm="1">
        <f t="array" aca="1" ref="M1722" ca="1">SUMPRODUCT(Inactives[Days Inactive]*(Inactives[Student]=A1722))/365</f>
        <v>0</v>
      </c>
      <c r="N1722" s="18" t="str" cm="1">
        <f t="array" ref="N1722">IF(LEN($A1722)&gt;0,SUMPRODUCT(($A1722=merged_names)*(_xlfn.TEXTAFTER(N$2, "At ")=merged_belt_colours)*merged_months_at_rank),"")</f>
        <v/>
      </c>
      <c r="O1722" s="18" t="str" cm="1">
        <f t="array" ref="O1722">IF(LEN($A1722)&gt;0,SUMPRODUCT(($A1722=merged_names)*(_xlfn.TEXTAFTER(O$2, "At ")=merged_belt_colours)*merged_months_at_rank),"")</f>
        <v/>
      </c>
      <c r="P1722" s="18" t="str" cm="1">
        <f t="array" ref="P1722">IF(LEN($A1722)&gt;0,SUMPRODUCT(($A1722=merged_names)*(_xlfn.TEXTAFTER(P$2, "At ")=merged_belt_colours)*merged_months_at_rank),"")</f>
        <v/>
      </c>
      <c r="Q1722" s="18" t="str" cm="1">
        <f t="array" ref="Q1722">IF(LEN($A1722)&gt;0,SUMPRODUCT(($A1722=merged_names)*(_xlfn.TEXTAFTER(Q$2, "At ")=merged_belt_colours)*merged_months_at_rank),"")</f>
        <v/>
      </c>
      <c r="R1722" s="18" t="str" cm="1">
        <f t="array" ref="R1722">IF(LEN($A1722)&gt;0,SUMPRODUCT(($A1722=merged_names)*(_xlfn.TEXTAFTER(R$2, "At ")=merged_belt_colours)*merged_months_at_rank),"")</f>
        <v/>
      </c>
    </row>
    <row r="1723" spans="1:18" x14ac:dyDescent="0.25">
      <c r="A1723"/>
      <c r="B1723" s="15" t="str" cm="1">
        <f t="array" ref="B1723">IFERROR(IF(LEN(A1723)&gt;0, IF(SUMPRODUCT((Inactives[Key]=J1723)*(Inactives[Currently Inactive]))=1,"Inactive","Active"),""),"Active")</f>
        <v/>
      </c>
      <c r="C1723" s="16" t="str" cm="1">
        <f t="array" aca="1" ref="C1723" ca="1">IFERROR(_xlfn._xlws.FILTER(Inactives[Inactive On],(Inactives[Key]=J1723)*(Inactives[Currently Inactive]),""),"")</f>
        <v/>
      </c>
      <c r="D1723" s="16" t="str" cm="1">
        <f t="array" aca="1" ref="D1723" ca="1">IFERROR(INDEX(_xlfn.TEXTSPLIT(E1723," "),1),"")</f>
        <v/>
      </c>
      <c r="E1723" s="15" t="str" cm="1">
        <f t="array" aca="1" ref="E1723" ca="1">IFERROR(_xlfn._xlws.FILTER(merged_ranks,(merged_end_dates=DATE(9999,12,31))*(merged_names=A1723)),"")</f>
        <v/>
      </c>
      <c r="F1723" s="17" t="str">
        <f ca="1">_xlfn.XLOOKUP(J1723,Promotions[Promo Key],Promotions[Promo Date],"")</f>
        <v/>
      </c>
      <c r="G1723" s="18" t="str">
        <f t="shared" ca="1" si="119"/>
        <v/>
      </c>
      <c r="H1723" s="18" t="str">
        <f t="shared" ca="1" si="118"/>
        <v/>
      </c>
      <c r="I1723" s="17" t="str">
        <f>_xlfn.XLOOKUP(A1723,Students[Full Name],Students[Starting Rank],"")</f>
        <v/>
      </c>
      <c r="J1723" s="15" t="str">
        <f t="shared" ca="1" si="120"/>
        <v xml:space="preserve">: </v>
      </c>
      <c r="K1723" s="16" t="str">
        <f>_xlfn.XLOOKUP(A1723,Students[Full Name],Students[Start Date],"")</f>
        <v/>
      </c>
      <c r="L1723" s="18">
        <f t="shared" ca="1" si="121"/>
        <v>-1</v>
      </c>
      <c r="M1723" s="18" cm="1">
        <f t="array" aca="1" ref="M1723" ca="1">SUMPRODUCT(Inactives[Days Inactive]*(Inactives[Student]=A1723))/365</f>
        <v>0</v>
      </c>
      <c r="N1723" s="18" t="str" cm="1">
        <f t="array" ref="N1723">IF(LEN($A1723)&gt;0,SUMPRODUCT(($A1723=merged_names)*(_xlfn.TEXTAFTER(N$2, "At ")=merged_belt_colours)*merged_months_at_rank),"")</f>
        <v/>
      </c>
      <c r="O1723" s="18" t="str" cm="1">
        <f t="array" ref="O1723">IF(LEN($A1723)&gt;0,SUMPRODUCT(($A1723=merged_names)*(_xlfn.TEXTAFTER(O$2, "At ")=merged_belt_colours)*merged_months_at_rank),"")</f>
        <v/>
      </c>
      <c r="P1723" s="18" t="str" cm="1">
        <f t="array" ref="P1723">IF(LEN($A1723)&gt;0,SUMPRODUCT(($A1723=merged_names)*(_xlfn.TEXTAFTER(P$2, "At ")=merged_belt_colours)*merged_months_at_rank),"")</f>
        <v/>
      </c>
      <c r="Q1723" s="18" t="str" cm="1">
        <f t="array" ref="Q1723">IF(LEN($A1723)&gt;0,SUMPRODUCT(($A1723=merged_names)*(_xlfn.TEXTAFTER(Q$2, "At ")=merged_belt_colours)*merged_months_at_rank),"")</f>
        <v/>
      </c>
      <c r="R1723" s="18" t="str" cm="1">
        <f t="array" ref="R1723">IF(LEN($A1723)&gt;0,SUMPRODUCT(($A1723=merged_names)*(_xlfn.TEXTAFTER(R$2, "At ")=merged_belt_colours)*merged_months_at_rank),"")</f>
        <v/>
      </c>
    </row>
    <row r="1724" spans="1:18" x14ac:dyDescent="0.25">
      <c r="A1724"/>
      <c r="B1724" s="15" t="str" cm="1">
        <f t="array" ref="B1724">IFERROR(IF(LEN(A1724)&gt;0, IF(SUMPRODUCT((Inactives[Key]=J1724)*(Inactives[Currently Inactive]))=1,"Inactive","Active"),""),"Active")</f>
        <v/>
      </c>
      <c r="C1724" s="16" t="str" cm="1">
        <f t="array" aca="1" ref="C1724" ca="1">IFERROR(_xlfn._xlws.FILTER(Inactives[Inactive On],(Inactives[Key]=J1724)*(Inactives[Currently Inactive]),""),"")</f>
        <v/>
      </c>
      <c r="D1724" s="16" t="str" cm="1">
        <f t="array" aca="1" ref="D1724" ca="1">IFERROR(INDEX(_xlfn.TEXTSPLIT(E1724," "),1),"")</f>
        <v/>
      </c>
      <c r="E1724" s="15" t="str" cm="1">
        <f t="array" aca="1" ref="E1724" ca="1">IFERROR(_xlfn._xlws.FILTER(merged_ranks,(merged_end_dates=DATE(9999,12,31))*(merged_names=A1724)),"")</f>
        <v/>
      </c>
      <c r="F1724" s="17" t="str">
        <f ca="1">_xlfn.XLOOKUP(J1724,Promotions[Promo Key],Promotions[Promo Date],"")</f>
        <v/>
      </c>
      <c r="G1724" s="18" t="str">
        <f t="shared" ca="1" si="119"/>
        <v/>
      </c>
      <c r="H1724" s="18" t="str">
        <f t="shared" ca="1" si="118"/>
        <v/>
      </c>
      <c r="I1724" s="17" t="str">
        <f>_xlfn.XLOOKUP(A1724,Students[Full Name],Students[Starting Rank],"")</f>
        <v/>
      </c>
      <c r="J1724" s="15" t="str">
        <f t="shared" ca="1" si="120"/>
        <v xml:space="preserve">: </v>
      </c>
      <c r="K1724" s="16" t="str">
        <f>_xlfn.XLOOKUP(A1724,Students[Full Name],Students[Start Date],"")</f>
        <v/>
      </c>
      <c r="L1724" s="18">
        <f t="shared" ca="1" si="121"/>
        <v>-1</v>
      </c>
      <c r="M1724" s="18" cm="1">
        <f t="array" aca="1" ref="M1724" ca="1">SUMPRODUCT(Inactives[Days Inactive]*(Inactives[Student]=A1724))/365</f>
        <v>0</v>
      </c>
      <c r="N1724" s="18" t="str" cm="1">
        <f t="array" ref="N1724">IF(LEN($A1724)&gt;0,SUMPRODUCT(($A1724=merged_names)*(_xlfn.TEXTAFTER(N$2, "At ")=merged_belt_colours)*merged_months_at_rank),"")</f>
        <v/>
      </c>
      <c r="O1724" s="18" t="str" cm="1">
        <f t="array" ref="O1724">IF(LEN($A1724)&gt;0,SUMPRODUCT(($A1724=merged_names)*(_xlfn.TEXTAFTER(O$2, "At ")=merged_belt_colours)*merged_months_at_rank),"")</f>
        <v/>
      </c>
      <c r="P1724" s="18" t="str" cm="1">
        <f t="array" ref="P1724">IF(LEN($A1724)&gt;0,SUMPRODUCT(($A1724=merged_names)*(_xlfn.TEXTAFTER(P$2, "At ")=merged_belt_colours)*merged_months_at_rank),"")</f>
        <v/>
      </c>
      <c r="Q1724" s="18" t="str" cm="1">
        <f t="array" ref="Q1724">IF(LEN($A1724)&gt;0,SUMPRODUCT(($A1724=merged_names)*(_xlfn.TEXTAFTER(Q$2, "At ")=merged_belt_colours)*merged_months_at_rank),"")</f>
        <v/>
      </c>
      <c r="R1724" s="18" t="str" cm="1">
        <f t="array" ref="R1724">IF(LEN($A1724)&gt;0,SUMPRODUCT(($A1724=merged_names)*(_xlfn.TEXTAFTER(R$2, "At ")=merged_belt_colours)*merged_months_at_rank),"")</f>
        <v/>
      </c>
    </row>
    <row r="1725" spans="1:18" x14ac:dyDescent="0.25">
      <c r="A1725"/>
      <c r="B1725" s="15" t="str" cm="1">
        <f t="array" ref="B1725">IFERROR(IF(LEN(A1725)&gt;0, IF(SUMPRODUCT((Inactives[Key]=J1725)*(Inactives[Currently Inactive]))=1,"Inactive","Active"),""),"Active")</f>
        <v/>
      </c>
      <c r="C1725" s="16" t="str" cm="1">
        <f t="array" aca="1" ref="C1725" ca="1">IFERROR(_xlfn._xlws.FILTER(Inactives[Inactive On],(Inactives[Key]=J1725)*(Inactives[Currently Inactive]),""),"")</f>
        <v/>
      </c>
      <c r="D1725" s="16" t="str" cm="1">
        <f t="array" aca="1" ref="D1725" ca="1">IFERROR(INDEX(_xlfn.TEXTSPLIT(E1725," "),1),"")</f>
        <v/>
      </c>
      <c r="E1725" s="15" t="str" cm="1">
        <f t="array" aca="1" ref="E1725" ca="1">IFERROR(_xlfn._xlws.FILTER(merged_ranks,(merged_end_dates=DATE(9999,12,31))*(merged_names=A1725)),"")</f>
        <v/>
      </c>
      <c r="F1725" s="17" t="str">
        <f ca="1">_xlfn.XLOOKUP(J1725,Promotions[Promo Key],Promotions[Promo Date],"")</f>
        <v/>
      </c>
      <c r="G1725" s="18" t="str">
        <f t="shared" ca="1" si="119"/>
        <v/>
      </c>
      <c r="H1725" s="18" t="str">
        <f t="shared" ca="1" si="118"/>
        <v/>
      </c>
      <c r="I1725" s="17" t="str">
        <f>_xlfn.XLOOKUP(A1725,Students[Full Name],Students[Starting Rank],"")</f>
        <v/>
      </c>
      <c r="J1725" s="15" t="str">
        <f t="shared" ca="1" si="120"/>
        <v xml:space="preserve">: </v>
      </c>
      <c r="K1725" s="16" t="str">
        <f>_xlfn.XLOOKUP(A1725,Students[Full Name],Students[Start Date],"")</f>
        <v/>
      </c>
      <c r="L1725" s="18">
        <f t="shared" ca="1" si="121"/>
        <v>-1</v>
      </c>
      <c r="M1725" s="18" cm="1">
        <f t="array" aca="1" ref="M1725" ca="1">SUMPRODUCT(Inactives[Days Inactive]*(Inactives[Student]=A1725))/365</f>
        <v>0</v>
      </c>
      <c r="N1725" s="18" t="str" cm="1">
        <f t="array" ref="N1725">IF(LEN($A1725)&gt;0,SUMPRODUCT(($A1725=merged_names)*(_xlfn.TEXTAFTER(N$2, "At ")=merged_belt_colours)*merged_months_at_rank),"")</f>
        <v/>
      </c>
      <c r="O1725" s="18" t="str" cm="1">
        <f t="array" ref="O1725">IF(LEN($A1725)&gt;0,SUMPRODUCT(($A1725=merged_names)*(_xlfn.TEXTAFTER(O$2, "At ")=merged_belt_colours)*merged_months_at_rank),"")</f>
        <v/>
      </c>
      <c r="P1725" s="18" t="str" cm="1">
        <f t="array" ref="P1725">IF(LEN($A1725)&gt;0,SUMPRODUCT(($A1725=merged_names)*(_xlfn.TEXTAFTER(P$2, "At ")=merged_belt_colours)*merged_months_at_rank),"")</f>
        <v/>
      </c>
      <c r="Q1725" s="18" t="str" cm="1">
        <f t="array" ref="Q1725">IF(LEN($A1725)&gt;0,SUMPRODUCT(($A1725=merged_names)*(_xlfn.TEXTAFTER(Q$2, "At ")=merged_belt_colours)*merged_months_at_rank),"")</f>
        <v/>
      </c>
      <c r="R1725" s="18" t="str" cm="1">
        <f t="array" ref="R1725">IF(LEN($A1725)&gt;0,SUMPRODUCT(($A1725=merged_names)*(_xlfn.TEXTAFTER(R$2, "At ")=merged_belt_colours)*merged_months_at_rank),"")</f>
        <v/>
      </c>
    </row>
    <row r="1726" spans="1:18" x14ac:dyDescent="0.25">
      <c r="A1726"/>
      <c r="B1726" s="15" t="str" cm="1">
        <f t="array" ref="B1726">IFERROR(IF(LEN(A1726)&gt;0, IF(SUMPRODUCT((Inactives[Key]=J1726)*(Inactives[Currently Inactive]))=1,"Inactive","Active"),""),"Active")</f>
        <v/>
      </c>
      <c r="C1726" s="16" t="str" cm="1">
        <f t="array" aca="1" ref="C1726" ca="1">IFERROR(_xlfn._xlws.FILTER(Inactives[Inactive On],(Inactives[Key]=J1726)*(Inactives[Currently Inactive]),""),"")</f>
        <v/>
      </c>
      <c r="D1726" s="16" t="str" cm="1">
        <f t="array" aca="1" ref="D1726" ca="1">IFERROR(INDEX(_xlfn.TEXTSPLIT(E1726," "),1),"")</f>
        <v/>
      </c>
      <c r="E1726" s="15" t="str" cm="1">
        <f t="array" aca="1" ref="E1726" ca="1">IFERROR(_xlfn._xlws.FILTER(merged_ranks,(merged_end_dates=DATE(9999,12,31))*(merged_names=A1726)),"")</f>
        <v/>
      </c>
      <c r="F1726" s="17" t="str">
        <f ca="1">_xlfn.XLOOKUP(J1726,Promotions[Promo Key],Promotions[Promo Date],"")</f>
        <v/>
      </c>
      <c r="G1726" s="18" t="str">
        <f t="shared" ca="1" si="119"/>
        <v/>
      </c>
      <c r="H1726" s="18" t="str">
        <f t="shared" ca="1" si="118"/>
        <v/>
      </c>
      <c r="I1726" s="17" t="str">
        <f>_xlfn.XLOOKUP(A1726,Students[Full Name],Students[Starting Rank],"")</f>
        <v/>
      </c>
      <c r="J1726" s="15" t="str">
        <f t="shared" ca="1" si="120"/>
        <v xml:space="preserve">: </v>
      </c>
      <c r="K1726" s="16" t="str">
        <f>_xlfn.XLOOKUP(A1726,Students[Full Name],Students[Start Date],"")</f>
        <v/>
      </c>
      <c r="L1726" s="18">
        <f t="shared" ca="1" si="121"/>
        <v>-1</v>
      </c>
      <c r="M1726" s="18" cm="1">
        <f t="array" aca="1" ref="M1726" ca="1">SUMPRODUCT(Inactives[Days Inactive]*(Inactives[Student]=A1726))/365</f>
        <v>0</v>
      </c>
      <c r="N1726" s="18" t="str" cm="1">
        <f t="array" ref="N1726">IF(LEN($A1726)&gt;0,SUMPRODUCT(($A1726=merged_names)*(_xlfn.TEXTAFTER(N$2, "At ")=merged_belt_colours)*merged_months_at_rank),"")</f>
        <v/>
      </c>
      <c r="O1726" s="18" t="str" cm="1">
        <f t="array" ref="O1726">IF(LEN($A1726)&gt;0,SUMPRODUCT(($A1726=merged_names)*(_xlfn.TEXTAFTER(O$2, "At ")=merged_belt_colours)*merged_months_at_rank),"")</f>
        <v/>
      </c>
      <c r="P1726" s="18" t="str" cm="1">
        <f t="array" ref="P1726">IF(LEN($A1726)&gt;0,SUMPRODUCT(($A1726=merged_names)*(_xlfn.TEXTAFTER(P$2, "At ")=merged_belt_colours)*merged_months_at_rank),"")</f>
        <v/>
      </c>
      <c r="Q1726" s="18" t="str" cm="1">
        <f t="array" ref="Q1726">IF(LEN($A1726)&gt;0,SUMPRODUCT(($A1726=merged_names)*(_xlfn.TEXTAFTER(Q$2, "At ")=merged_belt_colours)*merged_months_at_rank),"")</f>
        <v/>
      </c>
      <c r="R1726" s="18" t="str" cm="1">
        <f t="array" ref="R1726">IF(LEN($A1726)&gt;0,SUMPRODUCT(($A1726=merged_names)*(_xlfn.TEXTAFTER(R$2, "At ")=merged_belt_colours)*merged_months_at_rank),"")</f>
        <v/>
      </c>
    </row>
    <row r="1727" spans="1:18" x14ac:dyDescent="0.25">
      <c r="A1727"/>
      <c r="B1727" s="15" t="str" cm="1">
        <f t="array" ref="B1727">IFERROR(IF(LEN(A1727)&gt;0, IF(SUMPRODUCT((Inactives[Key]=J1727)*(Inactives[Currently Inactive]))=1,"Inactive","Active"),""),"Active")</f>
        <v/>
      </c>
      <c r="C1727" s="16" t="str" cm="1">
        <f t="array" aca="1" ref="C1727" ca="1">IFERROR(_xlfn._xlws.FILTER(Inactives[Inactive On],(Inactives[Key]=J1727)*(Inactives[Currently Inactive]),""),"")</f>
        <v/>
      </c>
      <c r="D1727" s="16" t="str" cm="1">
        <f t="array" aca="1" ref="D1727" ca="1">IFERROR(INDEX(_xlfn.TEXTSPLIT(E1727," "),1),"")</f>
        <v/>
      </c>
      <c r="E1727" s="15" t="str" cm="1">
        <f t="array" aca="1" ref="E1727" ca="1">IFERROR(_xlfn._xlws.FILTER(merged_ranks,(merged_end_dates=DATE(9999,12,31))*(merged_names=A1727)),"")</f>
        <v/>
      </c>
      <c r="F1727" s="17" t="str">
        <f ca="1">_xlfn.XLOOKUP(J1727,Promotions[Promo Key],Promotions[Promo Date],"")</f>
        <v/>
      </c>
      <c r="G1727" s="18" t="str">
        <f t="shared" ca="1" si="119"/>
        <v/>
      </c>
      <c r="H1727" s="18" t="str">
        <f t="shared" ca="1" si="118"/>
        <v/>
      </c>
      <c r="I1727" s="17" t="str">
        <f>_xlfn.XLOOKUP(A1727,Students[Full Name],Students[Starting Rank],"")</f>
        <v/>
      </c>
      <c r="J1727" s="15" t="str">
        <f t="shared" ca="1" si="120"/>
        <v xml:space="preserve">: </v>
      </c>
      <c r="K1727" s="16" t="str">
        <f>_xlfn.XLOOKUP(A1727,Students[Full Name],Students[Start Date],"")</f>
        <v/>
      </c>
      <c r="L1727" s="18">
        <f t="shared" ca="1" si="121"/>
        <v>-1</v>
      </c>
      <c r="M1727" s="18" cm="1">
        <f t="array" aca="1" ref="M1727" ca="1">SUMPRODUCT(Inactives[Days Inactive]*(Inactives[Student]=A1727))/365</f>
        <v>0</v>
      </c>
      <c r="N1727" s="18" t="str" cm="1">
        <f t="array" ref="N1727">IF(LEN($A1727)&gt;0,SUMPRODUCT(($A1727=merged_names)*(_xlfn.TEXTAFTER(N$2, "At ")=merged_belt_colours)*merged_months_at_rank),"")</f>
        <v/>
      </c>
      <c r="O1727" s="18" t="str" cm="1">
        <f t="array" ref="O1727">IF(LEN($A1727)&gt;0,SUMPRODUCT(($A1727=merged_names)*(_xlfn.TEXTAFTER(O$2, "At ")=merged_belt_colours)*merged_months_at_rank),"")</f>
        <v/>
      </c>
      <c r="P1727" s="18" t="str" cm="1">
        <f t="array" ref="P1727">IF(LEN($A1727)&gt;0,SUMPRODUCT(($A1727=merged_names)*(_xlfn.TEXTAFTER(P$2, "At ")=merged_belt_colours)*merged_months_at_rank),"")</f>
        <v/>
      </c>
      <c r="Q1727" s="18" t="str" cm="1">
        <f t="array" ref="Q1727">IF(LEN($A1727)&gt;0,SUMPRODUCT(($A1727=merged_names)*(_xlfn.TEXTAFTER(Q$2, "At ")=merged_belt_colours)*merged_months_at_rank),"")</f>
        <v/>
      </c>
      <c r="R1727" s="18" t="str" cm="1">
        <f t="array" ref="R1727">IF(LEN($A1727)&gt;0,SUMPRODUCT(($A1727=merged_names)*(_xlfn.TEXTAFTER(R$2, "At ")=merged_belt_colours)*merged_months_at_rank),"")</f>
        <v/>
      </c>
    </row>
    <row r="1728" spans="1:18" x14ac:dyDescent="0.25">
      <c r="A1728"/>
      <c r="B1728" s="15" t="str" cm="1">
        <f t="array" ref="B1728">IFERROR(IF(LEN(A1728)&gt;0, IF(SUMPRODUCT((Inactives[Key]=J1728)*(Inactives[Currently Inactive]))=1,"Inactive","Active"),""),"Active")</f>
        <v/>
      </c>
      <c r="C1728" s="16" t="str" cm="1">
        <f t="array" aca="1" ref="C1728" ca="1">IFERROR(_xlfn._xlws.FILTER(Inactives[Inactive On],(Inactives[Key]=J1728)*(Inactives[Currently Inactive]),""),"")</f>
        <v/>
      </c>
      <c r="D1728" s="16" t="str" cm="1">
        <f t="array" aca="1" ref="D1728" ca="1">IFERROR(INDEX(_xlfn.TEXTSPLIT(E1728," "),1),"")</f>
        <v/>
      </c>
      <c r="E1728" s="15" t="str" cm="1">
        <f t="array" aca="1" ref="E1728" ca="1">IFERROR(_xlfn._xlws.FILTER(merged_ranks,(merged_end_dates=DATE(9999,12,31))*(merged_names=A1728)),"")</f>
        <v/>
      </c>
      <c r="F1728" s="17" t="str">
        <f ca="1">_xlfn.XLOOKUP(J1728,Promotions[Promo Key],Promotions[Promo Date],"")</f>
        <v/>
      </c>
      <c r="G1728" s="18" t="str">
        <f t="shared" ca="1" si="119"/>
        <v/>
      </c>
      <c r="H1728" s="18" t="str">
        <f t="shared" ca="1" si="118"/>
        <v/>
      </c>
      <c r="I1728" s="17" t="str">
        <f>_xlfn.XLOOKUP(A1728,Students[Full Name],Students[Starting Rank],"")</f>
        <v/>
      </c>
      <c r="J1728" s="15" t="str">
        <f t="shared" ca="1" si="120"/>
        <v xml:space="preserve">: </v>
      </c>
      <c r="K1728" s="16" t="str">
        <f>_xlfn.XLOOKUP(A1728,Students[Full Name],Students[Start Date],"")</f>
        <v/>
      </c>
      <c r="L1728" s="18">
        <f t="shared" ca="1" si="121"/>
        <v>-1</v>
      </c>
      <c r="M1728" s="18" cm="1">
        <f t="array" aca="1" ref="M1728" ca="1">SUMPRODUCT(Inactives[Days Inactive]*(Inactives[Student]=A1728))/365</f>
        <v>0</v>
      </c>
      <c r="N1728" s="18" t="str" cm="1">
        <f t="array" ref="N1728">IF(LEN($A1728)&gt;0,SUMPRODUCT(($A1728=merged_names)*(_xlfn.TEXTAFTER(N$2, "At ")=merged_belt_colours)*merged_months_at_rank),"")</f>
        <v/>
      </c>
      <c r="O1728" s="18" t="str" cm="1">
        <f t="array" ref="O1728">IF(LEN($A1728)&gt;0,SUMPRODUCT(($A1728=merged_names)*(_xlfn.TEXTAFTER(O$2, "At ")=merged_belt_colours)*merged_months_at_rank),"")</f>
        <v/>
      </c>
      <c r="P1728" s="18" t="str" cm="1">
        <f t="array" ref="P1728">IF(LEN($A1728)&gt;0,SUMPRODUCT(($A1728=merged_names)*(_xlfn.TEXTAFTER(P$2, "At ")=merged_belt_colours)*merged_months_at_rank),"")</f>
        <v/>
      </c>
      <c r="Q1728" s="18" t="str" cm="1">
        <f t="array" ref="Q1728">IF(LEN($A1728)&gt;0,SUMPRODUCT(($A1728=merged_names)*(_xlfn.TEXTAFTER(Q$2, "At ")=merged_belt_colours)*merged_months_at_rank),"")</f>
        <v/>
      </c>
      <c r="R1728" s="18" t="str" cm="1">
        <f t="array" ref="R1728">IF(LEN($A1728)&gt;0,SUMPRODUCT(($A1728=merged_names)*(_xlfn.TEXTAFTER(R$2, "At ")=merged_belt_colours)*merged_months_at_rank),"")</f>
        <v/>
      </c>
    </row>
    <row r="1729" spans="1:18" x14ac:dyDescent="0.25">
      <c r="A1729"/>
      <c r="B1729" s="15" t="str" cm="1">
        <f t="array" ref="B1729">IFERROR(IF(LEN(A1729)&gt;0, IF(SUMPRODUCT((Inactives[Key]=J1729)*(Inactives[Currently Inactive]))=1,"Inactive","Active"),""),"Active")</f>
        <v/>
      </c>
      <c r="C1729" s="16" t="str" cm="1">
        <f t="array" aca="1" ref="C1729" ca="1">IFERROR(_xlfn._xlws.FILTER(Inactives[Inactive On],(Inactives[Key]=J1729)*(Inactives[Currently Inactive]),""),"")</f>
        <v/>
      </c>
      <c r="D1729" s="16" t="str" cm="1">
        <f t="array" aca="1" ref="D1729" ca="1">IFERROR(INDEX(_xlfn.TEXTSPLIT(E1729," "),1),"")</f>
        <v/>
      </c>
      <c r="E1729" s="15" t="str" cm="1">
        <f t="array" aca="1" ref="E1729" ca="1">IFERROR(_xlfn._xlws.FILTER(merged_ranks,(merged_end_dates=DATE(9999,12,31))*(merged_names=A1729)),"")</f>
        <v/>
      </c>
      <c r="F1729" s="17" t="str">
        <f ca="1">_xlfn.XLOOKUP(J1729,Promotions[Promo Key],Promotions[Promo Date],"")</f>
        <v/>
      </c>
      <c r="G1729" s="18" t="str">
        <f t="shared" ca="1" si="119"/>
        <v/>
      </c>
      <c r="H1729" s="18" t="str">
        <f t="shared" ca="1" si="118"/>
        <v/>
      </c>
      <c r="I1729" s="17" t="str">
        <f>_xlfn.XLOOKUP(A1729,Students[Full Name],Students[Starting Rank],"")</f>
        <v/>
      </c>
      <c r="J1729" s="15" t="str">
        <f t="shared" ca="1" si="120"/>
        <v xml:space="preserve">: </v>
      </c>
      <c r="K1729" s="16" t="str">
        <f>_xlfn.XLOOKUP(A1729,Students[Full Name],Students[Start Date],"")</f>
        <v/>
      </c>
      <c r="L1729" s="18">
        <f t="shared" ca="1" si="121"/>
        <v>-1</v>
      </c>
      <c r="M1729" s="18" cm="1">
        <f t="array" aca="1" ref="M1729" ca="1">SUMPRODUCT(Inactives[Days Inactive]*(Inactives[Student]=A1729))/365</f>
        <v>0</v>
      </c>
      <c r="N1729" s="18" t="str" cm="1">
        <f t="array" ref="N1729">IF(LEN($A1729)&gt;0,SUMPRODUCT(($A1729=merged_names)*(_xlfn.TEXTAFTER(N$2, "At ")=merged_belt_colours)*merged_months_at_rank),"")</f>
        <v/>
      </c>
      <c r="O1729" s="18" t="str" cm="1">
        <f t="array" ref="O1729">IF(LEN($A1729)&gt;0,SUMPRODUCT(($A1729=merged_names)*(_xlfn.TEXTAFTER(O$2, "At ")=merged_belt_colours)*merged_months_at_rank),"")</f>
        <v/>
      </c>
      <c r="P1729" s="18" t="str" cm="1">
        <f t="array" ref="P1729">IF(LEN($A1729)&gt;0,SUMPRODUCT(($A1729=merged_names)*(_xlfn.TEXTAFTER(P$2, "At ")=merged_belt_colours)*merged_months_at_rank),"")</f>
        <v/>
      </c>
      <c r="Q1729" s="18" t="str" cm="1">
        <f t="array" ref="Q1729">IF(LEN($A1729)&gt;0,SUMPRODUCT(($A1729=merged_names)*(_xlfn.TEXTAFTER(Q$2, "At ")=merged_belt_colours)*merged_months_at_rank),"")</f>
        <v/>
      </c>
      <c r="R1729" s="18" t="str" cm="1">
        <f t="array" ref="R1729">IF(LEN($A1729)&gt;0,SUMPRODUCT(($A1729=merged_names)*(_xlfn.TEXTAFTER(R$2, "At ")=merged_belt_colours)*merged_months_at_rank),"")</f>
        <v/>
      </c>
    </row>
    <row r="1730" spans="1:18" x14ac:dyDescent="0.25">
      <c r="A1730"/>
      <c r="B1730" s="15" t="str" cm="1">
        <f t="array" ref="B1730">IFERROR(IF(LEN(A1730)&gt;0, IF(SUMPRODUCT((Inactives[Key]=J1730)*(Inactives[Currently Inactive]))=1,"Inactive","Active"),""),"Active")</f>
        <v/>
      </c>
      <c r="C1730" s="16" t="str" cm="1">
        <f t="array" aca="1" ref="C1730" ca="1">IFERROR(_xlfn._xlws.FILTER(Inactives[Inactive On],(Inactives[Key]=J1730)*(Inactives[Currently Inactive]),""),"")</f>
        <v/>
      </c>
      <c r="D1730" s="16" t="str" cm="1">
        <f t="array" aca="1" ref="D1730" ca="1">IFERROR(INDEX(_xlfn.TEXTSPLIT(E1730," "),1),"")</f>
        <v/>
      </c>
      <c r="E1730" s="15" t="str" cm="1">
        <f t="array" aca="1" ref="E1730" ca="1">IFERROR(_xlfn._xlws.FILTER(merged_ranks,(merged_end_dates=DATE(9999,12,31))*(merged_names=A1730)),"")</f>
        <v/>
      </c>
      <c r="F1730" s="17" t="str">
        <f ca="1">_xlfn.XLOOKUP(J1730,Promotions[Promo Key],Promotions[Promo Date],"")</f>
        <v/>
      </c>
      <c r="G1730" s="18" t="str">
        <f t="shared" ca="1" si="119"/>
        <v/>
      </c>
      <c r="H1730" s="18" t="str">
        <f t="shared" ca="1" si="118"/>
        <v/>
      </c>
      <c r="I1730" s="17" t="str">
        <f>_xlfn.XLOOKUP(A1730,Students[Full Name],Students[Starting Rank],"")</f>
        <v/>
      </c>
      <c r="J1730" s="15" t="str">
        <f t="shared" ca="1" si="120"/>
        <v xml:space="preserve">: </v>
      </c>
      <c r="K1730" s="16" t="str">
        <f>_xlfn.XLOOKUP(A1730,Students[Full Name],Students[Start Date],"")</f>
        <v/>
      </c>
      <c r="L1730" s="18">
        <f t="shared" ca="1" si="121"/>
        <v>-1</v>
      </c>
      <c r="M1730" s="18" cm="1">
        <f t="array" aca="1" ref="M1730" ca="1">SUMPRODUCT(Inactives[Days Inactive]*(Inactives[Student]=A1730))/365</f>
        <v>0</v>
      </c>
      <c r="N1730" s="18" t="str" cm="1">
        <f t="array" ref="N1730">IF(LEN($A1730)&gt;0,SUMPRODUCT(($A1730=merged_names)*(_xlfn.TEXTAFTER(N$2, "At ")=merged_belt_colours)*merged_months_at_rank),"")</f>
        <v/>
      </c>
      <c r="O1730" s="18" t="str" cm="1">
        <f t="array" ref="O1730">IF(LEN($A1730)&gt;0,SUMPRODUCT(($A1730=merged_names)*(_xlfn.TEXTAFTER(O$2, "At ")=merged_belt_colours)*merged_months_at_rank),"")</f>
        <v/>
      </c>
      <c r="P1730" s="18" t="str" cm="1">
        <f t="array" ref="P1730">IF(LEN($A1730)&gt;0,SUMPRODUCT(($A1730=merged_names)*(_xlfn.TEXTAFTER(P$2, "At ")=merged_belt_colours)*merged_months_at_rank),"")</f>
        <v/>
      </c>
      <c r="Q1730" s="18" t="str" cm="1">
        <f t="array" ref="Q1730">IF(LEN($A1730)&gt;0,SUMPRODUCT(($A1730=merged_names)*(_xlfn.TEXTAFTER(Q$2, "At ")=merged_belt_colours)*merged_months_at_rank),"")</f>
        <v/>
      </c>
      <c r="R1730" s="18" t="str" cm="1">
        <f t="array" ref="R1730">IF(LEN($A1730)&gt;0,SUMPRODUCT(($A1730=merged_names)*(_xlfn.TEXTAFTER(R$2, "At ")=merged_belt_colours)*merged_months_at_rank),"")</f>
        <v/>
      </c>
    </row>
    <row r="1731" spans="1:18" x14ac:dyDescent="0.25">
      <c r="A1731"/>
      <c r="B1731" s="15" t="str" cm="1">
        <f t="array" ref="B1731">IFERROR(IF(LEN(A1731)&gt;0, IF(SUMPRODUCT((Inactives[Key]=J1731)*(Inactives[Currently Inactive]))=1,"Inactive","Active"),""),"Active")</f>
        <v/>
      </c>
      <c r="C1731" s="16" t="str" cm="1">
        <f t="array" aca="1" ref="C1731" ca="1">IFERROR(_xlfn._xlws.FILTER(Inactives[Inactive On],(Inactives[Key]=J1731)*(Inactives[Currently Inactive]),""),"")</f>
        <v/>
      </c>
      <c r="D1731" s="16" t="str" cm="1">
        <f t="array" aca="1" ref="D1731" ca="1">IFERROR(INDEX(_xlfn.TEXTSPLIT(E1731," "),1),"")</f>
        <v/>
      </c>
      <c r="E1731" s="15" t="str" cm="1">
        <f t="array" aca="1" ref="E1731" ca="1">IFERROR(_xlfn._xlws.FILTER(merged_ranks,(merged_end_dates=DATE(9999,12,31))*(merged_names=A1731)),"")</f>
        <v/>
      </c>
      <c r="F1731" s="17" t="str">
        <f ca="1">_xlfn.XLOOKUP(J1731,Promotions[Promo Key],Promotions[Promo Date],"")</f>
        <v/>
      </c>
      <c r="G1731" s="18" t="str">
        <f t="shared" ca="1" si="119"/>
        <v/>
      </c>
      <c r="H1731" s="18" t="str">
        <f t="shared" ca="1" si="118"/>
        <v/>
      </c>
      <c r="I1731" s="17" t="str">
        <f>_xlfn.XLOOKUP(A1731,Students[Full Name],Students[Starting Rank],"")</f>
        <v/>
      </c>
      <c r="J1731" s="15" t="str">
        <f t="shared" ca="1" si="120"/>
        <v xml:space="preserve">: </v>
      </c>
      <c r="K1731" s="16" t="str">
        <f>_xlfn.XLOOKUP(A1731,Students[Full Name],Students[Start Date],"")</f>
        <v/>
      </c>
      <c r="L1731" s="18">
        <f t="shared" ca="1" si="121"/>
        <v>-1</v>
      </c>
      <c r="M1731" s="18" cm="1">
        <f t="array" aca="1" ref="M1731" ca="1">SUMPRODUCT(Inactives[Days Inactive]*(Inactives[Student]=A1731))/365</f>
        <v>0</v>
      </c>
      <c r="N1731" s="18" t="str" cm="1">
        <f t="array" ref="N1731">IF(LEN($A1731)&gt;0,SUMPRODUCT(($A1731=merged_names)*(_xlfn.TEXTAFTER(N$2, "At ")=merged_belt_colours)*merged_months_at_rank),"")</f>
        <v/>
      </c>
      <c r="O1731" s="18" t="str" cm="1">
        <f t="array" ref="O1731">IF(LEN($A1731)&gt;0,SUMPRODUCT(($A1731=merged_names)*(_xlfn.TEXTAFTER(O$2, "At ")=merged_belt_colours)*merged_months_at_rank),"")</f>
        <v/>
      </c>
      <c r="P1731" s="18" t="str" cm="1">
        <f t="array" ref="P1731">IF(LEN($A1731)&gt;0,SUMPRODUCT(($A1731=merged_names)*(_xlfn.TEXTAFTER(P$2, "At ")=merged_belt_colours)*merged_months_at_rank),"")</f>
        <v/>
      </c>
      <c r="Q1731" s="18" t="str" cm="1">
        <f t="array" ref="Q1731">IF(LEN($A1731)&gt;0,SUMPRODUCT(($A1731=merged_names)*(_xlfn.TEXTAFTER(Q$2, "At ")=merged_belt_colours)*merged_months_at_rank),"")</f>
        <v/>
      </c>
      <c r="R1731" s="18" t="str" cm="1">
        <f t="array" ref="R1731">IF(LEN($A1731)&gt;0,SUMPRODUCT(($A1731=merged_names)*(_xlfn.TEXTAFTER(R$2, "At ")=merged_belt_colours)*merged_months_at_rank),"")</f>
        <v/>
      </c>
    </row>
    <row r="1732" spans="1:18" x14ac:dyDescent="0.25">
      <c r="A1732"/>
      <c r="B1732" s="15" t="str" cm="1">
        <f t="array" ref="B1732">IFERROR(IF(LEN(A1732)&gt;0, IF(SUMPRODUCT((Inactives[Key]=J1732)*(Inactives[Currently Inactive]))=1,"Inactive","Active"),""),"Active")</f>
        <v/>
      </c>
      <c r="C1732" s="16" t="str" cm="1">
        <f t="array" aca="1" ref="C1732" ca="1">IFERROR(_xlfn._xlws.FILTER(Inactives[Inactive On],(Inactives[Key]=J1732)*(Inactives[Currently Inactive]),""),"")</f>
        <v/>
      </c>
      <c r="D1732" s="16" t="str" cm="1">
        <f t="array" aca="1" ref="D1732" ca="1">IFERROR(INDEX(_xlfn.TEXTSPLIT(E1732," "),1),"")</f>
        <v/>
      </c>
      <c r="E1732" s="15" t="str" cm="1">
        <f t="array" aca="1" ref="E1732" ca="1">IFERROR(_xlfn._xlws.FILTER(merged_ranks,(merged_end_dates=DATE(9999,12,31))*(merged_names=A1732)),"")</f>
        <v/>
      </c>
      <c r="F1732" s="17" t="str">
        <f ca="1">_xlfn.XLOOKUP(J1732,Promotions[Promo Key],Promotions[Promo Date],"")</f>
        <v/>
      </c>
      <c r="G1732" s="18" t="str">
        <f t="shared" ca="1" si="119"/>
        <v/>
      </c>
      <c r="H1732" s="18" t="str">
        <f t="shared" ca="1" si="118"/>
        <v/>
      </c>
      <c r="I1732" s="17" t="str">
        <f>_xlfn.XLOOKUP(A1732,Students[Full Name],Students[Starting Rank],"")</f>
        <v/>
      </c>
      <c r="J1732" s="15" t="str">
        <f t="shared" ca="1" si="120"/>
        <v xml:space="preserve">: </v>
      </c>
      <c r="K1732" s="16" t="str">
        <f>_xlfn.XLOOKUP(A1732,Students[Full Name],Students[Start Date],"")</f>
        <v/>
      </c>
      <c r="L1732" s="18">
        <f t="shared" ca="1" si="121"/>
        <v>-1</v>
      </c>
      <c r="M1732" s="18" cm="1">
        <f t="array" aca="1" ref="M1732" ca="1">SUMPRODUCT(Inactives[Days Inactive]*(Inactives[Student]=A1732))/365</f>
        <v>0</v>
      </c>
      <c r="N1732" s="18" t="str" cm="1">
        <f t="array" ref="N1732">IF(LEN($A1732)&gt;0,SUMPRODUCT(($A1732=merged_names)*(_xlfn.TEXTAFTER(N$2, "At ")=merged_belt_colours)*merged_months_at_rank),"")</f>
        <v/>
      </c>
      <c r="O1732" s="18" t="str" cm="1">
        <f t="array" ref="O1732">IF(LEN($A1732)&gt;0,SUMPRODUCT(($A1732=merged_names)*(_xlfn.TEXTAFTER(O$2, "At ")=merged_belt_colours)*merged_months_at_rank),"")</f>
        <v/>
      </c>
      <c r="P1732" s="18" t="str" cm="1">
        <f t="array" ref="P1732">IF(LEN($A1732)&gt;0,SUMPRODUCT(($A1732=merged_names)*(_xlfn.TEXTAFTER(P$2, "At ")=merged_belt_colours)*merged_months_at_rank),"")</f>
        <v/>
      </c>
      <c r="Q1732" s="18" t="str" cm="1">
        <f t="array" ref="Q1732">IF(LEN($A1732)&gt;0,SUMPRODUCT(($A1732=merged_names)*(_xlfn.TEXTAFTER(Q$2, "At ")=merged_belt_colours)*merged_months_at_rank),"")</f>
        <v/>
      </c>
      <c r="R1732" s="18" t="str" cm="1">
        <f t="array" ref="R1732">IF(LEN($A1732)&gt;0,SUMPRODUCT(($A1732=merged_names)*(_xlfn.TEXTAFTER(R$2, "At ")=merged_belt_colours)*merged_months_at_rank),"")</f>
        <v/>
      </c>
    </row>
    <row r="1733" spans="1:18" x14ac:dyDescent="0.25">
      <c r="A1733"/>
      <c r="B1733" s="15" t="str" cm="1">
        <f t="array" ref="B1733">IFERROR(IF(LEN(A1733)&gt;0, IF(SUMPRODUCT((Inactives[Key]=J1733)*(Inactives[Currently Inactive]))=1,"Inactive","Active"),""),"Active")</f>
        <v/>
      </c>
      <c r="C1733" s="16" t="str" cm="1">
        <f t="array" aca="1" ref="C1733" ca="1">IFERROR(_xlfn._xlws.FILTER(Inactives[Inactive On],(Inactives[Key]=J1733)*(Inactives[Currently Inactive]),""),"")</f>
        <v/>
      </c>
      <c r="D1733" s="16" t="str" cm="1">
        <f t="array" aca="1" ref="D1733" ca="1">IFERROR(INDEX(_xlfn.TEXTSPLIT(E1733," "),1),"")</f>
        <v/>
      </c>
      <c r="E1733" s="15" t="str" cm="1">
        <f t="array" aca="1" ref="E1733" ca="1">IFERROR(_xlfn._xlws.FILTER(merged_ranks,(merged_end_dates=DATE(9999,12,31))*(merged_names=A1733)),"")</f>
        <v/>
      </c>
      <c r="F1733" s="17" t="str">
        <f ca="1">_xlfn.XLOOKUP(J1733,Promotions[Promo Key],Promotions[Promo Date],"")</f>
        <v/>
      </c>
      <c r="G1733" s="18" t="str">
        <f t="shared" ca="1" si="119"/>
        <v/>
      </c>
      <c r="H1733" s="18" t="str">
        <f t="shared" ca="1" si="118"/>
        <v/>
      </c>
      <c r="I1733" s="17" t="str">
        <f>_xlfn.XLOOKUP(A1733,Students[Full Name],Students[Starting Rank],"")</f>
        <v/>
      </c>
      <c r="J1733" s="15" t="str">
        <f t="shared" ca="1" si="120"/>
        <v xml:space="preserve">: </v>
      </c>
      <c r="K1733" s="16" t="str">
        <f>_xlfn.XLOOKUP(A1733,Students[Full Name],Students[Start Date],"")</f>
        <v/>
      </c>
      <c r="L1733" s="18">
        <f t="shared" ca="1" si="121"/>
        <v>-1</v>
      </c>
      <c r="M1733" s="18" cm="1">
        <f t="array" aca="1" ref="M1733" ca="1">SUMPRODUCT(Inactives[Days Inactive]*(Inactives[Student]=A1733))/365</f>
        <v>0</v>
      </c>
      <c r="N1733" s="18" t="str" cm="1">
        <f t="array" ref="N1733">IF(LEN($A1733)&gt;0,SUMPRODUCT(($A1733=merged_names)*(_xlfn.TEXTAFTER(N$2, "At ")=merged_belt_colours)*merged_months_at_rank),"")</f>
        <v/>
      </c>
      <c r="O1733" s="18" t="str" cm="1">
        <f t="array" ref="O1733">IF(LEN($A1733)&gt;0,SUMPRODUCT(($A1733=merged_names)*(_xlfn.TEXTAFTER(O$2, "At ")=merged_belt_colours)*merged_months_at_rank),"")</f>
        <v/>
      </c>
      <c r="P1733" s="18" t="str" cm="1">
        <f t="array" ref="P1733">IF(LEN($A1733)&gt;0,SUMPRODUCT(($A1733=merged_names)*(_xlfn.TEXTAFTER(P$2, "At ")=merged_belt_colours)*merged_months_at_rank),"")</f>
        <v/>
      </c>
      <c r="Q1733" s="18" t="str" cm="1">
        <f t="array" ref="Q1733">IF(LEN($A1733)&gt;0,SUMPRODUCT(($A1733=merged_names)*(_xlfn.TEXTAFTER(Q$2, "At ")=merged_belt_colours)*merged_months_at_rank),"")</f>
        <v/>
      </c>
      <c r="R1733" s="18" t="str" cm="1">
        <f t="array" ref="R1733">IF(LEN($A1733)&gt;0,SUMPRODUCT(($A1733=merged_names)*(_xlfn.TEXTAFTER(R$2, "At ")=merged_belt_colours)*merged_months_at_rank),"")</f>
        <v/>
      </c>
    </row>
    <row r="1734" spans="1:18" x14ac:dyDescent="0.25">
      <c r="A1734"/>
      <c r="B1734" s="15" t="str" cm="1">
        <f t="array" ref="B1734">IFERROR(IF(LEN(A1734)&gt;0, IF(SUMPRODUCT((Inactives[Key]=J1734)*(Inactives[Currently Inactive]))=1,"Inactive","Active"),""),"Active")</f>
        <v/>
      </c>
      <c r="C1734" s="16" t="str" cm="1">
        <f t="array" aca="1" ref="C1734" ca="1">IFERROR(_xlfn._xlws.FILTER(Inactives[Inactive On],(Inactives[Key]=J1734)*(Inactives[Currently Inactive]),""),"")</f>
        <v/>
      </c>
      <c r="D1734" s="16" t="str" cm="1">
        <f t="array" aca="1" ref="D1734" ca="1">IFERROR(INDEX(_xlfn.TEXTSPLIT(E1734," "),1),"")</f>
        <v/>
      </c>
      <c r="E1734" s="15" t="str" cm="1">
        <f t="array" aca="1" ref="E1734" ca="1">IFERROR(_xlfn._xlws.FILTER(merged_ranks,(merged_end_dates=DATE(9999,12,31))*(merged_names=A1734)),"")</f>
        <v/>
      </c>
      <c r="F1734" s="17" t="str">
        <f ca="1">_xlfn.XLOOKUP(J1734,Promotions[Promo Key],Promotions[Promo Date],"")</f>
        <v/>
      </c>
      <c r="G1734" s="18" t="str">
        <f t="shared" ca="1" si="119"/>
        <v/>
      </c>
      <c r="H1734" s="18" t="str">
        <f t="shared" ca="1" si="118"/>
        <v/>
      </c>
      <c r="I1734" s="17" t="str">
        <f>_xlfn.XLOOKUP(A1734,Students[Full Name],Students[Starting Rank],"")</f>
        <v/>
      </c>
      <c r="J1734" s="15" t="str">
        <f t="shared" ca="1" si="120"/>
        <v xml:space="preserve">: </v>
      </c>
      <c r="K1734" s="16" t="str">
        <f>_xlfn.XLOOKUP(A1734,Students[Full Name],Students[Start Date],"")</f>
        <v/>
      </c>
      <c r="L1734" s="18">
        <f t="shared" ca="1" si="121"/>
        <v>-1</v>
      </c>
      <c r="M1734" s="18" cm="1">
        <f t="array" aca="1" ref="M1734" ca="1">SUMPRODUCT(Inactives[Days Inactive]*(Inactives[Student]=A1734))/365</f>
        <v>0</v>
      </c>
      <c r="N1734" s="18" t="str" cm="1">
        <f t="array" ref="N1734">IF(LEN($A1734)&gt;0,SUMPRODUCT(($A1734=merged_names)*(_xlfn.TEXTAFTER(N$2, "At ")=merged_belt_colours)*merged_months_at_rank),"")</f>
        <v/>
      </c>
      <c r="O1734" s="18" t="str" cm="1">
        <f t="array" ref="O1734">IF(LEN($A1734)&gt;0,SUMPRODUCT(($A1734=merged_names)*(_xlfn.TEXTAFTER(O$2, "At ")=merged_belt_colours)*merged_months_at_rank),"")</f>
        <v/>
      </c>
      <c r="P1734" s="18" t="str" cm="1">
        <f t="array" ref="P1734">IF(LEN($A1734)&gt;0,SUMPRODUCT(($A1734=merged_names)*(_xlfn.TEXTAFTER(P$2, "At ")=merged_belt_colours)*merged_months_at_rank),"")</f>
        <v/>
      </c>
      <c r="Q1734" s="18" t="str" cm="1">
        <f t="array" ref="Q1734">IF(LEN($A1734)&gt;0,SUMPRODUCT(($A1734=merged_names)*(_xlfn.TEXTAFTER(Q$2, "At ")=merged_belt_colours)*merged_months_at_rank),"")</f>
        <v/>
      </c>
      <c r="R1734" s="18" t="str" cm="1">
        <f t="array" ref="R1734">IF(LEN($A1734)&gt;0,SUMPRODUCT(($A1734=merged_names)*(_xlfn.TEXTAFTER(R$2, "At ")=merged_belt_colours)*merged_months_at_rank),"")</f>
        <v/>
      </c>
    </row>
    <row r="1735" spans="1:18" x14ac:dyDescent="0.25">
      <c r="A1735"/>
      <c r="B1735" s="15" t="str" cm="1">
        <f t="array" ref="B1735">IFERROR(IF(LEN(A1735)&gt;0, IF(SUMPRODUCT((Inactives[Key]=J1735)*(Inactives[Currently Inactive]))=1,"Inactive","Active"),""),"Active")</f>
        <v/>
      </c>
      <c r="C1735" s="16" t="str" cm="1">
        <f t="array" aca="1" ref="C1735" ca="1">IFERROR(_xlfn._xlws.FILTER(Inactives[Inactive On],(Inactives[Key]=J1735)*(Inactives[Currently Inactive]),""),"")</f>
        <v/>
      </c>
      <c r="D1735" s="16" t="str" cm="1">
        <f t="array" aca="1" ref="D1735" ca="1">IFERROR(INDEX(_xlfn.TEXTSPLIT(E1735," "),1),"")</f>
        <v/>
      </c>
      <c r="E1735" s="15" t="str" cm="1">
        <f t="array" aca="1" ref="E1735" ca="1">IFERROR(_xlfn._xlws.FILTER(merged_ranks,(merged_end_dates=DATE(9999,12,31))*(merged_names=A1735)),"")</f>
        <v/>
      </c>
      <c r="F1735" s="17" t="str">
        <f ca="1">_xlfn.XLOOKUP(J1735,Promotions[Promo Key],Promotions[Promo Date],"")</f>
        <v/>
      </c>
      <c r="G1735" s="18" t="str">
        <f t="shared" ca="1" si="119"/>
        <v/>
      </c>
      <c r="H1735" s="18" t="str">
        <f t="shared" ca="1" si="118"/>
        <v/>
      </c>
      <c r="I1735" s="17" t="str">
        <f>_xlfn.XLOOKUP(A1735,Students[Full Name],Students[Starting Rank],"")</f>
        <v/>
      </c>
      <c r="J1735" s="15" t="str">
        <f t="shared" ca="1" si="120"/>
        <v xml:space="preserve">: </v>
      </c>
      <c r="K1735" s="16" t="str">
        <f>_xlfn.XLOOKUP(A1735,Students[Full Name],Students[Start Date],"")</f>
        <v/>
      </c>
      <c r="L1735" s="18">
        <f t="shared" ca="1" si="121"/>
        <v>-1</v>
      </c>
      <c r="M1735" s="18" cm="1">
        <f t="array" aca="1" ref="M1735" ca="1">SUMPRODUCT(Inactives[Days Inactive]*(Inactives[Student]=A1735))/365</f>
        <v>0</v>
      </c>
      <c r="N1735" s="18" t="str" cm="1">
        <f t="array" ref="N1735">IF(LEN($A1735)&gt;0,SUMPRODUCT(($A1735=merged_names)*(_xlfn.TEXTAFTER(N$2, "At ")=merged_belt_colours)*merged_months_at_rank),"")</f>
        <v/>
      </c>
      <c r="O1735" s="18" t="str" cm="1">
        <f t="array" ref="O1735">IF(LEN($A1735)&gt;0,SUMPRODUCT(($A1735=merged_names)*(_xlfn.TEXTAFTER(O$2, "At ")=merged_belt_colours)*merged_months_at_rank),"")</f>
        <v/>
      </c>
      <c r="P1735" s="18" t="str" cm="1">
        <f t="array" ref="P1735">IF(LEN($A1735)&gt;0,SUMPRODUCT(($A1735=merged_names)*(_xlfn.TEXTAFTER(P$2, "At ")=merged_belt_colours)*merged_months_at_rank),"")</f>
        <v/>
      </c>
      <c r="Q1735" s="18" t="str" cm="1">
        <f t="array" ref="Q1735">IF(LEN($A1735)&gt;0,SUMPRODUCT(($A1735=merged_names)*(_xlfn.TEXTAFTER(Q$2, "At ")=merged_belt_colours)*merged_months_at_rank),"")</f>
        <v/>
      </c>
      <c r="R1735" s="18" t="str" cm="1">
        <f t="array" ref="R1735">IF(LEN($A1735)&gt;0,SUMPRODUCT(($A1735=merged_names)*(_xlfn.TEXTAFTER(R$2, "At ")=merged_belt_colours)*merged_months_at_rank),"")</f>
        <v/>
      </c>
    </row>
    <row r="1736" spans="1:18" x14ac:dyDescent="0.25">
      <c r="A1736"/>
      <c r="B1736" s="15" t="str" cm="1">
        <f t="array" ref="B1736">IFERROR(IF(LEN(A1736)&gt;0, IF(SUMPRODUCT((Inactives[Key]=J1736)*(Inactives[Currently Inactive]))=1,"Inactive","Active"),""),"Active")</f>
        <v/>
      </c>
      <c r="C1736" s="16" t="str" cm="1">
        <f t="array" aca="1" ref="C1736" ca="1">IFERROR(_xlfn._xlws.FILTER(Inactives[Inactive On],(Inactives[Key]=J1736)*(Inactives[Currently Inactive]),""),"")</f>
        <v/>
      </c>
      <c r="D1736" s="16" t="str" cm="1">
        <f t="array" aca="1" ref="D1736" ca="1">IFERROR(INDEX(_xlfn.TEXTSPLIT(E1736," "),1),"")</f>
        <v/>
      </c>
      <c r="E1736" s="15" t="str" cm="1">
        <f t="array" aca="1" ref="E1736" ca="1">IFERROR(_xlfn._xlws.FILTER(merged_ranks,(merged_end_dates=DATE(9999,12,31))*(merged_names=A1736)),"")</f>
        <v/>
      </c>
      <c r="F1736" s="17" t="str">
        <f ca="1">_xlfn.XLOOKUP(J1736,Promotions[Promo Key],Promotions[Promo Date],"")</f>
        <v/>
      </c>
      <c r="G1736" s="18" t="str">
        <f t="shared" ca="1" si="119"/>
        <v/>
      </c>
      <c r="H1736" s="18" t="str">
        <f t="shared" ca="1" si="118"/>
        <v/>
      </c>
      <c r="I1736" s="17" t="str">
        <f>_xlfn.XLOOKUP(A1736,Students[Full Name],Students[Starting Rank],"")</f>
        <v/>
      </c>
      <c r="J1736" s="15" t="str">
        <f t="shared" ca="1" si="120"/>
        <v xml:space="preserve">: </v>
      </c>
      <c r="K1736" s="16" t="str">
        <f>_xlfn.XLOOKUP(A1736,Students[Full Name],Students[Start Date],"")</f>
        <v/>
      </c>
      <c r="L1736" s="18">
        <f t="shared" ca="1" si="121"/>
        <v>-1</v>
      </c>
      <c r="M1736" s="18" cm="1">
        <f t="array" aca="1" ref="M1736" ca="1">SUMPRODUCT(Inactives[Days Inactive]*(Inactives[Student]=A1736))/365</f>
        <v>0</v>
      </c>
      <c r="N1736" s="18" t="str" cm="1">
        <f t="array" ref="N1736">IF(LEN($A1736)&gt;0,SUMPRODUCT(($A1736=merged_names)*(_xlfn.TEXTAFTER(N$2, "At ")=merged_belt_colours)*merged_months_at_rank),"")</f>
        <v/>
      </c>
      <c r="O1736" s="18" t="str" cm="1">
        <f t="array" ref="O1736">IF(LEN($A1736)&gt;0,SUMPRODUCT(($A1736=merged_names)*(_xlfn.TEXTAFTER(O$2, "At ")=merged_belt_colours)*merged_months_at_rank),"")</f>
        <v/>
      </c>
      <c r="P1736" s="18" t="str" cm="1">
        <f t="array" ref="P1736">IF(LEN($A1736)&gt;0,SUMPRODUCT(($A1736=merged_names)*(_xlfn.TEXTAFTER(P$2, "At ")=merged_belt_colours)*merged_months_at_rank),"")</f>
        <v/>
      </c>
      <c r="Q1736" s="18" t="str" cm="1">
        <f t="array" ref="Q1736">IF(LEN($A1736)&gt;0,SUMPRODUCT(($A1736=merged_names)*(_xlfn.TEXTAFTER(Q$2, "At ")=merged_belt_colours)*merged_months_at_rank),"")</f>
        <v/>
      </c>
      <c r="R1736" s="18" t="str" cm="1">
        <f t="array" ref="R1736">IF(LEN($A1736)&gt;0,SUMPRODUCT(($A1736=merged_names)*(_xlfn.TEXTAFTER(R$2, "At ")=merged_belt_colours)*merged_months_at_rank),"")</f>
        <v/>
      </c>
    </row>
    <row r="1737" spans="1:18" x14ac:dyDescent="0.25">
      <c r="A1737"/>
      <c r="B1737" s="15" t="str" cm="1">
        <f t="array" ref="B1737">IFERROR(IF(LEN(A1737)&gt;0, IF(SUMPRODUCT((Inactives[Key]=J1737)*(Inactives[Currently Inactive]))=1,"Inactive","Active"),""),"Active")</f>
        <v/>
      </c>
      <c r="C1737" s="16" t="str" cm="1">
        <f t="array" aca="1" ref="C1737" ca="1">IFERROR(_xlfn._xlws.FILTER(Inactives[Inactive On],(Inactives[Key]=J1737)*(Inactives[Currently Inactive]),""),"")</f>
        <v/>
      </c>
      <c r="D1737" s="16" t="str" cm="1">
        <f t="array" aca="1" ref="D1737" ca="1">IFERROR(INDEX(_xlfn.TEXTSPLIT(E1737," "),1),"")</f>
        <v/>
      </c>
      <c r="E1737" s="15" t="str" cm="1">
        <f t="array" aca="1" ref="E1737" ca="1">IFERROR(_xlfn._xlws.FILTER(merged_ranks,(merged_end_dates=DATE(9999,12,31))*(merged_names=A1737)),"")</f>
        <v/>
      </c>
      <c r="F1737" s="17" t="str">
        <f ca="1">_xlfn.XLOOKUP(J1737,Promotions[Promo Key],Promotions[Promo Date],"")</f>
        <v/>
      </c>
      <c r="G1737" s="18" t="str">
        <f t="shared" ca="1" si="119"/>
        <v/>
      </c>
      <c r="H1737" s="18" t="str">
        <f t="shared" ca="1" si="118"/>
        <v/>
      </c>
      <c r="I1737" s="17" t="str">
        <f>_xlfn.XLOOKUP(A1737,Students[Full Name],Students[Starting Rank],"")</f>
        <v/>
      </c>
      <c r="J1737" s="15" t="str">
        <f t="shared" ca="1" si="120"/>
        <v xml:space="preserve">: </v>
      </c>
      <c r="K1737" s="16" t="str">
        <f>_xlfn.XLOOKUP(A1737,Students[Full Name],Students[Start Date],"")</f>
        <v/>
      </c>
      <c r="L1737" s="18">
        <f t="shared" ca="1" si="121"/>
        <v>-1</v>
      </c>
      <c r="M1737" s="18" cm="1">
        <f t="array" aca="1" ref="M1737" ca="1">SUMPRODUCT(Inactives[Days Inactive]*(Inactives[Student]=A1737))/365</f>
        <v>0</v>
      </c>
      <c r="N1737" s="18" t="str" cm="1">
        <f t="array" ref="N1737">IF(LEN($A1737)&gt;0,SUMPRODUCT(($A1737=merged_names)*(_xlfn.TEXTAFTER(N$2, "At ")=merged_belt_colours)*merged_months_at_rank),"")</f>
        <v/>
      </c>
      <c r="O1737" s="18" t="str" cm="1">
        <f t="array" ref="O1737">IF(LEN($A1737)&gt;0,SUMPRODUCT(($A1737=merged_names)*(_xlfn.TEXTAFTER(O$2, "At ")=merged_belt_colours)*merged_months_at_rank),"")</f>
        <v/>
      </c>
      <c r="P1737" s="18" t="str" cm="1">
        <f t="array" ref="P1737">IF(LEN($A1737)&gt;0,SUMPRODUCT(($A1737=merged_names)*(_xlfn.TEXTAFTER(P$2, "At ")=merged_belt_colours)*merged_months_at_rank),"")</f>
        <v/>
      </c>
      <c r="Q1737" s="18" t="str" cm="1">
        <f t="array" ref="Q1737">IF(LEN($A1737)&gt;0,SUMPRODUCT(($A1737=merged_names)*(_xlfn.TEXTAFTER(Q$2, "At ")=merged_belt_colours)*merged_months_at_rank),"")</f>
        <v/>
      </c>
      <c r="R1737" s="18" t="str" cm="1">
        <f t="array" ref="R1737">IF(LEN($A1737)&gt;0,SUMPRODUCT(($A1737=merged_names)*(_xlfn.TEXTAFTER(R$2, "At ")=merged_belt_colours)*merged_months_at_rank),"")</f>
        <v/>
      </c>
    </row>
    <row r="1738" spans="1:18" x14ac:dyDescent="0.25">
      <c r="A1738"/>
      <c r="B1738" s="15" t="str" cm="1">
        <f t="array" ref="B1738">IFERROR(IF(LEN(A1738)&gt;0, IF(SUMPRODUCT((Inactives[Key]=J1738)*(Inactives[Currently Inactive]))=1,"Inactive","Active"),""),"Active")</f>
        <v/>
      </c>
      <c r="C1738" s="16" t="str" cm="1">
        <f t="array" aca="1" ref="C1738" ca="1">IFERROR(_xlfn._xlws.FILTER(Inactives[Inactive On],(Inactives[Key]=J1738)*(Inactives[Currently Inactive]),""),"")</f>
        <v/>
      </c>
      <c r="D1738" s="16" t="str" cm="1">
        <f t="array" aca="1" ref="D1738" ca="1">IFERROR(INDEX(_xlfn.TEXTSPLIT(E1738," "),1),"")</f>
        <v/>
      </c>
      <c r="E1738" s="15" t="str" cm="1">
        <f t="array" aca="1" ref="E1738" ca="1">IFERROR(_xlfn._xlws.FILTER(merged_ranks,(merged_end_dates=DATE(9999,12,31))*(merged_names=A1738)),"")</f>
        <v/>
      </c>
      <c r="F1738" s="17" t="str">
        <f ca="1">_xlfn.XLOOKUP(J1738,Promotions[Promo Key],Promotions[Promo Date],"")</f>
        <v/>
      </c>
      <c r="G1738" s="18" t="str">
        <f t="shared" ca="1" si="119"/>
        <v/>
      </c>
      <c r="H1738" s="18" t="str">
        <f t="shared" ca="1" si="118"/>
        <v/>
      </c>
      <c r="I1738" s="17" t="str">
        <f>_xlfn.XLOOKUP(A1738,Students[Full Name],Students[Starting Rank],"")</f>
        <v/>
      </c>
      <c r="J1738" s="15" t="str">
        <f t="shared" ca="1" si="120"/>
        <v xml:space="preserve">: </v>
      </c>
      <c r="K1738" s="16" t="str">
        <f>_xlfn.XLOOKUP(A1738,Students[Full Name],Students[Start Date],"")</f>
        <v/>
      </c>
      <c r="L1738" s="18">
        <f t="shared" ca="1" si="121"/>
        <v>-1</v>
      </c>
      <c r="M1738" s="18" cm="1">
        <f t="array" aca="1" ref="M1738" ca="1">SUMPRODUCT(Inactives[Days Inactive]*(Inactives[Student]=A1738))/365</f>
        <v>0</v>
      </c>
      <c r="N1738" s="18" t="str" cm="1">
        <f t="array" ref="N1738">IF(LEN($A1738)&gt;0,SUMPRODUCT(($A1738=merged_names)*(_xlfn.TEXTAFTER(N$2, "At ")=merged_belt_colours)*merged_months_at_rank),"")</f>
        <v/>
      </c>
      <c r="O1738" s="18" t="str" cm="1">
        <f t="array" ref="O1738">IF(LEN($A1738)&gt;0,SUMPRODUCT(($A1738=merged_names)*(_xlfn.TEXTAFTER(O$2, "At ")=merged_belt_colours)*merged_months_at_rank),"")</f>
        <v/>
      </c>
      <c r="P1738" s="18" t="str" cm="1">
        <f t="array" ref="P1738">IF(LEN($A1738)&gt;0,SUMPRODUCT(($A1738=merged_names)*(_xlfn.TEXTAFTER(P$2, "At ")=merged_belt_colours)*merged_months_at_rank),"")</f>
        <v/>
      </c>
      <c r="Q1738" s="18" t="str" cm="1">
        <f t="array" ref="Q1738">IF(LEN($A1738)&gt;0,SUMPRODUCT(($A1738=merged_names)*(_xlfn.TEXTAFTER(Q$2, "At ")=merged_belt_colours)*merged_months_at_rank),"")</f>
        <v/>
      </c>
      <c r="R1738" s="18" t="str" cm="1">
        <f t="array" ref="R1738">IF(LEN($A1738)&gt;0,SUMPRODUCT(($A1738=merged_names)*(_xlfn.TEXTAFTER(R$2, "At ")=merged_belt_colours)*merged_months_at_rank),"")</f>
        <v/>
      </c>
    </row>
    <row r="1739" spans="1:18" x14ac:dyDescent="0.25">
      <c r="A1739"/>
      <c r="B1739" s="15" t="str" cm="1">
        <f t="array" ref="B1739">IFERROR(IF(LEN(A1739)&gt;0, IF(SUMPRODUCT((Inactives[Key]=J1739)*(Inactives[Currently Inactive]))=1,"Inactive","Active"),""),"Active")</f>
        <v/>
      </c>
      <c r="C1739" s="16" t="str" cm="1">
        <f t="array" aca="1" ref="C1739" ca="1">IFERROR(_xlfn._xlws.FILTER(Inactives[Inactive On],(Inactives[Key]=J1739)*(Inactives[Currently Inactive]),""),"")</f>
        <v/>
      </c>
      <c r="D1739" s="16" t="str" cm="1">
        <f t="array" aca="1" ref="D1739" ca="1">IFERROR(INDEX(_xlfn.TEXTSPLIT(E1739," "),1),"")</f>
        <v/>
      </c>
      <c r="E1739" s="15" t="str" cm="1">
        <f t="array" aca="1" ref="E1739" ca="1">IFERROR(_xlfn._xlws.FILTER(merged_ranks,(merged_end_dates=DATE(9999,12,31))*(merged_names=A1739)),"")</f>
        <v/>
      </c>
      <c r="F1739" s="17" t="str">
        <f ca="1">_xlfn.XLOOKUP(J1739,Promotions[Promo Key],Promotions[Promo Date],"")</f>
        <v/>
      </c>
      <c r="G1739" s="18" t="str">
        <f t="shared" ca="1" si="119"/>
        <v/>
      </c>
      <c r="H1739" s="18" t="str">
        <f t="shared" ca="1" si="118"/>
        <v/>
      </c>
      <c r="I1739" s="17" t="str">
        <f>_xlfn.XLOOKUP(A1739,Students[Full Name],Students[Starting Rank],"")</f>
        <v/>
      </c>
      <c r="J1739" s="15" t="str">
        <f t="shared" ca="1" si="120"/>
        <v xml:space="preserve">: </v>
      </c>
      <c r="K1739" s="16" t="str">
        <f>_xlfn.XLOOKUP(A1739,Students[Full Name],Students[Start Date],"")</f>
        <v/>
      </c>
      <c r="L1739" s="18">
        <f t="shared" ca="1" si="121"/>
        <v>-1</v>
      </c>
      <c r="M1739" s="18" cm="1">
        <f t="array" aca="1" ref="M1739" ca="1">SUMPRODUCT(Inactives[Days Inactive]*(Inactives[Student]=A1739))/365</f>
        <v>0</v>
      </c>
      <c r="N1739" s="18" t="str" cm="1">
        <f t="array" ref="N1739">IF(LEN($A1739)&gt;0,SUMPRODUCT(($A1739=merged_names)*(_xlfn.TEXTAFTER(N$2, "At ")=merged_belt_colours)*merged_months_at_rank),"")</f>
        <v/>
      </c>
      <c r="O1739" s="18" t="str" cm="1">
        <f t="array" ref="O1739">IF(LEN($A1739)&gt;0,SUMPRODUCT(($A1739=merged_names)*(_xlfn.TEXTAFTER(O$2, "At ")=merged_belt_colours)*merged_months_at_rank),"")</f>
        <v/>
      </c>
      <c r="P1739" s="18" t="str" cm="1">
        <f t="array" ref="P1739">IF(LEN($A1739)&gt;0,SUMPRODUCT(($A1739=merged_names)*(_xlfn.TEXTAFTER(P$2, "At ")=merged_belt_colours)*merged_months_at_rank),"")</f>
        <v/>
      </c>
      <c r="Q1739" s="18" t="str" cm="1">
        <f t="array" ref="Q1739">IF(LEN($A1739)&gt;0,SUMPRODUCT(($A1739=merged_names)*(_xlfn.TEXTAFTER(Q$2, "At ")=merged_belt_colours)*merged_months_at_rank),"")</f>
        <v/>
      </c>
      <c r="R1739" s="18" t="str" cm="1">
        <f t="array" ref="R1739">IF(LEN($A1739)&gt;0,SUMPRODUCT(($A1739=merged_names)*(_xlfn.TEXTAFTER(R$2, "At ")=merged_belt_colours)*merged_months_at_rank),"")</f>
        <v/>
      </c>
    </row>
    <row r="1740" spans="1:18" x14ac:dyDescent="0.25">
      <c r="A1740"/>
      <c r="B1740" s="15" t="str" cm="1">
        <f t="array" ref="B1740">IFERROR(IF(LEN(A1740)&gt;0, IF(SUMPRODUCT((Inactives[Key]=J1740)*(Inactives[Currently Inactive]))=1,"Inactive","Active"),""),"Active")</f>
        <v/>
      </c>
      <c r="C1740" s="16" t="str" cm="1">
        <f t="array" aca="1" ref="C1740" ca="1">IFERROR(_xlfn._xlws.FILTER(Inactives[Inactive On],(Inactives[Key]=J1740)*(Inactives[Currently Inactive]),""),"")</f>
        <v/>
      </c>
      <c r="D1740" s="16" t="str" cm="1">
        <f t="array" aca="1" ref="D1740" ca="1">IFERROR(INDEX(_xlfn.TEXTSPLIT(E1740," "),1),"")</f>
        <v/>
      </c>
      <c r="E1740" s="15" t="str" cm="1">
        <f t="array" aca="1" ref="E1740" ca="1">IFERROR(_xlfn._xlws.FILTER(merged_ranks,(merged_end_dates=DATE(9999,12,31))*(merged_names=A1740)),"")</f>
        <v/>
      </c>
      <c r="F1740" s="17" t="str">
        <f ca="1">_xlfn.XLOOKUP(J1740,Promotions[Promo Key],Promotions[Promo Date],"")</f>
        <v/>
      </c>
      <c r="G1740" s="18" t="str">
        <f t="shared" ca="1" si="119"/>
        <v/>
      </c>
      <c r="H1740" s="18" t="str">
        <f t="shared" ca="1" si="118"/>
        <v/>
      </c>
      <c r="I1740" s="17" t="str">
        <f>_xlfn.XLOOKUP(A1740,Students[Full Name],Students[Starting Rank],"")</f>
        <v/>
      </c>
      <c r="J1740" s="15" t="str">
        <f t="shared" ca="1" si="120"/>
        <v xml:space="preserve">: </v>
      </c>
      <c r="K1740" s="16" t="str">
        <f>_xlfn.XLOOKUP(A1740,Students[Full Name],Students[Start Date],"")</f>
        <v/>
      </c>
      <c r="L1740" s="18">
        <f t="shared" ca="1" si="121"/>
        <v>-1</v>
      </c>
      <c r="M1740" s="18" cm="1">
        <f t="array" aca="1" ref="M1740" ca="1">SUMPRODUCT(Inactives[Days Inactive]*(Inactives[Student]=A1740))/365</f>
        <v>0</v>
      </c>
      <c r="N1740" s="18" t="str" cm="1">
        <f t="array" ref="N1740">IF(LEN($A1740)&gt;0,SUMPRODUCT(($A1740=merged_names)*(_xlfn.TEXTAFTER(N$2, "At ")=merged_belt_colours)*merged_months_at_rank),"")</f>
        <v/>
      </c>
      <c r="O1740" s="18" t="str" cm="1">
        <f t="array" ref="O1740">IF(LEN($A1740)&gt;0,SUMPRODUCT(($A1740=merged_names)*(_xlfn.TEXTAFTER(O$2, "At ")=merged_belt_colours)*merged_months_at_rank),"")</f>
        <v/>
      </c>
      <c r="P1740" s="18" t="str" cm="1">
        <f t="array" ref="P1740">IF(LEN($A1740)&gt;0,SUMPRODUCT(($A1740=merged_names)*(_xlfn.TEXTAFTER(P$2, "At ")=merged_belt_colours)*merged_months_at_rank),"")</f>
        <v/>
      </c>
      <c r="Q1740" s="18" t="str" cm="1">
        <f t="array" ref="Q1740">IF(LEN($A1740)&gt;0,SUMPRODUCT(($A1740=merged_names)*(_xlfn.TEXTAFTER(Q$2, "At ")=merged_belt_colours)*merged_months_at_rank),"")</f>
        <v/>
      </c>
      <c r="R1740" s="18" t="str" cm="1">
        <f t="array" ref="R1740">IF(LEN($A1740)&gt;0,SUMPRODUCT(($A1740=merged_names)*(_xlfn.TEXTAFTER(R$2, "At ")=merged_belt_colours)*merged_months_at_rank),"")</f>
        <v/>
      </c>
    </row>
    <row r="1741" spans="1:18" x14ac:dyDescent="0.25">
      <c r="A1741"/>
      <c r="B1741" s="15" t="str" cm="1">
        <f t="array" ref="B1741">IFERROR(IF(LEN(A1741)&gt;0, IF(SUMPRODUCT((Inactives[Key]=J1741)*(Inactives[Currently Inactive]))=1,"Inactive","Active"),""),"Active")</f>
        <v/>
      </c>
      <c r="C1741" s="16" t="str" cm="1">
        <f t="array" aca="1" ref="C1741" ca="1">IFERROR(_xlfn._xlws.FILTER(Inactives[Inactive On],(Inactives[Key]=J1741)*(Inactives[Currently Inactive]),""),"")</f>
        <v/>
      </c>
      <c r="D1741" s="16" t="str" cm="1">
        <f t="array" aca="1" ref="D1741" ca="1">IFERROR(INDEX(_xlfn.TEXTSPLIT(E1741," "),1),"")</f>
        <v/>
      </c>
      <c r="E1741" s="15" t="str" cm="1">
        <f t="array" aca="1" ref="E1741" ca="1">IFERROR(_xlfn._xlws.FILTER(merged_ranks,(merged_end_dates=DATE(9999,12,31))*(merged_names=A1741)),"")</f>
        <v/>
      </c>
      <c r="F1741" s="17" t="str">
        <f ca="1">_xlfn.XLOOKUP(J1741,Promotions[Promo Key],Promotions[Promo Date],"")</f>
        <v/>
      </c>
      <c r="G1741" s="18" t="str">
        <f t="shared" ca="1" si="119"/>
        <v/>
      </c>
      <c r="H1741" s="18" t="str">
        <f t="shared" ca="1" si="118"/>
        <v/>
      </c>
      <c r="I1741" s="17" t="str">
        <f>_xlfn.XLOOKUP(A1741,Students[Full Name],Students[Starting Rank],"")</f>
        <v/>
      </c>
      <c r="J1741" s="15" t="str">
        <f t="shared" ca="1" si="120"/>
        <v xml:space="preserve">: </v>
      </c>
      <c r="K1741" s="16" t="str">
        <f>_xlfn.XLOOKUP(A1741,Students[Full Name],Students[Start Date],"")</f>
        <v/>
      </c>
      <c r="L1741" s="18">
        <f t="shared" ca="1" si="121"/>
        <v>-1</v>
      </c>
      <c r="M1741" s="18" cm="1">
        <f t="array" aca="1" ref="M1741" ca="1">SUMPRODUCT(Inactives[Days Inactive]*(Inactives[Student]=A1741))/365</f>
        <v>0</v>
      </c>
      <c r="N1741" s="18" t="str" cm="1">
        <f t="array" ref="N1741">IF(LEN($A1741)&gt;0,SUMPRODUCT(($A1741=merged_names)*(_xlfn.TEXTAFTER(N$2, "At ")=merged_belt_colours)*merged_months_at_rank),"")</f>
        <v/>
      </c>
      <c r="O1741" s="18" t="str" cm="1">
        <f t="array" ref="O1741">IF(LEN($A1741)&gt;0,SUMPRODUCT(($A1741=merged_names)*(_xlfn.TEXTAFTER(O$2, "At ")=merged_belt_colours)*merged_months_at_rank),"")</f>
        <v/>
      </c>
      <c r="P1741" s="18" t="str" cm="1">
        <f t="array" ref="P1741">IF(LEN($A1741)&gt;0,SUMPRODUCT(($A1741=merged_names)*(_xlfn.TEXTAFTER(P$2, "At ")=merged_belt_colours)*merged_months_at_rank),"")</f>
        <v/>
      </c>
      <c r="Q1741" s="18" t="str" cm="1">
        <f t="array" ref="Q1741">IF(LEN($A1741)&gt;0,SUMPRODUCT(($A1741=merged_names)*(_xlfn.TEXTAFTER(Q$2, "At ")=merged_belt_colours)*merged_months_at_rank),"")</f>
        <v/>
      </c>
      <c r="R1741" s="18" t="str" cm="1">
        <f t="array" ref="R1741">IF(LEN($A1741)&gt;0,SUMPRODUCT(($A1741=merged_names)*(_xlfn.TEXTAFTER(R$2, "At ")=merged_belt_colours)*merged_months_at_rank),"")</f>
        <v/>
      </c>
    </row>
    <row r="1742" spans="1:18" x14ac:dyDescent="0.25">
      <c r="A1742"/>
      <c r="B1742" s="15" t="str" cm="1">
        <f t="array" ref="B1742">IFERROR(IF(LEN(A1742)&gt;0, IF(SUMPRODUCT((Inactives[Key]=J1742)*(Inactives[Currently Inactive]))=1,"Inactive","Active"),""),"Active")</f>
        <v/>
      </c>
      <c r="C1742" s="16" t="str" cm="1">
        <f t="array" aca="1" ref="C1742" ca="1">IFERROR(_xlfn._xlws.FILTER(Inactives[Inactive On],(Inactives[Key]=J1742)*(Inactives[Currently Inactive]),""),"")</f>
        <v/>
      </c>
      <c r="D1742" s="16" t="str" cm="1">
        <f t="array" aca="1" ref="D1742" ca="1">IFERROR(INDEX(_xlfn.TEXTSPLIT(E1742," "),1),"")</f>
        <v/>
      </c>
      <c r="E1742" s="15" t="str" cm="1">
        <f t="array" aca="1" ref="E1742" ca="1">IFERROR(_xlfn._xlws.FILTER(merged_ranks,(merged_end_dates=DATE(9999,12,31))*(merged_names=A1742)),"")</f>
        <v/>
      </c>
      <c r="F1742" s="17" t="str">
        <f ca="1">_xlfn.XLOOKUP(J1742,Promotions[Promo Key],Promotions[Promo Date],"")</f>
        <v/>
      </c>
      <c r="G1742" s="18" t="str">
        <f t="shared" ca="1" si="119"/>
        <v/>
      </c>
      <c r="H1742" s="18" t="str">
        <f t="shared" ca="1" si="118"/>
        <v/>
      </c>
      <c r="I1742" s="17" t="str">
        <f>_xlfn.XLOOKUP(A1742,Students[Full Name],Students[Starting Rank],"")</f>
        <v/>
      </c>
      <c r="J1742" s="15" t="str">
        <f t="shared" ca="1" si="120"/>
        <v xml:space="preserve">: </v>
      </c>
      <c r="K1742" s="16" t="str">
        <f>_xlfn.XLOOKUP(A1742,Students[Full Name],Students[Start Date],"")</f>
        <v/>
      </c>
      <c r="L1742" s="18">
        <f t="shared" ca="1" si="121"/>
        <v>-1</v>
      </c>
      <c r="M1742" s="18" cm="1">
        <f t="array" aca="1" ref="M1742" ca="1">SUMPRODUCT(Inactives[Days Inactive]*(Inactives[Student]=A1742))/365</f>
        <v>0</v>
      </c>
      <c r="N1742" s="18" t="str" cm="1">
        <f t="array" ref="N1742">IF(LEN($A1742)&gt;0,SUMPRODUCT(($A1742=merged_names)*(_xlfn.TEXTAFTER(N$2, "At ")=merged_belt_colours)*merged_months_at_rank),"")</f>
        <v/>
      </c>
      <c r="O1742" s="18" t="str" cm="1">
        <f t="array" ref="O1742">IF(LEN($A1742)&gt;0,SUMPRODUCT(($A1742=merged_names)*(_xlfn.TEXTAFTER(O$2, "At ")=merged_belt_colours)*merged_months_at_rank),"")</f>
        <v/>
      </c>
      <c r="P1742" s="18" t="str" cm="1">
        <f t="array" ref="P1742">IF(LEN($A1742)&gt;0,SUMPRODUCT(($A1742=merged_names)*(_xlfn.TEXTAFTER(P$2, "At ")=merged_belt_colours)*merged_months_at_rank),"")</f>
        <v/>
      </c>
      <c r="Q1742" s="18" t="str" cm="1">
        <f t="array" ref="Q1742">IF(LEN($A1742)&gt;0,SUMPRODUCT(($A1742=merged_names)*(_xlfn.TEXTAFTER(Q$2, "At ")=merged_belt_colours)*merged_months_at_rank),"")</f>
        <v/>
      </c>
      <c r="R1742" s="18" t="str" cm="1">
        <f t="array" ref="R1742">IF(LEN($A1742)&gt;0,SUMPRODUCT(($A1742=merged_names)*(_xlfn.TEXTAFTER(R$2, "At ")=merged_belt_colours)*merged_months_at_rank),"")</f>
        <v/>
      </c>
    </row>
    <row r="1743" spans="1:18" x14ac:dyDescent="0.25">
      <c r="A1743"/>
      <c r="B1743" s="15" t="str" cm="1">
        <f t="array" ref="B1743">IFERROR(IF(LEN(A1743)&gt;0, IF(SUMPRODUCT((Inactives[Key]=J1743)*(Inactives[Currently Inactive]))=1,"Inactive","Active"),""),"Active")</f>
        <v/>
      </c>
      <c r="C1743" s="16" t="str" cm="1">
        <f t="array" aca="1" ref="C1743" ca="1">IFERROR(_xlfn._xlws.FILTER(Inactives[Inactive On],(Inactives[Key]=J1743)*(Inactives[Currently Inactive]),""),"")</f>
        <v/>
      </c>
      <c r="D1743" s="16" t="str" cm="1">
        <f t="array" aca="1" ref="D1743" ca="1">IFERROR(INDEX(_xlfn.TEXTSPLIT(E1743," "),1),"")</f>
        <v/>
      </c>
      <c r="E1743" s="15" t="str" cm="1">
        <f t="array" aca="1" ref="E1743" ca="1">IFERROR(_xlfn._xlws.FILTER(merged_ranks,(merged_end_dates=DATE(9999,12,31))*(merged_names=A1743)),"")</f>
        <v/>
      </c>
      <c r="F1743" s="17" t="str">
        <f ca="1">_xlfn.XLOOKUP(J1743,Promotions[Promo Key],Promotions[Promo Date],"")</f>
        <v/>
      </c>
      <c r="G1743" s="18" t="str">
        <f t="shared" ca="1" si="119"/>
        <v/>
      </c>
      <c r="H1743" s="18" t="str">
        <f t="shared" ca="1" si="118"/>
        <v/>
      </c>
      <c r="I1743" s="17" t="str">
        <f>_xlfn.XLOOKUP(A1743,Students[Full Name],Students[Starting Rank],"")</f>
        <v/>
      </c>
      <c r="J1743" s="15" t="str">
        <f t="shared" ca="1" si="120"/>
        <v xml:space="preserve">: </v>
      </c>
      <c r="K1743" s="16" t="str">
        <f>_xlfn.XLOOKUP(A1743,Students[Full Name],Students[Start Date],"")</f>
        <v/>
      </c>
      <c r="L1743" s="18">
        <f t="shared" ca="1" si="121"/>
        <v>-1</v>
      </c>
      <c r="M1743" s="18" cm="1">
        <f t="array" aca="1" ref="M1743" ca="1">SUMPRODUCT(Inactives[Days Inactive]*(Inactives[Student]=A1743))/365</f>
        <v>0</v>
      </c>
      <c r="N1743" s="18" t="str" cm="1">
        <f t="array" ref="N1743">IF(LEN($A1743)&gt;0,SUMPRODUCT(($A1743=merged_names)*(_xlfn.TEXTAFTER(N$2, "At ")=merged_belt_colours)*merged_months_at_rank),"")</f>
        <v/>
      </c>
      <c r="O1743" s="18" t="str" cm="1">
        <f t="array" ref="O1743">IF(LEN($A1743)&gt;0,SUMPRODUCT(($A1743=merged_names)*(_xlfn.TEXTAFTER(O$2, "At ")=merged_belt_colours)*merged_months_at_rank),"")</f>
        <v/>
      </c>
      <c r="P1743" s="18" t="str" cm="1">
        <f t="array" ref="P1743">IF(LEN($A1743)&gt;0,SUMPRODUCT(($A1743=merged_names)*(_xlfn.TEXTAFTER(P$2, "At ")=merged_belt_colours)*merged_months_at_rank),"")</f>
        <v/>
      </c>
      <c r="Q1743" s="18" t="str" cm="1">
        <f t="array" ref="Q1743">IF(LEN($A1743)&gt;0,SUMPRODUCT(($A1743=merged_names)*(_xlfn.TEXTAFTER(Q$2, "At ")=merged_belt_colours)*merged_months_at_rank),"")</f>
        <v/>
      </c>
      <c r="R1743" s="18" t="str" cm="1">
        <f t="array" ref="R1743">IF(LEN($A1743)&gt;0,SUMPRODUCT(($A1743=merged_names)*(_xlfn.TEXTAFTER(R$2, "At ")=merged_belt_colours)*merged_months_at_rank),"")</f>
        <v/>
      </c>
    </row>
    <row r="1744" spans="1:18" x14ac:dyDescent="0.25">
      <c r="A1744"/>
      <c r="B1744" s="15" t="str" cm="1">
        <f t="array" ref="B1744">IFERROR(IF(LEN(A1744)&gt;0, IF(SUMPRODUCT((Inactives[Key]=J1744)*(Inactives[Currently Inactive]))=1,"Inactive","Active"),""),"Active")</f>
        <v/>
      </c>
      <c r="C1744" s="16" t="str" cm="1">
        <f t="array" aca="1" ref="C1744" ca="1">IFERROR(_xlfn._xlws.FILTER(Inactives[Inactive On],(Inactives[Key]=J1744)*(Inactives[Currently Inactive]),""),"")</f>
        <v/>
      </c>
      <c r="D1744" s="16" t="str" cm="1">
        <f t="array" aca="1" ref="D1744" ca="1">IFERROR(INDEX(_xlfn.TEXTSPLIT(E1744," "),1),"")</f>
        <v/>
      </c>
      <c r="E1744" s="15" t="str" cm="1">
        <f t="array" aca="1" ref="E1744" ca="1">IFERROR(_xlfn._xlws.FILTER(merged_ranks,(merged_end_dates=DATE(9999,12,31))*(merged_names=A1744)),"")</f>
        <v/>
      </c>
      <c r="F1744" s="17" t="str">
        <f ca="1">_xlfn.XLOOKUP(J1744,Promotions[Promo Key],Promotions[Promo Date],"")</f>
        <v/>
      </c>
      <c r="G1744" s="18" t="str">
        <f t="shared" ca="1" si="119"/>
        <v/>
      </c>
      <c r="H1744" s="18" t="str">
        <f t="shared" ca="1" si="118"/>
        <v/>
      </c>
      <c r="I1744" s="17" t="str">
        <f>_xlfn.XLOOKUP(A1744,Students[Full Name],Students[Starting Rank],"")</f>
        <v/>
      </c>
      <c r="J1744" s="15" t="str">
        <f t="shared" ca="1" si="120"/>
        <v xml:space="preserve">: </v>
      </c>
      <c r="K1744" s="16" t="str">
        <f>_xlfn.XLOOKUP(A1744,Students[Full Name],Students[Start Date],"")</f>
        <v/>
      </c>
      <c r="L1744" s="18">
        <f t="shared" ca="1" si="121"/>
        <v>-1</v>
      </c>
      <c r="M1744" s="18" cm="1">
        <f t="array" aca="1" ref="M1744" ca="1">SUMPRODUCT(Inactives[Days Inactive]*(Inactives[Student]=A1744))/365</f>
        <v>0</v>
      </c>
      <c r="N1744" s="18" t="str" cm="1">
        <f t="array" ref="N1744">IF(LEN($A1744)&gt;0,SUMPRODUCT(($A1744=merged_names)*(_xlfn.TEXTAFTER(N$2, "At ")=merged_belt_colours)*merged_months_at_rank),"")</f>
        <v/>
      </c>
      <c r="O1744" s="18" t="str" cm="1">
        <f t="array" ref="O1744">IF(LEN($A1744)&gt;0,SUMPRODUCT(($A1744=merged_names)*(_xlfn.TEXTAFTER(O$2, "At ")=merged_belt_colours)*merged_months_at_rank),"")</f>
        <v/>
      </c>
      <c r="P1744" s="18" t="str" cm="1">
        <f t="array" ref="P1744">IF(LEN($A1744)&gt;0,SUMPRODUCT(($A1744=merged_names)*(_xlfn.TEXTAFTER(P$2, "At ")=merged_belt_colours)*merged_months_at_rank),"")</f>
        <v/>
      </c>
      <c r="Q1744" s="18" t="str" cm="1">
        <f t="array" ref="Q1744">IF(LEN($A1744)&gt;0,SUMPRODUCT(($A1744=merged_names)*(_xlfn.TEXTAFTER(Q$2, "At ")=merged_belt_colours)*merged_months_at_rank),"")</f>
        <v/>
      </c>
      <c r="R1744" s="18" t="str" cm="1">
        <f t="array" ref="R1744">IF(LEN($A1744)&gt;0,SUMPRODUCT(($A1744=merged_names)*(_xlfn.TEXTAFTER(R$2, "At ")=merged_belt_colours)*merged_months_at_rank),"")</f>
        <v/>
      </c>
    </row>
    <row r="1745" spans="1:18" x14ac:dyDescent="0.25">
      <c r="A1745"/>
      <c r="B1745" s="15" t="str" cm="1">
        <f t="array" ref="B1745">IFERROR(IF(LEN(A1745)&gt;0, IF(SUMPRODUCT((Inactives[Key]=J1745)*(Inactives[Currently Inactive]))=1,"Inactive","Active"),""),"Active")</f>
        <v/>
      </c>
      <c r="C1745" s="16" t="str" cm="1">
        <f t="array" aca="1" ref="C1745" ca="1">IFERROR(_xlfn._xlws.FILTER(Inactives[Inactive On],(Inactives[Key]=J1745)*(Inactives[Currently Inactive]),""),"")</f>
        <v/>
      </c>
      <c r="D1745" s="16" t="str" cm="1">
        <f t="array" aca="1" ref="D1745" ca="1">IFERROR(INDEX(_xlfn.TEXTSPLIT(E1745," "),1),"")</f>
        <v/>
      </c>
      <c r="E1745" s="15" t="str" cm="1">
        <f t="array" aca="1" ref="E1745" ca="1">IFERROR(_xlfn._xlws.FILTER(merged_ranks,(merged_end_dates=DATE(9999,12,31))*(merged_names=A1745)),"")</f>
        <v/>
      </c>
      <c r="F1745" s="17" t="str">
        <f ca="1">_xlfn.XLOOKUP(J1745,Promotions[Promo Key],Promotions[Promo Date],"")</f>
        <v/>
      </c>
      <c r="G1745" s="18" t="str">
        <f t="shared" ca="1" si="119"/>
        <v/>
      </c>
      <c r="H1745" s="18" t="str">
        <f t="shared" ca="1" si="118"/>
        <v/>
      </c>
      <c r="I1745" s="17" t="str">
        <f>_xlfn.XLOOKUP(A1745,Students[Full Name],Students[Starting Rank],"")</f>
        <v/>
      </c>
      <c r="J1745" s="15" t="str">
        <f t="shared" ca="1" si="120"/>
        <v xml:space="preserve">: </v>
      </c>
      <c r="K1745" s="16" t="str">
        <f>_xlfn.XLOOKUP(A1745,Students[Full Name],Students[Start Date],"")</f>
        <v/>
      </c>
      <c r="L1745" s="18">
        <f t="shared" ca="1" si="121"/>
        <v>-1</v>
      </c>
      <c r="M1745" s="18" cm="1">
        <f t="array" aca="1" ref="M1745" ca="1">SUMPRODUCT(Inactives[Days Inactive]*(Inactives[Student]=A1745))/365</f>
        <v>0</v>
      </c>
      <c r="N1745" s="18" t="str" cm="1">
        <f t="array" ref="N1745">IF(LEN($A1745)&gt;0,SUMPRODUCT(($A1745=merged_names)*(_xlfn.TEXTAFTER(N$2, "At ")=merged_belt_colours)*merged_months_at_rank),"")</f>
        <v/>
      </c>
      <c r="O1745" s="18" t="str" cm="1">
        <f t="array" ref="O1745">IF(LEN($A1745)&gt;0,SUMPRODUCT(($A1745=merged_names)*(_xlfn.TEXTAFTER(O$2, "At ")=merged_belt_colours)*merged_months_at_rank),"")</f>
        <v/>
      </c>
      <c r="P1745" s="18" t="str" cm="1">
        <f t="array" ref="P1745">IF(LEN($A1745)&gt;0,SUMPRODUCT(($A1745=merged_names)*(_xlfn.TEXTAFTER(P$2, "At ")=merged_belt_colours)*merged_months_at_rank),"")</f>
        <v/>
      </c>
      <c r="Q1745" s="18" t="str" cm="1">
        <f t="array" ref="Q1745">IF(LEN($A1745)&gt;0,SUMPRODUCT(($A1745=merged_names)*(_xlfn.TEXTAFTER(Q$2, "At ")=merged_belt_colours)*merged_months_at_rank),"")</f>
        <v/>
      </c>
      <c r="R1745" s="18" t="str" cm="1">
        <f t="array" ref="R1745">IF(LEN($A1745)&gt;0,SUMPRODUCT(($A1745=merged_names)*(_xlfn.TEXTAFTER(R$2, "At ")=merged_belt_colours)*merged_months_at_rank),"")</f>
        <v/>
      </c>
    </row>
    <row r="1746" spans="1:18" x14ac:dyDescent="0.25">
      <c r="A1746"/>
      <c r="B1746" s="15" t="str" cm="1">
        <f t="array" ref="B1746">IFERROR(IF(LEN(A1746)&gt;0, IF(SUMPRODUCT((Inactives[Key]=J1746)*(Inactives[Currently Inactive]))=1,"Inactive","Active"),""),"Active")</f>
        <v/>
      </c>
      <c r="C1746" s="16" t="str" cm="1">
        <f t="array" aca="1" ref="C1746" ca="1">IFERROR(_xlfn._xlws.FILTER(Inactives[Inactive On],(Inactives[Key]=J1746)*(Inactives[Currently Inactive]),""),"")</f>
        <v/>
      </c>
      <c r="D1746" s="16" t="str" cm="1">
        <f t="array" aca="1" ref="D1746" ca="1">IFERROR(INDEX(_xlfn.TEXTSPLIT(E1746," "),1),"")</f>
        <v/>
      </c>
      <c r="E1746" s="15" t="str" cm="1">
        <f t="array" aca="1" ref="E1746" ca="1">IFERROR(_xlfn._xlws.FILTER(merged_ranks,(merged_end_dates=DATE(9999,12,31))*(merged_names=A1746)),"")</f>
        <v/>
      </c>
      <c r="F1746" s="17" t="str">
        <f ca="1">_xlfn.XLOOKUP(J1746,Promotions[Promo Key],Promotions[Promo Date],"")</f>
        <v/>
      </c>
      <c r="G1746" s="18" t="str">
        <f t="shared" ca="1" si="119"/>
        <v/>
      </c>
      <c r="H1746" s="18" t="str">
        <f t="shared" ca="1" si="118"/>
        <v/>
      </c>
      <c r="I1746" s="17" t="str">
        <f>_xlfn.XLOOKUP(A1746,Students[Full Name],Students[Starting Rank],"")</f>
        <v/>
      </c>
      <c r="J1746" s="15" t="str">
        <f t="shared" ca="1" si="120"/>
        <v xml:space="preserve">: </v>
      </c>
      <c r="K1746" s="16" t="str">
        <f>_xlfn.XLOOKUP(A1746,Students[Full Name],Students[Start Date],"")</f>
        <v/>
      </c>
      <c r="L1746" s="18">
        <f t="shared" ca="1" si="121"/>
        <v>-1</v>
      </c>
      <c r="M1746" s="18" cm="1">
        <f t="array" aca="1" ref="M1746" ca="1">SUMPRODUCT(Inactives[Days Inactive]*(Inactives[Student]=A1746))/365</f>
        <v>0</v>
      </c>
      <c r="N1746" s="18" t="str" cm="1">
        <f t="array" ref="N1746">IF(LEN($A1746)&gt;0,SUMPRODUCT(($A1746=merged_names)*(_xlfn.TEXTAFTER(N$2, "At ")=merged_belt_colours)*merged_months_at_rank),"")</f>
        <v/>
      </c>
      <c r="O1746" s="18" t="str" cm="1">
        <f t="array" ref="O1746">IF(LEN($A1746)&gt;0,SUMPRODUCT(($A1746=merged_names)*(_xlfn.TEXTAFTER(O$2, "At ")=merged_belt_colours)*merged_months_at_rank),"")</f>
        <v/>
      </c>
      <c r="P1746" s="18" t="str" cm="1">
        <f t="array" ref="P1746">IF(LEN($A1746)&gt;0,SUMPRODUCT(($A1746=merged_names)*(_xlfn.TEXTAFTER(P$2, "At ")=merged_belt_colours)*merged_months_at_rank),"")</f>
        <v/>
      </c>
      <c r="Q1746" s="18" t="str" cm="1">
        <f t="array" ref="Q1746">IF(LEN($A1746)&gt;0,SUMPRODUCT(($A1746=merged_names)*(_xlfn.TEXTAFTER(Q$2, "At ")=merged_belt_colours)*merged_months_at_rank),"")</f>
        <v/>
      </c>
      <c r="R1746" s="18" t="str" cm="1">
        <f t="array" ref="R1746">IF(LEN($A1746)&gt;0,SUMPRODUCT(($A1746=merged_names)*(_xlfn.TEXTAFTER(R$2, "At ")=merged_belt_colours)*merged_months_at_rank),"")</f>
        <v/>
      </c>
    </row>
    <row r="1747" spans="1:18" x14ac:dyDescent="0.25">
      <c r="A1747"/>
      <c r="B1747" s="15" t="str" cm="1">
        <f t="array" ref="B1747">IFERROR(IF(LEN(A1747)&gt;0, IF(SUMPRODUCT((Inactives[Key]=J1747)*(Inactives[Currently Inactive]))=1,"Inactive","Active"),""),"Active")</f>
        <v/>
      </c>
      <c r="C1747" s="16" t="str" cm="1">
        <f t="array" aca="1" ref="C1747" ca="1">IFERROR(_xlfn._xlws.FILTER(Inactives[Inactive On],(Inactives[Key]=J1747)*(Inactives[Currently Inactive]),""),"")</f>
        <v/>
      </c>
      <c r="D1747" s="16" t="str" cm="1">
        <f t="array" aca="1" ref="D1747" ca="1">IFERROR(INDEX(_xlfn.TEXTSPLIT(E1747," "),1),"")</f>
        <v/>
      </c>
      <c r="E1747" s="15" t="str" cm="1">
        <f t="array" aca="1" ref="E1747" ca="1">IFERROR(_xlfn._xlws.FILTER(merged_ranks,(merged_end_dates=DATE(9999,12,31))*(merged_names=A1747)),"")</f>
        <v/>
      </c>
      <c r="F1747" s="17" t="str">
        <f ca="1">_xlfn.XLOOKUP(J1747,Promotions[Promo Key],Promotions[Promo Date],"")</f>
        <v/>
      </c>
      <c r="G1747" s="18" t="str">
        <f t="shared" ca="1" si="119"/>
        <v/>
      </c>
      <c r="H1747" s="18" t="str">
        <f t="shared" ca="1" si="118"/>
        <v/>
      </c>
      <c r="I1747" s="17" t="str">
        <f>_xlfn.XLOOKUP(A1747,Students[Full Name],Students[Starting Rank],"")</f>
        <v/>
      </c>
      <c r="J1747" s="15" t="str">
        <f t="shared" ca="1" si="120"/>
        <v xml:space="preserve">: </v>
      </c>
      <c r="K1747" s="16" t="str">
        <f>_xlfn.XLOOKUP(A1747,Students[Full Name],Students[Start Date],"")</f>
        <v/>
      </c>
      <c r="L1747" s="18">
        <f t="shared" ca="1" si="121"/>
        <v>-1</v>
      </c>
      <c r="M1747" s="18" cm="1">
        <f t="array" aca="1" ref="M1747" ca="1">SUMPRODUCT(Inactives[Days Inactive]*(Inactives[Student]=A1747))/365</f>
        <v>0</v>
      </c>
      <c r="N1747" s="18" t="str" cm="1">
        <f t="array" ref="N1747">IF(LEN($A1747)&gt;0,SUMPRODUCT(($A1747=merged_names)*(_xlfn.TEXTAFTER(N$2, "At ")=merged_belt_colours)*merged_months_at_rank),"")</f>
        <v/>
      </c>
      <c r="O1747" s="18" t="str" cm="1">
        <f t="array" ref="O1747">IF(LEN($A1747)&gt;0,SUMPRODUCT(($A1747=merged_names)*(_xlfn.TEXTAFTER(O$2, "At ")=merged_belt_colours)*merged_months_at_rank),"")</f>
        <v/>
      </c>
      <c r="P1747" s="18" t="str" cm="1">
        <f t="array" ref="P1747">IF(LEN($A1747)&gt;0,SUMPRODUCT(($A1747=merged_names)*(_xlfn.TEXTAFTER(P$2, "At ")=merged_belt_colours)*merged_months_at_rank),"")</f>
        <v/>
      </c>
      <c r="Q1747" s="18" t="str" cm="1">
        <f t="array" ref="Q1747">IF(LEN($A1747)&gt;0,SUMPRODUCT(($A1747=merged_names)*(_xlfn.TEXTAFTER(Q$2, "At ")=merged_belt_colours)*merged_months_at_rank),"")</f>
        <v/>
      </c>
      <c r="R1747" s="18" t="str" cm="1">
        <f t="array" ref="R1747">IF(LEN($A1747)&gt;0,SUMPRODUCT(($A1747=merged_names)*(_xlfn.TEXTAFTER(R$2, "At ")=merged_belt_colours)*merged_months_at_rank),"")</f>
        <v/>
      </c>
    </row>
    <row r="1748" spans="1:18" x14ac:dyDescent="0.25">
      <c r="A1748"/>
      <c r="B1748" s="15" t="str" cm="1">
        <f t="array" ref="B1748">IFERROR(IF(LEN(A1748)&gt;0, IF(SUMPRODUCT((Inactives[Key]=J1748)*(Inactives[Currently Inactive]))=1,"Inactive","Active"),""),"Active")</f>
        <v/>
      </c>
      <c r="C1748" s="16" t="str" cm="1">
        <f t="array" aca="1" ref="C1748" ca="1">IFERROR(_xlfn._xlws.FILTER(Inactives[Inactive On],(Inactives[Key]=J1748)*(Inactives[Currently Inactive]),""),"")</f>
        <v/>
      </c>
      <c r="D1748" s="16" t="str" cm="1">
        <f t="array" aca="1" ref="D1748" ca="1">IFERROR(INDEX(_xlfn.TEXTSPLIT(E1748," "),1),"")</f>
        <v/>
      </c>
      <c r="E1748" s="15" t="str" cm="1">
        <f t="array" aca="1" ref="E1748" ca="1">IFERROR(_xlfn._xlws.FILTER(merged_ranks,(merged_end_dates=DATE(9999,12,31))*(merged_names=A1748)),"")</f>
        <v/>
      </c>
      <c r="F1748" s="17" t="str">
        <f ca="1">_xlfn.XLOOKUP(J1748,Promotions[Promo Key],Promotions[Promo Date],"")</f>
        <v/>
      </c>
      <c r="G1748" s="18" t="str">
        <f t="shared" ca="1" si="119"/>
        <v/>
      </c>
      <c r="H1748" s="18" t="str">
        <f t="shared" ca="1" si="118"/>
        <v/>
      </c>
      <c r="I1748" s="17" t="str">
        <f>_xlfn.XLOOKUP(A1748,Students[Full Name],Students[Starting Rank],"")</f>
        <v/>
      </c>
      <c r="J1748" s="15" t="str">
        <f t="shared" ca="1" si="120"/>
        <v xml:space="preserve">: </v>
      </c>
      <c r="K1748" s="16" t="str">
        <f>_xlfn.XLOOKUP(A1748,Students[Full Name],Students[Start Date],"")</f>
        <v/>
      </c>
      <c r="L1748" s="18">
        <f t="shared" ca="1" si="121"/>
        <v>-1</v>
      </c>
      <c r="M1748" s="18" cm="1">
        <f t="array" aca="1" ref="M1748" ca="1">SUMPRODUCT(Inactives[Days Inactive]*(Inactives[Student]=A1748))/365</f>
        <v>0</v>
      </c>
      <c r="N1748" s="18" t="str" cm="1">
        <f t="array" ref="N1748">IF(LEN($A1748)&gt;0,SUMPRODUCT(($A1748=merged_names)*(_xlfn.TEXTAFTER(N$2, "At ")=merged_belt_colours)*merged_months_at_rank),"")</f>
        <v/>
      </c>
      <c r="O1748" s="18" t="str" cm="1">
        <f t="array" ref="O1748">IF(LEN($A1748)&gt;0,SUMPRODUCT(($A1748=merged_names)*(_xlfn.TEXTAFTER(O$2, "At ")=merged_belt_colours)*merged_months_at_rank),"")</f>
        <v/>
      </c>
      <c r="P1748" s="18" t="str" cm="1">
        <f t="array" ref="P1748">IF(LEN($A1748)&gt;0,SUMPRODUCT(($A1748=merged_names)*(_xlfn.TEXTAFTER(P$2, "At ")=merged_belt_colours)*merged_months_at_rank),"")</f>
        <v/>
      </c>
      <c r="Q1748" s="18" t="str" cm="1">
        <f t="array" ref="Q1748">IF(LEN($A1748)&gt;0,SUMPRODUCT(($A1748=merged_names)*(_xlfn.TEXTAFTER(Q$2, "At ")=merged_belt_colours)*merged_months_at_rank),"")</f>
        <v/>
      </c>
      <c r="R1748" s="18" t="str" cm="1">
        <f t="array" ref="R1748">IF(LEN($A1748)&gt;0,SUMPRODUCT(($A1748=merged_names)*(_xlfn.TEXTAFTER(R$2, "At ")=merged_belt_colours)*merged_months_at_rank),"")</f>
        <v/>
      </c>
    </row>
    <row r="1749" spans="1:18" x14ac:dyDescent="0.25">
      <c r="A1749"/>
      <c r="B1749" s="15" t="str" cm="1">
        <f t="array" ref="B1749">IFERROR(IF(LEN(A1749)&gt;0, IF(SUMPRODUCT((Inactives[Key]=J1749)*(Inactives[Currently Inactive]))=1,"Inactive","Active"),""),"Active")</f>
        <v/>
      </c>
      <c r="C1749" s="16" t="str" cm="1">
        <f t="array" aca="1" ref="C1749" ca="1">IFERROR(_xlfn._xlws.FILTER(Inactives[Inactive On],(Inactives[Key]=J1749)*(Inactives[Currently Inactive]),""),"")</f>
        <v/>
      </c>
      <c r="D1749" s="16" t="str" cm="1">
        <f t="array" aca="1" ref="D1749" ca="1">IFERROR(INDEX(_xlfn.TEXTSPLIT(E1749," "),1),"")</f>
        <v/>
      </c>
      <c r="E1749" s="15" t="str" cm="1">
        <f t="array" aca="1" ref="E1749" ca="1">IFERROR(_xlfn._xlws.FILTER(merged_ranks,(merged_end_dates=DATE(9999,12,31))*(merged_names=A1749)),"")</f>
        <v/>
      </c>
      <c r="F1749" s="17" t="str">
        <f ca="1">_xlfn.XLOOKUP(J1749,Promotions[Promo Key],Promotions[Promo Date],"")</f>
        <v/>
      </c>
      <c r="G1749" s="18" t="str">
        <f t="shared" ca="1" si="119"/>
        <v/>
      </c>
      <c r="H1749" s="18" t="str">
        <f t="shared" ca="1" si="118"/>
        <v/>
      </c>
      <c r="I1749" s="17" t="str">
        <f>_xlfn.XLOOKUP(A1749,Students[Full Name],Students[Starting Rank],"")</f>
        <v/>
      </c>
      <c r="J1749" s="15" t="str">
        <f t="shared" ca="1" si="120"/>
        <v xml:space="preserve">: </v>
      </c>
      <c r="K1749" s="16" t="str">
        <f>_xlfn.XLOOKUP(A1749,Students[Full Name],Students[Start Date],"")</f>
        <v/>
      </c>
      <c r="L1749" s="18">
        <f t="shared" ca="1" si="121"/>
        <v>-1</v>
      </c>
      <c r="M1749" s="18" cm="1">
        <f t="array" aca="1" ref="M1749" ca="1">SUMPRODUCT(Inactives[Days Inactive]*(Inactives[Student]=A1749))/365</f>
        <v>0</v>
      </c>
      <c r="N1749" s="18" t="str" cm="1">
        <f t="array" ref="N1749">IF(LEN($A1749)&gt;0,SUMPRODUCT(($A1749=merged_names)*(_xlfn.TEXTAFTER(N$2, "At ")=merged_belt_colours)*merged_months_at_rank),"")</f>
        <v/>
      </c>
      <c r="O1749" s="18" t="str" cm="1">
        <f t="array" ref="O1749">IF(LEN($A1749)&gt;0,SUMPRODUCT(($A1749=merged_names)*(_xlfn.TEXTAFTER(O$2, "At ")=merged_belt_colours)*merged_months_at_rank),"")</f>
        <v/>
      </c>
      <c r="P1749" s="18" t="str" cm="1">
        <f t="array" ref="P1749">IF(LEN($A1749)&gt;0,SUMPRODUCT(($A1749=merged_names)*(_xlfn.TEXTAFTER(P$2, "At ")=merged_belt_colours)*merged_months_at_rank),"")</f>
        <v/>
      </c>
      <c r="Q1749" s="18" t="str" cm="1">
        <f t="array" ref="Q1749">IF(LEN($A1749)&gt;0,SUMPRODUCT(($A1749=merged_names)*(_xlfn.TEXTAFTER(Q$2, "At ")=merged_belt_colours)*merged_months_at_rank),"")</f>
        <v/>
      </c>
      <c r="R1749" s="18" t="str" cm="1">
        <f t="array" ref="R1749">IF(LEN($A1749)&gt;0,SUMPRODUCT(($A1749=merged_names)*(_xlfn.TEXTAFTER(R$2, "At ")=merged_belt_colours)*merged_months_at_rank),"")</f>
        <v/>
      </c>
    </row>
    <row r="1750" spans="1:18" x14ac:dyDescent="0.25">
      <c r="A1750"/>
      <c r="B1750" s="15" t="str" cm="1">
        <f t="array" ref="B1750">IFERROR(IF(LEN(A1750)&gt;0, IF(SUMPRODUCT((Inactives[Key]=J1750)*(Inactives[Currently Inactive]))=1,"Inactive","Active"),""),"Active")</f>
        <v/>
      </c>
      <c r="C1750" s="16" t="str" cm="1">
        <f t="array" aca="1" ref="C1750" ca="1">IFERROR(_xlfn._xlws.FILTER(Inactives[Inactive On],(Inactives[Key]=J1750)*(Inactives[Currently Inactive]),""),"")</f>
        <v/>
      </c>
      <c r="D1750" s="16" t="str" cm="1">
        <f t="array" aca="1" ref="D1750" ca="1">IFERROR(INDEX(_xlfn.TEXTSPLIT(E1750," "),1),"")</f>
        <v/>
      </c>
      <c r="E1750" s="15" t="str" cm="1">
        <f t="array" aca="1" ref="E1750" ca="1">IFERROR(_xlfn._xlws.FILTER(merged_ranks,(merged_end_dates=DATE(9999,12,31))*(merged_names=A1750)),"")</f>
        <v/>
      </c>
      <c r="F1750" s="17" t="str">
        <f ca="1">_xlfn.XLOOKUP(J1750,Promotions[Promo Key],Promotions[Promo Date],"")</f>
        <v/>
      </c>
      <c r="G1750" s="18" t="str">
        <f t="shared" ca="1" si="119"/>
        <v/>
      </c>
      <c r="H1750" s="18" t="str">
        <f t="shared" ca="1" si="118"/>
        <v/>
      </c>
      <c r="I1750" s="17" t="str">
        <f>_xlfn.XLOOKUP(A1750,Students[Full Name],Students[Starting Rank],"")</f>
        <v/>
      </c>
      <c r="J1750" s="15" t="str">
        <f t="shared" ca="1" si="120"/>
        <v xml:space="preserve">: </v>
      </c>
      <c r="K1750" s="16" t="str">
        <f>_xlfn.XLOOKUP(A1750,Students[Full Name],Students[Start Date],"")</f>
        <v/>
      </c>
      <c r="L1750" s="18">
        <f t="shared" ca="1" si="121"/>
        <v>-1</v>
      </c>
      <c r="M1750" s="18" cm="1">
        <f t="array" aca="1" ref="M1750" ca="1">SUMPRODUCT(Inactives[Days Inactive]*(Inactives[Student]=A1750))/365</f>
        <v>0</v>
      </c>
      <c r="N1750" s="18" t="str" cm="1">
        <f t="array" ref="N1750">IF(LEN($A1750)&gt;0,SUMPRODUCT(($A1750=merged_names)*(_xlfn.TEXTAFTER(N$2, "At ")=merged_belt_colours)*merged_months_at_rank),"")</f>
        <v/>
      </c>
      <c r="O1750" s="18" t="str" cm="1">
        <f t="array" ref="O1750">IF(LEN($A1750)&gt;0,SUMPRODUCT(($A1750=merged_names)*(_xlfn.TEXTAFTER(O$2, "At ")=merged_belt_colours)*merged_months_at_rank),"")</f>
        <v/>
      </c>
      <c r="P1750" s="18" t="str" cm="1">
        <f t="array" ref="P1750">IF(LEN($A1750)&gt;0,SUMPRODUCT(($A1750=merged_names)*(_xlfn.TEXTAFTER(P$2, "At ")=merged_belt_colours)*merged_months_at_rank),"")</f>
        <v/>
      </c>
      <c r="Q1750" s="18" t="str" cm="1">
        <f t="array" ref="Q1750">IF(LEN($A1750)&gt;0,SUMPRODUCT(($A1750=merged_names)*(_xlfn.TEXTAFTER(Q$2, "At ")=merged_belt_colours)*merged_months_at_rank),"")</f>
        <v/>
      </c>
      <c r="R1750" s="18" t="str" cm="1">
        <f t="array" ref="R1750">IF(LEN($A1750)&gt;0,SUMPRODUCT(($A1750=merged_names)*(_xlfn.TEXTAFTER(R$2, "At ")=merged_belt_colours)*merged_months_at_rank),"")</f>
        <v/>
      </c>
    </row>
    <row r="1751" spans="1:18" x14ac:dyDescent="0.25">
      <c r="A1751"/>
      <c r="B1751" s="15" t="str" cm="1">
        <f t="array" ref="B1751">IFERROR(IF(LEN(A1751)&gt;0, IF(SUMPRODUCT((Inactives[Key]=J1751)*(Inactives[Currently Inactive]))=1,"Inactive","Active"),""),"Active")</f>
        <v/>
      </c>
      <c r="C1751" s="16" t="str" cm="1">
        <f t="array" aca="1" ref="C1751" ca="1">IFERROR(_xlfn._xlws.FILTER(Inactives[Inactive On],(Inactives[Key]=J1751)*(Inactives[Currently Inactive]),""),"")</f>
        <v/>
      </c>
      <c r="D1751" s="16" t="str" cm="1">
        <f t="array" aca="1" ref="D1751" ca="1">IFERROR(INDEX(_xlfn.TEXTSPLIT(E1751," "),1),"")</f>
        <v/>
      </c>
      <c r="E1751" s="15" t="str" cm="1">
        <f t="array" aca="1" ref="E1751" ca="1">IFERROR(_xlfn._xlws.FILTER(merged_ranks,(merged_end_dates=DATE(9999,12,31))*(merged_names=A1751)),"")</f>
        <v/>
      </c>
      <c r="F1751" s="17" t="str">
        <f ca="1">_xlfn.XLOOKUP(J1751,Promotions[Promo Key],Promotions[Promo Date],"")</f>
        <v/>
      </c>
      <c r="G1751" s="18" t="str">
        <f t="shared" ca="1" si="119"/>
        <v/>
      </c>
      <c r="H1751" s="18" t="str">
        <f t="shared" ca="1" si="118"/>
        <v/>
      </c>
      <c r="I1751" s="17" t="str">
        <f>_xlfn.XLOOKUP(A1751,Students[Full Name],Students[Starting Rank],"")</f>
        <v/>
      </c>
      <c r="J1751" s="15" t="str">
        <f t="shared" ca="1" si="120"/>
        <v xml:space="preserve">: </v>
      </c>
      <c r="K1751" s="16" t="str">
        <f>_xlfn.XLOOKUP(A1751,Students[Full Name],Students[Start Date],"")</f>
        <v/>
      </c>
      <c r="L1751" s="18">
        <f t="shared" ca="1" si="121"/>
        <v>-1</v>
      </c>
      <c r="M1751" s="18" cm="1">
        <f t="array" aca="1" ref="M1751" ca="1">SUMPRODUCT(Inactives[Days Inactive]*(Inactives[Student]=A1751))/365</f>
        <v>0</v>
      </c>
      <c r="N1751" s="18" t="str" cm="1">
        <f t="array" ref="N1751">IF(LEN($A1751)&gt;0,SUMPRODUCT(($A1751=merged_names)*(_xlfn.TEXTAFTER(N$2, "At ")=merged_belt_colours)*merged_months_at_rank),"")</f>
        <v/>
      </c>
      <c r="O1751" s="18" t="str" cm="1">
        <f t="array" ref="O1751">IF(LEN($A1751)&gt;0,SUMPRODUCT(($A1751=merged_names)*(_xlfn.TEXTAFTER(O$2, "At ")=merged_belt_colours)*merged_months_at_rank),"")</f>
        <v/>
      </c>
      <c r="P1751" s="18" t="str" cm="1">
        <f t="array" ref="P1751">IF(LEN($A1751)&gt;0,SUMPRODUCT(($A1751=merged_names)*(_xlfn.TEXTAFTER(P$2, "At ")=merged_belt_colours)*merged_months_at_rank),"")</f>
        <v/>
      </c>
      <c r="Q1751" s="18" t="str" cm="1">
        <f t="array" ref="Q1751">IF(LEN($A1751)&gt;0,SUMPRODUCT(($A1751=merged_names)*(_xlfn.TEXTAFTER(Q$2, "At ")=merged_belt_colours)*merged_months_at_rank),"")</f>
        <v/>
      </c>
      <c r="R1751" s="18" t="str" cm="1">
        <f t="array" ref="R1751">IF(LEN($A1751)&gt;0,SUMPRODUCT(($A1751=merged_names)*(_xlfn.TEXTAFTER(R$2, "At ")=merged_belt_colours)*merged_months_at_rank),"")</f>
        <v/>
      </c>
    </row>
    <row r="1752" spans="1:18" x14ac:dyDescent="0.25">
      <c r="A1752"/>
      <c r="B1752" s="15" t="str" cm="1">
        <f t="array" ref="B1752">IFERROR(IF(LEN(A1752)&gt;0, IF(SUMPRODUCT((Inactives[Key]=J1752)*(Inactives[Currently Inactive]))=1,"Inactive","Active"),""),"Active")</f>
        <v/>
      </c>
      <c r="C1752" s="16" t="str" cm="1">
        <f t="array" aca="1" ref="C1752" ca="1">IFERROR(_xlfn._xlws.FILTER(Inactives[Inactive On],(Inactives[Key]=J1752)*(Inactives[Currently Inactive]),""),"")</f>
        <v/>
      </c>
      <c r="D1752" s="16" t="str" cm="1">
        <f t="array" aca="1" ref="D1752" ca="1">IFERROR(INDEX(_xlfn.TEXTSPLIT(E1752," "),1),"")</f>
        <v/>
      </c>
      <c r="E1752" s="15" t="str" cm="1">
        <f t="array" aca="1" ref="E1752" ca="1">IFERROR(_xlfn._xlws.FILTER(merged_ranks,(merged_end_dates=DATE(9999,12,31))*(merged_names=A1752)),"")</f>
        <v/>
      </c>
      <c r="F1752" s="17" t="str">
        <f ca="1">_xlfn.XLOOKUP(J1752,Promotions[Promo Key],Promotions[Promo Date],"")</f>
        <v/>
      </c>
      <c r="G1752" s="18" t="str">
        <f t="shared" ca="1" si="119"/>
        <v/>
      </c>
      <c r="H1752" s="18" t="str">
        <f t="shared" ref="H1752:H1815" ca="1" si="122">IFERROR((TODAY()-K1752)/365-M1752,"")</f>
        <v/>
      </c>
      <c r="I1752" s="17" t="str">
        <f>_xlfn.XLOOKUP(A1752,Students[Full Name],Students[Starting Rank],"")</f>
        <v/>
      </c>
      <c r="J1752" s="15" t="str">
        <f t="shared" ca="1" si="120"/>
        <v xml:space="preserve">: </v>
      </c>
      <c r="K1752" s="16" t="str">
        <f>_xlfn.XLOOKUP(A1752,Students[Full Name],Students[Start Date],"")</f>
        <v/>
      </c>
      <c r="L1752" s="18">
        <f t="shared" ca="1" si="121"/>
        <v>-1</v>
      </c>
      <c r="M1752" s="18" cm="1">
        <f t="array" aca="1" ref="M1752" ca="1">SUMPRODUCT(Inactives[Days Inactive]*(Inactives[Student]=A1752))/365</f>
        <v>0</v>
      </c>
      <c r="N1752" s="18" t="str" cm="1">
        <f t="array" ref="N1752">IF(LEN($A1752)&gt;0,SUMPRODUCT(($A1752=merged_names)*(_xlfn.TEXTAFTER(N$2, "At ")=merged_belt_colours)*merged_months_at_rank),"")</f>
        <v/>
      </c>
      <c r="O1752" s="18" t="str" cm="1">
        <f t="array" ref="O1752">IF(LEN($A1752)&gt;0,SUMPRODUCT(($A1752=merged_names)*(_xlfn.TEXTAFTER(O$2, "At ")=merged_belt_colours)*merged_months_at_rank),"")</f>
        <v/>
      </c>
      <c r="P1752" s="18" t="str" cm="1">
        <f t="array" ref="P1752">IF(LEN($A1752)&gt;0,SUMPRODUCT(($A1752=merged_names)*(_xlfn.TEXTAFTER(P$2, "At ")=merged_belt_colours)*merged_months_at_rank),"")</f>
        <v/>
      </c>
      <c r="Q1752" s="18" t="str" cm="1">
        <f t="array" ref="Q1752">IF(LEN($A1752)&gt;0,SUMPRODUCT(($A1752=merged_names)*(_xlfn.TEXTAFTER(Q$2, "At ")=merged_belt_colours)*merged_months_at_rank),"")</f>
        <v/>
      </c>
      <c r="R1752" s="18" t="str" cm="1">
        <f t="array" ref="R1752">IF(LEN($A1752)&gt;0,SUMPRODUCT(($A1752=merged_names)*(_xlfn.TEXTAFTER(R$2, "At ")=merged_belt_colours)*merged_months_at_rank),"")</f>
        <v/>
      </c>
    </row>
    <row r="1753" spans="1:18" x14ac:dyDescent="0.25">
      <c r="A1753"/>
      <c r="B1753" s="15" t="str" cm="1">
        <f t="array" ref="B1753">IFERROR(IF(LEN(A1753)&gt;0, IF(SUMPRODUCT((Inactives[Key]=J1753)*(Inactives[Currently Inactive]))=1,"Inactive","Active"),""),"Active")</f>
        <v/>
      </c>
      <c r="C1753" s="16" t="str" cm="1">
        <f t="array" aca="1" ref="C1753" ca="1">IFERROR(_xlfn._xlws.FILTER(Inactives[Inactive On],(Inactives[Key]=J1753)*(Inactives[Currently Inactive]),""),"")</f>
        <v/>
      </c>
      <c r="D1753" s="16" t="str" cm="1">
        <f t="array" aca="1" ref="D1753" ca="1">IFERROR(INDEX(_xlfn.TEXTSPLIT(E1753," "),1),"")</f>
        <v/>
      </c>
      <c r="E1753" s="15" t="str" cm="1">
        <f t="array" aca="1" ref="E1753" ca="1">IFERROR(_xlfn._xlws.FILTER(merged_ranks,(merged_end_dates=DATE(9999,12,31))*(merged_names=A1753)),"")</f>
        <v/>
      </c>
      <c r="F1753" s="17" t="str">
        <f ca="1">_xlfn.XLOOKUP(J1753,Promotions[Promo Key],Promotions[Promo Date],"")</f>
        <v/>
      </c>
      <c r="G1753" s="18" t="str">
        <f t="shared" ca="1" si="119"/>
        <v/>
      </c>
      <c r="H1753" s="18" t="str">
        <f t="shared" ca="1" si="122"/>
        <v/>
      </c>
      <c r="I1753" s="17" t="str">
        <f>_xlfn.XLOOKUP(A1753,Students[Full Name],Students[Starting Rank],"")</f>
        <v/>
      </c>
      <c r="J1753" s="15" t="str">
        <f t="shared" ca="1" si="120"/>
        <v xml:space="preserve">: </v>
      </c>
      <c r="K1753" s="16" t="str">
        <f>_xlfn.XLOOKUP(A1753,Students[Full Name],Students[Start Date],"")</f>
        <v/>
      </c>
      <c r="L1753" s="18">
        <f t="shared" ca="1" si="121"/>
        <v>-1</v>
      </c>
      <c r="M1753" s="18" cm="1">
        <f t="array" aca="1" ref="M1753" ca="1">SUMPRODUCT(Inactives[Days Inactive]*(Inactives[Student]=A1753))/365</f>
        <v>0</v>
      </c>
      <c r="N1753" s="18" t="str" cm="1">
        <f t="array" ref="N1753">IF(LEN($A1753)&gt;0,SUMPRODUCT(($A1753=merged_names)*(_xlfn.TEXTAFTER(N$2, "At ")=merged_belt_colours)*merged_months_at_rank),"")</f>
        <v/>
      </c>
      <c r="O1753" s="18" t="str" cm="1">
        <f t="array" ref="O1753">IF(LEN($A1753)&gt;0,SUMPRODUCT(($A1753=merged_names)*(_xlfn.TEXTAFTER(O$2, "At ")=merged_belt_colours)*merged_months_at_rank),"")</f>
        <v/>
      </c>
      <c r="P1753" s="18" t="str" cm="1">
        <f t="array" ref="P1753">IF(LEN($A1753)&gt;0,SUMPRODUCT(($A1753=merged_names)*(_xlfn.TEXTAFTER(P$2, "At ")=merged_belt_colours)*merged_months_at_rank),"")</f>
        <v/>
      </c>
      <c r="Q1753" s="18" t="str" cm="1">
        <f t="array" ref="Q1753">IF(LEN($A1753)&gt;0,SUMPRODUCT(($A1753=merged_names)*(_xlfn.TEXTAFTER(Q$2, "At ")=merged_belt_colours)*merged_months_at_rank),"")</f>
        <v/>
      </c>
      <c r="R1753" s="18" t="str" cm="1">
        <f t="array" ref="R1753">IF(LEN($A1753)&gt;0,SUMPRODUCT(($A1753=merged_names)*(_xlfn.TEXTAFTER(R$2, "At ")=merged_belt_colours)*merged_months_at_rank),"")</f>
        <v/>
      </c>
    </row>
    <row r="1754" spans="1:18" x14ac:dyDescent="0.25">
      <c r="A1754"/>
      <c r="B1754" s="15" t="str" cm="1">
        <f t="array" ref="B1754">IFERROR(IF(LEN(A1754)&gt;0, IF(SUMPRODUCT((Inactives[Key]=J1754)*(Inactives[Currently Inactive]))=1,"Inactive","Active"),""),"Active")</f>
        <v/>
      </c>
      <c r="C1754" s="16" t="str" cm="1">
        <f t="array" aca="1" ref="C1754" ca="1">IFERROR(_xlfn._xlws.FILTER(Inactives[Inactive On],(Inactives[Key]=J1754)*(Inactives[Currently Inactive]),""),"")</f>
        <v/>
      </c>
      <c r="D1754" s="16" t="str" cm="1">
        <f t="array" aca="1" ref="D1754" ca="1">IFERROR(INDEX(_xlfn.TEXTSPLIT(E1754," "),1),"")</f>
        <v/>
      </c>
      <c r="E1754" s="15" t="str" cm="1">
        <f t="array" aca="1" ref="E1754" ca="1">IFERROR(_xlfn._xlws.FILTER(merged_ranks,(merged_end_dates=DATE(9999,12,31))*(merged_names=A1754)),"")</f>
        <v/>
      </c>
      <c r="F1754" s="17" t="str">
        <f ca="1">_xlfn.XLOOKUP(J1754,Promotions[Promo Key],Promotions[Promo Date],"")</f>
        <v/>
      </c>
      <c r="G1754" s="18" t="str">
        <f t="shared" ca="1" si="119"/>
        <v/>
      </c>
      <c r="H1754" s="18" t="str">
        <f t="shared" ca="1" si="122"/>
        <v/>
      </c>
      <c r="I1754" s="17" t="str">
        <f>_xlfn.XLOOKUP(A1754,Students[Full Name],Students[Starting Rank],"")</f>
        <v/>
      </c>
      <c r="J1754" s="15" t="str">
        <f t="shared" ca="1" si="120"/>
        <v xml:space="preserve">: </v>
      </c>
      <c r="K1754" s="16" t="str">
        <f>_xlfn.XLOOKUP(A1754,Students[Full Name],Students[Start Date],"")</f>
        <v/>
      </c>
      <c r="L1754" s="18">
        <f t="shared" ca="1" si="121"/>
        <v>-1</v>
      </c>
      <c r="M1754" s="18" cm="1">
        <f t="array" aca="1" ref="M1754" ca="1">SUMPRODUCT(Inactives[Days Inactive]*(Inactives[Student]=A1754))/365</f>
        <v>0</v>
      </c>
      <c r="N1754" s="18" t="str" cm="1">
        <f t="array" ref="N1754">IF(LEN($A1754)&gt;0,SUMPRODUCT(($A1754=merged_names)*(_xlfn.TEXTAFTER(N$2, "At ")=merged_belt_colours)*merged_months_at_rank),"")</f>
        <v/>
      </c>
      <c r="O1754" s="18" t="str" cm="1">
        <f t="array" ref="O1754">IF(LEN($A1754)&gt;0,SUMPRODUCT(($A1754=merged_names)*(_xlfn.TEXTAFTER(O$2, "At ")=merged_belt_colours)*merged_months_at_rank),"")</f>
        <v/>
      </c>
      <c r="P1754" s="18" t="str" cm="1">
        <f t="array" ref="P1754">IF(LEN($A1754)&gt;0,SUMPRODUCT(($A1754=merged_names)*(_xlfn.TEXTAFTER(P$2, "At ")=merged_belt_colours)*merged_months_at_rank),"")</f>
        <v/>
      </c>
      <c r="Q1754" s="18" t="str" cm="1">
        <f t="array" ref="Q1754">IF(LEN($A1754)&gt;0,SUMPRODUCT(($A1754=merged_names)*(_xlfn.TEXTAFTER(Q$2, "At ")=merged_belt_colours)*merged_months_at_rank),"")</f>
        <v/>
      </c>
      <c r="R1754" s="18" t="str" cm="1">
        <f t="array" ref="R1754">IF(LEN($A1754)&gt;0,SUMPRODUCT(($A1754=merged_names)*(_xlfn.TEXTAFTER(R$2, "At ")=merged_belt_colours)*merged_months_at_rank),"")</f>
        <v/>
      </c>
    </row>
    <row r="1755" spans="1:18" x14ac:dyDescent="0.25">
      <c r="A1755"/>
      <c r="B1755" s="15" t="str" cm="1">
        <f t="array" ref="B1755">IFERROR(IF(LEN(A1755)&gt;0, IF(SUMPRODUCT((Inactives[Key]=J1755)*(Inactives[Currently Inactive]))=1,"Inactive","Active"),""),"Active")</f>
        <v/>
      </c>
      <c r="C1755" s="16" t="str" cm="1">
        <f t="array" aca="1" ref="C1755" ca="1">IFERROR(_xlfn._xlws.FILTER(Inactives[Inactive On],(Inactives[Key]=J1755)*(Inactives[Currently Inactive]),""),"")</f>
        <v/>
      </c>
      <c r="D1755" s="16" t="str" cm="1">
        <f t="array" aca="1" ref="D1755" ca="1">IFERROR(INDEX(_xlfn.TEXTSPLIT(E1755," "),1),"")</f>
        <v/>
      </c>
      <c r="E1755" s="15" t="str" cm="1">
        <f t="array" aca="1" ref="E1755" ca="1">IFERROR(_xlfn._xlws.FILTER(merged_ranks,(merged_end_dates=DATE(9999,12,31))*(merged_names=A1755)),"")</f>
        <v/>
      </c>
      <c r="F1755" s="17" t="str">
        <f ca="1">_xlfn.XLOOKUP(J1755,Promotions[Promo Key],Promotions[Promo Date],"")</f>
        <v/>
      </c>
      <c r="G1755" s="18" t="str">
        <f t="shared" ca="1" si="119"/>
        <v/>
      </c>
      <c r="H1755" s="18" t="str">
        <f t="shared" ca="1" si="122"/>
        <v/>
      </c>
      <c r="I1755" s="17" t="str">
        <f>_xlfn.XLOOKUP(A1755,Students[Full Name],Students[Starting Rank],"")</f>
        <v/>
      </c>
      <c r="J1755" s="15" t="str">
        <f t="shared" ca="1" si="120"/>
        <v xml:space="preserve">: </v>
      </c>
      <c r="K1755" s="16" t="str">
        <f>_xlfn.XLOOKUP(A1755,Students[Full Name],Students[Start Date],"")</f>
        <v/>
      </c>
      <c r="L1755" s="18">
        <f t="shared" ca="1" si="121"/>
        <v>-1</v>
      </c>
      <c r="M1755" s="18" cm="1">
        <f t="array" aca="1" ref="M1755" ca="1">SUMPRODUCT(Inactives[Days Inactive]*(Inactives[Student]=A1755))/365</f>
        <v>0</v>
      </c>
      <c r="N1755" s="18" t="str" cm="1">
        <f t="array" ref="N1755">IF(LEN($A1755)&gt;0,SUMPRODUCT(($A1755=merged_names)*(_xlfn.TEXTAFTER(N$2, "At ")=merged_belt_colours)*merged_months_at_rank),"")</f>
        <v/>
      </c>
      <c r="O1755" s="18" t="str" cm="1">
        <f t="array" ref="O1755">IF(LEN($A1755)&gt;0,SUMPRODUCT(($A1755=merged_names)*(_xlfn.TEXTAFTER(O$2, "At ")=merged_belt_colours)*merged_months_at_rank),"")</f>
        <v/>
      </c>
      <c r="P1755" s="18" t="str" cm="1">
        <f t="array" ref="P1755">IF(LEN($A1755)&gt;0,SUMPRODUCT(($A1755=merged_names)*(_xlfn.TEXTAFTER(P$2, "At ")=merged_belt_colours)*merged_months_at_rank),"")</f>
        <v/>
      </c>
      <c r="Q1755" s="18" t="str" cm="1">
        <f t="array" ref="Q1755">IF(LEN($A1755)&gt;0,SUMPRODUCT(($A1755=merged_names)*(_xlfn.TEXTAFTER(Q$2, "At ")=merged_belt_colours)*merged_months_at_rank),"")</f>
        <v/>
      </c>
      <c r="R1755" s="18" t="str" cm="1">
        <f t="array" ref="R1755">IF(LEN($A1755)&gt;0,SUMPRODUCT(($A1755=merged_names)*(_xlfn.TEXTAFTER(R$2, "At ")=merged_belt_colours)*merged_months_at_rank),"")</f>
        <v/>
      </c>
    </row>
    <row r="1756" spans="1:18" x14ac:dyDescent="0.25">
      <c r="A1756"/>
      <c r="B1756" s="15" t="str" cm="1">
        <f t="array" ref="B1756">IFERROR(IF(LEN(A1756)&gt;0, IF(SUMPRODUCT((Inactives[Key]=J1756)*(Inactives[Currently Inactive]))=1,"Inactive","Active"),""),"Active")</f>
        <v/>
      </c>
      <c r="C1756" s="16" t="str" cm="1">
        <f t="array" aca="1" ref="C1756" ca="1">IFERROR(_xlfn._xlws.FILTER(Inactives[Inactive On],(Inactives[Key]=J1756)*(Inactives[Currently Inactive]),""),"")</f>
        <v/>
      </c>
      <c r="D1756" s="16" t="str" cm="1">
        <f t="array" aca="1" ref="D1756" ca="1">IFERROR(INDEX(_xlfn.TEXTSPLIT(E1756," "),1),"")</f>
        <v/>
      </c>
      <c r="E1756" s="15" t="str" cm="1">
        <f t="array" aca="1" ref="E1756" ca="1">IFERROR(_xlfn._xlws.FILTER(merged_ranks,(merged_end_dates=DATE(9999,12,31))*(merged_names=A1756)),"")</f>
        <v/>
      </c>
      <c r="F1756" s="17" t="str">
        <f ca="1">_xlfn.XLOOKUP(J1756,Promotions[Promo Key],Promotions[Promo Date],"")</f>
        <v/>
      </c>
      <c r="G1756" s="18" t="str">
        <f t="shared" ref="G1756:G1819" ca="1" si="123">IFERROR((TODAY()-F1756)/30.5, "")</f>
        <v/>
      </c>
      <c r="H1756" s="18" t="str">
        <f t="shared" ca="1" si="122"/>
        <v/>
      </c>
      <c r="I1756" s="17" t="str">
        <f>_xlfn.XLOOKUP(A1756,Students[Full Name],Students[Starting Rank],"")</f>
        <v/>
      </c>
      <c r="J1756" s="15" t="str">
        <f t="shared" ref="J1756:J1819" ca="1" si="124">A1756&amp;": "&amp;E1756</f>
        <v xml:space="preserve">: </v>
      </c>
      <c r="K1756" s="16" t="str">
        <f>_xlfn.XLOOKUP(A1756,Students[Full Name],Students[Start Date],"")</f>
        <v/>
      </c>
      <c r="L1756" s="18">
        <f t="shared" ref="L1756:L1819" ca="1" si="125">IF(LEN(C1756)&gt;0,(TODAY()-C1756)/30.5,-1)</f>
        <v>-1</v>
      </c>
      <c r="M1756" s="18" cm="1">
        <f t="array" aca="1" ref="M1756" ca="1">SUMPRODUCT(Inactives[Days Inactive]*(Inactives[Student]=A1756))/365</f>
        <v>0</v>
      </c>
      <c r="N1756" s="18" t="str" cm="1">
        <f t="array" ref="N1756">IF(LEN($A1756)&gt;0,SUMPRODUCT(($A1756=merged_names)*(_xlfn.TEXTAFTER(N$2, "At ")=merged_belt_colours)*merged_months_at_rank),"")</f>
        <v/>
      </c>
      <c r="O1756" s="18" t="str" cm="1">
        <f t="array" ref="O1756">IF(LEN($A1756)&gt;0,SUMPRODUCT(($A1756=merged_names)*(_xlfn.TEXTAFTER(O$2, "At ")=merged_belt_colours)*merged_months_at_rank),"")</f>
        <v/>
      </c>
      <c r="P1756" s="18" t="str" cm="1">
        <f t="array" ref="P1756">IF(LEN($A1756)&gt;0,SUMPRODUCT(($A1756=merged_names)*(_xlfn.TEXTAFTER(P$2, "At ")=merged_belt_colours)*merged_months_at_rank),"")</f>
        <v/>
      </c>
      <c r="Q1756" s="18" t="str" cm="1">
        <f t="array" ref="Q1756">IF(LEN($A1756)&gt;0,SUMPRODUCT(($A1756=merged_names)*(_xlfn.TEXTAFTER(Q$2, "At ")=merged_belt_colours)*merged_months_at_rank),"")</f>
        <v/>
      </c>
      <c r="R1756" s="18" t="str" cm="1">
        <f t="array" ref="R1756">IF(LEN($A1756)&gt;0,SUMPRODUCT(($A1756=merged_names)*(_xlfn.TEXTAFTER(R$2, "At ")=merged_belt_colours)*merged_months_at_rank),"")</f>
        <v/>
      </c>
    </row>
    <row r="1757" spans="1:18" x14ac:dyDescent="0.25">
      <c r="A1757"/>
      <c r="B1757" s="15" t="str" cm="1">
        <f t="array" ref="B1757">IFERROR(IF(LEN(A1757)&gt;0, IF(SUMPRODUCT((Inactives[Key]=J1757)*(Inactives[Currently Inactive]))=1,"Inactive","Active"),""),"Active")</f>
        <v/>
      </c>
      <c r="C1757" s="16" t="str" cm="1">
        <f t="array" aca="1" ref="C1757" ca="1">IFERROR(_xlfn._xlws.FILTER(Inactives[Inactive On],(Inactives[Key]=J1757)*(Inactives[Currently Inactive]),""),"")</f>
        <v/>
      </c>
      <c r="D1757" s="16" t="str" cm="1">
        <f t="array" aca="1" ref="D1757" ca="1">IFERROR(INDEX(_xlfn.TEXTSPLIT(E1757," "),1),"")</f>
        <v/>
      </c>
      <c r="E1757" s="15" t="str" cm="1">
        <f t="array" aca="1" ref="E1757" ca="1">IFERROR(_xlfn._xlws.FILTER(merged_ranks,(merged_end_dates=DATE(9999,12,31))*(merged_names=A1757)),"")</f>
        <v/>
      </c>
      <c r="F1757" s="17" t="str">
        <f ca="1">_xlfn.XLOOKUP(J1757,Promotions[Promo Key],Promotions[Promo Date],"")</f>
        <v/>
      </c>
      <c r="G1757" s="18" t="str">
        <f t="shared" ca="1" si="123"/>
        <v/>
      </c>
      <c r="H1757" s="18" t="str">
        <f t="shared" ca="1" si="122"/>
        <v/>
      </c>
      <c r="I1757" s="17" t="str">
        <f>_xlfn.XLOOKUP(A1757,Students[Full Name],Students[Starting Rank],"")</f>
        <v/>
      </c>
      <c r="J1757" s="15" t="str">
        <f t="shared" ca="1" si="124"/>
        <v xml:space="preserve">: </v>
      </c>
      <c r="K1757" s="16" t="str">
        <f>_xlfn.XLOOKUP(A1757,Students[Full Name],Students[Start Date],"")</f>
        <v/>
      </c>
      <c r="L1757" s="18">
        <f t="shared" ca="1" si="125"/>
        <v>-1</v>
      </c>
      <c r="M1757" s="18" cm="1">
        <f t="array" aca="1" ref="M1757" ca="1">SUMPRODUCT(Inactives[Days Inactive]*(Inactives[Student]=A1757))/365</f>
        <v>0</v>
      </c>
      <c r="N1757" s="18" t="str" cm="1">
        <f t="array" ref="N1757">IF(LEN($A1757)&gt;0,SUMPRODUCT(($A1757=merged_names)*(_xlfn.TEXTAFTER(N$2, "At ")=merged_belt_colours)*merged_months_at_rank),"")</f>
        <v/>
      </c>
      <c r="O1757" s="18" t="str" cm="1">
        <f t="array" ref="O1757">IF(LEN($A1757)&gt;0,SUMPRODUCT(($A1757=merged_names)*(_xlfn.TEXTAFTER(O$2, "At ")=merged_belt_colours)*merged_months_at_rank),"")</f>
        <v/>
      </c>
      <c r="P1757" s="18" t="str" cm="1">
        <f t="array" ref="P1757">IF(LEN($A1757)&gt;0,SUMPRODUCT(($A1757=merged_names)*(_xlfn.TEXTAFTER(P$2, "At ")=merged_belt_colours)*merged_months_at_rank),"")</f>
        <v/>
      </c>
      <c r="Q1757" s="18" t="str" cm="1">
        <f t="array" ref="Q1757">IF(LEN($A1757)&gt;0,SUMPRODUCT(($A1757=merged_names)*(_xlfn.TEXTAFTER(Q$2, "At ")=merged_belt_colours)*merged_months_at_rank),"")</f>
        <v/>
      </c>
      <c r="R1757" s="18" t="str" cm="1">
        <f t="array" ref="R1757">IF(LEN($A1757)&gt;0,SUMPRODUCT(($A1757=merged_names)*(_xlfn.TEXTAFTER(R$2, "At ")=merged_belt_colours)*merged_months_at_rank),"")</f>
        <v/>
      </c>
    </row>
    <row r="1758" spans="1:18" x14ac:dyDescent="0.25">
      <c r="A1758"/>
      <c r="B1758" s="15" t="str" cm="1">
        <f t="array" ref="B1758">IFERROR(IF(LEN(A1758)&gt;0, IF(SUMPRODUCT((Inactives[Key]=J1758)*(Inactives[Currently Inactive]))=1,"Inactive","Active"),""),"Active")</f>
        <v/>
      </c>
      <c r="C1758" s="16" t="str" cm="1">
        <f t="array" aca="1" ref="C1758" ca="1">IFERROR(_xlfn._xlws.FILTER(Inactives[Inactive On],(Inactives[Key]=J1758)*(Inactives[Currently Inactive]),""),"")</f>
        <v/>
      </c>
      <c r="D1758" s="16" t="str" cm="1">
        <f t="array" aca="1" ref="D1758" ca="1">IFERROR(INDEX(_xlfn.TEXTSPLIT(E1758," "),1),"")</f>
        <v/>
      </c>
      <c r="E1758" s="15" t="str" cm="1">
        <f t="array" aca="1" ref="E1758" ca="1">IFERROR(_xlfn._xlws.FILTER(merged_ranks,(merged_end_dates=DATE(9999,12,31))*(merged_names=A1758)),"")</f>
        <v/>
      </c>
      <c r="F1758" s="17" t="str">
        <f ca="1">_xlfn.XLOOKUP(J1758,Promotions[Promo Key],Promotions[Promo Date],"")</f>
        <v/>
      </c>
      <c r="G1758" s="18" t="str">
        <f t="shared" ca="1" si="123"/>
        <v/>
      </c>
      <c r="H1758" s="18" t="str">
        <f t="shared" ca="1" si="122"/>
        <v/>
      </c>
      <c r="I1758" s="17" t="str">
        <f>_xlfn.XLOOKUP(A1758,Students[Full Name],Students[Starting Rank],"")</f>
        <v/>
      </c>
      <c r="J1758" s="15" t="str">
        <f t="shared" ca="1" si="124"/>
        <v xml:space="preserve">: </v>
      </c>
      <c r="K1758" s="16" t="str">
        <f>_xlfn.XLOOKUP(A1758,Students[Full Name],Students[Start Date],"")</f>
        <v/>
      </c>
      <c r="L1758" s="18">
        <f t="shared" ca="1" si="125"/>
        <v>-1</v>
      </c>
      <c r="M1758" s="18" cm="1">
        <f t="array" aca="1" ref="M1758" ca="1">SUMPRODUCT(Inactives[Days Inactive]*(Inactives[Student]=A1758))/365</f>
        <v>0</v>
      </c>
      <c r="N1758" s="18" t="str" cm="1">
        <f t="array" ref="N1758">IF(LEN($A1758)&gt;0,SUMPRODUCT(($A1758=merged_names)*(_xlfn.TEXTAFTER(N$2, "At ")=merged_belt_colours)*merged_months_at_rank),"")</f>
        <v/>
      </c>
      <c r="O1758" s="18" t="str" cm="1">
        <f t="array" ref="O1758">IF(LEN($A1758)&gt;0,SUMPRODUCT(($A1758=merged_names)*(_xlfn.TEXTAFTER(O$2, "At ")=merged_belt_colours)*merged_months_at_rank),"")</f>
        <v/>
      </c>
      <c r="P1758" s="18" t="str" cm="1">
        <f t="array" ref="P1758">IF(LEN($A1758)&gt;0,SUMPRODUCT(($A1758=merged_names)*(_xlfn.TEXTAFTER(P$2, "At ")=merged_belt_colours)*merged_months_at_rank),"")</f>
        <v/>
      </c>
      <c r="Q1758" s="18" t="str" cm="1">
        <f t="array" ref="Q1758">IF(LEN($A1758)&gt;0,SUMPRODUCT(($A1758=merged_names)*(_xlfn.TEXTAFTER(Q$2, "At ")=merged_belt_colours)*merged_months_at_rank),"")</f>
        <v/>
      </c>
      <c r="R1758" s="18" t="str" cm="1">
        <f t="array" ref="R1758">IF(LEN($A1758)&gt;0,SUMPRODUCT(($A1758=merged_names)*(_xlfn.TEXTAFTER(R$2, "At ")=merged_belt_colours)*merged_months_at_rank),"")</f>
        <v/>
      </c>
    </row>
    <row r="1759" spans="1:18" x14ac:dyDescent="0.25">
      <c r="A1759"/>
      <c r="B1759" s="15" t="str" cm="1">
        <f t="array" ref="B1759">IFERROR(IF(LEN(A1759)&gt;0, IF(SUMPRODUCT((Inactives[Key]=J1759)*(Inactives[Currently Inactive]))=1,"Inactive","Active"),""),"Active")</f>
        <v/>
      </c>
      <c r="C1759" s="16" t="str" cm="1">
        <f t="array" aca="1" ref="C1759" ca="1">IFERROR(_xlfn._xlws.FILTER(Inactives[Inactive On],(Inactives[Key]=J1759)*(Inactives[Currently Inactive]),""),"")</f>
        <v/>
      </c>
      <c r="D1759" s="16" t="str" cm="1">
        <f t="array" aca="1" ref="D1759" ca="1">IFERROR(INDEX(_xlfn.TEXTSPLIT(E1759," "),1),"")</f>
        <v/>
      </c>
      <c r="E1759" s="15" t="str" cm="1">
        <f t="array" aca="1" ref="E1759" ca="1">IFERROR(_xlfn._xlws.FILTER(merged_ranks,(merged_end_dates=DATE(9999,12,31))*(merged_names=A1759)),"")</f>
        <v/>
      </c>
      <c r="F1759" s="17" t="str">
        <f ca="1">_xlfn.XLOOKUP(J1759,Promotions[Promo Key],Promotions[Promo Date],"")</f>
        <v/>
      </c>
      <c r="G1759" s="18" t="str">
        <f t="shared" ca="1" si="123"/>
        <v/>
      </c>
      <c r="H1759" s="18" t="str">
        <f t="shared" ca="1" si="122"/>
        <v/>
      </c>
      <c r="I1759" s="17" t="str">
        <f>_xlfn.XLOOKUP(A1759,Students[Full Name],Students[Starting Rank],"")</f>
        <v/>
      </c>
      <c r="J1759" s="15" t="str">
        <f t="shared" ca="1" si="124"/>
        <v xml:space="preserve">: </v>
      </c>
      <c r="K1759" s="16" t="str">
        <f>_xlfn.XLOOKUP(A1759,Students[Full Name],Students[Start Date],"")</f>
        <v/>
      </c>
      <c r="L1759" s="18">
        <f t="shared" ca="1" si="125"/>
        <v>-1</v>
      </c>
      <c r="M1759" s="18" cm="1">
        <f t="array" aca="1" ref="M1759" ca="1">SUMPRODUCT(Inactives[Days Inactive]*(Inactives[Student]=A1759))/365</f>
        <v>0</v>
      </c>
      <c r="N1759" s="18" t="str" cm="1">
        <f t="array" ref="N1759">IF(LEN($A1759)&gt;0,SUMPRODUCT(($A1759=merged_names)*(_xlfn.TEXTAFTER(N$2, "At ")=merged_belt_colours)*merged_months_at_rank),"")</f>
        <v/>
      </c>
      <c r="O1759" s="18" t="str" cm="1">
        <f t="array" ref="O1759">IF(LEN($A1759)&gt;0,SUMPRODUCT(($A1759=merged_names)*(_xlfn.TEXTAFTER(O$2, "At ")=merged_belt_colours)*merged_months_at_rank),"")</f>
        <v/>
      </c>
      <c r="P1759" s="18" t="str" cm="1">
        <f t="array" ref="P1759">IF(LEN($A1759)&gt;0,SUMPRODUCT(($A1759=merged_names)*(_xlfn.TEXTAFTER(P$2, "At ")=merged_belt_colours)*merged_months_at_rank),"")</f>
        <v/>
      </c>
      <c r="Q1759" s="18" t="str" cm="1">
        <f t="array" ref="Q1759">IF(LEN($A1759)&gt;0,SUMPRODUCT(($A1759=merged_names)*(_xlfn.TEXTAFTER(Q$2, "At ")=merged_belt_colours)*merged_months_at_rank),"")</f>
        <v/>
      </c>
      <c r="R1759" s="18" t="str" cm="1">
        <f t="array" ref="R1759">IF(LEN($A1759)&gt;0,SUMPRODUCT(($A1759=merged_names)*(_xlfn.TEXTAFTER(R$2, "At ")=merged_belt_colours)*merged_months_at_rank),"")</f>
        <v/>
      </c>
    </row>
    <row r="1760" spans="1:18" x14ac:dyDescent="0.25">
      <c r="A1760"/>
      <c r="B1760" s="15" t="str" cm="1">
        <f t="array" ref="B1760">IFERROR(IF(LEN(A1760)&gt;0, IF(SUMPRODUCT((Inactives[Key]=J1760)*(Inactives[Currently Inactive]))=1,"Inactive","Active"),""),"Active")</f>
        <v/>
      </c>
      <c r="C1760" s="16" t="str" cm="1">
        <f t="array" aca="1" ref="C1760" ca="1">IFERROR(_xlfn._xlws.FILTER(Inactives[Inactive On],(Inactives[Key]=J1760)*(Inactives[Currently Inactive]),""),"")</f>
        <v/>
      </c>
      <c r="D1760" s="16" t="str" cm="1">
        <f t="array" aca="1" ref="D1760" ca="1">IFERROR(INDEX(_xlfn.TEXTSPLIT(E1760," "),1),"")</f>
        <v/>
      </c>
      <c r="E1760" s="15" t="str" cm="1">
        <f t="array" aca="1" ref="E1760" ca="1">IFERROR(_xlfn._xlws.FILTER(merged_ranks,(merged_end_dates=DATE(9999,12,31))*(merged_names=A1760)),"")</f>
        <v/>
      </c>
      <c r="F1760" s="17" t="str">
        <f ca="1">_xlfn.XLOOKUP(J1760,Promotions[Promo Key],Promotions[Promo Date],"")</f>
        <v/>
      </c>
      <c r="G1760" s="18" t="str">
        <f t="shared" ca="1" si="123"/>
        <v/>
      </c>
      <c r="H1760" s="18" t="str">
        <f t="shared" ca="1" si="122"/>
        <v/>
      </c>
      <c r="I1760" s="17" t="str">
        <f>_xlfn.XLOOKUP(A1760,Students[Full Name],Students[Starting Rank],"")</f>
        <v/>
      </c>
      <c r="J1760" s="15" t="str">
        <f t="shared" ca="1" si="124"/>
        <v xml:space="preserve">: </v>
      </c>
      <c r="K1760" s="16" t="str">
        <f>_xlfn.XLOOKUP(A1760,Students[Full Name],Students[Start Date],"")</f>
        <v/>
      </c>
      <c r="L1760" s="18">
        <f t="shared" ca="1" si="125"/>
        <v>-1</v>
      </c>
      <c r="M1760" s="18" cm="1">
        <f t="array" aca="1" ref="M1760" ca="1">SUMPRODUCT(Inactives[Days Inactive]*(Inactives[Student]=A1760))/365</f>
        <v>0</v>
      </c>
      <c r="N1760" s="18" t="str" cm="1">
        <f t="array" ref="N1760">IF(LEN($A1760)&gt;0,SUMPRODUCT(($A1760=merged_names)*(_xlfn.TEXTAFTER(N$2, "At ")=merged_belt_colours)*merged_months_at_rank),"")</f>
        <v/>
      </c>
      <c r="O1760" s="18" t="str" cm="1">
        <f t="array" ref="O1760">IF(LEN($A1760)&gt;0,SUMPRODUCT(($A1760=merged_names)*(_xlfn.TEXTAFTER(O$2, "At ")=merged_belt_colours)*merged_months_at_rank),"")</f>
        <v/>
      </c>
      <c r="P1760" s="18" t="str" cm="1">
        <f t="array" ref="P1760">IF(LEN($A1760)&gt;0,SUMPRODUCT(($A1760=merged_names)*(_xlfn.TEXTAFTER(P$2, "At ")=merged_belt_colours)*merged_months_at_rank),"")</f>
        <v/>
      </c>
      <c r="Q1760" s="18" t="str" cm="1">
        <f t="array" ref="Q1760">IF(LEN($A1760)&gt;0,SUMPRODUCT(($A1760=merged_names)*(_xlfn.TEXTAFTER(Q$2, "At ")=merged_belt_colours)*merged_months_at_rank),"")</f>
        <v/>
      </c>
      <c r="R1760" s="18" t="str" cm="1">
        <f t="array" ref="R1760">IF(LEN($A1760)&gt;0,SUMPRODUCT(($A1760=merged_names)*(_xlfn.TEXTAFTER(R$2, "At ")=merged_belt_colours)*merged_months_at_rank),"")</f>
        <v/>
      </c>
    </row>
    <row r="1761" spans="1:18" x14ac:dyDescent="0.25">
      <c r="A1761"/>
      <c r="B1761" s="15" t="str" cm="1">
        <f t="array" ref="B1761">IFERROR(IF(LEN(A1761)&gt;0, IF(SUMPRODUCT((Inactives[Key]=J1761)*(Inactives[Currently Inactive]))=1,"Inactive","Active"),""),"Active")</f>
        <v/>
      </c>
      <c r="C1761" s="16" t="str" cm="1">
        <f t="array" aca="1" ref="C1761" ca="1">IFERROR(_xlfn._xlws.FILTER(Inactives[Inactive On],(Inactives[Key]=J1761)*(Inactives[Currently Inactive]),""),"")</f>
        <v/>
      </c>
      <c r="D1761" s="16" t="str" cm="1">
        <f t="array" aca="1" ref="D1761" ca="1">IFERROR(INDEX(_xlfn.TEXTSPLIT(E1761," "),1),"")</f>
        <v/>
      </c>
      <c r="E1761" s="15" t="str" cm="1">
        <f t="array" aca="1" ref="E1761" ca="1">IFERROR(_xlfn._xlws.FILTER(merged_ranks,(merged_end_dates=DATE(9999,12,31))*(merged_names=A1761)),"")</f>
        <v/>
      </c>
      <c r="F1761" s="17" t="str">
        <f ca="1">_xlfn.XLOOKUP(J1761,Promotions[Promo Key],Promotions[Promo Date],"")</f>
        <v/>
      </c>
      <c r="G1761" s="18" t="str">
        <f t="shared" ca="1" si="123"/>
        <v/>
      </c>
      <c r="H1761" s="18" t="str">
        <f t="shared" ca="1" si="122"/>
        <v/>
      </c>
      <c r="I1761" s="17" t="str">
        <f>_xlfn.XLOOKUP(A1761,Students[Full Name],Students[Starting Rank],"")</f>
        <v/>
      </c>
      <c r="J1761" s="15" t="str">
        <f t="shared" ca="1" si="124"/>
        <v xml:space="preserve">: </v>
      </c>
      <c r="K1761" s="16" t="str">
        <f>_xlfn.XLOOKUP(A1761,Students[Full Name],Students[Start Date],"")</f>
        <v/>
      </c>
      <c r="L1761" s="18">
        <f t="shared" ca="1" si="125"/>
        <v>-1</v>
      </c>
      <c r="M1761" s="18" cm="1">
        <f t="array" aca="1" ref="M1761" ca="1">SUMPRODUCT(Inactives[Days Inactive]*(Inactives[Student]=A1761))/365</f>
        <v>0</v>
      </c>
      <c r="N1761" s="18" t="str" cm="1">
        <f t="array" ref="N1761">IF(LEN($A1761)&gt;0,SUMPRODUCT(($A1761=merged_names)*(_xlfn.TEXTAFTER(N$2, "At ")=merged_belt_colours)*merged_months_at_rank),"")</f>
        <v/>
      </c>
      <c r="O1761" s="18" t="str" cm="1">
        <f t="array" ref="O1761">IF(LEN($A1761)&gt;0,SUMPRODUCT(($A1761=merged_names)*(_xlfn.TEXTAFTER(O$2, "At ")=merged_belt_colours)*merged_months_at_rank),"")</f>
        <v/>
      </c>
      <c r="P1761" s="18" t="str" cm="1">
        <f t="array" ref="P1761">IF(LEN($A1761)&gt;0,SUMPRODUCT(($A1761=merged_names)*(_xlfn.TEXTAFTER(P$2, "At ")=merged_belt_colours)*merged_months_at_rank),"")</f>
        <v/>
      </c>
      <c r="Q1761" s="18" t="str" cm="1">
        <f t="array" ref="Q1761">IF(LEN($A1761)&gt;0,SUMPRODUCT(($A1761=merged_names)*(_xlfn.TEXTAFTER(Q$2, "At ")=merged_belt_colours)*merged_months_at_rank),"")</f>
        <v/>
      </c>
      <c r="R1761" s="18" t="str" cm="1">
        <f t="array" ref="R1761">IF(LEN($A1761)&gt;0,SUMPRODUCT(($A1761=merged_names)*(_xlfn.TEXTAFTER(R$2, "At ")=merged_belt_colours)*merged_months_at_rank),"")</f>
        <v/>
      </c>
    </row>
    <row r="1762" spans="1:18" x14ac:dyDescent="0.25">
      <c r="A1762"/>
      <c r="B1762" s="15" t="str" cm="1">
        <f t="array" ref="B1762">IFERROR(IF(LEN(A1762)&gt;0, IF(SUMPRODUCT((Inactives[Key]=J1762)*(Inactives[Currently Inactive]))=1,"Inactive","Active"),""),"Active")</f>
        <v/>
      </c>
      <c r="C1762" s="16" t="str" cm="1">
        <f t="array" aca="1" ref="C1762" ca="1">IFERROR(_xlfn._xlws.FILTER(Inactives[Inactive On],(Inactives[Key]=J1762)*(Inactives[Currently Inactive]),""),"")</f>
        <v/>
      </c>
      <c r="D1762" s="16" t="str" cm="1">
        <f t="array" aca="1" ref="D1762" ca="1">IFERROR(INDEX(_xlfn.TEXTSPLIT(E1762," "),1),"")</f>
        <v/>
      </c>
      <c r="E1762" s="15" t="str" cm="1">
        <f t="array" aca="1" ref="E1762" ca="1">IFERROR(_xlfn._xlws.FILTER(merged_ranks,(merged_end_dates=DATE(9999,12,31))*(merged_names=A1762)),"")</f>
        <v/>
      </c>
      <c r="F1762" s="17" t="str">
        <f ca="1">_xlfn.XLOOKUP(J1762,Promotions[Promo Key],Promotions[Promo Date],"")</f>
        <v/>
      </c>
      <c r="G1762" s="18" t="str">
        <f t="shared" ca="1" si="123"/>
        <v/>
      </c>
      <c r="H1762" s="18" t="str">
        <f t="shared" ca="1" si="122"/>
        <v/>
      </c>
      <c r="I1762" s="17" t="str">
        <f>_xlfn.XLOOKUP(A1762,Students[Full Name],Students[Starting Rank],"")</f>
        <v/>
      </c>
      <c r="J1762" s="15" t="str">
        <f t="shared" ca="1" si="124"/>
        <v xml:space="preserve">: </v>
      </c>
      <c r="K1762" s="16" t="str">
        <f>_xlfn.XLOOKUP(A1762,Students[Full Name],Students[Start Date],"")</f>
        <v/>
      </c>
      <c r="L1762" s="18">
        <f t="shared" ca="1" si="125"/>
        <v>-1</v>
      </c>
      <c r="M1762" s="18" cm="1">
        <f t="array" aca="1" ref="M1762" ca="1">SUMPRODUCT(Inactives[Days Inactive]*(Inactives[Student]=A1762))/365</f>
        <v>0</v>
      </c>
      <c r="N1762" s="18" t="str" cm="1">
        <f t="array" ref="N1762">IF(LEN($A1762)&gt;0,SUMPRODUCT(($A1762=merged_names)*(_xlfn.TEXTAFTER(N$2, "At ")=merged_belt_colours)*merged_months_at_rank),"")</f>
        <v/>
      </c>
      <c r="O1762" s="18" t="str" cm="1">
        <f t="array" ref="O1762">IF(LEN($A1762)&gt;0,SUMPRODUCT(($A1762=merged_names)*(_xlfn.TEXTAFTER(O$2, "At ")=merged_belt_colours)*merged_months_at_rank),"")</f>
        <v/>
      </c>
      <c r="P1762" s="18" t="str" cm="1">
        <f t="array" ref="P1762">IF(LEN($A1762)&gt;0,SUMPRODUCT(($A1762=merged_names)*(_xlfn.TEXTAFTER(P$2, "At ")=merged_belt_colours)*merged_months_at_rank),"")</f>
        <v/>
      </c>
      <c r="Q1762" s="18" t="str" cm="1">
        <f t="array" ref="Q1762">IF(LEN($A1762)&gt;0,SUMPRODUCT(($A1762=merged_names)*(_xlfn.TEXTAFTER(Q$2, "At ")=merged_belt_colours)*merged_months_at_rank),"")</f>
        <v/>
      </c>
      <c r="R1762" s="18" t="str" cm="1">
        <f t="array" ref="R1762">IF(LEN($A1762)&gt;0,SUMPRODUCT(($A1762=merged_names)*(_xlfn.TEXTAFTER(R$2, "At ")=merged_belt_colours)*merged_months_at_rank),"")</f>
        <v/>
      </c>
    </row>
    <row r="1763" spans="1:18" x14ac:dyDescent="0.25">
      <c r="A1763"/>
      <c r="B1763" s="15" t="str" cm="1">
        <f t="array" ref="B1763">IFERROR(IF(LEN(A1763)&gt;0, IF(SUMPRODUCT((Inactives[Key]=J1763)*(Inactives[Currently Inactive]))=1,"Inactive","Active"),""),"Active")</f>
        <v/>
      </c>
      <c r="C1763" s="16" t="str" cm="1">
        <f t="array" aca="1" ref="C1763" ca="1">IFERROR(_xlfn._xlws.FILTER(Inactives[Inactive On],(Inactives[Key]=J1763)*(Inactives[Currently Inactive]),""),"")</f>
        <v/>
      </c>
      <c r="D1763" s="16" t="str" cm="1">
        <f t="array" aca="1" ref="D1763" ca="1">IFERROR(INDEX(_xlfn.TEXTSPLIT(E1763," "),1),"")</f>
        <v/>
      </c>
      <c r="E1763" s="15" t="str" cm="1">
        <f t="array" aca="1" ref="E1763" ca="1">IFERROR(_xlfn._xlws.FILTER(merged_ranks,(merged_end_dates=DATE(9999,12,31))*(merged_names=A1763)),"")</f>
        <v/>
      </c>
      <c r="F1763" s="17" t="str">
        <f ca="1">_xlfn.XLOOKUP(J1763,Promotions[Promo Key],Promotions[Promo Date],"")</f>
        <v/>
      </c>
      <c r="G1763" s="18" t="str">
        <f t="shared" ca="1" si="123"/>
        <v/>
      </c>
      <c r="H1763" s="18" t="str">
        <f t="shared" ca="1" si="122"/>
        <v/>
      </c>
      <c r="I1763" s="17" t="str">
        <f>_xlfn.XLOOKUP(A1763,Students[Full Name],Students[Starting Rank],"")</f>
        <v/>
      </c>
      <c r="J1763" s="15" t="str">
        <f t="shared" ca="1" si="124"/>
        <v xml:space="preserve">: </v>
      </c>
      <c r="K1763" s="16" t="str">
        <f>_xlfn.XLOOKUP(A1763,Students[Full Name],Students[Start Date],"")</f>
        <v/>
      </c>
      <c r="L1763" s="18">
        <f t="shared" ca="1" si="125"/>
        <v>-1</v>
      </c>
      <c r="M1763" s="18" cm="1">
        <f t="array" aca="1" ref="M1763" ca="1">SUMPRODUCT(Inactives[Days Inactive]*(Inactives[Student]=A1763))/365</f>
        <v>0</v>
      </c>
      <c r="N1763" s="18" t="str" cm="1">
        <f t="array" ref="N1763">IF(LEN($A1763)&gt;0,SUMPRODUCT(($A1763=merged_names)*(_xlfn.TEXTAFTER(N$2, "At ")=merged_belt_colours)*merged_months_at_rank),"")</f>
        <v/>
      </c>
      <c r="O1763" s="18" t="str" cm="1">
        <f t="array" ref="O1763">IF(LEN($A1763)&gt;0,SUMPRODUCT(($A1763=merged_names)*(_xlfn.TEXTAFTER(O$2, "At ")=merged_belt_colours)*merged_months_at_rank),"")</f>
        <v/>
      </c>
      <c r="P1763" s="18" t="str" cm="1">
        <f t="array" ref="P1763">IF(LEN($A1763)&gt;0,SUMPRODUCT(($A1763=merged_names)*(_xlfn.TEXTAFTER(P$2, "At ")=merged_belt_colours)*merged_months_at_rank),"")</f>
        <v/>
      </c>
      <c r="Q1763" s="18" t="str" cm="1">
        <f t="array" ref="Q1763">IF(LEN($A1763)&gt;0,SUMPRODUCT(($A1763=merged_names)*(_xlfn.TEXTAFTER(Q$2, "At ")=merged_belt_colours)*merged_months_at_rank),"")</f>
        <v/>
      </c>
      <c r="R1763" s="18" t="str" cm="1">
        <f t="array" ref="R1763">IF(LEN($A1763)&gt;0,SUMPRODUCT(($A1763=merged_names)*(_xlfn.TEXTAFTER(R$2, "At ")=merged_belt_colours)*merged_months_at_rank),"")</f>
        <v/>
      </c>
    </row>
    <row r="1764" spans="1:18" x14ac:dyDescent="0.25">
      <c r="A1764"/>
      <c r="B1764" s="15" t="str" cm="1">
        <f t="array" ref="B1764">IFERROR(IF(LEN(A1764)&gt;0, IF(SUMPRODUCT((Inactives[Key]=J1764)*(Inactives[Currently Inactive]))=1,"Inactive","Active"),""),"Active")</f>
        <v/>
      </c>
      <c r="C1764" s="16" t="str" cm="1">
        <f t="array" aca="1" ref="C1764" ca="1">IFERROR(_xlfn._xlws.FILTER(Inactives[Inactive On],(Inactives[Key]=J1764)*(Inactives[Currently Inactive]),""),"")</f>
        <v/>
      </c>
      <c r="D1764" s="16" t="str" cm="1">
        <f t="array" aca="1" ref="D1764" ca="1">IFERROR(INDEX(_xlfn.TEXTSPLIT(E1764," "),1),"")</f>
        <v/>
      </c>
      <c r="E1764" s="15" t="str" cm="1">
        <f t="array" aca="1" ref="E1764" ca="1">IFERROR(_xlfn._xlws.FILTER(merged_ranks,(merged_end_dates=DATE(9999,12,31))*(merged_names=A1764)),"")</f>
        <v/>
      </c>
      <c r="F1764" s="17" t="str">
        <f ca="1">_xlfn.XLOOKUP(J1764,Promotions[Promo Key],Promotions[Promo Date],"")</f>
        <v/>
      </c>
      <c r="G1764" s="18" t="str">
        <f t="shared" ca="1" si="123"/>
        <v/>
      </c>
      <c r="H1764" s="18" t="str">
        <f t="shared" ca="1" si="122"/>
        <v/>
      </c>
      <c r="I1764" s="17" t="str">
        <f>_xlfn.XLOOKUP(A1764,Students[Full Name],Students[Starting Rank],"")</f>
        <v/>
      </c>
      <c r="J1764" s="15" t="str">
        <f t="shared" ca="1" si="124"/>
        <v xml:space="preserve">: </v>
      </c>
      <c r="K1764" s="16" t="str">
        <f>_xlfn.XLOOKUP(A1764,Students[Full Name],Students[Start Date],"")</f>
        <v/>
      </c>
      <c r="L1764" s="18">
        <f t="shared" ca="1" si="125"/>
        <v>-1</v>
      </c>
      <c r="M1764" s="18" cm="1">
        <f t="array" aca="1" ref="M1764" ca="1">SUMPRODUCT(Inactives[Days Inactive]*(Inactives[Student]=A1764))/365</f>
        <v>0</v>
      </c>
      <c r="N1764" s="18" t="str" cm="1">
        <f t="array" ref="N1764">IF(LEN($A1764)&gt;0,SUMPRODUCT(($A1764=merged_names)*(_xlfn.TEXTAFTER(N$2, "At ")=merged_belt_colours)*merged_months_at_rank),"")</f>
        <v/>
      </c>
      <c r="O1764" s="18" t="str" cm="1">
        <f t="array" ref="O1764">IF(LEN($A1764)&gt;0,SUMPRODUCT(($A1764=merged_names)*(_xlfn.TEXTAFTER(O$2, "At ")=merged_belt_colours)*merged_months_at_rank),"")</f>
        <v/>
      </c>
      <c r="P1764" s="18" t="str" cm="1">
        <f t="array" ref="P1764">IF(LEN($A1764)&gt;0,SUMPRODUCT(($A1764=merged_names)*(_xlfn.TEXTAFTER(P$2, "At ")=merged_belt_colours)*merged_months_at_rank),"")</f>
        <v/>
      </c>
      <c r="Q1764" s="18" t="str" cm="1">
        <f t="array" ref="Q1764">IF(LEN($A1764)&gt;0,SUMPRODUCT(($A1764=merged_names)*(_xlfn.TEXTAFTER(Q$2, "At ")=merged_belt_colours)*merged_months_at_rank),"")</f>
        <v/>
      </c>
      <c r="R1764" s="18" t="str" cm="1">
        <f t="array" ref="R1764">IF(LEN($A1764)&gt;0,SUMPRODUCT(($A1764=merged_names)*(_xlfn.TEXTAFTER(R$2, "At ")=merged_belt_colours)*merged_months_at_rank),"")</f>
        <v/>
      </c>
    </row>
    <row r="1765" spans="1:18" x14ac:dyDescent="0.25">
      <c r="A1765"/>
      <c r="B1765" s="15" t="str" cm="1">
        <f t="array" ref="B1765">IFERROR(IF(LEN(A1765)&gt;0, IF(SUMPRODUCT((Inactives[Key]=J1765)*(Inactives[Currently Inactive]))=1,"Inactive","Active"),""),"Active")</f>
        <v/>
      </c>
      <c r="C1765" s="16" t="str" cm="1">
        <f t="array" aca="1" ref="C1765" ca="1">IFERROR(_xlfn._xlws.FILTER(Inactives[Inactive On],(Inactives[Key]=J1765)*(Inactives[Currently Inactive]),""),"")</f>
        <v/>
      </c>
      <c r="D1765" s="16" t="str" cm="1">
        <f t="array" aca="1" ref="D1765" ca="1">IFERROR(INDEX(_xlfn.TEXTSPLIT(E1765," "),1),"")</f>
        <v/>
      </c>
      <c r="E1765" s="15" t="str" cm="1">
        <f t="array" aca="1" ref="E1765" ca="1">IFERROR(_xlfn._xlws.FILTER(merged_ranks,(merged_end_dates=DATE(9999,12,31))*(merged_names=A1765)),"")</f>
        <v/>
      </c>
      <c r="F1765" s="17" t="str">
        <f ca="1">_xlfn.XLOOKUP(J1765,Promotions[Promo Key],Promotions[Promo Date],"")</f>
        <v/>
      </c>
      <c r="G1765" s="18" t="str">
        <f t="shared" ca="1" si="123"/>
        <v/>
      </c>
      <c r="H1765" s="18" t="str">
        <f t="shared" ca="1" si="122"/>
        <v/>
      </c>
      <c r="I1765" s="17" t="str">
        <f>_xlfn.XLOOKUP(A1765,Students[Full Name],Students[Starting Rank],"")</f>
        <v/>
      </c>
      <c r="J1765" s="15" t="str">
        <f t="shared" ca="1" si="124"/>
        <v xml:space="preserve">: </v>
      </c>
      <c r="K1765" s="16" t="str">
        <f>_xlfn.XLOOKUP(A1765,Students[Full Name],Students[Start Date],"")</f>
        <v/>
      </c>
      <c r="L1765" s="18">
        <f t="shared" ca="1" si="125"/>
        <v>-1</v>
      </c>
      <c r="M1765" s="18" cm="1">
        <f t="array" aca="1" ref="M1765" ca="1">SUMPRODUCT(Inactives[Days Inactive]*(Inactives[Student]=A1765))/365</f>
        <v>0</v>
      </c>
      <c r="N1765" s="18" t="str" cm="1">
        <f t="array" ref="N1765">IF(LEN($A1765)&gt;0,SUMPRODUCT(($A1765=merged_names)*(_xlfn.TEXTAFTER(N$2, "At ")=merged_belt_colours)*merged_months_at_rank),"")</f>
        <v/>
      </c>
      <c r="O1765" s="18" t="str" cm="1">
        <f t="array" ref="O1765">IF(LEN($A1765)&gt;0,SUMPRODUCT(($A1765=merged_names)*(_xlfn.TEXTAFTER(O$2, "At ")=merged_belt_colours)*merged_months_at_rank),"")</f>
        <v/>
      </c>
      <c r="P1765" s="18" t="str" cm="1">
        <f t="array" ref="P1765">IF(LEN($A1765)&gt;0,SUMPRODUCT(($A1765=merged_names)*(_xlfn.TEXTAFTER(P$2, "At ")=merged_belt_colours)*merged_months_at_rank),"")</f>
        <v/>
      </c>
      <c r="Q1765" s="18" t="str" cm="1">
        <f t="array" ref="Q1765">IF(LEN($A1765)&gt;0,SUMPRODUCT(($A1765=merged_names)*(_xlfn.TEXTAFTER(Q$2, "At ")=merged_belt_colours)*merged_months_at_rank),"")</f>
        <v/>
      </c>
      <c r="R1765" s="18" t="str" cm="1">
        <f t="array" ref="R1765">IF(LEN($A1765)&gt;0,SUMPRODUCT(($A1765=merged_names)*(_xlfn.TEXTAFTER(R$2, "At ")=merged_belt_colours)*merged_months_at_rank),"")</f>
        <v/>
      </c>
    </row>
    <row r="1766" spans="1:18" x14ac:dyDescent="0.25">
      <c r="A1766"/>
      <c r="B1766" s="15" t="str" cm="1">
        <f t="array" ref="B1766">IFERROR(IF(LEN(A1766)&gt;0, IF(SUMPRODUCT((Inactives[Key]=J1766)*(Inactives[Currently Inactive]))=1,"Inactive","Active"),""),"Active")</f>
        <v/>
      </c>
      <c r="C1766" s="16" t="str" cm="1">
        <f t="array" aca="1" ref="C1766" ca="1">IFERROR(_xlfn._xlws.FILTER(Inactives[Inactive On],(Inactives[Key]=J1766)*(Inactives[Currently Inactive]),""),"")</f>
        <v/>
      </c>
      <c r="D1766" s="16" t="str" cm="1">
        <f t="array" aca="1" ref="D1766" ca="1">IFERROR(INDEX(_xlfn.TEXTSPLIT(E1766," "),1),"")</f>
        <v/>
      </c>
      <c r="E1766" s="15" t="str" cm="1">
        <f t="array" aca="1" ref="E1766" ca="1">IFERROR(_xlfn._xlws.FILTER(merged_ranks,(merged_end_dates=DATE(9999,12,31))*(merged_names=A1766)),"")</f>
        <v/>
      </c>
      <c r="F1766" s="17" t="str">
        <f ca="1">_xlfn.XLOOKUP(J1766,Promotions[Promo Key],Promotions[Promo Date],"")</f>
        <v/>
      </c>
      <c r="G1766" s="18" t="str">
        <f t="shared" ca="1" si="123"/>
        <v/>
      </c>
      <c r="H1766" s="18" t="str">
        <f t="shared" ca="1" si="122"/>
        <v/>
      </c>
      <c r="I1766" s="17" t="str">
        <f>_xlfn.XLOOKUP(A1766,Students[Full Name],Students[Starting Rank],"")</f>
        <v/>
      </c>
      <c r="J1766" s="15" t="str">
        <f t="shared" ca="1" si="124"/>
        <v xml:space="preserve">: </v>
      </c>
      <c r="K1766" s="16" t="str">
        <f>_xlfn.XLOOKUP(A1766,Students[Full Name],Students[Start Date],"")</f>
        <v/>
      </c>
      <c r="L1766" s="18">
        <f t="shared" ca="1" si="125"/>
        <v>-1</v>
      </c>
      <c r="M1766" s="18" cm="1">
        <f t="array" aca="1" ref="M1766" ca="1">SUMPRODUCT(Inactives[Days Inactive]*(Inactives[Student]=A1766))/365</f>
        <v>0</v>
      </c>
      <c r="N1766" s="18" t="str" cm="1">
        <f t="array" ref="N1766">IF(LEN($A1766)&gt;0,SUMPRODUCT(($A1766=merged_names)*(_xlfn.TEXTAFTER(N$2, "At ")=merged_belt_colours)*merged_months_at_rank),"")</f>
        <v/>
      </c>
      <c r="O1766" s="18" t="str" cm="1">
        <f t="array" ref="O1766">IF(LEN($A1766)&gt;0,SUMPRODUCT(($A1766=merged_names)*(_xlfn.TEXTAFTER(O$2, "At ")=merged_belt_colours)*merged_months_at_rank),"")</f>
        <v/>
      </c>
      <c r="P1766" s="18" t="str" cm="1">
        <f t="array" ref="P1766">IF(LEN($A1766)&gt;0,SUMPRODUCT(($A1766=merged_names)*(_xlfn.TEXTAFTER(P$2, "At ")=merged_belt_colours)*merged_months_at_rank),"")</f>
        <v/>
      </c>
      <c r="Q1766" s="18" t="str" cm="1">
        <f t="array" ref="Q1766">IF(LEN($A1766)&gt;0,SUMPRODUCT(($A1766=merged_names)*(_xlfn.TEXTAFTER(Q$2, "At ")=merged_belt_colours)*merged_months_at_rank),"")</f>
        <v/>
      </c>
      <c r="R1766" s="18" t="str" cm="1">
        <f t="array" ref="R1766">IF(LEN($A1766)&gt;0,SUMPRODUCT(($A1766=merged_names)*(_xlfn.TEXTAFTER(R$2, "At ")=merged_belt_colours)*merged_months_at_rank),"")</f>
        <v/>
      </c>
    </row>
    <row r="1767" spans="1:18" x14ac:dyDescent="0.25">
      <c r="A1767"/>
      <c r="B1767" s="15" t="str" cm="1">
        <f t="array" ref="B1767">IFERROR(IF(LEN(A1767)&gt;0, IF(SUMPRODUCT((Inactives[Key]=J1767)*(Inactives[Currently Inactive]))=1,"Inactive","Active"),""),"Active")</f>
        <v/>
      </c>
      <c r="C1767" s="16" t="str" cm="1">
        <f t="array" aca="1" ref="C1767" ca="1">IFERROR(_xlfn._xlws.FILTER(Inactives[Inactive On],(Inactives[Key]=J1767)*(Inactives[Currently Inactive]),""),"")</f>
        <v/>
      </c>
      <c r="D1767" s="16" t="str" cm="1">
        <f t="array" aca="1" ref="D1767" ca="1">IFERROR(INDEX(_xlfn.TEXTSPLIT(E1767," "),1),"")</f>
        <v/>
      </c>
      <c r="E1767" s="15" t="str" cm="1">
        <f t="array" aca="1" ref="E1767" ca="1">IFERROR(_xlfn._xlws.FILTER(merged_ranks,(merged_end_dates=DATE(9999,12,31))*(merged_names=A1767)),"")</f>
        <v/>
      </c>
      <c r="F1767" s="17" t="str">
        <f ca="1">_xlfn.XLOOKUP(J1767,Promotions[Promo Key],Promotions[Promo Date],"")</f>
        <v/>
      </c>
      <c r="G1767" s="18" t="str">
        <f t="shared" ca="1" si="123"/>
        <v/>
      </c>
      <c r="H1767" s="18" t="str">
        <f t="shared" ca="1" si="122"/>
        <v/>
      </c>
      <c r="I1767" s="17" t="str">
        <f>_xlfn.XLOOKUP(A1767,Students[Full Name],Students[Starting Rank],"")</f>
        <v/>
      </c>
      <c r="J1767" s="15" t="str">
        <f t="shared" ca="1" si="124"/>
        <v xml:space="preserve">: </v>
      </c>
      <c r="K1767" s="16" t="str">
        <f>_xlfn.XLOOKUP(A1767,Students[Full Name],Students[Start Date],"")</f>
        <v/>
      </c>
      <c r="L1767" s="18">
        <f t="shared" ca="1" si="125"/>
        <v>-1</v>
      </c>
      <c r="M1767" s="18" cm="1">
        <f t="array" aca="1" ref="M1767" ca="1">SUMPRODUCT(Inactives[Days Inactive]*(Inactives[Student]=A1767))/365</f>
        <v>0</v>
      </c>
      <c r="N1767" s="18" t="str" cm="1">
        <f t="array" ref="N1767">IF(LEN($A1767)&gt;0,SUMPRODUCT(($A1767=merged_names)*(_xlfn.TEXTAFTER(N$2, "At ")=merged_belt_colours)*merged_months_at_rank),"")</f>
        <v/>
      </c>
      <c r="O1767" s="18" t="str" cm="1">
        <f t="array" ref="O1767">IF(LEN($A1767)&gt;0,SUMPRODUCT(($A1767=merged_names)*(_xlfn.TEXTAFTER(O$2, "At ")=merged_belt_colours)*merged_months_at_rank),"")</f>
        <v/>
      </c>
      <c r="P1767" s="18" t="str" cm="1">
        <f t="array" ref="P1767">IF(LEN($A1767)&gt;0,SUMPRODUCT(($A1767=merged_names)*(_xlfn.TEXTAFTER(P$2, "At ")=merged_belt_colours)*merged_months_at_rank),"")</f>
        <v/>
      </c>
      <c r="Q1767" s="18" t="str" cm="1">
        <f t="array" ref="Q1767">IF(LEN($A1767)&gt;0,SUMPRODUCT(($A1767=merged_names)*(_xlfn.TEXTAFTER(Q$2, "At ")=merged_belt_colours)*merged_months_at_rank),"")</f>
        <v/>
      </c>
      <c r="R1767" s="18" t="str" cm="1">
        <f t="array" ref="R1767">IF(LEN($A1767)&gt;0,SUMPRODUCT(($A1767=merged_names)*(_xlfn.TEXTAFTER(R$2, "At ")=merged_belt_colours)*merged_months_at_rank),"")</f>
        <v/>
      </c>
    </row>
    <row r="1768" spans="1:18" x14ac:dyDescent="0.25">
      <c r="A1768"/>
      <c r="B1768" s="15" t="str" cm="1">
        <f t="array" ref="B1768">IFERROR(IF(LEN(A1768)&gt;0, IF(SUMPRODUCT((Inactives[Key]=J1768)*(Inactives[Currently Inactive]))=1,"Inactive","Active"),""),"Active")</f>
        <v/>
      </c>
      <c r="C1768" s="16" t="str" cm="1">
        <f t="array" aca="1" ref="C1768" ca="1">IFERROR(_xlfn._xlws.FILTER(Inactives[Inactive On],(Inactives[Key]=J1768)*(Inactives[Currently Inactive]),""),"")</f>
        <v/>
      </c>
      <c r="D1768" s="16" t="str" cm="1">
        <f t="array" aca="1" ref="D1768" ca="1">IFERROR(INDEX(_xlfn.TEXTSPLIT(E1768," "),1),"")</f>
        <v/>
      </c>
      <c r="E1768" s="15" t="str" cm="1">
        <f t="array" aca="1" ref="E1768" ca="1">IFERROR(_xlfn._xlws.FILTER(merged_ranks,(merged_end_dates=DATE(9999,12,31))*(merged_names=A1768)),"")</f>
        <v/>
      </c>
      <c r="F1768" s="17" t="str">
        <f ca="1">_xlfn.XLOOKUP(J1768,Promotions[Promo Key],Promotions[Promo Date],"")</f>
        <v/>
      </c>
      <c r="G1768" s="18" t="str">
        <f t="shared" ca="1" si="123"/>
        <v/>
      </c>
      <c r="H1768" s="18" t="str">
        <f t="shared" ca="1" si="122"/>
        <v/>
      </c>
      <c r="I1768" s="17" t="str">
        <f>_xlfn.XLOOKUP(A1768,Students[Full Name],Students[Starting Rank],"")</f>
        <v/>
      </c>
      <c r="J1768" s="15" t="str">
        <f t="shared" ca="1" si="124"/>
        <v xml:space="preserve">: </v>
      </c>
      <c r="K1768" s="16" t="str">
        <f>_xlfn.XLOOKUP(A1768,Students[Full Name],Students[Start Date],"")</f>
        <v/>
      </c>
      <c r="L1768" s="18">
        <f t="shared" ca="1" si="125"/>
        <v>-1</v>
      </c>
      <c r="M1768" s="18" cm="1">
        <f t="array" aca="1" ref="M1768" ca="1">SUMPRODUCT(Inactives[Days Inactive]*(Inactives[Student]=A1768))/365</f>
        <v>0</v>
      </c>
      <c r="N1768" s="18" t="str" cm="1">
        <f t="array" ref="N1768">IF(LEN($A1768)&gt;0,SUMPRODUCT(($A1768=merged_names)*(_xlfn.TEXTAFTER(N$2, "At ")=merged_belt_colours)*merged_months_at_rank),"")</f>
        <v/>
      </c>
      <c r="O1768" s="18" t="str" cm="1">
        <f t="array" ref="O1768">IF(LEN($A1768)&gt;0,SUMPRODUCT(($A1768=merged_names)*(_xlfn.TEXTAFTER(O$2, "At ")=merged_belt_colours)*merged_months_at_rank),"")</f>
        <v/>
      </c>
      <c r="P1768" s="18" t="str" cm="1">
        <f t="array" ref="P1768">IF(LEN($A1768)&gt;0,SUMPRODUCT(($A1768=merged_names)*(_xlfn.TEXTAFTER(P$2, "At ")=merged_belt_colours)*merged_months_at_rank),"")</f>
        <v/>
      </c>
      <c r="Q1768" s="18" t="str" cm="1">
        <f t="array" ref="Q1768">IF(LEN($A1768)&gt;0,SUMPRODUCT(($A1768=merged_names)*(_xlfn.TEXTAFTER(Q$2, "At ")=merged_belt_colours)*merged_months_at_rank),"")</f>
        <v/>
      </c>
      <c r="R1768" s="18" t="str" cm="1">
        <f t="array" ref="R1768">IF(LEN($A1768)&gt;0,SUMPRODUCT(($A1768=merged_names)*(_xlfn.TEXTAFTER(R$2, "At ")=merged_belt_colours)*merged_months_at_rank),"")</f>
        <v/>
      </c>
    </row>
    <row r="1769" spans="1:18" x14ac:dyDescent="0.25">
      <c r="A1769"/>
      <c r="B1769" s="15" t="str" cm="1">
        <f t="array" ref="B1769">IFERROR(IF(LEN(A1769)&gt;0, IF(SUMPRODUCT((Inactives[Key]=J1769)*(Inactives[Currently Inactive]))=1,"Inactive","Active"),""),"Active")</f>
        <v/>
      </c>
      <c r="C1769" s="16" t="str" cm="1">
        <f t="array" aca="1" ref="C1769" ca="1">IFERROR(_xlfn._xlws.FILTER(Inactives[Inactive On],(Inactives[Key]=J1769)*(Inactives[Currently Inactive]),""),"")</f>
        <v/>
      </c>
      <c r="D1769" s="16" t="str" cm="1">
        <f t="array" aca="1" ref="D1769" ca="1">IFERROR(INDEX(_xlfn.TEXTSPLIT(E1769," "),1),"")</f>
        <v/>
      </c>
      <c r="E1769" s="15" t="str" cm="1">
        <f t="array" aca="1" ref="E1769" ca="1">IFERROR(_xlfn._xlws.FILTER(merged_ranks,(merged_end_dates=DATE(9999,12,31))*(merged_names=A1769)),"")</f>
        <v/>
      </c>
      <c r="F1769" s="17" t="str">
        <f ca="1">_xlfn.XLOOKUP(J1769,Promotions[Promo Key],Promotions[Promo Date],"")</f>
        <v/>
      </c>
      <c r="G1769" s="18" t="str">
        <f t="shared" ca="1" si="123"/>
        <v/>
      </c>
      <c r="H1769" s="18" t="str">
        <f t="shared" ca="1" si="122"/>
        <v/>
      </c>
      <c r="I1769" s="17" t="str">
        <f>_xlfn.XLOOKUP(A1769,Students[Full Name],Students[Starting Rank],"")</f>
        <v/>
      </c>
      <c r="J1769" s="15" t="str">
        <f t="shared" ca="1" si="124"/>
        <v xml:space="preserve">: </v>
      </c>
      <c r="K1769" s="16" t="str">
        <f>_xlfn.XLOOKUP(A1769,Students[Full Name],Students[Start Date],"")</f>
        <v/>
      </c>
      <c r="L1769" s="18">
        <f t="shared" ca="1" si="125"/>
        <v>-1</v>
      </c>
      <c r="M1769" s="18" cm="1">
        <f t="array" aca="1" ref="M1769" ca="1">SUMPRODUCT(Inactives[Days Inactive]*(Inactives[Student]=A1769))/365</f>
        <v>0</v>
      </c>
      <c r="N1769" s="18" t="str" cm="1">
        <f t="array" ref="N1769">IF(LEN($A1769)&gt;0,SUMPRODUCT(($A1769=merged_names)*(_xlfn.TEXTAFTER(N$2, "At ")=merged_belt_colours)*merged_months_at_rank),"")</f>
        <v/>
      </c>
      <c r="O1769" s="18" t="str" cm="1">
        <f t="array" ref="O1769">IF(LEN($A1769)&gt;0,SUMPRODUCT(($A1769=merged_names)*(_xlfn.TEXTAFTER(O$2, "At ")=merged_belt_colours)*merged_months_at_rank),"")</f>
        <v/>
      </c>
      <c r="P1769" s="18" t="str" cm="1">
        <f t="array" ref="P1769">IF(LEN($A1769)&gt;0,SUMPRODUCT(($A1769=merged_names)*(_xlfn.TEXTAFTER(P$2, "At ")=merged_belt_colours)*merged_months_at_rank),"")</f>
        <v/>
      </c>
      <c r="Q1769" s="18" t="str" cm="1">
        <f t="array" ref="Q1769">IF(LEN($A1769)&gt;0,SUMPRODUCT(($A1769=merged_names)*(_xlfn.TEXTAFTER(Q$2, "At ")=merged_belt_colours)*merged_months_at_rank),"")</f>
        <v/>
      </c>
      <c r="R1769" s="18" t="str" cm="1">
        <f t="array" ref="R1769">IF(LEN($A1769)&gt;0,SUMPRODUCT(($A1769=merged_names)*(_xlfn.TEXTAFTER(R$2, "At ")=merged_belt_colours)*merged_months_at_rank),"")</f>
        <v/>
      </c>
    </row>
    <row r="1770" spans="1:18" x14ac:dyDescent="0.25">
      <c r="A1770"/>
      <c r="B1770" s="15" t="str" cm="1">
        <f t="array" ref="B1770">IFERROR(IF(LEN(A1770)&gt;0, IF(SUMPRODUCT((Inactives[Key]=J1770)*(Inactives[Currently Inactive]))=1,"Inactive","Active"),""),"Active")</f>
        <v/>
      </c>
      <c r="C1770" s="16" t="str" cm="1">
        <f t="array" aca="1" ref="C1770" ca="1">IFERROR(_xlfn._xlws.FILTER(Inactives[Inactive On],(Inactives[Key]=J1770)*(Inactives[Currently Inactive]),""),"")</f>
        <v/>
      </c>
      <c r="D1770" s="16" t="str" cm="1">
        <f t="array" aca="1" ref="D1770" ca="1">IFERROR(INDEX(_xlfn.TEXTSPLIT(E1770," "),1),"")</f>
        <v/>
      </c>
      <c r="E1770" s="15" t="str" cm="1">
        <f t="array" aca="1" ref="E1770" ca="1">IFERROR(_xlfn._xlws.FILTER(merged_ranks,(merged_end_dates=DATE(9999,12,31))*(merged_names=A1770)),"")</f>
        <v/>
      </c>
      <c r="F1770" s="17" t="str">
        <f ca="1">_xlfn.XLOOKUP(J1770,Promotions[Promo Key],Promotions[Promo Date],"")</f>
        <v/>
      </c>
      <c r="G1770" s="18" t="str">
        <f t="shared" ca="1" si="123"/>
        <v/>
      </c>
      <c r="H1770" s="18" t="str">
        <f t="shared" ca="1" si="122"/>
        <v/>
      </c>
      <c r="I1770" s="17" t="str">
        <f>_xlfn.XLOOKUP(A1770,Students[Full Name],Students[Starting Rank],"")</f>
        <v/>
      </c>
      <c r="J1770" s="15" t="str">
        <f t="shared" ca="1" si="124"/>
        <v xml:space="preserve">: </v>
      </c>
      <c r="K1770" s="16" t="str">
        <f>_xlfn.XLOOKUP(A1770,Students[Full Name],Students[Start Date],"")</f>
        <v/>
      </c>
      <c r="L1770" s="18">
        <f t="shared" ca="1" si="125"/>
        <v>-1</v>
      </c>
      <c r="M1770" s="18" cm="1">
        <f t="array" aca="1" ref="M1770" ca="1">SUMPRODUCT(Inactives[Days Inactive]*(Inactives[Student]=A1770))/365</f>
        <v>0</v>
      </c>
      <c r="N1770" s="18" t="str" cm="1">
        <f t="array" ref="N1770">IF(LEN($A1770)&gt;0,SUMPRODUCT(($A1770=merged_names)*(_xlfn.TEXTAFTER(N$2, "At ")=merged_belt_colours)*merged_months_at_rank),"")</f>
        <v/>
      </c>
      <c r="O1770" s="18" t="str" cm="1">
        <f t="array" ref="O1770">IF(LEN($A1770)&gt;0,SUMPRODUCT(($A1770=merged_names)*(_xlfn.TEXTAFTER(O$2, "At ")=merged_belt_colours)*merged_months_at_rank),"")</f>
        <v/>
      </c>
      <c r="P1770" s="18" t="str" cm="1">
        <f t="array" ref="P1770">IF(LEN($A1770)&gt;0,SUMPRODUCT(($A1770=merged_names)*(_xlfn.TEXTAFTER(P$2, "At ")=merged_belt_colours)*merged_months_at_rank),"")</f>
        <v/>
      </c>
      <c r="Q1770" s="18" t="str" cm="1">
        <f t="array" ref="Q1770">IF(LEN($A1770)&gt;0,SUMPRODUCT(($A1770=merged_names)*(_xlfn.TEXTAFTER(Q$2, "At ")=merged_belt_colours)*merged_months_at_rank),"")</f>
        <v/>
      </c>
      <c r="R1770" s="18" t="str" cm="1">
        <f t="array" ref="R1770">IF(LEN($A1770)&gt;0,SUMPRODUCT(($A1770=merged_names)*(_xlfn.TEXTAFTER(R$2, "At ")=merged_belt_colours)*merged_months_at_rank),"")</f>
        <v/>
      </c>
    </row>
    <row r="1771" spans="1:18" x14ac:dyDescent="0.25">
      <c r="A1771"/>
      <c r="B1771" s="15" t="str" cm="1">
        <f t="array" ref="B1771">IFERROR(IF(LEN(A1771)&gt;0, IF(SUMPRODUCT((Inactives[Key]=J1771)*(Inactives[Currently Inactive]))=1,"Inactive","Active"),""),"Active")</f>
        <v/>
      </c>
      <c r="C1771" s="16" t="str" cm="1">
        <f t="array" aca="1" ref="C1771" ca="1">IFERROR(_xlfn._xlws.FILTER(Inactives[Inactive On],(Inactives[Key]=J1771)*(Inactives[Currently Inactive]),""),"")</f>
        <v/>
      </c>
      <c r="D1771" s="16" t="str" cm="1">
        <f t="array" aca="1" ref="D1771" ca="1">IFERROR(INDEX(_xlfn.TEXTSPLIT(E1771," "),1),"")</f>
        <v/>
      </c>
      <c r="E1771" s="15" t="str" cm="1">
        <f t="array" aca="1" ref="E1771" ca="1">IFERROR(_xlfn._xlws.FILTER(merged_ranks,(merged_end_dates=DATE(9999,12,31))*(merged_names=A1771)),"")</f>
        <v/>
      </c>
      <c r="F1771" s="17" t="str">
        <f ca="1">_xlfn.XLOOKUP(J1771,Promotions[Promo Key],Promotions[Promo Date],"")</f>
        <v/>
      </c>
      <c r="G1771" s="18" t="str">
        <f t="shared" ca="1" si="123"/>
        <v/>
      </c>
      <c r="H1771" s="18" t="str">
        <f t="shared" ca="1" si="122"/>
        <v/>
      </c>
      <c r="I1771" s="17" t="str">
        <f>_xlfn.XLOOKUP(A1771,Students[Full Name],Students[Starting Rank],"")</f>
        <v/>
      </c>
      <c r="J1771" s="15" t="str">
        <f t="shared" ca="1" si="124"/>
        <v xml:space="preserve">: </v>
      </c>
      <c r="K1771" s="16" t="str">
        <f>_xlfn.XLOOKUP(A1771,Students[Full Name],Students[Start Date],"")</f>
        <v/>
      </c>
      <c r="L1771" s="18">
        <f t="shared" ca="1" si="125"/>
        <v>-1</v>
      </c>
      <c r="M1771" s="18" cm="1">
        <f t="array" aca="1" ref="M1771" ca="1">SUMPRODUCT(Inactives[Days Inactive]*(Inactives[Student]=A1771))/365</f>
        <v>0</v>
      </c>
      <c r="N1771" s="18" t="str" cm="1">
        <f t="array" ref="N1771">IF(LEN($A1771)&gt;0,SUMPRODUCT(($A1771=merged_names)*(_xlfn.TEXTAFTER(N$2, "At ")=merged_belt_colours)*merged_months_at_rank),"")</f>
        <v/>
      </c>
      <c r="O1771" s="18" t="str" cm="1">
        <f t="array" ref="O1771">IF(LEN($A1771)&gt;0,SUMPRODUCT(($A1771=merged_names)*(_xlfn.TEXTAFTER(O$2, "At ")=merged_belt_colours)*merged_months_at_rank),"")</f>
        <v/>
      </c>
      <c r="P1771" s="18" t="str" cm="1">
        <f t="array" ref="P1771">IF(LEN($A1771)&gt;0,SUMPRODUCT(($A1771=merged_names)*(_xlfn.TEXTAFTER(P$2, "At ")=merged_belt_colours)*merged_months_at_rank),"")</f>
        <v/>
      </c>
      <c r="Q1771" s="18" t="str" cm="1">
        <f t="array" ref="Q1771">IF(LEN($A1771)&gt;0,SUMPRODUCT(($A1771=merged_names)*(_xlfn.TEXTAFTER(Q$2, "At ")=merged_belt_colours)*merged_months_at_rank),"")</f>
        <v/>
      </c>
      <c r="R1771" s="18" t="str" cm="1">
        <f t="array" ref="R1771">IF(LEN($A1771)&gt;0,SUMPRODUCT(($A1771=merged_names)*(_xlfn.TEXTAFTER(R$2, "At ")=merged_belt_colours)*merged_months_at_rank),"")</f>
        <v/>
      </c>
    </row>
    <row r="1772" spans="1:18" x14ac:dyDescent="0.25">
      <c r="A1772"/>
      <c r="B1772" s="15" t="str" cm="1">
        <f t="array" ref="B1772">IFERROR(IF(LEN(A1772)&gt;0, IF(SUMPRODUCT((Inactives[Key]=J1772)*(Inactives[Currently Inactive]))=1,"Inactive","Active"),""),"Active")</f>
        <v/>
      </c>
      <c r="C1772" s="16" t="str" cm="1">
        <f t="array" aca="1" ref="C1772" ca="1">IFERROR(_xlfn._xlws.FILTER(Inactives[Inactive On],(Inactives[Key]=J1772)*(Inactives[Currently Inactive]),""),"")</f>
        <v/>
      </c>
      <c r="D1772" s="16" t="str" cm="1">
        <f t="array" aca="1" ref="D1772" ca="1">IFERROR(INDEX(_xlfn.TEXTSPLIT(E1772," "),1),"")</f>
        <v/>
      </c>
      <c r="E1772" s="15" t="str" cm="1">
        <f t="array" aca="1" ref="E1772" ca="1">IFERROR(_xlfn._xlws.FILTER(merged_ranks,(merged_end_dates=DATE(9999,12,31))*(merged_names=A1772)),"")</f>
        <v/>
      </c>
      <c r="F1772" s="17" t="str">
        <f ca="1">_xlfn.XLOOKUP(J1772,Promotions[Promo Key],Promotions[Promo Date],"")</f>
        <v/>
      </c>
      <c r="G1772" s="18" t="str">
        <f t="shared" ca="1" si="123"/>
        <v/>
      </c>
      <c r="H1772" s="18" t="str">
        <f t="shared" ca="1" si="122"/>
        <v/>
      </c>
      <c r="I1772" s="17" t="str">
        <f>_xlfn.XLOOKUP(A1772,Students[Full Name],Students[Starting Rank],"")</f>
        <v/>
      </c>
      <c r="J1772" s="15" t="str">
        <f t="shared" ca="1" si="124"/>
        <v xml:space="preserve">: </v>
      </c>
      <c r="K1772" s="16" t="str">
        <f>_xlfn.XLOOKUP(A1772,Students[Full Name],Students[Start Date],"")</f>
        <v/>
      </c>
      <c r="L1772" s="18">
        <f t="shared" ca="1" si="125"/>
        <v>-1</v>
      </c>
      <c r="M1772" s="18" cm="1">
        <f t="array" aca="1" ref="M1772" ca="1">SUMPRODUCT(Inactives[Days Inactive]*(Inactives[Student]=A1772))/365</f>
        <v>0</v>
      </c>
      <c r="N1772" s="18" t="str" cm="1">
        <f t="array" ref="N1772">IF(LEN($A1772)&gt;0,SUMPRODUCT(($A1772=merged_names)*(_xlfn.TEXTAFTER(N$2, "At ")=merged_belt_colours)*merged_months_at_rank),"")</f>
        <v/>
      </c>
      <c r="O1772" s="18" t="str" cm="1">
        <f t="array" ref="O1772">IF(LEN($A1772)&gt;0,SUMPRODUCT(($A1772=merged_names)*(_xlfn.TEXTAFTER(O$2, "At ")=merged_belt_colours)*merged_months_at_rank),"")</f>
        <v/>
      </c>
      <c r="P1772" s="18" t="str" cm="1">
        <f t="array" ref="P1772">IF(LEN($A1772)&gt;0,SUMPRODUCT(($A1772=merged_names)*(_xlfn.TEXTAFTER(P$2, "At ")=merged_belt_colours)*merged_months_at_rank),"")</f>
        <v/>
      </c>
      <c r="Q1772" s="18" t="str" cm="1">
        <f t="array" ref="Q1772">IF(LEN($A1772)&gt;0,SUMPRODUCT(($A1772=merged_names)*(_xlfn.TEXTAFTER(Q$2, "At ")=merged_belt_colours)*merged_months_at_rank),"")</f>
        <v/>
      </c>
      <c r="R1772" s="18" t="str" cm="1">
        <f t="array" ref="R1772">IF(LEN($A1772)&gt;0,SUMPRODUCT(($A1772=merged_names)*(_xlfn.TEXTAFTER(R$2, "At ")=merged_belt_colours)*merged_months_at_rank),"")</f>
        <v/>
      </c>
    </row>
    <row r="1773" spans="1:18" x14ac:dyDescent="0.25">
      <c r="A1773"/>
      <c r="B1773" s="15" t="str" cm="1">
        <f t="array" ref="B1773">IFERROR(IF(LEN(A1773)&gt;0, IF(SUMPRODUCT((Inactives[Key]=J1773)*(Inactives[Currently Inactive]))=1,"Inactive","Active"),""),"Active")</f>
        <v/>
      </c>
      <c r="C1773" s="16" t="str" cm="1">
        <f t="array" aca="1" ref="C1773" ca="1">IFERROR(_xlfn._xlws.FILTER(Inactives[Inactive On],(Inactives[Key]=J1773)*(Inactives[Currently Inactive]),""),"")</f>
        <v/>
      </c>
      <c r="D1773" s="16" t="str" cm="1">
        <f t="array" aca="1" ref="D1773" ca="1">IFERROR(INDEX(_xlfn.TEXTSPLIT(E1773," "),1),"")</f>
        <v/>
      </c>
      <c r="E1773" s="15" t="str" cm="1">
        <f t="array" aca="1" ref="E1773" ca="1">IFERROR(_xlfn._xlws.FILTER(merged_ranks,(merged_end_dates=DATE(9999,12,31))*(merged_names=A1773)),"")</f>
        <v/>
      </c>
      <c r="F1773" s="17" t="str">
        <f ca="1">_xlfn.XLOOKUP(J1773,Promotions[Promo Key],Promotions[Promo Date],"")</f>
        <v/>
      </c>
      <c r="G1773" s="18" t="str">
        <f t="shared" ca="1" si="123"/>
        <v/>
      </c>
      <c r="H1773" s="18" t="str">
        <f t="shared" ca="1" si="122"/>
        <v/>
      </c>
      <c r="I1773" s="17" t="str">
        <f>_xlfn.XLOOKUP(A1773,Students[Full Name],Students[Starting Rank],"")</f>
        <v/>
      </c>
      <c r="J1773" s="15" t="str">
        <f t="shared" ca="1" si="124"/>
        <v xml:space="preserve">: </v>
      </c>
      <c r="K1773" s="16" t="str">
        <f>_xlfn.XLOOKUP(A1773,Students[Full Name],Students[Start Date],"")</f>
        <v/>
      </c>
      <c r="L1773" s="18">
        <f t="shared" ca="1" si="125"/>
        <v>-1</v>
      </c>
      <c r="M1773" s="18" cm="1">
        <f t="array" aca="1" ref="M1773" ca="1">SUMPRODUCT(Inactives[Days Inactive]*(Inactives[Student]=A1773))/365</f>
        <v>0</v>
      </c>
      <c r="N1773" s="18" t="str" cm="1">
        <f t="array" ref="N1773">IF(LEN($A1773)&gt;0,SUMPRODUCT(($A1773=merged_names)*(_xlfn.TEXTAFTER(N$2, "At ")=merged_belt_colours)*merged_months_at_rank),"")</f>
        <v/>
      </c>
      <c r="O1773" s="18" t="str" cm="1">
        <f t="array" ref="O1773">IF(LEN($A1773)&gt;0,SUMPRODUCT(($A1773=merged_names)*(_xlfn.TEXTAFTER(O$2, "At ")=merged_belt_colours)*merged_months_at_rank),"")</f>
        <v/>
      </c>
      <c r="P1773" s="18" t="str" cm="1">
        <f t="array" ref="P1773">IF(LEN($A1773)&gt;0,SUMPRODUCT(($A1773=merged_names)*(_xlfn.TEXTAFTER(P$2, "At ")=merged_belt_colours)*merged_months_at_rank),"")</f>
        <v/>
      </c>
      <c r="Q1773" s="18" t="str" cm="1">
        <f t="array" ref="Q1773">IF(LEN($A1773)&gt;0,SUMPRODUCT(($A1773=merged_names)*(_xlfn.TEXTAFTER(Q$2, "At ")=merged_belt_colours)*merged_months_at_rank),"")</f>
        <v/>
      </c>
      <c r="R1773" s="18" t="str" cm="1">
        <f t="array" ref="R1773">IF(LEN($A1773)&gt;0,SUMPRODUCT(($A1773=merged_names)*(_xlfn.TEXTAFTER(R$2, "At ")=merged_belt_colours)*merged_months_at_rank),"")</f>
        <v/>
      </c>
    </row>
    <row r="1774" spans="1:18" x14ac:dyDescent="0.25">
      <c r="A1774"/>
      <c r="B1774" s="15" t="str" cm="1">
        <f t="array" ref="B1774">IFERROR(IF(LEN(A1774)&gt;0, IF(SUMPRODUCT((Inactives[Key]=J1774)*(Inactives[Currently Inactive]))=1,"Inactive","Active"),""),"Active")</f>
        <v/>
      </c>
      <c r="C1774" s="16" t="str" cm="1">
        <f t="array" aca="1" ref="C1774" ca="1">IFERROR(_xlfn._xlws.FILTER(Inactives[Inactive On],(Inactives[Key]=J1774)*(Inactives[Currently Inactive]),""),"")</f>
        <v/>
      </c>
      <c r="D1774" s="16" t="str" cm="1">
        <f t="array" aca="1" ref="D1774" ca="1">IFERROR(INDEX(_xlfn.TEXTSPLIT(E1774," "),1),"")</f>
        <v/>
      </c>
      <c r="E1774" s="15" t="str" cm="1">
        <f t="array" aca="1" ref="E1774" ca="1">IFERROR(_xlfn._xlws.FILTER(merged_ranks,(merged_end_dates=DATE(9999,12,31))*(merged_names=A1774)),"")</f>
        <v/>
      </c>
      <c r="F1774" s="17" t="str">
        <f ca="1">_xlfn.XLOOKUP(J1774,Promotions[Promo Key],Promotions[Promo Date],"")</f>
        <v/>
      </c>
      <c r="G1774" s="18" t="str">
        <f t="shared" ca="1" si="123"/>
        <v/>
      </c>
      <c r="H1774" s="18" t="str">
        <f t="shared" ca="1" si="122"/>
        <v/>
      </c>
      <c r="I1774" s="17" t="str">
        <f>_xlfn.XLOOKUP(A1774,Students[Full Name],Students[Starting Rank],"")</f>
        <v/>
      </c>
      <c r="J1774" s="15" t="str">
        <f t="shared" ca="1" si="124"/>
        <v xml:space="preserve">: </v>
      </c>
      <c r="K1774" s="16" t="str">
        <f>_xlfn.XLOOKUP(A1774,Students[Full Name],Students[Start Date],"")</f>
        <v/>
      </c>
      <c r="L1774" s="18">
        <f t="shared" ca="1" si="125"/>
        <v>-1</v>
      </c>
      <c r="M1774" s="18" cm="1">
        <f t="array" aca="1" ref="M1774" ca="1">SUMPRODUCT(Inactives[Days Inactive]*(Inactives[Student]=A1774))/365</f>
        <v>0</v>
      </c>
      <c r="N1774" s="18" t="str" cm="1">
        <f t="array" ref="N1774">IF(LEN($A1774)&gt;0,SUMPRODUCT(($A1774=merged_names)*(_xlfn.TEXTAFTER(N$2, "At ")=merged_belt_colours)*merged_months_at_rank),"")</f>
        <v/>
      </c>
      <c r="O1774" s="18" t="str" cm="1">
        <f t="array" ref="O1774">IF(LEN($A1774)&gt;0,SUMPRODUCT(($A1774=merged_names)*(_xlfn.TEXTAFTER(O$2, "At ")=merged_belt_colours)*merged_months_at_rank),"")</f>
        <v/>
      </c>
      <c r="P1774" s="18" t="str" cm="1">
        <f t="array" ref="P1774">IF(LEN($A1774)&gt;0,SUMPRODUCT(($A1774=merged_names)*(_xlfn.TEXTAFTER(P$2, "At ")=merged_belt_colours)*merged_months_at_rank),"")</f>
        <v/>
      </c>
      <c r="Q1774" s="18" t="str" cm="1">
        <f t="array" ref="Q1774">IF(LEN($A1774)&gt;0,SUMPRODUCT(($A1774=merged_names)*(_xlfn.TEXTAFTER(Q$2, "At ")=merged_belt_colours)*merged_months_at_rank),"")</f>
        <v/>
      </c>
      <c r="R1774" s="18" t="str" cm="1">
        <f t="array" ref="R1774">IF(LEN($A1774)&gt;0,SUMPRODUCT(($A1774=merged_names)*(_xlfn.TEXTAFTER(R$2, "At ")=merged_belt_colours)*merged_months_at_rank),"")</f>
        <v/>
      </c>
    </row>
    <row r="1775" spans="1:18" x14ac:dyDescent="0.25">
      <c r="A1775"/>
      <c r="B1775" s="15" t="str" cm="1">
        <f t="array" ref="B1775">IFERROR(IF(LEN(A1775)&gt;0, IF(SUMPRODUCT((Inactives[Key]=J1775)*(Inactives[Currently Inactive]))=1,"Inactive","Active"),""),"Active")</f>
        <v/>
      </c>
      <c r="C1775" s="16" t="str" cm="1">
        <f t="array" aca="1" ref="C1775" ca="1">IFERROR(_xlfn._xlws.FILTER(Inactives[Inactive On],(Inactives[Key]=J1775)*(Inactives[Currently Inactive]),""),"")</f>
        <v/>
      </c>
      <c r="D1775" s="16" t="str" cm="1">
        <f t="array" aca="1" ref="D1775" ca="1">IFERROR(INDEX(_xlfn.TEXTSPLIT(E1775," "),1),"")</f>
        <v/>
      </c>
      <c r="E1775" s="15" t="str" cm="1">
        <f t="array" aca="1" ref="E1775" ca="1">IFERROR(_xlfn._xlws.FILTER(merged_ranks,(merged_end_dates=DATE(9999,12,31))*(merged_names=A1775)),"")</f>
        <v/>
      </c>
      <c r="F1775" s="17" t="str">
        <f ca="1">_xlfn.XLOOKUP(J1775,Promotions[Promo Key],Promotions[Promo Date],"")</f>
        <v/>
      </c>
      <c r="G1775" s="18" t="str">
        <f t="shared" ca="1" si="123"/>
        <v/>
      </c>
      <c r="H1775" s="18" t="str">
        <f t="shared" ca="1" si="122"/>
        <v/>
      </c>
      <c r="I1775" s="17" t="str">
        <f>_xlfn.XLOOKUP(A1775,Students[Full Name],Students[Starting Rank],"")</f>
        <v/>
      </c>
      <c r="J1775" s="15" t="str">
        <f t="shared" ca="1" si="124"/>
        <v xml:space="preserve">: </v>
      </c>
      <c r="K1775" s="16" t="str">
        <f>_xlfn.XLOOKUP(A1775,Students[Full Name],Students[Start Date],"")</f>
        <v/>
      </c>
      <c r="L1775" s="18">
        <f t="shared" ca="1" si="125"/>
        <v>-1</v>
      </c>
      <c r="M1775" s="18" cm="1">
        <f t="array" aca="1" ref="M1775" ca="1">SUMPRODUCT(Inactives[Days Inactive]*(Inactives[Student]=A1775))/365</f>
        <v>0</v>
      </c>
      <c r="N1775" s="18" t="str" cm="1">
        <f t="array" ref="N1775">IF(LEN($A1775)&gt;0,SUMPRODUCT(($A1775=merged_names)*(_xlfn.TEXTAFTER(N$2, "At ")=merged_belt_colours)*merged_months_at_rank),"")</f>
        <v/>
      </c>
      <c r="O1775" s="18" t="str" cm="1">
        <f t="array" ref="O1775">IF(LEN($A1775)&gt;0,SUMPRODUCT(($A1775=merged_names)*(_xlfn.TEXTAFTER(O$2, "At ")=merged_belt_colours)*merged_months_at_rank),"")</f>
        <v/>
      </c>
      <c r="P1775" s="18" t="str" cm="1">
        <f t="array" ref="P1775">IF(LEN($A1775)&gt;0,SUMPRODUCT(($A1775=merged_names)*(_xlfn.TEXTAFTER(P$2, "At ")=merged_belt_colours)*merged_months_at_rank),"")</f>
        <v/>
      </c>
      <c r="Q1775" s="18" t="str" cm="1">
        <f t="array" ref="Q1775">IF(LEN($A1775)&gt;0,SUMPRODUCT(($A1775=merged_names)*(_xlfn.TEXTAFTER(Q$2, "At ")=merged_belt_colours)*merged_months_at_rank),"")</f>
        <v/>
      </c>
      <c r="R1775" s="18" t="str" cm="1">
        <f t="array" ref="R1775">IF(LEN($A1775)&gt;0,SUMPRODUCT(($A1775=merged_names)*(_xlfn.TEXTAFTER(R$2, "At ")=merged_belt_colours)*merged_months_at_rank),"")</f>
        <v/>
      </c>
    </row>
    <row r="1776" spans="1:18" x14ac:dyDescent="0.25">
      <c r="A1776"/>
      <c r="B1776" s="15" t="str" cm="1">
        <f t="array" ref="B1776">IFERROR(IF(LEN(A1776)&gt;0, IF(SUMPRODUCT((Inactives[Key]=J1776)*(Inactives[Currently Inactive]))=1,"Inactive","Active"),""),"Active")</f>
        <v/>
      </c>
      <c r="C1776" s="16" t="str" cm="1">
        <f t="array" aca="1" ref="C1776" ca="1">IFERROR(_xlfn._xlws.FILTER(Inactives[Inactive On],(Inactives[Key]=J1776)*(Inactives[Currently Inactive]),""),"")</f>
        <v/>
      </c>
      <c r="D1776" s="16" t="str" cm="1">
        <f t="array" aca="1" ref="D1776" ca="1">IFERROR(INDEX(_xlfn.TEXTSPLIT(E1776," "),1),"")</f>
        <v/>
      </c>
      <c r="E1776" s="15" t="str" cm="1">
        <f t="array" aca="1" ref="E1776" ca="1">IFERROR(_xlfn._xlws.FILTER(merged_ranks,(merged_end_dates=DATE(9999,12,31))*(merged_names=A1776)),"")</f>
        <v/>
      </c>
      <c r="F1776" s="17" t="str">
        <f ca="1">_xlfn.XLOOKUP(J1776,Promotions[Promo Key],Promotions[Promo Date],"")</f>
        <v/>
      </c>
      <c r="G1776" s="18" t="str">
        <f t="shared" ca="1" si="123"/>
        <v/>
      </c>
      <c r="H1776" s="18" t="str">
        <f t="shared" ca="1" si="122"/>
        <v/>
      </c>
      <c r="I1776" s="17" t="str">
        <f>_xlfn.XLOOKUP(A1776,Students[Full Name],Students[Starting Rank],"")</f>
        <v/>
      </c>
      <c r="J1776" s="15" t="str">
        <f t="shared" ca="1" si="124"/>
        <v xml:space="preserve">: </v>
      </c>
      <c r="K1776" s="16" t="str">
        <f>_xlfn.XLOOKUP(A1776,Students[Full Name],Students[Start Date],"")</f>
        <v/>
      </c>
      <c r="L1776" s="18">
        <f t="shared" ca="1" si="125"/>
        <v>-1</v>
      </c>
      <c r="M1776" s="18" cm="1">
        <f t="array" aca="1" ref="M1776" ca="1">SUMPRODUCT(Inactives[Days Inactive]*(Inactives[Student]=A1776))/365</f>
        <v>0</v>
      </c>
      <c r="N1776" s="18" t="str" cm="1">
        <f t="array" ref="N1776">IF(LEN($A1776)&gt;0,SUMPRODUCT(($A1776=merged_names)*(_xlfn.TEXTAFTER(N$2, "At ")=merged_belt_colours)*merged_months_at_rank),"")</f>
        <v/>
      </c>
      <c r="O1776" s="18" t="str" cm="1">
        <f t="array" ref="O1776">IF(LEN($A1776)&gt;0,SUMPRODUCT(($A1776=merged_names)*(_xlfn.TEXTAFTER(O$2, "At ")=merged_belt_colours)*merged_months_at_rank),"")</f>
        <v/>
      </c>
      <c r="P1776" s="18" t="str" cm="1">
        <f t="array" ref="P1776">IF(LEN($A1776)&gt;0,SUMPRODUCT(($A1776=merged_names)*(_xlfn.TEXTAFTER(P$2, "At ")=merged_belt_colours)*merged_months_at_rank),"")</f>
        <v/>
      </c>
      <c r="Q1776" s="18" t="str" cm="1">
        <f t="array" ref="Q1776">IF(LEN($A1776)&gt;0,SUMPRODUCT(($A1776=merged_names)*(_xlfn.TEXTAFTER(Q$2, "At ")=merged_belt_colours)*merged_months_at_rank),"")</f>
        <v/>
      </c>
      <c r="R1776" s="18" t="str" cm="1">
        <f t="array" ref="R1776">IF(LEN($A1776)&gt;0,SUMPRODUCT(($A1776=merged_names)*(_xlfn.TEXTAFTER(R$2, "At ")=merged_belt_colours)*merged_months_at_rank),"")</f>
        <v/>
      </c>
    </row>
    <row r="1777" spans="1:18" x14ac:dyDescent="0.25">
      <c r="A1777"/>
      <c r="B1777" s="15" t="str" cm="1">
        <f t="array" ref="B1777">IFERROR(IF(LEN(A1777)&gt;0, IF(SUMPRODUCT((Inactives[Key]=J1777)*(Inactives[Currently Inactive]))=1,"Inactive","Active"),""),"Active")</f>
        <v/>
      </c>
      <c r="C1777" s="16" t="str" cm="1">
        <f t="array" aca="1" ref="C1777" ca="1">IFERROR(_xlfn._xlws.FILTER(Inactives[Inactive On],(Inactives[Key]=J1777)*(Inactives[Currently Inactive]),""),"")</f>
        <v/>
      </c>
      <c r="D1777" s="16" t="str" cm="1">
        <f t="array" aca="1" ref="D1777" ca="1">IFERROR(INDEX(_xlfn.TEXTSPLIT(E1777," "),1),"")</f>
        <v/>
      </c>
      <c r="E1777" s="15" t="str" cm="1">
        <f t="array" aca="1" ref="E1777" ca="1">IFERROR(_xlfn._xlws.FILTER(merged_ranks,(merged_end_dates=DATE(9999,12,31))*(merged_names=A1777)),"")</f>
        <v/>
      </c>
      <c r="F1777" s="17" t="str">
        <f ca="1">_xlfn.XLOOKUP(J1777,Promotions[Promo Key],Promotions[Promo Date],"")</f>
        <v/>
      </c>
      <c r="G1777" s="18" t="str">
        <f t="shared" ca="1" si="123"/>
        <v/>
      </c>
      <c r="H1777" s="18" t="str">
        <f t="shared" ca="1" si="122"/>
        <v/>
      </c>
      <c r="I1777" s="17" t="str">
        <f>_xlfn.XLOOKUP(A1777,Students[Full Name],Students[Starting Rank],"")</f>
        <v/>
      </c>
      <c r="J1777" s="15" t="str">
        <f t="shared" ca="1" si="124"/>
        <v xml:space="preserve">: </v>
      </c>
      <c r="K1777" s="16" t="str">
        <f>_xlfn.XLOOKUP(A1777,Students[Full Name],Students[Start Date],"")</f>
        <v/>
      </c>
      <c r="L1777" s="18">
        <f t="shared" ca="1" si="125"/>
        <v>-1</v>
      </c>
      <c r="M1777" s="18" cm="1">
        <f t="array" aca="1" ref="M1777" ca="1">SUMPRODUCT(Inactives[Days Inactive]*(Inactives[Student]=A1777))/365</f>
        <v>0</v>
      </c>
      <c r="N1777" s="18" t="str" cm="1">
        <f t="array" ref="N1777">IF(LEN($A1777)&gt;0,SUMPRODUCT(($A1777=merged_names)*(_xlfn.TEXTAFTER(N$2, "At ")=merged_belt_colours)*merged_months_at_rank),"")</f>
        <v/>
      </c>
      <c r="O1777" s="18" t="str" cm="1">
        <f t="array" ref="O1777">IF(LEN($A1777)&gt;0,SUMPRODUCT(($A1777=merged_names)*(_xlfn.TEXTAFTER(O$2, "At ")=merged_belt_colours)*merged_months_at_rank),"")</f>
        <v/>
      </c>
      <c r="P1777" s="18" t="str" cm="1">
        <f t="array" ref="P1777">IF(LEN($A1777)&gt;0,SUMPRODUCT(($A1777=merged_names)*(_xlfn.TEXTAFTER(P$2, "At ")=merged_belt_colours)*merged_months_at_rank),"")</f>
        <v/>
      </c>
      <c r="Q1777" s="18" t="str" cm="1">
        <f t="array" ref="Q1777">IF(LEN($A1777)&gt;0,SUMPRODUCT(($A1777=merged_names)*(_xlfn.TEXTAFTER(Q$2, "At ")=merged_belt_colours)*merged_months_at_rank),"")</f>
        <v/>
      </c>
      <c r="R1777" s="18" t="str" cm="1">
        <f t="array" ref="R1777">IF(LEN($A1777)&gt;0,SUMPRODUCT(($A1777=merged_names)*(_xlfn.TEXTAFTER(R$2, "At ")=merged_belt_colours)*merged_months_at_rank),"")</f>
        <v/>
      </c>
    </row>
    <row r="1778" spans="1:18" x14ac:dyDescent="0.25">
      <c r="A1778"/>
      <c r="B1778" s="15" t="str" cm="1">
        <f t="array" ref="B1778">IFERROR(IF(LEN(A1778)&gt;0, IF(SUMPRODUCT((Inactives[Key]=J1778)*(Inactives[Currently Inactive]))=1,"Inactive","Active"),""),"Active")</f>
        <v/>
      </c>
      <c r="C1778" s="16" t="str" cm="1">
        <f t="array" aca="1" ref="C1778" ca="1">IFERROR(_xlfn._xlws.FILTER(Inactives[Inactive On],(Inactives[Key]=J1778)*(Inactives[Currently Inactive]),""),"")</f>
        <v/>
      </c>
      <c r="D1778" s="16" t="str" cm="1">
        <f t="array" aca="1" ref="D1778" ca="1">IFERROR(INDEX(_xlfn.TEXTSPLIT(E1778," "),1),"")</f>
        <v/>
      </c>
      <c r="E1778" s="15" t="str" cm="1">
        <f t="array" aca="1" ref="E1778" ca="1">IFERROR(_xlfn._xlws.FILTER(merged_ranks,(merged_end_dates=DATE(9999,12,31))*(merged_names=A1778)),"")</f>
        <v/>
      </c>
      <c r="F1778" s="17" t="str">
        <f ca="1">_xlfn.XLOOKUP(J1778,Promotions[Promo Key],Promotions[Promo Date],"")</f>
        <v/>
      </c>
      <c r="G1778" s="18" t="str">
        <f t="shared" ca="1" si="123"/>
        <v/>
      </c>
      <c r="H1778" s="18" t="str">
        <f t="shared" ca="1" si="122"/>
        <v/>
      </c>
      <c r="I1778" s="17" t="str">
        <f>_xlfn.XLOOKUP(A1778,Students[Full Name],Students[Starting Rank],"")</f>
        <v/>
      </c>
      <c r="J1778" s="15" t="str">
        <f t="shared" ca="1" si="124"/>
        <v xml:space="preserve">: </v>
      </c>
      <c r="K1778" s="16" t="str">
        <f>_xlfn.XLOOKUP(A1778,Students[Full Name],Students[Start Date],"")</f>
        <v/>
      </c>
      <c r="L1778" s="18">
        <f t="shared" ca="1" si="125"/>
        <v>-1</v>
      </c>
      <c r="M1778" s="18" cm="1">
        <f t="array" aca="1" ref="M1778" ca="1">SUMPRODUCT(Inactives[Days Inactive]*(Inactives[Student]=A1778))/365</f>
        <v>0</v>
      </c>
      <c r="N1778" s="18" t="str" cm="1">
        <f t="array" ref="N1778">IF(LEN($A1778)&gt;0,SUMPRODUCT(($A1778=merged_names)*(_xlfn.TEXTAFTER(N$2, "At ")=merged_belt_colours)*merged_months_at_rank),"")</f>
        <v/>
      </c>
      <c r="O1778" s="18" t="str" cm="1">
        <f t="array" ref="O1778">IF(LEN($A1778)&gt;0,SUMPRODUCT(($A1778=merged_names)*(_xlfn.TEXTAFTER(O$2, "At ")=merged_belt_colours)*merged_months_at_rank),"")</f>
        <v/>
      </c>
      <c r="P1778" s="18" t="str" cm="1">
        <f t="array" ref="P1778">IF(LEN($A1778)&gt;0,SUMPRODUCT(($A1778=merged_names)*(_xlfn.TEXTAFTER(P$2, "At ")=merged_belt_colours)*merged_months_at_rank),"")</f>
        <v/>
      </c>
      <c r="Q1778" s="18" t="str" cm="1">
        <f t="array" ref="Q1778">IF(LEN($A1778)&gt;0,SUMPRODUCT(($A1778=merged_names)*(_xlfn.TEXTAFTER(Q$2, "At ")=merged_belt_colours)*merged_months_at_rank),"")</f>
        <v/>
      </c>
      <c r="R1778" s="18" t="str" cm="1">
        <f t="array" ref="R1778">IF(LEN($A1778)&gt;0,SUMPRODUCT(($A1778=merged_names)*(_xlfn.TEXTAFTER(R$2, "At ")=merged_belt_colours)*merged_months_at_rank),"")</f>
        <v/>
      </c>
    </row>
    <row r="1779" spans="1:18" x14ac:dyDescent="0.25">
      <c r="A1779"/>
      <c r="B1779" s="15" t="str" cm="1">
        <f t="array" ref="B1779">IFERROR(IF(LEN(A1779)&gt;0, IF(SUMPRODUCT((Inactives[Key]=J1779)*(Inactives[Currently Inactive]))=1,"Inactive","Active"),""),"Active")</f>
        <v/>
      </c>
      <c r="C1779" s="16" t="str" cm="1">
        <f t="array" aca="1" ref="C1779" ca="1">IFERROR(_xlfn._xlws.FILTER(Inactives[Inactive On],(Inactives[Key]=J1779)*(Inactives[Currently Inactive]),""),"")</f>
        <v/>
      </c>
      <c r="D1779" s="16" t="str" cm="1">
        <f t="array" aca="1" ref="D1779" ca="1">IFERROR(INDEX(_xlfn.TEXTSPLIT(E1779," "),1),"")</f>
        <v/>
      </c>
      <c r="E1779" s="15" t="str" cm="1">
        <f t="array" aca="1" ref="E1779" ca="1">IFERROR(_xlfn._xlws.FILTER(merged_ranks,(merged_end_dates=DATE(9999,12,31))*(merged_names=A1779)),"")</f>
        <v/>
      </c>
      <c r="F1779" s="17" t="str">
        <f ca="1">_xlfn.XLOOKUP(J1779,Promotions[Promo Key],Promotions[Promo Date],"")</f>
        <v/>
      </c>
      <c r="G1779" s="18" t="str">
        <f t="shared" ca="1" si="123"/>
        <v/>
      </c>
      <c r="H1779" s="18" t="str">
        <f t="shared" ca="1" si="122"/>
        <v/>
      </c>
      <c r="I1779" s="17" t="str">
        <f>_xlfn.XLOOKUP(A1779,Students[Full Name],Students[Starting Rank],"")</f>
        <v/>
      </c>
      <c r="J1779" s="15" t="str">
        <f t="shared" ca="1" si="124"/>
        <v xml:space="preserve">: </v>
      </c>
      <c r="K1779" s="16" t="str">
        <f>_xlfn.XLOOKUP(A1779,Students[Full Name],Students[Start Date],"")</f>
        <v/>
      </c>
      <c r="L1779" s="18">
        <f t="shared" ca="1" si="125"/>
        <v>-1</v>
      </c>
      <c r="M1779" s="18" cm="1">
        <f t="array" aca="1" ref="M1779" ca="1">SUMPRODUCT(Inactives[Days Inactive]*(Inactives[Student]=A1779))/365</f>
        <v>0</v>
      </c>
      <c r="N1779" s="18" t="str" cm="1">
        <f t="array" ref="N1779">IF(LEN($A1779)&gt;0,SUMPRODUCT(($A1779=merged_names)*(_xlfn.TEXTAFTER(N$2, "At ")=merged_belt_colours)*merged_months_at_rank),"")</f>
        <v/>
      </c>
      <c r="O1779" s="18" t="str" cm="1">
        <f t="array" ref="O1779">IF(LEN($A1779)&gt;0,SUMPRODUCT(($A1779=merged_names)*(_xlfn.TEXTAFTER(O$2, "At ")=merged_belt_colours)*merged_months_at_rank),"")</f>
        <v/>
      </c>
      <c r="P1779" s="18" t="str" cm="1">
        <f t="array" ref="P1779">IF(LEN($A1779)&gt;0,SUMPRODUCT(($A1779=merged_names)*(_xlfn.TEXTAFTER(P$2, "At ")=merged_belt_colours)*merged_months_at_rank),"")</f>
        <v/>
      </c>
      <c r="Q1779" s="18" t="str" cm="1">
        <f t="array" ref="Q1779">IF(LEN($A1779)&gt;0,SUMPRODUCT(($A1779=merged_names)*(_xlfn.TEXTAFTER(Q$2, "At ")=merged_belt_colours)*merged_months_at_rank),"")</f>
        <v/>
      </c>
      <c r="R1779" s="18" t="str" cm="1">
        <f t="array" ref="R1779">IF(LEN($A1779)&gt;0,SUMPRODUCT(($A1779=merged_names)*(_xlfn.TEXTAFTER(R$2, "At ")=merged_belt_colours)*merged_months_at_rank),"")</f>
        <v/>
      </c>
    </row>
    <row r="1780" spans="1:18" x14ac:dyDescent="0.25">
      <c r="A1780"/>
      <c r="B1780" s="15" t="str" cm="1">
        <f t="array" ref="B1780">IFERROR(IF(LEN(A1780)&gt;0, IF(SUMPRODUCT((Inactives[Key]=J1780)*(Inactives[Currently Inactive]))=1,"Inactive","Active"),""),"Active")</f>
        <v/>
      </c>
      <c r="C1780" s="16" t="str" cm="1">
        <f t="array" aca="1" ref="C1780" ca="1">IFERROR(_xlfn._xlws.FILTER(Inactives[Inactive On],(Inactives[Key]=J1780)*(Inactives[Currently Inactive]),""),"")</f>
        <v/>
      </c>
      <c r="D1780" s="16" t="str" cm="1">
        <f t="array" aca="1" ref="D1780" ca="1">IFERROR(INDEX(_xlfn.TEXTSPLIT(E1780," "),1),"")</f>
        <v/>
      </c>
      <c r="E1780" s="15" t="str" cm="1">
        <f t="array" aca="1" ref="E1780" ca="1">IFERROR(_xlfn._xlws.FILTER(merged_ranks,(merged_end_dates=DATE(9999,12,31))*(merged_names=A1780)),"")</f>
        <v/>
      </c>
      <c r="F1780" s="17" t="str">
        <f ca="1">_xlfn.XLOOKUP(J1780,Promotions[Promo Key],Promotions[Promo Date],"")</f>
        <v/>
      </c>
      <c r="G1780" s="18" t="str">
        <f t="shared" ca="1" si="123"/>
        <v/>
      </c>
      <c r="H1780" s="18" t="str">
        <f t="shared" ca="1" si="122"/>
        <v/>
      </c>
      <c r="I1780" s="17" t="str">
        <f>_xlfn.XLOOKUP(A1780,Students[Full Name],Students[Starting Rank],"")</f>
        <v/>
      </c>
      <c r="J1780" s="15" t="str">
        <f t="shared" ca="1" si="124"/>
        <v xml:space="preserve">: </v>
      </c>
      <c r="K1780" s="16" t="str">
        <f>_xlfn.XLOOKUP(A1780,Students[Full Name],Students[Start Date],"")</f>
        <v/>
      </c>
      <c r="L1780" s="18">
        <f t="shared" ca="1" si="125"/>
        <v>-1</v>
      </c>
      <c r="M1780" s="18" cm="1">
        <f t="array" aca="1" ref="M1780" ca="1">SUMPRODUCT(Inactives[Days Inactive]*(Inactives[Student]=A1780))/365</f>
        <v>0</v>
      </c>
      <c r="N1780" s="18" t="str" cm="1">
        <f t="array" ref="N1780">IF(LEN($A1780)&gt;0,SUMPRODUCT(($A1780=merged_names)*(_xlfn.TEXTAFTER(N$2, "At ")=merged_belt_colours)*merged_months_at_rank),"")</f>
        <v/>
      </c>
      <c r="O1780" s="18" t="str" cm="1">
        <f t="array" ref="O1780">IF(LEN($A1780)&gt;0,SUMPRODUCT(($A1780=merged_names)*(_xlfn.TEXTAFTER(O$2, "At ")=merged_belt_colours)*merged_months_at_rank),"")</f>
        <v/>
      </c>
      <c r="P1780" s="18" t="str" cm="1">
        <f t="array" ref="P1780">IF(LEN($A1780)&gt;0,SUMPRODUCT(($A1780=merged_names)*(_xlfn.TEXTAFTER(P$2, "At ")=merged_belt_colours)*merged_months_at_rank),"")</f>
        <v/>
      </c>
      <c r="Q1780" s="18" t="str" cm="1">
        <f t="array" ref="Q1780">IF(LEN($A1780)&gt;0,SUMPRODUCT(($A1780=merged_names)*(_xlfn.TEXTAFTER(Q$2, "At ")=merged_belt_colours)*merged_months_at_rank),"")</f>
        <v/>
      </c>
      <c r="R1780" s="18" t="str" cm="1">
        <f t="array" ref="R1780">IF(LEN($A1780)&gt;0,SUMPRODUCT(($A1780=merged_names)*(_xlfn.TEXTAFTER(R$2, "At ")=merged_belt_colours)*merged_months_at_rank),"")</f>
        <v/>
      </c>
    </row>
    <row r="1781" spans="1:18" x14ac:dyDescent="0.25">
      <c r="A1781"/>
      <c r="B1781" s="15" t="str" cm="1">
        <f t="array" ref="B1781">IFERROR(IF(LEN(A1781)&gt;0, IF(SUMPRODUCT((Inactives[Key]=J1781)*(Inactives[Currently Inactive]))=1,"Inactive","Active"),""),"Active")</f>
        <v/>
      </c>
      <c r="C1781" s="16" t="str" cm="1">
        <f t="array" aca="1" ref="C1781" ca="1">IFERROR(_xlfn._xlws.FILTER(Inactives[Inactive On],(Inactives[Key]=J1781)*(Inactives[Currently Inactive]),""),"")</f>
        <v/>
      </c>
      <c r="D1781" s="16" t="str" cm="1">
        <f t="array" aca="1" ref="D1781" ca="1">IFERROR(INDEX(_xlfn.TEXTSPLIT(E1781," "),1),"")</f>
        <v/>
      </c>
      <c r="E1781" s="15" t="str" cm="1">
        <f t="array" aca="1" ref="E1781" ca="1">IFERROR(_xlfn._xlws.FILTER(merged_ranks,(merged_end_dates=DATE(9999,12,31))*(merged_names=A1781)),"")</f>
        <v/>
      </c>
      <c r="F1781" s="17" t="str">
        <f ca="1">_xlfn.XLOOKUP(J1781,Promotions[Promo Key],Promotions[Promo Date],"")</f>
        <v/>
      </c>
      <c r="G1781" s="18" t="str">
        <f t="shared" ca="1" si="123"/>
        <v/>
      </c>
      <c r="H1781" s="18" t="str">
        <f t="shared" ca="1" si="122"/>
        <v/>
      </c>
      <c r="I1781" s="17" t="str">
        <f>_xlfn.XLOOKUP(A1781,Students[Full Name],Students[Starting Rank],"")</f>
        <v/>
      </c>
      <c r="J1781" s="15" t="str">
        <f t="shared" ca="1" si="124"/>
        <v xml:space="preserve">: </v>
      </c>
      <c r="K1781" s="16" t="str">
        <f>_xlfn.XLOOKUP(A1781,Students[Full Name],Students[Start Date],"")</f>
        <v/>
      </c>
      <c r="L1781" s="18">
        <f t="shared" ca="1" si="125"/>
        <v>-1</v>
      </c>
      <c r="M1781" s="18" cm="1">
        <f t="array" aca="1" ref="M1781" ca="1">SUMPRODUCT(Inactives[Days Inactive]*(Inactives[Student]=A1781))/365</f>
        <v>0</v>
      </c>
      <c r="N1781" s="18" t="str" cm="1">
        <f t="array" ref="N1781">IF(LEN($A1781)&gt;0,SUMPRODUCT(($A1781=merged_names)*(_xlfn.TEXTAFTER(N$2, "At ")=merged_belt_colours)*merged_months_at_rank),"")</f>
        <v/>
      </c>
      <c r="O1781" s="18" t="str" cm="1">
        <f t="array" ref="O1781">IF(LEN($A1781)&gt;0,SUMPRODUCT(($A1781=merged_names)*(_xlfn.TEXTAFTER(O$2, "At ")=merged_belt_colours)*merged_months_at_rank),"")</f>
        <v/>
      </c>
      <c r="P1781" s="18" t="str" cm="1">
        <f t="array" ref="P1781">IF(LEN($A1781)&gt;0,SUMPRODUCT(($A1781=merged_names)*(_xlfn.TEXTAFTER(P$2, "At ")=merged_belt_colours)*merged_months_at_rank),"")</f>
        <v/>
      </c>
      <c r="Q1781" s="18" t="str" cm="1">
        <f t="array" ref="Q1781">IF(LEN($A1781)&gt;0,SUMPRODUCT(($A1781=merged_names)*(_xlfn.TEXTAFTER(Q$2, "At ")=merged_belt_colours)*merged_months_at_rank),"")</f>
        <v/>
      </c>
      <c r="R1781" s="18" t="str" cm="1">
        <f t="array" ref="R1781">IF(LEN($A1781)&gt;0,SUMPRODUCT(($A1781=merged_names)*(_xlfn.TEXTAFTER(R$2, "At ")=merged_belt_colours)*merged_months_at_rank),"")</f>
        <v/>
      </c>
    </row>
    <row r="1782" spans="1:18" x14ac:dyDescent="0.25">
      <c r="A1782"/>
      <c r="B1782" s="15" t="str" cm="1">
        <f t="array" ref="B1782">IFERROR(IF(LEN(A1782)&gt;0, IF(SUMPRODUCT((Inactives[Key]=J1782)*(Inactives[Currently Inactive]))=1,"Inactive","Active"),""),"Active")</f>
        <v/>
      </c>
      <c r="C1782" s="16" t="str" cm="1">
        <f t="array" aca="1" ref="C1782" ca="1">IFERROR(_xlfn._xlws.FILTER(Inactives[Inactive On],(Inactives[Key]=J1782)*(Inactives[Currently Inactive]),""),"")</f>
        <v/>
      </c>
      <c r="D1782" s="16" t="str" cm="1">
        <f t="array" aca="1" ref="D1782" ca="1">IFERROR(INDEX(_xlfn.TEXTSPLIT(E1782," "),1),"")</f>
        <v/>
      </c>
      <c r="E1782" s="15" t="str" cm="1">
        <f t="array" aca="1" ref="E1782" ca="1">IFERROR(_xlfn._xlws.FILTER(merged_ranks,(merged_end_dates=DATE(9999,12,31))*(merged_names=A1782)),"")</f>
        <v/>
      </c>
      <c r="F1782" s="17" t="str">
        <f ca="1">_xlfn.XLOOKUP(J1782,Promotions[Promo Key],Promotions[Promo Date],"")</f>
        <v/>
      </c>
      <c r="G1782" s="18" t="str">
        <f t="shared" ca="1" si="123"/>
        <v/>
      </c>
      <c r="H1782" s="18" t="str">
        <f t="shared" ca="1" si="122"/>
        <v/>
      </c>
      <c r="I1782" s="17" t="str">
        <f>_xlfn.XLOOKUP(A1782,Students[Full Name],Students[Starting Rank],"")</f>
        <v/>
      </c>
      <c r="J1782" s="15" t="str">
        <f t="shared" ca="1" si="124"/>
        <v xml:space="preserve">: </v>
      </c>
      <c r="K1782" s="16" t="str">
        <f>_xlfn.XLOOKUP(A1782,Students[Full Name],Students[Start Date],"")</f>
        <v/>
      </c>
      <c r="L1782" s="18">
        <f t="shared" ca="1" si="125"/>
        <v>-1</v>
      </c>
      <c r="M1782" s="18" cm="1">
        <f t="array" aca="1" ref="M1782" ca="1">SUMPRODUCT(Inactives[Days Inactive]*(Inactives[Student]=A1782))/365</f>
        <v>0</v>
      </c>
      <c r="N1782" s="18" t="str" cm="1">
        <f t="array" ref="N1782">IF(LEN($A1782)&gt;0,SUMPRODUCT(($A1782=merged_names)*(_xlfn.TEXTAFTER(N$2, "At ")=merged_belt_colours)*merged_months_at_rank),"")</f>
        <v/>
      </c>
      <c r="O1782" s="18" t="str" cm="1">
        <f t="array" ref="O1782">IF(LEN($A1782)&gt;0,SUMPRODUCT(($A1782=merged_names)*(_xlfn.TEXTAFTER(O$2, "At ")=merged_belt_colours)*merged_months_at_rank),"")</f>
        <v/>
      </c>
      <c r="P1782" s="18" t="str" cm="1">
        <f t="array" ref="P1782">IF(LEN($A1782)&gt;0,SUMPRODUCT(($A1782=merged_names)*(_xlfn.TEXTAFTER(P$2, "At ")=merged_belt_colours)*merged_months_at_rank),"")</f>
        <v/>
      </c>
      <c r="Q1782" s="18" t="str" cm="1">
        <f t="array" ref="Q1782">IF(LEN($A1782)&gt;0,SUMPRODUCT(($A1782=merged_names)*(_xlfn.TEXTAFTER(Q$2, "At ")=merged_belt_colours)*merged_months_at_rank),"")</f>
        <v/>
      </c>
      <c r="R1782" s="18" t="str" cm="1">
        <f t="array" ref="R1782">IF(LEN($A1782)&gt;0,SUMPRODUCT(($A1782=merged_names)*(_xlfn.TEXTAFTER(R$2, "At ")=merged_belt_colours)*merged_months_at_rank),"")</f>
        <v/>
      </c>
    </row>
    <row r="1783" spans="1:18" x14ac:dyDescent="0.25">
      <c r="A1783"/>
      <c r="B1783" s="15" t="str" cm="1">
        <f t="array" ref="B1783">IFERROR(IF(LEN(A1783)&gt;0, IF(SUMPRODUCT((Inactives[Key]=J1783)*(Inactives[Currently Inactive]))=1,"Inactive","Active"),""),"Active")</f>
        <v/>
      </c>
      <c r="C1783" s="16" t="str" cm="1">
        <f t="array" aca="1" ref="C1783" ca="1">IFERROR(_xlfn._xlws.FILTER(Inactives[Inactive On],(Inactives[Key]=J1783)*(Inactives[Currently Inactive]),""),"")</f>
        <v/>
      </c>
      <c r="D1783" s="16" t="str" cm="1">
        <f t="array" aca="1" ref="D1783" ca="1">IFERROR(INDEX(_xlfn.TEXTSPLIT(E1783," "),1),"")</f>
        <v/>
      </c>
      <c r="E1783" s="15" t="str" cm="1">
        <f t="array" aca="1" ref="E1783" ca="1">IFERROR(_xlfn._xlws.FILTER(merged_ranks,(merged_end_dates=DATE(9999,12,31))*(merged_names=A1783)),"")</f>
        <v/>
      </c>
      <c r="F1783" s="17" t="str">
        <f ca="1">_xlfn.XLOOKUP(J1783,Promotions[Promo Key],Promotions[Promo Date],"")</f>
        <v/>
      </c>
      <c r="G1783" s="18" t="str">
        <f t="shared" ca="1" si="123"/>
        <v/>
      </c>
      <c r="H1783" s="18" t="str">
        <f t="shared" ca="1" si="122"/>
        <v/>
      </c>
      <c r="I1783" s="17" t="str">
        <f>_xlfn.XLOOKUP(A1783,Students[Full Name],Students[Starting Rank],"")</f>
        <v/>
      </c>
      <c r="J1783" s="15" t="str">
        <f t="shared" ca="1" si="124"/>
        <v xml:space="preserve">: </v>
      </c>
      <c r="K1783" s="16" t="str">
        <f>_xlfn.XLOOKUP(A1783,Students[Full Name],Students[Start Date],"")</f>
        <v/>
      </c>
      <c r="L1783" s="18">
        <f t="shared" ca="1" si="125"/>
        <v>-1</v>
      </c>
      <c r="M1783" s="18" cm="1">
        <f t="array" aca="1" ref="M1783" ca="1">SUMPRODUCT(Inactives[Days Inactive]*(Inactives[Student]=A1783))/365</f>
        <v>0</v>
      </c>
      <c r="N1783" s="18" t="str" cm="1">
        <f t="array" ref="N1783">IF(LEN($A1783)&gt;0,SUMPRODUCT(($A1783=merged_names)*(_xlfn.TEXTAFTER(N$2, "At ")=merged_belt_colours)*merged_months_at_rank),"")</f>
        <v/>
      </c>
      <c r="O1783" s="18" t="str" cm="1">
        <f t="array" ref="O1783">IF(LEN($A1783)&gt;0,SUMPRODUCT(($A1783=merged_names)*(_xlfn.TEXTAFTER(O$2, "At ")=merged_belt_colours)*merged_months_at_rank),"")</f>
        <v/>
      </c>
      <c r="P1783" s="18" t="str" cm="1">
        <f t="array" ref="P1783">IF(LEN($A1783)&gt;0,SUMPRODUCT(($A1783=merged_names)*(_xlfn.TEXTAFTER(P$2, "At ")=merged_belt_colours)*merged_months_at_rank),"")</f>
        <v/>
      </c>
      <c r="Q1783" s="18" t="str" cm="1">
        <f t="array" ref="Q1783">IF(LEN($A1783)&gt;0,SUMPRODUCT(($A1783=merged_names)*(_xlfn.TEXTAFTER(Q$2, "At ")=merged_belt_colours)*merged_months_at_rank),"")</f>
        <v/>
      </c>
      <c r="R1783" s="18" t="str" cm="1">
        <f t="array" ref="R1783">IF(LEN($A1783)&gt;0,SUMPRODUCT(($A1783=merged_names)*(_xlfn.TEXTAFTER(R$2, "At ")=merged_belt_colours)*merged_months_at_rank),"")</f>
        <v/>
      </c>
    </row>
    <row r="1784" spans="1:18" x14ac:dyDescent="0.25">
      <c r="A1784"/>
      <c r="B1784" s="15" t="str" cm="1">
        <f t="array" ref="B1784">IFERROR(IF(LEN(A1784)&gt;0, IF(SUMPRODUCT((Inactives[Key]=J1784)*(Inactives[Currently Inactive]))=1,"Inactive","Active"),""),"Active")</f>
        <v/>
      </c>
      <c r="C1784" s="16" t="str" cm="1">
        <f t="array" aca="1" ref="C1784" ca="1">IFERROR(_xlfn._xlws.FILTER(Inactives[Inactive On],(Inactives[Key]=J1784)*(Inactives[Currently Inactive]),""),"")</f>
        <v/>
      </c>
      <c r="D1784" s="16" t="str" cm="1">
        <f t="array" aca="1" ref="D1784" ca="1">IFERROR(INDEX(_xlfn.TEXTSPLIT(E1784," "),1),"")</f>
        <v/>
      </c>
      <c r="E1784" s="15" t="str" cm="1">
        <f t="array" aca="1" ref="E1784" ca="1">IFERROR(_xlfn._xlws.FILTER(merged_ranks,(merged_end_dates=DATE(9999,12,31))*(merged_names=A1784)),"")</f>
        <v/>
      </c>
      <c r="F1784" s="17" t="str">
        <f ca="1">_xlfn.XLOOKUP(J1784,Promotions[Promo Key],Promotions[Promo Date],"")</f>
        <v/>
      </c>
      <c r="G1784" s="18" t="str">
        <f t="shared" ca="1" si="123"/>
        <v/>
      </c>
      <c r="H1784" s="18" t="str">
        <f t="shared" ca="1" si="122"/>
        <v/>
      </c>
      <c r="I1784" s="17" t="str">
        <f>_xlfn.XLOOKUP(A1784,Students[Full Name],Students[Starting Rank],"")</f>
        <v/>
      </c>
      <c r="J1784" s="15" t="str">
        <f t="shared" ca="1" si="124"/>
        <v xml:space="preserve">: </v>
      </c>
      <c r="K1784" s="16" t="str">
        <f>_xlfn.XLOOKUP(A1784,Students[Full Name],Students[Start Date],"")</f>
        <v/>
      </c>
      <c r="L1784" s="18">
        <f t="shared" ca="1" si="125"/>
        <v>-1</v>
      </c>
      <c r="M1784" s="18" cm="1">
        <f t="array" aca="1" ref="M1784" ca="1">SUMPRODUCT(Inactives[Days Inactive]*(Inactives[Student]=A1784))/365</f>
        <v>0</v>
      </c>
      <c r="N1784" s="18" t="str" cm="1">
        <f t="array" ref="N1784">IF(LEN($A1784)&gt;0,SUMPRODUCT(($A1784=merged_names)*(_xlfn.TEXTAFTER(N$2, "At ")=merged_belt_colours)*merged_months_at_rank),"")</f>
        <v/>
      </c>
      <c r="O1784" s="18" t="str" cm="1">
        <f t="array" ref="O1784">IF(LEN($A1784)&gt;0,SUMPRODUCT(($A1784=merged_names)*(_xlfn.TEXTAFTER(O$2, "At ")=merged_belt_colours)*merged_months_at_rank),"")</f>
        <v/>
      </c>
      <c r="P1784" s="18" t="str" cm="1">
        <f t="array" ref="P1784">IF(LEN($A1784)&gt;0,SUMPRODUCT(($A1784=merged_names)*(_xlfn.TEXTAFTER(P$2, "At ")=merged_belt_colours)*merged_months_at_rank),"")</f>
        <v/>
      </c>
      <c r="Q1784" s="18" t="str" cm="1">
        <f t="array" ref="Q1784">IF(LEN($A1784)&gt;0,SUMPRODUCT(($A1784=merged_names)*(_xlfn.TEXTAFTER(Q$2, "At ")=merged_belt_colours)*merged_months_at_rank),"")</f>
        <v/>
      </c>
      <c r="R1784" s="18" t="str" cm="1">
        <f t="array" ref="R1784">IF(LEN($A1784)&gt;0,SUMPRODUCT(($A1784=merged_names)*(_xlfn.TEXTAFTER(R$2, "At ")=merged_belt_colours)*merged_months_at_rank),"")</f>
        <v/>
      </c>
    </row>
    <row r="1785" spans="1:18" x14ac:dyDescent="0.25">
      <c r="A1785"/>
      <c r="B1785" s="15" t="str" cm="1">
        <f t="array" ref="B1785">IFERROR(IF(LEN(A1785)&gt;0, IF(SUMPRODUCT((Inactives[Key]=J1785)*(Inactives[Currently Inactive]))=1,"Inactive","Active"),""),"Active")</f>
        <v/>
      </c>
      <c r="C1785" s="16" t="str" cm="1">
        <f t="array" aca="1" ref="C1785" ca="1">IFERROR(_xlfn._xlws.FILTER(Inactives[Inactive On],(Inactives[Key]=J1785)*(Inactives[Currently Inactive]),""),"")</f>
        <v/>
      </c>
      <c r="D1785" s="16" t="str" cm="1">
        <f t="array" aca="1" ref="D1785" ca="1">IFERROR(INDEX(_xlfn.TEXTSPLIT(E1785," "),1),"")</f>
        <v/>
      </c>
      <c r="E1785" s="15" t="str" cm="1">
        <f t="array" aca="1" ref="E1785" ca="1">IFERROR(_xlfn._xlws.FILTER(merged_ranks,(merged_end_dates=DATE(9999,12,31))*(merged_names=A1785)),"")</f>
        <v/>
      </c>
      <c r="F1785" s="17" t="str">
        <f ca="1">_xlfn.XLOOKUP(J1785,Promotions[Promo Key],Promotions[Promo Date],"")</f>
        <v/>
      </c>
      <c r="G1785" s="18" t="str">
        <f t="shared" ca="1" si="123"/>
        <v/>
      </c>
      <c r="H1785" s="18" t="str">
        <f t="shared" ca="1" si="122"/>
        <v/>
      </c>
      <c r="I1785" s="17" t="str">
        <f>_xlfn.XLOOKUP(A1785,Students[Full Name],Students[Starting Rank],"")</f>
        <v/>
      </c>
      <c r="J1785" s="15" t="str">
        <f t="shared" ca="1" si="124"/>
        <v xml:space="preserve">: </v>
      </c>
      <c r="K1785" s="16" t="str">
        <f>_xlfn.XLOOKUP(A1785,Students[Full Name],Students[Start Date],"")</f>
        <v/>
      </c>
      <c r="L1785" s="18">
        <f t="shared" ca="1" si="125"/>
        <v>-1</v>
      </c>
      <c r="M1785" s="18" cm="1">
        <f t="array" aca="1" ref="M1785" ca="1">SUMPRODUCT(Inactives[Days Inactive]*(Inactives[Student]=A1785))/365</f>
        <v>0</v>
      </c>
      <c r="N1785" s="18" t="str" cm="1">
        <f t="array" ref="N1785">IF(LEN($A1785)&gt;0,SUMPRODUCT(($A1785=merged_names)*(_xlfn.TEXTAFTER(N$2, "At ")=merged_belt_colours)*merged_months_at_rank),"")</f>
        <v/>
      </c>
      <c r="O1785" s="18" t="str" cm="1">
        <f t="array" ref="O1785">IF(LEN($A1785)&gt;0,SUMPRODUCT(($A1785=merged_names)*(_xlfn.TEXTAFTER(O$2, "At ")=merged_belt_colours)*merged_months_at_rank),"")</f>
        <v/>
      </c>
      <c r="P1785" s="18" t="str" cm="1">
        <f t="array" ref="P1785">IF(LEN($A1785)&gt;0,SUMPRODUCT(($A1785=merged_names)*(_xlfn.TEXTAFTER(P$2, "At ")=merged_belt_colours)*merged_months_at_rank),"")</f>
        <v/>
      </c>
      <c r="Q1785" s="18" t="str" cm="1">
        <f t="array" ref="Q1785">IF(LEN($A1785)&gt;0,SUMPRODUCT(($A1785=merged_names)*(_xlfn.TEXTAFTER(Q$2, "At ")=merged_belt_colours)*merged_months_at_rank),"")</f>
        <v/>
      </c>
      <c r="R1785" s="18" t="str" cm="1">
        <f t="array" ref="R1785">IF(LEN($A1785)&gt;0,SUMPRODUCT(($A1785=merged_names)*(_xlfn.TEXTAFTER(R$2, "At ")=merged_belt_colours)*merged_months_at_rank),"")</f>
        <v/>
      </c>
    </row>
    <row r="1786" spans="1:18" x14ac:dyDescent="0.25">
      <c r="A1786"/>
      <c r="B1786" s="15" t="str" cm="1">
        <f t="array" ref="B1786">IFERROR(IF(LEN(A1786)&gt;0, IF(SUMPRODUCT((Inactives[Key]=J1786)*(Inactives[Currently Inactive]))=1,"Inactive","Active"),""),"Active")</f>
        <v/>
      </c>
      <c r="C1786" s="16" t="str" cm="1">
        <f t="array" aca="1" ref="C1786" ca="1">IFERROR(_xlfn._xlws.FILTER(Inactives[Inactive On],(Inactives[Key]=J1786)*(Inactives[Currently Inactive]),""),"")</f>
        <v/>
      </c>
      <c r="D1786" s="16" t="str" cm="1">
        <f t="array" aca="1" ref="D1786" ca="1">IFERROR(INDEX(_xlfn.TEXTSPLIT(E1786," "),1),"")</f>
        <v/>
      </c>
      <c r="E1786" s="15" t="str" cm="1">
        <f t="array" aca="1" ref="E1786" ca="1">IFERROR(_xlfn._xlws.FILTER(merged_ranks,(merged_end_dates=DATE(9999,12,31))*(merged_names=A1786)),"")</f>
        <v/>
      </c>
      <c r="F1786" s="17" t="str">
        <f ca="1">_xlfn.XLOOKUP(J1786,Promotions[Promo Key],Promotions[Promo Date],"")</f>
        <v/>
      </c>
      <c r="G1786" s="18" t="str">
        <f t="shared" ca="1" si="123"/>
        <v/>
      </c>
      <c r="H1786" s="18" t="str">
        <f t="shared" ca="1" si="122"/>
        <v/>
      </c>
      <c r="I1786" s="17" t="str">
        <f>_xlfn.XLOOKUP(A1786,Students[Full Name],Students[Starting Rank],"")</f>
        <v/>
      </c>
      <c r="J1786" s="15" t="str">
        <f t="shared" ca="1" si="124"/>
        <v xml:space="preserve">: </v>
      </c>
      <c r="K1786" s="16" t="str">
        <f>_xlfn.XLOOKUP(A1786,Students[Full Name],Students[Start Date],"")</f>
        <v/>
      </c>
      <c r="L1786" s="18">
        <f t="shared" ca="1" si="125"/>
        <v>-1</v>
      </c>
      <c r="M1786" s="18" cm="1">
        <f t="array" aca="1" ref="M1786" ca="1">SUMPRODUCT(Inactives[Days Inactive]*(Inactives[Student]=A1786))/365</f>
        <v>0</v>
      </c>
      <c r="N1786" s="18" t="str" cm="1">
        <f t="array" ref="N1786">IF(LEN($A1786)&gt;0,SUMPRODUCT(($A1786=merged_names)*(_xlfn.TEXTAFTER(N$2, "At ")=merged_belt_colours)*merged_months_at_rank),"")</f>
        <v/>
      </c>
      <c r="O1786" s="18" t="str" cm="1">
        <f t="array" ref="O1786">IF(LEN($A1786)&gt;0,SUMPRODUCT(($A1786=merged_names)*(_xlfn.TEXTAFTER(O$2, "At ")=merged_belt_colours)*merged_months_at_rank),"")</f>
        <v/>
      </c>
      <c r="P1786" s="18" t="str" cm="1">
        <f t="array" ref="P1786">IF(LEN($A1786)&gt;0,SUMPRODUCT(($A1786=merged_names)*(_xlfn.TEXTAFTER(P$2, "At ")=merged_belt_colours)*merged_months_at_rank),"")</f>
        <v/>
      </c>
      <c r="Q1786" s="18" t="str" cm="1">
        <f t="array" ref="Q1786">IF(LEN($A1786)&gt;0,SUMPRODUCT(($A1786=merged_names)*(_xlfn.TEXTAFTER(Q$2, "At ")=merged_belt_colours)*merged_months_at_rank),"")</f>
        <v/>
      </c>
      <c r="R1786" s="18" t="str" cm="1">
        <f t="array" ref="R1786">IF(LEN($A1786)&gt;0,SUMPRODUCT(($A1786=merged_names)*(_xlfn.TEXTAFTER(R$2, "At ")=merged_belt_colours)*merged_months_at_rank),"")</f>
        <v/>
      </c>
    </row>
    <row r="1787" spans="1:18" x14ac:dyDescent="0.25">
      <c r="A1787"/>
      <c r="B1787" s="15" t="str" cm="1">
        <f t="array" ref="B1787">IFERROR(IF(LEN(A1787)&gt;0, IF(SUMPRODUCT((Inactives[Key]=J1787)*(Inactives[Currently Inactive]))=1,"Inactive","Active"),""),"Active")</f>
        <v/>
      </c>
      <c r="C1787" s="16" t="str" cm="1">
        <f t="array" aca="1" ref="C1787" ca="1">IFERROR(_xlfn._xlws.FILTER(Inactives[Inactive On],(Inactives[Key]=J1787)*(Inactives[Currently Inactive]),""),"")</f>
        <v/>
      </c>
      <c r="D1787" s="16" t="str" cm="1">
        <f t="array" aca="1" ref="D1787" ca="1">IFERROR(INDEX(_xlfn.TEXTSPLIT(E1787," "),1),"")</f>
        <v/>
      </c>
      <c r="E1787" s="15" t="str" cm="1">
        <f t="array" aca="1" ref="E1787" ca="1">IFERROR(_xlfn._xlws.FILTER(merged_ranks,(merged_end_dates=DATE(9999,12,31))*(merged_names=A1787)),"")</f>
        <v/>
      </c>
      <c r="F1787" s="17" t="str">
        <f ca="1">_xlfn.XLOOKUP(J1787,Promotions[Promo Key],Promotions[Promo Date],"")</f>
        <v/>
      </c>
      <c r="G1787" s="18" t="str">
        <f t="shared" ca="1" si="123"/>
        <v/>
      </c>
      <c r="H1787" s="18" t="str">
        <f t="shared" ca="1" si="122"/>
        <v/>
      </c>
      <c r="I1787" s="17" t="str">
        <f>_xlfn.XLOOKUP(A1787,Students[Full Name],Students[Starting Rank],"")</f>
        <v/>
      </c>
      <c r="J1787" s="15" t="str">
        <f t="shared" ca="1" si="124"/>
        <v xml:space="preserve">: </v>
      </c>
      <c r="K1787" s="16" t="str">
        <f>_xlfn.XLOOKUP(A1787,Students[Full Name],Students[Start Date],"")</f>
        <v/>
      </c>
      <c r="L1787" s="18">
        <f t="shared" ca="1" si="125"/>
        <v>-1</v>
      </c>
      <c r="M1787" s="18" cm="1">
        <f t="array" aca="1" ref="M1787" ca="1">SUMPRODUCT(Inactives[Days Inactive]*(Inactives[Student]=A1787))/365</f>
        <v>0</v>
      </c>
      <c r="N1787" s="18" t="str" cm="1">
        <f t="array" ref="N1787">IF(LEN($A1787)&gt;0,SUMPRODUCT(($A1787=merged_names)*(_xlfn.TEXTAFTER(N$2, "At ")=merged_belt_colours)*merged_months_at_rank),"")</f>
        <v/>
      </c>
      <c r="O1787" s="18" t="str" cm="1">
        <f t="array" ref="O1787">IF(LEN($A1787)&gt;0,SUMPRODUCT(($A1787=merged_names)*(_xlfn.TEXTAFTER(O$2, "At ")=merged_belt_colours)*merged_months_at_rank),"")</f>
        <v/>
      </c>
      <c r="P1787" s="18" t="str" cm="1">
        <f t="array" ref="P1787">IF(LEN($A1787)&gt;0,SUMPRODUCT(($A1787=merged_names)*(_xlfn.TEXTAFTER(P$2, "At ")=merged_belt_colours)*merged_months_at_rank),"")</f>
        <v/>
      </c>
      <c r="Q1787" s="18" t="str" cm="1">
        <f t="array" ref="Q1787">IF(LEN($A1787)&gt;0,SUMPRODUCT(($A1787=merged_names)*(_xlfn.TEXTAFTER(Q$2, "At ")=merged_belt_colours)*merged_months_at_rank),"")</f>
        <v/>
      </c>
      <c r="R1787" s="18" t="str" cm="1">
        <f t="array" ref="R1787">IF(LEN($A1787)&gt;0,SUMPRODUCT(($A1787=merged_names)*(_xlfn.TEXTAFTER(R$2, "At ")=merged_belt_colours)*merged_months_at_rank),"")</f>
        <v/>
      </c>
    </row>
    <row r="1788" spans="1:18" x14ac:dyDescent="0.25">
      <c r="A1788"/>
      <c r="B1788" s="15" t="str" cm="1">
        <f t="array" ref="B1788">IFERROR(IF(LEN(A1788)&gt;0, IF(SUMPRODUCT((Inactives[Key]=J1788)*(Inactives[Currently Inactive]))=1,"Inactive","Active"),""),"Active")</f>
        <v/>
      </c>
      <c r="C1788" s="16" t="str" cm="1">
        <f t="array" aca="1" ref="C1788" ca="1">IFERROR(_xlfn._xlws.FILTER(Inactives[Inactive On],(Inactives[Key]=J1788)*(Inactives[Currently Inactive]),""),"")</f>
        <v/>
      </c>
      <c r="D1788" s="16" t="str" cm="1">
        <f t="array" aca="1" ref="D1788" ca="1">IFERROR(INDEX(_xlfn.TEXTSPLIT(E1788," "),1),"")</f>
        <v/>
      </c>
      <c r="E1788" s="15" t="str" cm="1">
        <f t="array" aca="1" ref="E1788" ca="1">IFERROR(_xlfn._xlws.FILTER(merged_ranks,(merged_end_dates=DATE(9999,12,31))*(merged_names=A1788)),"")</f>
        <v/>
      </c>
      <c r="F1788" s="17" t="str">
        <f ca="1">_xlfn.XLOOKUP(J1788,Promotions[Promo Key],Promotions[Promo Date],"")</f>
        <v/>
      </c>
      <c r="G1788" s="18" t="str">
        <f t="shared" ca="1" si="123"/>
        <v/>
      </c>
      <c r="H1788" s="18" t="str">
        <f t="shared" ca="1" si="122"/>
        <v/>
      </c>
      <c r="I1788" s="17" t="str">
        <f>_xlfn.XLOOKUP(A1788,Students[Full Name],Students[Starting Rank],"")</f>
        <v/>
      </c>
      <c r="J1788" s="15" t="str">
        <f t="shared" ca="1" si="124"/>
        <v xml:space="preserve">: </v>
      </c>
      <c r="K1788" s="16" t="str">
        <f>_xlfn.XLOOKUP(A1788,Students[Full Name],Students[Start Date],"")</f>
        <v/>
      </c>
      <c r="L1788" s="18">
        <f t="shared" ca="1" si="125"/>
        <v>-1</v>
      </c>
      <c r="M1788" s="18" cm="1">
        <f t="array" aca="1" ref="M1788" ca="1">SUMPRODUCT(Inactives[Days Inactive]*(Inactives[Student]=A1788))/365</f>
        <v>0</v>
      </c>
      <c r="N1788" s="18" t="str" cm="1">
        <f t="array" ref="N1788">IF(LEN($A1788)&gt;0,SUMPRODUCT(($A1788=merged_names)*(_xlfn.TEXTAFTER(N$2, "At ")=merged_belt_colours)*merged_months_at_rank),"")</f>
        <v/>
      </c>
      <c r="O1788" s="18" t="str" cm="1">
        <f t="array" ref="O1788">IF(LEN($A1788)&gt;0,SUMPRODUCT(($A1788=merged_names)*(_xlfn.TEXTAFTER(O$2, "At ")=merged_belt_colours)*merged_months_at_rank),"")</f>
        <v/>
      </c>
      <c r="P1788" s="18" t="str" cm="1">
        <f t="array" ref="P1788">IF(LEN($A1788)&gt;0,SUMPRODUCT(($A1788=merged_names)*(_xlfn.TEXTAFTER(P$2, "At ")=merged_belt_colours)*merged_months_at_rank),"")</f>
        <v/>
      </c>
      <c r="Q1788" s="18" t="str" cm="1">
        <f t="array" ref="Q1788">IF(LEN($A1788)&gt;0,SUMPRODUCT(($A1788=merged_names)*(_xlfn.TEXTAFTER(Q$2, "At ")=merged_belt_colours)*merged_months_at_rank),"")</f>
        <v/>
      </c>
      <c r="R1788" s="18" t="str" cm="1">
        <f t="array" ref="R1788">IF(LEN($A1788)&gt;0,SUMPRODUCT(($A1788=merged_names)*(_xlfn.TEXTAFTER(R$2, "At ")=merged_belt_colours)*merged_months_at_rank),"")</f>
        <v/>
      </c>
    </row>
    <row r="1789" spans="1:18" x14ac:dyDescent="0.25">
      <c r="A1789"/>
      <c r="B1789" s="15" t="str" cm="1">
        <f t="array" ref="B1789">IFERROR(IF(LEN(A1789)&gt;0, IF(SUMPRODUCT((Inactives[Key]=J1789)*(Inactives[Currently Inactive]))=1,"Inactive","Active"),""),"Active")</f>
        <v/>
      </c>
      <c r="C1789" s="16" t="str" cm="1">
        <f t="array" aca="1" ref="C1789" ca="1">IFERROR(_xlfn._xlws.FILTER(Inactives[Inactive On],(Inactives[Key]=J1789)*(Inactives[Currently Inactive]),""),"")</f>
        <v/>
      </c>
      <c r="D1789" s="16" t="str" cm="1">
        <f t="array" aca="1" ref="D1789" ca="1">IFERROR(INDEX(_xlfn.TEXTSPLIT(E1789," "),1),"")</f>
        <v/>
      </c>
      <c r="E1789" s="15" t="str" cm="1">
        <f t="array" aca="1" ref="E1789" ca="1">IFERROR(_xlfn._xlws.FILTER(merged_ranks,(merged_end_dates=DATE(9999,12,31))*(merged_names=A1789)),"")</f>
        <v/>
      </c>
      <c r="F1789" s="17" t="str">
        <f ca="1">_xlfn.XLOOKUP(J1789,Promotions[Promo Key],Promotions[Promo Date],"")</f>
        <v/>
      </c>
      <c r="G1789" s="18" t="str">
        <f t="shared" ca="1" si="123"/>
        <v/>
      </c>
      <c r="H1789" s="18" t="str">
        <f t="shared" ca="1" si="122"/>
        <v/>
      </c>
      <c r="I1789" s="17" t="str">
        <f>_xlfn.XLOOKUP(A1789,Students[Full Name],Students[Starting Rank],"")</f>
        <v/>
      </c>
      <c r="J1789" s="15" t="str">
        <f t="shared" ca="1" si="124"/>
        <v xml:space="preserve">: </v>
      </c>
      <c r="K1789" s="16" t="str">
        <f>_xlfn.XLOOKUP(A1789,Students[Full Name],Students[Start Date],"")</f>
        <v/>
      </c>
      <c r="L1789" s="18">
        <f t="shared" ca="1" si="125"/>
        <v>-1</v>
      </c>
      <c r="M1789" s="18" cm="1">
        <f t="array" aca="1" ref="M1789" ca="1">SUMPRODUCT(Inactives[Days Inactive]*(Inactives[Student]=A1789))/365</f>
        <v>0</v>
      </c>
      <c r="N1789" s="18" t="str" cm="1">
        <f t="array" ref="N1789">IF(LEN($A1789)&gt;0,SUMPRODUCT(($A1789=merged_names)*(_xlfn.TEXTAFTER(N$2, "At ")=merged_belt_colours)*merged_months_at_rank),"")</f>
        <v/>
      </c>
      <c r="O1789" s="18" t="str" cm="1">
        <f t="array" ref="O1789">IF(LEN($A1789)&gt;0,SUMPRODUCT(($A1789=merged_names)*(_xlfn.TEXTAFTER(O$2, "At ")=merged_belt_colours)*merged_months_at_rank),"")</f>
        <v/>
      </c>
      <c r="P1789" s="18" t="str" cm="1">
        <f t="array" ref="P1789">IF(LEN($A1789)&gt;0,SUMPRODUCT(($A1789=merged_names)*(_xlfn.TEXTAFTER(P$2, "At ")=merged_belt_colours)*merged_months_at_rank),"")</f>
        <v/>
      </c>
      <c r="Q1789" s="18" t="str" cm="1">
        <f t="array" ref="Q1789">IF(LEN($A1789)&gt;0,SUMPRODUCT(($A1789=merged_names)*(_xlfn.TEXTAFTER(Q$2, "At ")=merged_belt_colours)*merged_months_at_rank),"")</f>
        <v/>
      </c>
      <c r="R1789" s="18" t="str" cm="1">
        <f t="array" ref="R1789">IF(LEN($A1789)&gt;0,SUMPRODUCT(($A1789=merged_names)*(_xlfn.TEXTAFTER(R$2, "At ")=merged_belt_colours)*merged_months_at_rank),"")</f>
        <v/>
      </c>
    </row>
    <row r="1790" spans="1:18" x14ac:dyDescent="0.25">
      <c r="A1790"/>
      <c r="B1790" s="15" t="str" cm="1">
        <f t="array" ref="B1790">IFERROR(IF(LEN(A1790)&gt;0, IF(SUMPRODUCT((Inactives[Key]=J1790)*(Inactives[Currently Inactive]))=1,"Inactive","Active"),""),"Active")</f>
        <v/>
      </c>
      <c r="C1790" s="16" t="str" cm="1">
        <f t="array" aca="1" ref="C1790" ca="1">IFERROR(_xlfn._xlws.FILTER(Inactives[Inactive On],(Inactives[Key]=J1790)*(Inactives[Currently Inactive]),""),"")</f>
        <v/>
      </c>
      <c r="D1790" s="16" t="str" cm="1">
        <f t="array" aca="1" ref="D1790" ca="1">IFERROR(INDEX(_xlfn.TEXTSPLIT(E1790," "),1),"")</f>
        <v/>
      </c>
      <c r="E1790" s="15" t="str" cm="1">
        <f t="array" aca="1" ref="E1790" ca="1">IFERROR(_xlfn._xlws.FILTER(merged_ranks,(merged_end_dates=DATE(9999,12,31))*(merged_names=A1790)),"")</f>
        <v/>
      </c>
      <c r="F1790" s="17" t="str">
        <f ca="1">_xlfn.XLOOKUP(J1790,Promotions[Promo Key],Promotions[Promo Date],"")</f>
        <v/>
      </c>
      <c r="G1790" s="18" t="str">
        <f t="shared" ca="1" si="123"/>
        <v/>
      </c>
      <c r="H1790" s="18" t="str">
        <f t="shared" ca="1" si="122"/>
        <v/>
      </c>
      <c r="I1790" s="17" t="str">
        <f>_xlfn.XLOOKUP(A1790,Students[Full Name],Students[Starting Rank],"")</f>
        <v/>
      </c>
      <c r="J1790" s="15" t="str">
        <f t="shared" ca="1" si="124"/>
        <v xml:space="preserve">: </v>
      </c>
      <c r="K1790" s="16" t="str">
        <f>_xlfn.XLOOKUP(A1790,Students[Full Name],Students[Start Date],"")</f>
        <v/>
      </c>
      <c r="L1790" s="18">
        <f t="shared" ca="1" si="125"/>
        <v>-1</v>
      </c>
      <c r="M1790" s="18" cm="1">
        <f t="array" aca="1" ref="M1790" ca="1">SUMPRODUCT(Inactives[Days Inactive]*(Inactives[Student]=A1790))/365</f>
        <v>0</v>
      </c>
      <c r="N1790" s="18" t="str" cm="1">
        <f t="array" ref="N1790">IF(LEN($A1790)&gt;0,SUMPRODUCT(($A1790=merged_names)*(_xlfn.TEXTAFTER(N$2, "At ")=merged_belt_colours)*merged_months_at_rank),"")</f>
        <v/>
      </c>
      <c r="O1790" s="18" t="str" cm="1">
        <f t="array" ref="O1790">IF(LEN($A1790)&gt;0,SUMPRODUCT(($A1790=merged_names)*(_xlfn.TEXTAFTER(O$2, "At ")=merged_belt_colours)*merged_months_at_rank),"")</f>
        <v/>
      </c>
      <c r="P1790" s="18" t="str" cm="1">
        <f t="array" ref="P1790">IF(LEN($A1790)&gt;0,SUMPRODUCT(($A1790=merged_names)*(_xlfn.TEXTAFTER(P$2, "At ")=merged_belt_colours)*merged_months_at_rank),"")</f>
        <v/>
      </c>
      <c r="Q1790" s="18" t="str" cm="1">
        <f t="array" ref="Q1790">IF(LEN($A1790)&gt;0,SUMPRODUCT(($A1790=merged_names)*(_xlfn.TEXTAFTER(Q$2, "At ")=merged_belt_colours)*merged_months_at_rank),"")</f>
        <v/>
      </c>
      <c r="R1790" s="18" t="str" cm="1">
        <f t="array" ref="R1790">IF(LEN($A1790)&gt;0,SUMPRODUCT(($A1790=merged_names)*(_xlfn.TEXTAFTER(R$2, "At ")=merged_belt_colours)*merged_months_at_rank),"")</f>
        <v/>
      </c>
    </row>
    <row r="1791" spans="1:18" x14ac:dyDescent="0.25">
      <c r="A1791"/>
      <c r="B1791" s="15" t="str" cm="1">
        <f t="array" ref="B1791">IFERROR(IF(LEN(A1791)&gt;0, IF(SUMPRODUCT((Inactives[Key]=J1791)*(Inactives[Currently Inactive]))=1,"Inactive","Active"),""),"Active")</f>
        <v/>
      </c>
      <c r="C1791" s="16" t="str" cm="1">
        <f t="array" aca="1" ref="C1791" ca="1">IFERROR(_xlfn._xlws.FILTER(Inactives[Inactive On],(Inactives[Key]=J1791)*(Inactives[Currently Inactive]),""),"")</f>
        <v/>
      </c>
      <c r="D1791" s="16" t="str" cm="1">
        <f t="array" aca="1" ref="D1791" ca="1">IFERROR(INDEX(_xlfn.TEXTSPLIT(E1791," "),1),"")</f>
        <v/>
      </c>
      <c r="E1791" s="15" t="str" cm="1">
        <f t="array" aca="1" ref="E1791" ca="1">IFERROR(_xlfn._xlws.FILTER(merged_ranks,(merged_end_dates=DATE(9999,12,31))*(merged_names=A1791)),"")</f>
        <v/>
      </c>
      <c r="F1791" s="17" t="str">
        <f ca="1">_xlfn.XLOOKUP(J1791,Promotions[Promo Key],Promotions[Promo Date],"")</f>
        <v/>
      </c>
      <c r="G1791" s="18" t="str">
        <f t="shared" ca="1" si="123"/>
        <v/>
      </c>
      <c r="H1791" s="18" t="str">
        <f t="shared" ca="1" si="122"/>
        <v/>
      </c>
      <c r="I1791" s="17" t="str">
        <f>_xlfn.XLOOKUP(A1791,Students[Full Name],Students[Starting Rank],"")</f>
        <v/>
      </c>
      <c r="J1791" s="15" t="str">
        <f t="shared" ca="1" si="124"/>
        <v xml:space="preserve">: </v>
      </c>
      <c r="K1791" s="16" t="str">
        <f>_xlfn.XLOOKUP(A1791,Students[Full Name],Students[Start Date],"")</f>
        <v/>
      </c>
      <c r="L1791" s="18">
        <f t="shared" ca="1" si="125"/>
        <v>-1</v>
      </c>
      <c r="M1791" s="18" cm="1">
        <f t="array" aca="1" ref="M1791" ca="1">SUMPRODUCT(Inactives[Days Inactive]*(Inactives[Student]=A1791))/365</f>
        <v>0</v>
      </c>
      <c r="N1791" s="18" t="str" cm="1">
        <f t="array" ref="N1791">IF(LEN($A1791)&gt;0,SUMPRODUCT(($A1791=merged_names)*(_xlfn.TEXTAFTER(N$2, "At ")=merged_belt_colours)*merged_months_at_rank),"")</f>
        <v/>
      </c>
      <c r="O1791" s="18" t="str" cm="1">
        <f t="array" ref="O1791">IF(LEN($A1791)&gt;0,SUMPRODUCT(($A1791=merged_names)*(_xlfn.TEXTAFTER(O$2, "At ")=merged_belt_colours)*merged_months_at_rank),"")</f>
        <v/>
      </c>
      <c r="P1791" s="18" t="str" cm="1">
        <f t="array" ref="P1791">IF(LEN($A1791)&gt;0,SUMPRODUCT(($A1791=merged_names)*(_xlfn.TEXTAFTER(P$2, "At ")=merged_belt_colours)*merged_months_at_rank),"")</f>
        <v/>
      </c>
      <c r="Q1791" s="18" t="str" cm="1">
        <f t="array" ref="Q1791">IF(LEN($A1791)&gt;0,SUMPRODUCT(($A1791=merged_names)*(_xlfn.TEXTAFTER(Q$2, "At ")=merged_belt_colours)*merged_months_at_rank),"")</f>
        <v/>
      </c>
      <c r="R1791" s="18" t="str" cm="1">
        <f t="array" ref="R1791">IF(LEN($A1791)&gt;0,SUMPRODUCT(($A1791=merged_names)*(_xlfn.TEXTAFTER(R$2, "At ")=merged_belt_colours)*merged_months_at_rank),"")</f>
        <v/>
      </c>
    </row>
    <row r="1792" spans="1:18" x14ac:dyDescent="0.25">
      <c r="A1792"/>
      <c r="B1792" s="15" t="str" cm="1">
        <f t="array" ref="B1792">IFERROR(IF(LEN(A1792)&gt;0, IF(SUMPRODUCT((Inactives[Key]=J1792)*(Inactives[Currently Inactive]))=1,"Inactive","Active"),""),"Active")</f>
        <v/>
      </c>
      <c r="C1792" s="16" t="str" cm="1">
        <f t="array" aca="1" ref="C1792" ca="1">IFERROR(_xlfn._xlws.FILTER(Inactives[Inactive On],(Inactives[Key]=J1792)*(Inactives[Currently Inactive]),""),"")</f>
        <v/>
      </c>
      <c r="D1792" s="16" t="str" cm="1">
        <f t="array" aca="1" ref="D1792" ca="1">IFERROR(INDEX(_xlfn.TEXTSPLIT(E1792," "),1),"")</f>
        <v/>
      </c>
      <c r="E1792" s="15" t="str" cm="1">
        <f t="array" aca="1" ref="E1792" ca="1">IFERROR(_xlfn._xlws.FILTER(merged_ranks,(merged_end_dates=DATE(9999,12,31))*(merged_names=A1792)),"")</f>
        <v/>
      </c>
      <c r="F1792" s="17" t="str">
        <f ca="1">_xlfn.XLOOKUP(J1792,Promotions[Promo Key],Promotions[Promo Date],"")</f>
        <v/>
      </c>
      <c r="G1792" s="18" t="str">
        <f t="shared" ca="1" si="123"/>
        <v/>
      </c>
      <c r="H1792" s="18" t="str">
        <f t="shared" ca="1" si="122"/>
        <v/>
      </c>
      <c r="I1792" s="17" t="str">
        <f>_xlfn.XLOOKUP(A1792,Students[Full Name],Students[Starting Rank],"")</f>
        <v/>
      </c>
      <c r="J1792" s="15" t="str">
        <f t="shared" ca="1" si="124"/>
        <v xml:space="preserve">: </v>
      </c>
      <c r="K1792" s="16" t="str">
        <f>_xlfn.XLOOKUP(A1792,Students[Full Name],Students[Start Date],"")</f>
        <v/>
      </c>
      <c r="L1792" s="18">
        <f t="shared" ca="1" si="125"/>
        <v>-1</v>
      </c>
      <c r="M1792" s="18" cm="1">
        <f t="array" aca="1" ref="M1792" ca="1">SUMPRODUCT(Inactives[Days Inactive]*(Inactives[Student]=A1792))/365</f>
        <v>0</v>
      </c>
      <c r="N1792" s="18" t="str" cm="1">
        <f t="array" ref="N1792">IF(LEN($A1792)&gt;0,SUMPRODUCT(($A1792=merged_names)*(_xlfn.TEXTAFTER(N$2, "At ")=merged_belt_colours)*merged_months_at_rank),"")</f>
        <v/>
      </c>
      <c r="O1792" s="18" t="str" cm="1">
        <f t="array" ref="O1792">IF(LEN($A1792)&gt;0,SUMPRODUCT(($A1792=merged_names)*(_xlfn.TEXTAFTER(O$2, "At ")=merged_belt_colours)*merged_months_at_rank),"")</f>
        <v/>
      </c>
      <c r="P1792" s="18" t="str" cm="1">
        <f t="array" ref="P1792">IF(LEN($A1792)&gt;0,SUMPRODUCT(($A1792=merged_names)*(_xlfn.TEXTAFTER(P$2, "At ")=merged_belt_colours)*merged_months_at_rank),"")</f>
        <v/>
      </c>
      <c r="Q1792" s="18" t="str" cm="1">
        <f t="array" ref="Q1792">IF(LEN($A1792)&gt;0,SUMPRODUCT(($A1792=merged_names)*(_xlfn.TEXTAFTER(Q$2, "At ")=merged_belt_colours)*merged_months_at_rank),"")</f>
        <v/>
      </c>
      <c r="R1792" s="18" t="str" cm="1">
        <f t="array" ref="R1792">IF(LEN($A1792)&gt;0,SUMPRODUCT(($A1792=merged_names)*(_xlfn.TEXTAFTER(R$2, "At ")=merged_belt_colours)*merged_months_at_rank),"")</f>
        <v/>
      </c>
    </row>
    <row r="1793" spans="1:18" x14ac:dyDescent="0.25">
      <c r="A1793"/>
      <c r="B1793" s="15" t="str" cm="1">
        <f t="array" ref="B1793">IFERROR(IF(LEN(A1793)&gt;0, IF(SUMPRODUCT((Inactives[Key]=J1793)*(Inactives[Currently Inactive]))=1,"Inactive","Active"),""),"Active")</f>
        <v/>
      </c>
      <c r="C1793" s="16" t="str" cm="1">
        <f t="array" aca="1" ref="C1793" ca="1">IFERROR(_xlfn._xlws.FILTER(Inactives[Inactive On],(Inactives[Key]=J1793)*(Inactives[Currently Inactive]),""),"")</f>
        <v/>
      </c>
      <c r="D1793" s="16" t="str" cm="1">
        <f t="array" aca="1" ref="D1793" ca="1">IFERROR(INDEX(_xlfn.TEXTSPLIT(E1793," "),1),"")</f>
        <v/>
      </c>
      <c r="E1793" s="15" t="str" cm="1">
        <f t="array" aca="1" ref="E1793" ca="1">IFERROR(_xlfn._xlws.FILTER(merged_ranks,(merged_end_dates=DATE(9999,12,31))*(merged_names=A1793)),"")</f>
        <v/>
      </c>
      <c r="F1793" s="17" t="str">
        <f ca="1">_xlfn.XLOOKUP(J1793,Promotions[Promo Key],Promotions[Promo Date],"")</f>
        <v/>
      </c>
      <c r="G1793" s="18" t="str">
        <f t="shared" ca="1" si="123"/>
        <v/>
      </c>
      <c r="H1793" s="18" t="str">
        <f t="shared" ca="1" si="122"/>
        <v/>
      </c>
      <c r="I1793" s="17" t="str">
        <f>_xlfn.XLOOKUP(A1793,Students[Full Name],Students[Starting Rank],"")</f>
        <v/>
      </c>
      <c r="J1793" s="15" t="str">
        <f t="shared" ca="1" si="124"/>
        <v xml:space="preserve">: </v>
      </c>
      <c r="K1793" s="16" t="str">
        <f>_xlfn.XLOOKUP(A1793,Students[Full Name],Students[Start Date],"")</f>
        <v/>
      </c>
      <c r="L1793" s="18">
        <f t="shared" ca="1" si="125"/>
        <v>-1</v>
      </c>
      <c r="M1793" s="18" cm="1">
        <f t="array" aca="1" ref="M1793" ca="1">SUMPRODUCT(Inactives[Days Inactive]*(Inactives[Student]=A1793))/365</f>
        <v>0</v>
      </c>
      <c r="N1793" s="18" t="str" cm="1">
        <f t="array" ref="N1793">IF(LEN($A1793)&gt;0,SUMPRODUCT(($A1793=merged_names)*(_xlfn.TEXTAFTER(N$2, "At ")=merged_belt_colours)*merged_months_at_rank),"")</f>
        <v/>
      </c>
      <c r="O1793" s="18" t="str" cm="1">
        <f t="array" ref="O1793">IF(LEN($A1793)&gt;0,SUMPRODUCT(($A1793=merged_names)*(_xlfn.TEXTAFTER(O$2, "At ")=merged_belt_colours)*merged_months_at_rank),"")</f>
        <v/>
      </c>
      <c r="P1793" s="18" t="str" cm="1">
        <f t="array" ref="P1793">IF(LEN($A1793)&gt;0,SUMPRODUCT(($A1793=merged_names)*(_xlfn.TEXTAFTER(P$2, "At ")=merged_belt_colours)*merged_months_at_rank),"")</f>
        <v/>
      </c>
      <c r="Q1793" s="18" t="str" cm="1">
        <f t="array" ref="Q1793">IF(LEN($A1793)&gt;0,SUMPRODUCT(($A1793=merged_names)*(_xlfn.TEXTAFTER(Q$2, "At ")=merged_belt_colours)*merged_months_at_rank),"")</f>
        <v/>
      </c>
      <c r="R1793" s="18" t="str" cm="1">
        <f t="array" ref="R1793">IF(LEN($A1793)&gt;0,SUMPRODUCT(($A1793=merged_names)*(_xlfn.TEXTAFTER(R$2, "At ")=merged_belt_colours)*merged_months_at_rank),"")</f>
        <v/>
      </c>
    </row>
    <row r="1794" spans="1:18" x14ac:dyDescent="0.25">
      <c r="A1794"/>
      <c r="B1794" s="15" t="str" cm="1">
        <f t="array" ref="B1794">IFERROR(IF(LEN(A1794)&gt;0, IF(SUMPRODUCT((Inactives[Key]=J1794)*(Inactives[Currently Inactive]))=1,"Inactive","Active"),""),"Active")</f>
        <v/>
      </c>
      <c r="C1794" s="16" t="str" cm="1">
        <f t="array" aca="1" ref="C1794" ca="1">IFERROR(_xlfn._xlws.FILTER(Inactives[Inactive On],(Inactives[Key]=J1794)*(Inactives[Currently Inactive]),""),"")</f>
        <v/>
      </c>
      <c r="D1794" s="16" t="str" cm="1">
        <f t="array" aca="1" ref="D1794" ca="1">IFERROR(INDEX(_xlfn.TEXTSPLIT(E1794," "),1),"")</f>
        <v/>
      </c>
      <c r="E1794" s="15" t="str" cm="1">
        <f t="array" aca="1" ref="E1794" ca="1">IFERROR(_xlfn._xlws.FILTER(merged_ranks,(merged_end_dates=DATE(9999,12,31))*(merged_names=A1794)),"")</f>
        <v/>
      </c>
      <c r="F1794" s="17" t="str">
        <f ca="1">_xlfn.XLOOKUP(J1794,Promotions[Promo Key],Promotions[Promo Date],"")</f>
        <v/>
      </c>
      <c r="G1794" s="18" t="str">
        <f t="shared" ca="1" si="123"/>
        <v/>
      </c>
      <c r="H1794" s="18" t="str">
        <f t="shared" ca="1" si="122"/>
        <v/>
      </c>
      <c r="I1794" s="17" t="str">
        <f>_xlfn.XLOOKUP(A1794,Students[Full Name],Students[Starting Rank],"")</f>
        <v/>
      </c>
      <c r="J1794" s="15" t="str">
        <f t="shared" ca="1" si="124"/>
        <v xml:space="preserve">: </v>
      </c>
      <c r="K1794" s="16" t="str">
        <f>_xlfn.XLOOKUP(A1794,Students[Full Name],Students[Start Date],"")</f>
        <v/>
      </c>
      <c r="L1794" s="18">
        <f t="shared" ca="1" si="125"/>
        <v>-1</v>
      </c>
      <c r="M1794" s="18" cm="1">
        <f t="array" aca="1" ref="M1794" ca="1">SUMPRODUCT(Inactives[Days Inactive]*(Inactives[Student]=A1794))/365</f>
        <v>0</v>
      </c>
      <c r="N1794" s="18" t="str" cm="1">
        <f t="array" ref="N1794">IF(LEN($A1794)&gt;0,SUMPRODUCT(($A1794=merged_names)*(_xlfn.TEXTAFTER(N$2, "At ")=merged_belt_colours)*merged_months_at_rank),"")</f>
        <v/>
      </c>
      <c r="O1794" s="18" t="str" cm="1">
        <f t="array" ref="O1794">IF(LEN($A1794)&gt;0,SUMPRODUCT(($A1794=merged_names)*(_xlfn.TEXTAFTER(O$2, "At ")=merged_belt_colours)*merged_months_at_rank),"")</f>
        <v/>
      </c>
      <c r="P1794" s="18" t="str" cm="1">
        <f t="array" ref="P1794">IF(LEN($A1794)&gt;0,SUMPRODUCT(($A1794=merged_names)*(_xlfn.TEXTAFTER(P$2, "At ")=merged_belt_colours)*merged_months_at_rank),"")</f>
        <v/>
      </c>
      <c r="Q1794" s="18" t="str" cm="1">
        <f t="array" ref="Q1794">IF(LEN($A1794)&gt;0,SUMPRODUCT(($A1794=merged_names)*(_xlfn.TEXTAFTER(Q$2, "At ")=merged_belt_colours)*merged_months_at_rank),"")</f>
        <v/>
      </c>
      <c r="R1794" s="18" t="str" cm="1">
        <f t="array" ref="R1794">IF(LEN($A1794)&gt;0,SUMPRODUCT(($A1794=merged_names)*(_xlfn.TEXTAFTER(R$2, "At ")=merged_belt_colours)*merged_months_at_rank),"")</f>
        <v/>
      </c>
    </row>
    <row r="1795" spans="1:18" x14ac:dyDescent="0.25">
      <c r="A1795"/>
      <c r="B1795" s="15" t="str" cm="1">
        <f t="array" ref="B1795">IFERROR(IF(LEN(A1795)&gt;0, IF(SUMPRODUCT((Inactives[Key]=J1795)*(Inactives[Currently Inactive]))=1,"Inactive","Active"),""),"Active")</f>
        <v/>
      </c>
      <c r="C1795" s="16" t="str" cm="1">
        <f t="array" aca="1" ref="C1795" ca="1">IFERROR(_xlfn._xlws.FILTER(Inactives[Inactive On],(Inactives[Key]=J1795)*(Inactives[Currently Inactive]),""),"")</f>
        <v/>
      </c>
      <c r="D1795" s="16" t="str" cm="1">
        <f t="array" aca="1" ref="D1795" ca="1">IFERROR(INDEX(_xlfn.TEXTSPLIT(E1795," "),1),"")</f>
        <v/>
      </c>
      <c r="E1795" s="15" t="str" cm="1">
        <f t="array" aca="1" ref="E1795" ca="1">IFERROR(_xlfn._xlws.FILTER(merged_ranks,(merged_end_dates=DATE(9999,12,31))*(merged_names=A1795)),"")</f>
        <v/>
      </c>
      <c r="F1795" s="17" t="str">
        <f ca="1">_xlfn.XLOOKUP(J1795,Promotions[Promo Key],Promotions[Promo Date],"")</f>
        <v/>
      </c>
      <c r="G1795" s="18" t="str">
        <f t="shared" ca="1" si="123"/>
        <v/>
      </c>
      <c r="H1795" s="18" t="str">
        <f t="shared" ca="1" si="122"/>
        <v/>
      </c>
      <c r="I1795" s="17" t="str">
        <f>_xlfn.XLOOKUP(A1795,Students[Full Name],Students[Starting Rank],"")</f>
        <v/>
      </c>
      <c r="J1795" s="15" t="str">
        <f t="shared" ca="1" si="124"/>
        <v xml:space="preserve">: </v>
      </c>
      <c r="K1795" s="16" t="str">
        <f>_xlfn.XLOOKUP(A1795,Students[Full Name],Students[Start Date],"")</f>
        <v/>
      </c>
      <c r="L1795" s="18">
        <f t="shared" ca="1" si="125"/>
        <v>-1</v>
      </c>
      <c r="M1795" s="18" cm="1">
        <f t="array" aca="1" ref="M1795" ca="1">SUMPRODUCT(Inactives[Days Inactive]*(Inactives[Student]=A1795))/365</f>
        <v>0</v>
      </c>
      <c r="N1795" s="18" t="str" cm="1">
        <f t="array" ref="N1795">IF(LEN($A1795)&gt;0,SUMPRODUCT(($A1795=merged_names)*(_xlfn.TEXTAFTER(N$2, "At ")=merged_belt_colours)*merged_months_at_rank),"")</f>
        <v/>
      </c>
      <c r="O1795" s="18" t="str" cm="1">
        <f t="array" ref="O1795">IF(LEN($A1795)&gt;0,SUMPRODUCT(($A1795=merged_names)*(_xlfn.TEXTAFTER(O$2, "At ")=merged_belt_colours)*merged_months_at_rank),"")</f>
        <v/>
      </c>
      <c r="P1795" s="18" t="str" cm="1">
        <f t="array" ref="P1795">IF(LEN($A1795)&gt;0,SUMPRODUCT(($A1795=merged_names)*(_xlfn.TEXTAFTER(P$2, "At ")=merged_belt_colours)*merged_months_at_rank),"")</f>
        <v/>
      </c>
      <c r="Q1795" s="18" t="str" cm="1">
        <f t="array" ref="Q1795">IF(LEN($A1795)&gt;0,SUMPRODUCT(($A1795=merged_names)*(_xlfn.TEXTAFTER(Q$2, "At ")=merged_belt_colours)*merged_months_at_rank),"")</f>
        <v/>
      </c>
      <c r="R1795" s="18" t="str" cm="1">
        <f t="array" ref="R1795">IF(LEN($A1795)&gt;0,SUMPRODUCT(($A1795=merged_names)*(_xlfn.TEXTAFTER(R$2, "At ")=merged_belt_colours)*merged_months_at_rank),"")</f>
        <v/>
      </c>
    </row>
    <row r="1796" spans="1:18" x14ac:dyDescent="0.25">
      <c r="A1796"/>
      <c r="B1796" s="15" t="str" cm="1">
        <f t="array" ref="B1796">IFERROR(IF(LEN(A1796)&gt;0, IF(SUMPRODUCT((Inactives[Key]=J1796)*(Inactives[Currently Inactive]))=1,"Inactive","Active"),""),"Active")</f>
        <v/>
      </c>
      <c r="C1796" s="16" t="str" cm="1">
        <f t="array" aca="1" ref="C1796" ca="1">IFERROR(_xlfn._xlws.FILTER(Inactives[Inactive On],(Inactives[Key]=J1796)*(Inactives[Currently Inactive]),""),"")</f>
        <v/>
      </c>
      <c r="D1796" s="16" t="str" cm="1">
        <f t="array" aca="1" ref="D1796" ca="1">IFERROR(INDEX(_xlfn.TEXTSPLIT(E1796," "),1),"")</f>
        <v/>
      </c>
      <c r="E1796" s="15" t="str" cm="1">
        <f t="array" aca="1" ref="E1796" ca="1">IFERROR(_xlfn._xlws.FILTER(merged_ranks,(merged_end_dates=DATE(9999,12,31))*(merged_names=A1796)),"")</f>
        <v/>
      </c>
      <c r="F1796" s="17" t="str">
        <f ca="1">_xlfn.XLOOKUP(J1796,Promotions[Promo Key],Promotions[Promo Date],"")</f>
        <v/>
      </c>
      <c r="G1796" s="18" t="str">
        <f t="shared" ca="1" si="123"/>
        <v/>
      </c>
      <c r="H1796" s="18" t="str">
        <f t="shared" ca="1" si="122"/>
        <v/>
      </c>
      <c r="I1796" s="17" t="str">
        <f>_xlfn.XLOOKUP(A1796,Students[Full Name],Students[Starting Rank],"")</f>
        <v/>
      </c>
      <c r="J1796" s="15" t="str">
        <f t="shared" ca="1" si="124"/>
        <v xml:space="preserve">: </v>
      </c>
      <c r="K1796" s="16" t="str">
        <f>_xlfn.XLOOKUP(A1796,Students[Full Name],Students[Start Date],"")</f>
        <v/>
      </c>
      <c r="L1796" s="18">
        <f t="shared" ca="1" si="125"/>
        <v>-1</v>
      </c>
      <c r="M1796" s="18" cm="1">
        <f t="array" aca="1" ref="M1796" ca="1">SUMPRODUCT(Inactives[Days Inactive]*(Inactives[Student]=A1796))/365</f>
        <v>0</v>
      </c>
      <c r="N1796" s="18" t="str" cm="1">
        <f t="array" ref="N1796">IF(LEN($A1796)&gt;0,SUMPRODUCT(($A1796=merged_names)*(_xlfn.TEXTAFTER(N$2, "At ")=merged_belt_colours)*merged_months_at_rank),"")</f>
        <v/>
      </c>
      <c r="O1796" s="18" t="str" cm="1">
        <f t="array" ref="O1796">IF(LEN($A1796)&gt;0,SUMPRODUCT(($A1796=merged_names)*(_xlfn.TEXTAFTER(O$2, "At ")=merged_belt_colours)*merged_months_at_rank),"")</f>
        <v/>
      </c>
      <c r="P1796" s="18" t="str" cm="1">
        <f t="array" ref="P1796">IF(LEN($A1796)&gt;0,SUMPRODUCT(($A1796=merged_names)*(_xlfn.TEXTAFTER(P$2, "At ")=merged_belt_colours)*merged_months_at_rank),"")</f>
        <v/>
      </c>
      <c r="Q1796" s="18" t="str" cm="1">
        <f t="array" ref="Q1796">IF(LEN($A1796)&gt;0,SUMPRODUCT(($A1796=merged_names)*(_xlfn.TEXTAFTER(Q$2, "At ")=merged_belt_colours)*merged_months_at_rank),"")</f>
        <v/>
      </c>
      <c r="R1796" s="18" t="str" cm="1">
        <f t="array" ref="R1796">IF(LEN($A1796)&gt;0,SUMPRODUCT(($A1796=merged_names)*(_xlfn.TEXTAFTER(R$2, "At ")=merged_belt_colours)*merged_months_at_rank),"")</f>
        <v/>
      </c>
    </row>
    <row r="1797" spans="1:18" x14ac:dyDescent="0.25">
      <c r="A1797"/>
      <c r="B1797" s="15" t="str" cm="1">
        <f t="array" ref="B1797">IFERROR(IF(LEN(A1797)&gt;0, IF(SUMPRODUCT((Inactives[Key]=J1797)*(Inactives[Currently Inactive]))=1,"Inactive","Active"),""),"Active")</f>
        <v/>
      </c>
      <c r="C1797" s="16" t="str" cm="1">
        <f t="array" aca="1" ref="C1797" ca="1">IFERROR(_xlfn._xlws.FILTER(Inactives[Inactive On],(Inactives[Key]=J1797)*(Inactives[Currently Inactive]),""),"")</f>
        <v/>
      </c>
      <c r="D1797" s="16" t="str" cm="1">
        <f t="array" aca="1" ref="D1797" ca="1">IFERROR(INDEX(_xlfn.TEXTSPLIT(E1797," "),1),"")</f>
        <v/>
      </c>
      <c r="E1797" s="15" t="str" cm="1">
        <f t="array" aca="1" ref="E1797" ca="1">IFERROR(_xlfn._xlws.FILTER(merged_ranks,(merged_end_dates=DATE(9999,12,31))*(merged_names=A1797)),"")</f>
        <v/>
      </c>
      <c r="F1797" s="17" t="str">
        <f ca="1">_xlfn.XLOOKUP(J1797,Promotions[Promo Key],Promotions[Promo Date],"")</f>
        <v/>
      </c>
      <c r="G1797" s="18" t="str">
        <f t="shared" ca="1" si="123"/>
        <v/>
      </c>
      <c r="H1797" s="18" t="str">
        <f t="shared" ca="1" si="122"/>
        <v/>
      </c>
      <c r="I1797" s="17" t="str">
        <f>_xlfn.XLOOKUP(A1797,Students[Full Name],Students[Starting Rank],"")</f>
        <v/>
      </c>
      <c r="J1797" s="15" t="str">
        <f t="shared" ca="1" si="124"/>
        <v xml:space="preserve">: </v>
      </c>
      <c r="K1797" s="16" t="str">
        <f>_xlfn.XLOOKUP(A1797,Students[Full Name],Students[Start Date],"")</f>
        <v/>
      </c>
      <c r="L1797" s="18">
        <f t="shared" ca="1" si="125"/>
        <v>-1</v>
      </c>
      <c r="M1797" s="18" cm="1">
        <f t="array" aca="1" ref="M1797" ca="1">SUMPRODUCT(Inactives[Days Inactive]*(Inactives[Student]=A1797))/365</f>
        <v>0</v>
      </c>
      <c r="N1797" s="18" t="str" cm="1">
        <f t="array" ref="N1797">IF(LEN($A1797)&gt;0,SUMPRODUCT(($A1797=merged_names)*(_xlfn.TEXTAFTER(N$2, "At ")=merged_belt_colours)*merged_months_at_rank),"")</f>
        <v/>
      </c>
      <c r="O1797" s="18" t="str" cm="1">
        <f t="array" ref="O1797">IF(LEN($A1797)&gt;0,SUMPRODUCT(($A1797=merged_names)*(_xlfn.TEXTAFTER(O$2, "At ")=merged_belt_colours)*merged_months_at_rank),"")</f>
        <v/>
      </c>
      <c r="P1797" s="18" t="str" cm="1">
        <f t="array" ref="P1797">IF(LEN($A1797)&gt;0,SUMPRODUCT(($A1797=merged_names)*(_xlfn.TEXTAFTER(P$2, "At ")=merged_belt_colours)*merged_months_at_rank),"")</f>
        <v/>
      </c>
      <c r="Q1797" s="18" t="str" cm="1">
        <f t="array" ref="Q1797">IF(LEN($A1797)&gt;0,SUMPRODUCT(($A1797=merged_names)*(_xlfn.TEXTAFTER(Q$2, "At ")=merged_belt_colours)*merged_months_at_rank),"")</f>
        <v/>
      </c>
      <c r="R1797" s="18" t="str" cm="1">
        <f t="array" ref="R1797">IF(LEN($A1797)&gt;0,SUMPRODUCT(($A1797=merged_names)*(_xlfn.TEXTAFTER(R$2, "At ")=merged_belt_colours)*merged_months_at_rank),"")</f>
        <v/>
      </c>
    </row>
    <row r="1798" spans="1:18" x14ac:dyDescent="0.25">
      <c r="A1798"/>
      <c r="B1798" s="15" t="str" cm="1">
        <f t="array" ref="B1798">IFERROR(IF(LEN(A1798)&gt;0, IF(SUMPRODUCT((Inactives[Key]=J1798)*(Inactives[Currently Inactive]))=1,"Inactive","Active"),""),"Active")</f>
        <v/>
      </c>
      <c r="C1798" s="16" t="str" cm="1">
        <f t="array" aca="1" ref="C1798" ca="1">IFERROR(_xlfn._xlws.FILTER(Inactives[Inactive On],(Inactives[Key]=J1798)*(Inactives[Currently Inactive]),""),"")</f>
        <v/>
      </c>
      <c r="D1798" s="16" t="str" cm="1">
        <f t="array" aca="1" ref="D1798" ca="1">IFERROR(INDEX(_xlfn.TEXTSPLIT(E1798," "),1),"")</f>
        <v/>
      </c>
      <c r="E1798" s="15" t="str" cm="1">
        <f t="array" aca="1" ref="E1798" ca="1">IFERROR(_xlfn._xlws.FILTER(merged_ranks,(merged_end_dates=DATE(9999,12,31))*(merged_names=A1798)),"")</f>
        <v/>
      </c>
      <c r="F1798" s="17" t="str">
        <f ca="1">_xlfn.XLOOKUP(J1798,Promotions[Promo Key],Promotions[Promo Date],"")</f>
        <v/>
      </c>
      <c r="G1798" s="18" t="str">
        <f t="shared" ca="1" si="123"/>
        <v/>
      </c>
      <c r="H1798" s="18" t="str">
        <f t="shared" ca="1" si="122"/>
        <v/>
      </c>
      <c r="I1798" s="17" t="str">
        <f>_xlfn.XLOOKUP(A1798,Students[Full Name],Students[Starting Rank],"")</f>
        <v/>
      </c>
      <c r="J1798" s="15" t="str">
        <f t="shared" ca="1" si="124"/>
        <v xml:space="preserve">: </v>
      </c>
      <c r="K1798" s="16" t="str">
        <f>_xlfn.XLOOKUP(A1798,Students[Full Name],Students[Start Date],"")</f>
        <v/>
      </c>
      <c r="L1798" s="18">
        <f t="shared" ca="1" si="125"/>
        <v>-1</v>
      </c>
      <c r="M1798" s="18" cm="1">
        <f t="array" aca="1" ref="M1798" ca="1">SUMPRODUCT(Inactives[Days Inactive]*(Inactives[Student]=A1798))/365</f>
        <v>0</v>
      </c>
      <c r="N1798" s="18" t="str" cm="1">
        <f t="array" ref="N1798">IF(LEN($A1798)&gt;0,SUMPRODUCT(($A1798=merged_names)*(_xlfn.TEXTAFTER(N$2, "At ")=merged_belt_colours)*merged_months_at_rank),"")</f>
        <v/>
      </c>
      <c r="O1798" s="18" t="str" cm="1">
        <f t="array" ref="O1798">IF(LEN($A1798)&gt;0,SUMPRODUCT(($A1798=merged_names)*(_xlfn.TEXTAFTER(O$2, "At ")=merged_belt_colours)*merged_months_at_rank),"")</f>
        <v/>
      </c>
      <c r="P1798" s="18" t="str" cm="1">
        <f t="array" ref="P1798">IF(LEN($A1798)&gt;0,SUMPRODUCT(($A1798=merged_names)*(_xlfn.TEXTAFTER(P$2, "At ")=merged_belt_colours)*merged_months_at_rank),"")</f>
        <v/>
      </c>
      <c r="Q1798" s="18" t="str" cm="1">
        <f t="array" ref="Q1798">IF(LEN($A1798)&gt;0,SUMPRODUCT(($A1798=merged_names)*(_xlfn.TEXTAFTER(Q$2, "At ")=merged_belt_colours)*merged_months_at_rank),"")</f>
        <v/>
      </c>
      <c r="R1798" s="18" t="str" cm="1">
        <f t="array" ref="R1798">IF(LEN($A1798)&gt;0,SUMPRODUCT(($A1798=merged_names)*(_xlfn.TEXTAFTER(R$2, "At ")=merged_belt_colours)*merged_months_at_rank),"")</f>
        <v/>
      </c>
    </row>
    <row r="1799" spans="1:18" x14ac:dyDescent="0.25">
      <c r="A1799"/>
      <c r="B1799" s="15" t="str" cm="1">
        <f t="array" ref="B1799">IFERROR(IF(LEN(A1799)&gt;0, IF(SUMPRODUCT((Inactives[Key]=J1799)*(Inactives[Currently Inactive]))=1,"Inactive","Active"),""),"Active")</f>
        <v/>
      </c>
      <c r="C1799" s="16" t="str" cm="1">
        <f t="array" aca="1" ref="C1799" ca="1">IFERROR(_xlfn._xlws.FILTER(Inactives[Inactive On],(Inactives[Key]=J1799)*(Inactives[Currently Inactive]),""),"")</f>
        <v/>
      </c>
      <c r="D1799" s="16" t="str" cm="1">
        <f t="array" aca="1" ref="D1799" ca="1">IFERROR(INDEX(_xlfn.TEXTSPLIT(E1799," "),1),"")</f>
        <v/>
      </c>
      <c r="E1799" s="15" t="str" cm="1">
        <f t="array" aca="1" ref="E1799" ca="1">IFERROR(_xlfn._xlws.FILTER(merged_ranks,(merged_end_dates=DATE(9999,12,31))*(merged_names=A1799)),"")</f>
        <v/>
      </c>
      <c r="F1799" s="17" t="str">
        <f ca="1">_xlfn.XLOOKUP(J1799,Promotions[Promo Key],Promotions[Promo Date],"")</f>
        <v/>
      </c>
      <c r="G1799" s="18" t="str">
        <f t="shared" ca="1" si="123"/>
        <v/>
      </c>
      <c r="H1799" s="18" t="str">
        <f t="shared" ca="1" si="122"/>
        <v/>
      </c>
      <c r="I1799" s="17" t="str">
        <f>_xlfn.XLOOKUP(A1799,Students[Full Name],Students[Starting Rank],"")</f>
        <v/>
      </c>
      <c r="J1799" s="15" t="str">
        <f t="shared" ca="1" si="124"/>
        <v xml:space="preserve">: </v>
      </c>
      <c r="K1799" s="16" t="str">
        <f>_xlfn.XLOOKUP(A1799,Students[Full Name],Students[Start Date],"")</f>
        <v/>
      </c>
      <c r="L1799" s="18">
        <f t="shared" ca="1" si="125"/>
        <v>-1</v>
      </c>
      <c r="M1799" s="18" cm="1">
        <f t="array" aca="1" ref="M1799" ca="1">SUMPRODUCT(Inactives[Days Inactive]*(Inactives[Student]=A1799))/365</f>
        <v>0</v>
      </c>
      <c r="N1799" s="18" t="str" cm="1">
        <f t="array" ref="N1799">IF(LEN($A1799)&gt;0,SUMPRODUCT(($A1799=merged_names)*(_xlfn.TEXTAFTER(N$2, "At ")=merged_belt_colours)*merged_months_at_rank),"")</f>
        <v/>
      </c>
      <c r="O1799" s="18" t="str" cm="1">
        <f t="array" ref="O1799">IF(LEN($A1799)&gt;0,SUMPRODUCT(($A1799=merged_names)*(_xlfn.TEXTAFTER(O$2, "At ")=merged_belt_colours)*merged_months_at_rank),"")</f>
        <v/>
      </c>
      <c r="P1799" s="18" t="str" cm="1">
        <f t="array" ref="P1799">IF(LEN($A1799)&gt;0,SUMPRODUCT(($A1799=merged_names)*(_xlfn.TEXTAFTER(P$2, "At ")=merged_belt_colours)*merged_months_at_rank),"")</f>
        <v/>
      </c>
      <c r="Q1799" s="18" t="str" cm="1">
        <f t="array" ref="Q1799">IF(LEN($A1799)&gt;0,SUMPRODUCT(($A1799=merged_names)*(_xlfn.TEXTAFTER(Q$2, "At ")=merged_belt_colours)*merged_months_at_rank),"")</f>
        <v/>
      </c>
      <c r="R1799" s="18" t="str" cm="1">
        <f t="array" ref="R1799">IF(LEN($A1799)&gt;0,SUMPRODUCT(($A1799=merged_names)*(_xlfn.TEXTAFTER(R$2, "At ")=merged_belt_colours)*merged_months_at_rank),"")</f>
        <v/>
      </c>
    </row>
    <row r="1800" spans="1:18" x14ac:dyDescent="0.25">
      <c r="A1800"/>
      <c r="B1800" s="15" t="str" cm="1">
        <f t="array" ref="B1800">IFERROR(IF(LEN(A1800)&gt;0, IF(SUMPRODUCT((Inactives[Key]=J1800)*(Inactives[Currently Inactive]))=1,"Inactive","Active"),""),"Active")</f>
        <v/>
      </c>
      <c r="C1800" s="16" t="str" cm="1">
        <f t="array" aca="1" ref="C1800" ca="1">IFERROR(_xlfn._xlws.FILTER(Inactives[Inactive On],(Inactives[Key]=J1800)*(Inactives[Currently Inactive]),""),"")</f>
        <v/>
      </c>
      <c r="D1800" s="16" t="str" cm="1">
        <f t="array" aca="1" ref="D1800" ca="1">IFERROR(INDEX(_xlfn.TEXTSPLIT(E1800," "),1),"")</f>
        <v/>
      </c>
      <c r="E1800" s="15" t="str" cm="1">
        <f t="array" aca="1" ref="E1800" ca="1">IFERROR(_xlfn._xlws.FILTER(merged_ranks,(merged_end_dates=DATE(9999,12,31))*(merged_names=A1800)),"")</f>
        <v/>
      </c>
      <c r="F1800" s="17" t="str">
        <f ca="1">_xlfn.XLOOKUP(J1800,Promotions[Promo Key],Promotions[Promo Date],"")</f>
        <v/>
      </c>
      <c r="G1800" s="18" t="str">
        <f t="shared" ca="1" si="123"/>
        <v/>
      </c>
      <c r="H1800" s="18" t="str">
        <f t="shared" ca="1" si="122"/>
        <v/>
      </c>
      <c r="I1800" s="17" t="str">
        <f>_xlfn.XLOOKUP(A1800,Students[Full Name],Students[Starting Rank],"")</f>
        <v/>
      </c>
      <c r="J1800" s="15" t="str">
        <f t="shared" ca="1" si="124"/>
        <v xml:space="preserve">: </v>
      </c>
      <c r="K1800" s="16" t="str">
        <f>_xlfn.XLOOKUP(A1800,Students[Full Name],Students[Start Date],"")</f>
        <v/>
      </c>
      <c r="L1800" s="18">
        <f t="shared" ca="1" si="125"/>
        <v>-1</v>
      </c>
      <c r="M1800" s="18" cm="1">
        <f t="array" aca="1" ref="M1800" ca="1">SUMPRODUCT(Inactives[Days Inactive]*(Inactives[Student]=A1800))/365</f>
        <v>0</v>
      </c>
      <c r="N1800" s="18" t="str" cm="1">
        <f t="array" ref="N1800">IF(LEN($A1800)&gt;0,SUMPRODUCT(($A1800=merged_names)*(_xlfn.TEXTAFTER(N$2, "At ")=merged_belt_colours)*merged_months_at_rank),"")</f>
        <v/>
      </c>
      <c r="O1800" s="18" t="str" cm="1">
        <f t="array" ref="O1800">IF(LEN($A1800)&gt;0,SUMPRODUCT(($A1800=merged_names)*(_xlfn.TEXTAFTER(O$2, "At ")=merged_belt_colours)*merged_months_at_rank),"")</f>
        <v/>
      </c>
      <c r="P1800" s="18" t="str" cm="1">
        <f t="array" ref="P1800">IF(LEN($A1800)&gt;0,SUMPRODUCT(($A1800=merged_names)*(_xlfn.TEXTAFTER(P$2, "At ")=merged_belt_colours)*merged_months_at_rank),"")</f>
        <v/>
      </c>
      <c r="Q1800" s="18" t="str" cm="1">
        <f t="array" ref="Q1800">IF(LEN($A1800)&gt;0,SUMPRODUCT(($A1800=merged_names)*(_xlfn.TEXTAFTER(Q$2, "At ")=merged_belt_colours)*merged_months_at_rank),"")</f>
        <v/>
      </c>
      <c r="R1800" s="18" t="str" cm="1">
        <f t="array" ref="R1800">IF(LEN($A1800)&gt;0,SUMPRODUCT(($A1800=merged_names)*(_xlfn.TEXTAFTER(R$2, "At ")=merged_belt_colours)*merged_months_at_rank),"")</f>
        <v/>
      </c>
    </row>
    <row r="1801" spans="1:18" x14ac:dyDescent="0.25">
      <c r="A1801"/>
      <c r="B1801" s="15" t="str" cm="1">
        <f t="array" ref="B1801">IFERROR(IF(LEN(A1801)&gt;0, IF(SUMPRODUCT((Inactives[Key]=J1801)*(Inactives[Currently Inactive]))=1,"Inactive","Active"),""),"Active")</f>
        <v/>
      </c>
      <c r="C1801" s="16" t="str" cm="1">
        <f t="array" aca="1" ref="C1801" ca="1">IFERROR(_xlfn._xlws.FILTER(Inactives[Inactive On],(Inactives[Key]=J1801)*(Inactives[Currently Inactive]),""),"")</f>
        <v/>
      </c>
      <c r="D1801" s="16" t="str" cm="1">
        <f t="array" aca="1" ref="D1801" ca="1">IFERROR(INDEX(_xlfn.TEXTSPLIT(E1801," "),1),"")</f>
        <v/>
      </c>
      <c r="E1801" s="15" t="str" cm="1">
        <f t="array" aca="1" ref="E1801" ca="1">IFERROR(_xlfn._xlws.FILTER(merged_ranks,(merged_end_dates=DATE(9999,12,31))*(merged_names=A1801)),"")</f>
        <v/>
      </c>
      <c r="F1801" s="17" t="str">
        <f ca="1">_xlfn.XLOOKUP(J1801,Promotions[Promo Key],Promotions[Promo Date],"")</f>
        <v/>
      </c>
      <c r="G1801" s="18" t="str">
        <f t="shared" ca="1" si="123"/>
        <v/>
      </c>
      <c r="H1801" s="18" t="str">
        <f t="shared" ca="1" si="122"/>
        <v/>
      </c>
      <c r="I1801" s="17" t="str">
        <f>_xlfn.XLOOKUP(A1801,Students[Full Name],Students[Starting Rank],"")</f>
        <v/>
      </c>
      <c r="J1801" s="15" t="str">
        <f t="shared" ca="1" si="124"/>
        <v xml:space="preserve">: </v>
      </c>
      <c r="K1801" s="16" t="str">
        <f>_xlfn.XLOOKUP(A1801,Students[Full Name],Students[Start Date],"")</f>
        <v/>
      </c>
      <c r="L1801" s="18">
        <f t="shared" ca="1" si="125"/>
        <v>-1</v>
      </c>
      <c r="M1801" s="18" cm="1">
        <f t="array" aca="1" ref="M1801" ca="1">SUMPRODUCT(Inactives[Days Inactive]*(Inactives[Student]=A1801))/365</f>
        <v>0</v>
      </c>
      <c r="N1801" s="18" t="str" cm="1">
        <f t="array" ref="N1801">IF(LEN($A1801)&gt;0,SUMPRODUCT(($A1801=merged_names)*(_xlfn.TEXTAFTER(N$2, "At ")=merged_belt_colours)*merged_months_at_rank),"")</f>
        <v/>
      </c>
      <c r="O1801" s="18" t="str" cm="1">
        <f t="array" ref="O1801">IF(LEN($A1801)&gt;0,SUMPRODUCT(($A1801=merged_names)*(_xlfn.TEXTAFTER(O$2, "At ")=merged_belt_colours)*merged_months_at_rank),"")</f>
        <v/>
      </c>
      <c r="P1801" s="18" t="str" cm="1">
        <f t="array" ref="P1801">IF(LEN($A1801)&gt;0,SUMPRODUCT(($A1801=merged_names)*(_xlfn.TEXTAFTER(P$2, "At ")=merged_belt_colours)*merged_months_at_rank),"")</f>
        <v/>
      </c>
      <c r="Q1801" s="18" t="str" cm="1">
        <f t="array" ref="Q1801">IF(LEN($A1801)&gt;0,SUMPRODUCT(($A1801=merged_names)*(_xlfn.TEXTAFTER(Q$2, "At ")=merged_belt_colours)*merged_months_at_rank),"")</f>
        <v/>
      </c>
      <c r="R1801" s="18" t="str" cm="1">
        <f t="array" ref="R1801">IF(LEN($A1801)&gt;0,SUMPRODUCT(($A1801=merged_names)*(_xlfn.TEXTAFTER(R$2, "At ")=merged_belt_colours)*merged_months_at_rank),"")</f>
        <v/>
      </c>
    </row>
    <row r="1802" spans="1:18" x14ac:dyDescent="0.25">
      <c r="A1802"/>
      <c r="B1802" s="15" t="str" cm="1">
        <f t="array" ref="B1802">IFERROR(IF(LEN(A1802)&gt;0, IF(SUMPRODUCT((Inactives[Key]=J1802)*(Inactives[Currently Inactive]))=1,"Inactive","Active"),""),"Active")</f>
        <v/>
      </c>
      <c r="C1802" s="16" t="str" cm="1">
        <f t="array" aca="1" ref="C1802" ca="1">IFERROR(_xlfn._xlws.FILTER(Inactives[Inactive On],(Inactives[Key]=J1802)*(Inactives[Currently Inactive]),""),"")</f>
        <v/>
      </c>
      <c r="D1802" s="16" t="str" cm="1">
        <f t="array" aca="1" ref="D1802" ca="1">IFERROR(INDEX(_xlfn.TEXTSPLIT(E1802," "),1),"")</f>
        <v/>
      </c>
      <c r="E1802" s="15" t="str" cm="1">
        <f t="array" aca="1" ref="E1802" ca="1">IFERROR(_xlfn._xlws.FILTER(merged_ranks,(merged_end_dates=DATE(9999,12,31))*(merged_names=A1802)),"")</f>
        <v/>
      </c>
      <c r="F1802" s="17" t="str">
        <f ca="1">_xlfn.XLOOKUP(J1802,Promotions[Promo Key],Promotions[Promo Date],"")</f>
        <v/>
      </c>
      <c r="G1802" s="18" t="str">
        <f t="shared" ca="1" si="123"/>
        <v/>
      </c>
      <c r="H1802" s="18" t="str">
        <f t="shared" ca="1" si="122"/>
        <v/>
      </c>
      <c r="I1802" s="17" t="str">
        <f>_xlfn.XLOOKUP(A1802,Students[Full Name],Students[Starting Rank],"")</f>
        <v/>
      </c>
      <c r="J1802" s="15" t="str">
        <f t="shared" ca="1" si="124"/>
        <v xml:space="preserve">: </v>
      </c>
      <c r="K1802" s="16" t="str">
        <f>_xlfn.XLOOKUP(A1802,Students[Full Name],Students[Start Date],"")</f>
        <v/>
      </c>
      <c r="L1802" s="18">
        <f t="shared" ca="1" si="125"/>
        <v>-1</v>
      </c>
      <c r="M1802" s="18" cm="1">
        <f t="array" aca="1" ref="M1802" ca="1">SUMPRODUCT(Inactives[Days Inactive]*(Inactives[Student]=A1802))/365</f>
        <v>0</v>
      </c>
      <c r="N1802" s="18" t="str" cm="1">
        <f t="array" ref="N1802">IF(LEN($A1802)&gt;0,SUMPRODUCT(($A1802=merged_names)*(_xlfn.TEXTAFTER(N$2, "At ")=merged_belt_colours)*merged_months_at_rank),"")</f>
        <v/>
      </c>
      <c r="O1802" s="18" t="str" cm="1">
        <f t="array" ref="O1802">IF(LEN($A1802)&gt;0,SUMPRODUCT(($A1802=merged_names)*(_xlfn.TEXTAFTER(O$2, "At ")=merged_belt_colours)*merged_months_at_rank),"")</f>
        <v/>
      </c>
      <c r="P1802" s="18" t="str" cm="1">
        <f t="array" ref="P1802">IF(LEN($A1802)&gt;0,SUMPRODUCT(($A1802=merged_names)*(_xlfn.TEXTAFTER(P$2, "At ")=merged_belt_colours)*merged_months_at_rank),"")</f>
        <v/>
      </c>
      <c r="Q1802" s="18" t="str" cm="1">
        <f t="array" ref="Q1802">IF(LEN($A1802)&gt;0,SUMPRODUCT(($A1802=merged_names)*(_xlfn.TEXTAFTER(Q$2, "At ")=merged_belt_colours)*merged_months_at_rank),"")</f>
        <v/>
      </c>
      <c r="R1802" s="18" t="str" cm="1">
        <f t="array" ref="R1802">IF(LEN($A1802)&gt;0,SUMPRODUCT(($A1802=merged_names)*(_xlfn.TEXTAFTER(R$2, "At ")=merged_belt_colours)*merged_months_at_rank),"")</f>
        <v/>
      </c>
    </row>
    <row r="1803" spans="1:18" x14ac:dyDescent="0.25">
      <c r="A1803"/>
      <c r="B1803" s="15" t="str" cm="1">
        <f t="array" ref="B1803">IFERROR(IF(LEN(A1803)&gt;0, IF(SUMPRODUCT((Inactives[Key]=J1803)*(Inactives[Currently Inactive]))=1,"Inactive","Active"),""),"Active")</f>
        <v/>
      </c>
      <c r="C1803" s="16" t="str" cm="1">
        <f t="array" aca="1" ref="C1803" ca="1">IFERROR(_xlfn._xlws.FILTER(Inactives[Inactive On],(Inactives[Key]=J1803)*(Inactives[Currently Inactive]),""),"")</f>
        <v/>
      </c>
      <c r="D1803" s="16" t="str" cm="1">
        <f t="array" aca="1" ref="D1803" ca="1">IFERROR(INDEX(_xlfn.TEXTSPLIT(E1803," "),1),"")</f>
        <v/>
      </c>
      <c r="E1803" s="15" t="str" cm="1">
        <f t="array" aca="1" ref="E1803" ca="1">IFERROR(_xlfn._xlws.FILTER(merged_ranks,(merged_end_dates=DATE(9999,12,31))*(merged_names=A1803)),"")</f>
        <v/>
      </c>
      <c r="F1803" s="17" t="str">
        <f ca="1">_xlfn.XLOOKUP(J1803,Promotions[Promo Key],Promotions[Promo Date],"")</f>
        <v/>
      </c>
      <c r="G1803" s="18" t="str">
        <f t="shared" ca="1" si="123"/>
        <v/>
      </c>
      <c r="H1803" s="18" t="str">
        <f t="shared" ca="1" si="122"/>
        <v/>
      </c>
      <c r="I1803" s="17" t="str">
        <f>_xlfn.XLOOKUP(A1803,Students[Full Name],Students[Starting Rank],"")</f>
        <v/>
      </c>
      <c r="J1803" s="15" t="str">
        <f t="shared" ca="1" si="124"/>
        <v xml:space="preserve">: </v>
      </c>
      <c r="K1803" s="16" t="str">
        <f>_xlfn.XLOOKUP(A1803,Students[Full Name],Students[Start Date],"")</f>
        <v/>
      </c>
      <c r="L1803" s="18">
        <f t="shared" ca="1" si="125"/>
        <v>-1</v>
      </c>
      <c r="M1803" s="18" cm="1">
        <f t="array" aca="1" ref="M1803" ca="1">SUMPRODUCT(Inactives[Days Inactive]*(Inactives[Student]=A1803))/365</f>
        <v>0</v>
      </c>
      <c r="N1803" s="18" t="str" cm="1">
        <f t="array" ref="N1803">IF(LEN($A1803)&gt;0,SUMPRODUCT(($A1803=merged_names)*(_xlfn.TEXTAFTER(N$2, "At ")=merged_belt_colours)*merged_months_at_rank),"")</f>
        <v/>
      </c>
      <c r="O1803" s="18" t="str" cm="1">
        <f t="array" ref="O1803">IF(LEN($A1803)&gt;0,SUMPRODUCT(($A1803=merged_names)*(_xlfn.TEXTAFTER(O$2, "At ")=merged_belt_colours)*merged_months_at_rank),"")</f>
        <v/>
      </c>
      <c r="P1803" s="18" t="str" cm="1">
        <f t="array" ref="P1803">IF(LEN($A1803)&gt;0,SUMPRODUCT(($A1803=merged_names)*(_xlfn.TEXTAFTER(P$2, "At ")=merged_belt_colours)*merged_months_at_rank),"")</f>
        <v/>
      </c>
      <c r="Q1803" s="18" t="str" cm="1">
        <f t="array" ref="Q1803">IF(LEN($A1803)&gt;0,SUMPRODUCT(($A1803=merged_names)*(_xlfn.TEXTAFTER(Q$2, "At ")=merged_belt_colours)*merged_months_at_rank),"")</f>
        <v/>
      </c>
      <c r="R1803" s="18" t="str" cm="1">
        <f t="array" ref="R1803">IF(LEN($A1803)&gt;0,SUMPRODUCT(($A1803=merged_names)*(_xlfn.TEXTAFTER(R$2, "At ")=merged_belt_colours)*merged_months_at_rank),"")</f>
        <v/>
      </c>
    </row>
    <row r="1804" spans="1:18" x14ac:dyDescent="0.25">
      <c r="A1804"/>
      <c r="B1804" s="15" t="str" cm="1">
        <f t="array" ref="B1804">IFERROR(IF(LEN(A1804)&gt;0, IF(SUMPRODUCT((Inactives[Key]=J1804)*(Inactives[Currently Inactive]))=1,"Inactive","Active"),""),"Active")</f>
        <v/>
      </c>
      <c r="C1804" s="16" t="str" cm="1">
        <f t="array" aca="1" ref="C1804" ca="1">IFERROR(_xlfn._xlws.FILTER(Inactives[Inactive On],(Inactives[Key]=J1804)*(Inactives[Currently Inactive]),""),"")</f>
        <v/>
      </c>
      <c r="D1804" s="16" t="str" cm="1">
        <f t="array" aca="1" ref="D1804" ca="1">IFERROR(INDEX(_xlfn.TEXTSPLIT(E1804," "),1),"")</f>
        <v/>
      </c>
      <c r="E1804" s="15" t="str" cm="1">
        <f t="array" aca="1" ref="E1804" ca="1">IFERROR(_xlfn._xlws.FILTER(merged_ranks,(merged_end_dates=DATE(9999,12,31))*(merged_names=A1804)),"")</f>
        <v/>
      </c>
      <c r="F1804" s="17" t="str">
        <f ca="1">_xlfn.XLOOKUP(J1804,Promotions[Promo Key],Promotions[Promo Date],"")</f>
        <v/>
      </c>
      <c r="G1804" s="18" t="str">
        <f t="shared" ca="1" si="123"/>
        <v/>
      </c>
      <c r="H1804" s="18" t="str">
        <f t="shared" ca="1" si="122"/>
        <v/>
      </c>
      <c r="I1804" s="17" t="str">
        <f>_xlfn.XLOOKUP(A1804,Students[Full Name],Students[Starting Rank],"")</f>
        <v/>
      </c>
      <c r="J1804" s="15" t="str">
        <f t="shared" ca="1" si="124"/>
        <v xml:space="preserve">: </v>
      </c>
      <c r="K1804" s="16" t="str">
        <f>_xlfn.XLOOKUP(A1804,Students[Full Name],Students[Start Date],"")</f>
        <v/>
      </c>
      <c r="L1804" s="18">
        <f t="shared" ca="1" si="125"/>
        <v>-1</v>
      </c>
      <c r="M1804" s="18" cm="1">
        <f t="array" aca="1" ref="M1804" ca="1">SUMPRODUCT(Inactives[Days Inactive]*(Inactives[Student]=A1804))/365</f>
        <v>0</v>
      </c>
      <c r="N1804" s="18" t="str" cm="1">
        <f t="array" ref="N1804">IF(LEN($A1804)&gt;0,SUMPRODUCT(($A1804=merged_names)*(_xlfn.TEXTAFTER(N$2, "At ")=merged_belt_colours)*merged_months_at_rank),"")</f>
        <v/>
      </c>
      <c r="O1804" s="18" t="str" cm="1">
        <f t="array" ref="O1804">IF(LEN($A1804)&gt;0,SUMPRODUCT(($A1804=merged_names)*(_xlfn.TEXTAFTER(O$2, "At ")=merged_belt_colours)*merged_months_at_rank),"")</f>
        <v/>
      </c>
      <c r="P1804" s="18" t="str" cm="1">
        <f t="array" ref="P1804">IF(LEN($A1804)&gt;0,SUMPRODUCT(($A1804=merged_names)*(_xlfn.TEXTAFTER(P$2, "At ")=merged_belt_colours)*merged_months_at_rank),"")</f>
        <v/>
      </c>
      <c r="Q1804" s="18" t="str" cm="1">
        <f t="array" ref="Q1804">IF(LEN($A1804)&gt;0,SUMPRODUCT(($A1804=merged_names)*(_xlfn.TEXTAFTER(Q$2, "At ")=merged_belt_colours)*merged_months_at_rank),"")</f>
        <v/>
      </c>
      <c r="R1804" s="18" t="str" cm="1">
        <f t="array" ref="R1804">IF(LEN($A1804)&gt;0,SUMPRODUCT(($A1804=merged_names)*(_xlfn.TEXTAFTER(R$2, "At ")=merged_belt_colours)*merged_months_at_rank),"")</f>
        <v/>
      </c>
    </row>
    <row r="1805" spans="1:18" x14ac:dyDescent="0.25">
      <c r="A1805"/>
      <c r="B1805" s="15" t="str" cm="1">
        <f t="array" ref="B1805">IFERROR(IF(LEN(A1805)&gt;0, IF(SUMPRODUCT((Inactives[Key]=J1805)*(Inactives[Currently Inactive]))=1,"Inactive","Active"),""),"Active")</f>
        <v/>
      </c>
      <c r="C1805" s="16" t="str" cm="1">
        <f t="array" aca="1" ref="C1805" ca="1">IFERROR(_xlfn._xlws.FILTER(Inactives[Inactive On],(Inactives[Key]=J1805)*(Inactives[Currently Inactive]),""),"")</f>
        <v/>
      </c>
      <c r="D1805" s="16" t="str" cm="1">
        <f t="array" aca="1" ref="D1805" ca="1">IFERROR(INDEX(_xlfn.TEXTSPLIT(E1805," "),1),"")</f>
        <v/>
      </c>
      <c r="E1805" s="15" t="str" cm="1">
        <f t="array" aca="1" ref="E1805" ca="1">IFERROR(_xlfn._xlws.FILTER(merged_ranks,(merged_end_dates=DATE(9999,12,31))*(merged_names=A1805)),"")</f>
        <v/>
      </c>
      <c r="F1805" s="17" t="str">
        <f ca="1">_xlfn.XLOOKUP(J1805,Promotions[Promo Key],Promotions[Promo Date],"")</f>
        <v/>
      </c>
      <c r="G1805" s="18" t="str">
        <f t="shared" ca="1" si="123"/>
        <v/>
      </c>
      <c r="H1805" s="18" t="str">
        <f t="shared" ca="1" si="122"/>
        <v/>
      </c>
      <c r="I1805" s="17" t="str">
        <f>_xlfn.XLOOKUP(A1805,Students[Full Name],Students[Starting Rank],"")</f>
        <v/>
      </c>
      <c r="J1805" s="15" t="str">
        <f t="shared" ca="1" si="124"/>
        <v xml:space="preserve">: </v>
      </c>
      <c r="K1805" s="16" t="str">
        <f>_xlfn.XLOOKUP(A1805,Students[Full Name],Students[Start Date],"")</f>
        <v/>
      </c>
      <c r="L1805" s="18">
        <f t="shared" ca="1" si="125"/>
        <v>-1</v>
      </c>
      <c r="M1805" s="18" cm="1">
        <f t="array" aca="1" ref="M1805" ca="1">SUMPRODUCT(Inactives[Days Inactive]*(Inactives[Student]=A1805))/365</f>
        <v>0</v>
      </c>
      <c r="N1805" s="18" t="str" cm="1">
        <f t="array" ref="N1805">IF(LEN($A1805)&gt;0,SUMPRODUCT(($A1805=merged_names)*(_xlfn.TEXTAFTER(N$2, "At ")=merged_belt_colours)*merged_months_at_rank),"")</f>
        <v/>
      </c>
      <c r="O1805" s="18" t="str" cm="1">
        <f t="array" ref="O1805">IF(LEN($A1805)&gt;0,SUMPRODUCT(($A1805=merged_names)*(_xlfn.TEXTAFTER(O$2, "At ")=merged_belt_colours)*merged_months_at_rank),"")</f>
        <v/>
      </c>
      <c r="P1805" s="18" t="str" cm="1">
        <f t="array" ref="P1805">IF(LEN($A1805)&gt;0,SUMPRODUCT(($A1805=merged_names)*(_xlfn.TEXTAFTER(P$2, "At ")=merged_belt_colours)*merged_months_at_rank),"")</f>
        <v/>
      </c>
      <c r="Q1805" s="18" t="str" cm="1">
        <f t="array" ref="Q1805">IF(LEN($A1805)&gt;0,SUMPRODUCT(($A1805=merged_names)*(_xlfn.TEXTAFTER(Q$2, "At ")=merged_belt_colours)*merged_months_at_rank),"")</f>
        <v/>
      </c>
      <c r="R1805" s="18" t="str" cm="1">
        <f t="array" ref="R1805">IF(LEN($A1805)&gt;0,SUMPRODUCT(($A1805=merged_names)*(_xlfn.TEXTAFTER(R$2, "At ")=merged_belt_colours)*merged_months_at_rank),"")</f>
        <v/>
      </c>
    </row>
    <row r="1806" spans="1:18" x14ac:dyDescent="0.25">
      <c r="A1806"/>
      <c r="B1806" s="15" t="str" cm="1">
        <f t="array" ref="B1806">IFERROR(IF(LEN(A1806)&gt;0, IF(SUMPRODUCT((Inactives[Key]=J1806)*(Inactives[Currently Inactive]))=1,"Inactive","Active"),""),"Active")</f>
        <v/>
      </c>
      <c r="C1806" s="16" t="str" cm="1">
        <f t="array" aca="1" ref="C1806" ca="1">IFERROR(_xlfn._xlws.FILTER(Inactives[Inactive On],(Inactives[Key]=J1806)*(Inactives[Currently Inactive]),""),"")</f>
        <v/>
      </c>
      <c r="D1806" s="16" t="str" cm="1">
        <f t="array" aca="1" ref="D1806" ca="1">IFERROR(INDEX(_xlfn.TEXTSPLIT(E1806," "),1),"")</f>
        <v/>
      </c>
      <c r="E1806" s="15" t="str" cm="1">
        <f t="array" aca="1" ref="E1806" ca="1">IFERROR(_xlfn._xlws.FILTER(merged_ranks,(merged_end_dates=DATE(9999,12,31))*(merged_names=A1806)),"")</f>
        <v/>
      </c>
      <c r="F1806" s="17" t="str">
        <f ca="1">_xlfn.XLOOKUP(J1806,Promotions[Promo Key],Promotions[Promo Date],"")</f>
        <v/>
      </c>
      <c r="G1806" s="18" t="str">
        <f t="shared" ca="1" si="123"/>
        <v/>
      </c>
      <c r="H1806" s="18" t="str">
        <f t="shared" ca="1" si="122"/>
        <v/>
      </c>
      <c r="I1806" s="17" t="str">
        <f>_xlfn.XLOOKUP(A1806,Students[Full Name],Students[Starting Rank],"")</f>
        <v/>
      </c>
      <c r="J1806" s="15" t="str">
        <f t="shared" ca="1" si="124"/>
        <v xml:space="preserve">: </v>
      </c>
      <c r="K1806" s="16" t="str">
        <f>_xlfn.XLOOKUP(A1806,Students[Full Name],Students[Start Date],"")</f>
        <v/>
      </c>
      <c r="L1806" s="18">
        <f t="shared" ca="1" si="125"/>
        <v>-1</v>
      </c>
      <c r="M1806" s="18" cm="1">
        <f t="array" aca="1" ref="M1806" ca="1">SUMPRODUCT(Inactives[Days Inactive]*(Inactives[Student]=A1806))/365</f>
        <v>0</v>
      </c>
      <c r="N1806" s="18" t="str" cm="1">
        <f t="array" ref="N1806">IF(LEN($A1806)&gt;0,SUMPRODUCT(($A1806=merged_names)*(_xlfn.TEXTAFTER(N$2, "At ")=merged_belt_colours)*merged_months_at_rank),"")</f>
        <v/>
      </c>
      <c r="O1806" s="18" t="str" cm="1">
        <f t="array" ref="O1806">IF(LEN($A1806)&gt;0,SUMPRODUCT(($A1806=merged_names)*(_xlfn.TEXTAFTER(O$2, "At ")=merged_belt_colours)*merged_months_at_rank),"")</f>
        <v/>
      </c>
      <c r="P1806" s="18" t="str" cm="1">
        <f t="array" ref="P1806">IF(LEN($A1806)&gt;0,SUMPRODUCT(($A1806=merged_names)*(_xlfn.TEXTAFTER(P$2, "At ")=merged_belt_colours)*merged_months_at_rank),"")</f>
        <v/>
      </c>
      <c r="Q1806" s="18" t="str" cm="1">
        <f t="array" ref="Q1806">IF(LEN($A1806)&gt;0,SUMPRODUCT(($A1806=merged_names)*(_xlfn.TEXTAFTER(Q$2, "At ")=merged_belt_colours)*merged_months_at_rank),"")</f>
        <v/>
      </c>
      <c r="R1806" s="18" t="str" cm="1">
        <f t="array" ref="R1806">IF(LEN($A1806)&gt;0,SUMPRODUCT(($A1806=merged_names)*(_xlfn.TEXTAFTER(R$2, "At ")=merged_belt_colours)*merged_months_at_rank),"")</f>
        <v/>
      </c>
    </row>
    <row r="1807" spans="1:18" x14ac:dyDescent="0.25">
      <c r="A1807"/>
      <c r="B1807" s="15" t="str" cm="1">
        <f t="array" ref="B1807">IFERROR(IF(LEN(A1807)&gt;0, IF(SUMPRODUCT((Inactives[Key]=J1807)*(Inactives[Currently Inactive]))=1,"Inactive","Active"),""),"Active")</f>
        <v/>
      </c>
      <c r="C1807" s="16" t="str" cm="1">
        <f t="array" aca="1" ref="C1807" ca="1">IFERROR(_xlfn._xlws.FILTER(Inactives[Inactive On],(Inactives[Key]=J1807)*(Inactives[Currently Inactive]),""),"")</f>
        <v/>
      </c>
      <c r="D1807" s="16" t="str" cm="1">
        <f t="array" aca="1" ref="D1807" ca="1">IFERROR(INDEX(_xlfn.TEXTSPLIT(E1807," "),1),"")</f>
        <v/>
      </c>
      <c r="E1807" s="15" t="str" cm="1">
        <f t="array" aca="1" ref="E1807" ca="1">IFERROR(_xlfn._xlws.FILTER(merged_ranks,(merged_end_dates=DATE(9999,12,31))*(merged_names=A1807)),"")</f>
        <v/>
      </c>
      <c r="F1807" s="17" t="str">
        <f ca="1">_xlfn.XLOOKUP(J1807,Promotions[Promo Key],Promotions[Promo Date],"")</f>
        <v/>
      </c>
      <c r="G1807" s="18" t="str">
        <f t="shared" ca="1" si="123"/>
        <v/>
      </c>
      <c r="H1807" s="18" t="str">
        <f t="shared" ca="1" si="122"/>
        <v/>
      </c>
      <c r="I1807" s="17" t="str">
        <f>_xlfn.XLOOKUP(A1807,Students[Full Name],Students[Starting Rank],"")</f>
        <v/>
      </c>
      <c r="J1807" s="15" t="str">
        <f t="shared" ca="1" si="124"/>
        <v xml:space="preserve">: </v>
      </c>
      <c r="K1807" s="16" t="str">
        <f>_xlfn.XLOOKUP(A1807,Students[Full Name],Students[Start Date],"")</f>
        <v/>
      </c>
      <c r="L1807" s="18">
        <f t="shared" ca="1" si="125"/>
        <v>-1</v>
      </c>
      <c r="M1807" s="18" cm="1">
        <f t="array" aca="1" ref="M1807" ca="1">SUMPRODUCT(Inactives[Days Inactive]*(Inactives[Student]=A1807))/365</f>
        <v>0</v>
      </c>
      <c r="N1807" s="18" t="str" cm="1">
        <f t="array" ref="N1807">IF(LEN($A1807)&gt;0,SUMPRODUCT(($A1807=merged_names)*(_xlfn.TEXTAFTER(N$2, "At ")=merged_belt_colours)*merged_months_at_rank),"")</f>
        <v/>
      </c>
      <c r="O1807" s="18" t="str" cm="1">
        <f t="array" ref="O1807">IF(LEN($A1807)&gt;0,SUMPRODUCT(($A1807=merged_names)*(_xlfn.TEXTAFTER(O$2, "At ")=merged_belt_colours)*merged_months_at_rank),"")</f>
        <v/>
      </c>
      <c r="P1807" s="18" t="str" cm="1">
        <f t="array" ref="P1807">IF(LEN($A1807)&gt;0,SUMPRODUCT(($A1807=merged_names)*(_xlfn.TEXTAFTER(P$2, "At ")=merged_belt_colours)*merged_months_at_rank),"")</f>
        <v/>
      </c>
      <c r="Q1807" s="18" t="str" cm="1">
        <f t="array" ref="Q1807">IF(LEN($A1807)&gt;0,SUMPRODUCT(($A1807=merged_names)*(_xlfn.TEXTAFTER(Q$2, "At ")=merged_belt_colours)*merged_months_at_rank),"")</f>
        <v/>
      </c>
      <c r="R1807" s="18" t="str" cm="1">
        <f t="array" ref="R1807">IF(LEN($A1807)&gt;0,SUMPRODUCT(($A1807=merged_names)*(_xlfn.TEXTAFTER(R$2, "At ")=merged_belt_colours)*merged_months_at_rank),"")</f>
        <v/>
      </c>
    </row>
    <row r="1808" spans="1:18" x14ac:dyDescent="0.25">
      <c r="A1808"/>
      <c r="B1808" s="15" t="str" cm="1">
        <f t="array" ref="B1808">IFERROR(IF(LEN(A1808)&gt;0, IF(SUMPRODUCT((Inactives[Key]=J1808)*(Inactives[Currently Inactive]))=1,"Inactive","Active"),""),"Active")</f>
        <v/>
      </c>
      <c r="C1808" s="16" t="str" cm="1">
        <f t="array" aca="1" ref="C1808" ca="1">IFERROR(_xlfn._xlws.FILTER(Inactives[Inactive On],(Inactives[Key]=J1808)*(Inactives[Currently Inactive]),""),"")</f>
        <v/>
      </c>
      <c r="D1808" s="16" t="str" cm="1">
        <f t="array" aca="1" ref="D1808" ca="1">IFERROR(INDEX(_xlfn.TEXTSPLIT(E1808," "),1),"")</f>
        <v/>
      </c>
      <c r="E1808" s="15" t="str" cm="1">
        <f t="array" aca="1" ref="E1808" ca="1">IFERROR(_xlfn._xlws.FILTER(merged_ranks,(merged_end_dates=DATE(9999,12,31))*(merged_names=A1808)),"")</f>
        <v/>
      </c>
      <c r="F1808" s="17" t="str">
        <f ca="1">_xlfn.XLOOKUP(J1808,Promotions[Promo Key],Promotions[Promo Date],"")</f>
        <v/>
      </c>
      <c r="G1808" s="18" t="str">
        <f t="shared" ca="1" si="123"/>
        <v/>
      </c>
      <c r="H1808" s="18" t="str">
        <f t="shared" ca="1" si="122"/>
        <v/>
      </c>
      <c r="I1808" s="17" t="str">
        <f>_xlfn.XLOOKUP(A1808,Students[Full Name],Students[Starting Rank],"")</f>
        <v/>
      </c>
      <c r="J1808" s="15" t="str">
        <f t="shared" ca="1" si="124"/>
        <v xml:space="preserve">: </v>
      </c>
      <c r="K1808" s="16" t="str">
        <f>_xlfn.XLOOKUP(A1808,Students[Full Name],Students[Start Date],"")</f>
        <v/>
      </c>
      <c r="L1808" s="18">
        <f t="shared" ca="1" si="125"/>
        <v>-1</v>
      </c>
      <c r="M1808" s="18" cm="1">
        <f t="array" aca="1" ref="M1808" ca="1">SUMPRODUCT(Inactives[Days Inactive]*(Inactives[Student]=A1808))/365</f>
        <v>0</v>
      </c>
      <c r="N1808" s="18" t="str" cm="1">
        <f t="array" ref="N1808">IF(LEN($A1808)&gt;0,SUMPRODUCT(($A1808=merged_names)*(_xlfn.TEXTAFTER(N$2, "At ")=merged_belt_colours)*merged_months_at_rank),"")</f>
        <v/>
      </c>
      <c r="O1808" s="18" t="str" cm="1">
        <f t="array" ref="O1808">IF(LEN($A1808)&gt;0,SUMPRODUCT(($A1808=merged_names)*(_xlfn.TEXTAFTER(O$2, "At ")=merged_belt_colours)*merged_months_at_rank),"")</f>
        <v/>
      </c>
      <c r="P1808" s="18" t="str" cm="1">
        <f t="array" ref="P1808">IF(LEN($A1808)&gt;0,SUMPRODUCT(($A1808=merged_names)*(_xlfn.TEXTAFTER(P$2, "At ")=merged_belt_colours)*merged_months_at_rank),"")</f>
        <v/>
      </c>
      <c r="Q1808" s="18" t="str" cm="1">
        <f t="array" ref="Q1808">IF(LEN($A1808)&gt;0,SUMPRODUCT(($A1808=merged_names)*(_xlfn.TEXTAFTER(Q$2, "At ")=merged_belt_colours)*merged_months_at_rank),"")</f>
        <v/>
      </c>
      <c r="R1808" s="18" t="str" cm="1">
        <f t="array" ref="R1808">IF(LEN($A1808)&gt;0,SUMPRODUCT(($A1808=merged_names)*(_xlfn.TEXTAFTER(R$2, "At ")=merged_belt_colours)*merged_months_at_rank),"")</f>
        <v/>
      </c>
    </row>
    <row r="1809" spans="1:18" x14ac:dyDescent="0.25">
      <c r="A1809"/>
      <c r="B1809" s="15" t="str" cm="1">
        <f t="array" ref="B1809">IFERROR(IF(LEN(A1809)&gt;0, IF(SUMPRODUCT((Inactives[Key]=J1809)*(Inactives[Currently Inactive]))=1,"Inactive","Active"),""),"Active")</f>
        <v/>
      </c>
      <c r="C1809" s="16" t="str" cm="1">
        <f t="array" aca="1" ref="C1809" ca="1">IFERROR(_xlfn._xlws.FILTER(Inactives[Inactive On],(Inactives[Key]=J1809)*(Inactives[Currently Inactive]),""),"")</f>
        <v/>
      </c>
      <c r="D1809" s="16" t="str" cm="1">
        <f t="array" aca="1" ref="D1809" ca="1">IFERROR(INDEX(_xlfn.TEXTSPLIT(E1809," "),1),"")</f>
        <v/>
      </c>
      <c r="E1809" s="15" t="str" cm="1">
        <f t="array" aca="1" ref="E1809" ca="1">IFERROR(_xlfn._xlws.FILTER(merged_ranks,(merged_end_dates=DATE(9999,12,31))*(merged_names=A1809)),"")</f>
        <v/>
      </c>
      <c r="F1809" s="17" t="str">
        <f ca="1">_xlfn.XLOOKUP(J1809,Promotions[Promo Key],Promotions[Promo Date],"")</f>
        <v/>
      </c>
      <c r="G1809" s="18" t="str">
        <f t="shared" ca="1" si="123"/>
        <v/>
      </c>
      <c r="H1809" s="18" t="str">
        <f t="shared" ca="1" si="122"/>
        <v/>
      </c>
      <c r="I1809" s="17" t="str">
        <f>_xlfn.XLOOKUP(A1809,Students[Full Name],Students[Starting Rank],"")</f>
        <v/>
      </c>
      <c r="J1809" s="15" t="str">
        <f t="shared" ca="1" si="124"/>
        <v xml:space="preserve">: </v>
      </c>
      <c r="K1809" s="16" t="str">
        <f>_xlfn.XLOOKUP(A1809,Students[Full Name],Students[Start Date],"")</f>
        <v/>
      </c>
      <c r="L1809" s="18">
        <f t="shared" ca="1" si="125"/>
        <v>-1</v>
      </c>
      <c r="M1809" s="18" cm="1">
        <f t="array" aca="1" ref="M1809" ca="1">SUMPRODUCT(Inactives[Days Inactive]*(Inactives[Student]=A1809))/365</f>
        <v>0</v>
      </c>
      <c r="N1809" s="18" t="str" cm="1">
        <f t="array" ref="N1809">IF(LEN($A1809)&gt;0,SUMPRODUCT(($A1809=merged_names)*(_xlfn.TEXTAFTER(N$2, "At ")=merged_belt_colours)*merged_months_at_rank),"")</f>
        <v/>
      </c>
      <c r="O1809" s="18" t="str" cm="1">
        <f t="array" ref="O1809">IF(LEN($A1809)&gt;0,SUMPRODUCT(($A1809=merged_names)*(_xlfn.TEXTAFTER(O$2, "At ")=merged_belt_colours)*merged_months_at_rank),"")</f>
        <v/>
      </c>
      <c r="P1809" s="18" t="str" cm="1">
        <f t="array" ref="P1809">IF(LEN($A1809)&gt;0,SUMPRODUCT(($A1809=merged_names)*(_xlfn.TEXTAFTER(P$2, "At ")=merged_belt_colours)*merged_months_at_rank),"")</f>
        <v/>
      </c>
      <c r="Q1809" s="18" t="str" cm="1">
        <f t="array" ref="Q1809">IF(LEN($A1809)&gt;0,SUMPRODUCT(($A1809=merged_names)*(_xlfn.TEXTAFTER(Q$2, "At ")=merged_belt_colours)*merged_months_at_rank),"")</f>
        <v/>
      </c>
      <c r="R1809" s="18" t="str" cm="1">
        <f t="array" ref="R1809">IF(LEN($A1809)&gt;0,SUMPRODUCT(($A1809=merged_names)*(_xlfn.TEXTAFTER(R$2, "At ")=merged_belt_colours)*merged_months_at_rank),"")</f>
        <v/>
      </c>
    </row>
    <row r="1810" spans="1:18" x14ac:dyDescent="0.25">
      <c r="A1810"/>
      <c r="B1810" s="15" t="str" cm="1">
        <f t="array" ref="B1810">IFERROR(IF(LEN(A1810)&gt;0, IF(SUMPRODUCT((Inactives[Key]=J1810)*(Inactives[Currently Inactive]))=1,"Inactive","Active"),""),"Active")</f>
        <v/>
      </c>
      <c r="C1810" s="16" t="str" cm="1">
        <f t="array" aca="1" ref="C1810" ca="1">IFERROR(_xlfn._xlws.FILTER(Inactives[Inactive On],(Inactives[Key]=J1810)*(Inactives[Currently Inactive]),""),"")</f>
        <v/>
      </c>
      <c r="D1810" s="16" t="str" cm="1">
        <f t="array" aca="1" ref="D1810" ca="1">IFERROR(INDEX(_xlfn.TEXTSPLIT(E1810," "),1),"")</f>
        <v/>
      </c>
      <c r="E1810" s="15" t="str" cm="1">
        <f t="array" aca="1" ref="E1810" ca="1">IFERROR(_xlfn._xlws.FILTER(merged_ranks,(merged_end_dates=DATE(9999,12,31))*(merged_names=A1810)),"")</f>
        <v/>
      </c>
      <c r="F1810" s="17" t="str">
        <f ca="1">_xlfn.XLOOKUP(J1810,Promotions[Promo Key],Promotions[Promo Date],"")</f>
        <v/>
      </c>
      <c r="G1810" s="18" t="str">
        <f t="shared" ca="1" si="123"/>
        <v/>
      </c>
      <c r="H1810" s="18" t="str">
        <f t="shared" ca="1" si="122"/>
        <v/>
      </c>
      <c r="I1810" s="17" t="str">
        <f>_xlfn.XLOOKUP(A1810,Students[Full Name],Students[Starting Rank],"")</f>
        <v/>
      </c>
      <c r="J1810" s="15" t="str">
        <f t="shared" ca="1" si="124"/>
        <v xml:space="preserve">: </v>
      </c>
      <c r="K1810" s="16" t="str">
        <f>_xlfn.XLOOKUP(A1810,Students[Full Name],Students[Start Date],"")</f>
        <v/>
      </c>
      <c r="L1810" s="18">
        <f t="shared" ca="1" si="125"/>
        <v>-1</v>
      </c>
      <c r="M1810" s="18" cm="1">
        <f t="array" aca="1" ref="M1810" ca="1">SUMPRODUCT(Inactives[Days Inactive]*(Inactives[Student]=A1810))/365</f>
        <v>0</v>
      </c>
      <c r="N1810" s="18" t="str" cm="1">
        <f t="array" ref="N1810">IF(LEN($A1810)&gt;0,SUMPRODUCT(($A1810=merged_names)*(_xlfn.TEXTAFTER(N$2, "At ")=merged_belt_colours)*merged_months_at_rank),"")</f>
        <v/>
      </c>
      <c r="O1810" s="18" t="str" cm="1">
        <f t="array" ref="O1810">IF(LEN($A1810)&gt;0,SUMPRODUCT(($A1810=merged_names)*(_xlfn.TEXTAFTER(O$2, "At ")=merged_belt_colours)*merged_months_at_rank),"")</f>
        <v/>
      </c>
      <c r="P1810" s="18" t="str" cm="1">
        <f t="array" ref="P1810">IF(LEN($A1810)&gt;0,SUMPRODUCT(($A1810=merged_names)*(_xlfn.TEXTAFTER(P$2, "At ")=merged_belt_colours)*merged_months_at_rank),"")</f>
        <v/>
      </c>
      <c r="Q1810" s="18" t="str" cm="1">
        <f t="array" ref="Q1810">IF(LEN($A1810)&gt;0,SUMPRODUCT(($A1810=merged_names)*(_xlfn.TEXTAFTER(Q$2, "At ")=merged_belt_colours)*merged_months_at_rank),"")</f>
        <v/>
      </c>
      <c r="R1810" s="18" t="str" cm="1">
        <f t="array" ref="R1810">IF(LEN($A1810)&gt;0,SUMPRODUCT(($A1810=merged_names)*(_xlfn.TEXTAFTER(R$2, "At ")=merged_belt_colours)*merged_months_at_rank),"")</f>
        <v/>
      </c>
    </row>
    <row r="1811" spans="1:18" x14ac:dyDescent="0.25">
      <c r="A1811"/>
      <c r="B1811" s="15" t="str" cm="1">
        <f t="array" ref="B1811">IFERROR(IF(LEN(A1811)&gt;0, IF(SUMPRODUCT((Inactives[Key]=J1811)*(Inactives[Currently Inactive]))=1,"Inactive","Active"),""),"Active")</f>
        <v/>
      </c>
      <c r="C1811" s="16" t="str" cm="1">
        <f t="array" aca="1" ref="C1811" ca="1">IFERROR(_xlfn._xlws.FILTER(Inactives[Inactive On],(Inactives[Key]=J1811)*(Inactives[Currently Inactive]),""),"")</f>
        <v/>
      </c>
      <c r="D1811" s="16" t="str" cm="1">
        <f t="array" aca="1" ref="D1811" ca="1">IFERROR(INDEX(_xlfn.TEXTSPLIT(E1811," "),1),"")</f>
        <v/>
      </c>
      <c r="E1811" s="15" t="str" cm="1">
        <f t="array" aca="1" ref="E1811" ca="1">IFERROR(_xlfn._xlws.FILTER(merged_ranks,(merged_end_dates=DATE(9999,12,31))*(merged_names=A1811)),"")</f>
        <v/>
      </c>
      <c r="F1811" s="17" t="str">
        <f ca="1">_xlfn.XLOOKUP(J1811,Promotions[Promo Key],Promotions[Promo Date],"")</f>
        <v/>
      </c>
      <c r="G1811" s="18" t="str">
        <f t="shared" ca="1" si="123"/>
        <v/>
      </c>
      <c r="H1811" s="18" t="str">
        <f t="shared" ca="1" si="122"/>
        <v/>
      </c>
      <c r="I1811" s="17" t="str">
        <f>_xlfn.XLOOKUP(A1811,Students[Full Name],Students[Starting Rank],"")</f>
        <v/>
      </c>
      <c r="J1811" s="15" t="str">
        <f t="shared" ca="1" si="124"/>
        <v xml:space="preserve">: </v>
      </c>
      <c r="K1811" s="16" t="str">
        <f>_xlfn.XLOOKUP(A1811,Students[Full Name],Students[Start Date],"")</f>
        <v/>
      </c>
      <c r="L1811" s="18">
        <f t="shared" ca="1" si="125"/>
        <v>-1</v>
      </c>
      <c r="M1811" s="18" cm="1">
        <f t="array" aca="1" ref="M1811" ca="1">SUMPRODUCT(Inactives[Days Inactive]*(Inactives[Student]=A1811))/365</f>
        <v>0</v>
      </c>
      <c r="N1811" s="18" t="str" cm="1">
        <f t="array" ref="N1811">IF(LEN($A1811)&gt;0,SUMPRODUCT(($A1811=merged_names)*(_xlfn.TEXTAFTER(N$2, "At ")=merged_belt_colours)*merged_months_at_rank),"")</f>
        <v/>
      </c>
      <c r="O1811" s="18" t="str" cm="1">
        <f t="array" ref="O1811">IF(LEN($A1811)&gt;0,SUMPRODUCT(($A1811=merged_names)*(_xlfn.TEXTAFTER(O$2, "At ")=merged_belt_colours)*merged_months_at_rank),"")</f>
        <v/>
      </c>
      <c r="P1811" s="18" t="str" cm="1">
        <f t="array" ref="P1811">IF(LEN($A1811)&gt;0,SUMPRODUCT(($A1811=merged_names)*(_xlfn.TEXTAFTER(P$2, "At ")=merged_belt_colours)*merged_months_at_rank),"")</f>
        <v/>
      </c>
      <c r="Q1811" s="18" t="str" cm="1">
        <f t="array" ref="Q1811">IF(LEN($A1811)&gt;0,SUMPRODUCT(($A1811=merged_names)*(_xlfn.TEXTAFTER(Q$2, "At ")=merged_belt_colours)*merged_months_at_rank),"")</f>
        <v/>
      </c>
      <c r="R1811" s="18" t="str" cm="1">
        <f t="array" ref="R1811">IF(LEN($A1811)&gt;0,SUMPRODUCT(($A1811=merged_names)*(_xlfn.TEXTAFTER(R$2, "At ")=merged_belt_colours)*merged_months_at_rank),"")</f>
        <v/>
      </c>
    </row>
    <row r="1812" spans="1:18" x14ac:dyDescent="0.25">
      <c r="A1812"/>
      <c r="B1812" s="15" t="str" cm="1">
        <f t="array" ref="B1812">IFERROR(IF(LEN(A1812)&gt;0, IF(SUMPRODUCT((Inactives[Key]=J1812)*(Inactives[Currently Inactive]))=1,"Inactive","Active"),""),"Active")</f>
        <v/>
      </c>
      <c r="C1812" s="16" t="str" cm="1">
        <f t="array" aca="1" ref="C1812" ca="1">IFERROR(_xlfn._xlws.FILTER(Inactives[Inactive On],(Inactives[Key]=J1812)*(Inactives[Currently Inactive]),""),"")</f>
        <v/>
      </c>
      <c r="D1812" s="16" t="str" cm="1">
        <f t="array" aca="1" ref="D1812" ca="1">IFERROR(INDEX(_xlfn.TEXTSPLIT(E1812," "),1),"")</f>
        <v/>
      </c>
      <c r="E1812" s="15" t="str" cm="1">
        <f t="array" aca="1" ref="E1812" ca="1">IFERROR(_xlfn._xlws.FILTER(merged_ranks,(merged_end_dates=DATE(9999,12,31))*(merged_names=A1812)),"")</f>
        <v/>
      </c>
      <c r="F1812" s="17" t="str">
        <f ca="1">_xlfn.XLOOKUP(J1812,Promotions[Promo Key],Promotions[Promo Date],"")</f>
        <v/>
      </c>
      <c r="G1812" s="18" t="str">
        <f t="shared" ca="1" si="123"/>
        <v/>
      </c>
      <c r="H1812" s="18" t="str">
        <f t="shared" ca="1" si="122"/>
        <v/>
      </c>
      <c r="I1812" s="17" t="str">
        <f>_xlfn.XLOOKUP(A1812,Students[Full Name],Students[Starting Rank],"")</f>
        <v/>
      </c>
      <c r="J1812" s="15" t="str">
        <f t="shared" ca="1" si="124"/>
        <v xml:space="preserve">: </v>
      </c>
      <c r="K1812" s="16" t="str">
        <f>_xlfn.XLOOKUP(A1812,Students[Full Name],Students[Start Date],"")</f>
        <v/>
      </c>
      <c r="L1812" s="18">
        <f t="shared" ca="1" si="125"/>
        <v>-1</v>
      </c>
      <c r="M1812" s="18" cm="1">
        <f t="array" aca="1" ref="M1812" ca="1">SUMPRODUCT(Inactives[Days Inactive]*(Inactives[Student]=A1812))/365</f>
        <v>0</v>
      </c>
      <c r="N1812" s="18" t="str" cm="1">
        <f t="array" ref="N1812">IF(LEN($A1812)&gt;0,SUMPRODUCT(($A1812=merged_names)*(_xlfn.TEXTAFTER(N$2, "At ")=merged_belt_colours)*merged_months_at_rank),"")</f>
        <v/>
      </c>
      <c r="O1812" s="18" t="str" cm="1">
        <f t="array" ref="O1812">IF(LEN($A1812)&gt;0,SUMPRODUCT(($A1812=merged_names)*(_xlfn.TEXTAFTER(O$2, "At ")=merged_belt_colours)*merged_months_at_rank),"")</f>
        <v/>
      </c>
      <c r="P1812" s="18" t="str" cm="1">
        <f t="array" ref="P1812">IF(LEN($A1812)&gt;0,SUMPRODUCT(($A1812=merged_names)*(_xlfn.TEXTAFTER(P$2, "At ")=merged_belt_colours)*merged_months_at_rank),"")</f>
        <v/>
      </c>
      <c r="Q1812" s="18" t="str" cm="1">
        <f t="array" ref="Q1812">IF(LEN($A1812)&gt;0,SUMPRODUCT(($A1812=merged_names)*(_xlfn.TEXTAFTER(Q$2, "At ")=merged_belt_colours)*merged_months_at_rank),"")</f>
        <v/>
      </c>
      <c r="R1812" s="18" t="str" cm="1">
        <f t="array" ref="R1812">IF(LEN($A1812)&gt;0,SUMPRODUCT(($A1812=merged_names)*(_xlfn.TEXTAFTER(R$2, "At ")=merged_belt_colours)*merged_months_at_rank),"")</f>
        <v/>
      </c>
    </row>
    <row r="1813" spans="1:18" x14ac:dyDescent="0.25">
      <c r="A1813"/>
      <c r="B1813" s="15" t="str" cm="1">
        <f t="array" ref="B1813">IFERROR(IF(LEN(A1813)&gt;0, IF(SUMPRODUCT((Inactives[Key]=J1813)*(Inactives[Currently Inactive]))=1,"Inactive","Active"),""),"Active")</f>
        <v/>
      </c>
      <c r="C1813" s="16" t="str" cm="1">
        <f t="array" aca="1" ref="C1813" ca="1">IFERROR(_xlfn._xlws.FILTER(Inactives[Inactive On],(Inactives[Key]=J1813)*(Inactives[Currently Inactive]),""),"")</f>
        <v/>
      </c>
      <c r="D1813" s="16" t="str" cm="1">
        <f t="array" aca="1" ref="D1813" ca="1">IFERROR(INDEX(_xlfn.TEXTSPLIT(E1813," "),1),"")</f>
        <v/>
      </c>
      <c r="E1813" s="15" t="str" cm="1">
        <f t="array" aca="1" ref="E1813" ca="1">IFERROR(_xlfn._xlws.FILTER(merged_ranks,(merged_end_dates=DATE(9999,12,31))*(merged_names=A1813)),"")</f>
        <v/>
      </c>
      <c r="F1813" s="17" t="str">
        <f ca="1">_xlfn.XLOOKUP(J1813,Promotions[Promo Key],Promotions[Promo Date],"")</f>
        <v/>
      </c>
      <c r="G1813" s="18" t="str">
        <f t="shared" ca="1" si="123"/>
        <v/>
      </c>
      <c r="H1813" s="18" t="str">
        <f t="shared" ca="1" si="122"/>
        <v/>
      </c>
      <c r="I1813" s="17" t="str">
        <f>_xlfn.XLOOKUP(A1813,Students[Full Name],Students[Starting Rank],"")</f>
        <v/>
      </c>
      <c r="J1813" s="15" t="str">
        <f t="shared" ca="1" si="124"/>
        <v xml:space="preserve">: </v>
      </c>
      <c r="K1813" s="16" t="str">
        <f>_xlfn.XLOOKUP(A1813,Students[Full Name],Students[Start Date],"")</f>
        <v/>
      </c>
      <c r="L1813" s="18">
        <f t="shared" ca="1" si="125"/>
        <v>-1</v>
      </c>
      <c r="M1813" s="18" cm="1">
        <f t="array" aca="1" ref="M1813" ca="1">SUMPRODUCT(Inactives[Days Inactive]*(Inactives[Student]=A1813))/365</f>
        <v>0</v>
      </c>
      <c r="N1813" s="18" t="str" cm="1">
        <f t="array" ref="N1813">IF(LEN($A1813)&gt;0,SUMPRODUCT(($A1813=merged_names)*(_xlfn.TEXTAFTER(N$2, "At ")=merged_belt_colours)*merged_months_at_rank),"")</f>
        <v/>
      </c>
      <c r="O1813" s="18" t="str" cm="1">
        <f t="array" ref="O1813">IF(LEN($A1813)&gt;0,SUMPRODUCT(($A1813=merged_names)*(_xlfn.TEXTAFTER(O$2, "At ")=merged_belt_colours)*merged_months_at_rank),"")</f>
        <v/>
      </c>
      <c r="P1813" s="18" t="str" cm="1">
        <f t="array" ref="P1813">IF(LEN($A1813)&gt;0,SUMPRODUCT(($A1813=merged_names)*(_xlfn.TEXTAFTER(P$2, "At ")=merged_belt_colours)*merged_months_at_rank),"")</f>
        <v/>
      </c>
      <c r="Q1813" s="18" t="str" cm="1">
        <f t="array" ref="Q1813">IF(LEN($A1813)&gt;0,SUMPRODUCT(($A1813=merged_names)*(_xlfn.TEXTAFTER(Q$2, "At ")=merged_belt_colours)*merged_months_at_rank),"")</f>
        <v/>
      </c>
      <c r="R1813" s="18" t="str" cm="1">
        <f t="array" ref="R1813">IF(LEN($A1813)&gt;0,SUMPRODUCT(($A1813=merged_names)*(_xlfn.TEXTAFTER(R$2, "At ")=merged_belt_colours)*merged_months_at_rank),"")</f>
        <v/>
      </c>
    </row>
    <row r="1814" spans="1:18" x14ac:dyDescent="0.25">
      <c r="A1814"/>
      <c r="B1814" s="15" t="str" cm="1">
        <f t="array" ref="B1814">IFERROR(IF(LEN(A1814)&gt;0, IF(SUMPRODUCT((Inactives[Key]=J1814)*(Inactives[Currently Inactive]))=1,"Inactive","Active"),""),"Active")</f>
        <v/>
      </c>
      <c r="C1814" s="16" t="str" cm="1">
        <f t="array" aca="1" ref="C1814" ca="1">IFERROR(_xlfn._xlws.FILTER(Inactives[Inactive On],(Inactives[Key]=J1814)*(Inactives[Currently Inactive]),""),"")</f>
        <v/>
      </c>
      <c r="D1814" s="16" t="str" cm="1">
        <f t="array" aca="1" ref="D1814" ca="1">IFERROR(INDEX(_xlfn.TEXTSPLIT(E1814," "),1),"")</f>
        <v/>
      </c>
      <c r="E1814" s="15" t="str" cm="1">
        <f t="array" aca="1" ref="E1814" ca="1">IFERROR(_xlfn._xlws.FILTER(merged_ranks,(merged_end_dates=DATE(9999,12,31))*(merged_names=A1814)),"")</f>
        <v/>
      </c>
      <c r="F1814" s="17" t="str">
        <f ca="1">_xlfn.XLOOKUP(J1814,Promotions[Promo Key],Promotions[Promo Date],"")</f>
        <v/>
      </c>
      <c r="G1814" s="18" t="str">
        <f t="shared" ca="1" si="123"/>
        <v/>
      </c>
      <c r="H1814" s="18" t="str">
        <f t="shared" ca="1" si="122"/>
        <v/>
      </c>
      <c r="I1814" s="17" t="str">
        <f>_xlfn.XLOOKUP(A1814,Students[Full Name],Students[Starting Rank],"")</f>
        <v/>
      </c>
      <c r="J1814" s="15" t="str">
        <f t="shared" ca="1" si="124"/>
        <v xml:space="preserve">: </v>
      </c>
      <c r="K1814" s="16" t="str">
        <f>_xlfn.XLOOKUP(A1814,Students[Full Name],Students[Start Date],"")</f>
        <v/>
      </c>
      <c r="L1814" s="18">
        <f t="shared" ca="1" si="125"/>
        <v>-1</v>
      </c>
      <c r="M1814" s="18" cm="1">
        <f t="array" aca="1" ref="M1814" ca="1">SUMPRODUCT(Inactives[Days Inactive]*(Inactives[Student]=A1814))/365</f>
        <v>0</v>
      </c>
      <c r="N1814" s="18" t="str" cm="1">
        <f t="array" ref="N1814">IF(LEN($A1814)&gt;0,SUMPRODUCT(($A1814=merged_names)*(_xlfn.TEXTAFTER(N$2, "At ")=merged_belt_colours)*merged_months_at_rank),"")</f>
        <v/>
      </c>
      <c r="O1814" s="18" t="str" cm="1">
        <f t="array" ref="O1814">IF(LEN($A1814)&gt;0,SUMPRODUCT(($A1814=merged_names)*(_xlfn.TEXTAFTER(O$2, "At ")=merged_belt_colours)*merged_months_at_rank),"")</f>
        <v/>
      </c>
      <c r="P1814" s="18" t="str" cm="1">
        <f t="array" ref="P1814">IF(LEN($A1814)&gt;0,SUMPRODUCT(($A1814=merged_names)*(_xlfn.TEXTAFTER(P$2, "At ")=merged_belt_colours)*merged_months_at_rank),"")</f>
        <v/>
      </c>
      <c r="Q1814" s="18" t="str" cm="1">
        <f t="array" ref="Q1814">IF(LEN($A1814)&gt;0,SUMPRODUCT(($A1814=merged_names)*(_xlfn.TEXTAFTER(Q$2, "At ")=merged_belt_colours)*merged_months_at_rank),"")</f>
        <v/>
      </c>
      <c r="R1814" s="18" t="str" cm="1">
        <f t="array" ref="R1814">IF(LEN($A1814)&gt;0,SUMPRODUCT(($A1814=merged_names)*(_xlfn.TEXTAFTER(R$2, "At ")=merged_belt_colours)*merged_months_at_rank),"")</f>
        <v/>
      </c>
    </row>
    <row r="1815" spans="1:18" x14ac:dyDescent="0.25">
      <c r="A1815"/>
      <c r="B1815" s="15" t="str" cm="1">
        <f t="array" ref="B1815">IFERROR(IF(LEN(A1815)&gt;0, IF(SUMPRODUCT((Inactives[Key]=J1815)*(Inactives[Currently Inactive]))=1,"Inactive","Active"),""),"Active")</f>
        <v/>
      </c>
      <c r="C1815" s="16" t="str" cm="1">
        <f t="array" aca="1" ref="C1815" ca="1">IFERROR(_xlfn._xlws.FILTER(Inactives[Inactive On],(Inactives[Key]=J1815)*(Inactives[Currently Inactive]),""),"")</f>
        <v/>
      </c>
      <c r="D1815" s="16" t="str" cm="1">
        <f t="array" aca="1" ref="D1815" ca="1">IFERROR(INDEX(_xlfn.TEXTSPLIT(E1815," "),1),"")</f>
        <v/>
      </c>
      <c r="E1815" s="15" t="str" cm="1">
        <f t="array" aca="1" ref="E1815" ca="1">IFERROR(_xlfn._xlws.FILTER(merged_ranks,(merged_end_dates=DATE(9999,12,31))*(merged_names=A1815)),"")</f>
        <v/>
      </c>
      <c r="F1815" s="17" t="str">
        <f ca="1">_xlfn.XLOOKUP(J1815,Promotions[Promo Key],Promotions[Promo Date],"")</f>
        <v/>
      </c>
      <c r="G1815" s="18" t="str">
        <f t="shared" ca="1" si="123"/>
        <v/>
      </c>
      <c r="H1815" s="18" t="str">
        <f t="shared" ca="1" si="122"/>
        <v/>
      </c>
      <c r="I1815" s="17" t="str">
        <f>_xlfn.XLOOKUP(A1815,Students[Full Name],Students[Starting Rank],"")</f>
        <v/>
      </c>
      <c r="J1815" s="15" t="str">
        <f t="shared" ca="1" si="124"/>
        <v xml:space="preserve">: </v>
      </c>
      <c r="K1815" s="16" t="str">
        <f>_xlfn.XLOOKUP(A1815,Students[Full Name],Students[Start Date],"")</f>
        <v/>
      </c>
      <c r="L1815" s="18">
        <f t="shared" ca="1" si="125"/>
        <v>-1</v>
      </c>
      <c r="M1815" s="18" cm="1">
        <f t="array" aca="1" ref="M1815" ca="1">SUMPRODUCT(Inactives[Days Inactive]*(Inactives[Student]=A1815))/365</f>
        <v>0</v>
      </c>
      <c r="N1815" s="18" t="str" cm="1">
        <f t="array" ref="N1815">IF(LEN($A1815)&gt;0,SUMPRODUCT(($A1815=merged_names)*(_xlfn.TEXTAFTER(N$2, "At ")=merged_belt_colours)*merged_months_at_rank),"")</f>
        <v/>
      </c>
      <c r="O1815" s="18" t="str" cm="1">
        <f t="array" ref="O1815">IF(LEN($A1815)&gt;0,SUMPRODUCT(($A1815=merged_names)*(_xlfn.TEXTAFTER(O$2, "At ")=merged_belt_colours)*merged_months_at_rank),"")</f>
        <v/>
      </c>
      <c r="P1815" s="18" t="str" cm="1">
        <f t="array" ref="P1815">IF(LEN($A1815)&gt;0,SUMPRODUCT(($A1815=merged_names)*(_xlfn.TEXTAFTER(P$2, "At ")=merged_belt_colours)*merged_months_at_rank),"")</f>
        <v/>
      </c>
      <c r="Q1815" s="18" t="str" cm="1">
        <f t="array" ref="Q1815">IF(LEN($A1815)&gt;0,SUMPRODUCT(($A1815=merged_names)*(_xlfn.TEXTAFTER(Q$2, "At ")=merged_belt_colours)*merged_months_at_rank),"")</f>
        <v/>
      </c>
      <c r="R1815" s="18" t="str" cm="1">
        <f t="array" ref="R1815">IF(LEN($A1815)&gt;0,SUMPRODUCT(($A1815=merged_names)*(_xlfn.TEXTAFTER(R$2, "At ")=merged_belt_colours)*merged_months_at_rank),"")</f>
        <v/>
      </c>
    </row>
    <row r="1816" spans="1:18" x14ac:dyDescent="0.25">
      <c r="A1816"/>
      <c r="B1816" s="15" t="str" cm="1">
        <f t="array" ref="B1816">IFERROR(IF(LEN(A1816)&gt;0, IF(SUMPRODUCT((Inactives[Key]=J1816)*(Inactives[Currently Inactive]))=1,"Inactive","Active"),""),"Active")</f>
        <v/>
      </c>
      <c r="C1816" s="16" t="str" cm="1">
        <f t="array" aca="1" ref="C1816" ca="1">IFERROR(_xlfn._xlws.FILTER(Inactives[Inactive On],(Inactives[Key]=J1816)*(Inactives[Currently Inactive]),""),"")</f>
        <v/>
      </c>
      <c r="D1816" s="16" t="str" cm="1">
        <f t="array" aca="1" ref="D1816" ca="1">IFERROR(INDEX(_xlfn.TEXTSPLIT(E1816," "),1),"")</f>
        <v/>
      </c>
      <c r="E1816" s="15" t="str" cm="1">
        <f t="array" aca="1" ref="E1816" ca="1">IFERROR(_xlfn._xlws.FILTER(merged_ranks,(merged_end_dates=DATE(9999,12,31))*(merged_names=A1816)),"")</f>
        <v/>
      </c>
      <c r="F1816" s="17" t="str">
        <f ca="1">_xlfn.XLOOKUP(J1816,Promotions[Promo Key],Promotions[Promo Date],"")</f>
        <v/>
      </c>
      <c r="G1816" s="18" t="str">
        <f t="shared" ca="1" si="123"/>
        <v/>
      </c>
      <c r="H1816" s="18" t="str">
        <f t="shared" ref="H1816:H1879" ca="1" si="126">IFERROR((TODAY()-K1816)/365-M1816,"")</f>
        <v/>
      </c>
      <c r="I1816" s="17" t="str">
        <f>_xlfn.XLOOKUP(A1816,Students[Full Name],Students[Starting Rank],"")</f>
        <v/>
      </c>
      <c r="J1816" s="15" t="str">
        <f t="shared" ca="1" si="124"/>
        <v xml:space="preserve">: </v>
      </c>
      <c r="K1816" s="16" t="str">
        <f>_xlfn.XLOOKUP(A1816,Students[Full Name],Students[Start Date],"")</f>
        <v/>
      </c>
      <c r="L1816" s="18">
        <f t="shared" ca="1" si="125"/>
        <v>-1</v>
      </c>
      <c r="M1816" s="18" cm="1">
        <f t="array" aca="1" ref="M1816" ca="1">SUMPRODUCT(Inactives[Days Inactive]*(Inactives[Student]=A1816))/365</f>
        <v>0</v>
      </c>
      <c r="N1816" s="18" t="str" cm="1">
        <f t="array" ref="N1816">IF(LEN($A1816)&gt;0,SUMPRODUCT(($A1816=merged_names)*(_xlfn.TEXTAFTER(N$2, "At ")=merged_belt_colours)*merged_months_at_rank),"")</f>
        <v/>
      </c>
      <c r="O1816" s="18" t="str" cm="1">
        <f t="array" ref="O1816">IF(LEN($A1816)&gt;0,SUMPRODUCT(($A1816=merged_names)*(_xlfn.TEXTAFTER(O$2, "At ")=merged_belt_colours)*merged_months_at_rank),"")</f>
        <v/>
      </c>
      <c r="P1816" s="18" t="str" cm="1">
        <f t="array" ref="P1816">IF(LEN($A1816)&gt;0,SUMPRODUCT(($A1816=merged_names)*(_xlfn.TEXTAFTER(P$2, "At ")=merged_belt_colours)*merged_months_at_rank),"")</f>
        <v/>
      </c>
      <c r="Q1816" s="18" t="str" cm="1">
        <f t="array" ref="Q1816">IF(LEN($A1816)&gt;0,SUMPRODUCT(($A1816=merged_names)*(_xlfn.TEXTAFTER(Q$2, "At ")=merged_belt_colours)*merged_months_at_rank),"")</f>
        <v/>
      </c>
      <c r="R1816" s="18" t="str" cm="1">
        <f t="array" ref="R1816">IF(LEN($A1816)&gt;0,SUMPRODUCT(($A1816=merged_names)*(_xlfn.TEXTAFTER(R$2, "At ")=merged_belt_colours)*merged_months_at_rank),"")</f>
        <v/>
      </c>
    </row>
    <row r="1817" spans="1:18" x14ac:dyDescent="0.25">
      <c r="A1817"/>
      <c r="B1817" s="15" t="str" cm="1">
        <f t="array" ref="B1817">IFERROR(IF(LEN(A1817)&gt;0, IF(SUMPRODUCT((Inactives[Key]=J1817)*(Inactives[Currently Inactive]))=1,"Inactive","Active"),""),"Active")</f>
        <v/>
      </c>
      <c r="C1817" s="16" t="str" cm="1">
        <f t="array" aca="1" ref="C1817" ca="1">IFERROR(_xlfn._xlws.FILTER(Inactives[Inactive On],(Inactives[Key]=J1817)*(Inactives[Currently Inactive]),""),"")</f>
        <v/>
      </c>
      <c r="D1817" s="16" t="str" cm="1">
        <f t="array" aca="1" ref="D1817" ca="1">IFERROR(INDEX(_xlfn.TEXTSPLIT(E1817," "),1),"")</f>
        <v/>
      </c>
      <c r="E1817" s="15" t="str" cm="1">
        <f t="array" aca="1" ref="E1817" ca="1">IFERROR(_xlfn._xlws.FILTER(merged_ranks,(merged_end_dates=DATE(9999,12,31))*(merged_names=A1817)),"")</f>
        <v/>
      </c>
      <c r="F1817" s="17" t="str">
        <f ca="1">_xlfn.XLOOKUP(J1817,Promotions[Promo Key],Promotions[Promo Date],"")</f>
        <v/>
      </c>
      <c r="G1817" s="18" t="str">
        <f t="shared" ca="1" si="123"/>
        <v/>
      </c>
      <c r="H1817" s="18" t="str">
        <f t="shared" ca="1" si="126"/>
        <v/>
      </c>
      <c r="I1817" s="17" t="str">
        <f>_xlfn.XLOOKUP(A1817,Students[Full Name],Students[Starting Rank],"")</f>
        <v/>
      </c>
      <c r="J1817" s="15" t="str">
        <f t="shared" ca="1" si="124"/>
        <v xml:space="preserve">: </v>
      </c>
      <c r="K1817" s="16" t="str">
        <f>_xlfn.XLOOKUP(A1817,Students[Full Name],Students[Start Date],"")</f>
        <v/>
      </c>
      <c r="L1817" s="18">
        <f t="shared" ca="1" si="125"/>
        <v>-1</v>
      </c>
      <c r="M1817" s="18" cm="1">
        <f t="array" aca="1" ref="M1817" ca="1">SUMPRODUCT(Inactives[Days Inactive]*(Inactives[Student]=A1817))/365</f>
        <v>0</v>
      </c>
      <c r="N1817" s="18" t="str" cm="1">
        <f t="array" ref="N1817">IF(LEN($A1817)&gt;0,SUMPRODUCT(($A1817=merged_names)*(_xlfn.TEXTAFTER(N$2, "At ")=merged_belt_colours)*merged_months_at_rank),"")</f>
        <v/>
      </c>
      <c r="O1817" s="18" t="str" cm="1">
        <f t="array" ref="O1817">IF(LEN($A1817)&gt;0,SUMPRODUCT(($A1817=merged_names)*(_xlfn.TEXTAFTER(O$2, "At ")=merged_belt_colours)*merged_months_at_rank),"")</f>
        <v/>
      </c>
      <c r="P1817" s="18" t="str" cm="1">
        <f t="array" ref="P1817">IF(LEN($A1817)&gt;0,SUMPRODUCT(($A1817=merged_names)*(_xlfn.TEXTAFTER(P$2, "At ")=merged_belt_colours)*merged_months_at_rank),"")</f>
        <v/>
      </c>
      <c r="Q1817" s="18" t="str" cm="1">
        <f t="array" ref="Q1817">IF(LEN($A1817)&gt;0,SUMPRODUCT(($A1817=merged_names)*(_xlfn.TEXTAFTER(Q$2, "At ")=merged_belt_colours)*merged_months_at_rank),"")</f>
        <v/>
      </c>
      <c r="R1817" s="18" t="str" cm="1">
        <f t="array" ref="R1817">IF(LEN($A1817)&gt;0,SUMPRODUCT(($A1817=merged_names)*(_xlfn.TEXTAFTER(R$2, "At ")=merged_belt_colours)*merged_months_at_rank),"")</f>
        <v/>
      </c>
    </row>
    <row r="1818" spans="1:18" x14ac:dyDescent="0.25">
      <c r="A1818"/>
      <c r="B1818" s="15" t="str" cm="1">
        <f t="array" ref="B1818">IFERROR(IF(LEN(A1818)&gt;0, IF(SUMPRODUCT((Inactives[Key]=J1818)*(Inactives[Currently Inactive]))=1,"Inactive","Active"),""),"Active")</f>
        <v/>
      </c>
      <c r="C1818" s="16" t="str" cm="1">
        <f t="array" aca="1" ref="C1818" ca="1">IFERROR(_xlfn._xlws.FILTER(Inactives[Inactive On],(Inactives[Key]=J1818)*(Inactives[Currently Inactive]),""),"")</f>
        <v/>
      </c>
      <c r="D1818" s="16" t="str" cm="1">
        <f t="array" aca="1" ref="D1818" ca="1">IFERROR(INDEX(_xlfn.TEXTSPLIT(E1818," "),1),"")</f>
        <v/>
      </c>
      <c r="E1818" s="15" t="str" cm="1">
        <f t="array" aca="1" ref="E1818" ca="1">IFERROR(_xlfn._xlws.FILTER(merged_ranks,(merged_end_dates=DATE(9999,12,31))*(merged_names=A1818)),"")</f>
        <v/>
      </c>
      <c r="F1818" s="17" t="str">
        <f ca="1">_xlfn.XLOOKUP(J1818,Promotions[Promo Key],Promotions[Promo Date],"")</f>
        <v/>
      </c>
      <c r="G1818" s="18" t="str">
        <f t="shared" ca="1" si="123"/>
        <v/>
      </c>
      <c r="H1818" s="18" t="str">
        <f t="shared" ca="1" si="126"/>
        <v/>
      </c>
      <c r="I1818" s="17" t="str">
        <f>_xlfn.XLOOKUP(A1818,Students[Full Name],Students[Starting Rank],"")</f>
        <v/>
      </c>
      <c r="J1818" s="15" t="str">
        <f t="shared" ca="1" si="124"/>
        <v xml:space="preserve">: </v>
      </c>
      <c r="K1818" s="16" t="str">
        <f>_xlfn.XLOOKUP(A1818,Students[Full Name],Students[Start Date],"")</f>
        <v/>
      </c>
      <c r="L1818" s="18">
        <f t="shared" ca="1" si="125"/>
        <v>-1</v>
      </c>
      <c r="M1818" s="18" cm="1">
        <f t="array" aca="1" ref="M1818" ca="1">SUMPRODUCT(Inactives[Days Inactive]*(Inactives[Student]=A1818))/365</f>
        <v>0</v>
      </c>
      <c r="N1818" s="18" t="str" cm="1">
        <f t="array" ref="N1818">IF(LEN($A1818)&gt;0,SUMPRODUCT(($A1818=merged_names)*(_xlfn.TEXTAFTER(N$2, "At ")=merged_belt_colours)*merged_months_at_rank),"")</f>
        <v/>
      </c>
      <c r="O1818" s="18" t="str" cm="1">
        <f t="array" ref="O1818">IF(LEN($A1818)&gt;0,SUMPRODUCT(($A1818=merged_names)*(_xlfn.TEXTAFTER(O$2, "At ")=merged_belt_colours)*merged_months_at_rank),"")</f>
        <v/>
      </c>
      <c r="P1818" s="18" t="str" cm="1">
        <f t="array" ref="P1818">IF(LEN($A1818)&gt;0,SUMPRODUCT(($A1818=merged_names)*(_xlfn.TEXTAFTER(P$2, "At ")=merged_belt_colours)*merged_months_at_rank),"")</f>
        <v/>
      </c>
      <c r="Q1818" s="18" t="str" cm="1">
        <f t="array" ref="Q1818">IF(LEN($A1818)&gt;0,SUMPRODUCT(($A1818=merged_names)*(_xlfn.TEXTAFTER(Q$2, "At ")=merged_belt_colours)*merged_months_at_rank),"")</f>
        <v/>
      </c>
      <c r="R1818" s="18" t="str" cm="1">
        <f t="array" ref="R1818">IF(LEN($A1818)&gt;0,SUMPRODUCT(($A1818=merged_names)*(_xlfn.TEXTAFTER(R$2, "At ")=merged_belt_colours)*merged_months_at_rank),"")</f>
        <v/>
      </c>
    </row>
    <row r="1819" spans="1:18" x14ac:dyDescent="0.25">
      <c r="A1819"/>
      <c r="B1819" s="15" t="str" cm="1">
        <f t="array" ref="B1819">IFERROR(IF(LEN(A1819)&gt;0, IF(SUMPRODUCT((Inactives[Key]=J1819)*(Inactives[Currently Inactive]))=1,"Inactive","Active"),""),"Active")</f>
        <v/>
      </c>
      <c r="C1819" s="16" t="str" cm="1">
        <f t="array" aca="1" ref="C1819" ca="1">IFERROR(_xlfn._xlws.FILTER(Inactives[Inactive On],(Inactives[Key]=J1819)*(Inactives[Currently Inactive]),""),"")</f>
        <v/>
      </c>
      <c r="D1819" s="16" t="str" cm="1">
        <f t="array" aca="1" ref="D1819" ca="1">IFERROR(INDEX(_xlfn.TEXTSPLIT(E1819," "),1),"")</f>
        <v/>
      </c>
      <c r="E1819" s="15" t="str" cm="1">
        <f t="array" aca="1" ref="E1819" ca="1">IFERROR(_xlfn._xlws.FILTER(merged_ranks,(merged_end_dates=DATE(9999,12,31))*(merged_names=A1819)),"")</f>
        <v/>
      </c>
      <c r="F1819" s="17" t="str">
        <f ca="1">_xlfn.XLOOKUP(J1819,Promotions[Promo Key],Promotions[Promo Date],"")</f>
        <v/>
      </c>
      <c r="G1819" s="18" t="str">
        <f t="shared" ca="1" si="123"/>
        <v/>
      </c>
      <c r="H1819" s="18" t="str">
        <f t="shared" ca="1" si="126"/>
        <v/>
      </c>
      <c r="I1819" s="17" t="str">
        <f>_xlfn.XLOOKUP(A1819,Students[Full Name],Students[Starting Rank],"")</f>
        <v/>
      </c>
      <c r="J1819" s="15" t="str">
        <f t="shared" ca="1" si="124"/>
        <v xml:space="preserve">: </v>
      </c>
      <c r="K1819" s="16" t="str">
        <f>_xlfn.XLOOKUP(A1819,Students[Full Name],Students[Start Date],"")</f>
        <v/>
      </c>
      <c r="L1819" s="18">
        <f t="shared" ca="1" si="125"/>
        <v>-1</v>
      </c>
      <c r="M1819" s="18" cm="1">
        <f t="array" aca="1" ref="M1819" ca="1">SUMPRODUCT(Inactives[Days Inactive]*(Inactives[Student]=A1819))/365</f>
        <v>0</v>
      </c>
      <c r="N1819" s="18" t="str" cm="1">
        <f t="array" ref="N1819">IF(LEN($A1819)&gt;0,SUMPRODUCT(($A1819=merged_names)*(_xlfn.TEXTAFTER(N$2, "At ")=merged_belt_colours)*merged_months_at_rank),"")</f>
        <v/>
      </c>
      <c r="O1819" s="18" t="str" cm="1">
        <f t="array" ref="O1819">IF(LEN($A1819)&gt;0,SUMPRODUCT(($A1819=merged_names)*(_xlfn.TEXTAFTER(O$2, "At ")=merged_belt_colours)*merged_months_at_rank),"")</f>
        <v/>
      </c>
      <c r="P1819" s="18" t="str" cm="1">
        <f t="array" ref="P1819">IF(LEN($A1819)&gt;0,SUMPRODUCT(($A1819=merged_names)*(_xlfn.TEXTAFTER(P$2, "At ")=merged_belt_colours)*merged_months_at_rank),"")</f>
        <v/>
      </c>
      <c r="Q1819" s="18" t="str" cm="1">
        <f t="array" ref="Q1819">IF(LEN($A1819)&gt;0,SUMPRODUCT(($A1819=merged_names)*(_xlfn.TEXTAFTER(Q$2, "At ")=merged_belt_colours)*merged_months_at_rank),"")</f>
        <v/>
      </c>
      <c r="R1819" s="18" t="str" cm="1">
        <f t="array" ref="R1819">IF(LEN($A1819)&gt;0,SUMPRODUCT(($A1819=merged_names)*(_xlfn.TEXTAFTER(R$2, "At ")=merged_belt_colours)*merged_months_at_rank),"")</f>
        <v/>
      </c>
    </row>
    <row r="1820" spans="1:18" x14ac:dyDescent="0.25">
      <c r="A1820"/>
      <c r="B1820" s="15" t="str" cm="1">
        <f t="array" ref="B1820">IFERROR(IF(LEN(A1820)&gt;0, IF(SUMPRODUCT((Inactives[Key]=J1820)*(Inactives[Currently Inactive]))=1,"Inactive","Active"),""),"Active")</f>
        <v/>
      </c>
      <c r="C1820" s="16" t="str" cm="1">
        <f t="array" aca="1" ref="C1820" ca="1">IFERROR(_xlfn._xlws.FILTER(Inactives[Inactive On],(Inactives[Key]=J1820)*(Inactives[Currently Inactive]),""),"")</f>
        <v/>
      </c>
      <c r="D1820" s="16" t="str" cm="1">
        <f t="array" aca="1" ref="D1820" ca="1">IFERROR(INDEX(_xlfn.TEXTSPLIT(E1820," "),1),"")</f>
        <v/>
      </c>
      <c r="E1820" s="15" t="str" cm="1">
        <f t="array" aca="1" ref="E1820" ca="1">IFERROR(_xlfn._xlws.FILTER(merged_ranks,(merged_end_dates=DATE(9999,12,31))*(merged_names=A1820)),"")</f>
        <v/>
      </c>
      <c r="F1820" s="17" t="str">
        <f ca="1">_xlfn.XLOOKUP(J1820,Promotions[Promo Key],Promotions[Promo Date],"")</f>
        <v/>
      </c>
      <c r="G1820" s="18" t="str">
        <f t="shared" ref="G1820:G1883" ca="1" si="127">IFERROR((TODAY()-F1820)/30.5, "")</f>
        <v/>
      </c>
      <c r="H1820" s="18" t="str">
        <f t="shared" ca="1" si="126"/>
        <v/>
      </c>
      <c r="I1820" s="17" t="str">
        <f>_xlfn.XLOOKUP(A1820,Students[Full Name],Students[Starting Rank],"")</f>
        <v/>
      </c>
      <c r="J1820" s="15" t="str">
        <f t="shared" ref="J1820:J1883" ca="1" si="128">A1820&amp;": "&amp;E1820</f>
        <v xml:space="preserve">: </v>
      </c>
      <c r="K1820" s="16" t="str">
        <f>_xlfn.XLOOKUP(A1820,Students[Full Name],Students[Start Date],"")</f>
        <v/>
      </c>
      <c r="L1820" s="18">
        <f t="shared" ref="L1820:L1883" ca="1" si="129">IF(LEN(C1820)&gt;0,(TODAY()-C1820)/30.5,-1)</f>
        <v>-1</v>
      </c>
      <c r="M1820" s="18" cm="1">
        <f t="array" aca="1" ref="M1820" ca="1">SUMPRODUCT(Inactives[Days Inactive]*(Inactives[Student]=A1820))/365</f>
        <v>0</v>
      </c>
      <c r="N1820" s="18" t="str" cm="1">
        <f t="array" ref="N1820">IF(LEN($A1820)&gt;0,SUMPRODUCT(($A1820=merged_names)*(_xlfn.TEXTAFTER(N$2, "At ")=merged_belt_colours)*merged_months_at_rank),"")</f>
        <v/>
      </c>
      <c r="O1820" s="18" t="str" cm="1">
        <f t="array" ref="O1820">IF(LEN($A1820)&gt;0,SUMPRODUCT(($A1820=merged_names)*(_xlfn.TEXTAFTER(O$2, "At ")=merged_belt_colours)*merged_months_at_rank),"")</f>
        <v/>
      </c>
      <c r="P1820" s="18" t="str" cm="1">
        <f t="array" ref="P1820">IF(LEN($A1820)&gt;0,SUMPRODUCT(($A1820=merged_names)*(_xlfn.TEXTAFTER(P$2, "At ")=merged_belt_colours)*merged_months_at_rank),"")</f>
        <v/>
      </c>
      <c r="Q1820" s="18" t="str" cm="1">
        <f t="array" ref="Q1820">IF(LEN($A1820)&gt;0,SUMPRODUCT(($A1820=merged_names)*(_xlfn.TEXTAFTER(Q$2, "At ")=merged_belt_colours)*merged_months_at_rank),"")</f>
        <v/>
      </c>
      <c r="R1820" s="18" t="str" cm="1">
        <f t="array" ref="R1820">IF(LEN($A1820)&gt;0,SUMPRODUCT(($A1820=merged_names)*(_xlfn.TEXTAFTER(R$2, "At ")=merged_belt_colours)*merged_months_at_rank),"")</f>
        <v/>
      </c>
    </row>
    <row r="1821" spans="1:18" x14ac:dyDescent="0.25">
      <c r="A1821"/>
      <c r="B1821" s="15" t="str" cm="1">
        <f t="array" ref="B1821">IFERROR(IF(LEN(A1821)&gt;0, IF(SUMPRODUCT((Inactives[Key]=J1821)*(Inactives[Currently Inactive]))=1,"Inactive","Active"),""),"Active")</f>
        <v/>
      </c>
      <c r="C1821" s="16" t="str" cm="1">
        <f t="array" aca="1" ref="C1821" ca="1">IFERROR(_xlfn._xlws.FILTER(Inactives[Inactive On],(Inactives[Key]=J1821)*(Inactives[Currently Inactive]),""),"")</f>
        <v/>
      </c>
      <c r="D1821" s="16" t="str" cm="1">
        <f t="array" aca="1" ref="D1821" ca="1">IFERROR(INDEX(_xlfn.TEXTSPLIT(E1821," "),1),"")</f>
        <v/>
      </c>
      <c r="E1821" s="15" t="str" cm="1">
        <f t="array" aca="1" ref="E1821" ca="1">IFERROR(_xlfn._xlws.FILTER(merged_ranks,(merged_end_dates=DATE(9999,12,31))*(merged_names=A1821)),"")</f>
        <v/>
      </c>
      <c r="F1821" s="17" t="str">
        <f ca="1">_xlfn.XLOOKUP(J1821,Promotions[Promo Key],Promotions[Promo Date],"")</f>
        <v/>
      </c>
      <c r="G1821" s="18" t="str">
        <f t="shared" ca="1" si="127"/>
        <v/>
      </c>
      <c r="H1821" s="18" t="str">
        <f t="shared" ca="1" si="126"/>
        <v/>
      </c>
      <c r="I1821" s="17" t="str">
        <f>_xlfn.XLOOKUP(A1821,Students[Full Name],Students[Starting Rank],"")</f>
        <v/>
      </c>
      <c r="J1821" s="15" t="str">
        <f t="shared" ca="1" si="128"/>
        <v xml:space="preserve">: </v>
      </c>
      <c r="K1821" s="16" t="str">
        <f>_xlfn.XLOOKUP(A1821,Students[Full Name],Students[Start Date],"")</f>
        <v/>
      </c>
      <c r="L1821" s="18">
        <f t="shared" ca="1" si="129"/>
        <v>-1</v>
      </c>
      <c r="M1821" s="18" cm="1">
        <f t="array" aca="1" ref="M1821" ca="1">SUMPRODUCT(Inactives[Days Inactive]*(Inactives[Student]=A1821))/365</f>
        <v>0</v>
      </c>
      <c r="N1821" s="18" t="str" cm="1">
        <f t="array" ref="N1821">IF(LEN($A1821)&gt;0,SUMPRODUCT(($A1821=merged_names)*(_xlfn.TEXTAFTER(N$2, "At ")=merged_belt_colours)*merged_months_at_rank),"")</f>
        <v/>
      </c>
      <c r="O1821" s="18" t="str" cm="1">
        <f t="array" ref="O1821">IF(LEN($A1821)&gt;0,SUMPRODUCT(($A1821=merged_names)*(_xlfn.TEXTAFTER(O$2, "At ")=merged_belt_colours)*merged_months_at_rank),"")</f>
        <v/>
      </c>
      <c r="P1821" s="18" t="str" cm="1">
        <f t="array" ref="P1821">IF(LEN($A1821)&gt;0,SUMPRODUCT(($A1821=merged_names)*(_xlfn.TEXTAFTER(P$2, "At ")=merged_belt_colours)*merged_months_at_rank),"")</f>
        <v/>
      </c>
      <c r="Q1821" s="18" t="str" cm="1">
        <f t="array" ref="Q1821">IF(LEN($A1821)&gt;0,SUMPRODUCT(($A1821=merged_names)*(_xlfn.TEXTAFTER(Q$2, "At ")=merged_belt_colours)*merged_months_at_rank),"")</f>
        <v/>
      </c>
      <c r="R1821" s="18" t="str" cm="1">
        <f t="array" ref="R1821">IF(LEN($A1821)&gt;0,SUMPRODUCT(($A1821=merged_names)*(_xlfn.TEXTAFTER(R$2, "At ")=merged_belt_colours)*merged_months_at_rank),"")</f>
        <v/>
      </c>
    </row>
    <row r="1822" spans="1:18" x14ac:dyDescent="0.25">
      <c r="A1822"/>
      <c r="B1822" s="15" t="str" cm="1">
        <f t="array" ref="B1822">IFERROR(IF(LEN(A1822)&gt;0, IF(SUMPRODUCT((Inactives[Key]=J1822)*(Inactives[Currently Inactive]))=1,"Inactive","Active"),""),"Active")</f>
        <v/>
      </c>
      <c r="C1822" s="16" t="str" cm="1">
        <f t="array" aca="1" ref="C1822" ca="1">IFERROR(_xlfn._xlws.FILTER(Inactives[Inactive On],(Inactives[Key]=J1822)*(Inactives[Currently Inactive]),""),"")</f>
        <v/>
      </c>
      <c r="D1822" s="16" t="str" cm="1">
        <f t="array" aca="1" ref="D1822" ca="1">IFERROR(INDEX(_xlfn.TEXTSPLIT(E1822," "),1),"")</f>
        <v/>
      </c>
      <c r="E1822" s="15" t="str" cm="1">
        <f t="array" aca="1" ref="E1822" ca="1">IFERROR(_xlfn._xlws.FILTER(merged_ranks,(merged_end_dates=DATE(9999,12,31))*(merged_names=A1822)),"")</f>
        <v/>
      </c>
      <c r="F1822" s="17" t="str">
        <f ca="1">_xlfn.XLOOKUP(J1822,Promotions[Promo Key],Promotions[Promo Date],"")</f>
        <v/>
      </c>
      <c r="G1822" s="18" t="str">
        <f t="shared" ca="1" si="127"/>
        <v/>
      </c>
      <c r="H1822" s="18" t="str">
        <f t="shared" ca="1" si="126"/>
        <v/>
      </c>
      <c r="I1822" s="17" t="str">
        <f>_xlfn.XLOOKUP(A1822,Students[Full Name],Students[Starting Rank],"")</f>
        <v/>
      </c>
      <c r="J1822" s="15" t="str">
        <f t="shared" ca="1" si="128"/>
        <v xml:space="preserve">: </v>
      </c>
      <c r="K1822" s="16" t="str">
        <f>_xlfn.XLOOKUP(A1822,Students[Full Name],Students[Start Date],"")</f>
        <v/>
      </c>
      <c r="L1822" s="18">
        <f t="shared" ca="1" si="129"/>
        <v>-1</v>
      </c>
      <c r="M1822" s="18" cm="1">
        <f t="array" aca="1" ref="M1822" ca="1">SUMPRODUCT(Inactives[Days Inactive]*(Inactives[Student]=A1822))/365</f>
        <v>0</v>
      </c>
      <c r="N1822" s="18" t="str" cm="1">
        <f t="array" ref="N1822">IF(LEN($A1822)&gt;0,SUMPRODUCT(($A1822=merged_names)*(_xlfn.TEXTAFTER(N$2, "At ")=merged_belt_colours)*merged_months_at_rank),"")</f>
        <v/>
      </c>
      <c r="O1822" s="18" t="str" cm="1">
        <f t="array" ref="O1822">IF(LEN($A1822)&gt;0,SUMPRODUCT(($A1822=merged_names)*(_xlfn.TEXTAFTER(O$2, "At ")=merged_belt_colours)*merged_months_at_rank),"")</f>
        <v/>
      </c>
      <c r="P1822" s="18" t="str" cm="1">
        <f t="array" ref="P1822">IF(LEN($A1822)&gt;0,SUMPRODUCT(($A1822=merged_names)*(_xlfn.TEXTAFTER(P$2, "At ")=merged_belt_colours)*merged_months_at_rank),"")</f>
        <v/>
      </c>
      <c r="Q1822" s="18" t="str" cm="1">
        <f t="array" ref="Q1822">IF(LEN($A1822)&gt;0,SUMPRODUCT(($A1822=merged_names)*(_xlfn.TEXTAFTER(Q$2, "At ")=merged_belt_colours)*merged_months_at_rank),"")</f>
        <v/>
      </c>
      <c r="R1822" s="18" t="str" cm="1">
        <f t="array" ref="R1822">IF(LEN($A1822)&gt;0,SUMPRODUCT(($A1822=merged_names)*(_xlfn.TEXTAFTER(R$2, "At ")=merged_belt_colours)*merged_months_at_rank),"")</f>
        <v/>
      </c>
    </row>
    <row r="1823" spans="1:18" x14ac:dyDescent="0.25">
      <c r="A1823"/>
      <c r="B1823" s="15" t="str" cm="1">
        <f t="array" ref="B1823">IFERROR(IF(LEN(A1823)&gt;0, IF(SUMPRODUCT((Inactives[Key]=J1823)*(Inactives[Currently Inactive]))=1,"Inactive","Active"),""),"Active")</f>
        <v/>
      </c>
      <c r="C1823" s="16" t="str" cm="1">
        <f t="array" aca="1" ref="C1823" ca="1">IFERROR(_xlfn._xlws.FILTER(Inactives[Inactive On],(Inactives[Key]=J1823)*(Inactives[Currently Inactive]),""),"")</f>
        <v/>
      </c>
      <c r="D1823" s="16" t="str" cm="1">
        <f t="array" aca="1" ref="D1823" ca="1">IFERROR(INDEX(_xlfn.TEXTSPLIT(E1823," "),1),"")</f>
        <v/>
      </c>
      <c r="E1823" s="15" t="str" cm="1">
        <f t="array" aca="1" ref="E1823" ca="1">IFERROR(_xlfn._xlws.FILTER(merged_ranks,(merged_end_dates=DATE(9999,12,31))*(merged_names=A1823)),"")</f>
        <v/>
      </c>
      <c r="F1823" s="17" t="str">
        <f ca="1">_xlfn.XLOOKUP(J1823,Promotions[Promo Key],Promotions[Promo Date],"")</f>
        <v/>
      </c>
      <c r="G1823" s="18" t="str">
        <f t="shared" ca="1" si="127"/>
        <v/>
      </c>
      <c r="H1823" s="18" t="str">
        <f t="shared" ca="1" si="126"/>
        <v/>
      </c>
      <c r="I1823" s="17" t="str">
        <f>_xlfn.XLOOKUP(A1823,Students[Full Name],Students[Starting Rank],"")</f>
        <v/>
      </c>
      <c r="J1823" s="15" t="str">
        <f t="shared" ca="1" si="128"/>
        <v xml:space="preserve">: </v>
      </c>
      <c r="K1823" s="16" t="str">
        <f>_xlfn.XLOOKUP(A1823,Students[Full Name],Students[Start Date],"")</f>
        <v/>
      </c>
      <c r="L1823" s="18">
        <f t="shared" ca="1" si="129"/>
        <v>-1</v>
      </c>
      <c r="M1823" s="18" cm="1">
        <f t="array" aca="1" ref="M1823" ca="1">SUMPRODUCT(Inactives[Days Inactive]*(Inactives[Student]=A1823))/365</f>
        <v>0</v>
      </c>
      <c r="N1823" s="18" t="str" cm="1">
        <f t="array" ref="N1823">IF(LEN($A1823)&gt;0,SUMPRODUCT(($A1823=merged_names)*(_xlfn.TEXTAFTER(N$2, "At ")=merged_belt_colours)*merged_months_at_rank),"")</f>
        <v/>
      </c>
      <c r="O1823" s="18" t="str" cm="1">
        <f t="array" ref="O1823">IF(LEN($A1823)&gt;0,SUMPRODUCT(($A1823=merged_names)*(_xlfn.TEXTAFTER(O$2, "At ")=merged_belt_colours)*merged_months_at_rank),"")</f>
        <v/>
      </c>
      <c r="P1823" s="18" t="str" cm="1">
        <f t="array" ref="P1823">IF(LEN($A1823)&gt;0,SUMPRODUCT(($A1823=merged_names)*(_xlfn.TEXTAFTER(P$2, "At ")=merged_belt_colours)*merged_months_at_rank),"")</f>
        <v/>
      </c>
      <c r="Q1823" s="18" t="str" cm="1">
        <f t="array" ref="Q1823">IF(LEN($A1823)&gt;0,SUMPRODUCT(($A1823=merged_names)*(_xlfn.TEXTAFTER(Q$2, "At ")=merged_belt_colours)*merged_months_at_rank),"")</f>
        <v/>
      </c>
      <c r="R1823" s="18" t="str" cm="1">
        <f t="array" ref="R1823">IF(LEN($A1823)&gt;0,SUMPRODUCT(($A1823=merged_names)*(_xlfn.TEXTAFTER(R$2, "At ")=merged_belt_colours)*merged_months_at_rank),"")</f>
        <v/>
      </c>
    </row>
    <row r="1824" spans="1:18" x14ac:dyDescent="0.25">
      <c r="A1824"/>
      <c r="B1824" s="15" t="str" cm="1">
        <f t="array" ref="B1824">IFERROR(IF(LEN(A1824)&gt;0, IF(SUMPRODUCT((Inactives[Key]=J1824)*(Inactives[Currently Inactive]))=1,"Inactive","Active"),""),"Active")</f>
        <v/>
      </c>
      <c r="C1824" s="16" t="str" cm="1">
        <f t="array" aca="1" ref="C1824" ca="1">IFERROR(_xlfn._xlws.FILTER(Inactives[Inactive On],(Inactives[Key]=J1824)*(Inactives[Currently Inactive]),""),"")</f>
        <v/>
      </c>
      <c r="D1824" s="16" t="str" cm="1">
        <f t="array" aca="1" ref="D1824" ca="1">IFERROR(INDEX(_xlfn.TEXTSPLIT(E1824," "),1),"")</f>
        <v/>
      </c>
      <c r="E1824" s="15" t="str" cm="1">
        <f t="array" aca="1" ref="E1824" ca="1">IFERROR(_xlfn._xlws.FILTER(merged_ranks,(merged_end_dates=DATE(9999,12,31))*(merged_names=A1824)),"")</f>
        <v/>
      </c>
      <c r="F1824" s="17" t="str">
        <f ca="1">_xlfn.XLOOKUP(J1824,Promotions[Promo Key],Promotions[Promo Date],"")</f>
        <v/>
      </c>
      <c r="G1824" s="18" t="str">
        <f t="shared" ca="1" si="127"/>
        <v/>
      </c>
      <c r="H1824" s="18" t="str">
        <f t="shared" ca="1" si="126"/>
        <v/>
      </c>
      <c r="I1824" s="17" t="str">
        <f>_xlfn.XLOOKUP(A1824,Students[Full Name],Students[Starting Rank],"")</f>
        <v/>
      </c>
      <c r="J1824" s="15" t="str">
        <f t="shared" ca="1" si="128"/>
        <v xml:space="preserve">: </v>
      </c>
      <c r="K1824" s="16" t="str">
        <f>_xlfn.XLOOKUP(A1824,Students[Full Name],Students[Start Date],"")</f>
        <v/>
      </c>
      <c r="L1824" s="18">
        <f t="shared" ca="1" si="129"/>
        <v>-1</v>
      </c>
      <c r="M1824" s="18" cm="1">
        <f t="array" aca="1" ref="M1824" ca="1">SUMPRODUCT(Inactives[Days Inactive]*(Inactives[Student]=A1824))/365</f>
        <v>0</v>
      </c>
      <c r="N1824" s="18" t="str" cm="1">
        <f t="array" ref="N1824">IF(LEN($A1824)&gt;0,SUMPRODUCT(($A1824=merged_names)*(_xlfn.TEXTAFTER(N$2, "At ")=merged_belt_colours)*merged_months_at_rank),"")</f>
        <v/>
      </c>
      <c r="O1824" s="18" t="str" cm="1">
        <f t="array" ref="O1824">IF(LEN($A1824)&gt;0,SUMPRODUCT(($A1824=merged_names)*(_xlfn.TEXTAFTER(O$2, "At ")=merged_belt_colours)*merged_months_at_rank),"")</f>
        <v/>
      </c>
      <c r="P1824" s="18" t="str" cm="1">
        <f t="array" ref="P1824">IF(LEN($A1824)&gt;0,SUMPRODUCT(($A1824=merged_names)*(_xlfn.TEXTAFTER(P$2, "At ")=merged_belt_colours)*merged_months_at_rank),"")</f>
        <v/>
      </c>
      <c r="Q1824" s="18" t="str" cm="1">
        <f t="array" ref="Q1824">IF(LEN($A1824)&gt;0,SUMPRODUCT(($A1824=merged_names)*(_xlfn.TEXTAFTER(Q$2, "At ")=merged_belt_colours)*merged_months_at_rank),"")</f>
        <v/>
      </c>
      <c r="R1824" s="18" t="str" cm="1">
        <f t="array" ref="R1824">IF(LEN($A1824)&gt;0,SUMPRODUCT(($A1824=merged_names)*(_xlfn.TEXTAFTER(R$2, "At ")=merged_belt_colours)*merged_months_at_rank),"")</f>
        <v/>
      </c>
    </row>
    <row r="1825" spans="1:18" x14ac:dyDescent="0.25">
      <c r="A1825"/>
      <c r="B1825" s="15" t="str" cm="1">
        <f t="array" ref="B1825">IFERROR(IF(LEN(A1825)&gt;0, IF(SUMPRODUCT((Inactives[Key]=J1825)*(Inactives[Currently Inactive]))=1,"Inactive","Active"),""),"Active")</f>
        <v/>
      </c>
      <c r="C1825" s="16" t="str" cm="1">
        <f t="array" aca="1" ref="C1825" ca="1">IFERROR(_xlfn._xlws.FILTER(Inactives[Inactive On],(Inactives[Key]=J1825)*(Inactives[Currently Inactive]),""),"")</f>
        <v/>
      </c>
      <c r="D1825" s="16" t="str" cm="1">
        <f t="array" aca="1" ref="D1825" ca="1">IFERROR(INDEX(_xlfn.TEXTSPLIT(E1825," "),1),"")</f>
        <v/>
      </c>
      <c r="E1825" s="15" t="str" cm="1">
        <f t="array" aca="1" ref="E1825" ca="1">IFERROR(_xlfn._xlws.FILTER(merged_ranks,(merged_end_dates=DATE(9999,12,31))*(merged_names=A1825)),"")</f>
        <v/>
      </c>
      <c r="F1825" s="17" t="str">
        <f ca="1">_xlfn.XLOOKUP(J1825,Promotions[Promo Key],Promotions[Promo Date],"")</f>
        <v/>
      </c>
      <c r="G1825" s="18" t="str">
        <f t="shared" ca="1" si="127"/>
        <v/>
      </c>
      <c r="H1825" s="18" t="str">
        <f t="shared" ca="1" si="126"/>
        <v/>
      </c>
      <c r="I1825" s="17" t="str">
        <f>_xlfn.XLOOKUP(A1825,Students[Full Name],Students[Starting Rank],"")</f>
        <v/>
      </c>
      <c r="J1825" s="15" t="str">
        <f t="shared" ca="1" si="128"/>
        <v xml:space="preserve">: </v>
      </c>
      <c r="K1825" s="16" t="str">
        <f>_xlfn.XLOOKUP(A1825,Students[Full Name],Students[Start Date],"")</f>
        <v/>
      </c>
      <c r="L1825" s="18">
        <f t="shared" ca="1" si="129"/>
        <v>-1</v>
      </c>
      <c r="M1825" s="18" cm="1">
        <f t="array" aca="1" ref="M1825" ca="1">SUMPRODUCT(Inactives[Days Inactive]*(Inactives[Student]=A1825))/365</f>
        <v>0</v>
      </c>
      <c r="N1825" s="18" t="str" cm="1">
        <f t="array" ref="N1825">IF(LEN($A1825)&gt;0,SUMPRODUCT(($A1825=merged_names)*(_xlfn.TEXTAFTER(N$2, "At ")=merged_belt_colours)*merged_months_at_rank),"")</f>
        <v/>
      </c>
      <c r="O1825" s="18" t="str" cm="1">
        <f t="array" ref="O1825">IF(LEN($A1825)&gt;0,SUMPRODUCT(($A1825=merged_names)*(_xlfn.TEXTAFTER(O$2, "At ")=merged_belt_colours)*merged_months_at_rank),"")</f>
        <v/>
      </c>
      <c r="P1825" s="18" t="str" cm="1">
        <f t="array" ref="P1825">IF(LEN($A1825)&gt;0,SUMPRODUCT(($A1825=merged_names)*(_xlfn.TEXTAFTER(P$2, "At ")=merged_belt_colours)*merged_months_at_rank),"")</f>
        <v/>
      </c>
      <c r="Q1825" s="18" t="str" cm="1">
        <f t="array" ref="Q1825">IF(LEN($A1825)&gt;0,SUMPRODUCT(($A1825=merged_names)*(_xlfn.TEXTAFTER(Q$2, "At ")=merged_belt_colours)*merged_months_at_rank),"")</f>
        <v/>
      </c>
      <c r="R1825" s="18" t="str" cm="1">
        <f t="array" ref="R1825">IF(LEN($A1825)&gt;0,SUMPRODUCT(($A1825=merged_names)*(_xlfn.TEXTAFTER(R$2, "At ")=merged_belt_colours)*merged_months_at_rank),"")</f>
        <v/>
      </c>
    </row>
    <row r="1826" spans="1:18" x14ac:dyDescent="0.25">
      <c r="A1826"/>
      <c r="B1826" s="15" t="str" cm="1">
        <f t="array" ref="B1826">IFERROR(IF(LEN(A1826)&gt;0, IF(SUMPRODUCT((Inactives[Key]=J1826)*(Inactives[Currently Inactive]))=1,"Inactive","Active"),""),"Active")</f>
        <v/>
      </c>
      <c r="C1826" s="16" t="str" cm="1">
        <f t="array" aca="1" ref="C1826" ca="1">IFERROR(_xlfn._xlws.FILTER(Inactives[Inactive On],(Inactives[Key]=J1826)*(Inactives[Currently Inactive]),""),"")</f>
        <v/>
      </c>
      <c r="D1826" s="16" t="str" cm="1">
        <f t="array" aca="1" ref="D1826" ca="1">IFERROR(INDEX(_xlfn.TEXTSPLIT(E1826," "),1),"")</f>
        <v/>
      </c>
      <c r="E1826" s="15" t="str" cm="1">
        <f t="array" aca="1" ref="E1826" ca="1">IFERROR(_xlfn._xlws.FILTER(merged_ranks,(merged_end_dates=DATE(9999,12,31))*(merged_names=A1826)),"")</f>
        <v/>
      </c>
      <c r="F1826" s="17" t="str">
        <f ca="1">_xlfn.XLOOKUP(J1826,Promotions[Promo Key],Promotions[Promo Date],"")</f>
        <v/>
      </c>
      <c r="G1826" s="18" t="str">
        <f t="shared" ca="1" si="127"/>
        <v/>
      </c>
      <c r="H1826" s="18" t="str">
        <f t="shared" ca="1" si="126"/>
        <v/>
      </c>
      <c r="I1826" s="17" t="str">
        <f>_xlfn.XLOOKUP(A1826,Students[Full Name],Students[Starting Rank],"")</f>
        <v/>
      </c>
      <c r="J1826" s="15" t="str">
        <f t="shared" ca="1" si="128"/>
        <v xml:space="preserve">: </v>
      </c>
      <c r="K1826" s="16" t="str">
        <f>_xlfn.XLOOKUP(A1826,Students[Full Name],Students[Start Date],"")</f>
        <v/>
      </c>
      <c r="L1826" s="18">
        <f t="shared" ca="1" si="129"/>
        <v>-1</v>
      </c>
      <c r="M1826" s="18" cm="1">
        <f t="array" aca="1" ref="M1826" ca="1">SUMPRODUCT(Inactives[Days Inactive]*(Inactives[Student]=A1826))/365</f>
        <v>0</v>
      </c>
      <c r="N1826" s="18" t="str" cm="1">
        <f t="array" ref="N1826">IF(LEN($A1826)&gt;0,SUMPRODUCT(($A1826=merged_names)*(_xlfn.TEXTAFTER(N$2, "At ")=merged_belt_colours)*merged_months_at_rank),"")</f>
        <v/>
      </c>
      <c r="O1826" s="18" t="str" cm="1">
        <f t="array" ref="O1826">IF(LEN($A1826)&gt;0,SUMPRODUCT(($A1826=merged_names)*(_xlfn.TEXTAFTER(O$2, "At ")=merged_belt_colours)*merged_months_at_rank),"")</f>
        <v/>
      </c>
      <c r="P1826" s="18" t="str" cm="1">
        <f t="array" ref="P1826">IF(LEN($A1826)&gt;0,SUMPRODUCT(($A1826=merged_names)*(_xlfn.TEXTAFTER(P$2, "At ")=merged_belt_colours)*merged_months_at_rank),"")</f>
        <v/>
      </c>
      <c r="Q1826" s="18" t="str" cm="1">
        <f t="array" ref="Q1826">IF(LEN($A1826)&gt;0,SUMPRODUCT(($A1826=merged_names)*(_xlfn.TEXTAFTER(Q$2, "At ")=merged_belt_colours)*merged_months_at_rank),"")</f>
        <v/>
      </c>
      <c r="R1826" s="18" t="str" cm="1">
        <f t="array" ref="R1826">IF(LEN($A1826)&gt;0,SUMPRODUCT(($A1826=merged_names)*(_xlfn.TEXTAFTER(R$2, "At ")=merged_belt_colours)*merged_months_at_rank),"")</f>
        <v/>
      </c>
    </row>
    <row r="1827" spans="1:18" x14ac:dyDescent="0.25">
      <c r="A1827"/>
      <c r="B1827" s="15" t="str" cm="1">
        <f t="array" ref="B1827">IFERROR(IF(LEN(A1827)&gt;0, IF(SUMPRODUCT((Inactives[Key]=J1827)*(Inactives[Currently Inactive]))=1,"Inactive","Active"),""),"Active")</f>
        <v/>
      </c>
      <c r="C1827" s="16" t="str" cm="1">
        <f t="array" aca="1" ref="C1827" ca="1">IFERROR(_xlfn._xlws.FILTER(Inactives[Inactive On],(Inactives[Key]=J1827)*(Inactives[Currently Inactive]),""),"")</f>
        <v/>
      </c>
      <c r="D1827" s="16" t="str" cm="1">
        <f t="array" aca="1" ref="D1827" ca="1">IFERROR(INDEX(_xlfn.TEXTSPLIT(E1827," "),1),"")</f>
        <v/>
      </c>
      <c r="E1827" s="15" t="str" cm="1">
        <f t="array" aca="1" ref="E1827" ca="1">IFERROR(_xlfn._xlws.FILTER(merged_ranks,(merged_end_dates=DATE(9999,12,31))*(merged_names=A1827)),"")</f>
        <v/>
      </c>
      <c r="F1827" s="17" t="str">
        <f ca="1">_xlfn.XLOOKUP(J1827,Promotions[Promo Key],Promotions[Promo Date],"")</f>
        <v/>
      </c>
      <c r="G1827" s="18" t="str">
        <f t="shared" ca="1" si="127"/>
        <v/>
      </c>
      <c r="H1827" s="18" t="str">
        <f t="shared" ca="1" si="126"/>
        <v/>
      </c>
      <c r="I1827" s="17" t="str">
        <f>_xlfn.XLOOKUP(A1827,Students[Full Name],Students[Starting Rank],"")</f>
        <v/>
      </c>
      <c r="J1827" s="15" t="str">
        <f t="shared" ca="1" si="128"/>
        <v xml:space="preserve">: </v>
      </c>
      <c r="K1827" s="16" t="str">
        <f>_xlfn.XLOOKUP(A1827,Students[Full Name],Students[Start Date],"")</f>
        <v/>
      </c>
      <c r="L1827" s="18">
        <f t="shared" ca="1" si="129"/>
        <v>-1</v>
      </c>
      <c r="M1827" s="18" cm="1">
        <f t="array" aca="1" ref="M1827" ca="1">SUMPRODUCT(Inactives[Days Inactive]*(Inactives[Student]=A1827))/365</f>
        <v>0</v>
      </c>
      <c r="N1827" s="18" t="str" cm="1">
        <f t="array" ref="N1827">IF(LEN($A1827)&gt;0,SUMPRODUCT(($A1827=merged_names)*(_xlfn.TEXTAFTER(N$2, "At ")=merged_belt_colours)*merged_months_at_rank),"")</f>
        <v/>
      </c>
      <c r="O1827" s="18" t="str" cm="1">
        <f t="array" ref="O1827">IF(LEN($A1827)&gt;0,SUMPRODUCT(($A1827=merged_names)*(_xlfn.TEXTAFTER(O$2, "At ")=merged_belt_colours)*merged_months_at_rank),"")</f>
        <v/>
      </c>
      <c r="P1827" s="18" t="str" cm="1">
        <f t="array" ref="P1827">IF(LEN($A1827)&gt;0,SUMPRODUCT(($A1827=merged_names)*(_xlfn.TEXTAFTER(P$2, "At ")=merged_belt_colours)*merged_months_at_rank),"")</f>
        <v/>
      </c>
      <c r="Q1827" s="18" t="str" cm="1">
        <f t="array" ref="Q1827">IF(LEN($A1827)&gt;0,SUMPRODUCT(($A1827=merged_names)*(_xlfn.TEXTAFTER(Q$2, "At ")=merged_belt_colours)*merged_months_at_rank),"")</f>
        <v/>
      </c>
      <c r="R1827" s="18" t="str" cm="1">
        <f t="array" ref="R1827">IF(LEN($A1827)&gt;0,SUMPRODUCT(($A1827=merged_names)*(_xlfn.TEXTAFTER(R$2, "At ")=merged_belt_colours)*merged_months_at_rank),"")</f>
        <v/>
      </c>
    </row>
    <row r="1828" spans="1:18" x14ac:dyDescent="0.25">
      <c r="A1828"/>
      <c r="B1828" s="15" t="str" cm="1">
        <f t="array" ref="B1828">IFERROR(IF(LEN(A1828)&gt;0, IF(SUMPRODUCT((Inactives[Key]=J1828)*(Inactives[Currently Inactive]))=1,"Inactive","Active"),""),"Active")</f>
        <v/>
      </c>
      <c r="C1828" s="16" t="str" cm="1">
        <f t="array" aca="1" ref="C1828" ca="1">IFERROR(_xlfn._xlws.FILTER(Inactives[Inactive On],(Inactives[Key]=J1828)*(Inactives[Currently Inactive]),""),"")</f>
        <v/>
      </c>
      <c r="D1828" s="16" t="str" cm="1">
        <f t="array" aca="1" ref="D1828" ca="1">IFERROR(INDEX(_xlfn.TEXTSPLIT(E1828," "),1),"")</f>
        <v/>
      </c>
      <c r="E1828" s="15" t="str" cm="1">
        <f t="array" aca="1" ref="E1828" ca="1">IFERROR(_xlfn._xlws.FILTER(merged_ranks,(merged_end_dates=DATE(9999,12,31))*(merged_names=A1828)),"")</f>
        <v/>
      </c>
      <c r="F1828" s="17" t="str">
        <f ca="1">_xlfn.XLOOKUP(J1828,Promotions[Promo Key],Promotions[Promo Date],"")</f>
        <v/>
      </c>
      <c r="G1828" s="18" t="str">
        <f t="shared" ca="1" si="127"/>
        <v/>
      </c>
      <c r="H1828" s="18" t="str">
        <f t="shared" ca="1" si="126"/>
        <v/>
      </c>
      <c r="I1828" s="17" t="str">
        <f>_xlfn.XLOOKUP(A1828,Students[Full Name],Students[Starting Rank],"")</f>
        <v/>
      </c>
      <c r="J1828" s="15" t="str">
        <f t="shared" ca="1" si="128"/>
        <v xml:space="preserve">: </v>
      </c>
      <c r="K1828" s="16" t="str">
        <f>_xlfn.XLOOKUP(A1828,Students[Full Name],Students[Start Date],"")</f>
        <v/>
      </c>
      <c r="L1828" s="18">
        <f t="shared" ca="1" si="129"/>
        <v>-1</v>
      </c>
      <c r="M1828" s="18" cm="1">
        <f t="array" aca="1" ref="M1828" ca="1">SUMPRODUCT(Inactives[Days Inactive]*(Inactives[Student]=A1828))/365</f>
        <v>0</v>
      </c>
      <c r="N1828" s="18" t="str" cm="1">
        <f t="array" ref="N1828">IF(LEN($A1828)&gt;0,SUMPRODUCT(($A1828=merged_names)*(_xlfn.TEXTAFTER(N$2, "At ")=merged_belt_colours)*merged_months_at_rank),"")</f>
        <v/>
      </c>
      <c r="O1828" s="18" t="str" cm="1">
        <f t="array" ref="O1828">IF(LEN($A1828)&gt;0,SUMPRODUCT(($A1828=merged_names)*(_xlfn.TEXTAFTER(O$2, "At ")=merged_belt_colours)*merged_months_at_rank),"")</f>
        <v/>
      </c>
      <c r="P1828" s="18" t="str" cm="1">
        <f t="array" ref="P1828">IF(LEN($A1828)&gt;0,SUMPRODUCT(($A1828=merged_names)*(_xlfn.TEXTAFTER(P$2, "At ")=merged_belt_colours)*merged_months_at_rank),"")</f>
        <v/>
      </c>
      <c r="Q1828" s="18" t="str" cm="1">
        <f t="array" ref="Q1828">IF(LEN($A1828)&gt;0,SUMPRODUCT(($A1828=merged_names)*(_xlfn.TEXTAFTER(Q$2, "At ")=merged_belt_colours)*merged_months_at_rank),"")</f>
        <v/>
      </c>
      <c r="R1828" s="18" t="str" cm="1">
        <f t="array" ref="R1828">IF(LEN($A1828)&gt;0,SUMPRODUCT(($A1828=merged_names)*(_xlfn.TEXTAFTER(R$2, "At ")=merged_belt_colours)*merged_months_at_rank),"")</f>
        <v/>
      </c>
    </row>
    <row r="1829" spans="1:18" x14ac:dyDescent="0.25">
      <c r="A1829"/>
      <c r="B1829" s="15" t="str" cm="1">
        <f t="array" ref="B1829">IFERROR(IF(LEN(A1829)&gt;0, IF(SUMPRODUCT((Inactives[Key]=J1829)*(Inactives[Currently Inactive]))=1,"Inactive","Active"),""),"Active")</f>
        <v/>
      </c>
      <c r="C1829" s="16" t="str" cm="1">
        <f t="array" aca="1" ref="C1829" ca="1">IFERROR(_xlfn._xlws.FILTER(Inactives[Inactive On],(Inactives[Key]=J1829)*(Inactives[Currently Inactive]),""),"")</f>
        <v/>
      </c>
      <c r="D1829" s="16" t="str" cm="1">
        <f t="array" aca="1" ref="D1829" ca="1">IFERROR(INDEX(_xlfn.TEXTSPLIT(E1829," "),1),"")</f>
        <v/>
      </c>
      <c r="E1829" s="15" t="str" cm="1">
        <f t="array" aca="1" ref="E1829" ca="1">IFERROR(_xlfn._xlws.FILTER(merged_ranks,(merged_end_dates=DATE(9999,12,31))*(merged_names=A1829)),"")</f>
        <v/>
      </c>
      <c r="F1829" s="17" t="str">
        <f ca="1">_xlfn.XLOOKUP(J1829,Promotions[Promo Key],Promotions[Promo Date],"")</f>
        <v/>
      </c>
      <c r="G1829" s="18" t="str">
        <f t="shared" ca="1" si="127"/>
        <v/>
      </c>
      <c r="H1829" s="18" t="str">
        <f t="shared" ca="1" si="126"/>
        <v/>
      </c>
      <c r="I1829" s="17" t="str">
        <f>_xlfn.XLOOKUP(A1829,Students[Full Name],Students[Starting Rank],"")</f>
        <v/>
      </c>
      <c r="J1829" s="15" t="str">
        <f t="shared" ca="1" si="128"/>
        <v xml:space="preserve">: </v>
      </c>
      <c r="K1829" s="16" t="str">
        <f>_xlfn.XLOOKUP(A1829,Students[Full Name],Students[Start Date],"")</f>
        <v/>
      </c>
      <c r="L1829" s="18">
        <f t="shared" ca="1" si="129"/>
        <v>-1</v>
      </c>
      <c r="M1829" s="18" cm="1">
        <f t="array" aca="1" ref="M1829" ca="1">SUMPRODUCT(Inactives[Days Inactive]*(Inactives[Student]=A1829))/365</f>
        <v>0</v>
      </c>
      <c r="N1829" s="18" t="str" cm="1">
        <f t="array" ref="N1829">IF(LEN($A1829)&gt;0,SUMPRODUCT(($A1829=merged_names)*(_xlfn.TEXTAFTER(N$2, "At ")=merged_belt_colours)*merged_months_at_rank),"")</f>
        <v/>
      </c>
      <c r="O1829" s="18" t="str" cm="1">
        <f t="array" ref="O1829">IF(LEN($A1829)&gt;0,SUMPRODUCT(($A1829=merged_names)*(_xlfn.TEXTAFTER(O$2, "At ")=merged_belt_colours)*merged_months_at_rank),"")</f>
        <v/>
      </c>
      <c r="P1829" s="18" t="str" cm="1">
        <f t="array" ref="P1829">IF(LEN($A1829)&gt;0,SUMPRODUCT(($A1829=merged_names)*(_xlfn.TEXTAFTER(P$2, "At ")=merged_belt_colours)*merged_months_at_rank),"")</f>
        <v/>
      </c>
      <c r="Q1829" s="18" t="str" cm="1">
        <f t="array" ref="Q1829">IF(LEN($A1829)&gt;0,SUMPRODUCT(($A1829=merged_names)*(_xlfn.TEXTAFTER(Q$2, "At ")=merged_belt_colours)*merged_months_at_rank),"")</f>
        <v/>
      </c>
      <c r="R1829" s="18" t="str" cm="1">
        <f t="array" ref="R1829">IF(LEN($A1829)&gt;0,SUMPRODUCT(($A1829=merged_names)*(_xlfn.TEXTAFTER(R$2, "At ")=merged_belt_colours)*merged_months_at_rank),"")</f>
        <v/>
      </c>
    </row>
    <row r="1830" spans="1:18" x14ac:dyDescent="0.25">
      <c r="A1830"/>
      <c r="B1830" s="15" t="str" cm="1">
        <f t="array" ref="B1830">IFERROR(IF(LEN(A1830)&gt;0, IF(SUMPRODUCT((Inactives[Key]=J1830)*(Inactives[Currently Inactive]))=1,"Inactive","Active"),""),"Active")</f>
        <v/>
      </c>
      <c r="C1830" s="16" t="str" cm="1">
        <f t="array" aca="1" ref="C1830" ca="1">IFERROR(_xlfn._xlws.FILTER(Inactives[Inactive On],(Inactives[Key]=J1830)*(Inactives[Currently Inactive]),""),"")</f>
        <v/>
      </c>
      <c r="D1830" s="16" t="str" cm="1">
        <f t="array" aca="1" ref="D1830" ca="1">IFERROR(INDEX(_xlfn.TEXTSPLIT(E1830," "),1),"")</f>
        <v/>
      </c>
      <c r="E1830" s="15" t="str" cm="1">
        <f t="array" aca="1" ref="E1830" ca="1">IFERROR(_xlfn._xlws.FILTER(merged_ranks,(merged_end_dates=DATE(9999,12,31))*(merged_names=A1830)),"")</f>
        <v/>
      </c>
      <c r="F1830" s="17" t="str">
        <f ca="1">_xlfn.XLOOKUP(J1830,Promotions[Promo Key],Promotions[Promo Date],"")</f>
        <v/>
      </c>
      <c r="G1830" s="18" t="str">
        <f t="shared" ca="1" si="127"/>
        <v/>
      </c>
      <c r="H1830" s="18" t="str">
        <f t="shared" ca="1" si="126"/>
        <v/>
      </c>
      <c r="I1830" s="17" t="str">
        <f>_xlfn.XLOOKUP(A1830,Students[Full Name],Students[Starting Rank],"")</f>
        <v/>
      </c>
      <c r="J1830" s="15" t="str">
        <f t="shared" ca="1" si="128"/>
        <v xml:space="preserve">: </v>
      </c>
      <c r="K1830" s="16" t="str">
        <f>_xlfn.XLOOKUP(A1830,Students[Full Name],Students[Start Date],"")</f>
        <v/>
      </c>
      <c r="L1830" s="18">
        <f t="shared" ca="1" si="129"/>
        <v>-1</v>
      </c>
      <c r="M1830" s="18" cm="1">
        <f t="array" aca="1" ref="M1830" ca="1">SUMPRODUCT(Inactives[Days Inactive]*(Inactives[Student]=A1830))/365</f>
        <v>0</v>
      </c>
      <c r="N1830" s="18" t="str" cm="1">
        <f t="array" ref="N1830">IF(LEN($A1830)&gt;0,SUMPRODUCT(($A1830=merged_names)*(_xlfn.TEXTAFTER(N$2, "At ")=merged_belt_colours)*merged_months_at_rank),"")</f>
        <v/>
      </c>
      <c r="O1830" s="18" t="str" cm="1">
        <f t="array" ref="O1830">IF(LEN($A1830)&gt;0,SUMPRODUCT(($A1830=merged_names)*(_xlfn.TEXTAFTER(O$2, "At ")=merged_belt_colours)*merged_months_at_rank),"")</f>
        <v/>
      </c>
      <c r="P1830" s="18" t="str" cm="1">
        <f t="array" ref="P1830">IF(LEN($A1830)&gt;0,SUMPRODUCT(($A1830=merged_names)*(_xlfn.TEXTAFTER(P$2, "At ")=merged_belt_colours)*merged_months_at_rank),"")</f>
        <v/>
      </c>
      <c r="Q1830" s="18" t="str" cm="1">
        <f t="array" ref="Q1830">IF(LEN($A1830)&gt;0,SUMPRODUCT(($A1830=merged_names)*(_xlfn.TEXTAFTER(Q$2, "At ")=merged_belt_colours)*merged_months_at_rank),"")</f>
        <v/>
      </c>
      <c r="R1830" s="18" t="str" cm="1">
        <f t="array" ref="R1830">IF(LEN($A1830)&gt;0,SUMPRODUCT(($A1830=merged_names)*(_xlfn.TEXTAFTER(R$2, "At ")=merged_belt_colours)*merged_months_at_rank),"")</f>
        <v/>
      </c>
    </row>
    <row r="1831" spans="1:18" x14ac:dyDescent="0.25">
      <c r="A1831"/>
      <c r="B1831" s="15" t="str" cm="1">
        <f t="array" ref="B1831">IFERROR(IF(LEN(A1831)&gt;0, IF(SUMPRODUCT((Inactives[Key]=J1831)*(Inactives[Currently Inactive]))=1,"Inactive","Active"),""),"Active")</f>
        <v/>
      </c>
      <c r="C1831" s="16" t="str" cm="1">
        <f t="array" aca="1" ref="C1831" ca="1">IFERROR(_xlfn._xlws.FILTER(Inactives[Inactive On],(Inactives[Key]=J1831)*(Inactives[Currently Inactive]),""),"")</f>
        <v/>
      </c>
      <c r="D1831" s="16" t="str" cm="1">
        <f t="array" aca="1" ref="D1831" ca="1">IFERROR(INDEX(_xlfn.TEXTSPLIT(E1831," "),1),"")</f>
        <v/>
      </c>
      <c r="E1831" s="15" t="str" cm="1">
        <f t="array" aca="1" ref="E1831" ca="1">IFERROR(_xlfn._xlws.FILTER(merged_ranks,(merged_end_dates=DATE(9999,12,31))*(merged_names=A1831)),"")</f>
        <v/>
      </c>
      <c r="F1831" s="17" t="str">
        <f ca="1">_xlfn.XLOOKUP(J1831,Promotions[Promo Key],Promotions[Promo Date],"")</f>
        <v/>
      </c>
      <c r="G1831" s="18" t="str">
        <f t="shared" ca="1" si="127"/>
        <v/>
      </c>
      <c r="H1831" s="18" t="str">
        <f t="shared" ca="1" si="126"/>
        <v/>
      </c>
      <c r="I1831" s="17" t="str">
        <f>_xlfn.XLOOKUP(A1831,Students[Full Name],Students[Starting Rank],"")</f>
        <v/>
      </c>
      <c r="J1831" s="15" t="str">
        <f t="shared" ca="1" si="128"/>
        <v xml:space="preserve">: </v>
      </c>
      <c r="K1831" s="16" t="str">
        <f>_xlfn.XLOOKUP(A1831,Students[Full Name],Students[Start Date],"")</f>
        <v/>
      </c>
      <c r="L1831" s="18">
        <f t="shared" ca="1" si="129"/>
        <v>-1</v>
      </c>
      <c r="M1831" s="18" cm="1">
        <f t="array" aca="1" ref="M1831" ca="1">SUMPRODUCT(Inactives[Days Inactive]*(Inactives[Student]=A1831))/365</f>
        <v>0</v>
      </c>
      <c r="N1831" s="18" t="str" cm="1">
        <f t="array" ref="N1831">IF(LEN($A1831)&gt;0,SUMPRODUCT(($A1831=merged_names)*(_xlfn.TEXTAFTER(N$2, "At ")=merged_belt_colours)*merged_months_at_rank),"")</f>
        <v/>
      </c>
      <c r="O1831" s="18" t="str" cm="1">
        <f t="array" ref="O1831">IF(LEN($A1831)&gt;0,SUMPRODUCT(($A1831=merged_names)*(_xlfn.TEXTAFTER(O$2, "At ")=merged_belt_colours)*merged_months_at_rank),"")</f>
        <v/>
      </c>
      <c r="P1831" s="18" t="str" cm="1">
        <f t="array" ref="P1831">IF(LEN($A1831)&gt;0,SUMPRODUCT(($A1831=merged_names)*(_xlfn.TEXTAFTER(P$2, "At ")=merged_belt_colours)*merged_months_at_rank),"")</f>
        <v/>
      </c>
      <c r="Q1831" s="18" t="str" cm="1">
        <f t="array" ref="Q1831">IF(LEN($A1831)&gt;0,SUMPRODUCT(($A1831=merged_names)*(_xlfn.TEXTAFTER(Q$2, "At ")=merged_belt_colours)*merged_months_at_rank),"")</f>
        <v/>
      </c>
      <c r="R1831" s="18" t="str" cm="1">
        <f t="array" ref="R1831">IF(LEN($A1831)&gt;0,SUMPRODUCT(($A1831=merged_names)*(_xlfn.TEXTAFTER(R$2, "At ")=merged_belt_colours)*merged_months_at_rank),"")</f>
        <v/>
      </c>
    </row>
    <row r="1832" spans="1:18" x14ac:dyDescent="0.25">
      <c r="A1832"/>
      <c r="B1832" s="15" t="str" cm="1">
        <f t="array" ref="B1832">IFERROR(IF(LEN(A1832)&gt;0, IF(SUMPRODUCT((Inactives[Key]=J1832)*(Inactives[Currently Inactive]))=1,"Inactive","Active"),""),"Active")</f>
        <v/>
      </c>
      <c r="C1832" s="16" t="str" cm="1">
        <f t="array" aca="1" ref="C1832" ca="1">IFERROR(_xlfn._xlws.FILTER(Inactives[Inactive On],(Inactives[Key]=J1832)*(Inactives[Currently Inactive]),""),"")</f>
        <v/>
      </c>
      <c r="D1832" s="16" t="str" cm="1">
        <f t="array" aca="1" ref="D1832" ca="1">IFERROR(INDEX(_xlfn.TEXTSPLIT(E1832," "),1),"")</f>
        <v/>
      </c>
      <c r="E1832" s="15" t="str" cm="1">
        <f t="array" aca="1" ref="E1832" ca="1">IFERROR(_xlfn._xlws.FILTER(merged_ranks,(merged_end_dates=DATE(9999,12,31))*(merged_names=A1832)),"")</f>
        <v/>
      </c>
      <c r="F1832" s="17" t="str">
        <f ca="1">_xlfn.XLOOKUP(J1832,Promotions[Promo Key],Promotions[Promo Date],"")</f>
        <v/>
      </c>
      <c r="G1832" s="18" t="str">
        <f t="shared" ca="1" si="127"/>
        <v/>
      </c>
      <c r="H1832" s="18" t="str">
        <f t="shared" ca="1" si="126"/>
        <v/>
      </c>
      <c r="I1832" s="17" t="str">
        <f>_xlfn.XLOOKUP(A1832,Students[Full Name],Students[Starting Rank],"")</f>
        <v/>
      </c>
      <c r="J1832" s="15" t="str">
        <f t="shared" ca="1" si="128"/>
        <v xml:space="preserve">: </v>
      </c>
      <c r="K1832" s="16" t="str">
        <f>_xlfn.XLOOKUP(A1832,Students[Full Name],Students[Start Date],"")</f>
        <v/>
      </c>
      <c r="L1832" s="18">
        <f t="shared" ca="1" si="129"/>
        <v>-1</v>
      </c>
      <c r="M1832" s="18" cm="1">
        <f t="array" aca="1" ref="M1832" ca="1">SUMPRODUCT(Inactives[Days Inactive]*(Inactives[Student]=A1832))/365</f>
        <v>0</v>
      </c>
      <c r="N1832" s="18" t="str" cm="1">
        <f t="array" ref="N1832">IF(LEN($A1832)&gt;0,SUMPRODUCT(($A1832=merged_names)*(_xlfn.TEXTAFTER(N$2, "At ")=merged_belt_colours)*merged_months_at_rank),"")</f>
        <v/>
      </c>
      <c r="O1832" s="18" t="str" cm="1">
        <f t="array" ref="O1832">IF(LEN($A1832)&gt;0,SUMPRODUCT(($A1832=merged_names)*(_xlfn.TEXTAFTER(O$2, "At ")=merged_belt_colours)*merged_months_at_rank),"")</f>
        <v/>
      </c>
      <c r="P1832" s="18" t="str" cm="1">
        <f t="array" ref="P1832">IF(LEN($A1832)&gt;0,SUMPRODUCT(($A1832=merged_names)*(_xlfn.TEXTAFTER(P$2, "At ")=merged_belt_colours)*merged_months_at_rank),"")</f>
        <v/>
      </c>
      <c r="Q1832" s="18" t="str" cm="1">
        <f t="array" ref="Q1832">IF(LEN($A1832)&gt;0,SUMPRODUCT(($A1832=merged_names)*(_xlfn.TEXTAFTER(Q$2, "At ")=merged_belt_colours)*merged_months_at_rank),"")</f>
        <v/>
      </c>
      <c r="R1832" s="18" t="str" cm="1">
        <f t="array" ref="R1832">IF(LEN($A1832)&gt;0,SUMPRODUCT(($A1832=merged_names)*(_xlfn.TEXTAFTER(R$2, "At ")=merged_belt_colours)*merged_months_at_rank),"")</f>
        <v/>
      </c>
    </row>
    <row r="1833" spans="1:18" x14ac:dyDescent="0.25">
      <c r="A1833"/>
      <c r="B1833" s="15" t="str" cm="1">
        <f t="array" ref="B1833">IFERROR(IF(LEN(A1833)&gt;0, IF(SUMPRODUCT((Inactives[Key]=J1833)*(Inactives[Currently Inactive]))=1,"Inactive","Active"),""),"Active")</f>
        <v/>
      </c>
      <c r="C1833" s="16" t="str" cm="1">
        <f t="array" aca="1" ref="C1833" ca="1">IFERROR(_xlfn._xlws.FILTER(Inactives[Inactive On],(Inactives[Key]=J1833)*(Inactives[Currently Inactive]),""),"")</f>
        <v/>
      </c>
      <c r="D1833" s="16" t="str" cm="1">
        <f t="array" aca="1" ref="D1833" ca="1">IFERROR(INDEX(_xlfn.TEXTSPLIT(E1833," "),1),"")</f>
        <v/>
      </c>
      <c r="E1833" s="15" t="str" cm="1">
        <f t="array" aca="1" ref="E1833" ca="1">IFERROR(_xlfn._xlws.FILTER(merged_ranks,(merged_end_dates=DATE(9999,12,31))*(merged_names=A1833)),"")</f>
        <v/>
      </c>
      <c r="F1833" s="17" t="str">
        <f ca="1">_xlfn.XLOOKUP(J1833,Promotions[Promo Key],Promotions[Promo Date],"")</f>
        <v/>
      </c>
      <c r="G1833" s="18" t="str">
        <f t="shared" ca="1" si="127"/>
        <v/>
      </c>
      <c r="H1833" s="18" t="str">
        <f t="shared" ca="1" si="126"/>
        <v/>
      </c>
      <c r="I1833" s="17" t="str">
        <f>_xlfn.XLOOKUP(A1833,Students[Full Name],Students[Starting Rank],"")</f>
        <v/>
      </c>
      <c r="J1833" s="15" t="str">
        <f t="shared" ca="1" si="128"/>
        <v xml:space="preserve">: </v>
      </c>
      <c r="K1833" s="16" t="str">
        <f>_xlfn.XLOOKUP(A1833,Students[Full Name],Students[Start Date],"")</f>
        <v/>
      </c>
      <c r="L1833" s="18">
        <f t="shared" ca="1" si="129"/>
        <v>-1</v>
      </c>
      <c r="M1833" s="18" cm="1">
        <f t="array" aca="1" ref="M1833" ca="1">SUMPRODUCT(Inactives[Days Inactive]*(Inactives[Student]=A1833))/365</f>
        <v>0</v>
      </c>
      <c r="N1833" s="18" t="str" cm="1">
        <f t="array" ref="N1833">IF(LEN($A1833)&gt;0,SUMPRODUCT(($A1833=merged_names)*(_xlfn.TEXTAFTER(N$2, "At ")=merged_belt_colours)*merged_months_at_rank),"")</f>
        <v/>
      </c>
      <c r="O1833" s="18" t="str" cm="1">
        <f t="array" ref="O1833">IF(LEN($A1833)&gt;0,SUMPRODUCT(($A1833=merged_names)*(_xlfn.TEXTAFTER(O$2, "At ")=merged_belt_colours)*merged_months_at_rank),"")</f>
        <v/>
      </c>
      <c r="P1833" s="18" t="str" cm="1">
        <f t="array" ref="P1833">IF(LEN($A1833)&gt;0,SUMPRODUCT(($A1833=merged_names)*(_xlfn.TEXTAFTER(P$2, "At ")=merged_belt_colours)*merged_months_at_rank),"")</f>
        <v/>
      </c>
      <c r="Q1833" s="18" t="str" cm="1">
        <f t="array" ref="Q1833">IF(LEN($A1833)&gt;0,SUMPRODUCT(($A1833=merged_names)*(_xlfn.TEXTAFTER(Q$2, "At ")=merged_belt_colours)*merged_months_at_rank),"")</f>
        <v/>
      </c>
      <c r="R1833" s="18" t="str" cm="1">
        <f t="array" ref="R1833">IF(LEN($A1833)&gt;0,SUMPRODUCT(($A1833=merged_names)*(_xlfn.TEXTAFTER(R$2, "At ")=merged_belt_colours)*merged_months_at_rank),"")</f>
        <v/>
      </c>
    </row>
    <row r="1834" spans="1:18" x14ac:dyDescent="0.25">
      <c r="A1834"/>
      <c r="B1834" s="15" t="str" cm="1">
        <f t="array" ref="B1834">IFERROR(IF(LEN(A1834)&gt;0, IF(SUMPRODUCT((Inactives[Key]=J1834)*(Inactives[Currently Inactive]))=1,"Inactive","Active"),""),"Active")</f>
        <v/>
      </c>
      <c r="C1834" s="16" t="str" cm="1">
        <f t="array" aca="1" ref="C1834" ca="1">IFERROR(_xlfn._xlws.FILTER(Inactives[Inactive On],(Inactives[Key]=J1834)*(Inactives[Currently Inactive]),""),"")</f>
        <v/>
      </c>
      <c r="D1834" s="16" t="str" cm="1">
        <f t="array" aca="1" ref="D1834" ca="1">IFERROR(INDEX(_xlfn.TEXTSPLIT(E1834," "),1),"")</f>
        <v/>
      </c>
      <c r="E1834" s="15" t="str" cm="1">
        <f t="array" aca="1" ref="E1834" ca="1">IFERROR(_xlfn._xlws.FILTER(merged_ranks,(merged_end_dates=DATE(9999,12,31))*(merged_names=A1834)),"")</f>
        <v/>
      </c>
      <c r="F1834" s="17" t="str">
        <f ca="1">_xlfn.XLOOKUP(J1834,Promotions[Promo Key],Promotions[Promo Date],"")</f>
        <v/>
      </c>
      <c r="G1834" s="18" t="str">
        <f t="shared" ca="1" si="127"/>
        <v/>
      </c>
      <c r="H1834" s="18" t="str">
        <f t="shared" ca="1" si="126"/>
        <v/>
      </c>
      <c r="I1834" s="17" t="str">
        <f>_xlfn.XLOOKUP(A1834,Students[Full Name],Students[Starting Rank],"")</f>
        <v/>
      </c>
      <c r="J1834" s="15" t="str">
        <f t="shared" ca="1" si="128"/>
        <v xml:space="preserve">: </v>
      </c>
      <c r="K1834" s="16" t="str">
        <f>_xlfn.XLOOKUP(A1834,Students[Full Name],Students[Start Date],"")</f>
        <v/>
      </c>
      <c r="L1834" s="18">
        <f t="shared" ca="1" si="129"/>
        <v>-1</v>
      </c>
      <c r="M1834" s="18" cm="1">
        <f t="array" aca="1" ref="M1834" ca="1">SUMPRODUCT(Inactives[Days Inactive]*(Inactives[Student]=A1834))/365</f>
        <v>0</v>
      </c>
      <c r="N1834" s="18" t="str" cm="1">
        <f t="array" ref="N1834">IF(LEN($A1834)&gt;0,SUMPRODUCT(($A1834=merged_names)*(_xlfn.TEXTAFTER(N$2, "At ")=merged_belt_colours)*merged_months_at_rank),"")</f>
        <v/>
      </c>
      <c r="O1834" s="18" t="str" cm="1">
        <f t="array" ref="O1834">IF(LEN($A1834)&gt;0,SUMPRODUCT(($A1834=merged_names)*(_xlfn.TEXTAFTER(O$2, "At ")=merged_belt_colours)*merged_months_at_rank),"")</f>
        <v/>
      </c>
      <c r="P1834" s="18" t="str" cm="1">
        <f t="array" ref="P1834">IF(LEN($A1834)&gt;0,SUMPRODUCT(($A1834=merged_names)*(_xlfn.TEXTAFTER(P$2, "At ")=merged_belt_colours)*merged_months_at_rank),"")</f>
        <v/>
      </c>
      <c r="Q1834" s="18" t="str" cm="1">
        <f t="array" ref="Q1834">IF(LEN($A1834)&gt;0,SUMPRODUCT(($A1834=merged_names)*(_xlfn.TEXTAFTER(Q$2, "At ")=merged_belt_colours)*merged_months_at_rank),"")</f>
        <v/>
      </c>
      <c r="R1834" s="18" t="str" cm="1">
        <f t="array" ref="R1834">IF(LEN($A1834)&gt;0,SUMPRODUCT(($A1834=merged_names)*(_xlfn.TEXTAFTER(R$2, "At ")=merged_belt_colours)*merged_months_at_rank),"")</f>
        <v/>
      </c>
    </row>
    <row r="1835" spans="1:18" x14ac:dyDescent="0.25">
      <c r="A1835"/>
      <c r="B1835" s="15" t="str" cm="1">
        <f t="array" ref="B1835">IFERROR(IF(LEN(A1835)&gt;0, IF(SUMPRODUCT((Inactives[Key]=J1835)*(Inactives[Currently Inactive]))=1,"Inactive","Active"),""),"Active")</f>
        <v/>
      </c>
      <c r="C1835" s="16" t="str" cm="1">
        <f t="array" aca="1" ref="C1835" ca="1">IFERROR(_xlfn._xlws.FILTER(Inactives[Inactive On],(Inactives[Key]=J1835)*(Inactives[Currently Inactive]),""),"")</f>
        <v/>
      </c>
      <c r="D1835" s="16" t="str" cm="1">
        <f t="array" aca="1" ref="D1835" ca="1">IFERROR(INDEX(_xlfn.TEXTSPLIT(E1835," "),1),"")</f>
        <v/>
      </c>
      <c r="E1835" s="15" t="str" cm="1">
        <f t="array" aca="1" ref="E1835" ca="1">IFERROR(_xlfn._xlws.FILTER(merged_ranks,(merged_end_dates=DATE(9999,12,31))*(merged_names=A1835)),"")</f>
        <v/>
      </c>
      <c r="F1835" s="17" t="str">
        <f ca="1">_xlfn.XLOOKUP(J1835,Promotions[Promo Key],Promotions[Promo Date],"")</f>
        <v/>
      </c>
      <c r="G1835" s="18" t="str">
        <f t="shared" ca="1" si="127"/>
        <v/>
      </c>
      <c r="H1835" s="18" t="str">
        <f t="shared" ca="1" si="126"/>
        <v/>
      </c>
      <c r="I1835" s="17" t="str">
        <f>_xlfn.XLOOKUP(A1835,Students[Full Name],Students[Starting Rank],"")</f>
        <v/>
      </c>
      <c r="J1835" s="15" t="str">
        <f t="shared" ca="1" si="128"/>
        <v xml:space="preserve">: </v>
      </c>
      <c r="K1835" s="16" t="str">
        <f>_xlfn.XLOOKUP(A1835,Students[Full Name],Students[Start Date],"")</f>
        <v/>
      </c>
      <c r="L1835" s="18">
        <f t="shared" ca="1" si="129"/>
        <v>-1</v>
      </c>
      <c r="M1835" s="18" cm="1">
        <f t="array" aca="1" ref="M1835" ca="1">SUMPRODUCT(Inactives[Days Inactive]*(Inactives[Student]=A1835))/365</f>
        <v>0</v>
      </c>
      <c r="N1835" s="18" t="str" cm="1">
        <f t="array" ref="N1835">IF(LEN($A1835)&gt;0,SUMPRODUCT(($A1835=merged_names)*(_xlfn.TEXTAFTER(N$2, "At ")=merged_belt_colours)*merged_months_at_rank),"")</f>
        <v/>
      </c>
      <c r="O1835" s="18" t="str" cm="1">
        <f t="array" ref="O1835">IF(LEN($A1835)&gt;0,SUMPRODUCT(($A1835=merged_names)*(_xlfn.TEXTAFTER(O$2, "At ")=merged_belt_colours)*merged_months_at_rank),"")</f>
        <v/>
      </c>
      <c r="P1835" s="18" t="str" cm="1">
        <f t="array" ref="P1835">IF(LEN($A1835)&gt;0,SUMPRODUCT(($A1835=merged_names)*(_xlfn.TEXTAFTER(P$2, "At ")=merged_belt_colours)*merged_months_at_rank),"")</f>
        <v/>
      </c>
      <c r="Q1835" s="18" t="str" cm="1">
        <f t="array" ref="Q1835">IF(LEN($A1835)&gt;0,SUMPRODUCT(($A1835=merged_names)*(_xlfn.TEXTAFTER(Q$2, "At ")=merged_belt_colours)*merged_months_at_rank),"")</f>
        <v/>
      </c>
      <c r="R1835" s="18" t="str" cm="1">
        <f t="array" ref="R1835">IF(LEN($A1835)&gt;0,SUMPRODUCT(($A1835=merged_names)*(_xlfn.TEXTAFTER(R$2, "At ")=merged_belt_colours)*merged_months_at_rank),"")</f>
        <v/>
      </c>
    </row>
    <row r="1836" spans="1:18" x14ac:dyDescent="0.25">
      <c r="A1836"/>
      <c r="B1836" s="15" t="str" cm="1">
        <f t="array" ref="B1836">IFERROR(IF(LEN(A1836)&gt;0, IF(SUMPRODUCT((Inactives[Key]=J1836)*(Inactives[Currently Inactive]))=1,"Inactive","Active"),""),"Active")</f>
        <v/>
      </c>
      <c r="C1836" s="16" t="str" cm="1">
        <f t="array" aca="1" ref="C1836" ca="1">IFERROR(_xlfn._xlws.FILTER(Inactives[Inactive On],(Inactives[Key]=J1836)*(Inactives[Currently Inactive]),""),"")</f>
        <v/>
      </c>
      <c r="D1836" s="16" t="str" cm="1">
        <f t="array" aca="1" ref="D1836" ca="1">IFERROR(INDEX(_xlfn.TEXTSPLIT(E1836," "),1),"")</f>
        <v/>
      </c>
      <c r="E1836" s="15" t="str" cm="1">
        <f t="array" aca="1" ref="E1836" ca="1">IFERROR(_xlfn._xlws.FILTER(merged_ranks,(merged_end_dates=DATE(9999,12,31))*(merged_names=A1836)),"")</f>
        <v/>
      </c>
      <c r="F1836" s="17" t="str">
        <f ca="1">_xlfn.XLOOKUP(J1836,Promotions[Promo Key],Promotions[Promo Date],"")</f>
        <v/>
      </c>
      <c r="G1836" s="18" t="str">
        <f t="shared" ca="1" si="127"/>
        <v/>
      </c>
      <c r="H1836" s="18" t="str">
        <f t="shared" ca="1" si="126"/>
        <v/>
      </c>
      <c r="I1836" s="17" t="str">
        <f>_xlfn.XLOOKUP(A1836,Students[Full Name],Students[Starting Rank],"")</f>
        <v/>
      </c>
      <c r="J1836" s="15" t="str">
        <f t="shared" ca="1" si="128"/>
        <v xml:space="preserve">: </v>
      </c>
      <c r="K1836" s="16" t="str">
        <f>_xlfn.XLOOKUP(A1836,Students[Full Name],Students[Start Date],"")</f>
        <v/>
      </c>
      <c r="L1836" s="18">
        <f t="shared" ca="1" si="129"/>
        <v>-1</v>
      </c>
      <c r="M1836" s="18" cm="1">
        <f t="array" aca="1" ref="M1836" ca="1">SUMPRODUCT(Inactives[Days Inactive]*(Inactives[Student]=A1836))/365</f>
        <v>0</v>
      </c>
      <c r="N1836" s="18" t="str" cm="1">
        <f t="array" ref="N1836">IF(LEN($A1836)&gt;0,SUMPRODUCT(($A1836=merged_names)*(_xlfn.TEXTAFTER(N$2, "At ")=merged_belt_colours)*merged_months_at_rank),"")</f>
        <v/>
      </c>
      <c r="O1836" s="18" t="str" cm="1">
        <f t="array" ref="O1836">IF(LEN($A1836)&gt;0,SUMPRODUCT(($A1836=merged_names)*(_xlfn.TEXTAFTER(O$2, "At ")=merged_belt_colours)*merged_months_at_rank),"")</f>
        <v/>
      </c>
      <c r="P1836" s="18" t="str" cm="1">
        <f t="array" ref="P1836">IF(LEN($A1836)&gt;0,SUMPRODUCT(($A1836=merged_names)*(_xlfn.TEXTAFTER(P$2, "At ")=merged_belt_colours)*merged_months_at_rank),"")</f>
        <v/>
      </c>
      <c r="Q1836" s="18" t="str" cm="1">
        <f t="array" ref="Q1836">IF(LEN($A1836)&gt;0,SUMPRODUCT(($A1836=merged_names)*(_xlfn.TEXTAFTER(Q$2, "At ")=merged_belt_colours)*merged_months_at_rank),"")</f>
        <v/>
      </c>
      <c r="R1836" s="18" t="str" cm="1">
        <f t="array" ref="R1836">IF(LEN($A1836)&gt;0,SUMPRODUCT(($A1836=merged_names)*(_xlfn.TEXTAFTER(R$2, "At ")=merged_belt_colours)*merged_months_at_rank),"")</f>
        <v/>
      </c>
    </row>
    <row r="1837" spans="1:18" x14ac:dyDescent="0.25">
      <c r="A1837"/>
      <c r="B1837" s="15" t="str" cm="1">
        <f t="array" ref="B1837">IFERROR(IF(LEN(A1837)&gt;0, IF(SUMPRODUCT((Inactives[Key]=J1837)*(Inactives[Currently Inactive]))=1,"Inactive","Active"),""),"Active")</f>
        <v/>
      </c>
      <c r="C1837" s="16" t="str" cm="1">
        <f t="array" aca="1" ref="C1837" ca="1">IFERROR(_xlfn._xlws.FILTER(Inactives[Inactive On],(Inactives[Key]=J1837)*(Inactives[Currently Inactive]),""),"")</f>
        <v/>
      </c>
      <c r="D1837" s="16" t="str" cm="1">
        <f t="array" aca="1" ref="D1837" ca="1">IFERROR(INDEX(_xlfn.TEXTSPLIT(E1837," "),1),"")</f>
        <v/>
      </c>
      <c r="E1837" s="15" t="str" cm="1">
        <f t="array" aca="1" ref="E1837" ca="1">IFERROR(_xlfn._xlws.FILTER(merged_ranks,(merged_end_dates=DATE(9999,12,31))*(merged_names=A1837)),"")</f>
        <v/>
      </c>
      <c r="F1837" s="17" t="str">
        <f ca="1">_xlfn.XLOOKUP(J1837,Promotions[Promo Key],Promotions[Promo Date],"")</f>
        <v/>
      </c>
      <c r="G1837" s="18" t="str">
        <f t="shared" ca="1" si="127"/>
        <v/>
      </c>
      <c r="H1837" s="18" t="str">
        <f t="shared" ca="1" si="126"/>
        <v/>
      </c>
      <c r="I1837" s="17" t="str">
        <f>_xlfn.XLOOKUP(A1837,Students[Full Name],Students[Starting Rank],"")</f>
        <v/>
      </c>
      <c r="J1837" s="15" t="str">
        <f t="shared" ca="1" si="128"/>
        <v xml:space="preserve">: </v>
      </c>
      <c r="K1837" s="16" t="str">
        <f>_xlfn.XLOOKUP(A1837,Students[Full Name],Students[Start Date],"")</f>
        <v/>
      </c>
      <c r="L1837" s="18">
        <f t="shared" ca="1" si="129"/>
        <v>-1</v>
      </c>
      <c r="M1837" s="18" cm="1">
        <f t="array" aca="1" ref="M1837" ca="1">SUMPRODUCT(Inactives[Days Inactive]*(Inactives[Student]=A1837))/365</f>
        <v>0</v>
      </c>
      <c r="N1837" s="18" t="str" cm="1">
        <f t="array" ref="N1837">IF(LEN($A1837)&gt;0,SUMPRODUCT(($A1837=merged_names)*(_xlfn.TEXTAFTER(N$2, "At ")=merged_belt_colours)*merged_months_at_rank),"")</f>
        <v/>
      </c>
      <c r="O1837" s="18" t="str" cm="1">
        <f t="array" ref="O1837">IF(LEN($A1837)&gt;0,SUMPRODUCT(($A1837=merged_names)*(_xlfn.TEXTAFTER(O$2, "At ")=merged_belt_colours)*merged_months_at_rank),"")</f>
        <v/>
      </c>
      <c r="P1837" s="18" t="str" cm="1">
        <f t="array" ref="P1837">IF(LEN($A1837)&gt;0,SUMPRODUCT(($A1837=merged_names)*(_xlfn.TEXTAFTER(P$2, "At ")=merged_belt_colours)*merged_months_at_rank),"")</f>
        <v/>
      </c>
      <c r="Q1837" s="18" t="str" cm="1">
        <f t="array" ref="Q1837">IF(LEN($A1837)&gt;0,SUMPRODUCT(($A1837=merged_names)*(_xlfn.TEXTAFTER(Q$2, "At ")=merged_belt_colours)*merged_months_at_rank),"")</f>
        <v/>
      </c>
      <c r="R1837" s="18" t="str" cm="1">
        <f t="array" ref="R1837">IF(LEN($A1837)&gt;0,SUMPRODUCT(($A1837=merged_names)*(_xlfn.TEXTAFTER(R$2, "At ")=merged_belt_colours)*merged_months_at_rank),"")</f>
        <v/>
      </c>
    </row>
    <row r="1838" spans="1:18" x14ac:dyDescent="0.25">
      <c r="A1838"/>
      <c r="B1838" s="15" t="str" cm="1">
        <f t="array" ref="B1838">IFERROR(IF(LEN(A1838)&gt;0, IF(SUMPRODUCT((Inactives[Key]=J1838)*(Inactives[Currently Inactive]))=1,"Inactive","Active"),""),"Active")</f>
        <v/>
      </c>
      <c r="C1838" s="16" t="str" cm="1">
        <f t="array" aca="1" ref="C1838" ca="1">IFERROR(_xlfn._xlws.FILTER(Inactives[Inactive On],(Inactives[Key]=J1838)*(Inactives[Currently Inactive]),""),"")</f>
        <v/>
      </c>
      <c r="D1838" s="16" t="str" cm="1">
        <f t="array" aca="1" ref="D1838" ca="1">IFERROR(INDEX(_xlfn.TEXTSPLIT(E1838," "),1),"")</f>
        <v/>
      </c>
      <c r="E1838" s="15" t="str" cm="1">
        <f t="array" aca="1" ref="E1838" ca="1">IFERROR(_xlfn._xlws.FILTER(merged_ranks,(merged_end_dates=DATE(9999,12,31))*(merged_names=A1838)),"")</f>
        <v/>
      </c>
      <c r="F1838" s="17" t="str">
        <f ca="1">_xlfn.XLOOKUP(J1838,Promotions[Promo Key],Promotions[Promo Date],"")</f>
        <v/>
      </c>
      <c r="G1838" s="18" t="str">
        <f t="shared" ca="1" si="127"/>
        <v/>
      </c>
      <c r="H1838" s="18" t="str">
        <f t="shared" ca="1" si="126"/>
        <v/>
      </c>
      <c r="I1838" s="17" t="str">
        <f>_xlfn.XLOOKUP(A1838,Students[Full Name],Students[Starting Rank],"")</f>
        <v/>
      </c>
      <c r="J1838" s="15" t="str">
        <f t="shared" ca="1" si="128"/>
        <v xml:space="preserve">: </v>
      </c>
      <c r="K1838" s="16" t="str">
        <f>_xlfn.XLOOKUP(A1838,Students[Full Name],Students[Start Date],"")</f>
        <v/>
      </c>
      <c r="L1838" s="18">
        <f t="shared" ca="1" si="129"/>
        <v>-1</v>
      </c>
      <c r="M1838" s="18" cm="1">
        <f t="array" aca="1" ref="M1838" ca="1">SUMPRODUCT(Inactives[Days Inactive]*(Inactives[Student]=A1838))/365</f>
        <v>0</v>
      </c>
      <c r="N1838" s="18" t="str" cm="1">
        <f t="array" ref="N1838">IF(LEN($A1838)&gt;0,SUMPRODUCT(($A1838=merged_names)*(_xlfn.TEXTAFTER(N$2, "At ")=merged_belt_colours)*merged_months_at_rank),"")</f>
        <v/>
      </c>
      <c r="O1838" s="18" t="str" cm="1">
        <f t="array" ref="O1838">IF(LEN($A1838)&gt;0,SUMPRODUCT(($A1838=merged_names)*(_xlfn.TEXTAFTER(O$2, "At ")=merged_belt_colours)*merged_months_at_rank),"")</f>
        <v/>
      </c>
      <c r="P1838" s="18" t="str" cm="1">
        <f t="array" ref="P1838">IF(LEN($A1838)&gt;0,SUMPRODUCT(($A1838=merged_names)*(_xlfn.TEXTAFTER(P$2, "At ")=merged_belt_colours)*merged_months_at_rank),"")</f>
        <v/>
      </c>
      <c r="Q1838" s="18" t="str" cm="1">
        <f t="array" ref="Q1838">IF(LEN($A1838)&gt;0,SUMPRODUCT(($A1838=merged_names)*(_xlfn.TEXTAFTER(Q$2, "At ")=merged_belt_colours)*merged_months_at_rank),"")</f>
        <v/>
      </c>
      <c r="R1838" s="18" t="str" cm="1">
        <f t="array" ref="R1838">IF(LEN($A1838)&gt;0,SUMPRODUCT(($A1838=merged_names)*(_xlfn.TEXTAFTER(R$2, "At ")=merged_belt_colours)*merged_months_at_rank),"")</f>
        <v/>
      </c>
    </row>
    <row r="1839" spans="1:18" x14ac:dyDescent="0.25">
      <c r="A1839"/>
      <c r="B1839" s="15" t="str" cm="1">
        <f t="array" ref="B1839">IFERROR(IF(LEN(A1839)&gt;0, IF(SUMPRODUCT((Inactives[Key]=J1839)*(Inactives[Currently Inactive]))=1,"Inactive","Active"),""),"Active")</f>
        <v/>
      </c>
      <c r="C1839" s="16" t="str" cm="1">
        <f t="array" aca="1" ref="C1839" ca="1">IFERROR(_xlfn._xlws.FILTER(Inactives[Inactive On],(Inactives[Key]=J1839)*(Inactives[Currently Inactive]),""),"")</f>
        <v/>
      </c>
      <c r="D1839" s="16" t="str" cm="1">
        <f t="array" aca="1" ref="D1839" ca="1">IFERROR(INDEX(_xlfn.TEXTSPLIT(E1839," "),1),"")</f>
        <v/>
      </c>
      <c r="E1839" s="15" t="str" cm="1">
        <f t="array" aca="1" ref="E1839" ca="1">IFERROR(_xlfn._xlws.FILTER(merged_ranks,(merged_end_dates=DATE(9999,12,31))*(merged_names=A1839)),"")</f>
        <v/>
      </c>
      <c r="F1839" s="17" t="str">
        <f ca="1">_xlfn.XLOOKUP(J1839,Promotions[Promo Key],Promotions[Promo Date],"")</f>
        <v/>
      </c>
      <c r="G1839" s="18" t="str">
        <f t="shared" ca="1" si="127"/>
        <v/>
      </c>
      <c r="H1839" s="18" t="str">
        <f t="shared" ca="1" si="126"/>
        <v/>
      </c>
      <c r="I1839" s="17" t="str">
        <f>_xlfn.XLOOKUP(A1839,Students[Full Name],Students[Starting Rank],"")</f>
        <v/>
      </c>
      <c r="J1839" s="15" t="str">
        <f t="shared" ca="1" si="128"/>
        <v xml:space="preserve">: </v>
      </c>
      <c r="K1839" s="16" t="str">
        <f>_xlfn.XLOOKUP(A1839,Students[Full Name],Students[Start Date],"")</f>
        <v/>
      </c>
      <c r="L1839" s="18">
        <f t="shared" ca="1" si="129"/>
        <v>-1</v>
      </c>
      <c r="M1839" s="18" cm="1">
        <f t="array" aca="1" ref="M1839" ca="1">SUMPRODUCT(Inactives[Days Inactive]*(Inactives[Student]=A1839))/365</f>
        <v>0</v>
      </c>
      <c r="N1839" s="18" t="str" cm="1">
        <f t="array" ref="N1839">IF(LEN($A1839)&gt;0,SUMPRODUCT(($A1839=merged_names)*(_xlfn.TEXTAFTER(N$2, "At ")=merged_belt_colours)*merged_months_at_rank),"")</f>
        <v/>
      </c>
      <c r="O1839" s="18" t="str" cm="1">
        <f t="array" ref="O1839">IF(LEN($A1839)&gt;0,SUMPRODUCT(($A1839=merged_names)*(_xlfn.TEXTAFTER(O$2, "At ")=merged_belt_colours)*merged_months_at_rank),"")</f>
        <v/>
      </c>
      <c r="P1839" s="18" t="str" cm="1">
        <f t="array" ref="P1839">IF(LEN($A1839)&gt;0,SUMPRODUCT(($A1839=merged_names)*(_xlfn.TEXTAFTER(P$2, "At ")=merged_belt_colours)*merged_months_at_rank),"")</f>
        <v/>
      </c>
      <c r="Q1839" s="18" t="str" cm="1">
        <f t="array" ref="Q1839">IF(LEN($A1839)&gt;0,SUMPRODUCT(($A1839=merged_names)*(_xlfn.TEXTAFTER(Q$2, "At ")=merged_belt_colours)*merged_months_at_rank),"")</f>
        <v/>
      </c>
      <c r="R1839" s="18" t="str" cm="1">
        <f t="array" ref="R1839">IF(LEN($A1839)&gt;0,SUMPRODUCT(($A1839=merged_names)*(_xlfn.TEXTAFTER(R$2, "At ")=merged_belt_colours)*merged_months_at_rank),"")</f>
        <v/>
      </c>
    </row>
    <row r="1840" spans="1:18" x14ac:dyDescent="0.25">
      <c r="A1840"/>
      <c r="B1840" s="15" t="str" cm="1">
        <f t="array" ref="B1840">IFERROR(IF(LEN(A1840)&gt;0, IF(SUMPRODUCT((Inactives[Key]=J1840)*(Inactives[Currently Inactive]))=1,"Inactive","Active"),""),"Active")</f>
        <v/>
      </c>
      <c r="C1840" s="16" t="str" cm="1">
        <f t="array" aca="1" ref="C1840" ca="1">IFERROR(_xlfn._xlws.FILTER(Inactives[Inactive On],(Inactives[Key]=J1840)*(Inactives[Currently Inactive]),""),"")</f>
        <v/>
      </c>
      <c r="D1840" s="16" t="str" cm="1">
        <f t="array" aca="1" ref="D1840" ca="1">IFERROR(INDEX(_xlfn.TEXTSPLIT(E1840," "),1),"")</f>
        <v/>
      </c>
      <c r="E1840" s="15" t="str" cm="1">
        <f t="array" aca="1" ref="E1840" ca="1">IFERROR(_xlfn._xlws.FILTER(merged_ranks,(merged_end_dates=DATE(9999,12,31))*(merged_names=A1840)),"")</f>
        <v/>
      </c>
      <c r="F1840" s="17" t="str">
        <f ca="1">_xlfn.XLOOKUP(J1840,Promotions[Promo Key],Promotions[Promo Date],"")</f>
        <v/>
      </c>
      <c r="G1840" s="18" t="str">
        <f t="shared" ca="1" si="127"/>
        <v/>
      </c>
      <c r="H1840" s="18" t="str">
        <f t="shared" ca="1" si="126"/>
        <v/>
      </c>
      <c r="I1840" s="17" t="str">
        <f>_xlfn.XLOOKUP(A1840,Students[Full Name],Students[Starting Rank],"")</f>
        <v/>
      </c>
      <c r="J1840" s="15" t="str">
        <f t="shared" ca="1" si="128"/>
        <v xml:space="preserve">: </v>
      </c>
      <c r="K1840" s="16" t="str">
        <f>_xlfn.XLOOKUP(A1840,Students[Full Name],Students[Start Date],"")</f>
        <v/>
      </c>
      <c r="L1840" s="18">
        <f t="shared" ca="1" si="129"/>
        <v>-1</v>
      </c>
      <c r="M1840" s="18" cm="1">
        <f t="array" aca="1" ref="M1840" ca="1">SUMPRODUCT(Inactives[Days Inactive]*(Inactives[Student]=A1840))/365</f>
        <v>0</v>
      </c>
      <c r="N1840" s="18" t="str" cm="1">
        <f t="array" ref="N1840">IF(LEN($A1840)&gt;0,SUMPRODUCT(($A1840=merged_names)*(_xlfn.TEXTAFTER(N$2, "At ")=merged_belt_colours)*merged_months_at_rank),"")</f>
        <v/>
      </c>
      <c r="O1840" s="18" t="str" cm="1">
        <f t="array" ref="O1840">IF(LEN($A1840)&gt;0,SUMPRODUCT(($A1840=merged_names)*(_xlfn.TEXTAFTER(O$2, "At ")=merged_belt_colours)*merged_months_at_rank),"")</f>
        <v/>
      </c>
      <c r="P1840" s="18" t="str" cm="1">
        <f t="array" ref="P1840">IF(LEN($A1840)&gt;0,SUMPRODUCT(($A1840=merged_names)*(_xlfn.TEXTAFTER(P$2, "At ")=merged_belt_colours)*merged_months_at_rank),"")</f>
        <v/>
      </c>
      <c r="Q1840" s="18" t="str" cm="1">
        <f t="array" ref="Q1840">IF(LEN($A1840)&gt;0,SUMPRODUCT(($A1840=merged_names)*(_xlfn.TEXTAFTER(Q$2, "At ")=merged_belt_colours)*merged_months_at_rank),"")</f>
        <v/>
      </c>
      <c r="R1840" s="18" t="str" cm="1">
        <f t="array" ref="R1840">IF(LEN($A1840)&gt;0,SUMPRODUCT(($A1840=merged_names)*(_xlfn.TEXTAFTER(R$2, "At ")=merged_belt_colours)*merged_months_at_rank),"")</f>
        <v/>
      </c>
    </row>
    <row r="1841" spans="1:18" x14ac:dyDescent="0.25">
      <c r="A1841"/>
      <c r="B1841" s="15" t="str" cm="1">
        <f t="array" ref="B1841">IFERROR(IF(LEN(A1841)&gt;0, IF(SUMPRODUCT((Inactives[Key]=J1841)*(Inactives[Currently Inactive]))=1,"Inactive","Active"),""),"Active")</f>
        <v/>
      </c>
      <c r="C1841" s="16" t="str" cm="1">
        <f t="array" aca="1" ref="C1841" ca="1">IFERROR(_xlfn._xlws.FILTER(Inactives[Inactive On],(Inactives[Key]=J1841)*(Inactives[Currently Inactive]),""),"")</f>
        <v/>
      </c>
      <c r="D1841" s="16" t="str" cm="1">
        <f t="array" aca="1" ref="D1841" ca="1">IFERROR(INDEX(_xlfn.TEXTSPLIT(E1841," "),1),"")</f>
        <v/>
      </c>
      <c r="E1841" s="15" t="str" cm="1">
        <f t="array" aca="1" ref="E1841" ca="1">IFERROR(_xlfn._xlws.FILTER(merged_ranks,(merged_end_dates=DATE(9999,12,31))*(merged_names=A1841)),"")</f>
        <v/>
      </c>
      <c r="F1841" s="17" t="str">
        <f ca="1">_xlfn.XLOOKUP(J1841,Promotions[Promo Key],Promotions[Promo Date],"")</f>
        <v/>
      </c>
      <c r="G1841" s="18" t="str">
        <f t="shared" ca="1" si="127"/>
        <v/>
      </c>
      <c r="H1841" s="18" t="str">
        <f t="shared" ca="1" si="126"/>
        <v/>
      </c>
      <c r="I1841" s="17" t="str">
        <f>_xlfn.XLOOKUP(A1841,Students[Full Name],Students[Starting Rank],"")</f>
        <v/>
      </c>
      <c r="J1841" s="15" t="str">
        <f t="shared" ca="1" si="128"/>
        <v xml:space="preserve">: </v>
      </c>
      <c r="K1841" s="16" t="str">
        <f>_xlfn.XLOOKUP(A1841,Students[Full Name],Students[Start Date],"")</f>
        <v/>
      </c>
      <c r="L1841" s="18">
        <f t="shared" ca="1" si="129"/>
        <v>-1</v>
      </c>
      <c r="M1841" s="18" cm="1">
        <f t="array" aca="1" ref="M1841" ca="1">SUMPRODUCT(Inactives[Days Inactive]*(Inactives[Student]=A1841))/365</f>
        <v>0</v>
      </c>
      <c r="N1841" s="18" t="str" cm="1">
        <f t="array" ref="N1841">IF(LEN($A1841)&gt;0,SUMPRODUCT(($A1841=merged_names)*(_xlfn.TEXTAFTER(N$2, "At ")=merged_belt_colours)*merged_months_at_rank),"")</f>
        <v/>
      </c>
      <c r="O1841" s="18" t="str" cm="1">
        <f t="array" ref="O1841">IF(LEN($A1841)&gt;0,SUMPRODUCT(($A1841=merged_names)*(_xlfn.TEXTAFTER(O$2, "At ")=merged_belt_colours)*merged_months_at_rank),"")</f>
        <v/>
      </c>
      <c r="P1841" s="18" t="str" cm="1">
        <f t="array" ref="P1841">IF(LEN($A1841)&gt;0,SUMPRODUCT(($A1841=merged_names)*(_xlfn.TEXTAFTER(P$2, "At ")=merged_belt_colours)*merged_months_at_rank),"")</f>
        <v/>
      </c>
      <c r="Q1841" s="18" t="str" cm="1">
        <f t="array" ref="Q1841">IF(LEN($A1841)&gt;0,SUMPRODUCT(($A1841=merged_names)*(_xlfn.TEXTAFTER(Q$2, "At ")=merged_belt_colours)*merged_months_at_rank),"")</f>
        <v/>
      </c>
      <c r="R1841" s="18" t="str" cm="1">
        <f t="array" ref="R1841">IF(LEN($A1841)&gt;0,SUMPRODUCT(($A1841=merged_names)*(_xlfn.TEXTAFTER(R$2, "At ")=merged_belt_colours)*merged_months_at_rank),"")</f>
        <v/>
      </c>
    </row>
    <row r="1842" spans="1:18" x14ac:dyDescent="0.25">
      <c r="A1842"/>
      <c r="B1842" s="15" t="str" cm="1">
        <f t="array" ref="B1842">IFERROR(IF(LEN(A1842)&gt;0, IF(SUMPRODUCT((Inactives[Key]=J1842)*(Inactives[Currently Inactive]))=1,"Inactive","Active"),""),"Active")</f>
        <v/>
      </c>
      <c r="C1842" s="16" t="str" cm="1">
        <f t="array" aca="1" ref="C1842" ca="1">IFERROR(_xlfn._xlws.FILTER(Inactives[Inactive On],(Inactives[Key]=J1842)*(Inactives[Currently Inactive]),""),"")</f>
        <v/>
      </c>
      <c r="D1842" s="16" t="str" cm="1">
        <f t="array" aca="1" ref="D1842" ca="1">IFERROR(INDEX(_xlfn.TEXTSPLIT(E1842," "),1),"")</f>
        <v/>
      </c>
      <c r="E1842" s="15" t="str" cm="1">
        <f t="array" aca="1" ref="E1842" ca="1">IFERROR(_xlfn._xlws.FILTER(merged_ranks,(merged_end_dates=DATE(9999,12,31))*(merged_names=A1842)),"")</f>
        <v/>
      </c>
      <c r="F1842" s="17" t="str">
        <f ca="1">_xlfn.XLOOKUP(J1842,Promotions[Promo Key],Promotions[Promo Date],"")</f>
        <v/>
      </c>
      <c r="G1842" s="18" t="str">
        <f t="shared" ca="1" si="127"/>
        <v/>
      </c>
      <c r="H1842" s="18" t="str">
        <f t="shared" ca="1" si="126"/>
        <v/>
      </c>
      <c r="I1842" s="17" t="str">
        <f>_xlfn.XLOOKUP(A1842,Students[Full Name],Students[Starting Rank],"")</f>
        <v/>
      </c>
      <c r="J1842" s="15" t="str">
        <f t="shared" ca="1" si="128"/>
        <v xml:space="preserve">: </v>
      </c>
      <c r="K1842" s="16" t="str">
        <f>_xlfn.XLOOKUP(A1842,Students[Full Name],Students[Start Date],"")</f>
        <v/>
      </c>
      <c r="L1842" s="18">
        <f t="shared" ca="1" si="129"/>
        <v>-1</v>
      </c>
      <c r="M1842" s="18" cm="1">
        <f t="array" aca="1" ref="M1842" ca="1">SUMPRODUCT(Inactives[Days Inactive]*(Inactives[Student]=A1842))/365</f>
        <v>0</v>
      </c>
      <c r="N1842" s="18" t="str" cm="1">
        <f t="array" ref="N1842">IF(LEN($A1842)&gt;0,SUMPRODUCT(($A1842=merged_names)*(_xlfn.TEXTAFTER(N$2, "At ")=merged_belt_colours)*merged_months_at_rank),"")</f>
        <v/>
      </c>
      <c r="O1842" s="18" t="str" cm="1">
        <f t="array" ref="O1842">IF(LEN($A1842)&gt;0,SUMPRODUCT(($A1842=merged_names)*(_xlfn.TEXTAFTER(O$2, "At ")=merged_belt_colours)*merged_months_at_rank),"")</f>
        <v/>
      </c>
      <c r="P1842" s="18" t="str" cm="1">
        <f t="array" ref="P1842">IF(LEN($A1842)&gt;0,SUMPRODUCT(($A1842=merged_names)*(_xlfn.TEXTAFTER(P$2, "At ")=merged_belt_colours)*merged_months_at_rank),"")</f>
        <v/>
      </c>
      <c r="Q1842" s="18" t="str" cm="1">
        <f t="array" ref="Q1842">IF(LEN($A1842)&gt;0,SUMPRODUCT(($A1842=merged_names)*(_xlfn.TEXTAFTER(Q$2, "At ")=merged_belt_colours)*merged_months_at_rank),"")</f>
        <v/>
      </c>
      <c r="R1842" s="18" t="str" cm="1">
        <f t="array" ref="R1842">IF(LEN($A1842)&gt;0,SUMPRODUCT(($A1842=merged_names)*(_xlfn.TEXTAFTER(R$2, "At ")=merged_belt_colours)*merged_months_at_rank),"")</f>
        <v/>
      </c>
    </row>
    <row r="1843" spans="1:18" x14ac:dyDescent="0.25">
      <c r="A1843"/>
      <c r="B1843" s="15" t="str" cm="1">
        <f t="array" ref="B1843">IFERROR(IF(LEN(A1843)&gt;0, IF(SUMPRODUCT((Inactives[Key]=J1843)*(Inactives[Currently Inactive]))=1,"Inactive","Active"),""),"Active")</f>
        <v/>
      </c>
      <c r="C1843" s="16" t="str" cm="1">
        <f t="array" aca="1" ref="C1843" ca="1">IFERROR(_xlfn._xlws.FILTER(Inactives[Inactive On],(Inactives[Key]=J1843)*(Inactives[Currently Inactive]),""),"")</f>
        <v/>
      </c>
      <c r="D1843" s="16" t="str" cm="1">
        <f t="array" aca="1" ref="D1843" ca="1">IFERROR(INDEX(_xlfn.TEXTSPLIT(E1843," "),1),"")</f>
        <v/>
      </c>
      <c r="E1843" s="15" t="str" cm="1">
        <f t="array" aca="1" ref="E1843" ca="1">IFERROR(_xlfn._xlws.FILTER(merged_ranks,(merged_end_dates=DATE(9999,12,31))*(merged_names=A1843)),"")</f>
        <v/>
      </c>
      <c r="F1843" s="17" t="str">
        <f ca="1">_xlfn.XLOOKUP(J1843,Promotions[Promo Key],Promotions[Promo Date],"")</f>
        <v/>
      </c>
      <c r="G1843" s="18" t="str">
        <f t="shared" ca="1" si="127"/>
        <v/>
      </c>
      <c r="H1843" s="18" t="str">
        <f t="shared" ca="1" si="126"/>
        <v/>
      </c>
      <c r="I1843" s="17" t="str">
        <f>_xlfn.XLOOKUP(A1843,Students[Full Name],Students[Starting Rank],"")</f>
        <v/>
      </c>
      <c r="J1843" s="15" t="str">
        <f t="shared" ca="1" si="128"/>
        <v xml:space="preserve">: </v>
      </c>
      <c r="K1843" s="16" t="str">
        <f>_xlfn.XLOOKUP(A1843,Students[Full Name],Students[Start Date],"")</f>
        <v/>
      </c>
      <c r="L1843" s="18">
        <f t="shared" ca="1" si="129"/>
        <v>-1</v>
      </c>
      <c r="M1843" s="18" cm="1">
        <f t="array" aca="1" ref="M1843" ca="1">SUMPRODUCT(Inactives[Days Inactive]*(Inactives[Student]=A1843))/365</f>
        <v>0</v>
      </c>
      <c r="N1843" s="18" t="str" cm="1">
        <f t="array" ref="N1843">IF(LEN($A1843)&gt;0,SUMPRODUCT(($A1843=merged_names)*(_xlfn.TEXTAFTER(N$2, "At ")=merged_belt_colours)*merged_months_at_rank),"")</f>
        <v/>
      </c>
      <c r="O1843" s="18" t="str" cm="1">
        <f t="array" ref="O1843">IF(LEN($A1843)&gt;0,SUMPRODUCT(($A1843=merged_names)*(_xlfn.TEXTAFTER(O$2, "At ")=merged_belt_colours)*merged_months_at_rank),"")</f>
        <v/>
      </c>
      <c r="P1843" s="18" t="str" cm="1">
        <f t="array" ref="P1843">IF(LEN($A1843)&gt;0,SUMPRODUCT(($A1843=merged_names)*(_xlfn.TEXTAFTER(P$2, "At ")=merged_belt_colours)*merged_months_at_rank),"")</f>
        <v/>
      </c>
      <c r="Q1843" s="18" t="str" cm="1">
        <f t="array" ref="Q1843">IF(LEN($A1843)&gt;0,SUMPRODUCT(($A1843=merged_names)*(_xlfn.TEXTAFTER(Q$2, "At ")=merged_belt_colours)*merged_months_at_rank),"")</f>
        <v/>
      </c>
      <c r="R1843" s="18" t="str" cm="1">
        <f t="array" ref="R1843">IF(LEN($A1843)&gt;0,SUMPRODUCT(($A1843=merged_names)*(_xlfn.TEXTAFTER(R$2, "At ")=merged_belt_colours)*merged_months_at_rank),"")</f>
        <v/>
      </c>
    </row>
    <row r="1844" spans="1:18" x14ac:dyDescent="0.25">
      <c r="A1844"/>
      <c r="B1844" s="15" t="str" cm="1">
        <f t="array" ref="B1844">IFERROR(IF(LEN(A1844)&gt;0, IF(SUMPRODUCT((Inactives[Key]=J1844)*(Inactives[Currently Inactive]))=1,"Inactive","Active"),""),"Active")</f>
        <v/>
      </c>
      <c r="C1844" s="16" t="str" cm="1">
        <f t="array" aca="1" ref="C1844" ca="1">IFERROR(_xlfn._xlws.FILTER(Inactives[Inactive On],(Inactives[Key]=J1844)*(Inactives[Currently Inactive]),""),"")</f>
        <v/>
      </c>
      <c r="D1844" s="16" t="str" cm="1">
        <f t="array" aca="1" ref="D1844" ca="1">IFERROR(INDEX(_xlfn.TEXTSPLIT(E1844," "),1),"")</f>
        <v/>
      </c>
      <c r="E1844" s="15" t="str" cm="1">
        <f t="array" aca="1" ref="E1844" ca="1">IFERROR(_xlfn._xlws.FILTER(merged_ranks,(merged_end_dates=DATE(9999,12,31))*(merged_names=A1844)),"")</f>
        <v/>
      </c>
      <c r="F1844" s="17" t="str">
        <f ca="1">_xlfn.XLOOKUP(J1844,Promotions[Promo Key],Promotions[Promo Date],"")</f>
        <v/>
      </c>
      <c r="G1844" s="18" t="str">
        <f t="shared" ca="1" si="127"/>
        <v/>
      </c>
      <c r="H1844" s="18" t="str">
        <f t="shared" ca="1" si="126"/>
        <v/>
      </c>
      <c r="I1844" s="17" t="str">
        <f>_xlfn.XLOOKUP(A1844,Students[Full Name],Students[Starting Rank],"")</f>
        <v/>
      </c>
      <c r="J1844" s="15" t="str">
        <f t="shared" ca="1" si="128"/>
        <v xml:space="preserve">: </v>
      </c>
      <c r="K1844" s="16" t="str">
        <f>_xlfn.XLOOKUP(A1844,Students[Full Name],Students[Start Date],"")</f>
        <v/>
      </c>
      <c r="L1844" s="18">
        <f t="shared" ca="1" si="129"/>
        <v>-1</v>
      </c>
      <c r="M1844" s="18" cm="1">
        <f t="array" aca="1" ref="M1844" ca="1">SUMPRODUCT(Inactives[Days Inactive]*(Inactives[Student]=A1844))/365</f>
        <v>0</v>
      </c>
      <c r="N1844" s="18" t="str" cm="1">
        <f t="array" ref="N1844">IF(LEN($A1844)&gt;0,SUMPRODUCT(($A1844=merged_names)*(_xlfn.TEXTAFTER(N$2, "At ")=merged_belt_colours)*merged_months_at_rank),"")</f>
        <v/>
      </c>
      <c r="O1844" s="18" t="str" cm="1">
        <f t="array" ref="O1844">IF(LEN($A1844)&gt;0,SUMPRODUCT(($A1844=merged_names)*(_xlfn.TEXTAFTER(O$2, "At ")=merged_belt_colours)*merged_months_at_rank),"")</f>
        <v/>
      </c>
      <c r="P1844" s="18" t="str" cm="1">
        <f t="array" ref="P1844">IF(LEN($A1844)&gt;0,SUMPRODUCT(($A1844=merged_names)*(_xlfn.TEXTAFTER(P$2, "At ")=merged_belt_colours)*merged_months_at_rank),"")</f>
        <v/>
      </c>
      <c r="Q1844" s="18" t="str" cm="1">
        <f t="array" ref="Q1844">IF(LEN($A1844)&gt;0,SUMPRODUCT(($A1844=merged_names)*(_xlfn.TEXTAFTER(Q$2, "At ")=merged_belt_colours)*merged_months_at_rank),"")</f>
        <v/>
      </c>
      <c r="R1844" s="18" t="str" cm="1">
        <f t="array" ref="R1844">IF(LEN($A1844)&gt;0,SUMPRODUCT(($A1844=merged_names)*(_xlfn.TEXTAFTER(R$2, "At ")=merged_belt_colours)*merged_months_at_rank),"")</f>
        <v/>
      </c>
    </row>
    <row r="1845" spans="1:18" x14ac:dyDescent="0.25">
      <c r="A1845"/>
      <c r="B1845" s="15" t="str" cm="1">
        <f t="array" ref="B1845">IFERROR(IF(LEN(A1845)&gt;0, IF(SUMPRODUCT((Inactives[Key]=J1845)*(Inactives[Currently Inactive]))=1,"Inactive","Active"),""),"Active")</f>
        <v/>
      </c>
      <c r="C1845" s="16" t="str" cm="1">
        <f t="array" aca="1" ref="C1845" ca="1">IFERROR(_xlfn._xlws.FILTER(Inactives[Inactive On],(Inactives[Key]=J1845)*(Inactives[Currently Inactive]),""),"")</f>
        <v/>
      </c>
      <c r="D1845" s="16" t="str" cm="1">
        <f t="array" aca="1" ref="D1845" ca="1">IFERROR(INDEX(_xlfn.TEXTSPLIT(E1845," "),1),"")</f>
        <v/>
      </c>
      <c r="E1845" s="15" t="str" cm="1">
        <f t="array" aca="1" ref="E1845" ca="1">IFERROR(_xlfn._xlws.FILTER(merged_ranks,(merged_end_dates=DATE(9999,12,31))*(merged_names=A1845)),"")</f>
        <v/>
      </c>
      <c r="F1845" s="17" t="str">
        <f ca="1">_xlfn.XLOOKUP(J1845,Promotions[Promo Key],Promotions[Promo Date],"")</f>
        <v/>
      </c>
      <c r="G1845" s="18" t="str">
        <f t="shared" ca="1" si="127"/>
        <v/>
      </c>
      <c r="H1845" s="18" t="str">
        <f t="shared" ca="1" si="126"/>
        <v/>
      </c>
      <c r="I1845" s="17" t="str">
        <f>_xlfn.XLOOKUP(A1845,Students[Full Name],Students[Starting Rank],"")</f>
        <v/>
      </c>
      <c r="J1845" s="15" t="str">
        <f t="shared" ca="1" si="128"/>
        <v xml:space="preserve">: </v>
      </c>
      <c r="K1845" s="16" t="str">
        <f>_xlfn.XLOOKUP(A1845,Students[Full Name],Students[Start Date],"")</f>
        <v/>
      </c>
      <c r="L1845" s="18">
        <f t="shared" ca="1" si="129"/>
        <v>-1</v>
      </c>
      <c r="M1845" s="18" cm="1">
        <f t="array" aca="1" ref="M1845" ca="1">SUMPRODUCT(Inactives[Days Inactive]*(Inactives[Student]=A1845))/365</f>
        <v>0</v>
      </c>
      <c r="N1845" s="18" t="str" cm="1">
        <f t="array" ref="N1845">IF(LEN($A1845)&gt;0,SUMPRODUCT(($A1845=merged_names)*(_xlfn.TEXTAFTER(N$2, "At ")=merged_belt_colours)*merged_months_at_rank),"")</f>
        <v/>
      </c>
      <c r="O1845" s="18" t="str" cm="1">
        <f t="array" ref="O1845">IF(LEN($A1845)&gt;0,SUMPRODUCT(($A1845=merged_names)*(_xlfn.TEXTAFTER(O$2, "At ")=merged_belt_colours)*merged_months_at_rank),"")</f>
        <v/>
      </c>
      <c r="P1845" s="18" t="str" cm="1">
        <f t="array" ref="P1845">IF(LEN($A1845)&gt;0,SUMPRODUCT(($A1845=merged_names)*(_xlfn.TEXTAFTER(P$2, "At ")=merged_belt_colours)*merged_months_at_rank),"")</f>
        <v/>
      </c>
      <c r="Q1845" s="18" t="str" cm="1">
        <f t="array" ref="Q1845">IF(LEN($A1845)&gt;0,SUMPRODUCT(($A1845=merged_names)*(_xlfn.TEXTAFTER(Q$2, "At ")=merged_belt_colours)*merged_months_at_rank),"")</f>
        <v/>
      </c>
      <c r="R1845" s="18" t="str" cm="1">
        <f t="array" ref="R1845">IF(LEN($A1845)&gt;0,SUMPRODUCT(($A1845=merged_names)*(_xlfn.TEXTAFTER(R$2, "At ")=merged_belt_colours)*merged_months_at_rank),"")</f>
        <v/>
      </c>
    </row>
    <row r="1846" spans="1:18" x14ac:dyDescent="0.25">
      <c r="A1846"/>
      <c r="B1846" s="15" t="str" cm="1">
        <f t="array" ref="B1846">IFERROR(IF(LEN(A1846)&gt;0, IF(SUMPRODUCT((Inactives[Key]=J1846)*(Inactives[Currently Inactive]))=1,"Inactive","Active"),""),"Active")</f>
        <v/>
      </c>
      <c r="C1846" s="16" t="str" cm="1">
        <f t="array" aca="1" ref="C1846" ca="1">IFERROR(_xlfn._xlws.FILTER(Inactives[Inactive On],(Inactives[Key]=J1846)*(Inactives[Currently Inactive]),""),"")</f>
        <v/>
      </c>
      <c r="D1846" s="16" t="str" cm="1">
        <f t="array" aca="1" ref="D1846" ca="1">IFERROR(INDEX(_xlfn.TEXTSPLIT(E1846," "),1),"")</f>
        <v/>
      </c>
      <c r="E1846" s="15" t="str" cm="1">
        <f t="array" aca="1" ref="E1846" ca="1">IFERROR(_xlfn._xlws.FILTER(merged_ranks,(merged_end_dates=DATE(9999,12,31))*(merged_names=A1846)),"")</f>
        <v/>
      </c>
      <c r="F1846" s="17" t="str">
        <f ca="1">_xlfn.XLOOKUP(J1846,Promotions[Promo Key],Promotions[Promo Date],"")</f>
        <v/>
      </c>
      <c r="G1846" s="18" t="str">
        <f t="shared" ca="1" si="127"/>
        <v/>
      </c>
      <c r="H1846" s="18" t="str">
        <f t="shared" ca="1" si="126"/>
        <v/>
      </c>
      <c r="I1846" s="17" t="str">
        <f>_xlfn.XLOOKUP(A1846,Students[Full Name],Students[Starting Rank],"")</f>
        <v/>
      </c>
      <c r="J1846" s="15" t="str">
        <f t="shared" ca="1" si="128"/>
        <v xml:space="preserve">: </v>
      </c>
      <c r="K1846" s="16" t="str">
        <f>_xlfn.XLOOKUP(A1846,Students[Full Name],Students[Start Date],"")</f>
        <v/>
      </c>
      <c r="L1846" s="18">
        <f t="shared" ca="1" si="129"/>
        <v>-1</v>
      </c>
      <c r="M1846" s="18" cm="1">
        <f t="array" aca="1" ref="M1846" ca="1">SUMPRODUCT(Inactives[Days Inactive]*(Inactives[Student]=A1846))/365</f>
        <v>0</v>
      </c>
      <c r="N1846" s="18" t="str" cm="1">
        <f t="array" ref="N1846">IF(LEN($A1846)&gt;0,SUMPRODUCT(($A1846=merged_names)*(_xlfn.TEXTAFTER(N$2, "At ")=merged_belt_colours)*merged_months_at_rank),"")</f>
        <v/>
      </c>
      <c r="O1846" s="18" t="str" cm="1">
        <f t="array" ref="O1846">IF(LEN($A1846)&gt;0,SUMPRODUCT(($A1846=merged_names)*(_xlfn.TEXTAFTER(O$2, "At ")=merged_belt_colours)*merged_months_at_rank),"")</f>
        <v/>
      </c>
      <c r="P1846" s="18" t="str" cm="1">
        <f t="array" ref="P1846">IF(LEN($A1846)&gt;0,SUMPRODUCT(($A1846=merged_names)*(_xlfn.TEXTAFTER(P$2, "At ")=merged_belt_colours)*merged_months_at_rank),"")</f>
        <v/>
      </c>
      <c r="Q1846" s="18" t="str" cm="1">
        <f t="array" ref="Q1846">IF(LEN($A1846)&gt;0,SUMPRODUCT(($A1846=merged_names)*(_xlfn.TEXTAFTER(Q$2, "At ")=merged_belt_colours)*merged_months_at_rank),"")</f>
        <v/>
      </c>
      <c r="R1846" s="18" t="str" cm="1">
        <f t="array" ref="R1846">IF(LEN($A1846)&gt;0,SUMPRODUCT(($A1846=merged_names)*(_xlfn.TEXTAFTER(R$2, "At ")=merged_belt_colours)*merged_months_at_rank),"")</f>
        <v/>
      </c>
    </row>
    <row r="1847" spans="1:18" x14ac:dyDescent="0.25">
      <c r="A1847"/>
      <c r="B1847" s="15" t="str" cm="1">
        <f t="array" ref="B1847">IFERROR(IF(LEN(A1847)&gt;0, IF(SUMPRODUCT((Inactives[Key]=J1847)*(Inactives[Currently Inactive]))=1,"Inactive","Active"),""),"Active")</f>
        <v/>
      </c>
      <c r="C1847" s="16" t="str" cm="1">
        <f t="array" aca="1" ref="C1847" ca="1">IFERROR(_xlfn._xlws.FILTER(Inactives[Inactive On],(Inactives[Key]=J1847)*(Inactives[Currently Inactive]),""),"")</f>
        <v/>
      </c>
      <c r="D1847" s="16" t="str" cm="1">
        <f t="array" aca="1" ref="D1847" ca="1">IFERROR(INDEX(_xlfn.TEXTSPLIT(E1847," "),1),"")</f>
        <v/>
      </c>
      <c r="E1847" s="15" t="str" cm="1">
        <f t="array" aca="1" ref="E1847" ca="1">IFERROR(_xlfn._xlws.FILTER(merged_ranks,(merged_end_dates=DATE(9999,12,31))*(merged_names=A1847)),"")</f>
        <v/>
      </c>
      <c r="F1847" s="17" t="str">
        <f ca="1">_xlfn.XLOOKUP(J1847,Promotions[Promo Key],Promotions[Promo Date],"")</f>
        <v/>
      </c>
      <c r="G1847" s="18" t="str">
        <f t="shared" ca="1" si="127"/>
        <v/>
      </c>
      <c r="H1847" s="18" t="str">
        <f t="shared" ca="1" si="126"/>
        <v/>
      </c>
      <c r="I1847" s="17" t="str">
        <f>_xlfn.XLOOKUP(A1847,Students[Full Name],Students[Starting Rank],"")</f>
        <v/>
      </c>
      <c r="J1847" s="15" t="str">
        <f t="shared" ca="1" si="128"/>
        <v xml:space="preserve">: </v>
      </c>
      <c r="K1847" s="16" t="str">
        <f>_xlfn.XLOOKUP(A1847,Students[Full Name],Students[Start Date],"")</f>
        <v/>
      </c>
      <c r="L1847" s="18">
        <f t="shared" ca="1" si="129"/>
        <v>-1</v>
      </c>
      <c r="M1847" s="18" cm="1">
        <f t="array" aca="1" ref="M1847" ca="1">SUMPRODUCT(Inactives[Days Inactive]*(Inactives[Student]=A1847))/365</f>
        <v>0</v>
      </c>
      <c r="N1847" s="18" t="str" cm="1">
        <f t="array" ref="N1847">IF(LEN($A1847)&gt;0,SUMPRODUCT(($A1847=merged_names)*(_xlfn.TEXTAFTER(N$2, "At ")=merged_belt_colours)*merged_months_at_rank),"")</f>
        <v/>
      </c>
      <c r="O1847" s="18" t="str" cm="1">
        <f t="array" ref="O1847">IF(LEN($A1847)&gt;0,SUMPRODUCT(($A1847=merged_names)*(_xlfn.TEXTAFTER(O$2, "At ")=merged_belt_colours)*merged_months_at_rank),"")</f>
        <v/>
      </c>
      <c r="P1847" s="18" t="str" cm="1">
        <f t="array" ref="P1847">IF(LEN($A1847)&gt;0,SUMPRODUCT(($A1847=merged_names)*(_xlfn.TEXTAFTER(P$2, "At ")=merged_belt_colours)*merged_months_at_rank),"")</f>
        <v/>
      </c>
      <c r="Q1847" s="18" t="str" cm="1">
        <f t="array" ref="Q1847">IF(LEN($A1847)&gt;0,SUMPRODUCT(($A1847=merged_names)*(_xlfn.TEXTAFTER(Q$2, "At ")=merged_belt_colours)*merged_months_at_rank),"")</f>
        <v/>
      </c>
      <c r="R1847" s="18" t="str" cm="1">
        <f t="array" ref="R1847">IF(LEN($A1847)&gt;0,SUMPRODUCT(($A1847=merged_names)*(_xlfn.TEXTAFTER(R$2, "At ")=merged_belt_colours)*merged_months_at_rank),"")</f>
        <v/>
      </c>
    </row>
    <row r="1848" spans="1:18" x14ac:dyDescent="0.25">
      <c r="A1848"/>
      <c r="B1848" s="15" t="str" cm="1">
        <f t="array" ref="B1848">IFERROR(IF(LEN(A1848)&gt;0, IF(SUMPRODUCT((Inactives[Key]=J1848)*(Inactives[Currently Inactive]))=1,"Inactive","Active"),""),"Active")</f>
        <v/>
      </c>
      <c r="C1848" s="16" t="str" cm="1">
        <f t="array" aca="1" ref="C1848" ca="1">IFERROR(_xlfn._xlws.FILTER(Inactives[Inactive On],(Inactives[Key]=J1848)*(Inactives[Currently Inactive]),""),"")</f>
        <v/>
      </c>
      <c r="D1848" s="16" t="str" cm="1">
        <f t="array" aca="1" ref="D1848" ca="1">IFERROR(INDEX(_xlfn.TEXTSPLIT(E1848," "),1),"")</f>
        <v/>
      </c>
      <c r="E1848" s="15" t="str" cm="1">
        <f t="array" aca="1" ref="E1848" ca="1">IFERROR(_xlfn._xlws.FILTER(merged_ranks,(merged_end_dates=DATE(9999,12,31))*(merged_names=A1848)),"")</f>
        <v/>
      </c>
      <c r="F1848" s="17" t="str">
        <f ca="1">_xlfn.XLOOKUP(J1848,Promotions[Promo Key],Promotions[Promo Date],"")</f>
        <v/>
      </c>
      <c r="G1848" s="18" t="str">
        <f t="shared" ca="1" si="127"/>
        <v/>
      </c>
      <c r="H1848" s="18" t="str">
        <f t="shared" ca="1" si="126"/>
        <v/>
      </c>
      <c r="I1848" s="17" t="str">
        <f>_xlfn.XLOOKUP(A1848,Students[Full Name],Students[Starting Rank],"")</f>
        <v/>
      </c>
      <c r="J1848" s="15" t="str">
        <f t="shared" ca="1" si="128"/>
        <v xml:space="preserve">: </v>
      </c>
      <c r="K1848" s="16" t="str">
        <f>_xlfn.XLOOKUP(A1848,Students[Full Name],Students[Start Date],"")</f>
        <v/>
      </c>
      <c r="L1848" s="18">
        <f t="shared" ca="1" si="129"/>
        <v>-1</v>
      </c>
      <c r="M1848" s="18" cm="1">
        <f t="array" aca="1" ref="M1848" ca="1">SUMPRODUCT(Inactives[Days Inactive]*(Inactives[Student]=A1848))/365</f>
        <v>0</v>
      </c>
      <c r="N1848" s="18" t="str" cm="1">
        <f t="array" ref="N1848">IF(LEN($A1848)&gt;0,SUMPRODUCT(($A1848=merged_names)*(_xlfn.TEXTAFTER(N$2, "At ")=merged_belt_colours)*merged_months_at_rank),"")</f>
        <v/>
      </c>
      <c r="O1848" s="18" t="str" cm="1">
        <f t="array" ref="O1848">IF(LEN($A1848)&gt;0,SUMPRODUCT(($A1848=merged_names)*(_xlfn.TEXTAFTER(O$2, "At ")=merged_belt_colours)*merged_months_at_rank),"")</f>
        <v/>
      </c>
      <c r="P1848" s="18" t="str" cm="1">
        <f t="array" ref="P1848">IF(LEN($A1848)&gt;0,SUMPRODUCT(($A1848=merged_names)*(_xlfn.TEXTAFTER(P$2, "At ")=merged_belt_colours)*merged_months_at_rank),"")</f>
        <v/>
      </c>
      <c r="Q1848" s="18" t="str" cm="1">
        <f t="array" ref="Q1848">IF(LEN($A1848)&gt;0,SUMPRODUCT(($A1848=merged_names)*(_xlfn.TEXTAFTER(Q$2, "At ")=merged_belt_colours)*merged_months_at_rank),"")</f>
        <v/>
      </c>
      <c r="R1848" s="18" t="str" cm="1">
        <f t="array" ref="R1848">IF(LEN($A1848)&gt;0,SUMPRODUCT(($A1848=merged_names)*(_xlfn.TEXTAFTER(R$2, "At ")=merged_belt_colours)*merged_months_at_rank),"")</f>
        <v/>
      </c>
    </row>
    <row r="1849" spans="1:18" x14ac:dyDescent="0.25">
      <c r="A1849"/>
      <c r="B1849" s="15" t="str" cm="1">
        <f t="array" ref="B1849">IFERROR(IF(LEN(A1849)&gt;0, IF(SUMPRODUCT((Inactives[Key]=J1849)*(Inactives[Currently Inactive]))=1,"Inactive","Active"),""),"Active")</f>
        <v/>
      </c>
      <c r="C1849" s="16" t="str" cm="1">
        <f t="array" aca="1" ref="C1849" ca="1">IFERROR(_xlfn._xlws.FILTER(Inactives[Inactive On],(Inactives[Key]=J1849)*(Inactives[Currently Inactive]),""),"")</f>
        <v/>
      </c>
      <c r="D1849" s="16" t="str" cm="1">
        <f t="array" aca="1" ref="D1849" ca="1">IFERROR(INDEX(_xlfn.TEXTSPLIT(E1849," "),1),"")</f>
        <v/>
      </c>
      <c r="E1849" s="15" t="str" cm="1">
        <f t="array" aca="1" ref="E1849" ca="1">IFERROR(_xlfn._xlws.FILTER(merged_ranks,(merged_end_dates=DATE(9999,12,31))*(merged_names=A1849)),"")</f>
        <v/>
      </c>
      <c r="F1849" s="17" t="str">
        <f ca="1">_xlfn.XLOOKUP(J1849,Promotions[Promo Key],Promotions[Promo Date],"")</f>
        <v/>
      </c>
      <c r="G1849" s="18" t="str">
        <f t="shared" ca="1" si="127"/>
        <v/>
      </c>
      <c r="H1849" s="18" t="str">
        <f t="shared" ca="1" si="126"/>
        <v/>
      </c>
      <c r="I1849" s="17" t="str">
        <f>_xlfn.XLOOKUP(A1849,Students[Full Name],Students[Starting Rank],"")</f>
        <v/>
      </c>
      <c r="J1849" s="15" t="str">
        <f t="shared" ca="1" si="128"/>
        <v xml:space="preserve">: </v>
      </c>
      <c r="K1849" s="16" t="str">
        <f>_xlfn.XLOOKUP(A1849,Students[Full Name],Students[Start Date],"")</f>
        <v/>
      </c>
      <c r="L1849" s="18">
        <f t="shared" ca="1" si="129"/>
        <v>-1</v>
      </c>
      <c r="M1849" s="18" cm="1">
        <f t="array" aca="1" ref="M1849" ca="1">SUMPRODUCT(Inactives[Days Inactive]*(Inactives[Student]=A1849))/365</f>
        <v>0</v>
      </c>
      <c r="N1849" s="18" t="str" cm="1">
        <f t="array" ref="N1849">IF(LEN($A1849)&gt;0,SUMPRODUCT(($A1849=merged_names)*(_xlfn.TEXTAFTER(N$2, "At ")=merged_belt_colours)*merged_months_at_rank),"")</f>
        <v/>
      </c>
      <c r="O1849" s="18" t="str" cm="1">
        <f t="array" ref="O1849">IF(LEN($A1849)&gt;0,SUMPRODUCT(($A1849=merged_names)*(_xlfn.TEXTAFTER(O$2, "At ")=merged_belt_colours)*merged_months_at_rank),"")</f>
        <v/>
      </c>
      <c r="P1849" s="18" t="str" cm="1">
        <f t="array" ref="P1849">IF(LEN($A1849)&gt;0,SUMPRODUCT(($A1849=merged_names)*(_xlfn.TEXTAFTER(P$2, "At ")=merged_belt_colours)*merged_months_at_rank),"")</f>
        <v/>
      </c>
      <c r="Q1849" s="18" t="str" cm="1">
        <f t="array" ref="Q1849">IF(LEN($A1849)&gt;0,SUMPRODUCT(($A1849=merged_names)*(_xlfn.TEXTAFTER(Q$2, "At ")=merged_belt_colours)*merged_months_at_rank),"")</f>
        <v/>
      </c>
      <c r="R1849" s="18" t="str" cm="1">
        <f t="array" ref="R1849">IF(LEN($A1849)&gt;0,SUMPRODUCT(($A1849=merged_names)*(_xlfn.TEXTAFTER(R$2, "At ")=merged_belt_colours)*merged_months_at_rank),"")</f>
        <v/>
      </c>
    </row>
    <row r="1850" spans="1:18" x14ac:dyDescent="0.25">
      <c r="A1850"/>
      <c r="B1850" s="15" t="str" cm="1">
        <f t="array" ref="B1850">IFERROR(IF(LEN(A1850)&gt;0, IF(SUMPRODUCT((Inactives[Key]=J1850)*(Inactives[Currently Inactive]))=1,"Inactive","Active"),""),"Active")</f>
        <v/>
      </c>
      <c r="C1850" s="16" t="str" cm="1">
        <f t="array" aca="1" ref="C1850" ca="1">IFERROR(_xlfn._xlws.FILTER(Inactives[Inactive On],(Inactives[Key]=J1850)*(Inactives[Currently Inactive]),""),"")</f>
        <v/>
      </c>
      <c r="D1850" s="16" t="str" cm="1">
        <f t="array" aca="1" ref="D1850" ca="1">IFERROR(INDEX(_xlfn.TEXTSPLIT(E1850," "),1),"")</f>
        <v/>
      </c>
      <c r="E1850" s="15" t="str" cm="1">
        <f t="array" aca="1" ref="E1850" ca="1">IFERROR(_xlfn._xlws.FILTER(merged_ranks,(merged_end_dates=DATE(9999,12,31))*(merged_names=A1850)),"")</f>
        <v/>
      </c>
      <c r="F1850" s="17" t="str">
        <f ca="1">_xlfn.XLOOKUP(J1850,Promotions[Promo Key],Promotions[Promo Date],"")</f>
        <v/>
      </c>
      <c r="G1850" s="18" t="str">
        <f t="shared" ca="1" si="127"/>
        <v/>
      </c>
      <c r="H1850" s="18" t="str">
        <f t="shared" ca="1" si="126"/>
        <v/>
      </c>
      <c r="I1850" s="17" t="str">
        <f>_xlfn.XLOOKUP(A1850,Students[Full Name],Students[Starting Rank],"")</f>
        <v/>
      </c>
      <c r="J1850" s="15" t="str">
        <f t="shared" ca="1" si="128"/>
        <v xml:space="preserve">: </v>
      </c>
      <c r="K1850" s="16" t="str">
        <f>_xlfn.XLOOKUP(A1850,Students[Full Name],Students[Start Date],"")</f>
        <v/>
      </c>
      <c r="L1850" s="18">
        <f t="shared" ca="1" si="129"/>
        <v>-1</v>
      </c>
      <c r="M1850" s="18" cm="1">
        <f t="array" aca="1" ref="M1850" ca="1">SUMPRODUCT(Inactives[Days Inactive]*(Inactives[Student]=A1850))/365</f>
        <v>0</v>
      </c>
      <c r="N1850" s="18" t="str" cm="1">
        <f t="array" ref="N1850">IF(LEN($A1850)&gt;0,SUMPRODUCT(($A1850=merged_names)*(_xlfn.TEXTAFTER(N$2, "At ")=merged_belt_colours)*merged_months_at_rank),"")</f>
        <v/>
      </c>
      <c r="O1850" s="18" t="str" cm="1">
        <f t="array" ref="O1850">IF(LEN($A1850)&gt;0,SUMPRODUCT(($A1850=merged_names)*(_xlfn.TEXTAFTER(O$2, "At ")=merged_belt_colours)*merged_months_at_rank),"")</f>
        <v/>
      </c>
      <c r="P1850" s="18" t="str" cm="1">
        <f t="array" ref="P1850">IF(LEN($A1850)&gt;0,SUMPRODUCT(($A1850=merged_names)*(_xlfn.TEXTAFTER(P$2, "At ")=merged_belt_colours)*merged_months_at_rank),"")</f>
        <v/>
      </c>
      <c r="Q1850" s="18" t="str" cm="1">
        <f t="array" ref="Q1850">IF(LEN($A1850)&gt;0,SUMPRODUCT(($A1850=merged_names)*(_xlfn.TEXTAFTER(Q$2, "At ")=merged_belt_colours)*merged_months_at_rank),"")</f>
        <v/>
      </c>
      <c r="R1850" s="18" t="str" cm="1">
        <f t="array" ref="R1850">IF(LEN($A1850)&gt;0,SUMPRODUCT(($A1850=merged_names)*(_xlfn.TEXTAFTER(R$2, "At ")=merged_belt_colours)*merged_months_at_rank),"")</f>
        <v/>
      </c>
    </row>
    <row r="1851" spans="1:18" x14ac:dyDescent="0.25">
      <c r="A1851"/>
      <c r="B1851" s="15" t="str" cm="1">
        <f t="array" ref="B1851">IFERROR(IF(LEN(A1851)&gt;0, IF(SUMPRODUCT((Inactives[Key]=J1851)*(Inactives[Currently Inactive]))=1,"Inactive","Active"),""),"Active")</f>
        <v/>
      </c>
      <c r="C1851" s="16" t="str" cm="1">
        <f t="array" aca="1" ref="C1851" ca="1">IFERROR(_xlfn._xlws.FILTER(Inactives[Inactive On],(Inactives[Key]=J1851)*(Inactives[Currently Inactive]),""),"")</f>
        <v/>
      </c>
      <c r="D1851" s="16" t="str" cm="1">
        <f t="array" aca="1" ref="D1851" ca="1">IFERROR(INDEX(_xlfn.TEXTSPLIT(E1851," "),1),"")</f>
        <v/>
      </c>
      <c r="E1851" s="15" t="str" cm="1">
        <f t="array" aca="1" ref="E1851" ca="1">IFERROR(_xlfn._xlws.FILTER(merged_ranks,(merged_end_dates=DATE(9999,12,31))*(merged_names=A1851)),"")</f>
        <v/>
      </c>
      <c r="F1851" s="17" t="str">
        <f ca="1">_xlfn.XLOOKUP(J1851,Promotions[Promo Key],Promotions[Promo Date],"")</f>
        <v/>
      </c>
      <c r="G1851" s="18" t="str">
        <f t="shared" ca="1" si="127"/>
        <v/>
      </c>
      <c r="H1851" s="18" t="str">
        <f t="shared" ca="1" si="126"/>
        <v/>
      </c>
      <c r="I1851" s="17" t="str">
        <f>_xlfn.XLOOKUP(A1851,Students[Full Name],Students[Starting Rank],"")</f>
        <v/>
      </c>
      <c r="J1851" s="15" t="str">
        <f t="shared" ca="1" si="128"/>
        <v xml:space="preserve">: </v>
      </c>
      <c r="K1851" s="16" t="str">
        <f>_xlfn.XLOOKUP(A1851,Students[Full Name],Students[Start Date],"")</f>
        <v/>
      </c>
      <c r="L1851" s="18">
        <f t="shared" ca="1" si="129"/>
        <v>-1</v>
      </c>
      <c r="M1851" s="18" cm="1">
        <f t="array" aca="1" ref="M1851" ca="1">SUMPRODUCT(Inactives[Days Inactive]*(Inactives[Student]=A1851))/365</f>
        <v>0</v>
      </c>
      <c r="N1851" s="18" t="str" cm="1">
        <f t="array" ref="N1851">IF(LEN($A1851)&gt;0,SUMPRODUCT(($A1851=merged_names)*(_xlfn.TEXTAFTER(N$2, "At ")=merged_belt_colours)*merged_months_at_rank),"")</f>
        <v/>
      </c>
      <c r="O1851" s="18" t="str" cm="1">
        <f t="array" ref="O1851">IF(LEN($A1851)&gt;0,SUMPRODUCT(($A1851=merged_names)*(_xlfn.TEXTAFTER(O$2, "At ")=merged_belt_colours)*merged_months_at_rank),"")</f>
        <v/>
      </c>
      <c r="P1851" s="18" t="str" cm="1">
        <f t="array" ref="P1851">IF(LEN($A1851)&gt;0,SUMPRODUCT(($A1851=merged_names)*(_xlfn.TEXTAFTER(P$2, "At ")=merged_belt_colours)*merged_months_at_rank),"")</f>
        <v/>
      </c>
      <c r="Q1851" s="18" t="str" cm="1">
        <f t="array" ref="Q1851">IF(LEN($A1851)&gt;0,SUMPRODUCT(($A1851=merged_names)*(_xlfn.TEXTAFTER(Q$2, "At ")=merged_belt_colours)*merged_months_at_rank),"")</f>
        <v/>
      </c>
      <c r="R1851" s="18" t="str" cm="1">
        <f t="array" ref="R1851">IF(LEN($A1851)&gt;0,SUMPRODUCT(($A1851=merged_names)*(_xlfn.TEXTAFTER(R$2, "At ")=merged_belt_colours)*merged_months_at_rank),"")</f>
        <v/>
      </c>
    </row>
    <row r="1852" spans="1:18" x14ac:dyDescent="0.25">
      <c r="A1852"/>
      <c r="B1852" s="15" t="str" cm="1">
        <f t="array" ref="B1852">IFERROR(IF(LEN(A1852)&gt;0, IF(SUMPRODUCT((Inactives[Key]=J1852)*(Inactives[Currently Inactive]))=1,"Inactive","Active"),""),"Active")</f>
        <v/>
      </c>
      <c r="C1852" s="16" t="str" cm="1">
        <f t="array" aca="1" ref="C1852" ca="1">IFERROR(_xlfn._xlws.FILTER(Inactives[Inactive On],(Inactives[Key]=J1852)*(Inactives[Currently Inactive]),""),"")</f>
        <v/>
      </c>
      <c r="D1852" s="16" t="str" cm="1">
        <f t="array" aca="1" ref="D1852" ca="1">IFERROR(INDEX(_xlfn.TEXTSPLIT(E1852," "),1),"")</f>
        <v/>
      </c>
      <c r="E1852" s="15" t="str" cm="1">
        <f t="array" aca="1" ref="E1852" ca="1">IFERROR(_xlfn._xlws.FILTER(merged_ranks,(merged_end_dates=DATE(9999,12,31))*(merged_names=A1852)),"")</f>
        <v/>
      </c>
      <c r="F1852" s="17" t="str">
        <f ca="1">_xlfn.XLOOKUP(J1852,Promotions[Promo Key],Promotions[Promo Date],"")</f>
        <v/>
      </c>
      <c r="G1852" s="18" t="str">
        <f t="shared" ca="1" si="127"/>
        <v/>
      </c>
      <c r="H1852" s="18" t="str">
        <f t="shared" ca="1" si="126"/>
        <v/>
      </c>
      <c r="I1852" s="17" t="str">
        <f>_xlfn.XLOOKUP(A1852,Students[Full Name],Students[Starting Rank],"")</f>
        <v/>
      </c>
      <c r="J1852" s="15" t="str">
        <f t="shared" ca="1" si="128"/>
        <v xml:space="preserve">: </v>
      </c>
      <c r="K1852" s="16" t="str">
        <f>_xlfn.XLOOKUP(A1852,Students[Full Name],Students[Start Date],"")</f>
        <v/>
      </c>
      <c r="L1852" s="18">
        <f t="shared" ca="1" si="129"/>
        <v>-1</v>
      </c>
      <c r="M1852" s="18" cm="1">
        <f t="array" aca="1" ref="M1852" ca="1">SUMPRODUCT(Inactives[Days Inactive]*(Inactives[Student]=A1852))/365</f>
        <v>0</v>
      </c>
      <c r="N1852" s="18" t="str" cm="1">
        <f t="array" ref="N1852">IF(LEN($A1852)&gt;0,SUMPRODUCT(($A1852=merged_names)*(_xlfn.TEXTAFTER(N$2, "At ")=merged_belt_colours)*merged_months_at_rank),"")</f>
        <v/>
      </c>
      <c r="O1852" s="18" t="str" cm="1">
        <f t="array" ref="O1852">IF(LEN($A1852)&gt;0,SUMPRODUCT(($A1852=merged_names)*(_xlfn.TEXTAFTER(O$2, "At ")=merged_belt_colours)*merged_months_at_rank),"")</f>
        <v/>
      </c>
      <c r="P1852" s="18" t="str" cm="1">
        <f t="array" ref="P1852">IF(LEN($A1852)&gt;0,SUMPRODUCT(($A1852=merged_names)*(_xlfn.TEXTAFTER(P$2, "At ")=merged_belt_colours)*merged_months_at_rank),"")</f>
        <v/>
      </c>
      <c r="Q1852" s="18" t="str" cm="1">
        <f t="array" ref="Q1852">IF(LEN($A1852)&gt;0,SUMPRODUCT(($A1852=merged_names)*(_xlfn.TEXTAFTER(Q$2, "At ")=merged_belt_colours)*merged_months_at_rank),"")</f>
        <v/>
      </c>
      <c r="R1852" s="18" t="str" cm="1">
        <f t="array" ref="R1852">IF(LEN($A1852)&gt;0,SUMPRODUCT(($A1852=merged_names)*(_xlfn.TEXTAFTER(R$2, "At ")=merged_belt_colours)*merged_months_at_rank),"")</f>
        <v/>
      </c>
    </row>
    <row r="1853" spans="1:18" x14ac:dyDescent="0.25">
      <c r="A1853"/>
      <c r="B1853" s="15" t="str" cm="1">
        <f t="array" ref="B1853">IFERROR(IF(LEN(A1853)&gt;0, IF(SUMPRODUCT((Inactives[Key]=J1853)*(Inactives[Currently Inactive]))=1,"Inactive","Active"),""),"Active")</f>
        <v/>
      </c>
      <c r="C1853" s="16" t="str" cm="1">
        <f t="array" aca="1" ref="C1853" ca="1">IFERROR(_xlfn._xlws.FILTER(Inactives[Inactive On],(Inactives[Key]=J1853)*(Inactives[Currently Inactive]),""),"")</f>
        <v/>
      </c>
      <c r="D1853" s="16" t="str" cm="1">
        <f t="array" aca="1" ref="D1853" ca="1">IFERROR(INDEX(_xlfn.TEXTSPLIT(E1853," "),1),"")</f>
        <v/>
      </c>
      <c r="E1853" s="15" t="str" cm="1">
        <f t="array" aca="1" ref="E1853" ca="1">IFERROR(_xlfn._xlws.FILTER(merged_ranks,(merged_end_dates=DATE(9999,12,31))*(merged_names=A1853)),"")</f>
        <v/>
      </c>
      <c r="F1853" s="17" t="str">
        <f ca="1">_xlfn.XLOOKUP(J1853,Promotions[Promo Key],Promotions[Promo Date],"")</f>
        <v/>
      </c>
      <c r="G1853" s="18" t="str">
        <f t="shared" ca="1" si="127"/>
        <v/>
      </c>
      <c r="H1853" s="18" t="str">
        <f t="shared" ca="1" si="126"/>
        <v/>
      </c>
      <c r="I1853" s="17" t="str">
        <f>_xlfn.XLOOKUP(A1853,Students[Full Name],Students[Starting Rank],"")</f>
        <v/>
      </c>
      <c r="J1853" s="15" t="str">
        <f t="shared" ca="1" si="128"/>
        <v xml:space="preserve">: </v>
      </c>
      <c r="K1853" s="16" t="str">
        <f>_xlfn.XLOOKUP(A1853,Students[Full Name],Students[Start Date],"")</f>
        <v/>
      </c>
      <c r="L1853" s="18">
        <f t="shared" ca="1" si="129"/>
        <v>-1</v>
      </c>
      <c r="M1853" s="18" cm="1">
        <f t="array" aca="1" ref="M1853" ca="1">SUMPRODUCT(Inactives[Days Inactive]*(Inactives[Student]=A1853))/365</f>
        <v>0</v>
      </c>
      <c r="N1853" s="18" t="str" cm="1">
        <f t="array" ref="N1853">IF(LEN($A1853)&gt;0,SUMPRODUCT(($A1853=merged_names)*(_xlfn.TEXTAFTER(N$2, "At ")=merged_belt_colours)*merged_months_at_rank),"")</f>
        <v/>
      </c>
      <c r="O1853" s="18" t="str" cm="1">
        <f t="array" ref="O1853">IF(LEN($A1853)&gt;0,SUMPRODUCT(($A1853=merged_names)*(_xlfn.TEXTAFTER(O$2, "At ")=merged_belt_colours)*merged_months_at_rank),"")</f>
        <v/>
      </c>
      <c r="P1853" s="18" t="str" cm="1">
        <f t="array" ref="P1853">IF(LEN($A1853)&gt;0,SUMPRODUCT(($A1853=merged_names)*(_xlfn.TEXTAFTER(P$2, "At ")=merged_belt_colours)*merged_months_at_rank),"")</f>
        <v/>
      </c>
      <c r="Q1853" s="18" t="str" cm="1">
        <f t="array" ref="Q1853">IF(LEN($A1853)&gt;0,SUMPRODUCT(($A1853=merged_names)*(_xlfn.TEXTAFTER(Q$2, "At ")=merged_belt_colours)*merged_months_at_rank),"")</f>
        <v/>
      </c>
      <c r="R1853" s="18" t="str" cm="1">
        <f t="array" ref="R1853">IF(LEN($A1853)&gt;0,SUMPRODUCT(($A1853=merged_names)*(_xlfn.TEXTAFTER(R$2, "At ")=merged_belt_colours)*merged_months_at_rank),"")</f>
        <v/>
      </c>
    </row>
    <row r="1854" spans="1:18" x14ac:dyDescent="0.25">
      <c r="A1854"/>
      <c r="B1854" s="15" t="str" cm="1">
        <f t="array" ref="B1854">IFERROR(IF(LEN(A1854)&gt;0, IF(SUMPRODUCT((Inactives[Key]=J1854)*(Inactives[Currently Inactive]))=1,"Inactive","Active"),""),"Active")</f>
        <v/>
      </c>
      <c r="C1854" s="16" t="str" cm="1">
        <f t="array" aca="1" ref="C1854" ca="1">IFERROR(_xlfn._xlws.FILTER(Inactives[Inactive On],(Inactives[Key]=J1854)*(Inactives[Currently Inactive]),""),"")</f>
        <v/>
      </c>
      <c r="D1854" s="16" t="str" cm="1">
        <f t="array" aca="1" ref="D1854" ca="1">IFERROR(INDEX(_xlfn.TEXTSPLIT(E1854," "),1),"")</f>
        <v/>
      </c>
      <c r="E1854" s="15" t="str" cm="1">
        <f t="array" aca="1" ref="E1854" ca="1">IFERROR(_xlfn._xlws.FILTER(merged_ranks,(merged_end_dates=DATE(9999,12,31))*(merged_names=A1854)),"")</f>
        <v/>
      </c>
      <c r="F1854" s="17" t="str">
        <f ca="1">_xlfn.XLOOKUP(J1854,Promotions[Promo Key],Promotions[Promo Date],"")</f>
        <v/>
      </c>
      <c r="G1854" s="18" t="str">
        <f t="shared" ca="1" si="127"/>
        <v/>
      </c>
      <c r="H1854" s="18" t="str">
        <f t="shared" ca="1" si="126"/>
        <v/>
      </c>
      <c r="I1854" s="17" t="str">
        <f>_xlfn.XLOOKUP(A1854,Students[Full Name],Students[Starting Rank],"")</f>
        <v/>
      </c>
      <c r="J1854" s="15" t="str">
        <f t="shared" ca="1" si="128"/>
        <v xml:space="preserve">: </v>
      </c>
      <c r="K1854" s="16" t="str">
        <f>_xlfn.XLOOKUP(A1854,Students[Full Name],Students[Start Date],"")</f>
        <v/>
      </c>
      <c r="L1854" s="18">
        <f t="shared" ca="1" si="129"/>
        <v>-1</v>
      </c>
      <c r="M1854" s="18" cm="1">
        <f t="array" aca="1" ref="M1854" ca="1">SUMPRODUCT(Inactives[Days Inactive]*(Inactives[Student]=A1854))/365</f>
        <v>0</v>
      </c>
      <c r="N1854" s="18" t="str" cm="1">
        <f t="array" ref="N1854">IF(LEN($A1854)&gt;0,SUMPRODUCT(($A1854=merged_names)*(_xlfn.TEXTAFTER(N$2, "At ")=merged_belt_colours)*merged_months_at_rank),"")</f>
        <v/>
      </c>
      <c r="O1854" s="18" t="str" cm="1">
        <f t="array" ref="O1854">IF(LEN($A1854)&gt;0,SUMPRODUCT(($A1854=merged_names)*(_xlfn.TEXTAFTER(O$2, "At ")=merged_belt_colours)*merged_months_at_rank),"")</f>
        <v/>
      </c>
      <c r="P1854" s="18" t="str" cm="1">
        <f t="array" ref="P1854">IF(LEN($A1854)&gt;0,SUMPRODUCT(($A1854=merged_names)*(_xlfn.TEXTAFTER(P$2, "At ")=merged_belt_colours)*merged_months_at_rank),"")</f>
        <v/>
      </c>
      <c r="Q1854" s="18" t="str" cm="1">
        <f t="array" ref="Q1854">IF(LEN($A1854)&gt;0,SUMPRODUCT(($A1854=merged_names)*(_xlfn.TEXTAFTER(Q$2, "At ")=merged_belt_colours)*merged_months_at_rank),"")</f>
        <v/>
      </c>
      <c r="R1854" s="18" t="str" cm="1">
        <f t="array" ref="R1854">IF(LEN($A1854)&gt;0,SUMPRODUCT(($A1854=merged_names)*(_xlfn.TEXTAFTER(R$2, "At ")=merged_belt_colours)*merged_months_at_rank),"")</f>
        <v/>
      </c>
    </row>
    <row r="1855" spans="1:18" x14ac:dyDescent="0.25">
      <c r="A1855"/>
      <c r="B1855" s="15" t="str" cm="1">
        <f t="array" ref="B1855">IFERROR(IF(LEN(A1855)&gt;0, IF(SUMPRODUCT((Inactives[Key]=J1855)*(Inactives[Currently Inactive]))=1,"Inactive","Active"),""),"Active")</f>
        <v/>
      </c>
      <c r="C1855" s="16" t="str" cm="1">
        <f t="array" aca="1" ref="C1855" ca="1">IFERROR(_xlfn._xlws.FILTER(Inactives[Inactive On],(Inactives[Key]=J1855)*(Inactives[Currently Inactive]),""),"")</f>
        <v/>
      </c>
      <c r="D1855" s="16" t="str" cm="1">
        <f t="array" aca="1" ref="D1855" ca="1">IFERROR(INDEX(_xlfn.TEXTSPLIT(E1855," "),1),"")</f>
        <v/>
      </c>
      <c r="E1855" s="15" t="str" cm="1">
        <f t="array" aca="1" ref="E1855" ca="1">IFERROR(_xlfn._xlws.FILTER(merged_ranks,(merged_end_dates=DATE(9999,12,31))*(merged_names=A1855)),"")</f>
        <v/>
      </c>
      <c r="F1855" s="17" t="str">
        <f ca="1">_xlfn.XLOOKUP(J1855,Promotions[Promo Key],Promotions[Promo Date],"")</f>
        <v/>
      </c>
      <c r="G1855" s="18" t="str">
        <f t="shared" ca="1" si="127"/>
        <v/>
      </c>
      <c r="H1855" s="18" t="str">
        <f t="shared" ca="1" si="126"/>
        <v/>
      </c>
      <c r="I1855" s="17" t="str">
        <f>_xlfn.XLOOKUP(A1855,Students[Full Name],Students[Starting Rank],"")</f>
        <v/>
      </c>
      <c r="J1855" s="15" t="str">
        <f t="shared" ca="1" si="128"/>
        <v xml:space="preserve">: </v>
      </c>
      <c r="K1855" s="16" t="str">
        <f>_xlfn.XLOOKUP(A1855,Students[Full Name],Students[Start Date],"")</f>
        <v/>
      </c>
      <c r="L1855" s="18">
        <f t="shared" ca="1" si="129"/>
        <v>-1</v>
      </c>
      <c r="M1855" s="18" cm="1">
        <f t="array" aca="1" ref="M1855" ca="1">SUMPRODUCT(Inactives[Days Inactive]*(Inactives[Student]=A1855))/365</f>
        <v>0</v>
      </c>
      <c r="N1855" s="18" t="str" cm="1">
        <f t="array" ref="N1855">IF(LEN($A1855)&gt;0,SUMPRODUCT(($A1855=merged_names)*(_xlfn.TEXTAFTER(N$2, "At ")=merged_belt_colours)*merged_months_at_rank),"")</f>
        <v/>
      </c>
      <c r="O1855" s="18" t="str" cm="1">
        <f t="array" ref="O1855">IF(LEN($A1855)&gt;0,SUMPRODUCT(($A1855=merged_names)*(_xlfn.TEXTAFTER(O$2, "At ")=merged_belt_colours)*merged_months_at_rank),"")</f>
        <v/>
      </c>
      <c r="P1855" s="18" t="str" cm="1">
        <f t="array" ref="P1855">IF(LEN($A1855)&gt;0,SUMPRODUCT(($A1855=merged_names)*(_xlfn.TEXTAFTER(P$2, "At ")=merged_belt_colours)*merged_months_at_rank),"")</f>
        <v/>
      </c>
      <c r="Q1855" s="18" t="str" cm="1">
        <f t="array" ref="Q1855">IF(LEN($A1855)&gt;0,SUMPRODUCT(($A1855=merged_names)*(_xlfn.TEXTAFTER(Q$2, "At ")=merged_belt_colours)*merged_months_at_rank),"")</f>
        <v/>
      </c>
      <c r="R1855" s="18" t="str" cm="1">
        <f t="array" ref="R1855">IF(LEN($A1855)&gt;0,SUMPRODUCT(($A1855=merged_names)*(_xlfn.TEXTAFTER(R$2, "At ")=merged_belt_colours)*merged_months_at_rank),"")</f>
        <v/>
      </c>
    </row>
    <row r="1856" spans="1:18" x14ac:dyDescent="0.25">
      <c r="A1856"/>
      <c r="B1856" s="15" t="str" cm="1">
        <f t="array" ref="B1856">IFERROR(IF(LEN(A1856)&gt;0, IF(SUMPRODUCT((Inactives[Key]=J1856)*(Inactives[Currently Inactive]))=1,"Inactive","Active"),""),"Active")</f>
        <v/>
      </c>
      <c r="C1856" s="16" t="str" cm="1">
        <f t="array" aca="1" ref="C1856" ca="1">IFERROR(_xlfn._xlws.FILTER(Inactives[Inactive On],(Inactives[Key]=J1856)*(Inactives[Currently Inactive]),""),"")</f>
        <v/>
      </c>
      <c r="D1856" s="16" t="str" cm="1">
        <f t="array" aca="1" ref="D1856" ca="1">IFERROR(INDEX(_xlfn.TEXTSPLIT(E1856," "),1),"")</f>
        <v/>
      </c>
      <c r="E1856" s="15" t="str" cm="1">
        <f t="array" aca="1" ref="E1856" ca="1">IFERROR(_xlfn._xlws.FILTER(merged_ranks,(merged_end_dates=DATE(9999,12,31))*(merged_names=A1856)),"")</f>
        <v/>
      </c>
      <c r="F1856" s="17" t="str">
        <f ca="1">_xlfn.XLOOKUP(J1856,Promotions[Promo Key],Promotions[Promo Date],"")</f>
        <v/>
      </c>
      <c r="G1856" s="18" t="str">
        <f t="shared" ca="1" si="127"/>
        <v/>
      </c>
      <c r="H1856" s="18" t="str">
        <f t="shared" ca="1" si="126"/>
        <v/>
      </c>
      <c r="I1856" s="17" t="str">
        <f>_xlfn.XLOOKUP(A1856,Students[Full Name],Students[Starting Rank],"")</f>
        <v/>
      </c>
      <c r="J1856" s="15" t="str">
        <f t="shared" ca="1" si="128"/>
        <v xml:space="preserve">: </v>
      </c>
      <c r="K1856" s="16" t="str">
        <f>_xlfn.XLOOKUP(A1856,Students[Full Name],Students[Start Date],"")</f>
        <v/>
      </c>
      <c r="L1856" s="18">
        <f t="shared" ca="1" si="129"/>
        <v>-1</v>
      </c>
      <c r="M1856" s="18" cm="1">
        <f t="array" aca="1" ref="M1856" ca="1">SUMPRODUCT(Inactives[Days Inactive]*(Inactives[Student]=A1856))/365</f>
        <v>0</v>
      </c>
      <c r="N1856" s="18" t="str" cm="1">
        <f t="array" ref="N1856">IF(LEN($A1856)&gt;0,SUMPRODUCT(($A1856=merged_names)*(_xlfn.TEXTAFTER(N$2, "At ")=merged_belt_colours)*merged_months_at_rank),"")</f>
        <v/>
      </c>
      <c r="O1856" s="18" t="str" cm="1">
        <f t="array" ref="O1856">IF(LEN($A1856)&gt;0,SUMPRODUCT(($A1856=merged_names)*(_xlfn.TEXTAFTER(O$2, "At ")=merged_belt_colours)*merged_months_at_rank),"")</f>
        <v/>
      </c>
      <c r="P1856" s="18" t="str" cm="1">
        <f t="array" ref="P1856">IF(LEN($A1856)&gt;0,SUMPRODUCT(($A1856=merged_names)*(_xlfn.TEXTAFTER(P$2, "At ")=merged_belt_colours)*merged_months_at_rank),"")</f>
        <v/>
      </c>
      <c r="Q1856" s="18" t="str" cm="1">
        <f t="array" ref="Q1856">IF(LEN($A1856)&gt;0,SUMPRODUCT(($A1856=merged_names)*(_xlfn.TEXTAFTER(Q$2, "At ")=merged_belt_colours)*merged_months_at_rank),"")</f>
        <v/>
      </c>
      <c r="R1856" s="18" t="str" cm="1">
        <f t="array" ref="R1856">IF(LEN($A1856)&gt;0,SUMPRODUCT(($A1856=merged_names)*(_xlfn.TEXTAFTER(R$2, "At ")=merged_belt_colours)*merged_months_at_rank),"")</f>
        <v/>
      </c>
    </row>
    <row r="1857" spans="1:18" x14ac:dyDescent="0.25">
      <c r="A1857"/>
      <c r="B1857" s="15" t="str" cm="1">
        <f t="array" ref="B1857">IFERROR(IF(LEN(A1857)&gt;0, IF(SUMPRODUCT((Inactives[Key]=J1857)*(Inactives[Currently Inactive]))=1,"Inactive","Active"),""),"Active")</f>
        <v/>
      </c>
      <c r="C1857" s="16" t="str" cm="1">
        <f t="array" aca="1" ref="C1857" ca="1">IFERROR(_xlfn._xlws.FILTER(Inactives[Inactive On],(Inactives[Key]=J1857)*(Inactives[Currently Inactive]),""),"")</f>
        <v/>
      </c>
      <c r="D1857" s="16" t="str" cm="1">
        <f t="array" aca="1" ref="D1857" ca="1">IFERROR(INDEX(_xlfn.TEXTSPLIT(E1857," "),1),"")</f>
        <v/>
      </c>
      <c r="E1857" s="15" t="str" cm="1">
        <f t="array" aca="1" ref="E1857" ca="1">IFERROR(_xlfn._xlws.FILTER(merged_ranks,(merged_end_dates=DATE(9999,12,31))*(merged_names=A1857)),"")</f>
        <v/>
      </c>
      <c r="F1857" s="17" t="str">
        <f ca="1">_xlfn.XLOOKUP(J1857,Promotions[Promo Key],Promotions[Promo Date],"")</f>
        <v/>
      </c>
      <c r="G1857" s="18" t="str">
        <f t="shared" ca="1" si="127"/>
        <v/>
      </c>
      <c r="H1857" s="18" t="str">
        <f t="shared" ca="1" si="126"/>
        <v/>
      </c>
      <c r="I1857" s="17" t="str">
        <f>_xlfn.XLOOKUP(A1857,Students[Full Name],Students[Starting Rank],"")</f>
        <v/>
      </c>
      <c r="J1857" s="15" t="str">
        <f t="shared" ca="1" si="128"/>
        <v xml:space="preserve">: </v>
      </c>
      <c r="K1857" s="16" t="str">
        <f>_xlfn.XLOOKUP(A1857,Students[Full Name],Students[Start Date],"")</f>
        <v/>
      </c>
      <c r="L1857" s="18">
        <f t="shared" ca="1" si="129"/>
        <v>-1</v>
      </c>
      <c r="M1857" s="18" cm="1">
        <f t="array" aca="1" ref="M1857" ca="1">SUMPRODUCT(Inactives[Days Inactive]*(Inactives[Student]=A1857))/365</f>
        <v>0</v>
      </c>
      <c r="N1857" s="18" t="str" cm="1">
        <f t="array" ref="N1857">IF(LEN($A1857)&gt;0,SUMPRODUCT(($A1857=merged_names)*(_xlfn.TEXTAFTER(N$2, "At ")=merged_belt_colours)*merged_months_at_rank),"")</f>
        <v/>
      </c>
      <c r="O1857" s="18" t="str" cm="1">
        <f t="array" ref="O1857">IF(LEN($A1857)&gt;0,SUMPRODUCT(($A1857=merged_names)*(_xlfn.TEXTAFTER(O$2, "At ")=merged_belt_colours)*merged_months_at_rank),"")</f>
        <v/>
      </c>
      <c r="P1857" s="18" t="str" cm="1">
        <f t="array" ref="P1857">IF(LEN($A1857)&gt;0,SUMPRODUCT(($A1857=merged_names)*(_xlfn.TEXTAFTER(P$2, "At ")=merged_belt_colours)*merged_months_at_rank),"")</f>
        <v/>
      </c>
      <c r="Q1857" s="18" t="str" cm="1">
        <f t="array" ref="Q1857">IF(LEN($A1857)&gt;0,SUMPRODUCT(($A1857=merged_names)*(_xlfn.TEXTAFTER(Q$2, "At ")=merged_belt_colours)*merged_months_at_rank),"")</f>
        <v/>
      </c>
      <c r="R1857" s="18" t="str" cm="1">
        <f t="array" ref="R1857">IF(LEN($A1857)&gt;0,SUMPRODUCT(($A1857=merged_names)*(_xlfn.TEXTAFTER(R$2, "At ")=merged_belt_colours)*merged_months_at_rank),"")</f>
        <v/>
      </c>
    </row>
    <row r="1858" spans="1:18" x14ac:dyDescent="0.25">
      <c r="A1858"/>
      <c r="B1858" s="15" t="str" cm="1">
        <f t="array" ref="B1858">IFERROR(IF(LEN(A1858)&gt;0, IF(SUMPRODUCT((Inactives[Key]=J1858)*(Inactives[Currently Inactive]))=1,"Inactive","Active"),""),"Active")</f>
        <v/>
      </c>
      <c r="C1858" s="16" t="str" cm="1">
        <f t="array" aca="1" ref="C1858" ca="1">IFERROR(_xlfn._xlws.FILTER(Inactives[Inactive On],(Inactives[Key]=J1858)*(Inactives[Currently Inactive]),""),"")</f>
        <v/>
      </c>
      <c r="D1858" s="16" t="str" cm="1">
        <f t="array" aca="1" ref="D1858" ca="1">IFERROR(INDEX(_xlfn.TEXTSPLIT(E1858," "),1),"")</f>
        <v/>
      </c>
      <c r="E1858" s="15" t="str" cm="1">
        <f t="array" aca="1" ref="E1858" ca="1">IFERROR(_xlfn._xlws.FILTER(merged_ranks,(merged_end_dates=DATE(9999,12,31))*(merged_names=A1858)),"")</f>
        <v/>
      </c>
      <c r="F1858" s="17" t="str">
        <f ca="1">_xlfn.XLOOKUP(J1858,Promotions[Promo Key],Promotions[Promo Date],"")</f>
        <v/>
      </c>
      <c r="G1858" s="18" t="str">
        <f t="shared" ca="1" si="127"/>
        <v/>
      </c>
      <c r="H1858" s="18" t="str">
        <f t="shared" ca="1" si="126"/>
        <v/>
      </c>
      <c r="I1858" s="17" t="str">
        <f>_xlfn.XLOOKUP(A1858,Students[Full Name],Students[Starting Rank],"")</f>
        <v/>
      </c>
      <c r="J1858" s="15" t="str">
        <f t="shared" ca="1" si="128"/>
        <v xml:space="preserve">: </v>
      </c>
      <c r="K1858" s="16" t="str">
        <f>_xlfn.XLOOKUP(A1858,Students[Full Name],Students[Start Date],"")</f>
        <v/>
      </c>
      <c r="L1858" s="18">
        <f t="shared" ca="1" si="129"/>
        <v>-1</v>
      </c>
      <c r="M1858" s="18" cm="1">
        <f t="array" aca="1" ref="M1858" ca="1">SUMPRODUCT(Inactives[Days Inactive]*(Inactives[Student]=A1858))/365</f>
        <v>0</v>
      </c>
      <c r="N1858" s="18" t="str" cm="1">
        <f t="array" ref="N1858">IF(LEN($A1858)&gt;0,SUMPRODUCT(($A1858=merged_names)*(_xlfn.TEXTAFTER(N$2, "At ")=merged_belt_colours)*merged_months_at_rank),"")</f>
        <v/>
      </c>
      <c r="O1858" s="18" t="str" cm="1">
        <f t="array" ref="O1858">IF(LEN($A1858)&gt;0,SUMPRODUCT(($A1858=merged_names)*(_xlfn.TEXTAFTER(O$2, "At ")=merged_belt_colours)*merged_months_at_rank),"")</f>
        <v/>
      </c>
      <c r="P1858" s="18" t="str" cm="1">
        <f t="array" ref="P1858">IF(LEN($A1858)&gt;0,SUMPRODUCT(($A1858=merged_names)*(_xlfn.TEXTAFTER(P$2, "At ")=merged_belt_colours)*merged_months_at_rank),"")</f>
        <v/>
      </c>
      <c r="Q1858" s="18" t="str" cm="1">
        <f t="array" ref="Q1858">IF(LEN($A1858)&gt;0,SUMPRODUCT(($A1858=merged_names)*(_xlfn.TEXTAFTER(Q$2, "At ")=merged_belt_colours)*merged_months_at_rank),"")</f>
        <v/>
      </c>
      <c r="R1858" s="18" t="str" cm="1">
        <f t="array" ref="R1858">IF(LEN($A1858)&gt;0,SUMPRODUCT(($A1858=merged_names)*(_xlfn.TEXTAFTER(R$2, "At ")=merged_belt_colours)*merged_months_at_rank),"")</f>
        <v/>
      </c>
    </row>
    <row r="1859" spans="1:18" x14ac:dyDescent="0.25">
      <c r="A1859"/>
      <c r="B1859" s="15" t="str" cm="1">
        <f t="array" ref="B1859">IFERROR(IF(LEN(A1859)&gt;0, IF(SUMPRODUCT((Inactives[Key]=J1859)*(Inactives[Currently Inactive]))=1,"Inactive","Active"),""),"Active")</f>
        <v/>
      </c>
      <c r="C1859" s="16" t="str" cm="1">
        <f t="array" aca="1" ref="C1859" ca="1">IFERROR(_xlfn._xlws.FILTER(Inactives[Inactive On],(Inactives[Key]=J1859)*(Inactives[Currently Inactive]),""),"")</f>
        <v/>
      </c>
      <c r="D1859" s="16" t="str" cm="1">
        <f t="array" aca="1" ref="D1859" ca="1">IFERROR(INDEX(_xlfn.TEXTSPLIT(E1859," "),1),"")</f>
        <v/>
      </c>
      <c r="E1859" s="15" t="str" cm="1">
        <f t="array" aca="1" ref="E1859" ca="1">IFERROR(_xlfn._xlws.FILTER(merged_ranks,(merged_end_dates=DATE(9999,12,31))*(merged_names=A1859)),"")</f>
        <v/>
      </c>
      <c r="F1859" s="17" t="str">
        <f ca="1">_xlfn.XLOOKUP(J1859,Promotions[Promo Key],Promotions[Promo Date],"")</f>
        <v/>
      </c>
      <c r="G1859" s="18" t="str">
        <f t="shared" ca="1" si="127"/>
        <v/>
      </c>
      <c r="H1859" s="18" t="str">
        <f t="shared" ca="1" si="126"/>
        <v/>
      </c>
      <c r="I1859" s="17" t="str">
        <f>_xlfn.XLOOKUP(A1859,Students[Full Name],Students[Starting Rank],"")</f>
        <v/>
      </c>
      <c r="J1859" s="15" t="str">
        <f t="shared" ca="1" si="128"/>
        <v xml:space="preserve">: </v>
      </c>
      <c r="K1859" s="16" t="str">
        <f>_xlfn.XLOOKUP(A1859,Students[Full Name],Students[Start Date],"")</f>
        <v/>
      </c>
      <c r="L1859" s="18">
        <f t="shared" ca="1" si="129"/>
        <v>-1</v>
      </c>
      <c r="M1859" s="18" cm="1">
        <f t="array" aca="1" ref="M1859" ca="1">SUMPRODUCT(Inactives[Days Inactive]*(Inactives[Student]=A1859))/365</f>
        <v>0</v>
      </c>
      <c r="N1859" s="18" t="str" cm="1">
        <f t="array" ref="N1859">IF(LEN($A1859)&gt;0,SUMPRODUCT(($A1859=merged_names)*(_xlfn.TEXTAFTER(N$2, "At ")=merged_belt_colours)*merged_months_at_rank),"")</f>
        <v/>
      </c>
      <c r="O1859" s="18" t="str" cm="1">
        <f t="array" ref="O1859">IF(LEN($A1859)&gt;0,SUMPRODUCT(($A1859=merged_names)*(_xlfn.TEXTAFTER(O$2, "At ")=merged_belt_colours)*merged_months_at_rank),"")</f>
        <v/>
      </c>
      <c r="P1859" s="18" t="str" cm="1">
        <f t="array" ref="P1859">IF(LEN($A1859)&gt;0,SUMPRODUCT(($A1859=merged_names)*(_xlfn.TEXTAFTER(P$2, "At ")=merged_belt_colours)*merged_months_at_rank),"")</f>
        <v/>
      </c>
      <c r="Q1859" s="18" t="str" cm="1">
        <f t="array" ref="Q1859">IF(LEN($A1859)&gt;0,SUMPRODUCT(($A1859=merged_names)*(_xlfn.TEXTAFTER(Q$2, "At ")=merged_belt_colours)*merged_months_at_rank),"")</f>
        <v/>
      </c>
      <c r="R1859" s="18" t="str" cm="1">
        <f t="array" ref="R1859">IF(LEN($A1859)&gt;0,SUMPRODUCT(($A1859=merged_names)*(_xlfn.TEXTAFTER(R$2, "At ")=merged_belt_colours)*merged_months_at_rank),"")</f>
        <v/>
      </c>
    </row>
    <row r="1860" spans="1:18" x14ac:dyDescent="0.25">
      <c r="A1860"/>
      <c r="B1860" s="15" t="str" cm="1">
        <f t="array" ref="B1860">IFERROR(IF(LEN(A1860)&gt;0, IF(SUMPRODUCT((Inactives[Key]=J1860)*(Inactives[Currently Inactive]))=1,"Inactive","Active"),""),"Active")</f>
        <v/>
      </c>
      <c r="C1860" s="16" t="str" cm="1">
        <f t="array" aca="1" ref="C1860" ca="1">IFERROR(_xlfn._xlws.FILTER(Inactives[Inactive On],(Inactives[Key]=J1860)*(Inactives[Currently Inactive]),""),"")</f>
        <v/>
      </c>
      <c r="D1860" s="16" t="str" cm="1">
        <f t="array" aca="1" ref="D1860" ca="1">IFERROR(INDEX(_xlfn.TEXTSPLIT(E1860," "),1),"")</f>
        <v/>
      </c>
      <c r="E1860" s="15" t="str" cm="1">
        <f t="array" aca="1" ref="E1860" ca="1">IFERROR(_xlfn._xlws.FILTER(merged_ranks,(merged_end_dates=DATE(9999,12,31))*(merged_names=A1860)),"")</f>
        <v/>
      </c>
      <c r="F1860" s="17" t="str">
        <f ca="1">_xlfn.XLOOKUP(J1860,Promotions[Promo Key],Promotions[Promo Date],"")</f>
        <v/>
      </c>
      <c r="G1860" s="18" t="str">
        <f t="shared" ca="1" si="127"/>
        <v/>
      </c>
      <c r="H1860" s="18" t="str">
        <f t="shared" ca="1" si="126"/>
        <v/>
      </c>
      <c r="I1860" s="17" t="str">
        <f>_xlfn.XLOOKUP(A1860,Students[Full Name],Students[Starting Rank],"")</f>
        <v/>
      </c>
      <c r="J1860" s="15" t="str">
        <f t="shared" ca="1" si="128"/>
        <v xml:space="preserve">: </v>
      </c>
      <c r="K1860" s="16" t="str">
        <f>_xlfn.XLOOKUP(A1860,Students[Full Name],Students[Start Date],"")</f>
        <v/>
      </c>
      <c r="L1860" s="18">
        <f t="shared" ca="1" si="129"/>
        <v>-1</v>
      </c>
      <c r="M1860" s="18" cm="1">
        <f t="array" aca="1" ref="M1860" ca="1">SUMPRODUCT(Inactives[Days Inactive]*(Inactives[Student]=A1860))/365</f>
        <v>0</v>
      </c>
      <c r="N1860" s="18" t="str" cm="1">
        <f t="array" ref="N1860">IF(LEN($A1860)&gt;0,SUMPRODUCT(($A1860=merged_names)*(_xlfn.TEXTAFTER(N$2, "At ")=merged_belt_colours)*merged_months_at_rank),"")</f>
        <v/>
      </c>
      <c r="O1860" s="18" t="str" cm="1">
        <f t="array" ref="O1860">IF(LEN($A1860)&gt;0,SUMPRODUCT(($A1860=merged_names)*(_xlfn.TEXTAFTER(O$2, "At ")=merged_belt_colours)*merged_months_at_rank),"")</f>
        <v/>
      </c>
      <c r="P1860" s="18" t="str" cm="1">
        <f t="array" ref="P1860">IF(LEN($A1860)&gt;0,SUMPRODUCT(($A1860=merged_names)*(_xlfn.TEXTAFTER(P$2, "At ")=merged_belt_colours)*merged_months_at_rank),"")</f>
        <v/>
      </c>
      <c r="Q1860" s="18" t="str" cm="1">
        <f t="array" ref="Q1860">IF(LEN($A1860)&gt;0,SUMPRODUCT(($A1860=merged_names)*(_xlfn.TEXTAFTER(Q$2, "At ")=merged_belt_colours)*merged_months_at_rank),"")</f>
        <v/>
      </c>
      <c r="R1860" s="18" t="str" cm="1">
        <f t="array" ref="R1860">IF(LEN($A1860)&gt;0,SUMPRODUCT(($A1860=merged_names)*(_xlfn.TEXTAFTER(R$2, "At ")=merged_belt_colours)*merged_months_at_rank),"")</f>
        <v/>
      </c>
    </row>
    <row r="1861" spans="1:18" x14ac:dyDescent="0.25">
      <c r="A1861"/>
      <c r="B1861" s="15" t="str" cm="1">
        <f t="array" ref="B1861">IFERROR(IF(LEN(A1861)&gt;0, IF(SUMPRODUCT((Inactives[Key]=J1861)*(Inactives[Currently Inactive]))=1,"Inactive","Active"),""),"Active")</f>
        <v/>
      </c>
      <c r="C1861" s="16" t="str" cm="1">
        <f t="array" aca="1" ref="C1861" ca="1">IFERROR(_xlfn._xlws.FILTER(Inactives[Inactive On],(Inactives[Key]=J1861)*(Inactives[Currently Inactive]),""),"")</f>
        <v/>
      </c>
      <c r="D1861" s="16" t="str" cm="1">
        <f t="array" aca="1" ref="D1861" ca="1">IFERROR(INDEX(_xlfn.TEXTSPLIT(E1861," "),1),"")</f>
        <v/>
      </c>
      <c r="E1861" s="15" t="str" cm="1">
        <f t="array" aca="1" ref="E1861" ca="1">IFERROR(_xlfn._xlws.FILTER(merged_ranks,(merged_end_dates=DATE(9999,12,31))*(merged_names=A1861)),"")</f>
        <v/>
      </c>
      <c r="F1861" s="17" t="str">
        <f ca="1">_xlfn.XLOOKUP(J1861,Promotions[Promo Key],Promotions[Promo Date],"")</f>
        <v/>
      </c>
      <c r="G1861" s="18" t="str">
        <f t="shared" ca="1" si="127"/>
        <v/>
      </c>
      <c r="H1861" s="18" t="str">
        <f t="shared" ca="1" si="126"/>
        <v/>
      </c>
      <c r="I1861" s="17" t="str">
        <f>_xlfn.XLOOKUP(A1861,Students[Full Name],Students[Starting Rank],"")</f>
        <v/>
      </c>
      <c r="J1861" s="15" t="str">
        <f t="shared" ca="1" si="128"/>
        <v xml:space="preserve">: </v>
      </c>
      <c r="K1861" s="16" t="str">
        <f>_xlfn.XLOOKUP(A1861,Students[Full Name],Students[Start Date],"")</f>
        <v/>
      </c>
      <c r="L1861" s="18">
        <f t="shared" ca="1" si="129"/>
        <v>-1</v>
      </c>
      <c r="M1861" s="18" cm="1">
        <f t="array" aca="1" ref="M1861" ca="1">SUMPRODUCT(Inactives[Days Inactive]*(Inactives[Student]=A1861))/365</f>
        <v>0</v>
      </c>
      <c r="N1861" s="18" t="str" cm="1">
        <f t="array" ref="N1861">IF(LEN($A1861)&gt;0,SUMPRODUCT(($A1861=merged_names)*(_xlfn.TEXTAFTER(N$2, "At ")=merged_belt_colours)*merged_months_at_rank),"")</f>
        <v/>
      </c>
      <c r="O1861" s="18" t="str" cm="1">
        <f t="array" ref="O1861">IF(LEN($A1861)&gt;0,SUMPRODUCT(($A1861=merged_names)*(_xlfn.TEXTAFTER(O$2, "At ")=merged_belt_colours)*merged_months_at_rank),"")</f>
        <v/>
      </c>
      <c r="P1861" s="18" t="str" cm="1">
        <f t="array" ref="P1861">IF(LEN($A1861)&gt;0,SUMPRODUCT(($A1861=merged_names)*(_xlfn.TEXTAFTER(P$2, "At ")=merged_belt_colours)*merged_months_at_rank),"")</f>
        <v/>
      </c>
      <c r="Q1861" s="18" t="str" cm="1">
        <f t="array" ref="Q1861">IF(LEN($A1861)&gt;0,SUMPRODUCT(($A1861=merged_names)*(_xlfn.TEXTAFTER(Q$2, "At ")=merged_belt_colours)*merged_months_at_rank),"")</f>
        <v/>
      </c>
      <c r="R1861" s="18" t="str" cm="1">
        <f t="array" ref="R1861">IF(LEN($A1861)&gt;0,SUMPRODUCT(($A1861=merged_names)*(_xlfn.TEXTAFTER(R$2, "At ")=merged_belt_colours)*merged_months_at_rank),"")</f>
        <v/>
      </c>
    </row>
    <row r="1862" spans="1:18" x14ac:dyDescent="0.25">
      <c r="A1862"/>
      <c r="B1862" s="15" t="str" cm="1">
        <f t="array" ref="B1862">IFERROR(IF(LEN(A1862)&gt;0, IF(SUMPRODUCT((Inactives[Key]=J1862)*(Inactives[Currently Inactive]))=1,"Inactive","Active"),""),"Active")</f>
        <v/>
      </c>
      <c r="C1862" s="16" t="str" cm="1">
        <f t="array" aca="1" ref="C1862" ca="1">IFERROR(_xlfn._xlws.FILTER(Inactives[Inactive On],(Inactives[Key]=J1862)*(Inactives[Currently Inactive]),""),"")</f>
        <v/>
      </c>
      <c r="D1862" s="16" t="str" cm="1">
        <f t="array" aca="1" ref="D1862" ca="1">IFERROR(INDEX(_xlfn.TEXTSPLIT(E1862," "),1),"")</f>
        <v/>
      </c>
      <c r="E1862" s="15" t="str" cm="1">
        <f t="array" aca="1" ref="E1862" ca="1">IFERROR(_xlfn._xlws.FILTER(merged_ranks,(merged_end_dates=DATE(9999,12,31))*(merged_names=A1862)),"")</f>
        <v/>
      </c>
      <c r="F1862" s="17" t="str">
        <f ca="1">_xlfn.XLOOKUP(J1862,Promotions[Promo Key],Promotions[Promo Date],"")</f>
        <v/>
      </c>
      <c r="G1862" s="18" t="str">
        <f t="shared" ca="1" si="127"/>
        <v/>
      </c>
      <c r="H1862" s="18" t="str">
        <f t="shared" ca="1" si="126"/>
        <v/>
      </c>
      <c r="I1862" s="17" t="str">
        <f>_xlfn.XLOOKUP(A1862,Students[Full Name],Students[Starting Rank],"")</f>
        <v/>
      </c>
      <c r="J1862" s="15" t="str">
        <f t="shared" ca="1" si="128"/>
        <v xml:space="preserve">: </v>
      </c>
      <c r="K1862" s="16" t="str">
        <f>_xlfn.XLOOKUP(A1862,Students[Full Name],Students[Start Date],"")</f>
        <v/>
      </c>
      <c r="L1862" s="18">
        <f t="shared" ca="1" si="129"/>
        <v>-1</v>
      </c>
      <c r="M1862" s="18" cm="1">
        <f t="array" aca="1" ref="M1862" ca="1">SUMPRODUCT(Inactives[Days Inactive]*(Inactives[Student]=A1862))/365</f>
        <v>0</v>
      </c>
      <c r="N1862" s="18" t="str" cm="1">
        <f t="array" ref="N1862">IF(LEN($A1862)&gt;0,SUMPRODUCT(($A1862=merged_names)*(_xlfn.TEXTAFTER(N$2, "At ")=merged_belt_colours)*merged_months_at_rank),"")</f>
        <v/>
      </c>
      <c r="O1862" s="18" t="str" cm="1">
        <f t="array" ref="O1862">IF(LEN($A1862)&gt;0,SUMPRODUCT(($A1862=merged_names)*(_xlfn.TEXTAFTER(O$2, "At ")=merged_belt_colours)*merged_months_at_rank),"")</f>
        <v/>
      </c>
      <c r="P1862" s="18" t="str" cm="1">
        <f t="array" ref="P1862">IF(LEN($A1862)&gt;0,SUMPRODUCT(($A1862=merged_names)*(_xlfn.TEXTAFTER(P$2, "At ")=merged_belt_colours)*merged_months_at_rank),"")</f>
        <v/>
      </c>
      <c r="Q1862" s="18" t="str" cm="1">
        <f t="array" ref="Q1862">IF(LEN($A1862)&gt;0,SUMPRODUCT(($A1862=merged_names)*(_xlfn.TEXTAFTER(Q$2, "At ")=merged_belt_colours)*merged_months_at_rank),"")</f>
        <v/>
      </c>
      <c r="R1862" s="18" t="str" cm="1">
        <f t="array" ref="R1862">IF(LEN($A1862)&gt;0,SUMPRODUCT(($A1862=merged_names)*(_xlfn.TEXTAFTER(R$2, "At ")=merged_belt_colours)*merged_months_at_rank),"")</f>
        <v/>
      </c>
    </row>
    <row r="1863" spans="1:18" x14ac:dyDescent="0.25">
      <c r="A1863"/>
      <c r="B1863" s="15" t="str" cm="1">
        <f t="array" ref="B1863">IFERROR(IF(LEN(A1863)&gt;0, IF(SUMPRODUCT((Inactives[Key]=J1863)*(Inactives[Currently Inactive]))=1,"Inactive","Active"),""),"Active")</f>
        <v/>
      </c>
      <c r="C1863" s="16" t="str" cm="1">
        <f t="array" aca="1" ref="C1863" ca="1">IFERROR(_xlfn._xlws.FILTER(Inactives[Inactive On],(Inactives[Key]=J1863)*(Inactives[Currently Inactive]),""),"")</f>
        <v/>
      </c>
      <c r="D1863" s="16" t="str" cm="1">
        <f t="array" aca="1" ref="D1863" ca="1">IFERROR(INDEX(_xlfn.TEXTSPLIT(E1863," "),1),"")</f>
        <v/>
      </c>
      <c r="E1863" s="15" t="str" cm="1">
        <f t="array" aca="1" ref="E1863" ca="1">IFERROR(_xlfn._xlws.FILTER(merged_ranks,(merged_end_dates=DATE(9999,12,31))*(merged_names=A1863)),"")</f>
        <v/>
      </c>
      <c r="F1863" s="17" t="str">
        <f ca="1">_xlfn.XLOOKUP(J1863,Promotions[Promo Key],Promotions[Promo Date],"")</f>
        <v/>
      </c>
      <c r="G1863" s="18" t="str">
        <f t="shared" ca="1" si="127"/>
        <v/>
      </c>
      <c r="H1863" s="18" t="str">
        <f t="shared" ca="1" si="126"/>
        <v/>
      </c>
      <c r="I1863" s="17" t="str">
        <f>_xlfn.XLOOKUP(A1863,Students[Full Name],Students[Starting Rank],"")</f>
        <v/>
      </c>
      <c r="J1863" s="15" t="str">
        <f t="shared" ca="1" si="128"/>
        <v xml:space="preserve">: </v>
      </c>
      <c r="K1863" s="16" t="str">
        <f>_xlfn.XLOOKUP(A1863,Students[Full Name],Students[Start Date],"")</f>
        <v/>
      </c>
      <c r="L1863" s="18">
        <f t="shared" ca="1" si="129"/>
        <v>-1</v>
      </c>
      <c r="M1863" s="18" cm="1">
        <f t="array" aca="1" ref="M1863" ca="1">SUMPRODUCT(Inactives[Days Inactive]*(Inactives[Student]=A1863))/365</f>
        <v>0</v>
      </c>
      <c r="N1863" s="18" t="str" cm="1">
        <f t="array" ref="N1863">IF(LEN($A1863)&gt;0,SUMPRODUCT(($A1863=merged_names)*(_xlfn.TEXTAFTER(N$2, "At ")=merged_belt_colours)*merged_months_at_rank),"")</f>
        <v/>
      </c>
      <c r="O1863" s="18" t="str" cm="1">
        <f t="array" ref="O1863">IF(LEN($A1863)&gt;0,SUMPRODUCT(($A1863=merged_names)*(_xlfn.TEXTAFTER(O$2, "At ")=merged_belt_colours)*merged_months_at_rank),"")</f>
        <v/>
      </c>
      <c r="P1863" s="18" t="str" cm="1">
        <f t="array" ref="P1863">IF(LEN($A1863)&gt;0,SUMPRODUCT(($A1863=merged_names)*(_xlfn.TEXTAFTER(P$2, "At ")=merged_belt_colours)*merged_months_at_rank),"")</f>
        <v/>
      </c>
      <c r="Q1863" s="18" t="str" cm="1">
        <f t="array" ref="Q1863">IF(LEN($A1863)&gt;0,SUMPRODUCT(($A1863=merged_names)*(_xlfn.TEXTAFTER(Q$2, "At ")=merged_belt_colours)*merged_months_at_rank),"")</f>
        <v/>
      </c>
      <c r="R1863" s="18" t="str" cm="1">
        <f t="array" ref="R1863">IF(LEN($A1863)&gt;0,SUMPRODUCT(($A1863=merged_names)*(_xlfn.TEXTAFTER(R$2, "At ")=merged_belt_colours)*merged_months_at_rank),"")</f>
        <v/>
      </c>
    </row>
    <row r="1864" spans="1:18" x14ac:dyDescent="0.25">
      <c r="A1864"/>
      <c r="B1864" s="15" t="str" cm="1">
        <f t="array" ref="B1864">IFERROR(IF(LEN(A1864)&gt;0, IF(SUMPRODUCT((Inactives[Key]=J1864)*(Inactives[Currently Inactive]))=1,"Inactive","Active"),""),"Active")</f>
        <v/>
      </c>
      <c r="C1864" s="16" t="str" cm="1">
        <f t="array" aca="1" ref="C1864" ca="1">IFERROR(_xlfn._xlws.FILTER(Inactives[Inactive On],(Inactives[Key]=J1864)*(Inactives[Currently Inactive]),""),"")</f>
        <v/>
      </c>
      <c r="D1864" s="16" t="str" cm="1">
        <f t="array" aca="1" ref="D1864" ca="1">IFERROR(INDEX(_xlfn.TEXTSPLIT(E1864," "),1),"")</f>
        <v/>
      </c>
      <c r="E1864" s="15" t="str" cm="1">
        <f t="array" aca="1" ref="E1864" ca="1">IFERROR(_xlfn._xlws.FILTER(merged_ranks,(merged_end_dates=DATE(9999,12,31))*(merged_names=A1864)),"")</f>
        <v/>
      </c>
      <c r="F1864" s="17" t="str">
        <f ca="1">_xlfn.XLOOKUP(J1864,Promotions[Promo Key],Promotions[Promo Date],"")</f>
        <v/>
      </c>
      <c r="G1864" s="18" t="str">
        <f t="shared" ca="1" si="127"/>
        <v/>
      </c>
      <c r="H1864" s="18" t="str">
        <f t="shared" ca="1" si="126"/>
        <v/>
      </c>
      <c r="I1864" s="17" t="str">
        <f>_xlfn.XLOOKUP(A1864,Students[Full Name],Students[Starting Rank],"")</f>
        <v/>
      </c>
      <c r="J1864" s="15" t="str">
        <f t="shared" ca="1" si="128"/>
        <v xml:space="preserve">: </v>
      </c>
      <c r="K1864" s="16" t="str">
        <f>_xlfn.XLOOKUP(A1864,Students[Full Name],Students[Start Date],"")</f>
        <v/>
      </c>
      <c r="L1864" s="18">
        <f t="shared" ca="1" si="129"/>
        <v>-1</v>
      </c>
      <c r="M1864" s="18" cm="1">
        <f t="array" aca="1" ref="M1864" ca="1">SUMPRODUCT(Inactives[Days Inactive]*(Inactives[Student]=A1864))/365</f>
        <v>0</v>
      </c>
      <c r="N1864" s="18" t="str" cm="1">
        <f t="array" ref="N1864">IF(LEN($A1864)&gt;0,SUMPRODUCT(($A1864=merged_names)*(_xlfn.TEXTAFTER(N$2, "At ")=merged_belt_colours)*merged_months_at_rank),"")</f>
        <v/>
      </c>
      <c r="O1864" s="18" t="str" cm="1">
        <f t="array" ref="O1864">IF(LEN($A1864)&gt;0,SUMPRODUCT(($A1864=merged_names)*(_xlfn.TEXTAFTER(O$2, "At ")=merged_belt_colours)*merged_months_at_rank),"")</f>
        <v/>
      </c>
      <c r="P1864" s="18" t="str" cm="1">
        <f t="array" ref="P1864">IF(LEN($A1864)&gt;0,SUMPRODUCT(($A1864=merged_names)*(_xlfn.TEXTAFTER(P$2, "At ")=merged_belt_colours)*merged_months_at_rank),"")</f>
        <v/>
      </c>
      <c r="Q1864" s="18" t="str" cm="1">
        <f t="array" ref="Q1864">IF(LEN($A1864)&gt;0,SUMPRODUCT(($A1864=merged_names)*(_xlfn.TEXTAFTER(Q$2, "At ")=merged_belt_colours)*merged_months_at_rank),"")</f>
        <v/>
      </c>
      <c r="R1864" s="18" t="str" cm="1">
        <f t="array" ref="R1864">IF(LEN($A1864)&gt;0,SUMPRODUCT(($A1864=merged_names)*(_xlfn.TEXTAFTER(R$2, "At ")=merged_belt_colours)*merged_months_at_rank),"")</f>
        <v/>
      </c>
    </row>
    <row r="1865" spans="1:18" x14ac:dyDescent="0.25">
      <c r="A1865"/>
      <c r="B1865" s="15" t="str" cm="1">
        <f t="array" ref="B1865">IFERROR(IF(LEN(A1865)&gt;0, IF(SUMPRODUCT((Inactives[Key]=J1865)*(Inactives[Currently Inactive]))=1,"Inactive","Active"),""),"Active")</f>
        <v/>
      </c>
      <c r="C1865" s="16" t="str" cm="1">
        <f t="array" aca="1" ref="C1865" ca="1">IFERROR(_xlfn._xlws.FILTER(Inactives[Inactive On],(Inactives[Key]=J1865)*(Inactives[Currently Inactive]),""),"")</f>
        <v/>
      </c>
      <c r="D1865" s="16" t="str" cm="1">
        <f t="array" aca="1" ref="D1865" ca="1">IFERROR(INDEX(_xlfn.TEXTSPLIT(E1865," "),1),"")</f>
        <v/>
      </c>
      <c r="E1865" s="15" t="str" cm="1">
        <f t="array" aca="1" ref="E1865" ca="1">IFERROR(_xlfn._xlws.FILTER(merged_ranks,(merged_end_dates=DATE(9999,12,31))*(merged_names=A1865)),"")</f>
        <v/>
      </c>
      <c r="F1865" s="17" t="str">
        <f ca="1">_xlfn.XLOOKUP(J1865,Promotions[Promo Key],Promotions[Promo Date],"")</f>
        <v/>
      </c>
      <c r="G1865" s="18" t="str">
        <f t="shared" ca="1" si="127"/>
        <v/>
      </c>
      <c r="H1865" s="18" t="str">
        <f t="shared" ca="1" si="126"/>
        <v/>
      </c>
      <c r="I1865" s="17" t="str">
        <f>_xlfn.XLOOKUP(A1865,Students[Full Name],Students[Starting Rank],"")</f>
        <v/>
      </c>
      <c r="J1865" s="15" t="str">
        <f t="shared" ca="1" si="128"/>
        <v xml:space="preserve">: </v>
      </c>
      <c r="K1865" s="16" t="str">
        <f>_xlfn.XLOOKUP(A1865,Students[Full Name],Students[Start Date],"")</f>
        <v/>
      </c>
      <c r="L1865" s="18">
        <f t="shared" ca="1" si="129"/>
        <v>-1</v>
      </c>
      <c r="M1865" s="18" cm="1">
        <f t="array" aca="1" ref="M1865" ca="1">SUMPRODUCT(Inactives[Days Inactive]*(Inactives[Student]=A1865))/365</f>
        <v>0</v>
      </c>
      <c r="N1865" s="18" t="str" cm="1">
        <f t="array" ref="N1865">IF(LEN($A1865)&gt;0,SUMPRODUCT(($A1865=merged_names)*(_xlfn.TEXTAFTER(N$2, "At ")=merged_belt_colours)*merged_months_at_rank),"")</f>
        <v/>
      </c>
      <c r="O1865" s="18" t="str" cm="1">
        <f t="array" ref="O1865">IF(LEN($A1865)&gt;0,SUMPRODUCT(($A1865=merged_names)*(_xlfn.TEXTAFTER(O$2, "At ")=merged_belt_colours)*merged_months_at_rank),"")</f>
        <v/>
      </c>
      <c r="P1865" s="18" t="str" cm="1">
        <f t="array" ref="P1865">IF(LEN($A1865)&gt;0,SUMPRODUCT(($A1865=merged_names)*(_xlfn.TEXTAFTER(P$2, "At ")=merged_belt_colours)*merged_months_at_rank),"")</f>
        <v/>
      </c>
      <c r="Q1865" s="18" t="str" cm="1">
        <f t="array" ref="Q1865">IF(LEN($A1865)&gt;0,SUMPRODUCT(($A1865=merged_names)*(_xlfn.TEXTAFTER(Q$2, "At ")=merged_belt_colours)*merged_months_at_rank),"")</f>
        <v/>
      </c>
      <c r="R1865" s="18" t="str" cm="1">
        <f t="array" ref="R1865">IF(LEN($A1865)&gt;0,SUMPRODUCT(($A1865=merged_names)*(_xlfn.TEXTAFTER(R$2, "At ")=merged_belt_colours)*merged_months_at_rank),"")</f>
        <v/>
      </c>
    </row>
    <row r="1866" spans="1:18" x14ac:dyDescent="0.25">
      <c r="A1866"/>
      <c r="B1866" s="15" t="str" cm="1">
        <f t="array" ref="B1866">IFERROR(IF(LEN(A1866)&gt;0, IF(SUMPRODUCT((Inactives[Key]=J1866)*(Inactives[Currently Inactive]))=1,"Inactive","Active"),""),"Active")</f>
        <v/>
      </c>
      <c r="C1866" s="16" t="str" cm="1">
        <f t="array" aca="1" ref="C1866" ca="1">IFERROR(_xlfn._xlws.FILTER(Inactives[Inactive On],(Inactives[Key]=J1866)*(Inactives[Currently Inactive]),""),"")</f>
        <v/>
      </c>
      <c r="D1866" s="16" t="str" cm="1">
        <f t="array" aca="1" ref="D1866" ca="1">IFERROR(INDEX(_xlfn.TEXTSPLIT(E1866," "),1),"")</f>
        <v/>
      </c>
      <c r="E1866" s="15" t="str" cm="1">
        <f t="array" aca="1" ref="E1866" ca="1">IFERROR(_xlfn._xlws.FILTER(merged_ranks,(merged_end_dates=DATE(9999,12,31))*(merged_names=A1866)),"")</f>
        <v/>
      </c>
      <c r="F1866" s="17" t="str">
        <f ca="1">_xlfn.XLOOKUP(J1866,Promotions[Promo Key],Promotions[Promo Date],"")</f>
        <v/>
      </c>
      <c r="G1866" s="18" t="str">
        <f t="shared" ca="1" si="127"/>
        <v/>
      </c>
      <c r="H1866" s="18" t="str">
        <f t="shared" ca="1" si="126"/>
        <v/>
      </c>
      <c r="I1866" s="17" t="str">
        <f>_xlfn.XLOOKUP(A1866,Students[Full Name],Students[Starting Rank],"")</f>
        <v/>
      </c>
      <c r="J1866" s="15" t="str">
        <f t="shared" ca="1" si="128"/>
        <v xml:space="preserve">: </v>
      </c>
      <c r="K1866" s="16" t="str">
        <f>_xlfn.XLOOKUP(A1866,Students[Full Name],Students[Start Date],"")</f>
        <v/>
      </c>
      <c r="L1866" s="18">
        <f t="shared" ca="1" si="129"/>
        <v>-1</v>
      </c>
      <c r="M1866" s="18" cm="1">
        <f t="array" aca="1" ref="M1866" ca="1">SUMPRODUCT(Inactives[Days Inactive]*(Inactives[Student]=A1866))/365</f>
        <v>0</v>
      </c>
      <c r="N1866" s="18" t="str" cm="1">
        <f t="array" ref="N1866">IF(LEN($A1866)&gt;0,SUMPRODUCT(($A1866=merged_names)*(_xlfn.TEXTAFTER(N$2, "At ")=merged_belt_colours)*merged_months_at_rank),"")</f>
        <v/>
      </c>
      <c r="O1866" s="18" t="str" cm="1">
        <f t="array" ref="O1866">IF(LEN($A1866)&gt;0,SUMPRODUCT(($A1866=merged_names)*(_xlfn.TEXTAFTER(O$2, "At ")=merged_belt_colours)*merged_months_at_rank),"")</f>
        <v/>
      </c>
      <c r="P1866" s="18" t="str" cm="1">
        <f t="array" ref="P1866">IF(LEN($A1866)&gt;0,SUMPRODUCT(($A1866=merged_names)*(_xlfn.TEXTAFTER(P$2, "At ")=merged_belt_colours)*merged_months_at_rank),"")</f>
        <v/>
      </c>
      <c r="Q1866" s="18" t="str" cm="1">
        <f t="array" ref="Q1866">IF(LEN($A1866)&gt;0,SUMPRODUCT(($A1866=merged_names)*(_xlfn.TEXTAFTER(Q$2, "At ")=merged_belt_colours)*merged_months_at_rank),"")</f>
        <v/>
      </c>
      <c r="R1866" s="18" t="str" cm="1">
        <f t="array" ref="R1866">IF(LEN($A1866)&gt;0,SUMPRODUCT(($A1866=merged_names)*(_xlfn.TEXTAFTER(R$2, "At ")=merged_belt_colours)*merged_months_at_rank),"")</f>
        <v/>
      </c>
    </row>
    <row r="1867" spans="1:18" x14ac:dyDescent="0.25">
      <c r="A1867"/>
      <c r="B1867" s="15" t="str" cm="1">
        <f t="array" ref="B1867">IFERROR(IF(LEN(A1867)&gt;0, IF(SUMPRODUCT((Inactives[Key]=J1867)*(Inactives[Currently Inactive]))=1,"Inactive","Active"),""),"Active")</f>
        <v/>
      </c>
      <c r="C1867" s="16" t="str" cm="1">
        <f t="array" aca="1" ref="C1867" ca="1">IFERROR(_xlfn._xlws.FILTER(Inactives[Inactive On],(Inactives[Key]=J1867)*(Inactives[Currently Inactive]),""),"")</f>
        <v/>
      </c>
      <c r="D1867" s="16" t="str" cm="1">
        <f t="array" aca="1" ref="D1867" ca="1">IFERROR(INDEX(_xlfn.TEXTSPLIT(E1867," "),1),"")</f>
        <v/>
      </c>
      <c r="E1867" s="15" t="str" cm="1">
        <f t="array" aca="1" ref="E1867" ca="1">IFERROR(_xlfn._xlws.FILTER(merged_ranks,(merged_end_dates=DATE(9999,12,31))*(merged_names=A1867)),"")</f>
        <v/>
      </c>
      <c r="F1867" s="17" t="str">
        <f ca="1">_xlfn.XLOOKUP(J1867,Promotions[Promo Key],Promotions[Promo Date],"")</f>
        <v/>
      </c>
      <c r="G1867" s="18" t="str">
        <f t="shared" ca="1" si="127"/>
        <v/>
      </c>
      <c r="H1867" s="18" t="str">
        <f t="shared" ca="1" si="126"/>
        <v/>
      </c>
      <c r="I1867" s="17" t="str">
        <f>_xlfn.XLOOKUP(A1867,Students[Full Name],Students[Starting Rank],"")</f>
        <v/>
      </c>
      <c r="J1867" s="15" t="str">
        <f t="shared" ca="1" si="128"/>
        <v xml:space="preserve">: </v>
      </c>
      <c r="K1867" s="16" t="str">
        <f>_xlfn.XLOOKUP(A1867,Students[Full Name],Students[Start Date],"")</f>
        <v/>
      </c>
      <c r="L1867" s="18">
        <f t="shared" ca="1" si="129"/>
        <v>-1</v>
      </c>
      <c r="M1867" s="18" cm="1">
        <f t="array" aca="1" ref="M1867" ca="1">SUMPRODUCT(Inactives[Days Inactive]*(Inactives[Student]=A1867))/365</f>
        <v>0</v>
      </c>
      <c r="N1867" s="18" t="str" cm="1">
        <f t="array" ref="N1867">IF(LEN($A1867)&gt;0,SUMPRODUCT(($A1867=merged_names)*(_xlfn.TEXTAFTER(N$2, "At ")=merged_belt_colours)*merged_months_at_rank),"")</f>
        <v/>
      </c>
      <c r="O1867" s="18" t="str" cm="1">
        <f t="array" ref="O1867">IF(LEN($A1867)&gt;0,SUMPRODUCT(($A1867=merged_names)*(_xlfn.TEXTAFTER(O$2, "At ")=merged_belt_colours)*merged_months_at_rank),"")</f>
        <v/>
      </c>
      <c r="P1867" s="18" t="str" cm="1">
        <f t="array" ref="P1867">IF(LEN($A1867)&gt;0,SUMPRODUCT(($A1867=merged_names)*(_xlfn.TEXTAFTER(P$2, "At ")=merged_belt_colours)*merged_months_at_rank),"")</f>
        <v/>
      </c>
      <c r="Q1867" s="18" t="str" cm="1">
        <f t="array" ref="Q1867">IF(LEN($A1867)&gt;0,SUMPRODUCT(($A1867=merged_names)*(_xlfn.TEXTAFTER(Q$2, "At ")=merged_belt_colours)*merged_months_at_rank),"")</f>
        <v/>
      </c>
      <c r="R1867" s="18" t="str" cm="1">
        <f t="array" ref="R1867">IF(LEN($A1867)&gt;0,SUMPRODUCT(($A1867=merged_names)*(_xlfn.TEXTAFTER(R$2, "At ")=merged_belt_colours)*merged_months_at_rank),"")</f>
        <v/>
      </c>
    </row>
    <row r="1868" spans="1:18" x14ac:dyDescent="0.25">
      <c r="A1868"/>
      <c r="B1868" s="15" t="str" cm="1">
        <f t="array" ref="B1868">IFERROR(IF(LEN(A1868)&gt;0, IF(SUMPRODUCT((Inactives[Key]=J1868)*(Inactives[Currently Inactive]))=1,"Inactive","Active"),""),"Active")</f>
        <v/>
      </c>
      <c r="C1868" s="16" t="str" cm="1">
        <f t="array" aca="1" ref="C1868" ca="1">IFERROR(_xlfn._xlws.FILTER(Inactives[Inactive On],(Inactives[Key]=J1868)*(Inactives[Currently Inactive]),""),"")</f>
        <v/>
      </c>
      <c r="D1868" s="16" t="str" cm="1">
        <f t="array" aca="1" ref="D1868" ca="1">IFERROR(INDEX(_xlfn.TEXTSPLIT(E1868," "),1),"")</f>
        <v/>
      </c>
      <c r="E1868" s="15" t="str" cm="1">
        <f t="array" aca="1" ref="E1868" ca="1">IFERROR(_xlfn._xlws.FILTER(merged_ranks,(merged_end_dates=DATE(9999,12,31))*(merged_names=A1868)),"")</f>
        <v/>
      </c>
      <c r="F1868" s="17" t="str">
        <f ca="1">_xlfn.XLOOKUP(J1868,Promotions[Promo Key],Promotions[Promo Date],"")</f>
        <v/>
      </c>
      <c r="G1868" s="18" t="str">
        <f t="shared" ca="1" si="127"/>
        <v/>
      </c>
      <c r="H1868" s="18" t="str">
        <f t="shared" ca="1" si="126"/>
        <v/>
      </c>
      <c r="I1868" s="17" t="str">
        <f>_xlfn.XLOOKUP(A1868,Students[Full Name],Students[Starting Rank],"")</f>
        <v/>
      </c>
      <c r="J1868" s="15" t="str">
        <f t="shared" ca="1" si="128"/>
        <v xml:space="preserve">: </v>
      </c>
      <c r="K1868" s="16" t="str">
        <f>_xlfn.XLOOKUP(A1868,Students[Full Name],Students[Start Date],"")</f>
        <v/>
      </c>
      <c r="L1868" s="18">
        <f t="shared" ca="1" si="129"/>
        <v>-1</v>
      </c>
      <c r="M1868" s="18" cm="1">
        <f t="array" aca="1" ref="M1868" ca="1">SUMPRODUCT(Inactives[Days Inactive]*(Inactives[Student]=A1868))/365</f>
        <v>0</v>
      </c>
      <c r="N1868" s="18" t="str" cm="1">
        <f t="array" ref="N1868">IF(LEN($A1868)&gt;0,SUMPRODUCT(($A1868=merged_names)*(_xlfn.TEXTAFTER(N$2, "At ")=merged_belt_colours)*merged_months_at_rank),"")</f>
        <v/>
      </c>
      <c r="O1868" s="18" t="str" cm="1">
        <f t="array" ref="O1868">IF(LEN($A1868)&gt;0,SUMPRODUCT(($A1868=merged_names)*(_xlfn.TEXTAFTER(O$2, "At ")=merged_belt_colours)*merged_months_at_rank),"")</f>
        <v/>
      </c>
      <c r="P1868" s="18" t="str" cm="1">
        <f t="array" ref="P1868">IF(LEN($A1868)&gt;0,SUMPRODUCT(($A1868=merged_names)*(_xlfn.TEXTAFTER(P$2, "At ")=merged_belt_colours)*merged_months_at_rank),"")</f>
        <v/>
      </c>
      <c r="Q1868" s="18" t="str" cm="1">
        <f t="array" ref="Q1868">IF(LEN($A1868)&gt;0,SUMPRODUCT(($A1868=merged_names)*(_xlfn.TEXTAFTER(Q$2, "At ")=merged_belt_colours)*merged_months_at_rank),"")</f>
        <v/>
      </c>
      <c r="R1868" s="18" t="str" cm="1">
        <f t="array" ref="R1868">IF(LEN($A1868)&gt;0,SUMPRODUCT(($A1868=merged_names)*(_xlfn.TEXTAFTER(R$2, "At ")=merged_belt_colours)*merged_months_at_rank),"")</f>
        <v/>
      </c>
    </row>
    <row r="1869" spans="1:18" x14ac:dyDescent="0.25">
      <c r="A1869"/>
      <c r="B1869" s="15" t="str" cm="1">
        <f t="array" ref="B1869">IFERROR(IF(LEN(A1869)&gt;0, IF(SUMPRODUCT((Inactives[Key]=J1869)*(Inactives[Currently Inactive]))=1,"Inactive","Active"),""),"Active")</f>
        <v/>
      </c>
      <c r="C1869" s="16" t="str" cm="1">
        <f t="array" aca="1" ref="C1869" ca="1">IFERROR(_xlfn._xlws.FILTER(Inactives[Inactive On],(Inactives[Key]=J1869)*(Inactives[Currently Inactive]),""),"")</f>
        <v/>
      </c>
      <c r="D1869" s="16" t="str" cm="1">
        <f t="array" aca="1" ref="D1869" ca="1">IFERROR(INDEX(_xlfn.TEXTSPLIT(E1869," "),1),"")</f>
        <v/>
      </c>
      <c r="E1869" s="15" t="str" cm="1">
        <f t="array" aca="1" ref="E1869" ca="1">IFERROR(_xlfn._xlws.FILTER(merged_ranks,(merged_end_dates=DATE(9999,12,31))*(merged_names=A1869)),"")</f>
        <v/>
      </c>
      <c r="F1869" s="17" t="str">
        <f ca="1">_xlfn.XLOOKUP(J1869,Promotions[Promo Key],Promotions[Promo Date],"")</f>
        <v/>
      </c>
      <c r="G1869" s="18" t="str">
        <f t="shared" ca="1" si="127"/>
        <v/>
      </c>
      <c r="H1869" s="18" t="str">
        <f t="shared" ca="1" si="126"/>
        <v/>
      </c>
      <c r="I1869" s="17" t="str">
        <f>_xlfn.XLOOKUP(A1869,Students[Full Name],Students[Starting Rank],"")</f>
        <v/>
      </c>
      <c r="J1869" s="15" t="str">
        <f t="shared" ca="1" si="128"/>
        <v xml:space="preserve">: </v>
      </c>
      <c r="K1869" s="16" t="str">
        <f>_xlfn.XLOOKUP(A1869,Students[Full Name],Students[Start Date],"")</f>
        <v/>
      </c>
      <c r="L1869" s="18">
        <f t="shared" ca="1" si="129"/>
        <v>-1</v>
      </c>
      <c r="M1869" s="18" cm="1">
        <f t="array" aca="1" ref="M1869" ca="1">SUMPRODUCT(Inactives[Days Inactive]*(Inactives[Student]=A1869))/365</f>
        <v>0</v>
      </c>
      <c r="N1869" s="18" t="str" cm="1">
        <f t="array" ref="N1869">IF(LEN($A1869)&gt;0,SUMPRODUCT(($A1869=merged_names)*(_xlfn.TEXTAFTER(N$2, "At ")=merged_belt_colours)*merged_months_at_rank),"")</f>
        <v/>
      </c>
      <c r="O1869" s="18" t="str" cm="1">
        <f t="array" ref="O1869">IF(LEN($A1869)&gt;0,SUMPRODUCT(($A1869=merged_names)*(_xlfn.TEXTAFTER(O$2, "At ")=merged_belt_colours)*merged_months_at_rank),"")</f>
        <v/>
      </c>
      <c r="P1869" s="18" t="str" cm="1">
        <f t="array" ref="P1869">IF(LEN($A1869)&gt;0,SUMPRODUCT(($A1869=merged_names)*(_xlfn.TEXTAFTER(P$2, "At ")=merged_belt_colours)*merged_months_at_rank),"")</f>
        <v/>
      </c>
      <c r="Q1869" s="18" t="str" cm="1">
        <f t="array" ref="Q1869">IF(LEN($A1869)&gt;0,SUMPRODUCT(($A1869=merged_names)*(_xlfn.TEXTAFTER(Q$2, "At ")=merged_belt_colours)*merged_months_at_rank),"")</f>
        <v/>
      </c>
      <c r="R1869" s="18" t="str" cm="1">
        <f t="array" ref="R1869">IF(LEN($A1869)&gt;0,SUMPRODUCT(($A1869=merged_names)*(_xlfn.TEXTAFTER(R$2, "At ")=merged_belt_colours)*merged_months_at_rank),"")</f>
        <v/>
      </c>
    </row>
    <row r="1870" spans="1:18" x14ac:dyDescent="0.25">
      <c r="A1870"/>
      <c r="B1870" s="15" t="str" cm="1">
        <f t="array" ref="B1870">IFERROR(IF(LEN(A1870)&gt;0, IF(SUMPRODUCT((Inactives[Key]=J1870)*(Inactives[Currently Inactive]))=1,"Inactive","Active"),""),"Active")</f>
        <v/>
      </c>
      <c r="C1870" s="16" t="str" cm="1">
        <f t="array" aca="1" ref="C1870" ca="1">IFERROR(_xlfn._xlws.FILTER(Inactives[Inactive On],(Inactives[Key]=J1870)*(Inactives[Currently Inactive]),""),"")</f>
        <v/>
      </c>
      <c r="D1870" s="16" t="str" cm="1">
        <f t="array" aca="1" ref="D1870" ca="1">IFERROR(INDEX(_xlfn.TEXTSPLIT(E1870," "),1),"")</f>
        <v/>
      </c>
      <c r="E1870" s="15" t="str" cm="1">
        <f t="array" aca="1" ref="E1870" ca="1">IFERROR(_xlfn._xlws.FILTER(merged_ranks,(merged_end_dates=DATE(9999,12,31))*(merged_names=A1870)),"")</f>
        <v/>
      </c>
      <c r="F1870" s="17" t="str">
        <f ca="1">_xlfn.XLOOKUP(J1870,Promotions[Promo Key],Promotions[Promo Date],"")</f>
        <v/>
      </c>
      <c r="G1870" s="18" t="str">
        <f t="shared" ca="1" si="127"/>
        <v/>
      </c>
      <c r="H1870" s="18" t="str">
        <f t="shared" ca="1" si="126"/>
        <v/>
      </c>
      <c r="I1870" s="17" t="str">
        <f>_xlfn.XLOOKUP(A1870,Students[Full Name],Students[Starting Rank],"")</f>
        <v/>
      </c>
      <c r="J1870" s="15" t="str">
        <f t="shared" ca="1" si="128"/>
        <v xml:space="preserve">: </v>
      </c>
      <c r="K1870" s="16" t="str">
        <f>_xlfn.XLOOKUP(A1870,Students[Full Name],Students[Start Date],"")</f>
        <v/>
      </c>
      <c r="L1870" s="18">
        <f t="shared" ca="1" si="129"/>
        <v>-1</v>
      </c>
      <c r="M1870" s="18" cm="1">
        <f t="array" aca="1" ref="M1870" ca="1">SUMPRODUCT(Inactives[Days Inactive]*(Inactives[Student]=A1870))/365</f>
        <v>0</v>
      </c>
      <c r="N1870" s="18" t="str" cm="1">
        <f t="array" ref="N1870">IF(LEN($A1870)&gt;0,SUMPRODUCT(($A1870=merged_names)*(_xlfn.TEXTAFTER(N$2, "At ")=merged_belt_colours)*merged_months_at_rank),"")</f>
        <v/>
      </c>
      <c r="O1870" s="18" t="str" cm="1">
        <f t="array" ref="O1870">IF(LEN($A1870)&gt;0,SUMPRODUCT(($A1870=merged_names)*(_xlfn.TEXTAFTER(O$2, "At ")=merged_belt_colours)*merged_months_at_rank),"")</f>
        <v/>
      </c>
      <c r="P1870" s="18" t="str" cm="1">
        <f t="array" ref="P1870">IF(LEN($A1870)&gt;0,SUMPRODUCT(($A1870=merged_names)*(_xlfn.TEXTAFTER(P$2, "At ")=merged_belt_colours)*merged_months_at_rank),"")</f>
        <v/>
      </c>
      <c r="Q1870" s="18" t="str" cm="1">
        <f t="array" ref="Q1870">IF(LEN($A1870)&gt;0,SUMPRODUCT(($A1870=merged_names)*(_xlfn.TEXTAFTER(Q$2, "At ")=merged_belt_colours)*merged_months_at_rank),"")</f>
        <v/>
      </c>
      <c r="R1870" s="18" t="str" cm="1">
        <f t="array" ref="R1870">IF(LEN($A1870)&gt;0,SUMPRODUCT(($A1870=merged_names)*(_xlfn.TEXTAFTER(R$2, "At ")=merged_belt_colours)*merged_months_at_rank),"")</f>
        <v/>
      </c>
    </row>
    <row r="1871" spans="1:18" x14ac:dyDescent="0.25">
      <c r="A1871"/>
      <c r="B1871" s="15" t="str" cm="1">
        <f t="array" ref="B1871">IFERROR(IF(LEN(A1871)&gt;0, IF(SUMPRODUCT((Inactives[Key]=J1871)*(Inactives[Currently Inactive]))=1,"Inactive","Active"),""),"Active")</f>
        <v/>
      </c>
      <c r="C1871" s="16" t="str" cm="1">
        <f t="array" aca="1" ref="C1871" ca="1">IFERROR(_xlfn._xlws.FILTER(Inactives[Inactive On],(Inactives[Key]=J1871)*(Inactives[Currently Inactive]),""),"")</f>
        <v/>
      </c>
      <c r="D1871" s="16" t="str" cm="1">
        <f t="array" aca="1" ref="D1871" ca="1">IFERROR(INDEX(_xlfn.TEXTSPLIT(E1871," "),1),"")</f>
        <v/>
      </c>
      <c r="E1871" s="15" t="str" cm="1">
        <f t="array" aca="1" ref="E1871" ca="1">IFERROR(_xlfn._xlws.FILTER(merged_ranks,(merged_end_dates=DATE(9999,12,31))*(merged_names=A1871)),"")</f>
        <v/>
      </c>
      <c r="F1871" s="17" t="str">
        <f ca="1">_xlfn.XLOOKUP(J1871,Promotions[Promo Key],Promotions[Promo Date],"")</f>
        <v/>
      </c>
      <c r="G1871" s="18" t="str">
        <f t="shared" ca="1" si="127"/>
        <v/>
      </c>
      <c r="H1871" s="18" t="str">
        <f t="shared" ca="1" si="126"/>
        <v/>
      </c>
      <c r="I1871" s="17" t="str">
        <f>_xlfn.XLOOKUP(A1871,Students[Full Name],Students[Starting Rank],"")</f>
        <v/>
      </c>
      <c r="J1871" s="15" t="str">
        <f t="shared" ca="1" si="128"/>
        <v xml:space="preserve">: </v>
      </c>
      <c r="K1871" s="16" t="str">
        <f>_xlfn.XLOOKUP(A1871,Students[Full Name],Students[Start Date],"")</f>
        <v/>
      </c>
      <c r="L1871" s="18">
        <f t="shared" ca="1" si="129"/>
        <v>-1</v>
      </c>
      <c r="M1871" s="18" cm="1">
        <f t="array" aca="1" ref="M1871" ca="1">SUMPRODUCT(Inactives[Days Inactive]*(Inactives[Student]=A1871))/365</f>
        <v>0</v>
      </c>
      <c r="N1871" s="18" t="str" cm="1">
        <f t="array" ref="N1871">IF(LEN($A1871)&gt;0,SUMPRODUCT(($A1871=merged_names)*(_xlfn.TEXTAFTER(N$2, "At ")=merged_belt_colours)*merged_months_at_rank),"")</f>
        <v/>
      </c>
      <c r="O1871" s="18" t="str" cm="1">
        <f t="array" ref="O1871">IF(LEN($A1871)&gt;0,SUMPRODUCT(($A1871=merged_names)*(_xlfn.TEXTAFTER(O$2, "At ")=merged_belt_colours)*merged_months_at_rank),"")</f>
        <v/>
      </c>
      <c r="P1871" s="18" t="str" cm="1">
        <f t="array" ref="P1871">IF(LEN($A1871)&gt;0,SUMPRODUCT(($A1871=merged_names)*(_xlfn.TEXTAFTER(P$2, "At ")=merged_belt_colours)*merged_months_at_rank),"")</f>
        <v/>
      </c>
      <c r="Q1871" s="18" t="str" cm="1">
        <f t="array" ref="Q1871">IF(LEN($A1871)&gt;0,SUMPRODUCT(($A1871=merged_names)*(_xlfn.TEXTAFTER(Q$2, "At ")=merged_belt_colours)*merged_months_at_rank),"")</f>
        <v/>
      </c>
      <c r="R1871" s="18" t="str" cm="1">
        <f t="array" ref="R1871">IF(LEN($A1871)&gt;0,SUMPRODUCT(($A1871=merged_names)*(_xlfn.TEXTAFTER(R$2, "At ")=merged_belt_colours)*merged_months_at_rank),"")</f>
        <v/>
      </c>
    </row>
    <row r="1872" spans="1:18" x14ac:dyDescent="0.25">
      <c r="A1872"/>
      <c r="B1872" s="15" t="str" cm="1">
        <f t="array" ref="B1872">IFERROR(IF(LEN(A1872)&gt;0, IF(SUMPRODUCT((Inactives[Key]=J1872)*(Inactives[Currently Inactive]))=1,"Inactive","Active"),""),"Active")</f>
        <v/>
      </c>
      <c r="C1872" s="16" t="str" cm="1">
        <f t="array" aca="1" ref="C1872" ca="1">IFERROR(_xlfn._xlws.FILTER(Inactives[Inactive On],(Inactives[Key]=J1872)*(Inactives[Currently Inactive]),""),"")</f>
        <v/>
      </c>
      <c r="D1872" s="16" t="str" cm="1">
        <f t="array" aca="1" ref="D1872" ca="1">IFERROR(INDEX(_xlfn.TEXTSPLIT(E1872," "),1),"")</f>
        <v/>
      </c>
      <c r="E1872" s="15" t="str" cm="1">
        <f t="array" aca="1" ref="E1872" ca="1">IFERROR(_xlfn._xlws.FILTER(merged_ranks,(merged_end_dates=DATE(9999,12,31))*(merged_names=A1872)),"")</f>
        <v/>
      </c>
      <c r="F1872" s="17" t="str">
        <f ca="1">_xlfn.XLOOKUP(J1872,Promotions[Promo Key],Promotions[Promo Date],"")</f>
        <v/>
      </c>
      <c r="G1872" s="18" t="str">
        <f t="shared" ca="1" si="127"/>
        <v/>
      </c>
      <c r="H1872" s="18" t="str">
        <f t="shared" ca="1" si="126"/>
        <v/>
      </c>
      <c r="I1872" s="17" t="str">
        <f>_xlfn.XLOOKUP(A1872,Students[Full Name],Students[Starting Rank],"")</f>
        <v/>
      </c>
      <c r="J1872" s="15" t="str">
        <f t="shared" ca="1" si="128"/>
        <v xml:space="preserve">: </v>
      </c>
      <c r="K1872" s="16" t="str">
        <f>_xlfn.XLOOKUP(A1872,Students[Full Name],Students[Start Date],"")</f>
        <v/>
      </c>
      <c r="L1872" s="18">
        <f t="shared" ca="1" si="129"/>
        <v>-1</v>
      </c>
      <c r="M1872" s="18" cm="1">
        <f t="array" aca="1" ref="M1872" ca="1">SUMPRODUCT(Inactives[Days Inactive]*(Inactives[Student]=A1872))/365</f>
        <v>0</v>
      </c>
      <c r="N1872" s="18" t="str" cm="1">
        <f t="array" ref="N1872">IF(LEN($A1872)&gt;0,SUMPRODUCT(($A1872=merged_names)*(_xlfn.TEXTAFTER(N$2, "At ")=merged_belt_colours)*merged_months_at_rank),"")</f>
        <v/>
      </c>
      <c r="O1872" s="18" t="str" cm="1">
        <f t="array" ref="O1872">IF(LEN($A1872)&gt;0,SUMPRODUCT(($A1872=merged_names)*(_xlfn.TEXTAFTER(O$2, "At ")=merged_belt_colours)*merged_months_at_rank),"")</f>
        <v/>
      </c>
      <c r="P1872" s="18" t="str" cm="1">
        <f t="array" ref="P1872">IF(LEN($A1872)&gt;0,SUMPRODUCT(($A1872=merged_names)*(_xlfn.TEXTAFTER(P$2, "At ")=merged_belt_colours)*merged_months_at_rank),"")</f>
        <v/>
      </c>
      <c r="Q1872" s="18" t="str" cm="1">
        <f t="array" ref="Q1872">IF(LEN($A1872)&gt;0,SUMPRODUCT(($A1872=merged_names)*(_xlfn.TEXTAFTER(Q$2, "At ")=merged_belt_colours)*merged_months_at_rank),"")</f>
        <v/>
      </c>
      <c r="R1872" s="18" t="str" cm="1">
        <f t="array" ref="R1872">IF(LEN($A1872)&gt;0,SUMPRODUCT(($A1872=merged_names)*(_xlfn.TEXTAFTER(R$2, "At ")=merged_belt_colours)*merged_months_at_rank),"")</f>
        <v/>
      </c>
    </row>
    <row r="1873" spans="1:18" x14ac:dyDescent="0.25">
      <c r="A1873"/>
      <c r="B1873" s="15" t="str" cm="1">
        <f t="array" ref="B1873">IFERROR(IF(LEN(A1873)&gt;0, IF(SUMPRODUCT((Inactives[Key]=J1873)*(Inactives[Currently Inactive]))=1,"Inactive","Active"),""),"Active")</f>
        <v/>
      </c>
      <c r="C1873" s="16" t="str" cm="1">
        <f t="array" aca="1" ref="C1873" ca="1">IFERROR(_xlfn._xlws.FILTER(Inactives[Inactive On],(Inactives[Key]=J1873)*(Inactives[Currently Inactive]),""),"")</f>
        <v/>
      </c>
      <c r="D1873" s="16" t="str" cm="1">
        <f t="array" aca="1" ref="D1873" ca="1">IFERROR(INDEX(_xlfn.TEXTSPLIT(E1873," "),1),"")</f>
        <v/>
      </c>
      <c r="E1873" s="15" t="str" cm="1">
        <f t="array" aca="1" ref="E1873" ca="1">IFERROR(_xlfn._xlws.FILTER(merged_ranks,(merged_end_dates=DATE(9999,12,31))*(merged_names=A1873)),"")</f>
        <v/>
      </c>
      <c r="F1873" s="17" t="str">
        <f ca="1">_xlfn.XLOOKUP(J1873,Promotions[Promo Key],Promotions[Promo Date],"")</f>
        <v/>
      </c>
      <c r="G1873" s="18" t="str">
        <f t="shared" ca="1" si="127"/>
        <v/>
      </c>
      <c r="H1873" s="18" t="str">
        <f t="shared" ca="1" si="126"/>
        <v/>
      </c>
      <c r="I1873" s="17" t="str">
        <f>_xlfn.XLOOKUP(A1873,Students[Full Name],Students[Starting Rank],"")</f>
        <v/>
      </c>
      <c r="J1873" s="15" t="str">
        <f t="shared" ca="1" si="128"/>
        <v xml:space="preserve">: </v>
      </c>
      <c r="K1873" s="16" t="str">
        <f>_xlfn.XLOOKUP(A1873,Students[Full Name],Students[Start Date],"")</f>
        <v/>
      </c>
      <c r="L1873" s="18">
        <f t="shared" ca="1" si="129"/>
        <v>-1</v>
      </c>
      <c r="M1873" s="18" cm="1">
        <f t="array" aca="1" ref="M1873" ca="1">SUMPRODUCT(Inactives[Days Inactive]*(Inactives[Student]=A1873))/365</f>
        <v>0</v>
      </c>
      <c r="N1873" s="18" t="str" cm="1">
        <f t="array" ref="N1873">IF(LEN($A1873)&gt;0,SUMPRODUCT(($A1873=merged_names)*(_xlfn.TEXTAFTER(N$2, "At ")=merged_belt_colours)*merged_months_at_rank),"")</f>
        <v/>
      </c>
      <c r="O1873" s="18" t="str" cm="1">
        <f t="array" ref="O1873">IF(LEN($A1873)&gt;0,SUMPRODUCT(($A1873=merged_names)*(_xlfn.TEXTAFTER(O$2, "At ")=merged_belt_colours)*merged_months_at_rank),"")</f>
        <v/>
      </c>
      <c r="P1873" s="18" t="str" cm="1">
        <f t="array" ref="P1873">IF(LEN($A1873)&gt;0,SUMPRODUCT(($A1873=merged_names)*(_xlfn.TEXTAFTER(P$2, "At ")=merged_belt_colours)*merged_months_at_rank),"")</f>
        <v/>
      </c>
      <c r="Q1873" s="18" t="str" cm="1">
        <f t="array" ref="Q1873">IF(LEN($A1873)&gt;0,SUMPRODUCT(($A1873=merged_names)*(_xlfn.TEXTAFTER(Q$2, "At ")=merged_belt_colours)*merged_months_at_rank),"")</f>
        <v/>
      </c>
      <c r="R1873" s="18" t="str" cm="1">
        <f t="array" ref="R1873">IF(LEN($A1873)&gt;0,SUMPRODUCT(($A1873=merged_names)*(_xlfn.TEXTAFTER(R$2, "At ")=merged_belt_colours)*merged_months_at_rank),"")</f>
        <v/>
      </c>
    </row>
    <row r="1874" spans="1:18" x14ac:dyDescent="0.25">
      <c r="A1874"/>
      <c r="B1874" s="15" t="str" cm="1">
        <f t="array" ref="B1874">IFERROR(IF(LEN(A1874)&gt;0, IF(SUMPRODUCT((Inactives[Key]=J1874)*(Inactives[Currently Inactive]))=1,"Inactive","Active"),""),"Active")</f>
        <v/>
      </c>
      <c r="C1874" s="16" t="str" cm="1">
        <f t="array" aca="1" ref="C1874" ca="1">IFERROR(_xlfn._xlws.FILTER(Inactives[Inactive On],(Inactives[Key]=J1874)*(Inactives[Currently Inactive]),""),"")</f>
        <v/>
      </c>
      <c r="D1874" s="16" t="str" cm="1">
        <f t="array" aca="1" ref="D1874" ca="1">IFERROR(INDEX(_xlfn.TEXTSPLIT(E1874," "),1),"")</f>
        <v/>
      </c>
      <c r="E1874" s="15" t="str" cm="1">
        <f t="array" aca="1" ref="E1874" ca="1">IFERROR(_xlfn._xlws.FILTER(merged_ranks,(merged_end_dates=DATE(9999,12,31))*(merged_names=A1874)),"")</f>
        <v/>
      </c>
      <c r="F1874" s="17" t="str">
        <f ca="1">_xlfn.XLOOKUP(J1874,Promotions[Promo Key],Promotions[Promo Date],"")</f>
        <v/>
      </c>
      <c r="G1874" s="18" t="str">
        <f t="shared" ca="1" si="127"/>
        <v/>
      </c>
      <c r="H1874" s="18" t="str">
        <f t="shared" ca="1" si="126"/>
        <v/>
      </c>
      <c r="I1874" s="17" t="str">
        <f>_xlfn.XLOOKUP(A1874,Students[Full Name],Students[Starting Rank],"")</f>
        <v/>
      </c>
      <c r="J1874" s="15" t="str">
        <f t="shared" ca="1" si="128"/>
        <v xml:space="preserve">: </v>
      </c>
      <c r="K1874" s="16" t="str">
        <f>_xlfn.XLOOKUP(A1874,Students[Full Name],Students[Start Date],"")</f>
        <v/>
      </c>
      <c r="L1874" s="18">
        <f t="shared" ca="1" si="129"/>
        <v>-1</v>
      </c>
      <c r="M1874" s="18" cm="1">
        <f t="array" aca="1" ref="M1874" ca="1">SUMPRODUCT(Inactives[Days Inactive]*(Inactives[Student]=A1874))/365</f>
        <v>0</v>
      </c>
      <c r="N1874" s="18" t="str" cm="1">
        <f t="array" ref="N1874">IF(LEN($A1874)&gt;0,SUMPRODUCT(($A1874=merged_names)*(_xlfn.TEXTAFTER(N$2, "At ")=merged_belt_colours)*merged_months_at_rank),"")</f>
        <v/>
      </c>
      <c r="O1874" s="18" t="str" cm="1">
        <f t="array" ref="O1874">IF(LEN($A1874)&gt;0,SUMPRODUCT(($A1874=merged_names)*(_xlfn.TEXTAFTER(O$2, "At ")=merged_belt_colours)*merged_months_at_rank),"")</f>
        <v/>
      </c>
      <c r="P1874" s="18" t="str" cm="1">
        <f t="array" ref="P1874">IF(LEN($A1874)&gt;0,SUMPRODUCT(($A1874=merged_names)*(_xlfn.TEXTAFTER(P$2, "At ")=merged_belt_colours)*merged_months_at_rank),"")</f>
        <v/>
      </c>
      <c r="Q1874" s="18" t="str" cm="1">
        <f t="array" ref="Q1874">IF(LEN($A1874)&gt;0,SUMPRODUCT(($A1874=merged_names)*(_xlfn.TEXTAFTER(Q$2, "At ")=merged_belt_colours)*merged_months_at_rank),"")</f>
        <v/>
      </c>
      <c r="R1874" s="18" t="str" cm="1">
        <f t="array" ref="R1874">IF(LEN($A1874)&gt;0,SUMPRODUCT(($A1874=merged_names)*(_xlfn.TEXTAFTER(R$2, "At ")=merged_belt_colours)*merged_months_at_rank),"")</f>
        <v/>
      </c>
    </row>
    <row r="1875" spans="1:18" x14ac:dyDescent="0.25">
      <c r="A1875"/>
      <c r="B1875" s="15" t="str" cm="1">
        <f t="array" ref="B1875">IFERROR(IF(LEN(A1875)&gt;0, IF(SUMPRODUCT((Inactives[Key]=J1875)*(Inactives[Currently Inactive]))=1,"Inactive","Active"),""),"Active")</f>
        <v/>
      </c>
      <c r="C1875" s="16" t="str" cm="1">
        <f t="array" aca="1" ref="C1875" ca="1">IFERROR(_xlfn._xlws.FILTER(Inactives[Inactive On],(Inactives[Key]=J1875)*(Inactives[Currently Inactive]),""),"")</f>
        <v/>
      </c>
      <c r="D1875" s="16" t="str" cm="1">
        <f t="array" aca="1" ref="D1875" ca="1">IFERROR(INDEX(_xlfn.TEXTSPLIT(E1875," "),1),"")</f>
        <v/>
      </c>
      <c r="E1875" s="15" t="str" cm="1">
        <f t="array" aca="1" ref="E1875" ca="1">IFERROR(_xlfn._xlws.FILTER(merged_ranks,(merged_end_dates=DATE(9999,12,31))*(merged_names=A1875)),"")</f>
        <v/>
      </c>
      <c r="F1875" s="17" t="str">
        <f ca="1">_xlfn.XLOOKUP(J1875,Promotions[Promo Key],Promotions[Promo Date],"")</f>
        <v/>
      </c>
      <c r="G1875" s="18" t="str">
        <f t="shared" ca="1" si="127"/>
        <v/>
      </c>
      <c r="H1875" s="18" t="str">
        <f t="shared" ca="1" si="126"/>
        <v/>
      </c>
      <c r="I1875" s="17" t="str">
        <f>_xlfn.XLOOKUP(A1875,Students[Full Name],Students[Starting Rank],"")</f>
        <v/>
      </c>
      <c r="J1875" s="15" t="str">
        <f t="shared" ca="1" si="128"/>
        <v xml:space="preserve">: </v>
      </c>
      <c r="K1875" s="16" t="str">
        <f>_xlfn.XLOOKUP(A1875,Students[Full Name],Students[Start Date],"")</f>
        <v/>
      </c>
      <c r="L1875" s="18">
        <f t="shared" ca="1" si="129"/>
        <v>-1</v>
      </c>
      <c r="M1875" s="18" cm="1">
        <f t="array" aca="1" ref="M1875" ca="1">SUMPRODUCT(Inactives[Days Inactive]*(Inactives[Student]=A1875))/365</f>
        <v>0</v>
      </c>
      <c r="N1875" s="18" t="str" cm="1">
        <f t="array" ref="N1875">IF(LEN($A1875)&gt;0,SUMPRODUCT(($A1875=merged_names)*(_xlfn.TEXTAFTER(N$2, "At ")=merged_belt_colours)*merged_months_at_rank),"")</f>
        <v/>
      </c>
      <c r="O1875" s="18" t="str" cm="1">
        <f t="array" ref="O1875">IF(LEN($A1875)&gt;0,SUMPRODUCT(($A1875=merged_names)*(_xlfn.TEXTAFTER(O$2, "At ")=merged_belt_colours)*merged_months_at_rank),"")</f>
        <v/>
      </c>
      <c r="P1875" s="18" t="str" cm="1">
        <f t="array" ref="P1875">IF(LEN($A1875)&gt;0,SUMPRODUCT(($A1875=merged_names)*(_xlfn.TEXTAFTER(P$2, "At ")=merged_belt_colours)*merged_months_at_rank),"")</f>
        <v/>
      </c>
      <c r="Q1875" s="18" t="str" cm="1">
        <f t="array" ref="Q1875">IF(LEN($A1875)&gt;0,SUMPRODUCT(($A1875=merged_names)*(_xlfn.TEXTAFTER(Q$2, "At ")=merged_belt_colours)*merged_months_at_rank),"")</f>
        <v/>
      </c>
      <c r="R1875" s="18" t="str" cm="1">
        <f t="array" ref="R1875">IF(LEN($A1875)&gt;0,SUMPRODUCT(($A1875=merged_names)*(_xlfn.TEXTAFTER(R$2, "At ")=merged_belt_colours)*merged_months_at_rank),"")</f>
        <v/>
      </c>
    </row>
    <row r="1876" spans="1:18" x14ac:dyDescent="0.25">
      <c r="A1876"/>
      <c r="B1876" s="15" t="str" cm="1">
        <f t="array" ref="B1876">IFERROR(IF(LEN(A1876)&gt;0, IF(SUMPRODUCT((Inactives[Key]=J1876)*(Inactives[Currently Inactive]))=1,"Inactive","Active"),""),"Active")</f>
        <v/>
      </c>
      <c r="C1876" s="16" t="str" cm="1">
        <f t="array" aca="1" ref="C1876" ca="1">IFERROR(_xlfn._xlws.FILTER(Inactives[Inactive On],(Inactives[Key]=J1876)*(Inactives[Currently Inactive]),""),"")</f>
        <v/>
      </c>
      <c r="D1876" s="16" t="str" cm="1">
        <f t="array" aca="1" ref="D1876" ca="1">IFERROR(INDEX(_xlfn.TEXTSPLIT(E1876," "),1),"")</f>
        <v/>
      </c>
      <c r="E1876" s="15" t="str" cm="1">
        <f t="array" aca="1" ref="E1876" ca="1">IFERROR(_xlfn._xlws.FILTER(merged_ranks,(merged_end_dates=DATE(9999,12,31))*(merged_names=A1876)),"")</f>
        <v/>
      </c>
      <c r="F1876" s="17" t="str">
        <f ca="1">_xlfn.XLOOKUP(J1876,Promotions[Promo Key],Promotions[Promo Date],"")</f>
        <v/>
      </c>
      <c r="G1876" s="18" t="str">
        <f t="shared" ca="1" si="127"/>
        <v/>
      </c>
      <c r="H1876" s="18" t="str">
        <f t="shared" ca="1" si="126"/>
        <v/>
      </c>
      <c r="I1876" s="17" t="str">
        <f>_xlfn.XLOOKUP(A1876,Students[Full Name],Students[Starting Rank],"")</f>
        <v/>
      </c>
      <c r="J1876" s="15" t="str">
        <f t="shared" ca="1" si="128"/>
        <v xml:space="preserve">: </v>
      </c>
      <c r="K1876" s="16" t="str">
        <f>_xlfn.XLOOKUP(A1876,Students[Full Name],Students[Start Date],"")</f>
        <v/>
      </c>
      <c r="L1876" s="18">
        <f t="shared" ca="1" si="129"/>
        <v>-1</v>
      </c>
      <c r="M1876" s="18" cm="1">
        <f t="array" aca="1" ref="M1876" ca="1">SUMPRODUCT(Inactives[Days Inactive]*(Inactives[Student]=A1876))/365</f>
        <v>0</v>
      </c>
      <c r="N1876" s="18" t="str" cm="1">
        <f t="array" ref="N1876">IF(LEN($A1876)&gt;0,SUMPRODUCT(($A1876=merged_names)*(_xlfn.TEXTAFTER(N$2, "At ")=merged_belt_colours)*merged_months_at_rank),"")</f>
        <v/>
      </c>
      <c r="O1876" s="18" t="str" cm="1">
        <f t="array" ref="O1876">IF(LEN($A1876)&gt;0,SUMPRODUCT(($A1876=merged_names)*(_xlfn.TEXTAFTER(O$2, "At ")=merged_belt_colours)*merged_months_at_rank),"")</f>
        <v/>
      </c>
      <c r="P1876" s="18" t="str" cm="1">
        <f t="array" ref="P1876">IF(LEN($A1876)&gt;0,SUMPRODUCT(($A1876=merged_names)*(_xlfn.TEXTAFTER(P$2, "At ")=merged_belt_colours)*merged_months_at_rank),"")</f>
        <v/>
      </c>
      <c r="Q1876" s="18" t="str" cm="1">
        <f t="array" ref="Q1876">IF(LEN($A1876)&gt;0,SUMPRODUCT(($A1876=merged_names)*(_xlfn.TEXTAFTER(Q$2, "At ")=merged_belt_colours)*merged_months_at_rank),"")</f>
        <v/>
      </c>
      <c r="R1876" s="18" t="str" cm="1">
        <f t="array" ref="R1876">IF(LEN($A1876)&gt;0,SUMPRODUCT(($A1876=merged_names)*(_xlfn.TEXTAFTER(R$2, "At ")=merged_belt_colours)*merged_months_at_rank),"")</f>
        <v/>
      </c>
    </row>
    <row r="1877" spans="1:18" x14ac:dyDescent="0.25">
      <c r="A1877"/>
      <c r="B1877" s="15" t="str" cm="1">
        <f t="array" ref="B1877">IFERROR(IF(LEN(A1877)&gt;0, IF(SUMPRODUCT((Inactives[Key]=J1877)*(Inactives[Currently Inactive]))=1,"Inactive","Active"),""),"Active")</f>
        <v/>
      </c>
      <c r="C1877" s="16" t="str" cm="1">
        <f t="array" aca="1" ref="C1877" ca="1">IFERROR(_xlfn._xlws.FILTER(Inactives[Inactive On],(Inactives[Key]=J1877)*(Inactives[Currently Inactive]),""),"")</f>
        <v/>
      </c>
      <c r="D1877" s="16" t="str" cm="1">
        <f t="array" aca="1" ref="D1877" ca="1">IFERROR(INDEX(_xlfn.TEXTSPLIT(E1877," "),1),"")</f>
        <v/>
      </c>
      <c r="E1877" s="15" t="str" cm="1">
        <f t="array" aca="1" ref="E1877" ca="1">IFERROR(_xlfn._xlws.FILTER(merged_ranks,(merged_end_dates=DATE(9999,12,31))*(merged_names=A1877)),"")</f>
        <v/>
      </c>
      <c r="F1877" s="17" t="str">
        <f ca="1">_xlfn.XLOOKUP(J1877,Promotions[Promo Key],Promotions[Promo Date],"")</f>
        <v/>
      </c>
      <c r="G1877" s="18" t="str">
        <f t="shared" ca="1" si="127"/>
        <v/>
      </c>
      <c r="H1877" s="18" t="str">
        <f t="shared" ca="1" si="126"/>
        <v/>
      </c>
      <c r="I1877" s="17" t="str">
        <f>_xlfn.XLOOKUP(A1877,Students[Full Name],Students[Starting Rank],"")</f>
        <v/>
      </c>
      <c r="J1877" s="15" t="str">
        <f t="shared" ca="1" si="128"/>
        <v xml:space="preserve">: </v>
      </c>
      <c r="K1877" s="16" t="str">
        <f>_xlfn.XLOOKUP(A1877,Students[Full Name],Students[Start Date],"")</f>
        <v/>
      </c>
      <c r="L1877" s="18">
        <f t="shared" ca="1" si="129"/>
        <v>-1</v>
      </c>
      <c r="M1877" s="18" cm="1">
        <f t="array" aca="1" ref="M1877" ca="1">SUMPRODUCT(Inactives[Days Inactive]*(Inactives[Student]=A1877))/365</f>
        <v>0</v>
      </c>
      <c r="N1877" s="18" t="str" cm="1">
        <f t="array" ref="N1877">IF(LEN($A1877)&gt;0,SUMPRODUCT(($A1877=merged_names)*(_xlfn.TEXTAFTER(N$2, "At ")=merged_belt_colours)*merged_months_at_rank),"")</f>
        <v/>
      </c>
      <c r="O1877" s="18" t="str" cm="1">
        <f t="array" ref="O1877">IF(LEN($A1877)&gt;0,SUMPRODUCT(($A1877=merged_names)*(_xlfn.TEXTAFTER(O$2, "At ")=merged_belt_colours)*merged_months_at_rank),"")</f>
        <v/>
      </c>
      <c r="P1877" s="18" t="str" cm="1">
        <f t="array" ref="P1877">IF(LEN($A1877)&gt;0,SUMPRODUCT(($A1877=merged_names)*(_xlfn.TEXTAFTER(P$2, "At ")=merged_belt_colours)*merged_months_at_rank),"")</f>
        <v/>
      </c>
      <c r="Q1877" s="18" t="str" cm="1">
        <f t="array" ref="Q1877">IF(LEN($A1877)&gt;0,SUMPRODUCT(($A1877=merged_names)*(_xlfn.TEXTAFTER(Q$2, "At ")=merged_belt_colours)*merged_months_at_rank),"")</f>
        <v/>
      </c>
      <c r="R1877" s="18" t="str" cm="1">
        <f t="array" ref="R1877">IF(LEN($A1877)&gt;0,SUMPRODUCT(($A1877=merged_names)*(_xlfn.TEXTAFTER(R$2, "At ")=merged_belt_colours)*merged_months_at_rank),"")</f>
        <v/>
      </c>
    </row>
    <row r="1878" spans="1:18" x14ac:dyDescent="0.25">
      <c r="A1878"/>
      <c r="B1878" s="15" t="str" cm="1">
        <f t="array" ref="B1878">IFERROR(IF(LEN(A1878)&gt;0, IF(SUMPRODUCT((Inactives[Key]=J1878)*(Inactives[Currently Inactive]))=1,"Inactive","Active"),""),"Active")</f>
        <v/>
      </c>
      <c r="C1878" s="16" t="str" cm="1">
        <f t="array" aca="1" ref="C1878" ca="1">IFERROR(_xlfn._xlws.FILTER(Inactives[Inactive On],(Inactives[Key]=J1878)*(Inactives[Currently Inactive]),""),"")</f>
        <v/>
      </c>
      <c r="D1878" s="16" t="str" cm="1">
        <f t="array" aca="1" ref="D1878" ca="1">IFERROR(INDEX(_xlfn.TEXTSPLIT(E1878," "),1),"")</f>
        <v/>
      </c>
      <c r="E1878" s="15" t="str" cm="1">
        <f t="array" aca="1" ref="E1878" ca="1">IFERROR(_xlfn._xlws.FILTER(merged_ranks,(merged_end_dates=DATE(9999,12,31))*(merged_names=A1878)),"")</f>
        <v/>
      </c>
      <c r="F1878" s="17" t="str">
        <f ca="1">_xlfn.XLOOKUP(J1878,Promotions[Promo Key],Promotions[Promo Date],"")</f>
        <v/>
      </c>
      <c r="G1878" s="18" t="str">
        <f t="shared" ca="1" si="127"/>
        <v/>
      </c>
      <c r="H1878" s="18" t="str">
        <f t="shared" ca="1" si="126"/>
        <v/>
      </c>
      <c r="I1878" s="17" t="str">
        <f>_xlfn.XLOOKUP(A1878,Students[Full Name],Students[Starting Rank],"")</f>
        <v/>
      </c>
      <c r="J1878" s="15" t="str">
        <f t="shared" ca="1" si="128"/>
        <v xml:space="preserve">: </v>
      </c>
      <c r="K1878" s="16" t="str">
        <f>_xlfn.XLOOKUP(A1878,Students[Full Name],Students[Start Date],"")</f>
        <v/>
      </c>
      <c r="L1878" s="18">
        <f t="shared" ca="1" si="129"/>
        <v>-1</v>
      </c>
      <c r="M1878" s="18" cm="1">
        <f t="array" aca="1" ref="M1878" ca="1">SUMPRODUCT(Inactives[Days Inactive]*(Inactives[Student]=A1878))/365</f>
        <v>0</v>
      </c>
      <c r="N1878" s="18" t="str" cm="1">
        <f t="array" ref="N1878">IF(LEN($A1878)&gt;0,SUMPRODUCT(($A1878=merged_names)*(_xlfn.TEXTAFTER(N$2, "At ")=merged_belt_colours)*merged_months_at_rank),"")</f>
        <v/>
      </c>
      <c r="O1878" s="18" t="str" cm="1">
        <f t="array" ref="O1878">IF(LEN($A1878)&gt;0,SUMPRODUCT(($A1878=merged_names)*(_xlfn.TEXTAFTER(O$2, "At ")=merged_belt_colours)*merged_months_at_rank),"")</f>
        <v/>
      </c>
      <c r="P1878" s="18" t="str" cm="1">
        <f t="array" ref="P1878">IF(LEN($A1878)&gt;0,SUMPRODUCT(($A1878=merged_names)*(_xlfn.TEXTAFTER(P$2, "At ")=merged_belt_colours)*merged_months_at_rank),"")</f>
        <v/>
      </c>
      <c r="Q1878" s="18" t="str" cm="1">
        <f t="array" ref="Q1878">IF(LEN($A1878)&gt;0,SUMPRODUCT(($A1878=merged_names)*(_xlfn.TEXTAFTER(Q$2, "At ")=merged_belt_colours)*merged_months_at_rank),"")</f>
        <v/>
      </c>
      <c r="R1878" s="18" t="str" cm="1">
        <f t="array" ref="R1878">IF(LEN($A1878)&gt;0,SUMPRODUCT(($A1878=merged_names)*(_xlfn.TEXTAFTER(R$2, "At ")=merged_belt_colours)*merged_months_at_rank),"")</f>
        <v/>
      </c>
    </row>
    <row r="1879" spans="1:18" x14ac:dyDescent="0.25">
      <c r="A1879"/>
      <c r="B1879" s="15" t="str" cm="1">
        <f t="array" ref="B1879">IFERROR(IF(LEN(A1879)&gt;0, IF(SUMPRODUCT((Inactives[Key]=J1879)*(Inactives[Currently Inactive]))=1,"Inactive","Active"),""),"Active")</f>
        <v/>
      </c>
      <c r="C1879" s="16" t="str" cm="1">
        <f t="array" aca="1" ref="C1879" ca="1">IFERROR(_xlfn._xlws.FILTER(Inactives[Inactive On],(Inactives[Key]=J1879)*(Inactives[Currently Inactive]),""),"")</f>
        <v/>
      </c>
      <c r="D1879" s="16" t="str" cm="1">
        <f t="array" aca="1" ref="D1879" ca="1">IFERROR(INDEX(_xlfn.TEXTSPLIT(E1879," "),1),"")</f>
        <v/>
      </c>
      <c r="E1879" s="15" t="str" cm="1">
        <f t="array" aca="1" ref="E1879" ca="1">IFERROR(_xlfn._xlws.FILTER(merged_ranks,(merged_end_dates=DATE(9999,12,31))*(merged_names=A1879)),"")</f>
        <v/>
      </c>
      <c r="F1879" s="17" t="str">
        <f ca="1">_xlfn.XLOOKUP(J1879,Promotions[Promo Key],Promotions[Promo Date],"")</f>
        <v/>
      </c>
      <c r="G1879" s="18" t="str">
        <f t="shared" ca="1" si="127"/>
        <v/>
      </c>
      <c r="H1879" s="18" t="str">
        <f t="shared" ca="1" si="126"/>
        <v/>
      </c>
      <c r="I1879" s="17" t="str">
        <f>_xlfn.XLOOKUP(A1879,Students[Full Name],Students[Starting Rank],"")</f>
        <v/>
      </c>
      <c r="J1879" s="15" t="str">
        <f t="shared" ca="1" si="128"/>
        <v xml:space="preserve">: </v>
      </c>
      <c r="K1879" s="16" t="str">
        <f>_xlfn.XLOOKUP(A1879,Students[Full Name],Students[Start Date],"")</f>
        <v/>
      </c>
      <c r="L1879" s="18">
        <f t="shared" ca="1" si="129"/>
        <v>-1</v>
      </c>
      <c r="M1879" s="18" cm="1">
        <f t="array" aca="1" ref="M1879" ca="1">SUMPRODUCT(Inactives[Days Inactive]*(Inactives[Student]=A1879))/365</f>
        <v>0</v>
      </c>
      <c r="N1879" s="18" t="str" cm="1">
        <f t="array" ref="N1879">IF(LEN($A1879)&gt;0,SUMPRODUCT(($A1879=merged_names)*(_xlfn.TEXTAFTER(N$2, "At ")=merged_belt_colours)*merged_months_at_rank),"")</f>
        <v/>
      </c>
      <c r="O1879" s="18" t="str" cm="1">
        <f t="array" ref="O1879">IF(LEN($A1879)&gt;0,SUMPRODUCT(($A1879=merged_names)*(_xlfn.TEXTAFTER(O$2, "At ")=merged_belt_colours)*merged_months_at_rank),"")</f>
        <v/>
      </c>
      <c r="P1879" s="18" t="str" cm="1">
        <f t="array" ref="P1879">IF(LEN($A1879)&gt;0,SUMPRODUCT(($A1879=merged_names)*(_xlfn.TEXTAFTER(P$2, "At ")=merged_belt_colours)*merged_months_at_rank),"")</f>
        <v/>
      </c>
      <c r="Q1879" s="18" t="str" cm="1">
        <f t="array" ref="Q1879">IF(LEN($A1879)&gt;0,SUMPRODUCT(($A1879=merged_names)*(_xlfn.TEXTAFTER(Q$2, "At ")=merged_belt_colours)*merged_months_at_rank),"")</f>
        <v/>
      </c>
      <c r="R1879" s="18" t="str" cm="1">
        <f t="array" ref="R1879">IF(LEN($A1879)&gt;0,SUMPRODUCT(($A1879=merged_names)*(_xlfn.TEXTAFTER(R$2, "At ")=merged_belt_colours)*merged_months_at_rank),"")</f>
        <v/>
      </c>
    </row>
    <row r="1880" spans="1:18" x14ac:dyDescent="0.25">
      <c r="A1880"/>
      <c r="B1880" s="15" t="str" cm="1">
        <f t="array" ref="B1880">IFERROR(IF(LEN(A1880)&gt;0, IF(SUMPRODUCT((Inactives[Key]=J1880)*(Inactives[Currently Inactive]))=1,"Inactive","Active"),""),"Active")</f>
        <v/>
      </c>
      <c r="C1880" s="16" t="str" cm="1">
        <f t="array" aca="1" ref="C1880" ca="1">IFERROR(_xlfn._xlws.FILTER(Inactives[Inactive On],(Inactives[Key]=J1880)*(Inactives[Currently Inactive]),""),"")</f>
        <v/>
      </c>
      <c r="D1880" s="16" t="str" cm="1">
        <f t="array" aca="1" ref="D1880" ca="1">IFERROR(INDEX(_xlfn.TEXTSPLIT(E1880," "),1),"")</f>
        <v/>
      </c>
      <c r="E1880" s="15" t="str" cm="1">
        <f t="array" aca="1" ref="E1880" ca="1">IFERROR(_xlfn._xlws.FILTER(merged_ranks,(merged_end_dates=DATE(9999,12,31))*(merged_names=A1880)),"")</f>
        <v/>
      </c>
      <c r="F1880" s="17" t="str">
        <f ca="1">_xlfn.XLOOKUP(J1880,Promotions[Promo Key],Promotions[Promo Date],"")</f>
        <v/>
      </c>
      <c r="G1880" s="18" t="str">
        <f t="shared" ca="1" si="127"/>
        <v/>
      </c>
      <c r="H1880" s="18" t="str">
        <f t="shared" ref="H1880:H1943" ca="1" si="130">IFERROR((TODAY()-K1880)/365-M1880,"")</f>
        <v/>
      </c>
      <c r="I1880" s="17" t="str">
        <f>_xlfn.XLOOKUP(A1880,Students[Full Name],Students[Starting Rank],"")</f>
        <v/>
      </c>
      <c r="J1880" s="15" t="str">
        <f t="shared" ca="1" si="128"/>
        <v xml:space="preserve">: </v>
      </c>
      <c r="K1880" s="16" t="str">
        <f>_xlfn.XLOOKUP(A1880,Students[Full Name],Students[Start Date],"")</f>
        <v/>
      </c>
      <c r="L1880" s="18">
        <f t="shared" ca="1" si="129"/>
        <v>-1</v>
      </c>
      <c r="M1880" s="18" cm="1">
        <f t="array" aca="1" ref="M1880" ca="1">SUMPRODUCT(Inactives[Days Inactive]*(Inactives[Student]=A1880))/365</f>
        <v>0</v>
      </c>
      <c r="N1880" s="18" t="str" cm="1">
        <f t="array" ref="N1880">IF(LEN($A1880)&gt;0,SUMPRODUCT(($A1880=merged_names)*(_xlfn.TEXTAFTER(N$2, "At ")=merged_belt_colours)*merged_months_at_rank),"")</f>
        <v/>
      </c>
      <c r="O1880" s="18" t="str" cm="1">
        <f t="array" ref="O1880">IF(LEN($A1880)&gt;0,SUMPRODUCT(($A1880=merged_names)*(_xlfn.TEXTAFTER(O$2, "At ")=merged_belt_colours)*merged_months_at_rank),"")</f>
        <v/>
      </c>
      <c r="P1880" s="18" t="str" cm="1">
        <f t="array" ref="P1880">IF(LEN($A1880)&gt;0,SUMPRODUCT(($A1880=merged_names)*(_xlfn.TEXTAFTER(P$2, "At ")=merged_belt_colours)*merged_months_at_rank),"")</f>
        <v/>
      </c>
      <c r="Q1880" s="18" t="str" cm="1">
        <f t="array" ref="Q1880">IF(LEN($A1880)&gt;0,SUMPRODUCT(($A1880=merged_names)*(_xlfn.TEXTAFTER(Q$2, "At ")=merged_belt_colours)*merged_months_at_rank),"")</f>
        <v/>
      </c>
      <c r="R1880" s="18" t="str" cm="1">
        <f t="array" ref="R1880">IF(LEN($A1880)&gt;0,SUMPRODUCT(($A1880=merged_names)*(_xlfn.TEXTAFTER(R$2, "At ")=merged_belt_colours)*merged_months_at_rank),"")</f>
        <v/>
      </c>
    </row>
    <row r="1881" spans="1:18" x14ac:dyDescent="0.25">
      <c r="A1881"/>
      <c r="B1881" s="15" t="str" cm="1">
        <f t="array" ref="B1881">IFERROR(IF(LEN(A1881)&gt;0, IF(SUMPRODUCT((Inactives[Key]=J1881)*(Inactives[Currently Inactive]))=1,"Inactive","Active"),""),"Active")</f>
        <v/>
      </c>
      <c r="C1881" s="16" t="str" cm="1">
        <f t="array" aca="1" ref="C1881" ca="1">IFERROR(_xlfn._xlws.FILTER(Inactives[Inactive On],(Inactives[Key]=J1881)*(Inactives[Currently Inactive]),""),"")</f>
        <v/>
      </c>
      <c r="D1881" s="16" t="str" cm="1">
        <f t="array" aca="1" ref="D1881" ca="1">IFERROR(INDEX(_xlfn.TEXTSPLIT(E1881," "),1),"")</f>
        <v/>
      </c>
      <c r="E1881" s="15" t="str" cm="1">
        <f t="array" aca="1" ref="E1881" ca="1">IFERROR(_xlfn._xlws.FILTER(merged_ranks,(merged_end_dates=DATE(9999,12,31))*(merged_names=A1881)),"")</f>
        <v/>
      </c>
      <c r="F1881" s="17" t="str">
        <f ca="1">_xlfn.XLOOKUP(J1881,Promotions[Promo Key],Promotions[Promo Date],"")</f>
        <v/>
      </c>
      <c r="G1881" s="18" t="str">
        <f t="shared" ca="1" si="127"/>
        <v/>
      </c>
      <c r="H1881" s="18" t="str">
        <f t="shared" ca="1" si="130"/>
        <v/>
      </c>
      <c r="I1881" s="17" t="str">
        <f>_xlfn.XLOOKUP(A1881,Students[Full Name],Students[Starting Rank],"")</f>
        <v/>
      </c>
      <c r="J1881" s="15" t="str">
        <f t="shared" ca="1" si="128"/>
        <v xml:space="preserve">: </v>
      </c>
      <c r="K1881" s="16" t="str">
        <f>_xlfn.XLOOKUP(A1881,Students[Full Name],Students[Start Date],"")</f>
        <v/>
      </c>
      <c r="L1881" s="18">
        <f t="shared" ca="1" si="129"/>
        <v>-1</v>
      </c>
      <c r="M1881" s="18" cm="1">
        <f t="array" aca="1" ref="M1881" ca="1">SUMPRODUCT(Inactives[Days Inactive]*(Inactives[Student]=A1881))/365</f>
        <v>0</v>
      </c>
      <c r="N1881" s="18" t="str" cm="1">
        <f t="array" ref="N1881">IF(LEN($A1881)&gt;0,SUMPRODUCT(($A1881=merged_names)*(_xlfn.TEXTAFTER(N$2, "At ")=merged_belt_colours)*merged_months_at_rank),"")</f>
        <v/>
      </c>
      <c r="O1881" s="18" t="str" cm="1">
        <f t="array" ref="O1881">IF(LEN($A1881)&gt;0,SUMPRODUCT(($A1881=merged_names)*(_xlfn.TEXTAFTER(O$2, "At ")=merged_belt_colours)*merged_months_at_rank),"")</f>
        <v/>
      </c>
      <c r="P1881" s="18" t="str" cm="1">
        <f t="array" ref="P1881">IF(LEN($A1881)&gt;0,SUMPRODUCT(($A1881=merged_names)*(_xlfn.TEXTAFTER(P$2, "At ")=merged_belt_colours)*merged_months_at_rank),"")</f>
        <v/>
      </c>
      <c r="Q1881" s="18" t="str" cm="1">
        <f t="array" ref="Q1881">IF(LEN($A1881)&gt;0,SUMPRODUCT(($A1881=merged_names)*(_xlfn.TEXTAFTER(Q$2, "At ")=merged_belt_colours)*merged_months_at_rank),"")</f>
        <v/>
      </c>
      <c r="R1881" s="18" t="str" cm="1">
        <f t="array" ref="R1881">IF(LEN($A1881)&gt;0,SUMPRODUCT(($A1881=merged_names)*(_xlfn.TEXTAFTER(R$2, "At ")=merged_belt_colours)*merged_months_at_rank),"")</f>
        <v/>
      </c>
    </row>
    <row r="1882" spans="1:18" x14ac:dyDescent="0.25">
      <c r="A1882"/>
      <c r="B1882" s="15" t="str" cm="1">
        <f t="array" ref="B1882">IFERROR(IF(LEN(A1882)&gt;0, IF(SUMPRODUCT((Inactives[Key]=J1882)*(Inactives[Currently Inactive]))=1,"Inactive","Active"),""),"Active")</f>
        <v/>
      </c>
      <c r="C1882" s="16" t="str" cm="1">
        <f t="array" aca="1" ref="C1882" ca="1">IFERROR(_xlfn._xlws.FILTER(Inactives[Inactive On],(Inactives[Key]=J1882)*(Inactives[Currently Inactive]),""),"")</f>
        <v/>
      </c>
      <c r="D1882" s="16" t="str" cm="1">
        <f t="array" aca="1" ref="D1882" ca="1">IFERROR(INDEX(_xlfn.TEXTSPLIT(E1882," "),1),"")</f>
        <v/>
      </c>
      <c r="E1882" s="15" t="str" cm="1">
        <f t="array" aca="1" ref="E1882" ca="1">IFERROR(_xlfn._xlws.FILTER(merged_ranks,(merged_end_dates=DATE(9999,12,31))*(merged_names=A1882)),"")</f>
        <v/>
      </c>
      <c r="F1882" s="17" t="str">
        <f ca="1">_xlfn.XLOOKUP(J1882,Promotions[Promo Key],Promotions[Promo Date],"")</f>
        <v/>
      </c>
      <c r="G1882" s="18" t="str">
        <f t="shared" ca="1" si="127"/>
        <v/>
      </c>
      <c r="H1882" s="18" t="str">
        <f t="shared" ca="1" si="130"/>
        <v/>
      </c>
      <c r="I1882" s="17" t="str">
        <f>_xlfn.XLOOKUP(A1882,Students[Full Name],Students[Starting Rank],"")</f>
        <v/>
      </c>
      <c r="J1882" s="15" t="str">
        <f t="shared" ca="1" si="128"/>
        <v xml:space="preserve">: </v>
      </c>
      <c r="K1882" s="16" t="str">
        <f>_xlfn.XLOOKUP(A1882,Students[Full Name],Students[Start Date],"")</f>
        <v/>
      </c>
      <c r="L1882" s="18">
        <f t="shared" ca="1" si="129"/>
        <v>-1</v>
      </c>
      <c r="M1882" s="18" cm="1">
        <f t="array" aca="1" ref="M1882" ca="1">SUMPRODUCT(Inactives[Days Inactive]*(Inactives[Student]=A1882))/365</f>
        <v>0</v>
      </c>
      <c r="N1882" s="18" t="str" cm="1">
        <f t="array" ref="N1882">IF(LEN($A1882)&gt;0,SUMPRODUCT(($A1882=merged_names)*(_xlfn.TEXTAFTER(N$2, "At ")=merged_belt_colours)*merged_months_at_rank),"")</f>
        <v/>
      </c>
      <c r="O1882" s="18" t="str" cm="1">
        <f t="array" ref="O1882">IF(LEN($A1882)&gt;0,SUMPRODUCT(($A1882=merged_names)*(_xlfn.TEXTAFTER(O$2, "At ")=merged_belt_colours)*merged_months_at_rank),"")</f>
        <v/>
      </c>
      <c r="P1882" s="18" t="str" cm="1">
        <f t="array" ref="P1882">IF(LEN($A1882)&gt;0,SUMPRODUCT(($A1882=merged_names)*(_xlfn.TEXTAFTER(P$2, "At ")=merged_belt_colours)*merged_months_at_rank),"")</f>
        <v/>
      </c>
      <c r="Q1882" s="18" t="str" cm="1">
        <f t="array" ref="Q1882">IF(LEN($A1882)&gt;0,SUMPRODUCT(($A1882=merged_names)*(_xlfn.TEXTAFTER(Q$2, "At ")=merged_belt_colours)*merged_months_at_rank),"")</f>
        <v/>
      </c>
      <c r="R1882" s="18" t="str" cm="1">
        <f t="array" ref="R1882">IF(LEN($A1882)&gt;0,SUMPRODUCT(($A1882=merged_names)*(_xlfn.TEXTAFTER(R$2, "At ")=merged_belt_colours)*merged_months_at_rank),"")</f>
        <v/>
      </c>
    </row>
    <row r="1883" spans="1:18" x14ac:dyDescent="0.25">
      <c r="A1883"/>
      <c r="B1883" s="15" t="str" cm="1">
        <f t="array" ref="B1883">IFERROR(IF(LEN(A1883)&gt;0, IF(SUMPRODUCT((Inactives[Key]=J1883)*(Inactives[Currently Inactive]))=1,"Inactive","Active"),""),"Active")</f>
        <v/>
      </c>
      <c r="C1883" s="16" t="str" cm="1">
        <f t="array" aca="1" ref="C1883" ca="1">IFERROR(_xlfn._xlws.FILTER(Inactives[Inactive On],(Inactives[Key]=J1883)*(Inactives[Currently Inactive]),""),"")</f>
        <v/>
      </c>
      <c r="D1883" s="16" t="str" cm="1">
        <f t="array" aca="1" ref="D1883" ca="1">IFERROR(INDEX(_xlfn.TEXTSPLIT(E1883," "),1),"")</f>
        <v/>
      </c>
      <c r="E1883" s="15" t="str" cm="1">
        <f t="array" aca="1" ref="E1883" ca="1">IFERROR(_xlfn._xlws.FILTER(merged_ranks,(merged_end_dates=DATE(9999,12,31))*(merged_names=A1883)),"")</f>
        <v/>
      </c>
      <c r="F1883" s="17" t="str">
        <f ca="1">_xlfn.XLOOKUP(J1883,Promotions[Promo Key],Promotions[Promo Date],"")</f>
        <v/>
      </c>
      <c r="G1883" s="18" t="str">
        <f t="shared" ca="1" si="127"/>
        <v/>
      </c>
      <c r="H1883" s="18" t="str">
        <f t="shared" ca="1" si="130"/>
        <v/>
      </c>
      <c r="I1883" s="17" t="str">
        <f>_xlfn.XLOOKUP(A1883,Students[Full Name],Students[Starting Rank],"")</f>
        <v/>
      </c>
      <c r="J1883" s="15" t="str">
        <f t="shared" ca="1" si="128"/>
        <v xml:space="preserve">: </v>
      </c>
      <c r="K1883" s="16" t="str">
        <f>_xlfn.XLOOKUP(A1883,Students[Full Name],Students[Start Date],"")</f>
        <v/>
      </c>
      <c r="L1883" s="18">
        <f t="shared" ca="1" si="129"/>
        <v>-1</v>
      </c>
      <c r="M1883" s="18" cm="1">
        <f t="array" aca="1" ref="M1883" ca="1">SUMPRODUCT(Inactives[Days Inactive]*(Inactives[Student]=A1883))/365</f>
        <v>0</v>
      </c>
      <c r="N1883" s="18" t="str" cm="1">
        <f t="array" ref="N1883">IF(LEN($A1883)&gt;0,SUMPRODUCT(($A1883=merged_names)*(_xlfn.TEXTAFTER(N$2, "At ")=merged_belt_colours)*merged_months_at_rank),"")</f>
        <v/>
      </c>
      <c r="O1883" s="18" t="str" cm="1">
        <f t="array" ref="O1883">IF(LEN($A1883)&gt;0,SUMPRODUCT(($A1883=merged_names)*(_xlfn.TEXTAFTER(O$2, "At ")=merged_belt_colours)*merged_months_at_rank),"")</f>
        <v/>
      </c>
      <c r="P1883" s="18" t="str" cm="1">
        <f t="array" ref="P1883">IF(LEN($A1883)&gt;0,SUMPRODUCT(($A1883=merged_names)*(_xlfn.TEXTAFTER(P$2, "At ")=merged_belt_colours)*merged_months_at_rank),"")</f>
        <v/>
      </c>
      <c r="Q1883" s="18" t="str" cm="1">
        <f t="array" ref="Q1883">IF(LEN($A1883)&gt;0,SUMPRODUCT(($A1883=merged_names)*(_xlfn.TEXTAFTER(Q$2, "At ")=merged_belt_colours)*merged_months_at_rank),"")</f>
        <v/>
      </c>
      <c r="R1883" s="18" t="str" cm="1">
        <f t="array" ref="R1883">IF(LEN($A1883)&gt;0,SUMPRODUCT(($A1883=merged_names)*(_xlfn.TEXTAFTER(R$2, "At ")=merged_belt_colours)*merged_months_at_rank),"")</f>
        <v/>
      </c>
    </row>
    <row r="1884" spans="1:18" x14ac:dyDescent="0.25">
      <c r="A1884"/>
      <c r="B1884" s="15" t="str" cm="1">
        <f t="array" ref="B1884">IFERROR(IF(LEN(A1884)&gt;0, IF(SUMPRODUCT((Inactives[Key]=J1884)*(Inactives[Currently Inactive]))=1,"Inactive","Active"),""),"Active")</f>
        <v/>
      </c>
      <c r="C1884" s="16" t="str" cm="1">
        <f t="array" aca="1" ref="C1884" ca="1">IFERROR(_xlfn._xlws.FILTER(Inactives[Inactive On],(Inactives[Key]=J1884)*(Inactives[Currently Inactive]),""),"")</f>
        <v/>
      </c>
      <c r="D1884" s="16" t="str" cm="1">
        <f t="array" aca="1" ref="D1884" ca="1">IFERROR(INDEX(_xlfn.TEXTSPLIT(E1884," "),1),"")</f>
        <v/>
      </c>
      <c r="E1884" s="15" t="str" cm="1">
        <f t="array" aca="1" ref="E1884" ca="1">IFERROR(_xlfn._xlws.FILTER(merged_ranks,(merged_end_dates=DATE(9999,12,31))*(merged_names=A1884)),"")</f>
        <v/>
      </c>
      <c r="F1884" s="17" t="str">
        <f ca="1">_xlfn.XLOOKUP(J1884,Promotions[Promo Key],Promotions[Promo Date],"")</f>
        <v/>
      </c>
      <c r="G1884" s="18" t="str">
        <f t="shared" ref="G1884:G1947" ca="1" si="131">IFERROR((TODAY()-F1884)/30.5, "")</f>
        <v/>
      </c>
      <c r="H1884" s="18" t="str">
        <f t="shared" ca="1" si="130"/>
        <v/>
      </c>
      <c r="I1884" s="17" t="str">
        <f>_xlfn.XLOOKUP(A1884,Students[Full Name],Students[Starting Rank],"")</f>
        <v/>
      </c>
      <c r="J1884" s="15" t="str">
        <f t="shared" ref="J1884:J1947" ca="1" si="132">A1884&amp;": "&amp;E1884</f>
        <v xml:space="preserve">: </v>
      </c>
      <c r="K1884" s="16" t="str">
        <f>_xlfn.XLOOKUP(A1884,Students[Full Name],Students[Start Date],"")</f>
        <v/>
      </c>
      <c r="L1884" s="18">
        <f t="shared" ref="L1884:L1947" ca="1" si="133">IF(LEN(C1884)&gt;0,(TODAY()-C1884)/30.5,-1)</f>
        <v>-1</v>
      </c>
      <c r="M1884" s="18" cm="1">
        <f t="array" aca="1" ref="M1884" ca="1">SUMPRODUCT(Inactives[Days Inactive]*(Inactives[Student]=A1884))/365</f>
        <v>0</v>
      </c>
      <c r="N1884" s="18" t="str" cm="1">
        <f t="array" ref="N1884">IF(LEN($A1884)&gt;0,SUMPRODUCT(($A1884=merged_names)*(_xlfn.TEXTAFTER(N$2, "At ")=merged_belt_colours)*merged_months_at_rank),"")</f>
        <v/>
      </c>
      <c r="O1884" s="18" t="str" cm="1">
        <f t="array" ref="O1884">IF(LEN($A1884)&gt;0,SUMPRODUCT(($A1884=merged_names)*(_xlfn.TEXTAFTER(O$2, "At ")=merged_belt_colours)*merged_months_at_rank),"")</f>
        <v/>
      </c>
      <c r="P1884" s="18" t="str" cm="1">
        <f t="array" ref="P1884">IF(LEN($A1884)&gt;0,SUMPRODUCT(($A1884=merged_names)*(_xlfn.TEXTAFTER(P$2, "At ")=merged_belt_colours)*merged_months_at_rank),"")</f>
        <v/>
      </c>
      <c r="Q1884" s="18" t="str" cm="1">
        <f t="array" ref="Q1884">IF(LEN($A1884)&gt;0,SUMPRODUCT(($A1884=merged_names)*(_xlfn.TEXTAFTER(Q$2, "At ")=merged_belt_colours)*merged_months_at_rank),"")</f>
        <v/>
      </c>
      <c r="R1884" s="18" t="str" cm="1">
        <f t="array" ref="R1884">IF(LEN($A1884)&gt;0,SUMPRODUCT(($A1884=merged_names)*(_xlfn.TEXTAFTER(R$2, "At ")=merged_belt_colours)*merged_months_at_rank),"")</f>
        <v/>
      </c>
    </row>
    <row r="1885" spans="1:18" x14ac:dyDescent="0.25">
      <c r="A1885"/>
      <c r="B1885" s="15" t="str" cm="1">
        <f t="array" ref="B1885">IFERROR(IF(LEN(A1885)&gt;0, IF(SUMPRODUCT((Inactives[Key]=J1885)*(Inactives[Currently Inactive]))=1,"Inactive","Active"),""),"Active")</f>
        <v/>
      </c>
      <c r="C1885" s="16" t="str" cm="1">
        <f t="array" aca="1" ref="C1885" ca="1">IFERROR(_xlfn._xlws.FILTER(Inactives[Inactive On],(Inactives[Key]=J1885)*(Inactives[Currently Inactive]),""),"")</f>
        <v/>
      </c>
      <c r="D1885" s="16" t="str" cm="1">
        <f t="array" aca="1" ref="D1885" ca="1">IFERROR(INDEX(_xlfn.TEXTSPLIT(E1885," "),1),"")</f>
        <v/>
      </c>
      <c r="E1885" s="15" t="str" cm="1">
        <f t="array" aca="1" ref="E1885" ca="1">IFERROR(_xlfn._xlws.FILTER(merged_ranks,(merged_end_dates=DATE(9999,12,31))*(merged_names=A1885)),"")</f>
        <v/>
      </c>
      <c r="F1885" s="17" t="str">
        <f ca="1">_xlfn.XLOOKUP(J1885,Promotions[Promo Key],Promotions[Promo Date],"")</f>
        <v/>
      </c>
      <c r="G1885" s="18" t="str">
        <f t="shared" ca="1" si="131"/>
        <v/>
      </c>
      <c r="H1885" s="18" t="str">
        <f t="shared" ca="1" si="130"/>
        <v/>
      </c>
      <c r="I1885" s="17" t="str">
        <f>_xlfn.XLOOKUP(A1885,Students[Full Name],Students[Starting Rank],"")</f>
        <v/>
      </c>
      <c r="J1885" s="15" t="str">
        <f t="shared" ca="1" si="132"/>
        <v xml:space="preserve">: </v>
      </c>
      <c r="K1885" s="16" t="str">
        <f>_xlfn.XLOOKUP(A1885,Students[Full Name],Students[Start Date],"")</f>
        <v/>
      </c>
      <c r="L1885" s="18">
        <f t="shared" ca="1" si="133"/>
        <v>-1</v>
      </c>
      <c r="M1885" s="18" cm="1">
        <f t="array" aca="1" ref="M1885" ca="1">SUMPRODUCT(Inactives[Days Inactive]*(Inactives[Student]=A1885))/365</f>
        <v>0</v>
      </c>
      <c r="N1885" s="18" t="str" cm="1">
        <f t="array" ref="N1885">IF(LEN($A1885)&gt;0,SUMPRODUCT(($A1885=merged_names)*(_xlfn.TEXTAFTER(N$2, "At ")=merged_belt_colours)*merged_months_at_rank),"")</f>
        <v/>
      </c>
      <c r="O1885" s="18" t="str" cm="1">
        <f t="array" ref="O1885">IF(LEN($A1885)&gt;0,SUMPRODUCT(($A1885=merged_names)*(_xlfn.TEXTAFTER(O$2, "At ")=merged_belt_colours)*merged_months_at_rank),"")</f>
        <v/>
      </c>
      <c r="P1885" s="18" t="str" cm="1">
        <f t="array" ref="P1885">IF(LEN($A1885)&gt;0,SUMPRODUCT(($A1885=merged_names)*(_xlfn.TEXTAFTER(P$2, "At ")=merged_belt_colours)*merged_months_at_rank),"")</f>
        <v/>
      </c>
      <c r="Q1885" s="18" t="str" cm="1">
        <f t="array" ref="Q1885">IF(LEN($A1885)&gt;0,SUMPRODUCT(($A1885=merged_names)*(_xlfn.TEXTAFTER(Q$2, "At ")=merged_belt_colours)*merged_months_at_rank),"")</f>
        <v/>
      </c>
      <c r="R1885" s="18" t="str" cm="1">
        <f t="array" ref="R1885">IF(LEN($A1885)&gt;0,SUMPRODUCT(($A1885=merged_names)*(_xlfn.TEXTAFTER(R$2, "At ")=merged_belt_colours)*merged_months_at_rank),"")</f>
        <v/>
      </c>
    </row>
    <row r="1886" spans="1:18" x14ac:dyDescent="0.25">
      <c r="A1886"/>
      <c r="B1886" s="15" t="str" cm="1">
        <f t="array" ref="B1886">IFERROR(IF(LEN(A1886)&gt;0, IF(SUMPRODUCT((Inactives[Key]=J1886)*(Inactives[Currently Inactive]))=1,"Inactive","Active"),""),"Active")</f>
        <v/>
      </c>
      <c r="C1886" s="16" t="str" cm="1">
        <f t="array" aca="1" ref="C1886" ca="1">IFERROR(_xlfn._xlws.FILTER(Inactives[Inactive On],(Inactives[Key]=J1886)*(Inactives[Currently Inactive]),""),"")</f>
        <v/>
      </c>
      <c r="D1886" s="16" t="str" cm="1">
        <f t="array" aca="1" ref="D1886" ca="1">IFERROR(INDEX(_xlfn.TEXTSPLIT(E1886," "),1),"")</f>
        <v/>
      </c>
      <c r="E1886" s="15" t="str" cm="1">
        <f t="array" aca="1" ref="E1886" ca="1">IFERROR(_xlfn._xlws.FILTER(merged_ranks,(merged_end_dates=DATE(9999,12,31))*(merged_names=A1886)),"")</f>
        <v/>
      </c>
      <c r="F1886" s="17" t="str">
        <f ca="1">_xlfn.XLOOKUP(J1886,Promotions[Promo Key],Promotions[Promo Date],"")</f>
        <v/>
      </c>
      <c r="G1886" s="18" t="str">
        <f t="shared" ca="1" si="131"/>
        <v/>
      </c>
      <c r="H1886" s="18" t="str">
        <f t="shared" ca="1" si="130"/>
        <v/>
      </c>
      <c r="I1886" s="17" t="str">
        <f>_xlfn.XLOOKUP(A1886,Students[Full Name],Students[Starting Rank],"")</f>
        <v/>
      </c>
      <c r="J1886" s="15" t="str">
        <f t="shared" ca="1" si="132"/>
        <v xml:space="preserve">: </v>
      </c>
      <c r="K1886" s="16" t="str">
        <f>_xlfn.XLOOKUP(A1886,Students[Full Name],Students[Start Date],"")</f>
        <v/>
      </c>
      <c r="L1886" s="18">
        <f t="shared" ca="1" si="133"/>
        <v>-1</v>
      </c>
      <c r="M1886" s="18" cm="1">
        <f t="array" aca="1" ref="M1886" ca="1">SUMPRODUCT(Inactives[Days Inactive]*(Inactives[Student]=A1886))/365</f>
        <v>0</v>
      </c>
      <c r="N1886" s="18" t="str" cm="1">
        <f t="array" ref="N1886">IF(LEN($A1886)&gt;0,SUMPRODUCT(($A1886=merged_names)*(_xlfn.TEXTAFTER(N$2, "At ")=merged_belt_colours)*merged_months_at_rank),"")</f>
        <v/>
      </c>
      <c r="O1886" s="18" t="str" cm="1">
        <f t="array" ref="O1886">IF(LEN($A1886)&gt;0,SUMPRODUCT(($A1886=merged_names)*(_xlfn.TEXTAFTER(O$2, "At ")=merged_belt_colours)*merged_months_at_rank),"")</f>
        <v/>
      </c>
      <c r="P1886" s="18" t="str" cm="1">
        <f t="array" ref="P1886">IF(LEN($A1886)&gt;0,SUMPRODUCT(($A1886=merged_names)*(_xlfn.TEXTAFTER(P$2, "At ")=merged_belt_colours)*merged_months_at_rank),"")</f>
        <v/>
      </c>
      <c r="Q1886" s="18" t="str" cm="1">
        <f t="array" ref="Q1886">IF(LEN($A1886)&gt;0,SUMPRODUCT(($A1886=merged_names)*(_xlfn.TEXTAFTER(Q$2, "At ")=merged_belt_colours)*merged_months_at_rank),"")</f>
        <v/>
      </c>
      <c r="R1886" s="18" t="str" cm="1">
        <f t="array" ref="R1886">IF(LEN($A1886)&gt;0,SUMPRODUCT(($A1886=merged_names)*(_xlfn.TEXTAFTER(R$2, "At ")=merged_belt_colours)*merged_months_at_rank),"")</f>
        <v/>
      </c>
    </row>
    <row r="1887" spans="1:18" x14ac:dyDescent="0.25">
      <c r="A1887"/>
      <c r="B1887" s="15" t="str" cm="1">
        <f t="array" ref="B1887">IFERROR(IF(LEN(A1887)&gt;0, IF(SUMPRODUCT((Inactives[Key]=J1887)*(Inactives[Currently Inactive]))=1,"Inactive","Active"),""),"Active")</f>
        <v/>
      </c>
      <c r="C1887" s="16" t="str" cm="1">
        <f t="array" aca="1" ref="C1887" ca="1">IFERROR(_xlfn._xlws.FILTER(Inactives[Inactive On],(Inactives[Key]=J1887)*(Inactives[Currently Inactive]),""),"")</f>
        <v/>
      </c>
      <c r="D1887" s="16" t="str" cm="1">
        <f t="array" aca="1" ref="D1887" ca="1">IFERROR(INDEX(_xlfn.TEXTSPLIT(E1887," "),1),"")</f>
        <v/>
      </c>
      <c r="E1887" s="15" t="str" cm="1">
        <f t="array" aca="1" ref="E1887" ca="1">IFERROR(_xlfn._xlws.FILTER(merged_ranks,(merged_end_dates=DATE(9999,12,31))*(merged_names=A1887)),"")</f>
        <v/>
      </c>
      <c r="F1887" s="17" t="str">
        <f ca="1">_xlfn.XLOOKUP(J1887,Promotions[Promo Key],Promotions[Promo Date],"")</f>
        <v/>
      </c>
      <c r="G1887" s="18" t="str">
        <f t="shared" ca="1" si="131"/>
        <v/>
      </c>
      <c r="H1887" s="18" t="str">
        <f t="shared" ca="1" si="130"/>
        <v/>
      </c>
      <c r="I1887" s="17" t="str">
        <f>_xlfn.XLOOKUP(A1887,Students[Full Name],Students[Starting Rank],"")</f>
        <v/>
      </c>
      <c r="J1887" s="15" t="str">
        <f t="shared" ca="1" si="132"/>
        <v xml:space="preserve">: </v>
      </c>
      <c r="K1887" s="16" t="str">
        <f>_xlfn.XLOOKUP(A1887,Students[Full Name],Students[Start Date],"")</f>
        <v/>
      </c>
      <c r="L1887" s="18">
        <f t="shared" ca="1" si="133"/>
        <v>-1</v>
      </c>
      <c r="M1887" s="18" cm="1">
        <f t="array" aca="1" ref="M1887" ca="1">SUMPRODUCT(Inactives[Days Inactive]*(Inactives[Student]=A1887))/365</f>
        <v>0</v>
      </c>
      <c r="N1887" s="18" t="str" cm="1">
        <f t="array" ref="N1887">IF(LEN($A1887)&gt;0,SUMPRODUCT(($A1887=merged_names)*(_xlfn.TEXTAFTER(N$2, "At ")=merged_belt_colours)*merged_months_at_rank),"")</f>
        <v/>
      </c>
      <c r="O1887" s="18" t="str" cm="1">
        <f t="array" ref="O1887">IF(LEN($A1887)&gt;0,SUMPRODUCT(($A1887=merged_names)*(_xlfn.TEXTAFTER(O$2, "At ")=merged_belt_colours)*merged_months_at_rank),"")</f>
        <v/>
      </c>
      <c r="P1887" s="18" t="str" cm="1">
        <f t="array" ref="P1887">IF(LEN($A1887)&gt;0,SUMPRODUCT(($A1887=merged_names)*(_xlfn.TEXTAFTER(P$2, "At ")=merged_belt_colours)*merged_months_at_rank),"")</f>
        <v/>
      </c>
      <c r="Q1887" s="18" t="str" cm="1">
        <f t="array" ref="Q1887">IF(LEN($A1887)&gt;0,SUMPRODUCT(($A1887=merged_names)*(_xlfn.TEXTAFTER(Q$2, "At ")=merged_belt_colours)*merged_months_at_rank),"")</f>
        <v/>
      </c>
      <c r="R1887" s="18" t="str" cm="1">
        <f t="array" ref="R1887">IF(LEN($A1887)&gt;0,SUMPRODUCT(($A1887=merged_names)*(_xlfn.TEXTAFTER(R$2, "At ")=merged_belt_colours)*merged_months_at_rank),"")</f>
        <v/>
      </c>
    </row>
    <row r="1888" spans="1:18" x14ac:dyDescent="0.25">
      <c r="A1888"/>
      <c r="B1888" s="15" t="str" cm="1">
        <f t="array" ref="B1888">IFERROR(IF(LEN(A1888)&gt;0, IF(SUMPRODUCT((Inactives[Key]=J1888)*(Inactives[Currently Inactive]))=1,"Inactive","Active"),""),"Active")</f>
        <v/>
      </c>
      <c r="C1888" s="16" t="str" cm="1">
        <f t="array" aca="1" ref="C1888" ca="1">IFERROR(_xlfn._xlws.FILTER(Inactives[Inactive On],(Inactives[Key]=J1888)*(Inactives[Currently Inactive]),""),"")</f>
        <v/>
      </c>
      <c r="D1888" s="16" t="str" cm="1">
        <f t="array" aca="1" ref="D1888" ca="1">IFERROR(INDEX(_xlfn.TEXTSPLIT(E1888," "),1),"")</f>
        <v/>
      </c>
      <c r="E1888" s="15" t="str" cm="1">
        <f t="array" aca="1" ref="E1888" ca="1">IFERROR(_xlfn._xlws.FILTER(merged_ranks,(merged_end_dates=DATE(9999,12,31))*(merged_names=A1888)),"")</f>
        <v/>
      </c>
      <c r="F1888" s="17" t="str">
        <f ca="1">_xlfn.XLOOKUP(J1888,Promotions[Promo Key],Promotions[Promo Date],"")</f>
        <v/>
      </c>
      <c r="G1888" s="18" t="str">
        <f t="shared" ca="1" si="131"/>
        <v/>
      </c>
      <c r="H1888" s="18" t="str">
        <f t="shared" ca="1" si="130"/>
        <v/>
      </c>
      <c r="I1888" s="17" t="str">
        <f>_xlfn.XLOOKUP(A1888,Students[Full Name],Students[Starting Rank],"")</f>
        <v/>
      </c>
      <c r="J1888" s="15" t="str">
        <f t="shared" ca="1" si="132"/>
        <v xml:space="preserve">: </v>
      </c>
      <c r="K1888" s="16" t="str">
        <f>_xlfn.XLOOKUP(A1888,Students[Full Name],Students[Start Date],"")</f>
        <v/>
      </c>
      <c r="L1888" s="18">
        <f t="shared" ca="1" si="133"/>
        <v>-1</v>
      </c>
      <c r="M1888" s="18" cm="1">
        <f t="array" aca="1" ref="M1888" ca="1">SUMPRODUCT(Inactives[Days Inactive]*(Inactives[Student]=A1888))/365</f>
        <v>0</v>
      </c>
      <c r="N1888" s="18" t="str" cm="1">
        <f t="array" ref="N1888">IF(LEN($A1888)&gt;0,SUMPRODUCT(($A1888=merged_names)*(_xlfn.TEXTAFTER(N$2, "At ")=merged_belt_colours)*merged_months_at_rank),"")</f>
        <v/>
      </c>
      <c r="O1888" s="18" t="str" cm="1">
        <f t="array" ref="O1888">IF(LEN($A1888)&gt;0,SUMPRODUCT(($A1888=merged_names)*(_xlfn.TEXTAFTER(O$2, "At ")=merged_belt_colours)*merged_months_at_rank),"")</f>
        <v/>
      </c>
      <c r="P1888" s="18" t="str" cm="1">
        <f t="array" ref="P1888">IF(LEN($A1888)&gt;0,SUMPRODUCT(($A1888=merged_names)*(_xlfn.TEXTAFTER(P$2, "At ")=merged_belt_colours)*merged_months_at_rank),"")</f>
        <v/>
      </c>
      <c r="Q1888" s="18" t="str" cm="1">
        <f t="array" ref="Q1888">IF(LEN($A1888)&gt;0,SUMPRODUCT(($A1888=merged_names)*(_xlfn.TEXTAFTER(Q$2, "At ")=merged_belt_colours)*merged_months_at_rank),"")</f>
        <v/>
      </c>
      <c r="R1888" s="18" t="str" cm="1">
        <f t="array" ref="R1888">IF(LEN($A1888)&gt;0,SUMPRODUCT(($A1888=merged_names)*(_xlfn.TEXTAFTER(R$2, "At ")=merged_belt_colours)*merged_months_at_rank),"")</f>
        <v/>
      </c>
    </row>
    <row r="1889" spans="1:18" x14ac:dyDescent="0.25">
      <c r="A1889"/>
      <c r="B1889" s="15" t="str" cm="1">
        <f t="array" ref="B1889">IFERROR(IF(LEN(A1889)&gt;0, IF(SUMPRODUCT((Inactives[Key]=J1889)*(Inactives[Currently Inactive]))=1,"Inactive","Active"),""),"Active")</f>
        <v/>
      </c>
      <c r="C1889" s="16" t="str" cm="1">
        <f t="array" aca="1" ref="C1889" ca="1">IFERROR(_xlfn._xlws.FILTER(Inactives[Inactive On],(Inactives[Key]=J1889)*(Inactives[Currently Inactive]),""),"")</f>
        <v/>
      </c>
      <c r="D1889" s="16" t="str" cm="1">
        <f t="array" aca="1" ref="D1889" ca="1">IFERROR(INDEX(_xlfn.TEXTSPLIT(E1889," "),1),"")</f>
        <v/>
      </c>
      <c r="E1889" s="15" t="str" cm="1">
        <f t="array" aca="1" ref="E1889" ca="1">IFERROR(_xlfn._xlws.FILTER(merged_ranks,(merged_end_dates=DATE(9999,12,31))*(merged_names=A1889)),"")</f>
        <v/>
      </c>
      <c r="F1889" s="17" t="str">
        <f ca="1">_xlfn.XLOOKUP(J1889,Promotions[Promo Key],Promotions[Promo Date],"")</f>
        <v/>
      </c>
      <c r="G1889" s="18" t="str">
        <f t="shared" ca="1" si="131"/>
        <v/>
      </c>
      <c r="H1889" s="18" t="str">
        <f t="shared" ca="1" si="130"/>
        <v/>
      </c>
      <c r="I1889" s="17" t="str">
        <f>_xlfn.XLOOKUP(A1889,Students[Full Name],Students[Starting Rank],"")</f>
        <v/>
      </c>
      <c r="J1889" s="15" t="str">
        <f t="shared" ca="1" si="132"/>
        <v xml:space="preserve">: </v>
      </c>
      <c r="K1889" s="16" t="str">
        <f>_xlfn.XLOOKUP(A1889,Students[Full Name],Students[Start Date],"")</f>
        <v/>
      </c>
      <c r="L1889" s="18">
        <f t="shared" ca="1" si="133"/>
        <v>-1</v>
      </c>
      <c r="M1889" s="18" cm="1">
        <f t="array" aca="1" ref="M1889" ca="1">SUMPRODUCT(Inactives[Days Inactive]*(Inactives[Student]=A1889))/365</f>
        <v>0</v>
      </c>
      <c r="N1889" s="18" t="str" cm="1">
        <f t="array" ref="N1889">IF(LEN($A1889)&gt;0,SUMPRODUCT(($A1889=merged_names)*(_xlfn.TEXTAFTER(N$2, "At ")=merged_belt_colours)*merged_months_at_rank),"")</f>
        <v/>
      </c>
      <c r="O1889" s="18" t="str" cm="1">
        <f t="array" ref="O1889">IF(LEN($A1889)&gt;0,SUMPRODUCT(($A1889=merged_names)*(_xlfn.TEXTAFTER(O$2, "At ")=merged_belt_colours)*merged_months_at_rank),"")</f>
        <v/>
      </c>
      <c r="P1889" s="18" t="str" cm="1">
        <f t="array" ref="P1889">IF(LEN($A1889)&gt;0,SUMPRODUCT(($A1889=merged_names)*(_xlfn.TEXTAFTER(P$2, "At ")=merged_belt_colours)*merged_months_at_rank),"")</f>
        <v/>
      </c>
      <c r="Q1889" s="18" t="str" cm="1">
        <f t="array" ref="Q1889">IF(LEN($A1889)&gt;0,SUMPRODUCT(($A1889=merged_names)*(_xlfn.TEXTAFTER(Q$2, "At ")=merged_belt_colours)*merged_months_at_rank),"")</f>
        <v/>
      </c>
      <c r="R1889" s="18" t="str" cm="1">
        <f t="array" ref="R1889">IF(LEN($A1889)&gt;0,SUMPRODUCT(($A1889=merged_names)*(_xlfn.TEXTAFTER(R$2, "At ")=merged_belt_colours)*merged_months_at_rank),"")</f>
        <v/>
      </c>
    </row>
    <row r="1890" spans="1:18" x14ac:dyDescent="0.25">
      <c r="A1890"/>
      <c r="B1890" s="15" t="str" cm="1">
        <f t="array" ref="B1890">IFERROR(IF(LEN(A1890)&gt;0, IF(SUMPRODUCT((Inactives[Key]=J1890)*(Inactives[Currently Inactive]))=1,"Inactive","Active"),""),"Active")</f>
        <v/>
      </c>
      <c r="C1890" s="16" t="str" cm="1">
        <f t="array" aca="1" ref="C1890" ca="1">IFERROR(_xlfn._xlws.FILTER(Inactives[Inactive On],(Inactives[Key]=J1890)*(Inactives[Currently Inactive]),""),"")</f>
        <v/>
      </c>
      <c r="D1890" s="16" t="str" cm="1">
        <f t="array" aca="1" ref="D1890" ca="1">IFERROR(INDEX(_xlfn.TEXTSPLIT(E1890," "),1),"")</f>
        <v/>
      </c>
      <c r="E1890" s="15" t="str" cm="1">
        <f t="array" aca="1" ref="E1890" ca="1">IFERROR(_xlfn._xlws.FILTER(merged_ranks,(merged_end_dates=DATE(9999,12,31))*(merged_names=A1890)),"")</f>
        <v/>
      </c>
      <c r="F1890" s="17" t="str">
        <f ca="1">_xlfn.XLOOKUP(J1890,Promotions[Promo Key],Promotions[Promo Date],"")</f>
        <v/>
      </c>
      <c r="G1890" s="18" t="str">
        <f t="shared" ca="1" si="131"/>
        <v/>
      </c>
      <c r="H1890" s="18" t="str">
        <f t="shared" ca="1" si="130"/>
        <v/>
      </c>
      <c r="I1890" s="17" t="str">
        <f>_xlfn.XLOOKUP(A1890,Students[Full Name],Students[Starting Rank],"")</f>
        <v/>
      </c>
      <c r="J1890" s="15" t="str">
        <f t="shared" ca="1" si="132"/>
        <v xml:space="preserve">: </v>
      </c>
      <c r="K1890" s="16" t="str">
        <f>_xlfn.XLOOKUP(A1890,Students[Full Name],Students[Start Date],"")</f>
        <v/>
      </c>
      <c r="L1890" s="18">
        <f t="shared" ca="1" si="133"/>
        <v>-1</v>
      </c>
      <c r="M1890" s="18" cm="1">
        <f t="array" aca="1" ref="M1890" ca="1">SUMPRODUCT(Inactives[Days Inactive]*(Inactives[Student]=A1890))/365</f>
        <v>0</v>
      </c>
      <c r="N1890" s="18" t="str" cm="1">
        <f t="array" ref="N1890">IF(LEN($A1890)&gt;0,SUMPRODUCT(($A1890=merged_names)*(_xlfn.TEXTAFTER(N$2, "At ")=merged_belt_colours)*merged_months_at_rank),"")</f>
        <v/>
      </c>
      <c r="O1890" s="18" t="str" cm="1">
        <f t="array" ref="O1890">IF(LEN($A1890)&gt;0,SUMPRODUCT(($A1890=merged_names)*(_xlfn.TEXTAFTER(O$2, "At ")=merged_belt_colours)*merged_months_at_rank),"")</f>
        <v/>
      </c>
      <c r="P1890" s="18" t="str" cm="1">
        <f t="array" ref="P1890">IF(LEN($A1890)&gt;0,SUMPRODUCT(($A1890=merged_names)*(_xlfn.TEXTAFTER(P$2, "At ")=merged_belt_colours)*merged_months_at_rank),"")</f>
        <v/>
      </c>
      <c r="Q1890" s="18" t="str" cm="1">
        <f t="array" ref="Q1890">IF(LEN($A1890)&gt;0,SUMPRODUCT(($A1890=merged_names)*(_xlfn.TEXTAFTER(Q$2, "At ")=merged_belt_colours)*merged_months_at_rank),"")</f>
        <v/>
      </c>
      <c r="R1890" s="18" t="str" cm="1">
        <f t="array" ref="R1890">IF(LEN($A1890)&gt;0,SUMPRODUCT(($A1890=merged_names)*(_xlfn.TEXTAFTER(R$2, "At ")=merged_belt_colours)*merged_months_at_rank),"")</f>
        <v/>
      </c>
    </row>
    <row r="1891" spans="1:18" x14ac:dyDescent="0.25">
      <c r="A1891"/>
      <c r="B1891" s="15" t="str" cm="1">
        <f t="array" ref="B1891">IFERROR(IF(LEN(A1891)&gt;0, IF(SUMPRODUCT((Inactives[Key]=J1891)*(Inactives[Currently Inactive]))=1,"Inactive","Active"),""),"Active")</f>
        <v/>
      </c>
      <c r="C1891" s="16" t="str" cm="1">
        <f t="array" aca="1" ref="C1891" ca="1">IFERROR(_xlfn._xlws.FILTER(Inactives[Inactive On],(Inactives[Key]=J1891)*(Inactives[Currently Inactive]),""),"")</f>
        <v/>
      </c>
      <c r="D1891" s="16" t="str" cm="1">
        <f t="array" aca="1" ref="D1891" ca="1">IFERROR(INDEX(_xlfn.TEXTSPLIT(E1891," "),1),"")</f>
        <v/>
      </c>
      <c r="E1891" s="15" t="str" cm="1">
        <f t="array" aca="1" ref="E1891" ca="1">IFERROR(_xlfn._xlws.FILTER(merged_ranks,(merged_end_dates=DATE(9999,12,31))*(merged_names=A1891)),"")</f>
        <v/>
      </c>
      <c r="F1891" s="17" t="str">
        <f ca="1">_xlfn.XLOOKUP(J1891,Promotions[Promo Key],Promotions[Promo Date],"")</f>
        <v/>
      </c>
      <c r="G1891" s="18" t="str">
        <f t="shared" ca="1" si="131"/>
        <v/>
      </c>
      <c r="H1891" s="18" t="str">
        <f t="shared" ca="1" si="130"/>
        <v/>
      </c>
      <c r="I1891" s="17" t="str">
        <f>_xlfn.XLOOKUP(A1891,Students[Full Name],Students[Starting Rank],"")</f>
        <v/>
      </c>
      <c r="J1891" s="15" t="str">
        <f t="shared" ca="1" si="132"/>
        <v xml:space="preserve">: </v>
      </c>
      <c r="K1891" s="16" t="str">
        <f>_xlfn.XLOOKUP(A1891,Students[Full Name],Students[Start Date],"")</f>
        <v/>
      </c>
      <c r="L1891" s="18">
        <f t="shared" ca="1" si="133"/>
        <v>-1</v>
      </c>
      <c r="M1891" s="18" cm="1">
        <f t="array" aca="1" ref="M1891" ca="1">SUMPRODUCT(Inactives[Days Inactive]*(Inactives[Student]=A1891))/365</f>
        <v>0</v>
      </c>
      <c r="N1891" s="18" t="str" cm="1">
        <f t="array" ref="N1891">IF(LEN($A1891)&gt;0,SUMPRODUCT(($A1891=merged_names)*(_xlfn.TEXTAFTER(N$2, "At ")=merged_belt_colours)*merged_months_at_rank),"")</f>
        <v/>
      </c>
      <c r="O1891" s="18" t="str" cm="1">
        <f t="array" ref="O1891">IF(LEN($A1891)&gt;0,SUMPRODUCT(($A1891=merged_names)*(_xlfn.TEXTAFTER(O$2, "At ")=merged_belt_colours)*merged_months_at_rank),"")</f>
        <v/>
      </c>
      <c r="P1891" s="18" t="str" cm="1">
        <f t="array" ref="P1891">IF(LEN($A1891)&gt;0,SUMPRODUCT(($A1891=merged_names)*(_xlfn.TEXTAFTER(P$2, "At ")=merged_belt_colours)*merged_months_at_rank),"")</f>
        <v/>
      </c>
      <c r="Q1891" s="18" t="str" cm="1">
        <f t="array" ref="Q1891">IF(LEN($A1891)&gt;0,SUMPRODUCT(($A1891=merged_names)*(_xlfn.TEXTAFTER(Q$2, "At ")=merged_belt_colours)*merged_months_at_rank),"")</f>
        <v/>
      </c>
      <c r="R1891" s="18" t="str" cm="1">
        <f t="array" ref="R1891">IF(LEN($A1891)&gt;0,SUMPRODUCT(($A1891=merged_names)*(_xlfn.TEXTAFTER(R$2, "At ")=merged_belt_colours)*merged_months_at_rank),"")</f>
        <v/>
      </c>
    </row>
    <row r="1892" spans="1:18" x14ac:dyDescent="0.25">
      <c r="A1892"/>
      <c r="B1892" s="15" t="str" cm="1">
        <f t="array" ref="B1892">IFERROR(IF(LEN(A1892)&gt;0, IF(SUMPRODUCT((Inactives[Key]=J1892)*(Inactives[Currently Inactive]))=1,"Inactive","Active"),""),"Active")</f>
        <v/>
      </c>
      <c r="C1892" s="16" t="str" cm="1">
        <f t="array" aca="1" ref="C1892" ca="1">IFERROR(_xlfn._xlws.FILTER(Inactives[Inactive On],(Inactives[Key]=J1892)*(Inactives[Currently Inactive]),""),"")</f>
        <v/>
      </c>
      <c r="D1892" s="16" t="str" cm="1">
        <f t="array" aca="1" ref="D1892" ca="1">IFERROR(INDEX(_xlfn.TEXTSPLIT(E1892," "),1),"")</f>
        <v/>
      </c>
      <c r="E1892" s="15" t="str" cm="1">
        <f t="array" aca="1" ref="E1892" ca="1">IFERROR(_xlfn._xlws.FILTER(merged_ranks,(merged_end_dates=DATE(9999,12,31))*(merged_names=A1892)),"")</f>
        <v/>
      </c>
      <c r="F1892" s="17" t="str">
        <f ca="1">_xlfn.XLOOKUP(J1892,Promotions[Promo Key],Promotions[Promo Date],"")</f>
        <v/>
      </c>
      <c r="G1892" s="18" t="str">
        <f t="shared" ca="1" si="131"/>
        <v/>
      </c>
      <c r="H1892" s="18" t="str">
        <f t="shared" ca="1" si="130"/>
        <v/>
      </c>
      <c r="I1892" s="17" t="str">
        <f>_xlfn.XLOOKUP(A1892,Students[Full Name],Students[Starting Rank],"")</f>
        <v/>
      </c>
      <c r="J1892" s="15" t="str">
        <f t="shared" ca="1" si="132"/>
        <v xml:space="preserve">: </v>
      </c>
      <c r="K1892" s="16" t="str">
        <f>_xlfn.XLOOKUP(A1892,Students[Full Name],Students[Start Date],"")</f>
        <v/>
      </c>
      <c r="L1892" s="18">
        <f t="shared" ca="1" si="133"/>
        <v>-1</v>
      </c>
      <c r="M1892" s="18" cm="1">
        <f t="array" aca="1" ref="M1892" ca="1">SUMPRODUCT(Inactives[Days Inactive]*(Inactives[Student]=A1892))/365</f>
        <v>0</v>
      </c>
      <c r="N1892" s="18" t="str" cm="1">
        <f t="array" ref="N1892">IF(LEN($A1892)&gt;0,SUMPRODUCT(($A1892=merged_names)*(_xlfn.TEXTAFTER(N$2, "At ")=merged_belt_colours)*merged_months_at_rank),"")</f>
        <v/>
      </c>
      <c r="O1892" s="18" t="str" cm="1">
        <f t="array" ref="O1892">IF(LEN($A1892)&gt;0,SUMPRODUCT(($A1892=merged_names)*(_xlfn.TEXTAFTER(O$2, "At ")=merged_belt_colours)*merged_months_at_rank),"")</f>
        <v/>
      </c>
      <c r="P1892" s="18" t="str" cm="1">
        <f t="array" ref="P1892">IF(LEN($A1892)&gt;0,SUMPRODUCT(($A1892=merged_names)*(_xlfn.TEXTAFTER(P$2, "At ")=merged_belt_colours)*merged_months_at_rank),"")</f>
        <v/>
      </c>
      <c r="Q1892" s="18" t="str" cm="1">
        <f t="array" ref="Q1892">IF(LEN($A1892)&gt;0,SUMPRODUCT(($A1892=merged_names)*(_xlfn.TEXTAFTER(Q$2, "At ")=merged_belt_colours)*merged_months_at_rank),"")</f>
        <v/>
      </c>
      <c r="R1892" s="18" t="str" cm="1">
        <f t="array" ref="R1892">IF(LEN($A1892)&gt;0,SUMPRODUCT(($A1892=merged_names)*(_xlfn.TEXTAFTER(R$2, "At ")=merged_belt_colours)*merged_months_at_rank),"")</f>
        <v/>
      </c>
    </row>
    <row r="1893" spans="1:18" x14ac:dyDescent="0.25">
      <c r="A1893"/>
      <c r="B1893" s="15" t="str" cm="1">
        <f t="array" ref="B1893">IFERROR(IF(LEN(A1893)&gt;0, IF(SUMPRODUCT((Inactives[Key]=J1893)*(Inactives[Currently Inactive]))=1,"Inactive","Active"),""),"Active")</f>
        <v/>
      </c>
      <c r="C1893" s="16" t="str" cm="1">
        <f t="array" aca="1" ref="C1893" ca="1">IFERROR(_xlfn._xlws.FILTER(Inactives[Inactive On],(Inactives[Key]=J1893)*(Inactives[Currently Inactive]),""),"")</f>
        <v/>
      </c>
      <c r="D1893" s="16" t="str" cm="1">
        <f t="array" aca="1" ref="D1893" ca="1">IFERROR(INDEX(_xlfn.TEXTSPLIT(E1893," "),1),"")</f>
        <v/>
      </c>
      <c r="E1893" s="15" t="str" cm="1">
        <f t="array" aca="1" ref="E1893" ca="1">IFERROR(_xlfn._xlws.FILTER(merged_ranks,(merged_end_dates=DATE(9999,12,31))*(merged_names=A1893)),"")</f>
        <v/>
      </c>
      <c r="F1893" s="17" t="str">
        <f ca="1">_xlfn.XLOOKUP(J1893,Promotions[Promo Key],Promotions[Promo Date],"")</f>
        <v/>
      </c>
      <c r="G1893" s="18" t="str">
        <f t="shared" ca="1" si="131"/>
        <v/>
      </c>
      <c r="H1893" s="18" t="str">
        <f t="shared" ca="1" si="130"/>
        <v/>
      </c>
      <c r="I1893" s="17" t="str">
        <f>_xlfn.XLOOKUP(A1893,Students[Full Name],Students[Starting Rank],"")</f>
        <v/>
      </c>
      <c r="J1893" s="15" t="str">
        <f t="shared" ca="1" si="132"/>
        <v xml:space="preserve">: </v>
      </c>
      <c r="K1893" s="16" t="str">
        <f>_xlfn.XLOOKUP(A1893,Students[Full Name],Students[Start Date],"")</f>
        <v/>
      </c>
      <c r="L1893" s="18">
        <f t="shared" ca="1" si="133"/>
        <v>-1</v>
      </c>
      <c r="M1893" s="18" cm="1">
        <f t="array" aca="1" ref="M1893" ca="1">SUMPRODUCT(Inactives[Days Inactive]*(Inactives[Student]=A1893))/365</f>
        <v>0</v>
      </c>
      <c r="N1893" s="18" t="str" cm="1">
        <f t="array" ref="N1893">IF(LEN($A1893)&gt;0,SUMPRODUCT(($A1893=merged_names)*(_xlfn.TEXTAFTER(N$2, "At ")=merged_belt_colours)*merged_months_at_rank),"")</f>
        <v/>
      </c>
      <c r="O1893" s="18" t="str" cm="1">
        <f t="array" ref="O1893">IF(LEN($A1893)&gt;0,SUMPRODUCT(($A1893=merged_names)*(_xlfn.TEXTAFTER(O$2, "At ")=merged_belt_colours)*merged_months_at_rank),"")</f>
        <v/>
      </c>
      <c r="P1893" s="18" t="str" cm="1">
        <f t="array" ref="P1893">IF(LEN($A1893)&gt;0,SUMPRODUCT(($A1893=merged_names)*(_xlfn.TEXTAFTER(P$2, "At ")=merged_belt_colours)*merged_months_at_rank),"")</f>
        <v/>
      </c>
      <c r="Q1893" s="18" t="str" cm="1">
        <f t="array" ref="Q1893">IF(LEN($A1893)&gt;0,SUMPRODUCT(($A1893=merged_names)*(_xlfn.TEXTAFTER(Q$2, "At ")=merged_belt_colours)*merged_months_at_rank),"")</f>
        <v/>
      </c>
      <c r="R1893" s="18" t="str" cm="1">
        <f t="array" ref="R1893">IF(LEN($A1893)&gt;0,SUMPRODUCT(($A1893=merged_names)*(_xlfn.TEXTAFTER(R$2, "At ")=merged_belt_colours)*merged_months_at_rank),"")</f>
        <v/>
      </c>
    </row>
    <row r="1894" spans="1:18" x14ac:dyDescent="0.25">
      <c r="A1894"/>
      <c r="B1894" s="15" t="str" cm="1">
        <f t="array" ref="B1894">IFERROR(IF(LEN(A1894)&gt;0, IF(SUMPRODUCT((Inactives[Key]=J1894)*(Inactives[Currently Inactive]))=1,"Inactive","Active"),""),"Active")</f>
        <v/>
      </c>
      <c r="C1894" s="16" t="str" cm="1">
        <f t="array" aca="1" ref="C1894" ca="1">IFERROR(_xlfn._xlws.FILTER(Inactives[Inactive On],(Inactives[Key]=J1894)*(Inactives[Currently Inactive]),""),"")</f>
        <v/>
      </c>
      <c r="D1894" s="16" t="str" cm="1">
        <f t="array" aca="1" ref="D1894" ca="1">IFERROR(INDEX(_xlfn.TEXTSPLIT(E1894," "),1),"")</f>
        <v/>
      </c>
      <c r="E1894" s="15" t="str" cm="1">
        <f t="array" aca="1" ref="E1894" ca="1">IFERROR(_xlfn._xlws.FILTER(merged_ranks,(merged_end_dates=DATE(9999,12,31))*(merged_names=A1894)),"")</f>
        <v/>
      </c>
      <c r="F1894" s="17" t="str">
        <f ca="1">_xlfn.XLOOKUP(J1894,Promotions[Promo Key],Promotions[Promo Date],"")</f>
        <v/>
      </c>
      <c r="G1894" s="18" t="str">
        <f t="shared" ca="1" si="131"/>
        <v/>
      </c>
      <c r="H1894" s="18" t="str">
        <f t="shared" ca="1" si="130"/>
        <v/>
      </c>
      <c r="I1894" s="17" t="str">
        <f>_xlfn.XLOOKUP(A1894,Students[Full Name],Students[Starting Rank],"")</f>
        <v/>
      </c>
      <c r="J1894" s="15" t="str">
        <f t="shared" ca="1" si="132"/>
        <v xml:space="preserve">: </v>
      </c>
      <c r="K1894" s="16" t="str">
        <f>_xlfn.XLOOKUP(A1894,Students[Full Name],Students[Start Date],"")</f>
        <v/>
      </c>
      <c r="L1894" s="18">
        <f t="shared" ca="1" si="133"/>
        <v>-1</v>
      </c>
      <c r="M1894" s="18" cm="1">
        <f t="array" aca="1" ref="M1894" ca="1">SUMPRODUCT(Inactives[Days Inactive]*(Inactives[Student]=A1894))/365</f>
        <v>0</v>
      </c>
      <c r="N1894" s="18" t="str" cm="1">
        <f t="array" ref="N1894">IF(LEN($A1894)&gt;0,SUMPRODUCT(($A1894=merged_names)*(_xlfn.TEXTAFTER(N$2, "At ")=merged_belt_colours)*merged_months_at_rank),"")</f>
        <v/>
      </c>
      <c r="O1894" s="18" t="str" cm="1">
        <f t="array" ref="O1894">IF(LEN($A1894)&gt;0,SUMPRODUCT(($A1894=merged_names)*(_xlfn.TEXTAFTER(O$2, "At ")=merged_belt_colours)*merged_months_at_rank),"")</f>
        <v/>
      </c>
      <c r="P1894" s="18" t="str" cm="1">
        <f t="array" ref="P1894">IF(LEN($A1894)&gt;0,SUMPRODUCT(($A1894=merged_names)*(_xlfn.TEXTAFTER(P$2, "At ")=merged_belt_colours)*merged_months_at_rank),"")</f>
        <v/>
      </c>
      <c r="Q1894" s="18" t="str" cm="1">
        <f t="array" ref="Q1894">IF(LEN($A1894)&gt;0,SUMPRODUCT(($A1894=merged_names)*(_xlfn.TEXTAFTER(Q$2, "At ")=merged_belt_colours)*merged_months_at_rank),"")</f>
        <v/>
      </c>
      <c r="R1894" s="18" t="str" cm="1">
        <f t="array" ref="R1894">IF(LEN($A1894)&gt;0,SUMPRODUCT(($A1894=merged_names)*(_xlfn.TEXTAFTER(R$2, "At ")=merged_belt_colours)*merged_months_at_rank),"")</f>
        <v/>
      </c>
    </row>
    <row r="1895" spans="1:18" x14ac:dyDescent="0.25">
      <c r="A1895"/>
      <c r="B1895" s="15" t="str" cm="1">
        <f t="array" ref="B1895">IFERROR(IF(LEN(A1895)&gt;0, IF(SUMPRODUCT((Inactives[Key]=J1895)*(Inactives[Currently Inactive]))=1,"Inactive","Active"),""),"Active")</f>
        <v/>
      </c>
      <c r="C1895" s="16" t="str" cm="1">
        <f t="array" aca="1" ref="C1895" ca="1">IFERROR(_xlfn._xlws.FILTER(Inactives[Inactive On],(Inactives[Key]=J1895)*(Inactives[Currently Inactive]),""),"")</f>
        <v/>
      </c>
      <c r="D1895" s="16" t="str" cm="1">
        <f t="array" aca="1" ref="D1895" ca="1">IFERROR(INDEX(_xlfn.TEXTSPLIT(E1895," "),1),"")</f>
        <v/>
      </c>
      <c r="E1895" s="15" t="str" cm="1">
        <f t="array" aca="1" ref="E1895" ca="1">IFERROR(_xlfn._xlws.FILTER(merged_ranks,(merged_end_dates=DATE(9999,12,31))*(merged_names=A1895)),"")</f>
        <v/>
      </c>
      <c r="F1895" s="17" t="str">
        <f ca="1">_xlfn.XLOOKUP(J1895,Promotions[Promo Key],Promotions[Promo Date],"")</f>
        <v/>
      </c>
      <c r="G1895" s="18" t="str">
        <f t="shared" ca="1" si="131"/>
        <v/>
      </c>
      <c r="H1895" s="18" t="str">
        <f t="shared" ca="1" si="130"/>
        <v/>
      </c>
      <c r="I1895" s="17" t="str">
        <f>_xlfn.XLOOKUP(A1895,Students[Full Name],Students[Starting Rank],"")</f>
        <v/>
      </c>
      <c r="J1895" s="15" t="str">
        <f t="shared" ca="1" si="132"/>
        <v xml:space="preserve">: </v>
      </c>
      <c r="K1895" s="16" t="str">
        <f>_xlfn.XLOOKUP(A1895,Students[Full Name],Students[Start Date],"")</f>
        <v/>
      </c>
      <c r="L1895" s="18">
        <f t="shared" ca="1" si="133"/>
        <v>-1</v>
      </c>
      <c r="M1895" s="18" cm="1">
        <f t="array" aca="1" ref="M1895" ca="1">SUMPRODUCT(Inactives[Days Inactive]*(Inactives[Student]=A1895))/365</f>
        <v>0</v>
      </c>
      <c r="N1895" s="18" t="str" cm="1">
        <f t="array" ref="N1895">IF(LEN($A1895)&gt;0,SUMPRODUCT(($A1895=merged_names)*(_xlfn.TEXTAFTER(N$2, "At ")=merged_belt_colours)*merged_months_at_rank),"")</f>
        <v/>
      </c>
      <c r="O1895" s="18" t="str" cm="1">
        <f t="array" ref="O1895">IF(LEN($A1895)&gt;0,SUMPRODUCT(($A1895=merged_names)*(_xlfn.TEXTAFTER(O$2, "At ")=merged_belt_colours)*merged_months_at_rank),"")</f>
        <v/>
      </c>
      <c r="P1895" s="18" t="str" cm="1">
        <f t="array" ref="P1895">IF(LEN($A1895)&gt;0,SUMPRODUCT(($A1895=merged_names)*(_xlfn.TEXTAFTER(P$2, "At ")=merged_belt_colours)*merged_months_at_rank),"")</f>
        <v/>
      </c>
      <c r="Q1895" s="18" t="str" cm="1">
        <f t="array" ref="Q1895">IF(LEN($A1895)&gt;0,SUMPRODUCT(($A1895=merged_names)*(_xlfn.TEXTAFTER(Q$2, "At ")=merged_belt_colours)*merged_months_at_rank),"")</f>
        <v/>
      </c>
      <c r="R1895" s="18" t="str" cm="1">
        <f t="array" ref="R1895">IF(LEN($A1895)&gt;0,SUMPRODUCT(($A1895=merged_names)*(_xlfn.TEXTAFTER(R$2, "At ")=merged_belt_colours)*merged_months_at_rank),"")</f>
        <v/>
      </c>
    </row>
    <row r="1896" spans="1:18" x14ac:dyDescent="0.25">
      <c r="A1896"/>
      <c r="B1896" s="15" t="str" cm="1">
        <f t="array" ref="B1896">IFERROR(IF(LEN(A1896)&gt;0, IF(SUMPRODUCT((Inactives[Key]=J1896)*(Inactives[Currently Inactive]))=1,"Inactive","Active"),""),"Active")</f>
        <v/>
      </c>
      <c r="C1896" s="16" t="str" cm="1">
        <f t="array" aca="1" ref="C1896" ca="1">IFERROR(_xlfn._xlws.FILTER(Inactives[Inactive On],(Inactives[Key]=J1896)*(Inactives[Currently Inactive]),""),"")</f>
        <v/>
      </c>
      <c r="D1896" s="16" t="str" cm="1">
        <f t="array" aca="1" ref="D1896" ca="1">IFERROR(INDEX(_xlfn.TEXTSPLIT(E1896," "),1),"")</f>
        <v/>
      </c>
      <c r="E1896" s="15" t="str" cm="1">
        <f t="array" aca="1" ref="E1896" ca="1">IFERROR(_xlfn._xlws.FILTER(merged_ranks,(merged_end_dates=DATE(9999,12,31))*(merged_names=A1896)),"")</f>
        <v/>
      </c>
      <c r="F1896" s="17" t="str">
        <f ca="1">_xlfn.XLOOKUP(J1896,Promotions[Promo Key],Promotions[Promo Date],"")</f>
        <v/>
      </c>
      <c r="G1896" s="18" t="str">
        <f t="shared" ca="1" si="131"/>
        <v/>
      </c>
      <c r="H1896" s="18" t="str">
        <f t="shared" ca="1" si="130"/>
        <v/>
      </c>
      <c r="I1896" s="17" t="str">
        <f>_xlfn.XLOOKUP(A1896,Students[Full Name],Students[Starting Rank],"")</f>
        <v/>
      </c>
      <c r="J1896" s="15" t="str">
        <f t="shared" ca="1" si="132"/>
        <v xml:space="preserve">: </v>
      </c>
      <c r="K1896" s="16" t="str">
        <f>_xlfn.XLOOKUP(A1896,Students[Full Name],Students[Start Date],"")</f>
        <v/>
      </c>
      <c r="L1896" s="18">
        <f t="shared" ca="1" si="133"/>
        <v>-1</v>
      </c>
      <c r="M1896" s="18" cm="1">
        <f t="array" aca="1" ref="M1896" ca="1">SUMPRODUCT(Inactives[Days Inactive]*(Inactives[Student]=A1896))/365</f>
        <v>0</v>
      </c>
      <c r="N1896" s="18" t="str" cm="1">
        <f t="array" ref="N1896">IF(LEN($A1896)&gt;0,SUMPRODUCT(($A1896=merged_names)*(_xlfn.TEXTAFTER(N$2, "At ")=merged_belt_colours)*merged_months_at_rank),"")</f>
        <v/>
      </c>
      <c r="O1896" s="18" t="str" cm="1">
        <f t="array" ref="O1896">IF(LEN($A1896)&gt;0,SUMPRODUCT(($A1896=merged_names)*(_xlfn.TEXTAFTER(O$2, "At ")=merged_belt_colours)*merged_months_at_rank),"")</f>
        <v/>
      </c>
      <c r="P1896" s="18" t="str" cm="1">
        <f t="array" ref="P1896">IF(LEN($A1896)&gt;0,SUMPRODUCT(($A1896=merged_names)*(_xlfn.TEXTAFTER(P$2, "At ")=merged_belt_colours)*merged_months_at_rank),"")</f>
        <v/>
      </c>
      <c r="Q1896" s="18" t="str" cm="1">
        <f t="array" ref="Q1896">IF(LEN($A1896)&gt;0,SUMPRODUCT(($A1896=merged_names)*(_xlfn.TEXTAFTER(Q$2, "At ")=merged_belt_colours)*merged_months_at_rank),"")</f>
        <v/>
      </c>
      <c r="R1896" s="18" t="str" cm="1">
        <f t="array" ref="R1896">IF(LEN($A1896)&gt;0,SUMPRODUCT(($A1896=merged_names)*(_xlfn.TEXTAFTER(R$2, "At ")=merged_belt_colours)*merged_months_at_rank),"")</f>
        <v/>
      </c>
    </row>
    <row r="1897" spans="1:18" x14ac:dyDescent="0.25">
      <c r="A1897"/>
      <c r="B1897" s="15" t="str" cm="1">
        <f t="array" ref="B1897">IFERROR(IF(LEN(A1897)&gt;0, IF(SUMPRODUCT((Inactives[Key]=J1897)*(Inactives[Currently Inactive]))=1,"Inactive","Active"),""),"Active")</f>
        <v/>
      </c>
      <c r="C1897" s="16" t="str" cm="1">
        <f t="array" aca="1" ref="C1897" ca="1">IFERROR(_xlfn._xlws.FILTER(Inactives[Inactive On],(Inactives[Key]=J1897)*(Inactives[Currently Inactive]),""),"")</f>
        <v/>
      </c>
      <c r="D1897" s="16" t="str" cm="1">
        <f t="array" aca="1" ref="D1897" ca="1">IFERROR(INDEX(_xlfn.TEXTSPLIT(E1897," "),1),"")</f>
        <v/>
      </c>
      <c r="E1897" s="15" t="str" cm="1">
        <f t="array" aca="1" ref="E1897" ca="1">IFERROR(_xlfn._xlws.FILTER(merged_ranks,(merged_end_dates=DATE(9999,12,31))*(merged_names=A1897)),"")</f>
        <v/>
      </c>
      <c r="F1897" s="17" t="str">
        <f ca="1">_xlfn.XLOOKUP(J1897,Promotions[Promo Key],Promotions[Promo Date],"")</f>
        <v/>
      </c>
      <c r="G1897" s="18" t="str">
        <f t="shared" ca="1" si="131"/>
        <v/>
      </c>
      <c r="H1897" s="18" t="str">
        <f t="shared" ca="1" si="130"/>
        <v/>
      </c>
      <c r="I1897" s="17" t="str">
        <f>_xlfn.XLOOKUP(A1897,Students[Full Name],Students[Starting Rank],"")</f>
        <v/>
      </c>
      <c r="J1897" s="15" t="str">
        <f t="shared" ca="1" si="132"/>
        <v xml:space="preserve">: </v>
      </c>
      <c r="K1897" s="16" t="str">
        <f>_xlfn.XLOOKUP(A1897,Students[Full Name],Students[Start Date],"")</f>
        <v/>
      </c>
      <c r="L1897" s="18">
        <f t="shared" ca="1" si="133"/>
        <v>-1</v>
      </c>
      <c r="M1897" s="18" cm="1">
        <f t="array" aca="1" ref="M1897" ca="1">SUMPRODUCT(Inactives[Days Inactive]*(Inactives[Student]=A1897))/365</f>
        <v>0</v>
      </c>
      <c r="N1897" s="18" t="str" cm="1">
        <f t="array" ref="N1897">IF(LEN($A1897)&gt;0,SUMPRODUCT(($A1897=merged_names)*(_xlfn.TEXTAFTER(N$2, "At ")=merged_belt_colours)*merged_months_at_rank),"")</f>
        <v/>
      </c>
      <c r="O1897" s="18" t="str" cm="1">
        <f t="array" ref="O1897">IF(LEN($A1897)&gt;0,SUMPRODUCT(($A1897=merged_names)*(_xlfn.TEXTAFTER(O$2, "At ")=merged_belt_colours)*merged_months_at_rank),"")</f>
        <v/>
      </c>
      <c r="P1897" s="18" t="str" cm="1">
        <f t="array" ref="P1897">IF(LEN($A1897)&gt;0,SUMPRODUCT(($A1897=merged_names)*(_xlfn.TEXTAFTER(P$2, "At ")=merged_belt_colours)*merged_months_at_rank),"")</f>
        <v/>
      </c>
      <c r="Q1897" s="18" t="str" cm="1">
        <f t="array" ref="Q1897">IF(LEN($A1897)&gt;0,SUMPRODUCT(($A1897=merged_names)*(_xlfn.TEXTAFTER(Q$2, "At ")=merged_belt_colours)*merged_months_at_rank),"")</f>
        <v/>
      </c>
      <c r="R1897" s="18" t="str" cm="1">
        <f t="array" ref="R1897">IF(LEN($A1897)&gt;0,SUMPRODUCT(($A1897=merged_names)*(_xlfn.TEXTAFTER(R$2, "At ")=merged_belt_colours)*merged_months_at_rank),"")</f>
        <v/>
      </c>
    </row>
    <row r="1898" spans="1:18" x14ac:dyDescent="0.25">
      <c r="A1898"/>
      <c r="B1898" s="15" t="str" cm="1">
        <f t="array" ref="B1898">IFERROR(IF(LEN(A1898)&gt;0, IF(SUMPRODUCT((Inactives[Key]=J1898)*(Inactives[Currently Inactive]))=1,"Inactive","Active"),""),"Active")</f>
        <v/>
      </c>
      <c r="C1898" s="16" t="str" cm="1">
        <f t="array" aca="1" ref="C1898" ca="1">IFERROR(_xlfn._xlws.FILTER(Inactives[Inactive On],(Inactives[Key]=J1898)*(Inactives[Currently Inactive]),""),"")</f>
        <v/>
      </c>
      <c r="D1898" s="16" t="str" cm="1">
        <f t="array" aca="1" ref="D1898" ca="1">IFERROR(INDEX(_xlfn.TEXTSPLIT(E1898," "),1),"")</f>
        <v/>
      </c>
      <c r="E1898" s="15" t="str" cm="1">
        <f t="array" aca="1" ref="E1898" ca="1">IFERROR(_xlfn._xlws.FILTER(merged_ranks,(merged_end_dates=DATE(9999,12,31))*(merged_names=A1898)),"")</f>
        <v/>
      </c>
      <c r="F1898" s="17" t="str">
        <f ca="1">_xlfn.XLOOKUP(J1898,Promotions[Promo Key],Promotions[Promo Date],"")</f>
        <v/>
      </c>
      <c r="G1898" s="18" t="str">
        <f t="shared" ca="1" si="131"/>
        <v/>
      </c>
      <c r="H1898" s="18" t="str">
        <f t="shared" ca="1" si="130"/>
        <v/>
      </c>
      <c r="I1898" s="17" t="str">
        <f>_xlfn.XLOOKUP(A1898,Students[Full Name],Students[Starting Rank],"")</f>
        <v/>
      </c>
      <c r="J1898" s="15" t="str">
        <f t="shared" ca="1" si="132"/>
        <v xml:space="preserve">: </v>
      </c>
      <c r="K1898" s="16" t="str">
        <f>_xlfn.XLOOKUP(A1898,Students[Full Name],Students[Start Date],"")</f>
        <v/>
      </c>
      <c r="L1898" s="18">
        <f t="shared" ca="1" si="133"/>
        <v>-1</v>
      </c>
      <c r="M1898" s="18" cm="1">
        <f t="array" aca="1" ref="M1898" ca="1">SUMPRODUCT(Inactives[Days Inactive]*(Inactives[Student]=A1898))/365</f>
        <v>0</v>
      </c>
      <c r="N1898" s="18" t="str" cm="1">
        <f t="array" ref="N1898">IF(LEN($A1898)&gt;0,SUMPRODUCT(($A1898=merged_names)*(_xlfn.TEXTAFTER(N$2, "At ")=merged_belt_colours)*merged_months_at_rank),"")</f>
        <v/>
      </c>
      <c r="O1898" s="18" t="str" cm="1">
        <f t="array" ref="O1898">IF(LEN($A1898)&gt;0,SUMPRODUCT(($A1898=merged_names)*(_xlfn.TEXTAFTER(O$2, "At ")=merged_belt_colours)*merged_months_at_rank),"")</f>
        <v/>
      </c>
      <c r="P1898" s="18" t="str" cm="1">
        <f t="array" ref="P1898">IF(LEN($A1898)&gt;0,SUMPRODUCT(($A1898=merged_names)*(_xlfn.TEXTAFTER(P$2, "At ")=merged_belt_colours)*merged_months_at_rank),"")</f>
        <v/>
      </c>
      <c r="Q1898" s="18" t="str" cm="1">
        <f t="array" ref="Q1898">IF(LEN($A1898)&gt;0,SUMPRODUCT(($A1898=merged_names)*(_xlfn.TEXTAFTER(Q$2, "At ")=merged_belt_colours)*merged_months_at_rank),"")</f>
        <v/>
      </c>
      <c r="R1898" s="18" t="str" cm="1">
        <f t="array" ref="R1898">IF(LEN($A1898)&gt;0,SUMPRODUCT(($A1898=merged_names)*(_xlfn.TEXTAFTER(R$2, "At ")=merged_belt_colours)*merged_months_at_rank),"")</f>
        <v/>
      </c>
    </row>
    <row r="1899" spans="1:18" x14ac:dyDescent="0.25">
      <c r="A1899"/>
      <c r="B1899" s="15" t="str" cm="1">
        <f t="array" ref="B1899">IFERROR(IF(LEN(A1899)&gt;0, IF(SUMPRODUCT((Inactives[Key]=J1899)*(Inactives[Currently Inactive]))=1,"Inactive","Active"),""),"Active")</f>
        <v/>
      </c>
      <c r="C1899" s="16" t="str" cm="1">
        <f t="array" aca="1" ref="C1899" ca="1">IFERROR(_xlfn._xlws.FILTER(Inactives[Inactive On],(Inactives[Key]=J1899)*(Inactives[Currently Inactive]),""),"")</f>
        <v/>
      </c>
      <c r="D1899" s="16" t="str" cm="1">
        <f t="array" aca="1" ref="D1899" ca="1">IFERROR(INDEX(_xlfn.TEXTSPLIT(E1899," "),1),"")</f>
        <v/>
      </c>
      <c r="E1899" s="15" t="str" cm="1">
        <f t="array" aca="1" ref="E1899" ca="1">IFERROR(_xlfn._xlws.FILTER(merged_ranks,(merged_end_dates=DATE(9999,12,31))*(merged_names=A1899)),"")</f>
        <v/>
      </c>
      <c r="F1899" s="17" t="str">
        <f ca="1">_xlfn.XLOOKUP(J1899,Promotions[Promo Key],Promotions[Promo Date],"")</f>
        <v/>
      </c>
      <c r="G1899" s="18" t="str">
        <f t="shared" ca="1" si="131"/>
        <v/>
      </c>
      <c r="H1899" s="18" t="str">
        <f t="shared" ca="1" si="130"/>
        <v/>
      </c>
      <c r="I1899" s="17" t="str">
        <f>_xlfn.XLOOKUP(A1899,Students[Full Name],Students[Starting Rank],"")</f>
        <v/>
      </c>
      <c r="J1899" s="15" t="str">
        <f t="shared" ca="1" si="132"/>
        <v xml:space="preserve">: </v>
      </c>
      <c r="K1899" s="16" t="str">
        <f>_xlfn.XLOOKUP(A1899,Students[Full Name],Students[Start Date],"")</f>
        <v/>
      </c>
      <c r="L1899" s="18">
        <f t="shared" ca="1" si="133"/>
        <v>-1</v>
      </c>
      <c r="M1899" s="18" cm="1">
        <f t="array" aca="1" ref="M1899" ca="1">SUMPRODUCT(Inactives[Days Inactive]*(Inactives[Student]=A1899))/365</f>
        <v>0</v>
      </c>
      <c r="N1899" s="18" t="str" cm="1">
        <f t="array" ref="N1899">IF(LEN($A1899)&gt;0,SUMPRODUCT(($A1899=merged_names)*(_xlfn.TEXTAFTER(N$2, "At ")=merged_belt_colours)*merged_months_at_rank),"")</f>
        <v/>
      </c>
      <c r="O1899" s="18" t="str" cm="1">
        <f t="array" ref="O1899">IF(LEN($A1899)&gt;0,SUMPRODUCT(($A1899=merged_names)*(_xlfn.TEXTAFTER(O$2, "At ")=merged_belt_colours)*merged_months_at_rank),"")</f>
        <v/>
      </c>
      <c r="P1899" s="18" t="str" cm="1">
        <f t="array" ref="P1899">IF(LEN($A1899)&gt;0,SUMPRODUCT(($A1899=merged_names)*(_xlfn.TEXTAFTER(P$2, "At ")=merged_belt_colours)*merged_months_at_rank),"")</f>
        <v/>
      </c>
      <c r="Q1899" s="18" t="str" cm="1">
        <f t="array" ref="Q1899">IF(LEN($A1899)&gt;0,SUMPRODUCT(($A1899=merged_names)*(_xlfn.TEXTAFTER(Q$2, "At ")=merged_belt_colours)*merged_months_at_rank),"")</f>
        <v/>
      </c>
      <c r="R1899" s="18" t="str" cm="1">
        <f t="array" ref="R1899">IF(LEN($A1899)&gt;0,SUMPRODUCT(($A1899=merged_names)*(_xlfn.TEXTAFTER(R$2, "At ")=merged_belt_colours)*merged_months_at_rank),"")</f>
        <v/>
      </c>
    </row>
    <row r="1900" spans="1:18" x14ac:dyDescent="0.25">
      <c r="A1900"/>
      <c r="B1900" s="15" t="str" cm="1">
        <f t="array" ref="B1900">IFERROR(IF(LEN(A1900)&gt;0, IF(SUMPRODUCT((Inactives[Key]=J1900)*(Inactives[Currently Inactive]))=1,"Inactive","Active"),""),"Active")</f>
        <v/>
      </c>
      <c r="C1900" s="16" t="str" cm="1">
        <f t="array" aca="1" ref="C1900" ca="1">IFERROR(_xlfn._xlws.FILTER(Inactives[Inactive On],(Inactives[Key]=J1900)*(Inactives[Currently Inactive]),""),"")</f>
        <v/>
      </c>
      <c r="D1900" s="16" t="str" cm="1">
        <f t="array" aca="1" ref="D1900" ca="1">IFERROR(INDEX(_xlfn.TEXTSPLIT(E1900," "),1),"")</f>
        <v/>
      </c>
      <c r="E1900" s="15" t="str" cm="1">
        <f t="array" aca="1" ref="E1900" ca="1">IFERROR(_xlfn._xlws.FILTER(merged_ranks,(merged_end_dates=DATE(9999,12,31))*(merged_names=A1900)),"")</f>
        <v/>
      </c>
      <c r="F1900" s="17" t="str">
        <f ca="1">_xlfn.XLOOKUP(J1900,Promotions[Promo Key],Promotions[Promo Date],"")</f>
        <v/>
      </c>
      <c r="G1900" s="18" t="str">
        <f t="shared" ca="1" si="131"/>
        <v/>
      </c>
      <c r="H1900" s="18" t="str">
        <f t="shared" ca="1" si="130"/>
        <v/>
      </c>
      <c r="I1900" s="17" t="str">
        <f>_xlfn.XLOOKUP(A1900,Students[Full Name],Students[Starting Rank],"")</f>
        <v/>
      </c>
      <c r="J1900" s="15" t="str">
        <f t="shared" ca="1" si="132"/>
        <v xml:space="preserve">: </v>
      </c>
      <c r="K1900" s="16" t="str">
        <f>_xlfn.XLOOKUP(A1900,Students[Full Name],Students[Start Date],"")</f>
        <v/>
      </c>
      <c r="L1900" s="18">
        <f t="shared" ca="1" si="133"/>
        <v>-1</v>
      </c>
      <c r="M1900" s="18" cm="1">
        <f t="array" aca="1" ref="M1900" ca="1">SUMPRODUCT(Inactives[Days Inactive]*(Inactives[Student]=A1900))/365</f>
        <v>0</v>
      </c>
      <c r="N1900" s="18" t="str" cm="1">
        <f t="array" ref="N1900">IF(LEN($A1900)&gt;0,SUMPRODUCT(($A1900=merged_names)*(_xlfn.TEXTAFTER(N$2, "At ")=merged_belt_colours)*merged_months_at_rank),"")</f>
        <v/>
      </c>
      <c r="O1900" s="18" t="str" cm="1">
        <f t="array" ref="O1900">IF(LEN($A1900)&gt;0,SUMPRODUCT(($A1900=merged_names)*(_xlfn.TEXTAFTER(O$2, "At ")=merged_belt_colours)*merged_months_at_rank),"")</f>
        <v/>
      </c>
      <c r="P1900" s="18" t="str" cm="1">
        <f t="array" ref="P1900">IF(LEN($A1900)&gt;0,SUMPRODUCT(($A1900=merged_names)*(_xlfn.TEXTAFTER(P$2, "At ")=merged_belt_colours)*merged_months_at_rank),"")</f>
        <v/>
      </c>
      <c r="Q1900" s="18" t="str" cm="1">
        <f t="array" ref="Q1900">IF(LEN($A1900)&gt;0,SUMPRODUCT(($A1900=merged_names)*(_xlfn.TEXTAFTER(Q$2, "At ")=merged_belt_colours)*merged_months_at_rank),"")</f>
        <v/>
      </c>
      <c r="R1900" s="18" t="str" cm="1">
        <f t="array" ref="R1900">IF(LEN($A1900)&gt;0,SUMPRODUCT(($A1900=merged_names)*(_xlfn.TEXTAFTER(R$2, "At ")=merged_belt_colours)*merged_months_at_rank),"")</f>
        <v/>
      </c>
    </row>
    <row r="1901" spans="1:18" x14ac:dyDescent="0.25">
      <c r="A1901"/>
      <c r="B1901" s="15" t="str" cm="1">
        <f t="array" ref="B1901">IFERROR(IF(LEN(A1901)&gt;0, IF(SUMPRODUCT((Inactives[Key]=J1901)*(Inactives[Currently Inactive]))=1,"Inactive","Active"),""),"Active")</f>
        <v/>
      </c>
      <c r="C1901" s="16" t="str" cm="1">
        <f t="array" aca="1" ref="C1901" ca="1">IFERROR(_xlfn._xlws.FILTER(Inactives[Inactive On],(Inactives[Key]=J1901)*(Inactives[Currently Inactive]),""),"")</f>
        <v/>
      </c>
      <c r="D1901" s="16" t="str" cm="1">
        <f t="array" aca="1" ref="D1901" ca="1">IFERROR(INDEX(_xlfn.TEXTSPLIT(E1901," "),1),"")</f>
        <v/>
      </c>
      <c r="E1901" s="15" t="str" cm="1">
        <f t="array" aca="1" ref="E1901" ca="1">IFERROR(_xlfn._xlws.FILTER(merged_ranks,(merged_end_dates=DATE(9999,12,31))*(merged_names=A1901)),"")</f>
        <v/>
      </c>
      <c r="F1901" s="17" t="str">
        <f ca="1">_xlfn.XLOOKUP(J1901,Promotions[Promo Key],Promotions[Promo Date],"")</f>
        <v/>
      </c>
      <c r="G1901" s="18" t="str">
        <f t="shared" ca="1" si="131"/>
        <v/>
      </c>
      <c r="H1901" s="18" t="str">
        <f t="shared" ca="1" si="130"/>
        <v/>
      </c>
      <c r="I1901" s="17" t="str">
        <f>_xlfn.XLOOKUP(A1901,Students[Full Name],Students[Starting Rank],"")</f>
        <v/>
      </c>
      <c r="J1901" s="15" t="str">
        <f t="shared" ca="1" si="132"/>
        <v xml:space="preserve">: </v>
      </c>
      <c r="K1901" s="16" t="str">
        <f>_xlfn.XLOOKUP(A1901,Students[Full Name],Students[Start Date],"")</f>
        <v/>
      </c>
      <c r="L1901" s="18">
        <f t="shared" ca="1" si="133"/>
        <v>-1</v>
      </c>
      <c r="M1901" s="18" cm="1">
        <f t="array" aca="1" ref="M1901" ca="1">SUMPRODUCT(Inactives[Days Inactive]*(Inactives[Student]=A1901))/365</f>
        <v>0</v>
      </c>
      <c r="N1901" s="18" t="str" cm="1">
        <f t="array" ref="N1901">IF(LEN($A1901)&gt;0,SUMPRODUCT(($A1901=merged_names)*(_xlfn.TEXTAFTER(N$2, "At ")=merged_belt_colours)*merged_months_at_rank),"")</f>
        <v/>
      </c>
      <c r="O1901" s="18" t="str" cm="1">
        <f t="array" ref="O1901">IF(LEN($A1901)&gt;0,SUMPRODUCT(($A1901=merged_names)*(_xlfn.TEXTAFTER(O$2, "At ")=merged_belt_colours)*merged_months_at_rank),"")</f>
        <v/>
      </c>
      <c r="P1901" s="18" t="str" cm="1">
        <f t="array" ref="P1901">IF(LEN($A1901)&gt;0,SUMPRODUCT(($A1901=merged_names)*(_xlfn.TEXTAFTER(P$2, "At ")=merged_belt_colours)*merged_months_at_rank),"")</f>
        <v/>
      </c>
      <c r="Q1901" s="18" t="str" cm="1">
        <f t="array" ref="Q1901">IF(LEN($A1901)&gt;0,SUMPRODUCT(($A1901=merged_names)*(_xlfn.TEXTAFTER(Q$2, "At ")=merged_belt_colours)*merged_months_at_rank),"")</f>
        <v/>
      </c>
      <c r="R1901" s="18" t="str" cm="1">
        <f t="array" ref="R1901">IF(LEN($A1901)&gt;0,SUMPRODUCT(($A1901=merged_names)*(_xlfn.TEXTAFTER(R$2, "At ")=merged_belt_colours)*merged_months_at_rank),"")</f>
        <v/>
      </c>
    </row>
    <row r="1902" spans="1:18" x14ac:dyDescent="0.25">
      <c r="A1902"/>
      <c r="B1902" s="15" t="str" cm="1">
        <f t="array" ref="B1902">IFERROR(IF(LEN(A1902)&gt;0, IF(SUMPRODUCT((Inactives[Key]=J1902)*(Inactives[Currently Inactive]))=1,"Inactive","Active"),""),"Active")</f>
        <v/>
      </c>
      <c r="C1902" s="16" t="str" cm="1">
        <f t="array" aca="1" ref="C1902" ca="1">IFERROR(_xlfn._xlws.FILTER(Inactives[Inactive On],(Inactives[Key]=J1902)*(Inactives[Currently Inactive]),""),"")</f>
        <v/>
      </c>
      <c r="D1902" s="16" t="str" cm="1">
        <f t="array" aca="1" ref="D1902" ca="1">IFERROR(INDEX(_xlfn.TEXTSPLIT(E1902," "),1),"")</f>
        <v/>
      </c>
      <c r="E1902" s="15" t="str" cm="1">
        <f t="array" aca="1" ref="E1902" ca="1">IFERROR(_xlfn._xlws.FILTER(merged_ranks,(merged_end_dates=DATE(9999,12,31))*(merged_names=A1902)),"")</f>
        <v/>
      </c>
      <c r="F1902" s="17" t="str">
        <f ca="1">_xlfn.XLOOKUP(J1902,Promotions[Promo Key],Promotions[Promo Date],"")</f>
        <v/>
      </c>
      <c r="G1902" s="18" t="str">
        <f t="shared" ca="1" si="131"/>
        <v/>
      </c>
      <c r="H1902" s="18" t="str">
        <f t="shared" ca="1" si="130"/>
        <v/>
      </c>
      <c r="I1902" s="17" t="str">
        <f>_xlfn.XLOOKUP(A1902,Students[Full Name],Students[Starting Rank],"")</f>
        <v/>
      </c>
      <c r="J1902" s="15" t="str">
        <f t="shared" ca="1" si="132"/>
        <v xml:space="preserve">: </v>
      </c>
      <c r="K1902" s="16" t="str">
        <f>_xlfn.XLOOKUP(A1902,Students[Full Name],Students[Start Date],"")</f>
        <v/>
      </c>
      <c r="L1902" s="18">
        <f t="shared" ca="1" si="133"/>
        <v>-1</v>
      </c>
      <c r="M1902" s="18" cm="1">
        <f t="array" aca="1" ref="M1902" ca="1">SUMPRODUCT(Inactives[Days Inactive]*(Inactives[Student]=A1902))/365</f>
        <v>0</v>
      </c>
      <c r="N1902" s="18" t="str" cm="1">
        <f t="array" ref="N1902">IF(LEN($A1902)&gt;0,SUMPRODUCT(($A1902=merged_names)*(_xlfn.TEXTAFTER(N$2, "At ")=merged_belt_colours)*merged_months_at_rank),"")</f>
        <v/>
      </c>
      <c r="O1902" s="18" t="str" cm="1">
        <f t="array" ref="O1902">IF(LEN($A1902)&gt;0,SUMPRODUCT(($A1902=merged_names)*(_xlfn.TEXTAFTER(O$2, "At ")=merged_belt_colours)*merged_months_at_rank),"")</f>
        <v/>
      </c>
      <c r="P1902" s="18" t="str" cm="1">
        <f t="array" ref="P1902">IF(LEN($A1902)&gt;0,SUMPRODUCT(($A1902=merged_names)*(_xlfn.TEXTAFTER(P$2, "At ")=merged_belt_colours)*merged_months_at_rank),"")</f>
        <v/>
      </c>
      <c r="Q1902" s="18" t="str" cm="1">
        <f t="array" ref="Q1902">IF(LEN($A1902)&gt;0,SUMPRODUCT(($A1902=merged_names)*(_xlfn.TEXTAFTER(Q$2, "At ")=merged_belt_colours)*merged_months_at_rank),"")</f>
        <v/>
      </c>
      <c r="R1902" s="18" t="str" cm="1">
        <f t="array" ref="R1902">IF(LEN($A1902)&gt;0,SUMPRODUCT(($A1902=merged_names)*(_xlfn.TEXTAFTER(R$2, "At ")=merged_belt_colours)*merged_months_at_rank),"")</f>
        <v/>
      </c>
    </row>
    <row r="1903" spans="1:18" x14ac:dyDescent="0.25">
      <c r="A1903"/>
      <c r="B1903" s="15" t="str" cm="1">
        <f t="array" ref="B1903">IFERROR(IF(LEN(A1903)&gt;0, IF(SUMPRODUCT((Inactives[Key]=J1903)*(Inactives[Currently Inactive]))=1,"Inactive","Active"),""),"Active")</f>
        <v/>
      </c>
      <c r="C1903" s="16" t="str" cm="1">
        <f t="array" aca="1" ref="C1903" ca="1">IFERROR(_xlfn._xlws.FILTER(Inactives[Inactive On],(Inactives[Key]=J1903)*(Inactives[Currently Inactive]),""),"")</f>
        <v/>
      </c>
      <c r="D1903" s="16" t="str" cm="1">
        <f t="array" aca="1" ref="D1903" ca="1">IFERROR(INDEX(_xlfn.TEXTSPLIT(E1903," "),1),"")</f>
        <v/>
      </c>
      <c r="E1903" s="15" t="str" cm="1">
        <f t="array" aca="1" ref="E1903" ca="1">IFERROR(_xlfn._xlws.FILTER(merged_ranks,(merged_end_dates=DATE(9999,12,31))*(merged_names=A1903)),"")</f>
        <v/>
      </c>
      <c r="F1903" s="17" t="str">
        <f ca="1">_xlfn.XLOOKUP(J1903,Promotions[Promo Key],Promotions[Promo Date],"")</f>
        <v/>
      </c>
      <c r="G1903" s="18" t="str">
        <f t="shared" ca="1" si="131"/>
        <v/>
      </c>
      <c r="H1903" s="18" t="str">
        <f t="shared" ca="1" si="130"/>
        <v/>
      </c>
      <c r="I1903" s="17" t="str">
        <f>_xlfn.XLOOKUP(A1903,Students[Full Name],Students[Starting Rank],"")</f>
        <v/>
      </c>
      <c r="J1903" s="15" t="str">
        <f t="shared" ca="1" si="132"/>
        <v xml:space="preserve">: </v>
      </c>
      <c r="K1903" s="16" t="str">
        <f>_xlfn.XLOOKUP(A1903,Students[Full Name],Students[Start Date],"")</f>
        <v/>
      </c>
      <c r="L1903" s="18">
        <f t="shared" ca="1" si="133"/>
        <v>-1</v>
      </c>
      <c r="M1903" s="18" cm="1">
        <f t="array" aca="1" ref="M1903" ca="1">SUMPRODUCT(Inactives[Days Inactive]*(Inactives[Student]=A1903))/365</f>
        <v>0</v>
      </c>
      <c r="N1903" s="18" t="str" cm="1">
        <f t="array" ref="N1903">IF(LEN($A1903)&gt;0,SUMPRODUCT(($A1903=merged_names)*(_xlfn.TEXTAFTER(N$2, "At ")=merged_belt_colours)*merged_months_at_rank),"")</f>
        <v/>
      </c>
      <c r="O1903" s="18" t="str" cm="1">
        <f t="array" ref="O1903">IF(LEN($A1903)&gt;0,SUMPRODUCT(($A1903=merged_names)*(_xlfn.TEXTAFTER(O$2, "At ")=merged_belt_colours)*merged_months_at_rank),"")</f>
        <v/>
      </c>
      <c r="P1903" s="18" t="str" cm="1">
        <f t="array" ref="P1903">IF(LEN($A1903)&gt;0,SUMPRODUCT(($A1903=merged_names)*(_xlfn.TEXTAFTER(P$2, "At ")=merged_belt_colours)*merged_months_at_rank),"")</f>
        <v/>
      </c>
      <c r="Q1903" s="18" t="str" cm="1">
        <f t="array" ref="Q1903">IF(LEN($A1903)&gt;0,SUMPRODUCT(($A1903=merged_names)*(_xlfn.TEXTAFTER(Q$2, "At ")=merged_belt_colours)*merged_months_at_rank),"")</f>
        <v/>
      </c>
      <c r="R1903" s="18" t="str" cm="1">
        <f t="array" ref="R1903">IF(LEN($A1903)&gt;0,SUMPRODUCT(($A1903=merged_names)*(_xlfn.TEXTAFTER(R$2, "At ")=merged_belt_colours)*merged_months_at_rank),"")</f>
        <v/>
      </c>
    </row>
    <row r="1904" spans="1:18" x14ac:dyDescent="0.25">
      <c r="A1904"/>
      <c r="B1904" s="15" t="str" cm="1">
        <f t="array" ref="B1904">IFERROR(IF(LEN(A1904)&gt;0, IF(SUMPRODUCT((Inactives[Key]=J1904)*(Inactives[Currently Inactive]))=1,"Inactive","Active"),""),"Active")</f>
        <v/>
      </c>
      <c r="C1904" s="16" t="str" cm="1">
        <f t="array" aca="1" ref="C1904" ca="1">IFERROR(_xlfn._xlws.FILTER(Inactives[Inactive On],(Inactives[Key]=J1904)*(Inactives[Currently Inactive]),""),"")</f>
        <v/>
      </c>
      <c r="D1904" s="16" t="str" cm="1">
        <f t="array" aca="1" ref="D1904" ca="1">IFERROR(INDEX(_xlfn.TEXTSPLIT(E1904," "),1),"")</f>
        <v/>
      </c>
      <c r="E1904" s="15" t="str" cm="1">
        <f t="array" aca="1" ref="E1904" ca="1">IFERROR(_xlfn._xlws.FILTER(merged_ranks,(merged_end_dates=DATE(9999,12,31))*(merged_names=A1904)),"")</f>
        <v/>
      </c>
      <c r="F1904" s="17" t="str">
        <f ca="1">_xlfn.XLOOKUP(J1904,Promotions[Promo Key],Promotions[Promo Date],"")</f>
        <v/>
      </c>
      <c r="G1904" s="18" t="str">
        <f t="shared" ca="1" si="131"/>
        <v/>
      </c>
      <c r="H1904" s="18" t="str">
        <f t="shared" ca="1" si="130"/>
        <v/>
      </c>
      <c r="I1904" s="17" t="str">
        <f>_xlfn.XLOOKUP(A1904,Students[Full Name],Students[Starting Rank],"")</f>
        <v/>
      </c>
      <c r="J1904" s="15" t="str">
        <f t="shared" ca="1" si="132"/>
        <v xml:space="preserve">: </v>
      </c>
      <c r="K1904" s="16" t="str">
        <f>_xlfn.XLOOKUP(A1904,Students[Full Name],Students[Start Date],"")</f>
        <v/>
      </c>
      <c r="L1904" s="18">
        <f t="shared" ca="1" si="133"/>
        <v>-1</v>
      </c>
      <c r="M1904" s="18" cm="1">
        <f t="array" aca="1" ref="M1904" ca="1">SUMPRODUCT(Inactives[Days Inactive]*(Inactives[Student]=A1904))/365</f>
        <v>0</v>
      </c>
      <c r="N1904" s="18" t="str" cm="1">
        <f t="array" ref="N1904">IF(LEN($A1904)&gt;0,SUMPRODUCT(($A1904=merged_names)*(_xlfn.TEXTAFTER(N$2, "At ")=merged_belt_colours)*merged_months_at_rank),"")</f>
        <v/>
      </c>
      <c r="O1904" s="18" t="str" cm="1">
        <f t="array" ref="O1904">IF(LEN($A1904)&gt;0,SUMPRODUCT(($A1904=merged_names)*(_xlfn.TEXTAFTER(O$2, "At ")=merged_belt_colours)*merged_months_at_rank),"")</f>
        <v/>
      </c>
      <c r="P1904" s="18" t="str" cm="1">
        <f t="array" ref="P1904">IF(LEN($A1904)&gt;0,SUMPRODUCT(($A1904=merged_names)*(_xlfn.TEXTAFTER(P$2, "At ")=merged_belt_colours)*merged_months_at_rank),"")</f>
        <v/>
      </c>
      <c r="Q1904" s="18" t="str" cm="1">
        <f t="array" ref="Q1904">IF(LEN($A1904)&gt;0,SUMPRODUCT(($A1904=merged_names)*(_xlfn.TEXTAFTER(Q$2, "At ")=merged_belt_colours)*merged_months_at_rank),"")</f>
        <v/>
      </c>
      <c r="R1904" s="18" t="str" cm="1">
        <f t="array" ref="R1904">IF(LEN($A1904)&gt;0,SUMPRODUCT(($A1904=merged_names)*(_xlfn.TEXTAFTER(R$2, "At ")=merged_belt_colours)*merged_months_at_rank),"")</f>
        <v/>
      </c>
    </row>
    <row r="1905" spans="1:18" x14ac:dyDescent="0.25">
      <c r="A1905"/>
      <c r="B1905" s="15" t="str" cm="1">
        <f t="array" ref="B1905">IFERROR(IF(LEN(A1905)&gt;0, IF(SUMPRODUCT((Inactives[Key]=J1905)*(Inactives[Currently Inactive]))=1,"Inactive","Active"),""),"Active")</f>
        <v/>
      </c>
      <c r="C1905" s="16" t="str" cm="1">
        <f t="array" aca="1" ref="C1905" ca="1">IFERROR(_xlfn._xlws.FILTER(Inactives[Inactive On],(Inactives[Key]=J1905)*(Inactives[Currently Inactive]),""),"")</f>
        <v/>
      </c>
      <c r="D1905" s="16" t="str" cm="1">
        <f t="array" aca="1" ref="D1905" ca="1">IFERROR(INDEX(_xlfn.TEXTSPLIT(E1905," "),1),"")</f>
        <v/>
      </c>
      <c r="E1905" s="15" t="str" cm="1">
        <f t="array" aca="1" ref="E1905" ca="1">IFERROR(_xlfn._xlws.FILTER(merged_ranks,(merged_end_dates=DATE(9999,12,31))*(merged_names=A1905)),"")</f>
        <v/>
      </c>
      <c r="F1905" s="17" t="str">
        <f ca="1">_xlfn.XLOOKUP(J1905,Promotions[Promo Key],Promotions[Promo Date],"")</f>
        <v/>
      </c>
      <c r="G1905" s="18" t="str">
        <f t="shared" ca="1" si="131"/>
        <v/>
      </c>
      <c r="H1905" s="18" t="str">
        <f t="shared" ca="1" si="130"/>
        <v/>
      </c>
      <c r="I1905" s="17" t="str">
        <f>_xlfn.XLOOKUP(A1905,Students[Full Name],Students[Starting Rank],"")</f>
        <v/>
      </c>
      <c r="J1905" s="15" t="str">
        <f t="shared" ca="1" si="132"/>
        <v xml:space="preserve">: </v>
      </c>
      <c r="K1905" s="16" t="str">
        <f>_xlfn.XLOOKUP(A1905,Students[Full Name],Students[Start Date],"")</f>
        <v/>
      </c>
      <c r="L1905" s="18">
        <f t="shared" ca="1" si="133"/>
        <v>-1</v>
      </c>
      <c r="M1905" s="18" cm="1">
        <f t="array" aca="1" ref="M1905" ca="1">SUMPRODUCT(Inactives[Days Inactive]*(Inactives[Student]=A1905))/365</f>
        <v>0</v>
      </c>
      <c r="N1905" s="18" t="str" cm="1">
        <f t="array" ref="N1905">IF(LEN($A1905)&gt;0,SUMPRODUCT(($A1905=merged_names)*(_xlfn.TEXTAFTER(N$2, "At ")=merged_belt_colours)*merged_months_at_rank),"")</f>
        <v/>
      </c>
      <c r="O1905" s="18" t="str" cm="1">
        <f t="array" ref="O1905">IF(LEN($A1905)&gt;0,SUMPRODUCT(($A1905=merged_names)*(_xlfn.TEXTAFTER(O$2, "At ")=merged_belt_colours)*merged_months_at_rank),"")</f>
        <v/>
      </c>
      <c r="P1905" s="18" t="str" cm="1">
        <f t="array" ref="P1905">IF(LEN($A1905)&gt;0,SUMPRODUCT(($A1905=merged_names)*(_xlfn.TEXTAFTER(P$2, "At ")=merged_belt_colours)*merged_months_at_rank),"")</f>
        <v/>
      </c>
      <c r="Q1905" s="18" t="str" cm="1">
        <f t="array" ref="Q1905">IF(LEN($A1905)&gt;0,SUMPRODUCT(($A1905=merged_names)*(_xlfn.TEXTAFTER(Q$2, "At ")=merged_belt_colours)*merged_months_at_rank),"")</f>
        <v/>
      </c>
      <c r="R1905" s="18" t="str" cm="1">
        <f t="array" ref="R1905">IF(LEN($A1905)&gt;0,SUMPRODUCT(($A1905=merged_names)*(_xlfn.TEXTAFTER(R$2, "At ")=merged_belt_colours)*merged_months_at_rank),"")</f>
        <v/>
      </c>
    </row>
    <row r="1906" spans="1:18" x14ac:dyDescent="0.25">
      <c r="A1906"/>
      <c r="B1906" s="15" t="str" cm="1">
        <f t="array" ref="B1906">IFERROR(IF(LEN(A1906)&gt;0, IF(SUMPRODUCT((Inactives[Key]=J1906)*(Inactives[Currently Inactive]))=1,"Inactive","Active"),""),"Active")</f>
        <v/>
      </c>
      <c r="C1906" s="16" t="str" cm="1">
        <f t="array" aca="1" ref="C1906" ca="1">IFERROR(_xlfn._xlws.FILTER(Inactives[Inactive On],(Inactives[Key]=J1906)*(Inactives[Currently Inactive]),""),"")</f>
        <v/>
      </c>
      <c r="D1906" s="16" t="str" cm="1">
        <f t="array" aca="1" ref="D1906" ca="1">IFERROR(INDEX(_xlfn.TEXTSPLIT(E1906," "),1),"")</f>
        <v/>
      </c>
      <c r="E1906" s="15" t="str" cm="1">
        <f t="array" aca="1" ref="E1906" ca="1">IFERROR(_xlfn._xlws.FILTER(merged_ranks,(merged_end_dates=DATE(9999,12,31))*(merged_names=A1906)),"")</f>
        <v/>
      </c>
      <c r="F1906" s="17" t="str">
        <f ca="1">_xlfn.XLOOKUP(J1906,Promotions[Promo Key],Promotions[Promo Date],"")</f>
        <v/>
      </c>
      <c r="G1906" s="18" t="str">
        <f t="shared" ca="1" si="131"/>
        <v/>
      </c>
      <c r="H1906" s="18" t="str">
        <f t="shared" ca="1" si="130"/>
        <v/>
      </c>
      <c r="I1906" s="17" t="str">
        <f>_xlfn.XLOOKUP(A1906,Students[Full Name],Students[Starting Rank],"")</f>
        <v/>
      </c>
      <c r="J1906" s="15" t="str">
        <f t="shared" ca="1" si="132"/>
        <v xml:space="preserve">: </v>
      </c>
      <c r="K1906" s="16" t="str">
        <f>_xlfn.XLOOKUP(A1906,Students[Full Name],Students[Start Date],"")</f>
        <v/>
      </c>
      <c r="L1906" s="18">
        <f t="shared" ca="1" si="133"/>
        <v>-1</v>
      </c>
      <c r="M1906" s="18" cm="1">
        <f t="array" aca="1" ref="M1906" ca="1">SUMPRODUCT(Inactives[Days Inactive]*(Inactives[Student]=A1906))/365</f>
        <v>0</v>
      </c>
      <c r="N1906" s="18" t="str" cm="1">
        <f t="array" ref="N1906">IF(LEN($A1906)&gt;0,SUMPRODUCT(($A1906=merged_names)*(_xlfn.TEXTAFTER(N$2, "At ")=merged_belt_colours)*merged_months_at_rank),"")</f>
        <v/>
      </c>
      <c r="O1906" s="18" t="str" cm="1">
        <f t="array" ref="O1906">IF(LEN($A1906)&gt;0,SUMPRODUCT(($A1906=merged_names)*(_xlfn.TEXTAFTER(O$2, "At ")=merged_belt_colours)*merged_months_at_rank),"")</f>
        <v/>
      </c>
      <c r="P1906" s="18" t="str" cm="1">
        <f t="array" ref="P1906">IF(LEN($A1906)&gt;0,SUMPRODUCT(($A1906=merged_names)*(_xlfn.TEXTAFTER(P$2, "At ")=merged_belt_colours)*merged_months_at_rank),"")</f>
        <v/>
      </c>
      <c r="Q1906" s="18" t="str" cm="1">
        <f t="array" ref="Q1906">IF(LEN($A1906)&gt;0,SUMPRODUCT(($A1906=merged_names)*(_xlfn.TEXTAFTER(Q$2, "At ")=merged_belt_colours)*merged_months_at_rank),"")</f>
        <v/>
      </c>
      <c r="R1906" s="18" t="str" cm="1">
        <f t="array" ref="R1906">IF(LEN($A1906)&gt;0,SUMPRODUCT(($A1906=merged_names)*(_xlfn.TEXTAFTER(R$2, "At ")=merged_belt_colours)*merged_months_at_rank),"")</f>
        <v/>
      </c>
    </row>
    <row r="1907" spans="1:18" x14ac:dyDescent="0.25">
      <c r="A1907"/>
      <c r="B1907" s="15" t="str" cm="1">
        <f t="array" ref="B1907">IFERROR(IF(LEN(A1907)&gt;0, IF(SUMPRODUCT((Inactives[Key]=J1907)*(Inactives[Currently Inactive]))=1,"Inactive","Active"),""),"Active")</f>
        <v/>
      </c>
      <c r="C1907" s="16" t="str" cm="1">
        <f t="array" aca="1" ref="C1907" ca="1">IFERROR(_xlfn._xlws.FILTER(Inactives[Inactive On],(Inactives[Key]=J1907)*(Inactives[Currently Inactive]),""),"")</f>
        <v/>
      </c>
      <c r="D1907" s="16" t="str" cm="1">
        <f t="array" aca="1" ref="D1907" ca="1">IFERROR(INDEX(_xlfn.TEXTSPLIT(E1907," "),1),"")</f>
        <v/>
      </c>
      <c r="E1907" s="15" t="str" cm="1">
        <f t="array" aca="1" ref="E1907" ca="1">IFERROR(_xlfn._xlws.FILTER(merged_ranks,(merged_end_dates=DATE(9999,12,31))*(merged_names=A1907)),"")</f>
        <v/>
      </c>
      <c r="F1907" s="17" t="str">
        <f ca="1">_xlfn.XLOOKUP(J1907,Promotions[Promo Key],Promotions[Promo Date],"")</f>
        <v/>
      </c>
      <c r="G1907" s="18" t="str">
        <f t="shared" ca="1" si="131"/>
        <v/>
      </c>
      <c r="H1907" s="18" t="str">
        <f t="shared" ca="1" si="130"/>
        <v/>
      </c>
      <c r="I1907" s="17" t="str">
        <f>_xlfn.XLOOKUP(A1907,Students[Full Name],Students[Starting Rank],"")</f>
        <v/>
      </c>
      <c r="J1907" s="15" t="str">
        <f t="shared" ca="1" si="132"/>
        <v xml:space="preserve">: </v>
      </c>
      <c r="K1907" s="16" t="str">
        <f>_xlfn.XLOOKUP(A1907,Students[Full Name],Students[Start Date],"")</f>
        <v/>
      </c>
      <c r="L1907" s="18">
        <f t="shared" ca="1" si="133"/>
        <v>-1</v>
      </c>
      <c r="M1907" s="18" cm="1">
        <f t="array" aca="1" ref="M1907" ca="1">SUMPRODUCT(Inactives[Days Inactive]*(Inactives[Student]=A1907))/365</f>
        <v>0</v>
      </c>
      <c r="N1907" s="18" t="str" cm="1">
        <f t="array" ref="N1907">IF(LEN($A1907)&gt;0,SUMPRODUCT(($A1907=merged_names)*(_xlfn.TEXTAFTER(N$2, "At ")=merged_belt_colours)*merged_months_at_rank),"")</f>
        <v/>
      </c>
      <c r="O1907" s="18" t="str" cm="1">
        <f t="array" ref="O1907">IF(LEN($A1907)&gt;0,SUMPRODUCT(($A1907=merged_names)*(_xlfn.TEXTAFTER(O$2, "At ")=merged_belt_colours)*merged_months_at_rank),"")</f>
        <v/>
      </c>
      <c r="P1907" s="18" t="str" cm="1">
        <f t="array" ref="P1907">IF(LEN($A1907)&gt;0,SUMPRODUCT(($A1907=merged_names)*(_xlfn.TEXTAFTER(P$2, "At ")=merged_belt_colours)*merged_months_at_rank),"")</f>
        <v/>
      </c>
      <c r="Q1907" s="18" t="str" cm="1">
        <f t="array" ref="Q1907">IF(LEN($A1907)&gt;0,SUMPRODUCT(($A1907=merged_names)*(_xlfn.TEXTAFTER(Q$2, "At ")=merged_belt_colours)*merged_months_at_rank),"")</f>
        <v/>
      </c>
      <c r="R1907" s="18" t="str" cm="1">
        <f t="array" ref="R1907">IF(LEN($A1907)&gt;0,SUMPRODUCT(($A1907=merged_names)*(_xlfn.TEXTAFTER(R$2, "At ")=merged_belt_colours)*merged_months_at_rank),"")</f>
        <v/>
      </c>
    </row>
    <row r="1908" spans="1:18" x14ac:dyDescent="0.25">
      <c r="A1908"/>
      <c r="B1908" s="15" t="str" cm="1">
        <f t="array" ref="B1908">IFERROR(IF(LEN(A1908)&gt;0, IF(SUMPRODUCT((Inactives[Key]=J1908)*(Inactives[Currently Inactive]))=1,"Inactive","Active"),""),"Active")</f>
        <v/>
      </c>
      <c r="C1908" s="16" t="str" cm="1">
        <f t="array" aca="1" ref="C1908" ca="1">IFERROR(_xlfn._xlws.FILTER(Inactives[Inactive On],(Inactives[Key]=J1908)*(Inactives[Currently Inactive]),""),"")</f>
        <v/>
      </c>
      <c r="D1908" s="16" t="str" cm="1">
        <f t="array" aca="1" ref="D1908" ca="1">IFERROR(INDEX(_xlfn.TEXTSPLIT(E1908," "),1),"")</f>
        <v/>
      </c>
      <c r="E1908" s="15" t="str" cm="1">
        <f t="array" aca="1" ref="E1908" ca="1">IFERROR(_xlfn._xlws.FILTER(merged_ranks,(merged_end_dates=DATE(9999,12,31))*(merged_names=A1908)),"")</f>
        <v/>
      </c>
      <c r="F1908" s="17" t="str">
        <f ca="1">_xlfn.XLOOKUP(J1908,Promotions[Promo Key],Promotions[Promo Date],"")</f>
        <v/>
      </c>
      <c r="G1908" s="18" t="str">
        <f t="shared" ca="1" si="131"/>
        <v/>
      </c>
      <c r="H1908" s="18" t="str">
        <f t="shared" ca="1" si="130"/>
        <v/>
      </c>
      <c r="I1908" s="17" t="str">
        <f>_xlfn.XLOOKUP(A1908,Students[Full Name],Students[Starting Rank],"")</f>
        <v/>
      </c>
      <c r="J1908" s="15" t="str">
        <f t="shared" ca="1" si="132"/>
        <v xml:space="preserve">: </v>
      </c>
      <c r="K1908" s="16" t="str">
        <f>_xlfn.XLOOKUP(A1908,Students[Full Name],Students[Start Date],"")</f>
        <v/>
      </c>
      <c r="L1908" s="18">
        <f t="shared" ca="1" si="133"/>
        <v>-1</v>
      </c>
      <c r="M1908" s="18" cm="1">
        <f t="array" aca="1" ref="M1908" ca="1">SUMPRODUCT(Inactives[Days Inactive]*(Inactives[Student]=A1908))/365</f>
        <v>0</v>
      </c>
      <c r="N1908" s="18" t="str" cm="1">
        <f t="array" ref="N1908">IF(LEN($A1908)&gt;0,SUMPRODUCT(($A1908=merged_names)*(_xlfn.TEXTAFTER(N$2, "At ")=merged_belt_colours)*merged_months_at_rank),"")</f>
        <v/>
      </c>
      <c r="O1908" s="18" t="str" cm="1">
        <f t="array" ref="O1908">IF(LEN($A1908)&gt;0,SUMPRODUCT(($A1908=merged_names)*(_xlfn.TEXTAFTER(O$2, "At ")=merged_belt_colours)*merged_months_at_rank),"")</f>
        <v/>
      </c>
      <c r="P1908" s="18" t="str" cm="1">
        <f t="array" ref="P1908">IF(LEN($A1908)&gt;0,SUMPRODUCT(($A1908=merged_names)*(_xlfn.TEXTAFTER(P$2, "At ")=merged_belt_colours)*merged_months_at_rank),"")</f>
        <v/>
      </c>
      <c r="Q1908" s="18" t="str" cm="1">
        <f t="array" ref="Q1908">IF(LEN($A1908)&gt;0,SUMPRODUCT(($A1908=merged_names)*(_xlfn.TEXTAFTER(Q$2, "At ")=merged_belt_colours)*merged_months_at_rank),"")</f>
        <v/>
      </c>
      <c r="R1908" s="18" t="str" cm="1">
        <f t="array" ref="R1908">IF(LEN($A1908)&gt;0,SUMPRODUCT(($A1908=merged_names)*(_xlfn.TEXTAFTER(R$2, "At ")=merged_belt_colours)*merged_months_at_rank),"")</f>
        <v/>
      </c>
    </row>
    <row r="1909" spans="1:18" x14ac:dyDescent="0.25">
      <c r="A1909"/>
      <c r="B1909" s="15" t="str" cm="1">
        <f t="array" ref="B1909">IFERROR(IF(LEN(A1909)&gt;0, IF(SUMPRODUCT((Inactives[Key]=J1909)*(Inactives[Currently Inactive]))=1,"Inactive","Active"),""),"Active")</f>
        <v/>
      </c>
      <c r="C1909" s="16" t="str" cm="1">
        <f t="array" aca="1" ref="C1909" ca="1">IFERROR(_xlfn._xlws.FILTER(Inactives[Inactive On],(Inactives[Key]=J1909)*(Inactives[Currently Inactive]),""),"")</f>
        <v/>
      </c>
      <c r="D1909" s="16" t="str" cm="1">
        <f t="array" aca="1" ref="D1909" ca="1">IFERROR(INDEX(_xlfn.TEXTSPLIT(E1909," "),1),"")</f>
        <v/>
      </c>
      <c r="E1909" s="15" t="str" cm="1">
        <f t="array" aca="1" ref="E1909" ca="1">IFERROR(_xlfn._xlws.FILTER(merged_ranks,(merged_end_dates=DATE(9999,12,31))*(merged_names=A1909)),"")</f>
        <v/>
      </c>
      <c r="F1909" s="17" t="str">
        <f ca="1">_xlfn.XLOOKUP(J1909,Promotions[Promo Key],Promotions[Promo Date],"")</f>
        <v/>
      </c>
      <c r="G1909" s="18" t="str">
        <f t="shared" ca="1" si="131"/>
        <v/>
      </c>
      <c r="H1909" s="18" t="str">
        <f t="shared" ca="1" si="130"/>
        <v/>
      </c>
      <c r="I1909" s="17" t="str">
        <f>_xlfn.XLOOKUP(A1909,Students[Full Name],Students[Starting Rank],"")</f>
        <v/>
      </c>
      <c r="J1909" s="15" t="str">
        <f t="shared" ca="1" si="132"/>
        <v xml:space="preserve">: </v>
      </c>
      <c r="K1909" s="16" t="str">
        <f>_xlfn.XLOOKUP(A1909,Students[Full Name],Students[Start Date],"")</f>
        <v/>
      </c>
      <c r="L1909" s="18">
        <f t="shared" ca="1" si="133"/>
        <v>-1</v>
      </c>
      <c r="M1909" s="18" cm="1">
        <f t="array" aca="1" ref="M1909" ca="1">SUMPRODUCT(Inactives[Days Inactive]*(Inactives[Student]=A1909))/365</f>
        <v>0</v>
      </c>
      <c r="N1909" s="18" t="str" cm="1">
        <f t="array" ref="N1909">IF(LEN($A1909)&gt;0,SUMPRODUCT(($A1909=merged_names)*(_xlfn.TEXTAFTER(N$2, "At ")=merged_belt_colours)*merged_months_at_rank),"")</f>
        <v/>
      </c>
      <c r="O1909" s="18" t="str" cm="1">
        <f t="array" ref="O1909">IF(LEN($A1909)&gt;0,SUMPRODUCT(($A1909=merged_names)*(_xlfn.TEXTAFTER(O$2, "At ")=merged_belt_colours)*merged_months_at_rank),"")</f>
        <v/>
      </c>
      <c r="P1909" s="18" t="str" cm="1">
        <f t="array" ref="P1909">IF(LEN($A1909)&gt;0,SUMPRODUCT(($A1909=merged_names)*(_xlfn.TEXTAFTER(P$2, "At ")=merged_belt_colours)*merged_months_at_rank),"")</f>
        <v/>
      </c>
      <c r="Q1909" s="18" t="str" cm="1">
        <f t="array" ref="Q1909">IF(LEN($A1909)&gt;0,SUMPRODUCT(($A1909=merged_names)*(_xlfn.TEXTAFTER(Q$2, "At ")=merged_belt_colours)*merged_months_at_rank),"")</f>
        <v/>
      </c>
      <c r="R1909" s="18" t="str" cm="1">
        <f t="array" ref="R1909">IF(LEN($A1909)&gt;0,SUMPRODUCT(($A1909=merged_names)*(_xlfn.TEXTAFTER(R$2, "At ")=merged_belt_colours)*merged_months_at_rank),"")</f>
        <v/>
      </c>
    </row>
    <row r="1910" spans="1:18" x14ac:dyDescent="0.25">
      <c r="A1910"/>
      <c r="B1910" s="15" t="str" cm="1">
        <f t="array" ref="B1910">IFERROR(IF(LEN(A1910)&gt;0, IF(SUMPRODUCT((Inactives[Key]=J1910)*(Inactives[Currently Inactive]))=1,"Inactive","Active"),""),"Active")</f>
        <v/>
      </c>
      <c r="C1910" s="16" t="str" cm="1">
        <f t="array" aca="1" ref="C1910" ca="1">IFERROR(_xlfn._xlws.FILTER(Inactives[Inactive On],(Inactives[Key]=J1910)*(Inactives[Currently Inactive]),""),"")</f>
        <v/>
      </c>
      <c r="D1910" s="16" t="str" cm="1">
        <f t="array" aca="1" ref="D1910" ca="1">IFERROR(INDEX(_xlfn.TEXTSPLIT(E1910," "),1),"")</f>
        <v/>
      </c>
      <c r="E1910" s="15" t="str" cm="1">
        <f t="array" aca="1" ref="E1910" ca="1">IFERROR(_xlfn._xlws.FILTER(merged_ranks,(merged_end_dates=DATE(9999,12,31))*(merged_names=A1910)),"")</f>
        <v/>
      </c>
      <c r="F1910" s="17" t="str">
        <f ca="1">_xlfn.XLOOKUP(J1910,Promotions[Promo Key],Promotions[Promo Date],"")</f>
        <v/>
      </c>
      <c r="G1910" s="18" t="str">
        <f t="shared" ca="1" si="131"/>
        <v/>
      </c>
      <c r="H1910" s="18" t="str">
        <f t="shared" ca="1" si="130"/>
        <v/>
      </c>
      <c r="I1910" s="17" t="str">
        <f>_xlfn.XLOOKUP(A1910,Students[Full Name],Students[Starting Rank],"")</f>
        <v/>
      </c>
      <c r="J1910" s="15" t="str">
        <f t="shared" ca="1" si="132"/>
        <v xml:space="preserve">: </v>
      </c>
      <c r="K1910" s="16" t="str">
        <f>_xlfn.XLOOKUP(A1910,Students[Full Name],Students[Start Date],"")</f>
        <v/>
      </c>
      <c r="L1910" s="18">
        <f t="shared" ca="1" si="133"/>
        <v>-1</v>
      </c>
      <c r="M1910" s="18" cm="1">
        <f t="array" aca="1" ref="M1910" ca="1">SUMPRODUCT(Inactives[Days Inactive]*(Inactives[Student]=A1910))/365</f>
        <v>0</v>
      </c>
      <c r="N1910" s="18" t="str" cm="1">
        <f t="array" ref="N1910">IF(LEN($A1910)&gt;0,SUMPRODUCT(($A1910=merged_names)*(_xlfn.TEXTAFTER(N$2, "At ")=merged_belt_colours)*merged_months_at_rank),"")</f>
        <v/>
      </c>
      <c r="O1910" s="18" t="str" cm="1">
        <f t="array" ref="O1910">IF(LEN($A1910)&gt;0,SUMPRODUCT(($A1910=merged_names)*(_xlfn.TEXTAFTER(O$2, "At ")=merged_belt_colours)*merged_months_at_rank),"")</f>
        <v/>
      </c>
      <c r="P1910" s="18" t="str" cm="1">
        <f t="array" ref="P1910">IF(LEN($A1910)&gt;0,SUMPRODUCT(($A1910=merged_names)*(_xlfn.TEXTAFTER(P$2, "At ")=merged_belt_colours)*merged_months_at_rank),"")</f>
        <v/>
      </c>
      <c r="Q1910" s="18" t="str" cm="1">
        <f t="array" ref="Q1910">IF(LEN($A1910)&gt;0,SUMPRODUCT(($A1910=merged_names)*(_xlfn.TEXTAFTER(Q$2, "At ")=merged_belt_colours)*merged_months_at_rank),"")</f>
        <v/>
      </c>
      <c r="R1910" s="18" t="str" cm="1">
        <f t="array" ref="R1910">IF(LEN($A1910)&gt;0,SUMPRODUCT(($A1910=merged_names)*(_xlfn.TEXTAFTER(R$2, "At ")=merged_belt_colours)*merged_months_at_rank),"")</f>
        <v/>
      </c>
    </row>
    <row r="1911" spans="1:18" x14ac:dyDescent="0.25">
      <c r="A1911"/>
      <c r="B1911" s="15" t="str" cm="1">
        <f t="array" ref="B1911">IFERROR(IF(LEN(A1911)&gt;0, IF(SUMPRODUCT((Inactives[Key]=J1911)*(Inactives[Currently Inactive]))=1,"Inactive","Active"),""),"Active")</f>
        <v/>
      </c>
      <c r="C1911" s="16" t="str" cm="1">
        <f t="array" aca="1" ref="C1911" ca="1">IFERROR(_xlfn._xlws.FILTER(Inactives[Inactive On],(Inactives[Key]=J1911)*(Inactives[Currently Inactive]),""),"")</f>
        <v/>
      </c>
      <c r="D1911" s="16" t="str" cm="1">
        <f t="array" aca="1" ref="D1911" ca="1">IFERROR(INDEX(_xlfn.TEXTSPLIT(E1911," "),1),"")</f>
        <v/>
      </c>
      <c r="E1911" s="15" t="str" cm="1">
        <f t="array" aca="1" ref="E1911" ca="1">IFERROR(_xlfn._xlws.FILTER(merged_ranks,(merged_end_dates=DATE(9999,12,31))*(merged_names=A1911)),"")</f>
        <v/>
      </c>
      <c r="F1911" s="17" t="str">
        <f ca="1">_xlfn.XLOOKUP(J1911,Promotions[Promo Key],Promotions[Promo Date],"")</f>
        <v/>
      </c>
      <c r="G1911" s="18" t="str">
        <f t="shared" ca="1" si="131"/>
        <v/>
      </c>
      <c r="H1911" s="18" t="str">
        <f t="shared" ca="1" si="130"/>
        <v/>
      </c>
      <c r="I1911" s="17" t="str">
        <f>_xlfn.XLOOKUP(A1911,Students[Full Name],Students[Starting Rank],"")</f>
        <v/>
      </c>
      <c r="J1911" s="15" t="str">
        <f t="shared" ca="1" si="132"/>
        <v xml:space="preserve">: </v>
      </c>
      <c r="K1911" s="16" t="str">
        <f>_xlfn.XLOOKUP(A1911,Students[Full Name],Students[Start Date],"")</f>
        <v/>
      </c>
      <c r="L1911" s="18">
        <f t="shared" ca="1" si="133"/>
        <v>-1</v>
      </c>
      <c r="M1911" s="18" cm="1">
        <f t="array" aca="1" ref="M1911" ca="1">SUMPRODUCT(Inactives[Days Inactive]*(Inactives[Student]=A1911))/365</f>
        <v>0</v>
      </c>
      <c r="N1911" s="18" t="str" cm="1">
        <f t="array" ref="N1911">IF(LEN($A1911)&gt;0,SUMPRODUCT(($A1911=merged_names)*(_xlfn.TEXTAFTER(N$2, "At ")=merged_belt_colours)*merged_months_at_rank),"")</f>
        <v/>
      </c>
      <c r="O1911" s="18" t="str" cm="1">
        <f t="array" ref="O1911">IF(LEN($A1911)&gt;0,SUMPRODUCT(($A1911=merged_names)*(_xlfn.TEXTAFTER(O$2, "At ")=merged_belt_colours)*merged_months_at_rank),"")</f>
        <v/>
      </c>
      <c r="P1911" s="18" t="str" cm="1">
        <f t="array" ref="P1911">IF(LEN($A1911)&gt;0,SUMPRODUCT(($A1911=merged_names)*(_xlfn.TEXTAFTER(P$2, "At ")=merged_belt_colours)*merged_months_at_rank),"")</f>
        <v/>
      </c>
      <c r="Q1911" s="18" t="str" cm="1">
        <f t="array" ref="Q1911">IF(LEN($A1911)&gt;0,SUMPRODUCT(($A1911=merged_names)*(_xlfn.TEXTAFTER(Q$2, "At ")=merged_belt_colours)*merged_months_at_rank),"")</f>
        <v/>
      </c>
      <c r="R1911" s="18" t="str" cm="1">
        <f t="array" ref="R1911">IF(LEN($A1911)&gt;0,SUMPRODUCT(($A1911=merged_names)*(_xlfn.TEXTAFTER(R$2, "At ")=merged_belt_colours)*merged_months_at_rank),"")</f>
        <v/>
      </c>
    </row>
    <row r="1912" spans="1:18" x14ac:dyDescent="0.25">
      <c r="A1912"/>
      <c r="B1912" s="15" t="str" cm="1">
        <f t="array" ref="B1912">IFERROR(IF(LEN(A1912)&gt;0, IF(SUMPRODUCT((Inactives[Key]=J1912)*(Inactives[Currently Inactive]))=1,"Inactive","Active"),""),"Active")</f>
        <v/>
      </c>
      <c r="C1912" s="16" t="str" cm="1">
        <f t="array" aca="1" ref="C1912" ca="1">IFERROR(_xlfn._xlws.FILTER(Inactives[Inactive On],(Inactives[Key]=J1912)*(Inactives[Currently Inactive]),""),"")</f>
        <v/>
      </c>
      <c r="D1912" s="16" t="str" cm="1">
        <f t="array" aca="1" ref="D1912" ca="1">IFERROR(INDEX(_xlfn.TEXTSPLIT(E1912," "),1),"")</f>
        <v/>
      </c>
      <c r="E1912" s="15" t="str" cm="1">
        <f t="array" aca="1" ref="E1912" ca="1">IFERROR(_xlfn._xlws.FILTER(merged_ranks,(merged_end_dates=DATE(9999,12,31))*(merged_names=A1912)),"")</f>
        <v/>
      </c>
      <c r="F1912" s="17" t="str">
        <f ca="1">_xlfn.XLOOKUP(J1912,Promotions[Promo Key],Promotions[Promo Date],"")</f>
        <v/>
      </c>
      <c r="G1912" s="18" t="str">
        <f t="shared" ca="1" si="131"/>
        <v/>
      </c>
      <c r="H1912" s="18" t="str">
        <f t="shared" ca="1" si="130"/>
        <v/>
      </c>
      <c r="I1912" s="17" t="str">
        <f>_xlfn.XLOOKUP(A1912,Students[Full Name],Students[Starting Rank],"")</f>
        <v/>
      </c>
      <c r="J1912" s="15" t="str">
        <f t="shared" ca="1" si="132"/>
        <v xml:space="preserve">: </v>
      </c>
      <c r="K1912" s="16" t="str">
        <f>_xlfn.XLOOKUP(A1912,Students[Full Name],Students[Start Date],"")</f>
        <v/>
      </c>
      <c r="L1912" s="18">
        <f t="shared" ca="1" si="133"/>
        <v>-1</v>
      </c>
      <c r="M1912" s="18" cm="1">
        <f t="array" aca="1" ref="M1912" ca="1">SUMPRODUCT(Inactives[Days Inactive]*(Inactives[Student]=A1912))/365</f>
        <v>0</v>
      </c>
      <c r="N1912" s="18" t="str" cm="1">
        <f t="array" ref="N1912">IF(LEN($A1912)&gt;0,SUMPRODUCT(($A1912=merged_names)*(_xlfn.TEXTAFTER(N$2, "At ")=merged_belt_colours)*merged_months_at_rank),"")</f>
        <v/>
      </c>
      <c r="O1912" s="18" t="str" cm="1">
        <f t="array" ref="O1912">IF(LEN($A1912)&gt;0,SUMPRODUCT(($A1912=merged_names)*(_xlfn.TEXTAFTER(O$2, "At ")=merged_belt_colours)*merged_months_at_rank),"")</f>
        <v/>
      </c>
      <c r="P1912" s="18" t="str" cm="1">
        <f t="array" ref="P1912">IF(LEN($A1912)&gt;0,SUMPRODUCT(($A1912=merged_names)*(_xlfn.TEXTAFTER(P$2, "At ")=merged_belt_colours)*merged_months_at_rank),"")</f>
        <v/>
      </c>
      <c r="Q1912" s="18" t="str" cm="1">
        <f t="array" ref="Q1912">IF(LEN($A1912)&gt;0,SUMPRODUCT(($A1912=merged_names)*(_xlfn.TEXTAFTER(Q$2, "At ")=merged_belt_colours)*merged_months_at_rank),"")</f>
        <v/>
      </c>
      <c r="R1912" s="18" t="str" cm="1">
        <f t="array" ref="R1912">IF(LEN($A1912)&gt;0,SUMPRODUCT(($A1912=merged_names)*(_xlfn.TEXTAFTER(R$2, "At ")=merged_belt_colours)*merged_months_at_rank),"")</f>
        <v/>
      </c>
    </row>
    <row r="1913" spans="1:18" x14ac:dyDescent="0.25">
      <c r="A1913"/>
      <c r="B1913" s="15" t="str" cm="1">
        <f t="array" ref="B1913">IFERROR(IF(LEN(A1913)&gt;0, IF(SUMPRODUCT((Inactives[Key]=J1913)*(Inactives[Currently Inactive]))=1,"Inactive","Active"),""),"Active")</f>
        <v/>
      </c>
      <c r="C1913" s="16" t="str" cm="1">
        <f t="array" aca="1" ref="C1913" ca="1">IFERROR(_xlfn._xlws.FILTER(Inactives[Inactive On],(Inactives[Key]=J1913)*(Inactives[Currently Inactive]),""),"")</f>
        <v/>
      </c>
      <c r="D1913" s="16" t="str" cm="1">
        <f t="array" aca="1" ref="D1913" ca="1">IFERROR(INDEX(_xlfn.TEXTSPLIT(E1913," "),1),"")</f>
        <v/>
      </c>
      <c r="E1913" s="15" t="str" cm="1">
        <f t="array" aca="1" ref="E1913" ca="1">IFERROR(_xlfn._xlws.FILTER(merged_ranks,(merged_end_dates=DATE(9999,12,31))*(merged_names=A1913)),"")</f>
        <v/>
      </c>
      <c r="F1913" s="17" t="str">
        <f ca="1">_xlfn.XLOOKUP(J1913,Promotions[Promo Key],Promotions[Promo Date],"")</f>
        <v/>
      </c>
      <c r="G1913" s="18" t="str">
        <f t="shared" ca="1" si="131"/>
        <v/>
      </c>
      <c r="H1913" s="18" t="str">
        <f t="shared" ca="1" si="130"/>
        <v/>
      </c>
      <c r="I1913" s="17" t="str">
        <f>_xlfn.XLOOKUP(A1913,Students[Full Name],Students[Starting Rank],"")</f>
        <v/>
      </c>
      <c r="J1913" s="15" t="str">
        <f t="shared" ca="1" si="132"/>
        <v xml:space="preserve">: </v>
      </c>
      <c r="K1913" s="16" t="str">
        <f>_xlfn.XLOOKUP(A1913,Students[Full Name],Students[Start Date],"")</f>
        <v/>
      </c>
      <c r="L1913" s="18">
        <f t="shared" ca="1" si="133"/>
        <v>-1</v>
      </c>
      <c r="M1913" s="18" cm="1">
        <f t="array" aca="1" ref="M1913" ca="1">SUMPRODUCT(Inactives[Days Inactive]*(Inactives[Student]=A1913))/365</f>
        <v>0</v>
      </c>
      <c r="N1913" s="18" t="str" cm="1">
        <f t="array" ref="N1913">IF(LEN($A1913)&gt;0,SUMPRODUCT(($A1913=merged_names)*(_xlfn.TEXTAFTER(N$2, "At ")=merged_belt_colours)*merged_months_at_rank),"")</f>
        <v/>
      </c>
      <c r="O1913" s="18" t="str" cm="1">
        <f t="array" ref="O1913">IF(LEN($A1913)&gt;0,SUMPRODUCT(($A1913=merged_names)*(_xlfn.TEXTAFTER(O$2, "At ")=merged_belt_colours)*merged_months_at_rank),"")</f>
        <v/>
      </c>
      <c r="P1913" s="18" t="str" cm="1">
        <f t="array" ref="P1913">IF(LEN($A1913)&gt;0,SUMPRODUCT(($A1913=merged_names)*(_xlfn.TEXTAFTER(P$2, "At ")=merged_belt_colours)*merged_months_at_rank),"")</f>
        <v/>
      </c>
      <c r="Q1913" s="18" t="str" cm="1">
        <f t="array" ref="Q1913">IF(LEN($A1913)&gt;0,SUMPRODUCT(($A1913=merged_names)*(_xlfn.TEXTAFTER(Q$2, "At ")=merged_belt_colours)*merged_months_at_rank),"")</f>
        <v/>
      </c>
      <c r="R1913" s="18" t="str" cm="1">
        <f t="array" ref="R1913">IF(LEN($A1913)&gt;0,SUMPRODUCT(($A1913=merged_names)*(_xlfn.TEXTAFTER(R$2, "At ")=merged_belt_colours)*merged_months_at_rank),"")</f>
        <v/>
      </c>
    </row>
    <row r="1914" spans="1:18" x14ac:dyDescent="0.25">
      <c r="A1914"/>
      <c r="B1914" s="15" t="str" cm="1">
        <f t="array" ref="B1914">IFERROR(IF(LEN(A1914)&gt;0, IF(SUMPRODUCT((Inactives[Key]=J1914)*(Inactives[Currently Inactive]))=1,"Inactive","Active"),""),"Active")</f>
        <v/>
      </c>
      <c r="C1914" s="16" t="str" cm="1">
        <f t="array" aca="1" ref="C1914" ca="1">IFERROR(_xlfn._xlws.FILTER(Inactives[Inactive On],(Inactives[Key]=J1914)*(Inactives[Currently Inactive]),""),"")</f>
        <v/>
      </c>
      <c r="D1914" s="16" t="str" cm="1">
        <f t="array" aca="1" ref="D1914" ca="1">IFERROR(INDEX(_xlfn.TEXTSPLIT(E1914," "),1),"")</f>
        <v/>
      </c>
      <c r="E1914" s="15" t="str" cm="1">
        <f t="array" aca="1" ref="E1914" ca="1">IFERROR(_xlfn._xlws.FILTER(merged_ranks,(merged_end_dates=DATE(9999,12,31))*(merged_names=A1914)),"")</f>
        <v/>
      </c>
      <c r="F1914" s="17" t="str">
        <f ca="1">_xlfn.XLOOKUP(J1914,Promotions[Promo Key],Promotions[Promo Date],"")</f>
        <v/>
      </c>
      <c r="G1914" s="18" t="str">
        <f t="shared" ca="1" si="131"/>
        <v/>
      </c>
      <c r="H1914" s="18" t="str">
        <f t="shared" ca="1" si="130"/>
        <v/>
      </c>
      <c r="I1914" s="17" t="str">
        <f>_xlfn.XLOOKUP(A1914,Students[Full Name],Students[Starting Rank],"")</f>
        <v/>
      </c>
      <c r="J1914" s="15" t="str">
        <f t="shared" ca="1" si="132"/>
        <v xml:space="preserve">: </v>
      </c>
      <c r="K1914" s="16" t="str">
        <f>_xlfn.XLOOKUP(A1914,Students[Full Name],Students[Start Date],"")</f>
        <v/>
      </c>
      <c r="L1914" s="18">
        <f t="shared" ca="1" si="133"/>
        <v>-1</v>
      </c>
      <c r="M1914" s="18" cm="1">
        <f t="array" aca="1" ref="M1914" ca="1">SUMPRODUCT(Inactives[Days Inactive]*(Inactives[Student]=A1914))/365</f>
        <v>0</v>
      </c>
      <c r="N1914" s="18" t="str" cm="1">
        <f t="array" ref="N1914">IF(LEN($A1914)&gt;0,SUMPRODUCT(($A1914=merged_names)*(_xlfn.TEXTAFTER(N$2, "At ")=merged_belt_colours)*merged_months_at_rank),"")</f>
        <v/>
      </c>
      <c r="O1914" s="18" t="str" cm="1">
        <f t="array" ref="O1914">IF(LEN($A1914)&gt;0,SUMPRODUCT(($A1914=merged_names)*(_xlfn.TEXTAFTER(O$2, "At ")=merged_belt_colours)*merged_months_at_rank),"")</f>
        <v/>
      </c>
      <c r="P1914" s="18" t="str" cm="1">
        <f t="array" ref="P1914">IF(LEN($A1914)&gt;0,SUMPRODUCT(($A1914=merged_names)*(_xlfn.TEXTAFTER(P$2, "At ")=merged_belt_colours)*merged_months_at_rank),"")</f>
        <v/>
      </c>
      <c r="Q1914" s="18" t="str" cm="1">
        <f t="array" ref="Q1914">IF(LEN($A1914)&gt;0,SUMPRODUCT(($A1914=merged_names)*(_xlfn.TEXTAFTER(Q$2, "At ")=merged_belt_colours)*merged_months_at_rank),"")</f>
        <v/>
      </c>
      <c r="R1914" s="18" t="str" cm="1">
        <f t="array" ref="R1914">IF(LEN($A1914)&gt;0,SUMPRODUCT(($A1914=merged_names)*(_xlfn.TEXTAFTER(R$2, "At ")=merged_belt_colours)*merged_months_at_rank),"")</f>
        <v/>
      </c>
    </row>
    <row r="1915" spans="1:18" x14ac:dyDescent="0.25">
      <c r="A1915"/>
      <c r="B1915" s="15" t="str" cm="1">
        <f t="array" ref="B1915">IFERROR(IF(LEN(A1915)&gt;0, IF(SUMPRODUCT((Inactives[Key]=J1915)*(Inactives[Currently Inactive]))=1,"Inactive","Active"),""),"Active")</f>
        <v/>
      </c>
      <c r="C1915" s="16" t="str" cm="1">
        <f t="array" aca="1" ref="C1915" ca="1">IFERROR(_xlfn._xlws.FILTER(Inactives[Inactive On],(Inactives[Key]=J1915)*(Inactives[Currently Inactive]),""),"")</f>
        <v/>
      </c>
      <c r="D1915" s="16" t="str" cm="1">
        <f t="array" aca="1" ref="D1915" ca="1">IFERROR(INDEX(_xlfn.TEXTSPLIT(E1915," "),1),"")</f>
        <v/>
      </c>
      <c r="E1915" s="15" t="str" cm="1">
        <f t="array" aca="1" ref="E1915" ca="1">IFERROR(_xlfn._xlws.FILTER(merged_ranks,(merged_end_dates=DATE(9999,12,31))*(merged_names=A1915)),"")</f>
        <v/>
      </c>
      <c r="F1915" s="17" t="str">
        <f ca="1">_xlfn.XLOOKUP(J1915,Promotions[Promo Key],Promotions[Promo Date],"")</f>
        <v/>
      </c>
      <c r="G1915" s="18" t="str">
        <f t="shared" ca="1" si="131"/>
        <v/>
      </c>
      <c r="H1915" s="18" t="str">
        <f t="shared" ca="1" si="130"/>
        <v/>
      </c>
      <c r="I1915" s="17" t="str">
        <f>_xlfn.XLOOKUP(A1915,Students[Full Name],Students[Starting Rank],"")</f>
        <v/>
      </c>
      <c r="J1915" s="15" t="str">
        <f t="shared" ca="1" si="132"/>
        <v xml:space="preserve">: </v>
      </c>
      <c r="K1915" s="16" t="str">
        <f>_xlfn.XLOOKUP(A1915,Students[Full Name],Students[Start Date],"")</f>
        <v/>
      </c>
      <c r="L1915" s="18">
        <f t="shared" ca="1" si="133"/>
        <v>-1</v>
      </c>
      <c r="M1915" s="18" cm="1">
        <f t="array" aca="1" ref="M1915" ca="1">SUMPRODUCT(Inactives[Days Inactive]*(Inactives[Student]=A1915))/365</f>
        <v>0</v>
      </c>
      <c r="N1915" s="18" t="str" cm="1">
        <f t="array" ref="N1915">IF(LEN($A1915)&gt;0,SUMPRODUCT(($A1915=merged_names)*(_xlfn.TEXTAFTER(N$2, "At ")=merged_belt_colours)*merged_months_at_rank),"")</f>
        <v/>
      </c>
      <c r="O1915" s="18" t="str" cm="1">
        <f t="array" ref="O1915">IF(LEN($A1915)&gt;0,SUMPRODUCT(($A1915=merged_names)*(_xlfn.TEXTAFTER(O$2, "At ")=merged_belt_colours)*merged_months_at_rank),"")</f>
        <v/>
      </c>
      <c r="P1915" s="18" t="str" cm="1">
        <f t="array" ref="P1915">IF(LEN($A1915)&gt;0,SUMPRODUCT(($A1915=merged_names)*(_xlfn.TEXTAFTER(P$2, "At ")=merged_belt_colours)*merged_months_at_rank),"")</f>
        <v/>
      </c>
      <c r="Q1915" s="18" t="str" cm="1">
        <f t="array" ref="Q1915">IF(LEN($A1915)&gt;0,SUMPRODUCT(($A1915=merged_names)*(_xlfn.TEXTAFTER(Q$2, "At ")=merged_belt_colours)*merged_months_at_rank),"")</f>
        <v/>
      </c>
      <c r="R1915" s="18" t="str" cm="1">
        <f t="array" ref="R1915">IF(LEN($A1915)&gt;0,SUMPRODUCT(($A1915=merged_names)*(_xlfn.TEXTAFTER(R$2, "At ")=merged_belt_colours)*merged_months_at_rank),"")</f>
        <v/>
      </c>
    </row>
    <row r="1916" spans="1:18" x14ac:dyDescent="0.25">
      <c r="A1916"/>
      <c r="B1916" s="15" t="str" cm="1">
        <f t="array" ref="B1916">IFERROR(IF(LEN(A1916)&gt;0, IF(SUMPRODUCT((Inactives[Key]=J1916)*(Inactives[Currently Inactive]))=1,"Inactive","Active"),""),"Active")</f>
        <v/>
      </c>
      <c r="C1916" s="16" t="str" cm="1">
        <f t="array" aca="1" ref="C1916" ca="1">IFERROR(_xlfn._xlws.FILTER(Inactives[Inactive On],(Inactives[Key]=J1916)*(Inactives[Currently Inactive]),""),"")</f>
        <v/>
      </c>
      <c r="D1916" s="16" t="str" cm="1">
        <f t="array" aca="1" ref="D1916" ca="1">IFERROR(INDEX(_xlfn.TEXTSPLIT(E1916," "),1),"")</f>
        <v/>
      </c>
      <c r="E1916" s="15" t="str" cm="1">
        <f t="array" aca="1" ref="E1916" ca="1">IFERROR(_xlfn._xlws.FILTER(merged_ranks,(merged_end_dates=DATE(9999,12,31))*(merged_names=A1916)),"")</f>
        <v/>
      </c>
      <c r="F1916" s="17" t="str">
        <f ca="1">_xlfn.XLOOKUP(J1916,Promotions[Promo Key],Promotions[Promo Date],"")</f>
        <v/>
      </c>
      <c r="G1916" s="18" t="str">
        <f t="shared" ca="1" si="131"/>
        <v/>
      </c>
      <c r="H1916" s="18" t="str">
        <f t="shared" ca="1" si="130"/>
        <v/>
      </c>
      <c r="I1916" s="17" t="str">
        <f>_xlfn.XLOOKUP(A1916,Students[Full Name],Students[Starting Rank],"")</f>
        <v/>
      </c>
      <c r="J1916" s="15" t="str">
        <f t="shared" ca="1" si="132"/>
        <v xml:space="preserve">: </v>
      </c>
      <c r="K1916" s="16" t="str">
        <f>_xlfn.XLOOKUP(A1916,Students[Full Name],Students[Start Date],"")</f>
        <v/>
      </c>
      <c r="L1916" s="18">
        <f t="shared" ca="1" si="133"/>
        <v>-1</v>
      </c>
      <c r="M1916" s="18" cm="1">
        <f t="array" aca="1" ref="M1916" ca="1">SUMPRODUCT(Inactives[Days Inactive]*(Inactives[Student]=A1916))/365</f>
        <v>0</v>
      </c>
      <c r="N1916" s="18" t="str" cm="1">
        <f t="array" ref="N1916">IF(LEN($A1916)&gt;0,SUMPRODUCT(($A1916=merged_names)*(_xlfn.TEXTAFTER(N$2, "At ")=merged_belt_colours)*merged_months_at_rank),"")</f>
        <v/>
      </c>
      <c r="O1916" s="18" t="str" cm="1">
        <f t="array" ref="O1916">IF(LEN($A1916)&gt;0,SUMPRODUCT(($A1916=merged_names)*(_xlfn.TEXTAFTER(O$2, "At ")=merged_belt_colours)*merged_months_at_rank),"")</f>
        <v/>
      </c>
      <c r="P1916" s="18" t="str" cm="1">
        <f t="array" ref="P1916">IF(LEN($A1916)&gt;0,SUMPRODUCT(($A1916=merged_names)*(_xlfn.TEXTAFTER(P$2, "At ")=merged_belt_colours)*merged_months_at_rank),"")</f>
        <v/>
      </c>
      <c r="Q1916" s="18" t="str" cm="1">
        <f t="array" ref="Q1916">IF(LEN($A1916)&gt;0,SUMPRODUCT(($A1916=merged_names)*(_xlfn.TEXTAFTER(Q$2, "At ")=merged_belt_colours)*merged_months_at_rank),"")</f>
        <v/>
      </c>
      <c r="R1916" s="18" t="str" cm="1">
        <f t="array" ref="R1916">IF(LEN($A1916)&gt;0,SUMPRODUCT(($A1916=merged_names)*(_xlfn.TEXTAFTER(R$2, "At ")=merged_belt_colours)*merged_months_at_rank),"")</f>
        <v/>
      </c>
    </row>
    <row r="1917" spans="1:18" x14ac:dyDescent="0.25">
      <c r="A1917"/>
      <c r="B1917" s="15" t="str" cm="1">
        <f t="array" ref="B1917">IFERROR(IF(LEN(A1917)&gt;0, IF(SUMPRODUCT((Inactives[Key]=J1917)*(Inactives[Currently Inactive]))=1,"Inactive","Active"),""),"Active")</f>
        <v/>
      </c>
      <c r="C1917" s="16" t="str" cm="1">
        <f t="array" aca="1" ref="C1917" ca="1">IFERROR(_xlfn._xlws.FILTER(Inactives[Inactive On],(Inactives[Key]=J1917)*(Inactives[Currently Inactive]),""),"")</f>
        <v/>
      </c>
      <c r="D1917" s="16" t="str" cm="1">
        <f t="array" aca="1" ref="D1917" ca="1">IFERROR(INDEX(_xlfn.TEXTSPLIT(E1917," "),1),"")</f>
        <v/>
      </c>
      <c r="E1917" s="15" t="str" cm="1">
        <f t="array" aca="1" ref="E1917" ca="1">IFERROR(_xlfn._xlws.FILTER(merged_ranks,(merged_end_dates=DATE(9999,12,31))*(merged_names=A1917)),"")</f>
        <v/>
      </c>
      <c r="F1917" s="17" t="str">
        <f ca="1">_xlfn.XLOOKUP(J1917,Promotions[Promo Key],Promotions[Promo Date],"")</f>
        <v/>
      </c>
      <c r="G1917" s="18" t="str">
        <f t="shared" ca="1" si="131"/>
        <v/>
      </c>
      <c r="H1917" s="18" t="str">
        <f t="shared" ca="1" si="130"/>
        <v/>
      </c>
      <c r="I1917" s="17" t="str">
        <f>_xlfn.XLOOKUP(A1917,Students[Full Name],Students[Starting Rank],"")</f>
        <v/>
      </c>
      <c r="J1917" s="15" t="str">
        <f t="shared" ca="1" si="132"/>
        <v xml:space="preserve">: </v>
      </c>
      <c r="K1917" s="16" t="str">
        <f>_xlfn.XLOOKUP(A1917,Students[Full Name],Students[Start Date],"")</f>
        <v/>
      </c>
      <c r="L1917" s="18">
        <f t="shared" ca="1" si="133"/>
        <v>-1</v>
      </c>
      <c r="M1917" s="18" cm="1">
        <f t="array" aca="1" ref="M1917" ca="1">SUMPRODUCT(Inactives[Days Inactive]*(Inactives[Student]=A1917))/365</f>
        <v>0</v>
      </c>
      <c r="N1917" s="18" t="str" cm="1">
        <f t="array" ref="N1917">IF(LEN($A1917)&gt;0,SUMPRODUCT(($A1917=merged_names)*(_xlfn.TEXTAFTER(N$2, "At ")=merged_belt_colours)*merged_months_at_rank),"")</f>
        <v/>
      </c>
      <c r="O1917" s="18" t="str" cm="1">
        <f t="array" ref="O1917">IF(LEN($A1917)&gt;0,SUMPRODUCT(($A1917=merged_names)*(_xlfn.TEXTAFTER(O$2, "At ")=merged_belt_colours)*merged_months_at_rank),"")</f>
        <v/>
      </c>
      <c r="P1917" s="18" t="str" cm="1">
        <f t="array" ref="P1917">IF(LEN($A1917)&gt;0,SUMPRODUCT(($A1917=merged_names)*(_xlfn.TEXTAFTER(P$2, "At ")=merged_belt_colours)*merged_months_at_rank),"")</f>
        <v/>
      </c>
      <c r="Q1917" s="18" t="str" cm="1">
        <f t="array" ref="Q1917">IF(LEN($A1917)&gt;0,SUMPRODUCT(($A1917=merged_names)*(_xlfn.TEXTAFTER(Q$2, "At ")=merged_belt_colours)*merged_months_at_rank),"")</f>
        <v/>
      </c>
      <c r="R1917" s="18" t="str" cm="1">
        <f t="array" ref="R1917">IF(LEN($A1917)&gt;0,SUMPRODUCT(($A1917=merged_names)*(_xlfn.TEXTAFTER(R$2, "At ")=merged_belt_colours)*merged_months_at_rank),"")</f>
        <v/>
      </c>
    </row>
    <row r="1918" spans="1:18" x14ac:dyDescent="0.25">
      <c r="A1918"/>
      <c r="B1918" s="15" t="str" cm="1">
        <f t="array" ref="B1918">IFERROR(IF(LEN(A1918)&gt;0, IF(SUMPRODUCT((Inactives[Key]=J1918)*(Inactives[Currently Inactive]))=1,"Inactive","Active"),""),"Active")</f>
        <v/>
      </c>
      <c r="C1918" s="16" t="str" cm="1">
        <f t="array" aca="1" ref="C1918" ca="1">IFERROR(_xlfn._xlws.FILTER(Inactives[Inactive On],(Inactives[Key]=J1918)*(Inactives[Currently Inactive]),""),"")</f>
        <v/>
      </c>
      <c r="D1918" s="16" t="str" cm="1">
        <f t="array" aca="1" ref="D1918" ca="1">IFERROR(INDEX(_xlfn.TEXTSPLIT(E1918," "),1),"")</f>
        <v/>
      </c>
      <c r="E1918" s="15" t="str" cm="1">
        <f t="array" aca="1" ref="E1918" ca="1">IFERROR(_xlfn._xlws.FILTER(merged_ranks,(merged_end_dates=DATE(9999,12,31))*(merged_names=A1918)),"")</f>
        <v/>
      </c>
      <c r="F1918" s="17" t="str">
        <f ca="1">_xlfn.XLOOKUP(J1918,Promotions[Promo Key],Promotions[Promo Date],"")</f>
        <v/>
      </c>
      <c r="G1918" s="18" t="str">
        <f t="shared" ca="1" si="131"/>
        <v/>
      </c>
      <c r="H1918" s="18" t="str">
        <f t="shared" ca="1" si="130"/>
        <v/>
      </c>
      <c r="I1918" s="17" t="str">
        <f>_xlfn.XLOOKUP(A1918,Students[Full Name],Students[Starting Rank],"")</f>
        <v/>
      </c>
      <c r="J1918" s="15" t="str">
        <f t="shared" ca="1" si="132"/>
        <v xml:space="preserve">: </v>
      </c>
      <c r="K1918" s="16" t="str">
        <f>_xlfn.XLOOKUP(A1918,Students[Full Name],Students[Start Date],"")</f>
        <v/>
      </c>
      <c r="L1918" s="18">
        <f t="shared" ca="1" si="133"/>
        <v>-1</v>
      </c>
      <c r="M1918" s="18" cm="1">
        <f t="array" aca="1" ref="M1918" ca="1">SUMPRODUCT(Inactives[Days Inactive]*(Inactives[Student]=A1918))/365</f>
        <v>0</v>
      </c>
      <c r="N1918" s="18" t="str" cm="1">
        <f t="array" ref="N1918">IF(LEN($A1918)&gt;0,SUMPRODUCT(($A1918=merged_names)*(_xlfn.TEXTAFTER(N$2, "At ")=merged_belt_colours)*merged_months_at_rank),"")</f>
        <v/>
      </c>
      <c r="O1918" s="18" t="str" cm="1">
        <f t="array" ref="O1918">IF(LEN($A1918)&gt;0,SUMPRODUCT(($A1918=merged_names)*(_xlfn.TEXTAFTER(O$2, "At ")=merged_belt_colours)*merged_months_at_rank),"")</f>
        <v/>
      </c>
      <c r="P1918" s="18" t="str" cm="1">
        <f t="array" ref="P1918">IF(LEN($A1918)&gt;0,SUMPRODUCT(($A1918=merged_names)*(_xlfn.TEXTAFTER(P$2, "At ")=merged_belt_colours)*merged_months_at_rank),"")</f>
        <v/>
      </c>
      <c r="Q1918" s="18" t="str" cm="1">
        <f t="array" ref="Q1918">IF(LEN($A1918)&gt;0,SUMPRODUCT(($A1918=merged_names)*(_xlfn.TEXTAFTER(Q$2, "At ")=merged_belt_colours)*merged_months_at_rank),"")</f>
        <v/>
      </c>
      <c r="R1918" s="18" t="str" cm="1">
        <f t="array" ref="R1918">IF(LEN($A1918)&gt;0,SUMPRODUCT(($A1918=merged_names)*(_xlfn.TEXTAFTER(R$2, "At ")=merged_belt_colours)*merged_months_at_rank),"")</f>
        <v/>
      </c>
    </row>
    <row r="1919" spans="1:18" x14ac:dyDescent="0.25">
      <c r="A1919"/>
      <c r="B1919" s="15" t="str" cm="1">
        <f t="array" ref="B1919">IFERROR(IF(LEN(A1919)&gt;0, IF(SUMPRODUCT((Inactives[Key]=J1919)*(Inactives[Currently Inactive]))=1,"Inactive","Active"),""),"Active")</f>
        <v/>
      </c>
      <c r="C1919" s="16" t="str" cm="1">
        <f t="array" aca="1" ref="C1919" ca="1">IFERROR(_xlfn._xlws.FILTER(Inactives[Inactive On],(Inactives[Key]=J1919)*(Inactives[Currently Inactive]),""),"")</f>
        <v/>
      </c>
      <c r="D1919" s="16" t="str" cm="1">
        <f t="array" aca="1" ref="D1919" ca="1">IFERROR(INDEX(_xlfn.TEXTSPLIT(E1919," "),1),"")</f>
        <v/>
      </c>
      <c r="E1919" s="15" t="str" cm="1">
        <f t="array" aca="1" ref="E1919" ca="1">IFERROR(_xlfn._xlws.FILTER(merged_ranks,(merged_end_dates=DATE(9999,12,31))*(merged_names=A1919)),"")</f>
        <v/>
      </c>
      <c r="F1919" s="17" t="str">
        <f ca="1">_xlfn.XLOOKUP(J1919,Promotions[Promo Key],Promotions[Promo Date],"")</f>
        <v/>
      </c>
      <c r="G1919" s="18" t="str">
        <f t="shared" ca="1" si="131"/>
        <v/>
      </c>
      <c r="H1919" s="18" t="str">
        <f t="shared" ca="1" si="130"/>
        <v/>
      </c>
      <c r="I1919" s="17" t="str">
        <f>_xlfn.XLOOKUP(A1919,Students[Full Name],Students[Starting Rank],"")</f>
        <v/>
      </c>
      <c r="J1919" s="15" t="str">
        <f t="shared" ca="1" si="132"/>
        <v xml:space="preserve">: </v>
      </c>
      <c r="K1919" s="16" t="str">
        <f>_xlfn.XLOOKUP(A1919,Students[Full Name],Students[Start Date],"")</f>
        <v/>
      </c>
      <c r="L1919" s="18">
        <f t="shared" ca="1" si="133"/>
        <v>-1</v>
      </c>
      <c r="M1919" s="18" cm="1">
        <f t="array" aca="1" ref="M1919" ca="1">SUMPRODUCT(Inactives[Days Inactive]*(Inactives[Student]=A1919))/365</f>
        <v>0</v>
      </c>
      <c r="N1919" s="18" t="str" cm="1">
        <f t="array" ref="N1919">IF(LEN($A1919)&gt;0,SUMPRODUCT(($A1919=merged_names)*(_xlfn.TEXTAFTER(N$2, "At ")=merged_belt_colours)*merged_months_at_rank),"")</f>
        <v/>
      </c>
      <c r="O1919" s="18" t="str" cm="1">
        <f t="array" ref="O1919">IF(LEN($A1919)&gt;0,SUMPRODUCT(($A1919=merged_names)*(_xlfn.TEXTAFTER(O$2, "At ")=merged_belt_colours)*merged_months_at_rank),"")</f>
        <v/>
      </c>
      <c r="P1919" s="18" t="str" cm="1">
        <f t="array" ref="P1919">IF(LEN($A1919)&gt;0,SUMPRODUCT(($A1919=merged_names)*(_xlfn.TEXTAFTER(P$2, "At ")=merged_belt_colours)*merged_months_at_rank),"")</f>
        <v/>
      </c>
      <c r="Q1919" s="18" t="str" cm="1">
        <f t="array" ref="Q1919">IF(LEN($A1919)&gt;0,SUMPRODUCT(($A1919=merged_names)*(_xlfn.TEXTAFTER(Q$2, "At ")=merged_belt_colours)*merged_months_at_rank),"")</f>
        <v/>
      </c>
      <c r="R1919" s="18" t="str" cm="1">
        <f t="array" ref="R1919">IF(LEN($A1919)&gt;0,SUMPRODUCT(($A1919=merged_names)*(_xlfn.TEXTAFTER(R$2, "At ")=merged_belt_colours)*merged_months_at_rank),"")</f>
        <v/>
      </c>
    </row>
    <row r="1920" spans="1:18" x14ac:dyDescent="0.25">
      <c r="A1920"/>
      <c r="B1920" s="15" t="str" cm="1">
        <f t="array" ref="B1920">IFERROR(IF(LEN(A1920)&gt;0, IF(SUMPRODUCT((Inactives[Key]=J1920)*(Inactives[Currently Inactive]))=1,"Inactive","Active"),""),"Active")</f>
        <v/>
      </c>
      <c r="C1920" s="16" t="str" cm="1">
        <f t="array" aca="1" ref="C1920" ca="1">IFERROR(_xlfn._xlws.FILTER(Inactives[Inactive On],(Inactives[Key]=J1920)*(Inactives[Currently Inactive]),""),"")</f>
        <v/>
      </c>
      <c r="D1920" s="16" t="str" cm="1">
        <f t="array" aca="1" ref="D1920" ca="1">IFERROR(INDEX(_xlfn.TEXTSPLIT(E1920," "),1),"")</f>
        <v/>
      </c>
      <c r="E1920" s="15" t="str" cm="1">
        <f t="array" aca="1" ref="E1920" ca="1">IFERROR(_xlfn._xlws.FILTER(merged_ranks,(merged_end_dates=DATE(9999,12,31))*(merged_names=A1920)),"")</f>
        <v/>
      </c>
      <c r="F1920" s="17" t="str">
        <f ca="1">_xlfn.XLOOKUP(J1920,Promotions[Promo Key],Promotions[Promo Date],"")</f>
        <v/>
      </c>
      <c r="G1920" s="18" t="str">
        <f t="shared" ca="1" si="131"/>
        <v/>
      </c>
      <c r="H1920" s="18" t="str">
        <f t="shared" ca="1" si="130"/>
        <v/>
      </c>
      <c r="I1920" s="17" t="str">
        <f>_xlfn.XLOOKUP(A1920,Students[Full Name],Students[Starting Rank],"")</f>
        <v/>
      </c>
      <c r="J1920" s="15" t="str">
        <f t="shared" ca="1" si="132"/>
        <v xml:space="preserve">: </v>
      </c>
      <c r="K1920" s="16" t="str">
        <f>_xlfn.XLOOKUP(A1920,Students[Full Name],Students[Start Date],"")</f>
        <v/>
      </c>
      <c r="L1920" s="18">
        <f t="shared" ca="1" si="133"/>
        <v>-1</v>
      </c>
      <c r="M1920" s="18" cm="1">
        <f t="array" aca="1" ref="M1920" ca="1">SUMPRODUCT(Inactives[Days Inactive]*(Inactives[Student]=A1920))/365</f>
        <v>0</v>
      </c>
      <c r="N1920" s="18" t="str" cm="1">
        <f t="array" ref="N1920">IF(LEN($A1920)&gt;0,SUMPRODUCT(($A1920=merged_names)*(_xlfn.TEXTAFTER(N$2, "At ")=merged_belt_colours)*merged_months_at_rank),"")</f>
        <v/>
      </c>
      <c r="O1920" s="18" t="str" cm="1">
        <f t="array" ref="O1920">IF(LEN($A1920)&gt;0,SUMPRODUCT(($A1920=merged_names)*(_xlfn.TEXTAFTER(O$2, "At ")=merged_belt_colours)*merged_months_at_rank),"")</f>
        <v/>
      </c>
      <c r="P1920" s="18" t="str" cm="1">
        <f t="array" ref="P1920">IF(LEN($A1920)&gt;0,SUMPRODUCT(($A1920=merged_names)*(_xlfn.TEXTAFTER(P$2, "At ")=merged_belt_colours)*merged_months_at_rank),"")</f>
        <v/>
      </c>
      <c r="Q1920" s="18" t="str" cm="1">
        <f t="array" ref="Q1920">IF(LEN($A1920)&gt;0,SUMPRODUCT(($A1920=merged_names)*(_xlfn.TEXTAFTER(Q$2, "At ")=merged_belt_colours)*merged_months_at_rank),"")</f>
        <v/>
      </c>
      <c r="R1920" s="18" t="str" cm="1">
        <f t="array" ref="R1920">IF(LEN($A1920)&gt;0,SUMPRODUCT(($A1920=merged_names)*(_xlfn.TEXTAFTER(R$2, "At ")=merged_belt_colours)*merged_months_at_rank),"")</f>
        <v/>
      </c>
    </row>
    <row r="1921" spans="1:18" x14ac:dyDescent="0.25">
      <c r="A1921"/>
      <c r="B1921" s="15" t="str" cm="1">
        <f t="array" ref="B1921">IFERROR(IF(LEN(A1921)&gt;0, IF(SUMPRODUCT((Inactives[Key]=J1921)*(Inactives[Currently Inactive]))=1,"Inactive","Active"),""),"Active")</f>
        <v/>
      </c>
      <c r="C1921" s="16" t="str" cm="1">
        <f t="array" aca="1" ref="C1921" ca="1">IFERROR(_xlfn._xlws.FILTER(Inactives[Inactive On],(Inactives[Key]=J1921)*(Inactives[Currently Inactive]),""),"")</f>
        <v/>
      </c>
      <c r="D1921" s="16" t="str" cm="1">
        <f t="array" aca="1" ref="D1921" ca="1">IFERROR(INDEX(_xlfn.TEXTSPLIT(E1921," "),1),"")</f>
        <v/>
      </c>
      <c r="E1921" s="15" t="str" cm="1">
        <f t="array" aca="1" ref="E1921" ca="1">IFERROR(_xlfn._xlws.FILTER(merged_ranks,(merged_end_dates=DATE(9999,12,31))*(merged_names=A1921)),"")</f>
        <v/>
      </c>
      <c r="F1921" s="17" t="str">
        <f ca="1">_xlfn.XLOOKUP(J1921,Promotions[Promo Key],Promotions[Promo Date],"")</f>
        <v/>
      </c>
      <c r="G1921" s="18" t="str">
        <f t="shared" ca="1" si="131"/>
        <v/>
      </c>
      <c r="H1921" s="18" t="str">
        <f t="shared" ca="1" si="130"/>
        <v/>
      </c>
      <c r="I1921" s="17" t="str">
        <f>_xlfn.XLOOKUP(A1921,Students[Full Name],Students[Starting Rank],"")</f>
        <v/>
      </c>
      <c r="J1921" s="15" t="str">
        <f t="shared" ca="1" si="132"/>
        <v xml:space="preserve">: </v>
      </c>
      <c r="K1921" s="16" t="str">
        <f>_xlfn.XLOOKUP(A1921,Students[Full Name],Students[Start Date],"")</f>
        <v/>
      </c>
      <c r="L1921" s="18">
        <f t="shared" ca="1" si="133"/>
        <v>-1</v>
      </c>
      <c r="M1921" s="18" cm="1">
        <f t="array" aca="1" ref="M1921" ca="1">SUMPRODUCT(Inactives[Days Inactive]*(Inactives[Student]=A1921))/365</f>
        <v>0</v>
      </c>
      <c r="N1921" s="18" t="str" cm="1">
        <f t="array" ref="N1921">IF(LEN($A1921)&gt;0,SUMPRODUCT(($A1921=merged_names)*(_xlfn.TEXTAFTER(N$2, "At ")=merged_belt_colours)*merged_months_at_rank),"")</f>
        <v/>
      </c>
      <c r="O1921" s="18" t="str" cm="1">
        <f t="array" ref="O1921">IF(LEN($A1921)&gt;0,SUMPRODUCT(($A1921=merged_names)*(_xlfn.TEXTAFTER(O$2, "At ")=merged_belt_colours)*merged_months_at_rank),"")</f>
        <v/>
      </c>
      <c r="P1921" s="18" t="str" cm="1">
        <f t="array" ref="P1921">IF(LEN($A1921)&gt;0,SUMPRODUCT(($A1921=merged_names)*(_xlfn.TEXTAFTER(P$2, "At ")=merged_belt_colours)*merged_months_at_rank),"")</f>
        <v/>
      </c>
      <c r="Q1921" s="18" t="str" cm="1">
        <f t="array" ref="Q1921">IF(LEN($A1921)&gt;0,SUMPRODUCT(($A1921=merged_names)*(_xlfn.TEXTAFTER(Q$2, "At ")=merged_belt_colours)*merged_months_at_rank),"")</f>
        <v/>
      </c>
      <c r="R1921" s="18" t="str" cm="1">
        <f t="array" ref="R1921">IF(LEN($A1921)&gt;0,SUMPRODUCT(($A1921=merged_names)*(_xlfn.TEXTAFTER(R$2, "At ")=merged_belt_colours)*merged_months_at_rank),"")</f>
        <v/>
      </c>
    </row>
    <row r="1922" spans="1:18" x14ac:dyDescent="0.25">
      <c r="A1922"/>
      <c r="B1922" s="15" t="str" cm="1">
        <f t="array" ref="B1922">IFERROR(IF(LEN(A1922)&gt;0, IF(SUMPRODUCT((Inactives[Key]=J1922)*(Inactives[Currently Inactive]))=1,"Inactive","Active"),""),"Active")</f>
        <v/>
      </c>
      <c r="C1922" s="16" t="str" cm="1">
        <f t="array" aca="1" ref="C1922" ca="1">IFERROR(_xlfn._xlws.FILTER(Inactives[Inactive On],(Inactives[Key]=J1922)*(Inactives[Currently Inactive]),""),"")</f>
        <v/>
      </c>
      <c r="D1922" s="16" t="str" cm="1">
        <f t="array" aca="1" ref="D1922" ca="1">IFERROR(INDEX(_xlfn.TEXTSPLIT(E1922," "),1),"")</f>
        <v/>
      </c>
      <c r="E1922" s="15" t="str" cm="1">
        <f t="array" aca="1" ref="E1922" ca="1">IFERROR(_xlfn._xlws.FILTER(merged_ranks,(merged_end_dates=DATE(9999,12,31))*(merged_names=A1922)),"")</f>
        <v/>
      </c>
      <c r="F1922" s="17" t="str">
        <f ca="1">_xlfn.XLOOKUP(J1922,Promotions[Promo Key],Promotions[Promo Date],"")</f>
        <v/>
      </c>
      <c r="G1922" s="18" t="str">
        <f t="shared" ca="1" si="131"/>
        <v/>
      </c>
      <c r="H1922" s="18" t="str">
        <f t="shared" ca="1" si="130"/>
        <v/>
      </c>
      <c r="I1922" s="17" t="str">
        <f>_xlfn.XLOOKUP(A1922,Students[Full Name],Students[Starting Rank],"")</f>
        <v/>
      </c>
      <c r="J1922" s="15" t="str">
        <f t="shared" ca="1" si="132"/>
        <v xml:space="preserve">: </v>
      </c>
      <c r="K1922" s="16" t="str">
        <f>_xlfn.XLOOKUP(A1922,Students[Full Name],Students[Start Date],"")</f>
        <v/>
      </c>
      <c r="L1922" s="18">
        <f t="shared" ca="1" si="133"/>
        <v>-1</v>
      </c>
      <c r="M1922" s="18" cm="1">
        <f t="array" aca="1" ref="M1922" ca="1">SUMPRODUCT(Inactives[Days Inactive]*(Inactives[Student]=A1922))/365</f>
        <v>0</v>
      </c>
      <c r="N1922" s="18" t="str" cm="1">
        <f t="array" ref="N1922">IF(LEN($A1922)&gt;0,SUMPRODUCT(($A1922=merged_names)*(_xlfn.TEXTAFTER(N$2, "At ")=merged_belt_colours)*merged_months_at_rank),"")</f>
        <v/>
      </c>
      <c r="O1922" s="18" t="str" cm="1">
        <f t="array" ref="O1922">IF(LEN($A1922)&gt;0,SUMPRODUCT(($A1922=merged_names)*(_xlfn.TEXTAFTER(O$2, "At ")=merged_belt_colours)*merged_months_at_rank),"")</f>
        <v/>
      </c>
      <c r="P1922" s="18" t="str" cm="1">
        <f t="array" ref="P1922">IF(LEN($A1922)&gt;0,SUMPRODUCT(($A1922=merged_names)*(_xlfn.TEXTAFTER(P$2, "At ")=merged_belt_colours)*merged_months_at_rank),"")</f>
        <v/>
      </c>
      <c r="Q1922" s="18" t="str" cm="1">
        <f t="array" ref="Q1922">IF(LEN($A1922)&gt;0,SUMPRODUCT(($A1922=merged_names)*(_xlfn.TEXTAFTER(Q$2, "At ")=merged_belt_colours)*merged_months_at_rank),"")</f>
        <v/>
      </c>
      <c r="R1922" s="18" t="str" cm="1">
        <f t="array" ref="R1922">IF(LEN($A1922)&gt;0,SUMPRODUCT(($A1922=merged_names)*(_xlfn.TEXTAFTER(R$2, "At ")=merged_belt_colours)*merged_months_at_rank),"")</f>
        <v/>
      </c>
    </row>
    <row r="1923" spans="1:18" x14ac:dyDescent="0.25">
      <c r="A1923"/>
      <c r="B1923" s="15" t="str" cm="1">
        <f t="array" ref="B1923">IFERROR(IF(LEN(A1923)&gt;0, IF(SUMPRODUCT((Inactives[Key]=J1923)*(Inactives[Currently Inactive]))=1,"Inactive","Active"),""),"Active")</f>
        <v/>
      </c>
      <c r="C1923" s="16" t="str" cm="1">
        <f t="array" aca="1" ref="C1923" ca="1">IFERROR(_xlfn._xlws.FILTER(Inactives[Inactive On],(Inactives[Key]=J1923)*(Inactives[Currently Inactive]),""),"")</f>
        <v/>
      </c>
      <c r="D1923" s="16" t="str" cm="1">
        <f t="array" aca="1" ref="D1923" ca="1">IFERROR(INDEX(_xlfn.TEXTSPLIT(E1923," "),1),"")</f>
        <v/>
      </c>
      <c r="E1923" s="15" t="str" cm="1">
        <f t="array" aca="1" ref="E1923" ca="1">IFERROR(_xlfn._xlws.FILTER(merged_ranks,(merged_end_dates=DATE(9999,12,31))*(merged_names=A1923)),"")</f>
        <v/>
      </c>
      <c r="F1923" s="17" t="str">
        <f ca="1">_xlfn.XLOOKUP(J1923,Promotions[Promo Key],Promotions[Promo Date],"")</f>
        <v/>
      </c>
      <c r="G1923" s="18" t="str">
        <f t="shared" ca="1" si="131"/>
        <v/>
      </c>
      <c r="H1923" s="18" t="str">
        <f t="shared" ca="1" si="130"/>
        <v/>
      </c>
      <c r="I1923" s="17" t="str">
        <f>_xlfn.XLOOKUP(A1923,Students[Full Name],Students[Starting Rank],"")</f>
        <v/>
      </c>
      <c r="J1923" s="15" t="str">
        <f t="shared" ca="1" si="132"/>
        <v xml:space="preserve">: </v>
      </c>
      <c r="K1923" s="16" t="str">
        <f>_xlfn.XLOOKUP(A1923,Students[Full Name],Students[Start Date],"")</f>
        <v/>
      </c>
      <c r="L1923" s="18">
        <f t="shared" ca="1" si="133"/>
        <v>-1</v>
      </c>
      <c r="M1923" s="18" cm="1">
        <f t="array" aca="1" ref="M1923" ca="1">SUMPRODUCT(Inactives[Days Inactive]*(Inactives[Student]=A1923))/365</f>
        <v>0</v>
      </c>
      <c r="N1923" s="18" t="str" cm="1">
        <f t="array" ref="N1923">IF(LEN($A1923)&gt;0,SUMPRODUCT(($A1923=merged_names)*(_xlfn.TEXTAFTER(N$2, "At ")=merged_belt_colours)*merged_months_at_rank),"")</f>
        <v/>
      </c>
      <c r="O1923" s="18" t="str" cm="1">
        <f t="array" ref="O1923">IF(LEN($A1923)&gt;0,SUMPRODUCT(($A1923=merged_names)*(_xlfn.TEXTAFTER(O$2, "At ")=merged_belt_colours)*merged_months_at_rank),"")</f>
        <v/>
      </c>
      <c r="P1923" s="18" t="str" cm="1">
        <f t="array" ref="P1923">IF(LEN($A1923)&gt;0,SUMPRODUCT(($A1923=merged_names)*(_xlfn.TEXTAFTER(P$2, "At ")=merged_belt_colours)*merged_months_at_rank),"")</f>
        <v/>
      </c>
      <c r="Q1923" s="18" t="str" cm="1">
        <f t="array" ref="Q1923">IF(LEN($A1923)&gt;0,SUMPRODUCT(($A1923=merged_names)*(_xlfn.TEXTAFTER(Q$2, "At ")=merged_belt_colours)*merged_months_at_rank),"")</f>
        <v/>
      </c>
      <c r="R1923" s="18" t="str" cm="1">
        <f t="array" ref="R1923">IF(LEN($A1923)&gt;0,SUMPRODUCT(($A1923=merged_names)*(_xlfn.TEXTAFTER(R$2, "At ")=merged_belt_colours)*merged_months_at_rank),"")</f>
        <v/>
      </c>
    </row>
    <row r="1924" spans="1:18" x14ac:dyDescent="0.25">
      <c r="A1924"/>
      <c r="B1924" s="15" t="str" cm="1">
        <f t="array" ref="B1924">IFERROR(IF(LEN(A1924)&gt;0, IF(SUMPRODUCT((Inactives[Key]=J1924)*(Inactives[Currently Inactive]))=1,"Inactive","Active"),""),"Active")</f>
        <v/>
      </c>
      <c r="C1924" s="16" t="str" cm="1">
        <f t="array" aca="1" ref="C1924" ca="1">IFERROR(_xlfn._xlws.FILTER(Inactives[Inactive On],(Inactives[Key]=J1924)*(Inactives[Currently Inactive]),""),"")</f>
        <v/>
      </c>
      <c r="D1924" s="16" t="str" cm="1">
        <f t="array" aca="1" ref="D1924" ca="1">IFERROR(INDEX(_xlfn.TEXTSPLIT(E1924," "),1),"")</f>
        <v/>
      </c>
      <c r="E1924" s="15" t="str" cm="1">
        <f t="array" aca="1" ref="E1924" ca="1">IFERROR(_xlfn._xlws.FILTER(merged_ranks,(merged_end_dates=DATE(9999,12,31))*(merged_names=A1924)),"")</f>
        <v/>
      </c>
      <c r="F1924" s="17" t="str">
        <f ca="1">_xlfn.XLOOKUP(J1924,Promotions[Promo Key],Promotions[Promo Date],"")</f>
        <v/>
      </c>
      <c r="G1924" s="18" t="str">
        <f t="shared" ca="1" si="131"/>
        <v/>
      </c>
      <c r="H1924" s="18" t="str">
        <f t="shared" ca="1" si="130"/>
        <v/>
      </c>
      <c r="I1924" s="17" t="str">
        <f>_xlfn.XLOOKUP(A1924,Students[Full Name],Students[Starting Rank],"")</f>
        <v/>
      </c>
      <c r="J1924" s="15" t="str">
        <f t="shared" ca="1" si="132"/>
        <v xml:space="preserve">: </v>
      </c>
      <c r="K1924" s="16" t="str">
        <f>_xlfn.XLOOKUP(A1924,Students[Full Name],Students[Start Date],"")</f>
        <v/>
      </c>
      <c r="L1924" s="18">
        <f t="shared" ca="1" si="133"/>
        <v>-1</v>
      </c>
      <c r="M1924" s="18" cm="1">
        <f t="array" aca="1" ref="M1924" ca="1">SUMPRODUCT(Inactives[Days Inactive]*(Inactives[Student]=A1924))/365</f>
        <v>0</v>
      </c>
      <c r="N1924" s="18" t="str" cm="1">
        <f t="array" ref="N1924">IF(LEN($A1924)&gt;0,SUMPRODUCT(($A1924=merged_names)*(_xlfn.TEXTAFTER(N$2, "At ")=merged_belt_colours)*merged_months_at_rank),"")</f>
        <v/>
      </c>
      <c r="O1924" s="18" t="str" cm="1">
        <f t="array" ref="O1924">IF(LEN($A1924)&gt;0,SUMPRODUCT(($A1924=merged_names)*(_xlfn.TEXTAFTER(O$2, "At ")=merged_belt_colours)*merged_months_at_rank),"")</f>
        <v/>
      </c>
      <c r="P1924" s="18" t="str" cm="1">
        <f t="array" ref="P1924">IF(LEN($A1924)&gt;0,SUMPRODUCT(($A1924=merged_names)*(_xlfn.TEXTAFTER(P$2, "At ")=merged_belt_colours)*merged_months_at_rank),"")</f>
        <v/>
      </c>
      <c r="Q1924" s="18" t="str" cm="1">
        <f t="array" ref="Q1924">IF(LEN($A1924)&gt;0,SUMPRODUCT(($A1924=merged_names)*(_xlfn.TEXTAFTER(Q$2, "At ")=merged_belt_colours)*merged_months_at_rank),"")</f>
        <v/>
      </c>
      <c r="R1924" s="18" t="str" cm="1">
        <f t="array" ref="R1924">IF(LEN($A1924)&gt;0,SUMPRODUCT(($A1924=merged_names)*(_xlfn.TEXTAFTER(R$2, "At ")=merged_belt_colours)*merged_months_at_rank),"")</f>
        <v/>
      </c>
    </row>
    <row r="1925" spans="1:18" x14ac:dyDescent="0.25">
      <c r="A1925"/>
      <c r="B1925" s="15" t="str" cm="1">
        <f t="array" ref="B1925">IFERROR(IF(LEN(A1925)&gt;0, IF(SUMPRODUCT((Inactives[Key]=J1925)*(Inactives[Currently Inactive]))=1,"Inactive","Active"),""),"Active")</f>
        <v/>
      </c>
      <c r="C1925" s="16" t="str" cm="1">
        <f t="array" aca="1" ref="C1925" ca="1">IFERROR(_xlfn._xlws.FILTER(Inactives[Inactive On],(Inactives[Key]=J1925)*(Inactives[Currently Inactive]),""),"")</f>
        <v/>
      </c>
      <c r="D1925" s="16" t="str" cm="1">
        <f t="array" aca="1" ref="D1925" ca="1">IFERROR(INDEX(_xlfn.TEXTSPLIT(E1925," "),1),"")</f>
        <v/>
      </c>
      <c r="E1925" s="15" t="str" cm="1">
        <f t="array" aca="1" ref="E1925" ca="1">IFERROR(_xlfn._xlws.FILTER(merged_ranks,(merged_end_dates=DATE(9999,12,31))*(merged_names=A1925)),"")</f>
        <v/>
      </c>
      <c r="F1925" s="17" t="str">
        <f ca="1">_xlfn.XLOOKUP(J1925,Promotions[Promo Key],Promotions[Promo Date],"")</f>
        <v/>
      </c>
      <c r="G1925" s="18" t="str">
        <f t="shared" ca="1" si="131"/>
        <v/>
      </c>
      <c r="H1925" s="18" t="str">
        <f t="shared" ca="1" si="130"/>
        <v/>
      </c>
      <c r="I1925" s="17" t="str">
        <f>_xlfn.XLOOKUP(A1925,Students[Full Name],Students[Starting Rank],"")</f>
        <v/>
      </c>
      <c r="J1925" s="15" t="str">
        <f t="shared" ca="1" si="132"/>
        <v xml:space="preserve">: </v>
      </c>
      <c r="K1925" s="16" t="str">
        <f>_xlfn.XLOOKUP(A1925,Students[Full Name],Students[Start Date],"")</f>
        <v/>
      </c>
      <c r="L1925" s="18">
        <f t="shared" ca="1" si="133"/>
        <v>-1</v>
      </c>
      <c r="M1925" s="18" cm="1">
        <f t="array" aca="1" ref="M1925" ca="1">SUMPRODUCT(Inactives[Days Inactive]*(Inactives[Student]=A1925))/365</f>
        <v>0</v>
      </c>
      <c r="N1925" s="18" t="str" cm="1">
        <f t="array" ref="N1925">IF(LEN($A1925)&gt;0,SUMPRODUCT(($A1925=merged_names)*(_xlfn.TEXTAFTER(N$2, "At ")=merged_belt_colours)*merged_months_at_rank),"")</f>
        <v/>
      </c>
      <c r="O1925" s="18" t="str" cm="1">
        <f t="array" ref="O1925">IF(LEN($A1925)&gt;0,SUMPRODUCT(($A1925=merged_names)*(_xlfn.TEXTAFTER(O$2, "At ")=merged_belt_colours)*merged_months_at_rank),"")</f>
        <v/>
      </c>
      <c r="P1925" s="18" t="str" cm="1">
        <f t="array" ref="P1925">IF(LEN($A1925)&gt;0,SUMPRODUCT(($A1925=merged_names)*(_xlfn.TEXTAFTER(P$2, "At ")=merged_belt_colours)*merged_months_at_rank),"")</f>
        <v/>
      </c>
      <c r="Q1925" s="18" t="str" cm="1">
        <f t="array" ref="Q1925">IF(LEN($A1925)&gt;0,SUMPRODUCT(($A1925=merged_names)*(_xlfn.TEXTAFTER(Q$2, "At ")=merged_belt_colours)*merged_months_at_rank),"")</f>
        <v/>
      </c>
      <c r="R1925" s="18" t="str" cm="1">
        <f t="array" ref="R1925">IF(LEN($A1925)&gt;0,SUMPRODUCT(($A1925=merged_names)*(_xlfn.TEXTAFTER(R$2, "At ")=merged_belt_colours)*merged_months_at_rank),"")</f>
        <v/>
      </c>
    </row>
    <row r="1926" spans="1:18" x14ac:dyDescent="0.25">
      <c r="A1926"/>
      <c r="B1926" s="15" t="str" cm="1">
        <f t="array" ref="B1926">IFERROR(IF(LEN(A1926)&gt;0, IF(SUMPRODUCT((Inactives[Key]=J1926)*(Inactives[Currently Inactive]))=1,"Inactive","Active"),""),"Active")</f>
        <v/>
      </c>
      <c r="C1926" s="16" t="str" cm="1">
        <f t="array" aca="1" ref="C1926" ca="1">IFERROR(_xlfn._xlws.FILTER(Inactives[Inactive On],(Inactives[Key]=J1926)*(Inactives[Currently Inactive]),""),"")</f>
        <v/>
      </c>
      <c r="D1926" s="16" t="str" cm="1">
        <f t="array" aca="1" ref="D1926" ca="1">IFERROR(INDEX(_xlfn.TEXTSPLIT(E1926," "),1),"")</f>
        <v/>
      </c>
      <c r="E1926" s="15" t="str" cm="1">
        <f t="array" aca="1" ref="E1926" ca="1">IFERROR(_xlfn._xlws.FILTER(merged_ranks,(merged_end_dates=DATE(9999,12,31))*(merged_names=A1926)),"")</f>
        <v/>
      </c>
      <c r="F1926" s="17" t="str">
        <f ca="1">_xlfn.XLOOKUP(J1926,Promotions[Promo Key],Promotions[Promo Date],"")</f>
        <v/>
      </c>
      <c r="G1926" s="18" t="str">
        <f t="shared" ca="1" si="131"/>
        <v/>
      </c>
      <c r="H1926" s="18" t="str">
        <f t="shared" ca="1" si="130"/>
        <v/>
      </c>
      <c r="I1926" s="17" t="str">
        <f>_xlfn.XLOOKUP(A1926,Students[Full Name],Students[Starting Rank],"")</f>
        <v/>
      </c>
      <c r="J1926" s="15" t="str">
        <f t="shared" ca="1" si="132"/>
        <v xml:space="preserve">: </v>
      </c>
      <c r="K1926" s="16" t="str">
        <f>_xlfn.XLOOKUP(A1926,Students[Full Name],Students[Start Date],"")</f>
        <v/>
      </c>
      <c r="L1926" s="18">
        <f t="shared" ca="1" si="133"/>
        <v>-1</v>
      </c>
      <c r="M1926" s="18" cm="1">
        <f t="array" aca="1" ref="M1926" ca="1">SUMPRODUCT(Inactives[Days Inactive]*(Inactives[Student]=A1926))/365</f>
        <v>0</v>
      </c>
      <c r="N1926" s="18" t="str" cm="1">
        <f t="array" ref="N1926">IF(LEN($A1926)&gt;0,SUMPRODUCT(($A1926=merged_names)*(_xlfn.TEXTAFTER(N$2, "At ")=merged_belt_colours)*merged_months_at_rank),"")</f>
        <v/>
      </c>
      <c r="O1926" s="18" t="str" cm="1">
        <f t="array" ref="O1926">IF(LEN($A1926)&gt;0,SUMPRODUCT(($A1926=merged_names)*(_xlfn.TEXTAFTER(O$2, "At ")=merged_belt_colours)*merged_months_at_rank),"")</f>
        <v/>
      </c>
      <c r="P1926" s="18" t="str" cm="1">
        <f t="array" ref="P1926">IF(LEN($A1926)&gt;0,SUMPRODUCT(($A1926=merged_names)*(_xlfn.TEXTAFTER(P$2, "At ")=merged_belt_colours)*merged_months_at_rank),"")</f>
        <v/>
      </c>
      <c r="Q1926" s="18" t="str" cm="1">
        <f t="array" ref="Q1926">IF(LEN($A1926)&gt;0,SUMPRODUCT(($A1926=merged_names)*(_xlfn.TEXTAFTER(Q$2, "At ")=merged_belt_colours)*merged_months_at_rank),"")</f>
        <v/>
      </c>
      <c r="R1926" s="18" t="str" cm="1">
        <f t="array" ref="R1926">IF(LEN($A1926)&gt;0,SUMPRODUCT(($A1926=merged_names)*(_xlfn.TEXTAFTER(R$2, "At ")=merged_belt_colours)*merged_months_at_rank),"")</f>
        <v/>
      </c>
    </row>
    <row r="1927" spans="1:18" x14ac:dyDescent="0.25">
      <c r="A1927"/>
      <c r="B1927" s="15" t="str" cm="1">
        <f t="array" ref="B1927">IFERROR(IF(LEN(A1927)&gt;0, IF(SUMPRODUCT((Inactives[Key]=J1927)*(Inactives[Currently Inactive]))=1,"Inactive","Active"),""),"Active")</f>
        <v/>
      </c>
      <c r="C1927" s="16" t="str" cm="1">
        <f t="array" aca="1" ref="C1927" ca="1">IFERROR(_xlfn._xlws.FILTER(Inactives[Inactive On],(Inactives[Key]=J1927)*(Inactives[Currently Inactive]),""),"")</f>
        <v/>
      </c>
      <c r="D1927" s="16" t="str" cm="1">
        <f t="array" aca="1" ref="D1927" ca="1">IFERROR(INDEX(_xlfn.TEXTSPLIT(E1927," "),1),"")</f>
        <v/>
      </c>
      <c r="E1927" s="15" t="str" cm="1">
        <f t="array" aca="1" ref="E1927" ca="1">IFERROR(_xlfn._xlws.FILTER(merged_ranks,(merged_end_dates=DATE(9999,12,31))*(merged_names=A1927)),"")</f>
        <v/>
      </c>
      <c r="F1927" s="17" t="str">
        <f ca="1">_xlfn.XLOOKUP(J1927,Promotions[Promo Key],Promotions[Promo Date],"")</f>
        <v/>
      </c>
      <c r="G1927" s="18" t="str">
        <f t="shared" ca="1" si="131"/>
        <v/>
      </c>
      <c r="H1927" s="18" t="str">
        <f t="shared" ca="1" si="130"/>
        <v/>
      </c>
      <c r="I1927" s="17" t="str">
        <f>_xlfn.XLOOKUP(A1927,Students[Full Name],Students[Starting Rank],"")</f>
        <v/>
      </c>
      <c r="J1927" s="15" t="str">
        <f t="shared" ca="1" si="132"/>
        <v xml:space="preserve">: </v>
      </c>
      <c r="K1927" s="16" t="str">
        <f>_xlfn.XLOOKUP(A1927,Students[Full Name],Students[Start Date],"")</f>
        <v/>
      </c>
      <c r="L1927" s="18">
        <f t="shared" ca="1" si="133"/>
        <v>-1</v>
      </c>
      <c r="M1927" s="18" cm="1">
        <f t="array" aca="1" ref="M1927" ca="1">SUMPRODUCT(Inactives[Days Inactive]*(Inactives[Student]=A1927))/365</f>
        <v>0</v>
      </c>
      <c r="N1927" s="18" t="str" cm="1">
        <f t="array" ref="N1927">IF(LEN($A1927)&gt;0,SUMPRODUCT(($A1927=merged_names)*(_xlfn.TEXTAFTER(N$2, "At ")=merged_belt_colours)*merged_months_at_rank),"")</f>
        <v/>
      </c>
      <c r="O1927" s="18" t="str" cm="1">
        <f t="array" ref="O1927">IF(LEN($A1927)&gt;0,SUMPRODUCT(($A1927=merged_names)*(_xlfn.TEXTAFTER(O$2, "At ")=merged_belt_colours)*merged_months_at_rank),"")</f>
        <v/>
      </c>
      <c r="P1927" s="18" t="str" cm="1">
        <f t="array" ref="P1927">IF(LEN($A1927)&gt;0,SUMPRODUCT(($A1927=merged_names)*(_xlfn.TEXTAFTER(P$2, "At ")=merged_belt_colours)*merged_months_at_rank),"")</f>
        <v/>
      </c>
      <c r="Q1927" s="18" t="str" cm="1">
        <f t="array" ref="Q1927">IF(LEN($A1927)&gt;0,SUMPRODUCT(($A1927=merged_names)*(_xlfn.TEXTAFTER(Q$2, "At ")=merged_belt_colours)*merged_months_at_rank),"")</f>
        <v/>
      </c>
      <c r="R1927" s="18" t="str" cm="1">
        <f t="array" ref="R1927">IF(LEN($A1927)&gt;0,SUMPRODUCT(($A1927=merged_names)*(_xlfn.TEXTAFTER(R$2, "At ")=merged_belt_colours)*merged_months_at_rank),"")</f>
        <v/>
      </c>
    </row>
    <row r="1928" spans="1:18" x14ac:dyDescent="0.25">
      <c r="A1928"/>
      <c r="B1928" s="15" t="str" cm="1">
        <f t="array" ref="B1928">IFERROR(IF(LEN(A1928)&gt;0, IF(SUMPRODUCT((Inactives[Key]=J1928)*(Inactives[Currently Inactive]))=1,"Inactive","Active"),""),"Active")</f>
        <v/>
      </c>
      <c r="C1928" s="16" t="str" cm="1">
        <f t="array" aca="1" ref="C1928" ca="1">IFERROR(_xlfn._xlws.FILTER(Inactives[Inactive On],(Inactives[Key]=J1928)*(Inactives[Currently Inactive]),""),"")</f>
        <v/>
      </c>
      <c r="D1928" s="16" t="str" cm="1">
        <f t="array" aca="1" ref="D1928" ca="1">IFERROR(INDEX(_xlfn.TEXTSPLIT(E1928," "),1),"")</f>
        <v/>
      </c>
      <c r="E1928" s="15" t="str" cm="1">
        <f t="array" aca="1" ref="E1928" ca="1">IFERROR(_xlfn._xlws.FILTER(merged_ranks,(merged_end_dates=DATE(9999,12,31))*(merged_names=A1928)),"")</f>
        <v/>
      </c>
      <c r="F1928" s="17" t="str">
        <f ca="1">_xlfn.XLOOKUP(J1928,Promotions[Promo Key],Promotions[Promo Date],"")</f>
        <v/>
      </c>
      <c r="G1928" s="18" t="str">
        <f t="shared" ca="1" si="131"/>
        <v/>
      </c>
      <c r="H1928" s="18" t="str">
        <f t="shared" ca="1" si="130"/>
        <v/>
      </c>
      <c r="I1928" s="17" t="str">
        <f>_xlfn.XLOOKUP(A1928,Students[Full Name],Students[Starting Rank],"")</f>
        <v/>
      </c>
      <c r="J1928" s="15" t="str">
        <f t="shared" ca="1" si="132"/>
        <v xml:space="preserve">: </v>
      </c>
      <c r="K1928" s="16" t="str">
        <f>_xlfn.XLOOKUP(A1928,Students[Full Name],Students[Start Date],"")</f>
        <v/>
      </c>
      <c r="L1928" s="18">
        <f t="shared" ca="1" si="133"/>
        <v>-1</v>
      </c>
      <c r="M1928" s="18" cm="1">
        <f t="array" aca="1" ref="M1928" ca="1">SUMPRODUCT(Inactives[Days Inactive]*(Inactives[Student]=A1928))/365</f>
        <v>0</v>
      </c>
      <c r="N1928" s="18" t="str" cm="1">
        <f t="array" ref="N1928">IF(LEN($A1928)&gt;0,SUMPRODUCT(($A1928=merged_names)*(_xlfn.TEXTAFTER(N$2, "At ")=merged_belt_colours)*merged_months_at_rank),"")</f>
        <v/>
      </c>
      <c r="O1928" s="18" t="str" cm="1">
        <f t="array" ref="O1928">IF(LEN($A1928)&gt;0,SUMPRODUCT(($A1928=merged_names)*(_xlfn.TEXTAFTER(O$2, "At ")=merged_belt_colours)*merged_months_at_rank),"")</f>
        <v/>
      </c>
      <c r="P1928" s="18" t="str" cm="1">
        <f t="array" ref="P1928">IF(LEN($A1928)&gt;0,SUMPRODUCT(($A1928=merged_names)*(_xlfn.TEXTAFTER(P$2, "At ")=merged_belt_colours)*merged_months_at_rank),"")</f>
        <v/>
      </c>
      <c r="Q1928" s="18" t="str" cm="1">
        <f t="array" ref="Q1928">IF(LEN($A1928)&gt;0,SUMPRODUCT(($A1928=merged_names)*(_xlfn.TEXTAFTER(Q$2, "At ")=merged_belt_colours)*merged_months_at_rank),"")</f>
        <v/>
      </c>
      <c r="R1928" s="18" t="str" cm="1">
        <f t="array" ref="R1928">IF(LEN($A1928)&gt;0,SUMPRODUCT(($A1928=merged_names)*(_xlfn.TEXTAFTER(R$2, "At ")=merged_belt_colours)*merged_months_at_rank),"")</f>
        <v/>
      </c>
    </row>
    <row r="1929" spans="1:18" x14ac:dyDescent="0.25">
      <c r="A1929"/>
      <c r="B1929" s="15" t="str" cm="1">
        <f t="array" ref="B1929">IFERROR(IF(LEN(A1929)&gt;0, IF(SUMPRODUCT((Inactives[Key]=J1929)*(Inactives[Currently Inactive]))=1,"Inactive","Active"),""),"Active")</f>
        <v/>
      </c>
      <c r="C1929" s="16" t="str" cm="1">
        <f t="array" aca="1" ref="C1929" ca="1">IFERROR(_xlfn._xlws.FILTER(Inactives[Inactive On],(Inactives[Key]=J1929)*(Inactives[Currently Inactive]),""),"")</f>
        <v/>
      </c>
      <c r="D1929" s="16" t="str" cm="1">
        <f t="array" aca="1" ref="D1929" ca="1">IFERROR(INDEX(_xlfn.TEXTSPLIT(E1929," "),1),"")</f>
        <v/>
      </c>
      <c r="E1929" s="15" t="str" cm="1">
        <f t="array" aca="1" ref="E1929" ca="1">IFERROR(_xlfn._xlws.FILTER(merged_ranks,(merged_end_dates=DATE(9999,12,31))*(merged_names=A1929)),"")</f>
        <v/>
      </c>
      <c r="F1929" s="17" t="str">
        <f ca="1">_xlfn.XLOOKUP(J1929,Promotions[Promo Key],Promotions[Promo Date],"")</f>
        <v/>
      </c>
      <c r="G1929" s="18" t="str">
        <f t="shared" ca="1" si="131"/>
        <v/>
      </c>
      <c r="H1929" s="18" t="str">
        <f t="shared" ca="1" si="130"/>
        <v/>
      </c>
      <c r="I1929" s="17" t="str">
        <f>_xlfn.XLOOKUP(A1929,Students[Full Name],Students[Starting Rank],"")</f>
        <v/>
      </c>
      <c r="J1929" s="15" t="str">
        <f t="shared" ca="1" si="132"/>
        <v xml:space="preserve">: </v>
      </c>
      <c r="K1929" s="16" t="str">
        <f>_xlfn.XLOOKUP(A1929,Students[Full Name],Students[Start Date],"")</f>
        <v/>
      </c>
      <c r="L1929" s="18">
        <f t="shared" ca="1" si="133"/>
        <v>-1</v>
      </c>
      <c r="M1929" s="18" cm="1">
        <f t="array" aca="1" ref="M1929" ca="1">SUMPRODUCT(Inactives[Days Inactive]*(Inactives[Student]=A1929))/365</f>
        <v>0</v>
      </c>
      <c r="N1929" s="18" t="str" cm="1">
        <f t="array" ref="N1929">IF(LEN($A1929)&gt;0,SUMPRODUCT(($A1929=merged_names)*(_xlfn.TEXTAFTER(N$2, "At ")=merged_belt_colours)*merged_months_at_rank),"")</f>
        <v/>
      </c>
      <c r="O1929" s="18" t="str" cm="1">
        <f t="array" ref="O1929">IF(LEN($A1929)&gt;0,SUMPRODUCT(($A1929=merged_names)*(_xlfn.TEXTAFTER(O$2, "At ")=merged_belt_colours)*merged_months_at_rank),"")</f>
        <v/>
      </c>
      <c r="P1929" s="18" t="str" cm="1">
        <f t="array" ref="P1929">IF(LEN($A1929)&gt;0,SUMPRODUCT(($A1929=merged_names)*(_xlfn.TEXTAFTER(P$2, "At ")=merged_belt_colours)*merged_months_at_rank),"")</f>
        <v/>
      </c>
      <c r="Q1929" s="18" t="str" cm="1">
        <f t="array" ref="Q1929">IF(LEN($A1929)&gt;0,SUMPRODUCT(($A1929=merged_names)*(_xlfn.TEXTAFTER(Q$2, "At ")=merged_belt_colours)*merged_months_at_rank),"")</f>
        <v/>
      </c>
      <c r="R1929" s="18" t="str" cm="1">
        <f t="array" ref="R1929">IF(LEN($A1929)&gt;0,SUMPRODUCT(($A1929=merged_names)*(_xlfn.TEXTAFTER(R$2, "At ")=merged_belt_colours)*merged_months_at_rank),"")</f>
        <v/>
      </c>
    </row>
    <row r="1930" spans="1:18" x14ac:dyDescent="0.25">
      <c r="A1930"/>
      <c r="B1930" s="15" t="str" cm="1">
        <f t="array" ref="B1930">IFERROR(IF(LEN(A1930)&gt;0, IF(SUMPRODUCT((Inactives[Key]=J1930)*(Inactives[Currently Inactive]))=1,"Inactive","Active"),""),"Active")</f>
        <v/>
      </c>
      <c r="C1930" s="16" t="str" cm="1">
        <f t="array" aca="1" ref="C1930" ca="1">IFERROR(_xlfn._xlws.FILTER(Inactives[Inactive On],(Inactives[Key]=J1930)*(Inactives[Currently Inactive]),""),"")</f>
        <v/>
      </c>
      <c r="D1930" s="16" t="str" cm="1">
        <f t="array" aca="1" ref="D1930" ca="1">IFERROR(INDEX(_xlfn.TEXTSPLIT(E1930," "),1),"")</f>
        <v/>
      </c>
      <c r="E1930" s="15" t="str" cm="1">
        <f t="array" aca="1" ref="E1930" ca="1">IFERROR(_xlfn._xlws.FILTER(merged_ranks,(merged_end_dates=DATE(9999,12,31))*(merged_names=A1930)),"")</f>
        <v/>
      </c>
      <c r="F1930" s="17" t="str">
        <f ca="1">_xlfn.XLOOKUP(J1930,Promotions[Promo Key],Promotions[Promo Date],"")</f>
        <v/>
      </c>
      <c r="G1930" s="18" t="str">
        <f t="shared" ca="1" si="131"/>
        <v/>
      </c>
      <c r="H1930" s="18" t="str">
        <f t="shared" ca="1" si="130"/>
        <v/>
      </c>
      <c r="I1930" s="17" t="str">
        <f>_xlfn.XLOOKUP(A1930,Students[Full Name],Students[Starting Rank],"")</f>
        <v/>
      </c>
      <c r="J1930" s="15" t="str">
        <f t="shared" ca="1" si="132"/>
        <v xml:space="preserve">: </v>
      </c>
      <c r="K1930" s="16" t="str">
        <f>_xlfn.XLOOKUP(A1930,Students[Full Name],Students[Start Date],"")</f>
        <v/>
      </c>
      <c r="L1930" s="18">
        <f t="shared" ca="1" si="133"/>
        <v>-1</v>
      </c>
      <c r="M1930" s="18" cm="1">
        <f t="array" aca="1" ref="M1930" ca="1">SUMPRODUCT(Inactives[Days Inactive]*(Inactives[Student]=A1930))/365</f>
        <v>0</v>
      </c>
      <c r="N1930" s="18" t="str" cm="1">
        <f t="array" ref="N1930">IF(LEN($A1930)&gt;0,SUMPRODUCT(($A1930=merged_names)*(_xlfn.TEXTAFTER(N$2, "At ")=merged_belt_colours)*merged_months_at_rank),"")</f>
        <v/>
      </c>
      <c r="O1930" s="18" t="str" cm="1">
        <f t="array" ref="O1930">IF(LEN($A1930)&gt;0,SUMPRODUCT(($A1930=merged_names)*(_xlfn.TEXTAFTER(O$2, "At ")=merged_belt_colours)*merged_months_at_rank),"")</f>
        <v/>
      </c>
      <c r="P1930" s="18" t="str" cm="1">
        <f t="array" ref="P1930">IF(LEN($A1930)&gt;0,SUMPRODUCT(($A1930=merged_names)*(_xlfn.TEXTAFTER(P$2, "At ")=merged_belt_colours)*merged_months_at_rank),"")</f>
        <v/>
      </c>
      <c r="Q1930" s="18" t="str" cm="1">
        <f t="array" ref="Q1930">IF(LEN($A1930)&gt;0,SUMPRODUCT(($A1930=merged_names)*(_xlfn.TEXTAFTER(Q$2, "At ")=merged_belt_colours)*merged_months_at_rank),"")</f>
        <v/>
      </c>
      <c r="R1930" s="18" t="str" cm="1">
        <f t="array" ref="R1930">IF(LEN($A1930)&gt;0,SUMPRODUCT(($A1930=merged_names)*(_xlfn.TEXTAFTER(R$2, "At ")=merged_belt_colours)*merged_months_at_rank),"")</f>
        <v/>
      </c>
    </row>
    <row r="1931" spans="1:18" x14ac:dyDescent="0.25">
      <c r="A1931"/>
      <c r="B1931" s="15" t="str" cm="1">
        <f t="array" ref="B1931">IFERROR(IF(LEN(A1931)&gt;0, IF(SUMPRODUCT((Inactives[Key]=J1931)*(Inactives[Currently Inactive]))=1,"Inactive","Active"),""),"Active")</f>
        <v/>
      </c>
      <c r="C1931" s="16" t="str" cm="1">
        <f t="array" aca="1" ref="C1931" ca="1">IFERROR(_xlfn._xlws.FILTER(Inactives[Inactive On],(Inactives[Key]=J1931)*(Inactives[Currently Inactive]),""),"")</f>
        <v/>
      </c>
      <c r="D1931" s="16" t="str" cm="1">
        <f t="array" aca="1" ref="D1931" ca="1">IFERROR(INDEX(_xlfn.TEXTSPLIT(E1931," "),1),"")</f>
        <v/>
      </c>
      <c r="E1931" s="15" t="str" cm="1">
        <f t="array" aca="1" ref="E1931" ca="1">IFERROR(_xlfn._xlws.FILTER(merged_ranks,(merged_end_dates=DATE(9999,12,31))*(merged_names=A1931)),"")</f>
        <v/>
      </c>
      <c r="F1931" s="17" t="str">
        <f ca="1">_xlfn.XLOOKUP(J1931,Promotions[Promo Key],Promotions[Promo Date],"")</f>
        <v/>
      </c>
      <c r="G1931" s="18" t="str">
        <f t="shared" ca="1" si="131"/>
        <v/>
      </c>
      <c r="H1931" s="18" t="str">
        <f t="shared" ca="1" si="130"/>
        <v/>
      </c>
      <c r="I1931" s="17" t="str">
        <f>_xlfn.XLOOKUP(A1931,Students[Full Name],Students[Starting Rank],"")</f>
        <v/>
      </c>
      <c r="J1931" s="15" t="str">
        <f t="shared" ca="1" si="132"/>
        <v xml:space="preserve">: </v>
      </c>
      <c r="K1931" s="16" t="str">
        <f>_xlfn.XLOOKUP(A1931,Students[Full Name],Students[Start Date],"")</f>
        <v/>
      </c>
      <c r="L1931" s="18">
        <f t="shared" ca="1" si="133"/>
        <v>-1</v>
      </c>
      <c r="M1931" s="18" cm="1">
        <f t="array" aca="1" ref="M1931" ca="1">SUMPRODUCT(Inactives[Days Inactive]*(Inactives[Student]=A1931))/365</f>
        <v>0</v>
      </c>
      <c r="N1931" s="18" t="str" cm="1">
        <f t="array" ref="N1931">IF(LEN($A1931)&gt;0,SUMPRODUCT(($A1931=merged_names)*(_xlfn.TEXTAFTER(N$2, "At ")=merged_belt_colours)*merged_months_at_rank),"")</f>
        <v/>
      </c>
      <c r="O1931" s="18" t="str" cm="1">
        <f t="array" ref="O1931">IF(LEN($A1931)&gt;0,SUMPRODUCT(($A1931=merged_names)*(_xlfn.TEXTAFTER(O$2, "At ")=merged_belt_colours)*merged_months_at_rank),"")</f>
        <v/>
      </c>
      <c r="P1931" s="18" t="str" cm="1">
        <f t="array" ref="P1931">IF(LEN($A1931)&gt;0,SUMPRODUCT(($A1931=merged_names)*(_xlfn.TEXTAFTER(P$2, "At ")=merged_belt_colours)*merged_months_at_rank),"")</f>
        <v/>
      </c>
      <c r="Q1931" s="18" t="str" cm="1">
        <f t="array" ref="Q1931">IF(LEN($A1931)&gt;0,SUMPRODUCT(($A1931=merged_names)*(_xlfn.TEXTAFTER(Q$2, "At ")=merged_belt_colours)*merged_months_at_rank),"")</f>
        <v/>
      </c>
      <c r="R1931" s="18" t="str" cm="1">
        <f t="array" ref="R1931">IF(LEN($A1931)&gt;0,SUMPRODUCT(($A1931=merged_names)*(_xlfn.TEXTAFTER(R$2, "At ")=merged_belt_colours)*merged_months_at_rank),"")</f>
        <v/>
      </c>
    </row>
    <row r="1932" spans="1:18" x14ac:dyDescent="0.25">
      <c r="A1932"/>
      <c r="B1932" s="15" t="str" cm="1">
        <f t="array" ref="B1932">IFERROR(IF(LEN(A1932)&gt;0, IF(SUMPRODUCT((Inactives[Key]=J1932)*(Inactives[Currently Inactive]))=1,"Inactive","Active"),""),"Active")</f>
        <v/>
      </c>
      <c r="C1932" s="16" t="str" cm="1">
        <f t="array" aca="1" ref="C1932" ca="1">IFERROR(_xlfn._xlws.FILTER(Inactives[Inactive On],(Inactives[Key]=J1932)*(Inactives[Currently Inactive]),""),"")</f>
        <v/>
      </c>
      <c r="D1932" s="16" t="str" cm="1">
        <f t="array" aca="1" ref="D1932" ca="1">IFERROR(INDEX(_xlfn.TEXTSPLIT(E1932," "),1),"")</f>
        <v/>
      </c>
      <c r="E1932" s="15" t="str" cm="1">
        <f t="array" aca="1" ref="E1932" ca="1">IFERROR(_xlfn._xlws.FILTER(merged_ranks,(merged_end_dates=DATE(9999,12,31))*(merged_names=A1932)),"")</f>
        <v/>
      </c>
      <c r="F1932" s="17" t="str">
        <f ca="1">_xlfn.XLOOKUP(J1932,Promotions[Promo Key],Promotions[Promo Date],"")</f>
        <v/>
      </c>
      <c r="G1932" s="18" t="str">
        <f t="shared" ca="1" si="131"/>
        <v/>
      </c>
      <c r="H1932" s="18" t="str">
        <f t="shared" ca="1" si="130"/>
        <v/>
      </c>
      <c r="I1932" s="17" t="str">
        <f>_xlfn.XLOOKUP(A1932,Students[Full Name],Students[Starting Rank],"")</f>
        <v/>
      </c>
      <c r="J1932" s="15" t="str">
        <f t="shared" ca="1" si="132"/>
        <v xml:space="preserve">: </v>
      </c>
      <c r="K1932" s="16" t="str">
        <f>_xlfn.XLOOKUP(A1932,Students[Full Name],Students[Start Date],"")</f>
        <v/>
      </c>
      <c r="L1932" s="18">
        <f t="shared" ca="1" si="133"/>
        <v>-1</v>
      </c>
      <c r="M1932" s="18" cm="1">
        <f t="array" aca="1" ref="M1932" ca="1">SUMPRODUCT(Inactives[Days Inactive]*(Inactives[Student]=A1932))/365</f>
        <v>0</v>
      </c>
      <c r="N1932" s="18" t="str" cm="1">
        <f t="array" ref="N1932">IF(LEN($A1932)&gt;0,SUMPRODUCT(($A1932=merged_names)*(_xlfn.TEXTAFTER(N$2, "At ")=merged_belt_colours)*merged_months_at_rank),"")</f>
        <v/>
      </c>
      <c r="O1932" s="18" t="str" cm="1">
        <f t="array" ref="O1932">IF(LEN($A1932)&gt;0,SUMPRODUCT(($A1932=merged_names)*(_xlfn.TEXTAFTER(O$2, "At ")=merged_belt_colours)*merged_months_at_rank),"")</f>
        <v/>
      </c>
      <c r="P1932" s="18" t="str" cm="1">
        <f t="array" ref="P1932">IF(LEN($A1932)&gt;0,SUMPRODUCT(($A1932=merged_names)*(_xlfn.TEXTAFTER(P$2, "At ")=merged_belt_colours)*merged_months_at_rank),"")</f>
        <v/>
      </c>
      <c r="Q1932" s="18" t="str" cm="1">
        <f t="array" ref="Q1932">IF(LEN($A1932)&gt;0,SUMPRODUCT(($A1932=merged_names)*(_xlfn.TEXTAFTER(Q$2, "At ")=merged_belt_colours)*merged_months_at_rank),"")</f>
        <v/>
      </c>
      <c r="R1932" s="18" t="str" cm="1">
        <f t="array" ref="R1932">IF(LEN($A1932)&gt;0,SUMPRODUCT(($A1932=merged_names)*(_xlfn.TEXTAFTER(R$2, "At ")=merged_belt_colours)*merged_months_at_rank),"")</f>
        <v/>
      </c>
    </row>
    <row r="1933" spans="1:18" x14ac:dyDescent="0.25">
      <c r="A1933"/>
      <c r="B1933" s="15" t="str" cm="1">
        <f t="array" ref="B1933">IFERROR(IF(LEN(A1933)&gt;0, IF(SUMPRODUCT((Inactives[Key]=J1933)*(Inactives[Currently Inactive]))=1,"Inactive","Active"),""),"Active")</f>
        <v/>
      </c>
      <c r="C1933" s="16" t="str" cm="1">
        <f t="array" aca="1" ref="C1933" ca="1">IFERROR(_xlfn._xlws.FILTER(Inactives[Inactive On],(Inactives[Key]=J1933)*(Inactives[Currently Inactive]),""),"")</f>
        <v/>
      </c>
      <c r="D1933" s="16" t="str" cm="1">
        <f t="array" aca="1" ref="D1933" ca="1">IFERROR(INDEX(_xlfn.TEXTSPLIT(E1933," "),1),"")</f>
        <v/>
      </c>
      <c r="E1933" s="15" t="str" cm="1">
        <f t="array" aca="1" ref="E1933" ca="1">IFERROR(_xlfn._xlws.FILTER(merged_ranks,(merged_end_dates=DATE(9999,12,31))*(merged_names=A1933)),"")</f>
        <v/>
      </c>
      <c r="F1933" s="17" t="str">
        <f ca="1">_xlfn.XLOOKUP(J1933,Promotions[Promo Key],Promotions[Promo Date],"")</f>
        <v/>
      </c>
      <c r="G1933" s="18" t="str">
        <f t="shared" ca="1" si="131"/>
        <v/>
      </c>
      <c r="H1933" s="18" t="str">
        <f t="shared" ca="1" si="130"/>
        <v/>
      </c>
      <c r="I1933" s="17" t="str">
        <f>_xlfn.XLOOKUP(A1933,Students[Full Name],Students[Starting Rank],"")</f>
        <v/>
      </c>
      <c r="J1933" s="15" t="str">
        <f t="shared" ca="1" si="132"/>
        <v xml:space="preserve">: </v>
      </c>
      <c r="K1933" s="16" t="str">
        <f>_xlfn.XLOOKUP(A1933,Students[Full Name],Students[Start Date],"")</f>
        <v/>
      </c>
      <c r="L1933" s="18">
        <f t="shared" ca="1" si="133"/>
        <v>-1</v>
      </c>
      <c r="M1933" s="18" cm="1">
        <f t="array" aca="1" ref="M1933" ca="1">SUMPRODUCT(Inactives[Days Inactive]*(Inactives[Student]=A1933))/365</f>
        <v>0</v>
      </c>
      <c r="N1933" s="18" t="str" cm="1">
        <f t="array" ref="N1933">IF(LEN($A1933)&gt;0,SUMPRODUCT(($A1933=merged_names)*(_xlfn.TEXTAFTER(N$2, "At ")=merged_belt_colours)*merged_months_at_rank),"")</f>
        <v/>
      </c>
      <c r="O1933" s="18" t="str" cm="1">
        <f t="array" ref="O1933">IF(LEN($A1933)&gt;0,SUMPRODUCT(($A1933=merged_names)*(_xlfn.TEXTAFTER(O$2, "At ")=merged_belt_colours)*merged_months_at_rank),"")</f>
        <v/>
      </c>
      <c r="P1933" s="18" t="str" cm="1">
        <f t="array" ref="P1933">IF(LEN($A1933)&gt;0,SUMPRODUCT(($A1933=merged_names)*(_xlfn.TEXTAFTER(P$2, "At ")=merged_belt_colours)*merged_months_at_rank),"")</f>
        <v/>
      </c>
      <c r="Q1933" s="18" t="str" cm="1">
        <f t="array" ref="Q1933">IF(LEN($A1933)&gt;0,SUMPRODUCT(($A1933=merged_names)*(_xlfn.TEXTAFTER(Q$2, "At ")=merged_belt_colours)*merged_months_at_rank),"")</f>
        <v/>
      </c>
      <c r="R1933" s="18" t="str" cm="1">
        <f t="array" ref="R1933">IF(LEN($A1933)&gt;0,SUMPRODUCT(($A1933=merged_names)*(_xlfn.TEXTAFTER(R$2, "At ")=merged_belt_colours)*merged_months_at_rank),"")</f>
        <v/>
      </c>
    </row>
    <row r="1934" spans="1:18" x14ac:dyDescent="0.25">
      <c r="A1934"/>
      <c r="B1934" s="15" t="str" cm="1">
        <f t="array" ref="B1934">IFERROR(IF(LEN(A1934)&gt;0, IF(SUMPRODUCT((Inactives[Key]=J1934)*(Inactives[Currently Inactive]))=1,"Inactive","Active"),""),"Active")</f>
        <v/>
      </c>
      <c r="C1934" s="16" t="str" cm="1">
        <f t="array" aca="1" ref="C1934" ca="1">IFERROR(_xlfn._xlws.FILTER(Inactives[Inactive On],(Inactives[Key]=J1934)*(Inactives[Currently Inactive]),""),"")</f>
        <v/>
      </c>
      <c r="D1934" s="16" t="str" cm="1">
        <f t="array" aca="1" ref="D1934" ca="1">IFERROR(INDEX(_xlfn.TEXTSPLIT(E1934," "),1),"")</f>
        <v/>
      </c>
      <c r="E1934" s="15" t="str" cm="1">
        <f t="array" aca="1" ref="E1934" ca="1">IFERROR(_xlfn._xlws.FILTER(merged_ranks,(merged_end_dates=DATE(9999,12,31))*(merged_names=A1934)),"")</f>
        <v/>
      </c>
      <c r="F1934" s="17" t="str">
        <f ca="1">_xlfn.XLOOKUP(J1934,Promotions[Promo Key],Promotions[Promo Date],"")</f>
        <v/>
      </c>
      <c r="G1934" s="18" t="str">
        <f t="shared" ca="1" si="131"/>
        <v/>
      </c>
      <c r="H1934" s="18" t="str">
        <f t="shared" ca="1" si="130"/>
        <v/>
      </c>
      <c r="I1934" s="17" t="str">
        <f>_xlfn.XLOOKUP(A1934,Students[Full Name],Students[Starting Rank],"")</f>
        <v/>
      </c>
      <c r="J1934" s="15" t="str">
        <f t="shared" ca="1" si="132"/>
        <v xml:space="preserve">: </v>
      </c>
      <c r="K1934" s="16" t="str">
        <f>_xlfn.XLOOKUP(A1934,Students[Full Name],Students[Start Date],"")</f>
        <v/>
      </c>
      <c r="L1934" s="18">
        <f t="shared" ca="1" si="133"/>
        <v>-1</v>
      </c>
      <c r="M1934" s="18" cm="1">
        <f t="array" aca="1" ref="M1934" ca="1">SUMPRODUCT(Inactives[Days Inactive]*(Inactives[Student]=A1934))/365</f>
        <v>0</v>
      </c>
      <c r="N1934" s="18" t="str" cm="1">
        <f t="array" ref="N1934">IF(LEN($A1934)&gt;0,SUMPRODUCT(($A1934=merged_names)*(_xlfn.TEXTAFTER(N$2, "At ")=merged_belt_colours)*merged_months_at_rank),"")</f>
        <v/>
      </c>
      <c r="O1934" s="18" t="str" cm="1">
        <f t="array" ref="O1934">IF(LEN($A1934)&gt;0,SUMPRODUCT(($A1934=merged_names)*(_xlfn.TEXTAFTER(O$2, "At ")=merged_belt_colours)*merged_months_at_rank),"")</f>
        <v/>
      </c>
      <c r="P1934" s="18" t="str" cm="1">
        <f t="array" ref="P1934">IF(LEN($A1934)&gt;0,SUMPRODUCT(($A1934=merged_names)*(_xlfn.TEXTAFTER(P$2, "At ")=merged_belt_colours)*merged_months_at_rank),"")</f>
        <v/>
      </c>
      <c r="Q1934" s="18" t="str" cm="1">
        <f t="array" ref="Q1934">IF(LEN($A1934)&gt;0,SUMPRODUCT(($A1934=merged_names)*(_xlfn.TEXTAFTER(Q$2, "At ")=merged_belt_colours)*merged_months_at_rank),"")</f>
        <v/>
      </c>
      <c r="R1934" s="18" t="str" cm="1">
        <f t="array" ref="R1934">IF(LEN($A1934)&gt;0,SUMPRODUCT(($A1934=merged_names)*(_xlfn.TEXTAFTER(R$2, "At ")=merged_belt_colours)*merged_months_at_rank),"")</f>
        <v/>
      </c>
    </row>
    <row r="1935" spans="1:18" x14ac:dyDescent="0.25">
      <c r="A1935"/>
      <c r="B1935" s="15" t="str" cm="1">
        <f t="array" ref="B1935">IFERROR(IF(LEN(A1935)&gt;0, IF(SUMPRODUCT((Inactives[Key]=J1935)*(Inactives[Currently Inactive]))=1,"Inactive","Active"),""),"Active")</f>
        <v/>
      </c>
      <c r="C1935" s="16" t="str" cm="1">
        <f t="array" aca="1" ref="C1935" ca="1">IFERROR(_xlfn._xlws.FILTER(Inactives[Inactive On],(Inactives[Key]=J1935)*(Inactives[Currently Inactive]),""),"")</f>
        <v/>
      </c>
      <c r="D1935" s="16" t="str" cm="1">
        <f t="array" aca="1" ref="D1935" ca="1">IFERROR(INDEX(_xlfn.TEXTSPLIT(E1935," "),1),"")</f>
        <v/>
      </c>
      <c r="E1935" s="15" t="str" cm="1">
        <f t="array" aca="1" ref="E1935" ca="1">IFERROR(_xlfn._xlws.FILTER(merged_ranks,(merged_end_dates=DATE(9999,12,31))*(merged_names=A1935)),"")</f>
        <v/>
      </c>
      <c r="F1935" s="17" t="str">
        <f ca="1">_xlfn.XLOOKUP(J1935,Promotions[Promo Key],Promotions[Promo Date],"")</f>
        <v/>
      </c>
      <c r="G1935" s="18" t="str">
        <f t="shared" ca="1" si="131"/>
        <v/>
      </c>
      <c r="H1935" s="18" t="str">
        <f t="shared" ca="1" si="130"/>
        <v/>
      </c>
      <c r="I1935" s="17" t="str">
        <f>_xlfn.XLOOKUP(A1935,Students[Full Name],Students[Starting Rank],"")</f>
        <v/>
      </c>
      <c r="J1935" s="15" t="str">
        <f t="shared" ca="1" si="132"/>
        <v xml:space="preserve">: </v>
      </c>
      <c r="K1935" s="16" t="str">
        <f>_xlfn.XLOOKUP(A1935,Students[Full Name],Students[Start Date],"")</f>
        <v/>
      </c>
      <c r="L1935" s="18">
        <f t="shared" ca="1" si="133"/>
        <v>-1</v>
      </c>
      <c r="M1935" s="18" cm="1">
        <f t="array" aca="1" ref="M1935" ca="1">SUMPRODUCT(Inactives[Days Inactive]*(Inactives[Student]=A1935))/365</f>
        <v>0</v>
      </c>
      <c r="N1935" s="18" t="str" cm="1">
        <f t="array" ref="N1935">IF(LEN($A1935)&gt;0,SUMPRODUCT(($A1935=merged_names)*(_xlfn.TEXTAFTER(N$2, "At ")=merged_belt_colours)*merged_months_at_rank),"")</f>
        <v/>
      </c>
      <c r="O1935" s="18" t="str" cm="1">
        <f t="array" ref="O1935">IF(LEN($A1935)&gt;0,SUMPRODUCT(($A1935=merged_names)*(_xlfn.TEXTAFTER(O$2, "At ")=merged_belt_colours)*merged_months_at_rank),"")</f>
        <v/>
      </c>
      <c r="P1935" s="18" t="str" cm="1">
        <f t="array" ref="P1935">IF(LEN($A1935)&gt;0,SUMPRODUCT(($A1935=merged_names)*(_xlfn.TEXTAFTER(P$2, "At ")=merged_belt_colours)*merged_months_at_rank),"")</f>
        <v/>
      </c>
      <c r="Q1935" s="18" t="str" cm="1">
        <f t="array" ref="Q1935">IF(LEN($A1935)&gt;0,SUMPRODUCT(($A1935=merged_names)*(_xlfn.TEXTAFTER(Q$2, "At ")=merged_belt_colours)*merged_months_at_rank),"")</f>
        <v/>
      </c>
      <c r="R1935" s="18" t="str" cm="1">
        <f t="array" ref="R1935">IF(LEN($A1935)&gt;0,SUMPRODUCT(($A1935=merged_names)*(_xlfn.TEXTAFTER(R$2, "At ")=merged_belt_colours)*merged_months_at_rank),"")</f>
        <v/>
      </c>
    </row>
    <row r="1936" spans="1:18" x14ac:dyDescent="0.25">
      <c r="A1936"/>
      <c r="B1936" s="15" t="str" cm="1">
        <f t="array" ref="B1936">IFERROR(IF(LEN(A1936)&gt;0, IF(SUMPRODUCT((Inactives[Key]=J1936)*(Inactives[Currently Inactive]))=1,"Inactive","Active"),""),"Active")</f>
        <v/>
      </c>
      <c r="C1936" s="16" t="str" cm="1">
        <f t="array" aca="1" ref="C1936" ca="1">IFERROR(_xlfn._xlws.FILTER(Inactives[Inactive On],(Inactives[Key]=J1936)*(Inactives[Currently Inactive]),""),"")</f>
        <v/>
      </c>
      <c r="D1936" s="16" t="str" cm="1">
        <f t="array" aca="1" ref="D1936" ca="1">IFERROR(INDEX(_xlfn.TEXTSPLIT(E1936," "),1),"")</f>
        <v/>
      </c>
      <c r="E1936" s="15" t="str" cm="1">
        <f t="array" aca="1" ref="E1936" ca="1">IFERROR(_xlfn._xlws.FILTER(merged_ranks,(merged_end_dates=DATE(9999,12,31))*(merged_names=A1936)),"")</f>
        <v/>
      </c>
      <c r="F1936" s="17" t="str">
        <f ca="1">_xlfn.XLOOKUP(J1936,Promotions[Promo Key],Promotions[Promo Date],"")</f>
        <v/>
      </c>
      <c r="G1936" s="18" t="str">
        <f t="shared" ca="1" si="131"/>
        <v/>
      </c>
      <c r="H1936" s="18" t="str">
        <f t="shared" ca="1" si="130"/>
        <v/>
      </c>
      <c r="I1936" s="17" t="str">
        <f>_xlfn.XLOOKUP(A1936,Students[Full Name],Students[Starting Rank],"")</f>
        <v/>
      </c>
      <c r="J1936" s="15" t="str">
        <f t="shared" ca="1" si="132"/>
        <v xml:space="preserve">: </v>
      </c>
      <c r="K1936" s="16" t="str">
        <f>_xlfn.XLOOKUP(A1936,Students[Full Name],Students[Start Date],"")</f>
        <v/>
      </c>
      <c r="L1936" s="18">
        <f t="shared" ca="1" si="133"/>
        <v>-1</v>
      </c>
      <c r="M1936" s="18" cm="1">
        <f t="array" aca="1" ref="M1936" ca="1">SUMPRODUCT(Inactives[Days Inactive]*(Inactives[Student]=A1936))/365</f>
        <v>0</v>
      </c>
      <c r="N1936" s="18" t="str" cm="1">
        <f t="array" ref="N1936">IF(LEN($A1936)&gt;0,SUMPRODUCT(($A1936=merged_names)*(_xlfn.TEXTAFTER(N$2, "At ")=merged_belt_colours)*merged_months_at_rank),"")</f>
        <v/>
      </c>
      <c r="O1936" s="18" t="str" cm="1">
        <f t="array" ref="O1936">IF(LEN($A1936)&gt;0,SUMPRODUCT(($A1936=merged_names)*(_xlfn.TEXTAFTER(O$2, "At ")=merged_belt_colours)*merged_months_at_rank),"")</f>
        <v/>
      </c>
      <c r="P1936" s="18" t="str" cm="1">
        <f t="array" ref="P1936">IF(LEN($A1936)&gt;0,SUMPRODUCT(($A1936=merged_names)*(_xlfn.TEXTAFTER(P$2, "At ")=merged_belt_colours)*merged_months_at_rank),"")</f>
        <v/>
      </c>
      <c r="Q1936" s="18" t="str" cm="1">
        <f t="array" ref="Q1936">IF(LEN($A1936)&gt;0,SUMPRODUCT(($A1936=merged_names)*(_xlfn.TEXTAFTER(Q$2, "At ")=merged_belt_colours)*merged_months_at_rank),"")</f>
        <v/>
      </c>
      <c r="R1936" s="18" t="str" cm="1">
        <f t="array" ref="R1936">IF(LEN($A1936)&gt;0,SUMPRODUCT(($A1936=merged_names)*(_xlfn.TEXTAFTER(R$2, "At ")=merged_belt_colours)*merged_months_at_rank),"")</f>
        <v/>
      </c>
    </row>
    <row r="1937" spans="1:18" x14ac:dyDescent="0.25">
      <c r="A1937"/>
      <c r="B1937" s="15" t="str" cm="1">
        <f t="array" ref="B1937">IFERROR(IF(LEN(A1937)&gt;0, IF(SUMPRODUCT((Inactives[Key]=J1937)*(Inactives[Currently Inactive]))=1,"Inactive","Active"),""),"Active")</f>
        <v/>
      </c>
      <c r="C1937" s="16" t="str" cm="1">
        <f t="array" aca="1" ref="C1937" ca="1">IFERROR(_xlfn._xlws.FILTER(Inactives[Inactive On],(Inactives[Key]=J1937)*(Inactives[Currently Inactive]),""),"")</f>
        <v/>
      </c>
      <c r="D1937" s="16" t="str" cm="1">
        <f t="array" aca="1" ref="D1937" ca="1">IFERROR(INDEX(_xlfn.TEXTSPLIT(E1937," "),1),"")</f>
        <v/>
      </c>
      <c r="E1937" s="15" t="str" cm="1">
        <f t="array" aca="1" ref="E1937" ca="1">IFERROR(_xlfn._xlws.FILTER(merged_ranks,(merged_end_dates=DATE(9999,12,31))*(merged_names=A1937)),"")</f>
        <v/>
      </c>
      <c r="F1937" s="17" t="str">
        <f ca="1">_xlfn.XLOOKUP(J1937,Promotions[Promo Key],Promotions[Promo Date],"")</f>
        <v/>
      </c>
      <c r="G1937" s="18" t="str">
        <f t="shared" ca="1" si="131"/>
        <v/>
      </c>
      <c r="H1937" s="18" t="str">
        <f t="shared" ca="1" si="130"/>
        <v/>
      </c>
      <c r="I1937" s="17" t="str">
        <f>_xlfn.XLOOKUP(A1937,Students[Full Name],Students[Starting Rank],"")</f>
        <v/>
      </c>
      <c r="J1937" s="15" t="str">
        <f t="shared" ca="1" si="132"/>
        <v xml:space="preserve">: </v>
      </c>
      <c r="K1937" s="16" t="str">
        <f>_xlfn.XLOOKUP(A1937,Students[Full Name],Students[Start Date],"")</f>
        <v/>
      </c>
      <c r="L1937" s="18">
        <f t="shared" ca="1" si="133"/>
        <v>-1</v>
      </c>
      <c r="M1937" s="18" cm="1">
        <f t="array" aca="1" ref="M1937" ca="1">SUMPRODUCT(Inactives[Days Inactive]*(Inactives[Student]=A1937))/365</f>
        <v>0</v>
      </c>
      <c r="N1937" s="18" t="str" cm="1">
        <f t="array" ref="N1937">IF(LEN($A1937)&gt;0,SUMPRODUCT(($A1937=merged_names)*(_xlfn.TEXTAFTER(N$2, "At ")=merged_belt_colours)*merged_months_at_rank),"")</f>
        <v/>
      </c>
      <c r="O1937" s="18" t="str" cm="1">
        <f t="array" ref="O1937">IF(LEN($A1937)&gt;0,SUMPRODUCT(($A1937=merged_names)*(_xlfn.TEXTAFTER(O$2, "At ")=merged_belt_colours)*merged_months_at_rank),"")</f>
        <v/>
      </c>
      <c r="P1937" s="18" t="str" cm="1">
        <f t="array" ref="P1937">IF(LEN($A1937)&gt;0,SUMPRODUCT(($A1937=merged_names)*(_xlfn.TEXTAFTER(P$2, "At ")=merged_belt_colours)*merged_months_at_rank),"")</f>
        <v/>
      </c>
      <c r="Q1937" s="18" t="str" cm="1">
        <f t="array" ref="Q1937">IF(LEN($A1937)&gt;0,SUMPRODUCT(($A1937=merged_names)*(_xlfn.TEXTAFTER(Q$2, "At ")=merged_belt_colours)*merged_months_at_rank),"")</f>
        <v/>
      </c>
      <c r="R1937" s="18" t="str" cm="1">
        <f t="array" ref="R1937">IF(LEN($A1937)&gt;0,SUMPRODUCT(($A1937=merged_names)*(_xlfn.TEXTAFTER(R$2, "At ")=merged_belt_colours)*merged_months_at_rank),"")</f>
        <v/>
      </c>
    </row>
    <row r="1938" spans="1:18" x14ac:dyDescent="0.25">
      <c r="A1938"/>
      <c r="B1938" s="15" t="str" cm="1">
        <f t="array" ref="B1938">IFERROR(IF(LEN(A1938)&gt;0, IF(SUMPRODUCT((Inactives[Key]=J1938)*(Inactives[Currently Inactive]))=1,"Inactive","Active"),""),"Active")</f>
        <v/>
      </c>
      <c r="C1938" s="16" t="str" cm="1">
        <f t="array" aca="1" ref="C1938" ca="1">IFERROR(_xlfn._xlws.FILTER(Inactives[Inactive On],(Inactives[Key]=J1938)*(Inactives[Currently Inactive]),""),"")</f>
        <v/>
      </c>
      <c r="D1938" s="16" t="str" cm="1">
        <f t="array" aca="1" ref="D1938" ca="1">IFERROR(INDEX(_xlfn.TEXTSPLIT(E1938," "),1),"")</f>
        <v/>
      </c>
      <c r="E1938" s="15" t="str" cm="1">
        <f t="array" aca="1" ref="E1938" ca="1">IFERROR(_xlfn._xlws.FILTER(merged_ranks,(merged_end_dates=DATE(9999,12,31))*(merged_names=A1938)),"")</f>
        <v/>
      </c>
      <c r="F1938" s="17" t="str">
        <f ca="1">_xlfn.XLOOKUP(J1938,Promotions[Promo Key],Promotions[Promo Date],"")</f>
        <v/>
      </c>
      <c r="G1938" s="18" t="str">
        <f t="shared" ca="1" si="131"/>
        <v/>
      </c>
      <c r="H1938" s="18" t="str">
        <f t="shared" ca="1" si="130"/>
        <v/>
      </c>
      <c r="I1938" s="17" t="str">
        <f>_xlfn.XLOOKUP(A1938,Students[Full Name],Students[Starting Rank],"")</f>
        <v/>
      </c>
      <c r="J1938" s="15" t="str">
        <f t="shared" ca="1" si="132"/>
        <v xml:space="preserve">: </v>
      </c>
      <c r="K1938" s="16" t="str">
        <f>_xlfn.XLOOKUP(A1938,Students[Full Name],Students[Start Date],"")</f>
        <v/>
      </c>
      <c r="L1938" s="18">
        <f t="shared" ca="1" si="133"/>
        <v>-1</v>
      </c>
      <c r="M1938" s="18" cm="1">
        <f t="array" aca="1" ref="M1938" ca="1">SUMPRODUCT(Inactives[Days Inactive]*(Inactives[Student]=A1938))/365</f>
        <v>0</v>
      </c>
      <c r="N1938" s="18" t="str" cm="1">
        <f t="array" ref="N1938">IF(LEN($A1938)&gt;0,SUMPRODUCT(($A1938=merged_names)*(_xlfn.TEXTAFTER(N$2, "At ")=merged_belt_colours)*merged_months_at_rank),"")</f>
        <v/>
      </c>
      <c r="O1938" s="18" t="str" cm="1">
        <f t="array" ref="O1938">IF(LEN($A1938)&gt;0,SUMPRODUCT(($A1938=merged_names)*(_xlfn.TEXTAFTER(O$2, "At ")=merged_belt_colours)*merged_months_at_rank),"")</f>
        <v/>
      </c>
      <c r="P1938" s="18" t="str" cm="1">
        <f t="array" ref="P1938">IF(LEN($A1938)&gt;0,SUMPRODUCT(($A1938=merged_names)*(_xlfn.TEXTAFTER(P$2, "At ")=merged_belt_colours)*merged_months_at_rank),"")</f>
        <v/>
      </c>
      <c r="Q1938" s="18" t="str" cm="1">
        <f t="array" ref="Q1938">IF(LEN($A1938)&gt;0,SUMPRODUCT(($A1938=merged_names)*(_xlfn.TEXTAFTER(Q$2, "At ")=merged_belt_colours)*merged_months_at_rank),"")</f>
        <v/>
      </c>
      <c r="R1938" s="18" t="str" cm="1">
        <f t="array" ref="R1938">IF(LEN($A1938)&gt;0,SUMPRODUCT(($A1938=merged_names)*(_xlfn.TEXTAFTER(R$2, "At ")=merged_belt_colours)*merged_months_at_rank),"")</f>
        <v/>
      </c>
    </row>
    <row r="1939" spans="1:18" x14ac:dyDescent="0.25">
      <c r="A1939"/>
      <c r="B1939" s="15" t="str" cm="1">
        <f t="array" ref="B1939">IFERROR(IF(LEN(A1939)&gt;0, IF(SUMPRODUCT((Inactives[Key]=J1939)*(Inactives[Currently Inactive]))=1,"Inactive","Active"),""),"Active")</f>
        <v/>
      </c>
      <c r="C1939" s="16" t="str" cm="1">
        <f t="array" aca="1" ref="C1939" ca="1">IFERROR(_xlfn._xlws.FILTER(Inactives[Inactive On],(Inactives[Key]=J1939)*(Inactives[Currently Inactive]),""),"")</f>
        <v/>
      </c>
      <c r="D1939" s="16" t="str" cm="1">
        <f t="array" aca="1" ref="D1939" ca="1">IFERROR(INDEX(_xlfn.TEXTSPLIT(E1939," "),1),"")</f>
        <v/>
      </c>
      <c r="E1939" s="15" t="str" cm="1">
        <f t="array" aca="1" ref="E1939" ca="1">IFERROR(_xlfn._xlws.FILTER(merged_ranks,(merged_end_dates=DATE(9999,12,31))*(merged_names=A1939)),"")</f>
        <v/>
      </c>
      <c r="F1939" s="17" t="str">
        <f ca="1">_xlfn.XLOOKUP(J1939,Promotions[Promo Key],Promotions[Promo Date],"")</f>
        <v/>
      </c>
      <c r="G1939" s="18" t="str">
        <f t="shared" ca="1" si="131"/>
        <v/>
      </c>
      <c r="H1939" s="18" t="str">
        <f t="shared" ca="1" si="130"/>
        <v/>
      </c>
      <c r="I1939" s="17" t="str">
        <f>_xlfn.XLOOKUP(A1939,Students[Full Name],Students[Starting Rank],"")</f>
        <v/>
      </c>
      <c r="J1939" s="15" t="str">
        <f t="shared" ca="1" si="132"/>
        <v xml:space="preserve">: </v>
      </c>
      <c r="K1939" s="16" t="str">
        <f>_xlfn.XLOOKUP(A1939,Students[Full Name],Students[Start Date],"")</f>
        <v/>
      </c>
      <c r="L1939" s="18">
        <f t="shared" ca="1" si="133"/>
        <v>-1</v>
      </c>
      <c r="M1939" s="18" cm="1">
        <f t="array" aca="1" ref="M1939" ca="1">SUMPRODUCT(Inactives[Days Inactive]*(Inactives[Student]=A1939))/365</f>
        <v>0</v>
      </c>
      <c r="N1939" s="18" t="str" cm="1">
        <f t="array" ref="N1939">IF(LEN($A1939)&gt;0,SUMPRODUCT(($A1939=merged_names)*(_xlfn.TEXTAFTER(N$2, "At ")=merged_belt_colours)*merged_months_at_rank),"")</f>
        <v/>
      </c>
      <c r="O1939" s="18" t="str" cm="1">
        <f t="array" ref="O1939">IF(LEN($A1939)&gt;0,SUMPRODUCT(($A1939=merged_names)*(_xlfn.TEXTAFTER(O$2, "At ")=merged_belt_colours)*merged_months_at_rank),"")</f>
        <v/>
      </c>
      <c r="P1939" s="18" t="str" cm="1">
        <f t="array" ref="P1939">IF(LEN($A1939)&gt;0,SUMPRODUCT(($A1939=merged_names)*(_xlfn.TEXTAFTER(P$2, "At ")=merged_belt_colours)*merged_months_at_rank),"")</f>
        <v/>
      </c>
      <c r="Q1939" s="18" t="str" cm="1">
        <f t="array" ref="Q1939">IF(LEN($A1939)&gt;0,SUMPRODUCT(($A1939=merged_names)*(_xlfn.TEXTAFTER(Q$2, "At ")=merged_belt_colours)*merged_months_at_rank),"")</f>
        <v/>
      </c>
      <c r="R1939" s="18" t="str" cm="1">
        <f t="array" ref="R1939">IF(LEN($A1939)&gt;0,SUMPRODUCT(($A1939=merged_names)*(_xlfn.TEXTAFTER(R$2, "At ")=merged_belt_colours)*merged_months_at_rank),"")</f>
        <v/>
      </c>
    </row>
    <row r="1940" spans="1:18" x14ac:dyDescent="0.25">
      <c r="A1940"/>
      <c r="B1940" s="15" t="str" cm="1">
        <f t="array" ref="B1940">IFERROR(IF(LEN(A1940)&gt;0, IF(SUMPRODUCT((Inactives[Key]=J1940)*(Inactives[Currently Inactive]))=1,"Inactive","Active"),""),"Active")</f>
        <v/>
      </c>
      <c r="C1940" s="16" t="str" cm="1">
        <f t="array" aca="1" ref="C1940" ca="1">IFERROR(_xlfn._xlws.FILTER(Inactives[Inactive On],(Inactives[Key]=J1940)*(Inactives[Currently Inactive]),""),"")</f>
        <v/>
      </c>
      <c r="D1940" s="16" t="str" cm="1">
        <f t="array" aca="1" ref="D1940" ca="1">IFERROR(INDEX(_xlfn.TEXTSPLIT(E1940," "),1),"")</f>
        <v/>
      </c>
      <c r="E1940" s="15" t="str" cm="1">
        <f t="array" aca="1" ref="E1940" ca="1">IFERROR(_xlfn._xlws.FILTER(merged_ranks,(merged_end_dates=DATE(9999,12,31))*(merged_names=A1940)),"")</f>
        <v/>
      </c>
      <c r="F1940" s="17" t="str">
        <f ca="1">_xlfn.XLOOKUP(J1940,Promotions[Promo Key],Promotions[Promo Date],"")</f>
        <v/>
      </c>
      <c r="G1940" s="18" t="str">
        <f t="shared" ca="1" si="131"/>
        <v/>
      </c>
      <c r="H1940" s="18" t="str">
        <f t="shared" ca="1" si="130"/>
        <v/>
      </c>
      <c r="I1940" s="17" t="str">
        <f>_xlfn.XLOOKUP(A1940,Students[Full Name],Students[Starting Rank],"")</f>
        <v/>
      </c>
      <c r="J1940" s="15" t="str">
        <f t="shared" ca="1" si="132"/>
        <v xml:space="preserve">: </v>
      </c>
      <c r="K1940" s="16" t="str">
        <f>_xlfn.XLOOKUP(A1940,Students[Full Name],Students[Start Date],"")</f>
        <v/>
      </c>
      <c r="L1940" s="18">
        <f t="shared" ca="1" si="133"/>
        <v>-1</v>
      </c>
      <c r="M1940" s="18" cm="1">
        <f t="array" aca="1" ref="M1940" ca="1">SUMPRODUCT(Inactives[Days Inactive]*(Inactives[Student]=A1940))/365</f>
        <v>0</v>
      </c>
      <c r="N1940" s="18" t="str" cm="1">
        <f t="array" ref="N1940">IF(LEN($A1940)&gt;0,SUMPRODUCT(($A1940=merged_names)*(_xlfn.TEXTAFTER(N$2, "At ")=merged_belt_colours)*merged_months_at_rank),"")</f>
        <v/>
      </c>
      <c r="O1940" s="18" t="str" cm="1">
        <f t="array" ref="O1940">IF(LEN($A1940)&gt;0,SUMPRODUCT(($A1940=merged_names)*(_xlfn.TEXTAFTER(O$2, "At ")=merged_belt_colours)*merged_months_at_rank),"")</f>
        <v/>
      </c>
      <c r="P1940" s="18" t="str" cm="1">
        <f t="array" ref="P1940">IF(LEN($A1940)&gt;0,SUMPRODUCT(($A1940=merged_names)*(_xlfn.TEXTAFTER(P$2, "At ")=merged_belt_colours)*merged_months_at_rank),"")</f>
        <v/>
      </c>
      <c r="Q1940" s="18" t="str" cm="1">
        <f t="array" ref="Q1940">IF(LEN($A1940)&gt;0,SUMPRODUCT(($A1940=merged_names)*(_xlfn.TEXTAFTER(Q$2, "At ")=merged_belt_colours)*merged_months_at_rank),"")</f>
        <v/>
      </c>
      <c r="R1940" s="18" t="str" cm="1">
        <f t="array" ref="R1940">IF(LEN($A1940)&gt;0,SUMPRODUCT(($A1940=merged_names)*(_xlfn.TEXTAFTER(R$2, "At ")=merged_belt_colours)*merged_months_at_rank),"")</f>
        <v/>
      </c>
    </row>
    <row r="1941" spans="1:18" x14ac:dyDescent="0.25">
      <c r="A1941"/>
      <c r="B1941" s="15" t="str" cm="1">
        <f t="array" ref="B1941">IFERROR(IF(LEN(A1941)&gt;0, IF(SUMPRODUCT((Inactives[Key]=J1941)*(Inactives[Currently Inactive]))=1,"Inactive","Active"),""),"Active")</f>
        <v/>
      </c>
      <c r="C1941" s="16" t="str" cm="1">
        <f t="array" aca="1" ref="C1941" ca="1">IFERROR(_xlfn._xlws.FILTER(Inactives[Inactive On],(Inactives[Key]=J1941)*(Inactives[Currently Inactive]),""),"")</f>
        <v/>
      </c>
      <c r="D1941" s="16" t="str" cm="1">
        <f t="array" aca="1" ref="D1941" ca="1">IFERROR(INDEX(_xlfn.TEXTSPLIT(E1941," "),1),"")</f>
        <v/>
      </c>
      <c r="E1941" s="15" t="str" cm="1">
        <f t="array" aca="1" ref="E1941" ca="1">IFERROR(_xlfn._xlws.FILTER(merged_ranks,(merged_end_dates=DATE(9999,12,31))*(merged_names=A1941)),"")</f>
        <v/>
      </c>
      <c r="F1941" s="17" t="str">
        <f ca="1">_xlfn.XLOOKUP(J1941,Promotions[Promo Key],Promotions[Promo Date],"")</f>
        <v/>
      </c>
      <c r="G1941" s="18" t="str">
        <f t="shared" ca="1" si="131"/>
        <v/>
      </c>
      <c r="H1941" s="18" t="str">
        <f t="shared" ca="1" si="130"/>
        <v/>
      </c>
      <c r="I1941" s="17" t="str">
        <f>_xlfn.XLOOKUP(A1941,Students[Full Name],Students[Starting Rank],"")</f>
        <v/>
      </c>
      <c r="J1941" s="15" t="str">
        <f t="shared" ca="1" si="132"/>
        <v xml:space="preserve">: </v>
      </c>
      <c r="K1941" s="16" t="str">
        <f>_xlfn.XLOOKUP(A1941,Students[Full Name],Students[Start Date],"")</f>
        <v/>
      </c>
      <c r="L1941" s="18">
        <f t="shared" ca="1" si="133"/>
        <v>-1</v>
      </c>
      <c r="M1941" s="18" cm="1">
        <f t="array" aca="1" ref="M1941" ca="1">SUMPRODUCT(Inactives[Days Inactive]*(Inactives[Student]=A1941))/365</f>
        <v>0</v>
      </c>
      <c r="N1941" s="18" t="str" cm="1">
        <f t="array" ref="N1941">IF(LEN($A1941)&gt;0,SUMPRODUCT(($A1941=merged_names)*(_xlfn.TEXTAFTER(N$2, "At ")=merged_belt_colours)*merged_months_at_rank),"")</f>
        <v/>
      </c>
      <c r="O1941" s="18" t="str" cm="1">
        <f t="array" ref="O1941">IF(LEN($A1941)&gt;0,SUMPRODUCT(($A1941=merged_names)*(_xlfn.TEXTAFTER(O$2, "At ")=merged_belt_colours)*merged_months_at_rank),"")</f>
        <v/>
      </c>
      <c r="P1941" s="18" t="str" cm="1">
        <f t="array" ref="P1941">IF(LEN($A1941)&gt;0,SUMPRODUCT(($A1941=merged_names)*(_xlfn.TEXTAFTER(P$2, "At ")=merged_belt_colours)*merged_months_at_rank),"")</f>
        <v/>
      </c>
      <c r="Q1941" s="18" t="str" cm="1">
        <f t="array" ref="Q1941">IF(LEN($A1941)&gt;0,SUMPRODUCT(($A1941=merged_names)*(_xlfn.TEXTAFTER(Q$2, "At ")=merged_belt_colours)*merged_months_at_rank),"")</f>
        <v/>
      </c>
      <c r="R1941" s="18" t="str" cm="1">
        <f t="array" ref="R1941">IF(LEN($A1941)&gt;0,SUMPRODUCT(($A1941=merged_names)*(_xlfn.TEXTAFTER(R$2, "At ")=merged_belt_colours)*merged_months_at_rank),"")</f>
        <v/>
      </c>
    </row>
    <row r="1942" spans="1:18" x14ac:dyDescent="0.25">
      <c r="A1942"/>
      <c r="B1942" s="15" t="str" cm="1">
        <f t="array" ref="B1942">IFERROR(IF(LEN(A1942)&gt;0, IF(SUMPRODUCT((Inactives[Key]=J1942)*(Inactives[Currently Inactive]))=1,"Inactive","Active"),""),"Active")</f>
        <v/>
      </c>
      <c r="C1942" s="16" t="str" cm="1">
        <f t="array" aca="1" ref="C1942" ca="1">IFERROR(_xlfn._xlws.FILTER(Inactives[Inactive On],(Inactives[Key]=J1942)*(Inactives[Currently Inactive]),""),"")</f>
        <v/>
      </c>
      <c r="D1942" s="16" t="str" cm="1">
        <f t="array" aca="1" ref="D1942" ca="1">IFERROR(INDEX(_xlfn.TEXTSPLIT(E1942," "),1),"")</f>
        <v/>
      </c>
      <c r="E1942" s="15" t="str" cm="1">
        <f t="array" aca="1" ref="E1942" ca="1">IFERROR(_xlfn._xlws.FILTER(merged_ranks,(merged_end_dates=DATE(9999,12,31))*(merged_names=A1942)),"")</f>
        <v/>
      </c>
      <c r="F1942" s="17" t="str">
        <f ca="1">_xlfn.XLOOKUP(J1942,Promotions[Promo Key],Promotions[Promo Date],"")</f>
        <v/>
      </c>
      <c r="G1942" s="18" t="str">
        <f t="shared" ca="1" si="131"/>
        <v/>
      </c>
      <c r="H1942" s="18" t="str">
        <f t="shared" ca="1" si="130"/>
        <v/>
      </c>
      <c r="I1942" s="17" t="str">
        <f>_xlfn.XLOOKUP(A1942,Students[Full Name],Students[Starting Rank],"")</f>
        <v/>
      </c>
      <c r="J1942" s="15" t="str">
        <f t="shared" ca="1" si="132"/>
        <v xml:space="preserve">: </v>
      </c>
      <c r="K1942" s="16" t="str">
        <f>_xlfn.XLOOKUP(A1942,Students[Full Name],Students[Start Date],"")</f>
        <v/>
      </c>
      <c r="L1942" s="18">
        <f t="shared" ca="1" si="133"/>
        <v>-1</v>
      </c>
      <c r="M1942" s="18" cm="1">
        <f t="array" aca="1" ref="M1942" ca="1">SUMPRODUCT(Inactives[Days Inactive]*(Inactives[Student]=A1942))/365</f>
        <v>0</v>
      </c>
      <c r="N1942" s="18" t="str" cm="1">
        <f t="array" ref="N1942">IF(LEN($A1942)&gt;0,SUMPRODUCT(($A1942=merged_names)*(_xlfn.TEXTAFTER(N$2, "At ")=merged_belt_colours)*merged_months_at_rank),"")</f>
        <v/>
      </c>
      <c r="O1942" s="18" t="str" cm="1">
        <f t="array" ref="O1942">IF(LEN($A1942)&gt;0,SUMPRODUCT(($A1942=merged_names)*(_xlfn.TEXTAFTER(O$2, "At ")=merged_belt_colours)*merged_months_at_rank),"")</f>
        <v/>
      </c>
      <c r="P1942" s="18" t="str" cm="1">
        <f t="array" ref="P1942">IF(LEN($A1942)&gt;0,SUMPRODUCT(($A1942=merged_names)*(_xlfn.TEXTAFTER(P$2, "At ")=merged_belt_colours)*merged_months_at_rank),"")</f>
        <v/>
      </c>
      <c r="Q1942" s="18" t="str" cm="1">
        <f t="array" ref="Q1942">IF(LEN($A1942)&gt;0,SUMPRODUCT(($A1942=merged_names)*(_xlfn.TEXTAFTER(Q$2, "At ")=merged_belt_colours)*merged_months_at_rank),"")</f>
        <v/>
      </c>
      <c r="R1942" s="18" t="str" cm="1">
        <f t="array" ref="R1942">IF(LEN($A1942)&gt;0,SUMPRODUCT(($A1942=merged_names)*(_xlfn.TEXTAFTER(R$2, "At ")=merged_belt_colours)*merged_months_at_rank),"")</f>
        <v/>
      </c>
    </row>
    <row r="1943" spans="1:18" x14ac:dyDescent="0.25">
      <c r="A1943"/>
      <c r="B1943" s="15" t="str" cm="1">
        <f t="array" ref="B1943">IFERROR(IF(LEN(A1943)&gt;0, IF(SUMPRODUCT((Inactives[Key]=J1943)*(Inactives[Currently Inactive]))=1,"Inactive","Active"),""),"Active")</f>
        <v/>
      </c>
      <c r="C1943" s="16" t="str" cm="1">
        <f t="array" aca="1" ref="C1943" ca="1">IFERROR(_xlfn._xlws.FILTER(Inactives[Inactive On],(Inactives[Key]=J1943)*(Inactives[Currently Inactive]),""),"")</f>
        <v/>
      </c>
      <c r="D1943" s="16" t="str" cm="1">
        <f t="array" aca="1" ref="D1943" ca="1">IFERROR(INDEX(_xlfn.TEXTSPLIT(E1943," "),1),"")</f>
        <v/>
      </c>
      <c r="E1943" s="15" t="str" cm="1">
        <f t="array" aca="1" ref="E1943" ca="1">IFERROR(_xlfn._xlws.FILTER(merged_ranks,(merged_end_dates=DATE(9999,12,31))*(merged_names=A1943)),"")</f>
        <v/>
      </c>
      <c r="F1943" s="17" t="str">
        <f ca="1">_xlfn.XLOOKUP(J1943,Promotions[Promo Key],Promotions[Promo Date],"")</f>
        <v/>
      </c>
      <c r="G1943" s="18" t="str">
        <f t="shared" ca="1" si="131"/>
        <v/>
      </c>
      <c r="H1943" s="18" t="str">
        <f t="shared" ca="1" si="130"/>
        <v/>
      </c>
      <c r="I1943" s="17" t="str">
        <f>_xlfn.XLOOKUP(A1943,Students[Full Name],Students[Starting Rank],"")</f>
        <v/>
      </c>
      <c r="J1943" s="15" t="str">
        <f t="shared" ca="1" si="132"/>
        <v xml:space="preserve">: </v>
      </c>
      <c r="K1943" s="16" t="str">
        <f>_xlfn.XLOOKUP(A1943,Students[Full Name],Students[Start Date],"")</f>
        <v/>
      </c>
      <c r="L1943" s="18">
        <f t="shared" ca="1" si="133"/>
        <v>-1</v>
      </c>
      <c r="M1943" s="18" cm="1">
        <f t="array" aca="1" ref="M1943" ca="1">SUMPRODUCT(Inactives[Days Inactive]*(Inactives[Student]=A1943))/365</f>
        <v>0</v>
      </c>
      <c r="N1943" s="18" t="str" cm="1">
        <f t="array" ref="N1943">IF(LEN($A1943)&gt;0,SUMPRODUCT(($A1943=merged_names)*(_xlfn.TEXTAFTER(N$2, "At ")=merged_belt_colours)*merged_months_at_rank),"")</f>
        <v/>
      </c>
      <c r="O1943" s="18" t="str" cm="1">
        <f t="array" ref="O1943">IF(LEN($A1943)&gt;0,SUMPRODUCT(($A1943=merged_names)*(_xlfn.TEXTAFTER(O$2, "At ")=merged_belt_colours)*merged_months_at_rank),"")</f>
        <v/>
      </c>
      <c r="P1943" s="18" t="str" cm="1">
        <f t="array" ref="P1943">IF(LEN($A1943)&gt;0,SUMPRODUCT(($A1943=merged_names)*(_xlfn.TEXTAFTER(P$2, "At ")=merged_belt_colours)*merged_months_at_rank),"")</f>
        <v/>
      </c>
      <c r="Q1943" s="18" t="str" cm="1">
        <f t="array" ref="Q1943">IF(LEN($A1943)&gt;0,SUMPRODUCT(($A1943=merged_names)*(_xlfn.TEXTAFTER(Q$2, "At ")=merged_belt_colours)*merged_months_at_rank),"")</f>
        <v/>
      </c>
      <c r="R1943" s="18" t="str" cm="1">
        <f t="array" ref="R1943">IF(LEN($A1943)&gt;0,SUMPRODUCT(($A1943=merged_names)*(_xlfn.TEXTAFTER(R$2, "At ")=merged_belt_colours)*merged_months_at_rank),"")</f>
        <v/>
      </c>
    </row>
    <row r="1944" spans="1:18" x14ac:dyDescent="0.25">
      <c r="A1944"/>
      <c r="B1944" s="15" t="str" cm="1">
        <f t="array" ref="B1944">IFERROR(IF(LEN(A1944)&gt;0, IF(SUMPRODUCT((Inactives[Key]=J1944)*(Inactives[Currently Inactive]))=1,"Inactive","Active"),""),"Active")</f>
        <v/>
      </c>
      <c r="C1944" s="16" t="str" cm="1">
        <f t="array" aca="1" ref="C1944" ca="1">IFERROR(_xlfn._xlws.FILTER(Inactives[Inactive On],(Inactives[Key]=J1944)*(Inactives[Currently Inactive]),""),"")</f>
        <v/>
      </c>
      <c r="D1944" s="16" t="str" cm="1">
        <f t="array" aca="1" ref="D1944" ca="1">IFERROR(INDEX(_xlfn.TEXTSPLIT(E1944," "),1),"")</f>
        <v/>
      </c>
      <c r="E1944" s="15" t="str" cm="1">
        <f t="array" aca="1" ref="E1944" ca="1">IFERROR(_xlfn._xlws.FILTER(merged_ranks,(merged_end_dates=DATE(9999,12,31))*(merged_names=A1944)),"")</f>
        <v/>
      </c>
      <c r="F1944" s="17" t="str">
        <f ca="1">_xlfn.XLOOKUP(J1944,Promotions[Promo Key],Promotions[Promo Date],"")</f>
        <v/>
      </c>
      <c r="G1944" s="18" t="str">
        <f t="shared" ca="1" si="131"/>
        <v/>
      </c>
      <c r="H1944" s="18" t="str">
        <f t="shared" ref="H1944:H2007" ca="1" si="134">IFERROR((TODAY()-K1944)/365-M1944,"")</f>
        <v/>
      </c>
      <c r="I1944" s="17" t="str">
        <f>_xlfn.XLOOKUP(A1944,Students[Full Name],Students[Starting Rank],"")</f>
        <v/>
      </c>
      <c r="J1944" s="15" t="str">
        <f t="shared" ca="1" si="132"/>
        <v xml:space="preserve">: </v>
      </c>
      <c r="K1944" s="16" t="str">
        <f>_xlfn.XLOOKUP(A1944,Students[Full Name],Students[Start Date],"")</f>
        <v/>
      </c>
      <c r="L1944" s="18">
        <f t="shared" ca="1" si="133"/>
        <v>-1</v>
      </c>
      <c r="M1944" s="18" cm="1">
        <f t="array" aca="1" ref="M1944" ca="1">SUMPRODUCT(Inactives[Days Inactive]*(Inactives[Student]=A1944))/365</f>
        <v>0</v>
      </c>
      <c r="N1944" s="18" t="str" cm="1">
        <f t="array" ref="N1944">IF(LEN($A1944)&gt;0,SUMPRODUCT(($A1944=merged_names)*(_xlfn.TEXTAFTER(N$2, "At ")=merged_belt_colours)*merged_months_at_rank),"")</f>
        <v/>
      </c>
      <c r="O1944" s="18" t="str" cm="1">
        <f t="array" ref="O1944">IF(LEN($A1944)&gt;0,SUMPRODUCT(($A1944=merged_names)*(_xlfn.TEXTAFTER(O$2, "At ")=merged_belt_colours)*merged_months_at_rank),"")</f>
        <v/>
      </c>
      <c r="P1944" s="18" t="str" cm="1">
        <f t="array" ref="P1944">IF(LEN($A1944)&gt;0,SUMPRODUCT(($A1944=merged_names)*(_xlfn.TEXTAFTER(P$2, "At ")=merged_belt_colours)*merged_months_at_rank),"")</f>
        <v/>
      </c>
      <c r="Q1944" s="18" t="str" cm="1">
        <f t="array" ref="Q1944">IF(LEN($A1944)&gt;0,SUMPRODUCT(($A1944=merged_names)*(_xlfn.TEXTAFTER(Q$2, "At ")=merged_belt_colours)*merged_months_at_rank),"")</f>
        <v/>
      </c>
      <c r="R1944" s="18" t="str" cm="1">
        <f t="array" ref="R1944">IF(LEN($A1944)&gt;0,SUMPRODUCT(($A1944=merged_names)*(_xlfn.TEXTAFTER(R$2, "At ")=merged_belt_colours)*merged_months_at_rank),"")</f>
        <v/>
      </c>
    </row>
    <row r="1945" spans="1:18" x14ac:dyDescent="0.25">
      <c r="A1945"/>
      <c r="B1945" s="15" t="str" cm="1">
        <f t="array" ref="B1945">IFERROR(IF(LEN(A1945)&gt;0, IF(SUMPRODUCT((Inactives[Key]=J1945)*(Inactives[Currently Inactive]))=1,"Inactive","Active"),""),"Active")</f>
        <v/>
      </c>
      <c r="C1945" s="16" t="str" cm="1">
        <f t="array" aca="1" ref="C1945" ca="1">IFERROR(_xlfn._xlws.FILTER(Inactives[Inactive On],(Inactives[Key]=J1945)*(Inactives[Currently Inactive]),""),"")</f>
        <v/>
      </c>
      <c r="D1945" s="16" t="str" cm="1">
        <f t="array" aca="1" ref="D1945" ca="1">IFERROR(INDEX(_xlfn.TEXTSPLIT(E1945," "),1),"")</f>
        <v/>
      </c>
      <c r="E1945" s="15" t="str" cm="1">
        <f t="array" aca="1" ref="E1945" ca="1">IFERROR(_xlfn._xlws.FILTER(merged_ranks,(merged_end_dates=DATE(9999,12,31))*(merged_names=A1945)),"")</f>
        <v/>
      </c>
      <c r="F1945" s="17" t="str">
        <f ca="1">_xlfn.XLOOKUP(J1945,Promotions[Promo Key],Promotions[Promo Date],"")</f>
        <v/>
      </c>
      <c r="G1945" s="18" t="str">
        <f t="shared" ca="1" si="131"/>
        <v/>
      </c>
      <c r="H1945" s="18" t="str">
        <f t="shared" ca="1" si="134"/>
        <v/>
      </c>
      <c r="I1945" s="17" t="str">
        <f>_xlfn.XLOOKUP(A1945,Students[Full Name],Students[Starting Rank],"")</f>
        <v/>
      </c>
      <c r="J1945" s="15" t="str">
        <f t="shared" ca="1" si="132"/>
        <v xml:space="preserve">: </v>
      </c>
      <c r="K1945" s="16" t="str">
        <f>_xlfn.XLOOKUP(A1945,Students[Full Name],Students[Start Date],"")</f>
        <v/>
      </c>
      <c r="L1945" s="18">
        <f t="shared" ca="1" si="133"/>
        <v>-1</v>
      </c>
      <c r="M1945" s="18" cm="1">
        <f t="array" aca="1" ref="M1945" ca="1">SUMPRODUCT(Inactives[Days Inactive]*(Inactives[Student]=A1945))/365</f>
        <v>0</v>
      </c>
      <c r="N1945" s="18" t="str" cm="1">
        <f t="array" ref="N1945">IF(LEN($A1945)&gt;0,SUMPRODUCT(($A1945=merged_names)*(_xlfn.TEXTAFTER(N$2, "At ")=merged_belt_colours)*merged_months_at_rank),"")</f>
        <v/>
      </c>
      <c r="O1945" s="18" t="str" cm="1">
        <f t="array" ref="O1945">IF(LEN($A1945)&gt;0,SUMPRODUCT(($A1945=merged_names)*(_xlfn.TEXTAFTER(O$2, "At ")=merged_belt_colours)*merged_months_at_rank),"")</f>
        <v/>
      </c>
      <c r="P1945" s="18" t="str" cm="1">
        <f t="array" ref="P1945">IF(LEN($A1945)&gt;0,SUMPRODUCT(($A1945=merged_names)*(_xlfn.TEXTAFTER(P$2, "At ")=merged_belt_colours)*merged_months_at_rank),"")</f>
        <v/>
      </c>
      <c r="Q1945" s="18" t="str" cm="1">
        <f t="array" ref="Q1945">IF(LEN($A1945)&gt;0,SUMPRODUCT(($A1945=merged_names)*(_xlfn.TEXTAFTER(Q$2, "At ")=merged_belt_colours)*merged_months_at_rank),"")</f>
        <v/>
      </c>
      <c r="R1945" s="18" t="str" cm="1">
        <f t="array" ref="R1945">IF(LEN($A1945)&gt;0,SUMPRODUCT(($A1945=merged_names)*(_xlfn.TEXTAFTER(R$2, "At ")=merged_belt_colours)*merged_months_at_rank),"")</f>
        <v/>
      </c>
    </row>
    <row r="1946" spans="1:18" x14ac:dyDescent="0.25">
      <c r="A1946"/>
      <c r="B1946" s="15" t="str" cm="1">
        <f t="array" ref="B1946">IFERROR(IF(LEN(A1946)&gt;0, IF(SUMPRODUCT((Inactives[Key]=J1946)*(Inactives[Currently Inactive]))=1,"Inactive","Active"),""),"Active")</f>
        <v/>
      </c>
      <c r="C1946" s="16" t="str" cm="1">
        <f t="array" aca="1" ref="C1946" ca="1">IFERROR(_xlfn._xlws.FILTER(Inactives[Inactive On],(Inactives[Key]=J1946)*(Inactives[Currently Inactive]),""),"")</f>
        <v/>
      </c>
      <c r="D1946" s="16" t="str" cm="1">
        <f t="array" aca="1" ref="D1946" ca="1">IFERROR(INDEX(_xlfn.TEXTSPLIT(E1946," "),1),"")</f>
        <v/>
      </c>
      <c r="E1946" s="15" t="str" cm="1">
        <f t="array" aca="1" ref="E1946" ca="1">IFERROR(_xlfn._xlws.FILTER(merged_ranks,(merged_end_dates=DATE(9999,12,31))*(merged_names=A1946)),"")</f>
        <v/>
      </c>
      <c r="F1946" s="17" t="str">
        <f ca="1">_xlfn.XLOOKUP(J1946,Promotions[Promo Key],Promotions[Promo Date],"")</f>
        <v/>
      </c>
      <c r="G1946" s="18" t="str">
        <f t="shared" ca="1" si="131"/>
        <v/>
      </c>
      <c r="H1946" s="18" t="str">
        <f t="shared" ca="1" si="134"/>
        <v/>
      </c>
      <c r="I1946" s="17" t="str">
        <f>_xlfn.XLOOKUP(A1946,Students[Full Name],Students[Starting Rank],"")</f>
        <v/>
      </c>
      <c r="J1946" s="15" t="str">
        <f t="shared" ca="1" si="132"/>
        <v xml:space="preserve">: </v>
      </c>
      <c r="K1946" s="16" t="str">
        <f>_xlfn.XLOOKUP(A1946,Students[Full Name],Students[Start Date],"")</f>
        <v/>
      </c>
      <c r="L1946" s="18">
        <f t="shared" ca="1" si="133"/>
        <v>-1</v>
      </c>
      <c r="M1946" s="18" cm="1">
        <f t="array" aca="1" ref="M1946" ca="1">SUMPRODUCT(Inactives[Days Inactive]*(Inactives[Student]=A1946))/365</f>
        <v>0</v>
      </c>
      <c r="N1946" s="18" t="str" cm="1">
        <f t="array" ref="N1946">IF(LEN($A1946)&gt;0,SUMPRODUCT(($A1946=merged_names)*(_xlfn.TEXTAFTER(N$2, "At ")=merged_belt_colours)*merged_months_at_rank),"")</f>
        <v/>
      </c>
      <c r="O1946" s="18" t="str" cm="1">
        <f t="array" ref="O1946">IF(LEN($A1946)&gt;0,SUMPRODUCT(($A1946=merged_names)*(_xlfn.TEXTAFTER(O$2, "At ")=merged_belt_colours)*merged_months_at_rank),"")</f>
        <v/>
      </c>
      <c r="P1946" s="18" t="str" cm="1">
        <f t="array" ref="P1946">IF(LEN($A1946)&gt;0,SUMPRODUCT(($A1946=merged_names)*(_xlfn.TEXTAFTER(P$2, "At ")=merged_belt_colours)*merged_months_at_rank),"")</f>
        <v/>
      </c>
      <c r="Q1946" s="18" t="str" cm="1">
        <f t="array" ref="Q1946">IF(LEN($A1946)&gt;0,SUMPRODUCT(($A1946=merged_names)*(_xlfn.TEXTAFTER(Q$2, "At ")=merged_belt_colours)*merged_months_at_rank),"")</f>
        <v/>
      </c>
      <c r="R1946" s="18" t="str" cm="1">
        <f t="array" ref="R1946">IF(LEN($A1946)&gt;0,SUMPRODUCT(($A1946=merged_names)*(_xlfn.TEXTAFTER(R$2, "At ")=merged_belt_colours)*merged_months_at_rank),"")</f>
        <v/>
      </c>
    </row>
    <row r="1947" spans="1:18" x14ac:dyDescent="0.25">
      <c r="A1947"/>
      <c r="B1947" s="15" t="str" cm="1">
        <f t="array" ref="B1947">IFERROR(IF(LEN(A1947)&gt;0, IF(SUMPRODUCT((Inactives[Key]=J1947)*(Inactives[Currently Inactive]))=1,"Inactive","Active"),""),"Active")</f>
        <v/>
      </c>
      <c r="C1947" s="16" t="str" cm="1">
        <f t="array" aca="1" ref="C1947" ca="1">IFERROR(_xlfn._xlws.FILTER(Inactives[Inactive On],(Inactives[Key]=J1947)*(Inactives[Currently Inactive]),""),"")</f>
        <v/>
      </c>
      <c r="D1947" s="16" t="str" cm="1">
        <f t="array" aca="1" ref="D1947" ca="1">IFERROR(INDEX(_xlfn.TEXTSPLIT(E1947," "),1),"")</f>
        <v/>
      </c>
      <c r="E1947" s="15" t="str" cm="1">
        <f t="array" aca="1" ref="E1947" ca="1">IFERROR(_xlfn._xlws.FILTER(merged_ranks,(merged_end_dates=DATE(9999,12,31))*(merged_names=A1947)),"")</f>
        <v/>
      </c>
      <c r="F1947" s="17" t="str">
        <f ca="1">_xlfn.XLOOKUP(J1947,Promotions[Promo Key],Promotions[Promo Date],"")</f>
        <v/>
      </c>
      <c r="G1947" s="18" t="str">
        <f t="shared" ca="1" si="131"/>
        <v/>
      </c>
      <c r="H1947" s="18" t="str">
        <f t="shared" ca="1" si="134"/>
        <v/>
      </c>
      <c r="I1947" s="17" t="str">
        <f>_xlfn.XLOOKUP(A1947,Students[Full Name],Students[Starting Rank],"")</f>
        <v/>
      </c>
      <c r="J1947" s="15" t="str">
        <f t="shared" ca="1" si="132"/>
        <v xml:space="preserve">: </v>
      </c>
      <c r="K1947" s="16" t="str">
        <f>_xlfn.XLOOKUP(A1947,Students[Full Name],Students[Start Date],"")</f>
        <v/>
      </c>
      <c r="L1947" s="18">
        <f t="shared" ca="1" si="133"/>
        <v>-1</v>
      </c>
      <c r="M1947" s="18" cm="1">
        <f t="array" aca="1" ref="M1947" ca="1">SUMPRODUCT(Inactives[Days Inactive]*(Inactives[Student]=A1947))/365</f>
        <v>0</v>
      </c>
      <c r="N1947" s="18" t="str" cm="1">
        <f t="array" ref="N1947">IF(LEN($A1947)&gt;0,SUMPRODUCT(($A1947=merged_names)*(_xlfn.TEXTAFTER(N$2, "At ")=merged_belt_colours)*merged_months_at_rank),"")</f>
        <v/>
      </c>
      <c r="O1947" s="18" t="str" cm="1">
        <f t="array" ref="O1947">IF(LEN($A1947)&gt;0,SUMPRODUCT(($A1947=merged_names)*(_xlfn.TEXTAFTER(O$2, "At ")=merged_belt_colours)*merged_months_at_rank),"")</f>
        <v/>
      </c>
      <c r="P1947" s="18" t="str" cm="1">
        <f t="array" ref="P1947">IF(LEN($A1947)&gt;0,SUMPRODUCT(($A1947=merged_names)*(_xlfn.TEXTAFTER(P$2, "At ")=merged_belt_colours)*merged_months_at_rank),"")</f>
        <v/>
      </c>
      <c r="Q1947" s="18" t="str" cm="1">
        <f t="array" ref="Q1947">IF(LEN($A1947)&gt;0,SUMPRODUCT(($A1947=merged_names)*(_xlfn.TEXTAFTER(Q$2, "At ")=merged_belt_colours)*merged_months_at_rank),"")</f>
        <v/>
      </c>
      <c r="R1947" s="18" t="str" cm="1">
        <f t="array" ref="R1947">IF(LEN($A1947)&gt;0,SUMPRODUCT(($A1947=merged_names)*(_xlfn.TEXTAFTER(R$2, "At ")=merged_belt_colours)*merged_months_at_rank),"")</f>
        <v/>
      </c>
    </row>
    <row r="1948" spans="1:18" x14ac:dyDescent="0.25">
      <c r="A1948"/>
      <c r="B1948" s="15" t="str" cm="1">
        <f t="array" ref="B1948">IFERROR(IF(LEN(A1948)&gt;0, IF(SUMPRODUCT((Inactives[Key]=J1948)*(Inactives[Currently Inactive]))=1,"Inactive","Active"),""),"Active")</f>
        <v/>
      </c>
      <c r="C1948" s="16" t="str" cm="1">
        <f t="array" aca="1" ref="C1948" ca="1">IFERROR(_xlfn._xlws.FILTER(Inactives[Inactive On],(Inactives[Key]=J1948)*(Inactives[Currently Inactive]),""),"")</f>
        <v/>
      </c>
      <c r="D1948" s="16" t="str" cm="1">
        <f t="array" aca="1" ref="D1948" ca="1">IFERROR(INDEX(_xlfn.TEXTSPLIT(E1948," "),1),"")</f>
        <v/>
      </c>
      <c r="E1948" s="15" t="str" cm="1">
        <f t="array" aca="1" ref="E1948" ca="1">IFERROR(_xlfn._xlws.FILTER(merged_ranks,(merged_end_dates=DATE(9999,12,31))*(merged_names=A1948)),"")</f>
        <v/>
      </c>
      <c r="F1948" s="17" t="str">
        <f ca="1">_xlfn.XLOOKUP(J1948,Promotions[Promo Key],Promotions[Promo Date],"")</f>
        <v/>
      </c>
      <c r="G1948" s="18" t="str">
        <f t="shared" ref="G1948:G2011" ca="1" si="135">IFERROR((TODAY()-F1948)/30.5, "")</f>
        <v/>
      </c>
      <c r="H1948" s="18" t="str">
        <f t="shared" ca="1" si="134"/>
        <v/>
      </c>
      <c r="I1948" s="17" t="str">
        <f>_xlfn.XLOOKUP(A1948,Students[Full Name],Students[Starting Rank],"")</f>
        <v/>
      </c>
      <c r="J1948" s="15" t="str">
        <f t="shared" ref="J1948:J2011" ca="1" si="136">A1948&amp;": "&amp;E1948</f>
        <v xml:space="preserve">: </v>
      </c>
      <c r="K1948" s="16" t="str">
        <f>_xlfn.XLOOKUP(A1948,Students[Full Name],Students[Start Date],"")</f>
        <v/>
      </c>
      <c r="L1948" s="18">
        <f t="shared" ref="L1948:L2011" ca="1" si="137">IF(LEN(C1948)&gt;0,(TODAY()-C1948)/30.5,-1)</f>
        <v>-1</v>
      </c>
      <c r="M1948" s="18" cm="1">
        <f t="array" aca="1" ref="M1948" ca="1">SUMPRODUCT(Inactives[Days Inactive]*(Inactives[Student]=A1948))/365</f>
        <v>0</v>
      </c>
      <c r="N1948" s="18" t="str" cm="1">
        <f t="array" ref="N1948">IF(LEN($A1948)&gt;0,SUMPRODUCT(($A1948=merged_names)*(_xlfn.TEXTAFTER(N$2, "At ")=merged_belt_colours)*merged_months_at_rank),"")</f>
        <v/>
      </c>
      <c r="O1948" s="18" t="str" cm="1">
        <f t="array" ref="O1948">IF(LEN($A1948)&gt;0,SUMPRODUCT(($A1948=merged_names)*(_xlfn.TEXTAFTER(O$2, "At ")=merged_belt_colours)*merged_months_at_rank),"")</f>
        <v/>
      </c>
      <c r="P1948" s="18" t="str" cm="1">
        <f t="array" ref="P1948">IF(LEN($A1948)&gt;0,SUMPRODUCT(($A1948=merged_names)*(_xlfn.TEXTAFTER(P$2, "At ")=merged_belt_colours)*merged_months_at_rank),"")</f>
        <v/>
      </c>
      <c r="Q1948" s="18" t="str" cm="1">
        <f t="array" ref="Q1948">IF(LEN($A1948)&gt;0,SUMPRODUCT(($A1948=merged_names)*(_xlfn.TEXTAFTER(Q$2, "At ")=merged_belt_colours)*merged_months_at_rank),"")</f>
        <v/>
      </c>
      <c r="R1948" s="18" t="str" cm="1">
        <f t="array" ref="R1948">IF(LEN($A1948)&gt;0,SUMPRODUCT(($A1948=merged_names)*(_xlfn.TEXTAFTER(R$2, "At ")=merged_belt_colours)*merged_months_at_rank),"")</f>
        <v/>
      </c>
    </row>
    <row r="1949" spans="1:18" x14ac:dyDescent="0.25">
      <c r="A1949"/>
      <c r="B1949" s="15" t="str" cm="1">
        <f t="array" ref="B1949">IFERROR(IF(LEN(A1949)&gt;0, IF(SUMPRODUCT((Inactives[Key]=J1949)*(Inactives[Currently Inactive]))=1,"Inactive","Active"),""),"Active")</f>
        <v/>
      </c>
      <c r="C1949" s="16" t="str" cm="1">
        <f t="array" aca="1" ref="C1949" ca="1">IFERROR(_xlfn._xlws.FILTER(Inactives[Inactive On],(Inactives[Key]=J1949)*(Inactives[Currently Inactive]),""),"")</f>
        <v/>
      </c>
      <c r="D1949" s="16" t="str" cm="1">
        <f t="array" aca="1" ref="D1949" ca="1">IFERROR(INDEX(_xlfn.TEXTSPLIT(E1949," "),1),"")</f>
        <v/>
      </c>
      <c r="E1949" s="15" t="str" cm="1">
        <f t="array" aca="1" ref="E1949" ca="1">IFERROR(_xlfn._xlws.FILTER(merged_ranks,(merged_end_dates=DATE(9999,12,31))*(merged_names=A1949)),"")</f>
        <v/>
      </c>
      <c r="F1949" s="17" t="str">
        <f ca="1">_xlfn.XLOOKUP(J1949,Promotions[Promo Key],Promotions[Promo Date],"")</f>
        <v/>
      </c>
      <c r="G1949" s="18" t="str">
        <f t="shared" ca="1" si="135"/>
        <v/>
      </c>
      <c r="H1949" s="18" t="str">
        <f t="shared" ca="1" si="134"/>
        <v/>
      </c>
      <c r="I1949" s="17" t="str">
        <f>_xlfn.XLOOKUP(A1949,Students[Full Name],Students[Starting Rank],"")</f>
        <v/>
      </c>
      <c r="J1949" s="15" t="str">
        <f t="shared" ca="1" si="136"/>
        <v xml:space="preserve">: </v>
      </c>
      <c r="K1949" s="16" t="str">
        <f>_xlfn.XLOOKUP(A1949,Students[Full Name],Students[Start Date],"")</f>
        <v/>
      </c>
      <c r="L1949" s="18">
        <f t="shared" ca="1" si="137"/>
        <v>-1</v>
      </c>
      <c r="M1949" s="18" cm="1">
        <f t="array" aca="1" ref="M1949" ca="1">SUMPRODUCT(Inactives[Days Inactive]*(Inactives[Student]=A1949))/365</f>
        <v>0</v>
      </c>
      <c r="N1949" s="18" t="str" cm="1">
        <f t="array" ref="N1949">IF(LEN($A1949)&gt;0,SUMPRODUCT(($A1949=merged_names)*(_xlfn.TEXTAFTER(N$2, "At ")=merged_belt_colours)*merged_months_at_rank),"")</f>
        <v/>
      </c>
      <c r="O1949" s="18" t="str" cm="1">
        <f t="array" ref="O1949">IF(LEN($A1949)&gt;0,SUMPRODUCT(($A1949=merged_names)*(_xlfn.TEXTAFTER(O$2, "At ")=merged_belt_colours)*merged_months_at_rank),"")</f>
        <v/>
      </c>
      <c r="P1949" s="18" t="str" cm="1">
        <f t="array" ref="P1949">IF(LEN($A1949)&gt;0,SUMPRODUCT(($A1949=merged_names)*(_xlfn.TEXTAFTER(P$2, "At ")=merged_belt_colours)*merged_months_at_rank),"")</f>
        <v/>
      </c>
      <c r="Q1949" s="18" t="str" cm="1">
        <f t="array" ref="Q1949">IF(LEN($A1949)&gt;0,SUMPRODUCT(($A1949=merged_names)*(_xlfn.TEXTAFTER(Q$2, "At ")=merged_belt_colours)*merged_months_at_rank),"")</f>
        <v/>
      </c>
      <c r="R1949" s="18" t="str" cm="1">
        <f t="array" ref="R1949">IF(LEN($A1949)&gt;0,SUMPRODUCT(($A1949=merged_names)*(_xlfn.TEXTAFTER(R$2, "At ")=merged_belt_colours)*merged_months_at_rank),"")</f>
        <v/>
      </c>
    </row>
    <row r="1950" spans="1:18" x14ac:dyDescent="0.25">
      <c r="A1950"/>
      <c r="B1950" s="15" t="str" cm="1">
        <f t="array" ref="B1950">IFERROR(IF(LEN(A1950)&gt;0, IF(SUMPRODUCT((Inactives[Key]=J1950)*(Inactives[Currently Inactive]))=1,"Inactive","Active"),""),"Active")</f>
        <v/>
      </c>
      <c r="C1950" s="16" t="str" cm="1">
        <f t="array" aca="1" ref="C1950" ca="1">IFERROR(_xlfn._xlws.FILTER(Inactives[Inactive On],(Inactives[Key]=J1950)*(Inactives[Currently Inactive]),""),"")</f>
        <v/>
      </c>
      <c r="D1950" s="16" t="str" cm="1">
        <f t="array" aca="1" ref="D1950" ca="1">IFERROR(INDEX(_xlfn.TEXTSPLIT(E1950," "),1),"")</f>
        <v/>
      </c>
      <c r="E1950" s="15" t="str" cm="1">
        <f t="array" aca="1" ref="E1950" ca="1">IFERROR(_xlfn._xlws.FILTER(merged_ranks,(merged_end_dates=DATE(9999,12,31))*(merged_names=A1950)),"")</f>
        <v/>
      </c>
      <c r="F1950" s="17" t="str">
        <f ca="1">_xlfn.XLOOKUP(J1950,Promotions[Promo Key],Promotions[Promo Date],"")</f>
        <v/>
      </c>
      <c r="G1950" s="18" t="str">
        <f t="shared" ca="1" si="135"/>
        <v/>
      </c>
      <c r="H1950" s="18" t="str">
        <f t="shared" ca="1" si="134"/>
        <v/>
      </c>
      <c r="I1950" s="17" t="str">
        <f>_xlfn.XLOOKUP(A1950,Students[Full Name],Students[Starting Rank],"")</f>
        <v/>
      </c>
      <c r="J1950" s="15" t="str">
        <f t="shared" ca="1" si="136"/>
        <v xml:space="preserve">: </v>
      </c>
      <c r="K1950" s="16" t="str">
        <f>_xlfn.XLOOKUP(A1950,Students[Full Name],Students[Start Date],"")</f>
        <v/>
      </c>
      <c r="L1950" s="18">
        <f t="shared" ca="1" si="137"/>
        <v>-1</v>
      </c>
      <c r="M1950" s="18" cm="1">
        <f t="array" aca="1" ref="M1950" ca="1">SUMPRODUCT(Inactives[Days Inactive]*(Inactives[Student]=A1950))/365</f>
        <v>0</v>
      </c>
      <c r="N1950" s="18" t="str" cm="1">
        <f t="array" ref="N1950">IF(LEN($A1950)&gt;0,SUMPRODUCT(($A1950=merged_names)*(_xlfn.TEXTAFTER(N$2, "At ")=merged_belt_colours)*merged_months_at_rank),"")</f>
        <v/>
      </c>
      <c r="O1950" s="18" t="str" cm="1">
        <f t="array" ref="O1950">IF(LEN($A1950)&gt;0,SUMPRODUCT(($A1950=merged_names)*(_xlfn.TEXTAFTER(O$2, "At ")=merged_belt_colours)*merged_months_at_rank),"")</f>
        <v/>
      </c>
      <c r="P1950" s="18" t="str" cm="1">
        <f t="array" ref="P1950">IF(LEN($A1950)&gt;0,SUMPRODUCT(($A1950=merged_names)*(_xlfn.TEXTAFTER(P$2, "At ")=merged_belt_colours)*merged_months_at_rank),"")</f>
        <v/>
      </c>
      <c r="Q1950" s="18" t="str" cm="1">
        <f t="array" ref="Q1950">IF(LEN($A1950)&gt;0,SUMPRODUCT(($A1950=merged_names)*(_xlfn.TEXTAFTER(Q$2, "At ")=merged_belt_colours)*merged_months_at_rank),"")</f>
        <v/>
      </c>
      <c r="R1950" s="18" t="str" cm="1">
        <f t="array" ref="R1950">IF(LEN($A1950)&gt;0,SUMPRODUCT(($A1950=merged_names)*(_xlfn.TEXTAFTER(R$2, "At ")=merged_belt_colours)*merged_months_at_rank),"")</f>
        <v/>
      </c>
    </row>
    <row r="1951" spans="1:18" x14ac:dyDescent="0.25">
      <c r="A1951"/>
      <c r="B1951" s="15" t="str" cm="1">
        <f t="array" ref="B1951">IFERROR(IF(LEN(A1951)&gt;0, IF(SUMPRODUCT((Inactives[Key]=J1951)*(Inactives[Currently Inactive]))=1,"Inactive","Active"),""),"Active")</f>
        <v/>
      </c>
      <c r="C1951" s="16" t="str" cm="1">
        <f t="array" aca="1" ref="C1951" ca="1">IFERROR(_xlfn._xlws.FILTER(Inactives[Inactive On],(Inactives[Key]=J1951)*(Inactives[Currently Inactive]),""),"")</f>
        <v/>
      </c>
      <c r="D1951" s="16" t="str" cm="1">
        <f t="array" aca="1" ref="D1951" ca="1">IFERROR(INDEX(_xlfn.TEXTSPLIT(E1951," "),1),"")</f>
        <v/>
      </c>
      <c r="E1951" s="15" t="str" cm="1">
        <f t="array" aca="1" ref="E1951" ca="1">IFERROR(_xlfn._xlws.FILTER(merged_ranks,(merged_end_dates=DATE(9999,12,31))*(merged_names=A1951)),"")</f>
        <v/>
      </c>
      <c r="F1951" s="17" t="str">
        <f ca="1">_xlfn.XLOOKUP(J1951,Promotions[Promo Key],Promotions[Promo Date],"")</f>
        <v/>
      </c>
      <c r="G1951" s="18" t="str">
        <f t="shared" ca="1" si="135"/>
        <v/>
      </c>
      <c r="H1951" s="18" t="str">
        <f t="shared" ca="1" si="134"/>
        <v/>
      </c>
      <c r="I1951" s="17" t="str">
        <f>_xlfn.XLOOKUP(A1951,Students[Full Name],Students[Starting Rank],"")</f>
        <v/>
      </c>
      <c r="J1951" s="15" t="str">
        <f t="shared" ca="1" si="136"/>
        <v xml:space="preserve">: </v>
      </c>
      <c r="K1951" s="16" t="str">
        <f>_xlfn.XLOOKUP(A1951,Students[Full Name],Students[Start Date],"")</f>
        <v/>
      </c>
      <c r="L1951" s="18">
        <f t="shared" ca="1" si="137"/>
        <v>-1</v>
      </c>
      <c r="M1951" s="18" cm="1">
        <f t="array" aca="1" ref="M1951" ca="1">SUMPRODUCT(Inactives[Days Inactive]*(Inactives[Student]=A1951))/365</f>
        <v>0</v>
      </c>
      <c r="N1951" s="18" t="str" cm="1">
        <f t="array" ref="N1951">IF(LEN($A1951)&gt;0,SUMPRODUCT(($A1951=merged_names)*(_xlfn.TEXTAFTER(N$2, "At ")=merged_belt_colours)*merged_months_at_rank),"")</f>
        <v/>
      </c>
      <c r="O1951" s="18" t="str" cm="1">
        <f t="array" ref="O1951">IF(LEN($A1951)&gt;0,SUMPRODUCT(($A1951=merged_names)*(_xlfn.TEXTAFTER(O$2, "At ")=merged_belt_colours)*merged_months_at_rank),"")</f>
        <v/>
      </c>
      <c r="P1951" s="18" t="str" cm="1">
        <f t="array" ref="P1951">IF(LEN($A1951)&gt;0,SUMPRODUCT(($A1951=merged_names)*(_xlfn.TEXTAFTER(P$2, "At ")=merged_belt_colours)*merged_months_at_rank),"")</f>
        <v/>
      </c>
      <c r="Q1951" s="18" t="str" cm="1">
        <f t="array" ref="Q1951">IF(LEN($A1951)&gt;0,SUMPRODUCT(($A1951=merged_names)*(_xlfn.TEXTAFTER(Q$2, "At ")=merged_belt_colours)*merged_months_at_rank),"")</f>
        <v/>
      </c>
      <c r="R1951" s="18" t="str" cm="1">
        <f t="array" ref="R1951">IF(LEN($A1951)&gt;0,SUMPRODUCT(($A1951=merged_names)*(_xlfn.TEXTAFTER(R$2, "At ")=merged_belt_colours)*merged_months_at_rank),"")</f>
        <v/>
      </c>
    </row>
    <row r="1952" spans="1:18" x14ac:dyDescent="0.25">
      <c r="A1952"/>
      <c r="B1952" s="15" t="str" cm="1">
        <f t="array" ref="B1952">IFERROR(IF(LEN(A1952)&gt;0, IF(SUMPRODUCT((Inactives[Key]=J1952)*(Inactives[Currently Inactive]))=1,"Inactive","Active"),""),"Active")</f>
        <v/>
      </c>
      <c r="C1952" s="16" t="str" cm="1">
        <f t="array" aca="1" ref="C1952" ca="1">IFERROR(_xlfn._xlws.FILTER(Inactives[Inactive On],(Inactives[Key]=J1952)*(Inactives[Currently Inactive]),""),"")</f>
        <v/>
      </c>
      <c r="D1952" s="16" t="str" cm="1">
        <f t="array" aca="1" ref="D1952" ca="1">IFERROR(INDEX(_xlfn.TEXTSPLIT(E1952," "),1),"")</f>
        <v/>
      </c>
      <c r="E1952" s="15" t="str" cm="1">
        <f t="array" aca="1" ref="E1952" ca="1">IFERROR(_xlfn._xlws.FILTER(merged_ranks,(merged_end_dates=DATE(9999,12,31))*(merged_names=A1952)),"")</f>
        <v/>
      </c>
      <c r="F1952" s="17" t="str">
        <f ca="1">_xlfn.XLOOKUP(J1952,Promotions[Promo Key],Promotions[Promo Date],"")</f>
        <v/>
      </c>
      <c r="G1952" s="18" t="str">
        <f t="shared" ca="1" si="135"/>
        <v/>
      </c>
      <c r="H1952" s="18" t="str">
        <f t="shared" ca="1" si="134"/>
        <v/>
      </c>
      <c r="I1952" s="17" t="str">
        <f>_xlfn.XLOOKUP(A1952,Students[Full Name],Students[Starting Rank],"")</f>
        <v/>
      </c>
      <c r="J1952" s="15" t="str">
        <f t="shared" ca="1" si="136"/>
        <v xml:space="preserve">: </v>
      </c>
      <c r="K1952" s="16" t="str">
        <f>_xlfn.XLOOKUP(A1952,Students[Full Name],Students[Start Date],"")</f>
        <v/>
      </c>
      <c r="L1952" s="18">
        <f t="shared" ca="1" si="137"/>
        <v>-1</v>
      </c>
      <c r="M1952" s="18" cm="1">
        <f t="array" aca="1" ref="M1952" ca="1">SUMPRODUCT(Inactives[Days Inactive]*(Inactives[Student]=A1952))/365</f>
        <v>0</v>
      </c>
      <c r="N1952" s="18" t="str" cm="1">
        <f t="array" ref="N1952">IF(LEN($A1952)&gt;0,SUMPRODUCT(($A1952=merged_names)*(_xlfn.TEXTAFTER(N$2, "At ")=merged_belt_colours)*merged_months_at_rank),"")</f>
        <v/>
      </c>
      <c r="O1952" s="18" t="str" cm="1">
        <f t="array" ref="O1952">IF(LEN($A1952)&gt;0,SUMPRODUCT(($A1952=merged_names)*(_xlfn.TEXTAFTER(O$2, "At ")=merged_belt_colours)*merged_months_at_rank),"")</f>
        <v/>
      </c>
      <c r="P1952" s="18" t="str" cm="1">
        <f t="array" ref="P1952">IF(LEN($A1952)&gt;0,SUMPRODUCT(($A1952=merged_names)*(_xlfn.TEXTAFTER(P$2, "At ")=merged_belt_colours)*merged_months_at_rank),"")</f>
        <v/>
      </c>
      <c r="Q1952" s="18" t="str" cm="1">
        <f t="array" ref="Q1952">IF(LEN($A1952)&gt;0,SUMPRODUCT(($A1952=merged_names)*(_xlfn.TEXTAFTER(Q$2, "At ")=merged_belt_colours)*merged_months_at_rank),"")</f>
        <v/>
      </c>
      <c r="R1952" s="18" t="str" cm="1">
        <f t="array" ref="R1952">IF(LEN($A1952)&gt;0,SUMPRODUCT(($A1952=merged_names)*(_xlfn.TEXTAFTER(R$2, "At ")=merged_belt_colours)*merged_months_at_rank),"")</f>
        <v/>
      </c>
    </row>
    <row r="1953" spans="1:18" x14ac:dyDescent="0.25">
      <c r="A1953"/>
      <c r="B1953" s="15" t="str" cm="1">
        <f t="array" ref="B1953">IFERROR(IF(LEN(A1953)&gt;0, IF(SUMPRODUCT((Inactives[Key]=J1953)*(Inactives[Currently Inactive]))=1,"Inactive","Active"),""),"Active")</f>
        <v/>
      </c>
      <c r="C1953" s="16" t="str" cm="1">
        <f t="array" aca="1" ref="C1953" ca="1">IFERROR(_xlfn._xlws.FILTER(Inactives[Inactive On],(Inactives[Key]=J1953)*(Inactives[Currently Inactive]),""),"")</f>
        <v/>
      </c>
      <c r="D1953" s="16" t="str" cm="1">
        <f t="array" aca="1" ref="D1953" ca="1">IFERROR(INDEX(_xlfn.TEXTSPLIT(E1953," "),1),"")</f>
        <v/>
      </c>
      <c r="E1953" s="15" t="str" cm="1">
        <f t="array" aca="1" ref="E1953" ca="1">IFERROR(_xlfn._xlws.FILTER(merged_ranks,(merged_end_dates=DATE(9999,12,31))*(merged_names=A1953)),"")</f>
        <v/>
      </c>
      <c r="F1953" s="17" t="str">
        <f ca="1">_xlfn.XLOOKUP(J1953,Promotions[Promo Key],Promotions[Promo Date],"")</f>
        <v/>
      </c>
      <c r="G1953" s="18" t="str">
        <f t="shared" ca="1" si="135"/>
        <v/>
      </c>
      <c r="H1953" s="18" t="str">
        <f t="shared" ca="1" si="134"/>
        <v/>
      </c>
      <c r="I1953" s="17" t="str">
        <f>_xlfn.XLOOKUP(A1953,Students[Full Name],Students[Starting Rank],"")</f>
        <v/>
      </c>
      <c r="J1953" s="15" t="str">
        <f t="shared" ca="1" si="136"/>
        <v xml:space="preserve">: </v>
      </c>
      <c r="K1953" s="16" t="str">
        <f>_xlfn.XLOOKUP(A1953,Students[Full Name],Students[Start Date],"")</f>
        <v/>
      </c>
      <c r="L1953" s="18">
        <f t="shared" ca="1" si="137"/>
        <v>-1</v>
      </c>
      <c r="M1953" s="18" cm="1">
        <f t="array" aca="1" ref="M1953" ca="1">SUMPRODUCT(Inactives[Days Inactive]*(Inactives[Student]=A1953))/365</f>
        <v>0</v>
      </c>
      <c r="N1953" s="18" t="str" cm="1">
        <f t="array" ref="N1953">IF(LEN($A1953)&gt;0,SUMPRODUCT(($A1953=merged_names)*(_xlfn.TEXTAFTER(N$2, "At ")=merged_belt_colours)*merged_months_at_rank),"")</f>
        <v/>
      </c>
      <c r="O1953" s="18" t="str" cm="1">
        <f t="array" ref="O1953">IF(LEN($A1953)&gt;0,SUMPRODUCT(($A1953=merged_names)*(_xlfn.TEXTAFTER(O$2, "At ")=merged_belt_colours)*merged_months_at_rank),"")</f>
        <v/>
      </c>
      <c r="P1953" s="18" t="str" cm="1">
        <f t="array" ref="P1953">IF(LEN($A1953)&gt;0,SUMPRODUCT(($A1953=merged_names)*(_xlfn.TEXTAFTER(P$2, "At ")=merged_belt_colours)*merged_months_at_rank),"")</f>
        <v/>
      </c>
      <c r="Q1953" s="18" t="str" cm="1">
        <f t="array" ref="Q1953">IF(LEN($A1953)&gt;0,SUMPRODUCT(($A1953=merged_names)*(_xlfn.TEXTAFTER(Q$2, "At ")=merged_belt_colours)*merged_months_at_rank),"")</f>
        <v/>
      </c>
      <c r="R1953" s="18" t="str" cm="1">
        <f t="array" ref="R1953">IF(LEN($A1953)&gt;0,SUMPRODUCT(($A1953=merged_names)*(_xlfn.TEXTAFTER(R$2, "At ")=merged_belt_colours)*merged_months_at_rank),"")</f>
        <v/>
      </c>
    </row>
    <row r="1954" spans="1:18" x14ac:dyDescent="0.25">
      <c r="A1954"/>
      <c r="B1954" s="15" t="str" cm="1">
        <f t="array" ref="B1954">IFERROR(IF(LEN(A1954)&gt;0, IF(SUMPRODUCT((Inactives[Key]=J1954)*(Inactives[Currently Inactive]))=1,"Inactive","Active"),""),"Active")</f>
        <v/>
      </c>
      <c r="C1954" s="16" t="str" cm="1">
        <f t="array" aca="1" ref="C1954" ca="1">IFERROR(_xlfn._xlws.FILTER(Inactives[Inactive On],(Inactives[Key]=J1954)*(Inactives[Currently Inactive]),""),"")</f>
        <v/>
      </c>
      <c r="D1954" s="16" t="str" cm="1">
        <f t="array" aca="1" ref="D1954" ca="1">IFERROR(INDEX(_xlfn.TEXTSPLIT(E1954," "),1),"")</f>
        <v/>
      </c>
      <c r="E1954" s="15" t="str" cm="1">
        <f t="array" aca="1" ref="E1954" ca="1">IFERROR(_xlfn._xlws.FILTER(merged_ranks,(merged_end_dates=DATE(9999,12,31))*(merged_names=A1954)),"")</f>
        <v/>
      </c>
      <c r="F1954" s="17" t="str">
        <f ca="1">_xlfn.XLOOKUP(J1954,Promotions[Promo Key],Promotions[Promo Date],"")</f>
        <v/>
      </c>
      <c r="G1954" s="18" t="str">
        <f t="shared" ca="1" si="135"/>
        <v/>
      </c>
      <c r="H1954" s="18" t="str">
        <f t="shared" ca="1" si="134"/>
        <v/>
      </c>
      <c r="I1954" s="17" t="str">
        <f>_xlfn.XLOOKUP(A1954,Students[Full Name],Students[Starting Rank],"")</f>
        <v/>
      </c>
      <c r="J1954" s="15" t="str">
        <f t="shared" ca="1" si="136"/>
        <v xml:space="preserve">: </v>
      </c>
      <c r="K1954" s="16" t="str">
        <f>_xlfn.XLOOKUP(A1954,Students[Full Name],Students[Start Date],"")</f>
        <v/>
      </c>
      <c r="L1954" s="18">
        <f t="shared" ca="1" si="137"/>
        <v>-1</v>
      </c>
      <c r="M1954" s="18" cm="1">
        <f t="array" aca="1" ref="M1954" ca="1">SUMPRODUCT(Inactives[Days Inactive]*(Inactives[Student]=A1954))/365</f>
        <v>0</v>
      </c>
      <c r="N1954" s="18" t="str" cm="1">
        <f t="array" ref="N1954">IF(LEN($A1954)&gt;0,SUMPRODUCT(($A1954=merged_names)*(_xlfn.TEXTAFTER(N$2, "At ")=merged_belt_colours)*merged_months_at_rank),"")</f>
        <v/>
      </c>
      <c r="O1954" s="18" t="str" cm="1">
        <f t="array" ref="O1954">IF(LEN($A1954)&gt;0,SUMPRODUCT(($A1954=merged_names)*(_xlfn.TEXTAFTER(O$2, "At ")=merged_belt_colours)*merged_months_at_rank),"")</f>
        <v/>
      </c>
      <c r="P1954" s="18" t="str" cm="1">
        <f t="array" ref="P1954">IF(LEN($A1954)&gt;0,SUMPRODUCT(($A1954=merged_names)*(_xlfn.TEXTAFTER(P$2, "At ")=merged_belt_colours)*merged_months_at_rank),"")</f>
        <v/>
      </c>
      <c r="Q1954" s="18" t="str" cm="1">
        <f t="array" ref="Q1954">IF(LEN($A1954)&gt;0,SUMPRODUCT(($A1954=merged_names)*(_xlfn.TEXTAFTER(Q$2, "At ")=merged_belt_colours)*merged_months_at_rank),"")</f>
        <v/>
      </c>
      <c r="R1954" s="18" t="str" cm="1">
        <f t="array" ref="R1954">IF(LEN($A1954)&gt;0,SUMPRODUCT(($A1954=merged_names)*(_xlfn.TEXTAFTER(R$2, "At ")=merged_belt_colours)*merged_months_at_rank),"")</f>
        <v/>
      </c>
    </row>
    <row r="1955" spans="1:18" x14ac:dyDescent="0.25">
      <c r="A1955"/>
      <c r="B1955" s="15" t="str" cm="1">
        <f t="array" ref="B1955">IFERROR(IF(LEN(A1955)&gt;0, IF(SUMPRODUCT((Inactives[Key]=J1955)*(Inactives[Currently Inactive]))=1,"Inactive","Active"),""),"Active")</f>
        <v/>
      </c>
      <c r="C1955" s="16" t="str" cm="1">
        <f t="array" aca="1" ref="C1955" ca="1">IFERROR(_xlfn._xlws.FILTER(Inactives[Inactive On],(Inactives[Key]=J1955)*(Inactives[Currently Inactive]),""),"")</f>
        <v/>
      </c>
      <c r="D1955" s="16" t="str" cm="1">
        <f t="array" aca="1" ref="D1955" ca="1">IFERROR(INDEX(_xlfn.TEXTSPLIT(E1955," "),1),"")</f>
        <v/>
      </c>
      <c r="E1955" s="15" t="str" cm="1">
        <f t="array" aca="1" ref="E1955" ca="1">IFERROR(_xlfn._xlws.FILTER(merged_ranks,(merged_end_dates=DATE(9999,12,31))*(merged_names=A1955)),"")</f>
        <v/>
      </c>
      <c r="F1955" s="17" t="str">
        <f ca="1">_xlfn.XLOOKUP(J1955,Promotions[Promo Key],Promotions[Promo Date],"")</f>
        <v/>
      </c>
      <c r="G1955" s="18" t="str">
        <f t="shared" ca="1" si="135"/>
        <v/>
      </c>
      <c r="H1955" s="18" t="str">
        <f t="shared" ca="1" si="134"/>
        <v/>
      </c>
      <c r="I1955" s="17" t="str">
        <f>_xlfn.XLOOKUP(A1955,Students[Full Name],Students[Starting Rank],"")</f>
        <v/>
      </c>
      <c r="J1955" s="15" t="str">
        <f t="shared" ca="1" si="136"/>
        <v xml:space="preserve">: </v>
      </c>
      <c r="K1955" s="16" t="str">
        <f>_xlfn.XLOOKUP(A1955,Students[Full Name],Students[Start Date],"")</f>
        <v/>
      </c>
      <c r="L1955" s="18">
        <f t="shared" ca="1" si="137"/>
        <v>-1</v>
      </c>
      <c r="M1955" s="18" cm="1">
        <f t="array" aca="1" ref="M1955" ca="1">SUMPRODUCT(Inactives[Days Inactive]*(Inactives[Student]=A1955))/365</f>
        <v>0</v>
      </c>
      <c r="N1955" s="18" t="str" cm="1">
        <f t="array" ref="N1955">IF(LEN($A1955)&gt;0,SUMPRODUCT(($A1955=merged_names)*(_xlfn.TEXTAFTER(N$2, "At ")=merged_belt_colours)*merged_months_at_rank),"")</f>
        <v/>
      </c>
      <c r="O1955" s="18" t="str" cm="1">
        <f t="array" ref="O1955">IF(LEN($A1955)&gt;0,SUMPRODUCT(($A1955=merged_names)*(_xlfn.TEXTAFTER(O$2, "At ")=merged_belt_colours)*merged_months_at_rank),"")</f>
        <v/>
      </c>
      <c r="P1955" s="18" t="str" cm="1">
        <f t="array" ref="P1955">IF(LEN($A1955)&gt;0,SUMPRODUCT(($A1955=merged_names)*(_xlfn.TEXTAFTER(P$2, "At ")=merged_belt_colours)*merged_months_at_rank),"")</f>
        <v/>
      </c>
      <c r="Q1955" s="18" t="str" cm="1">
        <f t="array" ref="Q1955">IF(LEN($A1955)&gt;0,SUMPRODUCT(($A1955=merged_names)*(_xlfn.TEXTAFTER(Q$2, "At ")=merged_belt_colours)*merged_months_at_rank),"")</f>
        <v/>
      </c>
      <c r="R1955" s="18" t="str" cm="1">
        <f t="array" ref="R1955">IF(LEN($A1955)&gt;0,SUMPRODUCT(($A1955=merged_names)*(_xlfn.TEXTAFTER(R$2, "At ")=merged_belt_colours)*merged_months_at_rank),"")</f>
        <v/>
      </c>
    </row>
    <row r="1956" spans="1:18" x14ac:dyDescent="0.25">
      <c r="A1956"/>
      <c r="B1956" s="15" t="str" cm="1">
        <f t="array" ref="B1956">IFERROR(IF(LEN(A1956)&gt;0, IF(SUMPRODUCT((Inactives[Key]=J1956)*(Inactives[Currently Inactive]))=1,"Inactive","Active"),""),"Active")</f>
        <v/>
      </c>
      <c r="C1956" s="16" t="str" cm="1">
        <f t="array" aca="1" ref="C1956" ca="1">IFERROR(_xlfn._xlws.FILTER(Inactives[Inactive On],(Inactives[Key]=J1956)*(Inactives[Currently Inactive]),""),"")</f>
        <v/>
      </c>
      <c r="D1956" s="16" t="str" cm="1">
        <f t="array" aca="1" ref="D1956" ca="1">IFERROR(INDEX(_xlfn.TEXTSPLIT(E1956," "),1),"")</f>
        <v/>
      </c>
      <c r="E1956" s="15" t="str" cm="1">
        <f t="array" aca="1" ref="E1956" ca="1">IFERROR(_xlfn._xlws.FILTER(merged_ranks,(merged_end_dates=DATE(9999,12,31))*(merged_names=A1956)),"")</f>
        <v/>
      </c>
      <c r="F1956" s="17" t="str">
        <f ca="1">_xlfn.XLOOKUP(J1956,Promotions[Promo Key],Promotions[Promo Date],"")</f>
        <v/>
      </c>
      <c r="G1956" s="18" t="str">
        <f t="shared" ca="1" si="135"/>
        <v/>
      </c>
      <c r="H1956" s="18" t="str">
        <f t="shared" ca="1" si="134"/>
        <v/>
      </c>
      <c r="I1956" s="17" t="str">
        <f>_xlfn.XLOOKUP(A1956,Students[Full Name],Students[Starting Rank],"")</f>
        <v/>
      </c>
      <c r="J1956" s="15" t="str">
        <f t="shared" ca="1" si="136"/>
        <v xml:space="preserve">: </v>
      </c>
      <c r="K1956" s="16" t="str">
        <f>_xlfn.XLOOKUP(A1956,Students[Full Name],Students[Start Date],"")</f>
        <v/>
      </c>
      <c r="L1956" s="18">
        <f t="shared" ca="1" si="137"/>
        <v>-1</v>
      </c>
      <c r="M1956" s="18" cm="1">
        <f t="array" aca="1" ref="M1956" ca="1">SUMPRODUCT(Inactives[Days Inactive]*(Inactives[Student]=A1956))/365</f>
        <v>0</v>
      </c>
      <c r="N1956" s="18" t="str" cm="1">
        <f t="array" ref="N1956">IF(LEN($A1956)&gt;0,SUMPRODUCT(($A1956=merged_names)*(_xlfn.TEXTAFTER(N$2, "At ")=merged_belt_colours)*merged_months_at_rank),"")</f>
        <v/>
      </c>
      <c r="O1956" s="18" t="str" cm="1">
        <f t="array" ref="O1956">IF(LEN($A1956)&gt;0,SUMPRODUCT(($A1956=merged_names)*(_xlfn.TEXTAFTER(O$2, "At ")=merged_belt_colours)*merged_months_at_rank),"")</f>
        <v/>
      </c>
      <c r="P1956" s="18" t="str" cm="1">
        <f t="array" ref="P1956">IF(LEN($A1956)&gt;0,SUMPRODUCT(($A1956=merged_names)*(_xlfn.TEXTAFTER(P$2, "At ")=merged_belt_colours)*merged_months_at_rank),"")</f>
        <v/>
      </c>
      <c r="Q1956" s="18" t="str" cm="1">
        <f t="array" ref="Q1956">IF(LEN($A1956)&gt;0,SUMPRODUCT(($A1956=merged_names)*(_xlfn.TEXTAFTER(Q$2, "At ")=merged_belt_colours)*merged_months_at_rank),"")</f>
        <v/>
      </c>
      <c r="R1956" s="18" t="str" cm="1">
        <f t="array" ref="R1956">IF(LEN($A1956)&gt;0,SUMPRODUCT(($A1956=merged_names)*(_xlfn.TEXTAFTER(R$2, "At ")=merged_belt_colours)*merged_months_at_rank),"")</f>
        <v/>
      </c>
    </row>
    <row r="1957" spans="1:18" x14ac:dyDescent="0.25">
      <c r="A1957"/>
      <c r="B1957" s="15" t="str" cm="1">
        <f t="array" ref="B1957">IFERROR(IF(LEN(A1957)&gt;0, IF(SUMPRODUCT((Inactives[Key]=J1957)*(Inactives[Currently Inactive]))=1,"Inactive","Active"),""),"Active")</f>
        <v/>
      </c>
      <c r="C1957" s="16" t="str" cm="1">
        <f t="array" aca="1" ref="C1957" ca="1">IFERROR(_xlfn._xlws.FILTER(Inactives[Inactive On],(Inactives[Key]=J1957)*(Inactives[Currently Inactive]),""),"")</f>
        <v/>
      </c>
      <c r="D1957" s="16" t="str" cm="1">
        <f t="array" aca="1" ref="D1957" ca="1">IFERROR(INDEX(_xlfn.TEXTSPLIT(E1957," "),1),"")</f>
        <v/>
      </c>
      <c r="E1957" s="15" t="str" cm="1">
        <f t="array" aca="1" ref="E1957" ca="1">IFERROR(_xlfn._xlws.FILTER(merged_ranks,(merged_end_dates=DATE(9999,12,31))*(merged_names=A1957)),"")</f>
        <v/>
      </c>
      <c r="F1957" s="17" t="str">
        <f ca="1">_xlfn.XLOOKUP(J1957,Promotions[Promo Key],Promotions[Promo Date],"")</f>
        <v/>
      </c>
      <c r="G1957" s="18" t="str">
        <f t="shared" ca="1" si="135"/>
        <v/>
      </c>
      <c r="H1957" s="18" t="str">
        <f t="shared" ca="1" si="134"/>
        <v/>
      </c>
      <c r="I1957" s="17" t="str">
        <f>_xlfn.XLOOKUP(A1957,Students[Full Name],Students[Starting Rank],"")</f>
        <v/>
      </c>
      <c r="J1957" s="15" t="str">
        <f t="shared" ca="1" si="136"/>
        <v xml:space="preserve">: </v>
      </c>
      <c r="K1957" s="16" t="str">
        <f>_xlfn.XLOOKUP(A1957,Students[Full Name],Students[Start Date],"")</f>
        <v/>
      </c>
      <c r="L1957" s="18">
        <f t="shared" ca="1" si="137"/>
        <v>-1</v>
      </c>
      <c r="M1957" s="18" cm="1">
        <f t="array" aca="1" ref="M1957" ca="1">SUMPRODUCT(Inactives[Days Inactive]*(Inactives[Student]=A1957))/365</f>
        <v>0</v>
      </c>
      <c r="N1957" s="18" t="str" cm="1">
        <f t="array" ref="N1957">IF(LEN($A1957)&gt;0,SUMPRODUCT(($A1957=merged_names)*(_xlfn.TEXTAFTER(N$2, "At ")=merged_belt_colours)*merged_months_at_rank),"")</f>
        <v/>
      </c>
      <c r="O1957" s="18" t="str" cm="1">
        <f t="array" ref="O1957">IF(LEN($A1957)&gt;0,SUMPRODUCT(($A1957=merged_names)*(_xlfn.TEXTAFTER(O$2, "At ")=merged_belt_colours)*merged_months_at_rank),"")</f>
        <v/>
      </c>
      <c r="P1957" s="18" t="str" cm="1">
        <f t="array" ref="P1957">IF(LEN($A1957)&gt;0,SUMPRODUCT(($A1957=merged_names)*(_xlfn.TEXTAFTER(P$2, "At ")=merged_belt_colours)*merged_months_at_rank),"")</f>
        <v/>
      </c>
      <c r="Q1957" s="18" t="str" cm="1">
        <f t="array" ref="Q1957">IF(LEN($A1957)&gt;0,SUMPRODUCT(($A1957=merged_names)*(_xlfn.TEXTAFTER(Q$2, "At ")=merged_belt_colours)*merged_months_at_rank),"")</f>
        <v/>
      </c>
      <c r="R1957" s="18" t="str" cm="1">
        <f t="array" ref="R1957">IF(LEN($A1957)&gt;0,SUMPRODUCT(($A1957=merged_names)*(_xlfn.TEXTAFTER(R$2, "At ")=merged_belt_colours)*merged_months_at_rank),"")</f>
        <v/>
      </c>
    </row>
    <row r="1958" spans="1:18" x14ac:dyDescent="0.25">
      <c r="A1958"/>
      <c r="B1958" s="15" t="str" cm="1">
        <f t="array" ref="B1958">IFERROR(IF(LEN(A1958)&gt;0, IF(SUMPRODUCT((Inactives[Key]=J1958)*(Inactives[Currently Inactive]))=1,"Inactive","Active"),""),"Active")</f>
        <v/>
      </c>
      <c r="C1958" s="16" t="str" cm="1">
        <f t="array" aca="1" ref="C1958" ca="1">IFERROR(_xlfn._xlws.FILTER(Inactives[Inactive On],(Inactives[Key]=J1958)*(Inactives[Currently Inactive]),""),"")</f>
        <v/>
      </c>
      <c r="D1958" s="16" t="str" cm="1">
        <f t="array" aca="1" ref="D1958" ca="1">IFERROR(INDEX(_xlfn.TEXTSPLIT(E1958," "),1),"")</f>
        <v/>
      </c>
      <c r="E1958" s="15" t="str" cm="1">
        <f t="array" aca="1" ref="E1958" ca="1">IFERROR(_xlfn._xlws.FILTER(merged_ranks,(merged_end_dates=DATE(9999,12,31))*(merged_names=A1958)),"")</f>
        <v/>
      </c>
      <c r="F1958" s="17" t="str">
        <f ca="1">_xlfn.XLOOKUP(J1958,Promotions[Promo Key],Promotions[Promo Date],"")</f>
        <v/>
      </c>
      <c r="G1958" s="18" t="str">
        <f t="shared" ca="1" si="135"/>
        <v/>
      </c>
      <c r="H1958" s="18" t="str">
        <f t="shared" ca="1" si="134"/>
        <v/>
      </c>
      <c r="I1958" s="17" t="str">
        <f>_xlfn.XLOOKUP(A1958,Students[Full Name],Students[Starting Rank],"")</f>
        <v/>
      </c>
      <c r="J1958" s="15" t="str">
        <f t="shared" ca="1" si="136"/>
        <v xml:space="preserve">: </v>
      </c>
      <c r="K1958" s="16" t="str">
        <f>_xlfn.XLOOKUP(A1958,Students[Full Name],Students[Start Date],"")</f>
        <v/>
      </c>
      <c r="L1958" s="18">
        <f t="shared" ca="1" si="137"/>
        <v>-1</v>
      </c>
      <c r="M1958" s="18" cm="1">
        <f t="array" aca="1" ref="M1958" ca="1">SUMPRODUCT(Inactives[Days Inactive]*(Inactives[Student]=A1958))/365</f>
        <v>0</v>
      </c>
      <c r="N1958" s="18" t="str" cm="1">
        <f t="array" ref="N1958">IF(LEN($A1958)&gt;0,SUMPRODUCT(($A1958=merged_names)*(_xlfn.TEXTAFTER(N$2, "At ")=merged_belt_colours)*merged_months_at_rank),"")</f>
        <v/>
      </c>
      <c r="O1958" s="18" t="str" cm="1">
        <f t="array" ref="O1958">IF(LEN($A1958)&gt;0,SUMPRODUCT(($A1958=merged_names)*(_xlfn.TEXTAFTER(O$2, "At ")=merged_belt_colours)*merged_months_at_rank),"")</f>
        <v/>
      </c>
      <c r="P1958" s="18" t="str" cm="1">
        <f t="array" ref="P1958">IF(LEN($A1958)&gt;0,SUMPRODUCT(($A1958=merged_names)*(_xlfn.TEXTAFTER(P$2, "At ")=merged_belt_colours)*merged_months_at_rank),"")</f>
        <v/>
      </c>
      <c r="Q1958" s="18" t="str" cm="1">
        <f t="array" ref="Q1958">IF(LEN($A1958)&gt;0,SUMPRODUCT(($A1958=merged_names)*(_xlfn.TEXTAFTER(Q$2, "At ")=merged_belt_colours)*merged_months_at_rank),"")</f>
        <v/>
      </c>
      <c r="R1958" s="18" t="str" cm="1">
        <f t="array" ref="R1958">IF(LEN($A1958)&gt;0,SUMPRODUCT(($A1958=merged_names)*(_xlfn.TEXTAFTER(R$2, "At ")=merged_belt_colours)*merged_months_at_rank),"")</f>
        <v/>
      </c>
    </row>
    <row r="1959" spans="1:18" x14ac:dyDescent="0.25">
      <c r="A1959"/>
      <c r="B1959" s="15" t="str" cm="1">
        <f t="array" ref="B1959">IFERROR(IF(LEN(A1959)&gt;0, IF(SUMPRODUCT((Inactives[Key]=J1959)*(Inactives[Currently Inactive]))=1,"Inactive","Active"),""),"Active")</f>
        <v/>
      </c>
      <c r="C1959" s="16" t="str" cm="1">
        <f t="array" aca="1" ref="C1959" ca="1">IFERROR(_xlfn._xlws.FILTER(Inactives[Inactive On],(Inactives[Key]=J1959)*(Inactives[Currently Inactive]),""),"")</f>
        <v/>
      </c>
      <c r="D1959" s="16" t="str" cm="1">
        <f t="array" aca="1" ref="D1959" ca="1">IFERROR(INDEX(_xlfn.TEXTSPLIT(E1959," "),1),"")</f>
        <v/>
      </c>
      <c r="E1959" s="15" t="str" cm="1">
        <f t="array" aca="1" ref="E1959" ca="1">IFERROR(_xlfn._xlws.FILTER(merged_ranks,(merged_end_dates=DATE(9999,12,31))*(merged_names=A1959)),"")</f>
        <v/>
      </c>
      <c r="F1959" s="17" t="str">
        <f ca="1">_xlfn.XLOOKUP(J1959,Promotions[Promo Key],Promotions[Promo Date],"")</f>
        <v/>
      </c>
      <c r="G1959" s="18" t="str">
        <f t="shared" ca="1" si="135"/>
        <v/>
      </c>
      <c r="H1959" s="18" t="str">
        <f t="shared" ca="1" si="134"/>
        <v/>
      </c>
      <c r="I1959" s="17" t="str">
        <f>_xlfn.XLOOKUP(A1959,Students[Full Name],Students[Starting Rank],"")</f>
        <v/>
      </c>
      <c r="J1959" s="15" t="str">
        <f t="shared" ca="1" si="136"/>
        <v xml:space="preserve">: </v>
      </c>
      <c r="K1959" s="16" t="str">
        <f>_xlfn.XLOOKUP(A1959,Students[Full Name],Students[Start Date],"")</f>
        <v/>
      </c>
      <c r="L1959" s="18">
        <f t="shared" ca="1" si="137"/>
        <v>-1</v>
      </c>
      <c r="M1959" s="18" cm="1">
        <f t="array" aca="1" ref="M1959" ca="1">SUMPRODUCT(Inactives[Days Inactive]*(Inactives[Student]=A1959))/365</f>
        <v>0</v>
      </c>
      <c r="N1959" s="18" t="str" cm="1">
        <f t="array" ref="N1959">IF(LEN($A1959)&gt;0,SUMPRODUCT(($A1959=merged_names)*(_xlfn.TEXTAFTER(N$2, "At ")=merged_belt_colours)*merged_months_at_rank),"")</f>
        <v/>
      </c>
      <c r="O1959" s="18" t="str" cm="1">
        <f t="array" ref="O1959">IF(LEN($A1959)&gt;0,SUMPRODUCT(($A1959=merged_names)*(_xlfn.TEXTAFTER(O$2, "At ")=merged_belt_colours)*merged_months_at_rank),"")</f>
        <v/>
      </c>
      <c r="P1959" s="18" t="str" cm="1">
        <f t="array" ref="P1959">IF(LEN($A1959)&gt;0,SUMPRODUCT(($A1959=merged_names)*(_xlfn.TEXTAFTER(P$2, "At ")=merged_belt_colours)*merged_months_at_rank),"")</f>
        <v/>
      </c>
      <c r="Q1959" s="18" t="str" cm="1">
        <f t="array" ref="Q1959">IF(LEN($A1959)&gt;0,SUMPRODUCT(($A1959=merged_names)*(_xlfn.TEXTAFTER(Q$2, "At ")=merged_belt_colours)*merged_months_at_rank),"")</f>
        <v/>
      </c>
      <c r="R1959" s="18" t="str" cm="1">
        <f t="array" ref="R1959">IF(LEN($A1959)&gt;0,SUMPRODUCT(($A1959=merged_names)*(_xlfn.TEXTAFTER(R$2, "At ")=merged_belt_colours)*merged_months_at_rank),"")</f>
        <v/>
      </c>
    </row>
    <row r="1960" spans="1:18" x14ac:dyDescent="0.25">
      <c r="A1960"/>
      <c r="B1960" s="15" t="str" cm="1">
        <f t="array" ref="B1960">IFERROR(IF(LEN(A1960)&gt;0, IF(SUMPRODUCT((Inactives[Key]=J1960)*(Inactives[Currently Inactive]))=1,"Inactive","Active"),""),"Active")</f>
        <v/>
      </c>
      <c r="C1960" s="16" t="str" cm="1">
        <f t="array" aca="1" ref="C1960" ca="1">IFERROR(_xlfn._xlws.FILTER(Inactives[Inactive On],(Inactives[Key]=J1960)*(Inactives[Currently Inactive]),""),"")</f>
        <v/>
      </c>
      <c r="D1960" s="16" t="str" cm="1">
        <f t="array" aca="1" ref="D1960" ca="1">IFERROR(INDEX(_xlfn.TEXTSPLIT(E1960," "),1),"")</f>
        <v/>
      </c>
      <c r="E1960" s="15" t="str" cm="1">
        <f t="array" aca="1" ref="E1960" ca="1">IFERROR(_xlfn._xlws.FILTER(merged_ranks,(merged_end_dates=DATE(9999,12,31))*(merged_names=A1960)),"")</f>
        <v/>
      </c>
      <c r="F1960" s="17" t="str">
        <f ca="1">_xlfn.XLOOKUP(J1960,Promotions[Promo Key],Promotions[Promo Date],"")</f>
        <v/>
      </c>
      <c r="G1960" s="18" t="str">
        <f t="shared" ca="1" si="135"/>
        <v/>
      </c>
      <c r="H1960" s="18" t="str">
        <f t="shared" ca="1" si="134"/>
        <v/>
      </c>
      <c r="I1960" s="17" t="str">
        <f>_xlfn.XLOOKUP(A1960,Students[Full Name],Students[Starting Rank],"")</f>
        <v/>
      </c>
      <c r="J1960" s="15" t="str">
        <f t="shared" ca="1" si="136"/>
        <v xml:space="preserve">: </v>
      </c>
      <c r="K1960" s="16" t="str">
        <f>_xlfn.XLOOKUP(A1960,Students[Full Name],Students[Start Date],"")</f>
        <v/>
      </c>
      <c r="L1960" s="18">
        <f t="shared" ca="1" si="137"/>
        <v>-1</v>
      </c>
      <c r="M1960" s="18" cm="1">
        <f t="array" aca="1" ref="M1960" ca="1">SUMPRODUCT(Inactives[Days Inactive]*(Inactives[Student]=A1960))/365</f>
        <v>0</v>
      </c>
      <c r="N1960" s="18" t="str" cm="1">
        <f t="array" ref="N1960">IF(LEN($A1960)&gt;0,SUMPRODUCT(($A1960=merged_names)*(_xlfn.TEXTAFTER(N$2, "At ")=merged_belt_colours)*merged_months_at_rank),"")</f>
        <v/>
      </c>
      <c r="O1960" s="18" t="str" cm="1">
        <f t="array" ref="O1960">IF(LEN($A1960)&gt;0,SUMPRODUCT(($A1960=merged_names)*(_xlfn.TEXTAFTER(O$2, "At ")=merged_belt_colours)*merged_months_at_rank),"")</f>
        <v/>
      </c>
      <c r="P1960" s="18" t="str" cm="1">
        <f t="array" ref="P1960">IF(LEN($A1960)&gt;0,SUMPRODUCT(($A1960=merged_names)*(_xlfn.TEXTAFTER(P$2, "At ")=merged_belt_colours)*merged_months_at_rank),"")</f>
        <v/>
      </c>
      <c r="Q1960" s="18" t="str" cm="1">
        <f t="array" ref="Q1960">IF(LEN($A1960)&gt;0,SUMPRODUCT(($A1960=merged_names)*(_xlfn.TEXTAFTER(Q$2, "At ")=merged_belt_colours)*merged_months_at_rank),"")</f>
        <v/>
      </c>
      <c r="R1960" s="18" t="str" cm="1">
        <f t="array" ref="R1960">IF(LEN($A1960)&gt;0,SUMPRODUCT(($A1960=merged_names)*(_xlfn.TEXTAFTER(R$2, "At ")=merged_belt_colours)*merged_months_at_rank),"")</f>
        <v/>
      </c>
    </row>
    <row r="1961" spans="1:18" x14ac:dyDescent="0.25">
      <c r="A1961"/>
      <c r="B1961" s="15" t="str" cm="1">
        <f t="array" ref="B1961">IFERROR(IF(LEN(A1961)&gt;0, IF(SUMPRODUCT((Inactives[Key]=J1961)*(Inactives[Currently Inactive]))=1,"Inactive","Active"),""),"Active")</f>
        <v/>
      </c>
      <c r="C1961" s="16" t="str" cm="1">
        <f t="array" aca="1" ref="C1961" ca="1">IFERROR(_xlfn._xlws.FILTER(Inactives[Inactive On],(Inactives[Key]=J1961)*(Inactives[Currently Inactive]),""),"")</f>
        <v/>
      </c>
      <c r="D1961" s="16" t="str" cm="1">
        <f t="array" aca="1" ref="D1961" ca="1">IFERROR(INDEX(_xlfn.TEXTSPLIT(E1961," "),1),"")</f>
        <v/>
      </c>
      <c r="E1961" s="15" t="str" cm="1">
        <f t="array" aca="1" ref="E1961" ca="1">IFERROR(_xlfn._xlws.FILTER(merged_ranks,(merged_end_dates=DATE(9999,12,31))*(merged_names=A1961)),"")</f>
        <v/>
      </c>
      <c r="F1961" s="17" t="str">
        <f ca="1">_xlfn.XLOOKUP(J1961,Promotions[Promo Key],Promotions[Promo Date],"")</f>
        <v/>
      </c>
      <c r="G1961" s="18" t="str">
        <f t="shared" ca="1" si="135"/>
        <v/>
      </c>
      <c r="H1961" s="18" t="str">
        <f t="shared" ca="1" si="134"/>
        <v/>
      </c>
      <c r="I1961" s="17" t="str">
        <f>_xlfn.XLOOKUP(A1961,Students[Full Name],Students[Starting Rank],"")</f>
        <v/>
      </c>
      <c r="J1961" s="15" t="str">
        <f t="shared" ca="1" si="136"/>
        <v xml:space="preserve">: </v>
      </c>
      <c r="K1961" s="16" t="str">
        <f>_xlfn.XLOOKUP(A1961,Students[Full Name],Students[Start Date],"")</f>
        <v/>
      </c>
      <c r="L1961" s="18">
        <f t="shared" ca="1" si="137"/>
        <v>-1</v>
      </c>
      <c r="M1961" s="18" cm="1">
        <f t="array" aca="1" ref="M1961" ca="1">SUMPRODUCT(Inactives[Days Inactive]*(Inactives[Student]=A1961))/365</f>
        <v>0</v>
      </c>
      <c r="N1961" s="18" t="str" cm="1">
        <f t="array" ref="N1961">IF(LEN($A1961)&gt;0,SUMPRODUCT(($A1961=merged_names)*(_xlfn.TEXTAFTER(N$2, "At ")=merged_belt_colours)*merged_months_at_rank),"")</f>
        <v/>
      </c>
      <c r="O1961" s="18" t="str" cm="1">
        <f t="array" ref="O1961">IF(LEN($A1961)&gt;0,SUMPRODUCT(($A1961=merged_names)*(_xlfn.TEXTAFTER(O$2, "At ")=merged_belt_colours)*merged_months_at_rank),"")</f>
        <v/>
      </c>
      <c r="P1961" s="18" t="str" cm="1">
        <f t="array" ref="P1961">IF(LEN($A1961)&gt;0,SUMPRODUCT(($A1961=merged_names)*(_xlfn.TEXTAFTER(P$2, "At ")=merged_belt_colours)*merged_months_at_rank),"")</f>
        <v/>
      </c>
      <c r="Q1961" s="18" t="str" cm="1">
        <f t="array" ref="Q1961">IF(LEN($A1961)&gt;0,SUMPRODUCT(($A1961=merged_names)*(_xlfn.TEXTAFTER(Q$2, "At ")=merged_belt_colours)*merged_months_at_rank),"")</f>
        <v/>
      </c>
      <c r="R1961" s="18" t="str" cm="1">
        <f t="array" ref="R1961">IF(LEN($A1961)&gt;0,SUMPRODUCT(($A1961=merged_names)*(_xlfn.TEXTAFTER(R$2, "At ")=merged_belt_colours)*merged_months_at_rank),"")</f>
        <v/>
      </c>
    </row>
    <row r="1962" spans="1:18" x14ac:dyDescent="0.25">
      <c r="A1962"/>
      <c r="B1962" s="15" t="str" cm="1">
        <f t="array" ref="B1962">IFERROR(IF(LEN(A1962)&gt;0, IF(SUMPRODUCT((Inactives[Key]=J1962)*(Inactives[Currently Inactive]))=1,"Inactive","Active"),""),"Active")</f>
        <v/>
      </c>
      <c r="C1962" s="16" t="str" cm="1">
        <f t="array" aca="1" ref="C1962" ca="1">IFERROR(_xlfn._xlws.FILTER(Inactives[Inactive On],(Inactives[Key]=J1962)*(Inactives[Currently Inactive]),""),"")</f>
        <v/>
      </c>
      <c r="D1962" s="16" t="str" cm="1">
        <f t="array" aca="1" ref="D1962" ca="1">IFERROR(INDEX(_xlfn.TEXTSPLIT(E1962," "),1),"")</f>
        <v/>
      </c>
      <c r="E1962" s="15" t="str" cm="1">
        <f t="array" aca="1" ref="E1962" ca="1">IFERROR(_xlfn._xlws.FILTER(merged_ranks,(merged_end_dates=DATE(9999,12,31))*(merged_names=A1962)),"")</f>
        <v/>
      </c>
      <c r="F1962" s="17" t="str">
        <f ca="1">_xlfn.XLOOKUP(J1962,Promotions[Promo Key],Promotions[Promo Date],"")</f>
        <v/>
      </c>
      <c r="G1962" s="18" t="str">
        <f t="shared" ca="1" si="135"/>
        <v/>
      </c>
      <c r="H1962" s="18" t="str">
        <f t="shared" ca="1" si="134"/>
        <v/>
      </c>
      <c r="I1962" s="17" t="str">
        <f>_xlfn.XLOOKUP(A1962,Students[Full Name],Students[Starting Rank],"")</f>
        <v/>
      </c>
      <c r="J1962" s="15" t="str">
        <f t="shared" ca="1" si="136"/>
        <v xml:space="preserve">: </v>
      </c>
      <c r="K1962" s="16" t="str">
        <f>_xlfn.XLOOKUP(A1962,Students[Full Name],Students[Start Date],"")</f>
        <v/>
      </c>
      <c r="L1962" s="18">
        <f t="shared" ca="1" si="137"/>
        <v>-1</v>
      </c>
      <c r="M1962" s="18" cm="1">
        <f t="array" aca="1" ref="M1962" ca="1">SUMPRODUCT(Inactives[Days Inactive]*(Inactives[Student]=A1962))/365</f>
        <v>0</v>
      </c>
      <c r="N1962" s="18" t="str" cm="1">
        <f t="array" ref="N1962">IF(LEN($A1962)&gt;0,SUMPRODUCT(($A1962=merged_names)*(_xlfn.TEXTAFTER(N$2, "At ")=merged_belt_colours)*merged_months_at_rank),"")</f>
        <v/>
      </c>
      <c r="O1962" s="18" t="str" cm="1">
        <f t="array" ref="O1962">IF(LEN($A1962)&gt;0,SUMPRODUCT(($A1962=merged_names)*(_xlfn.TEXTAFTER(O$2, "At ")=merged_belt_colours)*merged_months_at_rank),"")</f>
        <v/>
      </c>
      <c r="P1962" s="18" t="str" cm="1">
        <f t="array" ref="P1962">IF(LEN($A1962)&gt;0,SUMPRODUCT(($A1962=merged_names)*(_xlfn.TEXTAFTER(P$2, "At ")=merged_belt_colours)*merged_months_at_rank),"")</f>
        <v/>
      </c>
      <c r="Q1962" s="18" t="str" cm="1">
        <f t="array" ref="Q1962">IF(LEN($A1962)&gt;0,SUMPRODUCT(($A1962=merged_names)*(_xlfn.TEXTAFTER(Q$2, "At ")=merged_belt_colours)*merged_months_at_rank),"")</f>
        <v/>
      </c>
      <c r="R1962" s="18" t="str" cm="1">
        <f t="array" ref="R1962">IF(LEN($A1962)&gt;0,SUMPRODUCT(($A1962=merged_names)*(_xlfn.TEXTAFTER(R$2, "At ")=merged_belt_colours)*merged_months_at_rank),"")</f>
        <v/>
      </c>
    </row>
    <row r="1963" spans="1:18" x14ac:dyDescent="0.25">
      <c r="A1963"/>
      <c r="B1963" s="15" t="str" cm="1">
        <f t="array" ref="B1963">IFERROR(IF(LEN(A1963)&gt;0, IF(SUMPRODUCT((Inactives[Key]=J1963)*(Inactives[Currently Inactive]))=1,"Inactive","Active"),""),"Active")</f>
        <v/>
      </c>
      <c r="C1963" s="16" t="str" cm="1">
        <f t="array" aca="1" ref="C1963" ca="1">IFERROR(_xlfn._xlws.FILTER(Inactives[Inactive On],(Inactives[Key]=J1963)*(Inactives[Currently Inactive]),""),"")</f>
        <v/>
      </c>
      <c r="D1963" s="16" t="str" cm="1">
        <f t="array" aca="1" ref="D1963" ca="1">IFERROR(INDEX(_xlfn.TEXTSPLIT(E1963," "),1),"")</f>
        <v/>
      </c>
      <c r="E1963" s="15" t="str" cm="1">
        <f t="array" aca="1" ref="E1963" ca="1">IFERROR(_xlfn._xlws.FILTER(merged_ranks,(merged_end_dates=DATE(9999,12,31))*(merged_names=A1963)),"")</f>
        <v/>
      </c>
      <c r="F1963" s="17" t="str">
        <f ca="1">_xlfn.XLOOKUP(J1963,Promotions[Promo Key],Promotions[Promo Date],"")</f>
        <v/>
      </c>
      <c r="G1963" s="18" t="str">
        <f t="shared" ca="1" si="135"/>
        <v/>
      </c>
      <c r="H1963" s="18" t="str">
        <f t="shared" ca="1" si="134"/>
        <v/>
      </c>
      <c r="I1963" s="17" t="str">
        <f>_xlfn.XLOOKUP(A1963,Students[Full Name],Students[Starting Rank],"")</f>
        <v/>
      </c>
      <c r="J1963" s="15" t="str">
        <f t="shared" ca="1" si="136"/>
        <v xml:space="preserve">: </v>
      </c>
      <c r="K1963" s="16" t="str">
        <f>_xlfn.XLOOKUP(A1963,Students[Full Name],Students[Start Date],"")</f>
        <v/>
      </c>
      <c r="L1963" s="18">
        <f t="shared" ca="1" si="137"/>
        <v>-1</v>
      </c>
      <c r="M1963" s="18" cm="1">
        <f t="array" aca="1" ref="M1963" ca="1">SUMPRODUCT(Inactives[Days Inactive]*(Inactives[Student]=A1963))/365</f>
        <v>0</v>
      </c>
      <c r="N1963" s="18" t="str" cm="1">
        <f t="array" ref="N1963">IF(LEN($A1963)&gt;0,SUMPRODUCT(($A1963=merged_names)*(_xlfn.TEXTAFTER(N$2, "At ")=merged_belt_colours)*merged_months_at_rank),"")</f>
        <v/>
      </c>
      <c r="O1963" s="18" t="str" cm="1">
        <f t="array" ref="O1963">IF(LEN($A1963)&gt;0,SUMPRODUCT(($A1963=merged_names)*(_xlfn.TEXTAFTER(O$2, "At ")=merged_belt_colours)*merged_months_at_rank),"")</f>
        <v/>
      </c>
      <c r="P1963" s="18" t="str" cm="1">
        <f t="array" ref="P1963">IF(LEN($A1963)&gt;0,SUMPRODUCT(($A1963=merged_names)*(_xlfn.TEXTAFTER(P$2, "At ")=merged_belt_colours)*merged_months_at_rank),"")</f>
        <v/>
      </c>
      <c r="Q1963" s="18" t="str" cm="1">
        <f t="array" ref="Q1963">IF(LEN($A1963)&gt;0,SUMPRODUCT(($A1963=merged_names)*(_xlfn.TEXTAFTER(Q$2, "At ")=merged_belt_colours)*merged_months_at_rank),"")</f>
        <v/>
      </c>
      <c r="R1963" s="18" t="str" cm="1">
        <f t="array" ref="R1963">IF(LEN($A1963)&gt;0,SUMPRODUCT(($A1963=merged_names)*(_xlfn.TEXTAFTER(R$2, "At ")=merged_belt_colours)*merged_months_at_rank),"")</f>
        <v/>
      </c>
    </row>
    <row r="1964" spans="1:18" x14ac:dyDescent="0.25">
      <c r="A1964"/>
      <c r="B1964" s="15" t="str" cm="1">
        <f t="array" ref="B1964">IFERROR(IF(LEN(A1964)&gt;0, IF(SUMPRODUCT((Inactives[Key]=J1964)*(Inactives[Currently Inactive]))=1,"Inactive","Active"),""),"Active")</f>
        <v/>
      </c>
      <c r="C1964" s="16" t="str" cm="1">
        <f t="array" aca="1" ref="C1964" ca="1">IFERROR(_xlfn._xlws.FILTER(Inactives[Inactive On],(Inactives[Key]=J1964)*(Inactives[Currently Inactive]),""),"")</f>
        <v/>
      </c>
      <c r="D1964" s="16" t="str" cm="1">
        <f t="array" aca="1" ref="D1964" ca="1">IFERROR(INDEX(_xlfn.TEXTSPLIT(E1964," "),1),"")</f>
        <v/>
      </c>
      <c r="E1964" s="15" t="str" cm="1">
        <f t="array" aca="1" ref="E1964" ca="1">IFERROR(_xlfn._xlws.FILTER(merged_ranks,(merged_end_dates=DATE(9999,12,31))*(merged_names=A1964)),"")</f>
        <v/>
      </c>
      <c r="F1964" s="17" t="str">
        <f ca="1">_xlfn.XLOOKUP(J1964,Promotions[Promo Key],Promotions[Promo Date],"")</f>
        <v/>
      </c>
      <c r="G1964" s="18" t="str">
        <f t="shared" ca="1" si="135"/>
        <v/>
      </c>
      <c r="H1964" s="18" t="str">
        <f t="shared" ca="1" si="134"/>
        <v/>
      </c>
      <c r="I1964" s="17" t="str">
        <f>_xlfn.XLOOKUP(A1964,Students[Full Name],Students[Starting Rank],"")</f>
        <v/>
      </c>
      <c r="J1964" s="15" t="str">
        <f t="shared" ca="1" si="136"/>
        <v xml:space="preserve">: </v>
      </c>
      <c r="K1964" s="16" t="str">
        <f>_xlfn.XLOOKUP(A1964,Students[Full Name],Students[Start Date],"")</f>
        <v/>
      </c>
      <c r="L1964" s="18">
        <f t="shared" ca="1" si="137"/>
        <v>-1</v>
      </c>
      <c r="M1964" s="18" cm="1">
        <f t="array" aca="1" ref="M1964" ca="1">SUMPRODUCT(Inactives[Days Inactive]*(Inactives[Student]=A1964))/365</f>
        <v>0</v>
      </c>
      <c r="N1964" s="18" t="str" cm="1">
        <f t="array" ref="N1964">IF(LEN($A1964)&gt;0,SUMPRODUCT(($A1964=merged_names)*(_xlfn.TEXTAFTER(N$2, "At ")=merged_belt_colours)*merged_months_at_rank),"")</f>
        <v/>
      </c>
      <c r="O1964" s="18" t="str" cm="1">
        <f t="array" ref="O1964">IF(LEN($A1964)&gt;0,SUMPRODUCT(($A1964=merged_names)*(_xlfn.TEXTAFTER(O$2, "At ")=merged_belt_colours)*merged_months_at_rank),"")</f>
        <v/>
      </c>
      <c r="P1964" s="18" t="str" cm="1">
        <f t="array" ref="P1964">IF(LEN($A1964)&gt;0,SUMPRODUCT(($A1964=merged_names)*(_xlfn.TEXTAFTER(P$2, "At ")=merged_belt_colours)*merged_months_at_rank),"")</f>
        <v/>
      </c>
      <c r="Q1964" s="18" t="str" cm="1">
        <f t="array" ref="Q1964">IF(LEN($A1964)&gt;0,SUMPRODUCT(($A1964=merged_names)*(_xlfn.TEXTAFTER(Q$2, "At ")=merged_belt_colours)*merged_months_at_rank),"")</f>
        <v/>
      </c>
      <c r="R1964" s="18" t="str" cm="1">
        <f t="array" ref="R1964">IF(LEN($A1964)&gt;0,SUMPRODUCT(($A1964=merged_names)*(_xlfn.TEXTAFTER(R$2, "At ")=merged_belt_colours)*merged_months_at_rank),"")</f>
        <v/>
      </c>
    </row>
    <row r="1965" spans="1:18" x14ac:dyDescent="0.25">
      <c r="A1965"/>
      <c r="B1965" s="15" t="str" cm="1">
        <f t="array" ref="B1965">IFERROR(IF(LEN(A1965)&gt;0, IF(SUMPRODUCT((Inactives[Key]=J1965)*(Inactives[Currently Inactive]))=1,"Inactive","Active"),""),"Active")</f>
        <v/>
      </c>
      <c r="C1965" s="16" t="str" cm="1">
        <f t="array" aca="1" ref="C1965" ca="1">IFERROR(_xlfn._xlws.FILTER(Inactives[Inactive On],(Inactives[Key]=J1965)*(Inactives[Currently Inactive]),""),"")</f>
        <v/>
      </c>
      <c r="D1965" s="16" t="str" cm="1">
        <f t="array" aca="1" ref="D1965" ca="1">IFERROR(INDEX(_xlfn.TEXTSPLIT(E1965," "),1),"")</f>
        <v/>
      </c>
      <c r="E1965" s="15" t="str" cm="1">
        <f t="array" aca="1" ref="E1965" ca="1">IFERROR(_xlfn._xlws.FILTER(merged_ranks,(merged_end_dates=DATE(9999,12,31))*(merged_names=A1965)),"")</f>
        <v/>
      </c>
      <c r="F1965" s="17" t="str">
        <f ca="1">_xlfn.XLOOKUP(J1965,Promotions[Promo Key],Promotions[Promo Date],"")</f>
        <v/>
      </c>
      <c r="G1965" s="18" t="str">
        <f t="shared" ca="1" si="135"/>
        <v/>
      </c>
      <c r="H1965" s="18" t="str">
        <f t="shared" ca="1" si="134"/>
        <v/>
      </c>
      <c r="I1965" s="17" t="str">
        <f>_xlfn.XLOOKUP(A1965,Students[Full Name],Students[Starting Rank],"")</f>
        <v/>
      </c>
      <c r="J1965" s="15" t="str">
        <f t="shared" ca="1" si="136"/>
        <v xml:space="preserve">: </v>
      </c>
      <c r="K1965" s="16" t="str">
        <f>_xlfn.XLOOKUP(A1965,Students[Full Name],Students[Start Date],"")</f>
        <v/>
      </c>
      <c r="L1965" s="18">
        <f t="shared" ca="1" si="137"/>
        <v>-1</v>
      </c>
      <c r="M1965" s="18" cm="1">
        <f t="array" aca="1" ref="M1965" ca="1">SUMPRODUCT(Inactives[Days Inactive]*(Inactives[Student]=A1965))/365</f>
        <v>0</v>
      </c>
      <c r="N1965" s="18" t="str" cm="1">
        <f t="array" ref="N1965">IF(LEN($A1965)&gt;0,SUMPRODUCT(($A1965=merged_names)*(_xlfn.TEXTAFTER(N$2, "At ")=merged_belt_colours)*merged_months_at_rank),"")</f>
        <v/>
      </c>
      <c r="O1965" s="18" t="str" cm="1">
        <f t="array" ref="O1965">IF(LEN($A1965)&gt;0,SUMPRODUCT(($A1965=merged_names)*(_xlfn.TEXTAFTER(O$2, "At ")=merged_belt_colours)*merged_months_at_rank),"")</f>
        <v/>
      </c>
      <c r="P1965" s="18" t="str" cm="1">
        <f t="array" ref="P1965">IF(LEN($A1965)&gt;0,SUMPRODUCT(($A1965=merged_names)*(_xlfn.TEXTAFTER(P$2, "At ")=merged_belt_colours)*merged_months_at_rank),"")</f>
        <v/>
      </c>
      <c r="Q1965" s="18" t="str" cm="1">
        <f t="array" ref="Q1965">IF(LEN($A1965)&gt;0,SUMPRODUCT(($A1965=merged_names)*(_xlfn.TEXTAFTER(Q$2, "At ")=merged_belt_colours)*merged_months_at_rank),"")</f>
        <v/>
      </c>
      <c r="R1965" s="18" t="str" cm="1">
        <f t="array" ref="R1965">IF(LEN($A1965)&gt;0,SUMPRODUCT(($A1965=merged_names)*(_xlfn.TEXTAFTER(R$2, "At ")=merged_belt_colours)*merged_months_at_rank),"")</f>
        <v/>
      </c>
    </row>
    <row r="1966" spans="1:18" x14ac:dyDescent="0.25">
      <c r="A1966"/>
      <c r="B1966" s="15" t="str" cm="1">
        <f t="array" ref="B1966">IFERROR(IF(LEN(A1966)&gt;0, IF(SUMPRODUCT((Inactives[Key]=J1966)*(Inactives[Currently Inactive]))=1,"Inactive","Active"),""),"Active")</f>
        <v/>
      </c>
      <c r="C1966" s="16" t="str" cm="1">
        <f t="array" aca="1" ref="C1966" ca="1">IFERROR(_xlfn._xlws.FILTER(Inactives[Inactive On],(Inactives[Key]=J1966)*(Inactives[Currently Inactive]),""),"")</f>
        <v/>
      </c>
      <c r="D1966" s="16" t="str" cm="1">
        <f t="array" aca="1" ref="D1966" ca="1">IFERROR(INDEX(_xlfn.TEXTSPLIT(E1966," "),1),"")</f>
        <v/>
      </c>
      <c r="E1966" s="15" t="str" cm="1">
        <f t="array" aca="1" ref="E1966" ca="1">IFERROR(_xlfn._xlws.FILTER(merged_ranks,(merged_end_dates=DATE(9999,12,31))*(merged_names=A1966)),"")</f>
        <v/>
      </c>
      <c r="F1966" s="17" t="str">
        <f ca="1">_xlfn.XLOOKUP(J1966,Promotions[Promo Key],Promotions[Promo Date],"")</f>
        <v/>
      </c>
      <c r="G1966" s="18" t="str">
        <f t="shared" ca="1" si="135"/>
        <v/>
      </c>
      <c r="H1966" s="18" t="str">
        <f t="shared" ca="1" si="134"/>
        <v/>
      </c>
      <c r="I1966" s="17" t="str">
        <f>_xlfn.XLOOKUP(A1966,Students[Full Name],Students[Starting Rank],"")</f>
        <v/>
      </c>
      <c r="J1966" s="15" t="str">
        <f t="shared" ca="1" si="136"/>
        <v xml:space="preserve">: </v>
      </c>
      <c r="K1966" s="16" t="str">
        <f>_xlfn.XLOOKUP(A1966,Students[Full Name],Students[Start Date],"")</f>
        <v/>
      </c>
      <c r="L1966" s="18">
        <f t="shared" ca="1" si="137"/>
        <v>-1</v>
      </c>
      <c r="M1966" s="18" cm="1">
        <f t="array" aca="1" ref="M1966" ca="1">SUMPRODUCT(Inactives[Days Inactive]*(Inactives[Student]=A1966))/365</f>
        <v>0</v>
      </c>
      <c r="N1966" s="18" t="str" cm="1">
        <f t="array" ref="N1966">IF(LEN($A1966)&gt;0,SUMPRODUCT(($A1966=merged_names)*(_xlfn.TEXTAFTER(N$2, "At ")=merged_belt_colours)*merged_months_at_rank),"")</f>
        <v/>
      </c>
      <c r="O1966" s="18" t="str" cm="1">
        <f t="array" ref="O1966">IF(LEN($A1966)&gt;0,SUMPRODUCT(($A1966=merged_names)*(_xlfn.TEXTAFTER(O$2, "At ")=merged_belt_colours)*merged_months_at_rank),"")</f>
        <v/>
      </c>
      <c r="P1966" s="18" t="str" cm="1">
        <f t="array" ref="P1966">IF(LEN($A1966)&gt;0,SUMPRODUCT(($A1966=merged_names)*(_xlfn.TEXTAFTER(P$2, "At ")=merged_belt_colours)*merged_months_at_rank),"")</f>
        <v/>
      </c>
      <c r="Q1966" s="18" t="str" cm="1">
        <f t="array" ref="Q1966">IF(LEN($A1966)&gt;0,SUMPRODUCT(($A1966=merged_names)*(_xlfn.TEXTAFTER(Q$2, "At ")=merged_belt_colours)*merged_months_at_rank),"")</f>
        <v/>
      </c>
      <c r="R1966" s="18" t="str" cm="1">
        <f t="array" ref="R1966">IF(LEN($A1966)&gt;0,SUMPRODUCT(($A1966=merged_names)*(_xlfn.TEXTAFTER(R$2, "At ")=merged_belt_colours)*merged_months_at_rank),"")</f>
        <v/>
      </c>
    </row>
    <row r="1967" spans="1:18" x14ac:dyDescent="0.25">
      <c r="A1967"/>
      <c r="B1967" s="15" t="str" cm="1">
        <f t="array" ref="B1967">IFERROR(IF(LEN(A1967)&gt;0, IF(SUMPRODUCT((Inactives[Key]=J1967)*(Inactives[Currently Inactive]))=1,"Inactive","Active"),""),"Active")</f>
        <v/>
      </c>
      <c r="C1967" s="16" t="str" cm="1">
        <f t="array" aca="1" ref="C1967" ca="1">IFERROR(_xlfn._xlws.FILTER(Inactives[Inactive On],(Inactives[Key]=J1967)*(Inactives[Currently Inactive]),""),"")</f>
        <v/>
      </c>
      <c r="D1967" s="16" t="str" cm="1">
        <f t="array" aca="1" ref="D1967" ca="1">IFERROR(INDEX(_xlfn.TEXTSPLIT(E1967," "),1),"")</f>
        <v/>
      </c>
      <c r="E1967" s="15" t="str" cm="1">
        <f t="array" aca="1" ref="E1967" ca="1">IFERROR(_xlfn._xlws.FILTER(merged_ranks,(merged_end_dates=DATE(9999,12,31))*(merged_names=A1967)),"")</f>
        <v/>
      </c>
      <c r="F1967" s="17" t="str">
        <f ca="1">_xlfn.XLOOKUP(J1967,Promotions[Promo Key],Promotions[Promo Date],"")</f>
        <v/>
      </c>
      <c r="G1967" s="18" t="str">
        <f t="shared" ca="1" si="135"/>
        <v/>
      </c>
      <c r="H1967" s="18" t="str">
        <f t="shared" ca="1" si="134"/>
        <v/>
      </c>
      <c r="I1967" s="17" t="str">
        <f>_xlfn.XLOOKUP(A1967,Students[Full Name],Students[Starting Rank],"")</f>
        <v/>
      </c>
      <c r="J1967" s="15" t="str">
        <f t="shared" ca="1" si="136"/>
        <v xml:space="preserve">: </v>
      </c>
      <c r="K1967" s="16" t="str">
        <f>_xlfn.XLOOKUP(A1967,Students[Full Name],Students[Start Date],"")</f>
        <v/>
      </c>
      <c r="L1967" s="18">
        <f t="shared" ca="1" si="137"/>
        <v>-1</v>
      </c>
      <c r="M1967" s="18" cm="1">
        <f t="array" aca="1" ref="M1967" ca="1">SUMPRODUCT(Inactives[Days Inactive]*(Inactives[Student]=A1967))/365</f>
        <v>0</v>
      </c>
      <c r="N1967" s="18" t="str" cm="1">
        <f t="array" ref="N1967">IF(LEN($A1967)&gt;0,SUMPRODUCT(($A1967=merged_names)*(_xlfn.TEXTAFTER(N$2, "At ")=merged_belt_colours)*merged_months_at_rank),"")</f>
        <v/>
      </c>
      <c r="O1967" s="18" t="str" cm="1">
        <f t="array" ref="O1967">IF(LEN($A1967)&gt;0,SUMPRODUCT(($A1967=merged_names)*(_xlfn.TEXTAFTER(O$2, "At ")=merged_belt_colours)*merged_months_at_rank),"")</f>
        <v/>
      </c>
      <c r="P1967" s="18" t="str" cm="1">
        <f t="array" ref="P1967">IF(LEN($A1967)&gt;0,SUMPRODUCT(($A1967=merged_names)*(_xlfn.TEXTAFTER(P$2, "At ")=merged_belt_colours)*merged_months_at_rank),"")</f>
        <v/>
      </c>
      <c r="Q1967" s="18" t="str" cm="1">
        <f t="array" ref="Q1967">IF(LEN($A1967)&gt;0,SUMPRODUCT(($A1967=merged_names)*(_xlfn.TEXTAFTER(Q$2, "At ")=merged_belt_colours)*merged_months_at_rank),"")</f>
        <v/>
      </c>
      <c r="R1967" s="18" t="str" cm="1">
        <f t="array" ref="R1967">IF(LEN($A1967)&gt;0,SUMPRODUCT(($A1967=merged_names)*(_xlfn.TEXTAFTER(R$2, "At ")=merged_belt_colours)*merged_months_at_rank),"")</f>
        <v/>
      </c>
    </row>
    <row r="1968" spans="1:18" x14ac:dyDescent="0.25">
      <c r="A1968"/>
      <c r="B1968" s="15" t="str" cm="1">
        <f t="array" ref="B1968">IFERROR(IF(LEN(A1968)&gt;0, IF(SUMPRODUCT((Inactives[Key]=J1968)*(Inactives[Currently Inactive]))=1,"Inactive","Active"),""),"Active")</f>
        <v/>
      </c>
      <c r="C1968" s="16" t="str" cm="1">
        <f t="array" aca="1" ref="C1968" ca="1">IFERROR(_xlfn._xlws.FILTER(Inactives[Inactive On],(Inactives[Key]=J1968)*(Inactives[Currently Inactive]),""),"")</f>
        <v/>
      </c>
      <c r="D1968" s="16" t="str" cm="1">
        <f t="array" aca="1" ref="D1968" ca="1">IFERROR(INDEX(_xlfn.TEXTSPLIT(E1968," "),1),"")</f>
        <v/>
      </c>
      <c r="E1968" s="15" t="str" cm="1">
        <f t="array" aca="1" ref="E1968" ca="1">IFERROR(_xlfn._xlws.FILTER(merged_ranks,(merged_end_dates=DATE(9999,12,31))*(merged_names=A1968)),"")</f>
        <v/>
      </c>
      <c r="F1968" s="17" t="str">
        <f ca="1">_xlfn.XLOOKUP(J1968,Promotions[Promo Key],Promotions[Promo Date],"")</f>
        <v/>
      </c>
      <c r="G1968" s="18" t="str">
        <f t="shared" ca="1" si="135"/>
        <v/>
      </c>
      <c r="H1968" s="18" t="str">
        <f t="shared" ca="1" si="134"/>
        <v/>
      </c>
      <c r="I1968" s="17" t="str">
        <f>_xlfn.XLOOKUP(A1968,Students[Full Name],Students[Starting Rank],"")</f>
        <v/>
      </c>
      <c r="J1968" s="15" t="str">
        <f t="shared" ca="1" si="136"/>
        <v xml:space="preserve">: </v>
      </c>
      <c r="K1968" s="16" t="str">
        <f>_xlfn.XLOOKUP(A1968,Students[Full Name],Students[Start Date],"")</f>
        <v/>
      </c>
      <c r="L1968" s="18">
        <f t="shared" ca="1" si="137"/>
        <v>-1</v>
      </c>
      <c r="M1968" s="18" cm="1">
        <f t="array" aca="1" ref="M1968" ca="1">SUMPRODUCT(Inactives[Days Inactive]*(Inactives[Student]=A1968))/365</f>
        <v>0</v>
      </c>
      <c r="N1968" s="18" t="str" cm="1">
        <f t="array" ref="N1968">IF(LEN($A1968)&gt;0,SUMPRODUCT(($A1968=merged_names)*(_xlfn.TEXTAFTER(N$2, "At ")=merged_belt_colours)*merged_months_at_rank),"")</f>
        <v/>
      </c>
      <c r="O1968" s="18" t="str" cm="1">
        <f t="array" ref="O1968">IF(LEN($A1968)&gt;0,SUMPRODUCT(($A1968=merged_names)*(_xlfn.TEXTAFTER(O$2, "At ")=merged_belt_colours)*merged_months_at_rank),"")</f>
        <v/>
      </c>
      <c r="P1968" s="18" t="str" cm="1">
        <f t="array" ref="P1968">IF(LEN($A1968)&gt;0,SUMPRODUCT(($A1968=merged_names)*(_xlfn.TEXTAFTER(P$2, "At ")=merged_belt_colours)*merged_months_at_rank),"")</f>
        <v/>
      </c>
      <c r="Q1968" s="18" t="str" cm="1">
        <f t="array" ref="Q1968">IF(LEN($A1968)&gt;0,SUMPRODUCT(($A1968=merged_names)*(_xlfn.TEXTAFTER(Q$2, "At ")=merged_belt_colours)*merged_months_at_rank),"")</f>
        <v/>
      </c>
      <c r="R1968" s="18" t="str" cm="1">
        <f t="array" ref="R1968">IF(LEN($A1968)&gt;0,SUMPRODUCT(($A1968=merged_names)*(_xlfn.TEXTAFTER(R$2, "At ")=merged_belt_colours)*merged_months_at_rank),"")</f>
        <v/>
      </c>
    </row>
    <row r="1969" spans="1:18" x14ac:dyDescent="0.25">
      <c r="A1969"/>
      <c r="B1969" s="15" t="str" cm="1">
        <f t="array" ref="B1969">IFERROR(IF(LEN(A1969)&gt;0, IF(SUMPRODUCT((Inactives[Key]=J1969)*(Inactives[Currently Inactive]))=1,"Inactive","Active"),""),"Active")</f>
        <v/>
      </c>
      <c r="C1969" s="16" t="str" cm="1">
        <f t="array" aca="1" ref="C1969" ca="1">IFERROR(_xlfn._xlws.FILTER(Inactives[Inactive On],(Inactives[Key]=J1969)*(Inactives[Currently Inactive]),""),"")</f>
        <v/>
      </c>
      <c r="D1969" s="16" t="str" cm="1">
        <f t="array" aca="1" ref="D1969" ca="1">IFERROR(INDEX(_xlfn.TEXTSPLIT(E1969," "),1),"")</f>
        <v/>
      </c>
      <c r="E1969" s="15" t="str" cm="1">
        <f t="array" aca="1" ref="E1969" ca="1">IFERROR(_xlfn._xlws.FILTER(merged_ranks,(merged_end_dates=DATE(9999,12,31))*(merged_names=A1969)),"")</f>
        <v/>
      </c>
      <c r="F1969" s="17" t="str">
        <f ca="1">_xlfn.XLOOKUP(J1969,Promotions[Promo Key],Promotions[Promo Date],"")</f>
        <v/>
      </c>
      <c r="G1969" s="18" t="str">
        <f t="shared" ca="1" si="135"/>
        <v/>
      </c>
      <c r="H1969" s="18" t="str">
        <f t="shared" ca="1" si="134"/>
        <v/>
      </c>
      <c r="I1969" s="17" t="str">
        <f>_xlfn.XLOOKUP(A1969,Students[Full Name],Students[Starting Rank],"")</f>
        <v/>
      </c>
      <c r="J1969" s="15" t="str">
        <f t="shared" ca="1" si="136"/>
        <v xml:space="preserve">: </v>
      </c>
      <c r="K1969" s="16" t="str">
        <f>_xlfn.XLOOKUP(A1969,Students[Full Name],Students[Start Date],"")</f>
        <v/>
      </c>
      <c r="L1969" s="18">
        <f t="shared" ca="1" si="137"/>
        <v>-1</v>
      </c>
      <c r="M1969" s="18" cm="1">
        <f t="array" aca="1" ref="M1969" ca="1">SUMPRODUCT(Inactives[Days Inactive]*(Inactives[Student]=A1969))/365</f>
        <v>0</v>
      </c>
      <c r="N1969" s="18" t="str" cm="1">
        <f t="array" ref="N1969">IF(LEN($A1969)&gt;0,SUMPRODUCT(($A1969=merged_names)*(_xlfn.TEXTAFTER(N$2, "At ")=merged_belt_colours)*merged_months_at_rank),"")</f>
        <v/>
      </c>
      <c r="O1969" s="18" t="str" cm="1">
        <f t="array" ref="O1969">IF(LEN($A1969)&gt;0,SUMPRODUCT(($A1969=merged_names)*(_xlfn.TEXTAFTER(O$2, "At ")=merged_belt_colours)*merged_months_at_rank),"")</f>
        <v/>
      </c>
      <c r="P1969" s="18" t="str" cm="1">
        <f t="array" ref="P1969">IF(LEN($A1969)&gt;0,SUMPRODUCT(($A1969=merged_names)*(_xlfn.TEXTAFTER(P$2, "At ")=merged_belt_colours)*merged_months_at_rank),"")</f>
        <v/>
      </c>
      <c r="Q1969" s="18" t="str" cm="1">
        <f t="array" ref="Q1969">IF(LEN($A1969)&gt;0,SUMPRODUCT(($A1969=merged_names)*(_xlfn.TEXTAFTER(Q$2, "At ")=merged_belt_colours)*merged_months_at_rank),"")</f>
        <v/>
      </c>
      <c r="R1969" s="18" t="str" cm="1">
        <f t="array" ref="R1969">IF(LEN($A1969)&gt;0,SUMPRODUCT(($A1969=merged_names)*(_xlfn.TEXTAFTER(R$2, "At ")=merged_belt_colours)*merged_months_at_rank),"")</f>
        <v/>
      </c>
    </row>
    <row r="1970" spans="1:18" x14ac:dyDescent="0.25">
      <c r="A1970"/>
      <c r="B1970" s="15" t="str" cm="1">
        <f t="array" ref="B1970">IFERROR(IF(LEN(A1970)&gt;0, IF(SUMPRODUCT((Inactives[Key]=J1970)*(Inactives[Currently Inactive]))=1,"Inactive","Active"),""),"Active")</f>
        <v/>
      </c>
      <c r="C1970" s="16" t="str" cm="1">
        <f t="array" aca="1" ref="C1970" ca="1">IFERROR(_xlfn._xlws.FILTER(Inactives[Inactive On],(Inactives[Key]=J1970)*(Inactives[Currently Inactive]),""),"")</f>
        <v/>
      </c>
      <c r="D1970" s="16" t="str" cm="1">
        <f t="array" aca="1" ref="D1970" ca="1">IFERROR(INDEX(_xlfn.TEXTSPLIT(E1970," "),1),"")</f>
        <v/>
      </c>
      <c r="E1970" s="15" t="str" cm="1">
        <f t="array" aca="1" ref="E1970" ca="1">IFERROR(_xlfn._xlws.FILTER(merged_ranks,(merged_end_dates=DATE(9999,12,31))*(merged_names=A1970)),"")</f>
        <v/>
      </c>
      <c r="F1970" s="17" t="str">
        <f ca="1">_xlfn.XLOOKUP(J1970,Promotions[Promo Key],Promotions[Promo Date],"")</f>
        <v/>
      </c>
      <c r="G1970" s="18" t="str">
        <f t="shared" ca="1" si="135"/>
        <v/>
      </c>
      <c r="H1970" s="18" t="str">
        <f t="shared" ca="1" si="134"/>
        <v/>
      </c>
      <c r="I1970" s="17" t="str">
        <f>_xlfn.XLOOKUP(A1970,Students[Full Name],Students[Starting Rank],"")</f>
        <v/>
      </c>
      <c r="J1970" s="15" t="str">
        <f t="shared" ca="1" si="136"/>
        <v xml:space="preserve">: </v>
      </c>
      <c r="K1970" s="16" t="str">
        <f>_xlfn.XLOOKUP(A1970,Students[Full Name],Students[Start Date],"")</f>
        <v/>
      </c>
      <c r="L1970" s="18">
        <f t="shared" ca="1" si="137"/>
        <v>-1</v>
      </c>
      <c r="M1970" s="18" cm="1">
        <f t="array" aca="1" ref="M1970" ca="1">SUMPRODUCT(Inactives[Days Inactive]*(Inactives[Student]=A1970))/365</f>
        <v>0</v>
      </c>
      <c r="N1970" s="18" t="str" cm="1">
        <f t="array" ref="N1970">IF(LEN($A1970)&gt;0,SUMPRODUCT(($A1970=merged_names)*(_xlfn.TEXTAFTER(N$2, "At ")=merged_belt_colours)*merged_months_at_rank),"")</f>
        <v/>
      </c>
      <c r="O1970" s="18" t="str" cm="1">
        <f t="array" ref="O1970">IF(LEN($A1970)&gt;0,SUMPRODUCT(($A1970=merged_names)*(_xlfn.TEXTAFTER(O$2, "At ")=merged_belt_colours)*merged_months_at_rank),"")</f>
        <v/>
      </c>
      <c r="P1970" s="18" t="str" cm="1">
        <f t="array" ref="P1970">IF(LEN($A1970)&gt;0,SUMPRODUCT(($A1970=merged_names)*(_xlfn.TEXTAFTER(P$2, "At ")=merged_belt_colours)*merged_months_at_rank),"")</f>
        <v/>
      </c>
      <c r="Q1970" s="18" t="str" cm="1">
        <f t="array" ref="Q1970">IF(LEN($A1970)&gt;0,SUMPRODUCT(($A1970=merged_names)*(_xlfn.TEXTAFTER(Q$2, "At ")=merged_belt_colours)*merged_months_at_rank),"")</f>
        <v/>
      </c>
      <c r="R1970" s="18" t="str" cm="1">
        <f t="array" ref="R1970">IF(LEN($A1970)&gt;0,SUMPRODUCT(($A1970=merged_names)*(_xlfn.TEXTAFTER(R$2, "At ")=merged_belt_colours)*merged_months_at_rank),"")</f>
        <v/>
      </c>
    </row>
    <row r="1971" spans="1:18" x14ac:dyDescent="0.25">
      <c r="A1971"/>
      <c r="B1971" s="15" t="str" cm="1">
        <f t="array" ref="B1971">IFERROR(IF(LEN(A1971)&gt;0, IF(SUMPRODUCT((Inactives[Key]=J1971)*(Inactives[Currently Inactive]))=1,"Inactive","Active"),""),"Active")</f>
        <v/>
      </c>
      <c r="C1971" s="16" t="str" cm="1">
        <f t="array" aca="1" ref="C1971" ca="1">IFERROR(_xlfn._xlws.FILTER(Inactives[Inactive On],(Inactives[Key]=J1971)*(Inactives[Currently Inactive]),""),"")</f>
        <v/>
      </c>
      <c r="D1971" s="16" t="str" cm="1">
        <f t="array" aca="1" ref="D1971" ca="1">IFERROR(INDEX(_xlfn.TEXTSPLIT(E1971," "),1),"")</f>
        <v/>
      </c>
      <c r="E1971" s="15" t="str" cm="1">
        <f t="array" aca="1" ref="E1971" ca="1">IFERROR(_xlfn._xlws.FILTER(merged_ranks,(merged_end_dates=DATE(9999,12,31))*(merged_names=A1971)),"")</f>
        <v/>
      </c>
      <c r="F1971" s="17" t="str">
        <f ca="1">_xlfn.XLOOKUP(J1971,Promotions[Promo Key],Promotions[Promo Date],"")</f>
        <v/>
      </c>
      <c r="G1971" s="18" t="str">
        <f t="shared" ca="1" si="135"/>
        <v/>
      </c>
      <c r="H1971" s="18" t="str">
        <f t="shared" ca="1" si="134"/>
        <v/>
      </c>
      <c r="I1971" s="17" t="str">
        <f>_xlfn.XLOOKUP(A1971,Students[Full Name],Students[Starting Rank],"")</f>
        <v/>
      </c>
      <c r="J1971" s="15" t="str">
        <f t="shared" ca="1" si="136"/>
        <v xml:space="preserve">: </v>
      </c>
      <c r="K1971" s="16" t="str">
        <f>_xlfn.XLOOKUP(A1971,Students[Full Name],Students[Start Date],"")</f>
        <v/>
      </c>
      <c r="L1971" s="18">
        <f t="shared" ca="1" si="137"/>
        <v>-1</v>
      </c>
      <c r="M1971" s="18" cm="1">
        <f t="array" aca="1" ref="M1971" ca="1">SUMPRODUCT(Inactives[Days Inactive]*(Inactives[Student]=A1971))/365</f>
        <v>0</v>
      </c>
      <c r="N1971" s="18" t="str" cm="1">
        <f t="array" ref="N1971">IF(LEN($A1971)&gt;0,SUMPRODUCT(($A1971=merged_names)*(_xlfn.TEXTAFTER(N$2, "At ")=merged_belt_colours)*merged_months_at_rank),"")</f>
        <v/>
      </c>
      <c r="O1971" s="18" t="str" cm="1">
        <f t="array" ref="O1971">IF(LEN($A1971)&gt;0,SUMPRODUCT(($A1971=merged_names)*(_xlfn.TEXTAFTER(O$2, "At ")=merged_belt_colours)*merged_months_at_rank),"")</f>
        <v/>
      </c>
      <c r="P1971" s="18" t="str" cm="1">
        <f t="array" ref="P1971">IF(LEN($A1971)&gt;0,SUMPRODUCT(($A1971=merged_names)*(_xlfn.TEXTAFTER(P$2, "At ")=merged_belt_colours)*merged_months_at_rank),"")</f>
        <v/>
      </c>
      <c r="Q1971" s="18" t="str" cm="1">
        <f t="array" ref="Q1971">IF(LEN($A1971)&gt;0,SUMPRODUCT(($A1971=merged_names)*(_xlfn.TEXTAFTER(Q$2, "At ")=merged_belt_colours)*merged_months_at_rank),"")</f>
        <v/>
      </c>
      <c r="R1971" s="18" t="str" cm="1">
        <f t="array" ref="R1971">IF(LEN($A1971)&gt;0,SUMPRODUCT(($A1971=merged_names)*(_xlfn.TEXTAFTER(R$2, "At ")=merged_belt_colours)*merged_months_at_rank),"")</f>
        <v/>
      </c>
    </row>
    <row r="1972" spans="1:18" x14ac:dyDescent="0.25">
      <c r="A1972"/>
      <c r="B1972" s="15" t="str" cm="1">
        <f t="array" ref="B1972">IFERROR(IF(LEN(A1972)&gt;0, IF(SUMPRODUCT((Inactives[Key]=J1972)*(Inactives[Currently Inactive]))=1,"Inactive","Active"),""),"Active")</f>
        <v/>
      </c>
      <c r="C1972" s="16" t="str" cm="1">
        <f t="array" aca="1" ref="C1972" ca="1">IFERROR(_xlfn._xlws.FILTER(Inactives[Inactive On],(Inactives[Key]=J1972)*(Inactives[Currently Inactive]),""),"")</f>
        <v/>
      </c>
      <c r="D1972" s="16" t="str" cm="1">
        <f t="array" aca="1" ref="D1972" ca="1">IFERROR(INDEX(_xlfn.TEXTSPLIT(E1972," "),1),"")</f>
        <v/>
      </c>
      <c r="E1972" s="15" t="str" cm="1">
        <f t="array" aca="1" ref="E1972" ca="1">IFERROR(_xlfn._xlws.FILTER(merged_ranks,(merged_end_dates=DATE(9999,12,31))*(merged_names=A1972)),"")</f>
        <v/>
      </c>
      <c r="F1972" s="17" t="str">
        <f ca="1">_xlfn.XLOOKUP(J1972,Promotions[Promo Key],Promotions[Promo Date],"")</f>
        <v/>
      </c>
      <c r="G1972" s="18" t="str">
        <f t="shared" ca="1" si="135"/>
        <v/>
      </c>
      <c r="H1972" s="18" t="str">
        <f t="shared" ca="1" si="134"/>
        <v/>
      </c>
      <c r="I1972" s="17" t="str">
        <f>_xlfn.XLOOKUP(A1972,Students[Full Name],Students[Starting Rank],"")</f>
        <v/>
      </c>
      <c r="J1972" s="15" t="str">
        <f t="shared" ca="1" si="136"/>
        <v xml:space="preserve">: </v>
      </c>
      <c r="K1972" s="16" t="str">
        <f>_xlfn.XLOOKUP(A1972,Students[Full Name],Students[Start Date],"")</f>
        <v/>
      </c>
      <c r="L1972" s="18">
        <f t="shared" ca="1" si="137"/>
        <v>-1</v>
      </c>
      <c r="M1972" s="18" cm="1">
        <f t="array" aca="1" ref="M1972" ca="1">SUMPRODUCT(Inactives[Days Inactive]*(Inactives[Student]=A1972))/365</f>
        <v>0</v>
      </c>
      <c r="N1972" s="18" t="str" cm="1">
        <f t="array" ref="N1972">IF(LEN($A1972)&gt;0,SUMPRODUCT(($A1972=merged_names)*(_xlfn.TEXTAFTER(N$2, "At ")=merged_belt_colours)*merged_months_at_rank),"")</f>
        <v/>
      </c>
      <c r="O1972" s="18" t="str" cm="1">
        <f t="array" ref="O1972">IF(LEN($A1972)&gt;0,SUMPRODUCT(($A1972=merged_names)*(_xlfn.TEXTAFTER(O$2, "At ")=merged_belt_colours)*merged_months_at_rank),"")</f>
        <v/>
      </c>
      <c r="P1972" s="18" t="str" cm="1">
        <f t="array" ref="P1972">IF(LEN($A1972)&gt;0,SUMPRODUCT(($A1972=merged_names)*(_xlfn.TEXTAFTER(P$2, "At ")=merged_belt_colours)*merged_months_at_rank),"")</f>
        <v/>
      </c>
      <c r="Q1972" s="18" t="str" cm="1">
        <f t="array" ref="Q1972">IF(LEN($A1972)&gt;0,SUMPRODUCT(($A1972=merged_names)*(_xlfn.TEXTAFTER(Q$2, "At ")=merged_belt_colours)*merged_months_at_rank),"")</f>
        <v/>
      </c>
      <c r="R1972" s="18" t="str" cm="1">
        <f t="array" ref="R1972">IF(LEN($A1972)&gt;0,SUMPRODUCT(($A1972=merged_names)*(_xlfn.TEXTAFTER(R$2, "At ")=merged_belt_colours)*merged_months_at_rank),"")</f>
        <v/>
      </c>
    </row>
    <row r="1973" spans="1:18" x14ac:dyDescent="0.25">
      <c r="A1973"/>
      <c r="B1973" s="15" t="str" cm="1">
        <f t="array" ref="B1973">IFERROR(IF(LEN(A1973)&gt;0, IF(SUMPRODUCT((Inactives[Key]=J1973)*(Inactives[Currently Inactive]))=1,"Inactive","Active"),""),"Active")</f>
        <v/>
      </c>
      <c r="C1973" s="16" t="str" cm="1">
        <f t="array" aca="1" ref="C1973" ca="1">IFERROR(_xlfn._xlws.FILTER(Inactives[Inactive On],(Inactives[Key]=J1973)*(Inactives[Currently Inactive]),""),"")</f>
        <v/>
      </c>
      <c r="D1973" s="16" t="str" cm="1">
        <f t="array" aca="1" ref="D1973" ca="1">IFERROR(INDEX(_xlfn.TEXTSPLIT(E1973," "),1),"")</f>
        <v/>
      </c>
      <c r="E1973" s="15" t="str" cm="1">
        <f t="array" aca="1" ref="E1973" ca="1">IFERROR(_xlfn._xlws.FILTER(merged_ranks,(merged_end_dates=DATE(9999,12,31))*(merged_names=A1973)),"")</f>
        <v/>
      </c>
      <c r="F1973" s="17" t="str">
        <f ca="1">_xlfn.XLOOKUP(J1973,Promotions[Promo Key],Promotions[Promo Date],"")</f>
        <v/>
      </c>
      <c r="G1973" s="18" t="str">
        <f t="shared" ca="1" si="135"/>
        <v/>
      </c>
      <c r="H1973" s="18" t="str">
        <f t="shared" ca="1" si="134"/>
        <v/>
      </c>
      <c r="I1973" s="17" t="str">
        <f>_xlfn.XLOOKUP(A1973,Students[Full Name],Students[Starting Rank],"")</f>
        <v/>
      </c>
      <c r="J1973" s="15" t="str">
        <f t="shared" ca="1" si="136"/>
        <v xml:space="preserve">: </v>
      </c>
      <c r="K1973" s="16" t="str">
        <f>_xlfn.XLOOKUP(A1973,Students[Full Name],Students[Start Date],"")</f>
        <v/>
      </c>
      <c r="L1973" s="18">
        <f t="shared" ca="1" si="137"/>
        <v>-1</v>
      </c>
      <c r="M1973" s="18" cm="1">
        <f t="array" aca="1" ref="M1973" ca="1">SUMPRODUCT(Inactives[Days Inactive]*(Inactives[Student]=A1973))/365</f>
        <v>0</v>
      </c>
      <c r="N1973" s="18" t="str" cm="1">
        <f t="array" ref="N1973">IF(LEN($A1973)&gt;0,SUMPRODUCT(($A1973=merged_names)*(_xlfn.TEXTAFTER(N$2, "At ")=merged_belt_colours)*merged_months_at_rank),"")</f>
        <v/>
      </c>
      <c r="O1973" s="18" t="str" cm="1">
        <f t="array" ref="O1973">IF(LEN($A1973)&gt;0,SUMPRODUCT(($A1973=merged_names)*(_xlfn.TEXTAFTER(O$2, "At ")=merged_belt_colours)*merged_months_at_rank),"")</f>
        <v/>
      </c>
      <c r="P1973" s="18" t="str" cm="1">
        <f t="array" ref="P1973">IF(LEN($A1973)&gt;0,SUMPRODUCT(($A1973=merged_names)*(_xlfn.TEXTAFTER(P$2, "At ")=merged_belt_colours)*merged_months_at_rank),"")</f>
        <v/>
      </c>
      <c r="Q1973" s="18" t="str" cm="1">
        <f t="array" ref="Q1973">IF(LEN($A1973)&gt;0,SUMPRODUCT(($A1973=merged_names)*(_xlfn.TEXTAFTER(Q$2, "At ")=merged_belt_colours)*merged_months_at_rank),"")</f>
        <v/>
      </c>
      <c r="R1973" s="18" t="str" cm="1">
        <f t="array" ref="R1973">IF(LEN($A1973)&gt;0,SUMPRODUCT(($A1973=merged_names)*(_xlfn.TEXTAFTER(R$2, "At ")=merged_belt_colours)*merged_months_at_rank),"")</f>
        <v/>
      </c>
    </row>
    <row r="1974" spans="1:18" x14ac:dyDescent="0.25">
      <c r="A1974"/>
      <c r="B1974" s="15" t="str" cm="1">
        <f t="array" ref="B1974">IFERROR(IF(LEN(A1974)&gt;0, IF(SUMPRODUCT((Inactives[Key]=J1974)*(Inactives[Currently Inactive]))=1,"Inactive","Active"),""),"Active")</f>
        <v/>
      </c>
      <c r="C1974" s="16" t="str" cm="1">
        <f t="array" aca="1" ref="C1974" ca="1">IFERROR(_xlfn._xlws.FILTER(Inactives[Inactive On],(Inactives[Key]=J1974)*(Inactives[Currently Inactive]),""),"")</f>
        <v/>
      </c>
      <c r="D1974" s="16" t="str" cm="1">
        <f t="array" aca="1" ref="D1974" ca="1">IFERROR(INDEX(_xlfn.TEXTSPLIT(E1974," "),1),"")</f>
        <v/>
      </c>
      <c r="E1974" s="15" t="str" cm="1">
        <f t="array" aca="1" ref="E1974" ca="1">IFERROR(_xlfn._xlws.FILTER(merged_ranks,(merged_end_dates=DATE(9999,12,31))*(merged_names=A1974)),"")</f>
        <v/>
      </c>
      <c r="F1974" s="17" t="str">
        <f ca="1">_xlfn.XLOOKUP(J1974,Promotions[Promo Key],Promotions[Promo Date],"")</f>
        <v/>
      </c>
      <c r="G1974" s="18" t="str">
        <f t="shared" ca="1" si="135"/>
        <v/>
      </c>
      <c r="H1974" s="18" t="str">
        <f t="shared" ca="1" si="134"/>
        <v/>
      </c>
      <c r="I1974" s="17" t="str">
        <f>_xlfn.XLOOKUP(A1974,Students[Full Name],Students[Starting Rank],"")</f>
        <v/>
      </c>
      <c r="J1974" s="15" t="str">
        <f t="shared" ca="1" si="136"/>
        <v xml:space="preserve">: </v>
      </c>
      <c r="K1974" s="16" t="str">
        <f>_xlfn.XLOOKUP(A1974,Students[Full Name],Students[Start Date],"")</f>
        <v/>
      </c>
      <c r="L1974" s="18">
        <f t="shared" ca="1" si="137"/>
        <v>-1</v>
      </c>
      <c r="M1974" s="18" cm="1">
        <f t="array" aca="1" ref="M1974" ca="1">SUMPRODUCT(Inactives[Days Inactive]*(Inactives[Student]=A1974))/365</f>
        <v>0</v>
      </c>
      <c r="N1974" s="18" t="str" cm="1">
        <f t="array" ref="N1974">IF(LEN($A1974)&gt;0,SUMPRODUCT(($A1974=merged_names)*(_xlfn.TEXTAFTER(N$2, "At ")=merged_belt_colours)*merged_months_at_rank),"")</f>
        <v/>
      </c>
      <c r="O1974" s="18" t="str" cm="1">
        <f t="array" ref="O1974">IF(LEN($A1974)&gt;0,SUMPRODUCT(($A1974=merged_names)*(_xlfn.TEXTAFTER(O$2, "At ")=merged_belt_colours)*merged_months_at_rank),"")</f>
        <v/>
      </c>
      <c r="P1974" s="18" t="str" cm="1">
        <f t="array" ref="P1974">IF(LEN($A1974)&gt;0,SUMPRODUCT(($A1974=merged_names)*(_xlfn.TEXTAFTER(P$2, "At ")=merged_belt_colours)*merged_months_at_rank),"")</f>
        <v/>
      </c>
      <c r="Q1974" s="18" t="str" cm="1">
        <f t="array" ref="Q1974">IF(LEN($A1974)&gt;0,SUMPRODUCT(($A1974=merged_names)*(_xlfn.TEXTAFTER(Q$2, "At ")=merged_belt_colours)*merged_months_at_rank),"")</f>
        <v/>
      </c>
      <c r="R1974" s="18" t="str" cm="1">
        <f t="array" ref="R1974">IF(LEN($A1974)&gt;0,SUMPRODUCT(($A1974=merged_names)*(_xlfn.TEXTAFTER(R$2, "At ")=merged_belt_colours)*merged_months_at_rank),"")</f>
        <v/>
      </c>
    </row>
    <row r="1975" spans="1:18" x14ac:dyDescent="0.25">
      <c r="A1975"/>
      <c r="B1975" s="15" t="str" cm="1">
        <f t="array" ref="B1975">IFERROR(IF(LEN(A1975)&gt;0, IF(SUMPRODUCT((Inactives[Key]=J1975)*(Inactives[Currently Inactive]))=1,"Inactive","Active"),""),"Active")</f>
        <v/>
      </c>
      <c r="C1975" s="16" t="str" cm="1">
        <f t="array" aca="1" ref="C1975" ca="1">IFERROR(_xlfn._xlws.FILTER(Inactives[Inactive On],(Inactives[Key]=J1975)*(Inactives[Currently Inactive]),""),"")</f>
        <v/>
      </c>
      <c r="D1975" s="16" t="str" cm="1">
        <f t="array" aca="1" ref="D1975" ca="1">IFERROR(INDEX(_xlfn.TEXTSPLIT(E1975," "),1),"")</f>
        <v/>
      </c>
      <c r="E1975" s="15" t="str" cm="1">
        <f t="array" aca="1" ref="E1975" ca="1">IFERROR(_xlfn._xlws.FILTER(merged_ranks,(merged_end_dates=DATE(9999,12,31))*(merged_names=A1975)),"")</f>
        <v/>
      </c>
      <c r="F1975" s="17" t="str">
        <f ca="1">_xlfn.XLOOKUP(J1975,Promotions[Promo Key],Promotions[Promo Date],"")</f>
        <v/>
      </c>
      <c r="G1975" s="18" t="str">
        <f t="shared" ca="1" si="135"/>
        <v/>
      </c>
      <c r="H1975" s="18" t="str">
        <f t="shared" ca="1" si="134"/>
        <v/>
      </c>
      <c r="I1975" s="17" t="str">
        <f>_xlfn.XLOOKUP(A1975,Students[Full Name],Students[Starting Rank],"")</f>
        <v/>
      </c>
      <c r="J1975" s="15" t="str">
        <f t="shared" ca="1" si="136"/>
        <v xml:space="preserve">: </v>
      </c>
      <c r="K1975" s="16" t="str">
        <f>_xlfn.XLOOKUP(A1975,Students[Full Name],Students[Start Date],"")</f>
        <v/>
      </c>
      <c r="L1975" s="18">
        <f t="shared" ca="1" si="137"/>
        <v>-1</v>
      </c>
      <c r="M1975" s="18" cm="1">
        <f t="array" aca="1" ref="M1975" ca="1">SUMPRODUCT(Inactives[Days Inactive]*(Inactives[Student]=A1975))/365</f>
        <v>0</v>
      </c>
      <c r="N1975" s="18" t="str" cm="1">
        <f t="array" ref="N1975">IF(LEN($A1975)&gt;0,SUMPRODUCT(($A1975=merged_names)*(_xlfn.TEXTAFTER(N$2, "At ")=merged_belt_colours)*merged_months_at_rank),"")</f>
        <v/>
      </c>
      <c r="O1975" s="18" t="str" cm="1">
        <f t="array" ref="O1975">IF(LEN($A1975)&gt;0,SUMPRODUCT(($A1975=merged_names)*(_xlfn.TEXTAFTER(O$2, "At ")=merged_belt_colours)*merged_months_at_rank),"")</f>
        <v/>
      </c>
      <c r="P1975" s="18" t="str" cm="1">
        <f t="array" ref="P1975">IF(LEN($A1975)&gt;0,SUMPRODUCT(($A1975=merged_names)*(_xlfn.TEXTAFTER(P$2, "At ")=merged_belt_colours)*merged_months_at_rank),"")</f>
        <v/>
      </c>
      <c r="Q1975" s="18" t="str" cm="1">
        <f t="array" ref="Q1975">IF(LEN($A1975)&gt;0,SUMPRODUCT(($A1975=merged_names)*(_xlfn.TEXTAFTER(Q$2, "At ")=merged_belt_colours)*merged_months_at_rank),"")</f>
        <v/>
      </c>
      <c r="R1975" s="18" t="str" cm="1">
        <f t="array" ref="R1975">IF(LEN($A1975)&gt;0,SUMPRODUCT(($A1975=merged_names)*(_xlfn.TEXTAFTER(R$2, "At ")=merged_belt_colours)*merged_months_at_rank),"")</f>
        <v/>
      </c>
    </row>
    <row r="1976" spans="1:18" x14ac:dyDescent="0.25">
      <c r="A1976"/>
      <c r="B1976" s="15" t="str" cm="1">
        <f t="array" ref="B1976">IFERROR(IF(LEN(A1976)&gt;0, IF(SUMPRODUCT((Inactives[Key]=J1976)*(Inactives[Currently Inactive]))=1,"Inactive","Active"),""),"Active")</f>
        <v/>
      </c>
      <c r="C1976" s="16" t="str" cm="1">
        <f t="array" aca="1" ref="C1976" ca="1">IFERROR(_xlfn._xlws.FILTER(Inactives[Inactive On],(Inactives[Key]=J1976)*(Inactives[Currently Inactive]),""),"")</f>
        <v/>
      </c>
      <c r="D1976" s="16" t="str" cm="1">
        <f t="array" aca="1" ref="D1976" ca="1">IFERROR(INDEX(_xlfn.TEXTSPLIT(E1976," "),1),"")</f>
        <v/>
      </c>
      <c r="E1976" s="15" t="str" cm="1">
        <f t="array" aca="1" ref="E1976" ca="1">IFERROR(_xlfn._xlws.FILTER(merged_ranks,(merged_end_dates=DATE(9999,12,31))*(merged_names=A1976)),"")</f>
        <v/>
      </c>
      <c r="F1976" s="17" t="str">
        <f ca="1">_xlfn.XLOOKUP(J1976,Promotions[Promo Key],Promotions[Promo Date],"")</f>
        <v/>
      </c>
      <c r="G1976" s="18" t="str">
        <f t="shared" ca="1" si="135"/>
        <v/>
      </c>
      <c r="H1976" s="18" t="str">
        <f t="shared" ca="1" si="134"/>
        <v/>
      </c>
      <c r="I1976" s="17" t="str">
        <f>_xlfn.XLOOKUP(A1976,Students[Full Name],Students[Starting Rank],"")</f>
        <v/>
      </c>
      <c r="J1976" s="15" t="str">
        <f t="shared" ca="1" si="136"/>
        <v xml:space="preserve">: </v>
      </c>
      <c r="K1976" s="16" t="str">
        <f>_xlfn.XLOOKUP(A1976,Students[Full Name],Students[Start Date],"")</f>
        <v/>
      </c>
      <c r="L1976" s="18">
        <f t="shared" ca="1" si="137"/>
        <v>-1</v>
      </c>
      <c r="M1976" s="18" cm="1">
        <f t="array" aca="1" ref="M1976" ca="1">SUMPRODUCT(Inactives[Days Inactive]*(Inactives[Student]=A1976))/365</f>
        <v>0</v>
      </c>
      <c r="N1976" s="18" t="str" cm="1">
        <f t="array" ref="N1976">IF(LEN($A1976)&gt;0,SUMPRODUCT(($A1976=merged_names)*(_xlfn.TEXTAFTER(N$2, "At ")=merged_belt_colours)*merged_months_at_rank),"")</f>
        <v/>
      </c>
      <c r="O1976" s="18" t="str" cm="1">
        <f t="array" ref="O1976">IF(LEN($A1976)&gt;0,SUMPRODUCT(($A1976=merged_names)*(_xlfn.TEXTAFTER(O$2, "At ")=merged_belt_colours)*merged_months_at_rank),"")</f>
        <v/>
      </c>
      <c r="P1976" s="18" t="str" cm="1">
        <f t="array" ref="P1976">IF(LEN($A1976)&gt;0,SUMPRODUCT(($A1976=merged_names)*(_xlfn.TEXTAFTER(P$2, "At ")=merged_belt_colours)*merged_months_at_rank),"")</f>
        <v/>
      </c>
      <c r="Q1976" s="18" t="str" cm="1">
        <f t="array" ref="Q1976">IF(LEN($A1976)&gt;0,SUMPRODUCT(($A1976=merged_names)*(_xlfn.TEXTAFTER(Q$2, "At ")=merged_belt_colours)*merged_months_at_rank),"")</f>
        <v/>
      </c>
      <c r="R1976" s="18" t="str" cm="1">
        <f t="array" ref="R1976">IF(LEN($A1976)&gt;0,SUMPRODUCT(($A1976=merged_names)*(_xlfn.TEXTAFTER(R$2, "At ")=merged_belt_colours)*merged_months_at_rank),"")</f>
        <v/>
      </c>
    </row>
    <row r="1977" spans="1:18" x14ac:dyDescent="0.25">
      <c r="A1977"/>
      <c r="B1977" s="15" t="str" cm="1">
        <f t="array" ref="B1977">IFERROR(IF(LEN(A1977)&gt;0, IF(SUMPRODUCT((Inactives[Key]=J1977)*(Inactives[Currently Inactive]))=1,"Inactive","Active"),""),"Active")</f>
        <v/>
      </c>
      <c r="C1977" s="16" t="str" cm="1">
        <f t="array" aca="1" ref="C1977" ca="1">IFERROR(_xlfn._xlws.FILTER(Inactives[Inactive On],(Inactives[Key]=J1977)*(Inactives[Currently Inactive]),""),"")</f>
        <v/>
      </c>
      <c r="D1977" s="16" t="str" cm="1">
        <f t="array" aca="1" ref="D1977" ca="1">IFERROR(INDEX(_xlfn.TEXTSPLIT(E1977," "),1),"")</f>
        <v/>
      </c>
      <c r="E1977" s="15" t="str" cm="1">
        <f t="array" aca="1" ref="E1977" ca="1">IFERROR(_xlfn._xlws.FILTER(merged_ranks,(merged_end_dates=DATE(9999,12,31))*(merged_names=A1977)),"")</f>
        <v/>
      </c>
      <c r="F1977" s="17" t="str">
        <f ca="1">_xlfn.XLOOKUP(J1977,Promotions[Promo Key],Promotions[Promo Date],"")</f>
        <v/>
      </c>
      <c r="G1977" s="18" t="str">
        <f t="shared" ca="1" si="135"/>
        <v/>
      </c>
      <c r="H1977" s="18" t="str">
        <f t="shared" ca="1" si="134"/>
        <v/>
      </c>
      <c r="I1977" s="17" t="str">
        <f>_xlfn.XLOOKUP(A1977,Students[Full Name],Students[Starting Rank],"")</f>
        <v/>
      </c>
      <c r="J1977" s="15" t="str">
        <f t="shared" ca="1" si="136"/>
        <v xml:space="preserve">: </v>
      </c>
      <c r="K1977" s="16" t="str">
        <f>_xlfn.XLOOKUP(A1977,Students[Full Name],Students[Start Date],"")</f>
        <v/>
      </c>
      <c r="L1977" s="18">
        <f t="shared" ca="1" si="137"/>
        <v>-1</v>
      </c>
      <c r="M1977" s="18" cm="1">
        <f t="array" aca="1" ref="M1977" ca="1">SUMPRODUCT(Inactives[Days Inactive]*(Inactives[Student]=A1977))/365</f>
        <v>0</v>
      </c>
      <c r="N1977" s="18" t="str" cm="1">
        <f t="array" ref="N1977">IF(LEN($A1977)&gt;0,SUMPRODUCT(($A1977=merged_names)*(_xlfn.TEXTAFTER(N$2, "At ")=merged_belt_colours)*merged_months_at_rank),"")</f>
        <v/>
      </c>
      <c r="O1977" s="18" t="str" cm="1">
        <f t="array" ref="O1977">IF(LEN($A1977)&gt;0,SUMPRODUCT(($A1977=merged_names)*(_xlfn.TEXTAFTER(O$2, "At ")=merged_belt_colours)*merged_months_at_rank),"")</f>
        <v/>
      </c>
      <c r="P1977" s="18" t="str" cm="1">
        <f t="array" ref="P1977">IF(LEN($A1977)&gt;0,SUMPRODUCT(($A1977=merged_names)*(_xlfn.TEXTAFTER(P$2, "At ")=merged_belt_colours)*merged_months_at_rank),"")</f>
        <v/>
      </c>
      <c r="Q1977" s="18" t="str" cm="1">
        <f t="array" ref="Q1977">IF(LEN($A1977)&gt;0,SUMPRODUCT(($A1977=merged_names)*(_xlfn.TEXTAFTER(Q$2, "At ")=merged_belt_colours)*merged_months_at_rank),"")</f>
        <v/>
      </c>
      <c r="R1977" s="18" t="str" cm="1">
        <f t="array" ref="R1977">IF(LEN($A1977)&gt;0,SUMPRODUCT(($A1977=merged_names)*(_xlfn.TEXTAFTER(R$2, "At ")=merged_belt_colours)*merged_months_at_rank),"")</f>
        <v/>
      </c>
    </row>
    <row r="1978" spans="1:18" x14ac:dyDescent="0.25">
      <c r="A1978"/>
      <c r="B1978" s="15" t="str" cm="1">
        <f t="array" ref="B1978">IFERROR(IF(LEN(A1978)&gt;0, IF(SUMPRODUCT((Inactives[Key]=J1978)*(Inactives[Currently Inactive]))=1,"Inactive","Active"),""),"Active")</f>
        <v/>
      </c>
      <c r="C1978" s="16" t="str" cm="1">
        <f t="array" aca="1" ref="C1978" ca="1">IFERROR(_xlfn._xlws.FILTER(Inactives[Inactive On],(Inactives[Key]=J1978)*(Inactives[Currently Inactive]),""),"")</f>
        <v/>
      </c>
      <c r="D1978" s="16" t="str" cm="1">
        <f t="array" aca="1" ref="D1978" ca="1">IFERROR(INDEX(_xlfn.TEXTSPLIT(E1978," "),1),"")</f>
        <v/>
      </c>
      <c r="E1978" s="15" t="str" cm="1">
        <f t="array" aca="1" ref="E1978" ca="1">IFERROR(_xlfn._xlws.FILTER(merged_ranks,(merged_end_dates=DATE(9999,12,31))*(merged_names=A1978)),"")</f>
        <v/>
      </c>
      <c r="F1978" s="17" t="str">
        <f ca="1">_xlfn.XLOOKUP(J1978,Promotions[Promo Key],Promotions[Promo Date],"")</f>
        <v/>
      </c>
      <c r="G1978" s="18" t="str">
        <f t="shared" ca="1" si="135"/>
        <v/>
      </c>
      <c r="H1978" s="18" t="str">
        <f t="shared" ca="1" si="134"/>
        <v/>
      </c>
      <c r="I1978" s="17" t="str">
        <f>_xlfn.XLOOKUP(A1978,Students[Full Name],Students[Starting Rank],"")</f>
        <v/>
      </c>
      <c r="J1978" s="15" t="str">
        <f t="shared" ca="1" si="136"/>
        <v xml:space="preserve">: </v>
      </c>
      <c r="K1978" s="16" t="str">
        <f>_xlfn.XLOOKUP(A1978,Students[Full Name],Students[Start Date],"")</f>
        <v/>
      </c>
      <c r="L1978" s="18">
        <f t="shared" ca="1" si="137"/>
        <v>-1</v>
      </c>
      <c r="M1978" s="18" cm="1">
        <f t="array" aca="1" ref="M1978" ca="1">SUMPRODUCT(Inactives[Days Inactive]*(Inactives[Student]=A1978))/365</f>
        <v>0</v>
      </c>
      <c r="N1978" s="18" t="str" cm="1">
        <f t="array" ref="N1978">IF(LEN($A1978)&gt;0,SUMPRODUCT(($A1978=merged_names)*(_xlfn.TEXTAFTER(N$2, "At ")=merged_belt_colours)*merged_months_at_rank),"")</f>
        <v/>
      </c>
      <c r="O1978" s="18" t="str" cm="1">
        <f t="array" ref="O1978">IF(LEN($A1978)&gt;0,SUMPRODUCT(($A1978=merged_names)*(_xlfn.TEXTAFTER(O$2, "At ")=merged_belt_colours)*merged_months_at_rank),"")</f>
        <v/>
      </c>
      <c r="P1978" s="18" t="str" cm="1">
        <f t="array" ref="P1978">IF(LEN($A1978)&gt;0,SUMPRODUCT(($A1978=merged_names)*(_xlfn.TEXTAFTER(P$2, "At ")=merged_belt_colours)*merged_months_at_rank),"")</f>
        <v/>
      </c>
      <c r="Q1978" s="18" t="str" cm="1">
        <f t="array" ref="Q1978">IF(LEN($A1978)&gt;0,SUMPRODUCT(($A1978=merged_names)*(_xlfn.TEXTAFTER(Q$2, "At ")=merged_belt_colours)*merged_months_at_rank),"")</f>
        <v/>
      </c>
      <c r="R1978" s="18" t="str" cm="1">
        <f t="array" ref="R1978">IF(LEN($A1978)&gt;0,SUMPRODUCT(($A1978=merged_names)*(_xlfn.TEXTAFTER(R$2, "At ")=merged_belt_colours)*merged_months_at_rank),"")</f>
        <v/>
      </c>
    </row>
    <row r="1979" spans="1:18" x14ac:dyDescent="0.25">
      <c r="A1979"/>
      <c r="B1979" s="15" t="str" cm="1">
        <f t="array" ref="B1979">IFERROR(IF(LEN(A1979)&gt;0, IF(SUMPRODUCT((Inactives[Key]=J1979)*(Inactives[Currently Inactive]))=1,"Inactive","Active"),""),"Active")</f>
        <v/>
      </c>
      <c r="C1979" s="16" t="str" cm="1">
        <f t="array" aca="1" ref="C1979" ca="1">IFERROR(_xlfn._xlws.FILTER(Inactives[Inactive On],(Inactives[Key]=J1979)*(Inactives[Currently Inactive]),""),"")</f>
        <v/>
      </c>
      <c r="D1979" s="16" t="str" cm="1">
        <f t="array" aca="1" ref="D1979" ca="1">IFERROR(INDEX(_xlfn.TEXTSPLIT(E1979," "),1),"")</f>
        <v/>
      </c>
      <c r="E1979" s="15" t="str" cm="1">
        <f t="array" aca="1" ref="E1979" ca="1">IFERROR(_xlfn._xlws.FILTER(merged_ranks,(merged_end_dates=DATE(9999,12,31))*(merged_names=A1979)),"")</f>
        <v/>
      </c>
      <c r="F1979" s="17" t="str">
        <f ca="1">_xlfn.XLOOKUP(J1979,Promotions[Promo Key],Promotions[Promo Date],"")</f>
        <v/>
      </c>
      <c r="G1979" s="18" t="str">
        <f t="shared" ca="1" si="135"/>
        <v/>
      </c>
      <c r="H1979" s="18" t="str">
        <f t="shared" ca="1" si="134"/>
        <v/>
      </c>
      <c r="I1979" s="17" t="str">
        <f>_xlfn.XLOOKUP(A1979,Students[Full Name],Students[Starting Rank],"")</f>
        <v/>
      </c>
      <c r="J1979" s="15" t="str">
        <f t="shared" ca="1" si="136"/>
        <v xml:space="preserve">: </v>
      </c>
      <c r="K1979" s="16" t="str">
        <f>_xlfn.XLOOKUP(A1979,Students[Full Name],Students[Start Date],"")</f>
        <v/>
      </c>
      <c r="L1979" s="18">
        <f t="shared" ca="1" si="137"/>
        <v>-1</v>
      </c>
      <c r="M1979" s="18" cm="1">
        <f t="array" aca="1" ref="M1979" ca="1">SUMPRODUCT(Inactives[Days Inactive]*(Inactives[Student]=A1979))/365</f>
        <v>0</v>
      </c>
      <c r="N1979" s="18" t="str" cm="1">
        <f t="array" ref="N1979">IF(LEN($A1979)&gt;0,SUMPRODUCT(($A1979=merged_names)*(_xlfn.TEXTAFTER(N$2, "At ")=merged_belt_colours)*merged_months_at_rank),"")</f>
        <v/>
      </c>
      <c r="O1979" s="18" t="str" cm="1">
        <f t="array" ref="O1979">IF(LEN($A1979)&gt;0,SUMPRODUCT(($A1979=merged_names)*(_xlfn.TEXTAFTER(O$2, "At ")=merged_belt_colours)*merged_months_at_rank),"")</f>
        <v/>
      </c>
      <c r="P1979" s="18" t="str" cm="1">
        <f t="array" ref="P1979">IF(LEN($A1979)&gt;0,SUMPRODUCT(($A1979=merged_names)*(_xlfn.TEXTAFTER(P$2, "At ")=merged_belt_colours)*merged_months_at_rank),"")</f>
        <v/>
      </c>
      <c r="Q1979" s="18" t="str" cm="1">
        <f t="array" ref="Q1979">IF(LEN($A1979)&gt;0,SUMPRODUCT(($A1979=merged_names)*(_xlfn.TEXTAFTER(Q$2, "At ")=merged_belt_colours)*merged_months_at_rank),"")</f>
        <v/>
      </c>
      <c r="R1979" s="18" t="str" cm="1">
        <f t="array" ref="R1979">IF(LEN($A1979)&gt;0,SUMPRODUCT(($A1979=merged_names)*(_xlfn.TEXTAFTER(R$2, "At ")=merged_belt_colours)*merged_months_at_rank),"")</f>
        <v/>
      </c>
    </row>
    <row r="1980" spans="1:18" x14ac:dyDescent="0.25">
      <c r="A1980"/>
      <c r="B1980" s="15" t="str" cm="1">
        <f t="array" ref="B1980">IFERROR(IF(LEN(A1980)&gt;0, IF(SUMPRODUCT((Inactives[Key]=J1980)*(Inactives[Currently Inactive]))=1,"Inactive","Active"),""),"Active")</f>
        <v/>
      </c>
      <c r="C1980" s="16" t="str" cm="1">
        <f t="array" aca="1" ref="C1980" ca="1">IFERROR(_xlfn._xlws.FILTER(Inactives[Inactive On],(Inactives[Key]=J1980)*(Inactives[Currently Inactive]),""),"")</f>
        <v/>
      </c>
      <c r="D1980" s="16" t="str" cm="1">
        <f t="array" aca="1" ref="D1980" ca="1">IFERROR(INDEX(_xlfn.TEXTSPLIT(E1980," "),1),"")</f>
        <v/>
      </c>
      <c r="E1980" s="15" t="str" cm="1">
        <f t="array" aca="1" ref="E1980" ca="1">IFERROR(_xlfn._xlws.FILTER(merged_ranks,(merged_end_dates=DATE(9999,12,31))*(merged_names=A1980)),"")</f>
        <v/>
      </c>
      <c r="F1980" s="17" t="str">
        <f ca="1">_xlfn.XLOOKUP(J1980,Promotions[Promo Key],Promotions[Promo Date],"")</f>
        <v/>
      </c>
      <c r="G1980" s="18" t="str">
        <f t="shared" ca="1" si="135"/>
        <v/>
      </c>
      <c r="H1980" s="18" t="str">
        <f t="shared" ca="1" si="134"/>
        <v/>
      </c>
      <c r="I1980" s="17" t="str">
        <f>_xlfn.XLOOKUP(A1980,Students[Full Name],Students[Starting Rank],"")</f>
        <v/>
      </c>
      <c r="J1980" s="15" t="str">
        <f t="shared" ca="1" si="136"/>
        <v xml:space="preserve">: </v>
      </c>
      <c r="K1980" s="16" t="str">
        <f>_xlfn.XLOOKUP(A1980,Students[Full Name],Students[Start Date],"")</f>
        <v/>
      </c>
      <c r="L1980" s="18">
        <f t="shared" ca="1" si="137"/>
        <v>-1</v>
      </c>
      <c r="M1980" s="18" cm="1">
        <f t="array" aca="1" ref="M1980" ca="1">SUMPRODUCT(Inactives[Days Inactive]*(Inactives[Student]=A1980))/365</f>
        <v>0</v>
      </c>
      <c r="N1980" s="18" t="str" cm="1">
        <f t="array" ref="N1980">IF(LEN($A1980)&gt;0,SUMPRODUCT(($A1980=merged_names)*(_xlfn.TEXTAFTER(N$2, "At ")=merged_belt_colours)*merged_months_at_rank),"")</f>
        <v/>
      </c>
      <c r="O1980" s="18" t="str" cm="1">
        <f t="array" ref="O1980">IF(LEN($A1980)&gt;0,SUMPRODUCT(($A1980=merged_names)*(_xlfn.TEXTAFTER(O$2, "At ")=merged_belt_colours)*merged_months_at_rank),"")</f>
        <v/>
      </c>
      <c r="P1980" s="18" t="str" cm="1">
        <f t="array" ref="P1980">IF(LEN($A1980)&gt;0,SUMPRODUCT(($A1980=merged_names)*(_xlfn.TEXTAFTER(P$2, "At ")=merged_belt_colours)*merged_months_at_rank),"")</f>
        <v/>
      </c>
      <c r="Q1980" s="18" t="str" cm="1">
        <f t="array" ref="Q1980">IF(LEN($A1980)&gt;0,SUMPRODUCT(($A1980=merged_names)*(_xlfn.TEXTAFTER(Q$2, "At ")=merged_belt_colours)*merged_months_at_rank),"")</f>
        <v/>
      </c>
      <c r="R1980" s="18" t="str" cm="1">
        <f t="array" ref="R1980">IF(LEN($A1980)&gt;0,SUMPRODUCT(($A1980=merged_names)*(_xlfn.TEXTAFTER(R$2, "At ")=merged_belt_colours)*merged_months_at_rank),"")</f>
        <v/>
      </c>
    </row>
    <row r="1981" spans="1:18" x14ac:dyDescent="0.25">
      <c r="A1981"/>
      <c r="B1981" s="15" t="str" cm="1">
        <f t="array" ref="B1981">IFERROR(IF(LEN(A1981)&gt;0, IF(SUMPRODUCT((Inactives[Key]=J1981)*(Inactives[Currently Inactive]))=1,"Inactive","Active"),""),"Active")</f>
        <v/>
      </c>
      <c r="C1981" s="16" t="str" cm="1">
        <f t="array" aca="1" ref="C1981" ca="1">IFERROR(_xlfn._xlws.FILTER(Inactives[Inactive On],(Inactives[Key]=J1981)*(Inactives[Currently Inactive]),""),"")</f>
        <v/>
      </c>
      <c r="D1981" s="16" t="str" cm="1">
        <f t="array" aca="1" ref="D1981" ca="1">IFERROR(INDEX(_xlfn.TEXTSPLIT(E1981," "),1),"")</f>
        <v/>
      </c>
      <c r="E1981" s="15" t="str" cm="1">
        <f t="array" aca="1" ref="E1981" ca="1">IFERROR(_xlfn._xlws.FILTER(merged_ranks,(merged_end_dates=DATE(9999,12,31))*(merged_names=A1981)),"")</f>
        <v/>
      </c>
      <c r="F1981" s="17" t="str">
        <f ca="1">_xlfn.XLOOKUP(J1981,Promotions[Promo Key],Promotions[Promo Date],"")</f>
        <v/>
      </c>
      <c r="G1981" s="18" t="str">
        <f t="shared" ca="1" si="135"/>
        <v/>
      </c>
      <c r="H1981" s="18" t="str">
        <f t="shared" ca="1" si="134"/>
        <v/>
      </c>
      <c r="I1981" s="17" t="str">
        <f>_xlfn.XLOOKUP(A1981,Students[Full Name],Students[Starting Rank],"")</f>
        <v/>
      </c>
      <c r="J1981" s="15" t="str">
        <f t="shared" ca="1" si="136"/>
        <v xml:space="preserve">: </v>
      </c>
      <c r="K1981" s="16" t="str">
        <f>_xlfn.XLOOKUP(A1981,Students[Full Name],Students[Start Date],"")</f>
        <v/>
      </c>
      <c r="L1981" s="18">
        <f t="shared" ca="1" si="137"/>
        <v>-1</v>
      </c>
      <c r="M1981" s="18" cm="1">
        <f t="array" aca="1" ref="M1981" ca="1">SUMPRODUCT(Inactives[Days Inactive]*(Inactives[Student]=A1981))/365</f>
        <v>0</v>
      </c>
      <c r="N1981" s="18" t="str" cm="1">
        <f t="array" ref="N1981">IF(LEN($A1981)&gt;0,SUMPRODUCT(($A1981=merged_names)*(_xlfn.TEXTAFTER(N$2, "At ")=merged_belt_colours)*merged_months_at_rank),"")</f>
        <v/>
      </c>
      <c r="O1981" s="18" t="str" cm="1">
        <f t="array" ref="O1981">IF(LEN($A1981)&gt;0,SUMPRODUCT(($A1981=merged_names)*(_xlfn.TEXTAFTER(O$2, "At ")=merged_belt_colours)*merged_months_at_rank),"")</f>
        <v/>
      </c>
      <c r="P1981" s="18" t="str" cm="1">
        <f t="array" ref="P1981">IF(LEN($A1981)&gt;0,SUMPRODUCT(($A1981=merged_names)*(_xlfn.TEXTAFTER(P$2, "At ")=merged_belt_colours)*merged_months_at_rank),"")</f>
        <v/>
      </c>
      <c r="Q1981" s="18" t="str" cm="1">
        <f t="array" ref="Q1981">IF(LEN($A1981)&gt;0,SUMPRODUCT(($A1981=merged_names)*(_xlfn.TEXTAFTER(Q$2, "At ")=merged_belt_colours)*merged_months_at_rank),"")</f>
        <v/>
      </c>
      <c r="R1981" s="18" t="str" cm="1">
        <f t="array" ref="R1981">IF(LEN($A1981)&gt;0,SUMPRODUCT(($A1981=merged_names)*(_xlfn.TEXTAFTER(R$2, "At ")=merged_belt_colours)*merged_months_at_rank),"")</f>
        <v/>
      </c>
    </row>
    <row r="1982" spans="1:18" x14ac:dyDescent="0.25">
      <c r="A1982"/>
      <c r="B1982" s="15" t="str" cm="1">
        <f t="array" ref="B1982">IFERROR(IF(LEN(A1982)&gt;0, IF(SUMPRODUCT((Inactives[Key]=J1982)*(Inactives[Currently Inactive]))=1,"Inactive","Active"),""),"Active")</f>
        <v/>
      </c>
      <c r="C1982" s="16" t="str" cm="1">
        <f t="array" aca="1" ref="C1982" ca="1">IFERROR(_xlfn._xlws.FILTER(Inactives[Inactive On],(Inactives[Key]=J1982)*(Inactives[Currently Inactive]),""),"")</f>
        <v/>
      </c>
      <c r="D1982" s="16" t="str" cm="1">
        <f t="array" aca="1" ref="D1982" ca="1">IFERROR(INDEX(_xlfn.TEXTSPLIT(E1982," "),1),"")</f>
        <v/>
      </c>
      <c r="E1982" s="15" t="str" cm="1">
        <f t="array" aca="1" ref="E1982" ca="1">IFERROR(_xlfn._xlws.FILTER(merged_ranks,(merged_end_dates=DATE(9999,12,31))*(merged_names=A1982)),"")</f>
        <v/>
      </c>
      <c r="F1982" s="17" t="str">
        <f ca="1">_xlfn.XLOOKUP(J1982,Promotions[Promo Key],Promotions[Promo Date],"")</f>
        <v/>
      </c>
      <c r="G1982" s="18" t="str">
        <f t="shared" ca="1" si="135"/>
        <v/>
      </c>
      <c r="H1982" s="18" t="str">
        <f t="shared" ca="1" si="134"/>
        <v/>
      </c>
      <c r="I1982" s="17" t="str">
        <f>_xlfn.XLOOKUP(A1982,Students[Full Name],Students[Starting Rank],"")</f>
        <v/>
      </c>
      <c r="J1982" s="15" t="str">
        <f t="shared" ca="1" si="136"/>
        <v xml:space="preserve">: </v>
      </c>
      <c r="K1982" s="16" t="str">
        <f>_xlfn.XLOOKUP(A1982,Students[Full Name],Students[Start Date],"")</f>
        <v/>
      </c>
      <c r="L1982" s="18">
        <f t="shared" ca="1" si="137"/>
        <v>-1</v>
      </c>
      <c r="M1982" s="18" cm="1">
        <f t="array" aca="1" ref="M1982" ca="1">SUMPRODUCT(Inactives[Days Inactive]*(Inactives[Student]=A1982))/365</f>
        <v>0</v>
      </c>
      <c r="N1982" s="18" t="str" cm="1">
        <f t="array" ref="N1982">IF(LEN($A1982)&gt;0,SUMPRODUCT(($A1982=merged_names)*(_xlfn.TEXTAFTER(N$2, "At ")=merged_belt_colours)*merged_months_at_rank),"")</f>
        <v/>
      </c>
      <c r="O1982" s="18" t="str" cm="1">
        <f t="array" ref="O1982">IF(LEN($A1982)&gt;0,SUMPRODUCT(($A1982=merged_names)*(_xlfn.TEXTAFTER(O$2, "At ")=merged_belt_colours)*merged_months_at_rank),"")</f>
        <v/>
      </c>
      <c r="P1982" s="18" t="str" cm="1">
        <f t="array" ref="P1982">IF(LEN($A1982)&gt;0,SUMPRODUCT(($A1982=merged_names)*(_xlfn.TEXTAFTER(P$2, "At ")=merged_belt_colours)*merged_months_at_rank),"")</f>
        <v/>
      </c>
      <c r="Q1982" s="18" t="str" cm="1">
        <f t="array" ref="Q1982">IF(LEN($A1982)&gt;0,SUMPRODUCT(($A1982=merged_names)*(_xlfn.TEXTAFTER(Q$2, "At ")=merged_belt_colours)*merged_months_at_rank),"")</f>
        <v/>
      </c>
      <c r="R1982" s="18" t="str" cm="1">
        <f t="array" ref="R1982">IF(LEN($A1982)&gt;0,SUMPRODUCT(($A1982=merged_names)*(_xlfn.TEXTAFTER(R$2, "At ")=merged_belt_colours)*merged_months_at_rank),"")</f>
        <v/>
      </c>
    </row>
    <row r="1983" spans="1:18" x14ac:dyDescent="0.25">
      <c r="A1983"/>
      <c r="B1983" s="15" t="str" cm="1">
        <f t="array" ref="B1983">IFERROR(IF(LEN(A1983)&gt;0, IF(SUMPRODUCT((Inactives[Key]=J1983)*(Inactives[Currently Inactive]))=1,"Inactive","Active"),""),"Active")</f>
        <v/>
      </c>
      <c r="C1983" s="16" t="str" cm="1">
        <f t="array" aca="1" ref="C1983" ca="1">IFERROR(_xlfn._xlws.FILTER(Inactives[Inactive On],(Inactives[Key]=J1983)*(Inactives[Currently Inactive]),""),"")</f>
        <v/>
      </c>
      <c r="D1983" s="16" t="str" cm="1">
        <f t="array" aca="1" ref="D1983" ca="1">IFERROR(INDEX(_xlfn.TEXTSPLIT(E1983," "),1),"")</f>
        <v/>
      </c>
      <c r="E1983" s="15" t="str" cm="1">
        <f t="array" aca="1" ref="E1983" ca="1">IFERROR(_xlfn._xlws.FILTER(merged_ranks,(merged_end_dates=DATE(9999,12,31))*(merged_names=A1983)),"")</f>
        <v/>
      </c>
      <c r="F1983" s="17" t="str">
        <f ca="1">_xlfn.XLOOKUP(J1983,Promotions[Promo Key],Promotions[Promo Date],"")</f>
        <v/>
      </c>
      <c r="G1983" s="18" t="str">
        <f t="shared" ca="1" si="135"/>
        <v/>
      </c>
      <c r="H1983" s="18" t="str">
        <f t="shared" ca="1" si="134"/>
        <v/>
      </c>
      <c r="I1983" s="17" t="str">
        <f>_xlfn.XLOOKUP(A1983,Students[Full Name],Students[Starting Rank],"")</f>
        <v/>
      </c>
      <c r="J1983" s="15" t="str">
        <f t="shared" ca="1" si="136"/>
        <v xml:space="preserve">: </v>
      </c>
      <c r="K1983" s="16" t="str">
        <f>_xlfn.XLOOKUP(A1983,Students[Full Name],Students[Start Date],"")</f>
        <v/>
      </c>
      <c r="L1983" s="18">
        <f t="shared" ca="1" si="137"/>
        <v>-1</v>
      </c>
      <c r="M1983" s="18" cm="1">
        <f t="array" aca="1" ref="M1983" ca="1">SUMPRODUCT(Inactives[Days Inactive]*(Inactives[Student]=A1983))/365</f>
        <v>0</v>
      </c>
      <c r="N1983" s="18" t="str" cm="1">
        <f t="array" ref="N1983">IF(LEN($A1983)&gt;0,SUMPRODUCT(($A1983=merged_names)*(_xlfn.TEXTAFTER(N$2, "At ")=merged_belt_colours)*merged_months_at_rank),"")</f>
        <v/>
      </c>
      <c r="O1983" s="18" t="str" cm="1">
        <f t="array" ref="O1983">IF(LEN($A1983)&gt;0,SUMPRODUCT(($A1983=merged_names)*(_xlfn.TEXTAFTER(O$2, "At ")=merged_belt_colours)*merged_months_at_rank),"")</f>
        <v/>
      </c>
      <c r="P1983" s="18" t="str" cm="1">
        <f t="array" ref="P1983">IF(LEN($A1983)&gt;0,SUMPRODUCT(($A1983=merged_names)*(_xlfn.TEXTAFTER(P$2, "At ")=merged_belt_colours)*merged_months_at_rank),"")</f>
        <v/>
      </c>
      <c r="Q1983" s="18" t="str" cm="1">
        <f t="array" ref="Q1983">IF(LEN($A1983)&gt;0,SUMPRODUCT(($A1983=merged_names)*(_xlfn.TEXTAFTER(Q$2, "At ")=merged_belt_colours)*merged_months_at_rank),"")</f>
        <v/>
      </c>
      <c r="R1983" s="18" t="str" cm="1">
        <f t="array" ref="R1983">IF(LEN($A1983)&gt;0,SUMPRODUCT(($A1983=merged_names)*(_xlfn.TEXTAFTER(R$2, "At ")=merged_belt_colours)*merged_months_at_rank),"")</f>
        <v/>
      </c>
    </row>
    <row r="1984" spans="1:18" x14ac:dyDescent="0.25">
      <c r="A1984"/>
      <c r="B1984" s="15" t="str" cm="1">
        <f t="array" ref="B1984">IFERROR(IF(LEN(A1984)&gt;0, IF(SUMPRODUCT((Inactives[Key]=J1984)*(Inactives[Currently Inactive]))=1,"Inactive","Active"),""),"Active")</f>
        <v/>
      </c>
      <c r="C1984" s="16" t="str" cm="1">
        <f t="array" aca="1" ref="C1984" ca="1">IFERROR(_xlfn._xlws.FILTER(Inactives[Inactive On],(Inactives[Key]=J1984)*(Inactives[Currently Inactive]),""),"")</f>
        <v/>
      </c>
      <c r="D1984" s="16" t="str" cm="1">
        <f t="array" aca="1" ref="D1984" ca="1">IFERROR(INDEX(_xlfn.TEXTSPLIT(E1984," "),1),"")</f>
        <v/>
      </c>
      <c r="E1984" s="15" t="str" cm="1">
        <f t="array" aca="1" ref="E1984" ca="1">IFERROR(_xlfn._xlws.FILTER(merged_ranks,(merged_end_dates=DATE(9999,12,31))*(merged_names=A1984)),"")</f>
        <v/>
      </c>
      <c r="F1984" s="17" t="str">
        <f ca="1">_xlfn.XLOOKUP(J1984,Promotions[Promo Key],Promotions[Promo Date],"")</f>
        <v/>
      </c>
      <c r="G1984" s="18" t="str">
        <f t="shared" ca="1" si="135"/>
        <v/>
      </c>
      <c r="H1984" s="18" t="str">
        <f t="shared" ca="1" si="134"/>
        <v/>
      </c>
      <c r="I1984" s="17" t="str">
        <f>_xlfn.XLOOKUP(A1984,Students[Full Name],Students[Starting Rank],"")</f>
        <v/>
      </c>
      <c r="J1984" s="15" t="str">
        <f t="shared" ca="1" si="136"/>
        <v xml:space="preserve">: </v>
      </c>
      <c r="K1984" s="16" t="str">
        <f>_xlfn.XLOOKUP(A1984,Students[Full Name],Students[Start Date],"")</f>
        <v/>
      </c>
      <c r="L1984" s="18">
        <f t="shared" ca="1" si="137"/>
        <v>-1</v>
      </c>
      <c r="M1984" s="18" cm="1">
        <f t="array" aca="1" ref="M1984" ca="1">SUMPRODUCT(Inactives[Days Inactive]*(Inactives[Student]=A1984))/365</f>
        <v>0</v>
      </c>
      <c r="N1984" s="18" t="str" cm="1">
        <f t="array" ref="N1984">IF(LEN($A1984)&gt;0,SUMPRODUCT(($A1984=merged_names)*(_xlfn.TEXTAFTER(N$2, "At ")=merged_belt_colours)*merged_months_at_rank),"")</f>
        <v/>
      </c>
      <c r="O1984" s="18" t="str" cm="1">
        <f t="array" ref="O1984">IF(LEN($A1984)&gt;0,SUMPRODUCT(($A1984=merged_names)*(_xlfn.TEXTAFTER(O$2, "At ")=merged_belt_colours)*merged_months_at_rank),"")</f>
        <v/>
      </c>
      <c r="P1984" s="18" t="str" cm="1">
        <f t="array" ref="P1984">IF(LEN($A1984)&gt;0,SUMPRODUCT(($A1984=merged_names)*(_xlfn.TEXTAFTER(P$2, "At ")=merged_belt_colours)*merged_months_at_rank),"")</f>
        <v/>
      </c>
      <c r="Q1984" s="18" t="str" cm="1">
        <f t="array" ref="Q1984">IF(LEN($A1984)&gt;0,SUMPRODUCT(($A1984=merged_names)*(_xlfn.TEXTAFTER(Q$2, "At ")=merged_belt_colours)*merged_months_at_rank),"")</f>
        <v/>
      </c>
      <c r="R1984" s="18" t="str" cm="1">
        <f t="array" ref="R1984">IF(LEN($A1984)&gt;0,SUMPRODUCT(($A1984=merged_names)*(_xlfn.TEXTAFTER(R$2, "At ")=merged_belt_colours)*merged_months_at_rank),"")</f>
        <v/>
      </c>
    </row>
    <row r="1985" spans="1:18" x14ac:dyDescent="0.25">
      <c r="A1985"/>
      <c r="B1985" s="15" t="str" cm="1">
        <f t="array" ref="B1985">IFERROR(IF(LEN(A1985)&gt;0, IF(SUMPRODUCT((Inactives[Key]=J1985)*(Inactives[Currently Inactive]))=1,"Inactive","Active"),""),"Active")</f>
        <v/>
      </c>
      <c r="C1985" s="16" t="str" cm="1">
        <f t="array" aca="1" ref="C1985" ca="1">IFERROR(_xlfn._xlws.FILTER(Inactives[Inactive On],(Inactives[Key]=J1985)*(Inactives[Currently Inactive]),""),"")</f>
        <v/>
      </c>
      <c r="D1985" s="16" t="str" cm="1">
        <f t="array" aca="1" ref="D1985" ca="1">IFERROR(INDEX(_xlfn.TEXTSPLIT(E1985," "),1),"")</f>
        <v/>
      </c>
      <c r="E1985" s="15" t="str" cm="1">
        <f t="array" aca="1" ref="E1985" ca="1">IFERROR(_xlfn._xlws.FILTER(merged_ranks,(merged_end_dates=DATE(9999,12,31))*(merged_names=A1985)),"")</f>
        <v/>
      </c>
      <c r="F1985" s="17" t="str">
        <f ca="1">_xlfn.XLOOKUP(J1985,Promotions[Promo Key],Promotions[Promo Date],"")</f>
        <v/>
      </c>
      <c r="G1985" s="18" t="str">
        <f t="shared" ca="1" si="135"/>
        <v/>
      </c>
      <c r="H1985" s="18" t="str">
        <f t="shared" ca="1" si="134"/>
        <v/>
      </c>
      <c r="I1985" s="17" t="str">
        <f>_xlfn.XLOOKUP(A1985,Students[Full Name],Students[Starting Rank],"")</f>
        <v/>
      </c>
      <c r="J1985" s="15" t="str">
        <f t="shared" ca="1" si="136"/>
        <v xml:space="preserve">: </v>
      </c>
      <c r="K1985" s="16" t="str">
        <f>_xlfn.XLOOKUP(A1985,Students[Full Name],Students[Start Date],"")</f>
        <v/>
      </c>
      <c r="L1985" s="18">
        <f t="shared" ca="1" si="137"/>
        <v>-1</v>
      </c>
      <c r="M1985" s="18" cm="1">
        <f t="array" aca="1" ref="M1985" ca="1">SUMPRODUCT(Inactives[Days Inactive]*(Inactives[Student]=A1985))/365</f>
        <v>0</v>
      </c>
      <c r="N1985" s="18" t="str" cm="1">
        <f t="array" ref="N1985">IF(LEN($A1985)&gt;0,SUMPRODUCT(($A1985=merged_names)*(_xlfn.TEXTAFTER(N$2, "At ")=merged_belt_colours)*merged_months_at_rank),"")</f>
        <v/>
      </c>
      <c r="O1985" s="18" t="str" cm="1">
        <f t="array" ref="O1985">IF(LEN($A1985)&gt;0,SUMPRODUCT(($A1985=merged_names)*(_xlfn.TEXTAFTER(O$2, "At ")=merged_belt_colours)*merged_months_at_rank),"")</f>
        <v/>
      </c>
      <c r="P1985" s="18" t="str" cm="1">
        <f t="array" ref="P1985">IF(LEN($A1985)&gt;0,SUMPRODUCT(($A1985=merged_names)*(_xlfn.TEXTAFTER(P$2, "At ")=merged_belt_colours)*merged_months_at_rank),"")</f>
        <v/>
      </c>
      <c r="Q1985" s="18" t="str" cm="1">
        <f t="array" ref="Q1985">IF(LEN($A1985)&gt;0,SUMPRODUCT(($A1985=merged_names)*(_xlfn.TEXTAFTER(Q$2, "At ")=merged_belt_colours)*merged_months_at_rank),"")</f>
        <v/>
      </c>
      <c r="R1985" s="18" t="str" cm="1">
        <f t="array" ref="R1985">IF(LEN($A1985)&gt;0,SUMPRODUCT(($A1985=merged_names)*(_xlfn.TEXTAFTER(R$2, "At ")=merged_belt_colours)*merged_months_at_rank),"")</f>
        <v/>
      </c>
    </row>
    <row r="1986" spans="1:18" x14ac:dyDescent="0.25">
      <c r="A1986"/>
      <c r="B1986" s="15" t="str" cm="1">
        <f t="array" ref="B1986">IFERROR(IF(LEN(A1986)&gt;0, IF(SUMPRODUCT((Inactives[Key]=J1986)*(Inactives[Currently Inactive]))=1,"Inactive","Active"),""),"Active")</f>
        <v/>
      </c>
      <c r="C1986" s="16" t="str" cm="1">
        <f t="array" aca="1" ref="C1986" ca="1">IFERROR(_xlfn._xlws.FILTER(Inactives[Inactive On],(Inactives[Key]=J1986)*(Inactives[Currently Inactive]),""),"")</f>
        <v/>
      </c>
      <c r="D1986" s="16" t="str" cm="1">
        <f t="array" aca="1" ref="D1986" ca="1">IFERROR(INDEX(_xlfn.TEXTSPLIT(E1986," "),1),"")</f>
        <v/>
      </c>
      <c r="E1986" s="15" t="str" cm="1">
        <f t="array" aca="1" ref="E1986" ca="1">IFERROR(_xlfn._xlws.FILTER(merged_ranks,(merged_end_dates=DATE(9999,12,31))*(merged_names=A1986)),"")</f>
        <v/>
      </c>
      <c r="F1986" s="17" t="str">
        <f ca="1">_xlfn.XLOOKUP(J1986,Promotions[Promo Key],Promotions[Promo Date],"")</f>
        <v/>
      </c>
      <c r="G1986" s="18" t="str">
        <f t="shared" ca="1" si="135"/>
        <v/>
      </c>
      <c r="H1986" s="18" t="str">
        <f t="shared" ca="1" si="134"/>
        <v/>
      </c>
      <c r="I1986" s="17" t="str">
        <f>_xlfn.XLOOKUP(A1986,Students[Full Name],Students[Starting Rank],"")</f>
        <v/>
      </c>
      <c r="J1986" s="15" t="str">
        <f t="shared" ca="1" si="136"/>
        <v xml:space="preserve">: </v>
      </c>
      <c r="K1986" s="16" t="str">
        <f>_xlfn.XLOOKUP(A1986,Students[Full Name],Students[Start Date],"")</f>
        <v/>
      </c>
      <c r="L1986" s="18">
        <f t="shared" ca="1" si="137"/>
        <v>-1</v>
      </c>
      <c r="M1986" s="18" cm="1">
        <f t="array" aca="1" ref="M1986" ca="1">SUMPRODUCT(Inactives[Days Inactive]*(Inactives[Student]=A1986))/365</f>
        <v>0</v>
      </c>
      <c r="N1986" s="18" t="str" cm="1">
        <f t="array" ref="N1986">IF(LEN($A1986)&gt;0,SUMPRODUCT(($A1986=merged_names)*(_xlfn.TEXTAFTER(N$2, "At ")=merged_belt_colours)*merged_months_at_rank),"")</f>
        <v/>
      </c>
      <c r="O1986" s="18" t="str" cm="1">
        <f t="array" ref="O1986">IF(LEN($A1986)&gt;0,SUMPRODUCT(($A1986=merged_names)*(_xlfn.TEXTAFTER(O$2, "At ")=merged_belt_colours)*merged_months_at_rank),"")</f>
        <v/>
      </c>
      <c r="P1986" s="18" t="str" cm="1">
        <f t="array" ref="P1986">IF(LEN($A1986)&gt;0,SUMPRODUCT(($A1986=merged_names)*(_xlfn.TEXTAFTER(P$2, "At ")=merged_belt_colours)*merged_months_at_rank),"")</f>
        <v/>
      </c>
      <c r="Q1986" s="18" t="str" cm="1">
        <f t="array" ref="Q1986">IF(LEN($A1986)&gt;0,SUMPRODUCT(($A1986=merged_names)*(_xlfn.TEXTAFTER(Q$2, "At ")=merged_belt_colours)*merged_months_at_rank),"")</f>
        <v/>
      </c>
      <c r="R1986" s="18" t="str" cm="1">
        <f t="array" ref="R1986">IF(LEN($A1986)&gt;0,SUMPRODUCT(($A1986=merged_names)*(_xlfn.TEXTAFTER(R$2, "At ")=merged_belt_colours)*merged_months_at_rank),"")</f>
        <v/>
      </c>
    </row>
    <row r="1987" spans="1:18" x14ac:dyDescent="0.25">
      <c r="A1987"/>
      <c r="B1987" s="15" t="str" cm="1">
        <f t="array" ref="B1987">IFERROR(IF(LEN(A1987)&gt;0, IF(SUMPRODUCT((Inactives[Key]=J1987)*(Inactives[Currently Inactive]))=1,"Inactive","Active"),""),"Active")</f>
        <v/>
      </c>
      <c r="C1987" s="16" t="str" cm="1">
        <f t="array" aca="1" ref="C1987" ca="1">IFERROR(_xlfn._xlws.FILTER(Inactives[Inactive On],(Inactives[Key]=J1987)*(Inactives[Currently Inactive]),""),"")</f>
        <v/>
      </c>
      <c r="D1987" s="16" t="str" cm="1">
        <f t="array" aca="1" ref="D1987" ca="1">IFERROR(INDEX(_xlfn.TEXTSPLIT(E1987," "),1),"")</f>
        <v/>
      </c>
      <c r="E1987" s="15" t="str" cm="1">
        <f t="array" aca="1" ref="E1987" ca="1">IFERROR(_xlfn._xlws.FILTER(merged_ranks,(merged_end_dates=DATE(9999,12,31))*(merged_names=A1987)),"")</f>
        <v/>
      </c>
      <c r="F1987" s="17" t="str">
        <f ca="1">_xlfn.XLOOKUP(J1987,Promotions[Promo Key],Promotions[Promo Date],"")</f>
        <v/>
      </c>
      <c r="G1987" s="18" t="str">
        <f t="shared" ca="1" si="135"/>
        <v/>
      </c>
      <c r="H1987" s="18" t="str">
        <f t="shared" ca="1" si="134"/>
        <v/>
      </c>
      <c r="I1987" s="17" t="str">
        <f>_xlfn.XLOOKUP(A1987,Students[Full Name],Students[Starting Rank],"")</f>
        <v/>
      </c>
      <c r="J1987" s="15" t="str">
        <f t="shared" ca="1" si="136"/>
        <v xml:space="preserve">: </v>
      </c>
      <c r="K1987" s="16" t="str">
        <f>_xlfn.XLOOKUP(A1987,Students[Full Name],Students[Start Date],"")</f>
        <v/>
      </c>
      <c r="L1987" s="18">
        <f t="shared" ca="1" si="137"/>
        <v>-1</v>
      </c>
      <c r="M1987" s="18" cm="1">
        <f t="array" aca="1" ref="M1987" ca="1">SUMPRODUCT(Inactives[Days Inactive]*(Inactives[Student]=A1987))/365</f>
        <v>0</v>
      </c>
      <c r="N1987" s="18" t="str" cm="1">
        <f t="array" ref="N1987">IF(LEN($A1987)&gt;0,SUMPRODUCT(($A1987=merged_names)*(_xlfn.TEXTAFTER(N$2, "At ")=merged_belt_colours)*merged_months_at_rank),"")</f>
        <v/>
      </c>
      <c r="O1987" s="18" t="str" cm="1">
        <f t="array" ref="O1987">IF(LEN($A1987)&gt;0,SUMPRODUCT(($A1987=merged_names)*(_xlfn.TEXTAFTER(O$2, "At ")=merged_belt_colours)*merged_months_at_rank),"")</f>
        <v/>
      </c>
      <c r="P1987" s="18" t="str" cm="1">
        <f t="array" ref="P1987">IF(LEN($A1987)&gt;0,SUMPRODUCT(($A1987=merged_names)*(_xlfn.TEXTAFTER(P$2, "At ")=merged_belt_colours)*merged_months_at_rank),"")</f>
        <v/>
      </c>
      <c r="Q1987" s="18" t="str" cm="1">
        <f t="array" ref="Q1987">IF(LEN($A1987)&gt;0,SUMPRODUCT(($A1987=merged_names)*(_xlfn.TEXTAFTER(Q$2, "At ")=merged_belt_colours)*merged_months_at_rank),"")</f>
        <v/>
      </c>
      <c r="R1987" s="18" t="str" cm="1">
        <f t="array" ref="R1987">IF(LEN($A1987)&gt;0,SUMPRODUCT(($A1987=merged_names)*(_xlfn.TEXTAFTER(R$2, "At ")=merged_belt_colours)*merged_months_at_rank),"")</f>
        <v/>
      </c>
    </row>
    <row r="1988" spans="1:18" x14ac:dyDescent="0.25">
      <c r="A1988"/>
      <c r="B1988" s="15" t="str" cm="1">
        <f t="array" ref="B1988">IFERROR(IF(LEN(A1988)&gt;0, IF(SUMPRODUCT((Inactives[Key]=J1988)*(Inactives[Currently Inactive]))=1,"Inactive","Active"),""),"Active")</f>
        <v/>
      </c>
      <c r="C1988" s="16" t="str" cm="1">
        <f t="array" aca="1" ref="C1988" ca="1">IFERROR(_xlfn._xlws.FILTER(Inactives[Inactive On],(Inactives[Key]=J1988)*(Inactives[Currently Inactive]),""),"")</f>
        <v/>
      </c>
      <c r="D1988" s="16" t="str" cm="1">
        <f t="array" aca="1" ref="D1988" ca="1">IFERROR(INDEX(_xlfn.TEXTSPLIT(E1988," "),1),"")</f>
        <v/>
      </c>
      <c r="E1988" s="15" t="str" cm="1">
        <f t="array" aca="1" ref="E1988" ca="1">IFERROR(_xlfn._xlws.FILTER(merged_ranks,(merged_end_dates=DATE(9999,12,31))*(merged_names=A1988)),"")</f>
        <v/>
      </c>
      <c r="F1988" s="17" t="str">
        <f ca="1">_xlfn.XLOOKUP(J1988,Promotions[Promo Key],Promotions[Promo Date],"")</f>
        <v/>
      </c>
      <c r="G1988" s="18" t="str">
        <f t="shared" ca="1" si="135"/>
        <v/>
      </c>
      <c r="H1988" s="18" t="str">
        <f t="shared" ca="1" si="134"/>
        <v/>
      </c>
      <c r="I1988" s="17" t="str">
        <f>_xlfn.XLOOKUP(A1988,Students[Full Name],Students[Starting Rank],"")</f>
        <v/>
      </c>
      <c r="J1988" s="15" t="str">
        <f t="shared" ca="1" si="136"/>
        <v xml:space="preserve">: </v>
      </c>
      <c r="K1988" s="16" t="str">
        <f>_xlfn.XLOOKUP(A1988,Students[Full Name],Students[Start Date],"")</f>
        <v/>
      </c>
      <c r="L1988" s="18">
        <f t="shared" ca="1" si="137"/>
        <v>-1</v>
      </c>
      <c r="M1988" s="18" cm="1">
        <f t="array" aca="1" ref="M1988" ca="1">SUMPRODUCT(Inactives[Days Inactive]*(Inactives[Student]=A1988))/365</f>
        <v>0</v>
      </c>
      <c r="N1988" s="18" t="str" cm="1">
        <f t="array" ref="N1988">IF(LEN($A1988)&gt;0,SUMPRODUCT(($A1988=merged_names)*(_xlfn.TEXTAFTER(N$2, "At ")=merged_belt_colours)*merged_months_at_rank),"")</f>
        <v/>
      </c>
      <c r="O1988" s="18" t="str" cm="1">
        <f t="array" ref="O1988">IF(LEN($A1988)&gt;0,SUMPRODUCT(($A1988=merged_names)*(_xlfn.TEXTAFTER(O$2, "At ")=merged_belt_colours)*merged_months_at_rank),"")</f>
        <v/>
      </c>
      <c r="P1988" s="18" t="str" cm="1">
        <f t="array" ref="P1988">IF(LEN($A1988)&gt;0,SUMPRODUCT(($A1988=merged_names)*(_xlfn.TEXTAFTER(P$2, "At ")=merged_belt_colours)*merged_months_at_rank),"")</f>
        <v/>
      </c>
      <c r="Q1988" s="18" t="str" cm="1">
        <f t="array" ref="Q1988">IF(LEN($A1988)&gt;0,SUMPRODUCT(($A1988=merged_names)*(_xlfn.TEXTAFTER(Q$2, "At ")=merged_belt_colours)*merged_months_at_rank),"")</f>
        <v/>
      </c>
      <c r="R1988" s="18" t="str" cm="1">
        <f t="array" ref="R1988">IF(LEN($A1988)&gt;0,SUMPRODUCT(($A1988=merged_names)*(_xlfn.TEXTAFTER(R$2, "At ")=merged_belt_colours)*merged_months_at_rank),"")</f>
        <v/>
      </c>
    </row>
    <row r="1989" spans="1:18" x14ac:dyDescent="0.25">
      <c r="A1989"/>
      <c r="B1989" s="15" t="str" cm="1">
        <f t="array" ref="B1989">IFERROR(IF(LEN(A1989)&gt;0, IF(SUMPRODUCT((Inactives[Key]=J1989)*(Inactives[Currently Inactive]))=1,"Inactive","Active"),""),"Active")</f>
        <v/>
      </c>
      <c r="C1989" s="16" t="str" cm="1">
        <f t="array" aca="1" ref="C1989" ca="1">IFERROR(_xlfn._xlws.FILTER(Inactives[Inactive On],(Inactives[Key]=J1989)*(Inactives[Currently Inactive]),""),"")</f>
        <v/>
      </c>
      <c r="D1989" s="16" t="str" cm="1">
        <f t="array" aca="1" ref="D1989" ca="1">IFERROR(INDEX(_xlfn.TEXTSPLIT(E1989," "),1),"")</f>
        <v/>
      </c>
      <c r="E1989" s="15" t="str" cm="1">
        <f t="array" aca="1" ref="E1989" ca="1">IFERROR(_xlfn._xlws.FILTER(merged_ranks,(merged_end_dates=DATE(9999,12,31))*(merged_names=A1989)),"")</f>
        <v/>
      </c>
      <c r="F1989" s="17" t="str">
        <f ca="1">_xlfn.XLOOKUP(J1989,Promotions[Promo Key],Promotions[Promo Date],"")</f>
        <v/>
      </c>
      <c r="G1989" s="18" t="str">
        <f t="shared" ca="1" si="135"/>
        <v/>
      </c>
      <c r="H1989" s="18" t="str">
        <f t="shared" ca="1" si="134"/>
        <v/>
      </c>
      <c r="I1989" s="17" t="str">
        <f>_xlfn.XLOOKUP(A1989,Students[Full Name],Students[Starting Rank],"")</f>
        <v/>
      </c>
      <c r="J1989" s="15" t="str">
        <f t="shared" ca="1" si="136"/>
        <v xml:space="preserve">: </v>
      </c>
      <c r="K1989" s="16" t="str">
        <f>_xlfn.XLOOKUP(A1989,Students[Full Name],Students[Start Date],"")</f>
        <v/>
      </c>
      <c r="L1989" s="18">
        <f t="shared" ca="1" si="137"/>
        <v>-1</v>
      </c>
      <c r="M1989" s="18" cm="1">
        <f t="array" aca="1" ref="M1989" ca="1">SUMPRODUCT(Inactives[Days Inactive]*(Inactives[Student]=A1989))/365</f>
        <v>0</v>
      </c>
      <c r="N1989" s="18" t="str" cm="1">
        <f t="array" ref="N1989">IF(LEN($A1989)&gt;0,SUMPRODUCT(($A1989=merged_names)*(_xlfn.TEXTAFTER(N$2, "At ")=merged_belt_colours)*merged_months_at_rank),"")</f>
        <v/>
      </c>
      <c r="O1989" s="18" t="str" cm="1">
        <f t="array" ref="O1989">IF(LEN($A1989)&gt;0,SUMPRODUCT(($A1989=merged_names)*(_xlfn.TEXTAFTER(O$2, "At ")=merged_belt_colours)*merged_months_at_rank),"")</f>
        <v/>
      </c>
      <c r="P1989" s="18" t="str" cm="1">
        <f t="array" ref="P1989">IF(LEN($A1989)&gt;0,SUMPRODUCT(($A1989=merged_names)*(_xlfn.TEXTAFTER(P$2, "At ")=merged_belt_colours)*merged_months_at_rank),"")</f>
        <v/>
      </c>
      <c r="Q1989" s="18" t="str" cm="1">
        <f t="array" ref="Q1989">IF(LEN($A1989)&gt;0,SUMPRODUCT(($A1989=merged_names)*(_xlfn.TEXTAFTER(Q$2, "At ")=merged_belt_colours)*merged_months_at_rank),"")</f>
        <v/>
      </c>
      <c r="R1989" s="18" t="str" cm="1">
        <f t="array" ref="R1989">IF(LEN($A1989)&gt;0,SUMPRODUCT(($A1989=merged_names)*(_xlfn.TEXTAFTER(R$2, "At ")=merged_belt_colours)*merged_months_at_rank),"")</f>
        <v/>
      </c>
    </row>
    <row r="1990" spans="1:18" x14ac:dyDescent="0.25">
      <c r="A1990"/>
      <c r="B1990" s="15" t="str" cm="1">
        <f t="array" ref="B1990">IFERROR(IF(LEN(A1990)&gt;0, IF(SUMPRODUCT((Inactives[Key]=J1990)*(Inactives[Currently Inactive]))=1,"Inactive","Active"),""),"Active")</f>
        <v/>
      </c>
      <c r="C1990" s="16" t="str" cm="1">
        <f t="array" aca="1" ref="C1990" ca="1">IFERROR(_xlfn._xlws.FILTER(Inactives[Inactive On],(Inactives[Key]=J1990)*(Inactives[Currently Inactive]),""),"")</f>
        <v/>
      </c>
      <c r="D1990" s="16" t="str" cm="1">
        <f t="array" aca="1" ref="D1990" ca="1">IFERROR(INDEX(_xlfn.TEXTSPLIT(E1990," "),1),"")</f>
        <v/>
      </c>
      <c r="E1990" s="15" t="str" cm="1">
        <f t="array" aca="1" ref="E1990" ca="1">IFERROR(_xlfn._xlws.FILTER(merged_ranks,(merged_end_dates=DATE(9999,12,31))*(merged_names=A1990)),"")</f>
        <v/>
      </c>
      <c r="F1990" s="17" t="str">
        <f ca="1">_xlfn.XLOOKUP(J1990,Promotions[Promo Key],Promotions[Promo Date],"")</f>
        <v/>
      </c>
      <c r="G1990" s="18" t="str">
        <f t="shared" ca="1" si="135"/>
        <v/>
      </c>
      <c r="H1990" s="18" t="str">
        <f t="shared" ca="1" si="134"/>
        <v/>
      </c>
      <c r="I1990" s="17" t="str">
        <f>_xlfn.XLOOKUP(A1990,Students[Full Name],Students[Starting Rank],"")</f>
        <v/>
      </c>
      <c r="J1990" s="15" t="str">
        <f t="shared" ca="1" si="136"/>
        <v xml:space="preserve">: </v>
      </c>
      <c r="K1990" s="16" t="str">
        <f>_xlfn.XLOOKUP(A1990,Students[Full Name],Students[Start Date],"")</f>
        <v/>
      </c>
      <c r="L1990" s="18">
        <f t="shared" ca="1" si="137"/>
        <v>-1</v>
      </c>
      <c r="M1990" s="18" cm="1">
        <f t="array" aca="1" ref="M1990" ca="1">SUMPRODUCT(Inactives[Days Inactive]*(Inactives[Student]=A1990))/365</f>
        <v>0</v>
      </c>
      <c r="N1990" s="18" t="str" cm="1">
        <f t="array" ref="N1990">IF(LEN($A1990)&gt;0,SUMPRODUCT(($A1990=merged_names)*(_xlfn.TEXTAFTER(N$2, "At ")=merged_belt_colours)*merged_months_at_rank),"")</f>
        <v/>
      </c>
      <c r="O1990" s="18" t="str" cm="1">
        <f t="array" ref="O1990">IF(LEN($A1990)&gt;0,SUMPRODUCT(($A1990=merged_names)*(_xlfn.TEXTAFTER(O$2, "At ")=merged_belt_colours)*merged_months_at_rank),"")</f>
        <v/>
      </c>
      <c r="P1990" s="18" t="str" cm="1">
        <f t="array" ref="P1990">IF(LEN($A1990)&gt;0,SUMPRODUCT(($A1990=merged_names)*(_xlfn.TEXTAFTER(P$2, "At ")=merged_belt_colours)*merged_months_at_rank),"")</f>
        <v/>
      </c>
      <c r="Q1990" s="18" t="str" cm="1">
        <f t="array" ref="Q1990">IF(LEN($A1990)&gt;0,SUMPRODUCT(($A1990=merged_names)*(_xlfn.TEXTAFTER(Q$2, "At ")=merged_belt_colours)*merged_months_at_rank),"")</f>
        <v/>
      </c>
      <c r="R1990" s="18" t="str" cm="1">
        <f t="array" ref="R1990">IF(LEN($A1990)&gt;0,SUMPRODUCT(($A1990=merged_names)*(_xlfn.TEXTAFTER(R$2, "At ")=merged_belt_colours)*merged_months_at_rank),"")</f>
        <v/>
      </c>
    </row>
    <row r="1991" spans="1:18" x14ac:dyDescent="0.25">
      <c r="A1991"/>
      <c r="B1991" s="15" t="str" cm="1">
        <f t="array" ref="B1991">IFERROR(IF(LEN(A1991)&gt;0, IF(SUMPRODUCT((Inactives[Key]=J1991)*(Inactives[Currently Inactive]))=1,"Inactive","Active"),""),"Active")</f>
        <v/>
      </c>
      <c r="C1991" s="16" t="str" cm="1">
        <f t="array" aca="1" ref="C1991" ca="1">IFERROR(_xlfn._xlws.FILTER(Inactives[Inactive On],(Inactives[Key]=J1991)*(Inactives[Currently Inactive]),""),"")</f>
        <v/>
      </c>
      <c r="D1991" s="16" t="str" cm="1">
        <f t="array" aca="1" ref="D1991" ca="1">IFERROR(INDEX(_xlfn.TEXTSPLIT(E1991," "),1),"")</f>
        <v/>
      </c>
      <c r="E1991" s="15" t="str" cm="1">
        <f t="array" aca="1" ref="E1991" ca="1">IFERROR(_xlfn._xlws.FILTER(merged_ranks,(merged_end_dates=DATE(9999,12,31))*(merged_names=A1991)),"")</f>
        <v/>
      </c>
      <c r="F1991" s="17" t="str">
        <f ca="1">_xlfn.XLOOKUP(J1991,Promotions[Promo Key],Promotions[Promo Date],"")</f>
        <v/>
      </c>
      <c r="G1991" s="18" t="str">
        <f t="shared" ca="1" si="135"/>
        <v/>
      </c>
      <c r="H1991" s="18" t="str">
        <f t="shared" ca="1" si="134"/>
        <v/>
      </c>
      <c r="I1991" s="17" t="str">
        <f>_xlfn.XLOOKUP(A1991,Students[Full Name],Students[Starting Rank],"")</f>
        <v/>
      </c>
      <c r="J1991" s="15" t="str">
        <f t="shared" ca="1" si="136"/>
        <v xml:space="preserve">: </v>
      </c>
      <c r="K1991" s="16" t="str">
        <f>_xlfn.XLOOKUP(A1991,Students[Full Name],Students[Start Date],"")</f>
        <v/>
      </c>
      <c r="L1991" s="18">
        <f t="shared" ca="1" si="137"/>
        <v>-1</v>
      </c>
      <c r="M1991" s="18" cm="1">
        <f t="array" aca="1" ref="M1991" ca="1">SUMPRODUCT(Inactives[Days Inactive]*(Inactives[Student]=A1991))/365</f>
        <v>0</v>
      </c>
      <c r="N1991" s="18" t="str" cm="1">
        <f t="array" ref="N1991">IF(LEN($A1991)&gt;0,SUMPRODUCT(($A1991=merged_names)*(_xlfn.TEXTAFTER(N$2, "At ")=merged_belt_colours)*merged_months_at_rank),"")</f>
        <v/>
      </c>
      <c r="O1991" s="18" t="str" cm="1">
        <f t="array" ref="O1991">IF(LEN($A1991)&gt;0,SUMPRODUCT(($A1991=merged_names)*(_xlfn.TEXTAFTER(O$2, "At ")=merged_belt_colours)*merged_months_at_rank),"")</f>
        <v/>
      </c>
      <c r="P1991" s="18" t="str" cm="1">
        <f t="array" ref="P1991">IF(LEN($A1991)&gt;0,SUMPRODUCT(($A1991=merged_names)*(_xlfn.TEXTAFTER(P$2, "At ")=merged_belt_colours)*merged_months_at_rank),"")</f>
        <v/>
      </c>
      <c r="Q1991" s="18" t="str" cm="1">
        <f t="array" ref="Q1991">IF(LEN($A1991)&gt;0,SUMPRODUCT(($A1991=merged_names)*(_xlfn.TEXTAFTER(Q$2, "At ")=merged_belt_colours)*merged_months_at_rank),"")</f>
        <v/>
      </c>
      <c r="R1991" s="18" t="str" cm="1">
        <f t="array" ref="R1991">IF(LEN($A1991)&gt;0,SUMPRODUCT(($A1991=merged_names)*(_xlfn.TEXTAFTER(R$2, "At ")=merged_belt_colours)*merged_months_at_rank),"")</f>
        <v/>
      </c>
    </row>
    <row r="1992" spans="1:18" x14ac:dyDescent="0.25">
      <c r="A1992"/>
      <c r="B1992" s="15" t="str" cm="1">
        <f t="array" ref="B1992">IFERROR(IF(LEN(A1992)&gt;0, IF(SUMPRODUCT((Inactives[Key]=J1992)*(Inactives[Currently Inactive]))=1,"Inactive","Active"),""),"Active")</f>
        <v/>
      </c>
      <c r="C1992" s="16" t="str" cm="1">
        <f t="array" aca="1" ref="C1992" ca="1">IFERROR(_xlfn._xlws.FILTER(Inactives[Inactive On],(Inactives[Key]=J1992)*(Inactives[Currently Inactive]),""),"")</f>
        <v/>
      </c>
      <c r="D1992" s="16" t="str" cm="1">
        <f t="array" aca="1" ref="D1992" ca="1">IFERROR(INDEX(_xlfn.TEXTSPLIT(E1992," "),1),"")</f>
        <v/>
      </c>
      <c r="E1992" s="15" t="str" cm="1">
        <f t="array" aca="1" ref="E1992" ca="1">IFERROR(_xlfn._xlws.FILTER(merged_ranks,(merged_end_dates=DATE(9999,12,31))*(merged_names=A1992)),"")</f>
        <v/>
      </c>
      <c r="F1992" s="17" t="str">
        <f ca="1">_xlfn.XLOOKUP(J1992,Promotions[Promo Key],Promotions[Promo Date],"")</f>
        <v/>
      </c>
      <c r="G1992" s="18" t="str">
        <f t="shared" ca="1" si="135"/>
        <v/>
      </c>
      <c r="H1992" s="18" t="str">
        <f t="shared" ca="1" si="134"/>
        <v/>
      </c>
      <c r="I1992" s="17" t="str">
        <f>_xlfn.XLOOKUP(A1992,Students[Full Name],Students[Starting Rank],"")</f>
        <v/>
      </c>
      <c r="J1992" s="15" t="str">
        <f t="shared" ca="1" si="136"/>
        <v xml:space="preserve">: </v>
      </c>
      <c r="K1992" s="16" t="str">
        <f>_xlfn.XLOOKUP(A1992,Students[Full Name],Students[Start Date],"")</f>
        <v/>
      </c>
      <c r="L1992" s="18">
        <f t="shared" ca="1" si="137"/>
        <v>-1</v>
      </c>
      <c r="M1992" s="18" cm="1">
        <f t="array" aca="1" ref="M1992" ca="1">SUMPRODUCT(Inactives[Days Inactive]*(Inactives[Student]=A1992))/365</f>
        <v>0</v>
      </c>
      <c r="N1992" s="18" t="str" cm="1">
        <f t="array" ref="N1992">IF(LEN($A1992)&gt;0,SUMPRODUCT(($A1992=merged_names)*(_xlfn.TEXTAFTER(N$2, "At ")=merged_belt_colours)*merged_months_at_rank),"")</f>
        <v/>
      </c>
      <c r="O1992" s="18" t="str" cm="1">
        <f t="array" ref="O1992">IF(LEN($A1992)&gt;0,SUMPRODUCT(($A1992=merged_names)*(_xlfn.TEXTAFTER(O$2, "At ")=merged_belt_colours)*merged_months_at_rank),"")</f>
        <v/>
      </c>
      <c r="P1992" s="18" t="str" cm="1">
        <f t="array" ref="P1992">IF(LEN($A1992)&gt;0,SUMPRODUCT(($A1992=merged_names)*(_xlfn.TEXTAFTER(P$2, "At ")=merged_belt_colours)*merged_months_at_rank),"")</f>
        <v/>
      </c>
      <c r="Q1992" s="18" t="str" cm="1">
        <f t="array" ref="Q1992">IF(LEN($A1992)&gt;0,SUMPRODUCT(($A1992=merged_names)*(_xlfn.TEXTAFTER(Q$2, "At ")=merged_belt_colours)*merged_months_at_rank),"")</f>
        <v/>
      </c>
      <c r="R1992" s="18" t="str" cm="1">
        <f t="array" ref="R1992">IF(LEN($A1992)&gt;0,SUMPRODUCT(($A1992=merged_names)*(_xlfn.TEXTAFTER(R$2, "At ")=merged_belt_colours)*merged_months_at_rank),"")</f>
        <v/>
      </c>
    </row>
    <row r="1993" spans="1:18" x14ac:dyDescent="0.25">
      <c r="A1993"/>
      <c r="B1993" s="15" t="str" cm="1">
        <f t="array" ref="B1993">IFERROR(IF(LEN(A1993)&gt;0, IF(SUMPRODUCT((Inactives[Key]=J1993)*(Inactives[Currently Inactive]))=1,"Inactive","Active"),""),"Active")</f>
        <v/>
      </c>
      <c r="C1993" s="16" t="str" cm="1">
        <f t="array" aca="1" ref="C1993" ca="1">IFERROR(_xlfn._xlws.FILTER(Inactives[Inactive On],(Inactives[Key]=J1993)*(Inactives[Currently Inactive]),""),"")</f>
        <v/>
      </c>
      <c r="D1993" s="16" t="str" cm="1">
        <f t="array" aca="1" ref="D1993" ca="1">IFERROR(INDEX(_xlfn.TEXTSPLIT(E1993," "),1),"")</f>
        <v/>
      </c>
      <c r="E1993" s="15" t="str" cm="1">
        <f t="array" aca="1" ref="E1993" ca="1">IFERROR(_xlfn._xlws.FILTER(merged_ranks,(merged_end_dates=DATE(9999,12,31))*(merged_names=A1993)),"")</f>
        <v/>
      </c>
      <c r="F1993" s="17" t="str">
        <f ca="1">_xlfn.XLOOKUP(J1993,Promotions[Promo Key],Promotions[Promo Date],"")</f>
        <v/>
      </c>
      <c r="G1993" s="18" t="str">
        <f t="shared" ca="1" si="135"/>
        <v/>
      </c>
      <c r="H1993" s="18" t="str">
        <f t="shared" ca="1" si="134"/>
        <v/>
      </c>
      <c r="I1993" s="17" t="str">
        <f>_xlfn.XLOOKUP(A1993,Students[Full Name],Students[Starting Rank],"")</f>
        <v/>
      </c>
      <c r="J1993" s="15" t="str">
        <f t="shared" ca="1" si="136"/>
        <v xml:space="preserve">: </v>
      </c>
      <c r="K1993" s="16" t="str">
        <f>_xlfn.XLOOKUP(A1993,Students[Full Name],Students[Start Date],"")</f>
        <v/>
      </c>
      <c r="L1993" s="18">
        <f t="shared" ca="1" si="137"/>
        <v>-1</v>
      </c>
      <c r="M1993" s="18" cm="1">
        <f t="array" aca="1" ref="M1993" ca="1">SUMPRODUCT(Inactives[Days Inactive]*(Inactives[Student]=A1993))/365</f>
        <v>0</v>
      </c>
      <c r="N1993" s="18" t="str" cm="1">
        <f t="array" ref="N1993">IF(LEN($A1993)&gt;0,SUMPRODUCT(($A1993=merged_names)*(_xlfn.TEXTAFTER(N$2, "At ")=merged_belt_colours)*merged_months_at_rank),"")</f>
        <v/>
      </c>
      <c r="O1993" s="18" t="str" cm="1">
        <f t="array" ref="O1993">IF(LEN($A1993)&gt;0,SUMPRODUCT(($A1993=merged_names)*(_xlfn.TEXTAFTER(O$2, "At ")=merged_belt_colours)*merged_months_at_rank),"")</f>
        <v/>
      </c>
      <c r="P1993" s="18" t="str" cm="1">
        <f t="array" ref="P1993">IF(LEN($A1993)&gt;0,SUMPRODUCT(($A1993=merged_names)*(_xlfn.TEXTAFTER(P$2, "At ")=merged_belt_colours)*merged_months_at_rank),"")</f>
        <v/>
      </c>
      <c r="Q1993" s="18" t="str" cm="1">
        <f t="array" ref="Q1993">IF(LEN($A1993)&gt;0,SUMPRODUCT(($A1993=merged_names)*(_xlfn.TEXTAFTER(Q$2, "At ")=merged_belt_colours)*merged_months_at_rank),"")</f>
        <v/>
      </c>
      <c r="R1993" s="18" t="str" cm="1">
        <f t="array" ref="R1993">IF(LEN($A1993)&gt;0,SUMPRODUCT(($A1993=merged_names)*(_xlfn.TEXTAFTER(R$2, "At ")=merged_belt_colours)*merged_months_at_rank),"")</f>
        <v/>
      </c>
    </row>
    <row r="1994" spans="1:18" x14ac:dyDescent="0.25">
      <c r="A1994"/>
      <c r="B1994" s="15" t="str" cm="1">
        <f t="array" ref="B1994">IFERROR(IF(LEN(A1994)&gt;0, IF(SUMPRODUCT((Inactives[Key]=J1994)*(Inactives[Currently Inactive]))=1,"Inactive","Active"),""),"Active")</f>
        <v/>
      </c>
      <c r="C1994" s="16" t="str" cm="1">
        <f t="array" aca="1" ref="C1994" ca="1">IFERROR(_xlfn._xlws.FILTER(Inactives[Inactive On],(Inactives[Key]=J1994)*(Inactives[Currently Inactive]),""),"")</f>
        <v/>
      </c>
      <c r="D1994" s="16" t="str" cm="1">
        <f t="array" aca="1" ref="D1994" ca="1">IFERROR(INDEX(_xlfn.TEXTSPLIT(E1994," "),1),"")</f>
        <v/>
      </c>
      <c r="E1994" s="15" t="str" cm="1">
        <f t="array" aca="1" ref="E1994" ca="1">IFERROR(_xlfn._xlws.FILTER(merged_ranks,(merged_end_dates=DATE(9999,12,31))*(merged_names=A1994)),"")</f>
        <v/>
      </c>
      <c r="F1994" s="17" t="str">
        <f ca="1">_xlfn.XLOOKUP(J1994,Promotions[Promo Key],Promotions[Promo Date],"")</f>
        <v/>
      </c>
      <c r="G1994" s="18" t="str">
        <f t="shared" ca="1" si="135"/>
        <v/>
      </c>
      <c r="H1994" s="18" t="str">
        <f t="shared" ca="1" si="134"/>
        <v/>
      </c>
      <c r="I1994" s="17" t="str">
        <f>_xlfn.XLOOKUP(A1994,Students[Full Name],Students[Starting Rank],"")</f>
        <v/>
      </c>
      <c r="J1994" s="15" t="str">
        <f t="shared" ca="1" si="136"/>
        <v xml:space="preserve">: </v>
      </c>
      <c r="K1994" s="16" t="str">
        <f>_xlfn.XLOOKUP(A1994,Students[Full Name],Students[Start Date],"")</f>
        <v/>
      </c>
      <c r="L1994" s="18">
        <f t="shared" ca="1" si="137"/>
        <v>-1</v>
      </c>
      <c r="M1994" s="18" cm="1">
        <f t="array" aca="1" ref="M1994" ca="1">SUMPRODUCT(Inactives[Days Inactive]*(Inactives[Student]=A1994))/365</f>
        <v>0</v>
      </c>
      <c r="N1994" s="18" t="str" cm="1">
        <f t="array" ref="N1994">IF(LEN($A1994)&gt;0,SUMPRODUCT(($A1994=merged_names)*(_xlfn.TEXTAFTER(N$2, "At ")=merged_belt_colours)*merged_months_at_rank),"")</f>
        <v/>
      </c>
      <c r="O1994" s="18" t="str" cm="1">
        <f t="array" ref="O1994">IF(LEN($A1994)&gt;0,SUMPRODUCT(($A1994=merged_names)*(_xlfn.TEXTAFTER(O$2, "At ")=merged_belt_colours)*merged_months_at_rank),"")</f>
        <v/>
      </c>
      <c r="P1994" s="18" t="str" cm="1">
        <f t="array" ref="P1994">IF(LEN($A1994)&gt;0,SUMPRODUCT(($A1994=merged_names)*(_xlfn.TEXTAFTER(P$2, "At ")=merged_belt_colours)*merged_months_at_rank),"")</f>
        <v/>
      </c>
      <c r="Q1994" s="18" t="str" cm="1">
        <f t="array" ref="Q1994">IF(LEN($A1994)&gt;0,SUMPRODUCT(($A1994=merged_names)*(_xlfn.TEXTAFTER(Q$2, "At ")=merged_belt_colours)*merged_months_at_rank),"")</f>
        <v/>
      </c>
      <c r="R1994" s="18" t="str" cm="1">
        <f t="array" ref="R1994">IF(LEN($A1994)&gt;0,SUMPRODUCT(($A1994=merged_names)*(_xlfn.TEXTAFTER(R$2, "At ")=merged_belt_colours)*merged_months_at_rank),"")</f>
        <v/>
      </c>
    </row>
    <row r="1995" spans="1:18" x14ac:dyDescent="0.25">
      <c r="A1995"/>
      <c r="B1995" s="15" t="str" cm="1">
        <f t="array" ref="B1995">IFERROR(IF(LEN(A1995)&gt;0, IF(SUMPRODUCT((Inactives[Key]=J1995)*(Inactives[Currently Inactive]))=1,"Inactive","Active"),""),"Active")</f>
        <v/>
      </c>
      <c r="C1995" s="16" t="str" cm="1">
        <f t="array" aca="1" ref="C1995" ca="1">IFERROR(_xlfn._xlws.FILTER(Inactives[Inactive On],(Inactives[Key]=J1995)*(Inactives[Currently Inactive]),""),"")</f>
        <v/>
      </c>
      <c r="D1995" s="16" t="str" cm="1">
        <f t="array" aca="1" ref="D1995" ca="1">IFERROR(INDEX(_xlfn.TEXTSPLIT(E1995," "),1),"")</f>
        <v/>
      </c>
      <c r="E1995" s="15" t="str" cm="1">
        <f t="array" aca="1" ref="E1995" ca="1">IFERROR(_xlfn._xlws.FILTER(merged_ranks,(merged_end_dates=DATE(9999,12,31))*(merged_names=A1995)),"")</f>
        <v/>
      </c>
      <c r="F1995" s="17" t="str">
        <f ca="1">_xlfn.XLOOKUP(J1995,Promotions[Promo Key],Promotions[Promo Date],"")</f>
        <v/>
      </c>
      <c r="G1995" s="18" t="str">
        <f t="shared" ca="1" si="135"/>
        <v/>
      </c>
      <c r="H1995" s="18" t="str">
        <f t="shared" ca="1" si="134"/>
        <v/>
      </c>
      <c r="I1995" s="17" t="str">
        <f>_xlfn.XLOOKUP(A1995,Students[Full Name],Students[Starting Rank],"")</f>
        <v/>
      </c>
      <c r="J1995" s="15" t="str">
        <f t="shared" ca="1" si="136"/>
        <v xml:space="preserve">: </v>
      </c>
      <c r="K1995" s="16" t="str">
        <f>_xlfn.XLOOKUP(A1995,Students[Full Name],Students[Start Date],"")</f>
        <v/>
      </c>
      <c r="L1995" s="18">
        <f t="shared" ca="1" si="137"/>
        <v>-1</v>
      </c>
      <c r="M1995" s="18" cm="1">
        <f t="array" aca="1" ref="M1995" ca="1">SUMPRODUCT(Inactives[Days Inactive]*(Inactives[Student]=A1995))/365</f>
        <v>0</v>
      </c>
      <c r="N1995" s="18" t="str" cm="1">
        <f t="array" ref="N1995">IF(LEN($A1995)&gt;0,SUMPRODUCT(($A1995=merged_names)*(_xlfn.TEXTAFTER(N$2, "At ")=merged_belt_colours)*merged_months_at_rank),"")</f>
        <v/>
      </c>
      <c r="O1995" s="18" t="str" cm="1">
        <f t="array" ref="O1995">IF(LEN($A1995)&gt;0,SUMPRODUCT(($A1995=merged_names)*(_xlfn.TEXTAFTER(O$2, "At ")=merged_belt_colours)*merged_months_at_rank),"")</f>
        <v/>
      </c>
      <c r="P1995" s="18" t="str" cm="1">
        <f t="array" ref="P1995">IF(LEN($A1995)&gt;0,SUMPRODUCT(($A1995=merged_names)*(_xlfn.TEXTAFTER(P$2, "At ")=merged_belt_colours)*merged_months_at_rank),"")</f>
        <v/>
      </c>
      <c r="Q1995" s="18" t="str" cm="1">
        <f t="array" ref="Q1995">IF(LEN($A1995)&gt;0,SUMPRODUCT(($A1995=merged_names)*(_xlfn.TEXTAFTER(Q$2, "At ")=merged_belt_colours)*merged_months_at_rank),"")</f>
        <v/>
      </c>
      <c r="R1995" s="18" t="str" cm="1">
        <f t="array" ref="R1995">IF(LEN($A1995)&gt;0,SUMPRODUCT(($A1995=merged_names)*(_xlfn.TEXTAFTER(R$2, "At ")=merged_belt_colours)*merged_months_at_rank),"")</f>
        <v/>
      </c>
    </row>
    <row r="1996" spans="1:18" x14ac:dyDescent="0.25">
      <c r="A1996"/>
      <c r="B1996" s="15" t="str" cm="1">
        <f t="array" ref="B1996">IFERROR(IF(LEN(A1996)&gt;0, IF(SUMPRODUCT((Inactives[Key]=J1996)*(Inactives[Currently Inactive]))=1,"Inactive","Active"),""),"Active")</f>
        <v/>
      </c>
      <c r="C1996" s="16" t="str" cm="1">
        <f t="array" aca="1" ref="C1996" ca="1">IFERROR(_xlfn._xlws.FILTER(Inactives[Inactive On],(Inactives[Key]=J1996)*(Inactives[Currently Inactive]),""),"")</f>
        <v/>
      </c>
      <c r="D1996" s="16" t="str" cm="1">
        <f t="array" aca="1" ref="D1996" ca="1">IFERROR(INDEX(_xlfn.TEXTSPLIT(E1996," "),1),"")</f>
        <v/>
      </c>
      <c r="E1996" s="15" t="str" cm="1">
        <f t="array" aca="1" ref="E1996" ca="1">IFERROR(_xlfn._xlws.FILTER(merged_ranks,(merged_end_dates=DATE(9999,12,31))*(merged_names=A1996)),"")</f>
        <v/>
      </c>
      <c r="F1996" s="17" t="str">
        <f ca="1">_xlfn.XLOOKUP(J1996,Promotions[Promo Key],Promotions[Promo Date],"")</f>
        <v/>
      </c>
      <c r="G1996" s="18" t="str">
        <f t="shared" ca="1" si="135"/>
        <v/>
      </c>
      <c r="H1996" s="18" t="str">
        <f t="shared" ca="1" si="134"/>
        <v/>
      </c>
      <c r="I1996" s="17" t="str">
        <f>_xlfn.XLOOKUP(A1996,Students[Full Name],Students[Starting Rank],"")</f>
        <v/>
      </c>
      <c r="J1996" s="15" t="str">
        <f t="shared" ca="1" si="136"/>
        <v xml:space="preserve">: </v>
      </c>
      <c r="K1996" s="16" t="str">
        <f>_xlfn.XLOOKUP(A1996,Students[Full Name],Students[Start Date],"")</f>
        <v/>
      </c>
      <c r="L1996" s="18">
        <f t="shared" ca="1" si="137"/>
        <v>-1</v>
      </c>
      <c r="M1996" s="18" cm="1">
        <f t="array" aca="1" ref="M1996" ca="1">SUMPRODUCT(Inactives[Days Inactive]*(Inactives[Student]=A1996))/365</f>
        <v>0</v>
      </c>
      <c r="N1996" s="18" t="str" cm="1">
        <f t="array" ref="N1996">IF(LEN($A1996)&gt;0,SUMPRODUCT(($A1996=merged_names)*(_xlfn.TEXTAFTER(N$2, "At ")=merged_belt_colours)*merged_months_at_rank),"")</f>
        <v/>
      </c>
      <c r="O1996" s="18" t="str" cm="1">
        <f t="array" ref="O1996">IF(LEN($A1996)&gt;0,SUMPRODUCT(($A1996=merged_names)*(_xlfn.TEXTAFTER(O$2, "At ")=merged_belt_colours)*merged_months_at_rank),"")</f>
        <v/>
      </c>
      <c r="P1996" s="18" t="str" cm="1">
        <f t="array" ref="P1996">IF(LEN($A1996)&gt;0,SUMPRODUCT(($A1996=merged_names)*(_xlfn.TEXTAFTER(P$2, "At ")=merged_belt_colours)*merged_months_at_rank),"")</f>
        <v/>
      </c>
      <c r="Q1996" s="18" t="str" cm="1">
        <f t="array" ref="Q1996">IF(LEN($A1996)&gt;0,SUMPRODUCT(($A1996=merged_names)*(_xlfn.TEXTAFTER(Q$2, "At ")=merged_belt_colours)*merged_months_at_rank),"")</f>
        <v/>
      </c>
      <c r="R1996" s="18" t="str" cm="1">
        <f t="array" ref="R1996">IF(LEN($A1996)&gt;0,SUMPRODUCT(($A1996=merged_names)*(_xlfn.TEXTAFTER(R$2, "At ")=merged_belt_colours)*merged_months_at_rank),"")</f>
        <v/>
      </c>
    </row>
    <row r="1997" spans="1:18" x14ac:dyDescent="0.25">
      <c r="A1997"/>
      <c r="B1997" s="15" t="str" cm="1">
        <f t="array" ref="B1997">IFERROR(IF(LEN(A1997)&gt;0, IF(SUMPRODUCT((Inactives[Key]=J1997)*(Inactives[Currently Inactive]))=1,"Inactive","Active"),""),"Active")</f>
        <v/>
      </c>
      <c r="C1997" s="16" t="str" cm="1">
        <f t="array" aca="1" ref="C1997" ca="1">IFERROR(_xlfn._xlws.FILTER(Inactives[Inactive On],(Inactives[Key]=J1997)*(Inactives[Currently Inactive]),""),"")</f>
        <v/>
      </c>
      <c r="D1997" s="16" t="str" cm="1">
        <f t="array" aca="1" ref="D1997" ca="1">IFERROR(INDEX(_xlfn.TEXTSPLIT(E1997," "),1),"")</f>
        <v/>
      </c>
      <c r="E1997" s="15" t="str" cm="1">
        <f t="array" aca="1" ref="E1997" ca="1">IFERROR(_xlfn._xlws.FILTER(merged_ranks,(merged_end_dates=DATE(9999,12,31))*(merged_names=A1997)),"")</f>
        <v/>
      </c>
      <c r="F1997" s="17" t="str">
        <f ca="1">_xlfn.XLOOKUP(J1997,Promotions[Promo Key],Promotions[Promo Date],"")</f>
        <v/>
      </c>
      <c r="G1997" s="18" t="str">
        <f t="shared" ca="1" si="135"/>
        <v/>
      </c>
      <c r="H1997" s="18" t="str">
        <f t="shared" ca="1" si="134"/>
        <v/>
      </c>
      <c r="I1997" s="17" t="str">
        <f>_xlfn.XLOOKUP(A1997,Students[Full Name],Students[Starting Rank],"")</f>
        <v/>
      </c>
      <c r="J1997" s="15" t="str">
        <f t="shared" ca="1" si="136"/>
        <v xml:space="preserve">: </v>
      </c>
      <c r="K1997" s="16" t="str">
        <f>_xlfn.XLOOKUP(A1997,Students[Full Name],Students[Start Date],"")</f>
        <v/>
      </c>
      <c r="L1997" s="18">
        <f t="shared" ca="1" si="137"/>
        <v>-1</v>
      </c>
      <c r="M1997" s="18" cm="1">
        <f t="array" aca="1" ref="M1997" ca="1">SUMPRODUCT(Inactives[Days Inactive]*(Inactives[Student]=A1997))/365</f>
        <v>0</v>
      </c>
      <c r="N1997" s="18" t="str" cm="1">
        <f t="array" ref="N1997">IF(LEN($A1997)&gt;0,SUMPRODUCT(($A1997=merged_names)*(_xlfn.TEXTAFTER(N$2, "At ")=merged_belt_colours)*merged_months_at_rank),"")</f>
        <v/>
      </c>
      <c r="O1997" s="18" t="str" cm="1">
        <f t="array" ref="O1997">IF(LEN($A1997)&gt;0,SUMPRODUCT(($A1997=merged_names)*(_xlfn.TEXTAFTER(O$2, "At ")=merged_belt_colours)*merged_months_at_rank),"")</f>
        <v/>
      </c>
      <c r="P1997" s="18" t="str" cm="1">
        <f t="array" ref="P1997">IF(LEN($A1997)&gt;0,SUMPRODUCT(($A1997=merged_names)*(_xlfn.TEXTAFTER(P$2, "At ")=merged_belt_colours)*merged_months_at_rank),"")</f>
        <v/>
      </c>
      <c r="Q1997" s="18" t="str" cm="1">
        <f t="array" ref="Q1997">IF(LEN($A1997)&gt;0,SUMPRODUCT(($A1997=merged_names)*(_xlfn.TEXTAFTER(Q$2, "At ")=merged_belt_colours)*merged_months_at_rank),"")</f>
        <v/>
      </c>
      <c r="R1997" s="18" t="str" cm="1">
        <f t="array" ref="R1997">IF(LEN($A1997)&gt;0,SUMPRODUCT(($A1997=merged_names)*(_xlfn.TEXTAFTER(R$2, "At ")=merged_belt_colours)*merged_months_at_rank),"")</f>
        <v/>
      </c>
    </row>
    <row r="1998" spans="1:18" x14ac:dyDescent="0.25">
      <c r="A1998"/>
      <c r="B1998" s="15" t="str" cm="1">
        <f t="array" ref="B1998">IFERROR(IF(LEN(A1998)&gt;0, IF(SUMPRODUCT((Inactives[Key]=J1998)*(Inactives[Currently Inactive]))=1,"Inactive","Active"),""),"Active")</f>
        <v/>
      </c>
      <c r="C1998" s="16" t="str" cm="1">
        <f t="array" aca="1" ref="C1998" ca="1">IFERROR(_xlfn._xlws.FILTER(Inactives[Inactive On],(Inactives[Key]=J1998)*(Inactives[Currently Inactive]),""),"")</f>
        <v/>
      </c>
      <c r="D1998" s="16" t="str" cm="1">
        <f t="array" aca="1" ref="D1998" ca="1">IFERROR(INDEX(_xlfn.TEXTSPLIT(E1998," "),1),"")</f>
        <v/>
      </c>
      <c r="E1998" s="15" t="str" cm="1">
        <f t="array" aca="1" ref="E1998" ca="1">IFERROR(_xlfn._xlws.FILTER(merged_ranks,(merged_end_dates=DATE(9999,12,31))*(merged_names=A1998)),"")</f>
        <v/>
      </c>
      <c r="F1998" s="17" t="str">
        <f ca="1">_xlfn.XLOOKUP(J1998,Promotions[Promo Key],Promotions[Promo Date],"")</f>
        <v/>
      </c>
      <c r="G1998" s="18" t="str">
        <f t="shared" ca="1" si="135"/>
        <v/>
      </c>
      <c r="H1998" s="18" t="str">
        <f t="shared" ca="1" si="134"/>
        <v/>
      </c>
      <c r="I1998" s="17" t="str">
        <f>_xlfn.XLOOKUP(A1998,Students[Full Name],Students[Starting Rank],"")</f>
        <v/>
      </c>
      <c r="J1998" s="15" t="str">
        <f t="shared" ca="1" si="136"/>
        <v xml:space="preserve">: </v>
      </c>
      <c r="K1998" s="16" t="str">
        <f>_xlfn.XLOOKUP(A1998,Students[Full Name],Students[Start Date],"")</f>
        <v/>
      </c>
      <c r="L1998" s="18">
        <f t="shared" ca="1" si="137"/>
        <v>-1</v>
      </c>
      <c r="M1998" s="18" cm="1">
        <f t="array" aca="1" ref="M1998" ca="1">SUMPRODUCT(Inactives[Days Inactive]*(Inactives[Student]=A1998))/365</f>
        <v>0</v>
      </c>
      <c r="N1998" s="18" t="str" cm="1">
        <f t="array" ref="N1998">IF(LEN($A1998)&gt;0,SUMPRODUCT(($A1998=merged_names)*(_xlfn.TEXTAFTER(N$2, "At ")=merged_belt_colours)*merged_months_at_rank),"")</f>
        <v/>
      </c>
      <c r="O1998" s="18" t="str" cm="1">
        <f t="array" ref="O1998">IF(LEN($A1998)&gt;0,SUMPRODUCT(($A1998=merged_names)*(_xlfn.TEXTAFTER(O$2, "At ")=merged_belt_colours)*merged_months_at_rank),"")</f>
        <v/>
      </c>
      <c r="P1998" s="18" t="str" cm="1">
        <f t="array" ref="P1998">IF(LEN($A1998)&gt;0,SUMPRODUCT(($A1998=merged_names)*(_xlfn.TEXTAFTER(P$2, "At ")=merged_belt_colours)*merged_months_at_rank),"")</f>
        <v/>
      </c>
      <c r="Q1998" s="18" t="str" cm="1">
        <f t="array" ref="Q1998">IF(LEN($A1998)&gt;0,SUMPRODUCT(($A1998=merged_names)*(_xlfn.TEXTAFTER(Q$2, "At ")=merged_belt_colours)*merged_months_at_rank),"")</f>
        <v/>
      </c>
      <c r="R1998" s="18" t="str" cm="1">
        <f t="array" ref="R1998">IF(LEN($A1998)&gt;0,SUMPRODUCT(($A1998=merged_names)*(_xlfn.TEXTAFTER(R$2, "At ")=merged_belt_colours)*merged_months_at_rank),"")</f>
        <v/>
      </c>
    </row>
    <row r="1999" spans="1:18" x14ac:dyDescent="0.25">
      <c r="A1999"/>
      <c r="B1999" s="15" t="str" cm="1">
        <f t="array" ref="B1999">IFERROR(IF(LEN(A1999)&gt;0, IF(SUMPRODUCT((Inactives[Key]=J1999)*(Inactives[Currently Inactive]))=1,"Inactive","Active"),""),"Active")</f>
        <v/>
      </c>
      <c r="C1999" s="16" t="str" cm="1">
        <f t="array" aca="1" ref="C1999" ca="1">IFERROR(_xlfn._xlws.FILTER(Inactives[Inactive On],(Inactives[Key]=J1999)*(Inactives[Currently Inactive]),""),"")</f>
        <v/>
      </c>
      <c r="D1999" s="16" t="str" cm="1">
        <f t="array" aca="1" ref="D1999" ca="1">IFERROR(INDEX(_xlfn.TEXTSPLIT(E1999," "),1),"")</f>
        <v/>
      </c>
      <c r="E1999" s="15" t="str" cm="1">
        <f t="array" aca="1" ref="E1999" ca="1">IFERROR(_xlfn._xlws.FILTER(merged_ranks,(merged_end_dates=DATE(9999,12,31))*(merged_names=A1999)),"")</f>
        <v/>
      </c>
      <c r="F1999" s="17" t="str">
        <f ca="1">_xlfn.XLOOKUP(J1999,Promotions[Promo Key],Promotions[Promo Date],"")</f>
        <v/>
      </c>
      <c r="G1999" s="18" t="str">
        <f t="shared" ca="1" si="135"/>
        <v/>
      </c>
      <c r="H1999" s="18" t="str">
        <f t="shared" ca="1" si="134"/>
        <v/>
      </c>
      <c r="I1999" s="17" t="str">
        <f>_xlfn.XLOOKUP(A1999,Students[Full Name],Students[Starting Rank],"")</f>
        <v/>
      </c>
      <c r="J1999" s="15" t="str">
        <f t="shared" ca="1" si="136"/>
        <v xml:space="preserve">: </v>
      </c>
      <c r="K1999" s="16" t="str">
        <f>_xlfn.XLOOKUP(A1999,Students[Full Name],Students[Start Date],"")</f>
        <v/>
      </c>
      <c r="L1999" s="18">
        <f t="shared" ca="1" si="137"/>
        <v>-1</v>
      </c>
      <c r="M1999" s="18" cm="1">
        <f t="array" aca="1" ref="M1999" ca="1">SUMPRODUCT(Inactives[Days Inactive]*(Inactives[Student]=A1999))/365</f>
        <v>0</v>
      </c>
      <c r="N1999" s="18" t="str" cm="1">
        <f t="array" ref="N1999">IF(LEN($A1999)&gt;0,SUMPRODUCT(($A1999=merged_names)*(_xlfn.TEXTAFTER(N$2, "At ")=merged_belt_colours)*merged_months_at_rank),"")</f>
        <v/>
      </c>
      <c r="O1999" s="18" t="str" cm="1">
        <f t="array" ref="O1999">IF(LEN($A1999)&gt;0,SUMPRODUCT(($A1999=merged_names)*(_xlfn.TEXTAFTER(O$2, "At ")=merged_belt_colours)*merged_months_at_rank),"")</f>
        <v/>
      </c>
      <c r="P1999" s="18" t="str" cm="1">
        <f t="array" ref="P1999">IF(LEN($A1999)&gt;0,SUMPRODUCT(($A1999=merged_names)*(_xlfn.TEXTAFTER(P$2, "At ")=merged_belt_colours)*merged_months_at_rank),"")</f>
        <v/>
      </c>
      <c r="Q1999" s="18" t="str" cm="1">
        <f t="array" ref="Q1999">IF(LEN($A1999)&gt;0,SUMPRODUCT(($A1999=merged_names)*(_xlfn.TEXTAFTER(Q$2, "At ")=merged_belt_colours)*merged_months_at_rank),"")</f>
        <v/>
      </c>
      <c r="R1999" s="18" t="str" cm="1">
        <f t="array" ref="R1999">IF(LEN($A1999)&gt;0,SUMPRODUCT(($A1999=merged_names)*(_xlfn.TEXTAFTER(R$2, "At ")=merged_belt_colours)*merged_months_at_rank),"")</f>
        <v/>
      </c>
    </row>
    <row r="2000" spans="1:18" x14ac:dyDescent="0.25">
      <c r="A2000"/>
      <c r="B2000" s="15" t="str" cm="1">
        <f t="array" ref="B2000">IFERROR(IF(LEN(A2000)&gt;0, IF(SUMPRODUCT((Inactives[Key]=J2000)*(Inactives[Currently Inactive]))=1,"Inactive","Active"),""),"Active")</f>
        <v/>
      </c>
      <c r="C2000" s="16" t="str" cm="1">
        <f t="array" aca="1" ref="C2000" ca="1">IFERROR(_xlfn._xlws.FILTER(Inactives[Inactive On],(Inactives[Key]=J2000)*(Inactives[Currently Inactive]),""),"")</f>
        <v/>
      </c>
      <c r="D2000" s="16" t="str" cm="1">
        <f t="array" aca="1" ref="D2000" ca="1">IFERROR(INDEX(_xlfn.TEXTSPLIT(E2000," "),1),"")</f>
        <v/>
      </c>
      <c r="E2000" s="15" t="str" cm="1">
        <f t="array" aca="1" ref="E2000" ca="1">IFERROR(_xlfn._xlws.FILTER(merged_ranks,(merged_end_dates=DATE(9999,12,31))*(merged_names=A2000)),"")</f>
        <v/>
      </c>
      <c r="F2000" s="17" t="str">
        <f ca="1">_xlfn.XLOOKUP(J2000,Promotions[Promo Key],Promotions[Promo Date],"")</f>
        <v/>
      </c>
      <c r="G2000" s="18" t="str">
        <f t="shared" ca="1" si="135"/>
        <v/>
      </c>
      <c r="H2000" s="18" t="str">
        <f t="shared" ca="1" si="134"/>
        <v/>
      </c>
      <c r="I2000" s="17" t="str">
        <f>_xlfn.XLOOKUP(A2000,Students[Full Name],Students[Starting Rank],"")</f>
        <v/>
      </c>
      <c r="J2000" s="15" t="str">
        <f t="shared" ca="1" si="136"/>
        <v xml:space="preserve">: </v>
      </c>
      <c r="K2000" s="16" t="str">
        <f>_xlfn.XLOOKUP(A2000,Students[Full Name],Students[Start Date],"")</f>
        <v/>
      </c>
      <c r="L2000" s="18">
        <f t="shared" ca="1" si="137"/>
        <v>-1</v>
      </c>
      <c r="M2000" s="18" cm="1">
        <f t="array" aca="1" ref="M2000" ca="1">SUMPRODUCT(Inactives[Days Inactive]*(Inactives[Student]=A2000))/365</f>
        <v>0</v>
      </c>
      <c r="N2000" s="18" t="str" cm="1">
        <f t="array" ref="N2000">IF(LEN($A2000)&gt;0,SUMPRODUCT(($A2000=merged_names)*(_xlfn.TEXTAFTER(N$2, "At ")=merged_belt_colours)*merged_months_at_rank),"")</f>
        <v/>
      </c>
      <c r="O2000" s="18" t="str" cm="1">
        <f t="array" ref="O2000">IF(LEN($A2000)&gt;0,SUMPRODUCT(($A2000=merged_names)*(_xlfn.TEXTAFTER(O$2, "At ")=merged_belt_colours)*merged_months_at_rank),"")</f>
        <v/>
      </c>
      <c r="P2000" s="18" t="str" cm="1">
        <f t="array" ref="P2000">IF(LEN($A2000)&gt;0,SUMPRODUCT(($A2000=merged_names)*(_xlfn.TEXTAFTER(P$2, "At ")=merged_belt_colours)*merged_months_at_rank),"")</f>
        <v/>
      </c>
      <c r="Q2000" s="18" t="str" cm="1">
        <f t="array" ref="Q2000">IF(LEN($A2000)&gt;0,SUMPRODUCT(($A2000=merged_names)*(_xlfn.TEXTAFTER(Q$2, "At ")=merged_belt_colours)*merged_months_at_rank),"")</f>
        <v/>
      </c>
      <c r="R2000" s="18" t="str" cm="1">
        <f t="array" ref="R2000">IF(LEN($A2000)&gt;0,SUMPRODUCT(($A2000=merged_names)*(_xlfn.TEXTAFTER(R$2, "At ")=merged_belt_colours)*merged_months_at_rank),"")</f>
        <v/>
      </c>
    </row>
    <row r="2001" spans="1:18" x14ac:dyDescent="0.25">
      <c r="A2001"/>
      <c r="B2001" s="15" t="str" cm="1">
        <f t="array" ref="B2001">IFERROR(IF(LEN(A2001)&gt;0, IF(SUMPRODUCT((Inactives[Key]=J2001)*(Inactives[Currently Inactive]))=1,"Inactive","Active"),""),"Active")</f>
        <v/>
      </c>
      <c r="C2001" s="16" t="str" cm="1">
        <f t="array" aca="1" ref="C2001" ca="1">IFERROR(_xlfn._xlws.FILTER(Inactives[Inactive On],(Inactives[Key]=J2001)*(Inactives[Currently Inactive]),""),"")</f>
        <v/>
      </c>
      <c r="D2001" s="16" t="str" cm="1">
        <f t="array" aca="1" ref="D2001" ca="1">IFERROR(INDEX(_xlfn.TEXTSPLIT(E2001," "),1),"")</f>
        <v/>
      </c>
      <c r="E2001" s="15" t="str" cm="1">
        <f t="array" aca="1" ref="E2001" ca="1">IFERROR(_xlfn._xlws.FILTER(merged_ranks,(merged_end_dates=DATE(9999,12,31))*(merged_names=A2001)),"")</f>
        <v/>
      </c>
      <c r="F2001" s="17" t="str">
        <f ca="1">_xlfn.XLOOKUP(J2001,Promotions[Promo Key],Promotions[Promo Date],"")</f>
        <v/>
      </c>
      <c r="G2001" s="18" t="str">
        <f t="shared" ca="1" si="135"/>
        <v/>
      </c>
      <c r="H2001" s="18" t="str">
        <f t="shared" ca="1" si="134"/>
        <v/>
      </c>
      <c r="I2001" s="17" t="str">
        <f>_xlfn.XLOOKUP(A2001,Students[Full Name],Students[Starting Rank],"")</f>
        <v/>
      </c>
      <c r="J2001" s="15" t="str">
        <f t="shared" ca="1" si="136"/>
        <v xml:space="preserve">: </v>
      </c>
      <c r="K2001" s="16" t="str">
        <f>_xlfn.XLOOKUP(A2001,Students[Full Name],Students[Start Date],"")</f>
        <v/>
      </c>
      <c r="L2001" s="18">
        <f t="shared" ca="1" si="137"/>
        <v>-1</v>
      </c>
      <c r="M2001" s="18" cm="1">
        <f t="array" aca="1" ref="M2001" ca="1">SUMPRODUCT(Inactives[Days Inactive]*(Inactives[Student]=A2001))/365</f>
        <v>0</v>
      </c>
      <c r="N2001" s="18" t="str" cm="1">
        <f t="array" ref="N2001">IF(LEN($A2001)&gt;0,SUMPRODUCT(($A2001=merged_names)*(_xlfn.TEXTAFTER(N$2, "At ")=merged_belt_colours)*merged_months_at_rank),"")</f>
        <v/>
      </c>
      <c r="O2001" s="18" t="str" cm="1">
        <f t="array" ref="O2001">IF(LEN($A2001)&gt;0,SUMPRODUCT(($A2001=merged_names)*(_xlfn.TEXTAFTER(O$2, "At ")=merged_belt_colours)*merged_months_at_rank),"")</f>
        <v/>
      </c>
      <c r="P2001" s="18" t="str" cm="1">
        <f t="array" ref="P2001">IF(LEN($A2001)&gt;0,SUMPRODUCT(($A2001=merged_names)*(_xlfn.TEXTAFTER(P$2, "At ")=merged_belt_colours)*merged_months_at_rank),"")</f>
        <v/>
      </c>
      <c r="Q2001" s="18" t="str" cm="1">
        <f t="array" ref="Q2001">IF(LEN($A2001)&gt;0,SUMPRODUCT(($A2001=merged_names)*(_xlfn.TEXTAFTER(Q$2, "At ")=merged_belt_colours)*merged_months_at_rank),"")</f>
        <v/>
      </c>
      <c r="R2001" s="18" t="str" cm="1">
        <f t="array" ref="R2001">IF(LEN($A2001)&gt;0,SUMPRODUCT(($A2001=merged_names)*(_xlfn.TEXTAFTER(R$2, "At ")=merged_belt_colours)*merged_months_at_rank),"")</f>
        <v/>
      </c>
    </row>
    <row r="2002" spans="1:18" x14ac:dyDescent="0.25">
      <c r="A2002"/>
      <c r="B2002" s="15" t="str" cm="1">
        <f t="array" ref="B2002">IFERROR(IF(LEN(A2002)&gt;0, IF(SUMPRODUCT((Inactives[Key]=J2002)*(Inactives[Currently Inactive]))=1,"Inactive","Active"),""),"Active")</f>
        <v/>
      </c>
      <c r="C2002" s="16" t="str" cm="1">
        <f t="array" aca="1" ref="C2002" ca="1">IFERROR(_xlfn._xlws.FILTER(Inactives[Inactive On],(Inactives[Key]=J2002)*(Inactives[Currently Inactive]),""),"")</f>
        <v/>
      </c>
      <c r="D2002" s="16" t="str" cm="1">
        <f t="array" aca="1" ref="D2002" ca="1">IFERROR(INDEX(_xlfn.TEXTSPLIT(E2002," "),1),"")</f>
        <v/>
      </c>
      <c r="E2002" s="15" t="str" cm="1">
        <f t="array" aca="1" ref="E2002" ca="1">IFERROR(_xlfn._xlws.FILTER(merged_ranks,(merged_end_dates=DATE(9999,12,31))*(merged_names=A2002)),"")</f>
        <v/>
      </c>
      <c r="F2002" s="17" t="str">
        <f ca="1">_xlfn.XLOOKUP(J2002,Promotions[Promo Key],Promotions[Promo Date],"")</f>
        <v/>
      </c>
      <c r="G2002" s="18" t="str">
        <f t="shared" ca="1" si="135"/>
        <v/>
      </c>
      <c r="H2002" s="18" t="str">
        <f t="shared" ca="1" si="134"/>
        <v/>
      </c>
      <c r="I2002" s="17" t="str">
        <f>_xlfn.XLOOKUP(A2002,Students[Full Name],Students[Starting Rank],"")</f>
        <v/>
      </c>
      <c r="J2002" s="15" t="str">
        <f t="shared" ca="1" si="136"/>
        <v xml:space="preserve">: </v>
      </c>
      <c r="K2002" s="16" t="str">
        <f>_xlfn.XLOOKUP(A2002,Students[Full Name],Students[Start Date],"")</f>
        <v/>
      </c>
      <c r="L2002" s="18">
        <f t="shared" ca="1" si="137"/>
        <v>-1</v>
      </c>
      <c r="M2002" s="18" cm="1">
        <f t="array" aca="1" ref="M2002" ca="1">SUMPRODUCT(Inactives[Days Inactive]*(Inactives[Student]=A2002))/365</f>
        <v>0</v>
      </c>
      <c r="N2002" s="18" t="str" cm="1">
        <f t="array" ref="N2002">IF(LEN($A2002)&gt;0,SUMPRODUCT(($A2002=merged_names)*(_xlfn.TEXTAFTER(N$2, "At ")=merged_belt_colours)*merged_months_at_rank),"")</f>
        <v/>
      </c>
      <c r="O2002" s="18" t="str" cm="1">
        <f t="array" ref="O2002">IF(LEN($A2002)&gt;0,SUMPRODUCT(($A2002=merged_names)*(_xlfn.TEXTAFTER(O$2, "At ")=merged_belt_colours)*merged_months_at_rank),"")</f>
        <v/>
      </c>
      <c r="P2002" s="18" t="str" cm="1">
        <f t="array" ref="P2002">IF(LEN($A2002)&gt;0,SUMPRODUCT(($A2002=merged_names)*(_xlfn.TEXTAFTER(P$2, "At ")=merged_belt_colours)*merged_months_at_rank),"")</f>
        <v/>
      </c>
      <c r="Q2002" s="18" t="str" cm="1">
        <f t="array" ref="Q2002">IF(LEN($A2002)&gt;0,SUMPRODUCT(($A2002=merged_names)*(_xlfn.TEXTAFTER(Q$2, "At ")=merged_belt_colours)*merged_months_at_rank),"")</f>
        <v/>
      </c>
      <c r="R2002" s="18" t="str" cm="1">
        <f t="array" ref="R2002">IF(LEN($A2002)&gt;0,SUMPRODUCT(($A2002=merged_names)*(_xlfn.TEXTAFTER(R$2, "At ")=merged_belt_colours)*merged_months_at_rank),"")</f>
        <v/>
      </c>
    </row>
    <row r="2003" spans="1:18" x14ac:dyDescent="0.25">
      <c r="A2003"/>
      <c r="B2003" s="15" t="str" cm="1">
        <f t="array" ref="B2003">IFERROR(IF(LEN(A2003)&gt;0, IF(SUMPRODUCT((Inactives[Key]=J2003)*(Inactives[Currently Inactive]))=1,"Inactive","Active"),""),"Active")</f>
        <v/>
      </c>
      <c r="C2003" s="16" t="str" cm="1">
        <f t="array" aca="1" ref="C2003" ca="1">IFERROR(_xlfn._xlws.FILTER(Inactives[Inactive On],(Inactives[Key]=J2003)*(Inactives[Currently Inactive]),""),"")</f>
        <v/>
      </c>
      <c r="D2003" s="16" t="str" cm="1">
        <f t="array" aca="1" ref="D2003" ca="1">IFERROR(INDEX(_xlfn.TEXTSPLIT(E2003," "),1),"")</f>
        <v/>
      </c>
      <c r="E2003" s="15" t="str" cm="1">
        <f t="array" aca="1" ref="E2003" ca="1">IFERROR(_xlfn._xlws.FILTER(merged_ranks,(merged_end_dates=DATE(9999,12,31))*(merged_names=A2003)),"")</f>
        <v/>
      </c>
      <c r="F2003" s="17" t="str">
        <f ca="1">_xlfn.XLOOKUP(J2003,Promotions[Promo Key],Promotions[Promo Date],"")</f>
        <v/>
      </c>
      <c r="G2003" s="18" t="str">
        <f t="shared" ca="1" si="135"/>
        <v/>
      </c>
      <c r="H2003" s="18" t="str">
        <f t="shared" ca="1" si="134"/>
        <v/>
      </c>
      <c r="I2003" s="17" t="str">
        <f>_xlfn.XLOOKUP(A2003,Students[Full Name],Students[Starting Rank],"")</f>
        <v/>
      </c>
      <c r="J2003" s="15" t="str">
        <f t="shared" ca="1" si="136"/>
        <v xml:space="preserve">: </v>
      </c>
      <c r="K2003" s="16" t="str">
        <f>_xlfn.XLOOKUP(A2003,Students[Full Name],Students[Start Date],"")</f>
        <v/>
      </c>
      <c r="L2003" s="18">
        <f t="shared" ca="1" si="137"/>
        <v>-1</v>
      </c>
      <c r="M2003" s="18" cm="1">
        <f t="array" aca="1" ref="M2003" ca="1">SUMPRODUCT(Inactives[Days Inactive]*(Inactives[Student]=A2003))/365</f>
        <v>0</v>
      </c>
      <c r="N2003" s="18" t="str" cm="1">
        <f t="array" ref="N2003">IF(LEN($A2003)&gt;0,SUMPRODUCT(($A2003=merged_names)*(_xlfn.TEXTAFTER(N$2, "At ")=merged_belt_colours)*merged_months_at_rank),"")</f>
        <v/>
      </c>
      <c r="O2003" s="18" t="str" cm="1">
        <f t="array" ref="O2003">IF(LEN($A2003)&gt;0,SUMPRODUCT(($A2003=merged_names)*(_xlfn.TEXTAFTER(O$2, "At ")=merged_belt_colours)*merged_months_at_rank),"")</f>
        <v/>
      </c>
      <c r="P2003" s="18" t="str" cm="1">
        <f t="array" ref="P2003">IF(LEN($A2003)&gt;0,SUMPRODUCT(($A2003=merged_names)*(_xlfn.TEXTAFTER(P$2, "At ")=merged_belt_colours)*merged_months_at_rank),"")</f>
        <v/>
      </c>
      <c r="Q2003" s="18" t="str" cm="1">
        <f t="array" ref="Q2003">IF(LEN($A2003)&gt;0,SUMPRODUCT(($A2003=merged_names)*(_xlfn.TEXTAFTER(Q$2, "At ")=merged_belt_colours)*merged_months_at_rank),"")</f>
        <v/>
      </c>
      <c r="R2003" s="18" t="str" cm="1">
        <f t="array" ref="R2003">IF(LEN($A2003)&gt;0,SUMPRODUCT(($A2003=merged_names)*(_xlfn.TEXTAFTER(R$2, "At ")=merged_belt_colours)*merged_months_at_rank),"")</f>
        <v/>
      </c>
    </row>
    <row r="2004" spans="1:18" x14ac:dyDescent="0.25">
      <c r="A2004"/>
      <c r="B2004" s="15" t="str" cm="1">
        <f t="array" ref="B2004">IFERROR(IF(LEN(A2004)&gt;0, IF(SUMPRODUCT((Inactives[Key]=J2004)*(Inactives[Currently Inactive]))=1,"Inactive","Active"),""),"Active")</f>
        <v/>
      </c>
      <c r="C2004" s="16" t="str" cm="1">
        <f t="array" aca="1" ref="C2004" ca="1">IFERROR(_xlfn._xlws.FILTER(Inactives[Inactive On],(Inactives[Key]=J2004)*(Inactives[Currently Inactive]),""),"")</f>
        <v/>
      </c>
      <c r="D2004" s="16" t="str" cm="1">
        <f t="array" aca="1" ref="D2004" ca="1">IFERROR(INDEX(_xlfn.TEXTSPLIT(E2004," "),1),"")</f>
        <v/>
      </c>
      <c r="E2004" s="15" t="str" cm="1">
        <f t="array" aca="1" ref="E2004" ca="1">IFERROR(_xlfn._xlws.FILTER(merged_ranks,(merged_end_dates=DATE(9999,12,31))*(merged_names=A2004)),"")</f>
        <v/>
      </c>
      <c r="F2004" s="17" t="str">
        <f ca="1">_xlfn.XLOOKUP(J2004,Promotions[Promo Key],Promotions[Promo Date],"")</f>
        <v/>
      </c>
      <c r="G2004" s="18" t="str">
        <f t="shared" ca="1" si="135"/>
        <v/>
      </c>
      <c r="H2004" s="18" t="str">
        <f t="shared" ca="1" si="134"/>
        <v/>
      </c>
      <c r="I2004" s="17" t="str">
        <f>_xlfn.XLOOKUP(A2004,Students[Full Name],Students[Starting Rank],"")</f>
        <v/>
      </c>
      <c r="J2004" s="15" t="str">
        <f t="shared" ca="1" si="136"/>
        <v xml:space="preserve">: </v>
      </c>
      <c r="K2004" s="16" t="str">
        <f>_xlfn.XLOOKUP(A2004,Students[Full Name],Students[Start Date],"")</f>
        <v/>
      </c>
      <c r="L2004" s="18">
        <f t="shared" ca="1" si="137"/>
        <v>-1</v>
      </c>
      <c r="M2004" s="18" cm="1">
        <f t="array" aca="1" ref="M2004" ca="1">SUMPRODUCT(Inactives[Days Inactive]*(Inactives[Student]=A2004))/365</f>
        <v>0</v>
      </c>
      <c r="N2004" s="18" t="str" cm="1">
        <f t="array" ref="N2004">IF(LEN($A2004)&gt;0,SUMPRODUCT(($A2004=merged_names)*(_xlfn.TEXTAFTER(N$2, "At ")=merged_belt_colours)*merged_months_at_rank),"")</f>
        <v/>
      </c>
      <c r="O2004" s="18" t="str" cm="1">
        <f t="array" ref="O2004">IF(LEN($A2004)&gt;0,SUMPRODUCT(($A2004=merged_names)*(_xlfn.TEXTAFTER(O$2, "At ")=merged_belt_colours)*merged_months_at_rank),"")</f>
        <v/>
      </c>
      <c r="P2004" s="18" t="str" cm="1">
        <f t="array" ref="P2004">IF(LEN($A2004)&gt;0,SUMPRODUCT(($A2004=merged_names)*(_xlfn.TEXTAFTER(P$2, "At ")=merged_belt_colours)*merged_months_at_rank),"")</f>
        <v/>
      </c>
      <c r="Q2004" s="18" t="str" cm="1">
        <f t="array" ref="Q2004">IF(LEN($A2004)&gt;0,SUMPRODUCT(($A2004=merged_names)*(_xlfn.TEXTAFTER(Q$2, "At ")=merged_belt_colours)*merged_months_at_rank),"")</f>
        <v/>
      </c>
      <c r="R2004" s="18" t="str" cm="1">
        <f t="array" ref="R2004">IF(LEN($A2004)&gt;0,SUMPRODUCT(($A2004=merged_names)*(_xlfn.TEXTAFTER(R$2, "At ")=merged_belt_colours)*merged_months_at_rank),"")</f>
        <v/>
      </c>
    </row>
    <row r="2005" spans="1:18" x14ac:dyDescent="0.25">
      <c r="A2005"/>
      <c r="B2005" s="15" t="str" cm="1">
        <f t="array" ref="B2005">IFERROR(IF(LEN(A2005)&gt;0, IF(SUMPRODUCT((Inactives[Key]=J2005)*(Inactives[Currently Inactive]))=1,"Inactive","Active"),""),"Active")</f>
        <v/>
      </c>
      <c r="C2005" s="16" t="str" cm="1">
        <f t="array" aca="1" ref="C2005" ca="1">IFERROR(_xlfn._xlws.FILTER(Inactives[Inactive On],(Inactives[Key]=J2005)*(Inactives[Currently Inactive]),""),"")</f>
        <v/>
      </c>
      <c r="D2005" s="16" t="str" cm="1">
        <f t="array" aca="1" ref="D2005" ca="1">IFERROR(INDEX(_xlfn.TEXTSPLIT(E2005," "),1),"")</f>
        <v/>
      </c>
      <c r="E2005" s="15" t="str" cm="1">
        <f t="array" aca="1" ref="E2005" ca="1">IFERROR(_xlfn._xlws.FILTER(merged_ranks,(merged_end_dates=DATE(9999,12,31))*(merged_names=A2005)),"")</f>
        <v/>
      </c>
      <c r="F2005" s="17" t="str">
        <f ca="1">_xlfn.XLOOKUP(J2005,Promotions[Promo Key],Promotions[Promo Date],"")</f>
        <v/>
      </c>
      <c r="G2005" s="18" t="str">
        <f t="shared" ca="1" si="135"/>
        <v/>
      </c>
      <c r="H2005" s="18" t="str">
        <f t="shared" ca="1" si="134"/>
        <v/>
      </c>
      <c r="I2005" s="17" t="str">
        <f>_xlfn.XLOOKUP(A2005,Students[Full Name],Students[Starting Rank],"")</f>
        <v/>
      </c>
      <c r="J2005" s="15" t="str">
        <f t="shared" ca="1" si="136"/>
        <v xml:space="preserve">: </v>
      </c>
      <c r="K2005" s="16" t="str">
        <f>_xlfn.XLOOKUP(A2005,Students[Full Name],Students[Start Date],"")</f>
        <v/>
      </c>
      <c r="L2005" s="18">
        <f t="shared" ca="1" si="137"/>
        <v>-1</v>
      </c>
      <c r="M2005" s="18" cm="1">
        <f t="array" aca="1" ref="M2005" ca="1">SUMPRODUCT(Inactives[Days Inactive]*(Inactives[Student]=A2005))/365</f>
        <v>0</v>
      </c>
      <c r="N2005" s="18" t="str" cm="1">
        <f t="array" ref="N2005">IF(LEN($A2005)&gt;0,SUMPRODUCT(($A2005=merged_names)*(_xlfn.TEXTAFTER(N$2, "At ")=merged_belt_colours)*merged_months_at_rank),"")</f>
        <v/>
      </c>
      <c r="O2005" s="18" t="str" cm="1">
        <f t="array" ref="O2005">IF(LEN($A2005)&gt;0,SUMPRODUCT(($A2005=merged_names)*(_xlfn.TEXTAFTER(O$2, "At ")=merged_belt_colours)*merged_months_at_rank),"")</f>
        <v/>
      </c>
      <c r="P2005" s="18" t="str" cm="1">
        <f t="array" ref="P2005">IF(LEN($A2005)&gt;0,SUMPRODUCT(($A2005=merged_names)*(_xlfn.TEXTAFTER(P$2, "At ")=merged_belt_colours)*merged_months_at_rank),"")</f>
        <v/>
      </c>
      <c r="Q2005" s="18" t="str" cm="1">
        <f t="array" ref="Q2005">IF(LEN($A2005)&gt;0,SUMPRODUCT(($A2005=merged_names)*(_xlfn.TEXTAFTER(Q$2, "At ")=merged_belt_colours)*merged_months_at_rank),"")</f>
        <v/>
      </c>
      <c r="R2005" s="18" t="str" cm="1">
        <f t="array" ref="R2005">IF(LEN($A2005)&gt;0,SUMPRODUCT(($A2005=merged_names)*(_xlfn.TEXTAFTER(R$2, "At ")=merged_belt_colours)*merged_months_at_rank),"")</f>
        <v/>
      </c>
    </row>
    <row r="2006" spans="1:18" x14ac:dyDescent="0.25">
      <c r="A2006"/>
      <c r="B2006" s="15" t="str" cm="1">
        <f t="array" ref="B2006">IFERROR(IF(LEN(A2006)&gt;0, IF(SUMPRODUCT((Inactives[Key]=J2006)*(Inactives[Currently Inactive]))=1,"Inactive","Active"),""),"Active")</f>
        <v/>
      </c>
      <c r="C2006" s="16" t="str" cm="1">
        <f t="array" aca="1" ref="C2006" ca="1">IFERROR(_xlfn._xlws.FILTER(Inactives[Inactive On],(Inactives[Key]=J2006)*(Inactives[Currently Inactive]),""),"")</f>
        <v/>
      </c>
      <c r="D2006" s="16" t="str" cm="1">
        <f t="array" aca="1" ref="D2006" ca="1">IFERROR(INDEX(_xlfn.TEXTSPLIT(E2006," "),1),"")</f>
        <v/>
      </c>
      <c r="E2006" s="15" t="str" cm="1">
        <f t="array" aca="1" ref="E2006" ca="1">IFERROR(_xlfn._xlws.FILTER(merged_ranks,(merged_end_dates=DATE(9999,12,31))*(merged_names=A2006)),"")</f>
        <v/>
      </c>
      <c r="F2006" s="17" t="str">
        <f ca="1">_xlfn.XLOOKUP(J2006,Promotions[Promo Key],Promotions[Promo Date],"")</f>
        <v/>
      </c>
      <c r="G2006" s="18" t="str">
        <f t="shared" ca="1" si="135"/>
        <v/>
      </c>
      <c r="H2006" s="18" t="str">
        <f t="shared" ca="1" si="134"/>
        <v/>
      </c>
      <c r="I2006" s="17" t="str">
        <f>_xlfn.XLOOKUP(A2006,Students[Full Name],Students[Starting Rank],"")</f>
        <v/>
      </c>
      <c r="J2006" s="15" t="str">
        <f t="shared" ca="1" si="136"/>
        <v xml:space="preserve">: </v>
      </c>
      <c r="K2006" s="16" t="str">
        <f>_xlfn.XLOOKUP(A2006,Students[Full Name],Students[Start Date],"")</f>
        <v/>
      </c>
      <c r="L2006" s="18">
        <f t="shared" ca="1" si="137"/>
        <v>-1</v>
      </c>
      <c r="M2006" s="18" cm="1">
        <f t="array" aca="1" ref="M2006" ca="1">SUMPRODUCT(Inactives[Days Inactive]*(Inactives[Student]=A2006))/365</f>
        <v>0</v>
      </c>
      <c r="N2006" s="18" t="str" cm="1">
        <f t="array" ref="N2006">IF(LEN($A2006)&gt;0,SUMPRODUCT(($A2006=merged_names)*(_xlfn.TEXTAFTER(N$2, "At ")=merged_belt_colours)*merged_months_at_rank),"")</f>
        <v/>
      </c>
      <c r="O2006" s="18" t="str" cm="1">
        <f t="array" ref="O2006">IF(LEN($A2006)&gt;0,SUMPRODUCT(($A2006=merged_names)*(_xlfn.TEXTAFTER(O$2, "At ")=merged_belt_colours)*merged_months_at_rank),"")</f>
        <v/>
      </c>
      <c r="P2006" s="18" t="str" cm="1">
        <f t="array" ref="P2006">IF(LEN($A2006)&gt;0,SUMPRODUCT(($A2006=merged_names)*(_xlfn.TEXTAFTER(P$2, "At ")=merged_belt_colours)*merged_months_at_rank),"")</f>
        <v/>
      </c>
      <c r="Q2006" s="18" t="str" cm="1">
        <f t="array" ref="Q2006">IF(LEN($A2006)&gt;0,SUMPRODUCT(($A2006=merged_names)*(_xlfn.TEXTAFTER(Q$2, "At ")=merged_belt_colours)*merged_months_at_rank),"")</f>
        <v/>
      </c>
      <c r="R2006" s="18" t="str" cm="1">
        <f t="array" ref="R2006">IF(LEN($A2006)&gt;0,SUMPRODUCT(($A2006=merged_names)*(_xlfn.TEXTAFTER(R$2, "At ")=merged_belt_colours)*merged_months_at_rank),"")</f>
        <v/>
      </c>
    </row>
    <row r="2007" spans="1:18" x14ac:dyDescent="0.25">
      <c r="A2007"/>
      <c r="B2007" s="15" t="str" cm="1">
        <f t="array" ref="B2007">IFERROR(IF(LEN(A2007)&gt;0, IF(SUMPRODUCT((Inactives[Key]=J2007)*(Inactives[Currently Inactive]))=1,"Inactive","Active"),""),"Active")</f>
        <v/>
      </c>
      <c r="C2007" s="16" t="str" cm="1">
        <f t="array" aca="1" ref="C2007" ca="1">IFERROR(_xlfn._xlws.FILTER(Inactives[Inactive On],(Inactives[Key]=J2007)*(Inactives[Currently Inactive]),""),"")</f>
        <v/>
      </c>
      <c r="D2007" s="16" t="str" cm="1">
        <f t="array" aca="1" ref="D2007" ca="1">IFERROR(INDEX(_xlfn.TEXTSPLIT(E2007," "),1),"")</f>
        <v/>
      </c>
      <c r="E2007" s="15" t="str" cm="1">
        <f t="array" aca="1" ref="E2007" ca="1">IFERROR(_xlfn._xlws.FILTER(merged_ranks,(merged_end_dates=DATE(9999,12,31))*(merged_names=A2007)),"")</f>
        <v/>
      </c>
      <c r="F2007" s="17" t="str">
        <f ca="1">_xlfn.XLOOKUP(J2007,Promotions[Promo Key],Promotions[Promo Date],"")</f>
        <v/>
      </c>
      <c r="G2007" s="18" t="str">
        <f t="shared" ca="1" si="135"/>
        <v/>
      </c>
      <c r="H2007" s="18" t="str">
        <f t="shared" ca="1" si="134"/>
        <v/>
      </c>
      <c r="I2007" s="17" t="str">
        <f>_xlfn.XLOOKUP(A2007,Students[Full Name],Students[Starting Rank],"")</f>
        <v/>
      </c>
      <c r="J2007" s="15" t="str">
        <f t="shared" ca="1" si="136"/>
        <v xml:space="preserve">: </v>
      </c>
      <c r="K2007" s="16" t="str">
        <f>_xlfn.XLOOKUP(A2007,Students[Full Name],Students[Start Date],"")</f>
        <v/>
      </c>
      <c r="L2007" s="18">
        <f t="shared" ca="1" si="137"/>
        <v>-1</v>
      </c>
      <c r="M2007" s="18" cm="1">
        <f t="array" aca="1" ref="M2007" ca="1">SUMPRODUCT(Inactives[Days Inactive]*(Inactives[Student]=A2007))/365</f>
        <v>0</v>
      </c>
      <c r="N2007" s="18" t="str" cm="1">
        <f t="array" ref="N2007">IF(LEN($A2007)&gt;0,SUMPRODUCT(($A2007=merged_names)*(_xlfn.TEXTAFTER(N$2, "At ")=merged_belt_colours)*merged_months_at_rank),"")</f>
        <v/>
      </c>
      <c r="O2007" s="18" t="str" cm="1">
        <f t="array" ref="O2007">IF(LEN($A2007)&gt;0,SUMPRODUCT(($A2007=merged_names)*(_xlfn.TEXTAFTER(O$2, "At ")=merged_belt_colours)*merged_months_at_rank),"")</f>
        <v/>
      </c>
      <c r="P2007" s="18" t="str" cm="1">
        <f t="array" ref="P2007">IF(LEN($A2007)&gt;0,SUMPRODUCT(($A2007=merged_names)*(_xlfn.TEXTAFTER(P$2, "At ")=merged_belt_colours)*merged_months_at_rank),"")</f>
        <v/>
      </c>
      <c r="Q2007" s="18" t="str" cm="1">
        <f t="array" ref="Q2007">IF(LEN($A2007)&gt;0,SUMPRODUCT(($A2007=merged_names)*(_xlfn.TEXTAFTER(Q$2, "At ")=merged_belt_colours)*merged_months_at_rank),"")</f>
        <v/>
      </c>
      <c r="R2007" s="18" t="str" cm="1">
        <f t="array" ref="R2007">IF(LEN($A2007)&gt;0,SUMPRODUCT(($A2007=merged_names)*(_xlfn.TEXTAFTER(R$2, "At ")=merged_belt_colours)*merged_months_at_rank),"")</f>
        <v/>
      </c>
    </row>
    <row r="2008" spans="1:18" x14ac:dyDescent="0.25">
      <c r="A2008"/>
      <c r="B2008" s="15" t="str" cm="1">
        <f t="array" ref="B2008">IFERROR(IF(LEN(A2008)&gt;0, IF(SUMPRODUCT((Inactives[Key]=J2008)*(Inactives[Currently Inactive]))=1,"Inactive","Active"),""),"Active")</f>
        <v/>
      </c>
      <c r="C2008" s="16" t="str" cm="1">
        <f t="array" aca="1" ref="C2008" ca="1">IFERROR(_xlfn._xlws.FILTER(Inactives[Inactive On],(Inactives[Key]=J2008)*(Inactives[Currently Inactive]),""),"")</f>
        <v/>
      </c>
      <c r="D2008" s="16" t="str" cm="1">
        <f t="array" aca="1" ref="D2008" ca="1">IFERROR(INDEX(_xlfn.TEXTSPLIT(E2008," "),1),"")</f>
        <v/>
      </c>
      <c r="E2008" s="15" t="str" cm="1">
        <f t="array" aca="1" ref="E2008" ca="1">IFERROR(_xlfn._xlws.FILTER(merged_ranks,(merged_end_dates=DATE(9999,12,31))*(merged_names=A2008)),"")</f>
        <v/>
      </c>
      <c r="F2008" s="17" t="str">
        <f ca="1">_xlfn.XLOOKUP(J2008,Promotions[Promo Key],Promotions[Promo Date],"")</f>
        <v/>
      </c>
      <c r="G2008" s="18" t="str">
        <f t="shared" ca="1" si="135"/>
        <v/>
      </c>
      <c r="H2008" s="18" t="str">
        <f t="shared" ref="H2008:H2071" ca="1" si="138">IFERROR((TODAY()-K2008)/365-M2008,"")</f>
        <v/>
      </c>
      <c r="I2008" s="17" t="str">
        <f>_xlfn.XLOOKUP(A2008,Students[Full Name],Students[Starting Rank],"")</f>
        <v/>
      </c>
      <c r="J2008" s="15" t="str">
        <f t="shared" ca="1" si="136"/>
        <v xml:space="preserve">: </v>
      </c>
      <c r="K2008" s="16" t="str">
        <f>_xlfn.XLOOKUP(A2008,Students[Full Name],Students[Start Date],"")</f>
        <v/>
      </c>
      <c r="L2008" s="18">
        <f t="shared" ca="1" si="137"/>
        <v>-1</v>
      </c>
      <c r="M2008" s="18" cm="1">
        <f t="array" aca="1" ref="M2008" ca="1">SUMPRODUCT(Inactives[Days Inactive]*(Inactives[Student]=A2008))/365</f>
        <v>0</v>
      </c>
      <c r="N2008" s="18" t="str" cm="1">
        <f t="array" ref="N2008">IF(LEN($A2008)&gt;0,SUMPRODUCT(($A2008=merged_names)*(_xlfn.TEXTAFTER(N$2, "At ")=merged_belt_colours)*merged_months_at_rank),"")</f>
        <v/>
      </c>
      <c r="O2008" s="18" t="str" cm="1">
        <f t="array" ref="O2008">IF(LEN($A2008)&gt;0,SUMPRODUCT(($A2008=merged_names)*(_xlfn.TEXTAFTER(O$2, "At ")=merged_belt_colours)*merged_months_at_rank),"")</f>
        <v/>
      </c>
      <c r="P2008" s="18" t="str" cm="1">
        <f t="array" ref="P2008">IF(LEN($A2008)&gt;0,SUMPRODUCT(($A2008=merged_names)*(_xlfn.TEXTAFTER(P$2, "At ")=merged_belt_colours)*merged_months_at_rank),"")</f>
        <v/>
      </c>
      <c r="Q2008" s="18" t="str" cm="1">
        <f t="array" ref="Q2008">IF(LEN($A2008)&gt;0,SUMPRODUCT(($A2008=merged_names)*(_xlfn.TEXTAFTER(Q$2, "At ")=merged_belt_colours)*merged_months_at_rank),"")</f>
        <v/>
      </c>
      <c r="R2008" s="18" t="str" cm="1">
        <f t="array" ref="R2008">IF(LEN($A2008)&gt;0,SUMPRODUCT(($A2008=merged_names)*(_xlfn.TEXTAFTER(R$2, "At ")=merged_belt_colours)*merged_months_at_rank),"")</f>
        <v/>
      </c>
    </row>
    <row r="2009" spans="1:18" x14ac:dyDescent="0.25">
      <c r="A2009"/>
      <c r="B2009" s="15" t="str" cm="1">
        <f t="array" ref="B2009">IFERROR(IF(LEN(A2009)&gt;0, IF(SUMPRODUCT((Inactives[Key]=J2009)*(Inactives[Currently Inactive]))=1,"Inactive","Active"),""),"Active")</f>
        <v/>
      </c>
      <c r="C2009" s="16" t="str" cm="1">
        <f t="array" aca="1" ref="C2009" ca="1">IFERROR(_xlfn._xlws.FILTER(Inactives[Inactive On],(Inactives[Key]=J2009)*(Inactives[Currently Inactive]),""),"")</f>
        <v/>
      </c>
      <c r="D2009" s="16" t="str" cm="1">
        <f t="array" aca="1" ref="D2009" ca="1">IFERROR(INDEX(_xlfn.TEXTSPLIT(E2009," "),1),"")</f>
        <v/>
      </c>
      <c r="E2009" s="15" t="str" cm="1">
        <f t="array" aca="1" ref="E2009" ca="1">IFERROR(_xlfn._xlws.FILTER(merged_ranks,(merged_end_dates=DATE(9999,12,31))*(merged_names=A2009)),"")</f>
        <v/>
      </c>
      <c r="F2009" s="17" t="str">
        <f ca="1">_xlfn.XLOOKUP(J2009,Promotions[Promo Key],Promotions[Promo Date],"")</f>
        <v/>
      </c>
      <c r="G2009" s="18" t="str">
        <f t="shared" ca="1" si="135"/>
        <v/>
      </c>
      <c r="H2009" s="18" t="str">
        <f t="shared" ca="1" si="138"/>
        <v/>
      </c>
      <c r="I2009" s="17" t="str">
        <f>_xlfn.XLOOKUP(A2009,Students[Full Name],Students[Starting Rank],"")</f>
        <v/>
      </c>
      <c r="J2009" s="15" t="str">
        <f t="shared" ca="1" si="136"/>
        <v xml:space="preserve">: </v>
      </c>
      <c r="K2009" s="16" t="str">
        <f>_xlfn.XLOOKUP(A2009,Students[Full Name],Students[Start Date],"")</f>
        <v/>
      </c>
      <c r="L2009" s="18">
        <f t="shared" ca="1" si="137"/>
        <v>-1</v>
      </c>
      <c r="M2009" s="18" cm="1">
        <f t="array" aca="1" ref="M2009" ca="1">SUMPRODUCT(Inactives[Days Inactive]*(Inactives[Student]=A2009))/365</f>
        <v>0</v>
      </c>
      <c r="N2009" s="18" t="str" cm="1">
        <f t="array" ref="N2009">IF(LEN($A2009)&gt;0,SUMPRODUCT(($A2009=merged_names)*(_xlfn.TEXTAFTER(N$2, "At ")=merged_belt_colours)*merged_months_at_rank),"")</f>
        <v/>
      </c>
      <c r="O2009" s="18" t="str" cm="1">
        <f t="array" ref="O2009">IF(LEN($A2009)&gt;0,SUMPRODUCT(($A2009=merged_names)*(_xlfn.TEXTAFTER(O$2, "At ")=merged_belt_colours)*merged_months_at_rank),"")</f>
        <v/>
      </c>
      <c r="P2009" s="18" t="str" cm="1">
        <f t="array" ref="P2009">IF(LEN($A2009)&gt;0,SUMPRODUCT(($A2009=merged_names)*(_xlfn.TEXTAFTER(P$2, "At ")=merged_belt_colours)*merged_months_at_rank),"")</f>
        <v/>
      </c>
      <c r="Q2009" s="18" t="str" cm="1">
        <f t="array" ref="Q2009">IF(LEN($A2009)&gt;0,SUMPRODUCT(($A2009=merged_names)*(_xlfn.TEXTAFTER(Q$2, "At ")=merged_belt_colours)*merged_months_at_rank),"")</f>
        <v/>
      </c>
      <c r="R2009" s="18" t="str" cm="1">
        <f t="array" ref="R2009">IF(LEN($A2009)&gt;0,SUMPRODUCT(($A2009=merged_names)*(_xlfn.TEXTAFTER(R$2, "At ")=merged_belt_colours)*merged_months_at_rank),"")</f>
        <v/>
      </c>
    </row>
    <row r="2010" spans="1:18" x14ac:dyDescent="0.25">
      <c r="A2010"/>
      <c r="B2010" s="15" t="str" cm="1">
        <f t="array" ref="B2010">IFERROR(IF(LEN(A2010)&gt;0, IF(SUMPRODUCT((Inactives[Key]=J2010)*(Inactives[Currently Inactive]))=1,"Inactive","Active"),""),"Active")</f>
        <v/>
      </c>
      <c r="C2010" s="16" t="str" cm="1">
        <f t="array" aca="1" ref="C2010" ca="1">IFERROR(_xlfn._xlws.FILTER(Inactives[Inactive On],(Inactives[Key]=J2010)*(Inactives[Currently Inactive]),""),"")</f>
        <v/>
      </c>
      <c r="D2010" s="16" t="str" cm="1">
        <f t="array" aca="1" ref="D2010" ca="1">IFERROR(INDEX(_xlfn.TEXTSPLIT(E2010," "),1),"")</f>
        <v/>
      </c>
      <c r="E2010" s="15" t="str" cm="1">
        <f t="array" aca="1" ref="E2010" ca="1">IFERROR(_xlfn._xlws.FILTER(merged_ranks,(merged_end_dates=DATE(9999,12,31))*(merged_names=A2010)),"")</f>
        <v/>
      </c>
      <c r="F2010" s="17" t="str">
        <f ca="1">_xlfn.XLOOKUP(J2010,Promotions[Promo Key],Promotions[Promo Date],"")</f>
        <v/>
      </c>
      <c r="G2010" s="18" t="str">
        <f t="shared" ca="1" si="135"/>
        <v/>
      </c>
      <c r="H2010" s="18" t="str">
        <f t="shared" ca="1" si="138"/>
        <v/>
      </c>
      <c r="I2010" s="17" t="str">
        <f>_xlfn.XLOOKUP(A2010,Students[Full Name],Students[Starting Rank],"")</f>
        <v/>
      </c>
      <c r="J2010" s="15" t="str">
        <f t="shared" ca="1" si="136"/>
        <v xml:space="preserve">: </v>
      </c>
      <c r="K2010" s="16" t="str">
        <f>_xlfn.XLOOKUP(A2010,Students[Full Name],Students[Start Date],"")</f>
        <v/>
      </c>
      <c r="L2010" s="18">
        <f t="shared" ca="1" si="137"/>
        <v>-1</v>
      </c>
      <c r="M2010" s="18" cm="1">
        <f t="array" aca="1" ref="M2010" ca="1">SUMPRODUCT(Inactives[Days Inactive]*(Inactives[Student]=A2010))/365</f>
        <v>0</v>
      </c>
      <c r="N2010" s="18" t="str" cm="1">
        <f t="array" ref="N2010">IF(LEN($A2010)&gt;0,SUMPRODUCT(($A2010=merged_names)*(_xlfn.TEXTAFTER(N$2, "At ")=merged_belt_colours)*merged_months_at_rank),"")</f>
        <v/>
      </c>
      <c r="O2010" s="18" t="str" cm="1">
        <f t="array" ref="O2010">IF(LEN($A2010)&gt;0,SUMPRODUCT(($A2010=merged_names)*(_xlfn.TEXTAFTER(O$2, "At ")=merged_belt_colours)*merged_months_at_rank),"")</f>
        <v/>
      </c>
      <c r="P2010" s="18" t="str" cm="1">
        <f t="array" ref="P2010">IF(LEN($A2010)&gt;0,SUMPRODUCT(($A2010=merged_names)*(_xlfn.TEXTAFTER(P$2, "At ")=merged_belt_colours)*merged_months_at_rank),"")</f>
        <v/>
      </c>
      <c r="Q2010" s="18" t="str" cm="1">
        <f t="array" ref="Q2010">IF(LEN($A2010)&gt;0,SUMPRODUCT(($A2010=merged_names)*(_xlfn.TEXTAFTER(Q$2, "At ")=merged_belt_colours)*merged_months_at_rank),"")</f>
        <v/>
      </c>
      <c r="R2010" s="18" t="str" cm="1">
        <f t="array" ref="R2010">IF(LEN($A2010)&gt;0,SUMPRODUCT(($A2010=merged_names)*(_xlfn.TEXTAFTER(R$2, "At ")=merged_belt_colours)*merged_months_at_rank),"")</f>
        <v/>
      </c>
    </row>
    <row r="2011" spans="1:18" x14ac:dyDescent="0.25">
      <c r="A2011"/>
      <c r="B2011" s="15" t="str" cm="1">
        <f t="array" ref="B2011">IFERROR(IF(LEN(A2011)&gt;0, IF(SUMPRODUCT((Inactives[Key]=J2011)*(Inactives[Currently Inactive]))=1,"Inactive","Active"),""),"Active")</f>
        <v/>
      </c>
      <c r="C2011" s="16" t="str" cm="1">
        <f t="array" aca="1" ref="C2011" ca="1">IFERROR(_xlfn._xlws.FILTER(Inactives[Inactive On],(Inactives[Key]=J2011)*(Inactives[Currently Inactive]),""),"")</f>
        <v/>
      </c>
      <c r="D2011" s="16" t="str" cm="1">
        <f t="array" aca="1" ref="D2011" ca="1">IFERROR(INDEX(_xlfn.TEXTSPLIT(E2011," "),1),"")</f>
        <v/>
      </c>
      <c r="E2011" s="15" t="str" cm="1">
        <f t="array" aca="1" ref="E2011" ca="1">IFERROR(_xlfn._xlws.FILTER(merged_ranks,(merged_end_dates=DATE(9999,12,31))*(merged_names=A2011)),"")</f>
        <v/>
      </c>
      <c r="F2011" s="17" t="str">
        <f ca="1">_xlfn.XLOOKUP(J2011,Promotions[Promo Key],Promotions[Promo Date],"")</f>
        <v/>
      </c>
      <c r="G2011" s="18" t="str">
        <f t="shared" ca="1" si="135"/>
        <v/>
      </c>
      <c r="H2011" s="18" t="str">
        <f t="shared" ca="1" si="138"/>
        <v/>
      </c>
      <c r="I2011" s="17" t="str">
        <f>_xlfn.XLOOKUP(A2011,Students[Full Name],Students[Starting Rank],"")</f>
        <v/>
      </c>
      <c r="J2011" s="15" t="str">
        <f t="shared" ca="1" si="136"/>
        <v xml:space="preserve">: </v>
      </c>
      <c r="K2011" s="16" t="str">
        <f>_xlfn.XLOOKUP(A2011,Students[Full Name],Students[Start Date],"")</f>
        <v/>
      </c>
      <c r="L2011" s="18">
        <f t="shared" ca="1" si="137"/>
        <v>-1</v>
      </c>
      <c r="M2011" s="18" cm="1">
        <f t="array" aca="1" ref="M2011" ca="1">SUMPRODUCT(Inactives[Days Inactive]*(Inactives[Student]=A2011))/365</f>
        <v>0</v>
      </c>
      <c r="N2011" s="18" t="str" cm="1">
        <f t="array" ref="N2011">IF(LEN($A2011)&gt;0,SUMPRODUCT(($A2011=merged_names)*(_xlfn.TEXTAFTER(N$2, "At ")=merged_belt_colours)*merged_months_at_rank),"")</f>
        <v/>
      </c>
      <c r="O2011" s="18" t="str" cm="1">
        <f t="array" ref="O2011">IF(LEN($A2011)&gt;0,SUMPRODUCT(($A2011=merged_names)*(_xlfn.TEXTAFTER(O$2, "At ")=merged_belt_colours)*merged_months_at_rank),"")</f>
        <v/>
      </c>
      <c r="P2011" s="18" t="str" cm="1">
        <f t="array" ref="P2011">IF(LEN($A2011)&gt;0,SUMPRODUCT(($A2011=merged_names)*(_xlfn.TEXTAFTER(P$2, "At ")=merged_belt_colours)*merged_months_at_rank),"")</f>
        <v/>
      </c>
      <c r="Q2011" s="18" t="str" cm="1">
        <f t="array" ref="Q2011">IF(LEN($A2011)&gt;0,SUMPRODUCT(($A2011=merged_names)*(_xlfn.TEXTAFTER(Q$2, "At ")=merged_belt_colours)*merged_months_at_rank),"")</f>
        <v/>
      </c>
      <c r="R2011" s="18" t="str" cm="1">
        <f t="array" ref="R2011">IF(LEN($A2011)&gt;0,SUMPRODUCT(($A2011=merged_names)*(_xlfn.TEXTAFTER(R$2, "At ")=merged_belt_colours)*merged_months_at_rank),"")</f>
        <v/>
      </c>
    </row>
    <row r="2012" spans="1:18" x14ac:dyDescent="0.25">
      <c r="A2012"/>
      <c r="B2012" s="15" t="str" cm="1">
        <f t="array" ref="B2012">IFERROR(IF(LEN(A2012)&gt;0, IF(SUMPRODUCT((Inactives[Key]=J2012)*(Inactives[Currently Inactive]))=1,"Inactive","Active"),""),"Active")</f>
        <v/>
      </c>
      <c r="C2012" s="16" t="str" cm="1">
        <f t="array" aca="1" ref="C2012" ca="1">IFERROR(_xlfn._xlws.FILTER(Inactives[Inactive On],(Inactives[Key]=J2012)*(Inactives[Currently Inactive]),""),"")</f>
        <v/>
      </c>
      <c r="D2012" s="16" t="str" cm="1">
        <f t="array" aca="1" ref="D2012" ca="1">IFERROR(INDEX(_xlfn.TEXTSPLIT(E2012," "),1),"")</f>
        <v/>
      </c>
      <c r="E2012" s="15" t="str" cm="1">
        <f t="array" aca="1" ref="E2012" ca="1">IFERROR(_xlfn._xlws.FILTER(merged_ranks,(merged_end_dates=DATE(9999,12,31))*(merged_names=A2012)),"")</f>
        <v/>
      </c>
      <c r="F2012" s="17" t="str">
        <f ca="1">_xlfn.XLOOKUP(J2012,Promotions[Promo Key],Promotions[Promo Date],"")</f>
        <v/>
      </c>
      <c r="G2012" s="18" t="str">
        <f t="shared" ref="G2012:G2075" ca="1" si="139">IFERROR((TODAY()-F2012)/30.5, "")</f>
        <v/>
      </c>
      <c r="H2012" s="18" t="str">
        <f t="shared" ca="1" si="138"/>
        <v/>
      </c>
      <c r="I2012" s="17" t="str">
        <f>_xlfn.XLOOKUP(A2012,Students[Full Name],Students[Starting Rank],"")</f>
        <v/>
      </c>
      <c r="J2012" s="15" t="str">
        <f t="shared" ref="J2012:J2075" ca="1" si="140">A2012&amp;": "&amp;E2012</f>
        <v xml:space="preserve">: </v>
      </c>
      <c r="K2012" s="16" t="str">
        <f>_xlfn.XLOOKUP(A2012,Students[Full Name],Students[Start Date],"")</f>
        <v/>
      </c>
      <c r="L2012" s="18">
        <f t="shared" ref="L2012:L2075" ca="1" si="141">IF(LEN(C2012)&gt;0,(TODAY()-C2012)/30.5,-1)</f>
        <v>-1</v>
      </c>
      <c r="M2012" s="18" cm="1">
        <f t="array" aca="1" ref="M2012" ca="1">SUMPRODUCT(Inactives[Days Inactive]*(Inactives[Student]=A2012))/365</f>
        <v>0</v>
      </c>
      <c r="N2012" s="18" t="str" cm="1">
        <f t="array" ref="N2012">IF(LEN($A2012)&gt;0,SUMPRODUCT(($A2012=merged_names)*(_xlfn.TEXTAFTER(N$2, "At ")=merged_belt_colours)*merged_months_at_rank),"")</f>
        <v/>
      </c>
      <c r="O2012" s="18" t="str" cm="1">
        <f t="array" ref="O2012">IF(LEN($A2012)&gt;0,SUMPRODUCT(($A2012=merged_names)*(_xlfn.TEXTAFTER(O$2, "At ")=merged_belt_colours)*merged_months_at_rank),"")</f>
        <v/>
      </c>
      <c r="P2012" s="18" t="str" cm="1">
        <f t="array" ref="P2012">IF(LEN($A2012)&gt;0,SUMPRODUCT(($A2012=merged_names)*(_xlfn.TEXTAFTER(P$2, "At ")=merged_belt_colours)*merged_months_at_rank),"")</f>
        <v/>
      </c>
      <c r="Q2012" s="18" t="str" cm="1">
        <f t="array" ref="Q2012">IF(LEN($A2012)&gt;0,SUMPRODUCT(($A2012=merged_names)*(_xlfn.TEXTAFTER(Q$2, "At ")=merged_belt_colours)*merged_months_at_rank),"")</f>
        <v/>
      </c>
      <c r="R2012" s="18" t="str" cm="1">
        <f t="array" ref="R2012">IF(LEN($A2012)&gt;0,SUMPRODUCT(($A2012=merged_names)*(_xlfn.TEXTAFTER(R$2, "At ")=merged_belt_colours)*merged_months_at_rank),"")</f>
        <v/>
      </c>
    </row>
    <row r="2013" spans="1:18" x14ac:dyDescent="0.25">
      <c r="A2013"/>
      <c r="B2013" s="15" t="str" cm="1">
        <f t="array" ref="B2013">IFERROR(IF(LEN(A2013)&gt;0, IF(SUMPRODUCT((Inactives[Key]=J2013)*(Inactives[Currently Inactive]))=1,"Inactive","Active"),""),"Active")</f>
        <v/>
      </c>
      <c r="C2013" s="16" t="str" cm="1">
        <f t="array" aca="1" ref="C2013" ca="1">IFERROR(_xlfn._xlws.FILTER(Inactives[Inactive On],(Inactives[Key]=J2013)*(Inactives[Currently Inactive]),""),"")</f>
        <v/>
      </c>
      <c r="D2013" s="16" t="str" cm="1">
        <f t="array" aca="1" ref="D2013" ca="1">IFERROR(INDEX(_xlfn.TEXTSPLIT(E2013," "),1),"")</f>
        <v/>
      </c>
      <c r="E2013" s="15" t="str" cm="1">
        <f t="array" aca="1" ref="E2013" ca="1">IFERROR(_xlfn._xlws.FILTER(merged_ranks,(merged_end_dates=DATE(9999,12,31))*(merged_names=A2013)),"")</f>
        <v/>
      </c>
      <c r="F2013" s="17" t="str">
        <f ca="1">_xlfn.XLOOKUP(J2013,Promotions[Promo Key],Promotions[Promo Date],"")</f>
        <v/>
      </c>
      <c r="G2013" s="18" t="str">
        <f t="shared" ca="1" si="139"/>
        <v/>
      </c>
      <c r="H2013" s="18" t="str">
        <f t="shared" ca="1" si="138"/>
        <v/>
      </c>
      <c r="I2013" s="17" t="str">
        <f>_xlfn.XLOOKUP(A2013,Students[Full Name],Students[Starting Rank],"")</f>
        <v/>
      </c>
      <c r="J2013" s="15" t="str">
        <f t="shared" ca="1" si="140"/>
        <v xml:space="preserve">: </v>
      </c>
      <c r="K2013" s="16" t="str">
        <f>_xlfn.XLOOKUP(A2013,Students[Full Name],Students[Start Date],"")</f>
        <v/>
      </c>
      <c r="L2013" s="18">
        <f t="shared" ca="1" si="141"/>
        <v>-1</v>
      </c>
      <c r="M2013" s="18" cm="1">
        <f t="array" aca="1" ref="M2013" ca="1">SUMPRODUCT(Inactives[Days Inactive]*(Inactives[Student]=A2013))/365</f>
        <v>0</v>
      </c>
      <c r="N2013" s="18" t="str" cm="1">
        <f t="array" ref="N2013">IF(LEN($A2013)&gt;0,SUMPRODUCT(($A2013=merged_names)*(_xlfn.TEXTAFTER(N$2, "At ")=merged_belt_colours)*merged_months_at_rank),"")</f>
        <v/>
      </c>
      <c r="O2013" s="18" t="str" cm="1">
        <f t="array" ref="O2013">IF(LEN($A2013)&gt;0,SUMPRODUCT(($A2013=merged_names)*(_xlfn.TEXTAFTER(O$2, "At ")=merged_belt_colours)*merged_months_at_rank),"")</f>
        <v/>
      </c>
      <c r="P2013" s="18" t="str" cm="1">
        <f t="array" ref="P2013">IF(LEN($A2013)&gt;0,SUMPRODUCT(($A2013=merged_names)*(_xlfn.TEXTAFTER(P$2, "At ")=merged_belt_colours)*merged_months_at_rank),"")</f>
        <v/>
      </c>
      <c r="Q2013" s="18" t="str" cm="1">
        <f t="array" ref="Q2013">IF(LEN($A2013)&gt;0,SUMPRODUCT(($A2013=merged_names)*(_xlfn.TEXTAFTER(Q$2, "At ")=merged_belt_colours)*merged_months_at_rank),"")</f>
        <v/>
      </c>
      <c r="R2013" s="18" t="str" cm="1">
        <f t="array" ref="R2013">IF(LEN($A2013)&gt;0,SUMPRODUCT(($A2013=merged_names)*(_xlfn.TEXTAFTER(R$2, "At ")=merged_belt_colours)*merged_months_at_rank),"")</f>
        <v/>
      </c>
    </row>
    <row r="2014" spans="1:18" x14ac:dyDescent="0.25">
      <c r="A2014"/>
      <c r="B2014" s="15" t="str" cm="1">
        <f t="array" ref="B2014">IFERROR(IF(LEN(A2014)&gt;0, IF(SUMPRODUCT((Inactives[Key]=J2014)*(Inactives[Currently Inactive]))=1,"Inactive","Active"),""),"Active")</f>
        <v/>
      </c>
      <c r="C2014" s="16" t="str" cm="1">
        <f t="array" aca="1" ref="C2014" ca="1">IFERROR(_xlfn._xlws.FILTER(Inactives[Inactive On],(Inactives[Key]=J2014)*(Inactives[Currently Inactive]),""),"")</f>
        <v/>
      </c>
      <c r="D2014" s="16" t="str" cm="1">
        <f t="array" aca="1" ref="D2014" ca="1">IFERROR(INDEX(_xlfn.TEXTSPLIT(E2014," "),1),"")</f>
        <v/>
      </c>
      <c r="E2014" s="15" t="str" cm="1">
        <f t="array" aca="1" ref="E2014" ca="1">IFERROR(_xlfn._xlws.FILTER(merged_ranks,(merged_end_dates=DATE(9999,12,31))*(merged_names=A2014)),"")</f>
        <v/>
      </c>
      <c r="F2014" s="17" t="str">
        <f ca="1">_xlfn.XLOOKUP(J2014,Promotions[Promo Key],Promotions[Promo Date],"")</f>
        <v/>
      </c>
      <c r="G2014" s="18" t="str">
        <f t="shared" ca="1" si="139"/>
        <v/>
      </c>
      <c r="H2014" s="18" t="str">
        <f t="shared" ca="1" si="138"/>
        <v/>
      </c>
      <c r="I2014" s="17" t="str">
        <f>_xlfn.XLOOKUP(A2014,Students[Full Name],Students[Starting Rank],"")</f>
        <v/>
      </c>
      <c r="J2014" s="15" t="str">
        <f t="shared" ca="1" si="140"/>
        <v xml:space="preserve">: </v>
      </c>
      <c r="K2014" s="16" t="str">
        <f>_xlfn.XLOOKUP(A2014,Students[Full Name],Students[Start Date],"")</f>
        <v/>
      </c>
      <c r="L2014" s="18">
        <f t="shared" ca="1" si="141"/>
        <v>-1</v>
      </c>
      <c r="M2014" s="18" cm="1">
        <f t="array" aca="1" ref="M2014" ca="1">SUMPRODUCT(Inactives[Days Inactive]*(Inactives[Student]=A2014))/365</f>
        <v>0</v>
      </c>
      <c r="N2014" s="18" t="str" cm="1">
        <f t="array" ref="N2014">IF(LEN($A2014)&gt;0,SUMPRODUCT(($A2014=merged_names)*(_xlfn.TEXTAFTER(N$2, "At ")=merged_belt_colours)*merged_months_at_rank),"")</f>
        <v/>
      </c>
      <c r="O2014" s="18" t="str" cm="1">
        <f t="array" ref="O2014">IF(LEN($A2014)&gt;0,SUMPRODUCT(($A2014=merged_names)*(_xlfn.TEXTAFTER(O$2, "At ")=merged_belt_colours)*merged_months_at_rank),"")</f>
        <v/>
      </c>
      <c r="P2014" s="18" t="str" cm="1">
        <f t="array" ref="P2014">IF(LEN($A2014)&gt;0,SUMPRODUCT(($A2014=merged_names)*(_xlfn.TEXTAFTER(P$2, "At ")=merged_belt_colours)*merged_months_at_rank),"")</f>
        <v/>
      </c>
      <c r="Q2014" s="18" t="str" cm="1">
        <f t="array" ref="Q2014">IF(LEN($A2014)&gt;0,SUMPRODUCT(($A2014=merged_names)*(_xlfn.TEXTAFTER(Q$2, "At ")=merged_belt_colours)*merged_months_at_rank),"")</f>
        <v/>
      </c>
      <c r="R2014" s="18" t="str" cm="1">
        <f t="array" ref="R2014">IF(LEN($A2014)&gt;0,SUMPRODUCT(($A2014=merged_names)*(_xlfn.TEXTAFTER(R$2, "At ")=merged_belt_colours)*merged_months_at_rank),"")</f>
        <v/>
      </c>
    </row>
    <row r="2015" spans="1:18" x14ac:dyDescent="0.25">
      <c r="A2015"/>
      <c r="B2015" s="15" t="str" cm="1">
        <f t="array" ref="B2015">IFERROR(IF(LEN(A2015)&gt;0, IF(SUMPRODUCT((Inactives[Key]=J2015)*(Inactives[Currently Inactive]))=1,"Inactive","Active"),""),"Active")</f>
        <v/>
      </c>
      <c r="C2015" s="16" t="str" cm="1">
        <f t="array" aca="1" ref="C2015" ca="1">IFERROR(_xlfn._xlws.FILTER(Inactives[Inactive On],(Inactives[Key]=J2015)*(Inactives[Currently Inactive]),""),"")</f>
        <v/>
      </c>
      <c r="D2015" s="16" t="str" cm="1">
        <f t="array" aca="1" ref="D2015" ca="1">IFERROR(INDEX(_xlfn.TEXTSPLIT(E2015," "),1),"")</f>
        <v/>
      </c>
      <c r="E2015" s="15" t="str" cm="1">
        <f t="array" aca="1" ref="E2015" ca="1">IFERROR(_xlfn._xlws.FILTER(merged_ranks,(merged_end_dates=DATE(9999,12,31))*(merged_names=A2015)),"")</f>
        <v/>
      </c>
      <c r="F2015" s="17" t="str">
        <f ca="1">_xlfn.XLOOKUP(J2015,Promotions[Promo Key],Promotions[Promo Date],"")</f>
        <v/>
      </c>
      <c r="G2015" s="18" t="str">
        <f t="shared" ca="1" si="139"/>
        <v/>
      </c>
      <c r="H2015" s="18" t="str">
        <f t="shared" ca="1" si="138"/>
        <v/>
      </c>
      <c r="I2015" s="17" t="str">
        <f>_xlfn.XLOOKUP(A2015,Students[Full Name],Students[Starting Rank],"")</f>
        <v/>
      </c>
      <c r="J2015" s="15" t="str">
        <f t="shared" ca="1" si="140"/>
        <v xml:space="preserve">: </v>
      </c>
      <c r="K2015" s="16" t="str">
        <f>_xlfn.XLOOKUP(A2015,Students[Full Name],Students[Start Date],"")</f>
        <v/>
      </c>
      <c r="L2015" s="18">
        <f t="shared" ca="1" si="141"/>
        <v>-1</v>
      </c>
      <c r="M2015" s="18" cm="1">
        <f t="array" aca="1" ref="M2015" ca="1">SUMPRODUCT(Inactives[Days Inactive]*(Inactives[Student]=A2015))/365</f>
        <v>0</v>
      </c>
      <c r="N2015" s="18" t="str" cm="1">
        <f t="array" ref="N2015">IF(LEN($A2015)&gt;0,SUMPRODUCT(($A2015=merged_names)*(_xlfn.TEXTAFTER(N$2, "At ")=merged_belt_colours)*merged_months_at_rank),"")</f>
        <v/>
      </c>
      <c r="O2015" s="18" t="str" cm="1">
        <f t="array" ref="O2015">IF(LEN($A2015)&gt;0,SUMPRODUCT(($A2015=merged_names)*(_xlfn.TEXTAFTER(O$2, "At ")=merged_belt_colours)*merged_months_at_rank),"")</f>
        <v/>
      </c>
      <c r="P2015" s="18" t="str" cm="1">
        <f t="array" ref="P2015">IF(LEN($A2015)&gt;0,SUMPRODUCT(($A2015=merged_names)*(_xlfn.TEXTAFTER(P$2, "At ")=merged_belt_colours)*merged_months_at_rank),"")</f>
        <v/>
      </c>
      <c r="Q2015" s="18" t="str" cm="1">
        <f t="array" ref="Q2015">IF(LEN($A2015)&gt;0,SUMPRODUCT(($A2015=merged_names)*(_xlfn.TEXTAFTER(Q$2, "At ")=merged_belt_colours)*merged_months_at_rank),"")</f>
        <v/>
      </c>
      <c r="R2015" s="18" t="str" cm="1">
        <f t="array" ref="R2015">IF(LEN($A2015)&gt;0,SUMPRODUCT(($A2015=merged_names)*(_xlfn.TEXTAFTER(R$2, "At ")=merged_belt_colours)*merged_months_at_rank),"")</f>
        <v/>
      </c>
    </row>
    <row r="2016" spans="1:18" x14ac:dyDescent="0.25">
      <c r="A2016"/>
      <c r="B2016" s="15" t="str" cm="1">
        <f t="array" ref="B2016">IFERROR(IF(LEN(A2016)&gt;0, IF(SUMPRODUCT((Inactives[Key]=J2016)*(Inactives[Currently Inactive]))=1,"Inactive","Active"),""),"Active")</f>
        <v/>
      </c>
      <c r="C2016" s="16" t="str" cm="1">
        <f t="array" aca="1" ref="C2016" ca="1">IFERROR(_xlfn._xlws.FILTER(Inactives[Inactive On],(Inactives[Key]=J2016)*(Inactives[Currently Inactive]),""),"")</f>
        <v/>
      </c>
      <c r="D2016" s="16" t="str" cm="1">
        <f t="array" aca="1" ref="D2016" ca="1">IFERROR(INDEX(_xlfn.TEXTSPLIT(E2016," "),1),"")</f>
        <v/>
      </c>
      <c r="E2016" s="15" t="str" cm="1">
        <f t="array" aca="1" ref="E2016" ca="1">IFERROR(_xlfn._xlws.FILTER(merged_ranks,(merged_end_dates=DATE(9999,12,31))*(merged_names=A2016)),"")</f>
        <v/>
      </c>
      <c r="F2016" s="17" t="str">
        <f ca="1">_xlfn.XLOOKUP(J2016,Promotions[Promo Key],Promotions[Promo Date],"")</f>
        <v/>
      </c>
      <c r="G2016" s="18" t="str">
        <f t="shared" ca="1" si="139"/>
        <v/>
      </c>
      <c r="H2016" s="18" t="str">
        <f t="shared" ca="1" si="138"/>
        <v/>
      </c>
      <c r="I2016" s="17" t="str">
        <f>_xlfn.XLOOKUP(A2016,Students[Full Name],Students[Starting Rank],"")</f>
        <v/>
      </c>
      <c r="J2016" s="15" t="str">
        <f t="shared" ca="1" si="140"/>
        <v xml:space="preserve">: </v>
      </c>
      <c r="K2016" s="16" t="str">
        <f>_xlfn.XLOOKUP(A2016,Students[Full Name],Students[Start Date],"")</f>
        <v/>
      </c>
      <c r="L2016" s="18">
        <f t="shared" ca="1" si="141"/>
        <v>-1</v>
      </c>
      <c r="M2016" s="18" cm="1">
        <f t="array" aca="1" ref="M2016" ca="1">SUMPRODUCT(Inactives[Days Inactive]*(Inactives[Student]=A2016))/365</f>
        <v>0</v>
      </c>
      <c r="N2016" s="18" t="str" cm="1">
        <f t="array" ref="N2016">IF(LEN($A2016)&gt;0,SUMPRODUCT(($A2016=merged_names)*(_xlfn.TEXTAFTER(N$2, "At ")=merged_belt_colours)*merged_months_at_rank),"")</f>
        <v/>
      </c>
      <c r="O2016" s="18" t="str" cm="1">
        <f t="array" ref="O2016">IF(LEN($A2016)&gt;0,SUMPRODUCT(($A2016=merged_names)*(_xlfn.TEXTAFTER(O$2, "At ")=merged_belt_colours)*merged_months_at_rank),"")</f>
        <v/>
      </c>
      <c r="P2016" s="18" t="str" cm="1">
        <f t="array" ref="P2016">IF(LEN($A2016)&gt;0,SUMPRODUCT(($A2016=merged_names)*(_xlfn.TEXTAFTER(P$2, "At ")=merged_belt_colours)*merged_months_at_rank),"")</f>
        <v/>
      </c>
      <c r="Q2016" s="18" t="str" cm="1">
        <f t="array" ref="Q2016">IF(LEN($A2016)&gt;0,SUMPRODUCT(($A2016=merged_names)*(_xlfn.TEXTAFTER(Q$2, "At ")=merged_belt_colours)*merged_months_at_rank),"")</f>
        <v/>
      </c>
      <c r="R2016" s="18" t="str" cm="1">
        <f t="array" ref="R2016">IF(LEN($A2016)&gt;0,SUMPRODUCT(($A2016=merged_names)*(_xlfn.TEXTAFTER(R$2, "At ")=merged_belt_colours)*merged_months_at_rank),"")</f>
        <v/>
      </c>
    </row>
    <row r="2017" spans="1:18" x14ac:dyDescent="0.25">
      <c r="A2017"/>
      <c r="B2017" s="15" t="str" cm="1">
        <f t="array" ref="B2017">IFERROR(IF(LEN(A2017)&gt;0, IF(SUMPRODUCT((Inactives[Key]=J2017)*(Inactives[Currently Inactive]))=1,"Inactive","Active"),""),"Active")</f>
        <v/>
      </c>
      <c r="C2017" s="16" t="str" cm="1">
        <f t="array" aca="1" ref="C2017" ca="1">IFERROR(_xlfn._xlws.FILTER(Inactives[Inactive On],(Inactives[Key]=J2017)*(Inactives[Currently Inactive]),""),"")</f>
        <v/>
      </c>
      <c r="D2017" s="16" t="str" cm="1">
        <f t="array" aca="1" ref="D2017" ca="1">IFERROR(INDEX(_xlfn.TEXTSPLIT(E2017," "),1),"")</f>
        <v/>
      </c>
      <c r="E2017" s="15" t="str" cm="1">
        <f t="array" aca="1" ref="E2017" ca="1">IFERROR(_xlfn._xlws.FILTER(merged_ranks,(merged_end_dates=DATE(9999,12,31))*(merged_names=A2017)),"")</f>
        <v/>
      </c>
      <c r="F2017" s="17" t="str">
        <f ca="1">_xlfn.XLOOKUP(J2017,Promotions[Promo Key],Promotions[Promo Date],"")</f>
        <v/>
      </c>
      <c r="G2017" s="18" t="str">
        <f t="shared" ca="1" si="139"/>
        <v/>
      </c>
      <c r="H2017" s="18" t="str">
        <f t="shared" ca="1" si="138"/>
        <v/>
      </c>
      <c r="I2017" s="17" t="str">
        <f>_xlfn.XLOOKUP(A2017,Students[Full Name],Students[Starting Rank],"")</f>
        <v/>
      </c>
      <c r="J2017" s="15" t="str">
        <f t="shared" ca="1" si="140"/>
        <v xml:space="preserve">: </v>
      </c>
      <c r="K2017" s="16" t="str">
        <f>_xlfn.XLOOKUP(A2017,Students[Full Name],Students[Start Date],"")</f>
        <v/>
      </c>
      <c r="L2017" s="18">
        <f t="shared" ca="1" si="141"/>
        <v>-1</v>
      </c>
      <c r="M2017" s="18" cm="1">
        <f t="array" aca="1" ref="M2017" ca="1">SUMPRODUCT(Inactives[Days Inactive]*(Inactives[Student]=A2017))/365</f>
        <v>0</v>
      </c>
      <c r="N2017" s="18" t="str" cm="1">
        <f t="array" ref="N2017">IF(LEN($A2017)&gt;0,SUMPRODUCT(($A2017=merged_names)*(_xlfn.TEXTAFTER(N$2, "At ")=merged_belt_colours)*merged_months_at_rank),"")</f>
        <v/>
      </c>
      <c r="O2017" s="18" t="str" cm="1">
        <f t="array" ref="O2017">IF(LEN($A2017)&gt;0,SUMPRODUCT(($A2017=merged_names)*(_xlfn.TEXTAFTER(O$2, "At ")=merged_belt_colours)*merged_months_at_rank),"")</f>
        <v/>
      </c>
      <c r="P2017" s="18" t="str" cm="1">
        <f t="array" ref="P2017">IF(LEN($A2017)&gt;0,SUMPRODUCT(($A2017=merged_names)*(_xlfn.TEXTAFTER(P$2, "At ")=merged_belt_colours)*merged_months_at_rank),"")</f>
        <v/>
      </c>
      <c r="Q2017" s="18" t="str" cm="1">
        <f t="array" ref="Q2017">IF(LEN($A2017)&gt;0,SUMPRODUCT(($A2017=merged_names)*(_xlfn.TEXTAFTER(Q$2, "At ")=merged_belt_colours)*merged_months_at_rank),"")</f>
        <v/>
      </c>
      <c r="R2017" s="18" t="str" cm="1">
        <f t="array" ref="R2017">IF(LEN($A2017)&gt;0,SUMPRODUCT(($A2017=merged_names)*(_xlfn.TEXTAFTER(R$2, "At ")=merged_belt_colours)*merged_months_at_rank),"")</f>
        <v/>
      </c>
    </row>
    <row r="2018" spans="1:18" x14ac:dyDescent="0.25">
      <c r="A2018"/>
      <c r="B2018" s="15" t="str" cm="1">
        <f t="array" ref="B2018">IFERROR(IF(LEN(A2018)&gt;0, IF(SUMPRODUCT((Inactives[Key]=J2018)*(Inactives[Currently Inactive]))=1,"Inactive","Active"),""),"Active")</f>
        <v/>
      </c>
      <c r="C2018" s="16" t="str" cm="1">
        <f t="array" aca="1" ref="C2018" ca="1">IFERROR(_xlfn._xlws.FILTER(Inactives[Inactive On],(Inactives[Key]=J2018)*(Inactives[Currently Inactive]),""),"")</f>
        <v/>
      </c>
      <c r="D2018" s="16" t="str" cm="1">
        <f t="array" aca="1" ref="D2018" ca="1">IFERROR(INDEX(_xlfn.TEXTSPLIT(E2018," "),1),"")</f>
        <v/>
      </c>
      <c r="E2018" s="15" t="str" cm="1">
        <f t="array" aca="1" ref="E2018" ca="1">IFERROR(_xlfn._xlws.FILTER(merged_ranks,(merged_end_dates=DATE(9999,12,31))*(merged_names=A2018)),"")</f>
        <v/>
      </c>
      <c r="F2018" s="17" t="str">
        <f ca="1">_xlfn.XLOOKUP(J2018,Promotions[Promo Key],Promotions[Promo Date],"")</f>
        <v/>
      </c>
      <c r="G2018" s="18" t="str">
        <f t="shared" ca="1" si="139"/>
        <v/>
      </c>
      <c r="H2018" s="18" t="str">
        <f t="shared" ca="1" si="138"/>
        <v/>
      </c>
      <c r="I2018" s="17" t="str">
        <f>_xlfn.XLOOKUP(A2018,Students[Full Name],Students[Starting Rank],"")</f>
        <v/>
      </c>
      <c r="J2018" s="15" t="str">
        <f t="shared" ca="1" si="140"/>
        <v xml:space="preserve">: </v>
      </c>
      <c r="K2018" s="16" t="str">
        <f>_xlfn.XLOOKUP(A2018,Students[Full Name],Students[Start Date],"")</f>
        <v/>
      </c>
      <c r="L2018" s="18">
        <f t="shared" ca="1" si="141"/>
        <v>-1</v>
      </c>
      <c r="M2018" s="18" cm="1">
        <f t="array" aca="1" ref="M2018" ca="1">SUMPRODUCT(Inactives[Days Inactive]*(Inactives[Student]=A2018))/365</f>
        <v>0</v>
      </c>
      <c r="N2018" s="18" t="str" cm="1">
        <f t="array" ref="N2018">IF(LEN($A2018)&gt;0,SUMPRODUCT(($A2018=merged_names)*(_xlfn.TEXTAFTER(N$2, "At ")=merged_belt_colours)*merged_months_at_rank),"")</f>
        <v/>
      </c>
      <c r="O2018" s="18" t="str" cm="1">
        <f t="array" ref="O2018">IF(LEN($A2018)&gt;0,SUMPRODUCT(($A2018=merged_names)*(_xlfn.TEXTAFTER(O$2, "At ")=merged_belt_colours)*merged_months_at_rank),"")</f>
        <v/>
      </c>
      <c r="P2018" s="18" t="str" cm="1">
        <f t="array" ref="P2018">IF(LEN($A2018)&gt;0,SUMPRODUCT(($A2018=merged_names)*(_xlfn.TEXTAFTER(P$2, "At ")=merged_belt_colours)*merged_months_at_rank),"")</f>
        <v/>
      </c>
      <c r="Q2018" s="18" t="str" cm="1">
        <f t="array" ref="Q2018">IF(LEN($A2018)&gt;0,SUMPRODUCT(($A2018=merged_names)*(_xlfn.TEXTAFTER(Q$2, "At ")=merged_belt_colours)*merged_months_at_rank),"")</f>
        <v/>
      </c>
      <c r="R2018" s="18" t="str" cm="1">
        <f t="array" ref="R2018">IF(LEN($A2018)&gt;0,SUMPRODUCT(($A2018=merged_names)*(_xlfn.TEXTAFTER(R$2, "At ")=merged_belt_colours)*merged_months_at_rank),"")</f>
        <v/>
      </c>
    </row>
    <row r="2019" spans="1:18" x14ac:dyDescent="0.25">
      <c r="A2019"/>
      <c r="B2019" s="15" t="str" cm="1">
        <f t="array" ref="B2019">IFERROR(IF(LEN(A2019)&gt;0, IF(SUMPRODUCT((Inactives[Key]=J2019)*(Inactives[Currently Inactive]))=1,"Inactive","Active"),""),"Active")</f>
        <v/>
      </c>
      <c r="C2019" s="16" t="str" cm="1">
        <f t="array" aca="1" ref="C2019" ca="1">IFERROR(_xlfn._xlws.FILTER(Inactives[Inactive On],(Inactives[Key]=J2019)*(Inactives[Currently Inactive]),""),"")</f>
        <v/>
      </c>
      <c r="D2019" s="16" t="str" cm="1">
        <f t="array" aca="1" ref="D2019" ca="1">IFERROR(INDEX(_xlfn.TEXTSPLIT(E2019," "),1),"")</f>
        <v/>
      </c>
      <c r="E2019" s="15" t="str" cm="1">
        <f t="array" aca="1" ref="E2019" ca="1">IFERROR(_xlfn._xlws.FILTER(merged_ranks,(merged_end_dates=DATE(9999,12,31))*(merged_names=A2019)),"")</f>
        <v/>
      </c>
      <c r="F2019" s="17" t="str">
        <f ca="1">_xlfn.XLOOKUP(J2019,Promotions[Promo Key],Promotions[Promo Date],"")</f>
        <v/>
      </c>
      <c r="G2019" s="18" t="str">
        <f t="shared" ca="1" si="139"/>
        <v/>
      </c>
      <c r="H2019" s="18" t="str">
        <f t="shared" ca="1" si="138"/>
        <v/>
      </c>
      <c r="I2019" s="17" t="str">
        <f>_xlfn.XLOOKUP(A2019,Students[Full Name],Students[Starting Rank],"")</f>
        <v/>
      </c>
      <c r="J2019" s="15" t="str">
        <f t="shared" ca="1" si="140"/>
        <v xml:space="preserve">: </v>
      </c>
      <c r="K2019" s="16" t="str">
        <f>_xlfn.XLOOKUP(A2019,Students[Full Name],Students[Start Date],"")</f>
        <v/>
      </c>
      <c r="L2019" s="18">
        <f t="shared" ca="1" si="141"/>
        <v>-1</v>
      </c>
      <c r="M2019" s="18" cm="1">
        <f t="array" aca="1" ref="M2019" ca="1">SUMPRODUCT(Inactives[Days Inactive]*(Inactives[Student]=A2019))/365</f>
        <v>0</v>
      </c>
      <c r="N2019" s="18" t="str" cm="1">
        <f t="array" ref="N2019">IF(LEN($A2019)&gt;0,SUMPRODUCT(($A2019=merged_names)*(_xlfn.TEXTAFTER(N$2, "At ")=merged_belt_colours)*merged_months_at_rank),"")</f>
        <v/>
      </c>
      <c r="O2019" s="18" t="str" cm="1">
        <f t="array" ref="O2019">IF(LEN($A2019)&gt;0,SUMPRODUCT(($A2019=merged_names)*(_xlfn.TEXTAFTER(O$2, "At ")=merged_belt_colours)*merged_months_at_rank),"")</f>
        <v/>
      </c>
      <c r="P2019" s="18" t="str" cm="1">
        <f t="array" ref="P2019">IF(LEN($A2019)&gt;0,SUMPRODUCT(($A2019=merged_names)*(_xlfn.TEXTAFTER(P$2, "At ")=merged_belt_colours)*merged_months_at_rank),"")</f>
        <v/>
      </c>
      <c r="Q2019" s="18" t="str" cm="1">
        <f t="array" ref="Q2019">IF(LEN($A2019)&gt;0,SUMPRODUCT(($A2019=merged_names)*(_xlfn.TEXTAFTER(Q$2, "At ")=merged_belt_colours)*merged_months_at_rank),"")</f>
        <v/>
      </c>
      <c r="R2019" s="18" t="str" cm="1">
        <f t="array" ref="R2019">IF(LEN($A2019)&gt;0,SUMPRODUCT(($A2019=merged_names)*(_xlfn.TEXTAFTER(R$2, "At ")=merged_belt_colours)*merged_months_at_rank),"")</f>
        <v/>
      </c>
    </row>
    <row r="2020" spans="1:18" x14ac:dyDescent="0.25">
      <c r="A2020"/>
      <c r="B2020" s="15" t="str" cm="1">
        <f t="array" ref="B2020">IFERROR(IF(LEN(A2020)&gt;0, IF(SUMPRODUCT((Inactives[Key]=J2020)*(Inactives[Currently Inactive]))=1,"Inactive","Active"),""),"Active")</f>
        <v/>
      </c>
      <c r="C2020" s="16" t="str" cm="1">
        <f t="array" aca="1" ref="C2020" ca="1">IFERROR(_xlfn._xlws.FILTER(Inactives[Inactive On],(Inactives[Key]=J2020)*(Inactives[Currently Inactive]),""),"")</f>
        <v/>
      </c>
      <c r="D2020" s="16" t="str" cm="1">
        <f t="array" aca="1" ref="D2020" ca="1">IFERROR(INDEX(_xlfn.TEXTSPLIT(E2020," "),1),"")</f>
        <v/>
      </c>
      <c r="E2020" s="15" t="str" cm="1">
        <f t="array" aca="1" ref="E2020" ca="1">IFERROR(_xlfn._xlws.FILTER(merged_ranks,(merged_end_dates=DATE(9999,12,31))*(merged_names=A2020)),"")</f>
        <v/>
      </c>
      <c r="F2020" s="17" t="str">
        <f ca="1">_xlfn.XLOOKUP(J2020,Promotions[Promo Key],Promotions[Promo Date],"")</f>
        <v/>
      </c>
      <c r="G2020" s="18" t="str">
        <f t="shared" ca="1" si="139"/>
        <v/>
      </c>
      <c r="H2020" s="18" t="str">
        <f t="shared" ca="1" si="138"/>
        <v/>
      </c>
      <c r="I2020" s="17" t="str">
        <f>_xlfn.XLOOKUP(A2020,Students[Full Name],Students[Starting Rank],"")</f>
        <v/>
      </c>
      <c r="J2020" s="15" t="str">
        <f t="shared" ca="1" si="140"/>
        <v xml:space="preserve">: </v>
      </c>
      <c r="K2020" s="16" t="str">
        <f>_xlfn.XLOOKUP(A2020,Students[Full Name],Students[Start Date],"")</f>
        <v/>
      </c>
      <c r="L2020" s="18">
        <f t="shared" ca="1" si="141"/>
        <v>-1</v>
      </c>
      <c r="M2020" s="18" cm="1">
        <f t="array" aca="1" ref="M2020" ca="1">SUMPRODUCT(Inactives[Days Inactive]*(Inactives[Student]=A2020))/365</f>
        <v>0</v>
      </c>
      <c r="N2020" s="18" t="str" cm="1">
        <f t="array" ref="N2020">IF(LEN($A2020)&gt;0,SUMPRODUCT(($A2020=merged_names)*(_xlfn.TEXTAFTER(N$2, "At ")=merged_belt_colours)*merged_months_at_rank),"")</f>
        <v/>
      </c>
      <c r="O2020" s="18" t="str" cm="1">
        <f t="array" ref="O2020">IF(LEN($A2020)&gt;0,SUMPRODUCT(($A2020=merged_names)*(_xlfn.TEXTAFTER(O$2, "At ")=merged_belt_colours)*merged_months_at_rank),"")</f>
        <v/>
      </c>
      <c r="P2020" s="18" t="str" cm="1">
        <f t="array" ref="P2020">IF(LEN($A2020)&gt;0,SUMPRODUCT(($A2020=merged_names)*(_xlfn.TEXTAFTER(P$2, "At ")=merged_belt_colours)*merged_months_at_rank),"")</f>
        <v/>
      </c>
      <c r="Q2020" s="18" t="str" cm="1">
        <f t="array" ref="Q2020">IF(LEN($A2020)&gt;0,SUMPRODUCT(($A2020=merged_names)*(_xlfn.TEXTAFTER(Q$2, "At ")=merged_belt_colours)*merged_months_at_rank),"")</f>
        <v/>
      </c>
      <c r="R2020" s="18" t="str" cm="1">
        <f t="array" ref="R2020">IF(LEN($A2020)&gt;0,SUMPRODUCT(($A2020=merged_names)*(_xlfn.TEXTAFTER(R$2, "At ")=merged_belt_colours)*merged_months_at_rank),"")</f>
        <v/>
      </c>
    </row>
    <row r="2021" spans="1:18" x14ac:dyDescent="0.25">
      <c r="A2021"/>
      <c r="B2021" s="15" t="str" cm="1">
        <f t="array" ref="B2021">IFERROR(IF(LEN(A2021)&gt;0, IF(SUMPRODUCT((Inactives[Key]=J2021)*(Inactives[Currently Inactive]))=1,"Inactive","Active"),""),"Active")</f>
        <v/>
      </c>
      <c r="C2021" s="16" t="str" cm="1">
        <f t="array" aca="1" ref="C2021" ca="1">IFERROR(_xlfn._xlws.FILTER(Inactives[Inactive On],(Inactives[Key]=J2021)*(Inactives[Currently Inactive]),""),"")</f>
        <v/>
      </c>
      <c r="D2021" s="16" t="str" cm="1">
        <f t="array" aca="1" ref="D2021" ca="1">IFERROR(INDEX(_xlfn.TEXTSPLIT(E2021," "),1),"")</f>
        <v/>
      </c>
      <c r="E2021" s="15" t="str" cm="1">
        <f t="array" aca="1" ref="E2021" ca="1">IFERROR(_xlfn._xlws.FILTER(merged_ranks,(merged_end_dates=DATE(9999,12,31))*(merged_names=A2021)),"")</f>
        <v/>
      </c>
      <c r="F2021" s="17" t="str">
        <f ca="1">_xlfn.XLOOKUP(J2021,Promotions[Promo Key],Promotions[Promo Date],"")</f>
        <v/>
      </c>
      <c r="G2021" s="18" t="str">
        <f t="shared" ca="1" si="139"/>
        <v/>
      </c>
      <c r="H2021" s="18" t="str">
        <f t="shared" ca="1" si="138"/>
        <v/>
      </c>
      <c r="I2021" s="17" t="str">
        <f>_xlfn.XLOOKUP(A2021,Students[Full Name],Students[Starting Rank],"")</f>
        <v/>
      </c>
      <c r="J2021" s="15" t="str">
        <f t="shared" ca="1" si="140"/>
        <v xml:space="preserve">: </v>
      </c>
      <c r="K2021" s="16" t="str">
        <f>_xlfn.XLOOKUP(A2021,Students[Full Name],Students[Start Date],"")</f>
        <v/>
      </c>
      <c r="L2021" s="18">
        <f t="shared" ca="1" si="141"/>
        <v>-1</v>
      </c>
      <c r="M2021" s="18" cm="1">
        <f t="array" aca="1" ref="M2021" ca="1">SUMPRODUCT(Inactives[Days Inactive]*(Inactives[Student]=A2021))/365</f>
        <v>0</v>
      </c>
      <c r="N2021" s="18" t="str" cm="1">
        <f t="array" ref="N2021">IF(LEN($A2021)&gt;0,SUMPRODUCT(($A2021=merged_names)*(_xlfn.TEXTAFTER(N$2, "At ")=merged_belt_colours)*merged_months_at_rank),"")</f>
        <v/>
      </c>
      <c r="O2021" s="18" t="str" cm="1">
        <f t="array" ref="O2021">IF(LEN($A2021)&gt;0,SUMPRODUCT(($A2021=merged_names)*(_xlfn.TEXTAFTER(O$2, "At ")=merged_belt_colours)*merged_months_at_rank),"")</f>
        <v/>
      </c>
      <c r="P2021" s="18" t="str" cm="1">
        <f t="array" ref="P2021">IF(LEN($A2021)&gt;0,SUMPRODUCT(($A2021=merged_names)*(_xlfn.TEXTAFTER(P$2, "At ")=merged_belt_colours)*merged_months_at_rank),"")</f>
        <v/>
      </c>
      <c r="Q2021" s="18" t="str" cm="1">
        <f t="array" ref="Q2021">IF(LEN($A2021)&gt;0,SUMPRODUCT(($A2021=merged_names)*(_xlfn.TEXTAFTER(Q$2, "At ")=merged_belt_colours)*merged_months_at_rank),"")</f>
        <v/>
      </c>
      <c r="R2021" s="18" t="str" cm="1">
        <f t="array" ref="R2021">IF(LEN($A2021)&gt;0,SUMPRODUCT(($A2021=merged_names)*(_xlfn.TEXTAFTER(R$2, "At ")=merged_belt_colours)*merged_months_at_rank),"")</f>
        <v/>
      </c>
    </row>
    <row r="2022" spans="1:18" x14ac:dyDescent="0.25">
      <c r="A2022"/>
      <c r="B2022" s="15" t="str" cm="1">
        <f t="array" ref="B2022">IFERROR(IF(LEN(A2022)&gt;0, IF(SUMPRODUCT((Inactives[Key]=J2022)*(Inactives[Currently Inactive]))=1,"Inactive","Active"),""),"Active")</f>
        <v/>
      </c>
      <c r="C2022" s="16" t="str" cm="1">
        <f t="array" aca="1" ref="C2022" ca="1">IFERROR(_xlfn._xlws.FILTER(Inactives[Inactive On],(Inactives[Key]=J2022)*(Inactives[Currently Inactive]),""),"")</f>
        <v/>
      </c>
      <c r="D2022" s="16" t="str" cm="1">
        <f t="array" aca="1" ref="D2022" ca="1">IFERROR(INDEX(_xlfn.TEXTSPLIT(E2022," "),1),"")</f>
        <v/>
      </c>
      <c r="E2022" s="15" t="str" cm="1">
        <f t="array" aca="1" ref="E2022" ca="1">IFERROR(_xlfn._xlws.FILTER(merged_ranks,(merged_end_dates=DATE(9999,12,31))*(merged_names=A2022)),"")</f>
        <v/>
      </c>
      <c r="F2022" s="17" t="str">
        <f ca="1">_xlfn.XLOOKUP(J2022,Promotions[Promo Key],Promotions[Promo Date],"")</f>
        <v/>
      </c>
      <c r="G2022" s="18" t="str">
        <f t="shared" ca="1" si="139"/>
        <v/>
      </c>
      <c r="H2022" s="18" t="str">
        <f t="shared" ca="1" si="138"/>
        <v/>
      </c>
      <c r="I2022" s="17" t="str">
        <f>_xlfn.XLOOKUP(A2022,Students[Full Name],Students[Starting Rank],"")</f>
        <v/>
      </c>
      <c r="J2022" s="15" t="str">
        <f t="shared" ca="1" si="140"/>
        <v xml:space="preserve">: </v>
      </c>
      <c r="K2022" s="16" t="str">
        <f>_xlfn.XLOOKUP(A2022,Students[Full Name],Students[Start Date],"")</f>
        <v/>
      </c>
      <c r="L2022" s="18">
        <f t="shared" ca="1" si="141"/>
        <v>-1</v>
      </c>
      <c r="M2022" s="18" cm="1">
        <f t="array" aca="1" ref="M2022" ca="1">SUMPRODUCT(Inactives[Days Inactive]*(Inactives[Student]=A2022))/365</f>
        <v>0</v>
      </c>
      <c r="N2022" s="18" t="str" cm="1">
        <f t="array" ref="N2022">IF(LEN($A2022)&gt;0,SUMPRODUCT(($A2022=merged_names)*(_xlfn.TEXTAFTER(N$2, "At ")=merged_belt_colours)*merged_months_at_rank),"")</f>
        <v/>
      </c>
      <c r="O2022" s="18" t="str" cm="1">
        <f t="array" ref="O2022">IF(LEN($A2022)&gt;0,SUMPRODUCT(($A2022=merged_names)*(_xlfn.TEXTAFTER(O$2, "At ")=merged_belt_colours)*merged_months_at_rank),"")</f>
        <v/>
      </c>
      <c r="P2022" s="18" t="str" cm="1">
        <f t="array" ref="P2022">IF(LEN($A2022)&gt;0,SUMPRODUCT(($A2022=merged_names)*(_xlfn.TEXTAFTER(P$2, "At ")=merged_belt_colours)*merged_months_at_rank),"")</f>
        <v/>
      </c>
      <c r="Q2022" s="18" t="str" cm="1">
        <f t="array" ref="Q2022">IF(LEN($A2022)&gt;0,SUMPRODUCT(($A2022=merged_names)*(_xlfn.TEXTAFTER(Q$2, "At ")=merged_belt_colours)*merged_months_at_rank),"")</f>
        <v/>
      </c>
      <c r="R2022" s="18" t="str" cm="1">
        <f t="array" ref="R2022">IF(LEN($A2022)&gt;0,SUMPRODUCT(($A2022=merged_names)*(_xlfn.TEXTAFTER(R$2, "At ")=merged_belt_colours)*merged_months_at_rank),"")</f>
        <v/>
      </c>
    </row>
    <row r="2023" spans="1:18" x14ac:dyDescent="0.25">
      <c r="A2023"/>
      <c r="B2023" s="15" t="str" cm="1">
        <f t="array" ref="B2023">IFERROR(IF(LEN(A2023)&gt;0, IF(SUMPRODUCT((Inactives[Key]=J2023)*(Inactives[Currently Inactive]))=1,"Inactive","Active"),""),"Active")</f>
        <v/>
      </c>
      <c r="C2023" s="16" t="str" cm="1">
        <f t="array" aca="1" ref="C2023" ca="1">IFERROR(_xlfn._xlws.FILTER(Inactives[Inactive On],(Inactives[Key]=J2023)*(Inactives[Currently Inactive]),""),"")</f>
        <v/>
      </c>
      <c r="D2023" s="16" t="str" cm="1">
        <f t="array" aca="1" ref="D2023" ca="1">IFERROR(INDEX(_xlfn.TEXTSPLIT(E2023," "),1),"")</f>
        <v/>
      </c>
      <c r="E2023" s="15" t="str" cm="1">
        <f t="array" aca="1" ref="E2023" ca="1">IFERROR(_xlfn._xlws.FILTER(merged_ranks,(merged_end_dates=DATE(9999,12,31))*(merged_names=A2023)),"")</f>
        <v/>
      </c>
      <c r="F2023" s="17" t="str">
        <f ca="1">_xlfn.XLOOKUP(J2023,Promotions[Promo Key],Promotions[Promo Date],"")</f>
        <v/>
      </c>
      <c r="G2023" s="18" t="str">
        <f t="shared" ca="1" si="139"/>
        <v/>
      </c>
      <c r="H2023" s="18" t="str">
        <f t="shared" ca="1" si="138"/>
        <v/>
      </c>
      <c r="I2023" s="17" t="str">
        <f>_xlfn.XLOOKUP(A2023,Students[Full Name],Students[Starting Rank],"")</f>
        <v/>
      </c>
      <c r="J2023" s="15" t="str">
        <f t="shared" ca="1" si="140"/>
        <v xml:space="preserve">: </v>
      </c>
      <c r="K2023" s="16" t="str">
        <f>_xlfn.XLOOKUP(A2023,Students[Full Name],Students[Start Date],"")</f>
        <v/>
      </c>
      <c r="L2023" s="18">
        <f t="shared" ca="1" si="141"/>
        <v>-1</v>
      </c>
      <c r="M2023" s="18" cm="1">
        <f t="array" aca="1" ref="M2023" ca="1">SUMPRODUCT(Inactives[Days Inactive]*(Inactives[Student]=A2023))/365</f>
        <v>0</v>
      </c>
      <c r="N2023" s="18" t="str" cm="1">
        <f t="array" ref="N2023">IF(LEN($A2023)&gt;0,SUMPRODUCT(($A2023=merged_names)*(_xlfn.TEXTAFTER(N$2, "At ")=merged_belt_colours)*merged_months_at_rank),"")</f>
        <v/>
      </c>
      <c r="O2023" s="18" t="str" cm="1">
        <f t="array" ref="O2023">IF(LEN($A2023)&gt;0,SUMPRODUCT(($A2023=merged_names)*(_xlfn.TEXTAFTER(O$2, "At ")=merged_belt_colours)*merged_months_at_rank),"")</f>
        <v/>
      </c>
      <c r="P2023" s="18" t="str" cm="1">
        <f t="array" ref="P2023">IF(LEN($A2023)&gt;0,SUMPRODUCT(($A2023=merged_names)*(_xlfn.TEXTAFTER(P$2, "At ")=merged_belt_colours)*merged_months_at_rank),"")</f>
        <v/>
      </c>
      <c r="Q2023" s="18" t="str" cm="1">
        <f t="array" ref="Q2023">IF(LEN($A2023)&gt;0,SUMPRODUCT(($A2023=merged_names)*(_xlfn.TEXTAFTER(Q$2, "At ")=merged_belt_colours)*merged_months_at_rank),"")</f>
        <v/>
      </c>
      <c r="R2023" s="18" t="str" cm="1">
        <f t="array" ref="R2023">IF(LEN($A2023)&gt;0,SUMPRODUCT(($A2023=merged_names)*(_xlfn.TEXTAFTER(R$2, "At ")=merged_belt_colours)*merged_months_at_rank),"")</f>
        <v/>
      </c>
    </row>
    <row r="2024" spans="1:18" x14ac:dyDescent="0.25">
      <c r="A2024"/>
      <c r="B2024" s="15" t="str" cm="1">
        <f t="array" ref="B2024">IFERROR(IF(LEN(A2024)&gt;0, IF(SUMPRODUCT((Inactives[Key]=J2024)*(Inactives[Currently Inactive]))=1,"Inactive","Active"),""),"Active")</f>
        <v/>
      </c>
      <c r="C2024" s="16" t="str" cm="1">
        <f t="array" aca="1" ref="C2024" ca="1">IFERROR(_xlfn._xlws.FILTER(Inactives[Inactive On],(Inactives[Key]=J2024)*(Inactives[Currently Inactive]),""),"")</f>
        <v/>
      </c>
      <c r="D2024" s="16" t="str" cm="1">
        <f t="array" aca="1" ref="D2024" ca="1">IFERROR(INDEX(_xlfn.TEXTSPLIT(E2024," "),1),"")</f>
        <v/>
      </c>
      <c r="E2024" s="15" t="str" cm="1">
        <f t="array" aca="1" ref="E2024" ca="1">IFERROR(_xlfn._xlws.FILTER(merged_ranks,(merged_end_dates=DATE(9999,12,31))*(merged_names=A2024)),"")</f>
        <v/>
      </c>
      <c r="F2024" s="17" t="str">
        <f ca="1">_xlfn.XLOOKUP(J2024,Promotions[Promo Key],Promotions[Promo Date],"")</f>
        <v/>
      </c>
      <c r="G2024" s="18" t="str">
        <f t="shared" ca="1" si="139"/>
        <v/>
      </c>
      <c r="H2024" s="18" t="str">
        <f t="shared" ca="1" si="138"/>
        <v/>
      </c>
      <c r="I2024" s="17" t="str">
        <f>_xlfn.XLOOKUP(A2024,Students[Full Name],Students[Starting Rank],"")</f>
        <v/>
      </c>
      <c r="J2024" s="15" t="str">
        <f t="shared" ca="1" si="140"/>
        <v xml:space="preserve">: </v>
      </c>
      <c r="K2024" s="16" t="str">
        <f>_xlfn.XLOOKUP(A2024,Students[Full Name],Students[Start Date],"")</f>
        <v/>
      </c>
      <c r="L2024" s="18">
        <f t="shared" ca="1" si="141"/>
        <v>-1</v>
      </c>
      <c r="M2024" s="18" cm="1">
        <f t="array" aca="1" ref="M2024" ca="1">SUMPRODUCT(Inactives[Days Inactive]*(Inactives[Student]=A2024))/365</f>
        <v>0</v>
      </c>
      <c r="N2024" s="18" t="str" cm="1">
        <f t="array" ref="N2024">IF(LEN($A2024)&gt;0,SUMPRODUCT(($A2024=merged_names)*(_xlfn.TEXTAFTER(N$2, "At ")=merged_belt_colours)*merged_months_at_rank),"")</f>
        <v/>
      </c>
      <c r="O2024" s="18" t="str" cm="1">
        <f t="array" ref="O2024">IF(LEN($A2024)&gt;0,SUMPRODUCT(($A2024=merged_names)*(_xlfn.TEXTAFTER(O$2, "At ")=merged_belt_colours)*merged_months_at_rank),"")</f>
        <v/>
      </c>
      <c r="P2024" s="18" t="str" cm="1">
        <f t="array" ref="P2024">IF(LEN($A2024)&gt;0,SUMPRODUCT(($A2024=merged_names)*(_xlfn.TEXTAFTER(P$2, "At ")=merged_belt_colours)*merged_months_at_rank),"")</f>
        <v/>
      </c>
      <c r="Q2024" s="18" t="str" cm="1">
        <f t="array" ref="Q2024">IF(LEN($A2024)&gt;0,SUMPRODUCT(($A2024=merged_names)*(_xlfn.TEXTAFTER(Q$2, "At ")=merged_belt_colours)*merged_months_at_rank),"")</f>
        <v/>
      </c>
      <c r="R2024" s="18" t="str" cm="1">
        <f t="array" ref="R2024">IF(LEN($A2024)&gt;0,SUMPRODUCT(($A2024=merged_names)*(_xlfn.TEXTAFTER(R$2, "At ")=merged_belt_colours)*merged_months_at_rank),"")</f>
        <v/>
      </c>
    </row>
    <row r="2025" spans="1:18" x14ac:dyDescent="0.25">
      <c r="A2025"/>
      <c r="B2025" s="15" t="str" cm="1">
        <f t="array" ref="B2025">IFERROR(IF(LEN(A2025)&gt;0, IF(SUMPRODUCT((Inactives[Key]=J2025)*(Inactives[Currently Inactive]))=1,"Inactive","Active"),""),"Active")</f>
        <v/>
      </c>
      <c r="C2025" s="16" t="str" cm="1">
        <f t="array" aca="1" ref="C2025" ca="1">IFERROR(_xlfn._xlws.FILTER(Inactives[Inactive On],(Inactives[Key]=J2025)*(Inactives[Currently Inactive]),""),"")</f>
        <v/>
      </c>
      <c r="D2025" s="16" t="str" cm="1">
        <f t="array" aca="1" ref="D2025" ca="1">IFERROR(INDEX(_xlfn.TEXTSPLIT(E2025," "),1),"")</f>
        <v/>
      </c>
      <c r="E2025" s="15" t="str" cm="1">
        <f t="array" aca="1" ref="E2025" ca="1">IFERROR(_xlfn._xlws.FILTER(merged_ranks,(merged_end_dates=DATE(9999,12,31))*(merged_names=A2025)),"")</f>
        <v/>
      </c>
      <c r="F2025" s="17" t="str">
        <f ca="1">_xlfn.XLOOKUP(J2025,Promotions[Promo Key],Promotions[Promo Date],"")</f>
        <v/>
      </c>
      <c r="G2025" s="18" t="str">
        <f t="shared" ca="1" si="139"/>
        <v/>
      </c>
      <c r="H2025" s="18" t="str">
        <f t="shared" ca="1" si="138"/>
        <v/>
      </c>
      <c r="I2025" s="17" t="str">
        <f>_xlfn.XLOOKUP(A2025,Students[Full Name],Students[Starting Rank],"")</f>
        <v/>
      </c>
      <c r="J2025" s="15" t="str">
        <f t="shared" ca="1" si="140"/>
        <v xml:space="preserve">: </v>
      </c>
      <c r="K2025" s="16" t="str">
        <f>_xlfn.XLOOKUP(A2025,Students[Full Name],Students[Start Date],"")</f>
        <v/>
      </c>
      <c r="L2025" s="18">
        <f t="shared" ca="1" si="141"/>
        <v>-1</v>
      </c>
      <c r="M2025" s="18" cm="1">
        <f t="array" aca="1" ref="M2025" ca="1">SUMPRODUCT(Inactives[Days Inactive]*(Inactives[Student]=A2025))/365</f>
        <v>0</v>
      </c>
      <c r="N2025" s="18" t="str" cm="1">
        <f t="array" ref="N2025">IF(LEN($A2025)&gt;0,SUMPRODUCT(($A2025=merged_names)*(_xlfn.TEXTAFTER(N$2, "At ")=merged_belt_colours)*merged_months_at_rank),"")</f>
        <v/>
      </c>
      <c r="O2025" s="18" t="str" cm="1">
        <f t="array" ref="O2025">IF(LEN($A2025)&gt;0,SUMPRODUCT(($A2025=merged_names)*(_xlfn.TEXTAFTER(O$2, "At ")=merged_belt_colours)*merged_months_at_rank),"")</f>
        <v/>
      </c>
      <c r="P2025" s="18" t="str" cm="1">
        <f t="array" ref="P2025">IF(LEN($A2025)&gt;0,SUMPRODUCT(($A2025=merged_names)*(_xlfn.TEXTAFTER(P$2, "At ")=merged_belt_colours)*merged_months_at_rank),"")</f>
        <v/>
      </c>
      <c r="Q2025" s="18" t="str" cm="1">
        <f t="array" ref="Q2025">IF(LEN($A2025)&gt;0,SUMPRODUCT(($A2025=merged_names)*(_xlfn.TEXTAFTER(Q$2, "At ")=merged_belt_colours)*merged_months_at_rank),"")</f>
        <v/>
      </c>
      <c r="R2025" s="18" t="str" cm="1">
        <f t="array" ref="R2025">IF(LEN($A2025)&gt;0,SUMPRODUCT(($A2025=merged_names)*(_xlfn.TEXTAFTER(R$2, "At ")=merged_belt_colours)*merged_months_at_rank),"")</f>
        <v/>
      </c>
    </row>
    <row r="2026" spans="1:18" x14ac:dyDescent="0.25">
      <c r="A2026"/>
      <c r="B2026" s="15" t="str" cm="1">
        <f t="array" ref="B2026">IFERROR(IF(LEN(A2026)&gt;0, IF(SUMPRODUCT((Inactives[Key]=J2026)*(Inactives[Currently Inactive]))=1,"Inactive","Active"),""),"Active")</f>
        <v/>
      </c>
      <c r="C2026" s="16" t="str" cm="1">
        <f t="array" aca="1" ref="C2026" ca="1">IFERROR(_xlfn._xlws.FILTER(Inactives[Inactive On],(Inactives[Key]=J2026)*(Inactives[Currently Inactive]),""),"")</f>
        <v/>
      </c>
      <c r="D2026" s="16" t="str" cm="1">
        <f t="array" aca="1" ref="D2026" ca="1">IFERROR(INDEX(_xlfn.TEXTSPLIT(E2026," "),1),"")</f>
        <v/>
      </c>
      <c r="E2026" s="15" t="str" cm="1">
        <f t="array" aca="1" ref="E2026" ca="1">IFERROR(_xlfn._xlws.FILTER(merged_ranks,(merged_end_dates=DATE(9999,12,31))*(merged_names=A2026)),"")</f>
        <v/>
      </c>
      <c r="F2026" s="17" t="str">
        <f ca="1">_xlfn.XLOOKUP(J2026,Promotions[Promo Key],Promotions[Promo Date],"")</f>
        <v/>
      </c>
      <c r="G2026" s="18" t="str">
        <f t="shared" ca="1" si="139"/>
        <v/>
      </c>
      <c r="H2026" s="18" t="str">
        <f t="shared" ca="1" si="138"/>
        <v/>
      </c>
      <c r="I2026" s="17" t="str">
        <f>_xlfn.XLOOKUP(A2026,Students[Full Name],Students[Starting Rank],"")</f>
        <v/>
      </c>
      <c r="J2026" s="15" t="str">
        <f t="shared" ca="1" si="140"/>
        <v xml:space="preserve">: </v>
      </c>
      <c r="K2026" s="16" t="str">
        <f>_xlfn.XLOOKUP(A2026,Students[Full Name],Students[Start Date],"")</f>
        <v/>
      </c>
      <c r="L2026" s="18">
        <f t="shared" ca="1" si="141"/>
        <v>-1</v>
      </c>
      <c r="M2026" s="18" cm="1">
        <f t="array" aca="1" ref="M2026" ca="1">SUMPRODUCT(Inactives[Days Inactive]*(Inactives[Student]=A2026))/365</f>
        <v>0</v>
      </c>
      <c r="N2026" s="18" t="str" cm="1">
        <f t="array" ref="N2026">IF(LEN($A2026)&gt;0,SUMPRODUCT(($A2026=merged_names)*(_xlfn.TEXTAFTER(N$2, "At ")=merged_belt_colours)*merged_months_at_rank),"")</f>
        <v/>
      </c>
      <c r="O2026" s="18" t="str" cm="1">
        <f t="array" ref="O2026">IF(LEN($A2026)&gt;0,SUMPRODUCT(($A2026=merged_names)*(_xlfn.TEXTAFTER(O$2, "At ")=merged_belt_colours)*merged_months_at_rank),"")</f>
        <v/>
      </c>
      <c r="P2026" s="18" t="str" cm="1">
        <f t="array" ref="P2026">IF(LEN($A2026)&gt;0,SUMPRODUCT(($A2026=merged_names)*(_xlfn.TEXTAFTER(P$2, "At ")=merged_belt_colours)*merged_months_at_rank),"")</f>
        <v/>
      </c>
      <c r="Q2026" s="18" t="str" cm="1">
        <f t="array" ref="Q2026">IF(LEN($A2026)&gt;0,SUMPRODUCT(($A2026=merged_names)*(_xlfn.TEXTAFTER(Q$2, "At ")=merged_belt_colours)*merged_months_at_rank),"")</f>
        <v/>
      </c>
      <c r="R2026" s="18" t="str" cm="1">
        <f t="array" ref="R2026">IF(LEN($A2026)&gt;0,SUMPRODUCT(($A2026=merged_names)*(_xlfn.TEXTAFTER(R$2, "At ")=merged_belt_colours)*merged_months_at_rank),"")</f>
        <v/>
      </c>
    </row>
    <row r="2027" spans="1:18" x14ac:dyDescent="0.25">
      <c r="A2027"/>
      <c r="B2027" s="15" t="str" cm="1">
        <f t="array" ref="B2027">IFERROR(IF(LEN(A2027)&gt;0, IF(SUMPRODUCT((Inactives[Key]=J2027)*(Inactives[Currently Inactive]))=1,"Inactive","Active"),""),"Active")</f>
        <v/>
      </c>
      <c r="C2027" s="16" t="str" cm="1">
        <f t="array" aca="1" ref="C2027" ca="1">IFERROR(_xlfn._xlws.FILTER(Inactives[Inactive On],(Inactives[Key]=J2027)*(Inactives[Currently Inactive]),""),"")</f>
        <v/>
      </c>
      <c r="D2027" s="16" t="str" cm="1">
        <f t="array" aca="1" ref="D2027" ca="1">IFERROR(INDEX(_xlfn.TEXTSPLIT(E2027," "),1),"")</f>
        <v/>
      </c>
      <c r="E2027" s="15" t="str" cm="1">
        <f t="array" aca="1" ref="E2027" ca="1">IFERROR(_xlfn._xlws.FILTER(merged_ranks,(merged_end_dates=DATE(9999,12,31))*(merged_names=A2027)),"")</f>
        <v/>
      </c>
      <c r="F2027" s="17" t="str">
        <f ca="1">_xlfn.XLOOKUP(J2027,Promotions[Promo Key],Promotions[Promo Date],"")</f>
        <v/>
      </c>
      <c r="G2027" s="18" t="str">
        <f t="shared" ca="1" si="139"/>
        <v/>
      </c>
      <c r="H2027" s="18" t="str">
        <f t="shared" ca="1" si="138"/>
        <v/>
      </c>
      <c r="I2027" s="17" t="str">
        <f>_xlfn.XLOOKUP(A2027,Students[Full Name],Students[Starting Rank],"")</f>
        <v/>
      </c>
      <c r="J2027" s="15" t="str">
        <f t="shared" ca="1" si="140"/>
        <v xml:space="preserve">: </v>
      </c>
      <c r="K2027" s="16" t="str">
        <f>_xlfn.XLOOKUP(A2027,Students[Full Name],Students[Start Date],"")</f>
        <v/>
      </c>
      <c r="L2027" s="18">
        <f t="shared" ca="1" si="141"/>
        <v>-1</v>
      </c>
      <c r="M2027" s="18" cm="1">
        <f t="array" aca="1" ref="M2027" ca="1">SUMPRODUCT(Inactives[Days Inactive]*(Inactives[Student]=A2027))/365</f>
        <v>0</v>
      </c>
      <c r="N2027" s="18" t="str" cm="1">
        <f t="array" ref="N2027">IF(LEN($A2027)&gt;0,SUMPRODUCT(($A2027=merged_names)*(_xlfn.TEXTAFTER(N$2, "At ")=merged_belt_colours)*merged_months_at_rank),"")</f>
        <v/>
      </c>
      <c r="O2027" s="18" t="str" cm="1">
        <f t="array" ref="O2027">IF(LEN($A2027)&gt;0,SUMPRODUCT(($A2027=merged_names)*(_xlfn.TEXTAFTER(O$2, "At ")=merged_belt_colours)*merged_months_at_rank),"")</f>
        <v/>
      </c>
      <c r="P2027" s="18" t="str" cm="1">
        <f t="array" ref="P2027">IF(LEN($A2027)&gt;0,SUMPRODUCT(($A2027=merged_names)*(_xlfn.TEXTAFTER(P$2, "At ")=merged_belt_colours)*merged_months_at_rank),"")</f>
        <v/>
      </c>
      <c r="Q2027" s="18" t="str" cm="1">
        <f t="array" ref="Q2027">IF(LEN($A2027)&gt;0,SUMPRODUCT(($A2027=merged_names)*(_xlfn.TEXTAFTER(Q$2, "At ")=merged_belt_colours)*merged_months_at_rank),"")</f>
        <v/>
      </c>
      <c r="R2027" s="18" t="str" cm="1">
        <f t="array" ref="R2027">IF(LEN($A2027)&gt;0,SUMPRODUCT(($A2027=merged_names)*(_xlfn.TEXTAFTER(R$2, "At ")=merged_belt_colours)*merged_months_at_rank),"")</f>
        <v/>
      </c>
    </row>
    <row r="2028" spans="1:18" x14ac:dyDescent="0.25">
      <c r="A2028"/>
      <c r="B2028" s="15" t="str" cm="1">
        <f t="array" ref="B2028">IFERROR(IF(LEN(A2028)&gt;0, IF(SUMPRODUCT((Inactives[Key]=J2028)*(Inactives[Currently Inactive]))=1,"Inactive","Active"),""),"Active")</f>
        <v/>
      </c>
      <c r="C2028" s="16" t="str" cm="1">
        <f t="array" aca="1" ref="C2028" ca="1">IFERROR(_xlfn._xlws.FILTER(Inactives[Inactive On],(Inactives[Key]=J2028)*(Inactives[Currently Inactive]),""),"")</f>
        <v/>
      </c>
      <c r="D2028" s="16" t="str" cm="1">
        <f t="array" aca="1" ref="D2028" ca="1">IFERROR(INDEX(_xlfn.TEXTSPLIT(E2028," "),1),"")</f>
        <v/>
      </c>
      <c r="E2028" s="15" t="str" cm="1">
        <f t="array" aca="1" ref="E2028" ca="1">IFERROR(_xlfn._xlws.FILTER(merged_ranks,(merged_end_dates=DATE(9999,12,31))*(merged_names=A2028)),"")</f>
        <v/>
      </c>
      <c r="F2028" s="17" t="str">
        <f ca="1">_xlfn.XLOOKUP(J2028,Promotions[Promo Key],Promotions[Promo Date],"")</f>
        <v/>
      </c>
      <c r="G2028" s="18" t="str">
        <f t="shared" ca="1" si="139"/>
        <v/>
      </c>
      <c r="H2028" s="18" t="str">
        <f t="shared" ca="1" si="138"/>
        <v/>
      </c>
      <c r="I2028" s="17" t="str">
        <f>_xlfn.XLOOKUP(A2028,Students[Full Name],Students[Starting Rank],"")</f>
        <v/>
      </c>
      <c r="J2028" s="15" t="str">
        <f t="shared" ca="1" si="140"/>
        <v xml:space="preserve">: </v>
      </c>
      <c r="K2028" s="16" t="str">
        <f>_xlfn.XLOOKUP(A2028,Students[Full Name],Students[Start Date],"")</f>
        <v/>
      </c>
      <c r="L2028" s="18">
        <f t="shared" ca="1" si="141"/>
        <v>-1</v>
      </c>
      <c r="M2028" s="18" cm="1">
        <f t="array" aca="1" ref="M2028" ca="1">SUMPRODUCT(Inactives[Days Inactive]*(Inactives[Student]=A2028))/365</f>
        <v>0</v>
      </c>
      <c r="N2028" s="18" t="str" cm="1">
        <f t="array" ref="N2028">IF(LEN($A2028)&gt;0,SUMPRODUCT(($A2028=merged_names)*(_xlfn.TEXTAFTER(N$2, "At ")=merged_belt_colours)*merged_months_at_rank),"")</f>
        <v/>
      </c>
      <c r="O2028" s="18" t="str" cm="1">
        <f t="array" ref="O2028">IF(LEN($A2028)&gt;0,SUMPRODUCT(($A2028=merged_names)*(_xlfn.TEXTAFTER(O$2, "At ")=merged_belt_colours)*merged_months_at_rank),"")</f>
        <v/>
      </c>
      <c r="P2028" s="18" t="str" cm="1">
        <f t="array" ref="P2028">IF(LEN($A2028)&gt;0,SUMPRODUCT(($A2028=merged_names)*(_xlfn.TEXTAFTER(P$2, "At ")=merged_belt_colours)*merged_months_at_rank),"")</f>
        <v/>
      </c>
      <c r="Q2028" s="18" t="str" cm="1">
        <f t="array" ref="Q2028">IF(LEN($A2028)&gt;0,SUMPRODUCT(($A2028=merged_names)*(_xlfn.TEXTAFTER(Q$2, "At ")=merged_belt_colours)*merged_months_at_rank),"")</f>
        <v/>
      </c>
      <c r="R2028" s="18" t="str" cm="1">
        <f t="array" ref="R2028">IF(LEN($A2028)&gt;0,SUMPRODUCT(($A2028=merged_names)*(_xlfn.TEXTAFTER(R$2, "At ")=merged_belt_colours)*merged_months_at_rank),"")</f>
        <v/>
      </c>
    </row>
    <row r="2029" spans="1:18" x14ac:dyDescent="0.25">
      <c r="A2029"/>
      <c r="B2029" s="15" t="str" cm="1">
        <f t="array" ref="B2029">IFERROR(IF(LEN(A2029)&gt;0, IF(SUMPRODUCT((Inactives[Key]=J2029)*(Inactives[Currently Inactive]))=1,"Inactive","Active"),""),"Active")</f>
        <v/>
      </c>
      <c r="C2029" s="16" t="str" cm="1">
        <f t="array" aca="1" ref="C2029" ca="1">IFERROR(_xlfn._xlws.FILTER(Inactives[Inactive On],(Inactives[Key]=J2029)*(Inactives[Currently Inactive]),""),"")</f>
        <v/>
      </c>
      <c r="D2029" s="16" t="str" cm="1">
        <f t="array" aca="1" ref="D2029" ca="1">IFERROR(INDEX(_xlfn.TEXTSPLIT(E2029," "),1),"")</f>
        <v/>
      </c>
      <c r="E2029" s="15" t="str" cm="1">
        <f t="array" aca="1" ref="E2029" ca="1">IFERROR(_xlfn._xlws.FILTER(merged_ranks,(merged_end_dates=DATE(9999,12,31))*(merged_names=A2029)),"")</f>
        <v/>
      </c>
      <c r="F2029" s="17" t="str">
        <f ca="1">_xlfn.XLOOKUP(J2029,Promotions[Promo Key],Promotions[Promo Date],"")</f>
        <v/>
      </c>
      <c r="G2029" s="18" t="str">
        <f t="shared" ca="1" si="139"/>
        <v/>
      </c>
      <c r="H2029" s="18" t="str">
        <f t="shared" ca="1" si="138"/>
        <v/>
      </c>
      <c r="I2029" s="17" t="str">
        <f>_xlfn.XLOOKUP(A2029,Students[Full Name],Students[Starting Rank],"")</f>
        <v/>
      </c>
      <c r="J2029" s="15" t="str">
        <f t="shared" ca="1" si="140"/>
        <v xml:space="preserve">: </v>
      </c>
      <c r="K2029" s="16" t="str">
        <f>_xlfn.XLOOKUP(A2029,Students[Full Name],Students[Start Date],"")</f>
        <v/>
      </c>
      <c r="L2029" s="18">
        <f t="shared" ca="1" si="141"/>
        <v>-1</v>
      </c>
      <c r="M2029" s="18" cm="1">
        <f t="array" aca="1" ref="M2029" ca="1">SUMPRODUCT(Inactives[Days Inactive]*(Inactives[Student]=A2029))/365</f>
        <v>0</v>
      </c>
      <c r="N2029" s="18" t="str" cm="1">
        <f t="array" ref="N2029">IF(LEN($A2029)&gt;0,SUMPRODUCT(($A2029=merged_names)*(_xlfn.TEXTAFTER(N$2, "At ")=merged_belt_colours)*merged_months_at_rank),"")</f>
        <v/>
      </c>
      <c r="O2029" s="18" t="str" cm="1">
        <f t="array" ref="O2029">IF(LEN($A2029)&gt;0,SUMPRODUCT(($A2029=merged_names)*(_xlfn.TEXTAFTER(O$2, "At ")=merged_belt_colours)*merged_months_at_rank),"")</f>
        <v/>
      </c>
      <c r="P2029" s="18" t="str" cm="1">
        <f t="array" ref="P2029">IF(LEN($A2029)&gt;0,SUMPRODUCT(($A2029=merged_names)*(_xlfn.TEXTAFTER(P$2, "At ")=merged_belt_colours)*merged_months_at_rank),"")</f>
        <v/>
      </c>
      <c r="Q2029" s="18" t="str" cm="1">
        <f t="array" ref="Q2029">IF(LEN($A2029)&gt;0,SUMPRODUCT(($A2029=merged_names)*(_xlfn.TEXTAFTER(Q$2, "At ")=merged_belt_colours)*merged_months_at_rank),"")</f>
        <v/>
      </c>
      <c r="R2029" s="18" t="str" cm="1">
        <f t="array" ref="R2029">IF(LEN($A2029)&gt;0,SUMPRODUCT(($A2029=merged_names)*(_xlfn.TEXTAFTER(R$2, "At ")=merged_belt_colours)*merged_months_at_rank),"")</f>
        <v/>
      </c>
    </row>
    <row r="2030" spans="1:18" x14ac:dyDescent="0.25">
      <c r="A2030"/>
      <c r="B2030" s="15" t="str" cm="1">
        <f t="array" ref="B2030">IFERROR(IF(LEN(A2030)&gt;0, IF(SUMPRODUCT((Inactives[Key]=J2030)*(Inactives[Currently Inactive]))=1,"Inactive","Active"),""),"Active")</f>
        <v/>
      </c>
      <c r="C2030" s="16" t="str" cm="1">
        <f t="array" aca="1" ref="C2030" ca="1">IFERROR(_xlfn._xlws.FILTER(Inactives[Inactive On],(Inactives[Key]=J2030)*(Inactives[Currently Inactive]),""),"")</f>
        <v/>
      </c>
      <c r="D2030" s="16" t="str" cm="1">
        <f t="array" aca="1" ref="D2030" ca="1">IFERROR(INDEX(_xlfn.TEXTSPLIT(E2030," "),1),"")</f>
        <v/>
      </c>
      <c r="E2030" s="15" t="str" cm="1">
        <f t="array" aca="1" ref="E2030" ca="1">IFERROR(_xlfn._xlws.FILTER(merged_ranks,(merged_end_dates=DATE(9999,12,31))*(merged_names=A2030)),"")</f>
        <v/>
      </c>
      <c r="F2030" s="17" t="str">
        <f ca="1">_xlfn.XLOOKUP(J2030,Promotions[Promo Key],Promotions[Promo Date],"")</f>
        <v/>
      </c>
      <c r="G2030" s="18" t="str">
        <f t="shared" ca="1" si="139"/>
        <v/>
      </c>
      <c r="H2030" s="18" t="str">
        <f t="shared" ca="1" si="138"/>
        <v/>
      </c>
      <c r="I2030" s="17" t="str">
        <f>_xlfn.XLOOKUP(A2030,Students[Full Name],Students[Starting Rank],"")</f>
        <v/>
      </c>
      <c r="J2030" s="15" t="str">
        <f t="shared" ca="1" si="140"/>
        <v xml:space="preserve">: </v>
      </c>
      <c r="K2030" s="16" t="str">
        <f>_xlfn.XLOOKUP(A2030,Students[Full Name],Students[Start Date],"")</f>
        <v/>
      </c>
      <c r="L2030" s="18">
        <f t="shared" ca="1" si="141"/>
        <v>-1</v>
      </c>
      <c r="M2030" s="18" cm="1">
        <f t="array" aca="1" ref="M2030" ca="1">SUMPRODUCT(Inactives[Days Inactive]*(Inactives[Student]=A2030))/365</f>
        <v>0</v>
      </c>
      <c r="N2030" s="18" t="str" cm="1">
        <f t="array" ref="N2030">IF(LEN($A2030)&gt;0,SUMPRODUCT(($A2030=merged_names)*(_xlfn.TEXTAFTER(N$2, "At ")=merged_belt_colours)*merged_months_at_rank),"")</f>
        <v/>
      </c>
      <c r="O2030" s="18" t="str" cm="1">
        <f t="array" ref="O2030">IF(LEN($A2030)&gt;0,SUMPRODUCT(($A2030=merged_names)*(_xlfn.TEXTAFTER(O$2, "At ")=merged_belt_colours)*merged_months_at_rank),"")</f>
        <v/>
      </c>
      <c r="P2030" s="18" t="str" cm="1">
        <f t="array" ref="P2030">IF(LEN($A2030)&gt;0,SUMPRODUCT(($A2030=merged_names)*(_xlfn.TEXTAFTER(P$2, "At ")=merged_belt_colours)*merged_months_at_rank),"")</f>
        <v/>
      </c>
      <c r="Q2030" s="18" t="str" cm="1">
        <f t="array" ref="Q2030">IF(LEN($A2030)&gt;0,SUMPRODUCT(($A2030=merged_names)*(_xlfn.TEXTAFTER(Q$2, "At ")=merged_belt_colours)*merged_months_at_rank),"")</f>
        <v/>
      </c>
      <c r="R2030" s="18" t="str" cm="1">
        <f t="array" ref="R2030">IF(LEN($A2030)&gt;0,SUMPRODUCT(($A2030=merged_names)*(_xlfn.TEXTAFTER(R$2, "At ")=merged_belt_colours)*merged_months_at_rank),"")</f>
        <v/>
      </c>
    </row>
    <row r="2031" spans="1:18" x14ac:dyDescent="0.25">
      <c r="A2031"/>
      <c r="B2031" s="15" t="str" cm="1">
        <f t="array" ref="B2031">IFERROR(IF(LEN(A2031)&gt;0, IF(SUMPRODUCT((Inactives[Key]=J2031)*(Inactives[Currently Inactive]))=1,"Inactive","Active"),""),"Active")</f>
        <v/>
      </c>
      <c r="C2031" s="16" t="str" cm="1">
        <f t="array" aca="1" ref="C2031" ca="1">IFERROR(_xlfn._xlws.FILTER(Inactives[Inactive On],(Inactives[Key]=J2031)*(Inactives[Currently Inactive]),""),"")</f>
        <v/>
      </c>
      <c r="D2031" s="16" t="str" cm="1">
        <f t="array" aca="1" ref="D2031" ca="1">IFERROR(INDEX(_xlfn.TEXTSPLIT(E2031," "),1),"")</f>
        <v/>
      </c>
      <c r="E2031" s="15" t="str" cm="1">
        <f t="array" aca="1" ref="E2031" ca="1">IFERROR(_xlfn._xlws.FILTER(merged_ranks,(merged_end_dates=DATE(9999,12,31))*(merged_names=A2031)),"")</f>
        <v/>
      </c>
      <c r="F2031" s="17" t="str">
        <f ca="1">_xlfn.XLOOKUP(J2031,Promotions[Promo Key],Promotions[Promo Date],"")</f>
        <v/>
      </c>
      <c r="G2031" s="18" t="str">
        <f t="shared" ca="1" si="139"/>
        <v/>
      </c>
      <c r="H2031" s="18" t="str">
        <f t="shared" ca="1" si="138"/>
        <v/>
      </c>
      <c r="I2031" s="17" t="str">
        <f>_xlfn.XLOOKUP(A2031,Students[Full Name],Students[Starting Rank],"")</f>
        <v/>
      </c>
      <c r="J2031" s="15" t="str">
        <f t="shared" ca="1" si="140"/>
        <v xml:space="preserve">: </v>
      </c>
      <c r="K2031" s="16" t="str">
        <f>_xlfn.XLOOKUP(A2031,Students[Full Name],Students[Start Date],"")</f>
        <v/>
      </c>
      <c r="L2031" s="18">
        <f t="shared" ca="1" si="141"/>
        <v>-1</v>
      </c>
      <c r="M2031" s="18" cm="1">
        <f t="array" aca="1" ref="M2031" ca="1">SUMPRODUCT(Inactives[Days Inactive]*(Inactives[Student]=A2031))/365</f>
        <v>0</v>
      </c>
      <c r="N2031" s="18" t="str" cm="1">
        <f t="array" ref="N2031">IF(LEN($A2031)&gt;0,SUMPRODUCT(($A2031=merged_names)*(_xlfn.TEXTAFTER(N$2, "At ")=merged_belt_colours)*merged_months_at_rank),"")</f>
        <v/>
      </c>
      <c r="O2031" s="18" t="str" cm="1">
        <f t="array" ref="O2031">IF(LEN($A2031)&gt;0,SUMPRODUCT(($A2031=merged_names)*(_xlfn.TEXTAFTER(O$2, "At ")=merged_belt_colours)*merged_months_at_rank),"")</f>
        <v/>
      </c>
      <c r="P2031" s="18" t="str" cm="1">
        <f t="array" ref="P2031">IF(LEN($A2031)&gt;0,SUMPRODUCT(($A2031=merged_names)*(_xlfn.TEXTAFTER(P$2, "At ")=merged_belt_colours)*merged_months_at_rank),"")</f>
        <v/>
      </c>
      <c r="Q2031" s="18" t="str" cm="1">
        <f t="array" ref="Q2031">IF(LEN($A2031)&gt;0,SUMPRODUCT(($A2031=merged_names)*(_xlfn.TEXTAFTER(Q$2, "At ")=merged_belt_colours)*merged_months_at_rank),"")</f>
        <v/>
      </c>
      <c r="R2031" s="18" t="str" cm="1">
        <f t="array" ref="R2031">IF(LEN($A2031)&gt;0,SUMPRODUCT(($A2031=merged_names)*(_xlfn.TEXTAFTER(R$2, "At ")=merged_belt_colours)*merged_months_at_rank),"")</f>
        <v/>
      </c>
    </row>
    <row r="2032" spans="1:18" x14ac:dyDescent="0.25">
      <c r="A2032"/>
      <c r="B2032" s="15" t="str" cm="1">
        <f t="array" ref="B2032">IFERROR(IF(LEN(A2032)&gt;0, IF(SUMPRODUCT((Inactives[Key]=J2032)*(Inactives[Currently Inactive]))=1,"Inactive","Active"),""),"Active")</f>
        <v/>
      </c>
      <c r="C2032" s="16" t="str" cm="1">
        <f t="array" aca="1" ref="C2032" ca="1">IFERROR(_xlfn._xlws.FILTER(Inactives[Inactive On],(Inactives[Key]=J2032)*(Inactives[Currently Inactive]),""),"")</f>
        <v/>
      </c>
      <c r="D2032" s="16" t="str" cm="1">
        <f t="array" aca="1" ref="D2032" ca="1">IFERROR(INDEX(_xlfn.TEXTSPLIT(E2032," "),1),"")</f>
        <v/>
      </c>
      <c r="E2032" s="15" t="str" cm="1">
        <f t="array" aca="1" ref="E2032" ca="1">IFERROR(_xlfn._xlws.FILTER(merged_ranks,(merged_end_dates=DATE(9999,12,31))*(merged_names=A2032)),"")</f>
        <v/>
      </c>
      <c r="F2032" s="17" t="str">
        <f ca="1">_xlfn.XLOOKUP(J2032,Promotions[Promo Key],Promotions[Promo Date],"")</f>
        <v/>
      </c>
      <c r="G2032" s="18" t="str">
        <f t="shared" ca="1" si="139"/>
        <v/>
      </c>
      <c r="H2032" s="18" t="str">
        <f t="shared" ca="1" si="138"/>
        <v/>
      </c>
      <c r="I2032" s="17" t="str">
        <f>_xlfn.XLOOKUP(A2032,Students[Full Name],Students[Starting Rank],"")</f>
        <v/>
      </c>
      <c r="J2032" s="15" t="str">
        <f t="shared" ca="1" si="140"/>
        <v xml:space="preserve">: </v>
      </c>
      <c r="K2032" s="16" t="str">
        <f>_xlfn.XLOOKUP(A2032,Students[Full Name],Students[Start Date],"")</f>
        <v/>
      </c>
      <c r="L2032" s="18">
        <f t="shared" ca="1" si="141"/>
        <v>-1</v>
      </c>
      <c r="M2032" s="18" cm="1">
        <f t="array" aca="1" ref="M2032" ca="1">SUMPRODUCT(Inactives[Days Inactive]*(Inactives[Student]=A2032))/365</f>
        <v>0</v>
      </c>
      <c r="N2032" s="18" t="str" cm="1">
        <f t="array" ref="N2032">IF(LEN($A2032)&gt;0,SUMPRODUCT(($A2032=merged_names)*(_xlfn.TEXTAFTER(N$2, "At ")=merged_belt_colours)*merged_months_at_rank),"")</f>
        <v/>
      </c>
      <c r="O2032" s="18" t="str" cm="1">
        <f t="array" ref="O2032">IF(LEN($A2032)&gt;0,SUMPRODUCT(($A2032=merged_names)*(_xlfn.TEXTAFTER(O$2, "At ")=merged_belt_colours)*merged_months_at_rank),"")</f>
        <v/>
      </c>
      <c r="P2032" s="18" t="str" cm="1">
        <f t="array" ref="P2032">IF(LEN($A2032)&gt;0,SUMPRODUCT(($A2032=merged_names)*(_xlfn.TEXTAFTER(P$2, "At ")=merged_belt_colours)*merged_months_at_rank),"")</f>
        <v/>
      </c>
      <c r="Q2032" s="18" t="str" cm="1">
        <f t="array" ref="Q2032">IF(LEN($A2032)&gt;0,SUMPRODUCT(($A2032=merged_names)*(_xlfn.TEXTAFTER(Q$2, "At ")=merged_belt_colours)*merged_months_at_rank),"")</f>
        <v/>
      </c>
      <c r="R2032" s="18" t="str" cm="1">
        <f t="array" ref="R2032">IF(LEN($A2032)&gt;0,SUMPRODUCT(($A2032=merged_names)*(_xlfn.TEXTAFTER(R$2, "At ")=merged_belt_colours)*merged_months_at_rank),"")</f>
        <v/>
      </c>
    </row>
    <row r="2033" spans="1:18" x14ac:dyDescent="0.25">
      <c r="A2033"/>
      <c r="B2033" s="15" t="str" cm="1">
        <f t="array" ref="B2033">IFERROR(IF(LEN(A2033)&gt;0, IF(SUMPRODUCT((Inactives[Key]=J2033)*(Inactives[Currently Inactive]))=1,"Inactive","Active"),""),"Active")</f>
        <v/>
      </c>
      <c r="C2033" s="16" t="str" cm="1">
        <f t="array" aca="1" ref="C2033" ca="1">IFERROR(_xlfn._xlws.FILTER(Inactives[Inactive On],(Inactives[Key]=J2033)*(Inactives[Currently Inactive]),""),"")</f>
        <v/>
      </c>
      <c r="D2033" s="16" t="str" cm="1">
        <f t="array" aca="1" ref="D2033" ca="1">IFERROR(INDEX(_xlfn.TEXTSPLIT(E2033," "),1),"")</f>
        <v/>
      </c>
      <c r="E2033" s="15" t="str" cm="1">
        <f t="array" aca="1" ref="E2033" ca="1">IFERROR(_xlfn._xlws.FILTER(merged_ranks,(merged_end_dates=DATE(9999,12,31))*(merged_names=A2033)),"")</f>
        <v/>
      </c>
      <c r="F2033" s="17" t="str">
        <f ca="1">_xlfn.XLOOKUP(J2033,Promotions[Promo Key],Promotions[Promo Date],"")</f>
        <v/>
      </c>
      <c r="G2033" s="18" t="str">
        <f t="shared" ca="1" si="139"/>
        <v/>
      </c>
      <c r="H2033" s="18" t="str">
        <f t="shared" ca="1" si="138"/>
        <v/>
      </c>
      <c r="I2033" s="17" t="str">
        <f>_xlfn.XLOOKUP(A2033,Students[Full Name],Students[Starting Rank],"")</f>
        <v/>
      </c>
      <c r="J2033" s="15" t="str">
        <f t="shared" ca="1" si="140"/>
        <v xml:space="preserve">: </v>
      </c>
      <c r="K2033" s="16" t="str">
        <f>_xlfn.XLOOKUP(A2033,Students[Full Name],Students[Start Date],"")</f>
        <v/>
      </c>
      <c r="L2033" s="18">
        <f t="shared" ca="1" si="141"/>
        <v>-1</v>
      </c>
      <c r="M2033" s="18" cm="1">
        <f t="array" aca="1" ref="M2033" ca="1">SUMPRODUCT(Inactives[Days Inactive]*(Inactives[Student]=A2033))/365</f>
        <v>0</v>
      </c>
      <c r="N2033" s="18" t="str" cm="1">
        <f t="array" ref="N2033">IF(LEN($A2033)&gt;0,SUMPRODUCT(($A2033=merged_names)*(_xlfn.TEXTAFTER(N$2, "At ")=merged_belt_colours)*merged_months_at_rank),"")</f>
        <v/>
      </c>
      <c r="O2033" s="18" t="str" cm="1">
        <f t="array" ref="O2033">IF(LEN($A2033)&gt;0,SUMPRODUCT(($A2033=merged_names)*(_xlfn.TEXTAFTER(O$2, "At ")=merged_belt_colours)*merged_months_at_rank),"")</f>
        <v/>
      </c>
      <c r="P2033" s="18" t="str" cm="1">
        <f t="array" ref="P2033">IF(LEN($A2033)&gt;0,SUMPRODUCT(($A2033=merged_names)*(_xlfn.TEXTAFTER(P$2, "At ")=merged_belt_colours)*merged_months_at_rank),"")</f>
        <v/>
      </c>
      <c r="Q2033" s="18" t="str" cm="1">
        <f t="array" ref="Q2033">IF(LEN($A2033)&gt;0,SUMPRODUCT(($A2033=merged_names)*(_xlfn.TEXTAFTER(Q$2, "At ")=merged_belt_colours)*merged_months_at_rank),"")</f>
        <v/>
      </c>
      <c r="R2033" s="18" t="str" cm="1">
        <f t="array" ref="R2033">IF(LEN($A2033)&gt;0,SUMPRODUCT(($A2033=merged_names)*(_xlfn.TEXTAFTER(R$2, "At ")=merged_belt_colours)*merged_months_at_rank),"")</f>
        <v/>
      </c>
    </row>
    <row r="2034" spans="1:18" x14ac:dyDescent="0.25">
      <c r="A2034"/>
      <c r="B2034" s="15" t="str" cm="1">
        <f t="array" ref="B2034">IFERROR(IF(LEN(A2034)&gt;0, IF(SUMPRODUCT((Inactives[Key]=J2034)*(Inactives[Currently Inactive]))=1,"Inactive","Active"),""),"Active")</f>
        <v/>
      </c>
      <c r="C2034" s="16" t="str" cm="1">
        <f t="array" aca="1" ref="C2034" ca="1">IFERROR(_xlfn._xlws.FILTER(Inactives[Inactive On],(Inactives[Key]=J2034)*(Inactives[Currently Inactive]),""),"")</f>
        <v/>
      </c>
      <c r="D2034" s="16" t="str" cm="1">
        <f t="array" aca="1" ref="D2034" ca="1">IFERROR(INDEX(_xlfn.TEXTSPLIT(E2034," "),1),"")</f>
        <v/>
      </c>
      <c r="E2034" s="15" t="str" cm="1">
        <f t="array" aca="1" ref="E2034" ca="1">IFERROR(_xlfn._xlws.FILTER(merged_ranks,(merged_end_dates=DATE(9999,12,31))*(merged_names=A2034)),"")</f>
        <v/>
      </c>
      <c r="F2034" s="17" t="str">
        <f ca="1">_xlfn.XLOOKUP(J2034,Promotions[Promo Key],Promotions[Promo Date],"")</f>
        <v/>
      </c>
      <c r="G2034" s="18" t="str">
        <f t="shared" ca="1" si="139"/>
        <v/>
      </c>
      <c r="H2034" s="18" t="str">
        <f t="shared" ca="1" si="138"/>
        <v/>
      </c>
      <c r="I2034" s="17" t="str">
        <f>_xlfn.XLOOKUP(A2034,Students[Full Name],Students[Starting Rank],"")</f>
        <v/>
      </c>
      <c r="J2034" s="15" t="str">
        <f t="shared" ca="1" si="140"/>
        <v xml:space="preserve">: </v>
      </c>
      <c r="K2034" s="16" t="str">
        <f>_xlfn.XLOOKUP(A2034,Students[Full Name],Students[Start Date],"")</f>
        <v/>
      </c>
      <c r="L2034" s="18">
        <f t="shared" ca="1" si="141"/>
        <v>-1</v>
      </c>
      <c r="M2034" s="18" cm="1">
        <f t="array" aca="1" ref="M2034" ca="1">SUMPRODUCT(Inactives[Days Inactive]*(Inactives[Student]=A2034))/365</f>
        <v>0</v>
      </c>
      <c r="N2034" s="18" t="str" cm="1">
        <f t="array" ref="N2034">IF(LEN($A2034)&gt;0,SUMPRODUCT(($A2034=merged_names)*(_xlfn.TEXTAFTER(N$2, "At ")=merged_belt_colours)*merged_months_at_rank),"")</f>
        <v/>
      </c>
      <c r="O2034" s="18" t="str" cm="1">
        <f t="array" ref="O2034">IF(LEN($A2034)&gt;0,SUMPRODUCT(($A2034=merged_names)*(_xlfn.TEXTAFTER(O$2, "At ")=merged_belt_colours)*merged_months_at_rank),"")</f>
        <v/>
      </c>
      <c r="P2034" s="18" t="str" cm="1">
        <f t="array" ref="P2034">IF(LEN($A2034)&gt;0,SUMPRODUCT(($A2034=merged_names)*(_xlfn.TEXTAFTER(P$2, "At ")=merged_belt_colours)*merged_months_at_rank),"")</f>
        <v/>
      </c>
      <c r="Q2034" s="18" t="str" cm="1">
        <f t="array" ref="Q2034">IF(LEN($A2034)&gt;0,SUMPRODUCT(($A2034=merged_names)*(_xlfn.TEXTAFTER(Q$2, "At ")=merged_belt_colours)*merged_months_at_rank),"")</f>
        <v/>
      </c>
      <c r="R2034" s="18" t="str" cm="1">
        <f t="array" ref="R2034">IF(LEN($A2034)&gt;0,SUMPRODUCT(($A2034=merged_names)*(_xlfn.TEXTAFTER(R$2, "At ")=merged_belt_colours)*merged_months_at_rank),"")</f>
        <v/>
      </c>
    </row>
    <row r="2035" spans="1:18" x14ac:dyDescent="0.25">
      <c r="A2035"/>
      <c r="B2035" s="15" t="str" cm="1">
        <f t="array" ref="B2035">IFERROR(IF(LEN(A2035)&gt;0, IF(SUMPRODUCT((Inactives[Key]=J2035)*(Inactives[Currently Inactive]))=1,"Inactive","Active"),""),"Active")</f>
        <v/>
      </c>
      <c r="C2035" s="16" t="str" cm="1">
        <f t="array" aca="1" ref="C2035" ca="1">IFERROR(_xlfn._xlws.FILTER(Inactives[Inactive On],(Inactives[Key]=J2035)*(Inactives[Currently Inactive]),""),"")</f>
        <v/>
      </c>
      <c r="D2035" s="16" t="str" cm="1">
        <f t="array" aca="1" ref="D2035" ca="1">IFERROR(INDEX(_xlfn.TEXTSPLIT(E2035," "),1),"")</f>
        <v/>
      </c>
      <c r="E2035" s="15" t="str" cm="1">
        <f t="array" aca="1" ref="E2035" ca="1">IFERROR(_xlfn._xlws.FILTER(merged_ranks,(merged_end_dates=DATE(9999,12,31))*(merged_names=A2035)),"")</f>
        <v/>
      </c>
      <c r="F2035" s="17" t="str">
        <f ca="1">_xlfn.XLOOKUP(J2035,Promotions[Promo Key],Promotions[Promo Date],"")</f>
        <v/>
      </c>
      <c r="G2035" s="18" t="str">
        <f t="shared" ca="1" si="139"/>
        <v/>
      </c>
      <c r="H2035" s="18" t="str">
        <f t="shared" ca="1" si="138"/>
        <v/>
      </c>
      <c r="I2035" s="17" t="str">
        <f>_xlfn.XLOOKUP(A2035,Students[Full Name],Students[Starting Rank],"")</f>
        <v/>
      </c>
      <c r="J2035" s="15" t="str">
        <f t="shared" ca="1" si="140"/>
        <v xml:space="preserve">: </v>
      </c>
      <c r="K2035" s="16" t="str">
        <f>_xlfn.XLOOKUP(A2035,Students[Full Name],Students[Start Date],"")</f>
        <v/>
      </c>
      <c r="L2035" s="18">
        <f t="shared" ca="1" si="141"/>
        <v>-1</v>
      </c>
      <c r="M2035" s="18" cm="1">
        <f t="array" aca="1" ref="M2035" ca="1">SUMPRODUCT(Inactives[Days Inactive]*(Inactives[Student]=A2035))/365</f>
        <v>0</v>
      </c>
      <c r="N2035" s="18" t="str" cm="1">
        <f t="array" ref="N2035">IF(LEN($A2035)&gt;0,SUMPRODUCT(($A2035=merged_names)*(_xlfn.TEXTAFTER(N$2, "At ")=merged_belt_colours)*merged_months_at_rank),"")</f>
        <v/>
      </c>
      <c r="O2035" s="18" t="str" cm="1">
        <f t="array" ref="O2035">IF(LEN($A2035)&gt;0,SUMPRODUCT(($A2035=merged_names)*(_xlfn.TEXTAFTER(O$2, "At ")=merged_belt_colours)*merged_months_at_rank),"")</f>
        <v/>
      </c>
      <c r="P2035" s="18" t="str" cm="1">
        <f t="array" ref="P2035">IF(LEN($A2035)&gt;0,SUMPRODUCT(($A2035=merged_names)*(_xlfn.TEXTAFTER(P$2, "At ")=merged_belt_colours)*merged_months_at_rank),"")</f>
        <v/>
      </c>
      <c r="Q2035" s="18" t="str" cm="1">
        <f t="array" ref="Q2035">IF(LEN($A2035)&gt;0,SUMPRODUCT(($A2035=merged_names)*(_xlfn.TEXTAFTER(Q$2, "At ")=merged_belt_colours)*merged_months_at_rank),"")</f>
        <v/>
      </c>
      <c r="R2035" s="18" t="str" cm="1">
        <f t="array" ref="R2035">IF(LEN($A2035)&gt;0,SUMPRODUCT(($A2035=merged_names)*(_xlfn.TEXTAFTER(R$2, "At ")=merged_belt_colours)*merged_months_at_rank),"")</f>
        <v/>
      </c>
    </row>
    <row r="2036" spans="1:18" x14ac:dyDescent="0.25">
      <c r="A2036"/>
      <c r="B2036" s="15" t="str" cm="1">
        <f t="array" ref="B2036">IFERROR(IF(LEN(A2036)&gt;0, IF(SUMPRODUCT((Inactives[Key]=J2036)*(Inactives[Currently Inactive]))=1,"Inactive","Active"),""),"Active")</f>
        <v/>
      </c>
      <c r="C2036" s="16" t="str" cm="1">
        <f t="array" aca="1" ref="C2036" ca="1">IFERROR(_xlfn._xlws.FILTER(Inactives[Inactive On],(Inactives[Key]=J2036)*(Inactives[Currently Inactive]),""),"")</f>
        <v/>
      </c>
      <c r="D2036" s="16" t="str" cm="1">
        <f t="array" aca="1" ref="D2036" ca="1">IFERROR(INDEX(_xlfn.TEXTSPLIT(E2036," "),1),"")</f>
        <v/>
      </c>
      <c r="E2036" s="15" t="str" cm="1">
        <f t="array" aca="1" ref="E2036" ca="1">IFERROR(_xlfn._xlws.FILTER(merged_ranks,(merged_end_dates=DATE(9999,12,31))*(merged_names=A2036)),"")</f>
        <v/>
      </c>
      <c r="F2036" s="17" t="str">
        <f ca="1">_xlfn.XLOOKUP(J2036,Promotions[Promo Key],Promotions[Promo Date],"")</f>
        <v/>
      </c>
      <c r="G2036" s="18" t="str">
        <f t="shared" ca="1" si="139"/>
        <v/>
      </c>
      <c r="H2036" s="18" t="str">
        <f t="shared" ca="1" si="138"/>
        <v/>
      </c>
      <c r="I2036" s="17" t="str">
        <f>_xlfn.XLOOKUP(A2036,Students[Full Name],Students[Starting Rank],"")</f>
        <v/>
      </c>
      <c r="J2036" s="15" t="str">
        <f t="shared" ca="1" si="140"/>
        <v xml:space="preserve">: </v>
      </c>
      <c r="K2036" s="16" t="str">
        <f>_xlfn.XLOOKUP(A2036,Students[Full Name],Students[Start Date],"")</f>
        <v/>
      </c>
      <c r="L2036" s="18">
        <f t="shared" ca="1" si="141"/>
        <v>-1</v>
      </c>
      <c r="M2036" s="18" cm="1">
        <f t="array" aca="1" ref="M2036" ca="1">SUMPRODUCT(Inactives[Days Inactive]*(Inactives[Student]=A2036))/365</f>
        <v>0</v>
      </c>
      <c r="N2036" s="18" t="str" cm="1">
        <f t="array" ref="N2036">IF(LEN($A2036)&gt;0,SUMPRODUCT(($A2036=merged_names)*(_xlfn.TEXTAFTER(N$2, "At ")=merged_belt_colours)*merged_months_at_rank),"")</f>
        <v/>
      </c>
      <c r="O2036" s="18" t="str" cm="1">
        <f t="array" ref="O2036">IF(LEN($A2036)&gt;0,SUMPRODUCT(($A2036=merged_names)*(_xlfn.TEXTAFTER(O$2, "At ")=merged_belt_colours)*merged_months_at_rank),"")</f>
        <v/>
      </c>
      <c r="P2036" s="18" t="str" cm="1">
        <f t="array" ref="P2036">IF(LEN($A2036)&gt;0,SUMPRODUCT(($A2036=merged_names)*(_xlfn.TEXTAFTER(P$2, "At ")=merged_belt_colours)*merged_months_at_rank),"")</f>
        <v/>
      </c>
      <c r="Q2036" s="18" t="str" cm="1">
        <f t="array" ref="Q2036">IF(LEN($A2036)&gt;0,SUMPRODUCT(($A2036=merged_names)*(_xlfn.TEXTAFTER(Q$2, "At ")=merged_belt_colours)*merged_months_at_rank),"")</f>
        <v/>
      </c>
      <c r="R2036" s="18" t="str" cm="1">
        <f t="array" ref="R2036">IF(LEN($A2036)&gt;0,SUMPRODUCT(($A2036=merged_names)*(_xlfn.TEXTAFTER(R$2, "At ")=merged_belt_colours)*merged_months_at_rank),"")</f>
        <v/>
      </c>
    </row>
    <row r="2037" spans="1:18" x14ac:dyDescent="0.25">
      <c r="A2037"/>
      <c r="B2037" s="15" t="str" cm="1">
        <f t="array" ref="B2037">IFERROR(IF(LEN(A2037)&gt;0, IF(SUMPRODUCT((Inactives[Key]=J2037)*(Inactives[Currently Inactive]))=1,"Inactive","Active"),""),"Active")</f>
        <v/>
      </c>
      <c r="C2037" s="16" t="str" cm="1">
        <f t="array" aca="1" ref="C2037" ca="1">IFERROR(_xlfn._xlws.FILTER(Inactives[Inactive On],(Inactives[Key]=J2037)*(Inactives[Currently Inactive]),""),"")</f>
        <v/>
      </c>
      <c r="D2037" s="16" t="str" cm="1">
        <f t="array" aca="1" ref="D2037" ca="1">IFERROR(INDEX(_xlfn.TEXTSPLIT(E2037," "),1),"")</f>
        <v/>
      </c>
      <c r="E2037" s="15" t="str" cm="1">
        <f t="array" aca="1" ref="E2037" ca="1">IFERROR(_xlfn._xlws.FILTER(merged_ranks,(merged_end_dates=DATE(9999,12,31))*(merged_names=A2037)),"")</f>
        <v/>
      </c>
      <c r="F2037" s="17" t="str">
        <f ca="1">_xlfn.XLOOKUP(J2037,Promotions[Promo Key],Promotions[Promo Date],"")</f>
        <v/>
      </c>
      <c r="G2037" s="18" t="str">
        <f t="shared" ca="1" si="139"/>
        <v/>
      </c>
      <c r="H2037" s="18" t="str">
        <f t="shared" ca="1" si="138"/>
        <v/>
      </c>
      <c r="I2037" s="17" t="str">
        <f>_xlfn.XLOOKUP(A2037,Students[Full Name],Students[Starting Rank],"")</f>
        <v/>
      </c>
      <c r="J2037" s="15" t="str">
        <f t="shared" ca="1" si="140"/>
        <v xml:space="preserve">: </v>
      </c>
      <c r="K2037" s="16" t="str">
        <f>_xlfn.XLOOKUP(A2037,Students[Full Name],Students[Start Date],"")</f>
        <v/>
      </c>
      <c r="L2037" s="18">
        <f t="shared" ca="1" si="141"/>
        <v>-1</v>
      </c>
      <c r="M2037" s="18" cm="1">
        <f t="array" aca="1" ref="M2037" ca="1">SUMPRODUCT(Inactives[Days Inactive]*(Inactives[Student]=A2037))/365</f>
        <v>0</v>
      </c>
      <c r="N2037" s="18" t="str" cm="1">
        <f t="array" ref="N2037">IF(LEN($A2037)&gt;0,SUMPRODUCT(($A2037=merged_names)*(_xlfn.TEXTAFTER(N$2, "At ")=merged_belt_colours)*merged_months_at_rank),"")</f>
        <v/>
      </c>
      <c r="O2037" s="18" t="str" cm="1">
        <f t="array" ref="O2037">IF(LEN($A2037)&gt;0,SUMPRODUCT(($A2037=merged_names)*(_xlfn.TEXTAFTER(O$2, "At ")=merged_belt_colours)*merged_months_at_rank),"")</f>
        <v/>
      </c>
      <c r="P2037" s="18" t="str" cm="1">
        <f t="array" ref="P2037">IF(LEN($A2037)&gt;0,SUMPRODUCT(($A2037=merged_names)*(_xlfn.TEXTAFTER(P$2, "At ")=merged_belt_colours)*merged_months_at_rank),"")</f>
        <v/>
      </c>
      <c r="Q2037" s="18" t="str" cm="1">
        <f t="array" ref="Q2037">IF(LEN($A2037)&gt;0,SUMPRODUCT(($A2037=merged_names)*(_xlfn.TEXTAFTER(Q$2, "At ")=merged_belt_colours)*merged_months_at_rank),"")</f>
        <v/>
      </c>
      <c r="R2037" s="18" t="str" cm="1">
        <f t="array" ref="R2037">IF(LEN($A2037)&gt;0,SUMPRODUCT(($A2037=merged_names)*(_xlfn.TEXTAFTER(R$2, "At ")=merged_belt_colours)*merged_months_at_rank),"")</f>
        <v/>
      </c>
    </row>
    <row r="2038" spans="1:18" x14ac:dyDescent="0.25">
      <c r="A2038"/>
      <c r="B2038" s="15" t="str" cm="1">
        <f t="array" ref="B2038">IFERROR(IF(LEN(A2038)&gt;0, IF(SUMPRODUCT((Inactives[Key]=J2038)*(Inactives[Currently Inactive]))=1,"Inactive","Active"),""),"Active")</f>
        <v/>
      </c>
      <c r="C2038" s="16" t="str" cm="1">
        <f t="array" aca="1" ref="C2038" ca="1">IFERROR(_xlfn._xlws.FILTER(Inactives[Inactive On],(Inactives[Key]=J2038)*(Inactives[Currently Inactive]),""),"")</f>
        <v/>
      </c>
      <c r="D2038" s="16" t="str" cm="1">
        <f t="array" aca="1" ref="D2038" ca="1">IFERROR(INDEX(_xlfn.TEXTSPLIT(E2038," "),1),"")</f>
        <v/>
      </c>
      <c r="E2038" s="15" t="str" cm="1">
        <f t="array" aca="1" ref="E2038" ca="1">IFERROR(_xlfn._xlws.FILTER(merged_ranks,(merged_end_dates=DATE(9999,12,31))*(merged_names=A2038)),"")</f>
        <v/>
      </c>
      <c r="F2038" s="17" t="str">
        <f ca="1">_xlfn.XLOOKUP(J2038,Promotions[Promo Key],Promotions[Promo Date],"")</f>
        <v/>
      </c>
      <c r="G2038" s="18" t="str">
        <f t="shared" ca="1" si="139"/>
        <v/>
      </c>
      <c r="H2038" s="18" t="str">
        <f t="shared" ca="1" si="138"/>
        <v/>
      </c>
      <c r="I2038" s="17" t="str">
        <f>_xlfn.XLOOKUP(A2038,Students[Full Name],Students[Starting Rank],"")</f>
        <v/>
      </c>
      <c r="J2038" s="15" t="str">
        <f t="shared" ca="1" si="140"/>
        <v xml:space="preserve">: </v>
      </c>
      <c r="K2038" s="16" t="str">
        <f>_xlfn.XLOOKUP(A2038,Students[Full Name],Students[Start Date],"")</f>
        <v/>
      </c>
      <c r="L2038" s="18">
        <f t="shared" ca="1" si="141"/>
        <v>-1</v>
      </c>
      <c r="M2038" s="18" cm="1">
        <f t="array" aca="1" ref="M2038" ca="1">SUMPRODUCT(Inactives[Days Inactive]*(Inactives[Student]=A2038))/365</f>
        <v>0</v>
      </c>
      <c r="N2038" s="18" t="str" cm="1">
        <f t="array" ref="N2038">IF(LEN($A2038)&gt;0,SUMPRODUCT(($A2038=merged_names)*(_xlfn.TEXTAFTER(N$2, "At ")=merged_belt_colours)*merged_months_at_rank),"")</f>
        <v/>
      </c>
      <c r="O2038" s="18" t="str" cm="1">
        <f t="array" ref="O2038">IF(LEN($A2038)&gt;0,SUMPRODUCT(($A2038=merged_names)*(_xlfn.TEXTAFTER(O$2, "At ")=merged_belt_colours)*merged_months_at_rank),"")</f>
        <v/>
      </c>
      <c r="P2038" s="18" t="str" cm="1">
        <f t="array" ref="P2038">IF(LEN($A2038)&gt;0,SUMPRODUCT(($A2038=merged_names)*(_xlfn.TEXTAFTER(P$2, "At ")=merged_belt_colours)*merged_months_at_rank),"")</f>
        <v/>
      </c>
      <c r="Q2038" s="18" t="str" cm="1">
        <f t="array" ref="Q2038">IF(LEN($A2038)&gt;0,SUMPRODUCT(($A2038=merged_names)*(_xlfn.TEXTAFTER(Q$2, "At ")=merged_belt_colours)*merged_months_at_rank),"")</f>
        <v/>
      </c>
      <c r="R2038" s="18" t="str" cm="1">
        <f t="array" ref="R2038">IF(LEN($A2038)&gt;0,SUMPRODUCT(($A2038=merged_names)*(_xlfn.TEXTAFTER(R$2, "At ")=merged_belt_colours)*merged_months_at_rank),"")</f>
        <v/>
      </c>
    </row>
    <row r="2039" spans="1:18" x14ac:dyDescent="0.25">
      <c r="A2039"/>
      <c r="B2039" s="15" t="str" cm="1">
        <f t="array" ref="B2039">IFERROR(IF(LEN(A2039)&gt;0, IF(SUMPRODUCT((Inactives[Key]=J2039)*(Inactives[Currently Inactive]))=1,"Inactive","Active"),""),"Active")</f>
        <v/>
      </c>
      <c r="C2039" s="16" t="str" cm="1">
        <f t="array" aca="1" ref="C2039" ca="1">IFERROR(_xlfn._xlws.FILTER(Inactives[Inactive On],(Inactives[Key]=J2039)*(Inactives[Currently Inactive]),""),"")</f>
        <v/>
      </c>
      <c r="D2039" s="16" t="str" cm="1">
        <f t="array" aca="1" ref="D2039" ca="1">IFERROR(INDEX(_xlfn.TEXTSPLIT(E2039," "),1),"")</f>
        <v/>
      </c>
      <c r="E2039" s="15" t="str" cm="1">
        <f t="array" aca="1" ref="E2039" ca="1">IFERROR(_xlfn._xlws.FILTER(merged_ranks,(merged_end_dates=DATE(9999,12,31))*(merged_names=A2039)),"")</f>
        <v/>
      </c>
      <c r="F2039" s="17" t="str">
        <f ca="1">_xlfn.XLOOKUP(J2039,Promotions[Promo Key],Promotions[Promo Date],"")</f>
        <v/>
      </c>
      <c r="G2039" s="18" t="str">
        <f t="shared" ca="1" si="139"/>
        <v/>
      </c>
      <c r="H2039" s="18" t="str">
        <f t="shared" ca="1" si="138"/>
        <v/>
      </c>
      <c r="I2039" s="17" t="str">
        <f>_xlfn.XLOOKUP(A2039,Students[Full Name],Students[Starting Rank],"")</f>
        <v/>
      </c>
      <c r="J2039" s="15" t="str">
        <f t="shared" ca="1" si="140"/>
        <v xml:space="preserve">: </v>
      </c>
      <c r="K2039" s="16" t="str">
        <f>_xlfn.XLOOKUP(A2039,Students[Full Name],Students[Start Date],"")</f>
        <v/>
      </c>
      <c r="L2039" s="18">
        <f t="shared" ca="1" si="141"/>
        <v>-1</v>
      </c>
      <c r="M2039" s="18" cm="1">
        <f t="array" aca="1" ref="M2039" ca="1">SUMPRODUCT(Inactives[Days Inactive]*(Inactives[Student]=A2039))/365</f>
        <v>0</v>
      </c>
      <c r="N2039" s="18" t="str" cm="1">
        <f t="array" ref="N2039">IF(LEN($A2039)&gt;0,SUMPRODUCT(($A2039=merged_names)*(_xlfn.TEXTAFTER(N$2, "At ")=merged_belt_colours)*merged_months_at_rank),"")</f>
        <v/>
      </c>
      <c r="O2039" s="18" t="str" cm="1">
        <f t="array" ref="O2039">IF(LEN($A2039)&gt;0,SUMPRODUCT(($A2039=merged_names)*(_xlfn.TEXTAFTER(O$2, "At ")=merged_belt_colours)*merged_months_at_rank),"")</f>
        <v/>
      </c>
      <c r="P2039" s="18" t="str" cm="1">
        <f t="array" ref="P2039">IF(LEN($A2039)&gt;0,SUMPRODUCT(($A2039=merged_names)*(_xlfn.TEXTAFTER(P$2, "At ")=merged_belt_colours)*merged_months_at_rank),"")</f>
        <v/>
      </c>
      <c r="Q2039" s="18" t="str" cm="1">
        <f t="array" ref="Q2039">IF(LEN($A2039)&gt;0,SUMPRODUCT(($A2039=merged_names)*(_xlfn.TEXTAFTER(Q$2, "At ")=merged_belt_colours)*merged_months_at_rank),"")</f>
        <v/>
      </c>
      <c r="R2039" s="18" t="str" cm="1">
        <f t="array" ref="R2039">IF(LEN($A2039)&gt;0,SUMPRODUCT(($A2039=merged_names)*(_xlfn.TEXTAFTER(R$2, "At ")=merged_belt_colours)*merged_months_at_rank),"")</f>
        <v/>
      </c>
    </row>
    <row r="2040" spans="1:18" x14ac:dyDescent="0.25">
      <c r="A2040"/>
      <c r="B2040" s="15" t="str" cm="1">
        <f t="array" ref="B2040">IFERROR(IF(LEN(A2040)&gt;0, IF(SUMPRODUCT((Inactives[Key]=J2040)*(Inactives[Currently Inactive]))=1,"Inactive","Active"),""),"Active")</f>
        <v/>
      </c>
      <c r="C2040" s="16" t="str" cm="1">
        <f t="array" aca="1" ref="C2040" ca="1">IFERROR(_xlfn._xlws.FILTER(Inactives[Inactive On],(Inactives[Key]=J2040)*(Inactives[Currently Inactive]),""),"")</f>
        <v/>
      </c>
      <c r="D2040" s="16" t="str" cm="1">
        <f t="array" aca="1" ref="D2040" ca="1">IFERROR(INDEX(_xlfn.TEXTSPLIT(E2040," "),1),"")</f>
        <v/>
      </c>
      <c r="E2040" s="15" t="str" cm="1">
        <f t="array" aca="1" ref="E2040" ca="1">IFERROR(_xlfn._xlws.FILTER(merged_ranks,(merged_end_dates=DATE(9999,12,31))*(merged_names=A2040)),"")</f>
        <v/>
      </c>
      <c r="F2040" s="17" t="str">
        <f ca="1">_xlfn.XLOOKUP(J2040,Promotions[Promo Key],Promotions[Promo Date],"")</f>
        <v/>
      </c>
      <c r="G2040" s="18" t="str">
        <f t="shared" ca="1" si="139"/>
        <v/>
      </c>
      <c r="H2040" s="18" t="str">
        <f t="shared" ca="1" si="138"/>
        <v/>
      </c>
      <c r="I2040" s="17" t="str">
        <f>_xlfn.XLOOKUP(A2040,Students[Full Name],Students[Starting Rank],"")</f>
        <v/>
      </c>
      <c r="J2040" s="15" t="str">
        <f t="shared" ca="1" si="140"/>
        <v xml:space="preserve">: </v>
      </c>
      <c r="K2040" s="16" t="str">
        <f>_xlfn.XLOOKUP(A2040,Students[Full Name],Students[Start Date],"")</f>
        <v/>
      </c>
      <c r="L2040" s="18">
        <f t="shared" ca="1" si="141"/>
        <v>-1</v>
      </c>
      <c r="M2040" s="18" cm="1">
        <f t="array" aca="1" ref="M2040" ca="1">SUMPRODUCT(Inactives[Days Inactive]*(Inactives[Student]=A2040))/365</f>
        <v>0</v>
      </c>
      <c r="N2040" s="18" t="str" cm="1">
        <f t="array" ref="N2040">IF(LEN($A2040)&gt;0,SUMPRODUCT(($A2040=merged_names)*(_xlfn.TEXTAFTER(N$2, "At ")=merged_belt_colours)*merged_months_at_rank),"")</f>
        <v/>
      </c>
      <c r="O2040" s="18" t="str" cm="1">
        <f t="array" ref="O2040">IF(LEN($A2040)&gt;0,SUMPRODUCT(($A2040=merged_names)*(_xlfn.TEXTAFTER(O$2, "At ")=merged_belt_colours)*merged_months_at_rank),"")</f>
        <v/>
      </c>
      <c r="P2040" s="18" t="str" cm="1">
        <f t="array" ref="P2040">IF(LEN($A2040)&gt;0,SUMPRODUCT(($A2040=merged_names)*(_xlfn.TEXTAFTER(P$2, "At ")=merged_belt_colours)*merged_months_at_rank),"")</f>
        <v/>
      </c>
      <c r="Q2040" s="18" t="str" cm="1">
        <f t="array" ref="Q2040">IF(LEN($A2040)&gt;0,SUMPRODUCT(($A2040=merged_names)*(_xlfn.TEXTAFTER(Q$2, "At ")=merged_belt_colours)*merged_months_at_rank),"")</f>
        <v/>
      </c>
      <c r="R2040" s="18" t="str" cm="1">
        <f t="array" ref="R2040">IF(LEN($A2040)&gt;0,SUMPRODUCT(($A2040=merged_names)*(_xlfn.TEXTAFTER(R$2, "At ")=merged_belt_colours)*merged_months_at_rank),"")</f>
        <v/>
      </c>
    </row>
    <row r="2041" spans="1:18" x14ac:dyDescent="0.25">
      <c r="A2041"/>
      <c r="B2041" s="15" t="str" cm="1">
        <f t="array" ref="B2041">IFERROR(IF(LEN(A2041)&gt;0, IF(SUMPRODUCT((Inactives[Key]=J2041)*(Inactives[Currently Inactive]))=1,"Inactive","Active"),""),"Active")</f>
        <v/>
      </c>
      <c r="C2041" s="16" t="str" cm="1">
        <f t="array" aca="1" ref="C2041" ca="1">IFERROR(_xlfn._xlws.FILTER(Inactives[Inactive On],(Inactives[Key]=J2041)*(Inactives[Currently Inactive]),""),"")</f>
        <v/>
      </c>
      <c r="D2041" s="16" t="str" cm="1">
        <f t="array" aca="1" ref="D2041" ca="1">IFERROR(INDEX(_xlfn.TEXTSPLIT(E2041," "),1),"")</f>
        <v/>
      </c>
      <c r="E2041" s="15" t="str" cm="1">
        <f t="array" aca="1" ref="E2041" ca="1">IFERROR(_xlfn._xlws.FILTER(merged_ranks,(merged_end_dates=DATE(9999,12,31))*(merged_names=A2041)),"")</f>
        <v/>
      </c>
      <c r="F2041" s="17" t="str">
        <f ca="1">_xlfn.XLOOKUP(J2041,Promotions[Promo Key],Promotions[Promo Date],"")</f>
        <v/>
      </c>
      <c r="G2041" s="18" t="str">
        <f t="shared" ca="1" si="139"/>
        <v/>
      </c>
      <c r="H2041" s="18" t="str">
        <f t="shared" ca="1" si="138"/>
        <v/>
      </c>
      <c r="I2041" s="17" t="str">
        <f>_xlfn.XLOOKUP(A2041,Students[Full Name],Students[Starting Rank],"")</f>
        <v/>
      </c>
      <c r="J2041" s="15" t="str">
        <f t="shared" ca="1" si="140"/>
        <v xml:space="preserve">: </v>
      </c>
      <c r="K2041" s="16" t="str">
        <f>_xlfn.XLOOKUP(A2041,Students[Full Name],Students[Start Date],"")</f>
        <v/>
      </c>
      <c r="L2041" s="18">
        <f t="shared" ca="1" si="141"/>
        <v>-1</v>
      </c>
      <c r="M2041" s="18" cm="1">
        <f t="array" aca="1" ref="M2041" ca="1">SUMPRODUCT(Inactives[Days Inactive]*(Inactives[Student]=A2041))/365</f>
        <v>0</v>
      </c>
      <c r="N2041" s="18" t="str" cm="1">
        <f t="array" ref="N2041">IF(LEN($A2041)&gt;0,SUMPRODUCT(($A2041=merged_names)*(_xlfn.TEXTAFTER(N$2, "At ")=merged_belt_colours)*merged_months_at_rank),"")</f>
        <v/>
      </c>
      <c r="O2041" s="18" t="str" cm="1">
        <f t="array" ref="O2041">IF(LEN($A2041)&gt;0,SUMPRODUCT(($A2041=merged_names)*(_xlfn.TEXTAFTER(O$2, "At ")=merged_belt_colours)*merged_months_at_rank),"")</f>
        <v/>
      </c>
      <c r="P2041" s="18" t="str" cm="1">
        <f t="array" ref="P2041">IF(LEN($A2041)&gt;0,SUMPRODUCT(($A2041=merged_names)*(_xlfn.TEXTAFTER(P$2, "At ")=merged_belt_colours)*merged_months_at_rank),"")</f>
        <v/>
      </c>
      <c r="Q2041" s="18" t="str" cm="1">
        <f t="array" ref="Q2041">IF(LEN($A2041)&gt;0,SUMPRODUCT(($A2041=merged_names)*(_xlfn.TEXTAFTER(Q$2, "At ")=merged_belt_colours)*merged_months_at_rank),"")</f>
        <v/>
      </c>
      <c r="R2041" s="18" t="str" cm="1">
        <f t="array" ref="R2041">IF(LEN($A2041)&gt;0,SUMPRODUCT(($A2041=merged_names)*(_xlfn.TEXTAFTER(R$2, "At ")=merged_belt_colours)*merged_months_at_rank),"")</f>
        <v/>
      </c>
    </row>
    <row r="2042" spans="1:18" x14ac:dyDescent="0.25">
      <c r="A2042"/>
      <c r="B2042" s="15" t="str" cm="1">
        <f t="array" ref="B2042">IFERROR(IF(LEN(A2042)&gt;0, IF(SUMPRODUCT((Inactives[Key]=J2042)*(Inactives[Currently Inactive]))=1,"Inactive","Active"),""),"Active")</f>
        <v/>
      </c>
      <c r="C2042" s="16" t="str" cm="1">
        <f t="array" aca="1" ref="C2042" ca="1">IFERROR(_xlfn._xlws.FILTER(Inactives[Inactive On],(Inactives[Key]=J2042)*(Inactives[Currently Inactive]),""),"")</f>
        <v/>
      </c>
      <c r="D2042" s="16" t="str" cm="1">
        <f t="array" aca="1" ref="D2042" ca="1">IFERROR(INDEX(_xlfn.TEXTSPLIT(E2042," "),1),"")</f>
        <v/>
      </c>
      <c r="E2042" s="15" t="str" cm="1">
        <f t="array" aca="1" ref="E2042" ca="1">IFERROR(_xlfn._xlws.FILTER(merged_ranks,(merged_end_dates=DATE(9999,12,31))*(merged_names=A2042)),"")</f>
        <v/>
      </c>
      <c r="F2042" s="17" t="str">
        <f ca="1">_xlfn.XLOOKUP(J2042,Promotions[Promo Key],Promotions[Promo Date],"")</f>
        <v/>
      </c>
      <c r="G2042" s="18" t="str">
        <f t="shared" ca="1" si="139"/>
        <v/>
      </c>
      <c r="H2042" s="18" t="str">
        <f t="shared" ca="1" si="138"/>
        <v/>
      </c>
      <c r="I2042" s="17" t="str">
        <f>_xlfn.XLOOKUP(A2042,Students[Full Name],Students[Starting Rank],"")</f>
        <v/>
      </c>
      <c r="J2042" s="15" t="str">
        <f t="shared" ca="1" si="140"/>
        <v xml:space="preserve">: </v>
      </c>
      <c r="K2042" s="16" t="str">
        <f>_xlfn.XLOOKUP(A2042,Students[Full Name],Students[Start Date],"")</f>
        <v/>
      </c>
      <c r="L2042" s="18">
        <f t="shared" ca="1" si="141"/>
        <v>-1</v>
      </c>
      <c r="M2042" s="18" cm="1">
        <f t="array" aca="1" ref="M2042" ca="1">SUMPRODUCT(Inactives[Days Inactive]*(Inactives[Student]=A2042))/365</f>
        <v>0</v>
      </c>
      <c r="N2042" s="18" t="str" cm="1">
        <f t="array" ref="N2042">IF(LEN($A2042)&gt;0,SUMPRODUCT(($A2042=merged_names)*(_xlfn.TEXTAFTER(N$2, "At ")=merged_belt_colours)*merged_months_at_rank),"")</f>
        <v/>
      </c>
      <c r="O2042" s="18" t="str" cm="1">
        <f t="array" ref="O2042">IF(LEN($A2042)&gt;0,SUMPRODUCT(($A2042=merged_names)*(_xlfn.TEXTAFTER(O$2, "At ")=merged_belt_colours)*merged_months_at_rank),"")</f>
        <v/>
      </c>
      <c r="P2042" s="18" t="str" cm="1">
        <f t="array" ref="P2042">IF(LEN($A2042)&gt;0,SUMPRODUCT(($A2042=merged_names)*(_xlfn.TEXTAFTER(P$2, "At ")=merged_belt_colours)*merged_months_at_rank),"")</f>
        <v/>
      </c>
      <c r="Q2042" s="18" t="str" cm="1">
        <f t="array" ref="Q2042">IF(LEN($A2042)&gt;0,SUMPRODUCT(($A2042=merged_names)*(_xlfn.TEXTAFTER(Q$2, "At ")=merged_belt_colours)*merged_months_at_rank),"")</f>
        <v/>
      </c>
      <c r="R2042" s="18" t="str" cm="1">
        <f t="array" ref="R2042">IF(LEN($A2042)&gt;0,SUMPRODUCT(($A2042=merged_names)*(_xlfn.TEXTAFTER(R$2, "At ")=merged_belt_colours)*merged_months_at_rank),"")</f>
        <v/>
      </c>
    </row>
    <row r="2043" spans="1:18" x14ac:dyDescent="0.25">
      <c r="A2043"/>
      <c r="B2043" s="15" t="str" cm="1">
        <f t="array" ref="B2043">IFERROR(IF(LEN(A2043)&gt;0, IF(SUMPRODUCT((Inactives[Key]=J2043)*(Inactives[Currently Inactive]))=1,"Inactive","Active"),""),"Active")</f>
        <v/>
      </c>
      <c r="C2043" s="16" t="str" cm="1">
        <f t="array" aca="1" ref="C2043" ca="1">IFERROR(_xlfn._xlws.FILTER(Inactives[Inactive On],(Inactives[Key]=J2043)*(Inactives[Currently Inactive]),""),"")</f>
        <v/>
      </c>
      <c r="D2043" s="16" t="str" cm="1">
        <f t="array" aca="1" ref="D2043" ca="1">IFERROR(INDEX(_xlfn.TEXTSPLIT(E2043," "),1),"")</f>
        <v/>
      </c>
      <c r="E2043" s="15" t="str" cm="1">
        <f t="array" aca="1" ref="E2043" ca="1">IFERROR(_xlfn._xlws.FILTER(merged_ranks,(merged_end_dates=DATE(9999,12,31))*(merged_names=A2043)),"")</f>
        <v/>
      </c>
      <c r="F2043" s="17" t="str">
        <f ca="1">_xlfn.XLOOKUP(J2043,Promotions[Promo Key],Promotions[Promo Date],"")</f>
        <v/>
      </c>
      <c r="G2043" s="18" t="str">
        <f t="shared" ca="1" si="139"/>
        <v/>
      </c>
      <c r="H2043" s="18" t="str">
        <f t="shared" ca="1" si="138"/>
        <v/>
      </c>
      <c r="I2043" s="17" t="str">
        <f>_xlfn.XLOOKUP(A2043,Students[Full Name],Students[Starting Rank],"")</f>
        <v/>
      </c>
      <c r="J2043" s="15" t="str">
        <f t="shared" ca="1" si="140"/>
        <v xml:space="preserve">: </v>
      </c>
      <c r="K2043" s="16" t="str">
        <f>_xlfn.XLOOKUP(A2043,Students[Full Name],Students[Start Date],"")</f>
        <v/>
      </c>
      <c r="L2043" s="18">
        <f t="shared" ca="1" si="141"/>
        <v>-1</v>
      </c>
      <c r="M2043" s="18" cm="1">
        <f t="array" aca="1" ref="M2043" ca="1">SUMPRODUCT(Inactives[Days Inactive]*(Inactives[Student]=A2043))/365</f>
        <v>0</v>
      </c>
      <c r="N2043" s="18" t="str" cm="1">
        <f t="array" ref="N2043">IF(LEN($A2043)&gt;0,SUMPRODUCT(($A2043=merged_names)*(_xlfn.TEXTAFTER(N$2, "At ")=merged_belt_colours)*merged_months_at_rank),"")</f>
        <v/>
      </c>
      <c r="O2043" s="18" t="str" cm="1">
        <f t="array" ref="O2043">IF(LEN($A2043)&gt;0,SUMPRODUCT(($A2043=merged_names)*(_xlfn.TEXTAFTER(O$2, "At ")=merged_belt_colours)*merged_months_at_rank),"")</f>
        <v/>
      </c>
      <c r="P2043" s="18" t="str" cm="1">
        <f t="array" ref="P2043">IF(LEN($A2043)&gt;0,SUMPRODUCT(($A2043=merged_names)*(_xlfn.TEXTAFTER(P$2, "At ")=merged_belt_colours)*merged_months_at_rank),"")</f>
        <v/>
      </c>
      <c r="Q2043" s="18" t="str" cm="1">
        <f t="array" ref="Q2043">IF(LEN($A2043)&gt;0,SUMPRODUCT(($A2043=merged_names)*(_xlfn.TEXTAFTER(Q$2, "At ")=merged_belt_colours)*merged_months_at_rank),"")</f>
        <v/>
      </c>
      <c r="R2043" s="18" t="str" cm="1">
        <f t="array" ref="R2043">IF(LEN($A2043)&gt;0,SUMPRODUCT(($A2043=merged_names)*(_xlfn.TEXTAFTER(R$2, "At ")=merged_belt_colours)*merged_months_at_rank),"")</f>
        <v/>
      </c>
    </row>
    <row r="2044" spans="1:18" x14ac:dyDescent="0.25">
      <c r="A2044"/>
      <c r="B2044" s="15" t="str" cm="1">
        <f t="array" ref="B2044">IFERROR(IF(LEN(A2044)&gt;0, IF(SUMPRODUCT((Inactives[Key]=J2044)*(Inactives[Currently Inactive]))=1,"Inactive","Active"),""),"Active")</f>
        <v/>
      </c>
      <c r="C2044" s="16" t="str" cm="1">
        <f t="array" aca="1" ref="C2044" ca="1">IFERROR(_xlfn._xlws.FILTER(Inactives[Inactive On],(Inactives[Key]=J2044)*(Inactives[Currently Inactive]),""),"")</f>
        <v/>
      </c>
      <c r="D2044" s="16" t="str" cm="1">
        <f t="array" aca="1" ref="D2044" ca="1">IFERROR(INDEX(_xlfn.TEXTSPLIT(E2044," "),1),"")</f>
        <v/>
      </c>
      <c r="E2044" s="15" t="str" cm="1">
        <f t="array" aca="1" ref="E2044" ca="1">IFERROR(_xlfn._xlws.FILTER(merged_ranks,(merged_end_dates=DATE(9999,12,31))*(merged_names=A2044)),"")</f>
        <v/>
      </c>
      <c r="F2044" s="17" t="str">
        <f ca="1">_xlfn.XLOOKUP(J2044,Promotions[Promo Key],Promotions[Promo Date],"")</f>
        <v/>
      </c>
      <c r="G2044" s="18" t="str">
        <f t="shared" ca="1" si="139"/>
        <v/>
      </c>
      <c r="H2044" s="18" t="str">
        <f t="shared" ca="1" si="138"/>
        <v/>
      </c>
      <c r="I2044" s="17" t="str">
        <f>_xlfn.XLOOKUP(A2044,Students[Full Name],Students[Starting Rank],"")</f>
        <v/>
      </c>
      <c r="J2044" s="15" t="str">
        <f t="shared" ca="1" si="140"/>
        <v xml:space="preserve">: </v>
      </c>
      <c r="K2044" s="16" t="str">
        <f>_xlfn.XLOOKUP(A2044,Students[Full Name],Students[Start Date],"")</f>
        <v/>
      </c>
      <c r="L2044" s="18">
        <f t="shared" ca="1" si="141"/>
        <v>-1</v>
      </c>
      <c r="M2044" s="18" cm="1">
        <f t="array" aca="1" ref="M2044" ca="1">SUMPRODUCT(Inactives[Days Inactive]*(Inactives[Student]=A2044))/365</f>
        <v>0</v>
      </c>
      <c r="N2044" s="18" t="str" cm="1">
        <f t="array" ref="N2044">IF(LEN($A2044)&gt;0,SUMPRODUCT(($A2044=merged_names)*(_xlfn.TEXTAFTER(N$2, "At ")=merged_belt_colours)*merged_months_at_rank),"")</f>
        <v/>
      </c>
      <c r="O2044" s="18" t="str" cm="1">
        <f t="array" ref="O2044">IF(LEN($A2044)&gt;0,SUMPRODUCT(($A2044=merged_names)*(_xlfn.TEXTAFTER(O$2, "At ")=merged_belt_colours)*merged_months_at_rank),"")</f>
        <v/>
      </c>
      <c r="P2044" s="18" t="str" cm="1">
        <f t="array" ref="P2044">IF(LEN($A2044)&gt;0,SUMPRODUCT(($A2044=merged_names)*(_xlfn.TEXTAFTER(P$2, "At ")=merged_belt_colours)*merged_months_at_rank),"")</f>
        <v/>
      </c>
      <c r="Q2044" s="18" t="str" cm="1">
        <f t="array" ref="Q2044">IF(LEN($A2044)&gt;0,SUMPRODUCT(($A2044=merged_names)*(_xlfn.TEXTAFTER(Q$2, "At ")=merged_belt_colours)*merged_months_at_rank),"")</f>
        <v/>
      </c>
      <c r="R2044" s="18" t="str" cm="1">
        <f t="array" ref="R2044">IF(LEN($A2044)&gt;0,SUMPRODUCT(($A2044=merged_names)*(_xlfn.TEXTAFTER(R$2, "At ")=merged_belt_colours)*merged_months_at_rank),"")</f>
        <v/>
      </c>
    </row>
    <row r="2045" spans="1:18" x14ac:dyDescent="0.25">
      <c r="A2045"/>
      <c r="B2045" s="15" t="str" cm="1">
        <f t="array" ref="B2045">IFERROR(IF(LEN(A2045)&gt;0, IF(SUMPRODUCT((Inactives[Key]=J2045)*(Inactives[Currently Inactive]))=1,"Inactive","Active"),""),"Active")</f>
        <v/>
      </c>
      <c r="C2045" s="16" t="str" cm="1">
        <f t="array" aca="1" ref="C2045" ca="1">IFERROR(_xlfn._xlws.FILTER(Inactives[Inactive On],(Inactives[Key]=J2045)*(Inactives[Currently Inactive]),""),"")</f>
        <v/>
      </c>
      <c r="D2045" s="16" t="str" cm="1">
        <f t="array" aca="1" ref="D2045" ca="1">IFERROR(INDEX(_xlfn.TEXTSPLIT(E2045," "),1),"")</f>
        <v/>
      </c>
      <c r="E2045" s="15" t="str" cm="1">
        <f t="array" aca="1" ref="E2045" ca="1">IFERROR(_xlfn._xlws.FILTER(merged_ranks,(merged_end_dates=DATE(9999,12,31))*(merged_names=A2045)),"")</f>
        <v/>
      </c>
      <c r="F2045" s="17" t="str">
        <f ca="1">_xlfn.XLOOKUP(J2045,Promotions[Promo Key],Promotions[Promo Date],"")</f>
        <v/>
      </c>
      <c r="G2045" s="18" t="str">
        <f t="shared" ca="1" si="139"/>
        <v/>
      </c>
      <c r="H2045" s="18" t="str">
        <f t="shared" ca="1" si="138"/>
        <v/>
      </c>
      <c r="I2045" s="17" t="str">
        <f>_xlfn.XLOOKUP(A2045,Students[Full Name],Students[Starting Rank],"")</f>
        <v/>
      </c>
      <c r="J2045" s="15" t="str">
        <f t="shared" ca="1" si="140"/>
        <v xml:space="preserve">: </v>
      </c>
      <c r="K2045" s="16" t="str">
        <f>_xlfn.XLOOKUP(A2045,Students[Full Name],Students[Start Date],"")</f>
        <v/>
      </c>
      <c r="L2045" s="18">
        <f t="shared" ca="1" si="141"/>
        <v>-1</v>
      </c>
      <c r="M2045" s="18" cm="1">
        <f t="array" aca="1" ref="M2045" ca="1">SUMPRODUCT(Inactives[Days Inactive]*(Inactives[Student]=A2045))/365</f>
        <v>0</v>
      </c>
      <c r="N2045" s="18" t="str" cm="1">
        <f t="array" ref="N2045">IF(LEN($A2045)&gt;0,SUMPRODUCT(($A2045=merged_names)*(_xlfn.TEXTAFTER(N$2, "At ")=merged_belt_colours)*merged_months_at_rank),"")</f>
        <v/>
      </c>
      <c r="O2045" s="18" t="str" cm="1">
        <f t="array" ref="O2045">IF(LEN($A2045)&gt;0,SUMPRODUCT(($A2045=merged_names)*(_xlfn.TEXTAFTER(O$2, "At ")=merged_belt_colours)*merged_months_at_rank),"")</f>
        <v/>
      </c>
      <c r="P2045" s="18" t="str" cm="1">
        <f t="array" ref="P2045">IF(LEN($A2045)&gt;0,SUMPRODUCT(($A2045=merged_names)*(_xlfn.TEXTAFTER(P$2, "At ")=merged_belt_colours)*merged_months_at_rank),"")</f>
        <v/>
      </c>
      <c r="Q2045" s="18" t="str" cm="1">
        <f t="array" ref="Q2045">IF(LEN($A2045)&gt;0,SUMPRODUCT(($A2045=merged_names)*(_xlfn.TEXTAFTER(Q$2, "At ")=merged_belt_colours)*merged_months_at_rank),"")</f>
        <v/>
      </c>
      <c r="R2045" s="18" t="str" cm="1">
        <f t="array" ref="R2045">IF(LEN($A2045)&gt;0,SUMPRODUCT(($A2045=merged_names)*(_xlfn.TEXTAFTER(R$2, "At ")=merged_belt_colours)*merged_months_at_rank),"")</f>
        <v/>
      </c>
    </row>
    <row r="2046" spans="1:18" x14ac:dyDescent="0.25">
      <c r="A2046"/>
      <c r="B2046" s="15" t="str" cm="1">
        <f t="array" ref="B2046">IFERROR(IF(LEN(A2046)&gt;0, IF(SUMPRODUCT((Inactives[Key]=J2046)*(Inactives[Currently Inactive]))=1,"Inactive","Active"),""),"Active")</f>
        <v/>
      </c>
      <c r="C2046" s="16" t="str" cm="1">
        <f t="array" aca="1" ref="C2046" ca="1">IFERROR(_xlfn._xlws.FILTER(Inactives[Inactive On],(Inactives[Key]=J2046)*(Inactives[Currently Inactive]),""),"")</f>
        <v/>
      </c>
      <c r="D2046" s="16" t="str" cm="1">
        <f t="array" aca="1" ref="D2046" ca="1">IFERROR(INDEX(_xlfn.TEXTSPLIT(E2046," "),1),"")</f>
        <v/>
      </c>
      <c r="E2046" s="15" t="str" cm="1">
        <f t="array" aca="1" ref="E2046" ca="1">IFERROR(_xlfn._xlws.FILTER(merged_ranks,(merged_end_dates=DATE(9999,12,31))*(merged_names=A2046)),"")</f>
        <v/>
      </c>
      <c r="F2046" s="17" t="str">
        <f ca="1">_xlfn.XLOOKUP(J2046,Promotions[Promo Key],Promotions[Promo Date],"")</f>
        <v/>
      </c>
      <c r="G2046" s="18" t="str">
        <f t="shared" ca="1" si="139"/>
        <v/>
      </c>
      <c r="H2046" s="18" t="str">
        <f t="shared" ca="1" si="138"/>
        <v/>
      </c>
      <c r="I2046" s="17" t="str">
        <f>_xlfn.XLOOKUP(A2046,Students[Full Name],Students[Starting Rank],"")</f>
        <v/>
      </c>
      <c r="J2046" s="15" t="str">
        <f t="shared" ca="1" si="140"/>
        <v xml:space="preserve">: </v>
      </c>
      <c r="K2046" s="16" t="str">
        <f>_xlfn.XLOOKUP(A2046,Students[Full Name],Students[Start Date],"")</f>
        <v/>
      </c>
      <c r="L2046" s="18">
        <f t="shared" ca="1" si="141"/>
        <v>-1</v>
      </c>
      <c r="M2046" s="18" cm="1">
        <f t="array" aca="1" ref="M2046" ca="1">SUMPRODUCT(Inactives[Days Inactive]*(Inactives[Student]=A2046))/365</f>
        <v>0</v>
      </c>
      <c r="N2046" s="18" t="str" cm="1">
        <f t="array" ref="N2046">IF(LEN($A2046)&gt;0,SUMPRODUCT(($A2046=merged_names)*(_xlfn.TEXTAFTER(N$2, "At ")=merged_belt_colours)*merged_months_at_rank),"")</f>
        <v/>
      </c>
      <c r="O2046" s="18" t="str" cm="1">
        <f t="array" ref="O2046">IF(LEN($A2046)&gt;0,SUMPRODUCT(($A2046=merged_names)*(_xlfn.TEXTAFTER(O$2, "At ")=merged_belt_colours)*merged_months_at_rank),"")</f>
        <v/>
      </c>
      <c r="P2046" s="18" t="str" cm="1">
        <f t="array" ref="P2046">IF(LEN($A2046)&gt;0,SUMPRODUCT(($A2046=merged_names)*(_xlfn.TEXTAFTER(P$2, "At ")=merged_belt_colours)*merged_months_at_rank),"")</f>
        <v/>
      </c>
      <c r="Q2046" s="18" t="str" cm="1">
        <f t="array" ref="Q2046">IF(LEN($A2046)&gt;0,SUMPRODUCT(($A2046=merged_names)*(_xlfn.TEXTAFTER(Q$2, "At ")=merged_belt_colours)*merged_months_at_rank),"")</f>
        <v/>
      </c>
      <c r="R2046" s="18" t="str" cm="1">
        <f t="array" ref="R2046">IF(LEN($A2046)&gt;0,SUMPRODUCT(($A2046=merged_names)*(_xlfn.TEXTAFTER(R$2, "At ")=merged_belt_colours)*merged_months_at_rank),"")</f>
        <v/>
      </c>
    </row>
    <row r="2047" spans="1:18" x14ac:dyDescent="0.25">
      <c r="A2047"/>
      <c r="B2047" s="15" t="str" cm="1">
        <f t="array" ref="B2047">IFERROR(IF(LEN(A2047)&gt;0, IF(SUMPRODUCT((Inactives[Key]=J2047)*(Inactives[Currently Inactive]))=1,"Inactive","Active"),""),"Active")</f>
        <v/>
      </c>
      <c r="C2047" s="16" t="str" cm="1">
        <f t="array" aca="1" ref="C2047" ca="1">IFERROR(_xlfn._xlws.FILTER(Inactives[Inactive On],(Inactives[Key]=J2047)*(Inactives[Currently Inactive]),""),"")</f>
        <v/>
      </c>
      <c r="D2047" s="16" t="str" cm="1">
        <f t="array" aca="1" ref="D2047" ca="1">IFERROR(INDEX(_xlfn.TEXTSPLIT(E2047," "),1),"")</f>
        <v/>
      </c>
      <c r="E2047" s="15" t="str" cm="1">
        <f t="array" aca="1" ref="E2047" ca="1">IFERROR(_xlfn._xlws.FILTER(merged_ranks,(merged_end_dates=DATE(9999,12,31))*(merged_names=A2047)),"")</f>
        <v/>
      </c>
      <c r="F2047" s="17" t="str">
        <f ca="1">_xlfn.XLOOKUP(J2047,Promotions[Promo Key],Promotions[Promo Date],"")</f>
        <v/>
      </c>
      <c r="G2047" s="18" t="str">
        <f t="shared" ca="1" si="139"/>
        <v/>
      </c>
      <c r="H2047" s="18" t="str">
        <f t="shared" ca="1" si="138"/>
        <v/>
      </c>
      <c r="I2047" s="17" t="str">
        <f>_xlfn.XLOOKUP(A2047,Students[Full Name],Students[Starting Rank],"")</f>
        <v/>
      </c>
      <c r="J2047" s="15" t="str">
        <f t="shared" ca="1" si="140"/>
        <v xml:space="preserve">: </v>
      </c>
      <c r="K2047" s="16" t="str">
        <f>_xlfn.XLOOKUP(A2047,Students[Full Name],Students[Start Date],"")</f>
        <v/>
      </c>
      <c r="L2047" s="18">
        <f t="shared" ca="1" si="141"/>
        <v>-1</v>
      </c>
      <c r="M2047" s="18" cm="1">
        <f t="array" aca="1" ref="M2047" ca="1">SUMPRODUCT(Inactives[Days Inactive]*(Inactives[Student]=A2047))/365</f>
        <v>0</v>
      </c>
      <c r="N2047" s="18" t="str" cm="1">
        <f t="array" ref="N2047">IF(LEN($A2047)&gt;0,SUMPRODUCT(($A2047=merged_names)*(_xlfn.TEXTAFTER(N$2, "At ")=merged_belt_colours)*merged_months_at_rank),"")</f>
        <v/>
      </c>
      <c r="O2047" s="18" t="str" cm="1">
        <f t="array" ref="O2047">IF(LEN($A2047)&gt;0,SUMPRODUCT(($A2047=merged_names)*(_xlfn.TEXTAFTER(O$2, "At ")=merged_belt_colours)*merged_months_at_rank),"")</f>
        <v/>
      </c>
      <c r="P2047" s="18" t="str" cm="1">
        <f t="array" ref="P2047">IF(LEN($A2047)&gt;0,SUMPRODUCT(($A2047=merged_names)*(_xlfn.TEXTAFTER(P$2, "At ")=merged_belt_colours)*merged_months_at_rank),"")</f>
        <v/>
      </c>
      <c r="Q2047" s="18" t="str" cm="1">
        <f t="array" ref="Q2047">IF(LEN($A2047)&gt;0,SUMPRODUCT(($A2047=merged_names)*(_xlfn.TEXTAFTER(Q$2, "At ")=merged_belt_colours)*merged_months_at_rank),"")</f>
        <v/>
      </c>
      <c r="R2047" s="18" t="str" cm="1">
        <f t="array" ref="R2047">IF(LEN($A2047)&gt;0,SUMPRODUCT(($A2047=merged_names)*(_xlfn.TEXTAFTER(R$2, "At ")=merged_belt_colours)*merged_months_at_rank),"")</f>
        <v/>
      </c>
    </row>
    <row r="2048" spans="1:18" x14ac:dyDescent="0.25">
      <c r="A2048"/>
      <c r="B2048" s="15" t="str" cm="1">
        <f t="array" ref="B2048">IFERROR(IF(LEN(A2048)&gt;0, IF(SUMPRODUCT((Inactives[Key]=J2048)*(Inactives[Currently Inactive]))=1,"Inactive","Active"),""),"Active")</f>
        <v/>
      </c>
      <c r="C2048" s="16" t="str" cm="1">
        <f t="array" aca="1" ref="C2048" ca="1">IFERROR(_xlfn._xlws.FILTER(Inactives[Inactive On],(Inactives[Key]=J2048)*(Inactives[Currently Inactive]),""),"")</f>
        <v/>
      </c>
      <c r="D2048" s="16" t="str" cm="1">
        <f t="array" aca="1" ref="D2048" ca="1">IFERROR(INDEX(_xlfn.TEXTSPLIT(E2048," "),1),"")</f>
        <v/>
      </c>
      <c r="E2048" s="15" t="str" cm="1">
        <f t="array" aca="1" ref="E2048" ca="1">IFERROR(_xlfn._xlws.FILTER(merged_ranks,(merged_end_dates=DATE(9999,12,31))*(merged_names=A2048)),"")</f>
        <v/>
      </c>
      <c r="F2048" s="17" t="str">
        <f ca="1">_xlfn.XLOOKUP(J2048,Promotions[Promo Key],Promotions[Promo Date],"")</f>
        <v/>
      </c>
      <c r="G2048" s="18" t="str">
        <f t="shared" ca="1" si="139"/>
        <v/>
      </c>
      <c r="H2048" s="18" t="str">
        <f t="shared" ca="1" si="138"/>
        <v/>
      </c>
      <c r="I2048" s="17" t="str">
        <f>_xlfn.XLOOKUP(A2048,Students[Full Name],Students[Starting Rank],"")</f>
        <v/>
      </c>
      <c r="J2048" s="15" t="str">
        <f t="shared" ca="1" si="140"/>
        <v xml:space="preserve">: </v>
      </c>
      <c r="K2048" s="16" t="str">
        <f>_xlfn.XLOOKUP(A2048,Students[Full Name],Students[Start Date],"")</f>
        <v/>
      </c>
      <c r="L2048" s="18">
        <f t="shared" ca="1" si="141"/>
        <v>-1</v>
      </c>
      <c r="M2048" s="18" cm="1">
        <f t="array" aca="1" ref="M2048" ca="1">SUMPRODUCT(Inactives[Days Inactive]*(Inactives[Student]=A2048))/365</f>
        <v>0</v>
      </c>
      <c r="N2048" s="18" t="str" cm="1">
        <f t="array" ref="N2048">IF(LEN($A2048)&gt;0,SUMPRODUCT(($A2048=merged_names)*(_xlfn.TEXTAFTER(N$2, "At ")=merged_belt_colours)*merged_months_at_rank),"")</f>
        <v/>
      </c>
      <c r="O2048" s="18" t="str" cm="1">
        <f t="array" ref="O2048">IF(LEN($A2048)&gt;0,SUMPRODUCT(($A2048=merged_names)*(_xlfn.TEXTAFTER(O$2, "At ")=merged_belt_colours)*merged_months_at_rank),"")</f>
        <v/>
      </c>
      <c r="P2048" s="18" t="str" cm="1">
        <f t="array" ref="P2048">IF(LEN($A2048)&gt;0,SUMPRODUCT(($A2048=merged_names)*(_xlfn.TEXTAFTER(P$2, "At ")=merged_belt_colours)*merged_months_at_rank),"")</f>
        <v/>
      </c>
      <c r="Q2048" s="18" t="str" cm="1">
        <f t="array" ref="Q2048">IF(LEN($A2048)&gt;0,SUMPRODUCT(($A2048=merged_names)*(_xlfn.TEXTAFTER(Q$2, "At ")=merged_belt_colours)*merged_months_at_rank),"")</f>
        <v/>
      </c>
      <c r="R2048" s="18" t="str" cm="1">
        <f t="array" ref="R2048">IF(LEN($A2048)&gt;0,SUMPRODUCT(($A2048=merged_names)*(_xlfn.TEXTAFTER(R$2, "At ")=merged_belt_colours)*merged_months_at_rank),"")</f>
        <v/>
      </c>
    </row>
    <row r="2049" spans="1:18" x14ac:dyDescent="0.25">
      <c r="A2049"/>
      <c r="B2049" s="15" t="str" cm="1">
        <f t="array" ref="B2049">IFERROR(IF(LEN(A2049)&gt;0, IF(SUMPRODUCT((Inactives[Key]=J2049)*(Inactives[Currently Inactive]))=1,"Inactive","Active"),""),"Active")</f>
        <v/>
      </c>
      <c r="C2049" s="16" t="str" cm="1">
        <f t="array" aca="1" ref="C2049" ca="1">IFERROR(_xlfn._xlws.FILTER(Inactives[Inactive On],(Inactives[Key]=J2049)*(Inactives[Currently Inactive]),""),"")</f>
        <v/>
      </c>
      <c r="D2049" s="16" t="str" cm="1">
        <f t="array" aca="1" ref="D2049" ca="1">IFERROR(INDEX(_xlfn.TEXTSPLIT(E2049," "),1),"")</f>
        <v/>
      </c>
      <c r="E2049" s="15" t="str" cm="1">
        <f t="array" aca="1" ref="E2049" ca="1">IFERROR(_xlfn._xlws.FILTER(merged_ranks,(merged_end_dates=DATE(9999,12,31))*(merged_names=A2049)),"")</f>
        <v/>
      </c>
      <c r="F2049" s="17" t="str">
        <f ca="1">_xlfn.XLOOKUP(J2049,Promotions[Promo Key],Promotions[Promo Date],"")</f>
        <v/>
      </c>
      <c r="G2049" s="18" t="str">
        <f t="shared" ca="1" si="139"/>
        <v/>
      </c>
      <c r="H2049" s="18" t="str">
        <f t="shared" ca="1" si="138"/>
        <v/>
      </c>
      <c r="I2049" s="17" t="str">
        <f>_xlfn.XLOOKUP(A2049,Students[Full Name],Students[Starting Rank],"")</f>
        <v/>
      </c>
      <c r="J2049" s="15" t="str">
        <f t="shared" ca="1" si="140"/>
        <v xml:space="preserve">: </v>
      </c>
      <c r="K2049" s="16" t="str">
        <f>_xlfn.XLOOKUP(A2049,Students[Full Name],Students[Start Date],"")</f>
        <v/>
      </c>
      <c r="L2049" s="18">
        <f t="shared" ca="1" si="141"/>
        <v>-1</v>
      </c>
      <c r="M2049" s="18" cm="1">
        <f t="array" aca="1" ref="M2049" ca="1">SUMPRODUCT(Inactives[Days Inactive]*(Inactives[Student]=A2049))/365</f>
        <v>0</v>
      </c>
      <c r="N2049" s="18" t="str" cm="1">
        <f t="array" ref="N2049">IF(LEN($A2049)&gt;0,SUMPRODUCT(($A2049=merged_names)*(_xlfn.TEXTAFTER(N$2, "At ")=merged_belt_colours)*merged_months_at_rank),"")</f>
        <v/>
      </c>
      <c r="O2049" s="18" t="str" cm="1">
        <f t="array" ref="O2049">IF(LEN($A2049)&gt;0,SUMPRODUCT(($A2049=merged_names)*(_xlfn.TEXTAFTER(O$2, "At ")=merged_belt_colours)*merged_months_at_rank),"")</f>
        <v/>
      </c>
      <c r="P2049" s="18" t="str" cm="1">
        <f t="array" ref="P2049">IF(LEN($A2049)&gt;0,SUMPRODUCT(($A2049=merged_names)*(_xlfn.TEXTAFTER(P$2, "At ")=merged_belt_colours)*merged_months_at_rank),"")</f>
        <v/>
      </c>
      <c r="Q2049" s="18" t="str" cm="1">
        <f t="array" ref="Q2049">IF(LEN($A2049)&gt;0,SUMPRODUCT(($A2049=merged_names)*(_xlfn.TEXTAFTER(Q$2, "At ")=merged_belt_colours)*merged_months_at_rank),"")</f>
        <v/>
      </c>
      <c r="R2049" s="18" t="str" cm="1">
        <f t="array" ref="R2049">IF(LEN($A2049)&gt;0,SUMPRODUCT(($A2049=merged_names)*(_xlfn.TEXTAFTER(R$2, "At ")=merged_belt_colours)*merged_months_at_rank),"")</f>
        <v/>
      </c>
    </row>
    <row r="2050" spans="1:18" x14ac:dyDescent="0.25">
      <c r="A2050"/>
      <c r="B2050" s="15" t="str" cm="1">
        <f t="array" ref="B2050">IFERROR(IF(LEN(A2050)&gt;0, IF(SUMPRODUCT((Inactives[Key]=J2050)*(Inactives[Currently Inactive]))=1,"Inactive","Active"),""),"Active")</f>
        <v/>
      </c>
      <c r="C2050" s="16" t="str" cm="1">
        <f t="array" aca="1" ref="C2050" ca="1">IFERROR(_xlfn._xlws.FILTER(Inactives[Inactive On],(Inactives[Key]=J2050)*(Inactives[Currently Inactive]),""),"")</f>
        <v/>
      </c>
      <c r="D2050" s="16" t="str" cm="1">
        <f t="array" aca="1" ref="D2050" ca="1">IFERROR(INDEX(_xlfn.TEXTSPLIT(E2050," "),1),"")</f>
        <v/>
      </c>
      <c r="E2050" s="15" t="str" cm="1">
        <f t="array" aca="1" ref="E2050" ca="1">IFERROR(_xlfn._xlws.FILTER(merged_ranks,(merged_end_dates=DATE(9999,12,31))*(merged_names=A2050)),"")</f>
        <v/>
      </c>
      <c r="F2050" s="17" t="str">
        <f ca="1">_xlfn.XLOOKUP(J2050,Promotions[Promo Key],Promotions[Promo Date],"")</f>
        <v/>
      </c>
      <c r="G2050" s="18" t="str">
        <f t="shared" ca="1" si="139"/>
        <v/>
      </c>
      <c r="H2050" s="18" t="str">
        <f t="shared" ca="1" si="138"/>
        <v/>
      </c>
      <c r="I2050" s="17" t="str">
        <f>_xlfn.XLOOKUP(A2050,Students[Full Name],Students[Starting Rank],"")</f>
        <v/>
      </c>
      <c r="J2050" s="15" t="str">
        <f t="shared" ca="1" si="140"/>
        <v xml:space="preserve">: </v>
      </c>
      <c r="K2050" s="16" t="str">
        <f>_xlfn.XLOOKUP(A2050,Students[Full Name],Students[Start Date],"")</f>
        <v/>
      </c>
      <c r="L2050" s="18">
        <f t="shared" ca="1" si="141"/>
        <v>-1</v>
      </c>
      <c r="M2050" s="18" cm="1">
        <f t="array" aca="1" ref="M2050" ca="1">SUMPRODUCT(Inactives[Days Inactive]*(Inactives[Student]=A2050))/365</f>
        <v>0</v>
      </c>
      <c r="N2050" s="18" t="str" cm="1">
        <f t="array" ref="N2050">IF(LEN($A2050)&gt;0,SUMPRODUCT(($A2050=merged_names)*(_xlfn.TEXTAFTER(N$2, "At ")=merged_belt_colours)*merged_months_at_rank),"")</f>
        <v/>
      </c>
      <c r="O2050" s="18" t="str" cm="1">
        <f t="array" ref="O2050">IF(LEN($A2050)&gt;0,SUMPRODUCT(($A2050=merged_names)*(_xlfn.TEXTAFTER(O$2, "At ")=merged_belt_colours)*merged_months_at_rank),"")</f>
        <v/>
      </c>
      <c r="P2050" s="18" t="str" cm="1">
        <f t="array" ref="P2050">IF(LEN($A2050)&gt;0,SUMPRODUCT(($A2050=merged_names)*(_xlfn.TEXTAFTER(P$2, "At ")=merged_belt_colours)*merged_months_at_rank),"")</f>
        <v/>
      </c>
      <c r="Q2050" s="18" t="str" cm="1">
        <f t="array" ref="Q2050">IF(LEN($A2050)&gt;0,SUMPRODUCT(($A2050=merged_names)*(_xlfn.TEXTAFTER(Q$2, "At ")=merged_belt_colours)*merged_months_at_rank),"")</f>
        <v/>
      </c>
      <c r="R2050" s="18" t="str" cm="1">
        <f t="array" ref="R2050">IF(LEN($A2050)&gt;0,SUMPRODUCT(($A2050=merged_names)*(_xlfn.TEXTAFTER(R$2, "At ")=merged_belt_colours)*merged_months_at_rank),"")</f>
        <v/>
      </c>
    </row>
    <row r="2051" spans="1:18" x14ac:dyDescent="0.25">
      <c r="A2051"/>
      <c r="B2051" s="15" t="str" cm="1">
        <f t="array" ref="B2051">IFERROR(IF(LEN(A2051)&gt;0, IF(SUMPRODUCT((Inactives[Key]=J2051)*(Inactives[Currently Inactive]))=1,"Inactive","Active"),""),"Active")</f>
        <v/>
      </c>
      <c r="C2051" s="16" t="str" cm="1">
        <f t="array" aca="1" ref="C2051" ca="1">IFERROR(_xlfn._xlws.FILTER(Inactives[Inactive On],(Inactives[Key]=J2051)*(Inactives[Currently Inactive]),""),"")</f>
        <v/>
      </c>
      <c r="D2051" s="16" t="str" cm="1">
        <f t="array" aca="1" ref="D2051" ca="1">IFERROR(INDEX(_xlfn.TEXTSPLIT(E2051," "),1),"")</f>
        <v/>
      </c>
      <c r="E2051" s="15" t="str" cm="1">
        <f t="array" aca="1" ref="E2051" ca="1">IFERROR(_xlfn._xlws.FILTER(merged_ranks,(merged_end_dates=DATE(9999,12,31))*(merged_names=A2051)),"")</f>
        <v/>
      </c>
      <c r="F2051" s="17" t="str">
        <f ca="1">_xlfn.XLOOKUP(J2051,Promotions[Promo Key],Promotions[Promo Date],"")</f>
        <v/>
      </c>
      <c r="G2051" s="18" t="str">
        <f t="shared" ca="1" si="139"/>
        <v/>
      </c>
      <c r="H2051" s="18" t="str">
        <f t="shared" ca="1" si="138"/>
        <v/>
      </c>
      <c r="I2051" s="17" t="str">
        <f>_xlfn.XLOOKUP(A2051,Students[Full Name],Students[Starting Rank],"")</f>
        <v/>
      </c>
      <c r="J2051" s="15" t="str">
        <f t="shared" ca="1" si="140"/>
        <v xml:space="preserve">: </v>
      </c>
      <c r="K2051" s="16" t="str">
        <f>_xlfn.XLOOKUP(A2051,Students[Full Name],Students[Start Date],"")</f>
        <v/>
      </c>
      <c r="L2051" s="18">
        <f t="shared" ca="1" si="141"/>
        <v>-1</v>
      </c>
      <c r="M2051" s="18" cm="1">
        <f t="array" aca="1" ref="M2051" ca="1">SUMPRODUCT(Inactives[Days Inactive]*(Inactives[Student]=A2051))/365</f>
        <v>0</v>
      </c>
      <c r="N2051" s="18" t="str" cm="1">
        <f t="array" ref="N2051">IF(LEN($A2051)&gt;0,SUMPRODUCT(($A2051=merged_names)*(_xlfn.TEXTAFTER(N$2, "At ")=merged_belt_colours)*merged_months_at_rank),"")</f>
        <v/>
      </c>
      <c r="O2051" s="18" t="str" cm="1">
        <f t="array" ref="O2051">IF(LEN($A2051)&gt;0,SUMPRODUCT(($A2051=merged_names)*(_xlfn.TEXTAFTER(O$2, "At ")=merged_belt_colours)*merged_months_at_rank),"")</f>
        <v/>
      </c>
      <c r="P2051" s="18" t="str" cm="1">
        <f t="array" ref="P2051">IF(LEN($A2051)&gt;0,SUMPRODUCT(($A2051=merged_names)*(_xlfn.TEXTAFTER(P$2, "At ")=merged_belt_colours)*merged_months_at_rank),"")</f>
        <v/>
      </c>
      <c r="Q2051" s="18" t="str" cm="1">
        <f t="array" ref="Q2051">IF(LEN($A2051)&gt;0,SUMPRODUCT(($A2051=merged_names)*(_xlfn.TEXTAFTER(Q$2, "At ")=merged_belt_colours)*merged_months_at_rank),"")</f>
        <v/>
      </c>
      <c r="R2051" s="18" t="str" cm="1">
        <f t="array" ref="R2051">IF(LEN($A2051)&gt;0,SUMPRODUCT(($A2051=merged_names)*(_xlfn.TEXTAFTER(R$2, "At ")=merged_belt_colours)*merged_months_at_rank),"")</f>
        <v/>
      </c>
    </row>
    <row r="2052" spans="1:18" x14ac:dyDescent="0.25">
      <c r="A2052"/>
      <c r="B2052" s="15" t="str" cm="1">
        <f t="array" ref="B2052">IFERROR(IF(LEN(A2052)&gt;0, IF(SUMPRODUCT((Inactives[Key]=J2052)*(Inactives[Currently Inactive]))=1,"Inactive","Active"),""),"Active")</f>
        <v/>
      </c>
      <c r="C2052" s="16" t="str" cm="1">
        <f t="array" aca="1" ref="C2052" ca="1">IFERROR(_xlfn._xlws.FILTER(Inactives[Inactive On],(Inactives[Key]=J2052)*(Inactives[Currently Inactive]),""),"")</f>
        <v/>
      </c>
      <c r="D2052" s="16" t="str" cm="1">
        <f t="array" aca="1" ref="D2052" ca="1">IFERROR(INDEX(_xlfn.TEXTSPLIT(E2052," "),1),"")</f>
        <v/>
      </c>
      <c r="E2052" s="15" t="str" cm="1">
        <f t="array" aca="1" ref="E2052" ca="1">IFERROR(_xlfn._xlws.FILTER(merged_ranks,(merged_end_dates=DATE(9999,12,31))*(merged_names=A2052)),"")</f>
        <v/>
      </c>
      <c r="F2052" s="17" t="str">
        <f ca="1">_xlfn.XLOOKUP(J2052,Promotions[Promo Key],Promotions[Promo Date],"")</f>
        <v/>
      </c>
      <c r="G2052" s="18" t="str">
        <f t="shared" ca="1" si="139"/>
        <v/>
      </c>
      <c r="H2052" s="18" t="str">
        <f t="shared" ca="1" si="138"/>
        <v/>
      </c>
      <c r="I2052" s="17" t="str">
        <f>_xlfn.XLOOKUP(A2052,Students[Full Name],Students[Starting Rank],"")</f>
        <v/>
      </c>
      <c r="J2052" s="15" t="str">
        <f t="shared" ca="1" si="140"/>
        <v xml:space="preserve">: </v>
      </c>
      <c r="K2052" s="16" t="str">
        <f>_xlfn.XLOOKUP(A2052,Students[Full Name],Students[Start Date],"")</f>
        <v/>
      </c>
      <c r="L2052" s="18">
        <f t="shared" ca="1" si="141"/>
        <v>-1</v>
      </c>
      <c r="M2052" s="18" cm="1">
        <f t="array" aca="1" ref="M2052" ca="1">SUMPRODUCT(Inactives[Days Inactive]*(Inactives[Student]=A2052))/365</f>
        <v>0</v>
      </c>
      <c r="N2052" s="18" t="str" cm="1">
        <f t="array" ref="N2052">IF(LEN($A2052)&gt;0,SUMPRODUCT(($A2052=merged_names)*(_xlfn.TEXTAFTER(N$2, "At ")=merged_belt_colours)*merged_months_at_rank),"")</f>
        <v/>
      </c>
      <c r="O2052" s="18" t="str" cm="1">
        <f t="array" ref="O2052">IF(LEN($A2052)&gt;0,SUMPRODUCT(($A2052=merged_names)*(_xlfn.TEXTAFTER(O$2, "At ")=merged_belt_colours)*merged_months_at_rank),"")</f>
        <v/>
      </c>
      <c r="P2052" s="18" t="str" cm="1">
        <f t="array" ref="P2052">IF(LEN($A2052)&gt;0,SUMPRODUCT(($A2052=merged_names)*(_xlfn.TEXTAFTER(P$2, "At ")=merged_belt_colours)*merged_months_at_rank),"")</f>
        <v/>
      </c>
      <c r="Q2052" s="18" t="str" cm="1">
        <f t="array" ref="Q2052">IF(LEN($A2052)&gt;0,SUMPRODUCT(($A2052=merged_names)*(_xlfn.TEXTAFTER(Q$2, "At ")=merged_belt_colours)*merged_months_at_rank),"")</f>
        <v/>
      </c>
      <c r="R2052" s="18" t="str" cm="1">
        <f t="array" ref="R2052">IF(LEN($A2052)&gt;0,SUMPRODUCT(($A2052=merged_names)*(_xlfn.TEXTAFTER(R$2, "At ")=merged_belt_colours)*merged_months_at_rank),"")</f>
        <v/>
      </c>
    </row>
    <row r="2053" spans="1:18" x14ac:dyDescent="0.25">
      <c r="A2053"/>
      <c r="B2053" s="15" t="str" cm="1">
        <f t="array" ref="B2053">IFERROR(IF(LEN(A2053)&gt;0, IF(SUMPRODUCT((Inactives[Key]=J2053)*(Inactives[Currently Inactive]))=1,"Inactive","Active"),""),"Active")</f>
        <v/>
      </c>
      <c r="C2053" s="16" t="str" cm="1">
        <f t="array" aca="1" ref="C2053" ca="1">IFERROR(_xlfn._xlws.FILTER(Inactives[Inactive On],(Inactives[Key]=J2053)*(Inactives[Currently Inactive]),""),"")</f>
        <v/>
      </c>
      <c r="D2053" s="16" t="str" cm="1">
        <f t="array" aca="1" ref="D2053" ca="1">IFERROR(INDEX(_xlfn.TEXTSPLIT(E2053," "),1),"")</f>
        <v/>
      </c>
      <c r="E2053" s="15" t="str" cm="1">
        <f t="array" aca="1" ref="E2053" ca="1">IFERROR(_xlfn._xlws.FILTER(merged_ranks,(merged_end_dates=DATE(9999,12,31))*(merged_names=A2053)),"")</f>
        <v/>
      </c>
      <c r="F2053" s="17" t="str">
        <f ca="1">_xlfn.XLOOKUP(J2053,Promotions[Promo Key],Promotions[Promo Date],"")</f>
        <v/>
      </c>
      <c r="G2053" s="18" t="str">
        <f t="shared" ca="1" si="139"/>
        <v/>
      </c>
      <c r="H2053" s="18" t="str">
        <f t="shared" ca="1" si="138"/>
        <v/>
      </c>
      <c r="I2053" s="17" t="str">
        <f>_xlfn.XLOOKUP(A2053,Students[Full Name],Students[Starting Rank],"")</f>
        <v/>
      </c>
      <c r="J2053" s="15" t="str">
        <f t="shared" ca="1" si="140"/>
        <v xml:space="preserve">: </v>
      </c>
      <c r="K2053" s="16" t="str">
        <f>_xlfn.XLOOKUP(A2053,Students[Full Name],Students[Start Date],"")</f>
        <v/>
      </c>
      <c r="L2053" s="18">
        <f t="shared" ca="1" si="141"/>
        <v>-1</v>
      </c>
      <c r="M2053" s="18" cm="1">
        <f t="array" aca="1" ref="M2053" ca="1">SUMPRODUCT(Inactives[Days Inactive]*(Inactives[Student]=A2053))/365</f>
        <v>0</v>
      </c>
      <c r="N2053" s="18" t="str" cm="1">
        <f t="array" ref="N2053">IF(LEN($A2053)&gt;0,SUMPRODUCT(($A2053=merged_names)*(_xlfn.TEXTAFTER(N$2, "At ")=merged_belt_colours)*merged_months_at_rank),"")</f>
        <v/>
      </c>
      <c r="O2053" s="18" t="str" cm="1">
        <f t="array" ref="O2053">IF(LEN($A2053)&gt;0,SUMPRODUCT(($A2053=merged_names)*(_xlfn.TEXTAFTER(O$2, "At ")=merged_belt_colours)*merged_months_at_rank),"")</f>
        <v/>
      </c>
      <c r="P2053" s="18" t="str" cm="1">
        <f t="array" ref="P2053">IF(LEN($A2053)&gt;0,SUMPRODUCT(($A2053=merged_names)*(_xlfn.TEXTAFTER(P$2, "At ")=merged_belt_colours)*merged_months_at_rank),"")</f>
        <v/>
      </c>
      <c r="Q2053" s="18" t="str" cm="1">
        <f t="array" ref="Q2053">IF(LEN($A2053)&gt;0,SUMPRODUCT(($A2053=merged_names)*(_xlfn.TEXTAFTER(Q$2, "At ")=merged_belt_colours)*merged_months_at_rank),"")</f>
        <v/>
      </c>
      <c r="R2053" s="18" t="str" cm="1">
        <f t="array" ref="R2053">IF(LEN($A2053)&gt;0,SUMPRODUCT(($A2053=merged_names)*(_xlfn.TEXTAFTER(R$2, "At ")=merged_belt_colours)*merged_months_at_rank),"")</f>
        <v/>
      </c>
    </row>
    <row r="2054" spans="1:18" x14ac:dyDescent="0.25">
      <c r="A2054"/>
      <c r="B2054" s="15" t="str" cm="1">
        <f t="array" ref="B2054">IFERROR(IF(LEN(A2054)&gt;0, IF(SUMPRODUCT((Inactives[Key]=J2054)*(Inactives[Currently Inactive]))=1,"Inactive","Active"),""),"Active")</f>
        <v/>
      </c>
      <c r="C2054" s="16" t="str" cm="1">
        <f t="array" aca="1" ref="C2054" ca="1">IFERROR(_xlfn._xlws.FILTER(Inactives[Inactive On],(Inactives[Key]=J2054)*(Inactives[Currently Inactive]),""),"")</f>
        <v/>
      </c>
      <c r="D2054" s="16" t="str" cm="1">
        <f t="array" aca="1" ref="D2054" ca="1">IFERROR(INDEX(_xlfn.TEXTSPLIT(E2054," "),1),"")</f>
        <v/>
      </c>
      <c r="E2054" s="15" t="str" cm="1">
        <f t="array" aca="1" ref="E2054" ca="1">IFERROR(_xlfn._xlws.FILTER(merged_ranks,(merged_end_dates=DATE(9999,12,31))*(merged_names=A2054)),"")</f>
        <v/>
      </c>
      <c r="F2054" s="17" t="str">
        <f ca="1">_xlfn.XLOOKUP(J2054,Promotions[Promo Key],Promotions[Promo Date],"")</f>
        <v/>
      </c>
      <c r="G2054" s="18" t="str">
        <f t="shared" ca="1" si="139"/>
        <v/>
      </c>
      <c r="H2054" s="18" t="str">
        <f t="shared" ca="1" si="138"/>
        <v/>
      </c>
      <c r="I2054" s="17" t="str">
        <f>_xlfn.XLOOKUP(A2054,Students[Full Name],Students[Starting Rank],"")</f>
        <v/>
      </c>
      <c r="J2054" s="15" t="str">
        <f t="shared" ca="1" si="140"/>
        <v xml:space="preserve">: </v>
      </c>
      <c r="K2054" s="16" t="str">
        <f>_xlfn.XLOOKUP(A2054,Students[Full Name],Students[Start Date],"")</f>
        <v/>
      </c>
      <c r="L2054" s="18">
        <f t="shared" ca="1" si="141"/>
        <v>-1</v>
      </c>
      <c r="M2054" s="18" cm="1">
        <f t="array" aca="1" ref="M2054" ca="1">SUMPRODUCT(Inactives[Days Inactive]*(Inactives[Student]=A2054))/365</f>
        <v>0</v>
      </c>
      <c r="N2054" s="18" t="str" cm="1">
        <f t="array" ref="N2054">IF(LEN($A2054)&gt;0,SUMPRODUCT(($A2054=merged_names)*(_xlfn.TEXTAFTER(N$2, "At ")=merged_belt_colours)*merged_months_at_rank),"")</f>
        <v/>
      </c>
      <c r="O2054" s="18" t="str" cm="1">
        <f t="array" ref="O2054">IF(LEN($A2054)&gt;0,SUMPRODUCT(($A2054=merged_names)*(_xlfn.TEXTAFTER(O$2, "At ")=merged_belt_colours)*merged_months_at_rank),"")</f>
        <v/>
      </c>
      <c r="P2054" s="18" t="str" cm="1">
        <f t="array" ref="P2054">IF(LEN($A2054)&gt;0,SUMPRODUCT(($A2054=merged_names)*(_xlfn.TEXTAFTER(P$2, "At ")=merged_belt_colours)*merged_months_at_rank),"")</f>
        <v/>
      </c>
      <c r="Q2054" s="18" t="str" cm="1">
        <f t="array" ref="Q2054">IF(LEN($A2054)&gt;0,SUMPRODUCT(($A2054=merged_names)*(_xlfn.TEXTAFTER(Q$2, "At ")=merged_belt_colours)*merged_months_at_rank),"")</f>
        <v/>
      </c>
      <c r="R2054" s="18" t="str" cm="1">
        <f t="array" ref="R2054">IF(LEN($A2054)&gt;0,SUMPRODUCT(($A2054=merged_names)*(_xlfn.TEXTAFTER(R$2, "At ")=merged_belt_colours)*merged_months_at_rank),"")</f>
        <v/>
      </c>
    </row>
    <row r="2055" spans="1:18" x14ac:dyDescent="0.25">
      <c r="A2055"/>
      <c r="B2055" s="15" t="str" cm="1">
        <f t="array" ref="B2055">IFERROR(IF(LEN(A2055)&gt;0, IF(SUMPRODUCT((Inactives[Key]=J2055)*(Inactives[Currently Inactive]))=1,"Inactive","Active"),""),"Active")</f>
        <v/>
      </c>
      <c r="C2055" s="16" t="str" cm="1">
        <f t="array" aca="1" ref="C2055" ca="1">IFERROR(_xlfn._xlws.FILTER(Inactives[Inactive On],(Inactives[Key]=J2055)*(Inactives[Currently Inactive]),""),"")</f>
        <v/>
      </c>
      <c r="D2055" s="16" t="str" cm="1">
        <f t="array" aca="1" ref="D2055" ca="1">IFERROR(INDEX(_xlfn.TEXTSPLIT(E2055," "),1),"")</f>
        <v/>
      </c>
      <c r="E2055" s="15" t="str" cm="1">
        <f t="array" aca="1" ref="E2055" ca="1">IFERROR(_xlfn._xlws.FILTER(merged_ranks,(merged_end_dates=DATE(9999,12,31))*(merged_names=A2055)),"")</f>
        <v/>
      </c>
      <c r="F2055" s="17" t="str">
        <f ca="1">_xlfn.XLOOKUP(J2055,Promotions[Promo Key],Promotions[Promo Date],"")</f>
        <v/>
      </c>
      <c r="G2055" s="18" t="str">
        <f t="shared" ca="1" si="139"/>
        <v/>
      </c>
      <c r="H2055" s="18" t="str">
        <f t="shared" ca="1" si="138"/>
        <v/>
      </c>
      <c r="I2055" s="17" t="str">
        <f>_xlfn.XLOOKUP(A2055,Students[Full Name],Students[Starting Rank],"")</f>
        <v/>
      </c>
      <c r="J2055" s="15" t="str">
        <f t="shared" ca="1" si="140"/>
        <v xml:space="preserve">: </v>
      </c>
      <c r="K2055" s="16" t="str">
        <f>_xlfn.XLOOKUP(A2055,Students[Full Name],Students[Start Date],"")</f>
        <v/>
      </c>
      <c r="L2055" s="18">
        <f t="shared" ca="1" si="141"/>
        <v>-1</v>
      </c>
      <c r="M2055" s="18" cm="1">
        <f t="array" aca="1" ref="M2055" ca="1">SUMPRODUCT(Inactives[Days Inactive]*(Inactives[Student]=A2055))/365</f>
        <v>0</v>
      </c>
      <c r="N2055" s="18" t="str" cm="1">
        <f t="array" ref="N2055">IF(LEN($A2055)&gt;0,SUMPRODUCT(($A2055=merged_names)*(_xlfn.TEXTAFTER(N$2, "At ")=merged_belt_colours)*merged_months_at_rank),"")</f>
        <v/>
      </c>
      <c r="O2055" s="18" t="str" cm="1">
        <f t="array" ref="O2055">IF(LEN($A2055)&gt;0,SUMPRODUCT(($A2055=merged_names)*(_xlfn.TEXTAFTER(O$2, "At ")=merged_belt_colours)*merged_months_at_rank),"")</f>
        <v/>
      </c>
      <c r="P2055" s="18" t="str" cm="1">
        <f t="array" ref="P2055">IF(LEN($A2055)&gt;0,SUMPRODUCT(($A2055=merged_names)*(_xlfn.TEXTAFTER(P$2, "At ")=merged_belt_colours)*merged_months_at_rank),"")</f>
        <v/>
      </c>
      <c r="Q2055" s="18" t="str" cm="1">
        <f t="array" ref="Q2055">IF(LEN($A2055)&gt;0,SUMPRODUCT(($A2055=merged_names)*(_xlfn.TEXTAFTER(Q$2, "At ")=merged_belt_colours)*merged_months_at_rank),"")</f>
        <v/>
      </c>
      <c r="R2055" s="18" t="str" cm="1">
        <f t="array" ref="R2055">IF(LEN($A2055)&gt;0,SUMPRODUCT(($A2055=merged_names)*(_xlfn.TEXTAFTER(R$2, "At ")=merged_belt_colours)*merged_months_at_rank),"")</f>
        <v/>
      </c>
    </row>
    <row r="2056" spans="1:18" x14ac:dyDescent="0.25">
      <c r="A2056"/>
      <c r="B2056" s="15" t="str" cm="1">
        <f t="array" ref="B2056">IFERROR(IF(LEN(A2056)&gt;0, IF(SUMPRODUCT((Inactives[Key]=J2056)*(Inactives[Currently Inactive]))=1,"Inactive","Active"),""),"Active")</f>
        <v/>
      </c>
      <c r="C2056" s="16" t="str" cm="1">
        <f t="array" aca="1" ref="C2056" ca="1">IFERROR(_xlfn._xlws.FILTER(Inactives[Inactive On],(Inactives[Key]=J2056)*(Inactives[Currently Inactive]),""),"")</f>
        <v/>
      </c>
      <c r="D2056" s="16" t="str" cm="1">
        <f t="array" aca="1" ref="D2056" ca="1">IFERROR(INDEX(_xlfn.TEXTSPLIT(E2056," "),1),"")</f>
        <v/>
      </c>
      <c r="E2056" s="15" t="str" cm="1">
        <f t="array" aca="1" ref="E2056" ca="1">IFERROR(_xlfn._xlws.FILTER(merged_ranks,(merged_end_dates=DATE(9999,12,31))*(merged_names=A2056)),"")</f>
        <v/>
      </c>
      <c r="F2056" s="17" t="str">
        <f ca="1">_xlfn.XLOOKUP(J2056,Promotions[Promo Key],Promotions[Promo Date],"")</f>
        <v/>
      </c>
      <c r="G2056" s="18" t="str">
        <f t="shared" ca="1" si="139"/>
        <v/>
      </c>
      <c r="H2056" s="18" t="str">
        <f t="shared" ca="1" si="138"/>
        <v/>
      </c>
      <c r="I2056" s="17" t="str">
        <f>_xlfn.XLOOKUP(A2056,Students[Full Name],Students[Starting Rank],"")</f>
        <v/>
      </c>
      <c r="J2056" s="15" t="str">
        <f t="shared" ca="1" si="140"/>
        <v xml:space="preserve">: </v>
      </c>
      <c r="K2056" s="16" t="str">
        <f>_xlfn.XLOOKUP(A2056,Students[Full Name],Students[Start Date],"")</f>
        <v/>
      </c>
      <c r="L2056" s="18">
        <f t="shared" ca="1" si="141"/>
        <v>-1</v>
      </c>
      <c r="M2056" s="18" cm="1">
        <f t="array" aca="1" ref="M2056" ca="1">SUMPRODUCT(Inactives[Days Inactive]*(Inactives[Student]=A2056))/365</f>
        <v>0</v>
      </c>
      <c r="N2056" s="18" t="str" cm="1">
        <f t="array" ref="N2056">IF(LEN($A2056)&gt;0,SUMPRODUCT(($A2056=merged_names)*(_xlfn.TEXTAFTER(N$2, "At ")=merged_belt_colours)*merged_months_at_rank),"")</f>
        <v/>
      </c>
      <c r="O2056" s="18" t="str" cm="1">
        <f t="array" ref="O2056">IF(LEN($A2056)&gt;0,SUMPRODUCT(($A2056=merged_names)*(_xlfn.TEXTAFTER(O$2, "At ")=merged_belt_colours)*merged_months_at_rank),"")</f>
        <v/>
      </c>
      <c r="P2056" s="18" t="str" cm="1">
        <f t="array" ref="P2056">IF(LEN($A2056)&gt;0,SUMPRODUCT(($A2056=merged_names)*(_xlfn.TEXTAFTER(P$2, "At ")=merged_belt_colours)*merged_months_at_rank),"")</f>
        <v/>
      </c>
      <c r="Q2056" s="18" t="str" cm="1">
        <f t="array" ref="Q2056">IF(LEN($A2056)&gt;0,SUMPRODUCT(($A2056=merged_names)*(_xlfn.TEXTAFTER(Q$2, "At ")=merged_belt_colours)*merged_months_at_rank),"")</f>
        <v/>
      </c>
      <c r="R2056" s="18" t="str" cm="1">
        <f t="array" ref="R2056">IF(LEN($A2056)&gt;0,SUMPRODUCT(($A2056=merged_names)*(_xlfn.TEXTAFTER(R$2, "At ")=merged_belt_colours)*merged_months_at_rank),"")</f>
        <v/>
      </c>
    </row>
    <row r="2057" spans="1:18" x14ac:dyDescent="0.25">
      <c r="A2057"/>
      <c r="B2057" s="15" t="str" cm="1">
        <f t="array" ref="B2057">IFERROR(IF(LEN(A2057)&gt;0, IF(SUMPRODUCT((Inactives[Key]=J2057)*(Inactives[Currently Inactive]))=1,"Inactive","Active"),""),"Active")</f>
        <v/>
      </c>
      <c r="C2057" s="16" t="str" cm="1">
        <f t="array" aca="1" ref="C2057" ca="1">IFERROR(_xlfn._xlws.FILTER(Inactives[Inactive On],(Inactives[Key]=J2057)*(Inactives[Currently Inactive]),""),"")</f>
        <v/>
      </c>
      <c r="D2057" s="16" t="str" cm="1">
        <f t="array" aca="1" ref="D2057" ca="1">IFERROR(INDEX(_xlfn.TEXTSPLIT(E2057," "),1),"")</f>
        <v/>
      </c>
      <c r="E2057" s="15" t="str" cm="1">
        <f t="array" aca="1" ref="E2057" ca="1">IFERROR(_xlfn._xlws.FILTER(merged_ranks,(merged_end_dates=DATE(9999,12,31))*(merged_names=A2057)),"")</f>
        <v/>
      </c>
      <c r="F2057" s="17" t="str">
        <f ca="1">_xlfn.XLOOKUP(J2057,Promotions[Promo Key],Promotions[Promo Date],"")</f>
        <v/>
      </c>
      <c r="G2057" s="18" t="str">
        <f t="shared" ca="1" si="139"/>
        <v/>
      </c>
      <c r="H2057" s="18" t="str">
        <f t="shared" ca="1" si="138"/>
        <v/>
      </c>
      <c r="I2057" s="17" t="str">
        <f>_xlfn.XLOOKUP(A2057,Students[Full Name],Students[Starting Rank],"")</f>
        <v/>
      </c>
      <c r="J2057" s="15" t="str">
        <f t="shared" ca="1" si="140"/>
        <v xml:space="preserve">: </v>
      </c>
      <c r="K2057" s="16" t="str">
        <f>_xlfn.XLOOKUP(A2057,Students[Full Name],Students[Start Date],"")</f>
        <v/>
      </c>
      <c r="L2057" s="18">
        <f t="shared" ca="1" si="141"/>
        <v>-1</v>
      </c>
      <c r="M2057" s="18" cm="1">
        <f t="array" aca="1" ref="M2057" ca="1">SUMPRODUCT(Inactives[Days Inactive]*(Inactives[Student]=A2057))/365</f>
        <v>0</v>
      </c>
      <c r="N2057" s="18" t="str" cm="1">
        <f t="array" ref="N2057">IF(LEN($A2057)&gt;0,SUMPRODUCT(($A2057=merged_names)*(_xlfn.TEXTAFTER(N$2, "At ")=merged_belt_colours)*merged_months_at_rank),"")</f>
        <v/>
      </c>
      <c r="O2057" s="18" t="str" cm="1">
        <f t="array" ref="O2057">IF(LEN($A2057)&gt;0,SUMPRODUCT(($A2057=merged_names)*(_xlfn.TEXTAFTER(O$2, "At ")=merged_belt_colours)*merged_months_at_rank),"")</f>
        <v/>
      </c>
      <c r="P2057" s="18" t="str" cm="1">
        <f t="array" ref="P2057">IF(LEN($A2057)&gt;0,SUMPRODUCT(($A2057=merged_names)*(_xlfn.TEXTAFTER(P$2, "At ")=merged_belt_colours)*merged_months_at_rank),"")</f>
        <v/>
      </c>
      <c r="Q2057" s="18" t="str" cm="1">
        <f t="array" ref="Q2057">IF(LEN($A2057)&gt;0,SUMPRODUCT(($A2057=merged_names)*(_xlfn.TEXTAFTER(Q$2, "At ")=merged_belt_colours)*merged_months_at_rank),"")</f>
        <v/>
      </c>
      <c r="R2057" s="18" t="str" cm="1">
        <f t="array" ref="R2057">IF(LEN($A2057)&gt;0,SUMPRODUCT(($A2057=merged_names)*(_xlfn.TEXTAFTER(R$2, "At ")=merged_belt_colours)*merged_months_at_rank),"")</f>
        <v/>
      </c>
    </row>
    <row r="2058" spans="1:18" x14ac:dyDescent="0.25">
      <c r="A2058"/>
      <c r="B2058" s="15" t="str" cm="1">
        <f t="array" ref="B2058">IFERROR(IF(LEN(A2058)&gt;0, IF(SUMPRODUCT((Inactives[Key]=J2058)*(Inactives[Currently Inactive]))=1,"Inactive","Active"),""),"Active")</f>
        <v/>
      </c>
      <c r="C2058" s="16" t="str" cm="1">
        <f t="array" aca="1" ref="C2058" ca="1">IFERROR(_xlfn._xlws.FILTER(Inactives[Inactive On],(Inactives[Key]=J2058)*(Inactives[Currently Inactive]),""),"")</f>
        <v/>
      </c>
      <c r="D2058" s="16" t="str" cm="1">
        <f t="array" aca="1" ref="D2058" ca="1">IFERROR(INDEX(_xlfn.TEXTSPLIT(E2058," "),1),"")</f>
        <v/>
      </c>
      <c r="E2058" s="15" t="str" cm="1">
        <f t="array" aca="1" ref="E2058" ca="1">IFERROR(_xlfn._xlws.FILTER(merged_ranks,(merged_end_dates=DATE(9999,12,31))*(merged_names=A2058)),"")</f>
        <v/>
      </c>
      <c r="F2058" s="17" t="str">
        <f ca="1">_xlfn.XLOOKUP(J2058,Promotions[Promo Key],Promotions[Promo Date],"")</f>
        <v/>
      </c>
      <c r="G2058" s="18" t="str">
        <f t="shared" ca="1" si="139"/>
        <v/>
      </c>
      <c r="H2058" s="18" t="str">
        <f t="shared" ca="1" si="138"/>
        <v/>
      </c>
      <c r="I2058" s="17" t="str">
        <f>_xlfn.XLOOKUP(A2058,Students[Full Name],Students[Starting Rank],"")</f>
        <v/>
      </c>
      <c r="J2058" s="15" t="str">
        <f t="shared" ca="1" si="140"/>
        <v xml:space="preserve">: </v>
      </c>
      <c r="K2058" s="16" t="str">
        <f>_xlfn.XLOOKUP(A2058,Students[Full Name],Students[Start Date],"")</f>
        <v/>
      </c>
      <c r="L2058" s="18">
        <f t="shared" ca="1" si="141"/>
        <v>-1</v>
      </c>
      <c r="M2058" s="18" cm="1">
        <f t="array" aca="1" ref="M2058" ca="1">SUMPRODUCT(Inactives[Days Inactive]*(Inactives[Student]=A2058))/365</f>
        <v>0</v>
      </c>
      <c r="N2058" s="18" t="str" cm="1">
        <f t="array" ref="N2058">IF(LEN($A2058)&gt;0,SUMPRODUCT(($A2058=merged_names)*(_xlfn.TEXTAFTER(N$2, "At ")=merged_belt_colours)*merged_months_at_rank),"")</f>
        <v/>
      </c>
      <c r="O2058" s="18" t="str" cm="1">
        <f t="array" ref="O2058">IF(LEN($A2058)&gt;0,SUMPRODUCT(($A2058=merged_names)*(_xlfn.TEXTAFTER(O$2, "At ")=merged_belt_colours)*merged_months_at_rank),"")</f>
        <v/>
      </c>
      <c r="P2058" s="18" t="str" cm="1">
        <f t="array" ref="P2058">IF(LEN($A2058)&gt;0,SUMPRODUCT(($A2058=merged_names)*(_xlfn.TEXTAFTER(P$2, "At ")=merged_belt_colours)*merged_months_at_rank),"")</f>
        <v/>
      </c>
      <c r="Q2058" s="18" t="str" cm="1">
        <f t="array" ref="Q2058">IF(LEN($A2058)&gt;0,SUMPRODUCT(($A2058=merged_names)*(_xlfn.TEXTAFTER(Q$2, "At ")=merged_belt_colours)*merged_months_at_rank),"")</f>
        <v/>
      </c>
      <c r="R2058" s="18" t="str" cm="1">
        <f t="array" ref="R2058">IF(LEN($A2058)&gt;0,SUMPRODUCT(($A2058=merged_names)*(_xlfn.TEXTAFTER(R$2, "At ")=merged_belt_colours)*merged_months_at_rank),"")</f>
        <v/>
      </c>
    </row>
    <row r="2059" spans="1:18" x14ac:dyDescent="0.25">
      <c r="A2059"/>
      <c r="B2059" s="15" t="str" cm="1">
        <f t="array" ref="B2059">IFERROR(IF(LEN(A2059)&gt;0, IF(SUMPRODUCT((Inactives[Key]=J2059)*(Inactives[Currently Inactive]))=1,"Inactive","Active"),""),"Active")</f>
        <v/>
      </c>
      <c r="C2059" s="16" t="str" cm="1">
        <f t="array" aca="1" ref="C2059" ca="1">IFERROR(_xlfn._xlws.FILTER(Inactives[Inactive On],(Inactives[Key]=J2059)*(Inactives[Currently Inactive]),""),"")</f>
        <v/>
      </c>
      <c r="D2059" s="16" t="str" cm="1">
        <f t="array" aca="1" ref="D2059" ca="1">IFERROR(INDEX(_xlfn.TEXTSPLIT(E2059," "),1),"")</f>
        <v/>
      </c>
      <c r="E2059" s="15" t="str" cm="1">
        <f t="array" aca="1" ref="E2059" ca="1">IFERROR(_xlfn._xlws.FILTER(merged_ranks,(merged_end_dates=DATE(9999,12,31))*(merged_names=A2059)),"")</f>
        <v/>
      </c>
      <c r="F2059" s="17" t="str">
        <f ca="1">_xlfn.XLOOKUP(J2059,Promotions[Promo Key],Promotions[Promo Date],"")</f>
        <v/>
      </c>
      <c r="G2059" s="18" t="str">
        <f t="shared" ca="1" si="139"/>
        <v/>
      </c>
      <c r="H2059" s="18" t="str">
        <f t="shared" ca="1" si="138"/>
        <v/>
      </c>
      <c r="I2059" s="17" t="str">
        <f>_xlfn.XLOOKUP(A2059,Students[Full Name],Students[Starting Rank],"")</f>
        <v/>
      </c>
      <c r="J2059" s="15" t="str">
        <f t="shared" ca="1" si="140"/>
        <v xml:space="preserve">: </v>
      </c>
      <c r="K2059" s="16" t="str">
        <f>_xlfn.XLOOKUP(A2059,Students[Full Name],Students[Start Date],"")</f>
        <v/>
      </c>
      <c r="L2059" s="18">
        <f t="shared" ca="1" si="141"/>
        <v>-1</v>
      </c>
      <c r="M2059" s="18" cm="1">
        <f t="array" aca="1" ref="M2059" ca="1">SUMPRODUCT(Inactives[Days Inactive]*(Inactives[Student]=A2059))/365</f>
        <v>0</v>
      </c>
      <c r="N2059" s="18" t="str" cm="1">
        <f t="array" ref="N2059">IF(LEN($A2059)&gt;0,SUMPRODUCT(($A2059=merged_names)*(_xlfn.TEXTAFTER(N$2, "At ")=merged_belt_colours)*merged_months_at_rank),"")</f>
        <v/>
      </c>
      <c r="O2059" s="18" t="str" cm="1">
        <f t="array" ref="O2059">IF(LEN($A2059)&gt;0,SUMPRODUCT(($A2059=merged_names)*(_xlfn.TEXTAFTER(O$2, "At ")=merged_belt_colours)*merged_months_at_rank),"")</f>
        <v/>
      </c>
      <c r="P2059" s="18" t="str" cm="1">
        <f t="array" ref="P2059">IF(LEN($A2059)&gt;0,SUMPRODUCT(($A2059=merged_names)*(_xlfn.TEXTAFTER(P$2, "At ")=merged_belt_colours)*merged_months_at_rank),"")</f>
        <v/>
      </c>
      <c r="Q2059" s="18" t="str" cm="1">
        <f t="array" ref="Q2059">IF(LEN($A2059)&gt;0,SUMPRODUCT(($A2059=merged_names)*(_xlfn.TEXTAFTER(Q$2, "At ")=merged_belt_colours)*merged_months_at_rank),"")</f>
        <v/>
      </c>
      <c r="R2059" s="18" t="str" cm="1">
        <f t="array" ref="R2059">IF(LEN($A2059)&gt;0,SUMPRODUCT(($A2059=merged_names)*(_xlfn.TEXTAFTER(R$2, "At ")=merged_belt_colours)*merged_months_at_rank),"")</f>
        <v/>
      </c>
    </row>
    <row r="2060" spans="1:18" x14ac:dyDescent="0.25">
      <c r="A2060"/>
      <c r="B2060" s="15" t="str" cm="1">
        <f t="array" ref="B2060">IFERROR(IF(LEN(A2060)&gt;0, IF(SUMPRODUCT((Inactives[Key]=J2060)*(Inactives[Currently Inactive]))=1,"Inactive","Active"),""),"Active")</f>
        <v/>
      </c>
      <c r="C2060" s="16" t="str" cm="1">
        <f t="array" aca="1" ref="C2060" ca="1">IFERROR(_xlfn._xlws.FILTER(Inactives[Inactive On],(Inactives[Key]=J2060)*(Inactives[Currently Inactive]),""),"")</f>
        <v/>
      </c>
      <c r="D2060" s="16" t="str" cm="1">
        <f t="array" aca="1" ref="D2060" ca="1">IFERROR(INDEX(_xlfn.TEXTSPLIT(E2060," "),1),"")</f>
        <v/>
      </c>
      <c r="E2060" s="15" t="str" cm="1">
        <f t="array" aca="1" ref="E2060" ca="1">IFERROR(_xlfn._xlws.FILTER(merged_ranks,(merged_end_dates=DATE(9999,12,31))*(merged_names=A2060)),"")</f>
        <v/>
      </c>
      <c r="F2060" s="17" t="str">
        <f ca="1">_xlfn.XLOOKUP(J2060,Promotions[Promo Key],Promotions[Promo Date],"")</f>
        <v/>
      </c>
      <c r="G2060" s="18" t="str">
        <f t="shared" ca="1" si="139"/>
        <v/>
      </c>
      <c r="H2060" s="18" t="str">
        <f t="shared" ca="1" si="138"/>
        <v/>
      </c>
      <c r="I2060" s="17" t="str">
        <f>_xlfn.XLOOKUP(A2060,Students[Full Name],Students[Starting Rank],"")</f>
        <v/>
      </c>
      <c r="J2060" s="15" t="str">
        <f t="shared" ca="1" si="140"/>
        <v xml:space="preserve">: </v>
      </c>
      <c r="K2060" s="16" t="str">
        <f>_xlfn.XLOOKUP(A2060,Students[Full Name],Students[Start Date],"")</f>
        <v/>
      </c>
      <c r="L2060" s="18">
        <f t="shared" ca="1" si="141"/>
        <v>-1</v>
      </c>
      <c r="M2060" s="18" cm="1">
        <f t="array" aca="1" ref="M2060" ca="1">SUMPRODUCT(Inactives[Days Inactive]*(Inactives[Student]=A2060))/365</f>
        <v>0</v>
      </c>
      <c r="N2060" s="18" t="str" cm="1">
        <f t="array" ref="N2060">IF(LEN($A2060)&gt;0,SUMPRODUCT(($A2060=merged_names)*(_xlfn.TEXTAFTER(N$2, "At ")=merged_belt_colours)*merged_months_at_rank),"")</f>
        <v/>
      </c>
      <c r="O2060" s="18" t="str" cm="1">
        <f t="array" ref="O2060">IF(LEN($A2060)&gt;0,SUMPRODUCT(($A2060=merged_names)*(_xlfn.TEXTAFTER(O$2, "At ")=merged_belt_colours)*merged_months_at_rank),"")</f>
        <v/>
      </c>
      <c r="P2060" s="18" t="str" cm="1">
        <f t="array" ref="P2060">IF(LEN($A2060)&gt;0,SUMPRODUCT(($A2060=merged_names)*(_xlfn.TEXTAFTER(P$2, "At ")=merged_belt_colours)*merged_months_at_rank),"")</f>
        <v/>
      </c>
      <c r="Q2060" s="18" t="str" cm="1">
        <f t="array" ref="Q2060">IF(LEN($A2060)&gt;0,SUMPRODUCT(($A2060=merged_names)*(_xlfn.TEXTAFTER(Q$2, "At ")=merged_belt_colours)*merged_months_at_rank),"")</f>
        <v/>
      </c>
      <c r="R2060" s="18" t="str" cm="1">
        <f t="array" ref="R2060">IF(LEN($A2060)&gt;0,SUMPRODUCT(($A2060=merged_names)*(_xlfn.TEXTAFTER(R$2, "At ")=merged_belt_colours)*merged_months_at_rank),"")</f>
        <v/>
      </c>
    </row>
    <row r="2061" spans="1:18" x14ac:dyDescent="0.25">
      <c r="A2061"/>
      <c r="B2061" s="15" t="str" cm="1">
        <f t="array" ref="B2061">IFERROR(IF(LEN(A2061)&gt;0, IF(SUMPRODUCT((Inactives[Key]=J2061)*(Inactives[Currently Inactive]))=1,"Inactive","Active"),""),"Active")</f>
        <v/>
      </c>
      <c r="C2061" s="16" t="str" cm="1">
        <f t="array" aca="1" ref="C2061" ca="1">IFERROR(_xlfn._xlws.FILTER(Inactives[Inactive On],(Inactives[Key]=J2061)*(Inactives[Currently Inactive]),""),"")</f>
        <v/>
      </c>
      <c r="D2061" s="16" t="str" cm="1">
        <f t="array" aca="1" ref="D2061" ca="1">IFERROR(INDEX(_xlfn.TEXTSPLIT(E2061," "),1),"")</f>
        <v/>
      </c>
      <c r="E2061" s="15" t="str" cm="1">
        <f t="array" aca="1" ref="E2061" ca="1">IFERROR(_xlfn._xlws.FILTER(merged_ranks,(merged_end_dates=DATE(9999,12,31))*(merged_names=A2061)),"")</f>
        <v/>
      </c>
      <c r="F2061" s="17" t="str">
        <f ca="1">_xlfn.XLOOKUP(J2061,Promotions[Promo Key],Promotions[Promo Date],"")</f>
        <v/>
      </c>
      <c r="G2061" s="18" t="str">
        <f t="shared" ca="1" si="139"/>
        <v/>
      </c>
      <c r="H2061" s="18" t="str">
        <f t="shared" ca="1" si="138"/>
        <v/>
      </c>
      <c r="I2061" s="17" t="str">
        <f>_xlfn.XLOOKUP(A2061,Students[Full Name],Students[Starting Rank],"")</f>
        <v/>
      </c>
      <c r="J2061" s="15" t="str">
        <f t="shared" ca="1" si="140"/>
        <v xml:space="preserve">: </v>
      </c>
      <c r="K2061" s="16" t="str">
        <f>_xlfn.XLOOKUP(A2061,Students[Full Name],Students[Start Date],"")</f>
        <v/>
      </c>
      <c r="L2061" s="18">
        <f t="shared" ca="1" si="141"/>
        <v>-1</v>
      </c>
      <c r="M2061" s="18" cm="1">
        <f t="array" aca="1" ref="M2061" ca="1">SUMPRODUCT(Inactives[Days Inactive]*(Inactives[Student]=A2061))/365</f>
        <v>0</v>
      </c>
      <c r="N2061" s="18" t="str" cm="1">
        <f t="array" ref="N2061">IF(LEN($A2061)&gt;0,SUMPRODUCT(($A2061=merged_names)*(_xlfn.TEXTAFTER(N$2, "At ")=merged_belt_colours)*merged_months_at_rank),"")</f>
        <v/>
      </c>
      <c r="O2061" s="18" t="str" cm="1">
        <f t="array" ref="O2061">IF(LEN($A2061)&gt;0,SUMPRODUCT(($A2061=merged_names)*(_xlfn.TEXTAFTER(O$2, "At ")=merged_belt_colours)*merged_months_at_rank),"")</f>
        <v/>
      </c>
      <c r="P2061" s="18" t="str" cm="1">
        <f t="array" ref="P2061">IF(LEN($A2061)&gt;0,SUMPRODUCT(($A2061=merged_names)*(_xlfn.TEXTAFTER(P$2, "At ")=merged_belt_colours)*merged_months_at_rank),"")</f>
        <v/>
      </c>
      <c r="Q2061" s="18" t="str" cm="1">
        <f t="array" ref="Q2061">IF(LEN($A2061)&gt;0,SUMPRODUCT(($A2061=merged_names)*(_xlfn.TEXTAFTER(Q$2, "At ")=merged_belt_colours)*merged_months_at_rank),"")</f>
        <v/>
      </c>
      <c r="R2061" s="18" t="str" cm="1">
        <f t="array" ref="R2061">IF(LEN($A2061)&gt;0,SUMPRODUCT(($A2061=merged_names)*(_xlfn.TEXTAFTER(R$2, "At ")=merged_belt_colours)*merged_months_at_rank),"")</f>
        <v/>
      </c>
    </row>
    <row r="2062" spans="1:18" x14ac:dyDescent="0.25">
      <c r="A2062"/>
      <c r="B2062" s="15" t="str" cm="1">
        <f t="array" ref="B2062">IFERROR(IF(LEN(A2062)&gt;0, IF(SUMPRODUCT((Inactives[Key]=J2062)*(Inactives[Currently Inactive]))=1,"Inactive","Active"),""),"Active")</f>
        <v/>
      </c>
      <c r="C2062" s="16" t="str" cm="1">
        <f t="array" aca="1" ref="C2062" ca="1">IFERROR(_xlfn._xlws.FILTER(Inactives[Inactive On],(Inactives[Key]=J2062)*(Inactives[Currently Inactive]),""),"")</f>
        <v/>
      </c>
      <c r="D2062" s="16" t="str" cm="1">
        <f t="array" aca="1" ref="D2062" ca="1">IFERROR(INDEX(_xlfn.TEXTSPLIT(E2062," "),1),"")</f>
        <v/>
      </c>
      <c r="E2062" s="15" t="str" cm="1">
        <f t="array" aca="1" ref="E2062" ca="1">IFERROR(_xlfn._xlws.FILTER(merged_ranks,(merged_end_dates=DATE(9999,12,31))*(merged_names=A2062)),"")</f>
        <v/>
      </c>
      <c r="F2062" s="17" t="str">
        <f ca="1">_xlfn.XLOOKUP(J2062,Promotions[Promo Key],Promotions[Promo Date],"")</f>
        <v/>
      </c>
      <c r="G2062" s="18" t="str">
        <f t="shared" ca="1" si="139"/>
        <v/>
      </c>
      <c r="H2062" s="18" t="str">
        <f t="shared" ca="1" si="138"/>
        <v/>
      </c>
      <c r="I2062" s="17" t="str">
        <f>_xlfn.XLOOKUP(A2062,Students[Full Name],Students[Starting Rank],"")</f>
        <v/>
      </c>
      <c r="J2062" s="15" t="str">
        <f t="shared" ca="1" si="140"/>
        <v xml:space="preserve">: </v>
      </c>
      <c r="K2062" s="16" t="str">
        <f>_xlfn.XLOOKUP(A2062,Students[Full Name],Students[Start Date],"")</f>
        <v/>
      </c>
      <c r="L2062" s="18">
        <f t="shared" ca="1" si="141"/>
        <v>-1</v>
      </c>
      <c r="M2062" s="18" cm="1">
        <f t="array" aca="1" ref="M2062" ca="1">SUMPRODUCT(Inactives[Days Inactive]*(Inactives[Student]=A2062))/365</f>
        <v>0</v>
      </c>
      <c r="N2062" s="18" t="str" cm="1">
        <f t="array" ref="N2062">IF(LEN($A2062)&gt;0,SUMPRODUCT(($A2062=merged_names)*(_xlfn.TEXTAFTER(N$2, "At ")=merged_belt_colours)*merged_months_at_rank),"")</f>
        <v/>
      </c>
      <c r="O2062" s="18" t="str" cm="1">
        <f t="array" ref="O2062">IF(LEN($A2062)&gt;0,SUMPRODUCT(($A2062=merged_names)*(_xlfn.TEXTAFTER(O$2, "At ")=merged_belt_colours)*merged_months_at_rank),"")</f>
        <v/>
      </c>
      <c r="P2062" s="18" t="str" cm="1">
        <f t="array" ref="P2062">IF(LEN($A2062)&gt;0,SUMPRODUCT(($A2062=merged_names)*(_xlfn.TEXTAFTER(P$2, "At ")=merged_belt_colours)*merged_months_at_rank),"")</f>
        <v/>
      </c>
      <c r="Q2062" s="18" t="str" cm="1">
        <f t="array" ref="Q2062">IF(LEN($A2062)&gt;0,SUMPRODUCT(($A2062=merged_names)*(_xlfn.TEXTAFTER(Q$2, "At ")=merged_belt_colours)*merged_months_at_rank),"")</f>
        <v/>
      </c>
      <c r="R2062" s="18" t="str" cm="1">
        <f t="array" ref="R2062">IF(LEN($A2062)&gt;0,SUMPRODUCT(($A2062=merged_names)*(_xlfn.TEXTAFTER(R$2, "At ")=merged_belt_colours)*merged_months_at_rank),"")</f>
        <v/>
      </c>
    </row>
    <row r="2063" spans="1:18" x14ac:dyDescent="0.25">
      <c r="A2063"/>
      <c r="B2063" s="15" t="str" cm="1">
        <f t="array" ref="B2063">IFERROR(IF(LEN(A2063)&gt;0, IF(SUMPRODUCT((Inactives[Key]=J2063)*(Inactives[Currently Inactive]))=1,"Inactive","Active"),""),"Active")</f>
        <v/>
      </c>
      <c r="C2063" s="16" t="str" cm="1">
        <f t="array" aca="1" ref="C2063" ca="1">IFERROR(_xlfn._xlws.FILTER(Inactives[Inactive On],(Inactives[Key]=J2063)*(Inactives[Currently Inactive]),""),"")</f>
        <v/>
      </c>
      <c r="D2063" s="16" t="str" cm="1">
        <f t="array" aca="1" ref="D2063" ca="1">IFERROR(INDEX(_xlfn.TEXTSPLIT(E2063," "),1),"")</f>
        <v/>
      </c>
      <c r="E2063" s="15" t="str" cm="1">
        <f t="array" aca="1" ref="E2063" ca="1">IFERROR(_xlfn._xlws.FILTER(merged_ranks,(merged_end_dates=DATE(9999,12,31))*(merged_names=A2063)),"")</f>
        <v/>
      </c>
      <c r="F2063" s="17" t="str">
        <f ca="1">_xlfn.XLOOKUP(J2063,Promotions[Promo Key],Promotions[Promo Date],"")</f>
        <v/>
      </c>
      <c r="G2063" s="18" t="str">
        <f t="shared" ca="1" si="139"/>
        <v/>
      </c>
      <c r="H2063" s="18" t="str">
        <f t="shared" ca="1" si="138"/>
        <v/>
      </c>
      <c r="I2063" s="17" t="str">
        <f>_xlfn.XLOOKUP(A2063,Students[Full Name],Students[Starting Rank],"")</f>
        <v/>
      </c>
      <c r="J2063" s="15" t="str">
        <f t="shared" ca="1" si="140"/>
        <v xml:space="preserve">: </v>
      </c>
      <c r="K2063" s="16" t="str">
        <f>_xlfn.XLOOKUP(A2063,Students[Full Name],Students[Start Date],"")</f>
        <v/>
      </c>
      <c r="L2063" s="18">
        <f t="shared" ca="1" si="141"/>
        <v>-1</v>
      </c>
      <c r="M2063" s="18" cm="1">
        <f t="array" aca="1" ref="M2063" ca="1">SUMPRODUCT(Inactives[Days Inactive]*(Inactives[Student]=A2063))/365</f>
        <v>0</v>
      </c>
      <c r="N2063" s="18" t="str" cm="1">
        <f t="array" ref="N2063">IF(LEN($A2063)&gt;0,SUMPRODUCT(($A2063=merged_names)*(_xlfn.TEXTAFTER(N$2, "At ")=merged_belt_colours)*merged_months_at_rank),"")</f>
        <v/>
      </c>
      <c r="O2063" s="18" t="str" cm="1">
        <f t="array" ref="O2063">IF(LEN($A2063)&gt;0,SUMPRODUCT(($A2063=merged_names)*(_xlfn.TEXTAFTER(O$2, "At ")=merged_belt_colours)*merged_months_at_rank),"")</f>
        <v/>
      </c>
      <c r="P2063" s="18" t="str" cm="1">
        <f t="array" ref="P2063">IF(LEN($A2063)&gt;0,SUMPRODUCT(($A2063=merged_names)*(_xlfn.TEXTAFTER(P$2, "At ")=merged_belt_colours)*merged_months_at_rank),"")</f>
        <v/>
      </c>
      <c r="Q2063" s="18" t="str" cm="1">
        <f t="array" ref="Q2063">IF(LEN($A2063)&gt;0,SUMPRODUCT(($A2063=merged_names)*(_xlfn.TEXTAFTER(Q$2, "At ")=merged_belt_colours)*merged_months_at_rank),"")</f>
        <v/>
      </c>
      <c r="R2063" s="18" t="str" cm="1">
        <f t="array" ref="R2063">IF(LEN($A2063)&gt;0,SUMPRODUCT(($A2063=merged_names)*(_xlfn.TEXTAFTER(R$2, "At ")=merged_belt_colours)*merged_months_at_rank),"")</f>
        <v/>
      </c>
    </row>
    <row r="2064" spans="1:18" x14ac:dyDescent="0.25">
      <c r="A2064"/>
      <c r="B2064" s="15" t="str" cm="1">
        <f t="array" ref="B2064">IFERROR(IF(LEN(A2064)&gt;0, IF(SUMPRODUCT((Inactives[Key]=J2064)*(Inactives[Currently Inactive]))=1,"Inactive","Active"),""),"Active")</f>
        <v/>
      </c>
      <c r="C2064" s="16" t="str" cm="1">
        <f t="array" aca="1" ref="C2064" ca="1">IFERROR(_xlfn._xlws.FILTER(Inactives[Inactive On],(Inactives[Key]=J2064)*(Inactives[Currently Inactive]),""),"")</f>
        <v/>
      </c>
      <c r="D2064" s="16" t="str" cm="1">
        <f t="array" aca="1" ref="D2064" ca="1">IFERROR(INDEX(_xlfn.TEXTSPLIT(E2064," "),1),"")</f>
        <v/>
      </c>
      <c r="E2064" s="15" t="str" cm="1">
        <f t="array" aca="1" ref="E2064" ca="1">IFERROR(_xlfn._xlws.FILTER(merged_ranks,(merged_end_dates=DATE(9999,12,31))*(merged_names=A2064)),"")</f>
        <v/>
      </c>
      <c r="F2064" s="17" t="str">
        <f ca="1">_xlfn.XLOOKUP(J2064,Promotions[Promo Key],Promotions[Promo Date],"")</f>
        <v/>
      </c>
      <c r="G2064" s="18" t="str">
        <f t="shared" ca="1" si="139"/>
        <v/>
      </c>
      <c r="H2064" s="18" t="str">
        <f t="shared" ca="1" si="138"/>
        <v/>
      </c>
      <c r="I2064" s="17" t="str">
        <f>_xlfn.XLOOKUP(A2064,Students[Full Name],Students[Starting Rank],"")</f>
        <v/>
      </c>
      <c r="J2064" s="15" t="str">
        <f t="shared" ca="1" si="140"/>
        <v xml:space="preserve">: </v>
      </c>
      <c r="K2064" s="16" t="str">
        <f>_xlfn.XLOOKUP(A2064,Students[Full Name],Students[Start Date],"")</f>
        <v/>
      </c>
      <c r="L2064" s="18">
        <f t="shared" ca="1" si="141"/>
        <v>-1</v>
      </c>
      <c r="M2064" s="18" cm="1">
        <f t="array" aca="1" ref="M2064" ca="1">SUMPRODUCT(Inactives[Days Inactive]*(Inactives[Student]=A2064))/365</f>
        <v>0</v>
      </c>
      <c r="N2064" s="18" t="str" cm="1">
        <f t="array" ref="N2064">IF(LEN($A2064)&gt;0,SUMPRODUCT(($A2064=merged_names)*(_xlfn.TEXTAFTER(N$2, "At ")=merged_belt_colours)*merged_months_at_rank),"")</f>
        <v/>
      </c>
      <c r="O2064" s="18" t="str" cm="1">
        <f t="array" ref="O2064">IF(LEN($A2064)&gt;0,SUMPRODUCT(($A2064=merged_names)*(_xlfn.TEXTAFTER(O$2, "At ")=merged_belt_colours)*merged_months_at_rank),"")</f>
        <v/>
      </c>
      <c r="P2064" s="18" t="str" cm="1">
        <f t="array" ref="P2064">IF(LEN($A2064)&gt;0,SUMPRODUCT(($A2064=merged_names)*(_xlfn.TEXTAFTER(P$2, "At ")=merged_belt_colours)*merged_months_at_rank),"")</f>
        <v/>
      </c>
      <c r="Q2064" s="18" t="str" cm="1">
        <f t="array" ref="Q2064">IF(LEN($A2064)&gt;0,SUMPRODUCT(($A2064=merged_names)*(_xlfn.TEXTAFTER(Q$2, "At ")=merged_belt_colours)*merged_months_at_rank),"")</f>
        <v/>
      </c>
      <c r="R2064" s="18" t="str" cm="1">
        <f t="array" ref="R2064">IF(LEN($A2064)&gt;0,SUMPRODUCT(($A2064=merged_names)*(_xlfn.TEXTAFTER(R$2, "At ")=merged_belt_colours)*merged_months_at_rank),"")</f>
        <v/>
      </c>
    </row>
    <row r="2065" spans="1:18" x14ac:dyDescent="0.25">
      <c r="A2065"/>
      <c r="B2065" s="15" t="str" cm="1">
        <f t="array" ref="B2065">IFERROR(IF(LEN(A2065)&gt;0, IF(SUMPRODUCT((Inactives[Key]=J2065)*(Inactives[Currently Inactive]))=1,"Inactive","Active"),""),"Active")</f>
        <v/>
      </c>
      <c r="C2065" s="16" t="str" cm="1">
        <f t="array" aca="1" ref="C2065" ca="1">IFERROR(_xlfn._xlws.FILTER(Inactives[Inactive On],(Inactives[Key]=J2065)*(Inactives[Currently Inactive]),""),"")</f>
        <v/>
      </c>
      <c r="D2065" s="16" t="str" cm="1">
        <f t="array" aca="1" ref="D2065" ca="1">IFERROR(INDEX(_xlfn.TEXTSPLIT(E2065," "),1),"")</f>
        <v/>
      </c>
      <c r="E2065" s="15" t="str" cm="1">
        <f t="array" aca="1" ref="E2065" ca="1">IFERROR(_xlfn._xlws.FILTER(merged_ranks,(merged_end_dates=DATE(9999,12,31))*(merged_names=A2065)),"")</f>
        <v/>
      </c>
      <c r="F2065" s="17" t="str">
        <f ca="1">_xlfn.XLOOKUP(J2065,Promotions[Promo Key],Promotions[Promo Date],"")</f>
        <v/>
      </c>
      <c r="G2065" s="18" t="str">
        <f t="shared" ca="1" si="139"/>
        <v/>
      </c>
      <c r="H2065" s="18" t="str">
        <f t="shared" ca="1" si="138"/>
        <v/>
      </c>
      <c r="I2065" s="17" t="str">
        <f>_xlfn.XLOOKUP(A2065,Students[Full Name],Students[Starting Rank],"")</f>
        <v/>
      </c>
      <c r="J2065" s="15" t="str">
        <f t="shared" ca="1" si="140"/>
        <v xml:space="preserve">: </v>
      </c>
      <c r="K2065" s="16" t="str">
        <f>_xlfn.XLOOKUP(A2065,Students[Full Name],Students[Start Date],"")</f>
        <v/>
      </c>
      <c r="L2065" s="18">
        <f t="shared" ca="1" si="141"/>
        <v>-1</v>
      </c>
      <c r="M2065" s="18" cm="1">
        <f t="array" aca="1" ref="M2065" ca="1">SUMPRODUCT(Inactives[Days Inactive]*(Inactives[Student]=A2065))/365</f>
        <v>0</v>
      </c>
      <c r="N2065" s="18" t="str" cm="1">
        <f t="array" ref="N2065">IF(LEN($A2065)&gt;0,SUMPRODUCT(($A2065=merged_names)*(_xlfn.TEXTAFTER(N$2, "At ")=merged_belt_colours)*merged_months_at_rank),"")</f>
        <v/>
      </c>
      <c r="O2065" s="18" t="str" cm="1">
        <f t="array" ref="O2065">IF(LEN($A2065)&gt;0,SUMPRODUCT(($A2065=merged_names)*(_xlfn.TEXTAFTER(O$2, "At ")=merged_belt_colours)*merged_months_at_rank),"")</f>
        <v/>
      </c>
      <c r="P2065" s="18" t="str" cm="1">
        <f t="array" ref="P2065">IF(LEN($A2065)&gt;0,SUMPRODUCT(($A2065=merged_names)*(_xlfn.TEXTAFTER(P$2, "At ")=merged_belt_colours)*merged_months_at_rank),"")</f>
        <v/>
      </c>
      <c r="Q2065" s="18" t="str" cm="1">
        <f t="array" ref="Q2065">IF(LEN($A2065)&gt;0,SUMPRODUCT(($A2065=merged_names)*(_xlfn.TEXTAFTER(Q$2, "At ")=merged_belt_colours)*merged_months_at_rank),"")</f>
        <v/>
      </c>
      <c r="R2065" s="18" t="str" cm="1">
        <f t="array" ref="R2065">IF(LEN($A2065)&gt;0,SUMPRODUCT(($A2065=merged_names)*(_xlfn.TEXTAFTER(R$2, "At ")=merged_belt_colours)*merged_months_at_rank),"")</f>
        <v/>
      </c>
    </row>
    <row r="2066" spans="1:18" x14ac:dyDescent="0.25">
      <c r="A2066"/>
      <c r="B2066" s="15" t="str" cm="1">
        <f t="array" ref="B2066">IFERROR(IF(LEN(A2066)&gt;0, IF(SUMPRODUCT((Inactives[Key]=J2066)*(Inactives[Currently Inactive]))=1,"Inactive","Active"),""),"Active")</f>
        <v/>
      </c>
      <c r="C2066" s="16" t="str" cm="1">
        <f t="array" aca="1" ref="C2066" ca="1">IFERROR(_xlfn._xlws.FILTER(Inactives[Inactive On],(Inactives[Key]=J2066)*(Inactives[Currently Inactive]),""),"")</f>
        <v/>
      </c>
      <c r="D2066" s="16" t="str" cm="1">
        <f t="array" aca="1" ref="D2066" ca="1">IFERROR(INDEX(_xlfn.TEXTSPLIT(E2066," "),1),"")</f>
        <v/>
      </c>
      <c r="E2066" s="15" t="str" cm="1">
        <f t="array" aca="1" ref="E2066" ca="1">IFERROR(_xlfn._xlws.FILTER(merged_ranks,(merged_end_dates=DATE(9999,12,31))*(merged_names=A2066)),"")</f>
        <v/>
      </c>
      <c r="F2066" s="17" t="str">
        <f ca="1">_xlfn.XLOOKUP(J2066,Promotions[Promo Key],Promotions[Promo Date],"")</f>
        <v/>
      </c>
      <c r="G2066" s="18" t="str">
        <f t="shared" ca="1" si="139"/>
        <v/>
      </c>
      <c r="H2066" s="18" t="str">
        <f t="shared" ca="1" si="138"/>
        <v/>
      </c>
      <c r="I2066" s="17" t="str">
        <f>_xlfn.XLOOKUP(A2066,Students[Full Name],Students[Starting Rank],"")</f>
        <v/>
      </c>
      <c r="J2066" s="15" t="str">
        <f t="shared" ca="1" si="140"/>
        <v xml:space="preserve">: </v>
      </c>
      <c r="K2066" s="16" t="str">
        <f>_xlfn.XLOOKUP(A2066,Students[Full Name],Students[Start Date],"")</f>
        <v/>
      </c>
      <c r="L2066" s="18">
        <f t="shared" ca="1" si="141"/>
        <v>-1</v>
      </c>
      <c r="M2066" s="18" cm="1">
        <f t="array" aca="1" ref="M2066" ca="1">SUMPRODUCT(Inactives[Days Inactive]*(Inactives[Student]=A2066))/365</f>
        <v>0</v>
      </c>
      <c r="N2066" s="18" t="str" cm="1">
        <f t="array" ref="N2066">IF(LEN($A2066)&gt;0,SUMPRODUCT(($A2066=merged_names)*(_xlfn.TEXTAFTER(N$2, "At ")=merged_belt_colours)*merged_months_at_rank),"")</f>
        <v/>
      </c>
      <c r="O2066" s="18" t="str" cm="1">
        <f t="array" ref="O2066">IF(LEN($A2066)&gt;0,SUMPRODUCT(($A2066=merged_names)*(_xlfn.TEXTAFTER(O$2, "At ")=merged_belt_colours)*merged_months_at_rank),"")</f>
        <v/>
      </c>
      <c r="P2066" s="18" t="str" cm="1">
        <f t="array" ref="P2066">IF(LEN($A2066)&gt;0,SUMPRODUCT(($A2066=merged_names)*(_xlfn.TEXTAFTER(P$2, "At ")=merged_belt_colours)*merged_months_at_rank),"")</f>
        <v/>
      </c>
      <c r="Q2066" s="18" t="str" cm="1">
        <f t="array" ref="Q2066">IF(LEN($A2066)&gt;0,SUMPRODUCT(($A2066=merged_names)*(_xlfn.TEXTAFTER(Q$2, "At ")=merged_belt_colours)*merged_months_at_rank),"")</f>
        <v/>
      </c>
      <c r="R2066" s="18" t="str" cm="1">
        <f t="array" ref="R2066">IF(LEN($A2066)&gt;0,SUMPRODUCT(($A2066=merged_names)*(_xlfn.TEXTAFTER(R$2, "At ")=merged_belt_colours)*merged_months_at_rank),"")</f>
        <v/>
      </c>
    </row>
    <row r="2067" spans="1:18" x14ac:dyDescent="0.25">
      <c r="A2067"/>
      <c r="B2067" s="15" t="str" cm="1">
        <f t="array" ref="B2067">IFERROR(IF(LEN(A2067)&gt;0, IF(SUMPRODUCT((Inactives[Key]=J2067)*(Inactives[Currently Inactive]))=1,"Inactive","Active"),""),"Active")</f>
        <v/>
      </c>
      <c r="C2067" s="16" t="str" cm="1">
        <f t="array" aca="1" ref="C2067" ca="1">IFERROR(_xlfn._xlws.FILTER(Inactives[Inactive On],(Inactives[Key]=J2067)*(Inactives[Currently Inactive]),""),"")</f>
        <v/>
      </c>
      <c r="D2067" s="16" t="str" cm="1">
        <f t="array" aca="1" ref="D2067" ca="1">IFERROR(INDEX(_xlfn.TEXTSPLIT(E2067," "),1),"")</f>
        <v/>
      </c>
      <c r="E2067" s="15" t="str" cm="1">
        <f t="array" aca="1" ref="E2067" ca="1">IFERROR(_xlfn._xlws.FILTER(merged_ranks,(merged_end_dates=DATE(9999,12,31))*(merged_names=A2067)),"")</f>
        <v/>
      </c>
      <c r="F2067" s="17" t="str">
        <f ca="1">_xlfn.XLOOKUP(J2067,Promotions[Promo Key],Promotions[Promo Date],"")</f>
        <v/>
      </c>
      <c r="G2067" s="18" t="str">
        <f t="shared" ca="1" si="139"/>
        <v/>
      </c>
      <c r="H2067" s="18" t="str">
        <f t="shared" ca="1" si="138"/>
        <v/>
      </c>
      <c r="I2067" s="17" t="str">
        <f>_xlfn.XLOOKUP(A2067,Students[Full Name],Students[Starting Rank],"")</f>
        <v/>
      </c>
      <c r="J2067" s="15" t="str">
        <f t="shared" ca="1" si="140"/>
        <v xml:space="preserve">: </v>
      </c>
      <c r="K2067" s="16" t="str">
        <f>_xlfn.XLOOKUP(A2067,Students[Full Name],Students[Start Date],"")</f>
        <v/>
      </c>
      <c r="L2067" s="18">
        <f t="shared" ca="1" si="141"/>
        <v>-1</v>
      </c>
      <c r="M2067" s="18" cm="1">
        <f t="array" aca="1" ref="M2067" ca="1">SUMPRODUCT(Inactives[Days Inactive]*(Inactives[Student]=A2067))/365</f>
        <v>0</v>
      </c>
      <c r="N2067" s="18" t="str" cm="1">
        <f t="array" ref="N2067">IF(LEN($A2067)&gt;0,SUMPRODUCT(($A2067=merged_names)*(_xlfn.TEXTAFTER(N$2, "At ")=merged_belt_colours)*merged_months_at_rank),"")</f>
        <v/>
      </c>
      <c r="O2067" s="18" t="str" cm="1">
        <f t="array" ref="O2067">IF(LEN($A2067)&gt;0,SUMPRODUCT(($A2067=merged_names)*(_xlfn.TEXTAFTER(O$2, "At ")=merged_belt_colours)*merged_months_at_rank),"")</f>
        <v/>
      </c>
      <c r="P2067" s="18" t="str" cm="1">
        <f t="array" ref="P2067">IF(LEN($A2067)&gt;0,SUMPRODUCT(($A2067=merged_names)*(_xlfn.TEXTAFTER(P$2, "At ")=merged_belt_colours)*merged_months_at_rank),"")</f>
        <v/>
      </c>
      <c r="Q2067" s="18" t="str" cm="1">
        <f t="array" ref="Q2067">IF(LEN($A2067)&gt;0,SUMPRODUCT(($A2067=merged_names)*(_xlfn.TEXTAFTER(Q$2, "At ")=merged_belt_colours)*merged_months_at_rank),"")</f>
        <v/>
      </c>
      <c r="R2067" s="18" t="str" cm="1">
        <f t="array" ref="R2067">IF(LEN($A2067)&gt;0,SUMPRODUCT(($A2067=merged_names)*(_xlfn.TEXTAFTER(R$2, "At ")=merged_belt_colours)*merged_months_at_rank),"")</f>
        <v/>
      </c>
    </row>
    <row r="2068" spans="1:18" x14ac:dyDescent="0.25">
      <c r="A2068"/>
      <c r="B2068" s="15" t="str" cm="1">
        <f t="array" ref="B2068">IFERROR(IF(LEN(A2068)&gt;0, IF(SUMPRODUCT((Inactives[Key]=J2068)*(Inactives[Currently Inactive]))=1,"Inactive","Active"),""),"Active")</f>
        <v/>
      </c>
      <c r="C2068" s="16" t="str" cm="1">
        <f t="array" aca="1" ref="C2068" ca="1">IFERROR(_xlfn._xlws.FILTER(Inactives[Inactive On],(Inactives[Key]=J2068)*(Inactives[Currently Inactive]),""),"")</f>
        <v/>
      </c>
      <c r="D2068" s="16" t="str" cm="1">
        <f t="array" aca="1" ref="D2068" ca="1">IFERROR(INDEX(_xlfn.TEXTSPLIT(E2068," "),1),"")</f>
        <v/>
      </c>
      <c r="E2068" s="15" t="str" cm="1">
        <f t="array" aca="1" ref="E2068" ca="1">IFERROR(_xlfn._xlws.FILTER(merged_ranks,(merged_end_dates=DATE(9999,12,31))*(merged_names=A2068)),"")</f>
        <v/>
      </c>
      <c r="F2068" s="17" t="str">
        <f ca="1">_xlfn.XLOOKUP(J2068,Promotions[Promo Key],Promotions[Promo Date],"")</f>
        <v/>
      </c>
      <c r="G2068" s="18" t="str">
        <f t="shared" ca="1" si="139"/>
        <v/>
      </c>
      <c r="H2068" s="18" t="str">
        <f t="shared" ca="1" si="138"/>
        <v/>
      </c>
      <c r="I2068" s="17" t="str">
        <f>_xlfn.XLOOKUP(A2068,Students[Full Name],Students[Starting Rank],"")</f>
        <v/>
      </c>
      <c r="J2068" s="15" t="str">
        <f t="shared" ca="1" si="140"/>
        <v xml:space="preserve">: </v>
      </c>
      <c r="K2068" s="16" t="str">
        <f>_xlfn.XLOOKUP(A2068,Students[Full Name],Students[Start Date],"")</f>
        <v/>
      </c>
      <c r="L2068" s="18">
        <f t="shared" ca="1" si="141"/>
        <v>-1</v>
      </c>
      <c r="M2068" s="18" cm="1">
        <f t="array" aca="1" ref="M2068" ca="1">SUMPRODUCT(Inactives[Days Inactive]*(Inactives[Student]=A2068))/365</f>
        <v>0</v>
      </c>
      <c r="N2068" s="18" t="str" cm="1">
        <f t="array" ref="N2068">IF(LEN($A2068)&gt;0,SUMPRODUCT(($A2068=merged_names)*(_xlfn.TEXTAFTER(N$2, "At ")=merged_belt_colours)*merged_months_at_rank),"")</f>
        <v/>
      </c>
      <c r="O2068" s="18" t="str" cm="1">
        <f t="array" ref="O2068">IF(LEN($A2068)&gt;0,SUMPRODUCT(($A2068=merged_names)*(_xlfn.TEXTAFTER(O$2, "At ")=merged_belt_colours)*merged_months_at_rank),"")</f>
        <v/>
      </c>
      <c r="P2068" s="18" t="str" cm="1">
        <f t="array" ref="P2068">IF(LEN($A2068)&gt;0,SUMPRODUCT(($A2068=merged_names)*(_xlfn.TEXTAFTER(P$2, "At ")=merged_belt_colours)*merged_months_at_rank),"")</f>
        <v/>
      </c>
      <c r="Q2068" s="18" t="str" cm="1">
        <f t="array" ref="Q2068">IF(LEN($A2068)&gt;0,SUMPRODUCT(($A2068=merged_names)*(_xlfn.TEXTAFTER(Q$2, "At ")=merged_belt_colours)*merged_months_at_rank),"")</f>
        <v/>
      </c>
      <c r="R2068" s="18" t="str" cm="1">
        <f t="array" ref="R2068">IF(LEN($A2068)&gt;0,SUMPRODUCT(($A2068=merged_names)*(_xlfn.TEXTAFTER(R$2, "At ")=merged_belt_colours)*merged_months_at_rank),"")</f>
        <v/>
      </c>
    </row>
    <row r="2069" spans="1:18" x14ac:dyDescent="0.25">
      <c r="A2069"/>
      <c r="B2069" s="15" t="str" cm="1">
        <f t="array" ref="B2069">IFERROR(IF(LEN(A2069)&gt;0, IF(SUMPRODUCT((Inactives[Key]=J2069)*(Inactives[Currently Inactive]))=1,"Inactive","Active"),""),"Active")</f>
        <v/>
      </c>
      <c r="C2069" s="16" t="str" cm="1">
        <f t="array" aca="1" ref="C2069" ca="1">IFERROR(_xlfn._xlws.FILTER(Inactives[Inactive On],(Inactives[Key]=J2069)*(Inactives[Currently Inactive]),""),"")</f>
        <v/>
      </c>
      <c r="D2069" s="16" t="str" cm="1">
        <f t="array" aca="1" ref="D2069" ca="1">IFERROR(INDEX(_xlfn.TEXTSPLIT(E2069," "),1),"")</f>
        <v/>
      </c>
      <c r="E2069" s="15" t="str" cm="1">
        <f t="array" aca="1" ref="E2069" ca="1">IFERROR(_xlfn._xlws.FILTER(merged_ranks,(merged_end_dates=DATE(9999,12,31))*(merged_names=A2069)),"")</f>
        <v/>
      </c>
      <c r="F2069" s="17" t="str">
        <f ca="1">_xlfn.XLOOKUP(J2069,Promotions[Promo Key],Promotions[Promo Date],"")</f>
        <v/>
      </c>
      <c r="G2069" s="18" t="str">
        <f t="shared" ca="1" si="139"/>
        <v/>
      </c>
      <c r="H2069" s="18" t="str">
        <f t="shared" ca="1" si="138"/>
        <v/>
      </c>
      <c r="I2069" s="17" t="str">
        <f>_xlfn.XLOOKUP(A2069,Students[Full Name],Students[Starting Rank],"")</f>
        <v/>
      </c>
      <c r="J2069" s="15" t="str">
        <f t="shared" ca="1" si="140"/>
        <v xml:space="preserve">: </v>
      </c>
      <c r="K2069" s="16" t="str">
        <f>_xlfn.XLOOKUP(A2069,Students[Full Name],Students[Start Date],"")</f>
        <v/>
      </c>
      <c r="L2069" s="18">
        <f t="shared" ca="1" si="141"/>
        <v>-1</v>
      </c>
      <c r="M2069" s="18" cm="1">
        <f t="array" aca="1" ref="M2069" ca="1">SUMPRODUCT(Inactives[Days Inactive]*(Inactives[Student]=A2069))/365</f>
        <v>0</v>
      </c>
      <c r="N2069" s="18" t="str" cm="1">
        <f t="array" ref="N2069">IF(LEN($A2069)&gt;0,SUMPRODUCT(($A2069=merged_names)*(_xlfn.TEXTAFTER(N$2, "At ")=merged_belt_colours)*merged_months_at_rank),"")</f>
        <v/>
      </c>
      <c r="O2069" s="18" t="str" cm="1">
        <f t="array" ref="O2069">IF(LEN($A2069)&gt;0,SUMPRODUCT(($A2069=merged_names)*(_xlfn.TEXTAFTER(O$2, "At ")=merged_belt_colours)*merged_months_at_rank),"")</f>
        <v/>
      </c>
      <c r="P2069" s="18" t="str" cm="1">
        <f t="array" ref="P2069">IF(LEN($A2069)&gt;0,SUMPRODUCT(($A2069=merged_names)*(_xlfn.TEXTAFTER(P$2, "At ")=merged_belt_colours)*merged_months_at_rank),"")</f>
        <v/>
      </c>
      <c r="Q2069" s="18" t="str" cm="1">
        <f t="array" ref="Q2069">IF(LEN($A2069)&gt;0,SUMPRODUCT(($A2069=merged_names)*(_xlfn.TEXTAFTER(Q$2, "At ")=merged_belt_colours)*merged_months_at_rank),"")</f>
        <v/>
      </c>
      <c r="R2069" s="18" t="str" cm="1">
        <f t="array" ref="R2069">IF(LEN($A2069)&gt;0,SUMPRODUCT(($A2069=merged_names)*(_xlfn.TEXTAFTER(R$2, "At ")=merged_belt_colours)*merged_months_at_rank),"")</f>
        <v/>
      </c>
    </row>
    <row r="2070" spans="1:18" x14ac:dyDescent="0.25">
      <c r="A2070"/>
      <c r="B2070" s="15" t="str" cm="1">
        <f t="array" ref="B2070">IFERROR(IF(LEN(A2070)&gt;0, IF(SUMPRODUCT((Inactives[Key]=J2070)*(Inactives[Currently Inactive]))=1,"Inactive","Active"),""),"Active")</f>
        <v/>
      </c>
      <c r="C2070" s="16" t="str" cm="1">
        <f t="array" aca="1" ref="C2070" ca="1">IFERROR(_xlfn._xlws.FILTER(Inactives[Inactive On],(Inactives[Key]=J2070)*(Inactives[Currently Inactive]),""),"")</f>
        <v/>
      </c>
      <c r="D2070" s="16" t="str" cm="1">
        <f t="array" aca="1" ref="D2070" ca="1">IFERROR(INDEX(_xlfn.TEXTSPLIT(E2070," "),1),"")</f>
        <v/>
      </c>
      <c r="E2070" s="15" t="str" cm="1">
        <f t="array" aca="1" ref="E2070" ca="1">IFERROR(_xlfn._xlws.FILTER(merged_ranks,(merged_end_dates=DATE(9999,12,31))*(merged_names=A2070)),"")</f>
        <v/>
      </c>
      <c r="F2070" s="17" t="str">
        <f ca="1">_xlfn.XLOOKUP(J2070,Promotions[Promo Key],Promotions[Promo Date],"")</f>
        <v/>
      </c>
      <c r="G2070" s="18" t="str">
        <f t="shared" ca="1" si="139"/>
        <v/>
      </c>
      <c r="H2070" s="18" t="str">
        <f t="shared" ca="1" si="138"/>
        <v/>
      </c>
      <c r="I2070" s="17" t="str">
        <f>_xlfn.XLOOKUP(A2070,Students[Full Name],Students[Starting Rank],"")</f>
        <v/>
      </c>
      <c r="J2070" s="15" t="str">
        <f t="shared" ca="1" si="140"/>
        <v xml:space="preserve">: </v>
      </c>
      <c r="K2070" s="16" t="str">
        <f>_xlfn.XLOOKUP(A2070,Students[Full Name],Students[Start Date],"")</f>
        <v/>
      </c>
      <c r="L2070" s="18">
        <f t="shared" ca="1" si="141"/>
        <v>-1</v>
      </c>
      <c r="M2070" s="18" cm="1">
        <f t="array" aca="1" ref="M2070" ca="1">SUMPRODUCT(Inactives[Days Inactive]*(Inactives[Student]=A2070))/365</f>
        <v>0</v>
      </c>
      <c r="N2070" s="18" t="str" cm="1">
        <f t="array" ref="N2070">IF(LEN($A2070)&gt;0,SUMPRODUCT(($A2070=merged_names)*(_xlfn.TEXTAFTER(N$2, "At ")=merged_belt_colours)*merged_months_at_rank),"")</f>
        <v/>
      </c>
      <c r="O2070" s="18" t="str" cm="1">
        <f t="array" ref="O2070">IF(LEN($A2070)&gt;0,SUMPRODUCT(($A2070=merged_names)*(_xlfn.TEXTAFTER(O$2, "At ")=merged_belt_colours)*merged_months_at_rank),"")</f>
        <v/>
      </c>
      <c r="P2070" s="18" t="str" cm="1">
        <f t="array" ref="P2070">IF(LEN($A2070)&gt;0,SUMPRODUCT(($A2070=merged_names)*(_xlfn.TEXTAFTER(P$2, "At ")=merged_belt_colours)*merged_months_at_rank),"")</f>
        <v/>
      </c>
      <c r="Q2070" s="18" t="str" cm="1">
        <f t="array" ref="Q2070">IF(LEN($A2070)&gt;0,SUMPRODUCT(($A2070=merged_names)*(_xlfn.TEXTAFTER(Q$2, "At ")=merged_belt_colours)*merged_months_at_rank),"")</f>
        <v/>
      </c>
      <c r="R2070" s="18" t="str" cm="1">
        <f t="array" ref="R2070">IF(LEN($A2070)&gt;0,SUMPRODUCT(($A2070=merged_names)*(_xlfn.TEXTAFTER(R$2, "At ")=merged_belt_colours)*merged_months_at_rank),"")</f>
        <v/>
      </c>
    </row>
    <row r="2071" spans="1:18" x14ac:dyDescent="0.25">
      <c r="A2071"/>
      <c r="B2071" s="15" t="str" cm="1">
        <f t="array" ref="B2071">IFERROR(IF(LEN(A2071)&gt;0, IF(SUMPRODUCT((Inactives[Key]=J2071)*(Inactives[Currently Inactive]))=1,"Inactive","Active"),""),"Active")</f>
        <v/>
      </c>
      <c r="C2071" s="16" t="str" cm="1">
        <f t="array" aca="1" ref="C2071" ca="1">IFERROR(_xlfn._xlws.FILTER(Inactives[Inactive On],(Inactives[Key]=J2071)*(Inactives[Currently Inactive]),""),"")</f>
        <v/>
      </c>
      <c r="D2071" s="16" t="str" cm="1">
        <f t="array" aca="1" ref="D2071" ca="1">IFERROR(INDEX(_xlfn.TEXTSPLIT(E2071," "),1),"")</f>
        <v/>
      </c>
      <c r="E2071" s="15" t="str" cm="1">
        <f t="array" aca="1" ref="E2071" ca="1">IFERROR(_xlfn._xlws.FILTER(merged_ranks,(merged_end_dates=DATE(9999,12,31))*(merged_names=A2071)),"")</f>
        <v/>
      </c>
      <c r="F2071" s="17" t="str">
        <f ca="1">_xlfn.XLOOKUP(J2071,Promotions[Promo Key],Promotions[Promo Date],"")</f>
        <v/>
      </c>
      <c r="G2071" s="18" t="str">
        <f t="shared" ca="1" si="139"/>
        <v/>
      </c>
      <c r="H2071" s="18" t="str">
        <f t="shared" ca="1" si="138"/>
        <v/>
      </c>
      <c r="I2071" s="17" t="str">
        <f>_xlfn.XLOOKUP(A2071,Students[Full Name],Students[Starting Rank],"")</f>
        <v/>
      </c>
      <c r="J2071" s="15" t="str">
        <f t="shared" ca="1" si="140"/>
        <v xml:space="preserve">: </v>
      </c>
      <c r="K2071" s="16" t="str">
        <f>_xlfn.XLOOKUP(A2071,Students[Full Name],Students[Start Date],"")</f>
        <v/>
      </c>
      <c r="L2071" s="18">
        <f t="shared" ca="1" si="141"/>
        <v>-1</v>
      </c>
      <c r="M2071" s="18" cm="1">
        <f t="array" aca="1" ref="M2071" ca="1">SUMPRODUCT(Inactives[Days Inactive]*(Inactives[Student]=A2071))/365</f>
        <v>0</v>
      </c>
      <c r="N2071" s="18" t="str" cm="1">
        <f t="array" ref="N2071">IF(LEN($A2071)&gt;0,SUMPRODUCT(($A2071=merged_names)*(_xlfn.TEXTAFTER(N$2, "At ")=merged_belt_colours)*merged_months_at_rank),"")</f>
        <v/>
      </c>
      <c r="O2071" s="18" t="str" cm="1">
        <f t="array" ref="O2071">IF(LEN($A2071)&gt;0,SUMPRODUCT(($A2071=merged_names)*(_xlfn.TEXTAFTER(O$2, "At ")=merged_belt_colours)*merged_months_at_rank),"")</f>
        <v/>
      </c>
      <c r="P2071" s="18" t="str" cm="1">
        <f t="array" ref="P2071">IF(LEN($A2071)&gt;0,SUMPRODUCT(($A2071=merged_names)*(_xlfn.TEXTAFTER(P$2, "At ")=merged_belt_colours)*merged_months_at_rank),"")</f>
        <v/>
      </c>
      <c r="Q2071" s="18" t="str" cm="1">
        <f t="array" ref="Q2071">IF(LEN($A2071)&gt;0,SUMPRODUCT(($A2071=merged_names)*(_xlfn.TEXTAFTER(Q$2, "At ")=merged_belt_colours)*merged_months_at_rank),"")</f>
        <v/>
      </c>
      <c r="R2071" s="18" t="str" cm="1">
        <f t="array" ref="R2071">IF(LEN($A2071)&gt;0,SUMPRODUCT(($A2071=merged_names)*(_xlfn.TEXTAFTER(R$2, "At ")=merged_belt_colours)*merged_months_at_rank),"")</f>
        <v/>
      </c>
    </row>
    <row r="2072" spans="1:18" x14ac:dyDescent="0.25">
      <c r="A2072"/>
      <c r="B2072" s="15" t="str" cm="1">
        <f t="array" ref="B2072">IFERROR(IF(LEN(A2072)&gt;0, IF(SUMPRODUCT((Inactives[Key]=J2072)*(Inactives[Currently Inactive]))=1,"Inactive","Active"),""),"Active")</f>
        <v/>
      </c>
      <c r="C2072" s="16" t="str" cm="1">
        <f t="array" aca="1" ref="C2072" ca="1">IFERROR(_xlfn._xlws.FILTER(Inactives[Inactive On],(Inactives[Key]=J2072)*(Inactives[Currently Inactive]),""),"")</f>
        <v/>
      </c>
      <c r="D2072" s="16" t="str" cm="1">
        <f t="array" aca="1" ref="D2072" ca="1">IFERROR(INDEX(_xlfn.TEXTSPLIT(E2072," "),1),"")</f>
        <v/>
      </c>
      <c r="E2072" s="15" t="str" cm="1">
        <f t="array" aca="1" ref="E2072" ca="1">IFERROR(_xlfn._xlws.FILTER(merged_ranks,(merged_end_dates=DATE(9999,12,31))*(merged_names=A2072)),"")</f>
        <v/>
      </c>
      <c r="F2072" s="17" t="str">
        <f ca="1">_xlfn.XLOOKUP(J2072,Promotions[Promo Key],Promotions[Promo Date],"")</f>
        <v/>
      </c>
      <c r="G2072" s="18" t="str">
        <f t="shared" ca="1" si="139"/>
        <v/>
      </c>
      <c r="H2072" s="18" t="str">
        <f t="shared" ref="H2072:H2135" ca="1" si="142">IFERROR((TODAY()-K2072)/365-M2072,"")</f>
        <v/>
      </c>
      <c r="I2072" s="17" t="str">
        <f>_xlfn.XLOOKUP(A2072,Students[Full Name],Students[Starting Rank],"")</f>
        <v/>
      </c>
      <c r="J2072" s="15" t="str">
        <f t="shared" ca="1" si="140"/>
        <v xml:space="preserve">: </v>
      </c>
      <c r="K2072" s="16" t="str">
        <f>_xlfn.XLOOKUP(A2072,Students[Full Name],Students[Start Date],"")</f>
        <v/>
      </c>
      <c r="L2072" s="18">
        <f t="shared" ca="1" si="141"/>
        <v>-1</v>
      </c>
      <c r="M2072" s="18" cm="1">
        <f t="array" aca="1" ref="M2072" ca="1">SUMPRODUCT(Inactives[Days Inactive]*(Inactives[Student]=A2072))/365</f>
        <v>0</v>
      </c>
      <c r="N2072" s="18" t="str" cm="1">
        <f t="array" ref="N2072">IF(LEN($A2072)&gt;0,SUMPRODUCT(($A2072=merged_names)*(_xlfn.TEXTAFTER(N$2, "At ")=merged_belt_colours)*merged_months_at_rank),"")</f>
        <v/>
      </c>
      <c r="O2072" s="18" t="str" cm="1">
        <f t="array" ref="O2072">IF(LEN($A2072)&gt;0,SUMPRODUCT(($A2072=merged_names)*(_xlfn.TEXTAFTER(O$2, "At ")=merged_belt_colours)*merged_months_at_rank),"")</f>
        <v/>
      </c>
      <c r="P2072" s="18" t="str" cm="1">
        <f t="array" ref="P2072">IF(LEN($A2072)&gt;0,SUMPRODUCT(($A2072=merged_names)*(_xlfn.TEXTAFTER(P$2, "At ")=merged_belt_colours)*merged_months_at_rank),"")</f>
        <v/>
      </c>
      <c r="Q2072" s="18" t="str" cm="1">
        <f t="array" ref="Q2072">IF(LEN($A2072)&gt;0,SUMPRODUCT(($A2072=merged_names)*(_xlfn.TEXTAFTER(Q$2, "At ")=merged_belt_colours)*merged_months_at_rank),"")</f>
        <v/>
      </c>
      <c r="R2072" s="18" t="str" cm="1">
        <f t="array" ref="R2072">IF(LEN($A2072)&gt;0,SUMPRODUCT(($A2072=merged_names)*(_xlfn.TEXTAFTER(R$2, "At ")=merged_belt_colours)*merged_months_at_rank),"")</f>
        <v/>
      </c>
    </row>
    <row r="2073" spans="1:18" x14ac:dyDescent="0.25">
      <c r="A2073"/>
      <c r="B2073" s="15" t="str" cm="1">
        <f t="array" ref="B2073">IFERROR(IF(LEN(A2073)&gt;0, IF(SUMPRODUCT((Inactives[Key]=J2073)*(Inactives[Currently Inactive]))=1,"Inactive","Active"),""),"Active")</f>
        <v/>
      </c>
      <c r="C2073" s="16" t="str" cm="1">
        <f t="array" aca="1" ref="C2073" ca="1">IFERROR(_xlfn._xlws.FILTER(Inactives[Inactive On],(Inactives[Key]=J2073)*(Inactives[Currently Inactive]),""),"")</f>
        <v/>
      </c>
      <c r="D2073" s="16" t="str" cm="1">
        <f t="array" aca="1" ref="D2073" ca="1">IFERROR(INDEX(_xlfn.TEXTSPLIT(E2073," "),1),"")</f>
        <v/>
      </c>
      <c r="E2073" s="15" t="str" cm="1">
        <f t="array" aca="1" ref="E2073" ca="1">IFERROR(_xlfn._xlws.FILTER(merged_ranks,(merged_end_dates=DATE(9999,12,31))*(merged_names=A2073)),"")</f>
        <v/>
      </c>
      <c r="F2073" s="17" t="str">
        <f ca="1">_xlfn.XLOOKUP(J2073,Promotions[Promo Key],Promotions[Promo Date],"")</f>
        <v/>
      </c>
      <c r="G2073" s="18" t="str">
        <f t="shared" ca="1" si="139"/>
        <v/>
      </c>
      <c r="H2073" s="18" t="str">
        <f t="shared" ca="1" si="142"/>
        <v/>
      </c>
      <c r="I2073" s="17" t="str">
        <f>_xlfn.XLOOKUP(A2073,Students[Full Name],Students[Starting Rank],"")</f>
        <v/>
      </c>
      <c r="J2073" s="15" t="str">
        <f t="shared" ca="1" si="140"/>
        <v xml:space="preserve">: </v>
      </c>
      <c r="K2073" s="16" t="str">
        <f>_xlfn.XLOOKUP(A2073,Students[Full Name],Students[Start Date],"")</f>
        <v/>
      </c>
      <c r="L2073" s="18">
        <f t="shared" ca="1" si="141"/>
        <v>-1</v>
      </c>
      <c r="M2073" s="18" cm="1">
        <f t="array" aca="1" ref="M2073" ca="1">SUMPRODUCT(Inactives[Days Inactive]*(Inactives[Student]=A2073))/365</f>
        <v>0</v>
      </c>
      <c r="N2073" s="18" t="str" cm="1">
        <f t="array" ref="N2073">IF(LEN($A2073)&gt;0,SUMPRODUCT(($A2073=merged_names)*(_xlfn.TEXTAFTER(N$2, "At ")=merged_belt_colours)*merged_months_at_rank),"")</f>
        <v/>
      </c>
      <c r="O2073" s="18" t="str" cm="1">
        <f t="array" ref="O2073">IF(LEN($A2073)&gt;0,SUMPRODUCT(($A2073=merged_names)*(_xlfn.TEXTAFTER(O$2, "At ")=merged_belt_colours)*merged_months_at_rank),"")</f>
        <v/>
      </c>
      <c r="P2073" s="18" t="str" cm="1">
        <f t="array" ref="P2073">IF(LEN($A2073)&gt;0,SUMPRODUCT(($A2073=merged_names)*(_xlfn.TEXTAFTER(P$2, "At ")=merged_belt_colours)*merged_months_at_rank),"")</f>
        <v/>
      </c>
      <c r="Q2073" s="18" t="str" cm="1">
        <f t="array" ref="Q2073">IF(LEN($A2073)&gt;0,SUMPRODUCT(($A2073=merged_names)*(_xlfn.TEXTAFTER(Q$2, "At ")=merged_belt_colours)*merged_months_at_rank),"")</f>
        <v/>
      </c>
      <c r="R2073" s="18" t="str" cm="1">
        <f t="array" ref="R2073">IF(LEN($A2073)&gt;0,SUMPRODUCT(($A2073=merged_names)*(_xlfn.TEXTAFTER(R$2, "At ")=merged_belt_colours)*merged_months_at_rank),"")</f>
        <v/>
      </c>
    </row>
    <row r="2074" spans="1:18" x14ac:dyDescent="0.25">
      <c r="A2074"/>
      <c r="B2074" s="15" t="str" cm="1">
        <f t="array" ref="B2074">IFERROR(IF(LEN(A2074)&gt;0, IF(SUMPRODUCT((Inactives[Key]=J2074)*(Inactives[Currently Inactive]))=1,"Inactive","Active"),""),"Active")</f>
        <v/>
      </c>
      <c r="C2074" s="16" t="str" cm="1">
        <f t="array" aca="1" ref="C2074" ca="1">IFERROR(_xlfn._xlws.FILTER(Inactives[Inactive On],(Inactives[Key]=J2074)*(Inactives[Currently Inactive]),""),"")</f>
        <v/>
      </c>
      <c r="D2074" s="16" t="str" cm="1">
        <f t="array" aca="1" ref="D2074" ca="1">IFERROR(INDEX(_xlfn.TEXTSPLIT(E2074," "),1),"")</f>
        <v/>
      </c>
      <c r="E2074" s="15" t="str" cm="1">
        <f t="array" aca="1" ref="E2074" ca="1">IFERROR(_xlfn._xlws.FILTER(merged_ranks,(merged_end_dates=DATE(9999,12,31))*(merged_names=A2074)),"")</f>
        <v/>
      </c>
      <c r="F2074" s="17" t="str">
        <f ca="1">_xlfn.XLOOKUP(J2074,Promotions[Promo Key],Promotions[Promo Date],"")</f>
        <v/>
      </c>
      <c r="G2074" s="18" t="str">
        <f t="shared" ca="1" si="139"/>
        <v/>
      </c>
      <c r="H2074" s="18" t="str">
        <f t="shared" ca="1" si="142"/>
        <v/>
      </c>
      <c r="I2074" s="17" t="str">
        <f>_xlfn.XLOOKUP(A2074,Students[Full Name],Students[Starting Rank],"")</f>
        <v/>
      </c>
      <c r="J2074" s="15" t="str">
        <f t="shared" ca="1" si="140"/>
        <v xml:space="preserve">: </v>
      </c>
      <c r="K2074" s="16" t="str">
        <f>_xlfn.XLOOKUP(A2074,Students[Full Name],Students[Start Date],"")</f>
        <v/>
      </c>
      <c r="L2074" s="18">
        <f t="shared" ca="1" si="141"/>
        <v>-1</v>
      </c>
      <c r="M2074" s="18" cm="1">
        <f t="array" aca="1" ref="M2074" ca="1">SUMPRODUCT(Inactives[Days Inactive]*(Inactives[Student]=A2074))/365</f>
        <v>0</v>
      </c>
      <c r="N2074" s="18" t="str" cm="1">
        <f t="array" ref="N2074">IF(LEN($A2074)&gt;0,SUMPRODUCT(($A2074=merged_names)*(_xlfn.TEXTAFTER(N$2, "At ")=merged_belt_colours)*merged_months_at_rank),"")</f>
        <v/>
      </c>
      <c r="O2074" s="18" t="str" cm="1">
        <f t="array" ref="O2074">IF(LEN($A2074)&gt;0,SUMPRODUCT(($A2074=merged_names)*(_xlfn.TEXTAFTER(O$2, "At ")=merged_belt_colours)*merged_months_at_rank),"")</f>
        <v/>
      </c>
      <c r="P2074" s="18" t="str" cm="1">
        <f t="array" ref="P2074">IF(LEN($A2074)&gt;0,SUMPRODUCT(($A2074=merged_names)*(_xlfn.TEXTAFTER(P$2, "At ")=merged_belt_colours)*merged_months_at_rank),"")</f>
        <v/>
      </c>
      <c r="Q2074" s="18" t="str" cm="1">
        <f t="array" ref="Q2074">IF(LEN($A2074)&gt;0,SUMPRODUCT(($A2074=merged_names)*(_xlfn.TEXTAFTER(Q$2, "At ")=merged_belt_colours)*merged_months_at_rank),"")</f>
        <v/>
      </c>
      <c r="R2074" s="18" t="str" cm="1">
        <f t="array" ref="R2074">IF(LEN($A2074)&gt;0,SUMPRODUCT(($A2074=merged_names)*(_xlfn.TEXTAFTER(R$2, "At ")=merged_belt_colours)*merged_months_at_rank),"")</f>
        <v/>
      </c>
    </row>
    <row r="2075" spans="1:18" x14ac:dyDescent="0.25">
      <c r="A2075"/>
      <c r="B2075" s="15" t="str" cm="1">
        <f t="array" ref="B2075">IFERROR(IF(LEN(A2075)&gt;0, IF(SUMPRODUCT((Inactives[Key]=J2075)*(Inactives[Currently Inactive]))=1,"Inactive","Active"),""),"Active")</f>
        <v/>
      </c>
      <c r="C2075" s="16" t="str" cm="1">
        <f t="array" aca="1" ref="C2075" ca="1">IFERROR(_xlfn._xlws.FILTER(Inactives[Inactive On],(Inactives[Key]=J2075)*(Inactives[Currently Inactive]),""),"")</f>
        <v/>
      </c>
      <c r="D2075" s="16" t="str" cm="1">
        <f t="array" aca="1" ref="D2075" ca="1">IFERROR(INDEX(_xlfn.TEXTSPLIT(E2075," "),1),"")</f>
        <v/>
      </c>
      <c r="E2075" s="15" t="str" cm="1">
        <f t="array" aca="1" ref="E2075" ca="1">IFERROR(_xlfn._xlws.FILTER(merged_ranks,(merged_end_dates=DATE(9999,12,31))*(merged_names=A2075)),"")</f>
        <v/>
      </c>
      <c r="F2075" s="17" t="str">
        <f ca="1">_xlfn.XLOOKUP(J2075,Promotions[Promo Key],Promotions[Promo Date],"")</f>
        <v/>
      </c>
      <c r="G2075" s="18" t="str">
        <f t="shared" ca="1" si="139"/>
        <v/>
      </c>
      <c r="H2075" s="18" t="str">
        <f t="shared" ca="1" si="142"/>
        <v/>
      </c>
      <c r="I2075" s="17" t="str">
        <f>_xlfn.XLOOKUP(A2075,Students[Full Name],Students[Starting Rank],"")</f>
        <v/>
      </c>
      <c r="J2075" s="15" t="str">
        <f t="shared" ca="1" si="140"/>
        <v xml:space="preserve">: </v>
      </c>
      <c r="K2075" s="16" t="str">
        <f>_xlfn.XLOOKUP(A2075,Students[Full Name],Students[Start Date],"")</f>
        <v/>
      </c>
      <c r="L2075" s="18">
        <f t="shared" ca="1" si="141"/>
        <v>-1</v>
      </c>
      <c r="M2075" s="18" cm="1">
        <f t="array" aca="1" ref="M2075" ca="1">SUMPRODUCT(Inactives[Days Inactive]*(Inactives[Student]=A2075))/365</f>
        <v>0</v>
      </c>
      <c r="N2075" s="18" t="str" cm="1">
        <f t="array" ref="N2075">IF(LEN($A2075)&gt;0,SUMPRODUCT(($A2075=merged_names)*(_xlfn.TEXTAFTER(N$2, "At ")=merged_belt_colours)*merged_months_at_rank),"")</f>
        <v/>
      </c>
      <c r="O2075" s="18" t="str" cm="1">
        <f t="array" ref="O2075">IF(LEN($A2075)&gt;0,SUMPRODUCT(($A2075=merged_names)*(_xlfn.TEXTAFTER(O$2, "At ")=merged_belt_colours)*merged_months_at_rank),"")</f>
        <v/>
      </c>
      <c r="P2075" s="18" t="str" cm="1">
        <f t="array" ref="P2075">IF(LEN($A2075)&gt;0,SUMPRODUCT(($A2075=merged_names)*(_xlfn.TEXTAFTER(P$2, "At ")=merged_belt_colours)*merged_months_at_rank),"")</f>
        <v/>
      </c>
      <c r="Q2075" s="18" t="str" cm="1">
        <f t="array" ref="Q2075">IF(LEN($A2075)&gt;0,SUMPRODUCT(($A2075=merged_names)*(_xlfn.TEXTAFTER(Q$2, "At ")=merged_belt_colours)*merged_months_at_rank),"")</f>
        <v/>
      </c>
      <c r="R2075" s="18" t="str" cm="1">
        <f t="array" ref="R2075">IF(LEN($A2075)&gt;0,SUMPRODUCT(($A2075=merged_names)*(_xlfn.TEXTAFTER(R$2, "At ")=merged_belt_colours)*merged_months_at_rank),"")</f>
        <v/>
      </c>
    </row>
    <row r="2076" spans="1:18" x14ac:dyDescent="0.25">
      <c r="A2076"/>
      <c r="B2076" s="15" t="str" cm="1">
        <f t="array" ref="B2076">IFERROR(IF(LEN(A2076)&gt;0, IF(SUMPRODUCT((Inactives[Key]=J2076)*(Inactives[Currently Inactive]))=1,"Inactive","Active"),""),"Active")</f>
        <v/>
      </c>
      <c r="C2076" s="16" t="str" cm="1">
        <f t="array" aca="1" ref="C2076" ca="1">IFERROR(_xlfn._xlws.FILTER(Inactives[Inactive On],(Inactives[Key]=J2076)*(Inactives[Currently Inactive]),""),"")</f>
        <v/>
      </c>
      <c r="D2076" s="16" t="str" cm="1">
        <f t="array" aca="1" ref="D2076" ca="1">IFERROR(INDEX(_xlfn.TEXTSPLIT(E2076," "),1),"")</f>
        <v/>
      </c>
      <c r="E2076" s="15" t="str" cm="1">
        <f t="array" aca="1" ref="E2076" ca="1">IFERROR(_xlfn._xlws.FILTER(merged_ranks,(merged_end_dates=DATE(9999,12,31))*(merged_names=A2076)),"")</f>
        <v/>
      </c>
      <c r="F2076" s="17" t="str">
        <f ca="1">_xlfn.XLOOKUP(J2076,Promotions[Promo Key],Promotions[Promo Date],"")</f>
        <v/>
      </c>
      <c r="G2076" s="18" t="str">
        <f t="shared" ref="G2076:G2139" ca="1" si="143">IFERROR((TODAY()-F2076)/30.5, "")</f>
        <v/>
      </c>
      <c r="H2076" s="18" t="str">
        <f t="shared" ca="1" si="142"/>
        <v/>
      </c>
      <c r="I2076" s="17" t="str">
        <f>_xlfn.XLOOKUP(A2076,Students[Full Name],Students[Starting Rank],"")</f>
        <v/>
      </c>
      <c r="J2076" s="15" t="str">
        <f t="shared" ref="J2076:J2139" ca="1" si="144">A2076&amp;": "&amp;E2076</f>
        <v xml:space="preserve">: </v>
      </c>
      <c r="K2076" s="16" t="str">
        <f>_xlfn.XLOOKUP(A2076,Students[Full Name],Students[Start Date],"")</f>
        <v/>
      </c>
      <c r="L2076" s="18">
        <f t="shared" ref="L2076:L2139" ca="1" si="145">IF(LEN(C2076)&gt;0,(TODAY()-C2076)/30.5,-1)</f>
        <v>-1</v>
      </c>
      <c r="M2076" s="18" cm="1">
        <f t="array" aca="1" ref="M2076" ca="1">SUMPRODUCT(Inactives[Days Inactive]*(Inactives[Student]=A2076))/365</f>
        <v>0</v>
      </c>
      <c r="N2076" s="18" t="str" cm="1">
        <f t="array" ref="N2076">IF(LEN($A2076)&gt;0,SUMPRODUCT(($A2076=merged_names)*(_xlfn.TEXTAFTER(N$2, "At ")=merged_belt_colours)*merged_months_at_rank),"")</f>
        <v/>
      </c>
      <c r="O2076" s="18" t="str" cm="1">
        <f t="array" ref="O2076">IF(LEN($A2076)&gt;0,SUMPRODUCT(($A2076=merged_names)*(_xlfn.TEXTAFTER(O$2, "At ")=merged_belt_colours)*merged_months_at_rank),"")</f>
        <v/>
      </c>
      <c r="P2076" s="18" t="str" cm="1">
        <f t="array" ref="P2076">IF(LEN($A2076)&gt;0,SUMPRODUCT(($A2076=merged_names)*(_xlfn.TEXTAFTER(P$2, "At ")=merged_belt_colours)*merged_months_at_rank),"")</f>
        <v/>
      </c>
      <c r="Q2076" s="18" t="str" cm="1">
        <f t="array" ref="Q2076">IF(LEN($A2076)&gt;0,SUMPRODUCT(($A2076=merged_names)*(_xlfn.TEXTAFTER(Q$2, "At ")=merged_belt_colours)*merged_months_at_rank),"")</f>
        <v/>
      </c>
      <c r="R2076" s="18" t="str" cm="1">
        <f t="array" ref="R2076">IF(LEN($A2076)&gt;0,SUMPRODUCT(($A2076=merged_names)*(_xlfn.TEXTAFTER(R$2, "At ")=merged_belt_colours)*merged_months_at_rank),"")</f>
        <v/>
      </c>
    </row>
    <row r="2077" spans="1:18" x14ac:dyDescent="0.25">
      <c r="A2077"/>
      <c r="B2077" s="15" t="str" cm="1">
        <f t="array" ref="B2077">IFERROR(IF(LEN(A2077)&gt;0, IF(SUMPRODUCT((Inactives[Key]=J2077)*(Inactives[Currently Inactive]))=1,"Inactive","Active"),""),"Active")</f>
        <v/>
      </c>
      <c r="C2077" s="16" t="str" cm="1">
        <f t="array" aca="1" ref="C2077" ca="1">IFERROR(_xlfn._xlws.FILTER(Inactives[Inactive On],(Inactives[Key]=J2077)*(Inactives[Currently Inactive]),""),"")</f>
        <v/>
      </c>
      <c r="D2077" s="16" t="str" cm="1">
        <f t="array" aca="1" ref="D2077" ca="1">IFERROR(INDEX(_xlfn.TEXTSPLIT(E2077," "),1),"")</f>
        <v/>
      </c>
      <c r="E2077" s="15" t="str" cm="1">
        <f t="array" aca="1" ref="E2077" ca="1">IFERROR(_xlfn._xlws.FILTER(merged_ranks,(merged_end_dates=DATE(9999,12,31))*(merged_names=A2077)),"")</f>
        <v/>
      </c>
      <c r="F2077" s="17" t="str">
        <f ca="1">_xlfn.XLOOKUP(J2077,Promotions[Promo Key],Promotions[Promo Date],"")</f>
        <v/>
      </c>
      <c r="G2077" s="18" t="str">
        <f t="shared" ca="1" si="143"/>
        <v/>
      </c>
      <c r="H2077" s="18" t="str">
        <f t="shared" ca="1" si="142"/>
        <v/>
      </c>
      <c r="I2077" s="17" t="str">
        <f>_xlfn.XLOOKUP(A2077,Students[Full Name],Students[Starting Rank],"")</f>
        <v/>
      </c>
      <c r="J2077" s="15" t="str">
        <f t="shared" ca="1" si="144"/>
        <v xml:space="preserve">: </v>
      </c>
      <c r="K2077" s="16" t="str">
        <f>_xlfn.XLOOKUP(A2077,Students[Full Name],Students[Start Date],"")</f>
        <v/>
      </c>
      <c r="L2077" s="18">
        <f t="shared" ca="1" si="145"/>
        <v>-1</v>
      </c>
      <c r="M2077" s="18" cm="1">
        <f t="array" aca="1" ref="M2077" ca="1">SUMPRODUCT(Inactives[Days Inactive]*(Inactives[Student]=A2077))/365</f>
        <v>0</v>
      </c>
      <c r="N2077" s="18" t="str" cm="1">
        <f t="array" ref="N2077">IF(LEN($A2077)&gt;0,SUMPRODUCT(($A2077=merged_names)*(_xlfn.TEXTAFTER(N$2, "At ")=merged_belt_colours)*merged_months_at_rank),"")</f>
        <v/>
      </c>
      <c r="O2077" s="18" t="str" cm="1">
        <f t="array" ref="O2077">IF(LEN($A2077)&gt;0,SUMPRODUCT(($A2077=merged_names)*(_xlfn.TEXTAFTER(O$2, "At ")=merged_belt_colours)*merged_months_at_rank),"")</f>
        <v/>
      </c>
      <c r="P2077" s="18" t="str" cm="1">
        <f t="array" ref="P2077">IF(LEN($A2077)&gt;0,SUMPRODUCT(($A2077=merged_names)*(_xlfn.TEXTAFTER(P$2, "At ")=merged_belt_colours)*merged_months_at_rank),"")</f>
        <v/>
      </c>
      <c r="Q2077" s="18" t="str" cm="1">
        <f t="array" ref="Q2077">IF(LEN($A2077)&gt;0,SUMPRODUCT(($A2077=merged_names)*(_xlfn.TEXTAFTER(Q$2, "At ")=merged_belt_colours)*merged_months_at_rank),"")</f>
        <v/>
      </c>
      <c r="R2077" s="18" t="str" cm="1">
        <f t="array" ref="R2077">IF(LEN($A2077)&gt;0,SUMPRODUCT(($A2077=merged_names)*(_xlfn.TEXTAFTER(R$2, "At ")=merged_belt_colours)*merged_months_at_rank),"")</f>
        <v/>
      </c>
    </row>
    <row r="2078" spans="1:18" x14ac:dyDescent="0.25">
      <c r="A2078"/>
      <c r="B2078" s="15" t="str" cm="1">
        <f t="array" ref="B2078">IFERROR(IF(LEN(A2078)&gt;0, IF(SUMPRODUCT((Inactives[Key]=J2078)*(Inactives[Currently Inactive]))=1,"Inactive","Active"),""),"Active")</f>
        <v/>
      </c>
      <c r="C2078" s="16" t="str" cm="1">
        <f t="array" aca="1" ref="C2078" ca="1">IFERROR(_xlfn._xlws.FILTER(Inactives[Inactive On],(Inactives[Key]=J2078)*(Inactives[Currently Inactive]),""),"")</f>
        <v/>
      </c>
      <c r="D2078" s="16" t="str" cm="1">
        <f t="array" aca="1" ref="D2078" ca="1">IFERROR(INDEX(_xlfn.TEXTSPLIT(E2078," "),1),"")</f>
        <v/>
      </c>
      <c r="E2078" s="15" t="str" cm="1">
        <f t="array" aca="1" ref="E2078" ca="1">IFERROR(_xlfn._xlws.FILTER(merged_ranks,(merged_end_dates=DATE(9999,12,31))*(merged_names=A2078)),"")</f>
        <v/>
      </c>
      <c r="F2078" s="17" t="str">
        <f ca="1">_xlfn.XLOOKUP(J2078,Promotions[Promo Key],Promotions[Promo Date],"")</f>
        <v/>
      </c>
      <c r="G2078" s="18" t="str">
        <f t="shared" ca="1" si="143"/>
        <v/>
      </c>
      <c r="H2078" s="18" t="str">
        <f t="shared" ca="1" si="142"/>
        <v/>
      </c>
      <c r="I2078" s="17" t="str">
        <f>_xlfn.XLOOKUP(A2078,Students[Full Name],Students[Starting Rank],"")</f>
        <v/>
      </c>
      <c r="J2078" s="15" t="str">
        <f t="shared" ca="1" si="144"/>
        <v xml:space="preserve">: </v>
      </c>
      <c r="K2078" s="16" t="str">
        <f>_xlfn.XLOOKUP(A2078,Students[Full Name],Students[Start Date],"")</f>
        <v/>
      </c>
      <c r="L2078" s="18">
        <f t="shared" ca="1" si="145"/>
        <v>-1</v>
      </c>
      <c r="M2078" s="18" cm="1">
        <f t="array" aca="1" ref="M2078" ca="1">SUMPRODUCT(Inactives[Days Inactive]*(Inactives[Student]=A2078))/365</f>
        <v>0</v>
      </c>
      <c r="N2078" s="18" t="str" cm="1">
        <f t="array" ref="N2078">IF(LEN($A2078)&gt;0,SUMPRODUCT(($A2078=merged_names)*(_xlfn.TEXTAFTER(N$2, "At ")=merged_belt_colours)*merged_months_at_rank),"")</f>
        <v/>
      </c>
      <c r="O2078" s="18" t="str" cm="1">
        <f t="array" ref="O2078">IF(LEN($A2078)&gt;0,SUMPRODUCT(($A2078=merged_names)*(_xlfn.TEXTAFTER(O$2, "At ")=merged_belt_colours)*merged_months_at_rank),"")</f>
        <v/>
      </c>
      <c r="P2078" s="18" t="str" cm="1">
        <f t="array" ref="P2078">IF(LEN($A2078)&gt;0,SUMPRODUCT(($A2078=merged_names)*(_xlfn.TEXTAFTER(P$2, "At ")=merged_belt_colours)*merged_months_at_rank),"")</f>
        <v/>
      </c>
      <c r="Q2078" s="18" t="str" cm="1">
        <f t="array" ref="Q2078">IF(LEN($A2078)&gt;0,SUMPRODUCT(($A2078=merged_names)*(_xlfn.TEXTAFTER(Q$2, "At ")=merged_belt_colours)*merged_months_at_rank),"")</f>
        <v/>
      </c>
      <c r="R2078" s="18" t="str" cm="1">
        <f t="array" ref="R2078">IF(LEN($A2078)&gt;0,SUMPRODUCT(($A2078=merged_names)*(_xlfn.TEXTAFTER(R$2, "At ")=merged_belt_colours)*merged_months_at_rank),"")</f>
        <v/>
      </c>
    </row>
    <row r="2079" spans="1:18" x14ac:dyDescent="0.25">
      <c r="A2079"/>
      <c r="B2079" s="15" t="str" cm="1">
        <f t="array" ref="B2079">IFERROR(IF(LEN(A2079)&gt;0, IF(SUMPRODUCT((Inactives[Key]=J2079)*(Inactives[Currently Inactive]))=1,"Inactive","Active"),""),"Active")</f>
        <v/>
      </c>
      <c r="C2079" s="16" t="str" cm="1">
        <f t="array" aca="1" ref="C2079" ca="1">IFERROR(_xlfn._xlws.FILTER(Inactives[Inactive On],(Inactives[Key]=J2079)*(Inactives[Currently Inactive]),""),"")</f>
        <v/>
      </c>
      <c r="D2079" s="16" t="str" cm="1">
        <f t="array" aca="1" ref="D2079" ca="1">IFERROR(INDEX(_xlfn.TEXTSPLIT(E2079," "),1),"")</f>
        <v/>
      </c>
      <c r="E2079" s="15" t="str" cm="1">
        <f t="array" aca="1" ref="E2079" ca="1">IFERROR(_xlfn._xlws.FILTER(merged_ranks,(merged_end_dates=DATE(9999,12,31))*(merged_names=A2079)),"")</f>
        <v/>
      </c>
      <c r="F2079" s="17" t="str">
        <f ca="1">_xlfn.XLOOKUP(J2079,Promotions[Promo Key],Promotions[Promo Date],"")</f>
        <v/>
      </c>
      <c r="G2079" s="18" t="str">
        <f t="shared" ca="1" si="143"/>
        <v/>
      </c>
      <c r="H2079" s="18" t="str">
        <f t="shared" ca="1" si="142"/>
        <v/>
      </c>
      <c r="I2079" s="17" t="str">
        <f>_xlfn.XLOOKUP(A2079,Students[Full Name],Students[Starting Rank],"")</f>
        <v/>
      </c>
      <c r="J2079" s="15" t="str">
        <f t="shared" ca="1" si="144"/>
        <v xml:space="preserve">: </v>
      </c>
      <c r="K2079" s="16" t="str">
        <f>_xlfn.XLOOKUP(A2079,Students[Full Name],Students[Start Date],"")</f>
        <v/>
      </c>
      <c r="L2079" s="18">
        <f t="shared" ca="1" si="145"/>
        <v>-1</v>
      </c>
      <c r="M2079" s="18" cm="1">
        <f t="array" aca="1" ref="M2079" ca="1">SUMPRODUCT(Inactives[Days Inactive]*(Inactives[Student]=A2079))/365</f>
        <v>0</v>
      </c>
      <c r="N2079" s="18" t="str" cm="1">
        <f t="array" ref="N2079">IF(LEN($A2079)&gt;0,SUMPRODUCT(($A2079=merged_names)*(_xlfn.TEXTAFTER(N$2, "At ")=merged_belt_colours)*merged_months_at_rank),"")</f>
        <v/>
      </c>
      <c r="O2079" s="18" t="str" cm="1">
        <f t="array" ref="O2079">IF(LEN($A2079)&gt;0,SUMPRODUCT(($A2079=merged_names)*(_xlfn.TEXTAFTER(O$2, "At ")=merged_belt_colours)*merged_months_at_rank),"")</f>
        <v/>
      </c>
      <c r="P2079" s="18" t="str" cm="1">
        <f t="array" ref="P2079">IF(LEN($A2079)&gt;0,SUMPRODUCT(($A2079=merged_names)*(_xlfn.TEXTAFTER(P$2, "At ")=merged_belt_colours)*merged_months_at_rank),"")</f>
        <v/>
      </c>
      <c r="Q2079" s="18" t="str" cm="1">
        <f t="array" ref="Q2079">IF(LEN($A2079)&gt;0,SUMPRODUCT(($A2079=merged_names)*(_xlfn.TEXTAFTER(Q$2, "At ")=merged_belt_colours)*merged_months_at_rank),"")</f>
        <v/>
      </c>
      <c r="R2079" s="18" t="str" cm="1">
        <f t="array" ref="R2079">IF(LEN($A2079)&gt;0,SUMPRODUCT(($A2079=merged_names)*(_xlfn.TEXTAFTER(R$2, "At ")=merged_belt_colours)*merged_months_at_rank),"")</f>
        <v/>
      </c>
    </row>
    <row r="2080" spans="1:18" x14ac:dyDescent="0.25">
      <c r="A2080"/>
      <c r="B2080" s="15" t="str" cm="1">
        <f t="array" ref="B2080">IFERROR(IF(LEN(A2080)&gt;0, IF(SUMPRODUCT((Inactives[Key]=J2080)*(Inactives[Currently Inactive]))=1,"Inactive","Active"),""),"Active")</f>
        <v/>
      </c>
      <c r="C2080" s="16" t="str" cm="1">
        <f t="array" aca="1" ref="C2080" ca="1">IFERROR(_xlfn._xlws.FILTER(Inactives[Inactive On],(Inactives[Key]=J2080)*(Inactives[Currently Inactive]),""),"")</f>
        <v/>
      </c>
      <c r="D2080" s="16" t="str" cm="1">
        <f t="array" aca="1" ref="D2080" ca="1">IFERROR(INDEX(_xlfn.TEXTSPLIT(E2080," "),1),"")</f>
        <v/>
      </c>
      <c r="E2080" s="15" t="str" cm="1">
        <f t="array" aca="1" ref="E2080" ca="1">IFERROR(_xlfn._xlws.FILTER(merged_ranks,(merged_end_dates=DATE(9999,12,31))*(merged_names=A2080)),"")</f>
        <v/>
      </c>
      <c r="F2080" s="17" t="str">
        <f ca="1">_xlfn.XLOOKUP(J2080,Promotions[Promo Key],Promotions[Promo Date],"")</f>
        <v/>
      </c>
      <c r="G2080" s="18" t="str">
        <f t="shared" ca="1" si="143"/>
        <v/>
      </c>
      <c r="H2080" s="18" t="str">
        <f t="shared" ca="1" si="142"/>
        <v/>
      </c>
      <c r="I2080" s="17" t="str">
        <f>_xlfn.XLOOKUP(A2080,Students[Full Name],Students[Starting Rank],"")</f>
        <v/>
      </c>
      <c r="J2080" s="15" t="str">
        <f t="shared" ca="1" si="144"/>
        <v xml:space="preserve">: </v>
      </c>
      <c r="K2080" s="16" t="str">
        <f>_xlfn.XLOOKUP(A2080,Students[Full Name],Students[Start Date],"")</f>
        <v/>
      </c>
      <c r="L2080" s="18">
        <f t="shared" ca="1" si="145"/>
        <v>-1</v>
      </c>
      <c r="M2080" s="18" cm="1">
        <f t="array" aca="1" ref="M2080" ca="1">SUMPRODUCT(Inactives[Days Inactive]*(Inactives[Student]=A2080))/365</f>
        <v>0</v>
      </c>
      <c r="N2080" s="18" t="str" cm="1">
        <f t="array" ref="N2080">IF(LEN($A2080)&gt;0,SUMPRODUCT(($A2080=merged_names)*(_xlfn.TEXTAFTER(N$2, "At ")=merged_belt_colours)*merged_months_at_rank),"")</f>
        <v/>
      </c>
      <c r="O2080" s="18" t="str" cm="1">
        <f t="array" ref="O2080">IF(LEN($A2080)&gt;0,SUMPRODUCT(($A2080=merged_names)*(_xlfn.TEXTAFTER(O$2, "At ")=merged_belt_colours)*merged_months_at_rank),"")</f>
        <v/>
      </c>
      <c r="P2080" s="18" t="str" cm="1">
        <f t="array" ref="P2080">IF(LEN($A2080)&gt;0,SUMPRODUCT(($A2080=merged_names)*(_xlfn.TEXTAFTER(P$2, "At ")=merged_belt_colours)*merged_months_at_rank),"")</f>
        <v/>
      </c>
      <c r="Q2080" s="18" t="str" cm="1">
        <f t="array" ref="Q2080">IF(LEN($A2080)&gt;0,SUMPRODUCT(($A2080=merged_names)*(_xlfn.TEXTAFTER(Q$2, "At ")=merged_belt_colours)*merged_months_at_rank),"")</f>
        <v/>
      </c>
      <c r="R2080" s="18" t="str" cm="1">
        <f t="array" ref="R2080">IF(LEN($A2080)&gt;0,SUMPRODUCT(($A2080=merged_names)*(_xlfn.TEXTAFTER(R$2, "At ")=merged_belt_colours)*merged_months_at_rank),"")</f>
        <v/>
      </c>
    </row>
    <row r="2081" spans="1:18" x14ac:dyDescent="0.25">
      <c r="A2081"/>
      <c r="B2081" s="15" t="str" cm="1">
        <f t="array" ref="B2081">IFERROR(IF(LEN(A2081)&gt;0, IF(SUMPRODUCT((Inactives[Key]=J2081)*(Inactives[Currently Inactive]))=1,"Inactive","Active"),""),"Active")</f>
        <v/>
      </c>
      <c r="C2081" s="16" t="str" cm="1">
        <f t="array" aca="1" ref="C2081" ca="1">IFERROR(_xlfn._xlws.FILTER(Inactives[Inactive On],(Inactives[Key]=J2081)*(Inactives[Currently Inactive]),""),"")</f>
        <v/>
      </c>
      <c r="D2081" s="16" t="str" cm="1">
        <f t="array" aca="1" ref="D2081" ca="1">IFERROR(INDEX(_xlfn.TEXTSPLIT(E2081," "),1),"")</f>
        <v/>
      </c>
      <c r="E2081" s="15" t="str" cm="1">
        <f t="array" aca="1" ref="E2081" ca="1">IFERROR(_xlfn._xlws.FILTER(merged_ranks,(merged_end_dates=DATE(9999,12,31))*(merged_names=A2081)),"")</f>
        <v/>
      </c>
      <c r="F2081" s="17" t="str">
        <f ca="1">_xlfn.XLOOKUP(J2081,Promotions[Promo Key],Promotions[Promo Date],"")</f>
        <v/>
      </c>
      <c r="G2081" s="18" t="str">
        <f t="shared" ca="1" si="143"/>
        <v/>
      </c>
      <c r="H2081" s="18" t="str">
        <f t="shared" ca="1" si="142"/>
        <v/>
      </c>
      <c r="I2081" s="17" t="str">
        <f>_xlfn.XLOOKUP(A2081,Students[Full Name],Students[Starting Rank],"")</f>
        <v/>
      </c>
      <c r="J2081" s="15" t="str">
        <f t="shared" ca="1" si="144"/>
        <v xml:space="preserve">: </v>
      </c>
      <c r="K2081" s="16" t="str">
        <f>_xlfn.XLOOKUP(A2081,Students[Full Name],Students[Start Date],"")</f>
        <v/>
      </c>
      <c r="L2081" s="18">
        <f t="shared" ca="1" si="145"/>
        <v>-1</v>
      </c>
      <c r="M2081" s="18" cm="1">
        <f t="array" aca="1" ref="M2081" ca="1">SUMPRODUCT(Inactives[Days Inactive]*(Inactives[Student]=A2081))/365</f>
        <v>0</v>
      </c>
      <c r="N2081" s="18" t="str" cm="1">
        <f t="array" ref="N2081">IF(LEN($A2081)&gt;0,SUMPRODUCT(($A2081=merged_names)*(_xlfn.TEXTAFTER(N$2, "At ")=merged_belt_colours)*merged_months_at_rank),"")</f>
        <v/>
      </c>
      <c r="O2081" s="18" t="str" cm="1">
        <f t="array" ref="O2081">IF(LEN($A2081)&gt;0,SUMPRODUCT(($A2081=merged_names)*(_xlfn.TEXTAFTER(O$2, "At ")=merged_belt_colours)*merged_months_at_rank),"")</f>
        <v/>
      </c>
      <c r="P2081" s="18" t="str" cm="1">
        <f t="array" ref="P2081">IF(LEN($A2081)&gt;0,SUMPRODUCT(($A2081=merged_names)*(_xlfn.TEXTAFTER(P$2, "At ")=merged_belt_colours)*merged_months_at_rank),"")</f>
        <v/>
      </c>
      <c r="Q2081" s="18" t="str" cm="1">
        <f t="array" ref="Q2081">IF(LEN($A2081)&gt;0,SUMPRODUCT(($A2081=merged_names)*(_xlfn.TEXTAFTER(Q$2, "At ")=merged_belt_colours)*merged_months_at_rank),"")</f>
        <v/>
      </c>
      <c r="R2081" s="18" t="str" cm="1">
        <f t="array" ref="R2081">IF(LEN($A2081)&gt;0,SUMPRODUCT(($A2081=merged_names)*(_xlfn.TEXTAFTER(R$2, "At ")=merged_belt_colours)*merged_months_at_rank),"")</f>
        <v/>
      </c>
    </row>
    <row r="2082" spans="1:18" x14ac:dyDescent="0.25">
      <c r="A2082"/>
      <c r="B2082" s="15" t="str" cm="1">
        <f t="array" ref="B2082">IFERROR(IF(LEN(A2082)&gt;0, IF(SUMPRODUCT((Inactives[Key]=J2082)*(Inactives[Currently Inactive]))=1,"Inactive","Active"),""),"Active")</f>
        <v/>
      </c>
      <c r="C2082" s="16" t="str" cm="1">
        <f t="array" aca="1" ref="C2082" ca="1">IFERROR(_xlfn._xlws.FILTER(Inactives[Inactive On],(Inactives[Key]=J2082)*(Inactives[Currently Inactive]),""),"")</f>
        <v/>
      </c>
      <c r="D2082" s="16" t="str" cm="1">
        <f t="array" aca="1" ref="D2082" ca="1">IFERROR(INDEX(_xlfn.TEXTSPLIT(E2082," "),1),"")</f>
        <v/>
      </c>
      <c r="E2082" s="15" t="str" cm="1">
        <f t="array" aca="1" ref="E2082" ca="1">IFERROR(_xlfn._xlws.FILTER(merged_ranks,(merged_end_dates=DATE(9999,12,31))*(merged_names=A2082)),"")</f>
        <v/>
      </c>
      <c r="F2082" s="17" t="str">
        <f ca="1">_xlfn.XLOOKUP(J2082,Promotions[Promo Key],Promotions[Promo Date],"")</f>
        <v/>
      </c>
      <c r="G2082" s="18" t="str">
        <f t="shared" ca="1" si="143"/>
        <v/>
      </c>
      <c r="H2082" s="18" t="str">
        <f t="shared" ca="1" si="142"/>
        <v/>
      </c>
      <c r="I2082" s="17" t="str">
        <f>_xlfn.XLOOKUP(A2082,Students[Full Name],Students[Starting Rank],"")</f>
        <v/>
      </c>
      <c r="J2082" s="15" t="str">
        <f t="shared" ca="1" si="144"/>
        <v xml:space="preserve">: </v>
      </c>
      <c r="K2082" s="16" t="str">
        <f>_xlfn.XLOOKUP(A2082,Students[Full Name],Students[Start Date],"")</f>
        <v/>
      </c>
      <c r="L2082" s="18">
        <f t="shared" ca="1" si="145"/>
        <v>-1</v>
      </c>
      <c r="M2082" s="18" cm="1">
        <f t="array" aca="1" ref="M2082" ca="1">SUMPRODUCT(Inactives[Days Inactive]*(Inactives[Student]=A2082))/365</f>
        <v>0</v>
      </c>
      <c r="N2082" s="18" t="str" cm="1">
        <f t="array" ref="N2082">IF(LEN($A2082)&gt;0,SUMPRODUCT(($A2082=merged_names)*(_xlfn.TEXTAFTER(N$2, "At ")=merged_belt_colours)*merged_months_at_rank),"")</f>
        <v/>
      </c>
      <c r="O2082" s="18" t="str" cm="1">
        <f t="array" ref="O2082">IF(LEN($A2082)&gt;0,SUMPRODUCT(($A2082=merged_names)*(_xlfn.TEXTAFTER(O$2, "At ")=merged_belt_colours)*merged_months_at_rank),"")</f>
        <v/>
      </c>
      <c r="P2082" s="18" t="str" cm="1">
        <f t="array" ref="P2082">IF(LEN($A2082)&gt;0,SUMPRODUCT(($A2082=merged_names)*(_xlfn.TEXTAFTER(P$2, "At ")=merged_belt_colours)*merged_months_at_rank),"")</f>
        <v/>
      </c>
      <c r="Q2082" s="18" t="str" cm="1">
        <f t="array" ref="Q2082">IF(LEN($A2082)&gt;0,SUMPRODUCT(($A2082=merged_names)*(_xlfn.TEXTAFTER(Q$2, "At ")=merged_belt_colours)*merged_months_at_rank),"")</f>
        <v/>
      </c>
      <c r="R2082" s="18" t="str" cm="1">
        <f t="array" ref="R2082">IF(LEN($A2082)&gt;0,SUMPRODUCT(($A2082=merged_names)*(_xlfn.TEXTAFTER(R$2, "At ")=merged_belt_colours)*merged_months_at_rank),"")</f>
        <v/>
      </c>
    </row>
    <row r="2083" spans="1:18" x14ac:dyDescent="0.25">
      <c r="A2083"/>
      <c r="B2083" s="15" t="str" cm="1">
        <f t="array" ref="B2083">IFERROR(IF(LEN(A2083)&gt;0, IF(SUMPRODUCT((Inactives[Key]=J2083)*(Inactives[Currently Inactive]))=1,"Inactive","Active"),""),"Active")</f>
        <v/>
      </c>
      <c r="C2083" s="16" t="str" cm="1">
        <f t="array" aca="1" ref="C2083" ca="1">IFERROR(_xlfn._xlws.FILTER(Inactives[Inactive On],(Inactives[Key]=J2083)*(Inactives[Currently Inactive]),""),"")</f>
        <v/>
      </c>
      <c r="D2083" s="16" t="str" cm="1">
        <f t="array" aca="1" ref="D2083" ca="1">IFERROR(INDEX(_xlfn.TEXTSPLIT(E2083," "),1),"")</f>
        <v/>
      </c>
      <c r="E2083" s="15" t="str" cm="1">
        <f t="array" aca="1" ref="E2083" ca="1">IFERROR(_xlfn._xlws.FILTER(merged_ranks,(merged_end_dates=DATE(9999,12,31))*(merged_names=A2083)),"")</f>
        <v/>
      </c>
      <c r="F2083" s="17" t="str">
        <f ca="1">_xlfn.XLOOKUP(J2083,Promotions[Promo Key],Promotions[Promo Date],"")</f>
        <v/>
      </c>
      <c r="G2083" s="18" t="str">
        <f t="shared" ca="1" si="143"/>
        <v/>
      </c>
      <c r="H2083" s="18" t="str">
        <f t="shared" ca="1" si="142"/>
        <v/>
      </c>
      <c r="I2083" s="17" t="str">
        <f>_xlfn.XLOOKUP(A2083,Students[Full Name],Students[Starting Rank],"")</f>
        <v/>
      </c>
      <c r="J2083" s="15" t="str">
        <f t="shared" ca="1" si="144"/>
        <v xml:space="preserve">: </v>
      </c>
      <c r="K2083" s="16" t="str">
        <f>_xlfn.XLOOKUP(A2083,Students[Full Name],Students[Start Date],"")</f>
        <v/>
      </c>
      <c r="L2083" s="18">
        <f t="shared" ca="1" si="145"/>
        <v>-1</v>
      </c>
      <c r="M2083" s="18" cm="1">
        <f t="array" aca="1" ref="M2083" ca="1">SUMPRODUCT(Inactives[Days Inactive]*(Inactives[Student]=A2083))/365</f>
        <v>0</v>
      </c>
      <c r="N2083" s="18" t="str" cm="1">
        <f t="array" ref="N2083">IF(LEN($A2083)&gt;0,SUMPRODUCT(($A2083=merged_names)*(_xlfn.TEXTAFTER(N$2, "At ")=merged_belt_colours)*merged_months_at_rank),"")</f>
        <v/>
      </c>
      <c r="O2083" s="18" t="str" cm="1">
        <f t="array" ref="O2083">IF(LEN($A2083)&gt;0,SUMPRODUCT(($A2083=merged_names)*(_xlfn.TEXTAFTER(O$2, "At ")=merged_belt_colours)*merged_months_at_rank),"")</f>
        <v/>
      </c>
      <c r="P2083" s="18" t="str" cm="1">
        <f t="array" ref="P2083">IF(LEN($A2083)&gt;0,SUMPRODUCT(($A2083=merged_names)*(_xlfn.TEXTAFTER(P$2, "At ")=merged_belt_colours)*merged_months_at_rank),"")</f>
        <v/>
      </c>
      <c r="Q2083" s="18" t="str" cm="1">
        <f t="array" ref="Q2083">IF(LEN($A2083)&gt;0,SUMPRODUCT(($A2083=merged_names)*(_xlfn.TEXTAFTER(Q$2, "At ")=merged_belt_colours)*merged_months_at_rank),"")</f>
        <v/>
      </c>
      <c r="R2083" s="18" t="str" cm="1">
        <f t="array" ref="R2083">IF(LEN($A2083)&gt;0,SUMPRODUCT(($A2083=merged_names)*(_xlfn.TEXTAFTER(R$2, "At ")=merged_belt_colours)*merged_months_at_rank),"")</f>
        <v/>
      </c>
    </row>
    <row r="2084" spans="1:18" x14ac:dyDescent="0.25">
      <c r="A2084"/>
      <c r="B2084" s="15" t="str" cm="1">
        <f t="array" ref="B2084">IFERROR(IF(LEN(A2084)&gt;0, IF(SUMPRODUCT((Inactives[Key]=J2084)*(Inactives[Currently Inactive]))=1,"Inactive","Active"),""),"Active")</f>
        <v/>
      </c>
      <c r="C2084" s="16" t="str" cm="1">
        <f t="array" aca="1" ref="C2084" ca="1">IFERROR(_xlfn._xlws.FILTER(Inactives[Inactive On],(Inactives[Key]=J2084)*(Inactives[Currently Inactive]),""),"")</f>
        <v/>
      </c>
      <c r="D2084" s="16" t="str" cm="1">
        <f t="array" aca="1" ref="D2084" ca="1">IFERROR(INDEX(_xlfn.TEXTSPLIT(E2084," "),1),"")</f>
        <v/>
      </c>
      <c r="E2084" s="15" t="str" cm="1">
        <f t="array" aca="1" ref="E2084" ca="1">IFERROR(_xlfn._xlws.FILTER(merged_ranks,(merged_end_dates=DATE(9999,12,31))*(merged_names=A2084)),"")</f>
        <v/>
      </c>
      <c r="F2084" s="17" t="str">
        <f ca="1">_xlfn.XLOOKUP(J2084,Promotions[Promo Key],Promotions[Promo Date],"")</f>
        <v/>
      </c>
      <c r="G2084" s="18" t="str">
        <f t="shared" ca="1" si="143"/>
        <v/>
      </c>
      <c r="H2084" s="18" t="str">
        <f t="shared" ca="1" si="142"/>
        <v/>
      </c>
      <c r="I2084" s="17" t="str">
        <f>_xlfn.XLOOKUP(A2084,Students[Full Name],Students[Starting Rank],"")</f>
        <v/>
      </c>
      <c r="J2084" s="15" t="str">
        <f t="shared" ca="1" si="144"/>
        <v xml:space="preserve">: </v>
      </c>
      <c r="K2084" s="16" t="str">
        <f>_xlfn.XLOOKUP(A2084,Students[Full Name],Students[Start Date],"")</f>
        <v/>
      </c>
      <c r="L2084" s="18">
        <f t="shared" ca="1" si="145"/>
        <v>-1</v>
      </c>
      <c r="M2084" s="18" cm="1">
        <f t="array" aca="1" ref="M2084" ca="1">SUMPRODUCT(Inactives[Days Inactive]*(Inactives[Student]=A2084))/365</f>
        <v>0</v>
      </c>
      <c r="N2084" s="18" t="str" cm="1">
        <f t="array" ref="N2084">IF(LEN($A2084)&gt;0,SUMPRODUCT(($A2084=merged_names)*(_xlfn.TEXTAFTER(N$2, "At ")=merged_belt_colours)*merged_months_at_rank),"")</f>
        <v/>
      </c>
      <c r="O2084" s="18" t="str" cm="1">
        <f t="array" ref="O2084">IF(LEN($A2084)&gt;0,SUMPRODUCT(($A2084=merged_names)*(_xlfn.TEXTAFTER(O$2, "At ")=merged_belt_colours)*merged_months_at_rank),"")</f>
        <v/>
      </c>
      <c r="P2084" s="18" t="str" cm="1">
        <f t="array" ref="P2084">IF(LEN($A2084)&gt;0,SUMPRODUCT(($A2084=merged_names)*(_xlfn.TEXTAFTER(P$2, "At ")=merged_belt_colours)*merged_months_at_rank),"")</f>
        <v/>
      </c>
      <c r="Q2084" s="18" t="str" cm="1">
        <f t="array" ref="Q2084">IF(LEN($A2084)&gt;0,SUMPRODUCT(($A2084=merged_names)*(_xlfn.TEXTAFTER(Q$2, "At ")=merged_belt_colours)*merged_months_at_rank),"")</f>
        <v/>
      </c>
      <c r="R2084" s="18" t="str" cm="1">
        <f t="array" ref="R2084">IF(LEN($A2084)&gt;0,SUMPRODUCT(($A2084=merged_names)*(_xlfn.TEXTAFTER(R$2, "At ")=merged_belt_colours)*merged_months_at_rank),"")</f>
        <v/>
      </c>
    </row>
    <row r="2085" spans="1:18" x14ac:dyDescent="0.25">
      <c r="A2085"/>
      <c r="B2085" s="15" t="str" cm="1">
        <f t="array" ref="B2085">IFERROR(IF(LEN(A2085)&gt;0, IF(SUMPRODUCT((Inactives[Key]=J2085)*(Inactives[Currently Inactive]))=1,"Inactive","Active"),""),"Active")</f>
        <v/>
      </c>
      <c r="C2085" s="16" t="str" cm="1">
        <f t="array" aca="1" ref="C2085" ca="1">IFERROR(_xlfn._xlws.FILTER(Inactives[Inactive On],(Inactives[Key]=J2085)*(Inactives[Currently Inactive]),""),"")</f>
        <v/>
      </c>
      <c r="D2085" s="16" t="str" cm="1">
        <f t="array" aca="1" ref="D2085" ca="1">IFERROR(INDEX(_xlfn.TEXTSPLIT(E2085," "),1),"")</f>
        <v/>
      </c>
      <c r="E2085" s="15" t="str" cm="1">
        <f t="array" aca="1" ref="E2085" ca="1">IFERROR(_xlfn._xlws.FILTER(merged_ranks,(merged_end_dates=DATE(9999,12,31))*(merged_names=A2085)),"")</f>
        <v/>
      </c>
      <c r="F2085" s="17" t="str">
        <f ca="1">_xlfn.XLOOKUP(J2085,Promotions[Promo Key],Promotions[Promo Date],"")</f>
        <v/>
      </c>
      <c r="G2085" s="18" t="str">
        <f t="shared" ca="1" si="143"/>
        <v/>
      </c>
      <c r="H2085" s="18" t="str">
        <f t="shared" ca="1" si="142"/>
        <v/>
      </c>
      <c r="I2085" s="17" t="str">
        <f>_xlfn.XLOOKUP(A2085,Students[Full Name],Students[Starting Rank],"")</f>
        <v/>
      </c>
      <c r="J2085" s="15" t="str">
        <f t="shared" ca="1" si="144"/>
        <v xml:space="preserve">: </v>
      </c>
      <c r="K2085" s="16" t="str">
        <f>_xlfn.XLOOKUP(A2085,Students[Full Name],Students[Start Date],"")</f>
        <v/>
      </c>
      <c r="L2085" s="18">
        <f t="shared" ca="1" si="145"/>
        <v>-1</v>
      </c>
      <c r="M2085" s="18" cm="1">
        <f t="array" aca="1" ref="M2085" ca="1">SUMPRODUCT(Inactives[Days Inactive]*(Inactives[Student]=A2085))/365</f>
        <v>0</v>
      </c>
      <c r="N2085" s="18" t="str" cm="1">
        <f t="array" ref="N2085">IF(LEN($A2085)&gt;0,SUMPRODUCT(($A2085=merged_names)*(_xlfn.TEXTAFTER(N$2, "At ")=merged_belt_colours)*merged_months_at_rank),"")</f>
        <v/>
      </c>
      <c r="O2085" s="18" t="str" cm="1">
        <f t="array" ref="O2085">IF(LEN($A2085)&gt;0,SUMPRODUCT(($A2085=merged_names)*(_xlfn.TEXTAFTER(O$2, "At ")=merged_belt_colours)*merged_months_at_rank),"")</f>
        <v/>
      </c>
      <c r="P2085" s="18" t="str" cm="1">
        <f t="array" ref="P2085">IF(LEN($A2085)&gt;0,SUMPRODUCT(($A2085=merged_names)*(_xlfn.TEXTAFTER(P$2, "At ")=merged_belt_colours)*merged_months_at_rank),"")</f>
        <v/>
      </c>
      <c r="Q2085" s="18" t="str" cm="1">
        <f t="array" ref="Q2085">IF(LEN($A2085)&gt;0,SUMPRODUCT(($A2085=merged_names)*(_xlfn.TEXTAFTER(Q$2, "At ")=merged_belt_colours)*merged_months_at_rank),"")</f>
        <v/>
      </c>
      <c r="R2085" s="18" t="str" cm="1">
        <f t="array" ref="R2085">IF(LEN($A2085)&gt;0,SUMPRODUCT(($A2085=merged_names)*(_xlfn.TEXTAFTER(R$2, "At ")=merged_belt_colours)*merged_months_at_rank),"")</f>
        <v/>
      </c>
    </row>
    <row r="2086" spans="1:18" x14ac:dyDescent="0.25">
      <c r="A2086"/>
      <c r="B2086" s="15" t="str" cm="1">
        <f t="array" ref="B2086">IFERROR(IF(LEN(A2086)&gt;0, IF(SUMPRODUCT((Inactives[Key]=J2086)*(Inactives[Currently Inactive]))=1,"Inactive","Active"),""),"Active")</f>
        <v/>
      </c>
      <c r="C2086" s="16" t="str" cm="1">
        <f t="array" aca="1" ref="C2086" ca="1">IFERROR(_xlfn._xlws.FILTER(Inactives[Inactive On],(Inactives[Key]=J2086)*(Inactives[Currently Inactive]),""),"")</f>
        <v/>
      </c>
      <c r="D2086" s="16" t="str" cm="1">
        <f t="array" aca="1" ref="D2086" ca="1">IFERROR(INDEX(_xlfn.TEXTSPLIT(E2086," "),1),"")</f>
        <v/>
      </c>
      <c r="E2086" s="15" t="str" cm="1">
        <f t="array" aca="1" ref="E2086" ca="1">IFERROR(_xlfn._xlws.FILTER(merged_ranks,(merged_end_dates=DATE(9999,12,31))*(merged_names=A2086)),"")</f>
        <v/>
      </c>
      <c r="F2086" s="17" t="str">
        <f ca="1">_xlfn.XLOOKUP(J2086,Promotions[Promo Key],Promotions[Promo Date],"")</f>
        <v/>
      </c>
      <c r="G2086" s="18" t="str">
        <f t="shared" ca="1" si="143"/>
        <v/>
      </c>
      <c r="H2086" s="18" t="str">
        <f t="shared" ca="1" si="142"/>
        <v/>
      </c>
      <c r="I2086" s="17" t="str">
        <f>_xlfn.XLOOKUP(A2086,Students[Full Name],Students[Starting Rank],"")</f>
        <v/>
      </c>
      <c r="J2086" s="15" t="str">
        <f t="shared" ca="1" si="144"/>
        <v xml:space="preserve">: </v>
      </c>
      <c r="K2086" s="16" t="str">
        <f>_xlfn.XLOOKUP(A2086,Students[Full Name],Students[Start Date],"")</f>
        <v/>
      </c>
      <c r="L2086" s="18">
        <f t="shared" ca="1" si="145"/>
        <v>-1</v>
      </c>
      <c r="M2086" s="18" cm="1">
        <f t="array" aca="1" ref="M2086" ca="1">SUMPRODUCT(Inactives[Days Inactive]*(Inactives[Student]=A2086))/365</f>
        <v>0</v>
      </c>
      <c r="N2086" s="18" t="str" cm="1">
        <f t="array" ref="N2086">IF(LEN($A2086)&gt;0,SUMPRODUCT(($A2086=merged_names)*(_xlfn.TEXTAFTER(N$2, "At ")=merged_belt_colours)*merged_months_at_rank),"")</f>
        <v/>
      </c>
      <c r="O2086" s="18" t="str" cm="1">
        <f t="array" ref="O2086">IF(LEN($A2086)&gt;0,SUMPRODUCT(($A2086=merged_names)*(_xlfn.TEXTAFTER(O$2, "At ")=merged_belt_colours)*merged_months_at_rank),"")</f>
        <v/>
      </c>
      <c r="P2086" s="18" t="str" cm="1">
        <f t="array" ref="P2086">IF(LEN($A2086)&gt;0,SUMPRODUCT(($A2086=merged_names)*(_xlfn.TEXTAFTER(P$2, "At ")=merged_belt_colours)*merged_months_at_rank),"")</f>
        <v/>
      </c>
      <c r="Q2086" s="18" t="str" cm="1">
        <f t="array" ref="Q2086">IF(LEN($A2086)&gt;0,SUMPRODUCT(($A2086=merged_names)*(_xlfn.TEXTAFTER(Q$2, "At ")=merged_belt_colours)*merged_months_at_rank),"")</f>
        <v/>
      </c>
      <c r="R2086" s="18" t="str" cm="1">
        <f t="array" ref="R2086">IF(LEN($A2086)&gt;0,SUMPRODUCT(($A2086=merged_names)*(_xlfn.TEXTAFTER(R$2, "At ")=merged_belt_colours)*merged_months_at_rank),"")</f>
        <v/>
      </c>
    </row>
    <row r="2087" spans="1:18" x14ac:dyDescent="0.25">
      <c r="A2087"/>
      <c r="B2087" s="15" t="str" cm="1">
        <f t="array" ref="B2087">IFERROR(IF(LEN(A2087)&gt;0, IF(SUMPRODUCT((Inactives[Key]=J2087)*(Inactives[Currently Inactive]))=1,"Inactive","Active"),""),"Active")</f>
        <v/>
      </c>
      <c r="C2087" s="16" t="str" cm="1">
        <f t="array" aca="1" ref="C2087" ca="1">IFERROR(_xlfn._xlws.FILTER(Inactives[Inactive On],(Inactives[Key]=J2087)*(Inactives[Currently Inactive]),""),"")</f>
        <v/>
      </c>
      <c r="D2087" s="16" t="str" cm="1">
        <f t="array" aca="1" ref="D2087" ca="1">IFERROR(INDEX(_xlfn.TEXTSPLIT(E2087," "),1),"")</f>
        <v/>
      </c>
      <c r="E2087" s="15" t="str" cm="1">
        <f t="array" aca="1" ref="E2087" ca="1">IFERROR(_xlfn._xlws.FILTER(merged_ranks,(merged_end_dates=DATE(9999,12,31))*(merged_names=A2087)),"")</f>
        <v/>
      </c>
      <c r="F2087" s="17" t="str">
        <f ca="1">_xlfn.XLOOKUP(J2087,Promotions[Promo Key],Promotions[Promo Date],"")</f>
        <v/>
      </c>
      <c r="G2087" s="18" t="str">
        <f t="shared" ca="1" si="143"/>
        <v/>
      </c>
      <c r="H2087" s="18" t="str">
        <f t="shared" ca="1" si="142"/>
        <v/>
      </c>
      <c r="I2087" s="17" t="str">
        <f>_xlfn.XLOOKUP(A2087,Students[Full Name],Students[Starting Rank],"")</f>
        <v/>
      </c>
      <c r="J2087" s="15" t="str">
        <f t="shared" ca="1" si="144"/>
        <v xml:space="preserve">: </v>
      </c>
      <c r="K2087" s="16" t="str">
        <f>_xlfn.XLOOKUP(A2087,Students[Full Name],Students[Start Date],"")</f>
        <v/>
      </c>
      <c r="L2087" s="18">
        <f t="shared" ca="1" si="145"/>
        <v>-1</v>
      </c>
      <c r="M2087" s="18" cm="1">
        <f t="array" aca="1" ref="M2087" ca="1">SUMPRODUCT(Inactives[Days Inactive]*(Inactives[Student]=A2087))/365</f>
        <v>0</v>
      </c>
      <c r="N2087" s="18" t="str" cm="1">
        <f t="array" ref="N2087">IF(LEN($A2087)&gt;0,SUMPRODUCT(($A2087=merged_names)*(_xlfn.TEXTAFTER(N$2, "At ")=merged_belt_colours)*merged_months_at_rank),"")</f>
        <v/>
      </c>
      <c r="O2087" s="18" t="str" cm="1">
        <f t="array" ref="O2087">IF(LEN($A2087)&gt;0,SUMPRODUCT(($A2087=merged_names)*(_xlfn.TEXTAFTER(O$2, "At ")=merged_belt_colours)*merged_months_at_rank),"")</f>
        <v/>
      </c>
      <c r="P2087" s="18" t="str" cm="1">
        <f t="array" ref="P2087">IF(LEN($A2087)&gt;0,SUMPRODUCT(($A2087=merged_names)*(_xlfn.TEXTAFTER(P$2, "At ")=merged_belt_colours)*merged_months_at_rank),"")</f>
        <v/>
      </c>
      <c r="Q2087" s="18" t="str" cm="1">
        <f t="array" ref="Q2087">IF(LEN($A2087)&gt;0,SUMPRODUCT(($A2087=merged_names)*(_xlfn.TEXTAFTER(Q$2, "At ")=merged_belt_colours)*merged_months_at_rank),"")</f>
        <v/>
      </c>
      <c r="R2087" s="18" t="str" cm="1">
        <f t="array" ref="R2087">IF(LEN($A2087)&gt;0,SUMPRODUCT(($A2087=merged_names)*(_xlfn.TEXTAFTER(R$2, "At ")=merged_belt_colours)*merged_months_at_rank),"")</f>
        <v/>
      </c>
    </row>
    <row r="2088" spans="1:18" x14ac:dyDescent="0.25">
      <c r="A2088"/>
      <c r="B2088" s="15" t="str" cm="1">
        <f t="array" ref="B2088">IFERROR(IF(LEN(A2088)&gt;0, IF(SUMPRODUCT((Inactives[Key]=J2088)*(Inactives[Currently Inactive]))=1,"Inactive","Active"),""),"Active")</f>
        <v/>
      </c>
      <c r="C2088" s="16" t="str" cm="1">
        <f t="array" aca="1" ref="C2088" ca="1">IFERROR(_xlfn._xlws.FILTER(Inactives[Inactive On],(Inactives[Key]=J2088)*(Inactives[Currently Inactive]),""),"")</f>
        <v/>
      </c>
      <c r="D2088" s="16" t="str" cm="1">
        <f t="array" aca="1" ref="D2088" ca="1">IFERROR(INDEX(_xlfn.TEXTSPLIT(E2088," "),1),"")</f>
        <v/>
      </c>
      <c r="E2088" s="15" t="str" cm="1">
        <f t="array" aca="1" ref="E2088" ca="1">IFERROR(_xlfn._xlws.FILTER(merged_ranks,(merged_end_dates=DATE(9999,12,31))*(merged_names=A2088)),"")</f>
        <v/>
      </c>
      <c r="F2088" s="17" t="str">
        <f ca="1">_xlfn.XLOOKUP(J2088,Promotions[Promo Key],Promotions[Promo Date],"")</f>
        <v/>
      </c>
      <c r="G2088" s="18" t="str">
        <f t="shared" ca="1" si="143"/>
        <v/>
      </c>
      <c r="H2088" s="18" t="str">
        <f t="shared" ca="1" si="142"/>
        <v/>
      </c>
      <c r="I2088" s="17" t="str">
        <f>_xlfn.XLOOKUP(A2088,Students[Full Name],Students[Starting Rank],"")</f>
        <v/>
      </c>
      <c r="J2088" s="15" t="str">
        <f t="shared" ca="1" si="144"/>
        <v xml:space="preserve">: </v>
      </c>
      <c r="K2088" s="16" t="str">
        <f>_xlfn.XLOOKUP(A2088,Students[Full Name],Students[Start Date],"")</f>
        <v/>
      </c>
      <c r="L2088" s="18">
        <f t="shared" ca="1" si="145"/>
        <v>-1</v>
      </c>
      <c r="M2088" s="18" cm="1">
        <f t="array" aca="1" ref="M2088" ca="1">SUMPRODUCT(Inactives[Days Inactive]*(Inactives[Student]=A2088))/365</f>
        <v>0</v>
      </c>
      <c r="N2088" s="18" t="str" cm="1">
        <f t="array" ref="N2088">IF(LEN($A2088)&gt;0,SUMPRODUCT(($A2088=merged_names)*(_xlfn.TEXTAFTER(N$2, "At ")=merged_belt_colours)*merged_months_at_rank),"")</f>
        <v/>
      </c>
      <c r="O2088" s="18" t="str" cm="1">
        <f t="array" ref="O2088">IF(LEN($A2088)&gt;0,SUMPRODUCT(($A2088=merged_names)*(_xlfn.TEXTAFTER(O$2, "At ")=merged_belt_colours)*merged_months_at_rank),"")</f>
        <v/>
      </c>
      <c r="P2088" s="18" t="str" cm="1">
        <f t="array" ref="P2088">IF(LEN($A2088)&gt;0,SUMPRODUCT(($A2088=merged_names)*(_xlfn.TEXTAFTER(P$2, "At ")=merged_belt_colours)*merged_months_at_rank),"")</f>
        <v/>
      </c>
      <c r="Q2088" s="18" t="str" cm="1">
        <f t="array" ref="Q2088">IF(LEN($A2088)&gt;0,SUMPRODUCT(($A2088=merged_names)*(_xlfn.TEXTAFTER(Q$2, "At ")=merged_belt_colours)*merged_months_at_rank),"")</f>
        <v/>
      </c>
      <c r="R2088" s="18" t="str" cm="1">
        <f t="array" ref="R2088">IF(LEN($A2088)&gt;0,SUMPRODUCT(($A2088=merged_names)*(_xlfn.TEXTAFTER(R$2, "At ")=merged_belt_colours)*merged_months_at_rank),"")</f>
        <v/>
      </c>
    </row>
    <row r="2089" spans="1:18" x14ac:dyDescent="0.25">
      <c r="A2089"/>
      <c r="B2089" s="15" t="str" cm="1">
        <f t="array" ref="B2089">IFERROR(IF(LEN(A2089)&gt;0, IF(SUMPRODUCT((Inactives[Key]=J2089)*(Inactives[Currently Inactive]))=1,"Inactive","Active"),""),"Active")</f>
        <v/>
      </c>
      <c r="C2089" s="16" t="str" cm="1">
        <f t="array" aca="1" ref="C2089" ca="1">IFERROR(_xlfn._xlws.FILTER(Inactives[Inactive On],(Inactives[Key]=J2089)*(Inactives[Currently Inactive]),""),"")</f>
        <v/>
      </c>
      <c r="D2089" s="16" t="str" cm="1">
        <f t="array" aca="1" ref="D2089" ca="1">IFERROR(INDEX(_xlfn.TEXTSPLIT(E2089," "),1),"")</f>
        <v/>
      </c>
      <c r="E2089" s="15" t="str" cm="1">
        <f t="array" aca="1" ref="E2089" ca="1">IFERROR(_xlfn._xlws.FILTER(merged_ranks,(merged_end_dates=DATE(9999,12,31))*(merged_names=A2089)),"")</f>
        <v/>
      </c>
      <c r="F2089" s="17" t="str">
        <f ca="1">_xlfn.XLOOKUP(J2089,Promotions[Promo Key],Promotions[Promo Date],"")</f>
        <v/>
      </c>
      <c r="G2089" s="18" t="str">
        <f t="shared" ca="1" si="143"/>
        <v/>
      </c>
      <c r="H2089" s="18" t="str">
        <f t="shared" ca="1" si="142"/>
        <v/>
      </c>
      <c r="I2089" s="17" t="str">
        <f>_xlfn.XLOOKUP(A2089,Students[Full Name],Students[Starting Rank],"")</f>
        <v/>
      </c>
      <c r="J2089" s="15" t="str">
        <f t="shared" ca="1" si="144"/>
        <v xml:space="preserve">: </v>
      </c>
      <c r="K2089" s="16" t="str">
        <f>_xlfn.XLOOKUP(A2089,Students[Full Name],Students[Start Date],"")</f>
        <v/>
      </c>
      <c r="L2089" s="18">
        <f t="shared" ca="1" si="145"/>
        <v>-1</v>
      </c>
      <c r="M2089" s="18" cm="1">
        <f t="array" aca="1" ref="M2089" ca="1">SUMPRODUCT(Inactives[Days Inactive]*(Inactives[Student]=A2089))/365</f>
        <v>0</v>
      </c>
      <c r="N2089" s="18" t="str" cm="1">
        <f t="array" ref="N2089">IF(LEN($A2089)&gt;0,SUMPRODUCT(($A2089=merged_names)*(_xlfn.TEXTAFTER(N$2, "At ")=merged_belt_colours)*merged_months_at_rank),"")</f>
        <v/>
      </c>
      <c r="O2089" s="18" t="str" cm="1">
        <f t="array" ref="O2089">IF(LEN($A2089)&gt;0,SUMPRODUCT(($A2089=merged_names)*(_xlfn.TEXTAFTER(O$2, "At ")=merged_belt_colours)*merged_months_at_rank),"")</f>
        <v/>
      </c>
      <c r="P2089" s="18" t="str" cm="1">
        <f t="array" ref="P2089">IF(LEN($A2089)&gt;0,SUMPRODUCT(($A2089=merged_names)*(_xlfn.TEXTAFTER(P$2, "At ")=merged_belt_colours)*merged_months_at_rank),"")</f>
        <v/>
      </c>
      <c r="Q2089" s="18" t="str" cm="1">
        <f t="array" ref="Q2089">IF(LEN($A2089)&gt;0,SUMPRODUCT(($A2089=merged_names)*(_xlfn.TEXTAFTER(Q$2, "At ")=merged_belt_colours)*merged_months_at_rank),"")</f>
        <v/>
      </c>
      <c r="R2089" s="18" t="str" cm="1">
        <f t="array" ref="R2089">IF(LEN($A2089)&gt;0,SUMPRODUCT(($A2089=merged_names)*(_xlfn.TEXTAFTER(R$2, "At ")=merged_belt_colours)*merged_months_at_rank),"")</f>
        <v/>
      </c>
    </row>
    <row r="2090" spans="1:18" x14ac:dyDescent="0.25">
      <c r="A2090"/>
      <c r="B2090" s="15" t="str" cm="1">
        <f t="array" ref="B2090">IFERROR(IF(LEN(A2090)&gt;0, IF(SUMPRODUCT((Inactives[Key]=J2090)*(Inactives[Currently Inactive]))=1,"Inactive","Active"),""),"Active")</f>
        <v/>
      </c>
      <c r="C2090" s="16" t="str" cm="1">
        <f t="array" aca="1" ref="C2090" ca="1">IFERROR(_xlfn._xlws.FILTER(Inactives[Inactive On],(Inactives[Key]=J2090)*(Inactives[Currently Inactive]),""),"")</f>
        <v/>
      </c>
      <c r="D2090" s="16" t="str" cm="1">
        <f t="array" aca="1" ref="D2090" ca="1">IFERROR(INDEX(_xlfn.TEXTSPLIT(E2090," "),1),"")</f>
        <v/>
      </c>
      <c r="E2090" s="15" t="str" cm="1">
        <f t="array" aca="1" ref="E2090" ca="1">IFERROR(_xlfn._xlws.FILTER(merged_ranks,(merged_end_dates=DATE(9999,12,31))*(merged_names=A2090)),"")</f>
        <v/>
      </c>
      <c r="F2090" s="17" t="str">
        <f ca="1">_xlfn.XLOOKUP(J2090,Promotions[Promo Key],Promotions[Promo Date],"")</f>
        <v/>
      </c>
      <c r="G2090" s="18" t="str">
        <f t="shared" ca="1" si="143"/>
        <v/>
      </c>
      <c r="H2090" s="18" t="str">
        <f t="shared" ca="1" si="142"/>
        <v/>
      </c>
      <c r="I2090" s="17" t="str">
        <f>_xlfn.XLOOKUP(A2090,Students[Full Name],Students[Starting Rank],"")</f>
        <v/>
      </c>
      <c r="J2090" s="15" t="str">
        <f t="shared" ca="1" si="144"/>
        <v xml:space="preserve">: </v>
      </c>
      <c r="K2090" s="16" t="str">
        <f>_xlfn.XLOOKUP(A2090,Students[Full Name],Students[Start Date],"")</f>
        <v/>
      </c>
      <c r="L2090" s="18">
        <f t="shared" ca="1" si="145"/>
        <v>-1</v>
      </c>
      <c r="M2090" s="18" cm="1">
        <f t="array" aca="1" ref="M2090" ca="1">SUMPRODUCT(Inactives[Days Inactive]*(Inactives[Student]=A2090))/365</f>
        <v>0</v>
      </c>
      <c r="N2090" s="18" t="str" cm="1">
        <f t="array" ref="N2090">IF(LEN($A2090)&gt;0,SUMPRODUCT(($A2090=merged_names)*(_xlfn.TEXTAFTER(N$2, "At ")=merged_belt_colours)*merged_months_at_rank),"")</f>
        <v/>
      </c>
      <c r="O2090" s="18" t="str" cm="1">
        <f t="array" ref="O2090">IF(LEN($A2090)&gt;0,SUMPRODUCT(($A2090=merged_names)*(_xlfn.TEXTAFTER(O$2, "At ")=merged_belt_colours)*merged_months_at_rank),"")</f>
        <v/>
      </c>
      <c r="P2090" s="18" t="str" cm="1">
        <f t="array" ref="P2090">IF(LEN($A2090)&gt;0,SUMPRODUCT(($A2090=merged_names)*(_xlfn.TEXTAFTER(P$2, "At ")=merged_belt_colours)*merged_months_at_rank),"")</f>
        <v/>
      </c>
      <c r="Q2090" s="18" t="str" cm="1">
        <f t="array" ref="Q2090">IF(LEN($A2090)&gt;0,SUMPRODUCT(($A2090=merged_names)*(_xlfn.TEXTAFTER(Q$2, "At ")=merged_belt_colours)*merged_months_at_rank),"")</f>
        <v/>
      </c>
      <c r="R2090" s="18" t="str" cm="1">
        <f t="array" ref="R2090">IF(LEN($A2090)&gt;0,SUMPRODUCT(($A2090=merged_names)*(_xlfn.TEXTAFTER(R$2, "At ")=merged_belt_colours)*merged_months_at_rank),"")</f>
        <v/>
      </c>
    </row>
    <row r="2091" spans="1:18" x14ac:dyDescent="0.25">
      <c r="A2091"/>
      <c r="B2091" s="15" t="str" cm="1">
        <f t="array" ref="B2091">IFERROR(IF(LEN(A2091)&gt;0, IF(SUMPRODUCT((Inactives[Key]=J2091)*(Inactives[Currently Inactive]))=1,"Inactive","Active"),""),"Active")</f>
        <v/>
      </c>
      <c r="C2091" s="16" t="str" cm="1">
        <f t="array" aca="1" ref="C2091" ca="1">IFERROR(_xlfn._xlws.FILTER(Inactives[Inactive On],(Inactives[Key]=J2091)*(Inactives[Currently Inactive]),""),"")</f>
        <v/>
      </c>
      <c r="D2091" s="16" t="str" cm="1">
        <f t="array" aca="1" ref="D2091" ca="1">IFERROR(INDEX(_xlfn.TEXTSPLIT(E2091," "),1),"")</f>
        <v/>
      </c>
      <c r="E2091" s="15" t="str" cm="1">
        <f t="array" aca="1" ref="E2091" ca="1">IFERROR(_xlfn._xlws.FILTER(merged_ranks,(merged_end_dates=DATE(9999,12,31))*(merged_names=A2091)),"")</f>
        <v/>
      </c>
      <c r="F2091" s="17" t="str">
        <f ca="1">_xlfn.XLOOKUP(J2091,Promotions[Promo Key],Promotions[Promo Date],"")</f>
        <v/>
      </c>
      <c r="G2091" s="18" t="str">
        <f t="shared" ca="1" si="143"/>
        <v/>
      </c>
      <c r="H2091" s="18" t="str">
        <f t="shared" ca="1" si="142"/>
        <v/>
      </c>
      <c r="I2091" s="17" t="str">
        <f>_xlfn.XLOOKUP(A2091,Students[Full Name],Students[Starting Rank],"")</f>
        <v/>
      </c>
      <c r="J2091" s="15" t="str">
        <f t="shared" ca="1" si="144"/>
        <v xml:space="preserve">: </v>
      </c>
      <c r="K2091" s="16" t="str">
        <f>_xlfn.XLOOKUP(A2091,Students[Full Name],Students[Start Date],"")</f>
        <v/>
      </c>
      <c r="L2091" s="18">
        <f t="shared" ca="1" si="145"/>
        <v>-1</v>
      </c>
      <c r="M2091" s="18" cm="1">
        <f t="array" aca="1" ref="M2091" ca="1">SUMPRODUCT(Inactives[Days Inactive]*(Inactives[Student]=A2091))/365</f>
        <v>0</v>
      </c>
      <c r="N2091" s="18" t="str" cm="1">
        <f t="array" ref="N2091">IF(LEN($A2091)&gt;0,SUMPRODUCT(($A2091=merged_names)*(_xlfn.TEXTAFTER(N$2, "At ")=merged_belt_colours)*merged_months_at_rank),"")</f>
        <v/>
      </c>
      <c r="O2091" s="18" t="str" cm="1">
        <f t="array" ref="O2091">IF(LEN($A2091)&gt;0,SUMPRODUCT(($A2091=merged_names)*(_xlfn.TEXTAFTER(O$2, "At ")=merged_belt_colours)*merged_months_at_rank),"")</f>
        <v/>
      </c>
      <c r="P2091" s="18" t="str" cm="1">
        <f t="array" ref="P2091">IF(LEN($A2091)&gt;0,SUMPRODUCT(($A2091=merged_names)*(_xlfn.TEXTAFTER(P$2, "At ")=merged_belt_colours)*merged_months_at_rank),"")</f>
        <v/>
      </c>
      <c r="Q2091" s="18" t="str" cm="1">
        <f t="array" ref="Q2091">IF(LEN($A2091)&gt;0,SUMPRODUCT(($A2091=merged_names)*(_xlfn.TEXTAFTER(Q$2, "At ")=merged_belt_colours)*merged_months_at_rank),"")</f>
        <v/>
      </c>
      <c r="R2091" s="18" t="str" cm="1">
        <f t="array" ref="R2091">IF(LEN($A2091)&gt;0,SUMPRODUCT(($A2091=merged_names)*(_xlfn.TEXTAFTER(R$2, "At ")=merged_belt_colours)*merged_months_at_rank),"")</f>
        <v/>
      </c>
    </row>
    <row r="2092" spans="1:18" x14ac:dyDescent="0.25">
      <c r="A2092"/>
      <c r="B2092" s="15" t="str" cm="1">
        <f t="array" ref="B2092">IFERROR(IF(LEN(A2092)&gt;0, IF(SUMPRODUCT((Inactives[Key]=J2092)*(Inactives[Currently Inactive]))=1,"Inactive","Active"),""),"Active")</f>
        <v/>
      </c>
      <c r="C2092" s="16" t="str" cm="1">
        <f t="array" aca="1" ref="C2092" ca="1">IFERROR(_xlfn._xlws.FILTER(Inactives[Inactive On],(Inactives[Key]=J2092)*(Inactives[Currently Inactive]),""),"")</f>
        <v/>
      </c>
      <c r="D2092" s="16" t="str" cm="1">
        <f t="array" aca="1" ref="D2092" ca="1">IFERROR(INDEX(_xlfn.TEXTSPLIT(E2092," "),1),"")</f>
        <v/>
      </c>
      <c r="E2092" s="15" t="str" cm="1">
        <f t="array" aca="1" ref="E2092" ca="1">IFERROR(_xlfn._xlws.FILTER(merged_ranks,(merged_end_dates=DATE(9999,12,31))*(merged_names=A2092)),"")</f>
        <v/>
      </c>
      <c r="F2092" s="17" t="str">
        <f ca="1">_xlfn.XLOOKUP(J2092,Promotions[Promo Key],Promotions[Promo Date],"")</f>
        <v/>
      </c>
      <c r="G2092" s="18" t="str">
        <f t="shared" ca="1" si="143"/>
        <v/>
      </c>
      <c r="H2092" s="18" t="str">
        <f t="shared" ca="1" si="142"/>
        <v/>
      </c>
      <c r="I2092" s="17" t="str">
        <f>_xlfn.XLOOKUP(A2092,Students[Full Name],Students[Starting Rank],"")</f>
        <v/>
      </c>
      <c r="J2092" s="15" t="str">
        <f t="shared" ca="1" si="144"/>
        <v xml:space="preserve">: </v>
      </c>
      <c r="K2092" s="16" t="str">
        <f>_xlfn.XLOOKUP(A2092,Students[Full Name],Students[Start Date],"")</f>
        <v/>
      </c>
      <c r="L2092" s="18">
        <f t="shared" ca="1" si="145"/>
        <v>-1</v>
      </c>
      <c r="M2092" s="18" cm="1">
        <f t="array" aca="1" ref="M2092" ca="1">SUMPRODUCT(Inactives[Days Inactive]*(Inactives[Student]=A2092))/365</f>
        <v>0</v>
      </c>
      <c r="N2092" s="18" t="str" cm="1">
        <f t="array" ref="N2092">IF(LEN($A2092)&gt;0,SUMPRODUCT(($A2092=merged_names)*(_xlfn.TEXTAFTER(N$2, "At ")=merged_belt_colours)*merged_months_at_rank),"")</f>
        <v/>
      </c>
      <c r="O2092" s="18" t="str" cm="1">
        <f t="array" ref="O2092">IF(LEN($A2092)&gt;0,SUMPRODUCT(($A2092=merged_names)*(_xlfn.TEXTAFTER(O$2, "At ")=merged_belt_colours)*merged_months_at_rank),"")</f>
        <v/>
      </c>
      <c r="P2092" s="18" t="str" cm="1">
        <f t="array" ref="P2092">IF(LEN($A2092)&gt;0,SUMPRODUCT(($A2092=merged_names)*(_xlfn.TEXTAFTER(P$2, "At ")=merged_belt_colours)*merged_months_at_rank),"")</f>
        <v/>
      </c>
      <c r="Q2092" s="18" t="str" cm="1">
        <f t="array" ref="Q2092">IF(LEN($A2092)&gt;0,SUMPRODUCT(($A2092=merged_names)*(_xlfn.TEXTAFTER(Q$2, "At ")=merged_belt_colours)*merged_months_at_rank),"")</f>
        <v/>
      </c>
      <c r="R2092" s="18" t="str" cm="1">
        <f t="array" ref="R2092">IF(LEN($A2092)&gt;0,SUMPRODUCT(($A2092=merged_names)*(_xlfn.TEXTAFTER(R$2, "At ")=merged_belt_colours)*merged_months_at_rank),"")</f>
        <v/>
      </c>
    </row>
    <row r="2093" spans="1:18" x14ac:dyDescent="0.25">
      <c r="A2093"/>
      <c r="B2093" s="15" t="str" cm="1">
        <f t="array" ref="B2093">IFERROR(IF(LEN(A2093)&gt;0, IF(SUMPRODUCT((Inactives[Key]=J2093)*(Inactives[Currently Inactive]))=1,"Inactive","Active"),""),"Active")</f>
        <v/>
      </c>
      <c r="C2093" s="16" t="str" cm="1">
        <f t="array" aca="1" ref="C2093" ca="1">IFERROR(_xlfn._xlws.FILTER(Inactives[Inactive On],(Inactives[Key]=J2093)*(Inactives[Currently Inactive]),""),"")</f>
        <v/>
      </c>
      <c r="D2093" s="16" t="str" cm="1">
        <f t="array" aca="1" ref="D2093" ca="1">IFERROR(INDEX(_xlfn.TEXTSPLIT(E2093," "),1),"")</f>
        <v/>
      </c>
      <c r="E2093" s="15" t="str" cm="1">
        <f t="array" aca="1" ref="E2093" ca="1">IFERROR(_xlfn._xlws.FILTER(merged_ranks,(merged_end_dates=DATE(9999,12,31))*(merged_names=A2093)),"")</f>
        <v/>
      </c>
      <c r="F2093" s="17" t="str">
        <f ca="1">_xlfn.XLOOKUP(J2093,Promotions[Promo Key],Promotions[Promo Date],"")</f>
        <v/>
      </c>
      <c r="G2093" s="18" t="str">
        <f t="shared" ca="1" si="143"/>
        <v/>
      </c>
      <c r="H2093" s="18" t="str">
        <f t="shared" ca="1" si="142"/>
        <v/>
      </c>
      <c r="I2093" s="17" t="str">
        <f>_xlfn.XLOOKUP(A2093,Students[Full Name],Students[Starting Rank],"")</f>
        <v/>
      </c>
      <c r="J2093" s="15" t="str">
        <f t="shared" ca="1" si="144"/>
        <v xml:space="preserve">: </v>
      </c>
      <c r="K2093" s="16" t="str">
        <f>_xlfn.XLOOKUP(A2093,Students[Full Name],Students[Start Date],"")</f>
        <v/>
      </c>
      <c r="L2093" s="18">
        <f t="shared" ca="1" si="145"/>
        <v>-1</v>
      </c>
      <c r="M2093" s="18" cm="1">
        <f t="array" aca="1" ref="M2093" ca="1">SUMPRODUCT(Inactives[Days Inactive]*(Inactives[Student]=A2093))/365</f>
        <v>0</v>
      </c>
      <c r="N2093" s="18" t="str" cm="1">
        <f t="array" ref="N2093">IF(LEN($A2093)&gt;0,SUMPRODUCT(($A2093=merged_names)*(_xlfn.TEXTAFTER(N$2, "At ")=merged_belt_colours)*merged_months_at_rank),"")</f>
        <v/>
      </c>
      <c r="O2093" s="18" t="str" cm="1">
        <f t="array" ref="O2093">IF(LEN($A2093)&gt;0,SUMPRODUCT(($A2093=merged_names)*(_xlfn.TEXTAFTER(O$2, "At ")=merged_belt_colours)*merged_months_at_rank),"")</f>
        <v/>
      </c>
      <c r="P2093" s="18" t="str" cm="1">
        <f t="array" ref="P2093">IF(LEN($A2093)&gt;0,SUMPRODUCT(($A2093=merged_names)*(_xlfn.TEXTAFTER(P$2, "At ")=merged_belt_colours)*merged_months_at_rank),"")</f>
        <v/>
      </c>
      <c r="Q2093" s="18" t="str" cm="1">
        <f t="array" ref="Q2093">IF(LEN($A2093)&gt;0,SUMPRODUCT(($A2093=merged_names)*(_xlfn.TEXTAFTER(Q$2, "At ")=merged_belt_colours)*merged_months_at_rank),"")</f>
        <v/>
      </c>
      <c r="R2093" s="18" t="str" cm="1">
        <f t="array" ref="R2093">IF(LEN($A2093)&gt;0,SUMPRODUCT(($A2093=merged_names)*(_xlfn.TEXTAFTER(R$2, "At ")=merged_belt_colours)*merged_months_at_rank),"")</f>
        <v/>
      </c>
    </row>
    <row r="2094" spans="1:18" x14ac:dyDescent="0.25">
      <c r="A2094"/>
      <c r="B2094" s="15" t="str" cm="1">
        <f t="array" ref="B2094">IFERROR(IF(LEN(A2094)&gt;0, IF(SUMPRODUCT((Inactives[Key]=J2094)*(Inactives[Currently Inactive]))=1,"Inactive","Active"),""),"Active")</f>
        <v/>
      </c>
      <c r="C2094" s="16" t="str" cm="1">
        <f t="array" aca="1" ref="C2094" ca="1">IFERROR(_xlfn._xlws.FILTER(Inactives[Inactive On],(Inactives[Key]=J2094)*(Inactives[Currently Inactive]),""),"")</f>
        <v/>
      </c>
      <c r="D2094" s="16" t="str" cm="1">
        <f t="array" aca="1" ref="D2094" ca="1">IFERROR(INDEX(_xlfn.TEXTSPLIT(E2094," "),1),"")</f>
        <v/>
      </c>
      <c r="E2094" s="15" t="str" cm="1">
        <f t="array" aca="1" ref="E2094" ca="1">IFERROR(_xlfn._xlws.FILTER(merged_ranks,(merged_end_dates=DATE(9999,12,31))*(merged_names=A2094)),"")</f>
        <v/>
      </c>
      <c r="F2094" s="17" t="str">
        <f ca="1">_xlfn.XLOOKUP(J2094,Promotions[Promo Key],Promotions[Promo Date],"")</f>
        <v/>
      </c>
      <c r="G2094" s="18" t="str">
        <f t="shared" ca="1" si="143"/>
        <v/>
      </c>
      <c r="H2094" s="18" t="str">
        <f t="shared" ca="1" si="142"/>
        <v/>
      </c>
      <c r="I2094" s="17" t="str">
        <f>_xlfn.XLOOKUP(A2094,Students[Full Name],Students[Starting Rank],"")</f>
        <v/>
      </c>
      <c r="J2094" s="15" t="str">
        <f t="shared" ca="1" si="144"/>
        <v xml:space="preserve">: </v>
      </c>
      <c r="K2094" s="16" t="str">
        <f>_xlfn.XLOOKUP(A2094,Students[Full Name],Students[Start Date],"")</f>
        <v/>
      </c>
      <c r="L2094" s="18">
        <f t="shared" ca="1" si="145"/>
        <v>-1</v>
      </c>
      <c r="M2094" s="18" cm="1">
        <f t="array" aca="1" ref="M2094" ca="1">SUMPRODUCT(Inactives[Days Inactive]*(Inactives[Student]=A2094))/365</f>
        <v>0</v>
      </c>
      <c r="N2094" s="18" t="str" cm="1">
        <f t="array" ref="N2094">IF(LEN($A2094)&gt;0,SUMPRODUCT(($A2094=merged_names)*(_xlfn.TEXTAFTER(N$2, "At ")=merged_belt_colours)*merged_months_at_rank),"")</f>
        <v/>
      </c>
      <c r="O2094" s="18" t="str" cm="1">
        <f t="array" ref="O2094">IF(LEN($A2094)&gt;0,SUMPRODUCT(($A2094=merged_names)*(_xlfn.TEXTAFTER(O$2, "At ")=merged_belt_colours)*merged_months_at_rank),"")</f>
        <v/>
      </c>
      <c r="P2094" s="18" t="str" cm="1">
        <f t="array" ref="P2094">IF(LEN($A2094)&gt;0,SUMPRODUCT(($A2094=merged_names)*(_xlfn.TEXTAFTER(P$2, "At ")=merged_belt_colours)*merged_months_at_rank),"")</f>
        <v/>
      </c>
      <c r="Q2094" s="18" t="str" cm="1">
        <f t="array" ref="Q2094">IF(LEN($A2094)&gt;0,SUMPRODUCT(($A2094=merged_names)*(_xlfn.TEXTAFTER(Q$2, "At ")=merged_belt_colours)*merged_months_at_rank),"")</f>
        <v/>
      </c>
      <c r="R2094" s="18" t="str" cm="1">
        <f t="array" ref="R2094">IF(LEN($A2094)&gt;0,SUMPRODUCT(($A2094=merged_names)*(_xlfn.TEXTAFTER(R$2, "At ")=merged_belt_colours)*merged_months_at_rank),"")</f>
        <v/>
      </c>
    </row>
    <row r="2095" spans="1:18" x14ac:dyDescent="0.25">
      <c r="A2095"/>
      <c r="B2095" s="15" t="str" cm="1">
        <f t="array" ref="B2095">IFERROR(IF(LEN(A2095)&gt;0, IF(SUMPRODUCT((Inactives[Key]=J2095)*(Inactives[Currently Inactive]))=1,"Inactive","Active"),""),"Active")</f>
        <v/>
      </c>
      <c r="C2095" s="16" t="str" cm="1">
        <f t="array" aca="1" ref="C2095" ca="1">IFERROR(_xlfn._xlws.FILTER(Inactives[Inactive On],(Inactives[Key]=J2095)*(Inactives[Currently Inactive]),""),"")</f>
        <v/>
      </c>
      <c r="D2095" s="16" t="str" cm="1">
        <f t="array" aca="1" ref="D2095" ca="1">IFERROR(INDEX(_xlfn.TEXTSPLIT(E2095," "),1),"")</f>
        <v/>
      </c>
      <c r="E2095" s="15" t="str" cm="1">
        <f t="array" aca="1" ref="E2095" ca="1">IFERROR(_xlfn._xlws.FILTER(merged_ranks,(merged_end_dates=DATE(9999,12,31))*(merged_names=A2095)),"")</f>
        <v/>
      </c>
      <c r="F2095" s="17" t="str">
        <f ca="1">_xlfn.XLOOKUP(J2095,Promotions[Promo Key],Promotions[Promo Date],"")</f>
        <v/>
      </c>
      <c r="G2095" s="18" t="str">
        <f t="shared" ca="1" si="143"/>
        <v/>
      </c>
      <c r="H2095" s="18" t="str">
        <f t="shared" ca="1" si="142"/>
        <v/>
      </c>
      <c r="I2095" s="17" t="str">
        <f>_xlfn.XLOOKUP(A2095,Students[Full Name],Students[Starting Rank],"")</f>
        <v/>
      </c>
      <c r="J2095" s="15" t="str">
        <f t="shared" ca="1" si="144"/>
        <v xml:space="preserve">: </v>
      </c>
      <c r="K2095" s="16" t="str">
        <f>_xlfn.XLOOKUP(A2095,Students[Full Name],Students[Start Date],"")</f>
        <v/>
      </c>
      <c r="L2095" s="18">
        <f t="shared" ca="1" si="145"/>
        <v>-1</v>
      </c>
      <c r="M2095" s="18" cm="1">
        <f t="array" aca="1" ref="M2095" ca="1">SUMPRODUCT(Inactives[Days Inactive]*(Inactives[Student]=A2095))/365</f>
        <v>0</v>
      </c>
      <c r="N2095" s="18" t="str" cm="1">
        <f t="array" ref="N2095">IF(LEN($A2095)&gt;0,SUMPRODUCT(($A2095=merged_names)*(_xlfn.TEXTAFTER(N$2, "At ")=merged_belt_colours)*merged_months_at_rank),"")</f>
        <v/>
      </c>
      <c r="O2095" s="18" t="str" cm="1">
        <f t="array" ref="O2095">IF(LEN($A2095)&gt;0,SUMPRODUCT(($A2095=merged_names)*(_xlfn.TEXTAFTER(O$2, "At ")=merged_belt_colours)*merged_months_at_rank),"")</f>
        <v/>
      </c>
      <c r="P2095" s="18" t="str" cm="1">
        <f t="array" ref="P2095">IF(LEN($A2095)&gt;0,SUMPRODUCT(($A2095=merged_names)*(_xlfn.TEXTAFTER(P$2, "At ")=merged_belt_colours)*merged_months_at_rank),"")</f>
        <v/>
      </c>
      <c r="Q2095" s="18" t="str" cm="1">
        <f t="array" ref="Q2095">IF(LEN($A2095)&gt;0,SUMPRODUCT(($A2095=merged_names)*(_xlfn.TEXTAFTER(Q$2, "At ")=merged_belt_colours)*merged_months_at_rank),"")</f>
        <v/>
      </c>
      <c r="R2095" s="18" t="str" cm="1">
        <f t="array" ref="R2095">IF(LEN($A2095)&gt;0,SUMPRODUCT(($A2095=merged_names)*(_xlfn.TEXTAFTER(R$2, "At ")=merged_belt_colours)*merged_months_at_rank),"")</f>
        <v/>
      </c>
    </row>
    <row r="2096" spans="1:18" x14ac:dyDescent="0.25">
      <c r="A2096"/>
      <c r="B2096" s="15" t="str" cm="1">
        <f t="array" ref="B2096">IFERROR(IF(LEN(A2096)&gt;0, IF(SUMPRODUCT((Inactives[Key]=J2096)*(Inactives[Currently Inactive]))=1,"Inactive","Active"),""),"Active")</f>
        <v/>
      </c>
      <c r="C2096" s="16" t="str" cm="1">
        <f t="array" aca="1" ref="C2096" ca="1">IFERROR(_xlfn._xlws.FILTER(Inactives[Inactive On],(Inactives[Key]=J2096)*(Inactives[Currently Inactive]),""),"")</f>
        <v/>
      </c>
      <c r="D2096" s="16" t="str" cm="1">
        <f t="array" aca="1" ref="D2096" ca="1">IFERROR(INDEX(_xlfn.TEXTSPLIT(E2096," "),1),"")</f>
        <v/>
      </c>
      <c r="E2096" s="15" t="str" cm="1">
        <f t="array" aca="1" ref="E2096" ca="1">IFERROR(_xlfn._xlws.FILTER(merged_ranks,(merged_end_dates=DATE(9999,12,31))*(merged_names=A2096)),"")</f>
        <v/>
      </c>
      <c r="F2096" s="17" t="str">
        <f ca="1">_xlfn.XLOOKUP(J2096,Promotions[Promo Key],Promotions[Promo Date],"")</f>
        <v/>
      </c>
      <c r="G2096" s="18" t="str">
        <f t="shared" ca="1" si="143"/>
        <v/>
      </c>
      <c r="H2096" s="18" t="str">
        <f t="shared" ca="1" si="142"/>
        <v/>
      </c>
      <c r="I2096" s="17" t="str">
        <f>_xlfn.XLOOKUP(A2096,Students[Full Name],Students[Starting Rank],"")</f>
        <v/>
      </c>
      <c r="J2096" s="15" t="str">
        <f t="shared" ca="1" si="144"/>
        <v xml:space="preserve">: </v>
      </c>
      <c r="K2096" s="16" t="str">
        <f>_xlfn.XLOOKUP(A2096,Students[Full Name],Students[Start Date],"")</f>
        <v/>
      </c>
      <c r="L2096" s="18">
        <f t="shared" ca="1" si="145"/>
        <v>-1</v>
      </c>
      <c r="M2096" s="18" cm="1">
        <f t="array" aca="1" ref="M2096" ca="1">SUMPRODUCT(Inactives[Days Inactive]*(Inactives[Student]=A2096))/365</f>
        <v>0</v>
      </c>
      <c r="N2096" s="18" t="str" cm="1">
        <f t="array" ref="N2096">IF(LEN($A2096)&gt;0,SUMPRODUCT(($A2096=merged_names)*(_xlfn.TEXTAFTER(N$2, "At ")=merged_belt_colours)*merged_months_at_rank),"")</f>
        <v/>
      </c>
      <c r="O2096" s="18" t="str" cm="1">
        <f t="array" ref="O2096">IF(LEN($A2096)&gt;0,SUMPRODUCT(($A2096=merged_names)*(_xlfn.TEXTAFTER(O$2, "At ")=merged_belt_colours)*merged_months_at_rank),"")</f>
        <v/>
      </c>
      <c r="P2096" s="18" t="str" cm="1">
        <f t="array" ref="P2096">IF(LEN($A2096)&gt;0,SUMPRODUCT(($A2096=merged_names)*(_xlfn.TEXTAFTER(P$2, "At ")=merged_belt_colours)*merged_months_at_rank),"")</f>
        <v/>
      </c>
      <c r="Q2096" s="18" t="str" cm="1">
        <f t="array" ref="Q2096">IF(LEN($A2096)&gt;0,SUMPRODUCT(($A2096=merged_names)*(_xlfn.TEXTAFTER(Q$2, "At ")=merged_belt_colours)*merged_months_at_rank),"")</f>
        <v/>
      </c>
      <c r="R2096" s="18" t="str" cm="1">
        <f t="array" ref="R2096">IF(LEN($A2096)&gt;0,SUMPRODUCT(($A2096=merged_names)*(_xlfn.TEXTAFTER(R$2, "At ")=merged_belt_colours)*merged_months_at_rank),"")</f>
        <v/>
      </c>
    </row>
    <row r="2097" spans="1:18" x14ac:dyDescent="0.25">
      <c r="A2097"/>
      <c r="B2097" s="15" t="str" cm="1">
        <f t="array" ref="B2097">IFERROR(IF(LEN(A2097)&gt;0, IF(SUMPRODUCT((Inactives[Key]=J2097)*(Inactives[Currently Inactive]))=1,"Inactive","Active"),""),"Active")</f>
        <v/>
      </c>
      <c r="C2097" s="16" t="str" cm="1">
        <f t="array" aca="1" ref="C2097" ca="1">IFERROR(_xlfn._xlws.FILTER(Inactives[Inactive On],(Inactives[Key]=J2097)*(Inactives[Currently Inactive]),""),"")</f>
        <v/>
      </c>
      <c r="D2097" s="16" t="str" cm="1">
        <f t="array" aca="1" ref="D2097" ca="1">IFERROR(INDEX(_xlfn.TEXTSPLIT(E2097," "),1),"")</f>
        <v/>
      </c>
      <c r="E2097" s="15" t="str" cm="1">
        <f t="array" aca="1" ref="E2097" ca="1">IFERROR(_xlfn._xlws.FILTER(merged_ranks,(merged_end_dates=DATE(9999,12,31))*(merged_names=A2097)),"")</f>
        <v/>
      </c>
      <c r="F2097" s="17" t="str">
        <f ca="1">_xlfn.XLOOKUP(J2097,Promotions[Promo Key],Promotions[Promo Date],"")</f>
        <v/>
      </c>
      <c r="G2097" s="18" t="str">
        <f t="shared" ca="1" si="143"/>
        <v/>
      </c>
      <c r="H2097" s="18" t="str">
        <f t="shared" ca="1" si="142"/>
        <v/>
      </c>
      <c r="I2097" s="17" t="str">
        <f>_xlfn.XLOOKUP(A2097,Students[Full Name],Students[Starting Rank],"")</f>
        <v/>
      </c>
      <c r="J2097" s="15" t="str">
        <f t="shared" ca="1" si="144"/>
        <v xml:space="preserve">: </v>
      </c>
      <c r="K2097" s="16" t="str">
        <f>_xlfn.XLOOKUP(A2097,Students[Full Name],Students[Start Date],"")</f>
        <v/>
      </c>
      <c r="L2097" s="18">
        <f t="shared" ca="1" si="145"/>
        <v>-1</v>
      </c>
      <c r="M2097" s="18" cm="1">
        <f t="array" aca="1" ref="M2097" ca="1">SUMPRODUCT(Inactives[Days Inactive]*(Inactives[Student]=A2097))/365</f>
        <v>0</v>
      </c>
      <c r="N2097" s="18" t="str" cm="1">
        <f t="array" ref="N2097">IF(LEN($A2097)&gt;0,SUMPRODUCT(($A2097=merged_names)*(_xlfn.TEXTAFTER(N$2, "At ")=merged_belt_colours)*merged_months_at_rank),"")</f>
        <v/>
      </c>
      <c r="O2097" s="18" t="str" cm="1">
        <f t="array" ref="O2097">IF(LEN($A2097)&gt;0,SUMPRODUCT(($A2097=merged_names)*(_xlfn.TEXTAFTER(O$2, "At ")=merged_belt_colours)*merged_months_at_rank),"")</f>
        <v/>
      </c>
      <c r="P2097" s="18" t="str" cm="1">
        <f t="array" ref="P2097">IF(LEN($A2097)&gt;0,SUMPRODUCT(($A2097=merged_names)*(_xlfn.TEXTAFTER(P$2, "At ")=merged_belt_colours)*merged_months_at_rank),"")</f>
        <v/>
      </c>
      <c r="Q2097" s="18" t="str" cm="1">
        <f t="array" ref="Q2097">IF(LEN($A2097)&gt;0,SUMPRODUCT(($A2097=merged_names)*(_xlfn.TEXTAFTER(Q$2, "At ")=merged_belt_colours)*merged_months_at_rank),"")</f>
        <v/>
      </c>
      <c r="R2097" s="18" t="str" cm="1">
        <f t="array" ref="R2097">IF(LEN($A2097)&gt;0,SUMPRODUCT(($A2097=merged_names)*(_xlfn.TEXTAFTER(R$2, "At ")=merged_belt_colours)*merged_months_at_rank),"")</f>
        <v/>
      </c>
    </row>
    <row r="2098" spans="1:18" x14ac:dyDescent="0.25">
      <c r="A2098"/>
      <c r="B2098" s="15" t="str" cm="1">
        <f t="array" ref="B2098">IFERROR(IF(LEN(A2098)&gt;0, IF(SUMPRODUCT((Inactives[Key]=J2098)*(Inactives[Currently Inactive]))=1,"Inactive","Active"),""),"Active")</f>
        <v/>
      </c>
      <c r="C2098" s="16" t="str" cm="1">
        <f t="array" aca="1" ref="C2098" ca="1">IFERROR(_xlfn._xlws.FILTER(Inactives[Inactive On],(Inactives[Key]=J2098)*(Inactives[Currently Inactive]),""),"")</f>
        <v/>
      </c>
      <c r="D2098" s="16" t="str" cm="1">
        <f t="array" aca="1" ref="D2098" ca="1">IFERROR(INDEX(_xlfn.TEXTSPLIT(E2098," "),1),"")</f>
        <v/>
      </c>
      <c r="E2098" s="15" t="str" cm="1">
        <f t="array" aca="1" ref="E2098" ca="1">IFERROR(_xlfn._xlws.FILTER(merged_ranks,(merged_end_dates=DATE(9999,12,31))*(merged_names=A2098)),"")</f>
        <v/>
      </c>
      <c r="F2098" s="17" t="str">
        <f ca="1">_xlfn.XLOOKUP(J2098,Promotions[Promo Key],Promotions[Promo Date],"")</f>
        <v/>
      </c>
      <c r="G2098" s="18" t="str">
        <f t="shared" ca="1" si="143"/>
        <v/>
      </c>
      <c r="H2098" s="18" t="str">
        <f t="shared" ca="1" si="142"/>
        <v/>
      </c>
      <c r="I2098" s="17" t="str">
        <f>_xlfn.XLOOKUP(A2098,Students[Full Name],Students[Starting Rank],"")</f>
        <v/>
      </c>
      <c r="J2098" s="15" t="str">
        <f t="shared" ca="1" si="144"/>
        <v xml:space="preserve">: </v>
      </c>
      <c r="K2098" s="16" t="str">
        <f>_xlfn.XLOOKUP(A2098,Students[Full Name],Students[Start Date],"")</f>
        <v/>
      </c>
      <c r="L2098" s="18">
        <f t="shared" ca="1" si="145"/>
        <v>-1</v>
      </c>
      <c r="M2098" s="18" cm="1">
        <f t="array" aca="1" ref="M2098" ca="1">SUMPRODUCT(Inactives[Days Inactive]*(Inactives[Student]=A2098))/365</f>
        <v>0</v>
      </c>
      <c r="N2098" s="18" t="str" cm="1">
        <f t="array" ref="N2098">IF(LEN($A2098)&gt;0,SUMPRODUCT(($A2098=merged_names)*(_xlfn.TEXTAFTER(N$2, "At ")=merged_belt_colours)*merged_months_at_rank),"")</f>
        <v/>
      </c>
      <c r="O2098" s="18" t="str" cm="1">
        <f t="array" ref="O2098">IF(LEN($A2098)&gt;0,SUMPRODUCT(($A2098=merged_names)*(_xlfn.TEXTAFTER(O$2, "At ")=merged_belt_colours)*merged_months_at_rank),"")</f>
        <v/>
      </c>
      <c r="P2098" s="18" t="str" cm="1">
        <f t="array" ref="P2098">IF(LEN($A2098)&gt;0,SUMPRODUCT(($A2098=merged_names)*(_xlfn.TEXTAFTER(P$2, "At ")=merged_belt_colours)*merged_months_at_rank),"")</f>
        <v/>
      </c>
      <c r="Q2098" s="18" t="str" cm="1">
        <f t="array" ref="Q2098">IF(LEN($A2098)&gt;0,SUMPRODUCT(($A2098=merged_names)*(_xlfn.TEXTAFTER(Q$2, "At ")=merged_belt_colours)*merged_months_at_rank),"")</f>
        <v/>
      </c>
      <c r="R2098" s="18" t="str" cm="1">
        <f t="array" ref="R2098">IF(LEN($A2098)&gt;0,SUMPRODUCT(($A2098=merged_names)*(_xlfn.TEXTAFTER(R$2, "At ")=merged_belt_colours)*merged_months_at_rank),"")</f>
        <v/>
      </c>
    </row>
    <row r="2099" spans="1:18" x14ac:dyDescent="0.25">
      <c r="A2099"/>
      <c r="B2099" s="15" t="str" cm="1">
        <f t="array" ref="B2099">IFERROR(IF(LEN(A2099)&gt;0, IF(SUMPRODUCT((Inactives[Key]=J2099)*(Inactives[Currently Inactive]))=1,"Inactive","Active"),""),"Active")</f>
        <v/>
      </c>
      <c r="C2099" s="16" t="str" cm="1">
        <f t="array" aca="1" ref="C2099" ca="1">IFERROR(_xlfn._xlws.FILTER(Inactives[Inactive On],(Inactives[Key]=J2099)*(Inactives[Currently Inactive]),""),"")</f>
        <v/>
      </c>
      <c r="D2099" s="16" t="str" cm="1">
        <f t="array" aca="1" ref="D2099" ca="1">IFERROR(INDEX(_xlfn.TEXTSPLIT(E2099," "),1),"")</f>
        <v/>
      </c>
      <c r="E2099" s="15" t="str" cm="1">
        <f t="array" aca="1" ref="E2099" ca="1">IFERROR(_xlfn._xlws.FILTER(merged_ranks,(merged_end_dates=DATE(9999,12,31))*(merged_names=A2099)),"")</f>
        <v/>
      </c>
      <c r="F2099" s="17" t="str">
        <f ca="1">_xlfn.XLOOKUP(J2099,Promotions[Promo Key],Promotions[Promo Date],"")</f>
        <v/>
      </c>
      <c r="G2099" s="18" t="str">
        <f t="shared" ca="1" si="143"/>
        <v/>
      </c>
      <c r="H2099" s="18" t="str">
        <f t="shared" ca="1" si="142"/>
        <v/>
      </c>
      <c r="I2099" s="17" t="str">
        <f>_xlfn.XLOOKUP(A2099,Students[Full Name],Students[Starting Rank],"")</f>
        <v/>
      </c>
      <c r="J2099" s="15" t="str">
        <f t="shared" ca="1" si="144"/>
        <v xml:space="preserve">: </v>
      </c>
      <c r="K2099" s="16" t="str">
        <f>_xlfn.XLOOKUP(A2099,Students[Full Name],Students[Start Date],"")</f>
        <v/>
      </c>
      <c r="L2099" s="18">
        <f t="shared" ca="1" si="145"/>
        <v>-1</v>
      </c>
      <c r="M2099" s="18" cm="1">
        <f t="array" aca="1" ref="M2099" ca="1">SUMPRODUCT(Inactives[Days Inactive]*(Inactives[Student]=A2099))/365</f>
        <v>0</v>
      </c>
      <c r="N2099" s="18" t="str" cm="1">
        <f t="array" ref="N2099">IF(LEN($A2099)&gt;0,SUMPRODUCT(($A2099=merged_names)*(_xlfn.TEXTAFTER(N$2, "At ")=merged_belt_colours)*merged_months_at_rank),"")</f>
        <v/>
      </c>
      <c r="O2099" s="18" t="str" cm="1">
        <f t="array" ref="O2099">IF(LEN($A2099)&gt;0,SUMPRODUCT(($A2099=merged_names)*(_xlfn.TEXTAFTER(O$2, "At ")=merged_belt_colours)*merged_months_at_rank),"")</f>
        <v/>
      </c>
      <c r="P2099" s="18" t="str" cm="1">
        <f t="array" ref="P2099">IF(LEN($A2099)&gt;0,SUMPRODUCT(($A2099=merged_names)*(_xlfn.TEXTAFTER(P$2, "At ")=merged_belt_colours)*merged_months_at_rank),"")</f>
        <v/>
      </c>
      <c r="Q2099" s="18" t="str" cm="1">
        <f t="array" ref="Q2099">IF(LEN($A2099)&gt;0,SUMPRODUCT(($A2099=merged_names)*(_xlfn.TEXTAFTER(Q$2, "At ")=merged_belt_colours)*merged_months_at_rank),"")</f>
        <v/>
      </c>
      <c r="R2099" s="18" t="str" cm="1">
        <f t="array" ref="R2099">IF(LEN($A2099)&gt;0,SUMPRODUCT(($A2099=merged_names)*(_xlfn.TEXTAFTER(R$2, "At ")=merged_belt_colours)*merged_months_at_rank),"")</f>
        <v/>
      </c>
    </row>
    <row r="2100" spans="1:18" x14ac:dyDescent="0.25">
      <c r="A2100"/>
      <c r="B2100" s="15" t="str" cm="1">
        <f t="array" ref="B2100">IFERROR(IF(LEN(A2100)&gt;0, IF(SUMPRODUCT((Inactives[Key]=J2100)*(Inactives[Currently Inactive]))=1,"Inactive","Active"),""),"Active")</f>
        <v/>
      </c>
      <c r="C2100" s="16" t="str" cm="1">
        <f t="array" aca="1" ref="C2100" ca="1">IFERROR(_xlfn._xlws.FILTER(Inactives[Inactive On],(Inactives[Key]=J2100)*(Inactives[Currently Inactive]),""),"")</f>
        <v/>
      </c>
      <c r="D2100" s="16" t="str" cm="1">
        <f t="array" aca="1" ref="D2100" ca="1">IFERROR(INDEX(_xlfn.TEXTSPLIT(E2100," "),1),"")</f>
        <v/>
      </c>
      <c r="E2100" s="15" t="str" cm="1">
        <f t="array" aca="1" ref="E2100" ca="1">IFERROR(_xlfn._xlws.FILTER(merged_ranks,(merged_end_dates=DATE(9999,12,31))*(merged_names=A2100)),"")</f>
        <v/>
      </c>
      <c r="F2100" s="17" t="str">
        <f ca="1">_xlfn.XLOOKUP(J2100,Promotions[Promo Key],Promotions[Promo Date],"")</f>
        <v/>
      </c>
      <c r="G2100" s="18" t="str">
        <f t="shared" ca="1" si="143"/>
        <v/>
      </c>
      <c r="H2100" s="18" t="str">
        <f t="shared" ca="1" si="142"/>
        <v/>
      </c>
      <c r="I2100" s="17" t="str">
        <f>_xlfn.XLOOKUP(A2100,Students[Full Name],Students[Starting Rank],"")</f>
        <v/>
      </c>
      <c r="J2100" s="15" t="str">
        <f t="shared" ca="1" si="144"/>
        <v xml:space="preserve">: </v>
      </c>
      <c r="K2100" s="16" t="str">
        <f>_xlfn.XLOOKUP(A2100,Students[Full Name],Students[Start Date],"")</f>
        <v/>
      </c>
      <c r="L2100" s="18">
        <f t="shared" ca="1" si="145"/>
        <v>-1</v>
      </c>
      <c r="M2100" s="18" cm="1">
        <f t="array" aca="1" ref="M2100" ca="1">SUMPRODUCT(Inactives[Days Inactive]*(Inactives[Student]=A2100))/365</f>
        <v>0</v>
      </c>
      <c r="N2100" s="18" t="str" cm="1">
        <f t="array" ref="N2100">IF(LEN($A2100)&gt;0,SUMPRODUCT(($A2100=merged_names)*(_xlfn.TEXTAFTER(N$2, "At ")=merged_belt_colours)*merged_months_at_rank),"")</f>
        <v/>
      </c>
      <c r="O2100" s="18" t="str" cm="1">
        <f t="array" ref="O2100">IF(LEN($A2100)&gt;0,SUMPRODUCT(($A2100=merged_names)*(_xlfn.TEXTAFTER(O$2, "At ")=merged_belt_colours)*merged_months_at_rank),"")</f>
        <v/>
      </c>
      <c r="P2100" s="18" t="str" cm="1">
        <f t="array" ref="P2100">IF(LEN($A2100)&gt;0,SUMPRODUCT(($A2100=merged_names)*(_xlfn.TEXTAFTER(P$2, "At ")=merged_belt_colours)*merged_months_at_rank),"")</f>
        <v/>
      </c>
      <c r="Q2100" s="18" t="str" cm="1">
        <f t="array" ref="Q2100">IF(LEN($A2100)&gt;0,SUMPRODUCT(($A2100=merged_names)*(_xlfn.TEXTAFTER(Q$2, "At ")=merged_belt_colours)*merged_months_at_rank),"")</f>
        <v/>
      </c>
      <c r="R2100" s="18" t="str" cm="1">
        <f t="array" ref="R2100">IF(LEN($A2100)&gt;0,SUMPRODUCT(($A2100=merged_names)*(_xlfn.TEXTAFTER(R$2, "At ")=merged_belt_colours)*merged_months_at_rank),"")</f>
        <v/>
      </c>
    </row>
    <row r="2101" spans="1:18" x14ac:dyDescent="0.25">
      <c r="A2101"/>
      <c r="B2101" s="15" t="str" cm="1">
        <f t="array" ref="B2101">IFERROR(IF(LEN(A2101)&gt;0, IF(SUMPRODUCT((Inactives[Key]=J2101)*(Inactives[Currently Inactive]))=1,"Inactive","Active"),""),"Active")</f>
        <v/>
      </c>
      <c r="C2101" s="16" t="str" cm="1">
        <f t="array" aca="1" ref="C2101" ca="1">IFERROR(_xlfn._xlws.FILTER(Inactives[Inactive On],(Inactives[Key]=J2101)*(Inactives[Currently Inactive]),""),"")</f>
        <v/>
      </c>
      <c r="D2101" s="16" t="str" cm="1">
        <f t="array" aca="1" ref="D2101" ca="1">IFERROR(INDEX(_xlfn.TEXTSPLIT(E2101," "),1),"")</f>
        <v/>
      </c>
      <c r="E2101" s="15" t="str" cm="1">
        <f t="array" aca="1" ref="E2101" ca="1">IFERROR(_xlfn._xlws.FILTER(merged_ranks,(merged_end_dates=DATE(9999,12,31))*(merged_names=A2101)),"")</f>
        <v/>
      </c>
      <c r="F2101" s="17" t="str">
        <f ca="1">_xlfn.XLOOKUP(J2101,Promotions[Promo Key],Promotions[Promo Date],"")</f>
        <v/>
      </c>
      <c r="G2101" s="18" t="str">
        <f t="shared" ca="1" si="143"/>
        <v/>
      </c>
      <c r="H2101" s="18" t="str">
        <f t="shared" ca="1" si="142"/>
        <v/>
      </c>
      <c r="I2101" s="17" t="str">
        <f>_xlfn.XLOOKUP(A2101,Students[Full Name],Students[Starting Rank],"")</f>
        <v/>
      </c>
      <c r="J2101" s="15" t="str">
        <f t="shared" ca="1" si="144"/>
        <v xml:space="preserve">: </v>
      </c>
      <c r="K2101" s="16" t="str">
        <f>_xlfn.XLOOKUP(A2101,Students[Full Name],Students[Start Date],"")</f>
        <v/>
      </c>
      <c r="L2101" s="18">
        <f t="shared" ca="1" si="145"/>
        <v>-1</v>
      </c>
      <c r="M2101" s="18" cm="1">
        <f t="array" aca="1" ref="M2101" ca="1">SUMPRODUCT(Inactives[Days Inactive]*(Inactives[Student]=A2101))/365</f>
        <v>0</v>
      </c>
      <c r="N2101" s="18" t="str" cm="1">
        <f t="array" ref="N2101">IF(LEN($A2101)&gt;0,SUMPRODUCT(($A2101=merged_names)*(_xlfn.TEXTAFTER(N$2, "At ")=merged_belt_colours)*merged_months_at_rank),"")</f>
        <v/>
      </c>
      <c r="O2101" s="18" t="str" cm="1">
        <f t="array" ref="O2101">IF(LEN($A2101)&gt;0,SUMPRODUCT(($A2101=merged_names)*(_xlfn.TEXTAFTER(O$2, "At ")=merged_belt_colours)*merged_months_at_rank),"")</f>
        <v/>
      </c>
      <c r="P2101" s="18" t="str" cm="1">
        <f t="array" ref="P2101">IF(LEN($A2101)&gt;0,SUMPRODUCT(($A2101=merged_names)*(_xlfn.TEXTAFTER(P$2, "At ")=merged_belt_colours)*merged_months_at_rank),"")</f>
        <v/>
      </c>
      <c r="Q2101" s="18" t="str" cm="1">
        <f t="array" ref="Q2101">IF(LEN($A2101)&gt;0,SUMPRODUCT(($A2101=merged_names)*(_xlfn.TEXTAFTER(Q$2, "At ")=merged_belt_colours)*merged_months_at_rank),"")</f>
        <v/>
      </c>
      <c r="R2101" s="18" t="str" cm="1">
        <f t="array" ref="R2101">IF(LEN($A2101)&gt;0,SUMPRODUCT(($A2101=merged_names)*(_xlfn.TEXTAFTER(R$2, "At ")=merged_belt_colours)*merged_months_at_rank),"")</f>
        <v/>
      </c>
    </row>
    <row r="2102" spans="1:18" x14ac:dyDescent="0.25">
      <c r="A2102"/>
      <c r="B2102" s="15" t="str" cm="1">
        <f t="array" ref="B2102">IFERROR(IF(LEN(A2102)&gt;0, IF(SUMPRODUCT((Inactives[Key]=J2102)*(Inactives[Currently Inactive]))=1,"Inactive","Active"),""),"Active")</f>
        <v/>
      </c>
      <c r="C2102" s="16" t="str" cm="1">
        <f t="array" aca="1" ref="C2102" ca="1">IFERROR(_xlfn._xlws.FILTER(Inactives[Inactive On],(Inactives[Key]=J2102)*(Inactives[Currently Inactive]),""),"")</f>
        <v/>
      </c>
      <c r="D2102" s="16" t="str" cm="1">
        <f t="array" aca="1" ref="D2102" ca="1">IFERROR(INDEX(_xlfn.TEXTSPLIT(E2102," "),1),"")</f>
        <v/>
      </c>
      <c r="E2102" s="15" t="str" cm="1">
        <f t="array" aca="1" ref="E2102" ca="1">IFERROR(_xlfn._xlws.FILTER(merged_ranks,(merged_end_dates=DATE(9999,12,31))*(merged_names=A2102)),"")</f>
        <v/>
      </c>
      <c r="F2102" s="17" t="str">
        <f ca="1">_xlfn.XLOOKUP(J2102,Promotions[Promo Key],Promotions[Promo Date],"")</f>
        <v/>
      </c>
      <c r="G2102" s="18" t="str">
        <f t="shared" ca="1" si="143"/>
        <v/>
      </c>
      <c r="H2102" s="18" t="str">
        <f t="shared" ca="1" si="142"/>
        <v/>
      </c>
      <c r="I2102" s="17" t="str">
        <f>_xlfn.XLOOKUP(A2102,Students[Full Name],Students[Starting Rank],"")</f>
        <v/>
      </c>
      <c r="J2102" s="15" t="str">
        <f t="shared" ca="1" si="144"/>
        <v xml:space="preserve">: </v>
      </c>
      <c r="K2102" s="16" t="str">
        <f>_xlfn.XLOOKUP(A2102,Students[Full Name],Students[Start Date],"")</f>
        <v/>
      </c>
      <c r="L2102" s="18">
        <f t="shared" ca="1" si="145"/>
        <v>-1</v>
      </c>
      <c r="M2102" s="18" cm="1">
        <f t="array" aca="1" ref="M2102" ca="1">SUMPRODUCT(Inactives[Days Inactive]*(Inactives[Student]=A2102))/365</f>
        <v>0</v>
      </c>
      <c r="N2102" s="18" t="str" cm="1">
        <f t="array" ref="N2102">IF(LEN($A2102)&gt;0,SUMPRODUCT(($A2102=merged_names)*(_xlfn.TEXTAFTER(N$2, "At ")=merged_belt_colours)*merged_months_at_rank),"")</f>
        <v/>
      </c>
      <c r="O2102" s="18" t="str" cm="1">
        <f t="array" ref="O2102">IF(LEN($A2102)&gt;0,SUMPRODUCT(($A2102=merged_names)*(_xlfn.TEXTAFTER(O$2, "At ")=merged_belt_colours)*merged_months_at_rank),"")</f>
        <v/>
      </c>
      <c r="P2102" s="18" t="str" cm="1">
        <f t="array" ref="P2102">IF(LEN($A2102)&gt;0,SUMPRODUCT(($A2102=merged_names)*(_xlfn.TEXTAFTER(P$2, "At ")=merged_belt_colours)*merged_months_at_rank),"")</f>
        <v/>
      </c>
      <c r="Q2102" s="18" t="str" cm="1">
        <f t="array" ref="Q2102">IF(LEN($A2102)&gt;0,SUMPRODUCT(($A2102=merged_names)*(_xlfn.TEXTAFTER(Q$2, "At ")=merged_belt_colours)*merged_months_at_rank),"")</f>
        <v/>
      </c>
      <c r="R2102" s="18" t="str" cm="1">
        <f t="array" ref="R2102">IF(LEN($A2102)&gt;0,SUMPRODUCT(($A2102=merged_names)*(_xlfn.TEXTAFTER(R$2, "At ")=merged_belt_colours)*merged_months_at_rank),"")</f>
        <v/>
      </c>
    </row>
    <row r="2103" spans="1:18" x14ac:dyDescent="0.25">
      <c r="A2103"/>
      <c r="B2103" s="15" t="str" cm="1">
        <f t="array" ref="B2103">IFERROR(IF(LEN(A2103)&gt;0, IF(SUMPRODUCT((Inactives[Key]=J2103)*(Inactives[Currently Inactive]))=1,"Inactive","Active"),""),"Active")</f>
        <v/>
      </c>
      <c r="C2103" s="16" t="str" cm="1">
        <f t="array" aca="1" ref="C2103" ca="1">IFERROR(_xlfn._xlws.FILTER(Inactives[Inactive On],(Inactives[Key]=J2103)*(Inactives[Currently Inactive]),""),"")</f>
        <v/>
      </c>
      <c r="D2103" s="16" t="str" cm="1">
        <f t="array" aca="1" ref="D2103" ca="1">IFERROR(INDEX(_xlfn.TEXTSPLIT(E2103," "),1),"")</f>
        <v/>
      </c>
      <c r="E2103" s="15" t="str" cm="1">
        <f t="array" aca="1" ref="E2103" ca="1">IFERROR(_xlfn._xlws.FILTER(merged_ranks,(merged_end_dates=DATE(9999,12,31))*(merged_names=A2103)),"")</f>
        <v/>
      </c>
      <c r="F2103" s="17" t="str">
        <f ca="1">_xlfn.XLOOKUP(J2103,Promotions[Promo Key],Promotions[Promo Date],"")</f>
        <v/>
      </c>
      <c r="G2103" s="18" t="str">
        <f t="shared" ca="1" si="143"/>
        <v/>
      </c>
      <c r="H2103" s="18" t="str">
        <f t="shared" ca="1" si="142"/>
        <v/>
      </c>
      <c r="I2103" s="17" t="str">
        <f>_xlfn.XLOOKUP(A2103,Students[Full Name],Students[Starting Rank],"")</f>
        <v/>
      </c>
      <c r="J2103" s="15" t="str">
        <f t="shared" ca="1" si="144"/>
        <v xml:space="preserve">: </v>
      </c>
      <c r="K2103" s="16" t="str">
        <f>_xlfn.XLOOKUP(A2103,Students[Full Name],Students[Start Date],"")</f>
        <v/>
      </c>
      <c r="L2103" s="18">
        <f t="shared" ca="1" si="145"/>
        <v>-1</v>
      </c>
      <c r="M2103" s="18" cm="1">
        <f t="array" aca="1" ref="M2103" ca="1">SUMPRODUCT(Inactives[Days Inactive]*(Inactives[Student]=A2103))/365</f>
        <v>0</v>
      </c>
      <c r="N2103" s="18" t="str" cm="1">
        <f t="array" ref="N2103">IF(LEN($A2103)&gt;0,SUMPRODUCT(($A2103=merged_names)*(_xlfn.TEXTAFTER(N$2, "At ")=merged_belt_colours)*merged_months_at_rank),"")</f>
        <v/>
      </c>
      <c r="O2103" s="18" t="str" cm="1">
        <f t="array" ref="O2103">IF(LEN($A2103)&gt;0,SUMPRODUCT(($A2103=merged_names)*(_xlfn.TEXTAFTER(O$2, "At ")=merged_belt_colours)*merged_months_at_rank),"")</f>
        <v/>
      </c>
      <c r="P2103" s="18" t="str" cm="1">
        <f t="array" ref="P2103">IF(LEN($A2103)&gt;0,SUMPRODUCT(($A2103=merged_names)*(_xlfn.TEXTAFTER(P$2, "At ")=merged_belt_colours)*merged_months_at_rank),"")</f>
        <v/>
      </c>
      <c r="Q2103" s="18" t="str" cm="1">
        <f t="array" ref="Q2103">IF(LEN($A2103)&gt;0,SUMPRODUCT(($A2103=merged_names)*(_xlfn.TEXTAFTER(Q$2, "At ")=merged_belt_colours)*merged_months_at_rank),"")</f>
        <v/>
      </c>
      <c r="R2103" s="18" t="str" cm="1">
        <f t="array" ref="R2103">IF(LEN($A2103)&gt;0,SUMPRODUCT(($A2103=merged_names)*(_xlfn.TEXTAFTER(R$2, "At ")=merged_belt_colours)*merged_months_at_rank),"")</f>
        <v/>
      </c>
    </row>
    <row r="2104" spans="1:18" x14ac:dyDescent="0.25">
      <c r="A2104"/>
      <c r="B2104" s="15" t="str" cm="1">
        <f t="array" ref="B2104">IFERROR(IF(LEN(A2104)&gt;0, IF(SUMPRODUCT((Inactives[Key]=J2104)*(Inactives[Currently Inactive]))=1,"Inactive","Active"),""),"Active")</f>
        <v/>
      </c>
      <c r="C2104" s="16" t="str" cm="1">
        <f t="array" aca="1" ref="C2104" ca="1">IFERROR(_xlfn._xlws.FILTER(Inactives[Inactive On],(Inactives[Key]=J2104)*(Inactives[Currently Inactive]),""),"")</f>
        <v/>
      </c>
      <c r="D2104" s="16" t="str" cm="1">
        <f t="array" aca="1" ref="D2104" ca="1">IFERROR(INDEX(_xlfn.TEXTSPLIT(E2104," "),1),"")</f>
        <v/>
      </c>
      <c r="E2104" s="15" t="str" cm="1">
        <f t="array" aca="1" ref="E2104" ca="1">IFERROR(_xlfn._xlws.FILTER(merged_ranks,(merged_end_dates=DATE(9999,12,31))*(merged_names=A2104)),"")</f>
        <v/>
      </c>
      <c r="F2104" s="17" t="str">
        <f ca="1">_xlfn.XLOOKUP(J2104,Promotions[Promo Key],Promotions[Promo Date],"")</f>
        <v/>
      </c>
      <c r="G2104" s="18" t="str">
        <f t="shared" ca="1" si="143"/>
        <v/>
      </c>
      <c r="H2104" s="18" t="str">
        <f t="shared" ca="1" si="142"/>
        <v/>
      </c>
      <c r="I2104" s="17" t="str">
        <f>_xlfn.XLOOKUP(A2104,Students[Full Name],Students[Starting Rank],"")</f>
        <v/>
      </c>
      <c r="J2104" s="15" t="str">
        <f t="shared" ca="1" si="144"/>
        <v xml:space="preserve">: </v>
      </c>
      <c r="K2104" s="16" t="str">
        <f>_xlfn.XLOOKUP(A2104,Students[Full Name],Students[Start Date],"")</f>
        <v/>
      </c>
      <c r="L2104" s="18">
        <f t="shared" ca="1" si="145"/>
        <v>-1</v>
      </c>
      <c r="M2104" s="18" cm="1">
        <f t="array" aca="1" ref="M2104" ca="1">SUMPRODUCT(Inactives[Days Inactive]*(Inactives[Student]=A2104))/365</f>
        <v>0</v>
      </c>
      <c r="N2104" s="18" t="str" cm="1">
        <f t="array" ref="N2104">IF(LEN($A2104)&gt;0,SUMPRODUCT(($A2104=merged_names)*(_xlfn.TEXTAFTER(N$2, "At ")=merged_belt_colours)*merged_months_at_rank),"")</f>
        <v/>
      </c>
      <c r="O2104" s="18" t="str" cm="1">
        <f t="array" ref="O2104">IF(LEN($A2104)&gt;0,SUMPRODUCT(($A2104=merged_names)*(_xlfn.TEXTAFTER(O$2, "At ")=merged_belt_colours)*merged_months_at_rank),"")</f>
        <v/>
      </c>
      <c r="P2104" s="18" t="str" cm="1">
        <f t="array" ref="P2104">IF(LEN($A2104)&gt;0,SUMPRODUCT(($A2104=merged_names)*(_xlfn.TEXTAFTER(P$2, "At ")=merged_belt_colours)*merged_months_at_rank),"")</f>
        <v/>
      </c>
      <c r="Q2104" s="18" t="str" cm="1">
        <f t="array" ref="Q2104">IF(LEN($A2104)&gt;0,SUMPRODUCT(($A2104=merged_names)*(_xlfn.TEXTAFTER(Q$2, "At ")=merged_belt_colours)*merged_months_at_rank),"")</f>
        <v/>
      </c>
      <c r="R2104" s="18" t="str" cm="1">
        <f t="array" ref="R2104">IF(LEN($A2104)&gt;0,SUMPRODUCT(($A2104=merged_names)*(_xlfn.TEXTAFTER(R$2, "At ")=merged_belt_colours)*merged_months_at_rank),"")</f>
        <v/>
      </c>
    </row>
    <row r="2105" spans="1:18" x14ac:dyDescent="0.25">
      <c r="A2105"/>
      <c r="B2105" s="15" t="str" cm="1">
        <f t="array" ref="B2105">IFERROR(IF(LEN(A2105)&gt;0, IF(SUMPRODUCT((Inactives[Key]=J2105)*(Inactives[Currently Inactive]))=1,"Inactive","Active"),""),"Active")</f>
        <v/>
      </c>
      <c r="C2105" s="16" t="str" cm="1">
        <f t="array" aca="1" ref="C2105" ca="1">IFERROR(_xlfn._xlws.FILTER(Inactives[Inactive On],(Inactives[Key]=J2105)*(Inactives[Currently Inactive]),""),"")</f>
        <v/>
      </c>
      <c r="D2105" s="16" t="str" cm="1">
        <f t="array" aca="1" ref="D2105" ca="1">IFERROR(INDEX(_xlfn.TEXTSPLIT(E2105," "),1),"")</f>
        <v/>
      </c>
      <c r="E2105" s="15" t="str" cm="1">
        <f t="array" aca="1" ref="E2105" ca="1">IFERROR(_xlfn._xlws.FILTER(merged_ranks,(merged_end_dates=DATE(9999,12,31))*(merged_names=A2105)),"")</f>
        <v/>
      </c>
      <c r="F2105" s="17" t="str">
        <f ca="1">_xlfn.XLOOKUP(J2105,Promotions[Promo Key],Promotions[Promo Date],"")</f>
        <v/>
      </c>
      <c r="G2105" s="18" t="str">
        <f t="shared" ca="1" si="143"/>
        <v/>
      </c>
      <c r="H2105" s="18" t="str">
        <f t="shared" ca="1" si="142"/>
        <v/>
      </c>
      <c r="I2105" s="17" t="str">
        <f>_xlfn.XLOOKUP(A2105,Students[Full Name],Students[Starting Rank],"")</f>
        <v/>
      </c>
      <c r="J2105" s="15" t="str">
        <f t="shared" ca="1" si="144"/>
        <v xml:space="preserve">: </v>
      </c>
      <c r="K2105" s="16" t="str">
        <f>_xlfn.XLOOKUP(A2105,Students[Full Name],Students[Start Date],"")</f>
        <v/>
      </c>
      <c r="L2105" s="18">
        <f t="shared" ca="1" si="145"/>
        <v>-1</v>
      </c>
      <c r="M2105" s="18" cm="1">
        <f t="array" aca="1" ref="M2105" ca="1">SUMPRODUCT(Inactives[Days Inactive]*(Inactives[Student]=A2105))/365</f>
        <v>0</v>
      </c>
      <c r="N2105" s="18" t="str" cm="1">
        <f t="array" ref="N2105">IF(LEN($A2105)&gt;0,SUMPRODUCT(($A2105=merged_names)*(_xlfn.TEXTAFTER(N$2, "At ")=merged_belt_colours)*merged_months_at_rank),"")</f>
        <v/>
      </c>
      <c r="O2105" s="18" t="str" cm="1">
        <f t="array" ref="O2105">IF(LEN($A2105)&gt;0,SUMPRODUCT(($A2105=merged_names)*(_xlfn.TEXTAFTER(O$2, "At ")=merged_belt_colours)*merged_months_at_rank),"")</f>
        <v/>
      </c>
      <c r="P2105" s="18" t="str" cm="1">
        <f t="array" ref="P2105">IF(LEN($A2105)&gt;0,SUMPRODUCT(($A2105=merged_names)*(_xlfn.TEXTAFTER(P$2, "At ")=merged_belt_colours)*merged_months_at_rank),"")</f>
        <v/>
      </c>
      <c r="Q2105" s="18" t="str" cm="1">
        <f t="array" ref="Q2105">IF(LEN($A2105)&gt;0,SUMPRODUCT(($A2105=merged_names)*(_xlfn.TEXTAFTER(Q$2, "At ")=merged_belt_colours)*merged_months_at_rank),"")</f>
        <v/>
      </c>
      <c r="R2105" s="18" t="str" cm="1">
        <f t="array" ref="R2105">IF(LEN($A2105)&gt;0,SUMPRODUCT(($A2105=merged_names)*(_xlfn.TEXTAFTER(R$2, "At ")=merged_belt_colours)*merged_months_at_rank),"")</f>
        <v/>
      </c>
    </row>
    <row r="2106" spans="1:18" x14ac:dyDescent="0.25">
      <c r="A2106"/>
      <c r="B2106" s="15" t="str" cm="1">
        <f t="array" ref="B2106">IFERROR(IF(LEN(A2106)&gt;0, IF(SUMPRODUCT((Inactives[Key]=J2106)*(Inactives[Currently Inactive]))=1,"Inactive","Active"),""),"Active")</f>
        <v/>
      </c>
      <c r="C2106" s="16" t="str" cm="1">
        <f t="array" aca="1" ref="C2106" ca="1">IFERROR(_xlfn._xlws.FILTER(Inactives[Inactive On],(Inactives[Key]=J2106)*(Inactives[Currently Inactive]),""),"")</f>
        <v/>
      </c>
      <c r="D2106" s="16" t="str" cm="1">
        <f t="array" aca="1" ref="D2106" ca="1">IFERROR(INDEX(_xlfn.TEXTSPLIT(E2106," "),1),"")</f>
        <v/>
      </c>
      <c r="E2106" s="15" t="str" cm="1">
        <f t="array" aca="1" ref="E2106" ca="1">IFERROR(_xlfn._xlws.FILTER(merged_ranks,(merged_end_dates=DATE(9999,12,31))*(merged_names=A2106)),"")</f>
        <v/>
      </c>
      <c r="F2106" s="17" t="str">
        <f ca="1">_xlfn.XLOOKUP(J2106,Promotions[Promo Key],Promotions[Promo Date],"")</f>
        <v/>
      </c>
      <c r="G2106" s="18" t="str">
        <f t="shared" ca="1" si="143"/>
        <v/>
      </c>
      <c r="H2106" s="18" t="str">
        <f t="shared" ca="1" si="142"/>
        <v/>
      </c>
      <c r="I2106" s="17" t="str">
        <f>_xlfn.XLOOKUP(A2106,Students[Full Name],Students[Starting Rank],"")</f>
        <v/>
      </c>
      <c r="J2106" s="15" t="str">
        <f t="shared" ca="1" si="144"/>
        <v xml:space="preserve">: </v>
      </c>
      <c r="K2106" s="16" t="str">
        <f>_xlfn.XLOOKUP(A2106,Students[Full Name],Students[Start Date],"")</f>
        <v/>
      </c>
      <c r="L2106" s="18">
        <f t="shared" ca="1" si="145"/>
        <v>-1</v>
      </c>
      <c r="M2106" s="18" cm="1">
        <f t="array" aca="1" ref="M2106" ca="1">SUMPRODUCT(Inactives[Days Inactive]*(Inactives[Student]=A2106))/365</f>
        <v>0</v>
      </c>
      <c r="N2106" s="18" t="str" cm="1">
        <f t="array" ref="N2106">IF(LEN($A2106)&gt;0,SUMPRODUCT(($A2106=merged_names)*(_xlfn.TEXTAFTER(N$2, "At ")=merged_belt_colours)*merged_months_at_rank),"")</f>
        <v/>
      </c>
      <c r="O2106" s="18" t="str" cm="1">
        <f t="array" ref="O2106">IF(LEN($A2106)&gt;0,SUMPRODUCT(($A2106=merged_names)*(_xlfn.TEXTAFTER(O$2, "At ")=merged_belt_colours)*merged_months_at_rank),"")</f>
        <v/>
      </c>
      <c r="P2106" s="18" t="str" cm="1">
        <f t="array" ref="P2106">IF(LEN($A2106)&gt;0,SUMPRODUCT(($A2106=merged_names)*(_xlfn.TEXTAFTER(P$2, "At ")=merged_belt_colours)*merged_months_at_rank),"")</f>
        <v/>
      </c>
      <c r="Q2106" s="18" t="str" cm="1">
        <f t="array" ref="Q2106">IF(LEN($A2106)&gt;0,SUMPRODUCT(($A2106=merged_names)*(_xlfn.TEXTAFTER(Q$2, "At ")=merged_belt_colours)*merged_months_at_rank),"")</f>
        <v/>
      </c>
      <c r="R2106" s="18" t="str" cm="1">
        <f t="array" ref="R2106">IF(LEN($A2106)&gt;0,SUMPRODUCT(($A2106=merged_names)*(_xlfn.TEXTAFTER(R$2, "At ")=merged_belt_colours)*merged_months_at_rank),"")</f>
        <v/>
      </c>
    </row>
    <row r="2107" spans="1:18" x14ac:dyDescent="0.25">
      <c r="A2107"/>
      <c r="B2107" s="15" t="str" cm="1">
        <f t="array" ref="B2107">IFERROR(IF(LEN(A2107)&gt;0, IF(SUMPRODUCT((Inactives[Key]=J2107)*(Inactives[Currently Inactive]))=1,"Inactive","Active"),""),"Active")</f>
        <v/>
      </c>
      <c r="C2107" s="16" t="str" cm="1">
        <f t="array" aca="1" ref="C2107" ca="1">IFERROR(_xlfn._xlws.FILTER(Inactives[Inactive On],(Inactives[Key]=J2107)*(Inactives[Currently Inactive]),""),"")</f>
        <v/>
      </c>
      <c r="D2107" s="16" t="str" cm="1">
        <f t="array" aca="1" ref="D2107" ca="1">IFERROR(INDEX(_xlfn.TEXTSPLIT(E2107," "),1),"")</f>
        <v/>
      </c>
      <c r="E2107" s="15" t="str" cm="1">
        <f t="array" aca="1" ref="E2107" ca="1">IFERROR(_xlfn._xlws.FILTER(merged_ranks,(merged_end_dates=DATE(9999,12,31))*(merged_names=A2107)),"")</f>
        <v/>
      </c>
      <c r="F2107" s="17" t="str">
        <f ca="1">_xlfn.XLOOKUP(J2107,Promotions[Promo Key],Promotions[Promo Date],"")</f>
        <v/>
      </c>
      <c r="G2107" s="18" t="str">
        <f t="shared" ca="1" si="143"/>
        <v/>
      </c>
      <c r="H2107" s="18" t="str">
        <f t="shared" ca="1" si="142"/>
        <v/>
      </c>
      <c r="I2107" s="17" t="str">
        <f>_xlfn.XLOOKUP(A2107,Students[Full Name],Students[Starting Rank],"")</f>
        <v/>
      </c>
      <c r="J2107" s="15" t="str">
        <f t="shared" ca="1" si="144"/>
        <v xml:space="preserve">: </v>
      </c>
      <c r="K2107" s="16" t="str">
        <f>_xlfn.XLOOKUP(A2107,Students[Full Name],Students[Start Date],"")</f>
        <v/>
      </c>
      <c r="L2107" s="18">
        <f t="shared" ca="1" si="145"/>
        <v>-1</v>
      </c>
      <c r="M2107" s="18" cm="1">
        <f t="array" aca="1" ref="M2107" ca="1">SUMPRODUCT(Inactives[Days Inactive]*(Inactives[Student]=A2107))/365</f>
        <v>0</v>
      </c>
      <c r="N2107" s="18" t="str" cm="1">
        <f t="array" ref="N2107">IF(LEN($A2107)&gt;0,SUMPRODUCT(($A2107=merged_names)*(_xlfn.TEXTAFTER(N$2, "At ")=merged_belt_colours)*merged_months_at_rank),"")</f>
        <v/>
      </c>
      <c r="O2107" s="18" t="str" cm="1">
        <f t="array" ref="O2107">IF(LEN($A2107)&gt;0,SUMPRODUCT(($A2107=merged_names)*(_xlfn.TEXTAFTER(O$2, "At ")=merged_belt_colours)*merged_months_at_rank),"")</f>
        <v/>
      </c>
      <c r="P2107" s="18" t="str" cm="1">
        <f t="array" ref="P2107">IF(LEN($A2107)&gt;0,SUMPRODUCT(($A2107=merged_names)*(_xlfn.TEXTAFTER(P$2, "At ")=merged_belt_colours)*merged_months_at_rank),"")</f>
        <v/>
      </c>
      <c r="Q2107" s="18" t="str" cm="1">
        <f t="array" ref="Q2107">IF(LEN($A2107)&gt;0,SUMPRODUCT(($A2107=merged_names)*(_xlfn.TEXTAFTER(Q$2, "At ")=merged_belt_colours)*merged_months_at_rank),"")</f>
        <v/>
      </c>
      <c r="R2107" s="18" t="str" cm="1">
        <f t="array" ref="R2107">IF(LEN($A2107)&gt;0,SUMPRODUCT(($A2107=merged_names)*(_xlfn.TEXTAFTER(R$2, "At ")=merged_belt_colours)*merged_months_at_rank),"")</f>
        <v/>
      </c>
    </row>
    <row r="2108" spans="1:18" x14ac:dyDescent="0.25">
      <c r="A2108"/>
      <c r="B2108" s="15" t="str" cm="1">
        <f t="array" ref="B2108">IFERROR(IF(LEN(A2108)&gt;0, IF(SUMPRODUCT((Inactives[Key]=J2108)*(Inactives[Currently Inactive]))=1,"Inactive","Active"),""),"Active")</f>
        <v/>
      </c>
      <c r="C2108" s="16" t="str" cm="1">
        <f t="array" aca="1" ref="C2108" ca="1">IFERROR(_xlfn._xlws.FILTER(Inactives[Inactive On],(Inactives[Key]=J2108)*(Inactives[Currently Inactive]),""),"")</f>
        <v/>
      </c>
      <c r="D2108" s="16" t="str" cm="1">
        <f t="array" aca="1" ref="D2108" ca="1">IFERROR(INDEX(_xlfn.TEXTSPLIT(E2108," "),1),"")</f>
        <v/>
      </c>
      <c r="E2108" s="15" t="str" cm="1">
        <f t="array" aca="1" ref="E2108" ca="1">IFERROR(_xlfn._xlws.FILTER(merged_ranks,(merged_end_dates=DATE(9999,12,31))*(merged_names=A2108)),"")</f>
        <v/>
      </c>
      <c r="F2108" s="17" t="str">
        <f ca="1">_xlfn.XLOOKUP(J2108,Promotions[Promo Key],Promotions[Promo Date],"")</f>
        <v/>
      </c>
      <c r="G2108" s="18" t="str">
        <f t="shared" ca="1" si="143"/>
        <v/>
      </c>
      <c r="H2108" s="18" t="str">
        <f t="shared" ca="1" si="142"/>
        <v/>
      </c>
      <c r="I2108" s="17" t="str">
        <f>_xlfn.XLOOKUP(A2108,Students[Full Name],Students[Starting Rank],"")</f>
        <v/>
      </c>
      <c r="J2108" s="15" t="str">
        <f t="shared" ca="1" si="144"/>
        <v xml:space="preserve">: </v>
      </c>
      <c r="K2108" s="16" t="str">
        <f>_xlfn.XLOOKUP(A2108,Students[Full Name],Students[Start Date],"")</f>
        <v/>
      </c>
      <c r="L2108" s="18">
        <f t="shared" ca="1" si="145"/>
        <v>-1</v>
      </c>
      <c r="M2108" s="18" cm="1">
        <f t="array" aca="1" ref="M2108" ca="1">SUMPRODUCT(Inactives[Days Inactive]*(Inactives[Student]=A2108))/365</f>
        <v>0</v>
      </c>
      <c r="N2108" s="18" t="str" cm="1">
        <f t="array" ref="N2108">IF(LEN($A2108)&gt;0,SUMPRODUCT(($A2108=merged_names)*(_xlfn.TEXTAFTER(N$2, "At ")=merged_belt_colours)*merged_months_at_rank),"")</f>
        <v/>
      </c>
      <c r="O2108" s="18" t="str" cm="1">
        <f t="array" ref="O2108">IF(LEN($A2108)&gt;0,SUMPRODUCT(($A2108=merged_names)*(_xlfn.TEXTAFTER(O$2, "At ")=merged_belt_colours)*merged_months_at_rank),"")</f>
        <v/>
      </c>
      <c r="P2108" s="18" t="str" cm="1">
        <f t="array" ref="P2108">IF(LEN($A2108)&gt;0,SUMPRODUCT(($A2108=merged_names)*(_xlfn.TEXTAFTER(P$2, "At ")=merged_belt_colours)*merged_months_at_rank),"")</f>
        <v/>
      </c>
      <c r="Q2108" s="18" t="str" cm="1">
        <f t="array" ref="Q2108">IF(LEN($A2108)&gt;0,SUMPRODUCT(($A2108=merged_names)*(_xlfn.TEXTAFTER(Q$2, "At ")=merged_belt_colours)*merged_months_at_rank),"")</f>
        <v/>
      </c>
      <c r="R2108" s="18" t="str" cm="1">
        <f t="array" ref="R2108">IF(LEN($A2108)&gt;0,SUMPRODUCT(($A2108=merged_names)*(_xlfn.TEXTAFTER(R$2, "At ")=merged_belt_colours)*merged_months_at_rank),"")</f>
        <v/>
      </c>
    </row>
    <row r="2109" spans="1:18" x14ac:dyDescent="0.25">
      <c r="A2109"/>
      <c r="B2109" s="15" t="str" cm="1">
        <f t="array" ref="B2109">IFERROR(IF(LEN(A2109)&gt;0, IF(SUMPRODUCT((Inactives[Key]=J2109)*(Inactives[Currently Inactive]))=1,"Inactive","Active"),""),"Active")</f>
        <v/>
      </c>
      <c r="C2109" s="16" t="str" cm="1">
        <f t="array" aca="1" ref="C2109" ca="1">IFERROR(_xlfn._xlws.FILTER(Inactives[Inactive On],(Inactives[Key]=J2109)*(Inactives[Currently Inactive]),""),"")</f>
        <v/>
      </c>
      <c r="D2109" s="16" t="str" cm="1">
        <f t="array" aca="1" ref="D2109" ca="1">IFERROR(INDEX(_xlfn.TEXTSPLIT(E2109," "),1),"")</f>
        <v/>
      </c>
      <c r="E2109" s="15" t="str" cm="1">
        <f t="array" aca="1" ref="E2109" ca="1">IFERROR(_xlfn._xlws.FILTER(merged_ranks,(merged_end_dates=DATE(9999,12,31))*(merged_names=A2109)),"")</f>
        <v/>
      </c>
      <c r="F2109" s="17" t="str">
        <f ca="1">_xlfn.XLOOKUP(J2109,Promotions[Promo Key],Promotions[Promo Date],"")</f>
        <v/>
      </c>
      <c r="G2109" s="18" t="str">
        <f t="shared" ca="1" si="143"/>
        <v/>
      </c>
      <c r="H2109" s="18" t="str">
        <f t="shared" ca="1" si="142"/>
        <v/>
      </c>
      <c r="I2109" s="17" t="str">
        <f>_xlfn.XLOOKUP(A2109,Students[Full Name],Students[Starting Rank],"")</f>
        <v/>
      </c>
      <c r="J2109" s="15" t="str">
        <f t="shared" ca="1" si="144"/>
        <v xml:space="preserve">: </v>
      </c>
      <c r="K2109" s="16" t="str">
        <f>_xlfn.XLOOKUP(A2109,Students[Full Name],Students[Start Date],"")</f>
        <v/>
      </c>
      <c r="L2109" s="18">
        <f t="shared" ca="1" si="145"/>
        <v>-1</v>
      </c>
      <c r="M2109" s="18" cm="1">
        <f t="array" aca="1" ref="M2109" ca="1">SUMPRODUCT(Inactives[Days Inactive]*(Inactives[Student]=A2109))/365</f>
        <v>0</v>
      </c>
      <c r="N2109" s="18" t="str" cm="1">
        <f t="array" ref="N2109">IF(LEN($A2109)&gt;0,SUMPRODUCT(($A2109=merged_names)*(_xlfn.TEXTAFTER(N$2, "At ")=merged_belt_colours)*merged_months_at_rank),"")</f>
        <v/>
      </c>
      <c r="O2109" s="18" t="str" cm="1">
        <f t="array" ref="O2109">IF(LEN($A2109)&gt;0,SUMPRODUCT(($A2109=merged_names)*(_xlfn.TEXTAFTER(O$2, "At ")=merged_belt_colours)*merged_months_at_rank),"")</f>
        <v/>
      </c>
      <c r="P2109" s="18" t="str" cm="1">
        <f t="array" ref="P2109">IF(LEN($A2109)&gt;0,SUMPRODUCT(($A2109=merged_names)*(_xlfn.TEXTAFTER(P$2, "At ")=merged_belt_colours)*merged_months_at_rank),"")</f>
        <v/>
      </c>
      <c r="Q2109" s="18" t="str" cm="1">
        <f t="array" ref="Q2109">IF(LEN($A2109)&gt;0,SUMPRODUCT(($A2109=merged_names)*(_xlfn.TEXTAFTER(Q$2, "At ")=merged_belt_colours)*merged_months_at_rank),"")</f>
        <v/>
      </c>
      <c r="R2109" s="18" t="str" cm="1">
        <f t="array" ref="R2109">IF(LEN($A2109)&gt;0,SUMPRODUCT(($A2109=merged_names)*(_xlfn.TEXTAFTER(R$2, "At ")=merged_belt_colours)*merged_months_at_rank),"")</f>
        <v/>
      </c>
    </row>
    <row r="2110" spans="1:18" x14ac:dyDescent="0.25">
      <c r="A2110"/>
      <c r="B2110" s="15" t="str" cm="1">
        <f t="array" ref="B2110">IFERROR(IF(LEN(A2110)&gt;0, IF(SUMPRODUCT((Inactives[Key]=J2110)*(Inactives[Currently Inactive]))=1,"Inactive","Active"),""),"Active")</f>
        <v/>
      </c>
      <c r="C2110" s="16" t="str" cm="1">
        <f t="array" aca="1" ref="C2110" ca="1">IFERROR(_xlfn._xlws.FILTER(Inactives[Inactive On],(Inactives[Key]=J2110)*(Inactives[Currently Inactive]),""),"")</f>
        <v/>
      </c>
      <c r="D2110" s="16" t="str" cm="1">
        <f t="array" aca="1" ref="D2110" ca="1">IFERROR(INDEX(_xlfn.TEXTSPLIT(E2110," "),1),"")</f>
        <v/>
      </c>
      <c r="E2110" s="15" t="str" cm="1">
        <f t="array" aca="1" ref="E2110" ca="1">IFERROR(_xlfn._xlws.FILTER(merged_ranks,(merged_end_dates=DATE(9999,12,31))*(merged_names=A2110)),"")</f>
        <v/>
      </c>
      <c r="F2110" s="17" t="str">
        <f ca="1">_xlfn.XLOOKUP(J2110,Promotions[Promo Key],Promotions[Promo Date],"")</f>
        <v/>
      </c>
      <c r="G2110" s="18" t="str">
        <f t="shared" ca="1" si="143"/>
        <v/>
      </c>
      <c r="H2110" s="18" t="str">
        <f t="shared" ca="1" si="142"/>
        <v/>
      </c>
      <c r="I2110" s="17" t="str">
        <f>_xlfn.XLOOKUP(A2110,Students[Full Name],Students[Starting Rank],"")</f>
        <v/>
      </c>
      <c r="J2110" s="15" t="str">
        <f t="shared" ca="1" si="144"/>
        <v xml:space="preserve">: </v>
      </c>
      <c r="K2110" s="16" t="str">
        <f>_xlfn.XLOOKUP(A2110,Students[Full Name],Students[Start Date],"")</f>
        <v/>
      </c>
      <c r="L2110" s="18">
        <f t="shared" ca="1" si="145"/>
        <v>-1</v>
      </c>
      <c r="M2110" s="18" cm="1">
        <f t="array" aca="1" ref="M2110" ca="1">SUMPRODUCT(Inactives[Days Inactive]*(Inactives[Student]=A2110))/365</f>
        <v>0</v>
      </c>
      <c r="N2110" s="18" t="str" cm="1">
        <f t="array" ref="N2110">IF(LEN($A2110)&gt;0,SUMPRODUCT(($A2110=merged_names)*(_xlfn.TEXTAFTER(N$2, "At ")=merged_belt_colours)*merged_months_at_rank),"")</f>
        <v/>
      </c>
      <c r="O2110" s="18" t="str" cm="1">
        <f t="array" ref="O2110">IF(LEN($A2110)&gt;0,SUMPRODUCT(($A2110=merged_names)*(_xlfn.TEXTAFTER(O$2, "At ")=merged_belt_colours)*merged_months_at_rank),"")</f>
        <v/>
      </c>
      <c r="P2110" s="18" t="str" cm="1">
        <f t="array" ref="P2110">IF(LEN($A2110)&gt;0,SUMPRODUCT(($A2110=merged_names)*(_xlfn.TEXTAFTER(P$2, "At ")=merged_belt_colours)*merged_months_at_rank),"")</f>
        <v/>
      </c>
      <c r="Q2110" s="18" t="str" cm="1">
        <f t="array" ref="Q2110">IF(LEN($A2110)&gt;0,SUMPRODUCT(($A2110=merged_names)*(_xlfn.TEXTAFTER(Q$2, "At ")=merged_belt_colours)*merged_months_at_rank),"")</f>
        <v/>
      </c>
      <c r="R2110" s="18" t="str" cm="1">
        <f t="array" ref="R2110">IF(LEN($A2110)&gt;0,SUMPRODUCT(($A2110=merged_names)*(_xlfn.TEXTAFTER(R$2, "At ")=merged_belt_colours)*merged_months_at_rank),"")</f>
        <v/>
      </c>
    </row>
    <row r="2111" spans="1:18" x14ac:dyDescent="0.25">
      <c r="A2111"/>
      <c r="B2111" s="15" t="str" cm="1">
        <f t="array" ref="B2111">IFERROR(IF(LEN(A2111)&gt;0, IF(SUMPRODUCT((Inactives[Key]=J2111)*(Inactives[Currently Inactive]))=1,"Inactive","Active"),""),"Active")</f>
        <v/>
      </c>
      <c r="C2111" s="16" t="str" cm="1">
        <f t="array" aca="1" ref="C2111" ca="1">IFERROR(_xlfn._xlws.FILTER(Inactives[Inactive On],(Inactives[Key]=J2111)*(Inactives[Currently Inactive]),""),"")</f>
        <v/>
      </c>
      <c r="D2111" s="16" t="str" cm="1">
        <f t="array" aca="1" ref="D2111" ca="1">IFERROR(INDEX(_xlfn.TEXTSPLIT(E2111," "),1),"")</f>
        <v/>
      </c>
      <c r="E2111" s="15" t="str" cm="1">
        <f t="array" aca="1" ref="E2111" ca="1">IFERROR(_xlfn._xlws.FILTER(merged_ranks,(merged_end_dates=DATE(9999,12,31))*(merged_names=A2111)),"")</f>
        <v/>
      </c>
      <c r="F2111" s="17" t="str">
        <f ca="1">_xlfn.XLOOKUP(J2111,Promotions[Promo Key],Promotions[Promo Date],"")</f>
        <v/>
      </c>
      <c r="G2111" s="18" t="str">
        <f t="shared" ca="1" si="143"/>
        <v/>
      </c>
      <c r="H2111" s="18" t="str">
        <f t="shared" ca="1" si="142"/>
        <v/>
      </c>
      <c r="I2111" s="17" t="str">
        <f>_xlfn.XLOOKUP(A2111,Students[Full Name],Students[Starting Rank],"")</f>
        <v/>
      </c>
      <c r="J2111" s="15" t="str">
        <f t="shared" ca="1" si="144"/>
        <v xml:space="preserve">: </v>
      </c>
      <c r="K2111" s="16" t="str">
        <f>_xlfn.XLOOKUP(A2111,Students[Full Name],Students[Start Date],"")</f>
        <v/>
      </c>
      <c r="L2111" s="18">
        <f t="shared" ca="1" si="145"/>
        <v>-1</v>
      </c>
      <c r="M2111" s="18" cm="1">
        <f t="array" aca="1" ref="M2111" ca="1">SUMPRODUCT(Inactives[Days Inactive]*(Inactives[Student]=A2111))/365</f>
        <v>0</v>
      </c>
      <c r="N2111" s="18" t="str" cm="1">
        <f t="array" ref="N2111">IF(LEN($A2111)&gt;0,SUMPRODUCT(($A2111=merged_names)*(_xlfn.TEXTAFTER(N$2, "At ")=merged_belt_colours)*merged_months_at_rank),"")</f>
        <v/>
      </c>
      <c r="O2111" s="18" t="str" cm="1">
        <f t="array" ref="O2111">IF(LEN($A2111)&gt;0,SUMPRODUCT(($A2111=merged_names)*(_xlfn.TEXTAFTER(O$2, "At ")=merged_belt_colours)*merged_months_at_rank),"")</f>
        <v/>
      </c>
      <c r="P2111" s="18" t="str" cm="1">
        <f t="array" ref="P2111">IF(LEN($A2111)&gt;0,SUMPRODUCT(($A2111=merged_names)*(_xlfn.TEXTAFTER(P$2, "At ")=merged_belt_colours)*merged_months_at_rank),"")</f>
        <v/>
      </c>
      <c r="Q2111" s="18" t="str" cm="1">
        <f t="array" ref="Q2111">IF(LEN($A2111)&gt;0,SUMPRODUCT(($A2111=merged_names)*(_xlfn.TEXTAFTER(Q$2, "At ")=merged_belt_colours)*merged_months_at_rank),"")</f>
        <v/>
      </c>
      <c r="R2111" s="18" t="str" cm="1">
        <f t="array" ref="R2111">IF(LEN($A2111)&gt;0,SUMPRODUCT(($A2111=merged_names)*(_xlfn.TEXTAFTER(R$2, "At ")=merged_belt_colours)*merged_months_at_rank),"")</f>
        <v/>
      </c>
    </row>
    <row r="2112" spans="1:18" x14ac:dyDescent="0.25">
      <c r="A2112"/>
      <c r="B2112" s="15" t="str" cm="1">
        <f t="array" ref="B2112">IFERROR(IF(LEN(A2112)&gt;0, IF(SUMPRODUCT((Inactives[Key]=J2112)*(Inactives[Currently Inactive]))=1,"Inactive","Active"),""),"Active")</f>
        <v/>
      </c>
      <c r="C2112" s="16" t="str" cm="1">
        <f t="array" aca="1" ref="C2112" ca="1">IFERROR(_xlfn._xlws.FILTER(Inactives[Inactive On],(Inactives[Key]=J2112)*(Inactives[Currently Inactive]),""),"")</f>
        <v/>
      </c>
      <c r="D2112" s="16" t="str" cm="1">
        <f t="array" aca="1" ref="D2112" ca="1">IFERROR(INDEX(_xlfn.TEXTSPLIT(E2112," "),1),"")</f>
        <v/>
      </c>
      <c r="E2112" s="15" t="str" cm="1">
        <f t="array" aca="1" ref="E2112" ca="1">IFERROR(_xlfn._xlws.FILTER(merged_ranks,(merged_end_dates=DATE(9999,12,31))*(merged_names=A2112)),"")</f>
        <v/>
      </c>
      <c r="F2112" s="17" t="str">
        <f ca="1">_xlfn.XLOOKUP(J2112,Promotions[Promo Key],Promotions[Promo Date],"")</f>
        <v/>
      </c>
      <c r="G2112" s="18" t="str">
        <f t="shared" ca="1" si="143"/>
        <v/>
      </c>
      <c r="H2112" s="18" t="str">
        <f t="shared" ca="1" si="142"/>
        <v/>
      </c>
      <c r="I2112" s="17" t="str">
        <f>_xlfn.XLOOKUP(A2112,Students[Full Name],Students[Starting Rank],"")</f>
        <v/>
      </c>
      <c r="J2112" s="15" t="str">
        <f t="shared" ca="1" si="144"/>
        <v xml:space="preserve">: </v>
      </c>
      <c r="K2112" s="16" t="str">
        <f>_xlfn.XLOOKUP(A2112,Students[Full Name],Students[Start Date],"")</f>
        <v/>
      </c>
      <c r="L2112" s="18">
        <f t="shared" ca="1" si="145"/>
        <v>-1</v>
      </c>
      <c r="M2112" s="18" cm="1">
        <f t="array" aca="1" ref="M2112" ca="1">SUMPRODUCT(Inactives[Days Inactive]*(Inactives[Student]=A2112))/365</f>
        <v>0</v>
      </c>
      <c r="N2112" s="18" t="str" cm="1">
        <f t="array" ref="N2112">IF(LEN($A2112)&gt;0,SUMPRODUCT(($A2112=merged_names)*(_xlfn.TEXTAFTER(N$2, "At ")=merged_belt_colours)*merged_months_at_rank),"")</f>
        <v/>
      </c>
      <c r="O2112" s="18" t="str" cm="1">
        <f t="array" ref="O2112">IF(LEN($A2112)&gt;0,SUMPRODUCT(($A2112=merged_names)*(_xlfn.TEXTAFTER(O$2, "At ")=merged_belt_colours)*merged_months_at_rank),"")</f>
        <v/>
      </c>
      <c r="P2112" s="18" t="str" cm="1">
        <f t="array" ref="P2112">IF(LEN($A2112)&gt;0,SUMPRODUCT(($A2112=merged_names)*(_xlfn.TEXTAFTER(P$2, "At ")=merged_belt_colours)*merged_months_at_rank),"")</f>
        <v/>
      </c>
      <c r="Q2112" s="18" t="str" cm="1">
        <f t="array" ref="Q2112">IF(LEN($A2112)&gt;0,SUMPRODUCT(($A2112=merged_names)*(_xlfn.TEXTAFTER(Q$2, "At ")=merged_belt_colours)*merged_months_at_rank),"")</f>
        <v/>
      </c>
      <c r="R2112" s="18" t="str" cm="1">
        <f t="array" ref="R2112">IF(LEN($A2112)&gt;0,SUMPRODUCT(($A2112=merged_names)*(_xlfn.TEXTAFTER(R$2, "At ")=merged_belt_colours)*merged_months_at_rank),"")</f>
        <v/>
      </c>
    </row>
    <row r="2113" spans="1:18" x14ac:dyDescent="0.25">
      <c r="A2113"/>
      <c r="B2113" s="15" t="str" cm="1">
        <f t="array" ref="B2113">IFERROR(IF(LEN(A2113)&gt;0, IF(SUMPRODUCT((Inactives[Key]=J2113)*(Inactives[Currently Inactive]))=1,"Inactive","Active"),""),"Active")</f>
        <v/>
      </c>
      <c r="C2113" s="16" t="str" cm="1">
        <f t="array" aca="1" ref="C2113" ca="1">IFERROR(_xlfn._xlws.FILTER(Inactives[Inactive On],(Inactives[Key]=J2113)*(Inactives[Currently Inactive]),""),"")</f>
        <v/>
      </c>
      <c r="D2113" s="16" t="str" cm="1">
        <f t="array" aca="1" ref="D2113" ca="1">IFERROR(INDEX(_xlfn.TEXTSPLIT(E2113," "),1),"")</f>
        <v/>
      </c>
      <c r="E2113" s="15" t="str" cm="1">
        <f t="array" aca="1" ref="E2113" ca="1">IFERROR(_xlfn._xlws.FILTER(merged_ranks,(merged_end_dates=DATE(9999,12,31))*(merged_names=A2113)),"")</f>
        <v/>
      </c>
      <c r="F2113" s="17" t="str">
        <f ca="1">_xlfn.XLOOKUP(J2113,Promotions[Promo Key],Promotions[Promo Date],"")</f>
        <v/>
      </c>
      <c r="G2113" s="18" t="str">
        <f t="shared" ca="1" si="143"/>
        <v/>
      </c>
      <c r="H2113" s="18" t="str">
        <f t="shared" ca="1" si="142"/>
        <v/>
      </c>
      <c r="I2113" s="17" t="str">
        <f>_xlfn.XLOOKUP(A2113,Students[Full Name],Students[Starting Rank],"")</f>
        <v/>
      </c>
      <c r="J2113" s="15" t="str">
        <f t="shared" ca="1" si="144"/>
        <v xml:space="preserve">: </v>
      </c>
      <c r="K2113" s="16" t="str">
        <f>_xlfn.XLOOKUP(A2113,Students[Full Name],Students[Start Date],"")</f>
        <v/>
      </c>
      <c r="L2113" s="18">
        <f t="shared" ca="1" si="145"/>
        <v>-1</v>
      </c>
      <c r="M2113" s="18" cm="1">
        <f t="array" aca="1" ref="M2113" ca="1">SUMPRODUCT(Inactives[Days Inactive]*(Inactives[Student]=A2113))/365</f>
        <v>0</v>
      </c>
      <c r="N2113" s="18" t="str" cm="1">
        <f t="array" ref="N2113">IF(LEN($A2113)&gt;0,SUMPRODUCT(($A2113=merged_names)*(_xlfn.TEXTAFTER(N$2, "At ")=merged_belt_colours)*merged_months_at_rank),"")</f>
        <v/>
      </c>
      <c r="O2113" s="18" t="str" cm="1">
        <f t="array" ref="O2113">IF(LEN($A2113)&gt;0,SUMPRODUCT(($A2113=merged_names)*(_xlfn.TEXTAFTER(O$2, "At ")=merged_belt_colours)*merged_months_at_rank),"")</f>
        <v/>
      </c>
      <c r="P2113" s="18" t="str" cm="1">
        <f t="array" ref="P2113">IF(LEN($A2113)&gt;0,SUMPRODUCT(($A2113=merged_names)*(_xlfn.TEXTAFTER(P$2, "At ")=merged_belt_colours)*merged_months_at_rank),"")</f>
        <v/>
      </c>
      <c r="Q2113" s="18" t="str" cm="1">
        <f t="array" ref="Q2113">IF(LEN($A2113)&gt;0,SUMPRODUCT(($A2113=merged_names)*(_xlfn.TEXTAFTER(Q$2, "At ")=merged_belt_colours)*merged_months_at_rank),"")</f>
        <v/>
      </c>
      <c r="R2113" s="18" t="str" cm="1">
        <f t="array" ref="R2113">IF(LEN($A2113)&gt;0,SUMPRODUCT(($A2113=merged_names)*(_xlfn.TEXTAFTER(R$2, "At ")=merged_belt_colours)*merged_months_at_rank),"")</f>
        <v/>
      </c>
    </row>
    <row r="2114" spans="1:18" x14ac:dyDescent="0.25">
      <c r="A2114"/>
      <c r="B2114" s="15" t="str" cm="1">
        <f t="array" ref="B2114">IFERROR(IF(LEN(A2114)&gt;0, IF(SUMPRODUCT((Inactives[Key]=J2114)*(Inactives[Currently Inactive]))=1,"Inactive","Active"),""),"Active")</f>
        <v/>
      </c>
      <c r="C2114" s="16" t="str" cm="1">
        <f t="array" aca="1" ref="C2114" ca="1">IFERROR(_xlfn._xlws.FILTER(Inactives[Inactive On],(Inactives[Key]=J2114)*(Inactives[Currently Inactive]),""),"")</f>
        <v/>
      </c>
      <c r="D2114" s="16" t="str" cm="1">
        <f t="array" aca="1" ref="D2114" ca="1">IFERROR(INDEX(_xlfn.TEXTSPLIT(E2114," "),1),"")</f>
        <v/>
      </c>
      <c r="E2114" s="15" t="str" cm="1">
        <f t="array" aca="1" ref="E2114" ca="1">IFERROR(_xlfn._xlws.FILTER(merged_ranks,(merged_end_dates=DATE(9999,12,31))*(merged_names=A2114)),"")</f>
        <v/>
      </c>
      <c r="F2114" s="17" t="str">
        <f ca="1">_xlfn.XLOOKUP(J2114,Promotions[Promo Key],Promotions[Promo Date],"")</f>
        <v/>
      </c>
      <c r="G2114" s="18" t="str">
        <f t="shared" ca="1" si="143"/>
        <v/>
      </c>
      <c r="H2114" s="18" t="str">
        <f t="shared" ca="1" si="142"/>
        <v/>
      </c>
      <c r="I2114" s="17" t="str">
        <f>_xlfn.XLOOKUP(A2114,Students[Full Name],Students[Starting Rank],"")</f>
        <v/>
      </c>
      <c r="J2114" s="15" t="str">
        <f t="shared" ca="1" si="144"/>
        <v xml:space="preserve">: </v>
      </c>
      <c r="K2114" s="16" t="str">
        <f>_xlfn.XLOOKUP(A2114,Students[Full Name],Students[Start Date],"")</f>
        <v/>
      </c>
      <c r="L2114" s="18">
        <f t="shared" ca="1" si="145"/>
        <v>-1</v>
      </c>
      <c r="M2114" s="18" cm="1">
        <f t="array" aca="1" ref="M2114" ca="1">SUMPRODUCT(Inactives[Days Inactive]*(Inactives[Student]=A2114))/365</f>
        <v>0</v>
      </c>
      <c r="N2114" s="18" t="str" cm="1">
        <f t="array" ref="N2114">IF(LEN($A2114)&gt;0,SUMPRODUCT(($A2114=merged_names)*(_xlfn.TEXTAFTER(N$2, "At ")=merged_belt_colours)*merged_months_at_rank),"")</f>
        <v/>
      </c>
      <c r="O2114" s="18" t="str" cm="1">
        <f t="array" ref="O2114">IF(LEN($A2114)&gt;0,SUMPRODUCT(($A2114=merged_names)*(_xlfn.TEXTAFTER(O$2, "At ")=merged_belt_colours)*merged_months_at_rank),"")</f>
        <v/>
      </c>
      <c r="P2114" s="18" t="str" cm="1">
        <f t="array" ref="P2114">IF(LEN($A2114)&gt;0,SUMPRODUCT(($A2114=merged_names)*(_xlfn.TEXTAFTER(P$2, "At ")=merged_belt_colours)*merged_months_at_rank),"")</f>
        <v/>
      </c>
      <c r="Q2114" s="18" t="str" cm="1">
        <f t="array" ref="Q2114">IF(LEN($A2114)&gt;0,SUMPRODUCT(($A2114=merged_names)*(_xlfn.TEXTAFTER(Q$2, "At ")=merged_belt_colours)*merged_months_at_rank),"")</f>
        <v/>
      </c>
      <c r="R2114" s="18" t="str" cm="1">
        <f t="array" ref="R2114">IF(LEN($A2114)&gt;0,SUMPRODUCT(($A2114=merged_names)*(_xlfn.TEXTAFTER(R$2, "At ")=merged_belt_colours)*merged_months_at_rank),"")</f>
        <v/>
      </c>
    </row>
    <row r="2115" spans="1:18" x14ac:dyDescent="0.25">
      <c r="A2115"/>
      <c r="B2115" s="15" t="str" cm="1">
        <f t="array" ref="B2115">IFERROR(IF(LEN(A2115)&gt;0, IF(SUMPRODUCT((Inactives[Key]=J2115)*(Inactives[Currently Inactive]))=1,"Inactive","Active"),""),"Active")</f>
        <v/>
      </c>
      <c r="C2115" s="16" t="str" cm="1">
        <f t="array" aca="1" ref="C2115" ca="1">IFERROR(_xlfn._xlws.FILTER(Inactives[Inactive On],(Inactives[Key]=J2115)*(Inactives[Currently Inactive]),""),"")</f>
        <v/>
      </c>
      <c r="D2115" s="16" t="str" cm="1">
        <f t="array" aca="1" ref="D2115" ca="1">IFERROR(INDEX(_xlfn.TEXTSPLIT(E2115," "),1),"")</f>
        <v/>
      </c>
      <c r="E2115" s="15" t="str" cm="1">
        <f t="array" aca="1" ref="E2115" ca="1">IFERROR(_xlfn._xlws.FILTER(merged_ranks,(merged_end_dates=DATE(9999,12,31))*(merged_names=A2115)),"")</f>
        <v/>
      </c>
      <c r="F2115" s="17" t="str">
        <f ca="1">_xlfn.XLOOKUP(J2115,Promotions[Promo Key],Promotions[Promo Date],"")</f>
        <v/>
      </c>
      <c r="G2115" s="18" t="str">
        <f t="shared" ca="1" si="143"/>
        <v/>
      </c>
      <c r="H2115" s="18" t="str">
        <f t="shared" ca="1" si="142"/>
        <v/>
      </c>
      <c r="I2115" s="17" t="str">
        <f>_xlfn.XLOOKUP(A2115,Students[Full Name],Students[Starting Rank],"")</f>
        <v/>
      </c>
      <c r="J2115" s="15" t="str">
        <f t="shared" ca="1" si="144"/>
        <v xml:space="preserve">: </v>
      </c>
      <c r="K2115" s="16" t="str">
        <f>_xlfn.XLOOKUP(A2115,Students[Full Name],Students[Start Date],"")</f>
        <v/>
      </c>
      <c r="L2115" s="18">
        <f t="shared" ca="1" si="145"/>
        <v>-1</v>
      </c>
      <c r="M2115" s="18" cm="1">
        <f t="array" aca="1" ref="M2115" ca="1">SUMPRODUCT(Inactives[Days Inactive]*(Inactives[Student]=A2115))/365</f>
        <v>0</v>
      </c>
      <c r="N2115" s="18" t="str" cm="1">
        <f t="array" ref="N2115">IF(LEN($A2115)&gt;0,SUMPRODUCT(($A2115=merged_names)*(_xlfn.TEXTAFTER(N$2, "At ")=merged_belt_colours)*merged_months_at_rank),"")</f>
        <v/>
      </c>
      <c r="O2115" s="18" t="str" cm="1">
        <f t="array" ref="O2115">IF(LEN($A2115)&gt;0,SUMPRODUCT(($A2115=merged_names)*(_xlfn.TEXTAFTER(O$2, "At ")=merged_belt_colours)*merged_months_at_rank),"")</f>
        <v/>
      </c>
      <c r="P2115" s="18" t="str" cm="1">
        <f t="array" ref="P2115">IF(LEN($A2115)&gt;0,SUMPRODUCT(($A2115=merged_names)*(_xlfn.TEXTAFTER(P$2, "At ")=merged_belt_colours)*merged_months_at_rank),"")</f>
        <v/>
      </c>
      <c r="Q2115" s="18" t="str" cm="1">
        <f t="array" ref="Q2115">IF(LEN($A2115)&gt;0,SUMPRODUCT(($A2115=merged_names)*(_xlfn.TEXTAFTER(Q$2, "At ")=merged_belt_colours)*merged_months_at_rank),"")</f>
        <v/>
      </c>
      <c r="R2115" s="18" t="str" cm="1">
        <f t="array" ref="R2115">IF(LEN($A2115)&gt;0,SUMPRODUCT(($A2115=merged_names)*(_xlfn.TEXTAFTER(R$2, "At ")=merged_belt_colours)*merged_months_at_rank),"")</f>
        <v/>
      </c>
    </row>
    <row r="2116" spans="1:18" x14ac:dyDescent="0.25">
      <c r="A2116"/>
      <c r="B2116" s="15" t="str" cm="1">
        <f t="array" ref="B2116">IFERROR(IF(LEN(A2116)&gt;0, IF(SUMPRODUCT((Inactives[Key]=J2116)*(Inactives[Currently Inactive]))=1,"Inactive","Active"),""),"Active")</f>
        <v/>
      </c>
      <c r="C2116" s="16" t="str" cm="1">
        <f t="array" aca="1" ref="C2116" ca="1">IFERROR(_xlfn._xlws.FILTER(Inactives[Inactive On],(Inactives[Key]=J2116)*(Inactives[Currently Inactive]),""),"")</f>
        <v/>
      </c>
      <c r="D2116" s="16" t="str" cm="1">
        <f t="array" aca="1" ref="D2116" ca="1">IFERROR(INDEX(_xlfn.TEXTSPLIT(E2116," "),1),"")</f>
        <v/>
      </c>
      <c r="E2116" s="15" t="str" cm="1">
        <f t="array" aca="1" ref="E2116" ca="1">IFERROR(_xlfn._xlws.FILTER(merged_ranks,(merged_end_dates=DATE(9999,12,31))*(merged_names=A2116)),"")</f>
        <v/>
      </c>
      <c r="F2116" s="17" t="str">
        <f ca="1">_xlfn.XLOOKUP(J2116,Promotions[Promo Key],Promotions[Promo Date],"")</f>
        <v/>
      </c>
      <c r="G2116" s="18" t="str">
        <f t="shared" ca="1" si="143"/>
        <v/>
      </c>
      <c r="H2116" s="18" t="str">
        <f t="shared" ca="1" si="142"/>
        <v/>
      </c>
      <c r="I2116" s="17" t="str">
        <f>_xlfn.XLOOKUP(A2116,Students[Full Name],Students[Starting Rank],"")</f>
        <v/>
      </c>
      <c r="J2116" s="15" t="str">
        <f t="shared" ca="1" si="144"/>
        <v xml:space="preserve">: </v>
      </c>
      <c r="K2116" s="16" t="str">
        <f>_xlfn.XLOOKUP(A2116,Students[Full Name],Students[Start Date],"")</f>
        <v/>
      </c>
      <c r="L2116" s="18">
        <f t="shared" ca="1" si="145"/>
        <v>-1</v>
      </c>
      <c r="M2116" s="18" cm="1">
        <f t="array" aca="1" ref="M2116" ca="1">SUMPRODUCT(Inactives[Days Inactive]*(Inactives[Student]=A2116))/365</f>
        <v>0</v>
      </c>
      <c r="N2116" s="18" t="str" cm="1">
        <f t="array" ref="N2116">IF(LEN($A2116)&gt;0,SUMPRODUCT(($A2116=merged_names)*(_xlfn.TEXTAFTER(N$2, "At ")=merged_belt_colours)*merged_months_at_rank),"")</f>
        <v/>
      </c>
      <c r="O2116" s="18" t="str" cm="1">
        <f t="array" ref="O2116">IF(LEN($A2116)&gt;0,SUMPRODUCT(($A2116=merged_names)*(_xlfn.TEXTAFTER(O$2, "At ")=merged_belt_colours)*merged_months_at_rank),"")</f>
        <v/>
      </c>
      <c r="P2116" s="18" t="str" cm="1">
        <f t="array" ref="P2116">IF(LEN($A2116)&gt;0,SUMPRODUCT(($A2116=merged_names)*(_xlfn.TEXTAFTER(P$2, "At ")=merged_belt_colours)*merged_months_at_rank),"")</f>
        <v/>
      </c>
      <c r="Q2116" s="18" t="str" cm="1">
        <f t="array" ref="Q2116">IF(LEN($A2116)&gt;0,SUMPRODUCT(($A2116=merged_names)*(_xlfn.TEXTAFTER(Q$2, "At ")=merged_belt_colours)*merged_months_at_rank),"")</f>
        <v/>
      </c>
      <c r="R2116" s="18" t="str" cm="1">
        <f t="array" ref="R2116">IF(LEN($A2116)&gt;0,SUMPRODUCT(($A2116=merged_names)*(_xlfn.TEXTAFTER(R$2, "At ")=merged_belt_colours)*merged_months_at_rank),"")</f>
        <v/>
      </c>
    </row>
    <row r="2117" spans="1:18" x14ac:dyDescent="0.25">
      <c r="A2117"/>
      <c r="B2117" s="15" t="str" cm="1">
        <f t="array" ref="B2117">IFERROR(IF(LEN(A2117)&gt;0, IF(SUMPRODUCT((Inactives[Key]=J2117)*(Inactives[Currently Inactive]))=1,"Inactive","Active"),""),"Active")</f>
        <v/>
      </c>
      <c r="C2117" s="16" t="str" cm="1">
        <f t="array" aca="1" ref="C2117" ca="1">IFERROR(_xlfn._xlws.FILTER(Inactives[Inactive On],(Inactives[Key]=J2117)*(Inactives[Currently Inactive]),""),"")</f>
        <v/>
      </c>
      <c r="D2117" s="16" t="str" cm="1">
        <f t="array" aca="1" ref="D2117" ca="1">IFERROR(INDEX(_xlfn.TEXTSPLIT(E2117," "),1),"")</f>
        <v/>
      </c>
      <c r="E2117" s="15" t="str" cm="1">
        <f t="array" aca="1" ref="E2117" ca="1">IFERROR(_xlfn._xlws.FILTER(merged_ranks,(merged_end_dates=DATE(9999,12,31))*(merged_names=A2117)),"")</f>
        <v/>
      </c>
      <c r="F2117" s="17" t="str">
        <f ca="1">_xlfn.XLOOKUP(J2117,Promotions[Promo Key],Promotions[Promo Date],"")</f>
        <v/>
      </c>
      <c r="G2117" s="18" t="str">
        <f t="shared" ca="1" si="143"/>
        <v/>
      </c>
      <c r="H2117" s="18" t="str">
        <f t="shared" ca="1" si="142"/>
        <v/>
      </c>
      <c r="I2117" s="17" t="str">
        <f>_xlfn.XLOOKUP(A2117,Students[Full Name],Students[Starting Rank],"")</f>
        <v/>
      </c>
      <c r="J2117" s="15" t="str">
        <f t="shared" ca="1" si="144"/>
        <v xml:space="preserve">: </v>
      </c>
      <c r="K2117" s="16" t="str">
        <f>_xlfn.XLOOKUP(A2117,Students[Full Name],Students[Start Date],"")</f>
        <v/>
      </c>
      <c r="L2117" s="18">
        <f t="shared" ca="1" si="145"/>
        <v>-1</v>
      </c>
      <c r="M2117" s="18" cm="1">
        <f t="array" aca="1" ref="M2117" ca="1">SUMPRODUCT(Inactives[Days Inactive]*(Inactives[Student]=A2117))/365</f>
        <v>0</v>
      </c>
      <c r="N2117" s="18" t="str" cm="1">
        <f t="array" ref="N2117">IF(LEN($A2117)&gt;0,SUMPRODUCT(($A2117=merged_names)*(_xlfn.TEXTAFTER(N$2, "At ")=merged_belt_colours)*merged_months_at_rank),"")</f>
        <v/>
      </c>
      <c r="O2117" s="18" t="str" cm="1">
        <f t="array" ref="O2117">IF(LEN($A2117)&gt;0,SUMPRODUCT(($A2117=merged_names)*(_xlfn.TEXTAFTER(O$2, "At ")=merged_belt_colours)*merged_months_at_rank),"")</f>
        <v/>
      </c>
      <c r="P2117" s="18" t="str" cm="1">
        <f t="array" ref="P2117">IF(LEN($A2117)&gt;0,SUMPRODUCT(($A2117=merged_names)*(_xlfn.TEXTAFTER(P$2, "At ")=merged_belt_colours)*merged_months_at_rank),"")</f>
        <v/>
      </c>
      <c r="Q2117" s="18" t="str" cm="1">
        <f t="array" ref="Q2117">IF(LEN($A2117)&gt;0,SUMPRODUCT(($A2117=merged_names)*(_xlfn.TEXTAFTER(Q$2, "At ")=merged_belt_colours)*merged_months_at_rank),"")</f>
        <v/>
      </c>
      <c r="R2117" s="18" t="str" cm="1">
        <f t="array" ref="R2117">IF(LEN($A2117)&gt;0,SUMPRODUCT(($A2117=merged_names)*(_xlfn.TEXTAFTER(R$2, "At ")=merged_belt_colours)*merged_months_at_rank),"")</f>
        <v/>
      </c>
    </row>
    <row r="2118" spans="1:18" x14ac:dyDescent="0.25">
      <c r="A2118"/>
      <c r="B2118" s="15" t="str" cm="1">
        <f t="array" ref="B2118">IFERROR(IF(LEN(A2118)&gt;0, IF(SUMPRODUCT((Inactives[Key]=J2118)*(Inactives[Currently Inactive]))=1,"Inactive","Active"),""),"Active")</f>
        <v/>
      </c>
      <c r="C2118" s="16" t="str" cm="1">
        <f t="array" aca="1" ref="C2118" ca="1">IFERROR(_xlfn._xlws.FILTER(Inactives[Inactive On],(Inactives[Key]=J2118)*(Inactives[Currently Inactive]),""),"")</f>
        <v/>
      </c>
      <c r="D2118" s="16" t="str" cm="1">
        <f t="array" aca="1" ref="D2118" ca="1">IFERROR(INDEX(_xlfn.TEXTSPLIT(E2118," "),1),"")</f>
        <v/>
      </c>
      <c r="E2118" s="15" t="str" cm="1">
        <f t="array" aca="1" ref="E2118" ca="1">IFERROR(_xlfn._xlws.FILTER(merged_ranks,(merged_end_dates=DATE(9999,12,31))*(merged_names=A2118)),"")</f>
        <v/>
      </c>
      <c r="F2118" s="17" t="str">
        <f ca="1">_xlfn.XLOOKUP(J2118,Promotions[Promo Key],Promotions[Promo Date],"")</f>
        <v/>
      </c>
      <c r="G2118" s="18" t="str">
        <f t="shared" ca="1" si="143"/>
        <v/>
      </c>
      <c r="H2118" s="18" t="str">
        <f t="shared" ca="1" si="142"/>
        <v/>
      </c>
      <c r="I2118" s="17" t="str">
        <f>_xlfn.XLOOKUP(A2118,Students[Full Name],Students[Starting Rank],"")</f>
        <v/>
      </c>
      <c r="J2118" s="15" t="str">
        <f t="shared" ca="1" si="144"/>
        <v xml:space="preserve">: </v>
      </c>
      <c r="K2118" s="16" t="str">
        <f>_xlfn.XLOOKUP(A2118,Students[Full Name],Students[Start Date],"")</f>
        <v/>
      </c>
      <c r="L2118" s="18">
        <f t="shared" ca="1" si="145"/>
        <v>-1</v>
      </c>
      <c r="M2118" s="18" cm="1">
        <f t="array" aca="1" ref="M2118" ca="1">SUMPRODUCT(Inactives[Days Inactive]*(Inactives[Student]=A2118))/365</f>
        <v>0</v>
      </c>
      <c r="N2118" s="18" t="str" cm="1">
        <f t="array" ref="N2118">IF(LEN($A2118)&gt;0,SUMPRODUCT(($A2118=merged_names)*(_xlfn.TEXTAFTER(N$2, "At ")=merged_belt_colours)*merged_months_at_rank),"")</f>
        <v/>
      </c>
      <c r="O2118" s="18" t="str" cm="1">
        <f t="array" ref="O2118">IF(LEN($A2118)&gt;0,SUMPRODUCT(($A2118=merged_names)*(_xlfn.TEXTAFTER(O$2, "At ")=merged_belt_colours)*merged_months_at_rank),"")</f>
        <v/>
      </c>
      <c r="P2118" s="18" t="str" cm="1">
        <f t="array" ref="P2118">IF(LEN($A2118)&gt;0,SUMPRODUCT(($A2118=merged_names)*(_xlfn.TEXTAFTER(P$2, "At ")=merged_belt_colours)*merged_months_at_rank),"")</f>
        <v/>
      </c>
      <c r="Q2118" s="18" t="str" cm="1">
        <f t="array" ref="Q2118">IF(LEN($A2118)&gt;0,SUMPRODUCT(($A2118=merged_names)*(_xlfn.TEXTAFTER(Q$2, "At ")=merged_belt_colours)*merged_months_at_rank),"")</f>
        <v/>
      </c>
      <c r="R2118" s="18" t="str" cm="1">
        <f t="array" ref="R2118">IF(LEN($A2118)&gt;0,SUMPRODUCT(($A2118=merged_names)*(_xlfn.TEXTAFTER(R$2, "At ")=merged_belt_colours)*merged_months_at_rank),"")</f>
        <v/>
      </c>
    </row>
    <row r="2119" spans="1:18" x14ac:dyDescent="0.25">
      <c r="A2119"/>
      <c r="B2119" s="15" t="str" cm="1">
        <f t="array" ref="B2119">IFERROR(IF(LEN(A2119)&gt;0, IF(SUMPRODUCT((Inactives[Key]=J2119)*(Inactives[Currently Inactive]))=1,"Inactive","Active"),""),"Active")</f>
        <v/>
      </c>
      <c r="C2119" s="16" t="str" cm="1">
        <f t="array" aca="1" ref="C2119" ca="1">IFERROR(_xlfn._xlws.FILTER(Inactives[Inactive On],(Inactives[Key]=J2119)*(Inactives[Currently Inactive]),""),"")</f>
        <v/>
      </c>
      <c r="D2119" s="16" t="str" cm="1">
        <f t="array" aca="1" ref="D2119" ca="1">IFERROR(INDEX(_xlfn.TEXTSPLIT(E2119," "),1),"")</f>
        <v/>
      </c>
      <c r="E2119" s="15" t="str" cm="1">
        <f t="array" aca="1" ref="E2119" ca="1">IFERROR(_xlfn._xlws.FILTER(merged_ranks,(merged_end_dates=DATE(9999,12,31))*(merged_names=A2119)),"")</f>
        <v/>
      </c>
      <c r="F2119" s="17" t="str">
        <f ca="1">_xlfn.XLOOKUP(J2119,Promotions[Promo Key],Promotions[Promo Date],"")</f>
        <v/>
      </c>
      <c r="G2119" s="18" t="str">
        <f t="shared" ca="1" si="143"/>
        <v/>
      </c>
      <c r="H2119" s="18" t="str">
        <f t="shared" ca="1" si="142"/>
        <v/>
      </c>
      <c r="I2119" s="17" t="str">
        <f>_xlfn.XLOOKUP(A2119,Students[Full Name],Students[Starting Rank],"")</f>
        <v/>
      </c>
      <c r="J2119" s="15" t="str">
        <f t="shared" ca="1" si="144"/>
        <v xml:space="preserve">: </v>
      </c>
      <c r="K2119" s="16" t="str">
        <f>_xlfn.XLOOKUP(A2119,Students[Full Name],Students[Start Date],"")</f>
        <v/>
      </c>
      <c r="L2119" s="18">
        <f t="shared" ca="1" si="145"/>
        <v>-1</v>
      </c>
      <c r="M2119" s="18" cm="1">
        <f t="array" aca="1" ref="M2119" ca="1">SUMPRODUCT(Inactives[Days Inactive]*(Inactives[Student]=A2119))/365</f>
        <v>0</v>
      </c>
      <c r="N2119" s="18" t="str" cm="1">
        <f t="array" ref="N2119">IF(LEN($A2119)&gt;0,SUMPRODUCT(($A2119=merged_names)*(_xlfn.TEXTAFTER(N$2, "At ")=merged_belt_colours)*merged_months_at_rank),"")</f>
        <v/>
      </c>
      <c r="O2119" s="18" t="str" cm="1">
        <f t="array" ref="O2119">IF(LEN($A2119)&gt;0,SUMPRODUCT(($A2119=merged_names)*(_xlfn.TEXTAFTER(O$2, "At ")=merged_belt_colours)*merged_months_at_rank),"")</f>
        <v/>
      </c>
      <c r="P2119" s="18" t="str" cm="1">
        <f t="array" ref="P2119">IF(LEN($A2119)&gt;0,SUMPRODUCT(($A2119=merged_names)*(_xlfn.TEXTAFTER(P$2, "At ")=merged_belt_colours)*merged_months_at_rank),"")</f>
        <v/>
      </c>
      <c r="Q2119" s="18" t="str" cm="1">
        <f t="array" ref="Q2119">IF(LEN($A2119)&gt;0,SUMPRODUCT(($A2119=merged_names)*(_xlfn.TEXTAFTER(Q$2, "At ")=merged_belt_colours)*merged_months_at_rank),"")</f>
        <v/>
      </c>
      <c r="R2119" s="18" t="str" cm="1">
        <f t="array" ref="R2119">IF(LEN($A2119)&gt;0,SUMPRODUCT(($A2119=merged_names)*(_xlfn.TEXTAFTER(R$2, "At ")=merged_belt_colours)*merged_months_at_rank),"")</f>
        <v/>
      </c>
    </row>
    <row r="2120" spans="1:18" x14ac:dyDescent="0.25">
      <c r="A2120"/>
      <c r="B2120" s="15" t="str" cm="1">
        <f t="array" ref="B2120">IFERROR(IF(LEN(A2120)&gt;0, IF(SUMPRODUCT((Inactives[Key]=J2120)*(Inactives[Currently Inactive]))=1,"Inactive","Active"),""),"Active")</f>
        <v/>
      </c>
      <c r="C2120" s="16" t="str" cm="1">
        <f t="array" aca="1" ref="C2120" ca="1">IFERROR(_xlfn._xlws.FILTER(Inactives[Inactive On],(Inactives[Key]=J2120)*(Inactives[Currently Inactive]),""),"")</f>
        <v/>
      </c>
      <c r="D2120" s="16" t="str" cm="1">
        <f t="array" aca="1" ref="D2120" ca="1">IFERROR(INDEX(_xlfn.TEXTSPLIT(E2120," "),1),"")</f>
        <v/>
      </c>
      <c r="E2120" s="15" t="str" cm="1">
        <f t="array" aca="1" ref="E2120" ca="1">IFERROR(_xlfn._xlws.FILTER(merged_ranks,(merged_end_dates=DATE(9999,12,31))*(merged_names=A2120)),"")</f>
        <v/>
      </c>
      <c r="F2120" s="17" t="str">
        <f ca="1">_xlfn.XLOOKUP(J2120,Promotions[Promo Key],Promotions[Promo Date],"")</f>
        <v/>
      </c>
      <c r="G2120" s="18" t="str">
        <f t="shared" ca="1" si="143"/>
        <v/>
      </c>
      <c r="H2120" s="18" t="str">
        <f t="shared" ca="1" si="142"/>
        <v/>
      </c>
      <c r="I2120" s="17" t="str">
        <f>_xlfn.XLOOKUP(A2120,Students[Full Name],Students[Starting Rank],"")</f>
        <v/>
      </c>
      <c r="J2120" s="15" t="str">
        <f t="shared" ca="1" si="144"/>
        <v xml:space="preserve">: </v>
      </c>
      <c r="K2120" s="16" t="str">
        <f>_xlfn.XLOOKUP(A2120,Students[Full Name],Students[Start Date],"")</f>
        <v/>
      </c>
      <c r="L2120" s="18">
        <f t="shared" ca="1" si="145"/>
        <v>-1</v>
      </c>
      <c r="M2120" s="18" cm="1">
        <f t="array" aca="1" ref="M2120" ca="1">SUMPRODUCT(Inactives[Days Inactive]*(Inactives[Student]=A2120))/365</f>
        <v>0</v>
      </c>
      <c r="N2120" s="18" t="str" cm="1">
        <f t="array" ref="N2120">IF(LEN($A2120)&gt;0,SUMPRODUCT(($A2120=merged_names)*(_xlfn.TEXTAFTER(N$2, "At ")=merged_belt_colours)*merged_months_at_rank),"")</f>
        <v/>
      </c>
      <c r="O2120" s="18" t="str" cm="1">
        <f t="array" ref="O2120">IF(LEN($A2120)&gt;0,SUMPRODUCT(($A2120=merged_names)*(_xlfn.TEXTAFTER(O$2, "At ")=merged_belt_colours)*merged_months_at_rank),"")</f>
        <v/>
      </c>
      <c r="P2120" s="18" t="str" cm="1">
        <f t="array" ref="P2120">IF(LEN($A2120)&gt;0,SUMPRODUCT(($A2120=merged_names)*(_xlfn.TEXTAFTER(P$2, "At ")=merged_belt_colours)*merged_months_at_rank),"")</f>
        <v/>
      </c>
      <c r="Q2120" s="18" t="str" cm="1">
        <f t="array" ref="Q2120">IF(LEN($A2120)&gt;0,SUMPRODUCT(($A2120=merged_names)*(_xlfn.TEXTAFTER(Q$2, "At ")=merged_belt_colours)*merged_months_at_rank),"")</f>
        <v/>
      </c>
      <c r="R2120" s="18" t="str" cm="1">
        <f t="array" ref="R2120">IF(LEN($A2120)&gt;0,SUMPRODUCT(($A2120=merged_names)*(_xlfn.TEXTAFTER(R$2, "At ")=merged_belt_colours)*merged_months_at_rank),"")</f>
        <v/>
      </c>
    </row>
    <row r="2121" spans="1:18" x14ac:dyDescent="0.25">
      <c r="A2121"/>
      <c r="B2121" s="15" t="str" cm="1">
        <f t="array" ref="B2121">IFERROR(IF(LEN(A2121)&gt;0, IF(SUMPRODUCT((Inactives[Key]=J2121)*(Inactives[Currently Inactive]))=1,"Inactive","Active"),""),"Active")</f>
        <v/>
      </c>
      <c r="C2121" s="16" t="str" cm="1">
        <f t="array" aca="1" ref="C2121" ca="1">IFERROR(_xlfn._xlws.FILTER(Inactives[Inactive On],(Inactives[Key]=J2121)*(Inactives[Currently Inactive]),""),"")</f>
        <v/>
      </c>
      <c r="D2121" s="16" t="str" cm="1">
        <f t="array" aca="1" ref="D2121" ca="1">IFERROR(INDEX(_xlfn.TEXTSPLIT(E2121," "),1),"")</f>
        <v/>
      </c>
      <c r="E2121" s="15" t="str" cm="1">
        <f t="array" aca="1" ref="E2121" ca="1">IFERROR(_xlfn._xlws.FILTER(merged_ranks,(merged_end_dates=DATE(9999,12,31))*(merged_names=A2121)),"")</f>
        <v/>
      </c>
      <c r="F2121" s="17" t="str">
        <f ca="1">_xlfn.XLOOKUP(J2121,Promotions[Promo Key],Promotions[Promo Date],"")</f>
        <v/>
      </c>
      <c r="G2121" s="18" t="str">
        <f t="shared" ca="1" si="143"/>
        <v/>
      </c>
      <c r="H2121" s="18" t="str">
        <f t="shared" ca="1" si="142"/>
        <v/>
      </c>
      <c r="I2121" s="17" t="str">
        <f>_xlfn.XLOOKUP(A2121,Students[Full Name],Students[Starting Rank],"")</f>
        <v/>
      </c>
      <c r="J2121" s="15" t="str">
        <f t="shared" ca="1" si="144"/>
        <v xml:space="preserve">: </v>
      </c>
      <c r="K2121" s="16" t="str">
        <f>_xlfn.XLOOKUP(A2121,Students[Full Name],Students[Start Date],"")</f>
        <v/>
      </c>
      <c r="L2121" s="18">
        <f t="shared" ca="1" si="145"/>
        <v>-1</v>
      </c>
      <c r="M2121" s="18" cm="1">
        <f t="array" aca="1" ref="M2121" ca="1">SUMPRODUCT(Inactives[Days Inactive]*(Inactives[Student]=A2121))/365</f>
        <v>0</v>
      </c>
      <c r="N2121" s="18" t="str" cm="1">
        <f t="array" ref="N2121">IF(LEN($A2121)&gt;0,SUMPRODUCT(($A2121=merged_names)*(_xlfn.TEXTAFTER(N$2, "At ")=merged_belt_colours)*merged_months_at_rank),"")</f>
        <v/>
      </c>
      <c r="O2121" s="18" t="str" cm="1">
        <f t="array" ref="O2121">IF(LEN($A2121)&gt;0,SUMPRODUCT(($A2121=merged_names)*(_xlfn.TEXTAFTER(O$2, "At ")=merged_belt_colours)*merged_months_at_rank),"")</f>
        <v/>
      </c>
      <c r="P2121" s="18" t="str" cm="1">
        <f t="array" ref="P2121">IF(LEN($A2121)&gt;0,SUMPRODUCT(($A2121=merged_names)*(_xlfn.TEXTAFTER(P$2, "At ")=merged_belt_colours)*merged_months_at_rank),"")</f>
        <v/>
      </c>
      <c r="Q2121" s="18" t="str" cm="1">
        <f t="array" ref="Q2121">IF(LEN($A2121)&gt;0,SUMPRODUCT(($A2121=merged_names)*(_xlfn.TEXTAFTER(Q$2, "At ")=merged_belt_colours)*merged_months_at_rank),"")</f>
        <v/>
      </c>
      <c r="R2121" s="18" t="str" cm="1">
        <f t="array" ref="R2121">IF(LEN($A2121)&gt;0,SUMPRODUCT(($A2121=merged_names)*(_xlfn.TEXTAFTER(R$2, "At ")=merged_belt_colours)*merged_months_at_rank),"")</f>
        <v/>
      </c>
    </row>
    <row r="2122" spans="1:18" x14ac:dyDescent="0.25">
      <c r="A2122"/>
      <c r="B2122" s="15" t="str" cm="1">
        <f t="array" ref="B2122">IFERROR(IF(LEN(A2122)&gt;0, IF(SUMPRODUCT((Inactives[Key]=J2122)*(Inactives[Currently Inactive]))=1,"Inactive","Active"),""),"Active")</f>
        <v/>
      </c>
      <c r="C2122" s="16" t="str" cm="1">
        <f t="array" aca="1" ref="C2122" ca="1">IFERROR(_xlfn._xlws.FILTER(Inactives[Inactive On],(Inactives[Key]=J2122)*(Inactives[Currently Inactive]),""),"")</f>
        <v/>
      </c>
      <c r="D2122" s="16" t="str" cm="1">
        <f t="array" aca="1" ref="D2122" ca="1">IFERROR(INDEX(_xlfn.TEXTSPLIT(E2122," "),1),"")</f>
        <v/>
      </c>
      <c r="E2122" s="15" t="str" cm="1">
        <f t="array" aca="1" ref="E2122" ca="1">IFERROR(_xlfn._xlws.FILTER(merged_ranks,(merged_end_dates=DATE(9999,12,31))*(merged_names=A2122)),"")</f>
        <v/>
      </c>
      <c r="F2122" s="17" t="str">
        <f ca="1">_xlfn.XLOOKUP(J2122,Promotions[Promo Key],Promotions[Promo Date],"")</f>
        <v/>
      </c>
      <c r="G2122" s="18" t="str">
        <f t="shared" ca="1" si="143"/>
        <v/>
      </c>
      <c r="H2122" s="18" t="str">
        <f t="shared" ca="1" si="142"/>
        <v/>
      </c>
      <c r="I2122" s="17" t="str">
        <f>_xlfn.XLOOKUP(A2122,Students[Full Name],Students[Starting Rank],"")</f>
        <v/>
      </c>
      <c r="J2122" s="15" t="str">
        <f t="shared" ca="1" si="144"/>
        <v xml:space="preserve">: </v>
      </c>
      <c r="K2122" s="16" t="str">
        <f>_xlfn.XLOOKUP(A2122,Students[Full Name],Students[Start Date],"")</f>
        <v/>
      </c>
      <c r="L2122" s="18">
        <f t="shared" ca="1" si="145"/>
        <v>-1</v>
      </c>
      <c r="M2122" s="18" cm="1">
        <f t="array" aca="1" ref="M2122" ca="1">SUMPRODUCT(Inactives[Days Inactive]*(Inactives[Student]=A2122))/365</f>
        <v>0</v>
      </c>
      <c r="N2122" s="18" t="str" cm="1">
        <f t="array" ref="N2122">IF(LEN($A2122)&gt;0,SUMPRODUCT(($A2122=merged_names)*(_xlfn.TEXTAFTER(N$2, "At ")=merged_belt_colours)*merged_months_at_rank),"")</f>
        <v/>
      </c>
      <c r="O2122" s="18" t="str" cm="1">
        <f t="array" ref="O2122">IF(LEN($A2122)&gt;0,SUMPRODUCT(($A2122=merged_names)*(_xlfn.TEXTAFTER(O$2, "At ")=merged_belt_colours)*merged_months_at_rank),"")</f>
        <v/>
      </c>
      <c r="P2122" s="18" t="str" cm="1">
        <f t="array" ref="P2122">IF(LEN($A2122)&gt;0,SUMPRODUCT(($A2122=merged_names)*(_xlfn.TEXTAFTER(P$2, "At ")=merged_belt_colours)*merged_months_at_rank),"")</f>
        <v/>
      </c>
      <c r="Q2122" s="18" t="str" cm="1">
        <f t="array" ref="Q2122">IF(LEN($A2122)&gt;0,SUMPRODUCT(($A2122=merged_names)*(_xlfn.TEXTAFTER(Q$2, "At ")=merged_belt_colours)*merged_months_at_rank),"")</f>
        <v/>
      </c>
      <c r="R2122" s="18" t="str" cm="1">
        <f t="array" ref="R2122">IF(LEN($A2122)&gt;0,SUMPRODUCT(($A2122=merged_names)*(_xlfn.TEXTAFTER(R$2, "At ")=merged_belt_colours)*merged_months_at_rank),"")</f>
        <v/>
      </c>
    </row>
    <row r="2123" spans="1:18" x14ac:dyDescent="0.25">
      <c r="A2123"/>
      <c r="B2123" s="15" t="str" cm="1">
        <f t="array" ref="B2123">IFERROR(IF(LEN(A2123)&gt;0, IF(SUMPRODUCT((Inactives[Key]=J2123)*(Inactives[Currently Inactive]))=1,"Inactive","Active"),""),"Active")</f>
        <v/>
      </c>
      <c r="C2123" s="16" t="str" cm="1">
        <f t="array" aca="1" ref="C2123" ca="1">IFERROR(_xlfn._xlws.FILTER(Inactives[Inactive On],(Inactives[Key]=J2123)*(Inactives[Currently Inactive]),""),"")</f>
        <v/>
      </c>
      <c r="D2123" s="16" t="str" cm="1">
        <f t="array" aca="1" ref="D2123" ca="1">IFERROR(INDEX(_xlfn.TEXTSPLIT(E2123," "),1),"")</f>
        <v/>
      </c>
      <c r="E2123" s="15" t="str" cm="1">
        <f t="array" aca="1" ref="E2123" ca="1">IFERROR(_xlfn._xlws.FILTER(merged_ranks,(merged_end_dates=DATE(9999,12,31))*(merged_names=A2123)),"")</f>
        <v/>
      </c>
      <c r="F2123" s="17" t="str">
        <f ca="1">_xlfn.XLOOKUP(J2123,Promotions[Promo Key],Promotions[Promo Date],"")</f>
        <v/>
      </c>
      <c r="G2123" s="18" t="str">
        <f t="shared" ca="1" si="143"/>
        <v/>
      </c>
      <c r="H2123" s="18" t="str">
        <f t="shared" ca="1" si="142"/>
        <v/>
      </c>
      <c r="I2123" s="17" t="str">
        <f>_xlfn.XLOOKUP(A2123,Students[Full Name],Students[Starting Rank],"")</f>
        <v/>
      </c>
      <c r="J2123" s="15" t="str">
        <f t="shared" ca="1" si="144"/>
        <v xml:space="preserve">: </v>
      </c>
      <c r="K2123" s="16" t="str">
        <f>_xlfn.XLOOKUP(A2123,Students[Full Name],Students[Start Date],"")</f>
        <v/>
      </c>
      <c r="L2123" s="18">
        <f t="shared" ca="1" si="145"/>
        <v>-1</v>
      </c>
      <c r="M2123" s="18" cm="1">
        <f t="array" aca="1" ref="M2123" ca="1">SUMPRODUCT(Inactives[Days Inactive]*(Inactives[Student]=A2123))/365</f>
        <v>0</v>
      </c>
      <c r="N2123" s="18" t="str" cm="1">
        <f t="array" ref="N2123">IF(LEN($A2123)&gt;0,SUMPRODUCT(($A2123=merged_names)*(_xlfn.TEXTAFTER(N$2, "At ")=merged_belt_colours)*merged_months_at_rank),"")</f>
        <v/>
      </c>
      <c r="O2123" s="18" t="str" cm="1">
        <f t="array" ref="O2123">IF(LEN($A2123)&gt;0,SUMPRODUCT(($A2123=merged_names)*(_xlfn.TEXTAFTER(O$2, "At ")=merged_belt_colours)*merged_months_at_rank),"")</f>
        <v/>
      </c>
      <c r="P2123" s="18" t="str" cm="1">
        <f t="array" ref="P2123">IF(LEN($A2123)&gt;0,SUMPRODUCT(($A2123=merged_names)*(_xlfn.TEXTAFTER(P$2, "At ")=merged_belt_colours)*merged_months_at_rank),"")</f>
        <v/>
      </c>
      <c r="Q2123" s="18" t="str" cm="1">
        <f t="array" ref="Q2123">IF(LEN($A2123)&gt;0,SUMPRODUCT(($A2123=merged_names)*(_xlfn.TEXTAFTER(Q$2, "At ")=merged_belt_colours)*merged_months_at_rank),"")</f>
        <v/>
      </c>
      <c r="R2123" s="18" t="str" cm="1">
        <f t="array" ref="R2123">IF(LEN($A2123)&gt;0,SUMPRODUCT(($A2123=merged_names)*(_xlfn.TEXTAFTER(R$2, "At ")=merged_belt_colours)*merged_months_at_rank),"")</f>
        <v/>
      </c>
    </row>
    <row r="2124" spans="1:18" x14ac:dyDescent="0.25">
      <c r="A2124"/>
      <c r="B2124" s="15" t="str" cm="1">
        <f t="array" ref="B2124">IFERROR(IF(LEN(A2124)&gt;0, IF(SUMPRODUCT((Inactives[Key]=J2124)*(Inactives[Currently Inactive]))=1,"Inactive","Active"),""),"Active")</f>
        <v/>
      </c>
      <c r="C2124" s="16" t="str" cm="1">
        <f t="array" aca="1" ref="C2124" ca="1">IFERROR(_xlfn._xlws.FILTER(Inactives[Inactive On],(Inactives[Key]=J2124)*(Inactives[Currently Inactive]),""),"")</f>
        <v/>
      </c>
      <c r="D2124" s="16" t="str" cm="1">
        <f t="array" aca="1" ref="D2124" ca="1">IFERROR(INDEX(_xlfn.TEXTSPLIT(E2124," "),1),"")</f>
        <v/>
      </c>
      <c r="E2124" s="15" t="str" cm="1">
        <f t="array" aca="1" ref="E2124" ca="1">IFERROR(_xlfn._xlws.FILTER(merged_ranks,(merged_end_dates=DATE(9999,12,31))*(merged_names=A2124)),"")</f>
        <v/>
      </c>
      <c r="F2124" s="17" t="str">
        <f ca="1">_xlfn.XLOOKUP(J2124,Promotions[Promo Key],Promotions[Promo Date],"")</f>
        <v/>
      </c>
      <c r="G2124" s="18" t="str">
        <f t="shared" ca="1" si="143"/>
        <v/>
      </c>
      <c r="H2124" s="18" t="str">
        <f t="shared" ca="1" si="142"/>
        <v/>
      </c>
      <c r="I2124" s="17" t="str">
        <f>_xlfn.XLOOKUP(A2124,Students[Full Name],Students[Starting Rank],"")</f>
        <v/>
      </c>
      <c r="J2124" s="15" t="str">
        <f t="shared" ca="1" si="144"/>
        <v xml:space="preserve">: </v>
      </c>
      <c r="K2124" s="16" t="str">
        <f>_xlfn.XLOOKUP(A2124,Students[Full Name],Students[Start Date],"")</f>
        <v/>
      </c>
      <c r="L2124" s="18">
        <f t="shared" ca="1" si="145"/>
        <v>-1</v>
      </c>
      <c r="M2124" s="18" cm="1">
        <f t="array" aca="1" ref="M2124" ca="1">SUMPRODUCT(Inactives[Days Inactive]*(Inactives[Student]=A2124))/365</f>
        <v>0</v>
      </c>
      <c r="N2124" s="18" t="str" cm="1">
        <f t="array" ref="N2124">IF(LEN($A2124)&gt;0,SUMPRODUCT(($A2124=merged_names)*(_xlfn.TEXTAFTER(N$2, "At ")=merged_belt_colours)*merged_months_at_rank),"")</f>
        <v/>
      </c>
      <c r="O2124" s="18" t="str" cm="1">
        <f t="array" ref="O2124">IF(LEN($A2124)&gt;0,SUMPRODUCT(($A2124=merged_names)*(_xlfn.TEXTAFTER(O$2, "At ")=merged_belt_colours)*merged_months_at_rank),"")</f>
        <v/>
      </c>
      <c r="P2124" s="18" t="str" cm="1">
        <f t="array" ref="P2124">IF(LEN($A2124)&gt;0,SUMPRODUCT(($A2124=merged_names)*(_xlfn.TEXTAFTER(P$2, "At ")=merged_belt_colours)*merged_months_at_rank),"")</f>
        <v/>
      </c>
      <c r="Q2124" s="18" t="str" cm="1">
        <f t="array" ref="Q2124">IF(LEN($A2124)&gt;0,SUMPRODUCT(($A2124=merged_names)*(_xlfn.TEXTAFTER(Q$2, "At ")=merged_belt_colours)*merged_months_at_rank),"")</f>
        <v/>
      </c>
      <c r="R2124" s="18" t="str" cm="1">
        <f t="array" ref="R2124">IF(LEN($A2124)&gt;0,SUMPRODUCT(($A2124=merged_names)*(_xlfn.TEXTAFTER(R$2, "At ")=merged_belt_colours)*merged_months_at_rank),"")</f>
        <v/>
      </c>
    </row>
    <row r="2125" spans="1:18" x14ac:dyDescent="0.25">
      <c r="A2125"/>
      <c r="B2125" s="15" t="str" cm="1">
        <f t="array" ref="B2125">IFERROR(IF(LEN(A2125)&gt;0, IF(SUMPRODUCT((Inactives[Key]=J2125)*(Inactives[Currently Inactive]))=1,"Inactive","Active"),""),"Active")</f>
        <v/>
      </c>
      <c r="C2125" s="16" t="str" cm="1">
        <f t="array" aca="1" ref="C2125" ca="1">IFERROR(_xlfn._xlws.FILTER(Inactives[Inactive On],(Inactives[Key]=J2125)*(Inactives[Currently Inactive]),""),"")</f>
        <v/>
      </c>
      <c r="D2125" s="16" t="str" cm="1">
        <f t="array" aca="1" ref="D2125" ca="1">IFERROR(INDEX(_xlfn.TEXTSPLIT(E2125," "),1),"")</f>
        <v/>
      </c>
      <c r="E2125" s="15" t="str" cm="1">
        <f t="array" aca="1" ref="E2125" ca="1">IFERROR(_xlfn._xlws.FILTER(merged_ranks,(merged_end_dates=DATE(9999,12,31))*(merged_names=A2125)),"")</f>
        <v/>
      </c>
      <c r="F2125" s="17" t="str">
        <f ca="1">_xlfn.XLOOKUP(J2125,Promotions[Promo Key],Promotions[Promo Date],"")</f>
        <v/>
      </c>
      <c r="G2125" s="18" t="str">
        <f t="shared" ca="1" si="143"/>
        <v/>
      </c>
      <c r="H2125" s="18" t="str">
        <f t="shared" ca="1" si="142"/>
        <v/>
      </c>
      <c r="I2125" s="17" t="str">
        <f>_xlfn.XLOOKUP(A2125,Students[Full Name],Students[Starting Rank],"")</f>
        <v/>
      </c>
      <c r="J2125" s="15" t="str">
        <f t="shared" ca="1" si="144"/>
        <v xml:space="preserve">: </v>
      </c>
      <c r="K2125" s="16" t="str">
        <f>_xlfn.XLOOKUP(A2125,Students[Full Name],Students[Start Date],"")</f>
        <v/>
      </c>
      <c r="L2125" s="18">
        <f t="shared" ca="1" si="145"/>
        <v>-1</v>
      </c>
      <c r="M2125" s="18" cm="1">
        <f t="array" aca="1" ref="M2125" ca="1">SUMPRODUCT(Inactives[Days Inactive]*(Inactives[Student]=A2125))/365</f>
        <v>0</v>
      </c>
      <c r="N2125" s="18" t="str" cm="1">
        <f t="array" ref="N2125">IF(LEN($A2125)&gt;0,SUMPRODUCT(($A2125=merged_names)*(_xlfn.TEXTAFTER(N$2, "At ")=merged_belt_colours)*merged_months_at_rank),"")</f>
        <v/>
      </c>
      <c r="O2125" s="18" t="str" cm="1">
        <f t="array" ref="O2125">IF(LEN($A2125)&gt;0,SUMPRODUCT(($A2125=merged_names)*(_xlfn.TEXTAFTER(O$2, "At ")=merged_belt_colours)*merged_months_at_rank),"")</f>
        <v/>
      </c>
      <c r="P2125" s="18" t="str" cm="1">
        <f t="array" ref="P2125">IF(LEN($A2125)&gt;0,SUMPRODUCT(($A2125=merged_names)*(_xlfn.TEXTAFTER(P$2, "At ")=merged_belt_colours)*merged_months_at_rank),"")</f>
        <v/>
      </c>
      <c r="Q2125" s="18" t="str" cm="1">
        <f t="array" ref="Q2125">IF(LEN($A2125)&gt;0,SUMPRODUCT(($A2125=merged_names)*(_xlfn.TEXTAFTER(Q$2, "At ")=merged_belt_colours)*merged_months_at_rank),"")</f>
        <v/>
      </c>
      <c r="R2125" s="18" t="str" cm="1">
        <f t="array" ref="R2125">IF(LEN($A2125)&gt;0,SUMPRODUCT(($A2125=merged_names)*(_xlfn.TEXTAFTER(R$2, "At ")=merged_belt_colours)*merged_months_at_rank),"")</f>
        <v/>
      </c>
    </row>
    <row r="2126" spans="1:18" x14ac:dyDescent="0.25">
      <c r="A2126"/>
      <c r="B2126" s="15" t="str" cm="1">
        <f t="array" ref="B2126">IFERROR(IF(LEN(A2126)&gt;0, IF(SUMPRODUCT((Inactives[Key]=J2126)*(Inactives[Currently Inactive]))=1,"Inactive","Active"),""),"Active")</f>
        <v/>
      </c>
      <c r="C2126" s="16" t="str" cm="1">
        <f t="array" aca="1" ref="C2126" ca="1">IFERROR(_xlfn._xlws.FILTER(Inactives[Inactive On],(Inactives[Key]=J2126)*(Inactives[Currently Inactive]),""),"")</f>
        <v/>
      </c>
      <c r="D2126" s="16" t="str" cm="1">
        <f t="array" aca="1" ref="D2126" ca="1">IFERROR(INDEX(_xlfn.TEXTSPLIT(E2126," "),1),"")</f>
        <v/>
      </c>
      <c r="E2126" s="15" t="str" cm="1">
        <f t="array" aca="1" ref="E2126" ca="1">IFERROR(_xlfn._xlws.FILTER(merged_ranks,(merged_end_dates=DATE(9999,12,31))*(merged_names=A2126)),"")</f>
        <v/>
      </c>
      <c r="F2126" s="17" t="str">
        <f ca="1">_xlfn.XLOOKUP(J2126,Promotions[Promo Key],Promotions[Promo Date],"")</f>
        <v/>
      </c>
      <c r="G2126" s="18" t="str">
        <f t="shared" ca="1" si="143"/>
        <v/>
      </c>
      <c r="H2126" s="18" t="str">
        <f t="shared" ca="1" si="142"/>
        <v/>
      </c>
      <c r="I2126" s="17" t="str">
        <f>_xlfn.XLOOKUP(A2126,Students[Full Name],Students[Starting Rank],"")</f>
        <v/>
      </c>
      <c r="J2126" s="15" t="str">
        <f t="shared" ca="1" si="144"/>
        <v xml:space="preserve">: </v>
      </c>
      <c r="K2126" s="16" t="str">
        <f>_xlfn.XLOOKUP(A2126,Students[Full Name],Students[Start Date],"")</f>
        <v/>
      </c>
      <c r="L2126" s="18">
        <f t="shared" ca="1" si="145"/>
        <v>-1</v>
      </c>
      <c r="M2126" s="18" cm="1">
        <f t="array" aca="1" ref="M2126" ca="1">SUMPRODUCT(Inactives[Days Inactive]*(Inactives[Student]=A2126))/365</f>
        <v>0</v>
      </c>
      <c r="N2126" s="18" t="str" cm="1">
        <f t="array" ref="N2126">IF(LEN($A2126)&gt;0,SUMPRODUCT(($A2126=merged_names)*(_xlfn.TEXTAFTER(N$2, "At ")=merged_belt_colours)*merged_months_at_rank),"")</f>
        <v/>
      </c>
      <c r="O2126" s="18" t="str" cm="1">
        <f t="array" ref="O2126">IF(LEN($A2126)&gt;0,SUMPRODUCT(($A2126=merged_names)*(_xlfn.TEXTAFTER(O$2, "At ")=merged_belt_colours)*merged_months_at_rank),"")</f>
        <v/>
      </c>
      <c r="P2126" s="18" t="str" cm="1">
        <f t="array" ref="P2126">IF(LEN($A2126)&gt;0,SUMPRODUCT(($A2126=merged_names)*(_xlfn.TEXTAFTER(P$2, "At ")=merged_belt_colours)*merged_months_at_rank),"")</f>
        <v/>
      </c>
      <c r="Q2126" s="18" t="str" cm="1">
        <f t="array" ref="Q2126">IF(LEN($A2126)&gt;0,SUMPRODUCT(($A2126=merged_names)*(_xlfn.TEXTAFTER(Q$2, "At ")=merged_belt_colours)*merged_months_at_rank),"")</f>
        <v/>
      </c>
      <c r="R2126" s="18" t="str" cm="1">
        <f t="array" ref="R2126">IF(LEN($A2126)&gt;0,SUMPRODUCT(($A2126=merged_names)*(_xlfn.TEXTAFTER(R$2, "At ")=merged_belt_colours)*merged_months_at_rank),"")</f>
        <v/>
      </c>
    </row>
    <row r="2127" spans="1:18" x14ac:dyDescent="0.25">
      <c r="A2127"/>
      <c r="B2127" s="15" t="str" cm="1">
        <f t="array" ref="B2127">IFERROR(IF(LEN(A2127)&gt;0, IF(SUMPRODUCT((Inactives[Key]=J2127)*(Inactives[Currently Inactive]))=1,"Inactive","Active"),""),"Active")</f>
        <v/>
      </c>
      <c r="C2127" s="16" t="str" cm="1">
        <f t="array" aca="1" ref="C2127" ca="1">IFERROR(_xlfn._xlws.FILTER(Inactives[Inactive On],(Inactives[Key]=J2127)*(Inactives[Currently Inactive]),""),"")</f>
        <v/>
      </c>
      <c r="D2127" s="16" t="str" cm="1">
        <f t="array" aca="1" ref="D2127" ca="1">IFERROR(INDEX(_xlfn.TEXTSPLIT(E2127," "),1),"")</f>
        <v/>
      </c>
      <c r="E2127" s="15" t="str" cm="1">
        <f t="array" aca="1" ref="E2127" ca="1">IFERROR(_xlfn._xlws.FILTER(merged_ranks,(merged_end_dates=DATE(9999,12,31))*(merged_names=A2127)),"")</f>
        <v/>
      </c>
      <c r="F2127" s="17" t="str">
        <f ca="1">_xlfn.XLOOKUP(J2127,Promotions[Promo Key],Promotions[Promo Date],"")</f>
        <v/>
      </c>
      <c r="G2127" s="18" t="str">
        <f t="shared" ca="1" si="143"/>
        <v/>
      </c>
      <c r="H2127" s="18" t="str">
        <f t="shared" ca="1" si="142"/>
        <v/>
      </c>
      <c r="I2127" s="17" t="str">
        <f>_xlfn.XLOOKUP(A2127,Students[Full Name],Students[Starting Rank],"")</f>
        <v/>
      </c>
      <c r="J2127" s="15" t="str">
        <f t="shared" ca="1" si="144"/>
        <v xml:space="preserve">: </v>
      </c>
      <c r="K2127" s="16" t="str">
        <f>_xlfn.XLOOKUP(A2127,Students[Full Name],Students[Start Date],"")</f>
        <v/>
      </c>
      <c r="L2127" s="18">
        <f t="shared" ca="1" si="145"/>
        <v>-1</v>
      </c>
      <c r="M2127" s="18" cm="1">
        <f t="array" aca="1" ref="M2127" ca="1">SUMPRODUCT(Inactives[Days Inactive]*(Inactives[Student]=A2127))/365</f>
        <v>0</v>
      </c>
      <c r="N2127" s="18" t="str" cm="1">
        <f t="array" ref="N2127">IF(LEN($A2127)&gt;0,SUMPRODUCT(($A2127=merged_names)*(_xlfn.TEXTAFTER(N$2, "At ")=merged_belt_colours)*merged_months_at_rank),"")</f>
        <v/>
      </c>
      <c r="O2127" s="18" t="str" cm="1">
        <f t="array" ref="O2127">IF(LEN($A2127)&gt;0,SUMPRODUCT(($A2127=merged_names)*(_xlfn.TEXTAFTER(O$2, "At ")=merged_belt_colours)*merged_months_at_rank),"")</f>
        <v/>
      </c>
      <c r="P2127" s="18" t="str" cm="1">
        <f t="array" ref="P2127">IF(LEN($A2127)&gt;0,SUMPRODUCT(($A2127=merged_names)*(_xlfn.TEXTAFTER(P$2, "At ")=merged_belt_colours)*merged_months_at_rank),"")</f>
        <v/>
      </c>
      <c r="Q2127" s="18" t="str" cm="1">
        <f t="array" ref="Q2127">IF(LEN($A2127)&gt;0,SUMPRODUCT(($A2127=merged_names)*(_xlfn.TEXTAFTER(Q$2, "At ")=merged_belt_colours)*merged_months_at_rank),"")</f>
        <v/>
      </c>
      <c r="R2127" s="18" t="str" cm="1">
        <f t="array" ref="R2127">IF(LEN($A2127)&gt;0,SUMPRODUCT(($A2127=merged_names)*(_xlfn.TEXTAFTER(R$2, "At ")=merged_belt_colours)*merged_months_at_rank),"")</f>
        <v/>
      </c>
    </row>
    <row r="2128" spans="1:18" x14ac:dyDescent="0.25">
      <c r="A2128"/>
      <c r="B2128" s="15" t="str" cm="1">
        <f t="array" ref="B2128">IFERROR(IF(LEN(A2128)&gt;0, IF(SUMPRODUCT((Inactives[Key]=J2128)*(Inactives[Currently Inactive]))=1,"Inactive","Active"),""),"Active")</f>
        <v/>
      </c>
      <c r="C2128" s="16" t="str" cm="1">
        <f t="array" aca="1" ref="C2128" ca="1">IFERROR(_xlfn._xlws.FILTER(Inactives[Inactive On],(Inactives[Key]=J2128)*(Inactives[Currently Inactive]),""),"")</f>
        <v/>
      </c>
      <c r="D2128" s="16" t="str" cm="1">
        <f t="array" aca="1" ref="D2128" ca="1">IFERROR(INDEX(_xlfn.TEXTSPLIT(E2128," "),1),"")</f>
        <v/>
      </c>
      <c r="E2128" s="15" t="str" cm="1">
        <f t="array" aca="1" ref="E2128" ca="1">IFERROR(_xlfn._xlws.FILTER(merged_ranks,(merged_end_dates=DATE(9999,12,31))*(merged_names=A2128)),"")</f>
        <v/>
      </c>
      <c r="F2128" s="17" t="str">
        <f ca="1">_xlfn.XLOOKUP(J2128,Promotions[Promo Key],Promotions[Promo Date],"")</f>
        <v/>
      </c>
      <c r="G2128" s="18" t="str">
        <f t="shared" ca="1" si="143"/>
        <v/>
      </c>
      <c r="H2128" s="18" t="str">
        <f t="shared" ca="1" si="142"/>
        <v/>
      </c>
      <c r="I2128" s="17" t="str">
        <f>_xlfn.XLOOKUP(A2128,Students[Full Name],Students[Starting Rank],"")</f>
        <v/>
      </c>
      <c r="J2128" s="15" t="str">
        <f t="shared" ca="1" si="144"/>
        <v xml:space="preserve">: </v>
      </c>
      <c r="K2128" s="16" t="str">
        <f>_xlfn.XLOOKUP(A2128,Students[Full Name],Students[Start Date],"")</f>
        <v/>
      </c>
      <c r="L2128" s="18">
        <f t="shared" ca="1" si="145"/>
        <v>-1</v>
      </c>
      <c r="M2128" s="18" cm="1">
        <f t="array" aca="1" ref="M2128" ca="1">SUMPRODUCT(Inactives[Days Inactive]*(Inactives[Student]=A2128))/365</f>
        <v>0</v>
      </c>
      <c r="N2128" s="18" t="str" cm="1">
        <f t="array" ref="N2128">IF(LEN($A2128)&gt;0,SUMPRODUCT(($A2128=merged_names)*(_xlfn.TEXTAFTER(N$2, "At ")=merged_belt_colours)*merged_months_at_rank),"")</f>
        <v/>
      </c>
      <c r="O2128" s="18" t="str" cm="1">
        <f t="array" ref="O2128">IF(LEN($A2128)&gt;0,SUMPRODUCT(($A2128=merged_names)*(_xlfn.TEXTAFTER(O$2, "At ")=merged_belt_colours)*merged_months_at_rank),"")</f>
        <v/>
      </c>
      <c r="P2128" s="18" t="str" cm="1">
        <f t="array" ref="P2128">IF(LEN($A2128)&gt;0,SUMPRODUCT(($A2128=merged_names)*(_xlfn.TEXTAFTER(P$2, "At ")=merged_belt_colours)*merged_months_at_rank),"")</f>
        <v/>
      </c>
      <c r="Q2128" s="18" t="str" cm="1">
        <f t="array" ref="Q2128">IF(LEN($A2128)&gt;0,SUMPRODUCT(($A2128=merged_names)*(_xlfn.TEXTAFTER(Q$2, "At ")=merged_belt_colours)*merged_months_at_rank),"")</f>
        <v/>
      </c>
      <c r="R2128" s="18" t="str" cm="1">
        <f t="array" ref="R2128">IF(LEN($A2128)&gt;0,SUMPRODUCT(($A2128=merged_names)*(_xlfn.TEXTAFTER(R$2, "At ")=merged_belt_colours)*merged_months_at_rank),"")</f>
        <v/>
      </c>
    </row>
    <row r="2129" spans="1:18" x14ac:dyDescent="0.25">
      <c r="A2129"/>
      <c r="B2129" s="15" t="str" cm="1">
        <f t="array" ref="B2129">IFERROR(IF(LEN(A2129)&gt;0, IF(SUMPRODUCT((Inactives[Key]=J2129)*(Inactives[Currently Inactive]))=1,"Inactive","Active"),""),"Active")</f>
        <v/>
      </c>
      <c r="C2129" s="16" t="str" cm="1">
        <f t="array" aca="1" ref="C2129" ca="1">IFERROR(_xlfn._xlws.FILTER(Inactives[Inactive On],(Inactives[Key]=J2129)*(Inactives[Currently Inactive]),""),"")</f>
        <v/>
      </c>
      <c r="D2129" s="16" t="str" cm="1">
        <f t="array" aca="1" ref="D2129" ca="1">IFERROR(INDEX(_xlfn.TEXTSPLIT(E2129," "),1),"")</f>
        <v/>
      </c>
      <c r="E2129" s="15" t="str" cm="1">
        <f t="array" aca="1" ref="E2129" ca="1">IFERROR(_xlfn._xlws.FILTER(merged_ranks,(merged_end_dates=DATE(9999,12,31))*(merged_names=A2129)),"")</f>
        <v/>
      </c>
      <c r="F2129" s="17" t="str">
        <f ca="1">_xlfn.XLOOKUP(J2129,Promotions[Promo Key],Promotions[Promo Date],"")</f>
        <v/>
      </c>
      <c r="G2129" s="18" t="str">
        <f t="shared" ca="1" si="143"/>
        <v/>
      </c>
      <c r="H2129" s="18" t="str">
        <f t="shared" ca="1" si="142"/>
        <v/>
      </c>
      <c r="I2129" s="17" t="str">
        <f>_xlfn.XLOOKUP(A2129,Students[Full Name],Students[Starting Rank],"")</f>
        <v/>
      </c>
      <c r="J2129" s="15" t="str">
        <f t="shared" ca="1" si="144"/>
        <v xml:space="preserve">: </v>
      </c>
      <c r="K2129" s="16" t="str">
        <f>_xlfn.XLOOKUP(A2129,Students[Full Name],Students[Start Date],"")</f>
        <v/>
      </c>
      <c r="L2129" s="18">
        <f t="shared" ca="1" si="145"/>
        <v>-1</v>
      </c>
      <c r="M2129" s="18" cm="1">
        <f t="array" aca="1" ref="M2129" ca="1">SUMPRODUCT(Inactives[Days Inactive]*(Inactives[Student]=A2129))/365</f>
        <v>0</v>
      </c>
      <c r="N2129" s="18" t="str" cm="1">
        <f t="array" ref="N2129">IF(LEN($A2129)&gt;0,SUMPRODUCT(($A2129=merged_names)*(_xlfn.TEXTAFTER(N$2, "At ")=merged_belt_colours)*merged_months_at_rank),"")</f>
        <v/>
      </c>
      <c r="O2129" s="18" t="str" cm="1">
        <f t="array" ref="O2129">IF(LEN($A2129)&gt;0,SUMPRODUCT(($A2129=merged_names)*(_xlfn.TEXTAFTER(O$2, "At ")=merged_belt_colours)*merged_months_at_rank),"")</f>
        <v/>
      </c>
      <c r="P2129" s="18" t="str" cm="1">
        <f t="array" ref="P2129">IF(LEN($A2129)&gt;0,SUMPRODUCT(($A2129=merged_names)*(_xlfn.TEXTAFTER(P$2, "At ")=merged_belt_colours)*merged_months_at_rank),"")</f>
        <v/>
      </c>
      <c r="Q2129" s="18" t="str" cm="1">
        <f t="array" ref="Q2129">IF(LEN($A2129)&gt;0,SUMPRODUCT(($A2129=merged_names)*(_xlfn.TEXTAFTER(Q$2, "At ")=merged_belt_colours)*merged_months_at_rank),"")</f>
        <v/>
      </c>
      <c r="R2129" s="18" t="str" cm="1">
        <f t="array" ref="R2129">IF(LEN($A2129)&gt;0,SUMPRODUCT(($A2129=merged_names)*(_xlfn.TEXTAFTER(R$2, "At ")=merged_belt_colours)*merged_months_at_rank),"")</f>
        <v/>
      </c>
    </row>
    <row r="2130" spans="1:18" x14ac:dyDescent="0.25">
      <c r="A2130"/>
      <c r="B2130" s="15" t="str" cm="1">
        <f t="array" ref="B2130">IFERROR(IF(LEN(A2130)&gt;0, IF(SUMPRODUCT((Inactives[Key]=J2130)*(Inactives[Currently Inactive]))=1,"Inactive","Active"),""),"Active")</f>
        <v/>
      </c>
      <c r="C2130" s="16" t="str" cm="1">
        <f t="array" aca="1" ref="C2130" ca="1">IFERROR(_xlfn._xlws.FILTER(Inactives[Inactive On],(Inactives[Key]=J2130)*(Inactives[Currently Inactive]),""),"")</f>
        <v/>
      </c>
      <c r="D2130" s="16" t="str" cm="1">
        <f t="array" aca="1" ref="D2130" ca="1">IFERROR(INDEX(_xlfn.TEXTSPLIT(E2130," "),1),"")</f>
        <v/>
      </c>
      <c r="E2130" s="15" t="str" cm="1">
        <f t="array" aca="1" ref="E2130" ca="1">IFERROR(_xlfn._xlws.FILTER(merged_ranks,(merged_end_dates=DATE(9999,12,31))*(merged_names=A2130)),"")</f>
        <v/>
      </c>
      <c r="F2130" s="17" t="str">
        <f ca="1">_xlfn.XLOOKUP(J2130,Promotions[Promo Key],Promotions[Promo Date],"")</f>
        <v/>
      </c>
      <c r="G2130" s="18" t="str">
        <f t="shared" ca="1" si="143"/>
        <v/>
      </c>
      <c r="H2130" s="18" t="str">
        <f t="shared" ca="1" si="142"/>
        <v/>
      </c>
      <c r="I2130" s="17" t="str">
        <f>_xlfn.XLOOKUP(A2130,Students[Full Name],Students[Starting Rank],"")</f>
        <v/>
      </c>
      <c r="J2130" s="15" t="str">
        <f t="shared" ca="1" si="144"/>
        <v xml:space="preserve">: </v>
      </c>
      <c r="K2130" s="16" t="str">
        <f>_xlfn.XLOOKUP(A2130,Students[Full Name],Students[Start Date],"")</f>
        <v/>
      </c>
      <c r="L2130" s="18">
        <f t="shared" ca="1" si="145"/>
        <v>-1</v>
      </c>
      <c r="M2130" s="18" cm="1">
        <f t="array" aca="1" ref="M2130" ca="1">SUMPRODUCT(Inactives[Days Inactive]*(Inactives[Student]=A2130))/365</f>
        <v>0</v>
      </c>
      <c r="N2130" s="18" t="str" cm="1">
        <f t="array" ref="N2130">IF(LEN($A2130)&gt;0,SUMPRODUCT(($A2130=merged_names)*(_xlfn.TEXTAFTER(N$2, "At ")=merged_belt_colours)*merged_months_at_rank),"")</f>
        <v/>
      </c>
      <c r="O2130" s="18" t="str" cm="1">
        <f t="array" ref="O2130">IF(LEN($A2130)&gt;0,SUMPRODUCT(($A2130=merged_names)*(_xlfn.TEXTAFTER(O$2, "At ")=merged_belt_colours)*merged_months_at_rank),"")</f>
        <v/>
      </c>
      <c r="P2130" s="18" t="str" cm="1">
        <f t="array" ref="P2130">IF(LEN($A2130)&gt;0,SUMPRODUCT(($A2130=merged_names)*(_xlfn.TEXTAFTER(P$2, "At ")=merged_belt_colours)*merged_months_at_rank),"")</f>
        <v/>
      </c>
      <c r="Q2130" s="18" t="str" cm="1">
        <f t="array" ref="Q2130">IF(LEN($A2130)&gt;0,SUMPRODUCT(($A2130=merged_names)*(_xlfn.TEXTAFTER(Q$2, "At ")=merged_belt_colours)*merged_months_at_rank),"")</f>
        <v/>
      </c>
      <c r="R2130" s="18" t="str" cm="1">
        <f t="array" ref="R2130">IF(LEN($A2130)&gt;0,SUMPRODUCT(($A2130=merged_names)*(_xlfn.TEXTAFTER(R$2, "At ")=merged_belt_colours)*merged_months_at_rank),"")</f>
        <v/>
      </c>
    </row>
    <row r="2131" spans="1:18" x14ac:dyDescent="0.25">
      <c r="A2131"/>
      <c r="B2131" s="15" t="str" cm="1">
        <f t="array" ref="B2131">IFERROR(IF(LEN(A2131)&gt;0, IF(SUMPRODUCT((Inactives[Key]=J2131)*(Inactives[Currently Inactive]))=1,"Inactive","Active"),""),"Active")</f>
        <v/>
      </c>
      <c r="C2131" s="16" t="str" cm="1">
        <f t="array" aca="1" ref="C2131" ca="1">IFERROR(_xlfn._xlws.FILTER(Inactives[Inactive On],(Inactives[Key]=J2131)*(Inactives[Currently Inactive]),""),"")</f>
        <v/>
      </c>
      <c r="D2131" s="16" t="str" cm="1">
        <f t="array" aca="1" ref="D2131" ca="1">IFERROR(INDEX(_xlfn.TEXTSPLIT(E2131," "),1),"")</f>
        <v/>
      </c>
      <c r="E2131" s="15" t="str" cm="1">
        <f t="array" aca="1" ref="E2131" ca="1">IFERROR(_xlfn._xlws.FILTER(merged_ranks,(merged_end_dates=DATE(9999,12,31))*(merged_names=A2131)),"")</f>
        <v/>
      </c>
      <c r="F2131" s="17" t="str">
        <f ca="1">_xlfn.XLOOKUP(J2131,Promotions[Promo Key],Promotions[Promo Date],"")</f>
        <v/>
      </c>
      <c r="G2131" s="18" t="str">
        <f t="shared" ca="1" si="143"/>
        <v/>
      </c>
      <c r="H2131" s="18" t="str">
        <f t="shared" ca="1" si="142"/>
        <v/>
      </c>
      <c r="I2131" s="17" t="str">
        <f>_xlfn.XLOOKUP(A2131,Students[Full Name],Students[Starting Rank],"")</f>
        <v/>
      </c>
      <c r="J2131" s="15" t="str">
        <f t="shared" ca="1" si="144"/>
        <v xml:space="preserve">: </v>
      </c>
      <c r="K2131" s="16" t="str">
        <f>_xlfn.XLOOKUP(A2131,Students[Full Name],Students[Start Date],"")</f>
        <v/>
      </c>
      <c r="L2131" s="18">
        <f t="shared" ca="1" si="145"/>
        <v>-1</v>
      </c>
      <c r="M2131" s="18" cm="1">
        <f t="array" aca="1" ref="M2131" ca="1">SUMPRODUCT(Inactives[Days Inactive]*(Inactives[Student]=A2131))/365</f>
        <v>0</v>
      </c>
      <c r="N2131" s="18" t="str" cm="1">
        <f t="array" ref="N2131">IF(LEN($A2131)&gt;0,SUMPRODUCT(($A2131=merged_names)*(_xlfn.TEXTAFTER(N$2, "At ")=merged_belt_colours)*merged_months_at_rank),"")</f>
        <v/>
      </c>
      <c r="O2131" s="18" t="str" cm="1">
        <f t="array" ref="O2131">IF(LEN($A2131)&gt;0,SUMPRODUCT(($A2131=merged_names)*(_xlfn.TEXTAFTER(O$2, "At ")=merged_belt_colours)*merged_months_at_rank),"")</f>
        <v/>
      </c>
      <c r="P2131" s="18" t="str" cm="1">
        <f t="array" ref="P2131">IF(LEN($A2131)&gt;0,SUMPRODUCT(($A2131=merged_names)*(_xlfn.TEXTAFTER(P$2, "At ")=merged_belt_colours)*merged_months_at_rank),"")</f>
        <v/>
      </c>
      <c r="Q2131" s="18" t="str" cm="1">
        <f t="array" ref="Q2131">IF(LEN($A2131)&gt;0,SUMPRODUCT(($A2131=merged_names)*(_xlfn.TEXTAFTER(Q$2, "At ")=merged_belt_colours)*merged_months_at_rank),"")</f>
        <v/>
      </c>
      <c r="R2131" s="18" t="str" cm="1">
        <f t="array" ref="R2131">IF(LEN($A2131)&gt;0,SUMPRODUCT(($A2131=merged_names)*(_xlfn.TEXTAFTER(R$2, "At ")=merged_belt_colours)*merged_months_at_rank),"")</f>
        <v/>
      </c>
    </row>
    <row r="2132" spans="1:18" x14ac:dyDescent="0.25">
      <c r="A2132"/>
      <c r="B2132" s="15" t="str" cm="1">
        <f t="array" ref="B2132">IFERROR(IF(LEN(A2132)&gt;0, IF(SUMPRODUCT((Inactives[Key]=J2132)*(Inactives[Currently Inactive]))=1,"Inactive","Active"),""),"Active")</f>
        <v/>
      </c>
      <c r="C2132" s="16" t="str" cm="1">
        <f t="array" aca="1" ref="C2132" ca="1">IFERROR(_xlfn._xlws.FILTER(Inactives[Inactive On],(Inactives[Key]=J2132)*(Inactives[Currently Inactive]),""),"")</f>
        <v/>
      </c>
      <c r="D2132" s="16" t="str" cm="1">
        <f t="array" aca="1" ref="D2132" ca="1">IFERROR(INDEX(_xlfn.TEXTSPLIT(E2132," "),1),"")</f>
        <v/>
      </c>
      <c r="E2132" s="15" t="str" cm="1">
        <f t="array" aca="1" ref="E2132" ca="1">IFERROR(_xlfn._xlws.FILTER(merged_ranks,(merged_end_dates=DATE(9999,12,31))*(merged_names=A2132)),"")</f>
        <v/>
      </c>
      <c r="F2132" s="17" t="str">
        <f ca="1">_xlfn.XLOOKUP(J2132,Promotions[Promo Key],Promotions[Promo Date],"")</f>
        <v/>
      </c>
      <c r="G2132" s="18" t="str">
        <f t="shared" ca="1" si="143"/>
        <v/>
      </c>
      <c r="H2132" s="18" t="str">
        <f t="shared" ca="1" si="142"/>
        <v/>
      </c>
      <c r="I2132" s="17" t="str">
        <f>_xlfn.XLOOKUP(A2132,Students[Full Name],Students[Starting Rank],"")</f>
        <v/>
      </c>
      <c r="J2132" s="15" t="str">
        <f t="shared" ca="1" si="144"/>
        <v xml:space="preserve">: </v>
      </c>
      <c r="K2132" s="16" t="str">
        <f>_xlfn.XLOOKUP(A2132,Students[Full Name],Students[Start Date],"")</f>
        <v/>
      </c>
      <c r="L2132" s="18">
        <f t="shared" ca="1" si="145"/>
        <v>-1</v>
      </c>
      <c r="M2132" s="18" cm="1">
        <f t="array" aca="1" ref="M2132" ca="1">SUMPRODUCT(Inactives[Days Inactive]*(Inactives[Student]=A2132))/365</f>
        <v>0</v>
      </c>
      <c r="N2132" s="18" t="str" cm="1">
        <f t="array" ref="N2132">IF(LEN($A2132)&gt;0,SUMPRODUCT(($A2132=merged_names)*(_xlfn.TEXTAFTER(N$2, "At ")=merged_belt_colours)*merged_months_at_rank),"")</f>
        <v/>
      </c>
      <c r="O2132" s="18" t="str" cm="1">
        <f t="array" ref="O2132">IF(LEN($A2132)&gt;0,SUMPRODUCT(($A2132=merged_names)*(_xlfn.TEXTAFTER(O$2, "At ")=merged_belt_colours)*merged_months_at_rank),"")</f>
        <v/>
      </c>
      <c r="P2132" s="18" t="str" cm="1">
        <f t="array" ref="P2132">IF(LEN($A2132)&gt;0,SUMPRODUCT(($A2132=merged_names)*(_xlfn.TEXTAFTER(P$2, "At ")=merged_belt_colours)*merged_months_at_rank),"")</f>
        <v/>
      </c>
      <c r="Q2132" s="18" t="str" cm="1">
        <f t="array" ref="Q2132">IF(LEN($A2132)&gt;0,SUMPRODUCT(($A2132=merged_names)*(_xlfn.TEXTAFTER(Q$2, "At ")=merged_belt_colours)*merged_months_at_rank),"")</f>
        <v/>
      </c>
      <c r="R2132" s="18" t="str" cm="1">
        <f t="array" ref="R2132">IF(LEN($A2132)&gt;0,SUMPRODUCT(($A2132=merged_names)*(_xlfn.TEXTAFTER(R$2, "At ")=merged_belt_colours)*merged_months_at_rank),"")</f>
        <v/>
      </c>
    </row>
    <row r="2133" spans="1:18" x14ac:dyDescent="0.25">
      <c r="A2133"/>
      <c r="B2133" s="15" t="str" cm="1">
        <f t="array" ref="B2133">IFERROR(IF(LEN(A2133)&gt;0, IF(SUMPRODUCT((Inactives[Key]=J2133)*(Inactives[Currently Inactive]))=1,"Inactive","Active"),""),"Active")</f>
        <v/>
      </c>
      <c r="C2133" s="16" t="str" cm="1">
        <f t="array" aca="1" ref="C2133" ca="1">IFERROR(_xlfn._xlws.FILTER(Inactives[Inactive On],(Inactives[Key]=J2133)*(Inactives[Currently Inactive]),""),"")</f>
        <v/>
      </c>
      <c r="D2133" s="16" t="str" cm="1">
        <f t="array" aca="1" ref="D2133" ca="1">IFERROR(INDEX(_xlfn.TEXTSPLIT(E2133," "),1),"")</f>
        <v/>
      </c>
      <c r="E2133" s="15" t="str" cm="1">
        <f t="array" aca="1" ref="E2133" ca="1">IFERROR(_xlfn._xlws.FILTER(merged_ranks,(merged_end_dates=DATE(9999,12,31))*(merged_names=A2133)),"")</f>
        <v/>
      </c>
      <c r="F2133" s="17" t="str">
        <f ca="1">_xlfn.XLOOKUP(J2133,Promotions[Promo Key],Promotions[Promo Date],"")</f>
        <v/>
      </c>
      <c r="G2133" s="18" t="str">
        <f t="shared" ca="1" si="143"/>
        <v/>
      </c>
      <c r="H2133" s="18" t="str">
        <f t="shared" ca="1" si="142"/>
        <v/>
      </c>
      <c r="I2133" s="17" t="str">
        <f>_xlfn.XLOOKUP(A2133,Students[Full Name],Students[Starting Rank],"")</f>
        <v/>
      </c>
      <c r="J2133" s="15" t="str">
        <f t="shared" ca="1" si="144"/>
        <v xml:space="preserve">: </v>
      </c>
      <c r="K2133" s="16" t="str">
        <f>_xlfn.XLOOKUP(A2133,Students[Full Name],Students[Start Date],"")</f>
        <v/>
      </c>
      <c r="L2133" s="18">
        <f t="shared" ca="1" si="145"/>
        <v>-1</v>
      </c>
      <c r="M2133" s="18" cm="1">
        <f t="array" aca="1" ref="M2133" ca="1">SUMPRODUCT(Inactives[Days Inactive]*(Inactives[Student]=A2133))/365</f>
        <v>0</v>
      </c>
      <c r="N2133" s="18" t="str" cm="1">
        <f t="array" ref="N2133">IF(LEN($A2133)&gt;0,SUMPRODUCT(($A2133=merged_names)*(_xlfn.TEXTAFTER(N$2, "At ")=merged_belt_colours)*merged_months_at_rank),"")</f>
        <v/>
      </c>
      <c r="O2133" s="18" t="str" cm="1">
        <f t="array" ref="O2133">IF(LEN($A2133)&gt;0,SUMPRODUCT(($A2133=merged_names)*(_xlfn.TEXTAFTER(O$2, "At ")=merged_belt_colours)*merged_months_at_rank),"")</f>
        <v/>
      </c>
      <c r="P2133" s="18" t="str" cm="1">
        <f t="array" ref="P2133">IF(LEN($A2133)&gt;0,SUMPRODUCT(($A2133=merged_names)*(_xlfn.TEXTAFTER(P$2, "At ")=merged_belt_colours)*merged_months_at_rank),"")</f>
        <v/>
      </c>
      <c r="Q2133" s="18" t="str" cm="1">
        <f t="array" ref="Q2133">IF(LEN($A2133)&gt;0,SUMPRODUCT(($A2133=merged_names)*(_xlfn.TEXTAFTER(Q$2, "At ")=merged_belt_colours)*merged_months_at_rank),"")</f>
        <v/>
      </c>
      <c r="R2133" s="18" t="str" cm="1">
        <f t="array" ref="R2133">IF(LEN($A2133)&gt;0,SUMPRODUCT(($A2133=merged_names)*(_xlfn.TEXTAFTER(R$2, "At ")=merged_belt_colours)*merged_months_at_rank),"")</f>
        <v/>
      </c>
    </row>
    <row r="2134" spans="1:18" x14ac:dyDescent="0.25">
      <c r="A2134"/>
      <c r="B2134" s="15" t="str" cm="1">
        <f t="array" ref="B2134">IFERROR(IF(LEN(A2134)&gt;0, IF(SUMPRODUCT((Inactives[Key]=J2134)*(Inactives[Currently Inactive]))=1,"Inactive","Active"),""),"Active")</f>
        <v/>
      </c>
      <c r="C2134" s="16" t="str" cm="1">
        <f t="array" aca="1" ref="C2134" ca="1">IFERROR(_xlfn._xlws.FILTER(Inactives[Inactive On],(Inactives[Key]=J2134)*(Inactives[Currently Inactive]),""),"")</f>
        <v/>
      </c>
      <c r="D2134" s="16" t="str" cm="1">
        <f t="array" aca="1" ref="D2134" ca="1">IFERROR(INDEX(_xlfn.TEXTSPLIT(E2134," "),1),"")</f>
        <v/>
      </c>
      <c r="E2134" s="15" t="str" cm="1">
        <f t="array" aca="1" ref="E2134" ca="1">IFERROR(_xlfn._xlws.FILTER(merged_ranks,(merged_end_dates=DATE(9999,12,31))*(merged_names=A2134)),"")</f>
        <v/>
      </c>
      <c r="F2134" s="17" t="str">
        <f ca="1">_xlfn.XLOOKUP(J2134,Promotions[Promo Key],Promotions[Promo Date],"")</f>
        <v/>
      </c>
      <c r="G2134" s="18" t="str">
        <f t="shared" ca="1" si="143"/>
        <v/>
      </c>
      <c r="H2134" s="18" t="str">
        <f t="shared" ca="1" si="142"/>
        <v/>
      </c>
      <c r="I2134" s="17" t="str">
        <f>_xlfn.XLOOKUP(A2134,Students[Full Name],Students[Starting Rank],"")</f>
        <v/>
      </c>
      <c r="J2134" s="15" t="str">
        <f t="shared" ca="1" si="144"/>
        <v xml:space="preserve">: </v>
      </c>
      <c r="K2134" s="16" t="str">
        <f>_xlfn.XLOOKUP(A2134,Students[Full Name],Students[Start Date],"")</f>
        <v/>
      </c>
      <c r="L2134" s="18">
        <f t="shared" ca="1" si="145"/>
        <v>-1</v>
      </c>
      <c r="M2134" s="18" cm="1">
        <f t="array" aca="1" ref="M2134" ca="1">SUMPRODUCT(Inactives[Days Inactive]*(Inactives[Student]=A2134))/365</f>
        <v>0</v>
      </c>
      <c r="N2134" s="18" t="str" cm="1">
        <f t="array" ref="N2134">IF(LEN($A2134)&gt;0,SUMPRODUCT(($A2134=merged_names)*(_xlfn.TEXTAFTER(N$2, "At ")=merged_belt_colours)*merged_months_at_rank),"")</f>
        <v/>
      </c>
      <c r="O2134" s="18" t="str" cm="1">
        <f t="array" ref="O2134">IF(LEN($A2134)&gt;0,SUMPRODUCT(($A2134=merged_names)*(_xlfn.TEXTAFTER(O$2, "At ")=merged_belt_colours)*merged_months_at_rank),"")</f>
        <v/>
      </c>
      <c r="P2134" s="18" t="str" cm="1">
        <f t="array" ref="P2134">IF(LEN($A2134)&gt;0,SUMPRODUCT(($A2134=merged_names)*(_xlfn.TEXTAFTER(P$2, "At ")=merged_belt_colours)*merged_months_at_rank),"")</f>
        <v/>
      </c>
      <c r="Q2134" s="18" t="str" cm="1">
        <f t="array" ref="Q2134">IF(LEN($A2134)&gt;0,SUMPRODUCT(($A2134=merged_names)*(_xlfn.TEXTAFTER(Q$2, "At ")=merged_belt_colours)*merged_months_at_rank),"")</f>
        <v/>
      </c>
      <c r="R2134" s="18" t="str" cm="1">
        <f t="array" ref="R2134">IF(LEN($A2134)&gt;0,SUMPRODUCT(($A2134=merged_names)*(_xlfn.TEXTAFTER(R$2, "At ")=merged_belt_colours)*merged_months_at_rank),"")</f>
        <v/>
      </c>
    </row>
    <row r="2135" spans="1:18" x14ac:dyDescent="0.25">
      <c r="A2135"/>
      <c r="B2135" s="15" t="str" cm="1">
        <f t="array" ref="B2135">IFERROR(IF(LEN(A2135)&gt;0, IF(SUMPRODUCT((Inactives[Key]=J2135)*(Inactives[Currently Inactive]))=1,"Inactive","Active"),""),"Active")</f>
        <v/>
      </c>
      <c r="C2135" s="16" t="str" cm="1">
        <f t="array" aca="1" ref="C2135" ca="1">IFERROR(_xlfn._xlws.FILTER(Inactives[Inactive On],(Inactives[Key]=J2135)*(Inactives[Currently Inactive]),""),"")</f>
        <v/>
      </c>
      <c r="D2135" s="16" t="str" cm="1">
        <f t="array" aca="1" ref="D2135" ca="1">IFERROR(INDEX(_xlfn.TEXTSPLIT(E2135," "),1),"")</f>
        <v/>
      </c>
      <c r="E2135" s="15" t="str" cm="1">
        <f t="array" aca="1" ref="E2135" ca="1">IFERROR(_xlfn._xlws.FILTER(merged_ranks,(merged_end_dates=DATE(9999,12,31))*(merged_names=A2135)),"")</f>
        <v/>
      </c>
      <c r="F2135" s="17" t="str">
        <f ca="1">_xlfn.XLOOKUP(J2135,Promotions[Promo Key],Promotions[Promo Date],"")</f>
        <v/>
      </c>
      <c r="G2135" s="18" t="str">
        <f t="shared" ca="1" si="143"/>
        <v/>
      </c>
      <c r="H2135" s="18" t="str">
        <f t="shared" ca="1" si="142"/>
        <v/>
      </c>
      <c r="I2135" s="17" t="str">
        <f>_xlfn.XLOOKUP(A2135,Students[Full Name],Students[Starting Rank],"")</f>
        <v/>
      </c>
      <c r="J2135" s="15" t="str">
        <f t="shared" ca="1" si="144"/>
        <v xml:space="preserve">: </v>
      </c>
      <c r="K2135" s="16" t="str">
        <f>_xlfn.XLOOKUP(A2135,Students[Full Name],Students[Start Date],"")</f>
        <v/>
      </c>
      <c r="L2135" s="18">
        <f t="shared" ca="1" si="145"/>
        <v>-1</v>
      </c>
      <c r="M2135" s="18" cm="1">
        <f t="array" aca="1" ref="M2135" ca="1">SUMPRODUCT(Inactives[Days Inactive]*(Inactives[Student]=A2135))/365</f>
        <v>0</v>
      </c>
      <c r="N2135" s="18" t="str" cm="1">
        <f t="array" ref="N2135">IF(LEN($A2135)&gt;0,SUMPRODUCT(($A2135=merged_names)*(_xlfn.TEXTAFTER(N$2, "At ")=merged_belt_colours)*merged_months_at_rank),"")</f>
        <v/>
      </c>
      <c r="O2135" s="18" t="str" cm="1">
        <f t="array" ref="O2135">IF(LEN($A2135)&gt;0,SUMPRODUCT(($A2135=merged_names)*(_xlfn.TEXTAFTER(O$2, "At ")=merged_belt_colours)*merged_months_at_rank),"")</f>
        <v/>
      </c>
      <c r="P2135" s="18" t="str" cm="1">
        <f t="array" ref="P2135">IF(LEN($A2135)&gt;0,SUMPRODUCT(($A2135=merged_names)*(_xlfn.TEXTAFTER(P$2, "At ")=merged_belt_colours)*merged_months_at_rank),"")</f>
        <v/>
      </c>
      <c r="Q2135" s="18" t="str" cm="1">
        <f t="array" ref="Q2135">IF(LEN($A2135)&gt;0,SUMPRODUCT(($A2135=merged_names)*(_xlfn.TEXTAFTER(Q$2, "At ")=merged_belt_colours)*merged_months_at_rank),"")</f>
        <v/>
      </c>
      <c r="R2135" s="18" t="str" cm="1">
        <f t="array" ref="R2135">IF(LEN($A2135)&gt;0,SUMPRODUCT(($A2135=merged_names)*(_xlfn.TEXTAFTER(R$2, "At ")=merged_belt_colours)*merged_months_at_rank),"")</f>
        <v/>
      </c>
    </row>
    <row r="2136" spans="1:18" x14ac:dyDescent="0.25">
      <c r="A2136"/>
      <c r="B2136" s="15" t="str" cm="1">
        <f t="array" ref="B2136">IFERROR(IF(LEN(A2136)&gt;0, IF(SUMPRODUCT((Inactives[Key]=J2136)*(Inactives[Currently Inactive]))=1,"Inactive","Active"),""),"Active")</f>
        <v/>
      </c>
      <c r="C2136" s="16" t="str" cm="1">
        <f t="array" aca="1" ref="C2136" ca="1">IFERROR(_xlfn._xlws.FILTER(Inactives[Inactive On],(Inactives[Key]=J2136)*(Inactives[Currently Inactive]),""),"")</f>
        <v/>
      </c>
      <c r="D2136" s="16" t="str" cm="1">
        <f t="array" aca="1" ref="D2136" ca="1">IFERROR(INDEX(_xlfn.TEXTSPLIT(E2136," "),1),"")</f>
        <v/>
      </c>
      <c r="E2136" s="15" t="str" cm="1">
        <f t="array" aca="1" ref="E2136" ca="1">IFERROR(_xlfn._xlws.FILTER(merged_ranks,(merged_end_dates=DATE(9999,12,31))*(merged_names=A2136)),"")</f>
        <v/>
      </c>
      <c r="F2136" s="17" t="str">
        <f ca="1">_xlfn.XLOOKUP(J2136,Promotions[Promo Key],Promotions[Promo Date],"")</f>
        <v/>
      </c>
      <c r="G2136" s="18" t="str">
        <f t="shared" ca="1" si="143"/>
        <v/>
      </c>
      <c r="H2136" s="18" t="str">
        <f t="shared" ref="H2136:H2199" ca="1" si="146">IFERROR((TODAY()-K2136)/365-M2136,"")</f>
        <v/>
      </c>
      <c r="I2136" s="17" t="str">
        <f>_xlfn.XLOOKUP(A2136,Students[Full Name],Students[Starting Rank],"")</f>
        <v/>
      </c>
      <c r="J2136" s="15" t="str">
        <f t="shared" ca="1" si="144"/>
        <v xml:space="preserve">: </v>
      </c>
      <c r="K2136" s="16" t="str">
        <f>_xlfn.XLOOKUP(A2136,Students[Full Name],Students[Start Date],"")</f>
        <v/>
      </c>
      <c r="L2136" s="18">
        <f t="shared" ca="1" si="145"/>
        <v>-1</v>
      </c>
      <c r="M2136" s="18" cm="1">
        <f t="array" aca="1" ref="M2136" ca="1">SUMPRODUCT(Inactives[Days Inactive]*(Inactives[Student]=A2136))/365</f>
        <v>0</v>
      </c>
      <c r="N2136" s="18" t="str" cm="1">
        <f t="array" ref="N2136">IF(LEN($A2136)&gt;0,SUMPRODUCT(($A2136=merged_names)*(_xlfn.TEXTAFTER(N$2, "At ")=merged_belt_colours)*merged_months_at_rank),"")</f>
        <v/>
      </c>
      <c r="O2136" s="18" t="str" cm="1">
        <f t="array" ref="O2136">IF(LEN($A2136)&gt;0,SUMPRODUCT(($A2136=merged_names)*(_xlfn.TEXTAFTER(O$2, "At ")=merged_belt_colours)*merged_months_at_rank),"")</f>
        <v/>
      </c>
      <c r="P2136" s="18" t="str" cm="1">
        <f t="array" ref="P2136">IF(LEN($A2136)&gt;0,SUMPRODUCT(($A2136=merged_names)*(_xlfn.TEXTAFTER(P$2, "At ")=merged_belt_colours)*merged_months_at_rank),"")</f>
        <v/>
      </c>
      <c r="Q2136" s="18" t="str" cm="1">
        <f t="array" ref="Q2136">IF(LEN($A2136)&gt;0,SUMPRODUCT(($A2136=merged_names)*(_xlfn.TEXTAFTER(Q$2, "At ")=merged_belt_colours)*merged_months_at_rank),"")</f>
        <v/>
      </c>
      <c r="R2136" s="18" t="str" cm="1">
        <f t="array" ref="R2136">IF(LEN($A2136)&gt;0,SUMPRODUCT(($A2136=merged_names)*(_xlfn.TEXTAFTER(R$2, "At ")=merged_belt_colours)*merged_months_at_rank),"")</f>
        <v/>
      </c>
    </row>
    <row r="2137" spans="1:18" x14ac:dyDescent="0.25">
      <c r="A2137"/>
      <c r="B2137" s="15" t="str" cm="1">
        <f t="array" ref="B2137">IFERROR(IF(LEN(A2137)&gt;0, IF(SUMPRODUCT((Inactives[Key]=J2137)*(Inactives[Currently Inactive]))=1,"Inactive","Active"),""),"Active")</f>
        <v/>
      </c>
      <c r="C2137" s="16" t="str" cm="1">
        <f t="array" aca="1" ref="C2137" ca="1">IFERROR(_xlfn._xlws.FILTER(Inactives[Inactive On],(Inactives[Key]=J2137)*(Inactives[Currently Inactive]),""),"")</f>
        <v/>
      </c>
      <c r="D2137" s="16" t="str" cm="1">
        <f t="array" aca="1" ref="D2137" ca="1">IFERROR(INDEX(_xlfn.TEXTSPLIT(E2137," "),1),"")</f>
        <v/>
      </c>
      <c r="E2137" s="15" t="str" cm="1">
        <f t="array" aca="1" ref="E2137" ca="1">IFERROR(_xlfn._xlws.FILTER(merged_ranks,(merged_end_dates=DATE(9999,12,31))*(merged_names=A2137)),"")</f>
        <v/>
      </c>
      <c r="F2137" s="17" t="str">
        <f ca="1">_xlfn.XLOOKUP(J2137,Promotions[Promo Key],Promotions[Promo Date],"")</f>
        <v/>
      </c>
      <c r="G2137" s="18" t="str">
        <f t="shared" ca="1" si="143"/>
        <v/>
      </c>
      <c r="H2137" s="18" t="str">
        <f t="shared" ca="1" si="146"/>
        <v/>
      </c>
      <c r="I2137" s="17" t="str">
        <f>_xlfn.XLOOKUP(A2137,Students[Full Name],Students[Starting Rank],"")</f>
        <v/>
      </c>
      <c r="J2137" s="15" t="str">
        <f t="shared" ca="1" si="144"/>
        <v xml:space="preserve">: </v>
      </c>
      <c r="K2137" s="16" t="str">
        <f>_xlfn.XLOOKUP(A2137,Students[Full Name],Students[Start Date],"")</f>
        <v/>
      </c>
      <c r="L2137" s="18">
        <f t="shared" ca="1" si="145"/>
        <v>-1</v>
      </c>
      <c r="M2137" s="18" cm="1">
        <f t="array" aca="1" ref="M2137" ca="1">SUMPRODUCT(Inactives[Days Inactive]*(Inactives[Student]=A2137))/365</f>
        <v>0</v>
      </c>
      <c r="N2137" s="18" t="str" cm="1">
        <f t="array" ref="N2137">IF(LEN($A2137)&gt;0,SUMPRODUCT(($A2137=merged_names)*(_xlfn.TEXTAFTER(N$2, "At ")=merged_belt_colours)*merged_months_at_rank),"")</f>
        <v/>
      </c>
      <c r="O2137" s="18" t="str" cm="1">
        <f t="array" ref="O2137">IF(LEN($A2137)&gt;0,SUMPRODUCT(($A2137=merged_names)*(_xlfn.TEXTAFTER(O$2, "At ")=merged_belt_colours)*merged_months_at_rank),"")</f>
        <v/>
      </c>
      <c r="P2137" s="18" t="str" cm="1">
        <f t="array" ref="P2137">IF(LEN($A2137)&gt;0,SUMPRODUCT(($A2137=merged_names)*(_xlfn.TEXTAFTER(P$2, "At ")=merged_belt_colours)*merged_months_at_rank),"")</f>
        <v/>
      </c>
      <c r="Q2137" s="18" t="str" cm="1">
        <f t="array" ref="Q2137">IF(LEN($A2137)&gt;0,SUMPRODUCT(($A2137=merged_names)*(_xlfn.TEXTAFTER(Q$2, "At ")=merged_belt_colours)*merged_months_at_rank),"")</f>
        <v/>
      </c>
      <c r="R2137" s="18" t="str" cm="1">
        <f t="array" ref="R2137">IF(LEN($A2137)&gt;0,SUMPRODUCT(($A2137=merged_names)*(_xlfn.TEXTAFTER(R$2, "At ")=merged_belt_colours)*merged_months_at_rank),"")</f>
        <v/>
      </c>
    </row>
    <row r="2138" spans="1:18" x14ac:dyDescent="0.25">
      <c r="A2138"/>
      <c r="B2138" s="15" t="str" cm="1">
        <f t="array" ref="B2138">IFERROR(IF(LEN(A2138)&gt;0, IF(SUMPRODUCT((Inactives[Key]=J2138)*(Inactives[Currently Inactive]))=1,"Inactive","Active"),""),"Active")</f>
        <v/>
      </c>
      <c r="C2138" s="16" t="str" cm="1">
        <f t="array" aca="1" ref="C2138" ca="1">IFERROR(_xlfn._xlws.FILTER(Inactives[Inactive On],(Inactives[Key]=J2138)*(Inactives[Currently Inactive]),""),"")</f>
        <v/>
      </c>
      <c r="D2138" s="16" t="str" cm="1">
        <f t="array" aca="1" ref="D2138" ca="1">IFERROR(INDEX(_xlfn.TEXTSPLIT(E2138," "),1),"")</f>
        <v/>
      </c>
      <c r="E2138" s="15" t="str" cm="1">
        <f t="array" aca="1" ref="E2138" ca="1">IFERROR(_xlfn._xlws.FILTER(merged_ranks,(merged_end_dates=DATE(9999,12,31))*(merged_names=A2138)),"")</f>
        <v/>
      </c>
      <c r="F2138" s="17" t="str">
        <f ca="1">_xlfn.XLOOKUP(J2138,Promotions[Promo Key],Promotions[Promo Date],"")</f>
        <v/>
      </c>
      <c r="G2138" s="18" t="str">
        <f t="shared" ca="1" si="143"/>
        <v/>
      </c>
      <c r="H2138" s="18" t="str">
        <f t="shared" ca="1" si="146"/>
        <v/>
      </c>
      <c r="I2138" s="17" t="str">
        <f>_xlfn.XLOOKUP(A2138,Students[Full Name],Students[Starting Rank],"")</f>
        <v/>
      </c>
      <c r="J2138" s="15" t="str">
        <f t="shared" ca="1" si="144"/>
        <v xml:space="preserve">: </v>
      </c>
      <c r="K2138" s="16" t="str">
        <f>_xlfn.XLOOKUP(A2138,Students[Full Name],Students[Start Date],"")</f>
        <v/>
      </c>
      <c r="L2138" s="18">
        <f t="shared" ca="1" si="145"/>
        <v>-1</v>
      </c>
      <c r="M2138" s="18" cm="1">
        <f t="array" aca="1" ref="M2138" ca="1">SUMPRODUCT(Inactives[Days Inactive]*(Inactives[Student]=A2138))/365</f>
        <v>0</v>
      </c>
      <c r="N2138" s="18" t="str" cm="1">
        <f t="array" ref="N2138">IF(LEN($A2138)&gt;0,SUMPRODUCT(($A2138=merged_names)*(_xlfn.TEXTAFTER(N$2, "At ")=merged_belt_colours)*merged_months_at_rank),"")</f>
        <v/>
      </c>
      <c r="O2138" s="18" t="str" cm="1">
        <f t="array" ref="O2138">IF(LEN($A2138)&gt;0,SUMPRODUCT(($A2138=merged_names)*(_xlfn.TEXTAFTER(O$2, "At ")=merged_belt_colours)*merged_months_at_rank),"")</f>
        <v/>
      </c>
      <c r="P2138" s="18" t="str" cm="1">
        <f t="array" ref="P2138">IF(LEN($A2138)&gt;0,SUMPRODUCT(($A2138=merged_names)*(_xlfn.TEXTAFTER(P$2, "At ")=merged_belt_colours)*merged_months_at_rank),"")</f>
        <v/>
      </c>
      <c r="Q2138" s="18" t="str" cm="1">
        <f t="array" ref="Q2138">IF(LEN($A2138)&gt;0,SUMPRODUCT(($A2138=merged_names)*(_xlfn.TEXTAFTER(Q$2, "At ")=merged_belt_colours)*merged_months_at_rank),"")</f>
        <v/>
      </c>
      <c r="R2138" s="18" t="str" cm="1">
        <f t="array" ref="R2138">IF(LEN($A2138)&gt;0,SUMPRODUCT(($A2138=merged_names)*(_xlfn.TEXTAFTER(R$2, "At ")=merged_belt_colours)*merged_months_at_rank),"")</f>
        <v/>
      </c>
    </row>
    <row r="2139" spans="1:18" x14ac:dyDescent="0.25">
      <c r="A2139"/>
      <c r="B2139" s="15" t="str" cm="1">
        <f t="array" ref="B2139">IFERROR(IF(LEN(A2139)&gt;0, IF(SUMPRODUCT((Inactives[Key]=J2139)*(Inactives[Currently Inactive]))=1,"Inactive","Active"),""),"Active")</f>
        <v/>
      </c>
      <c r="C2139" s="16" t="str" cm="1">
        <f t="array" aca="1" ref="C2139" ca="1">IFERROR(_xlfn._xlws.FILTER(Inactives[Inactive On],(Inactives[Key]=J2139)*(Inactives[Currently Inactive]),""),"")</f>
        <v/>
      </c>
      <c r="D2139" s="16" t="str" cm="1">
        <f t="array" aca="1" ref="D2139" ca="1">IFERROR(INDEX(_xlfn.TEXTSPLIT(E2139," "),1),"")</f>
        <v/>
      </c>
      <c r="E2139" s="15" t="str" cm="1">
        <f t="array" aca="1" ref="E2139" ca="1">IFERROR(_xlfn._xlws.FILTER(merged_ranks,(merged_end_dates=DATE(9999,12,31))*(merged_names=A2139)),"")</f>
        <v/>
      </c>
      <c r="F2139" s="17" t="str">
        <f ca="1">_xlfn.XLOOKUP(J2139,Promotions[Promo Key],Promotions[Promo Date],"")</f>
        <v/>
      </c>
      <c r="G2139" s="18" t="str">
        <f t="shared" ca="1" si="143"/>
        <v/>
      </c>
      <c r="H2139" s="18" t="str">
        <f t="shared" ca="1" si="146"/>
        <v/>
      </c>
      <c r="I2139" s="17" t="str">
        <f>_xlfn.XLOOKUP(A2139,Students[Full Name],Students[Starting Rank],"")</f>
        <v/>
      </c>
      <c r="J2139" s="15" t="str">
        <f t="shared" ca="1" si="144"/>
        <v xml:space="preserve">: </v>
      </c>
      <c r="K2139" s="16" t="str">
        <f>_xlfn.XLOOKUP(A2139,Students[Full Name],Students[Start Date],"")</f>
        <v/>
      </c>
      <c r="L2139" s="18">
        <f t="shared" ca="1" si="145"/>
        <v>-1</v>
      </c>
      <c r="M2139" s="18" cm="1">
        <f t="array" aca="1" ref="M2139" ca="1">SUMPRODUCT(Inactives[Days Inactive]*(Inactives[Student]=A2139))/365</f>
        <v>0</v>
      </c>
      <c r="N2139" s="18" t="str" cm="1">
        <f t="array" ref="N2139">IF(LEN($A2139)&gt;0,SUMPRODUCT(($A2139=merged_names)*(_xlfn.TEXTAFTER(N$2, "At ")=merged_belt_colours)*merged_months_at_rank),"")</f>
        <v/>
      </c>
      <c r="O2139" s="18" t="str" cm="1">
        <f t="array" ref="O2139">IF(LEN($A2139)&gt;0,SUMPRODUCT(($A2139=merged_names)*(_xlfn.TEXTAFTER(O$2, "At ")=merged_belt_colours)*merged_months_at_rank),"")</f>
        <v/>
      </c>
      <c r="P2139" s="18" t="str" cm="1">
        <f t="array" ref="P2139">IF(LEN($A2139)&gt;0,SUMPRODUCT(($A2139=merged_names)*(_xlfn.TEXTAFTER(P$2, "At ")=merged_belt_colours)*merged_months_at_rank),"")</f>
        <v/>
      </c>
      <c r="Q2139" s="18" t="str" cm="1">
        <f t="array" ref="Q2139">IF(LEN($A2139)&gt;0,SUMPRODUCT(($A2139=merged_names)*(_xlfn.TEXTAFTER(Q$2, "At ")=merged_belt_colours)*merged_months_at_rank),"")</f>
        <v/>
      </c>
      <c r="R2139" s="18" t="str" cm="1">
        <f t="array" ref="R2139">IF(LEN($A2139)&gt;0,SUMPRODUCT(($A2139=merged_names)*(_xlfn.TEXTAFTER(R$2, "At ")=merged_belt_colours)*merged_months_at_rank),"")</f>
        <v/>
      </c>
    </row>
    <row r="2140" spans="1:18" x14ac:dyDescent="0.25">
      <c r="A2140"/>
      <c r="B2140" s="15" t="str" cm="1">
        <f t="array" ref="B2140">IFERROR(IF(LEN(A2140)&gt;0, IF(SUMPRODUCT((Inactives[Key]=J2140)*(Inactives[Currently Inactive]))=1,"Inactive","Active"),""),"Active")</f>
        <v/>
      </c>
      <c r="C2140" s="16" t="str" cm="1">
        <f t="array" aca="1" ref="C2140" ca="1">IFERROR(_xlfn._xlws.FILTER(Inactives[Inactive On],(Inactives[Key]=J2140)*(Inactives[Currently Inactive]),""),"")</f>
        <v/>
      </c>
      <c r="D2140" s="16" t="str" cm="1">
        <f t="array" aca="1" ref="D2140" ca="1">IFERROR(INDEX(_xlfn.TEXTSPLIT(E2140," "),1),"")</f>
        <v/>
      </c>
      <c r="E2140" s="15" t="str" cm="1">
        <f t="array" aca="1" ref="E2140" ca="1">IFERROR(_xlfn._xlws.FILTER(merged_ranks,(merged_end_dates=DATE(9999,12,31))*(merged_names=A2140)),"")</f>
        <v/>
      </c>
      <c r="F2140" s="17" t="str">
        <f ca="1">_xlfn.XLOOKUP(J2140,Promotions[Promo Key],Promotions[Promo Date],"")</f>
        <v/>
      </c>
      <c r="G2140" s="18" t="str">
        <f t="shared" ref="G2140:G2203" ca="1" si="147">IFERROR((TODAY()-F2140)/30.5, "")</f>
        <v/>
      </c>
      <c r="H2140" s="18" t="str">
        <f t="shared" ca="1" si="146"/>
        <v/>
      </c>
      <c r="I2140" s="17" t="str">
        <f>_xlfn.XLOOKUP(A2140,Students[Full Name],Students[Starting Rank],"")</f>
        <v/>
      </c>
      <c r="J2140" s="15" t="str">
        <f t="shared" ref="J2140:J2203" ca="1" si="148">A2140&amp;": "&amp;E2140</f>
        <v xml:space="preserve">: </v>
      </c>
      <c r="K2140" s="16" t="str">
        <f>_xlfn.XLOOKUP(A2140,Students[Full Name],Students[Start Date],"")</f>
        <v/>
      </c>
      <c r="L2140" s="18">
        <f t="shared" ref="L2140:L2203" ca="1" si="149">IF(LEN(C2140)&gt;0,(TODAY()-C2140)/30.5,-1)</f>
        <v>-1</v>
      </c>
      <c r="M2140" s="18" cm="1">
        <f t="array" aca="1" ref="M2140" ca="1">SUMPRODUCT(Inactives[Days Inactive]*(Inactives[Student]=A2140))/365</f>
        <v>0</v>
      </c>
      <c r="N2140" s="18" t="str" cm="1">
        <f t="array" ref="N2140">IF(LEN($A2140)&gt;0,SUMPRODUCT(($A2140=merged_names)*(_xlfn.TEXTAFTER(N$2, "At ")=merged_belt_colours)*merged_months_at_rank),"")</f>
        <v/>
      </c>
      <c r="O2140" s="18" t="str" cm="1">
        <f t="array" ref="O2140">IF(LEN($A2140)&gt;0,SUMPRODUCT(($A2140=merged_names)*(_xlfn.TEXTAFTER(O$2, "At ")=merged_belt_colours)*merged_months_at_rank),"")</f>
        <v/>
      </c>
      <c r="P2140" s="18" t="str" cm="1">
        <f t="array" ref="P2140">IF(LEN($A2140)&gt;0,SUMPRODUCT(($A2140=merged_names)*(_xlfn.TEXTAFTER(P$2, "At ")=merged_belt_colours)*merged_months_at_rank),"")</f>
        <v/>
      </c>
      <c r="Q2140" s="18" t="str" cm="1">
        <f t="array" ref="Q2140">IF(LEN($A2140)&gt;0,SUMPRODUCT(($A2140=merged_names)*(_xlfn.TEXTAFTER(Q$2, "At ")=merged_belt_colours)*merged_months_at_rank),"")</f>
        <v/>
      </c>
      <c r="R2140" s="18" t="str" cm="1">
        <f t="array" ref="R2140">IF(LEN($A2140)&gt;0,SUMPRODUCT(($A2140=merged_names)*(_xlfn.TEXTAFTER(R$2, "At ")=merged_belt_colours)*merged_months_at_rank),"")</f>
        <v/>
      </c>
    </row>
    <row r="2141" spans="1:18" x14ac:dyDescent="0.25">
      <c r="A2141"/>
      <c r="B2141" s="15" t="str" cm="1">
        <f t="array" ref="B2141">IFERROR(IF(LEN(A2141)&gt;0, IF(SUMPRODUCT((Inactives[Key]=J2141)*(Inactives[Currently Inactive]))=1,"Inactive","Active"),""),"Active")</f>
        <v/>
      </c>
      <c r="C2141" s="16" t="str" cm="1">
        <f t="array" aca="1" ref="C2141" ca="1">IFERROR(_xlfn._xlws.FILTER(Inactives[Inactive On],(Inactives[Key]=J2141)*(Inactives[Currently Inactive]),""),"")</f>
        <v/>
      </c>
      <c r="D2141" s="16" t="str" cm="1">
        <f t="array" aca="1" ref="D2141" ca="1">IFERROR(INDEX(_xlfn.TEXTSPLIT(E2141," "),1),"")</f>
        <v/>
      </c>
      <c r="E2141" s="15" t="str" cm="1">
        <f t="array" aca="1" ref="E2141" ca="1">IFERROR(_xlfn._xlws.FILTER(merged_ranks,(merged_end_dates=DATE(9999,12,31))*(merged_names=A2141)),"")</f>
        <v/>
      </c>
      <c r="F2141" s="17" t="str">
        <f ca="1">_xlfn.XLOOKUP(J2141,Promotions[Promo Key],Promotions[Promo Date],"")</f>
        <v/>
      </c>
      <c r="G2141" s="18" t="str">
        <f t="shared" ca="1" si="147"/>
        <v/>
      </c>
      <c r="H2141" s="18" t="str">
        <f t="shared" ca="1" si="146"/>
        <v/>
      </c>
      <c r="I2141" s="17" t="str">
        <f>_xlfn.XLOOKUP(A2141,Students[Full Name],Students[Starting Rank],"")</f>
        <v/>
      </c>
      <c r="J2141" s="15" t="str">
        <f t="shared" ca="1" si="148"/>
        <v xml:space="preserve">: </v>
      </c>
      <c r="K2141" s="16" t="str">
        <f>_xlfn.XLOOKUP(A2141,Students[Full Name],Students[Start Date],"")</f>
        <v/>
      </c>
      <c r="L2141" s="18">
        <f t="shared" ca="1" si="149"/>
        <v>-1</v>
      </c>
      <c r="M2141" s="18" cm="1">
        <f t="array" aca="1" ref="M2141" ca="1">SUMPRODUCT(Inactives[Days Inactive]*(Inactives[Student]=A2141))/365</f>
        <v>0</v>
      </c>
      <c r="N2141" s="18" t="str" cm="1">
        <f t="array" ref="N2141">IF(LEN($A2141)&gt;0,SUMPRODUCT(($A2141=merged_names)*(_xlfn.TEXTAFTER(N$2, "At ")=merged_belt_colours)*merged_months_at_rank),"")</f>
        <v/>
      </c>
      <c r="O2141" s="18" t="str" cm="1">
        <f t="array" ref="O2141">IF(LEN($A2141)&gt;0,SUMPRODUCT(($A2141=merged_names)*(_xlfn.TEXTAFTER(O$2, "At ")=merged_belt_colours)*merged_months_at_rank),"")</f>
        <v/>
      </c>
      <c r="P2141" s="18" t="str" cm="1">
        <f t="array" ref="P2141">IF(LEN($A2141)&gt;0,SUMPRODUCT(($A2141=merged_names)*(_xlfn.TEXTAFTER(P$2, "At ")=merged_belt_colours)*merged_months_at_rank),"")</f>
        <v/>
      </c>
      <c r="Q2141" s="18" t="str" cm="1">
        <f t="array" ref="Q2141">IF(LEN($A2141)&gt;0,SUMPRODUCT(($A2141=merged_names)*(_xlfn.TEXTAFTER(Q$2, "At ")=merged_belt_colours)*merged_months_at_rank),"")</f>
        <v/>
      </c>
      <c r="R2141" s="18" t="str" cm="1">
        <f t="array" ref="R2141">IF(LEN($A2141)&gt;0,SUMPRODUCT(($A2141=merged_names)*(_xlfn.TEXTAFTER(R$2, "At ")=merged_belt_colours)*merged_months_at_rank),"")</f>
        <v/>
      </c>
    </row>
    <row r="2142" spans="1:18" x14ac:dyDescent="0.25">
      <c r="A2142"/>
      <c r="B2142" s="15" t="str" cm="1">
        <f t="array" ref="B2142">IFERROR(IF(LEN(A2142)&gt;0, IF(SUMPRODUCT((Inactives[Key]=J2142)*(Inactives[Currently Inactive]))=1,"Inactive","Active"),""),"Active")</f>
        <v/>
      </c>
      <c r="C2142" s="16" t="str" cm="1">
        <f t="array" aca="1" ref="C2142" ca="1">IFERROR(_xlfn._xlws.FILTER(Inactives[Inactive On],(Inactives[Key]=J2142)*(Inactives[Currently Inactive]),""),"")</f>
        <v/>
      </c>
      <c r="D2142" s="16" t="str" cm="1">
        <f t="array" aca="1" ref="D2142" ca="1">IFERROR(INDEX(_xlfn.TEXTSPLIT(E2142," "),1),"")</f>
        <v/>
      </c>
      <c r="E2142" s="15" t="str" cm="1">
        <f t="array" aca="1" ref="E2142" ca="1">IFERROR(_xlfn._xlws.FILTER(merged_ranks,(merged_end_dates=DATE(9999,12,31))*(merged_names=A2142)),"")</f>
        <v/>
      </c>
      <c r="F2142" s="17" t="str">
        <f ca="1">_xlfn.XLOOKUP(J2142,Promotions[Promo Key],Promotions[Promo Date],"")</f>
        <v/>
      </c>
      <c r="G2142" s="18" t="str">
        <f t="shared" ca="1" si="147"/>
        <v/>
      </c>
      <c r="H2142" s="18" t="str">
        <f t="shared" ca="1" si="146"/>
        <v/>
      </c>
      <c r="I2142" s="17" t="str">
        <f>_xlfn.XLOOKUP(A2142,Students[Full Name],Students[Starting Rank],"")</f>
        <v/>
      </c>
      <c r="J2142" s="15" t="str">
        <f t="shared" ca="1" si="148"/>
        <v xml:space="preserve">: </v>
      </c>
      <c r="K2142" s="16" t="str">
        <f>_xlfn.XLOOKUP(A2142,Students[Full Name],Students[Start Date],"")</f>
        <v/>
      </c>
      <c r="L2142" s="18">
        <f t="shared" ca="1" si="149"/>
        <v>-1</v>
      </c>
      <c r="M2142" s="18" cm="1">
        <f t="array" aca="1" ref="M2142" ca="1">SUMPRODUCT(Inactives[Days Inactive]*(Inactives[Student]=A2142))/365</f>
        <v>0</v>
      </c>
      <c r="N2142" s="18" t="str" cm="1">
        <f t="array" ref="N2142">IF(LEN($A2142)&gt;0,SUMPRODUCT(($A2142=merged_names)*(_xlfn.TEXTAFTER(N$2, "At ")=merged_belt_colours)*merged_months_at_rank),"")</f>
        <v/>
      </c>
      <c r="O2142" s="18" t="str" cm="1">
        <f t="array" ref="O2142">IF(LEN($A2142)&gt;0,SUMPRODUCT(($A2142=merged_names)*(_xlfn.TEXTAFTER(O$2, "At ")=merged_belt_colours)*merged_months_at_rank),"")</f>
        <v/>
      </c>
      <c r="P2142" s="18" t="str" cm="1">
        <f t="array" ref="P2142">IF(LEN($A2142)&gt;0,SUMPRODUCT(($A2142=merged_names)*(_xlfn.TEXTAFTER(P$2, "At ")=merged_belt_colours)*merged_months_at_rank),"")</f>
        <v/>
      </c>
      <c r="Q2142" s="18" t="str" cm="1">
        <f t="array" ref="Q2142">IF(LEN($A2142)&gt;0,SUMPRODUCT(($A2142=merged_names)*(_xlfn.TEXTAFTER(Q$2, "At ")=merged_belt_colours)*merged_months_at_rank),"")</f>
        <v/>
      </c>
      <c r="R2142" s="18" t="str" cm="1">
        <f t="array" ref="R2142">IF(LEN($A2142)&gt;0,SUMPRODUCT(($A2142=merged_names)*(_xlfn.TEXTAFTER(R$2, "At ")=merged_belt_colours)*merged_months_at_rank),"")</f>
        <v/>
      </c>
    </row>
    <row r="2143" spans="1:18" x14ac:dyDescent="0.25">
      <c r="A2143"/>
      <c r="B2143" s="15" t="str" cm="1">
        <f t="array" ref="B2143">IFERROR(IF(LEN(A2143)&gt;0, IF(SUMPRODUCT((Inactives[Key]=J2143)*(Inactives[Currently Inactive]))=1,"Inactive","Active"),""),"Active")</f>
        <v/>
      </c>
      <c r="C2143" s="16" t="str" cm="1">
        <f t="array" aca="1" ref="C2143" ca="1">IFERROR(_xlfn._xlws.FILTER(Inactives[Inactive On],(Inactives[Key]=J2143)*(Inactives[Currently Inactive]),""),"")</f>
        <v/>
      </c>
      <c r="D2143" s="16" t="str" cm="1">
        <f t="array" aca="1" ref="D2143" ca="1">IFERROR(INDEX(_xlfn.TEXTSPLIT(E2143," "),1),"")</f>
        <v/>
      </c>
      <c r="E2143" s="15" t="str" cm="1">
        <f t="array" aca="1" ref="E2143" ca="1">IFERROR(_xlfn._xlws.FILTER(merged_ranks,(merged_end_dates=DATE(9999,12,31))*(merged_names=A2143)),"")</f>
        <v/>
      </c>
      <c r="F2143" s="17" t="str">
        <f ca="1">_xlfn.XLOOKUP(J2143,Promotions[Promo Key],Promotions[Promo Date],"")</f>
        <v/>
      </c>
      <c r="G2143" s="18" t="str">
        <f t="shared" ca="1" si="147"/>
        <v/>
      </c>
      <c r="H2143" s="18" t="str">
        <f t="shared" ca="1" si="146"/>
        <v/>
      </c>
      <c r="I2143" s="17" t="str">
        <f>_xlfn.XLOOKUP(A2143,Students[Full Name],Students[Starting Rank],"")</f>
        <v/>
      </c>
      <c r="J2143" s="15" t="str">
        <f t="shared" ca="1" si="148"/>
        <v xml:space="preserve">: </v>
      </c>
      <c r="K2143" s="16" t="str">
        <f>_xlfn.XLOOKUP(A2143,Students[Full Name],Students[Start Date],"")</f>
        <v/>
      </c>
      <c r="L2143" s="18">
        <f t="shared" ca="1" si="149"/>
        <v>-1</v>
      </c>
      <c r="M2143" s="18" cm="1">
        <f t="array" aca="1" ref="M2143" ca="1">SUMPRODUCT(Inactives[Days Inactive]*(Inactives[Student]=A2143))/365</f>
        <v>0</v>
      </c>
      <c r="N2143" s="18" t="str" cm="1">
        <f t="array" ref="N2143">IF(LEN($A2143)&gt;0,SUMPRODUCT(($A2143=merged_names)*(_xlfn.TEXTAFTER(N$2, "At ")=merged_belt_colours)*merged_months_at_rank),"")</f>
        <v/>
      </c>
      <c r="O2143" s="18" t="str" cm="1">
        <f t="array" ref="O2143">IF(LEN($A2143)&gt;0,SUMPRODUCT(($A2143=merged_names)*(_xlfn.TEXTAFTER(O$2, "At ")=merged_belt_colours)*merged_months_at_rank),"")</f>
        <v/>
      </c>
      <c r="P2143" s="18" t="str" cm="1">
        <f t="array" ref="P2143">IF(LEN($A2143)&gt;0,SUMPRODUCT(($A2143=merged_names)*(_xlfn.TEXTAFTER(P$2, "At ")=merged_belt_colours)*merged_months_at_rank),"")</f>
        <v/>
      </c>
      <c r="Q2143" s="18" t="str" cm="1">
        <f t="array" ref="Q2143">IF(LEN($A2143)&gt;0,SUMPRODUCT(($A2143=merged_names)*(_xlfn.TEXTAFTER(Q$2, "At ")=merged_belt_colours)*merged_months_at_rank),"")</f>
        <v/>
      </c>
      <c r="R2143" s="18" t="str" cm="1">
        <f t="array" ref="R2143">IF(LEN($A2143)&gt;0,SUMPRODUCT(($A2143=merged_names)*(_xlfn.TEXTAFTER(R$2, "At ")=merged_belt_colours)*merged_months_at_rank),"")</f>
        <v/>
      </c>
    </row>
    <row r="2144" spans="1:18" x14ac:dyDescent="0.25">
      <c r="A2144"/>
      <c r="B2144" s="15" t="str" cm="1">
        <f t="array" ref="B2144">IFERROR(IF(LEN(A2144)&gt;0, IF(SUMPRODUCT((Inactives[Key]=J2144)*(Inactives[Currently Inactive]))=1,"Inactive","Active"),""),"Active")</f>
        <v/>
      </c>
      <c r="C2144" s="16" t="str" cm="1">
        <f t="array" aca="1" ref="C2144" ca="1">IFERROR(_xlfn._xlws.FILTER(Inactives[Inactive On],(Inactives[Key]=J2144)*(Inactives[Currently Inactive]),""),"")</f>
        <v/>
      </c>
      <c r="D2144" s="16" t="str" cm="1">
        <f t="array" aca="1" ref="D2144" ca="1">IFERROR(INDEX(_xlfn.TEXTSPLIT(E2144," "),1),"")</f>
        <v/>
      </c>
      <c r="E2144" s="15" t="str" cm="1">
        <f t="array" aca="1" ref="E2144" ca="1">IFERROR(_xlfn._xlws.FILTER(merged_ranks,(merged_end_dates=DATE(9999,12,31))*(merged_names=A2144)),"")</f>
        <v/>
      </c>
      <c r="F2144" s="17" t="str">
        <f ca="1">_xlfn.XLOOKUP(J2144,Promotions[Promo Key],Promotions[Promo Date],"")</f>
        <v/>
      </c>
      <c r="G2144" s="18" t="str">
        <f t="shared" ca="1" si="147"/>
        <v/>
      </c>
      <c r="H2144" s="18" t="str">
        <f t="shared" ca="1" si="146"/>
        <v/>
      </c>
      <c r="I2144" s="17" t="str">
        <f>_xlfn.XLOOKUP(A2144,Students[Full Name],Students[Starting Rank],"")</f>
        <v/>
      </c>
      <c r="J2144" s="15" t="str">
        <f t="shared" ca="1" si="148"/>
        <v xml:space="preserve">: </v>
      </c>
      <c r="K2144" s="16" t="str">
        <f>_xlfn.XLOOKUP(A2144,Students[Full Name],Students[Start Date],"")</f>
        <v/>
      </c>
      <c r="L2144" s="18">
        <f t="shared" ca="1" si="149"/>
        <v>-1</v>
      </c>
      <c r="M2144" s="18" cm="1">
        <f t="array" aca="1" ref="M2144" ca="1">SUMPRODUCT(Inactives[Days Inactive]*(Inactives[Student]=A2144))/365</f>
        <v>0</v>
      </c>
      <c r="N2144" s="18" t="str" cm="1">
        <f t="array" ref="N2144">IF(LEN($A2144)&gt;0,SUMPRODUCT(($A2144=merged_names)*(_xlfn.TEXTAFTER(N$2, "At ")=merged_belt_colours)*merged_months_at_rank),"")</f>
        <v/>
      </c>
      <c r="O2144" s="18" t="str" cm="1">
        <f t="array" ref="O2144">IF(LEN($A2144)&gt;0,SUMPRODUCT(($A2144=merged_names)*(_xlfn.TEXTAFTER(O$2, "At ")=merged_belt_colours)*merged_months_at_rank),"")</f>
        <v/>
      </c>
      <c r="P2144" s="18" t="str" cm="1">
        <f t="array" ref="P2144">IF(LEN($A2144)&gt;0,SUMPRODUCT(($A2144=merged_names)*(_xlfn.TEXTAFTER(P$2, "At ")=merged_belt_colours)*merged_months_at_rank),"")</f>
        <v/>
      </c>
      <c r="Q2144" s="18" t="str" cm="1">
        <f t="array" ref="Q2144">IF(LEN($A2144)&gt;0,SUMPRODUCT(($A2144=merged_names)*(_xlfn.TEXTAFTER(Q$2, "At ")=merged_belt_colours)*merged_months_at_rank),"")</f>
        <v/>
      </c>
      <c r="R2144" s="18" t="str" cm="1">
        <f t="array" ref="R2144">IF(LEN($A2144)&gt;0,SUMPRODUCT(($A2144=merged_names)*(_xlfn.TEXTAFTER(R$2, "At ")=merged_belt_colours)*merged_months_at_rank),"")</f>
        <v/>
      </c>
    </row>
    <row r="2145" spans="1:18" x14ac:dyDescent="0.25">
      <c r="A2145"/>
      <c r="B2145" s="15" t="str" cm="1">
        <f t="array" ref="B2145">IFERROR(IF(LEN(A2145)&gt;0, IF(SUMPRODUCT((Inactives[Key]=J2145)*(Inactives[Currently Inactive]))=1,"Inactive","Active"),""),"Active")</f>
        <v/>
      </c>
      <c r="C2145" s="16" t="str" cm="1">
        <f t="array" aca="1" ref="C2145" ca="1">IFERROR(_xlfn._xlws.FILTER(Inactives[Inactive On],(Inactives[Key]=J2145)*(Inactives[Currently Inactive]),""),"")</f>
        <v/>
      </c>
      <c r="D2145" s="16" t="str" cm="1">
        <f t="array" aca="1" ref="D2145" ca="1">IFERROR(INDEX(_xlfn.TEXTSPLIT(E2145," "),1),"")</f>
        <v/>
      </c>
      <c r="E2145" s="15" t="str" cm="1">
        <f t="array" aca="1" ref="E2145" ca="1">IFERROR(_xlfn._xlws.FILTER(merged_ranks,(merged_end_dates=DATE(9999,12,31))*(merged_names=A2145)),"")</f>
        <v/>
      </c>
      <c r="F2145" s="17" t="str">
        <f ca="1">_xlfn.XLOOKUP(J2145,Promotions[Promo Key],Promotions[Promo Date],"")</f>
        <v/>
      </c>
      <c r="G2145" s="18" t="str">
        <f t="shared" ca="1" si="147"/>
        <v/>
      </c>
      <c r="H2145" s="18" t="str">
        <f t="shared" ca="1" si="146"/>
        <v/>
      </c>
      <c r="I2145" s="17" t="str">
        <f>_xlfn.XLOOKUP(A2145,Students[Full Name],Students[Starting Rank],"")</f>
        <v/>
      </c>
      <c r="J2145" s="15" t="str">
        <f t="shared" ca="1" si="148"/>
        <v xml:space="preserve">: </v>
      </c>
      <c r="K2145" s="16" t="str">
        <f>_xlfn.XLOOKUP(A2145,Students[Full Name],Students[Start Date],"")</f>
        <v/>
      </c>
      <c r="L2145" s="18">
        <f t="shared" ca="1" si="149"/>
        <v>-1</v>
      </c>
      <c r="M2145" s="18" cm="1">
        <f t="array" aca="1" ref="M2145" ca="1">SUMPRODUCT(Inactives[Days Inactive]*(Inactives[Student]=A2145))/365</f>
        <v>0</v>
      </c>
      <c r="N2145" s="18" t="str" cm="1">
        <f t="array" ref="N2145">IF(LEN($A2145)&gt;0,SUMPRODUCT(($A2145=merged_names)*(_xlfn.TEXTAFTER(N$2, "At ")=merged_belt_colours)*merged_months_at_rank),"")</f>
        <v/>
      </c>
      <c r="O2145" s="18" t="str" cm="1">
        <f t="array" ref="O2145">IF(LEN($A2145)&gt;0,SUMPRODUCT(($A2145=merged_names)*(_xlfn.TEXTAFTER(O$2, "At ")=merged_belt_colours)*merged_months_at_rank),"")</f>
        <v/>
      </c>
      <c r="P2145" s="18" t="str" cm="1">
        <f t="array" ref="P2145">IF(LEN($A2145)&gt;0,SUMPRODUCT(($A2145=merged_names)*(_xlfn.TEXTAFTER(P$2, "At ")=merged_belt_colours)*merged_months_at_rank),"")</f>
        <v/>
      </c>
      <c r="Q2145" s="18" t="str" cm="1">
        <f t="array" ref="Q2145">IF(LEN($A2145)&gt;0,SUMPRODUCT(($A2145=merged_names)*(_xlfn.TEXTAFTER(Q$2, "At ")=merged_belt_colours)*merged_months_at_rank),"")</f>
        <v/>
      </c>
      <c r="R2145" s="18" t="str" cm="1">
        <f t="array" ref="R2145">IF(LEN($A2145)&gt;0,SUMPRODUCT(($A2145=merged_names)*(_xlfn.TEXTAFTER(R$2, "At ")=merged_belt_colours)*merged_months_at_rank),"")</f>
        <v/>
      </c>
    </row>
    <row r="2146" spans="1:18" x14ac:dyDescent="0.25">
      <c r="A2146"/>
      <c r="B2146" s="15" t="str" cm="1">
        <f t="array" ref="B2146">IFERROR(IF(LEN(A2146)&gt;0, IF(SUMPRODUCT((Inactives[Key]=J2146)*(Inactives[Currently Inactive]))=1,"Inactive","Active"),""),"Active")</f>
        <v/>
      </c>
      <c r="C2146" s="16" t="str" cm="1">
        <f t="array" aca="1" ref="C2146" ca="1">IFERROR(_xlfn._xlws.FILTER(Inactives[Inactive On],(Inactives[Key]=J2146)*(Inactives[Currently Inactive]),""),"")</f>
        <v/>
      </c>
      <c r="D2146" s="16" t="str" cm="1">
        <f t="array" aca="1" ref="D2146" ca="1">IFERROR(INDEX(_xlfn.TEXTSPLIT(E2146," "),1),"")</f>
        <v/>
      </c>
      <c r="E2146" s="15" t="str" cm="1">
        <f t="array" aca="1" ref="E2146" ca="1">IFERROR(_xlfn._xlws.FILTER(merged_ranks,(merged_end_dates=DATE(9999,12,31))*(merged_names=A2146)),"")</f>
        <v/>
      </c>
      <c r="F2146" s="17" t="str">
        <f ca="1">_xlfn.XLOOKUP(J2146,Promotions[Promo Key],Promotions[Promo Date],"")</f>
        <v/>
      </c>
      <c r="G2146" s="18" t="str">
        <f t="shared" ca="1" si="147"/>
        <v/>
      </c>
      <c r="H2146" s="18" t="str">
        <f t="shared" ca="1" si="146"/>
        <v/>
      </c>
      <c r="I2146" s="17" t="str">
        <f>_xlfn.XLOOKUP(A2146,Students[Full Name],Students[Starting Rank],"")</f>
        <v/>
      </c>
      <c r="J2146" s="15" t="str">
        <f t="shared" ca="1" si="148"/>
        <v xml:space="preserve">: </v>
      </c>
      <c r="K2146" s="16" t="str">
        <f>_xlfn.XLOOKUP(A2146,Students[Full Name],Students[Start Date],"")</f>
        <v/>
      </c>
      <c r="L2146" s="18">
        <f t="shared" ca="1" si="149"/>
        <v>-1</v>
      </c>
      <c r="M2146" s="18" cm="1">
        <f t="array" aca="1" ref="M2146" ca="1">SUMPRODUCT(Inactives[Days Inactive]*(Inactives[Student]=A2146))/365</f>
        <v>0</v>
      </c>
      <c r="N2146" s="18" t="str" cm="1">
        <f t="array" ref="N2146">IF(LEN($A2146)&gt;0,SUMPRODUCT(($A2146=merged_names)*(_xlfn.TEXTAFTER(N$2, "At ")=merged_belt_colours)*merged_months_at_rank),"")</f>
        <v/>
      </c>
      <c r="O2146" s="18" t="str" cm="1">
        <f t="array" ref="O2146">IF(LEN($A2146)&gt;0,SUMPRODUCT(($A2146=merged_names)*(_xlfn.TEXTAFTER(O$2, "At ")=merged_belt_colours)*merged_months_at_rank),"")</f>
        <v/>
      </c>
      <c r="P2146" s="18" t="str" cm="1">
        <f t="array" ref="P2146">IF(LEN($A2146)&gt;0,SUMPRODUCT(($A2146=merged_names)*(_xlfn.TEXTAFTER(P$2, "At ")=merged_belt_colours)*merged_months_at_rank),"")</f>
        <v/>
      </c>
      <c r="Q2146" s="18" t="str" cm="1">
        <f t="array" ref="Q2146">IF(LEN($A2146)&gt;0,SUMPRODUCT(($A2146=merged_names)*(_xlfn.TEXTAFTER(Q$2, "At ")=merged_belt_colours)*merged_months_at_rank),"")</f>
        <v/>
      </c>
      <c r="R2146" s="18" t="str" cm="1">
        <f t="array" ref="R2146">IF(LEN($A2146)&gt;0,SUMPRODUCT(($A2146=merged_names)*(_xlfn.TEXTAFTER(R$2, "At ")=merged_belt_colours)*merged_months_at_rank),"")</f>
        <v/>
      </c>
    </row>
    <row r="2147" spans="1:18" x14ac:dyDescent="0.25">
      <c r="A2147"/>
      <c r="B2147" s="15" t="str" cm="1">
        <f t="array" ref="B2147">IFERROR(IF(LEN(A2147)&gt;0, IF(SUMPRODUCT((Inactives[Key]=J2147)*(Inactives[Currently Inactive]))=1,"Inactive","Active"),""),"Active")</f>
        <v/>
      </c>
      <c r="C2147" s="16" t="str" cm="1">
        <f t="array" aca="1" ref="C2147" ca="1">IFERROR(_xlfn._xlws.FILTER(Inactives[Inactive On],(Inactives[Key]=J2147)*(Inactives[Currently Inactive]),""),"")</f>
        <v/>
      </c>
      <c r="D2147" s="16" t="str" cm="1">
        <f t="array" aca="1" ref="D2147" ca="1">IFERROR(INDEX(_xlfn.TEXTSPLIT(E2147," "),1),"")</f>
        <v/>
      </c>
      <c r="E2147" s="15" t="str" cm="1">
        <f t="array" aca="1" ref="E2147" ca="1">IFERROR(_xlfn._xlws.FILTER(merged_ranks,(merged_end_dates=DATE(9999,12,31))*(merged_names=A2147)),"")</f>
        <v/>
      </c>
      <c r="F2147" s="17" t="str">
        <f ca="1">_xlfn.XLOOKUP(J2147,Promotions[Promo Key],Promotions[Promo Date],"")</f>
        <v/>
      </c>
      <c r="G2147" s="18" t="str">
        <f t="shared" ca="1" si="147"/>
        <v/>
      </c>
      <c r="H2147" s="18" t="str">
        <f t="shared" ca="1" si="146"/>
        <v/>
      </c>
      <c r="I2147" s="17" t="str">
        <f>_xlfn.XLOOKUP(A2147,Students[Full Name],Students[Starting Rank],"")</f>
        <v/>
      </c>
      <c r="J2147" s="15" t="str">
        <f t="shared" ca="1" si="148"/>
        <v xml:space="preserve">: </v>
      </c>
      <c r="K2147" s="16" t="str">
        <f>_xlfn.XLOOKUP(A2147,Students[Full Name],Students[Start Date],"")</f>
        <v/>
      </c>
      <c r="L2147" s="18">
        <f t="shared" ca="1" si="149"/>
        <v>-1</v>
      </c>
      <c r="M2147" s="18" cm="1">
        <f t="array" aca="1" ref="M2147" ca="1">SUMPRODUCT(Inactives[Days Inactive]*(Inactives[Student]=A2147))/365</f>
        <v>0</v>
      </c>
      <c r="N2147" s="18" t="str" cm="1">
        <f t="array" ref="N2147">IF(LEN($A2147)&gt;0,SUMPRODUCT(($A2147=merged_names)*(_xlfn.TEXTAFTER(N$2, "At ")=merged_belt_colours)*merged_months_at_rank),"")</f>
        <v/>
      </c>
      <c r="O2147" s="18" t="str" cm="1">
        <f t="array" ref="O2147">IF(LEN($A2147)&gt;0,SUMPRODUCT(($A2147=merged_names)*(_xlfn.TEXTAFTER(O$2, "At ")=merged_belt_colours)*merged_months_at_rank),"")</f>
        <v/>
      </c>
      <c r="P2147" s="18" t="str" cm="1">
        <f t="array" ref="P2147">IF(LEN($A2147)&gt;0,SUMPRODUCT(($A2147=merged_names)*(_xlfn.TEXTAFTER(P$2, "At ")=merged_belt_colours)*merged_months_at_rank),"")</f>
        <v/>
      </c>
      <c r="Q2147" s="18" t="str" cm="1">
        <f t="array" ref="Q2147">IF(LEN($A2147)&gt;0,SUMPRODUCT(($A2147=merged_names)*(_xlfn.TEXTAFTER(Q$2, "At ")=merged_belt_colours)*merged_months_at_rank),"")</f>
        <v/>
      </c>
      <c r="R2147" s="18" t="str" cm="1">
        <f t="array" ref="R2147">IF(LEN($A2147)&gt;0,SUMPRODUCT(($A2147=merged_names)*(_xlfn.TEXTAFTER(R$2, "At ")=merged_belt_colours)*merged_months_at_rank),"")</f>
        <v/>
      </c>
    </row>
    <row r="2148" spans="1:18" x14ac:dyDescent="0.25">
      <c r="A2148"/>
      <c r="B2148" s="15" t="str" cm="1">
        <f t="array" ref="B2148">IFERROR(IF(LEN(A2148)&gt;0, IF(SUMPRODUCT((Inactives[Key]=J2148)*(Inactives[Currently Inactive]))=1,"Inactive","Active"),""),"Active")</f>
        <v/>
      </c>
      <c r="C2148" s="16" t="str" cm="1">
        <f t="array" aca="1" ref="C2148" ca="1">IFERROR(_xlfn._xlws.FILTER(Inactives[Inactive On],(Inactives[Key]=J2148)*(Inactives[Currently Inactive]),""),"")</f>
        <v/>
      </c>
      <c r="D2148" s="16" t="str" cm="1">
        <f t="array" aca="1" ref="D2148" ca="1">IFERROR(INDEX(_xlfn.TEXTSPLIT(E2148," "),1),"")</f>
        <v/>
      </c>
      <c r="E2148" s="15" t="str" cm="1">
        <f t="array" aca="1" ref="E2148" ca="1">IFERROR(_xlfn._xlws.FILTER(merged_ranks,(merged_end_dates=DATE(9999,12,31))*(merged_names=A2148)),"")</f>
        <v/>
      </c>
      <c r="F2148" s="17" t="str">
        <f ca="1">_xlfn.XLOOKUP(J2148,Promotions[Promo Key],Promotions[Promo Date],"")</f>
        <v/>
      </c>
      <c r="G2148" s="18" t="str">
        <f t="shared" ca="1" si="147"/>
        <v/>
      </c>
      <c r="H2148" s="18" t="str">
        <f t="shared" ca="1" si="146"/>
        <v/>
      </c>
      <c r="I2148" s="17" t="str">
        <f>_xlfn.XLOOKUP(A2148,Students[Full Name],Students[Starting Rank],"")</f>
        <v/>
      </c>
      <c r="J2148" s="15" t="str">
        <f t="shared" ca="1" si="148"/>
        <v xml:space="preserve">: </v>
      </c>
      <c r="K2148" s="16" t="str">
        <f>_xlfn.XLOOKUP(A2148,Students[Full Name],Students[Start Date],"")</f>
        <v/>
      </c>
      <c r="L2148" s="18">
        <f t="shared" ca="1" si="149"/>
        <v>-1</v>
      </c>
      <c r="M2148" s="18" cm="1">
        <f t="array" aca="1" ref="M2148" ca="1">SUMPRODUCT(Inactives[Days Inactive]*(Inactives[Student]=A2148))/365</f>
        <v>0</v>
      </c>
      <c r="N2148" s="18" t="str" cm="1">
        <f t="array" ref="N2148">IF(LEN($A2148)&gt;0,SUMPRODUCT(($A2148=merged_names)*(_xlfn.TEXTAFTER(N$2, "At ")=merged_belt_colours)*merged_months_at_rank),"")</f>
        <v/>
      </c>
      <c r="O2148" s="18" t="str" cm="1">
        <f t="array" ref="O2148">IF(LEN($A2148)&gt;0,SUMPRODUCT(($A2148=merged_names)*(_xlfn.TEXTAFTER(O$2, "At ")=merged_belt_colours)*merged_months_at_rank),"")</f>
        <v/>
      </c>
      <c r="P2148" s="18" t="str" cm="1">
        <f t="array" ref="P2148">IF(LEN($A2148)&gt;0,SUMPRODUCT(($A2148=merged_names)*(_xlfn.TEXTAFTER(P$2, "At ")=merged_belt_colours)*merged_months_at_rank),"")</f>
        <v/>
      </c>
      <c r="Q2148" s="18" t="str" cm="1">
        <f t="array" ref="Q2148">IF(LEN($A2148)&gt;0,SUMPRODUCT(($A2148=merged_names)*(_xlfn.TEXTAFTER(Q$2, "At ")=merged_belt_colours)*merged_months_at_rank),"")</f>
        <v/>
      </c>
      <c r="R2148" s="18" t="str" cm="1">
        <f t="array" ref="R2148">IF(LEN($A2148)&gt;0,SUMPRODUCT(($A2148=merged_names)*(_xlfn.TEXTAFTER(R$2, "At ")=merged_belt_colours)*merged_months_at_rank),"")</f>
        <v/>
      </c>
    </row>
    <row r="2149" spans="1:18" x14ac:dyDescent="0.25">
      <c r="A2149"/>
      <c r="B2149" s="15" t="str" cm="1">
        <f t="array" ref="B2149">IFERROR(IF(LEN(A2149)&gt;0, IF(SUMPRODUCT((Inactives[Key]=J2149)*(Inactives[Currently Inactive]))=1,"Inactive","Active"),""),"Active")</f>
        <v/>
      </c>
      <c r="C2149" s="16" t="str" cm="1">
        <f t="array" aca="1" ref="C2149" ca="1">IFERROR(_xlfn._xlws.FILTER(Inactives[Inactive On],(Inactives[Key]=J2149)*(Inactives[Currently Inactive]),""),"")</f>
        <v/>
      </c>
      <c r="D2149" s="16" t="str" cm="1">
        <f t="array" aca="1" ref="D2149" ca="1">IFERROR(INDEX(_xlfn.TEXTSPLIT(E2149," "),1),"")</f>
        <v/>
      </c>
      <c r="E2149" s="15" t="str" cm="1">
        <f t="array" aca="1" ref="E2149" ca="1">IFERROR(_xlfn._xlws.FILTER(merged_ranks,(merged_end_dates=DATE(9999,12,31))*(merged_names=A2149)),"")</f>
        <v/>
      </c>
      <c r="F2149" s="17" t="str">
        <f ca="1">_xlfn.XLOOKUP(J2149,Promotions[Promo Key],Promotions[Promo Date],"")</f>
        <v/>
      </c>
      <c r="G2149" s="18" t="str">
        <f t="shared" ca="1" si="147"/>
        <v/>
      </c>
      <c r="H2149" s="18" t="str">
        <f t="shared" ca="1" si="146"/>
        <v/>
      </c>
      <c r="I2149" s="17" t="str">
        <f>_xlfn.XLOOKUP(A2149,Students[Full Name],Students[Starting Rank],"")</f>
        <v/>
      </c>
      <c r="J2149" s="15" t="str">
        <f t="shared" ca="1" si="148"/>
        <v xml:space="preserve">: </v>
      </c>
      <c r="K2149" s="16" t="str">
        <f>_xlfn.XLOOKUP(A2149,Students[Full Name],Students[Start Date],"")</f>
        <v/>
      </c>
      <c r="L2149" s="18">
        <f t="shared" ca="1" si="149"/>
        <v>-1</v>
      </c>
      <c r="M2149" s="18" cm="1">
        <f t="array" aca="1" ref="M2149" ca="1">SUMPRODUCT(Inactives[Days Inactive]*(Inactives[Student]=A2149))/365</f>
        <v>0</v>
      </c>
      <c r="N2149" s="18" t="str" cm="1">
        <f t="array" ref="N2149">IF(LEN($A2149)&gt;0,SUMPRODUCT(($A2149=merged_names)*(_xlfn.TEXTAFTER(N$2, "At ")=merged_belt_colours)*merged_months_at_rank),"")</f>
        <v/>
      </c>
      <c r="O2149" s="18" t="str" cm="1">
        <f t="array" ref="O2149">IF(LEN($A2149)&gt;0,SUMPRODUCT(($A2149=merged_names)*(_xlfn.TEXTAFTER(O$2, "At ")=merged_belt_colours)*merged_months_at_rank),"")</f>
        <v/>
      </c>
      <c r="P2149" s="18" t="str" cm="1">
        <f t="array" ref="P2149">IF(LEN($A2149)&gt;0,SUMPRODUCT(($A2149=merged_names)*(_xlfn.TEXTAFTER(P$2, "At ")=merged_belt_colours)*merged_months_at_rank),"")</f>
        <v/>
      </c>
      <c r="Q2149" s="18" t="str" cm="1">
        <f t="array" ref="Q2149">IF(LEN($A2149)&gt;0,SUMPRODUCT(($A2149=merged_names)*(_xlfn.TEXTAFTER(Q$2, "At ")=merged_belt_colours)*merged_months_at_rank),"")</f>
        <v/>
      </c>
      <c r="R2149" s="18" t="str" cm="1">
        <f t="array" ref="R2149">IF(LEN($A2149)&gt;0,SUMPRODUCT(($A2149=merged_names)*(_xlfn.TEXTAFTER(R$2, "At ")=merged_belt_colours)*merged_months_at_rank),"")</f>
        <v/>
      </c>
    </row>
    <row r="2150" spans="1:18" x14ac:dyDescent="0.25">
      <c r="A2150"/>
      <c r="B2150" s="15" t="str" cm="1">
        <f t="array" ref="B2150">IFERROR(IF(LEN(A2150)&gt;0, IF(SUMPRODUCT((Inactives[Key]=J2150)*(Inactives[Currently Inactive]))=1,"Inactive","Active"),""),"Active")</f>
        <v/>
      </c>
      <c r="C2150" s="16" t="str" cm="1">
        <f t="array" aca="1" ref="C2150" ca="1">IFERROR(_xlfn._xlws.FILTER(Inactives[Inactive On],(Inactives[Key]=J2150)*(Inactives[Currently Inactive]),""),"")</f>
        <v/>
      </c>
      <c r="D2150" s="16" t="str" cm="1">
        <f t="array" aca="1" ref="D2150" ca="1">IFERROR(INDEX(_xlfn.TEXTSPLIT(E2150," "),1),"")</f>
        <v/>
      </c>
      <c r="E2150" s="15" t="str" cm="1">
        <f t="array" aca="1" ref="E2150" ca="1">IFERROR(_xlfn._xlws.FILTER(merged_ranks,(merged_end_dates=DATE(9999,12,31))*(merged_names=A2150)),"")</f>
        <v/>
      </c>
      <c r="F2150" s="17" t="str">
        <f ca="1">_xlfn.XLOOKUP(J2150,Promotions[Promo Key],Promotions[Promo Date],"")</f>
        <v/>
      </c>
      <c r="G2150" s="18" t="str">
        <f t="shared" ca="1" si="147"/>
        <v/>
      </c>
      <c r="H2150" s="18" t="str">
        <f t="shared" ca="1" si="146"/>
        <v/>
      </c>
      <c r="I2150" s="17" t="str">
        <f>_xlfn.XLOOKUP(A2150,Students[Full Name],Students[Starting Rank],"")</f>
        <v/>
      </c>
      <c r="J2150" s="15" t="str">
        <f t="shared" ca="1" si="148"/>
        <v xml:space="preserve">: </v>
      </c>
      <c r="K2150" s="16" t="str">
        <f>_xlfn.XLOOKUP(A2150,Students[Full Name],Students[Start Date],"")</f>
        <v/>
      </c>
      <c r="L2150" s="18">
        <f t="shared" ca="1" si="149"/>
        <v>-1</v>
      </c>
      <c r="M2150" s="18" cm="1">
        <f t="array" aca="1" ref="M2150" ca="1">SUMPRODUCT(Inactives[Days Inactive]*(Inactives[Student]=A2150))/365</f>
        <v>0</v>
      </c>
      <c r="N2150" s="18" t="str" cm="1">
        <f t="array" ref="N2150">IF(LEN($A2150)&gt;0,SUMPRODUCT(($A2150=merged_names)*(_xlfn.TEXTAFTER(N$2, "At ")=merged_belt_colours)*merged_months_at_rank),"")</f>
        <v/>
      </c>
      <c r="O2150" s="18" t="str" cm="1">
        <f t="array" ref="O2150">IF(LEN($A2150)&gt;0,SUMPRODUCT(($A2150=merged_names)*(_xlfn.TEXTAFTER(O$2, "At ")=merged_belt_colours)*merged_months_at_rank),"")</f>
        <v/>
      </c>
      <c r="P2150" s="18" t="str" cm="1">
        <f t="array" ref="P2150">IF(LEN($A2150)&gt;0,SUMPRODUCT(($A2150=merged_names)*(_xlfn.TEXTAFTER(P$2, "At ")=merged_belt_colours)*merged_months_at_rank),"")</f>
        <v/>
      </c>
      <c r="Q2150" s="18" t="str" cm="1">
        <f t="array" ref="Q2150">IF(LEN($A2150)&gt;0,SUMPRODUCT(($A2150=merged_names)*(_xlfn.TEXTAFTER(Q$2, "At ")=merged_belt_colours)*merged_months_at_rank),"")</f>
        <v/>
      </c>
      <c r="R2150" s="18" t="str" cm="1">
        <f t="array" ref="R2150">IF(LEN($A2150)&gt;0,SUMPRODUCT(($A2150=merged_names)*(_xlfn.TEXTAFTER(R$2, "At ")=merged_belt_colours)*merged_months_at_rank),"")</f>
        <v/>
      </c>
    </row>
    <row r="2151" spans="1:18" x14ac:dyDescent="0.25">
      <c r="A2151"/>
      <c r="B2151" s="15" t="str" cm="1">
        <f t="array" ref="B2151">IFERROR(IF(LEN(A2151)&gt;0, IF(SUMPRODUCT((Inactives[Key]=J2151)*(Inactives[Currently Inactive]))=1,"Inactive","Active"),""),"Active")</f>
        <v/>
      </c>
      <c r="C2151" s="16" t="str" cm="1">
        <f t="array" aca="1" ref="C2151" ca="1">IFERROR(_xlfn._xlws.FILTER(Inactives[Inactive On],(Inactives[Key]=J2151)*(Inactives[Currently Inactive]),""),"")</f>
        <v/>
      </c>
      <c r="D2151" s="16" t="str" cm="1">
        <f t="array" aca="1" ref="D2151" ca="1">IFERROR(INDEX(_xlfn.TEXTSPLIT(E2151," "),1),"")</f>
        <v/>
      </c>
      <c r="E2151" s="15" t="str" cm="1">
        <f t="array" aca="1" ref="E2151" ca="1">IFERROR(_xlfn._xlws.FILTER(merged_ranks,(merged_end_dates=DATE(9999,12,31))*(merged_names=A2151)),"")</f>
        <v/>
      </c>
      <c r="F2151" s="17" t="str">
        <f ca="1">_xlfn.XLOOKUP(J2151,Promotions[Promo Key],Promotions[Promo Date],"")</f>
        <v/>
      </c>
      <c r="G2151" s="18" t="str">
        <f t="shared" ca="1" si="147"/>
        <v/>
      </c>
      <c r="H2151" s="18" t="str">
        <f t="shared" ca="1" si="146"/>
        <v/>
      </c>
      <c r="I2151" s="17" t="str">
        <f>_xlfn.XLOOKUP(A2151,Students[Full Name],Students[Starting Rank],"")</f>
        <v/>
      </c>
      <c r="J2151" s="15" t="str">
        <f t="shared" ca="1" si="148"/>
        <v xml:space="preserve">: </v>
      </c>
      <c r="K2151" s="16" t="str">
        <f>_xlfn.XLOOKUP(A2151,Students[Full Name],Students[Start Date],"")</f>
        <v/>
      </c>
      <c r="L2151" s="18">
        <f t="shared" ca="1" si="149"/>
        <v>-1</v>
      </c>
      <c r="M2151" s="18" cm="1">
        <f t="array" aca="1" ref="M2151" ca="1">SUMPRODUCT(Inactives[Days Inactive]*(Inactives[Student]=A2151))/365</f>
        <v>0</v>
      </c>
      <c r="N2151" s="18" t="str" cm="1">
        <f t="array" ref="N2151">IF(LEN($A2151)&gt;0,SUMPRODUCT(($A2151=merged_names)*(_xlfn.TEXTAFTER(N$2, "At ")=merged_belt_colours)*merged_months_at_rank),"")</f>
        <v/>
      </c>
      <c r="O2151" s="18" t="str" cm="1">
        <f t="array" ref="O2151">IF(LEN($A2151)&gt;0,SUMPRODUCT(($A2151=merged_names)*(_xlfn.TEXTAFTER(O$2, "At ")=merged_belt_colours)*merged_months_at_rank),"")</f>
        <v/>
      </c>
      <c r="P2151" s="18" t="str" cm="1">
        <f t="array" ref="P2151">IF(LEN($A2151)&gt;0,SUMPRODUCT(($A2151=merged_names)*(_xlfn.TEXTAFTER(P$2, "At ")=merged_belt_colours)*merged_months_at_rank),"")</f>
        <v/>
      </c>
      <c r="Q2151" s="18" t="str" cm="1">
        <f t="array" ref="Q2151">IF(LEN($A2151)&gt;0,SUMPRODUCT(($A2151=merged_names)*(_xlfn.TEXTAFTER(Q$2, "At ")=merged_belt_colours)*merged_months_at_rank),"")</f>
        <v/>
      </c>
      <c r="R2151" s="18" t="str" cm="1">
        <f t="array" ref="R2151">IF(LEN($A2151)&gt;0,SUMPRODUCT(($A2151=merged_names)*(_xlfn.TEXTAFTER(R$2, "At ")=merged_belt_colours)*merged_months_at_rank),"")</f>
        <v/>
      </c>
    </row>
    <row r="2152" spans="1:18" x14ac:dyDescent="0.25">
      <c r="A2152"/>
      <c r="B2152" s="15" t="str" cm="1">
        <f t="array" ref="B2152">IFERROR(IF(LEN(A2152)&gt;0, IF(SUMPRODUCT((Inactives[Key]=J2152)*(Inactives[Currently Inactive]))=1,"Inactive","Active"),""),"Active")</f>
        <v/>
      </c>
      <c r="C2152" s="16" t="str" cm="1">
        <f t="array" aca="1" ref="C2152" ca="1">IFERROR(_xlfn._xlws.FILTER(Inactives[Inactive On],(Inactives[Key]=J2152)*(Inactives[Currently Inactive]),""),"")</f>
        <v/>
      </c>
      <c r="D2152" s="16" t="str" cm="1">
        <f t="array" aca="1" ref="D2152" ca="1">IFERROR(INDEX(_xlfn.TEXTSPLIT(E2152," "),1),"")</f>
        <v/>
      </c>
      <c r="E2152" s="15" t="str" cm="1">
        <f t="array" aca="1" ref="E2152" ca="1">IFERROR(_xlfn._xlws.FILTER(merged_ranks,(merged_end_dates=DATE(9999,12,31))*(merged_names=A2152)),"")</f>
        <v/>
      </c>
      <c r="F2152" s="17" t="str">
        <f ca="1">_xlfn.XLOOKUP(J2152,Promotions[Promo Key],Promotions[Promo Date],"")</f>
        <v/>
      </c>
      <c r="G2152" s="18" t="str">
        <f t="shared" ca="1" si="147"/>
        <v/>
      </c>
      <c r="H2152" s="18" t="str">
        <f t="shared" ca="1" si="146"/>
        <v/>
      </c>
      <c r="I2152" s="17" t="str">
        <f>_xlfn.XLOOKUP(A2152,Students[Full Name],Students[Starting Rank],"")</f>
        <v/>
      </c>
      <c r="J2152" s="15" t="str">
        <f t="shared" ca="1" si="148"/>
        <v xml:space="preserve">: </v>
      </c>
      <c r="K2152" s="16" t="str">
        <f>_xlfn.XLOOKUP(A2152,Students[Full Name],Students[Start Date],"")</f>
        <v/>
      </c>
      <c r="L2152" s="18">
        <f t="shared" ca="1" si="149"/>
        <v>-1</v>
      </c>
      <c r="M2152" s="18" cm="1">
        <f t="array" aca="1" ref="M2152" ca="1">SUMPRODUCT(Inactives[Days Inactive]*(Inactives[Student]=A2152))/365</f>
        <v>0</v>
      </c>
      <c r="N2152" s="18" t="str" cm="1">
        <f t="array" ref="N2152">IF(LEN($A2152)&gt;0,SUMPRODUCT(($A2152=merged_names)*(_xlfn.TEXTAFTER(N$2, "At ")=merged_belt_colours)*merged_months_at_rank),"")</f>
        <v/>
      </c>
      <c r="O2152" s="18" t="str" cm="1">
        <f t="array" ref="O2152">IF(LEN($A2152)&gt;0,SUMPRODUCT(($A2152=merged_names)*(_xlfn.TEXTAFTER(O$2, "At ")=merged_belt_colours)*merged_months_at_rank),"")</f>
        <v/>
      </c>
      <c r="P2152" s="18" t="str" cm="1">
        <f t="array" ref="P2152">IF(LEN($A2152)&gt;0,SUMPRODUCT(($A2152=merged_names)*(_xlfn.TEXTAFTER(P$2, "At ")=merged_belt_colours)*merged_months_at_rank),"")</f>
        <v/>
      </c>
      <c r="Q2152" s="18" t="str" cm="1">
        <f t="array" ref="Q2152">IF(LEN($A2152)&gt;0,SUMPRODUCT(($A2152=merged_names)*(_xlfn.TEXTAFTER(Q$2, "At ")=merged_belt_colours)*merged_months_at_rank),"")</f>
        <v/>
      </c>
      <c r="R2152" s="18" t="str" cm="1">
        <f t="array" ref="R2152">IF(LEN($A2152)&gt;0,SUMPRODUCT(($A2152=merged_names)*(_xlfn.TEXTAFTER(R$2, "At ")=merged_belt_colours)*merged_months_at_rank),"")</f>
        <v/>
      </c>
    </row>
    <row r="2153" spans="1:18" x14ac:dyDescent="0.25">
      <c r="A2153"/>
      <c r="B2153" s="15" t="str" cm="1">
        <f t="array" ref="B2153">IFERROR(IF(LEN(A2153)&gt;0, IF(SUMPRODUCT((Inactives[Key]=J2153)*(Inactives[Currently Inactive]))=1,"Inactive","Active"),""),"Active")</f>
        <v/>
      </c>
      <c r="C2153" s="16" t="str" cm="1">
        <f t="array" aca="1" ref="C2153" ca="1">IFERROR(_xlfn._xlws.FILTER(Inactives[Inactive On],(Inactives[Key]=J2153)*(Inactives[Currently Inactive]),""),"")</f>
        <v/>
      </c>
      <c r="D2153" s="16" t="str" cm="1">
        <f t="array" aca="1" ref="D2153" ca="1">IFERROR(INDEX(_xlfn.TEXTSPLIT(E2153," "),1),"")</f>
        <v/>
      </c>
      <c r="E2153" s="15" t="str" cm="1">
        <f t="array" aca="1" ref="E2153" ca="1">IFERROR(_xlfn._xlws.FILTER(merged_ranks,(merged_end_dates=DATE(9999,12,31))*(merged_names=A2153)),"")</f>
        <v/>
      </c>
      <c r="F2153" s="17" t="str">
        <f ca="1">_xlfn.XLOOKUP(J2153,Promotions[Promo Key],Promotions[Promo Date],"")</f>
        <v/>
      </c>
      <c r="G2153" s="18" t="str">
        <f t="shared" ca="1" si="147"/>
        <v/>
      </c>
      <c r="H2153" s="18" t="str">
        <f t="shared" ca="1" si="146"/>
        <v/>
      </c>
      <c r="I2153" s="17" t="str">
        <f>_xlfn.XLOOKUP(A2153,Students[Full Name],Students[Starting Rank],"")</f>
        <v/>
      </c>
      <c r="J2153" s="15" t="str">
        <f t="shared" ca="1" si="148"/>
        <v xml:space="preserve">: </v>
      </c>
      <c r="K2153" s="16" t="str">
        <f>_xlfn.XLOOKUP(A2153,Students[Full Name],Students[Start Date],"")</f>
        <v/>
      </c>
      <c r="L2153" s="18">
        <f t="shared" ca="1" si="149"/>
        <v>-1</v>
      </c>
      <c r="M2153" s="18" cm="1">
        <f t="array" aca="1" ref="M2153" ca="1">SUMPRODUCT(Inactives[Days Inactive]*(Inactives[Student]=A2153))/365</f>
        <v>0</v>
      </c>
      <c r="N2153" s="18" t="str" cm="1">
        <f t="array" ref="N2153">IF(LEN($A2153)&gt;0,SUMPRODUCT(($A2153=merged_names)*(_xlfn.TEXTAFTER(N$2, "At ")=merged_belt_colours)*merged_months_at_rank),"")</f>
        <v/>
      </c>
      <c r="O2153" s="18" t="str" cm="1">
        <f t="array" ref="O2153">IF(LEN($A2153)&gt;0,SUMPRODUCT(($A2153=merged_names)*(_xlfn.TEXTAFTER(O$2, "At ")=merged_belt_colours)*merged_months_at_rank),"")</f>
        <v/>
      </c>
      <c r="P2153" s="18" t="str" cm="1">
        <f t="array" ref="P2153">IF(LEN($A2153)&gt;0,SUMPRODUCT(($A2153=merged_names)*(_xlfn.TEXTAFTER(P$2, "At ")=merged_belt_colours)*merged_months_at_rank),"")</f>
        <v/>
      </c>
      <c r="Q2153" s="18" t="str" cm="1">
        <f t="array" ref="Q2153">IF(LEN($A2153)&gt;0,SUMPRODUCT(($A2153=merged_names)*(_xlfn.TEXTAFTER(Q$2, "At ")=merged_belt_colours)*merged_months_at_rank),"")</f>
        <v/>
      </c>
      <c r="R2153" s="18" t="str" cm="1">
        <f t="array" ref="R2153">IF(LEN($A2153)&gt;0,SUMPRODUCT(($A2153=merged_names)*(_xlfn.TEXTAFTER(R$2, "At ")=merged_belt_colours)*merged_months_at_rank),"")</f>
        <v/>
      </c>
    </row>
    <row r="2154" spans="1:18" x14ac:dyDescent="0.25">
      <c r="A2154"/>
      <c r="B2154" s="15" t="str" cm="1">
        <f t="array" ref="B2154">IFERROR(IF(LEN(A2154)&gt;0, IF(SUMPRODUCT((Inactives[Key]=J2154)*(Inactives[Currently Inactive]))=1,"Inactive","Active"),""),"Active")</f>
        <v/>
      </c>
      <c r="C2154" s="16" t="str" cm="1">
        <f t="array" aca="1" ref="C2154" ca="1">IFERROR(_xlfn._xlws.FILTER(Inactives[Inactive On],(Inactives[Key]=J2154)*(Inactives[Currently Inactive]),""),"")</f>
        <v/>
      </c>
      <c r="D2154" s="16" t="str" cm="1">
        <f t="array" aca="1" ref="D2154" ca="1">IFERROR(INDEX(_xlfn.TEXTSPLIT(E2154," "),1),"")</f>
        <v/>
      </c>
      <c r="E2154" s="15" t="str" cm="1">
        <f t="array" aca="1" ref="E2154" ca="1">IFERROR(_xlfn._xlws.FILTER(merged_ranks,(merged_end_dates=DATE(9999,12,31))*(merged_names=A2154)),"")</f>
        <v/>
      </c>
      <c r="F2154" s="17" t="str">
        <f ca="1">_xlfn.XLOOKUP(J2154,Promotions[Promo Key],Promotions[Promo Date],"")</f>
        <v/>
      </c>
      <c r="G2154" s="18" t="str">
        <f t="shared" ca="1" si="147"/>
        <v/>
      </c>
      <c r="H2154" s="18" t="str">
        <f t="shared" ca="1" si="146"/>
        <v/>
      </c>
      <c r="I2154" s="17" t="str">
        <f>_xlfn.XLOOKUP(A2154,Students[Full Name],Students[Starting Rank],"")</f>
        <v/>
      </c>
      <c r="J2154" s="15" t="str">
        <f t="shared" ca="1" si="148"/>
        <v xml:space="preserve">: </v>
      </c>
      <c r="K2154" s="16" t="str">
        <f>_xlfn.XLOOKUP(A2154,Students[Full Name],Students[Start Date],"")</f>
        <v/>
      </c>
      <c r="L2154" s="18">
        <f t="shared" ca="1" si="149"/>
        <v>-1</v>
      </c>
      <c r="M2154" s="18" cm="1">
        <f t="array" aca="1" ref="M2154" ca="1">SUMPRODUCT(Inactives[Days Inactive]*(Inactives[Student]=A2154))/365</f>
        <v>0</v>
      </c>
      <c r="N2154" s="18" t="str" cm="1">
        <f t="array" ref="N2154">IF(LEN($A2154)&gt;0,SUMPRODUCT(($A2154=merged_names)*(_xlfn.TEXTAFTER(N$2, "At ")=merged_belt_colours)*merged_months_at_rank),"")</f>
        <v/>
      </c>
      <c r="O2154" s="18" t="str" cm="1">
        <f t="array" ref="O2154">IF(LEN($A2154)&gt;0,SUMPRODUCT(($A2154=merged_names)*(_xlfn.TEXTAFTER(O$2, "At ")=merged_belt_colours)*merged_months_at_rank),"")</f>
        <v/>
      </c>
      <c r="P2154" s="18" t="str" cm="1">
        <f t="array" ref="P2154">IF(LEN($A2154)&gt;0,SUMPRODUCT(($A2154=merged_names)*(_xlfn.TEXTAFTER(P$2, "At ")=merged_belt_colours)*merged_months_at_rank),"")</f>
        <v/>
      </c>
      <c r="Q2154" s="18" t="str" cm="1">
        <f t="array" ref="Q2154">IF(LEN($A2154)&gt;0,SUMPRODUCT(($A2154=merged_names)*(_xlfn.TEXTAFTER(Q$2, "At ")=merged_belt_colours)*merged_months_at_rank),"")</f>
        <v/>
      </c>
      <c r="R2154" s="18" t="str" cm="1">
        <f t="array" ref="R2154">IF(LEN($A2154)&gt;0,SUMPRODUCT(($A2154=merged_names)*(_xlfn.TEXTAFTER(R$2, "At ")=merged_belt_colours)*merged_months_at_rank),"")</f>
        <v/>
      </c>
    </row>
    <row r="2155" spans="1:18" x14ac:dyDescent="0.25">
      <c r="A2155"/>
      <c r="B2155" s="15" t="str" cm="1">
        <f t="array" ref="B2155">IFERROR(IF(LEN(A2155)&gt;0, IF(SUMPRODUCT((Inactives[Key]=J2155)*(Inactives[Currently Inactive]))=1,"Inactive","Active"),""),"Active")</f>
        <v/>
      </c>
      <c r="C2155" s="16" t="str" cm="1">
        <f t="array" aca="1" ref="C2155" ca="1">IFERROR(_xlfn._xlws.FILTER(Inactives[Inactive On],(Inactives[Key]=J2155)*(Inactives[Currently Inactive]),""),"")</f>
        <v/>
      </c>
      <c r="D2155" s="16" t="str" cm="1">
        <f t="array" aca="1" ref="D2155" ca="1">IFERROR(INDEX(_xlfn.TEXTSPLIT(E2155," "),1),"")</f>
        <v/>
      </c>
      <c r="E2155" s="15" t="str" cm="1">
        <f t="array" aca="1" ref="E2155" ca="1">IFERROR(_xlfn._xlws.FILTER(merged_ranks,(merged_end_dates=DATE(9999,12,31))*(merged_names=A2155)),"")</f>
        <v/>
      </c>
      <c r="F2155" s="17" t="str">
        <f ca="1">_xlfn.XLOOKUP(J2155,Promotions[Promo Key],Promotions[Promo Date],"")</f>
        <v/>
      </c>
      <c r="G2155" s="18" t="str">
        <f t="shared" ca="1" si="147"/>
        <v/>
      </c>
      <c r="H2155" s="18" t="str">
        <f t="shared" ca="1" si="146"/>
        <v/>
      </c>
      <c r="I2155" s="17" t="str">
        <f>_xlfn.XLOOKUP(A2155,Students[Full Name],Students[Starting Rank],"")</f>
        <v/>
      </c>
      <c r="J2155" s="15" t="str">
        <f t="shared" ca="1" si="148"/>
        <v xml:space="preserve">: </v>
      </c>
      <c r="K2155" s="16" t="str">
        <f>_xlfn.XLOOKUP(A2155,Students[Full Name],Students[Start Date],"")</f>
        <v/>
      </c>
      <c r="L2155" s="18">
        <f t="shared" ca="1" si="149"/>
        <v>-1</v>
      </c>
      <c r="M2155" s="18" cm="1">
        <f t="array" aca="1" ref="M2155" ca="1">SUMPRODUCT(Inactives[Days Inactive]*(Inactives[Student]=A2155))/365</f>
        <v>0</v>
      </c>
      <c r="N2155" s="18" t="str" cm="1">
        <f t="array" ref="N2155">IF(LEN($A2155)&gt;0,SUMPRODUCT(($A2155=merged_names)*(_xlfn.TEXTAFTER(N$2, "At ")=merged_belt_colours)*merged_months_at_rank),"")</f>
        <v/>
      </c>
      <c r="O2155" s="18" t="str" cm="1">
        <f t="array" ref="O2155">IF(LEN($A2155)&gt;0,SUMPRODUCT(($A2155=merged_names)*(_xlfn.TEXTAFTER(O$2, "At ")=merged_belt_colours)*merged_months_at_rank),"")</f>
        <v/>
      </c>
      <c r="P2155" s="18" t="str" cm="1">
        <f t="array" ref="P2155">IF(LEN($A2155)&gt;0,SUMPRODUCT(($A2155=merged_names)*(_xlfn.TEXTAFTER(P$2, "At ")=merged_belt_colours)*merged_months_at_rank),"")</f>
        <v/>
      </c>
      <c r="Q2155" s="18" t="str" cm="1">
        <f t="array" ref="Q2155">IF(LEN($A2155)&gt;0,SUMPRODUCT(($A2155=merged_names)*(_xlfn.TEXTAFTER(Q$2, "At ")=merged_belt_colours)*merged_months_at_rank),"")</f>
        <v/>
      </c>
      <c r="R2155" s="18" t="str" cm="1">
        <f t="array" ref="R2155">IF(LEN($A2155)&gt;0,SUMPRODUCT(($A2155=merged_names)*(_xlfn.TEXTAFTER(R$2, "At ")=merged_belt_colours)*merged_months_at_rank),"")</f>
        <v/>
      </c>
    </row>
    <row r="2156" spans="1:18" x14ac:dyDescent="0.25">
      <c r="A2156"/>
      <c r="B2156" s="15" t="str" cm="1">
        <f t="array" ref="B2156">IFERROR(IF(LEN(A2156)&gt;0, IF(SUMPRODUCT((Inactives[Key]=J2156)*(Inactives[Currently Inactive]))=1,"Inactive","Active"),""),"Active")</f>
        <v/>
      </c>
      <c r="C2156" s="16" t="str" cm="1">
        <f t="array" aca="1" ref="C2156" ca="1">IFERROR(_xlfn._xlws.FILTER(Inactives[Inactive On],(Inactives[Key]=J2156)*(Inactives[Currently Inactive]),""),"")</f>
        <v/>
      </c>
      <c r="D2156" s="16" t="str" cm="1">
        <f t="array" aca="1" ref="D2156" ca="1">IFERROR(INDEX(_xlfn.TEXTSPLIT(E2156," "),1),"")</f>
        <v/>
      </c>
      <c r="E2156" s="15" t="str" cm="1">
        <f t="array" aca="1" ref="E2156" ca="1">IFERROR(_xlfn._xlws.FILTER(merged_ranks,(merged_end_dates=DATE(9999,12,31))*(merged_names=A2156)),"")</f>
        <v/>
      </c>
      <c r="F2156" s="17" t="str">
        <f ca="1">_xlfn.XLOOKUP(J2156,Promotions[Promo Key],Promotions[Promo Date],"")</f>
        <v/>
      </c>
      <c r="G2156" s="18" t="str">
        <f t="shared" ca="1" si="147"/>
        <v/>
      </c>
      <c r="H2156" s="18" t="str">
        <f t="shared" ca="1" si="146"/>
        <v/>
      </c>
      <c r="I2156" s="17" t="str">
        <f>_xlfn.XLOOKUP(A2156,Students[Full Name],Students[Starting Rank],"")</f>
        <v/>
      </c>
      <c r="J2156" s="15" t="str">
        <f t="shared" ca="1" si="148"/>
        <v xml:space="preserve">: </v>
      </c>
      <c r="K2156" s="16" t="str">
        <f>_xlfn.XLOOKUP(A2156,Students[Full Name],Students[Start Date],"")</f>
        <v/>
      </c>
      <c r="L2156" s="18">
        <f t="shared" ca="1" si="149"/>
        <v>-1</v>
      </c>
      <c r="M2156" s="18" cm="1">
        <f t="array" aca="1" ref="M2156" ca="1">SUMPRODUCT(Inactives[Days Inactive]*(Inactives[Student]=A2156))/365</f>
        <v>0</v>
      </c>
      <c r="N2156" s="18" t="str" cm="1">
        <f t="array" ref="N2156">IF(LEN($A2156)&gt;0,SUMPRODUCT(($A2156=merged_names)*(_xlfn.TEXTAFTER(N$2, "At ")=merged_belt_colours)*merged_months_at_rank),"")</f>
        <v/>
      </c>
      <c r="O2156" s="18" t="str" cm="1">
        <f t="array" ref="O2156">IF(LEN($A2156)&gt;0,SUMPRODUCT(($A2156=merged_names)*(_xlfn.TEXTAFTER(O$2, "At ")=merged_belt_colours)*merged_months_at_rank),"")</f>
        <v/>
      </c>
      <c r="P2156" s="18" t="str" cm="1">
        <f t="array" ref="P2156">IF(LEN($A2156)&gt;0,SUMPRODUCT(($A2156=merged_names)*(_xlfn.TEXTAFTER(P$2, "At ")=merged_belt_colours)*merged_months_at_rank),"")</f>
        <v/>
      </c>
      <c r="Q2156" s="18" t="str" cm="1">
        <f t="array" ref="Q2156">IF(LEN($A2156)&gt;0,SUMPRODUCT(($A2156=merged_names)*(_xlfn.TEXTAFTER(Q$2, "At ")=merged_belt_colours)*merged_months_at_rank),"")</f>
        <v/>
      </c>
      <c r="R2156" s="18" t="str" cm="1">
        <f t="array" ref="R2156">IF(LEN($A2156)&gt;0,SUMPRODUCT(($A2156=merged_names)*(_xlfn.TEXTAFTER(R$2, "At ")=merged_belt_colours)*merged_months_at_rank),"")</f>
        <v/>
      </c>
    </row>
    <row r="2157" spans="1:18" x14ac:dyDescent="0.25">
      <c r="A2157"/>
      <c r="B2157" s="15" t="str" cm="1">
        <f t="array" ref="B2157">IFERROR(IF(LEN(A2157)&gt;0, IF(SUMPRODUCT((Inactives[Key]=J2157)*(Inactives[Currently Inactive]))=1,"Inactive","Active"),""),"Active")</f>
        <v/>
      </c>
      <c r="C2157" s="16" t="str" cm="1">
        <f t="array" aca="1" ref="C2157" ca="1">IFERROR(_xlfn._xlws.FILTER(Inactives[Inactive On],(Inactives[Key]=J2157)*(Inactives[Currently Inactive]),""),"")</f>
        <v/>
      </c>
      <c r="D2157" s="16" t="str" cm="1">
        <f t="array" aca="1" ref="D2157" ca="1">IFERROR(INDEX(_xlfn.TEXTSPLIT(E2157," "),1),"")</f>
        <v/>
      </c>
      <c r="E2157" s="15" t="str" cm="1">
        <f t="array" aca="1" ref="E2157" ca="1">IFERROR(_xlfn._xlws.FILTER(merged_ranks,(merged_end_dates=DATE(9999,12,31))*(merged_names=A2157)),"")</f>
        <v/>
      </c>
      <c r="F2157" s="17" t="str">
        <f ca="1">_xlfn.XLOOKUP(J2157,Promotions[Promo Key],Promotions[Promo Date],"")</f>
        <v/>
      </c>
      <c r="G2157" s="18" t="str">
        <f t="shared" ca="1" si="147"/>
        <v/>
      </c>
      <c r="H2157" s="18" t="str">
        <f t="shared" ca="1" si="146"/>
        <v/>
      </c>
      <c r="I2157" s="17" t="str">
        <f>_xlfn.XLOOKUP(A2157,Students[Full Name],Students[Starting Rank],"")</f>
        <v/>
      </c>
      <c r="J2157" s="15" t="str">
        <f t="shared" ca="1" si="148"/>
        <v xml:space="preserve">: </v>
      </c>
      <c r="K2157" s="16" t="str">
        <f>_xlfn.XLOOKUP(A2157,Students[Full Name],Students[Start Date],"")</f>
        <v/>
      </c>
      <c r="L2157" s="18">
        <f t="shared" ca="1" si="149"/>
        <v>-1</v>
      </c>
      <c r="M2157" s="18" cm="1">
        <f t="array" aca="1" ref="M2157" ca="1">SUMPRODUCT(Inactives[Days Inactive]*(Inactives[Student]=A2157))/365</f>
        <v>0</v>
      </c>
      <c r="N2157" s="18" t="str" cm="1">
        <f t="array" ref="N2157">IF(LEN($A2157)&gt;0,SUMPRODUCT(($A2157=merged_names)*(_xlfn.TEXTAFTER(N$2, "At ")=merged_belt_colours)*merged_months_at_rank),"")</f>
        <v/>
      </c>
      <c r="O2157" s="18" t="str" cm="1">
        <f t="array" ref="O2157">IF(LEN($A2157)&gt;0,SUMPRODUCT(($A2157=merged_names)*(_xlfn.TEXTAFTER(O$2, "At ")=merged_belt_colours)*merged_months_at_rank),"")</f>
        <v/>
      </c>
      <c r="P2157" s="18" t="str" cm="1">
        <f t="array" ref="P2157">IF(LEN($A2157)&gt;0,SUMPRODUCT(($A2157=merged_names)*(_xlfn.TEXTAFTER(P$2, "At ")=merged_belt_colours)*merged_months_at_rank),"")</f>
        <v/>
      </c>
      <c r="Q2157" s="18" t="str" cm="1">
        <f t="array" ref="Q2157">IF(LEN($A2157)&gt;0,SUMPRODUCT(($A2157=merged_names)*(_xlfn.TEXTAFTER(Q$2, "At ")=merged_belt_colours)*merged_months_at_rank),"")</f>
        <v/>
      </c>
      <c r="R2157" s="18" t="str" cm="1">
        <f t="array" ref="R2157">IF(LEN($A2157)&gt;0,SUMPRODUCT(($A2157=merged_names)*(_xlfn.TEXTAFTER(R$2, "At ")=merged_belt_colours)*merged_months_at_rank),"")</f>
        <v/>
      </c>
    </row>
    <row r="2158" spans="1:18" x14ac:dyDescent="0.25">
      <c r="A2158"/>
      <c r="B2158" s="15" t="str" cm="1">
        <f t="array" ref="B2158">IFERROR(IF(LEN(A2158)&gt;0, IF(SUMPRODUCT((Inactives[Key]=J2158)*(Inactives[Currently Inactive]))=1,"Inactive","Active"),""),"Active")</f>
        <v/>
      </c>
      <c r="C2158" s="16" t="str" cm="1">
        <f t="array" aca="1" ref="C2158" ca="1">IFERROR(_xlfn._xlws.FILTER(Inactives[Inactive On],(Inactives[Key]=J2158)*(Inactives[Currently Inactive]),""),"")</f>
        <v/>
      </c>
      <c r="D2158" s="16" t="str" cm="1">
        <f t="array" aca="1" ref="D2158" ca="1">IFERROR(INDEX(_xlfn.TEXTSPLIT(E2158," "),1),"")</f>
        <v/>
      </c>
      <c r="E2158" s="15" t="str" cm="1">
        <f t="array" aca="1" ref="E2158" ca="1">IFERROR(_xlfn._xlws.FILTER(merged_ranks,(merged_end_dates=DATE(9999,12,31))*(merged_names=A2158)),"")</f>
        <v/>
      </c>
      <c r="F2158" s="17" t="str">
        <f ca="1">_xlfn.XLOOKUP(J2158,Promotions[Promo Key],Promotions[Promo Date],"")</f>
        <v/>
      </c>
      <c r="G2158" s="18" t="str">
        <f t="shared" ca="1" si="147"/>
        <v/>
      </c>
      <c r="H2158" s="18" t="str">
        <f t="shared" ca="1" si="146"/>
        <v/>
      </c>
      <c r="I2158" s="17" t="str">
        <f>_xlfn.XLOOKUP(A2158,Students[Full Name],Students[Starting Rank],"")</f>
        <v/>
      </c>
      <c r="J2158" s="15" t="str">
        <f t="shared" ca="1" si="148"/>
        <v xml:space="preserve">: </v>
      </c>
      <c r="K2158" s="16" t="str">
        <f>_xlfn.XLOOKUP(A2158,Students[Full Name],Students[Start Date],"")</f>
        <v/>
      </c>
      <c r="L2158" s="18">
        <f t="shared" ca="1" si="149"/>
        <v>-1</v>
      </c>
      <c r="M2158" s="18" cm="1">
        <f t="array" aca="1" ref="M2158" ca="1">SUMPRODUCT(Inactives[Days Inactive]*(Inactives[Student]=A2158))/365</f>
        <v>0</v>
      </c>
      <c r="N2158" s="18" t="str" cm="1">
        <f t="array" ref="N2158">IF(LEN($A2158)&gt;0,SUMPRODUCT(($A2158=merged_names)*(_xlfn.TEXTAFTER(N$2, "At ")=merged_belt_colours)*merged_months_at_rank),"")</f>
        <v/>
      </c>
      <c r="O2158" s="18" t="str" cm="1">
        <f t="array" ref="O2158">IF(LEN($A2158)&gt;0,SUMPRODUCT(($A2158=merged_names)*(_xlfn.TEXTAFTER(O$2, "At ")=merged_belt_colours)*merged_months_at_rank),"")</f>
        <v/>
      </c>
      <c r="P2158" s="18" t="str" cm="1">
        <f t="array" ref="P2158">IF(LEN($A2158)&gt;0,SUMPRODUCT(($A2158=merged_names)*(_xlfn.TEXTAFTER(P$2, "At ")=merged_belt_colours)*merged_months_at_rank),"")</f>
        <v/>
      </c>
      <c r="Q2158" s="18" t="str" cm="1">
        <f t="array" ref="Q2158">IF(LEN($A2158)&gt;0,SUMPRODUCT(($A2158=merged_names)*(_xlfn.TEXTAFTER(Q$2, "At ")=merged_belt_colours)*merged_months_at_rank),"")</f>
        <v/>
      </c>
      <c r="R2158" s="18" t="str" cm="1">
        <f t="array" ref="R2158">IF(LEN($A2158)&gt;0,SUMPRODUCT(($A2158=merged_names)*(_xlfn.TEXTAFTER(R$2, "At ")=merged_belt_colours)*merged_months_at_rank),"")</f>
        <v/>
      </c>
    </row>
    <row r="2159" spans="1:18" x14ac:dyDescent="0.25">
      <c r="A2159"/>
      <c r="B2159" s="15" t="str" cm="1">
        <f t="array" ref="B2159">IFERROR(IF(LEN(A2159)&gt;0, IF(SUMPRODUCT((Inactives[Key]=J2159)*(Inactives[Currently Inactive]))=1,"Inactive","Active"),""),"Active")</f>
        <v/>
      </c>
      <c r="C2159" s="16" t="str" cm="1">
        <f t="array" aca="1" ref="C2159" ca="1">IFERROR(_xlfn._xlws.FILTER(Inactives[Inactive On],(Inactives[Key]=J2159)*(Inactives[Currently Inactive]),""),"")</f>
        <v/>
      </c>
      <c r="D2159" s="16" t="str" cm="1">
        <f t="array" aca="1" ref="D2159" ca="1">IFERROR(INDEX(_xlfn.TEXTSPLIT(E2159," "),1),"")</f>
        <v/>
      </c>
      <c r="E2159" s="15" t="str" cm="1">
        <f t="array" aca="1" ref="E2159" ca="1">IFERROR(_xlfn._xlws.FILTER(merged_ranks,(merged_end_dates=DATE(9999,12,31))*(merged_names=A2159)),"")</f>
        <v/>
      </c>
      <c r="F2159" s="17" t="str">
        <f ca="1">_xlfn.XLOOKUP(J2159,Promotions[Promo Key],Promotions[Promo Date],"")</f>
        <v/>
      </c>
      <c r="G2159" s="18" t="str">
        <f t="shared" ca="1" si="147"/>
        <v/>
      </c>
      <c r="H2159" s="18" t="str">
        <f t="shared" ca="1" si="146"/>
        <v/>
      </c>
      <c r="I2159" s="17" t="str">
        <f>_xlfn.XLOOKUP(A2159,Students[Full Name],Students[Starting Rank],"")</f>
        <v/>
      </c>
      <c r="J2159" s="15" t="str">
        <f t="shared" ca="1" si="148"/>
        <v xml:space="preserve">: </v>
      </c>
      <c r="K2159" s="16" t="str">
        <f>_xlfn.XLOOKUP(A2159,Students[Full Name],Students[Start Date],"")</f>
        <v/>
      </c>
      <c r="L2159" s="18">
        <f t="shared" ca="1" si="149"/>
        <v>-1</v>
      </c>
      <c r="M2159" s="18" cm="1">
        <f t="array" aca="1" ref="M2159" ca="1">SUMPRODUCT(Inactives[Days Inactive]*(Inactives[Student]=A2159))/365</f>
        <v>0</v>
      </c>
      <c r="N2159" s="18" t="str" cm="1">
        <f t="array" ref="N2159">IF(LEN($A2159)&gt;0,SUMPRODUCT(($A2159=merged_names)*(_xlfn.TEXTAFTER(N$2, "At ")=merged_belt_colours)*merged_months_at_rank),"")</f>
        <v/>
      </c>
      <c r="O2159" s="18" t="str" cm="1">
        <f t="array" ref="O2159">IF(LEN($A2159)&gt;0,SUMPRODUCT(($A2159=merged_names)*(_xlfn.TEXTAFTER(O$2, "At ")=merged_belt_colours)*merged_months_at_rank),"")</f>
        <v/>
      </c>
      <c r="P2159" s="18" t="str" cm="1">
        <f t="array" ref="P2159">IF(LEN($A2159)&gt;0,SUMPRODUCT(($A2159=merged_names)*(_xlfn.TEXTAFTER(P$2, "At ")=merged_belt_colours)*merged_months_at_rank),"")</f>
        <v/>
      </c>
      <c r="Q2159" s="18" t="str" cm="1">
        <f t="array" ref="Q2159">IF(LEN($A2159)&gt;0,SUMPRODUCT(($A2159=merged_names)*(_xlfn.TEXTAFTER(Q$2, "At ")=merged_belt_colours)*merged_months_at_rank),"")</f>
        <v/>
      </c>
      <c r="R2159" s="18" t="str" cm="1">
        <f t="array" ref="R2159">IF(LEN($A2159)&gt;0,SUMPRODUCT(($A2159=merged_names)*(_xlfn.TEXTAFTER(R$2, "At ")=merged_belt_colours)*merged_months_at_rank),"")</f>
        <v/>
      </c>
    </row>
    <row r="2160" spans="1:18" x14ac:dyDescent="0.25">
      <c r="A2160"/>
      <c r="B2160" s="15" t="str" cm="1">
        <f t="array" ref="B2160">IFERROR(IF(LEN(A2160)&gt;0, IF(SUMPRODUCT((Inactives[Key]=J2160)*(Inactives[Currently Inactive]))=1,"Inactive","Active"),""),"Active")</f>
        <v/>
      </c>
      <c r="C2160" s="16" t="str" cm="1">
        <f t="array" aca="1" ref="C2160" ca="1">IFERROR(_xlfn._xlws.FILTER(Inactives[Inactive On],(Inactives[Key]=J2160)*(Inactives[Currently Inactive]),""),"")</f>
        <v/>
      </c>
      <c r="D2160" s="16" t="str" cm="1">
        <f t="array" aca="1" ref="D2160" ca="1">IFERROR(INDEX(_xlfn.TEXTSPLIT(E2160," "),1),"")</f>
        <v/>
      </c>
      <c r="E2160" s="15" t="str" cm="1">
        <f t="array" aca="1" ref="E2160" ca="1">IFERROR(_xlfn._xlws.FILTER(merged_ranks,(merged_end_dates=DATE(9999,12,31))*(merged_names=A2160)),"")</f>
        <v/>
      </c>
      <c r="F2160" s="17" t="str">
        <f ca="1">_xlfn.XLOOKUP(J2160,Promotions[Promo Key],Promotions[Promo Date],"")</f>
        <v/>
      </c>
      <c r="G2160" s="18" t="str">
        <f t="shared" ca="1" si="147"/>
        <v/>
      </c>
      <c r="H2160" s="18" t="str">
        <f t="shared" ca="1" si="146"/>
        <v/>
      </c>
      <c r="I2160" s="17" t="str">
        <f>_xlfn.XLOOKUP(A2160,Students[Full Name],Students[Starting Rank],"")</f>
        <v/>
      </c>
      <c r="J2160" s="15" t="str">
        <f t="shared" ca="1" si="148"/>
        <v xml:space="preserve">: </v>
      </c>
      <c r="K2160" s="16" t="str">
        <f>_xlfn.XLOOKUP(A2160,Students[Full Name],Students[Start Date],"")</f>
        <v/>
      </c>
      <c r="L2160" s="18">
        <f t="shared" ca="1" si="149"/>
        <v>-1</v>
      </c>
      <c r="M2160" s="18" cm="1">
        <f t="array" aca="1" ref="M2160" ca="1">SUMPRODUCT(Inactives[Days Inactive]*(Inactives[Student]=A2160))/365</f>
        <v>0</v>
      </c>
      <c r="N2160" s="18" t="str" cm="1">
        <f t="array" ref="N2160">IF(LEN($A2160)&gt;0,SUMPRODUCT(($A2160=merged_names)*(_xlfn.TEXTAFTER(N$2, "At ")=merged_belt_colours)*merged_months_at_rank),"")</f>
        <v/>
      </c>
      <c r="O2160" s="18" t="str" cm="1">
        <f t="array" ref="O2160">IF(LEN($A2160)&gt;0,SUMPRODUCT(($A2160=merged_names)*(_xlfn.TEXTAFTER(O$2, "At ")=merged_belt_colours)*merged_months_at_rank),"")</f>
        <v/>
      </c>
      <c r="P2160" s="18" t="str" cm="1">
        <f t="array" ref="P2160">IF(LEN($A2160)&gt;0,SUMPRODUCT(($A2160=merged_names)*(_xlfn.TEXTAFTER(P$2, "At ")=merged_belt_colours)*merged_months_at_rank),"")</f>
        <v/>
      </c>
      <c r="Q2160" s="18" t="str" cm="1">
        <f t="array" ref="Q2160">IF(LEN($A2160)&gt;0,SUMPRODUCT(($A2160=merged_names)*(_xlfn.TEXTAFTER(Q$2, "At ")=merged_belt_colours)*merged_months_at_rank),"")</f>
        <v/>
      </c>
      <c r="R2160" s="18" t="str" cm="1">
        <f t="array" ref="R2160">IF(LEN($A2160)&gt;0,SUMPRODUCT(($A2160=merged_names)*(_xlfn.TEXTAFTER(R$2, "At ")=merged_belt_colours)*merged_months_at_rank),"")</f>
        <v/>
      </c>
    </row>
    <row r="2161" spans="1:18" x14ac:dyDescent="0.25">
      <c r="A2161"/>
      <c r="B2161" s="15" t="str" cm="1">
        <f t="array" ref="B2161">IFERROR(IF(LEN(A2161)&gt;0, IF(SUMPRODUCT((Inactives[Key]=J2161)*(Inactives[Currently Inactive]))=1,"Inactive","Active"),""),"Active")</f>
        <v/>
      </c>
      <c r="C2161" s="16" t="str" cm="1">
        <f t="array" aca="1" ref="C2161" ca="1">IFERROR(_xlfn._xlws.FILTER(Inactives[Inactive On],(Inactives[Key]=J2161)*(Inactives[Currently Inactive]),""),"")</f>
        <v/>
      </c>
      <c r="D2161" s="16" t="str" cm="1">
        <f t="array" aca="1" ref="D2161" ca="1">IFERROR(INDEX(_xlfn.TEXTSPLIT(E2161," "),1),"")</f>
        <v/>
      </c>
      <c r="E2161" s="15" t="str" cm="1">
        <f t="array" aca="1" ref="E2161" ca="1">IFERROR(_xlfn._xlws.FILTER(merged_ranks,(merged_end_dates=DATE(9999,12,31))*(merged_names=A2161)),"")</f>
        <v/>
      </c>
      <c r="F2161" s="17" t="str">
        <f ca="1">_xlfn.XLOOKUP(J2161,Promotions[Promo Key],Promotions[Promo Date],"")</f>
        <v/>
      </c>
      <c r="G2161" s="18" t="str">
        <f t="shared" ca="1" si="147"/>
        <v/>
      </c>
      <c r="H2161" s="18" t="str">
        <f t="shared" ca="1" si="146"/>
        <v/>
      </c>
      <c r="I2161" s="17" t="str">
        <f>_xlfn.XLOOKUP(A2161,Students[Full Name],Students[Starting Rank],"")</f>
        <v/>
      </c>
      <c r="J2161" s="15" t="str">
        <f t="shared" ca="1" si="148"/>
        <v xml:space="preserve">: </v>
      </c>
      <c r="K2161" s="16" t="str">
        <f>_xlfn.XLOOKUP(A2161,Students[Full Name],Students[Start Date],"")</f>
        <v/>
      </c>
      <c r="L2161" s="18">
        <f t="shared" ca="1" si="149"/>
        <v>-1</v>
      </c>
      <c r="M2161" s="18" cm="1">
        <f t="array" aca="1" ref="M2161" ca="1">SUMPRODUCT(Inactives[Days Inactive]*(Inactives[Student]=A2161))/365</f>
        <v>0</v>
      </c>
      <c r="N2161" s="18" t="str" cm="1">
        <f t="array" ref="N2161">IF(LEN($A2161)&gt;0,SUMPRODUCT(($A2161=merged_names)*(_xlfn.TEXTAFTER(N$2, "At ")=merged_belt_colours)*merged_months_at_rank),"")</f>
        <v/>
      </c>
      <c r="O2161" s="18" t="str" cm="1">
        <f t="array" ref="O2161">IF(LEN($A2161)&gt;0,SUMPRODUCT(($A2161=merged_names)*(_xlfn.TEXTAFTER(O$2, "At ")=merged_belt_colours)*merged_months_at_rank),"")</f>
        <v/>
      </c>
      <c r="P2161" s="18" t="str" cm="1">
        <f t="array" ref="P2161">IF(LEN($A2161)&gt;0,SUMPRODUCT(($A2161=merged_names)*(_xlfn.TEXTAFTER(P$2, "At ")=merged_belt_colours)*merged_months_at_rank),"")</f>
        <v/>
      </c>
      <c r="Q2161" s="18" t="str" cm="1">
        <f t="array" ref="Q2161">IF(LEN($A2161)&gt;0,SUMPRODUCT(($A2161=merged_names)*(_xlfn.TEXTAFTER(Q$2, "At ")=merged_belt_colours)*merged_months_at_rank),"")</f>
        <v/>
      </c>
      <c r="R2161" s="18" t="str" cm="1">
        <f t="array" ref="R2161">IF(LEN($A2161)&gt;0,SUMPRODUCT(($A2161=merged_names)*(_xlfn.TEXTAFTER(R$2, "At ")=merged_belt_colours)*merged_months_at_rank),"")</f>
        <v/>
      </c>
    </row>
    <row r="2162" spans="1:18" x14ac:dyDescent="0.25">
      <c r="A2162"/>
      <c r="B2162" s="15" t="str" cm="1">
        <f t="array" ref="B2162">IFERROR(IF(LEN(A2162)&gt;0, IF(SUMPRODUCT((Inactives[Key]=J2162)*(Inactives[Currently Inactive]))=1,"Inactive","Active"),""),"Active")</f>
        <v/>
      </c>
      <c r="C2162" s="16" t="str" cm="1">
        <f t="array" aca="1" ref="C2162" ca="1">IFERROR(_xlfn._xlws.FILTER(Inactives[Inactive On],(Inactives[Key]=J2162)*(Inactives[Currently Inactive]),""),"")</f>
        <v/>
      </c>
      <c r="D2162" s="16" t="str" cm="1">
        <f t="array" aca="1" ref="D2162" ca="1">IFERROR(INDEX(_xlfn.TEXTSPLIT(E2162," "),1),"")</f>
        <v/>
      </c>
      <c r="E2162" s="15" t="str" cm="1">
        <f t="array" aca="1" ref="E2162" ca="1">IFERROR(_xlfn._xlws.FILTER(merged_ranks,(merged_end_dates=DATE(9999,12,31))*(merged_names=A2162)),"")</f>
        <v/>
      </c>
      <c r="F2162" s="17" t="str">
        <f ca="1">_xlfn.XLOOKUP(J2162,Promotions[Promo Key],Promotions[Promo Date],"")</f>
        <v/>
      </c>
      <c r="G2162" s="18" t="str">
        <f t="shared" ca="1" si="147"/>
        <v/>
      </c>
      <c r="H2162" s="18" t="str">
        <f t="shared" ca="1" si="146"/>
        <v/>
      </c>
      <c r="I2162" s="17" t="str">
        <f>_xlfn.XLOOKUP(A2162,Students[Full Name],Students[Starting Rank],"")</f>
        <v/>
      </c>
      <c r="J2162" s="15" t="str">
        <f t="shared" ca="1" si="148"/>
        <v xml:space="preserve">: </v>
      </c>
      <c r="K2162" s="16" t="str">
        <f>_xlfn.XLOOKUP(A2162,Students[Full Name],Students[Start Date],"")</f>
        <v/>
      </c>
      <c r="L2162" s="18">
        <f t="shared" ca="1" si="149"/>
        <v>-1</v>
      </c>
      <c r="M2162" s="18" cm="1">
        <f t="array" aca="1" ref="M2162" ca="1">SUMPRODUCT(Inactives[Days Inactive]*(Inactives[Student]=A2162))/365</f>
        <v>0</v>
      </c>
      <c r="N2162" s="18" t="str" cm="1">
        <f t="array" ref="N2162">IF(LEN($A2162)&gt;0,SUMPRODUCT(($A2162=merged_names)*(_xlfn.TEXTAFTER(N$2, "At ")=merged_belt_colours)*merged_months_at_rank),"")</f>
        <v/>
      </c>
      <c r="O2162" s="18" t="str" cm="1">
        <f t="array" ref="O2162">IF(LEN($A2162)&gt;0,SUMPRODUCT(($A2162=merged_names)*(_xlfn.TEXTAFTER(O$2, "At ")=merged_belt_colours)*merged_months_at_rank),"")</f>
        <v/>
      </c>
      <c r="P2162" s="18" t="str" cm="1">
        <f t="array" ref="P2162">IF(LEN($A2162)&gt;0,SUMPRODUCT(($A2162=merged_names)*(_xlfn.TEXTAFTER(P$2, "At ")=merged_belt_colours)*merged_months_at_rank),"")</f>
        <v/>
      </c>
      <c r="Q2162" s="18" t="str" cm="1">
        <f t="array" ref="Q2162">IF(LEN($A2162)&gt;0,SUMPRODUCT(($A2162=merged_names)*(_xlfn.TEXTAFTER(Q$2, "At ")=merged_belt_colours)*merged_months_at_rank),"")</f>
        <v/>
      </c>
      <c r="R2162" s="18" t="str" cm="1">
        <f t="array" ref="R2162">IF(LEN($A2162)&gt;0,SUMPRODUCT(($A2162=merged_names)*(_xlfn.TEXTAFTER(R$2, "At ")=merged_belt_colours)*merged_months_at_rank),"")</f>
        <v/>
      </c>
    </row>
    <row r="2163" spans="1:18" x14ac:dyDescent="0.25">
      <c r="A2163"/>
      <c r="B2163" s="15" t="str" cm="1">
        <f t="array" ref="B2163">IFERROR(IF(LEN(A2163)&gt;0, IF(SUMPRODUCT((Inactives[Key]=J2163)*(Inactives[Currently Inactive]))=1,"Inactive","Active"),""),"Active")</f>
        <v/>
      </c>
      <c r="C2163" s="16" t="str" cm="1">
        <f t="array" aca="1" ref="C2163" ca="1">IFERROR(_xlfn._xlws.FILTER(Inactives[Inactive On],(Inactives[Key]=J2163)*(Inactives[Currently Inactive]),""),"")</f>
        <v/>
      </c>
      <c r="D2163" s="16" t="str" cm="1">
        <f t="array" aca="1" ref="D2163" ca="1">IFERROR(INDEX(_xlfn.TEXTSPLIT(E2163," "),1),"")</f>
        <v/>
      </c>
      <c r="E2163" s="15" t="str" cm="1">
        <f t="array" aca="1" ref="E2163" ca="1">IFERROR(_xlfn._xlws.FILTER(merged_ranks,(merged_end_dates=DATE(9999,12,31))*(merged_names=A2163)),"")</f>
        <v/>
      </c>
      <c r="F2163" s="17" t="str">
        <f ca="1">_xlfn.XLOOKUP(J2163,Promotions[Promo Key],Promotions[Promo Date],"")</f>
        <v/>
      </c>
      <c r="G2163" s="18" t="str">
        <f t="shared" ca="1" si="147"/>
        <v/>
      </c>
      <c r="H2163" s="18" t="str">
        <f t="shared" ca="1" si="146"/>
        <v/>
      </c>
      <c r="I2163" s="17" t="str">
        <f>_xlfn.XLOOKUP(A2163,Students[Full Name],Students[Starting Rank],"")</f>
        <v/>
      </c>
      <c r="J2163" s="15" t="str">
        <f t="shared" ca="1" si="148"/>
        <v xml:space="preserve">: </v>
      </c>
      <c r="K2163" s="16" t="str">
        <f>_xlfn.XLOOKUP(A2163,Students[Full Name],Students[Start Date],"")</f>
        <v/>
      </c>
      <c r="L2163" s="18">
        <f t="shared" ca="1" si="149"/>
        <v>-1</v>
      </c>
      <c r="M2163" s="18" cm="1">
        <f t="array" aca="1" ref="M2163" ca="1">SUMPRODUCT(Inactives[Days Inactive]*(Inactives[Student]=A2163))/365</f>
        <v>0</v>
      </c>
      <c r="N2163" s="18" t="str" cm="1">
        <f t="array" ref="N2163">IF(LEN($A2163)&gt;0,SUMPRODUCT(($A2163=merged_names)*(_xlfn.TEXTAFTER(N$2, "At ")=merged_belt_colours)*merged_months_at_rank),"")</f>
        <v/>
      </c>
      <c r="O2163" s="18" t="str" cm="1">
        <f t="array" ref="O2163">IF(LEN($A2163)&gt;0,SUMPRODUCT(($A2163=merged_names)*(_xlfn.TEXTAFTER(O$2, "At ")=merged_belt_colours)*merged_months_at_rank),"")</f>
        <v/>
      </c>
      <c r="P2163" s="18" t="str" cm="1">
        <f t="array" ref="P2163">IF(LEN($A2163)&gt;0,SUMPRODUCT(($A2163=merged_names)*(_xlfn.TEXTAFTER(P$2, "At ")=merged_belt_colours)*merged_months_at_rank),"")</f>
        <v/>
      </c>
      <c r="Q2163" s="18" t="str" cm="1">
        <f t="array" ref="Q2163">IF(LEN($A2163)&gt;0,SUMPRODUCT(($A2163=merged_names)*(_xlfn.TEXTAFTER(Q$2, "At ")=merged_belt_colours)*merged_months_at_rank),"")</f>
        <v/>
      </c>
      <c r="R2163" s="18" t="str" cm="1">
        <f t="array" ref="R2163">IF(LEN($A2163)&gt;0,SUMPRODUCT(($A2163=merged_names)*(_xlfn.TEXTAFTER(R$2, "At ")=merged_belt_colours)*merged_months_at_rank),"")</f>
        <v/>
      </c>
    </row>
    <row r="2164" spans="1:18" x14ac:dyDescent="0.25">
      <c r="A2164"/>
      <c r="B2164" s="15" t="str" cm="1">
        <f t="array" ref="B2164">IFERROR(IF(LEN(A2164)&gt;0, IF(SUMPRODUCT((Inactives[Key]=J2164)*(Inactives[Currently Inactive]))=1,"Inactive","Active"),""),"Active")</f>
        <v/>
      </c>
      <c r="C2164" s="16" t="str" cm="1">
        <f t="array" aca="1" ref="C2164" ca="1">IFERROR(_xlfn._xlws.FILTER(Inactives[Inactive On],(Inactives[Key]=J2164)*(Inactives[Currently Inactive]),""),"")</f>
        <v/>
      </c>
      <c r="D2164" s="16" t="str" cm="1">
        <f t="array" aca="1" ref="D2164" ca="1">IFERROR(INDEX(_xlfn.TEXTSPLIT(E2164," "),1),"")</f>
        <v/>
      </c>
      <c r="E2164" s="15" t="str" cm="1">
        <f t="array" aca="1" ref="E2164" ca="1">IFERROR(_xlfn._xlws.FILTER(merged_ranks,(merged_end_dates=DATE(9999,12,31))*(merged_names=A2164)),"")</f>
        <v/>
      </c>
      <c r="F2164" s="17" t="str">
        <f ca="1">_xlfn.XLOOKUP(J2164,Promotions[Promo Key],Promotions[Promo Date],"")</f>
        <v/>
      </c>
      <c r="G2164" s="18" t="str">
        <f t="shared" ca="1" si="147"/>
        <v/>
      </c>
      <c r="H2164" s="18" t="str">
        <f t="shared" ca="1" si="146"/>
        <v/>
      </c>
      <c r="I2164" s="17" t="str">
        <f>_xlfn.XLOOKUP(A2164,Students[Full Name],Students[Starting Rank],"")</f>
        <v/>
      </c>
      <c r="J2164" s="15" t="str">
        <f t="shared" ca="1" si="148"/>
        <v xml:space="preserve">: </v>
      </c>
      <c r="K2164" s="16" t="str">
        <f>_xlfn.XLOOKUP(A2164,Students[Full Name],Students[Start Date],"")</f>
        <v/>
      </c>
      <c r="L2164" s="18">
        <f t="shared" ca="1" si="149"/>
        <v>-1</v>
      </c>
      <c r="M2164" s="18" cm="1">
        <f t="array" aca="1" ref="M2164" ca="1">SUMPRODUCT(Inactives[Days Inactive]*(Inactives[Student]=A2164))/365</f>
        <v>0</v>
      </c>
      <c r="N2164" s="18" t="str" cm="1">
        <f t="array" ref="N2164">IF(LEN($A2164)&gt;0,SUMPRODUCT(($A2164=merged_names)*(_xlfn.TEXTAFTER(N$2, "At ")=merged_belt_colours)*merged_months_at_rank),"")</f>
        <v/>
      </c>
      <c r="O2164" s="18" t="str" cm="1">
        <f t="array" ref="O2164">IF(LEN($A2164)&gt;0,SUMPRODUCT(($A2164=merged_names)*(_xlfn.TEXTAFTER(O$2, "At ")=merged_belt_colours)*merged_months_at_rank),"")</f>
        <v/>
      </c>
      <c r="P2164" s="18" t="str" cm="1">
        <f t="array" ref="P2164">IF(LEN($A2164)&gt;0,SUMPRODUCT(($A2164=merged_names)*(_xlfn.TEXTAFTER(P$2, "At ")=merged_belt_colours)*merged_months_at_rank),"")</f>
        <v/>
      </c>
      <c r="Q2164" s="18" t="str" cm="1">
        <f t="array" ref="Q2164">IF(LEN($A2164)&gt;0,SUMPRODUCT(($A2164=merged_names)*(_xlfn.TEXTAFTER(Q$2, "At ")=merged_belt_colours)*merged_months_at_rank),"")</f>
        <v/>
      </c>
      <c r="R2164" s="18" t="str" cm="1">
        <f t="array" ref="R2164">IF(LEN($A2164)&gt;0,SUMPRODUCT(($A2164=merged_names)*(_xlfn.TEXTAFTER(R$2, "At ")=merged_belt_colours)*merged_months_at_rank),"")</f>
        <v/>
      </c>
    </row>
    <row r="2165" spans="1:18" x14ac:dyDescent="0.25">
      <c r="A2165"/>
      <c r="B2165" s="15" t="str" cm="1">
        <f t="array" ref="B2165">IFERROR(IF(LEN(A2165)&gt;0, IF(SUMPRODUCT((Inactives[Key]=J2165)*(Inactives[Currently Inactive]))=1,"Inactive","Active"),""),"Active")</f>
        <v/>
      </c>
      <c r="C2165" s="16" t="str" cm="1">
        <f t="array" aca="1" ref="C2165" ca="1">IFERROR(_xlfn._xlws.FILTER(Inactives[Inactive On],(Inactives[Key]=J2165)*(Inactives[Currently Inactive]),""),"")</f>
        <v/>
      </c>
      <c r="D2165" s="16" t="str" cm="1">
        <f t="array" aca="1" ref="D2165" ca="1">IFERROR(INDEX(_xlfn.TEXTSPLIT(E2165," "),1),"")</f>
        <v/>
      </c>
      <c r="E2165" s="15" t="str" cm="1">
        <f t="array" aca="1" ref="E2165" ca="1">IFERROR(_xlfn._xlws.FILTER(merged_ranks,(merged_end_dates=DATE(9999,12,31))*(merged_names=A2165)),"")</f>
        <v/>
      </c>
      <c r="F2165" s="17" t="str">
        <f ca="1">_xlfn.XLOOKUP(J2165,Promotions[Promo Key],Promotions[Promo Date],"")</f>
        <v/>
      </c>
      <c r="G2165" s="18" t="str">
        <f t="shared" ca="1" si="147"/>
        <v/>
      </c>
      <c r="H2165" s="18" t="str">
        <f t="shared" ca="1" si="146"/>
        <v/>
      </c>
      <c r="I2165" s="17" t="str">
        <f>_xlfn.XLOOKUP(A2165,Students[Full Name],Students[Starting Rank],"")</f>
        <v/>
      </c>
      <c r="J2165" s="15" t="str">
        <f t="shared" ca="1" si="148"/>
        <v xml:space="preserve">: </v>
      </c>
      <c r="K2165" s="16" t="str">
        <f>_xlfn.XLOOKUP(A2165,Students[Full Name],Students[Start Date],"")</f>
        <v/>
      </c>
      <c r="L2165" s="18">
        <f t="shared" ca="1" si="149"/>
        <v>-1</v>
      </c>
      <c r="M2165" s="18" cm="1">
        <f t="array" aca="1" ref="M2165" ca="1">SUMPRODUCT(Inactives[Days Inactive]*(Inactives[Student]=A2165))/365</f>
        <v>0</v>
      </c>
      <c r="N2165" s="18" t="str" cm="1">
        <f t="array" ref="N2165">IF(LEN($A2165)&gt;0,SUMPRODUCT(($A2165=merged_names)*(_xlfn.TEXTAFTER(N$2, "At ")=merged_belt_colours)*merged_months_at_rank),"")</f>
        <v/>
      </c>
      <c r="O2165" s="18" t="str" cm="1">
        <f t="array" ref="O2165">IF(LEN($A2165)&gt;0,SUMPRODUCT(($A2165=merged_names)*(_xlfn.TEXTAFTER(O$2, "At ")=merged_belt_colours)*merged_months_at_rank),"")</f>
        <v/>
      </c>
      <c r="P2165" s="18" t="str" cm="1">
        <f t="array" ref="P2165">IF(LEN($A2165)&gt;0,SUMPRODUCT(($A2165=merged_names)*(_xlfn.TEXTAFTER(P$2, "At ")=merged_belt_colours)*merged_months_at_rank),"")</f>
        <v/>
      </c>
      <c r="Q2165" s="18" t="str" cm="1">
        <f t="array" ref="Q2165">IF(LEN($A2165)&gt;0,SUMPRODUCT(($A2165=merged_names)*(_xlfn.TEXTAFTER(Q$2, "At ")=merged_belt_colours)*merged_months_at_rank),"")</f>
        <v/>
      </c>
      <c r="R2165" s="18" t="str" cm="1">
        <f t="array" ref="R2165">IF(LEN($A2165)&gt;0,SUMPRODUCT(($A2165=merged_names)*(_xlfn.TEXTAFTER(R$2, "At ")=merged_belt_colours)*merged_months_at_rank),"")</f>
        <v/>
      </c>
    </row>
    <row r="2166" spans="1:18" x14ac:dyDescent="0.25">
      <c r="A2166"/>
      <c r="B2166" s="15" t="str" cm="1">
        <f t="array" ref="B2166">IFERROR(IF(LEN(A2166)&gt;0, IF(SUMPRODUCT((Inactives[Key]=J2166)*(Inactives[Currently Inactive]))=1,"Inactive","Active"),""),"Active")</f>
        <v/>
      </c>
      <c r="C2166" s="16" t="str" cm="1">
        <f t="array" aca="1" ref="C2166" ca="1">IFERROR(_xlfn._xlws.FILTER(Inactives[Inactive On],(Inactives[Key]=J2166)*(Inactives[Currently Inactive]),""),"")</f>
        <v/>
      </c>
      <c r="D2166" s="16" t="str" cm="1">
        <f t="array" aca="1" ref="D2166" ca="1">IFERROR(INDEX(_xlfn.TEXTSPLIT(E2166," "),1),"")</f>
        <v/>
      </c>
      <c r="E2166" s="15" t="str" cm="1">
        <f t="array" aca="1" ref="E2166" ca="1">IFERROR(_xlfn._xlws.FILTER(merged_ranks,(merged_end_dates=DATE(9999,12,31))*(merged_names=A2166)),"")</f>
        <v/>
      </c>
      <c r="F2166" s="17" t="str">
        <f ca="1">_xlfn.XLOOKUP(J2166,Promotions[Promo Key],Promotions[Promo Date],"")</f>
        <v/>
      </c>
      <c r="G2166" s="18" t="str">
        <f t="shared" ca="1" si="147"/>
        <v/>
      </c>
      <c r="H2166" s="18" t="str">
        <f t="shared" ca="1" si="146"/>
        <v/>
      </c>
      <c r="I2166" s="17" t="str">
        <f>_xlfn.XLOOKUP(A2166,Students[Full Name],Students[Starting Rank],"")</f>
        <v/>
      </c>
      <c r="J2166" s="15" t="str">
        <f t="shared" ca="1" si="148"/>
        <v xml:space="preserve">: </v>
      </c>
      <c r="K2166" s="16" t="str">
        <f>_xlfn.XLOOKUP(A2166,Students[Full Name],Students[Start Date],"")</f>
        <v/>
      </c>
      <c r="L2166" s="18">
        <f t="shared" ca="1" si="149"/>
        <v>-1</v>
      </c>
      <c r="M2166" s="18" cm="1">
        <f t="array" aca="1" ref="M2166" ca="1">SUMPRODUCT(Inactives[Days Inactive]*(Inactives[Student]=A2166))/365</f>
        <v>0</v>
      </c>
      <c r="N2166" s="18" t="str" cm="1">
        <f t="array" ref="N2166">IF(LEN($A2166)&gt;0,SUMPRODUCT(($A2166=merged_names)*(_xlfn.TEXTAFTER(N$2, "At ")=merged_belt_colours)*merged_months_at_rank),"")</f>
        <v/>
      </c>
      <c r="O2166" s="18" t="str" cm="1">
        <f t="array" ref="O2166">IF(LEN($A2166)&gt;0,SUMPRODUCT(($A2166=merged_names)*(_xlfn.TEXTAFTER(O$2, "At ")=merged_belt_colours)*merged_months_at_rank),"")</f>
        <v/>
      </c>
      <c r="P2166" s="18" t="str" cm="1">
        <f t="array" ref="P2166">IF(LEN($A2166)&gt;0,SUMPRODUCT(($A2166=merged_names)*(_xlfn.TEXTAFTER(P$2, "At ")=merged_belt_colours)*merged_months_at_rank),"")</f>
        <v/>
      </c>
      <c r="Q2166" s="18" t="str" cm="1">
        <f t="array" ref="Q2166">IF(LEN($A2166)&gt;0,SUMPRODUCT(($A2166=merged_names)*(_xlfn.TEXTAFTER(Q$2, "At ")=merged_belt_colours)*merged_months_at_rank),"")</f>
        <v/>
      </c>
      <c r="R2166" s="18" t="str" cm="1">
        <f t="array" ref="R2166">IF(LEN($A2166)&gt;0,SUMPRODUCT(($A2166=merged_names)*(_xlfn.TEXTAFTER(R$2, "At ")=merged_belt_colours)*merged_months_at_rank),"")</f>
        <v/>
      </c>
    </row>
    <row r="2167" spans="1:18" x14ac:dyDescent="0.25">
      <c r="A2167"/>
      <c r="B2167" s="15" t="str" cm="1">
        <f t="array" ref="B2167">IFERROR(IF(LEN(A2167)&gt;0, IF(SUMPRODUCT((Inactives[Key]=J2167)*(Inactives[Currently Inactive]))=1,"Inactive","Active"),""),"Active")</f>
        <v/>
      </c>
      <c r="C2167" s="16" t="str" cm="1">
        <f t="array" aca="1" ref="C2167" ca="1">IFERROR(_xlfn._xlws.FILTER(Inactives[Inactive On],(Inactives[Key]=J2167)*(Inactives[Currently Inactive]),""),"")</f>
        <v/>
      </c>
      <c r="D2167" s="16" t="str" cm="1">
        <f t="array" aca="1" ref="D2167" ca="1">IFERROR(INDEX(_xlfn.TEXTSPLIT(E2167," "),1),"")</f>
        <v/>
      </c>
      <c r="E2167" s="15" t="str" cm="1">
        <f t="array" aca="1" ref="E2167" ca="1">IFERROR(_xlfn._xlws.FILTER(merged_ranks,(merged_end_dates=DATE(9999,12,31))*(merged_names=A2167)),"")</f>
        <v/>
      </c>
      <c r="F2167" s="17" t="str">
        <f ca="1">_xlfn.XLOOKUP(J2167,Promotions[Promo Key],Promotions[Promo Date],"")</f>
        <v/>
      </c>
      <c r="G2167" s="18" t="str">
        <f t="shared" ca="1" si="147"/>
        <v/>
      </c>
      <c r="H2167" s="18" t="str">
        <f t="shared" ca="1" si="146"/>
        <v/>
      </c>
      <c r="I2167" s="17" t="str">
        <f>_xlfn.XLOOKUP(A2167,Students[Full Name],Students[Starting Rank],"")</f>
        <v/>
      </c>
      <c r="J2167" s="15" t="str">
        <f t="shared" ca="1" si="148"/>
        <v xml:space="preserve">: </v>
      </c>
      <c r="K2167" s="16" t="str">
        <f>_xlfn.XLOOKUP(A2167,Students[Full Name],Students[Start Date],"")</f>
        <v/>
      </c>
      <c r="L2167" s="18">
        <f t="shared" ca="1" si="149"/>
        <v>-1</v>
      </c>
      <c r="M2167" s="18" cm="1">
        <f t="array" aca="1" ref="M2167" ca="1">SUMPRODUCT(Inactives[Days Inactive]*(Inactives[Student]=A2167))/365</f>
        <v>0</v>
      </c>
      <c r="N2167" s="18" t="str" cm="1">
        <f t="array" ref="N2167">IF(LEN($A2167)&gt;0,SUMPRODUCT(($A2167=merged_names)*(_xlfn.TEXTAFTER(N$2, "At ")=merged_belt_colours)*merged_months_at_rank),"")</f>
        <v/>
      </c>
      <c r="O2167" s="18" t="str" cm="1">
        <f t="array" ref="O2167">IF(LEN($A2167)&gt;0,SUMPRODUCT(($A2167=merged_names)*(_xlfn.TEXTAFTER(O$2, "At ")=merged_belt_colours)*merged_months_at_rank),"")</f>
        <v/>
      </c>
      <c r="P2167" s="18" t="str" cm="1">
        <f t="array" ref="P2167">IF(LEN($A2167)&gt;0,SUMPRODUCT(($A2167=merged_names)*(_xlfn.TEXTAFTER(P$2, "At ")=merged_belt_colours)*merged_months_at_rank),"")</f>
        <v/>
      </c>
      <c r="Q2167" s="18" t="str" cm="1">
        <f t="array" ref="Q2167">IF(LEN($A2167)&gt;0,SUMPRODUCT(($A2167=merged_names)*(_xlfn.TEXTAFTER(Q$2, "At ")=merged_belt_colours)*merged_months_at_rank),"")</f>
        <v/>
      </c>
      <c r="R2167" s="18" t="str" cm="1">
        <f t="array" ref="R2167">IF(LEN($A2167)&gt;0,SUMPRODUCT(($A2167=merged_names)*(_xlfn.TEXTAFTER(R$2, "At ")=merged_belt_colours)*merged_months_at_rank),"")</f>
        <v/>
      </c>
    </row>
    <row r="2168" spans="1:18" x14ac:dyDescent="0.25">
      <c r="A2168"/>
      <c r="B2168" s="15" t="str" cm="1">
        <f t="array" ref="B2168">IFERROR(IF(LEN(A2168)&gt;0, IF(SUMPRODUCT((Inactives[Key]=J2168)*(Inactives[Currently Inactive]))=1,"Inactive","Active"),""),"Active")</f>
        <v/>
      </c>
      <c r="C2168" s="16" t="str" cm="1">
        <f t="array" aca="1" ref="C2168" ca="1">IFERROR(_xlfn._xlws.FILTER(Inactives[Inactive On],(Inactives[Key]=J2168)*(Inactives[Currently Inactive]),""),"")</f>
        <v/>
      </c>
      <c r="D2168" s="16" t="str" cm="1">
        <f t="array" aca="1" ref="D2168" ca="1">IFERROR(INDEX(_xlfn.TEXTSPLIT(E2168," "),1),"")</f>
        <v/>
      </c>
      <c r="E2168" s="15" t="str" cm="1">
        <f t="array" aca="1" ref="E2168" ca="1">IFERROR(_xlfn._xlws.FILTER(merged_ranks,(merged_end_dates=DATE(9999,12,31))*(merged_names=A2168)),"")</f>
        <v/>
      </c>
      <c r="F2168" s="17" t="str">
        <f ca="1">_xlfn.XLOOKUP(J2168,Promotions[Promo Key],Promotions[Promo Date],"")</f>
        <v/>
      </c>
      <c r="G2168" s="18" t="str">
        <f t="shared" ca="1" si="147"/>
        <v/>
      </c>
      <c r="H2168" s="18" t="str">
        <f t="shared" ca="1" si="146"/>
        <v/>
      </c>
      <c r="I2168" s="17" t="str">
        <f>_xlfn.XLOOKUP(A2168,Students[Full Name],Students[Starting Rank],"")</f>
        <v/>
      </c>
      <c r="J2168" s="15" t="str">
        <f t="shared" ca="1" si="148"/>
        <v xml:space="preserve">: </v>
      </c>
      <c r="K2168" s="16" t="str">
        <f>_xlfn.XLOOKUP(A2168,Students[Full Name],Students[Start Date],"")</f>
        <v/>
      </c>
      <c r="L2168" s="18">
        <f t="shared" ca="1" si="149"/>
        <v>-1</v>
      </c>
      <c r="M2168" s="18" cm="1">
        <f t="array" aca="1" ref="M2168" ca="1">SUMPRODUCT(Inactives[Days Inactive]*(Inactives[Student]=A2168))/365</f>
        <v>0</v>
      </c>
      <c r="N2168" s="18" t="str" cm="1">
        <f t="array" ref="N2168">IF(LEN($A2168)&gt;0,SUMPRODUCT(($A2168=merged_names)*(_xlfn.TEXTAFTER(N$2, "At ")=merged_belt_colours)*merged_months_at_rank),"")</f>
        <v/>
      </c>
      <c r="O2168" s="18" t="str" cm="1">
        <f t="array" ref="O2168">IF(LEN($A2168)&gt;0,SUMPRODUCT(($A2168=merged_names)*(_xlfn.TEXTAFTER(O$2, "At ")=merged_belt_colours)*merged_months_at_rank),"")</f>
        <v/>
      </c>
      <c r="P2168" s="18" t="str" cm="1">
        <f t="array" ref="P2168">IF(LEN($A2168)&gt;0,SUMPRODUCT(($A2168=merged_names)*(_xlfn.TEXTAFTER(P$2, "At ")=merged_belt_colours)*merged_months_at_rank),"")</f>
        <v/>
      </c>
      <c r="Q2168" s="18" t="str" cm="1">
        <f t="array" ref="Q2168">IF(LEN($A2168)&gt;0,SUMPRODUCT(($A2168=merged_names)*(_xlfn.TEXTAFTER(Q$2, "At ")=merged_belt_colours)*merged_months_at_rank),"")</f>
        <v/>
      </c>
      <c r="R2168" s="18" t="str" cm="1">
        <f t="array" ref="R2168">IF(LEN($A2168)&gt;0,SUMPRODUCT(($A2168=merged_names)*(_xlfn.TEXTAFTER(R$2, "At ")=merged_belt_colours)*merged_months_at_rank),"")</f>
        <v/>
      </c>
    </row>
    <row r="2169" spans="1:18" x14ac:dyDescent="0.25">
      <c r="A2169"/>
      <c r="B2169" s="15" t="str" cm="1">
        <f t="array" ref="B2169">IFERROR(IF(LEN(A2169)&gt;0, IF(SUMPRODUCT((Inactives[Key]=J2169)*(Inactives[Currently Inactive]))=1,"Inactive","Active"),""),"Active")</f>
        <v/>
      </c>
      <c r="C2169" s="16" t="str" cm="1">
        <f t="array" aca="1" ref="C2169" ca="1">IFERROR(_xlfn._xlws.FILTER(Inactives[Inactive On],(Inactives[Key]=J2169)*(Inactives[Currently Inactive]),""),"")</f>
        <v/>
      </c>
      <c r="D2169" s="16" t="str" cm="1">
        <f t="array" aca="1" ref="D2169" ca="1">IFERROR(INDEX(_xlfn.TEXTSPLIT(E2169," "),1),"")</f>
        <v/>
      </c>
      <c r="E2169" s="15" t="str" cm="1">
        <f t="array" aca="1" ref="E2169" ca="1">IFERROR(_xlfn._xlws.FILTER(merged_ranks,(merged_end_dates=DATE(9999,12,31))*(merged_names=A2169)),"")</f>
        <v/>
      </c>
      <c r="F2169" s="17" t="str">
        <f ca="1">_xlfn.XLOOKUP(J2169,Promotions[Promo Key],Promotions[Promo Date],"")</f>
        <v/>
      </c>
      <c r="G2169" s="18" t="str">
        <f t="shared" ca="1" si="147"/>
        <v/>
      </c>
      <c r="H2169" s="18" t="str">
        <f t="shared" ca="1" si="146"/>
        <v/>
      </c>
      <c r="I2169" s="17" t="str">
        <f>_xlfn.XLOOKUP(A2169,Students[Full Name],Students[Starting Rank],"")</f>
        <v/>
      </c>
      <c r="J2169" s="15" t="str">
        <f t="shared" ca="1" si="148"/>
        <v xml:space="preserve">: </v>
      </c>
      <c r="K2169" s="16" t="str">
        <f>_xlfn.XLOOKUP(A2169,Students[Full Name],Students[Start Date],"")</f>
        <v/>
      </c>
      <c r="L2169" s="18">
        <f t="shared" ca="1" si="149"/>
        <v>-1</v>
      </c>
      <c r="M2169" s="18" cm="1">
        <f t="array" aca="1" ref="M2169" ca="1">SUMPRODUCT(Inactives[Days Inactive]*(Inactives[Student]=A2169))/365</f>
        <v>0</v>
      </c>
      <c r="N2169" s="18" t="str" cm="1">
        <f t="array" ref="N2169">IF(LEN($A2169)&gt;0,SUMPRODUCT(($A2169=merged_names)*(_xlfn.TEXTAFTER(N$2, "At ")=merged_belt_colours)*merged_months_at_rank),"")</f>
        <v/>
      </c>
      <c r="O2169" s="18" t="str" cm="1">
        <f t="array" ref="O2169">IF(LEN($A2169)&gt;0,SUMPRODUCT(($A2169=merged_names)*(_xlfn.TEXTAFTER(O$2, "At ")=merged_belt_colours)*merged_months_at_rank),"")</f>
        <v/>
      </c>
      <c r="P2169" s="18" t="str" cm="1">
        <f t="array" ref="P2169">IF(LEN($A2169)&gt;0,SUMPRODUCT(($A2169=merged_names)*(_xlfn.TEXTAFTER(P$2, "At ")=merged_belt_colours)*merged_months_at_rank),"")</f>
        <v/>
      </c>
      <c r="Q2169" s="18" t="str" cm="1">
        <f t="array" ref="Q2169">IF(LEN($A2169)&gt;0,SUMPRODUCT(($A2169=merged_names)*(_xlfn.TEXTAFTER(Q$2, "At ")=merged_belt_colours)*merged_months_at_rank),"")</f>
        <v/>
      </c>
      <c r="R2169" s="18" t="str" cm="1">
        <f t="array" ref="R2169">IF(LEN($A2169)&gt;0,SUMPRODUCT(($A2169=merged_names)*(_xlfn.TEXTAFTER(R$2, "At ")=merged_belt_colours)*merged_months_at_rank),"")</f>
        <v/>
      </c>
    </row>
    <row r="2170" spans="1:18" x14ac:dyDescent="0.25">
      <c r="A2170"/>
      <c r="B2170" s="15" t="str" cm="1">
        <f t="array" ref="B2170">IFERROR(IF(LEN(A2170)&gt;0, IF(SUMPRODUCT((Inactives[Key]=J2170)*(Inactives[Currently Inactive]))=1,"Inactive","Active"),""),"Active")</f>
        <v/>
      </c>
      <c r="C2170" s="16" t="str" cm="1">
        <f t="array" aca="1" ref="C2170" ca="1">IFERROR(_xlfn._xlws.FILTER(Inactives[Inactive On],(Inactives[Key]=J2170)*(Inactives[Currently Inactive]),""),"")</f>
        <v/>
      </c>
      <c r="D2170" s="16" t="str" cm="1">
        <f t="array" aca="1" ref="D2170" ca="1">IFERROR(INDEX(_xlfn.TEXTSPLIT(E2170," "),1),"")</f>
        <v/>
      </c>
      <c r="E2170" s="15" t="str" cm="1">
        <f t="array" aca="1" ref="E2170" ca="1">IFERROR(_xlfn._xlws.FILTER(merged_ranks,(merged_end_dates=DATE(9999,12,31))*(merged_names=A2170)),"")</f>
        <v/>
      </c>
      <c r="F2170" s="17" t="str">
        <f ca="1">_xlfn.XLOOKUP(J2170,Promotions[Promo Key],Promotions[Promo Date],"")</f>
        <v/>
      </c>
      <c r="G2170" s="18" t="str">
        <f t="shared" ca="1" si="147"/>
        <v/>
      </c>
      <c r="H2170" s="18" t="str">
        <f t="shared" ca="1" si="146"/>
        <v/>
      </c>
      <c r="I2170" s="17" t="str">
        <f>_xlfn.XLOOKUP(A2170,Students[Full Name],Students[Starting Rank],"")</f>
        <v/>
      </c>
      <c r="J2170" s="15" t="str">
        <f t="shared" ca="1" si="148"/>
        <v xml:space="preserve">: </v>
      </c>
      <c r="K2170" s="16" t="str">
        <f>_xlfn.XLOOKUP(A2170,Students[Full Name],Students[Start Date],"")</f>
        <v/>
      </c>
      <c r="L2170" s="18">
        <f t="shared" ca="1" si="149"/>
        <v>-1</v>
      </c>
      <c r="M2170" s="18" cm="1">
        <f t="array" aca="1" ref="M2170" ca="1">SUMPRODUCT(Inactives[Days Inactive]*(Inactives[Student]=A2170))/365</f>
        <v>0</v>
      </c>
      <c r="N2170" s="18" t="str" cm="1">
        <f t="array" ref="N2170">IF(LEN($A2170)&gt;0,SUMPRODUCT(($A2170=merged_names)*(_xlfn.TEXTAFTER(N$2, "At ")=merged_belt_colours)*merged_months_at_rank),"")</f>
        <v/>
      </c>
      <c r="O2170" s="18" t="str" cm="1">
        <f t="array" ref="O2170">IF(LEN($A2170)&gt;0,SUMPRODUCT(($A2170=merged_names)*(_xlfn.TEXTAFTER(O$2, "At ")=merged_belt_colours)*merged_months_at_rank),"")</f>
        <v/>
      </c>
      <c r="P2170" s="18" t="str" cm="1">
        <f t="array" ref="P2170">IF(LEN($A2170)&gt;0,SUMPRODUCT(($A2170=merged_names)*(_xlfn.TEXTAFTER(P$2, "At ")=merged_belt_colours)*merged_months_at_rank),"")</f>
        <v/>
      </c>
      <c r="Q2170" s="18" t="str" cm="1">
        <f t="array" ref="Q2170">IF(LEN($A2170)&gt;0,SUMPRODUCT(($A2170=merged_names)*(_xlfn.TEXTAFTER(Q$2, "At ")=merged_belt_colours)*merged_months_at_rank),"")</f>
        <v/>
      </c>
      <c r="R2170" s="18" t="str" cm="1">
        <f t="array" ref="R2170">IF(LEN($A2170)&gt;0,SUMPRODUCT(($A2170=merged_names)*(_xlfn.TEXTAFTER(R$2, "At ")=merged_belt_colours)*merged_months_at_rank),"")</f>
        <v/>
      </c>
    </row>
    <row r="2171" spans="1:18" x14ac:dyDescent="0.25">
      <c r="A2171"/>
      <c r="B2171" s="15" t="str" cm="1">
        <f t="array" ref="B2171">IFERROR(IF(LEN(A2171)&gt;0, IF(SUMPRODUCT((Inactives[Key]=J2171)*(Inactives[Currently Inactive]))=1,"Inactive","Active"),""),"Active")</f>
        <v/>
      </c>
      <c r="C2171" s="16" t="str" cm="1">
        <f t="array" aca="1" ref="C2171" ca="1">IFERROR(_xlfn._xlws.FILTER(Inactives[Inactive On],(Inactives[Key]=J2171)*(Inactives[Currently Inactive]),""),"")</f>
        <v/>
      </c>
      <c r="D2171" s="16" t="str" cm="1">
        <f t="array" aca="1" ref="D2171" ca="1">IFERROR(INDEX(_xlfn.TEXTSPLIT(E2171," "),1),"")</f>
        <v/>
      </c>
      <c r="E2171" s="15" t="str" cm="1">
        <f t="array" aca="1" ref="E2171" ca="1">IFERROR(_xlfn._xlws.FILTER(merged_ranks,(merged_end_dates=DATE(9999,12,31))*(merged_names=A2171)),"")</f>
        <v/>
      </c>
      <c r="F2171" s="17" t="str">
        <f ca="1">_xlfn.XLOOKUP(J2171,Promotions[Promo Key],Promotions[Promo Date],"")</f>
        <v/>
      </c>
      <c r="G2171" s="18" t="str">
        <f t="shared" ca="1" si="147"/>
        <v/>
      </c>
      <c r="H2171" s="18" t="str">
        <f t="shared" ca="1" si="146"/>
        <v/>
      </c>
      <c r="I2171" s="17" t="str">
        <f>_xlfn.XLOOKUP(A2171,Students[Full Name],Students[Starting Rank],"")</f>
        <v/>
      </c>
      <c r="J2171" s="15" t="str">
        <f t="shared" ca="1" si="148"/>
        <v xml:space="preserve">: </v>
      </c>
      <c r="K2171" s="16" t="str">
        <f>_xlfn.XLOOKUP(A2171,Students[Full Name],Students[Start Date],"")</f>
        <v/>
      </c>
      <c r="L2171" s="18">
        <f t="shared" ca="1" si="149"/>
        <v>-1</v>
      </c>
      <c r="M2171" s="18" cm="1">
        <f t="array" aca="1" ref="M2171" ca="1">SUMPRODUCT(Inactives[Days Inactive]*(Inactives[Student]=A2171))/365</f>
        <v>0</v>
      </c>
      <c r="N2171" s="18" t="str" cm="1">
        <f t="array" ref="N2171">IF(LEN($A2171)&gt;0,SUMPRODUCT(($A2171=merged_names)*(_xlfn.TEXTAFTER(N$2, "At ")=merged_belt_colours)*merged_months_at_rank),"")</f>
        <v/>
      </c>
      <c r="O2171" s="18" t="str" cm="1">
        <f t="array" ref="O2171">IF(LEN($A2171)&gt;0,SUMPRODUCT(($A2171=merged_names)*(_xlfn.TEXTAFTER(O$2, "At ")=merged_belt_colours)*merged_months_at_rank),"")</f>
        <v/>
      </c>
      <c r="P2171" s="18" t="str" cm="1">
        <f t="array" ref="P2171">IF(LEN($A2171)&gt;0,SUMPRODUCT(($A2171=merged_names)*(_xlfn.TEXTAFTER(P$2, "At ")=merged_belt_colours)*merged_months_at_rank),"")</f>
        <v/>
      </c>
      <c r="Q2171" s="18" t="str" cm="1">
        <f t="array" ref="Q2171">IF(LEN($A2171)&gt;0,SUMPRODUCT(($A2171=merged_names)*(_xlfn.TEXTAFTER(Q$2, "At ")=merged_belt_colours)*merged_months_at_rank),"")</f>
        <v/>
      </c>
      <c r="R2171" s="18" t="str" cm="1">
        <f t="array" ref="R2171">IF(LEN($A2171)&gt;0,SUMPRODUCT(($A2171=merged_names)*(_xlfn.TEXTAFTER(R$2, "At ")=merged_belt_colours)*merged_months_at_rank),"")</f>
        <v/>
      </c>
    </row>
    <row r="2172" spans="1:18" x14ac:dyDescent="0.25">
      <c r="A2172"/>
      <c r="B2172" s="15" t="str" cm="1">
        <f t="array" ref="B2172">IFERROR(IF(LEN(A2172)&gt;0, IF(SUMPRODUCT((Inactives[Key]=J2172)*(Inactives[Currently Inactive]))=1,"Inactive","Active"),""),"Active")</f>
        <v/>
      </c>
      <c r="C2172" s="16" t="str" cm="1">
        <f t="array" aca="1" ref="C2172" ca="1">IFERROR(_xlfn._xlws.FILTER(Inactives[Inactive On],(Inactives[Key]=J2172)*(Inactives[Currently Inactive]),""),"")</f>
        <v/>
      </c>
      <c r="D2172" s="16" t="str" cm="1">
        <f t="array" aca="1" ref="D2172" ca="1">IFERROR(INDEX(_xlfn.TEXTSPLIT(E2172," "),1),"")</f>
        <v/>
      </c>
      <c r="E2172" s="15" t="str" cm="1">
        <f t="array" aca="1" ref="E2172" ca="1">IFERROR(_xlfn._xlws.FILTER(merged_ranks,(merged_end_dates=DATE(9999,12,31))*(merged_names=A2172)),"")</f>
        <v/>
      </c>
      <c r="F2172" s="17" t="str">
        <f ca="1">_xlfn.XLOOKUP(J2172,Promotions[Promo Key],Promotions[Promo Date],"")</f>
        <v/>
      </c>
      <c r="G2172" s="18" t="str">
        <f t="shared" ca="1" si="147"/>
        <v/>
      </c>
      <c r="H2172" s="18" t="str">
        <f t="shared" ca="1" si="146"/>
        <v/>
      </c>
      <c r="I2172" s="17" t="str">
        <f>_xlfn.XLOOKUP(A2172,Students[Full Name],Students[Starting Rank],"")</f>
        <v/>
      </c>
      <c r="J2172" s="15" t="str">
        <f t="shared" ca="1" si="148"/>
        <v xml:space="preserve">: </v>
      </c>
      <c r="K2172" s="16" t="str">
        <f>_xlfn.XLOOKUP(A2172,Students[Full Name],Students[Start Date],"")</f>
        <v/>
      </c>
      <c r="L2172" s="18">
        <f t="shared" ca="1" si="149"/>
        <v>-1</v>
      </c>
      <c r="M2172" s="18" cm="1">
        <f t="array" aca="1" ref="M2172" ca="1">SUMPRODUCT(Inactives[Days Inactive]*(Inactives[Student]=A2172))/365</f>
        <v>0</v>
      </c>
      <c r="N2172" s="18" t="str" cm="1">
        <f t="array" ref="N2172">IF(LEN($A2172)&gt;0,SUMPRODUCT(($A2172=merged_names)*(_xlfn.TEXTAFTER(N$2, "At ")=merged_belt_colours)*merged_months_at_rank),"")</f>
        <v/>
      </c>
      <c r="O2172" s="18" t="str" cm="1">
        <f t="array" ref="O2172">IF(LEN($A2172)&gt;0,SUMPRODUCT(($A2172=merged_names)*(_xlfn.TEXTAFTER(O$2, "At ")=merged_belt_colours)*merged_months_at_rank),"")</f>
        <v/>
      </c>
      <c r="P2172" s="18" t="str" cm="1">
        <f t="array" ref="P2172">IF(LEN($A2172)&gt;0,SUMPRODUCT(($A2172=merged_names)*(_xlfn.TEXTAFTER(P$2, "At ")=merged_belt_colours)*merged_months_at_rank),"")</f>
        <v/>
      </c>
      <c r="Q2172" s="18" t="str" cm="1">
        <f t="array" ref="Q2172">IF(LEN($A2172)&gt;0,SUMPRODUCT(($A2172=merged_names)*(_xlfn.TEXTAFTER(Q$2, "At ")=merged_belt_colours)*merged_months_at_rank),"")</f>
        <v/>
      </c>
      <c r="R2172" s="18" t="str" cm="1">
        <f t="array" ref="R2172">IF(LEN($A2172)&gt;0,SUMPRODUCT(($A2172=merged_names)*(_xlfn.TEXTAFTER(R$2, "At ")=merged_belt_colours)*merged_months_at_rank),"")</f>
        <v/>
      </c>
    </row>
    <row r="2173" spans="1:18" x14ac:dyDescent="0.25">
      <c r="A2173"/>
      <c r="B2173" s="15" t="str" cm="1">
        <f t="array" ref="B2173">IFERROR(IF(LEN(A2173)&gt;0, IF(SUMPRODUCT((Inactives[Key]=J2173)*(Inactives[Currently Inactive]))=1,"Inactive","Active"),""),"Active")</f>
        <v/>
      </c>
      <c r="C2173" s="16" t="str" cm="1">
        <f t="array" aca="1" ref="C2173" ca="1">IFERROR(_xlfn._xlws.FILTER(Inactives[Inactive On],(Inactives[Key]=J2173)*(Inactives[Currently Inactive]),""),"")</f>
        <v/>
      </c>
      <c r="D2173" s="16" t="str" cm="1">
        <f t="array" aca="1" ref="D2173" ca="1">IFERROR(INDEX(_xlfn.TEXTSPLIT(E2173," "),1),"")</f>
        <v/>
      </c>
      <c r="E2173" s="15" t="str" cm="1">
        <f t="array" aca="1" ref="E2173" ca="1">IFERROR(_xlfn._xlws.FILTER(merged_ranks,(merged_end_dates=DATE(9999,12,31))*(merged_names=A2173)),"")</f>
        <v/>
      </c>
      <c r="F2173" s="17" t="str">
        <f ca="1">_xlfn.XLOOKUP(J2173,Promotions[Promo Key],Promotions[Promo Date],"")</f>
        <v/>
      </c>
      <c r="G2173" s="18" t="str">
        <f t="shared" ca="1" si="147"/>
        <v/>
      </c>
      <c r="H2173" s="18" t="str">
        <f t="shared" ca="1" si="146"/>
        <v/>
      </c>
      <c r="I2173" s="17" t="str">
        <f>_xlfn.XLOOKUP(A2173,Students[Full Name],Students[Starting Rank],"")</f>
        <v/>
      </c>
      <c r="J2173" s="15" t="str">
        <f t="shared" ca="1" si="148"/>
        <v xml:space="preserve">: </v>
      </c>
      <c r="K2173" s="16" t="str">
        <f>_xlfn.XLOOKUP(A2173,Students[Full Name],Students[Start Date],"")</f>
        <v/>
      </c>
      <c r="L2173" s="18">
        <f t="shared" ca="1" si="149"/>
        <v>-1</v>
      </c>
      <c r="M2173" s="18" cm="1">
        <f t="array" aca="1" ref="M2173" ca="1">SUMPRODUCT(Inactives[Days Inactive]*(Inactives[Student]=A2173))/365</f>
        <v>0</v>
      </c>
      <c r="N2173" s="18" t="str" cm="1">
        <f t="array" ref="N2173">IF(LEN($A2173)&gt;0,SUMPRODUCT(($A2173=merged_names)*(_xlfn.TEXTAFTER(N$2, "At ")=merged_belt_colours)*merged_months_at_rank),"")</f>
        <v/>
      </c>
      <c r="O2173" s="18" t="str" cm="1">
        <f t="array" ref="O2173">IF(LEN($A2173)&gt;0,SUMPRODUCT(($A2173=merged_names)*(_xlfn.TEXTAFTER(O$2, "At ")=merged_belt_colours)*merged_months_at_rank),"")</f>
        <v/>
      </c>
      <c r="P2173" s="18" t="str" cm="1">
        <f t="array" ref="P2173">IF(LEN($A2173)&gt;0,SUMPRODUCT(($A2173=merged_names)*(_xlfn.TEXTAFTER(P$2, "At ")=merged_belt_colours)*merged_months_at_rank),"")</f>
        <v/>
      </c>
      <c r="Q2173" s="18" t="str" cm="1">
        <f t="array" ref="Q2173">IF(LEN($A2173)&gt;0,SUMPRODUCT(($A2173=merged_names)*(_xlfn.TEXTAFTER(Q$2, "At ")=merged_belt_colours)*merged_months_at_rank),"")</f>
        <v/>
      </c>
      <c r="R2173" s="18" t="str" cm="1">
        <f t="array" ref="R2173">IF(LEN($A2173)&gt;0,SUMPRODUCT(($A2173=merged_names)*(_xlfn.TEXTAFTER(R$2, "At ")=merged_belt_colours)*merged_months_at_rank),"")</f>
        <v/>
      </c>
    </row>
    <row r="2174" spans="1:18" x14ac:dyDescent="0.25">
      <c r="A2174"/>
      <c r="B2174" s="15" t="str" cm="1">
        <f t="array" ref="B2174">IFERROR(IF(LEN(A2174)&gt;0, IF(SUMPRODUCT((Inactives[Key]=J2174)*(Inactives[Currently Inactive]))=1,"Inactive","Active"),""),"Active")</f>
        <v/>
      </c>
      <c r="C2174" s="16" t="str" cm="1">
        <f t="array" aca="1" ref="C2174" ca="1">IFERROR(_xlfn._xlws.FILTER(Inactives[Inactive On],(Inactives[Key]=J2174)*(Inactives[Currently Inactive]),""),"")</f>
        <v/>
      </c>
      <c r="D2174" s="16" t="str" cm="1">
        <f t="array" aca="1" ref="D2174" ca="1">IFERROR(INDEX(_xlfn.TEXTSPLIT(E2174," "),1),"")</f>
        <v/>
      </c>
      <c r="E2174" s="15" t="str" cm="1">
        <f t="array" aca="1" ref="E2174" ca="1">IFERROR(_xlfn._xlws.FILTER(merged_ranks,(merged_end_dates=DATE(9999,12,31))*(merged_names=A2174)),"")</f>
        <v/>
      </c>
      <c r="F2174" s="17" t="str">
        <f ca="1">_xlfn.XLOOKUP(J2174,Promotions[Promo Key],Promotions[Promo Date],"")</f>
        <v/>
      </c>
      <c r="G2174" s="18" t="str">
        <f t="shared" ca="1" si="147"/>
        <v/>
      </c>
      <c r="H2174" s="18" t="str">
        <f t="shared" ca="1" si="146"/>
        <v/>
      </c>
      <c r="I2174" s="17" t="str">
        <f>_xlfn.XLOOKUP(A2174,Students[Full Name],Students[Starting Rank],"")</f>
        <v/>
      </c>
      <c r="J2174" s="15" t="str">
        <f t="shared" ca="1" si="148"/>
        <v xml:space="preserve">: </v>
      </c>
      <c r="K2174" s="16" t="str">
        <f>_xlfn.XLOOKUP(A2174,Students[Full Name],Students[Start Date],"")</f>
        <v/>
      </c>
      <c r="L2174" s="18">
        <f t="shared" ca="1" si="149"/>
        <v>-1</v>
      </c>
      <c r="M2174" s="18" cm="1">
        <f t="array" aca="1" ref="M2174" ca="1">SUMPRODUCT(Inactives[Days Inactive]*(Inactives[Student]=A2174))/365</f>
        <v>0</v>
      </c>
      <c r="N2174" s="18" t="str" cm="1">
        <f t="array" ref="N2174">IF(LEN($A2174)&gt;0,SUMPRODUCT(($A2174=merged_names)*(_xlfn.TEXTAFTER(N$2, "At ")=merged_belt_colours)*merged_months_at_rank),"")</f>
        <v/>
      </c>
      <c r="O2174" s="18" t="str" cm="1">
        <f t="array" ref="O2174">IF(LEN($A2174)&gt;0,SUMPRODUCT(($A2174=merged_names)*(_xlfn.TEXTAFTER(O$2, "At ")=merged_belt_colours)*merged_months_at_rank),"")</f>
        <v/>
      </c>
      <c r="P2174" s="18" t="str" cm="1">
        <f t="array" ref="P2174">IF(LEN($A2174)&gt;0,SUMPRODUCT(($A2174=merged_names)*(_xlfn.TEXTAFTER(P$2, "At ")=merged_belt_colours)*merged_months_at_rank),"")</f>
        <v/>
      </c>
      <c r="Q2174" s="18" t="str" cm="1">
        <f t="array" ref="Q2174">IF(LEN($A2174)&gt;0,SUMPRODUCT(($A2174=merged_names)*(_xlfn.TEXTAFTER(Q$2, "At ")=merged_belt_colours)*merged_months_at_rank),"")</f>
        <v/>
      </c>
      <c r="R2174" s="18" t="str" cm="1">
        <f t="array" ref="R2174">IF(LEN($A2174)&gt;0,SUMPRODUCT(($A2174=merged_names)*(_xlfn.TEXTAFTER(R$2, "At ")=merged_belt_colours)*merged_months_at_rank),"")</f>
        <v/>
      </c>
    </row>
    <row r="2175" spans="1:18" x14ac:dyDescent="0.25">
      <c r="A2175"/>
      <c r="B2175" s="15" t="str" cm="1">
        <f t="array" ref="B2175">IFERROR(IF(LEN(A2175)&gt;0, IF(SUMPRODUCT((Inactives[Key]=J2175)*(Inactives[Currently Inactive]))=1,"Inactive","Active"),""),"Active")</f>
        <v/>
      </c>
      <c r="C2175" s="16" t="str" cm="1">
        <f t="array" aca="1" ref="C2175" ca="1">IFERROR(_xlfn._xlws.FILTER(Inactives[Inactive On],(Inactives[Key]=J2175)*(Inactives[Currently Inactive]),""),"")</f>
        <v/>
      </c>
      <c r="D2175" s="16" t="str" cm="1">
        <f t="array" aca="1" ref="D2175" ca="1">IFERROR(INDEX(_xlfn.TEXTSPLIT(E2175," "),1),"")</f>
        <v/>
      </c>
      <c r="E2175" s="15" t="str" cm="1">
        <f t="array" aca="1" ref="E2175" ca="1">IFERROR(_xlfn._xlws.FILTER(merged_ranks,(merged_end_dates=DATE(9999,12,31))*(merged_names=A2175)),"")</f>
        <v/>
      </c>
      <c r="F2175" s="17" t="str">
        <f ca="1">_xlfn.XLOOKUP(J2175,Promotions[Promo Key],Promotions[Promo Date],"")</f>
        <v/>
      </c>
      <c r="G2175" s="18" t="str">
        <f t="shared" ca="1" si="147"/>
        <v/>
      </c>
      <c r="H2175" s="18" t="str">
        <f t="shared" ca="1" si="146"/>
        <v/>
      </c>
      <c r="I2175" s="17" t="str">
        <f>_xlfn.XLOOKUP(A2175,Students[Full Name],Students[Starting Rank],"")</f>
        <v/>
      </c>
      <c r="J2175" s="15" t="str">
        <f t="shared" ca="1" si="148"/>
        <v xml:space="preserve">: </v>
      </c>
      <c r="K2175" s="16" t="str">
        <f>_xlfn.XLOOKUP(A2175,Students[Full Name],Students[Start Date],"")</f>
        <v/>
      </c>
      <c r="L2175" s="18">
        <f t="shared" ca="1" si="149"/>
        <v>-1</v>
      </c>
      <c r="M2175" s="18" cm="1">
        <f t="array" aca="1" ref="M2175" ca="1">SUMPRODUCT(Inactives[Days Inactive]*(Inactives[Student]=A2175))/365</f>
        <v>0</v>
      </c>
      <c r="N2175" s="18" t="str" cm="1">
        <f t="array" ref="N2175">IF(LEN($A2175)&gt;0,SUMPRODUCT(($A2175=merged_names)*(_xlfn.TEXTAFTER(N$2, "At ")=merged_belt_colours)*merged_months_at_rank),"")</f>
        <v/>
      </c>
      <c r="O2175" s="18" t="str" cm="1">
        <f t="array" ref="O2175">IF(LEN($A2175)&gt;0,SUMPRODUCT(($A2175=merged_names)*(_xlfn.TEXTAFTER(O$2, "At ")=merged_belt_colours)*merged_months_at_rank),"")</f>
        <v/>
      </c>
      <c r="P2175" s="18" t="str" cm="1">
        <f t="array" ref="P2175">IF(LEN($A2175)&gt;0,SUMPRODUCT(($A2175=merged_names)*(_xlfn.TEXTAFTER(P$2, "At ")=merged_belt_colours)*merged_months_at_rank),"")</f>
        <v/>
      </c>
      <c r="Q2175" s="18" t="str" cm="1">
        <f t="array" ref="Q2175">IF(LEN($A2175)&gt;0,SUMPRODUCT(($A2175=merged_names)*(_xlfn.TEXTAFTER(Q$2, "At ")=merged_belt_colours)*merged_months_at_rank),"")</f>
        <v/>
      </c>
      <c r="R2175" s="18" t="str" cm="1">
        <f t="array" ref="R2175">IF(LEN($A2175)&gt;0,SUMPRODUCT(($A2175=merged_names)*(_xlfn.TEXTAFTER(R$2, "At ")=merged_belt_colours)*merged_months_at_rank),"")</f>
        <v/>
      </c>
    </row>
    <row r="2176" spans="1:18" x14ac:dyDescent="0.25">
      <c r="A2176"/>
      <c r="B2176" s="15" t="str" cm="1">
        <f t="array" ref="B2176">IFERROR(IF(LEN(A2176)&gt;0, IF(SUMPRODUCT((Inactives[Key]=J2176)*(Inactives[Currently Inactive]))=1,"Inactive","Active"),""),"Active")</f>
        <v/>
      </c>
      <c r="C2176" s="16" t="str" cm="1">
        <f t="array" aca="1" ref="C2176" ca="1">IFERROR(_xlfn._xlws.FILTER(Inactives[Inactive On],(Inactives[Key]=J2176)*(Inactives[Currently Inactive]),""),"")</f>
        <v/>
      </c>
      <c r="D2176" s="16" t="str" cm="1">
        <f t="array" aca="1" ref="D2176" ca="1">IFERROR(INDEX(_xlfn.TEXTSPLIT(E2176," "),1),"")</f>
        <v/>
      </c>
      <c r="E2176" s="15" t="str" cm="1">
        <f t="array" aca="1" ref="E2176" ca="1">IFERROR(_xlfn._xlws.FILTER(merged_ranks,(merged_end_dates=DATE(9999,12,31))*(merged_names=A2176)),"")</f>
        <v/>
      </c>
      <c r="F2176" s="17" t="str">
        <f ca="1">_xlfn.XLOOKUP(J2176,Promotions[Promo Key],Promotions[Promo Date],"")</f>
        <v/>
      </c>
      <c r="G2176" s="18" t="str">
        <f t="shared" ca="1" si="147"/>
        <v/>
      </c>
      <c r="H2176" s="18" t="str">
        <f t="shared" ca="1" si="146"/>
        <v/>
      </c>
      <c r="I2176" s="17" t="str">
        <f>_xlfn.XLOOKUP(A2176,Students[Full Name],Students[Starting Rank],"")</f>
        <v/>
      </c>
      <c r="J2176" s="15" t="str">
        <f t="shared" ca="1" si="148"/>
        <v xml:space="preserve">: </v>
      </c>
      <c r="K2176" s="16" t="str">
        <f>_xlfn.XLOOKUP(A2176,Students[Full Name],Students[Start Date],"")</f>
        <v/>
      </c>
      <c r="L2176" s="18">
        <f t="shared" ca="1" si="149"/>
        <v>-1</v>
      </c>
      <c r="M2176" s="18" cm="1">
        <f t="array" aca="1" ref="M2176" ca="1">SUMPRODUCT(Inactives[Days Inactive]*(Inactives[Student]=A2176))/365</f>
        <v>0</v>
      </c>
      <c r="N2176" s="18" t="str" cm="1">
        <f t="array" ref="N2176">IF(LEN($A2176)&gt;0,SUMPRODUCT(($A2176=merged_names)*(_xlfn.TEXTAFTER(N$2, "At ")=merged_belt_colours)*merged_months_at_rank),"")</f>
        <v/>
      </c>
      <c r="O2176" s="18" t="str" cm="1">
        <f t="array" ref="O2176">IF(LEN($A2176)&gt;0,SUMPRODUCT(($A2176=merged_names)*(_xlfn.TEXTAFTER(O$2, "At ")=merged_belt_colours)*merged_months_at_rank),"")</f>
        <v/>
      </c>
      <c r="P2176" s="18" t="str" cm="1">
        <f t="array" ref="P2176">IF(LEN($A2176)&gt;0,SUMPRODUCT(($A2176=merged_names)*(_xlfn.TEXTAFTER(P$2, "At ")=merged_belt_colours)*merged_months_at_rank),"")</f>
        <v/>
      </c>
      <c r="Q2176" s="18" t="str" cm="1">
        <f t="array" ref="Q2176">IF(LEN($A2176)&gt;0,SUMPRODUCT(($A2176=merged_names)*(_xlfn.TEXTAFTER(Q$2, "At ")=merged_belt_colours)*merged_months_at_rank),"")</f>
        <v/>
      </c>
      <c r="R2176" s="18" t="str" cm="1">
        <f t="array" ref="R2176">IF(LEN($A2176)&gt;0,SUMPRODUCT(($A2176=merged_names)*(_xlfn.TEXTAFTER(R$2, "At ")=merged_belt_colours)*merged_months_at_rank),"")</f>
        <v/>
      </c>
    </row>
    <row r="2177" spans="1:18" x14ac:dyDescent="0.25">
      <c r="A2177"/>
      <c r="B2177" s="15" t="str" cm="1">
        <f t="array" ref="B2177">IFERROR(IF(LEN(A2177)&gt;0, IF(SUMPRODUCT((Inactives[Key]=J2177)*(Inactives[Currently Inactive]))=1,"Inactive","Active"),""),"Active")</f>
        <v/>
      </c>
      <c r="C2177" s="16" t="str" cm="1">
        <f t="array" aca="1" ref="C2177" ca="1">IFERROR(_xlfn._xlws.FILTER(Inactives[Inactive On],(Inactives[Key]=J2177)*(Inactives[Currently Inactive]),""),"")</f>
        <v/>
      </c>
      <c r="D2177" s="16" t="str" cm="1">
        <f t="array" aca="1" ref="D2177" ca="1">IFERROR(INDEX(_xlfn.TEXTSPLIT(E2177," "),1),"")</f>
        <v/>
      </c>
      <c r="E2177" s="15" t="str" cm="1">
        <f t="array" aca="1" ref="E2177" ca="1">IFERROR(_xlfn._xlws.FILTER(merged_ranks,(merged_end_dates=DATE(9999,12,31))*(merged_names=A2177)),"")</f>
        <v/>
      </c>
      <c r="F2177" s="17" t="str">
        <f ca="1">_xlfn.XLOOKUP(J2177,Promotions[Promo Key],Promotions[Promo Date],"")</f>
        <v/>
      </c>
      <c r="G2177" s="18" t="str">
        <f t="shared" ca="1" si="147"/>
        <v/>
      </c>
      <c r="H2177" s="18" t="str">
        <f t="shared" ca="1" si="146"/>
        <v/>
      </c>
      <c r="I2177" s="17" t="str">
        <f>_xlfn.XLOOKUP(A2177,Students[Full Name],Students[Starting Rank],"")</f>
        <v/>
      </c>
      <c r="J2177" s="15" t="str">
        <f t="shared" ca="1" si="148"/>
        <v xml:space="preserve">: </v>
      </c>
      <c r="K2177" s="16" t="str">
        <f>_xlfn.XLOOKUP(A2177,Students[Full Name],Students[Start Date],"")</f>
        <v/>
      </c>
      <c r="L2177" s="18">
        <f t="shared" ca="1" si="149"/>
        <v>-1</v>
      </c>
      <c r="M2177" s="18" cm="1">
        <f t="array" aca="1" ref="M2177" ca="1">SUMPRODUCT(Inactives[Days Inactive]*(Inactives[Student]=A2177))/365</f>
        <v>0</v>
      </c>
      <c r="N2177" s="18" t="str" cm="1">
        <f t="array" ref="N2177">IF(LEN($A2177)&gt;0,SUMPRODUCT(($A2177=merged_names)*(_xlfn.TEXTAFTER(N$2, "At ")=merged_belt_colours)*merged_months_at_rank),"")</f>
        <v/>
      </c>
      <c r="O2177" s="18" t="str" cm="1">
        <f t="array" ref="O2177">IF(LEN($A2177)&gt;0,SUMPRODUCT(($A2177=merged_names)*(_xlfn.TEXTAFTER(O$2, "At ")=merged_belt_colours)*merged_months_at_rank),"")</f>
        <v/>
      </c>
      <c r="P2177" s="18" t="str" cm="1">
        <f t="array" ref="P2177">IF(LEN($A2177)&gt;0,SUMPRODUCT(($A2177=merged_names)*(_xlfn.TEXTAFTER(P$2, "At ")=merged_belt_colours)*merged_months_at_rank),"")</f>
        <v/>
      </c>
      <c r="Q2177" s="18" t="str" cm="1">
        <f t="array" ref="Q2177">IF(LEN($A2177)&gt;0,SUMPRODUCT(($A2177=merged_names)*(_xlfn.TEXTAFTER(Q$2, "At ")=merged_belt_colours)*merged_months_at_rank),"")</f>
        <v/>
      </c>
      <c r="R2177" s="18" t="str" cm="1">
        <f t="array" ref="R2177">IF(LEN($A2177)&gt;0,SUMPRODUCT(($A2177=merged_names)*(_xlfn.TEXTAFTER(R$2, "At ")=merged_belt_colours)*merged_months_at_rank),"")</f>
        <v/>
      </c>
    </row>
    <row r="2178" spans="1:18" x14ac:dyDescent="0.25">
      <c r="A2178"/>
      <c r="B2178" s="15" t="str" cm="1">
        <f t="array" ref="B2178">IFERROR(IF(LEN(A2178)&gt;0, IF(SUMPRODUCT((Inactives[Key]=J2178)*(Inactives[Currently Inactive]))=1,"Inactive","Active"),""),"Active")</f>
        <v/>
      </c>
      <c r="C2178" s="16" t="str" cm="1">
        <f t="array" aca="1" ref="C2178" ca="1">IFERROR(_xlfn._xlws.FILTER(Inactives[Inactive On],(Inactives[Key]=J2178)*(Inactives[Currently Inactive]),""),"")</f>
        <v/>
      </c>
      <c r="D2178" s="16" t="str" cm="1">
        <f t="array" aca="1" ref="D2178" ca="1">IFERROR(INDEX(_xlfn.TEXTSPLIT(E2178," "),1),"")</f>
        <v/>
      </c>
      <c r="E2178" s="15" t="str" cm="1">
        <f t="array" aca="1" ref="E2178" ca="1">IFERROR(_xlfn._xlws.FILTER(merged_ranks,(merged_end_dates=DATE(9999,12,31))*(merged_names=A2178)),"")</f>
        <v/>
      </c>
      <c r="F2178" s="17" t="str">
        <f ca="1">_xlfn.XLOOKUP(J2178,Promotions[Promo Key],Promotions[Promo Date],"")</f>
        <v/>
      </c>
      <c r="G2178" s="18" t="str">
        <f t="shared" ca="1" si="147"/>
        <v/>
      </c>
      <c r="H2178" s="18" t="str">
        <f t="shared" ca="1" si="146"/>
        <v/>
      </c>
      <c r="I2178" s="17" t="str">
        <f>_xlfn.XLOOKUP(A2178,Students[Full Name],Students[Starting Rank],"")</f>
        <v/>
      </c>
      <c r="J2178" s="15" t="str">
        <f t="shared" ca="1" si="148"/>
        <v xml:space="preserve">: </v>
      </c>
      <c r="K2178" s="16" t="str">
        <f>_xlfn.XLOOKUP(A2178,Students[Full Name],Students[Start Date],"")</f>
        <v/>
      </c>
      <c r="L2178" s="18">
        <f t="shared" ca="1" si="149"/>
        <v>-1</v>
      </c>
      <c r="M2178" s="18" cm="1">
        <f t="array" aca="1" ref="M2178" ca="1">SUMPRODUCT(Inactives[Days Inactive]*(Inactives[Student]=A2178))/365</f>
        <v>0</v>
      </c>
      <c r="N2178" s="18" t="str" cm="1">
        <f t="array" ref="N2178">IF(LEN($A2178)&gt;0,SUMPRODUCT(($A2178=merged_names)*(_xlfn.TEXTAFTER(N$2, "At ")=merged_belt_colours)*merged_months_at_rank),"")</f>
        <v/>
      </c>
      <c r="O2178" s="18" t="str" cm="1">
        <f t="array" ref="O2178">IF(LEN($A2178)&gt;0,SUMPRODUCT(($A2178=merged_names)*(_xlfn.TEXTAFTER(O$2, "At ")=merged_belt_colours)*merged_months_at_rank),"")</f>
        <v/>
      </c>
      <c r="P2178" s="18" t="str" cm="1">
        <f t="array" ref="P2178">IF(LEN($A2178)&gt;0,SUMPRODUCT(($A2178=merged_names)*(_xlfn.TEXTAFTER(P$2, "At ")=merged_belt_colours)*merged_months_at_rank),"")</f>
        <v/>
      </c>
      <c r="Q2178" s="18" t="str" cm="1">
        <f t="array" ref="Q2178">IF(LEN($A2178)&gt;0,SUMPRODUCT(($A2178=merged_names)*(_xlfn.TEXTAFTER(Q$2, "At ")=merged_belt_colours)*merged_months_at_rank),"")</f>
        <v/>
      </c>
      <c r="R2178" s="18" t="str" cm="1">
        <f t="array" ref="R2178">IF(LEN($A2178)&gt;0,SUMPRODUCT(($A2178=merged_names)*(_xlfn.TEXTAFTER(R$2, "At ")=merged_belt_colours)*merged_months_at_rank),"")</f>
        <v/>
      </c>
    </row>
    <row r="2179" spans="1:18" x14ac:dyDescent="0.25">
      <c r="A2179"/>
      <c r="B2179" s="15" t="str" cm="1">
        <f t="array" ref="B2179">IFERROR(IF(LEN(A2179)&gt;0, IF(SUMPRODUCT((Inactives[Key]=J2179)*(Inactives[Currently Inactive]))=1,"Inactive","Active"),""),"Active")</f>
        <v/>
      </c>
      <c r="C2179" s="16" t="str" cm="1">
        <f t="array" aca="1" ref="C2179" ca="1">IFERROR(_xlfn._xlws.FILTER(Inactives[Inactive On],(Inactives[Key]=J2179)*(Inactives[Currently Inactive]),""),"")</f>
        <v/>
      </c>
      <c r="D2179" s="16" t="str" cm="1">
        <f t="array" aca="1" ref="D2179" ca="1">IFERROR(INDEX(_xlfn.TEXTSPLIT(E2179," "),1),"")</f>
        <v/>
      </c>
      <c r="E2179" s="15" t="str" cm="1">
        <f t="array" aca="1" ref="E2179" ca="1">IFERROR(_xlfn._xlws.FILTER(merged_ranks,(merged_end_dates=DATE(9999,12,31))*(merged_names=A2179)),"")</f>
        <v/>
      </c>
      <c r="F2179" s="17" t="str">
        <f ca="1">_xlfn.XLOOKUP(J2179,Promotions[Promo Key],Promotions[Promo Date],"")</f>
        <v/>
      </c>
      <c r="G2179" s="18" t="str">
        <f t="shared" ca="1" si="147"/>
        <v/>
      </c>
      <c r="H2179" s="18" t="str">
        <f t="shared" ca="1" si="146"/>
        <v/>
      </c>
      <c r="I2179" s="17" t="str">
        <f>_xlfn.XLOOKUP(A2179,Students[Full Name],Students[Starting Rank],"")</f>
        <v/>
      </c>
      <c r="J2179" s="15" t="str">
        <f t="shared" ca="1" si="148"/>
        <v xml:space="preserve">: </v>
      </c>
      <c r="K2179" s="16" t="str">
        <f>_xlfn.XLOOKUP(A2179,Students[Full Name],Students[Start Date],"")</f>
        <v/>
      </c>
      <c r="L2179" s="18">
        <f t="shared" ca="1" si="149"/>
        <v>-1</v>
      </c>
      <c r="M2179" s="18" cm="1">
        <f t="array" aca="1" ref="M2179" ca="1">SUMPRODUCT(Inactives[Days Inactive]*(Inactives[Student]=A2179))/365</f>
        <v>0</v>
      </c>
      <c r="N2179" s="18" t="str" cm="1">
        <f t="array" ref="N2179">IF(LEN($A2179)&gt;0,SUMPRODUCT(($A2179=merged_names)*(_xlfn.TEXTAFTER(N$2, "At ")=merged_belt_colours)*merged_months_at_rank),"")</f>
        <v/>
      </c>
      <c r="O2179" s="18" t="str" cm="1">
        <f t="array" ref="O2179">IF(LEN($A2179)&gt;0,SUMPRODUCT(($A2179=merged_names)*(_xlfn.TEXTAFTER(O$2, "At ")=merged_belt_colours)*merged_months_at_rank),"")</f>
        <v/>
      </c>
      <c r="P2179" s="18" t="str" cm="1">
        <f t="array" ref="P2179">IF(LEN($A2179)&gt;0,SUMPRODUCT(($A2179=merged_names)*(_xlfn.TEXTAFTER(P$2, "At ")=merged_belt_colours)*merged_months_at_rank),"")</f>
        <v/>
      </c>
      <c r="Q2179" s="18" t="str" cm="1">
        <f t="array" ref="Q2179">IF(LEN($A2179)&gt;0,SUMPRODUCT(($A2179=merged_names)*(_xlfn.TEXTAFTER(Q$2, "At ")=merged_belt_colours)*merged_months_at_rank),"")</f>
        <v/>
      </c>
      <c r="R2179" s="18" t="str" cm="1">
        <f t="array" ref="R2179">IF(LEN($A2179)&gt;0,SUMPRODUCT(($A2179=merged_names)*(_xlfn.TEXTAFTER(R$2, "At ")=merged_belt_colours)*merged_months_at_rank),"")</f>
        <v/>
      </c>
    </row>
    <row r="2180" spans="1:18" x14ac:dyDescent="0.25">
      <c r="A2180"/>
      <c r="B2180" s="15" t="str" cm="1">
        <f t="array" ref="B2180">IFERROR(IF(LEN(A2180)&gt;0, IF(SUMPRODUCT((Inactives[Key]=J2180)*(Inactives[Currently Inactive]))=1,"Inactive","Active"),""),"Active")</f>
        <v/>
      </c>
      <c r="C2180" s="16" t="str" cm="1">
        <f t="array" aca="1" ref="C2180" ca="1">IFERROR(_xlfn._xlws.FILTER(Inactives[Inactive On],(Inactives[Key]=J2180)*(Inactives[Currently Inactive]),""),"")</f>
        <v/>
      </c>
      <c r="D2180" s="16" t="str" cm="1">
        <f t="array" aca="1" ref="D2180" ca="1">IFERROR(INDEX(_xlfn.TEXTSPLIT(E2180," "),1),"")</f>
        <v/>
      </c>
      <c r="E2180" s="15" t="str" cm="1">
        <f t="array" aca="1" ref="E2180" ca="1">IFERROR(_xlfn._xlws.FILTER(merged_ranks,(merged_end_dates=DATE(9999,12,31))*(merged_names=A2180)),"")</f>
        <v/>
      </c>
      <c r="F2180" s="17" t="str">
        <f ca="1">_xlfn.XLOOKUP(J2180,Promotions[Promo Key],Promotions[Promo Date],"")</f>
        <v/>
      </c>
      <c r="G2180" s="18" t="str">
        <f t="shared" ca="1" si="147"/>
        <v/>
      </c>
      <c r="H2180" s="18" t="str">
        <f t="shared" ca="1" si="146"/>
        <v/>
      </c>
      <c r="I2180" s="17" t="str">
        <f>_xlfn.XLOOKUP(A2180,Students[Full Name],Students[Starting Rank],"")</f>
        <v/>
      </c>
      <c r="J2180" s="15" t="str">
        <f t="shared" ca="1" si="148"/>
        <v xml:space="preserve">: </v>
      </c>
      <c r="K2180" s="16" t="str">
        <f>_xlfn.XLOOKUP(A2180,Students[Full Name],Students[Start Date],"")</f>
        <v/>
      </c>
      <c r="L2180" s="18">
        <f t="shared" ca="1" si="149"/>
        <v>-1</v>
      </c>
      <c r="M2180" s="18" cm="1">
        <f t="array" aca="1" ref="M2180" ca="1">SUMPRODUCT(Inactives[Days Inactive]*(Inactives[Student]=A2180))/365</f>
        <v>0</v>
      </c>
      <c r="N2180" s="18" t="str" cm="1">
        <f t="array" ref="N2180">IF(LEN($A2180)&gt;0,SUMPRODUCT(($A2180=merged_names)*(_xlfn.TEXTAFTER(N$2, "At ")=merged_belt_colours)*merged_months_at_rank),"")</f>
        <v/>
      </c>
      <c r="O2180" s="18" t="str" cm="1">
        <f t="array" ref="O2180">IF(LEN($A2180)&gt;0,SUMPRODUCT(($A2180=merged_names)*(_xlfn.TEXTAFTER(O$2, "At ")=merged_belt_colours)*merged_months_at_rank),"")</f>
        <v/>
      </c>
      <c r="P2180" s="18" t="str" cm="1">
        <f t="array" ref="P2180">IF(LEN($A2180)&gt;0,SUMPRODUCT(($A2180=merged_names)*(_xlfn.TEXTAFTER(P$2, "At ")=merged_belt_colours)*merged_months_at_rank),"")</f>
        <v/>
      </c>
      <c r="Q2180" s="18" t="str" cm="1">
        <f t="array" ref="Q2180">IF(LEN($A2180)&gt;0,SUMPRODUCT(($A2180=merged_names)*(_xlfn.TEXTAFTER(Q$2, "At ")=merged_belt_colours)*merged_months_at_rank),"")</f>
        <v/>
      </c>
      <c r="R2180" s="18" t="str" cm="1">
        <f t="array" ref="R2180">IF(LEN($A2180)&gt;0,SUMPRODUCT(($A2180=merged_names)*(_xlfn.TEXTAFTER(R$2, "At ")=merged_belt_colours)*merged_months_at_rank),"")</f>
        <v/>
      </c>
    </row>
    <row r="2181" spans="1:18" x14ac:dyDescent="0.25">
      <c r="A2181"/>
      <c r="B2181" s="15" t="str" cm="1">
        <f t="array" ref="B2181">IFERROR(IF(LEN(A2181)&gt;0, IF(SUMPRODUCT((Inactives[Key]=J2181)*(Inactives[Currently Inactive]))=1,"Inactive","Active"),""),"Active")</f>
        <v/>
      </c>
      <c r="C2181" s="16" t="str" cm="1">
        <f t="array" aca="1" ref="C2181" ca="1">IFERROR(_xlfn._xlws.FILTER(Inactives[Inactive On],(Inactives[Key]=J2181)*(Inactives[Currently Inactive]),""),"")</f>
        <v/>
      </c>
      <c r="D2181" s="16" t="str" cm="1">
        <f t="array" aca="1" ref="D2181" ca="1">IFERROR(INDEX(_xlfn.TEXTSPLIT(E2181," "),1),"")</f>
        <v/>
      </c>
      <c r="E2181" s="15" t="str" cm="1">
        <f t="array" aca="1" ref="E2181" ca="1">IFERROR(_xlfn._xlws.FILTER(merged_ranks,(merged_end_dates=DATE(9999,12,31))*(merged_names=A2181)),"")</f>
        <v/>
      </c>
      <c r="F2181" s="17" t="str">
        <f ca="1">_xlfn.XLOOKUP(J2181,Promotions[Promo Key],Promotions[Promo Date],"")</f>
        <v/>
      </c>
      <c r="G2181" s="18" t="str">
        <f t="shared" ca="1" si="147"/>
        <v/>
      </c>
      <c r="H2181" s="18" t="str">
        <f t="shared" ca="1" si="146"/>
        <v/>
      </c>
      <c r="I2181" s="17" t="str">
        <f>_xlfn.XLOOKUP(A2181,Students[Full Name],Students[Starting Rank],"")</f>
        <v/>
      </c>
      <c r="J2181" s="15" t="str">
        <f t="shared" ca="1" si="148"/>
        <v xml:space="preserve">: </v>
      </c>
      <c r="K2181" s="16" t="str">
        <f>_xlfn.XLOOKUP(A2181,Students[Full Name],Students[Start Date],"")</f>
        <v/>
      </c>
      <c r="L2181" s="18">
        <f t="shared" ca="1" si="149"/>
        <v>-1</v>
      </c>
      <c r="M2181" s="18" cm="1">
        <f t="array" aca="1" ref="M2181" ca="1">SUMPRODUCT(Inactives[Days Inactive]*(Inactives[Student]=A2181))/365</f>
        <v>0</v>
      </c>
      <c r="N2181" s="18" t="str" cm="1">
        <f t="array" ref="N2181">IF(LEN($A2181)&gt;0,SUMPRODUCT(($A2181=merged_names)*(_xlfn.TEXTAFTER(N$2, "At ")=merged_belt_colours)*merged_months_at_rank),"")</f>
        <v/>
      </c>
      <c r="O2181" s="18" t="str" cm="1">
        <f t="array" ref="O2181">IF(LEN($A2181)&gt;0,SUMPRODUCT(($A2181=merged_names)*(_xlfn.TEXTAFTER(O$2, "At ")=merged_belt_colours)*merged_months_at_rank),"")</f>
        <v/>
      </c>
      <c r="P2181" s="18" t="str" cm="1">
        <f t="array" ref="P2181">IF(LEN($A2181)&gt;0,SUMPRODUCT(($A2181=merged_names)*(_xlfn.TEXTAFTER(P$2, "At ")=merged_belt_colours)*merged_months_at_rank),"")</f>
        <v/>
      </c>
      <c r="Q2181" s="18" t="str" cm="1">
        <f t="array" ref="Q2181">IF(LEN($A2181)&gt;0,SUMPRODUCT(($A2181=merged_names)*(_xlfn.TEXTAFTER(Q$2, "At ")=merged_belt_colours)*merged_months_at_rank),"")</f>
        <v/>
      </c>
      <c r="R2181" s="18" t="str" cm="1">
        <f t="array" ref="R2181">IF(LEN($A2181)&gt;0,SUMPRODUCT(($A2181=merged_names)*(_xlfn.TEXTAFTER(R$2, "At ")=merged_belt_colours)*merged_months_at_rank),"")</f>
        <v/>
      </c>
    </row>
    <row r="2182" spans="1:18" x14ac:dyDescent="0.25">
      <c r="A2182"/>
      <c r="B2182" s="15" t="str" cm="1">
        <f t="array" ref="B2182">IFERROR(IF(LEN(A2182)&gt;0, IF(SUMPRODUCT((Inactives[Key]=J2182)*(Inactives[Currently Inactive]))=1,"Inactive","Active"),""),"Active")</f>
        <v/>
      </c>
      <c r="C2182" s="16" t="str" cm="1">
        <f t="array" aca="1" ref="C2182" ca="1">IFERROR(_xlfn._xlws.FILTER(Inactives[Inactive On],(Inactives[Key]=J2182)*(Inactives[Currently Inactive]),""),"")</f>
        <v/>
      </c>
      <c r="D2182" s="16" t="str" cm="1">
        <f t="array" aca="1" ref="D2182" ca="1">IFERROR(INDEX(_xlfn.TEXTSPLIT(E2182," "),1),"")</f>
        <v/>
      </c>
      <c r="E2182" s="15" t="str" cm="1">
        <f t="array" aca="1" ref="E2182" ca="1">IFERROR(_xlfn._xlws.FILTER(merged_ranks,(merged_end_dates=DATE(9999,12,31))*(merged_names=A2182)),"")</f>
        <v/>
      </c>
      <c r="F2182" s="17" t="str">
        <f ca="1">_xlfn.XLOOKUP(J2182,Promotions[Promo Key],Promotions[Promo Date],"")</f>
        <v/>
      </c>
      <c r="G2182" s="18" t="str">
        <f t="shared" ca="1" si="147"/>
        <v/>
      </c>
      <c r="H2182" s="18" t="str">
        <f t="shared" ca="1" si="146"/>
        <v/>
      </c>
      <c r="I2182" s="17" t="str">
        <f>_xlfn.XLOOKUP(A2182,Students[Full Name],Students[Starting Rank],"")</f>
        <v/>
      </c>
      <c r="J2182" s="15" t="str">
        <f t="shared" ca="1" si="148"/>
        <v xml:space="preserve">: </v>
      </c>
      <c r="K2182" s="16" t="str">
        <f>_xlfn.XLOOKUP(A2182,Students[Full Name],Students[Start Date],"")</f>
        <v/>
      </c>
      <c r="L2182" s="18">
        <f t="shared" ca="1" si="149"/>
        <v>-1</v>
      </c>
      <c r="M2182" s="18" cm="1">
        <f t="array" aca="1" ref="M2182" ca="1">SUMPRODUCT(Inactives[Days Inactive]*(Inactives[Student]=A2182))/365</f>
        <v>0</v>
      </c>
      <c r="N2182" s="18" t="str" cm="1">
        <f t="array" ref="N2182">IF(LEN($A2182)&gt;0,SUMPRODUCT(($A2182=merged_names)*(_xlfn.TEXTAFTER(N$2, "At ")=merged_belt_colours)*merged_months_at_rank),"")</f>
        <v/>
      </c>
      <c r="O2182" s="18" t="str" cm="1">
        <f t="array" ref="O2182">IF(LEN($A2182)&gt;0,SUMPRODUCT(($A2182=merged_names)*(_xlfn.TEXTAFTER(O$2, "At ")=merged_belt_colours)*merged_months_at_rank),"")</f>
        <v/>
      </c>
      <c r="P2182" s="18" t="str" cm="1">
        <f t="array" ref="P2182">IF(LEN($A2182)&gt;0,SUMPRODUCT(($A2182=merged_names)*(_xlfn.TEXTAFTER(P$2, "At ")=merged_belt_colours)*merged_months_at_rank),"")</f>
        <v/>
      </c>
      <c r="Q2182" s="18" t="str" cm="1">
        <f t="array" ref="Q2182">IF(LEN($A2182)&gt;0,SUMPRODUCT(($A2182=merged_names)*(_xlfn.TEXTAFTER(Q$2, "At ")=merged_belt_colours)*merged_months_at_rank),"")</f>
        <v/>
      </c>
      <c r="R2182" s="18" t="str" cm="1">
        <f t="array" ref="R2182">IF(LEN($A2182)&gt;0,SUMPRODUCT(($A2182=merged_names)*(_xlfn.TEXTAFTER(R$2, "At ")=merged_belt_colours)*merged_months_at_rank),"")</f>
        <v/>
      </c>
    </row>
    <row r="2183" spans="1:18" x14ac:dyDescent="0.25">
      <c r="A2183"/>
      <c r="B2183" s="15" t="str" cm="1">
        <f t="array" ref="B2183">IFERROR(IF(LEN(A2183)&gt;0, IF(SUMPRODUCT((Inactives[Key]=J2183)*(Inactives[Currently Inactive]))=1,"Inactive","Active"),""),"Active")</f>
        <v/>
      </c>
      <c r="C2183" s="16" t="str" cm="1">
        <f t="array" aca="1" ref="C2183" ca="1">IFERROR(_xlfn._xlws.FILTER(Inactives[Inactive On],(Inactives[Key]=J2183)*(Inactives[Currently Inactive]),""),"")</f>
        <v/>
      </c>
      <c r="D2183" s="16" t="str" cm="1">
        <f t="array" aca="1" ref="D2183" ca="1">IFERROR(INDEX(_xlfn.TEXTSPLIT(E2183," "),1),"")</f>
        <v/>
      </c>
      <c r="E2183" s="15" t="str" cm="1">
        <f t="array" aca="1" ref="E2183" ca="1">IFERROR(_xlfn._xlws.FILTER(merged_ranks,(merged_end_dates=DATE(9999,12,31))*(merged_names=A2183)),"")</f>
        <v/>
      </c>
      <c r="F2183" s="17" t="str">
        <f ca="1">_xlfn.XLOOKUP(J2183,Promotions[Promo Key],Promotions[Promo Date],"")</f>
        <v/>
      </c>
      <c r="G2183" s="18" t="str">
        <f t="shared" ca="1" si="147"/>
        <v/>
      </c>
      <c r="H2183" s="18" t="str">
        <f t="shared" ca="1" si="146"/>
        <v/>
      </c>
      <c r="I2183" s="17" t="str">
        <f>_xlfn.XLOOKUP(A2183,Students[Full Name],Students[Starting Rank],"")</f>
        <v/>
      </c>
      <c r="J2183" s="15" t="str">
        <f t="shared" ca="1" si="148"/>
        <v xml:space="preserve">: </v>
      </c>
      <c r="K2183" s="16" t="str">
        <f>_xlfn.XLOOKUP(A2183,Students[Full Name],Students[Start Date],"")</f>
        <v/>
      </c>
      <c r="L2183" s="18">
        <f t="shared" ca="1" si="149"/>
        <v>-1</v>
      </c>
      <c r="M2183" s="18" cm="1">
        <f t="array" aca="1" ref="M2183" ca="1">SUMPRODUCT(Inactives[Days Inactive]*(Inactives[Student]=A2183))/365</f>
        <v>0</v>
      </c>
      <c r="N2183" s="18" t="str" cm="1">
        <f t="array" ref="N2183">IF(LEN($A2183)&gt;0,SUMPRODUCT(($A2183=merged_names)*(_xlfn.TEXTAFTER(N$2, "At ")=merged_belt_colours)*merged_months_at_rank),"")</f>
        <v/>
      </c>
      <c r="O2183" s="18" t="str" cm="1">
        <f t="array" ref="O2183">IF(LEN($A2183)&gt;0,SUMPRODUCT(($A2183=merged_names)*(_xlfn.TEXTAFTER(O$2, "At ")=merged_belt_colours)*merged_months_at_rank),"")</f>
        <v/>
      </c>
      <c r="P2183" s="18" t="str" cm="1">
        <f t="array" ref="P2183">IF(LEN($A2183)&gt;0,SUMPRODUCT(($A2183=merged_names)*(_xlfn.TEXTAFTER(P$2, "At ")=merged_belt_colours)*merged_months_at_rank),"")</f>
        <v/>
      </c>
      <c r="Q2183" s="18" t="str" cm="1">
        <f t="array" ref="Q2183">IF(LEN($A2183)&gt;0,SUMPRODUCT(($A2183=merged_names)*(_xlfn.TEXTAFTER(Q$2, "At ")=merged_belt_colours)*merged_months_at_rank),"")</f>
        <v/>
      </c>
      <c r="R2183" s="18" t="str" cm="1">
        <f t="array" ref="R2183">IF(LEN($A2183)&gt;0,SUMPRODUCT(($A2183=merged_names)*(_xlfn.TEXTAFTER(R$2, "At ")=merged_belt_colours)*merged_months_at_rank),"")</f>
        <v/>
      </c>
    </row>
    <row r="2184" spans="1:18" x14ac:dyDescent="0.25">
      <c r="A2184"/>
      <c r="B2184" s="15" t="str" cm="1">
        <f t="array" ref="B2184">IFERROR(IF(LEN(A2184)&gt;0, IF(SUMPRODUCT((Inactives[Key]=J2184)*(Inactives[Currently Inactive]))=1,"Inactive","Active"),""),"Active")</f>
        <v/>
      </c>
      <c r="C2184" s="16" t="str" cm="1">
        <f t="array" aca="1" ref="C2184" ca="1">IFERROR(_xlfn._xlws.FILTER(Inactives[Inactive On],(Inactives[Key]=J2184)*(Inactives[Currently Inactive]),""),"")</f>
        <v/>
      </c>
      <c r="D2184" s="16" t="str" cm="1">
        <f t="array" aca="1" ref="D2184" ca="1">IFERROR(INDEX(_xlfn.TEXTSPLIT(E2184," "),1),"")</f>
        <v/>
      </c>
      <c r="E2184" s="15" t="str" cm="1">
        <f t="array" aca="1" ref="E2184" ca="1">IFERROR(_xlfn._xlws.FILTER(merged_ranks,(merged_end_dates=DATE(9999,12,31))*(merged_names=A2184)),"")</f>
        <v/>
      </c>
      <c r="F2184" s="17" t="str">
        <f ca="1">_xlfn.XLOOKUP(J2184,Promotions[Promo Key],Promotions[Promo Date],"")</f>
        <v/>
      </c>
      <c r="G2184" s="18" t="str">
        <f t="shared" ca="1" si="147"/>
        <v/>
      </c>
      <c r="H2184" s="18" t="str">
        <f t="shared" ca="1" si="146"/>
        <v/>
      </c>
      <c r="I2184" s="17" t="str">
        <f>_xlfn.XLOOKUP(A2184,Students[Full Name],Students[Starting Rank],"")</f>
        <v/>
      </c>
      <c r="J2184" s="15" t="str">
        <f t="shared" ca="1" si="148"/>
        <v xml:space="preserve">: </v>
      </c>
      <c r="K2184" s="16" t="str">
        <f>_xlfn.XLOOKUP(A2184,Students[Full Name],Students[Start Date],"")</f>
        <v/>
      </c>
      <c r="L2184" s="18">
        <f t="shared" ca="1" si="149"/>
        <v>-1</v>
      </c>
      <c r="M2184" s="18" cm="1">
        <f t="array" aca="1" ref="M2184" ca="1">SUMPRODUCT(Inactives[Days Inactive]*(Inactives[Student]=A2184))/365</f>
        <v>0</v>
      </c>
      <c r="N2184" s="18" t="str" cm="1">
        <f t="array" ref="N2184">IF(LEN($A2184)&gt;0,SUMPRODUCT(($A2184=merged_names)*(_xlfn.TEXTAFTER(N$2, "At ")=merged_belt_colours)*merged_months_at_rank),"")</f>
        <v/>
      </c>
      <c r="O2184" s="18" t="str" cm="1">
        <f t="array" ref="O2184">IF(LEN($A2184)&gt;0,SUMPRODUCT(($A2184=merged_names)*(_xlfn.TEXTAFTER(O$2, "At ")=merged_belt_colours)*merged_months_at_rank),"")</f>
        <v/>
      </c>
      <c r="P2184" s="18" t="str" cm="1">
        <f t="array" ref="P2184">IF(LEN($A2184)&gt;0,SUMPRODUCT(($A2184=merged_names)*(_xlfn.TEXTAFTER(P$2, "At ")=merged_belt_colours)*merged_months_at_rank),"")</f>
        <v/>
      </c>
      <c r="Q2184" s="18" t="str" cm="1">
        <f t="array" ref="Q2184">IF(LEN($A2184)&gt;0,SUMPRODUCT(($A2184=merged_names)*(_xlfn.TEXTAFTER(Q$2, "At ")=merged_belt_colours)*merged_months_at_rank),"")</f>
        <v/>
      </c>
      <c r="R2184" s="18" t="str" cm="1">
        <f t="array" ref="R2184">IF(LEN($A2184)&gt;0,SUMPRODUCT(($A2184=merged_names)*(_xlfn.TEXTAFTER(R$2, "At ")=merged_belt_colours)*merged_months_at_rank),"")</f>
        <v/>
      </c>
    </row>
    <row r="2185" spans="1:18" x14ac:dyDescent="0.25">
      <c r="A2185"/>
      <c r="B2185" s="15" t="str" cm="1">
        <f t="array" ref="B2185">IFERROR(IF(LEN(A2185)&gt;0, IF(SUMPRODUCT((Inactives[Key]=J2185)*(Inactives[Currently Inactive]))=1,"Inactive","Active"),""),"Active")</f>
        <v/>
      </c>
      <c r="C2185" s="16" t="str" cm="1">
        <f t="array" aca="1" ref="C2185" ca="1">IFERROR(_xlfn._xlws.FILTER(Inactives[Inactive On],(Inactives[Key]=J2185)*(Inactives[Currently Inactive]),""),"")</f>
        <v/>
      </c>
      <c r="D2185" s="16" t="str" cm="1">
        <f t="array" aca="1" ref="D2185" ca="1">IFERROR(INDEX(_xlfn.TEXTSPLIT(E2185," "),1),"")</f>
        <v/>
      </c>
      <c r="E2185" s="15" t="str" cm="1">
        <f t="array" aca="1" ref="E2185" ca="1">IFERROR(_xlfn._xlws.FILTER(merged_ranks,(merged_end_dates=DATE(9999,12,31))*(merged_names=A2185)),"")</f>
        <v/>
      </c>
      <c r="F2185" s="17" t="str">
        <f ca="1">_xlfn.XLOOKUP(J2185,Promotions[Promo Key],Promotions[Promo Date],"")</f>
        <v/>
      </c>
      <c r="G2185" s="18" t="str">
        <f t="shared" ca="1" si="147"/>
        <v/>
      </c>
      <c r="H2185" s="18" t="str">
        <f t="shared" ca="1" si="146"/>
        <v/>
      </c>
      <c r="I2185" s="17" t="str">
        <f>_xlfn.XLOOKUP(A2185,Students[Full Name],Students[Starting Rank],"")</f>
        <v/>
      </c>
      <c r="J2185" s="15" t="str">
        <f t="shared" ca="1" si="148"/>
        <v xml:space="preserve">: </v>
      </c>
      <c r="K2185" s="16" t="str">
        <f>_xlfn.XLOOKUP(A2185,Students[Full Name],Students[Start Date],"")</f>
        <v/>
      </c>
      <c r="L2185" s="18">
        <f t="shared" ca="1" si="149"/>
        <v>-1</v>
      </c>
      <c r="M2185" s="18" cm="1">
        <f t="array" aca="1" ref="M2185" ca="1">SUMPRODUCT(Inactives[Days Inactive]*(Inactives[Student]=A2185))/365</f>
        <v>0</v>
      </c>
      <c r="N2185" s="18" t="str" cm="1">
        <f t="array" ref="N2185">IF(LEN($A2185)&gt;0,SUMPRODUCT(($A2185=merged_names)*(_xlfn.TEXTAFTER(N$2, "At ")=merged_belt_colours)*merged_months_at_rank),"")</f>
        <v/>
      </c>
      <c r="O2185" s="18" t="str" cm="1">
        <f t="array" ref="O2185">IF(LEN($A2185)&gt;0,SUMPRODUCT(($A2185=merged_names)*(_xlfn.TEXTAFTER(O$2, "At ")=merged_belt_colours)*merged_months_at_rank),"")</f>
        <v/>
      </c>
      <c r="P2185" s="18" t="str" cm="1">
        <f t="array" ref="P2185">IF(LEN($A2185)&gt;0,SUMPRODUCT(($A2185=merged_names)*(_xlfn.TEXTAFTER(P$2, "At ")=merged_belt_colours)*merged_months_at_rank),"")</f>
        <v/>
      </c>
      <c r="Q2185" s="18" t="str" cm="1">
        <f t="array" ref="Q2185">IF(LEN($A2185)&gt;0,SUMPRODUCT(($A2185=merged_names)*(_xlfn.TEXTAFTER(Q$2, "At ")=merged_belt_colours)*merged_months_at_rank),"")</f>
        <v/>
      </c>
      <c r="R2185" s="18" t="str" cm="1">
        <f t="array" ref="R2185">IF(LEN($A2185)&gt;0,SUMPRODUCT(($A2185=merged_names)*(_xlfn.TEXTAFTER(R$2, "At ")=merged_belt_colours)*merged_months_at_rank),"")</f>
        <v/>
      </c>
    </row>
    <row r="2186" spans="1:18" x14ac:dyDescent="0.25">
      <c r="A2186"/>
      <c r="B2186" s="15" t="str" cm="1">
        <f t="array" ref="B2186">IFERROR(IF(LEN(A2186)&gt;0, IF(SUMPRODUCT((Inactives[Key]=J2186)*(Inactives[Currently Inactive]))=1,"Inactive","Active"),""),"Active")</f>
        <v/>
      </c>
      <c r="C2186" s="16" t="str" cm="1">
        <f t="array" aca="1" ref="C2186" ca="1">IFERROR(_xlfn._xlws.FILTER(Inactives[Inactive On],(Inactives[Key]=J2186)*(Inactives[Currently Inactive]),""),"")</f>
        <v/>
      </c>
      <c r="D2186" s="16" t="str" cm="1">
        <f t="array" aca="1" ref="D2186" ca="1">IFERROR(INDEX(_xlfn.TEXTSPLIT(E2186," "),1),"")</f>
        <v/>
      </c>
      <c r="E2186" s="15" t="str" cm="1">
        <f t="array" aca="1" ref="E2186" ca="1">IFERROR(_xlfn._xlws.FILTER(merged_ranks,(merged_end_dates=DATE(9999,12,31))*(merged_names=A2186)),"")</f>
        <v/>
      </c>
      <c r="F2186" s="17" t="str">
        <f ca="1">_xlfn.XLOOKUP(J2186,Promotions[Promo Key],Promotions[Promo Date],"")</f>
        <v/>
      </c>
      <c r="G2186" s="18" t="str">
        <f t="shared" ca="1" si="147"/>
        <v/>
      </c>
      <c r="H2186" s="18" t="str">
        <f t="shared" ca="1" si="146"/>
        <v/>
      </c>
      <c r="I2186" s="17" t="str">
        <f>_xlfn.XLOOKUP(A2186,Students[Full Name],Students[Starting Rank],"")</f>
        <v/>
      </c>
      <c r="J2186" s="15" t="str">
        <f t="shared" ca="1" si="148"/>
        <v xml:space="preserve">: </v>
      </c>
      <c r="K2186" s="16" t="str">
        <f>_xlfn.XLOOKUP(A2186,Students[Full Name],Students[Start Date],"")</f>
        <v/>
      </c>
      <c r="L2186" s="18">
        <f t="shared" ca="1" si="149"/>
        <v>-1</v>
      </c>
      <c r="M2186" s="18" cm="1">
        <f t="array" aca="1" ref="M2186" ca="1">SUMPRODUCT(Inactives[Days Inactive]*(Inactives[Student]=A2186))/365</f>
        <v>0</v>
      </c>
      <c r="N2186" s="18" t="str" cm="1">
        <f t="array" ref="N2186">IF(LEN($A2186)&gt;0,SUMPRODUCT(($A2186=merged_names)*(_xlfn.TEXTAFTER(N$2, "At ")=merged_belt_colours)*merged_months_at_rank),"")</f>
        <v/>
      </c>
      <c r="O2186" s="18" t="str" cm="1">
        <f t="array" ref="O2186">IF(LEN($A2186)&gt;0,SUMPRODUCT(($A2186=merged_names)*(_xlfn.TEXTAFTER(O$2, "At ")=merged_belt_colours)*merged_months_at_rank),"")</f>
        <v/>
      </c>
      <c r="P2186" s="18" t="str" cm="1">
        <f t="array" ref="P2186">IF(LEN($A2186)&gt;0,SUMPRODUCT(($A2186=merged_names)*(_xlfn.TEXTAFTER(P$2, "At ")=merged_belt_colours)*merged_months_at_rank),"")</f>
        <v/>
      </c>
      <c r="Q2186" s="18" t="str" cm="1">
        <f t="array" ref="Q2186">IF(LEN($A2186)&gt;0,SUMPRODUCT(($A2186=merged_names)*(_xlfn.TEXTAFTER(Q$2, "At ")=merged_belt_colours)*merged_months_at_rank),"")</f>
        <v/>
      </c>
      <c r="R2186" s="18" t="str" cm="1">
        <f t="array" ref="R2186">IF(LEN($A2186)&gt;0,SUMPRODUCT(($A2186=merged_names)*(_xlfn.TEXTAFTER(R$2, "At ")=merged_belt_colours)*merged_months_at_rank),"")</f>
        <v/>
      </c>
    </row>
    <row r="2187" spans="1:18" x14ac:dyDescent="0.25">
      <c r="A2187"/>
      <c r="B2187" s="15" t="str" cm="1">
        <f t="array" ref="B2187">IFERROR(IF(LEN(A2187)&gt;0, IF(SUMPRODUCT((Inactives[Key]=J2187)*(Inactives[Currently Inactive]))=1,"Inactive","Active"),""),"Active")</f>
        <v/>
      </c>
      <c r="C2187" s="16" t="str" cm="1">
        <f t="array" aca="1" ref="C2187" ca="1">IFERROR(_xlfn._xlws.FILTER(Inactives[Inactive On],(Inactives[Key]=J2187)*(Inactives[Currently Inactive]),""),"")</f>
        <v/>
      </c>
      <c r="D2187" s="16" t="str" cm="1">
        <f t="array" aca="1" ref="D2187" ca="1">IFERROR(INDEX(_xlfn.TEXTSPLIT(E2187," "),1),"")</f>
        <v/>
      </c>
      <c r="E2187" s="15" t="str" cm="1">
        <f t="array" aca="1" ref="E2187" ca="1">IFERROR(_xlfn._xlws.FILTER(merged_ranks,(merged_end_dates=DATE(9999,12,31))*(merged_names=A2187)),"")</f>
        <v/>
      </c>
      <c r="F2187" s="17" t="str">
        <f ca="1">_xlfn.XLOOKUP(J2187,Promotions[Promo Key],Promotions[Promo Date],"")</f>
        <v/>
      </c>
      <c r="G2187" s="18" t="str">
        <f t="shared" ca="1" si="147"/>
        <v/>
      </c>
      <c r="H2187" s="18" t="str">
        <f t="shared" ca="1" si="146"/>
        <v/>
      </c>
      <c r="I2187" s="17" t="str">
        <f>_xlfn.XLOOKUP(A2187,Students[Full Name],Students[Starting Rank],"")</f>
        <v/>
      </c>
      <c r="J2187" s="15" t="str">
        <f t="shared" ca="1" si="148"/>
        <v xml:space="preserve">: </v>
      </c>
      <c r="K2187" s="16" t="str">
        <f>_xlfn.XLOOKUP(A2187,Students[Full Name],Students[Start Date],"")</f>
        <v/>
      </c>
      <c r="L2187" s="18">
        <f t="shared" ca="1" si="149"/>
        <v>-1</v>
      </c>
      <c r="M2187" s="18" cm="1">
        <f t="array" aca="1" ref="M2187" ca="1">SUMPRODUCT(Inactives[Days Inactive]*(Inactives[Student]=A2187))/365</f>
        <v>0</v>
      </c>
      <c r="N2187" s="18" t="str" cm="1">
        <f t="array" ref="N2187">IF(LEN($A2187)&gt;0,SUMPRODUCT(($A2187=merged_names)*(_xlfn.TEXTAFTER(N$2, "At ")=merged_belt_colours)*merged_months_at_rank),"")</f>
        <v/>
      </c>
      <c r="O2187" s="18" t="str" cm="1">
        <f t="array" ref="O2187">IF(LEN($A2187)&gt;0,SUMPRODUCT(($A2187=merged_names)*(_xlfn.TEXTAFTER(O$2, "At ")=merged_belt_colours)*merged_months_at_rank),"")</f>
        <v/>
      </c>
      <c r="P2187" s="18" t="str" cm="1">
        <f t="array" ref="P2187">IF(LEN($A2187)&gt;0,SUMPRODUCT(($A2187=merged_names)*(_xlfn.TEXTAFTER(P$2, "At ")=merged_belt_colours)*merged_months_at_rank),"")</f>
        <v/>
      </c>
      <c r="Q2187" s="18" t="str" cm="1">
        <f t="array" ref="Q2187">IF(LEN($A2187)&gt;0,SUMPRODUCT(($A2187=merged_names)*(_xlfn.TEXTAFTER(Q$2, "At ")=merged_belt_colours)*merged_months_at_rank),"")</f>
        <v/>
      </c>
      <c r="R2187" s="18" t="str" cm="1">
        <f t="array" ref="R2187">IF(LEN($A2187)&gt;0,SUMPRODUCT(($A2187=merged_names)*(_xlfn.TEXTAFTER(R$2, "At ")=merged_belt_colours)*merged_months_at_rank),"")</f>
        <v/>
      </c>
    </row>
    <row r="2188" spans="1:18" x14ac:dyDescent="0.25">
      <c r="A2188"/>
      <c r="B2188" s="15" t="str" cm="1">
        <f t="array" ref="B2188">IFERROR(IF(LEN(A2188)&gt;0, IF(SUMPRODUCT((Inactives[Key]=J2188)*(Inactives[Currently Inactive]))=1,"Inactive","Active"),""),"Active")</f>
        <v/>
      </c>
      <c r="C2188" s="16" t="str" cm="1">
        <f t="array" aca="1" ref="C2188" ca="1">IFERROR(_xlfn._xlws.FILTER(Inactives[Inactive On],(Inactives[Key]=J2188)*(Inactives[Currently Inactive]),""),"")</f>
        <v/>
      </c>
      <c r="D2188" s="16" t="str" cm="1">
        <f t="array" aca="1" ref="D2188" ca="1">IFERROR(INDEX(_xlfn.TEXTSPLIT(E2188," "),1),"")</f>
        <v/>
      </c>
      <c r="E2188" s="15" t="str" cm="1">
        <f t="array" aca="1" ref="E2188" ca="1">IFERROR(_xlfn._xlws.FILTER(merged_ranks,(merged_end_dates=DATE(9999,12,31))*(merged_names=A2188)),"")</f>
        <v/>
      </c>
      <c r="F2188" s="17" t="str">
        <f ca="1">_xlfn.XLOOKUP(J2188,Promotions[Promo Key],Promotions[Promo Date],"")</f>
        <v/>
      </c>
      <c r="G2188" s="18" t="str">
        <f t="shared" ca="1" si="147"/>
        <v/>
      </c>
      <c r="H2188" s="18" t="str">
        <f t="shared" ca="1" si="146"/>
        <v/>
      </c>
      <c r="I2188" s="17" t="str">
        <f>_xlfn.XLOOKUP(A2188,Students[Full Name],Students[Starting Rank],"")</f>
        <v/>
      </c>
      <c r="J2188" s="15" t="str">
        <f t="shared" ca="1" si="148"/>
        <v xml:space="preserve">: </v>
      </c>
      <c r="K2188" s="16" t="str">
        <f>_xlfn.XLOOKUP(A2188,Students[Full Name],Students[Start Date],"")</f>
        <v/>
      </c>
      <c r="L2188" s="18">
        <f t="shared" ca="1" si="149"/>
        <v>-1</v>
      </c>
      <c r="M2188" s="18" cm="1">
        <f t="array" aca="1" ref="M2188" ca="1">SUMPRODUCT(Inactives[Days Inactive]*(Inactives[Student]=A2188))/365</f>
        <v>0</v>
      </c>
      <c r="N2188" s="18" t="str" cm="1">
        <f t="array" ref="N2188">IF(LEN($A2188)&gt;0,SUMPRODUCT(($A2188=merged_names)*(_xlfn.TEXTAFTER(N$2, "At ")=merged_belt_colours)*merged_months_at_rank),"")</f>
        <v/>
      </c>
      <c r="O2188" s="18" t="str" cm="1">
        <f t="array" ref="O2188">IF(LEN($A2188)&gt;0,SUMPRODUCT(($A2188=merged_names)*(_xlfn.TEXTAFTER(O$2, "At ")=merged_belt_colours)*merged_months_at_rank),"")</f>
        <v/>
      </c>
      <c r="P2188" s="18" t="str" cm="1">
        <f t="array" ref="P2188">IF(LEN($A2188)&gt;0,SUMPRODUCT(($A2188=merged_names)*(_xlfn.TEXTAFTER(P$2, "At ")=merged_belt_colours)*merged_months_at_rank),"")</f>
        <v/>
      </c>
      <c r="Q2188" s="18" t="str" cm="1">
        <f t="array" ref="Q2188">IF(LEN($A2188)&gt;0,SUMPRODUCT(($A2188=merged_names)*(_xlfn.TEXTAFTER(Q$2, "At ")=merged_belt_colours)*merged_months_at_rank),"")</f>
        <v/>
      </c>
      <c r="R2188" s="18" t="str" cm="1">
        <f t="array" ref="R2188">IF(LEN($A2188)&gt;0,SUMPRODUCT(($A2188=merged_names)*(_xlfn.TEXTAFTER(R$2, "At ")=merged_belt_colours)*merged_months_at_rank),"")</f>
        <v/>
      </c>
    </row>
    <row r="2189" spans="1:18" x14ac:dyDescent="0.25">
      <c r="A2189"/>
      <c r="B2189" s="15" t="str" cm="1">
        <f t="array" ref="B2189">IFERROR(IF(LEN(A2189)&gt;0, IF(SUMPRODUCT((Inactives[Key]=J2189)*(Inactives[Currently Inactive]))=1,"Inactive","Active"),""),"Active")</f>
        <v/>
      </c>
      <c r="C2189" s="16" t="str" cm="1">
        <f t="array" aca="1" ref="C2189" ca="1">IFERROR(_xlfn._xlws.FILTER(Inactives[Inactive On],(Inactives[Key]=J2189)*(Inactives[Currently Inactive]),""),"")</f>
        <v/>
      </c>
      <c r="D2189" s="16" t="str" cm="1">
        <f t="array" aca="1" ref="D2189" ca="1">IFERROR(INDEX(_xlfn.TEXTSPLIT(E2189," "),1),"")</f>
        <v/>
      </c>
      <c r="E2189" s="15" t="str" cm="1">
        <f t="array" aca="1" ref="E2189" ca="1">IFERROR(_xlfn._xlws.FILTER(merged_ranks,(merged_end_dates=DATE(9999,12,31))*(merged_names=A2189)),"")</f>
        <v/>
      </c>
      <c r="F2189" s="17" t="str">
        <f ca="1">_xlfn.XLOOKUP(J2189,Promotions[Promo Key],Promotions[Promo Date],"")</f>
        <v/>
      </c>
      <c r="G2189" s="18" t="str">
        <f t="shared" ca="1" si="147"/>
        <v/>
      </c>
      <c r="H2189" s="18" t="str">
        <f t="shared" ca="1" si="146"/>
        <v/>
      </c>
      <c r="I2189" s="17" t="str">
        <f>_xlfn.XLOOKUP(A2189,Students[Full Name],Students[Starting Rank],"")</f>
        <v/>
      </c>
      <c r="J2189" s="15" t="str">
        <f t="shared" ca="1" si="148"/>
        <v xml:space="preserve">: </v>
      </c>
      <c r="K2189" s="16" t="str">
        <f>_xlfn.XLOOKUP(A2189,Students[Full Name],Students[Start Date],"")</f>
        <v/>
      </c>
      <c r="L2189" s="18">
        <f t="shared" ca="1" si="149"/>
        <v>-1</v>
      </c>
      <c r="M2189" s="18" cm="1">
        <f t="array" aca="1" ref="M2189" ca="1">SUMPRODUCT(Inactives[Days Inactive]*(Inactives[Student]=A2189))/365</f>
        <v>0</v>
      </c>
      <c r="N2189" s="18" t="str" cm="1">
        <f t="array" ref="N2189">IF(LEN($A2189)&gt;0,SUMPRODUCT(($A2189=merged_names)*(_xlfn.TEXTAFTER(N$2, "At ")=merged_belt_colours)*merged_months_at_rank),"")</f>
        <v/>
      </c>
      <c r="O2189" s="18" t="str" cm="1">
        <f t="array" ref="O2189">IF(LEN($A2189)&gt;0,SUMPRODUCT(($A2189=merged_names)*(_xlfn.TEXTAFTER(O$2, "At ")=merged_belt_colours)*merged_months_at_rank),"")</f>
        <v/>
      </c>
      <c r="P2189" s="18" t="str" cm="1">
        <f t="array" ref="P2189">IF(LEN($A2189)&gt;0,SUMPRODUCT(($A2189=merged_names)*(_xlfn.TEXTAFTER(P$2, "At ")=merged_belt_colours)*merged_months_at_rank),"")</f>
        <v/>
      </c>
      <c r="Q2189" s="18" t="str" cm="1">
        <f t="array" ref="Q2189">IF(LEN($A2189)&gt;0,SUMPRODUCT(($A2189=merged_names)*(_xlfn.TEXTAFTER(Q$2, "At ")=merged_belt_colours)*merged_months_at_rank),"")</f>
        <v/>
      </c>
      <c r="R2189" s="18" t="str" cm="1">
        <f t="array" ref="R2189">IF(LEN($A2189)&gt;0,SUMPRODUCT(($A2189=merged_names)*(_xlfn.TEXTAFTER(R$2, "At ")=merged_belt_colours)*merged_months_at_rank),"")</f>
        <v/>
      </c>
    </row>
    <row r="2190" spans="1:18" x14ac:dyDescent="0.25">
      <c r="A2190"/>
      <c r="B2190" s="15" t="str" cm="1">
        <f t="array" ref="B2190">IFERROR(IF(LEN(A2190)&gt;0, IF(SUMPRODUCT((Inactives[Key]=J2190)*(Inactives[Currently Inactive]))=1,"Inactive","Active"),""),"Active")</f>
        <v/>
      </c>
      <c r="C2190" s="16" t="str" cm="1">
        <f t="array" aca="1" ref="C2190" ca="1">IFERROR(_xlfn._xlws.FILTER(Inactives[Inactive On],(Inactives[Key]=J2190)*(Inactives[Currently Inactive]),""),"")</f>
        <v/>
      </c>
      <c r="D2190" s="16" t="str" cm="1">
        <f t="array" aca="1" ref="D2190" ca="1">IFERROR(INDEX(_xlfn.TEXTSPLIT(E2190," "),1),"")</f>
        <v/>
      </c>
      <c r="E2190" s="15" t="str" cm="1">
        <f t="array" aca="1" ref="E2190" ca="1">IFERROR(_xlfn._xlws.FILTER(merged_ranks,(merged_end_dates=DATE(9999,12,31))*(merged_names=A2190)),"")</f>
        <v/>
      </c>
      <c r="F2190" s="17" t="str">
        <f ca="1">_xlfn.XLOOKUP(J2190,Promotions[Promo Key],Promotions[Promo Date],"")</f>
        <v/>
      </c>
      <c r="G2190" s="18" t="str">
        <f t="shared" ca="1" si="147"/>
        <v/>
      </c>
      <c r="H2190" s="18" t="str">
        <f t="shared" ca="1" si="146"/>
        <v/>
      </c>
      <c r="I2190" s="17" t="str">
        <f>_xlfn.XLOOKUP(A2190,Students[Full Name],Students[Starting Rank],"")</f>
        <v/>
      </c>
      <c r="J2190" s="15" t="str">
        <f t="shared" ca="1" si="148"/>
        <v xml:space="preserve">: </v>
      </c>
      <c r="K2190" s="16" t="str">
        <f>_xlfn.XLOOKUP(A2190,Students[Full Name],Students[Start Date],"")</f>
        <v/>
      </c>
      <c r="L2190" s="18">
        <f t="shared" ca="1" si="149"/>
        <v>-1</v>
      </c>
      <c r="M2190" s="18" cm="1">
        <f t="array" aca="1" ref="M2190" ca="1">SUMPRODUCT(Inactives[Days Inactive]*(Inactives[Student]=A2190))/365</f>
        <v>0</v>
      </c>
      <c r="N2190" s="18" t="str" cm="1">
        <f t="array" ref="N2190">IF(LEN($A2190)&gt;0,SUMPRODUCT(($A2190=merged_names)*(_xlfn.TEXTAFTER(N$2, "At ")=merged_belt_colours)*merged_months_at_rank),"")</f>
        <v/>
      </c>
      <c r="O2190" s="18" t="str" cm="1">
        <f t="array" ref="O2190">IF(LEN($A2190)&gt;0,SUMPRODUCT(($A2190=merged_names)*(_xlfn.TEXTAFTER(O$2, "At ")=merged_belt_colours)*merged_months_at_rank),"")</f>
        <v/>
      </c>
      <c r="P2190" s="18" t="str" cm="1">
        <f t="array" ref="P2190">IF(LEN($A2190)&gt;0,SUMPRODUCT(($A2190=merged_names)*(_xlfn.TEXTAFTER(P$2, "At ")=merged_belt_colours)*merged_months_at_rank),"")</f>
        <v/>
      </c>
      <c r="Q2190" s="18" t="str" cm="1">
        <f t="array" ref="Q2190">IF(LEN($A2190)&gt;0,SUMPRODUCT(($A2190=merged_names)*(_xlfn.TEXTAFTER(Q$2, "At ")=merged_belt_colours)*merged_months_at_rank),"")</f>
        <v/>
      </c>
      <c r="R2190" s="18" t="str" cm="1">
        <f t="array" ref="R2190">IF(LEN($A2190)&gt;0,SUMPRODUCT(($A2190=merged_names)*(_xlfn.TEXTAFTER(R$2, "At ")=merged_belt_colours)*merged_months_at_rank),"")</f>
        <v/>
      </c>
    </row>
    <row r="2191" spans="1:18" x14ac:dyDescent="0.25">
      <c r="A2191"/>
      <c r="B2191" s="15" t="str" cm="1">
        <f t="array" ref="B2191">IFERROR(IF(LEN(A2191)&gt;0, IF(SUMPRODUCT((Inactives[Key]=J2191)*(Inactives[Currently Inactive]))=1,"Inactive","Active"),""),"Active")</f>
        <v/>
      </c>
      <c r="C2191" s="16" t="str" cm="1">
        <f t="array" aca="1" ref="C2191" ca="1">IFERROR(_xlfn._xlws.FILTER(Inactives[Inactive On],(Inactives[Key]=J2191)*(Inactives[Currently Inactive]),""),"")</f>
        <v/>
      </c>
      <c r="D2191" s="16" t="str" cm="1">
        <f t="array" aca="1" ref="D2191" ca="1">IFERROR(INDEX(_xlfn.TEXTSPLIT(E2191," "),1),"")</f>
        <v/>
      </c>
      <c r="E2191" s="15" t="str" cm="1">
        <f t="array" aca="1" ref="E2191" ca="1">IFERROR(_xlfn._xlws.FILTER(merged_ranks,(merged_end_dates=DATE(9999,12,31))*(merged_names=A2191)),"")</f>
        <v/>
      </c>
      <c r="F2191" s="17" t="str">
        <f ca="1">_xlfn.XLOOKUP(J2191,Promotions[Promo Key],Promotions[Promo Date],"")</f>
        <v/>
      </c>
      <c r="G2191" s="18" t="str">
        <f t="shared" ca="1" si="147"/>
        <v/>
      </c>
      <c r="H2191" s="18" t="str">
        <f t="shared" ca="1" si="146"/>
        <v/>
      </c>
      <c r="I2191" s="17" t="str">
        <f>_xlfn.XLOOKUP(A2191,Students[Full Name],Students[Starting Rank],"")</f>
        <v/>
      </c>
      <c r="J2191" s="15" t="str">
        <f t="shared" ca="1" si="148"/>
        <v xml:space="preserve">: </v>
      </c>
      <c r="K2191" s="16" t="str">
        <f>_xlfn.XLOOKUP(A2191,Students[Full Name],Students[Start Date],"")</f>
        <v/>
      </c>
      <c r="L2191" s="18">
        <f t="shared" ca="1" si="149"/>
        <v>-1</v>
      </c>
      <c r="M2191" s="18" cm="1">
        <f t="array" aca="1" ref="M2191" ca="1">SUMPRODUCT(Inactives[Days Inactive]*(Inactives[Student]=A2191))/365</f>
        <v>0</v>
      </c>
      <c r="N2191" s="18" t="str" cm="1">
        <f t="array" ref="N2191">IF(LEN($A2191)&gt;0,SUMPRODUCT(($A2191=merged_names)*(_xlfn.TEXTAFTER(N$2, "At ")=merged_belt_colours)*merged_months_at_rank),"")</f>
        <v/>
      </c>
      <c r="O2191" s="18" t="str" cm="1">
        <f t="array" ref="O2191">IF(LEN($A2191)&gt;0,SUMPRODUCT(($A2191=merged_names)*(_xlfn.TEXTAFTER(O$2, "At ")=merged_belt_colours)*merged_months_at_rank),"")</f>
        <v/>
      </c>
      <c r="P2191" s="18" t="str" cm="1">
        <f t="array" ref="P2191">IF(LEN($A2191)&gt;0,SUMPRODUCT(($A2191=merged_names)*(_xlfn.TEXTAFTER(P$2, "At ")=merged_belt_colours)*merged_months_at_rank),"")</f>
        <v/>
      </c>
      <c r="Q2191" s="18" t="str" cm="1">
        <f t="array" ref="Q2191">IF(LEN($A2191)&gt;0,SUMPRODUCT(($A2191=merged_names)*(_xlfn.TEXTAFTER(Q$2, "At ")=merged_belt_colours)*merged_months_at_rank),"")</f>
        <v/>
      </c>
      <c r="R2191" s="18" t="str" cm="1">
        <f t="array" ref="R2191">IF(LEN($A2191)&gt;0,SUMPRODUCT(($A2191=merged_names)*(_xlfn.TEXTAFTER(R$2, "At ")=merged_belt_colours)*merged_months_at_rank),"")</f>
        <v/>
      </c>
    </row>
    <row r="2192" spans="1:18" x14ac:dyDescent="0.25">
      <c r="A2192"/>
      <c r="B2192" s="15" t="str" cm="1">
        <f t="array" ref="B2192">IFERROR(IF(LEN(A2192)&gt;0, IF(SUMPRODUCT((Inactives[Key]=J2192)*(Inactives[Currently Inactive]))=1,"Inactive","Active"),""),"Active")</f>
        <v/>
      </c>
      <c r="C2192" s="16" t="str" cm="1">
        <f t="array" aca="1" ref="C2192" ca="1">IFERROR(_xlfn._xlws.FILTER(Inactives[Inactive On],(Inactives[Key]=J2192)*(Inactives[Currently Inactive]),""),"")</f>
        <v/>
      </c>
      <c r="D2192" s="16" t="str" cm="1">
        <f t="array" aca="1" ref="D2192" ca="1">IFERROR(INDEX(_xlfn.TEXTSPLIT(E2192," "),1),"")</f>
        <v/>
      </c>
      <c r="E2192" s="15" t="str" cm="1">
        <f t="array" aca="1" ref="E2192" ca="1">IFERROR(_xlfn._xlws.FILTER(merged_ranks,(merged_end_dates=DATE(9999,12,31))*(merged_names=A2192)),"")</f>
        <v/>
      </c>
      <c r="F2192" s="17" t="str">
        <f ca="1">_xlfn.XLOOKUP(J2192,Promotions[Promo Key],Promotions[Promo Date],"")</f>
        <v/>
      </c>
      <c r="G2192" s="18" t="str">
        <f t="shared" ca="1" si="147"/>
        <v/>
      </c>
      <c r="H2192" s="18" t="str">
        <f t="shared" ca="1" si="146"/>
        <v/>
      </c>
      <c r="I2192" s="17" t="str">
        <f>_xlfn.XLOOKUP(A2192,Students[Full Name],Students[Starting Rank],"")</f>
        <v/>
      </c>
      <c r="J2192" s="15" t="str">
        <f t="shared" ca="1" si="148"/>
        <v xml:space="preserve">: </v>
      </c>
      <c r="K2192" s="16" t="str">
        <f>_xlfn.XLOOKUP(A2192,Students[Full Name],Students[Start Date],"")</f>
        <v/>
      </c>
      <c r="L2192" s="18">
        <f t="shared" ca="1" si="149"/>
        <v>-1</v>
      </c>
      <c r="M2192" s="18" cm="1">
        <f t="array" aca="1" ref="M2192" ca="1">SUMPRODUCT(Inactives[Days Inactive]*(Inactives[Student]=A2192))/365</f>
        <v>0</v>
      </c>
      <c r="N2192" s="18" t="str" cm="1">
        <f t="array" ref="N2192">IF(LEN($A2192)&gt;0,SUMPRODUCT(($A2192=merged_names)*(_xlfn.TEXTAFTER(N$2, "At ")=merged_belt_colours)*merged_months_at_rank),"")</f>
        <v/>
      </c>
      <c r="O2192" s="18" t="str" cm="1">
        <f t="array" ref="O2192">IF(LEN($A2192)&gt;0,SUMPRODUCT(($A2192=merged_names)*(_xlfn.TEXTAFTER(O$2, "At ")=merged_belt_colours)*merged_months_at_rank),"")</f>
        <v/>
      </c>
      <c r="P2192" s="18" t="str" cm="1">
        <f t="array" ref="P2192">IF(LEN($A2192)&gt;0,SUMPRODUCT(($A2192=merged_names)*(_xlfn.TEXTAFTER(P$2, "At ")=merged_belt_colours)*merged_months_at_rank),"")</f>
        <v/>
      </c>
      <c r="Q2192" s="18" t="str" cm="1">
        <f t="array" ref="Q2192">IF(LEN($A2192)&gt;0,SUMPRODUCT(($A2192=merged_names)*(_xlfn.TEXTAFTER(Q$2, "At ")=merged_belt_colours)*merged_months_at_rank),"")</f>
        <v/>
      </c>
      <c r="R2192" s="18" t="str" cm="1">
        <f t="array" ref="R2192">IF(LEN($A2192)&gt;0,SUMPRODUCT(($A2192=merged_names)*(_xlfn.TEXTAFTER(R$2, "At ")=merged_belt_colours)*merged_months_at_rank),"")</f>
        <v/>
      </c>
    </row>
    <row r="2193" spans="1:18" x14ac:dyDescent="0.25">
      <c r="A2193"/>
      <c r="B2193" s="15" t="str" cm="1">
        <f t="array" ref="B2193">IFERROR(IF(LEN(A2193)&gt;0, IF(SUMPRODUCT((Inactives[Key]=J2193)*(Inactives[Currently Inactive]))=1,"Inactive","Active"),""),"Active")</f>
        <v/>
      </c>
      <c r="C2193" s="16" t="str" cm="1">
        <f t="array" aca="1" ref="C2193" ca="1">IFERROR(_xlfn._xlws.FILTER(Inactives[Inactive On],(Inactives[Key]=J2193)*(Inactives[Currently Inactive]),""),"")</f>
        <v/>
      </c>
      <c r="D2193" s="16" t="str" cm="1">
        <f t="array" aca="1" ref="D2193" ca="1">IFERROR(INDEX(_xlfn.TEXTSPLIT(E2193," "),1),"")</f>
        <v/>
      </c>
      <c r="E2193" s="15" t="str" cm="1">
        <f t="array" aca="1" ref="E2193" ca="1">IFERROR(_xlfn._xlws.FILTER(merged_ranks,(merged_end_dates=DATE(9999,12,31))*(merged_names=A2193)),"")</f>
        <v/>
      </c>
      <c r="F2193" s="17" t="str">
        <f ca="1">_xlfn.XLOOKUP(J2193,Promotions[Promo Key],Promotions[Promo Date],"")</f>
        <v/>
      </c>
      <c r="G2193" s="18" t="str">
        <f t="shared" ca="1" si="147"/>
        <v/>
      </c>
      <c r="H2193" s="18" t="str">
        <f t="shared" ca="1" si="146"/>
        <v/>
      </c>
      <c r="I2193" s="17" t="str">
        <f>_xlfn.XLOOKUP(A2193,Students[Full Name],Students[Starting Rank],"")</f>
        <v/>
      </c>
      <c r="J2193" s="15" t="str">
        <f t="shared" ca="1" si="148"/>
        <v xml:space="preserve">: </v>
      </c>
      <c r="K2193" s="16" t="str">
        <f>_xlfn.XLOOKUP(A2193,Students[Full Name],Students[Start Date],"")</f>
        <v/>
      </c>
      <c r="L2193" s="18">
        <f t="shared" ca="1" si="149"/>
        <v>-1</v>
      </c>
      <c r="M2193" s="18" cm="1">
        <f t="array" aca="1" ref="M2193" ca="1">SUMPRODUCT(Inactives[Days Inactive]*(Inactives[Student]=A2193))/365</f>
        <v>0</v>
      </c>
      <c r="N2193" s="18" t="str" cm="1">
        <f t="array" ref="N2193">IF(LEN($A2193)&gt;0,SUMPRODUCT(($A2193=merged_names)*(_xlfn.TEXTAFTER(N$2, "At ")=merged_belt_colours)*merged_months_at_rank),"")</f>
        <v/>
      </c>
      <c r="O2193" s="18" t="str" cm="1">
        <f t="array" ref="O2193">IF(LEN($A2193)&gt;0,SUMPRODUCT(($A2193=merged_names)*(_xlfn.TEXTAFTER(O$2, "At ")=merged_belt_colours)*merged_months_at_rank),"")</f>
        <v/>
      </c>
      <c r="P2193" s="18" t="str" cm="1">
        <f t="array" ref="P2193">IF(LEN($A2193)&gt;0,SUMPRODUCT(($A2193=merged_names)*(_xlfn.TEXTAFTER(P$2, "At ")=merged_belt_colours)*merged_months_at_rank),"")</f>
        <v/>
      </c>
      <c r="Q2193" s="18" t="str" cm="1">
        <f t="array" ref="Q2193">IF(LEN($A2193)&gt;0,SUMPRODUCT(($A2193=merged_names)*(_xlfn.TEXTAFTER(Q$2, "At ")=merged_belt_colours)*merged_months_at_rank),"")</f>
        <v/>
      </c>
      <c r="R2193" s="18" t="str" cm="1">
        <f t="array" ref="R2193">IF(LEN($A2193)&gt;0,SUMPRODUCT(($A2193=merged_names)*(_xlfn.TEXTAFTER(R$2, "At ")=merged_belt_colours)*merged_months_at_rank),"")</f>
        <v/>
      </c>
    </row>
    <row r="2194" spans="1:18" x14ac:dyDescent="0.25">
      <c r="A2194"/>
      <c r="B2194" s="15" t="str" cm="1">
        <f t="array" ref="B2194">IFERROR(IF(LEN(A2194)&gt;0, IF(SUMPRODUCT((Inactives[Key]=J2194)*(Inactives[Currently Inactive]))=1,"Inactive","Active"),""),"Active")</f>
        <v/>
      </c>
      <c r="C2194" s="16" t="str" cm="1">
        <f t="array" aca="1" ref="C2194" ca="1">IFERROR(_xlfn._xlws.FILTER(Inactives[Inactive On],(Inactives[Key]=J2194)*(Inactives[Currently Inactive]),""),"")</f>
        <v/>
      </c>
      <c r="D2194" s="16" t="str" cm="1">
        <f t="array" aca="1" ref="D2194" ca="1">IFERROR(INDEX(_xlfn.TEXTSPLIT(E2194," "),1),"")</f>
        <v/>
      </c>
      <c r="E2194" s="15" t="str" cm="1">
        <f t="array" aca="1" ref="E2194" ca="1">IFERROR(_xlfn._xlws.FILTER(merged_ranks,(merged_end_dates=DATE(9999,12,31))*(merged_names=A2194)),"")</f>
        <v/>
      </c>
      <c r="F2194" s="17" t="str">
        <f ca="1">_xlfn.XLOOKUP(J2194,Promotions[Promo Key],Promotions[Promo Date],"")</f>
        <v/>
      </c>
      <c r="G2194" s="18" t="str">
        <f t="shared" ca="1" si="147"/>
        <v/>
      </c>
      <c r="H2194" s="18" t="str">
        <f t="shared" ca="1" si="146"/>
        <v/>
      </c>
      <c r="I2194" s="17" t="str">
        <f>_xlfn.XLOOKUP(A2194,Students[Full Name],Students[Starting Rank],"")</f>
        <v/>
      </c>
      <c r="J2194" s="15" t="str">
        <f t="shared" ca="1" si="148"/>
        <v xml:space="preserve">: </v>
      </c>
      <c r="K2194" s="16" t="str">
        <f>_xlfn.XLOOKUP(A2194,Students[Full Name],Students[Start Date],"")</f>
        <v/>
      </c>
      <c r="L2194" s="18">
        <f t="shared" ca="1" si="149"/>
        <v>-1</v>
      </c>
      <c r="M2194" s="18" cm="1">
        <f t="array" aca="1" ref="M2194" ca="1">SUMPRODUCT(Inactives[Days Inactive]*(Inactives[Student]=A2194))/365</f>
        <v>0</v>
      </c>
      <c r="N2194" s="18" t="str" cm="1">
        <f t="array" ref="N2194">IF(LEN($A2194)&gt;0,SUMPRODUCT(($A2194=merged_names)*(_xlfn.TEXTAFTER(N$2, "At ")=merged_belt_colours)*merged_months_at_rank),"")</f>
        <v/>
      </c>
      <c r="O2194" s="18" t="str" cm="1">
        <f t="array" ref="O2194">IF(LEN($A2194)&gt;0,SUMPRODUCT(($A2194=merged_names)*(_xlfn.TEXTAFTER(O$2, "At ")=merged_belt_colours)*merged_months_at_rank),"")</f>
        <v/>
      </c>
      <c r="P2194" s="18" t="str" cm="1">
        <f t="array" ref="P2194">IF(LEN($A2194)&gt;0,SUMPRODUCT(($A2194=merged_names)*(_xlfn.TEXTAFTER(P$2, "At ")=merged_belt_colours)*merged_months_at_rank),"")</f>
        <v/>
      </c>
      <c r="Q2194" s="18" t="str" cm="1">
        <f t="array" ref="Q2194">IF(LEN($A2194)&gt;0,SUMPRODUCT(($A2194=merged_names)*(_xlfn.TEXTAFTER(Q$2, "At ")=merged_belt_colours)*merged_months_at_rank),"")</f>
        <v/>
      </c>
      <c r="R2194" s="18" t="str" cm="1">
        <f t="array" ref="R2194">IF(LEN($A2194)&gt;0,SUMPRODUCT(($A2194=merged_names)*(_xlfn.TEXTAFTER(R$2, "At ")=merged_belt_colours)*merged_months_at_rank),"")</f>
        <v/>
      </c>
    </row>
    <row r="2195" spans="1:18" x14ac:dyDescent="0.25">
      <c r="A2195"/>
      <c r="B2195" s="15" t="str" cm="1">
        <f t="array" ref="B2195">IFERROR(IF(LEN(A2195)&gt;0, IF(SUMPRODUCT((Inactives[Key]=J2195)*(Inactives[Currently Inactive]))=1,"Inactive","Active"),""),"Active")</f>
        <v/>
      </c>
      <c r="C2195" s="16" t="str" cm="1">
        <f t="array" aca="1" ref="C2195" ca="1">IFERROR(_xlfn._xlws.FILTER(Inactives[Inactive On],(Inactives[Key]=J2195)*(Inactives[Currently Inactive]),""),"")</f>
        <v/>
      </c>
      <c r="D2195" s="16" t="str" cm="1">
        <f t="array" aca="1" ref="D2195" ca="1">IFERROR(INDEX(_xlfn.TEXTSPLIT(E2195," "),1),"")</f>
        <v/>
      </c>
      <c r="E2195" s="15" t="str" cm="1">
        <f t="array" aca="1" ref="E2195" ca="1">IFERROR(_xlfn._xlws.FILTER(merged_ranks,(merged_end_dates=DATE(9999,12,31))*(merged_names=A2195)),"")</f>
        <v/>
      </c>
      <c r="F2195" s="17" t="str">
        <f ca="1">_xlfn.XLOOKUP(J2195,Promotions[Promo Key],Promotions[Promo Date],"")</f>
        <v/>
      </c>
      <c r="G2195" s="18" t="str">
        <f t="shared" ca="1" si="147"/>
        <v/>
      </c>
      <c r="H2195" s="18" t="str">
        <f t="shared" ca="1" si="146"/>
        <v/>
      </c>
      <c r="I2195" s="17" t="str">
        <f>_xlfn.XLOOKUP(A2195,Students[Full Name],Students[Starting Rank],"")</f>
        <v/>
      </c>
      <c r="J2195" s="15" t="str">
        <f t="shared" ca="1" si="148"/>
        <v xml:space="preserve">: </v>
      </c>
      <c r="K2195" s="16" t="str">
        <f>_xlfn.XLOOKUP(A2195,Students[Full Name],Students[Start Date],"")</f>
        <v/>
      </c>
      <c r="L2195" s="18">
        <f t="shared" ca="1" si="149"/>
        <v>-1</v>
      </c>
      <c r="M2195" s="18" cm="1">
        <f t="array" aca="1" ref="M2195" ca="1">SUMPRODUCT(Inactives[Days Inactive]*(Inactives[Student]=A2195))/365</f>
        <v>0</v>
      </c>
      <c r="N2195" s="18" t="str" cm="1">
        <f t="array" ref="N2195">IF(LEN($A2195)&gt;0,SUMPRODUCT(($A2195=merged_names)*(_xlfn.TEXTAFTER(N$2, "At ")=merged_belt_colours)*merged_months_at_rank),"")</f>
        <v/>
      </c>
      <c r="O2195" s="18" t="str" cm="1">
        <f t="array" ref="O2195">IF(LEN($A2195)&gt;0,SUMPRODUCT(($A2195=merged_names)*(_xlfn.TEXTAFTER(O$2, "At ")=merged_belt_colours)*merged_months_at_rank),"")</f>
        <v/>
      </c>
      <c r="P2195" s="18" t="str" cm="1">
        <f t="array" ref="P2195">IF(LEN($A2195)&gt;0,SUMPRODUCT(($A2195=merged_names)*(_xlfn.TEXTAFTER(P$2, "At ")=merged_belt_colours)*merged_months_at_rank),"")</f>
        <v/>
      </c>
      <c r="Q2195" s="18" t="str" cm="1">
        <f t="array" ref="Q2195">IF(LEN($A2195)&gt;0,SUMPRODUCT(($A2195=merged_names)*(_xlfn.TEXTAFTER(Q$2, "At ")=merged_belt_colours)*merged_months_at_rank),"")</f>
        <v/>
      </c>
      <c r="R2195" s="18" t="str" cm="1">
        <f t="array" ref="R2195">IF(LEN($A2195)&gt;0,SUMPRODUCT(($A2195=merged_names)*(_xlfn.TEXTAFTER(R$2, "At ")=merged_belt_colours)*merged_months_at_rank),"")</f>
        <v/>
      </c>
    </row>
    <row r="2196" spans="1:18" x14ac:dyDescent="0.25">
      <c r="A2196"/>
      <c r="B2196" s="15" t="str" cm="1">
        <f t="array" ref="B2196">IFERROR(IF(LEN(A2196)&gt;0, IF(SUMPRODUCT((Inactives[Key]=J2196)*(Inactives[Currently Inactive]))=1,"Inactive","Active"),""),"Active")</f>
        <v/>
      </c>
      <c r="C2196" s="16" t="str" cm="1">
        <f t="array" aca="1" ref="C2196" ca="1">IFERROR(_xlfn._xlws.FILTER(Inactives[Inactive On],(Inactives[Key]=J2196)*(Inactives[Currently Inactive]),""),"")</f>
        <v/>
      </c>
      <c r="D2196" s="16" t="str" cm="1">
        <f t="array" aca="1" ref="D2196" ca="1">IFERROR(INDEX(_xlfn.TEXTSPLIT(E2196," "),1),"")</f>
        <v/>
      </c>
      <c r="E2196" s="15" t="str" cm="1">
        <f t="array" aca="1" ref="E2196" ca="1">IFERROR(_xlfn._xlws.FILTER(merged_ranks,(merged_end_dates=DATE(9999,12,31))*(merged_names=A2196)),"")</f>
        <v/>
      </c>
      <c r="F2196" s="17" t="str">
        <f ca="1">_xlfn.XLOOKUP(J2196,Promotions[Promo Key],Promotions[Promo Date],"")</f>
        <v/>
      </c>
      <c r="G2196" s="18" t="str">
        <f t="shared" ca="1" si="147"/>
        <v/>
      </c>
      <c r="H2196" s="18" t="str">
        <f t="shared" ca="1" si="146"/>
        <v/>
      </c>
      <c r="I2196" s="17" t="str">
        <f>_xlfn.XLOOKUP(A2196,Students[Full Name],Students[Starting Rank],"")</f>
        <v/>
      </c>
      <c r="J2196" s="15" t="str">
        <f t="shared" ca="1" si="148"/>
        <v xml:space="preserve">: </v>
      </c>
      <c r="K2196" s="16" t="str">
        <f>_xlfn.XLOOKUP(A2196,Students[Full Name],Students[Start Date],"")</f>
        <v/>
      </c>
      <c r="L2196" s="18">
        <f t="shared" ca="1" si="149"/>
        <v>-1</v>
      </c>
      <c r="M2196" s="18" cm="1">
        <f t="array" aca="1" ref="M2196" ca="1">SUMPRODUCT(Inactives[Days Inactive]*(Inactives[Student]=A2196))/365</f>
        <v>0</v>
      </c>
      <c r="N2196" s="18" t="str" cm="1">
        <f t="array" ref="N2196">IF(LEN($A2196)&gt;0,SUMPRODUCT(($A2196=merged_names)*(_xlfn.TEXTAFTER(N$2, "At ")=merged_belt_colours)*merged_months_at_rank),"")</f>
        <v/>
      </c>
      <c r="O2196" s="18" t="str" cm="1">
        <f t="array" ref="O2196">IF(LEN($A2196)&gt;0,SUMPRODUCT(($A2196=merged_names)*(_xlfn.TEXTAFTER(O$2, "At ")=merged_belt_colours)*merged_months_at_rank),"")</f>
        <v/>
      </c>
      <c r="P2196" s="18" t="str" cm="1">
        <f t="array" ref="P2196">IF(LEN($A2196)&gt;0,SUMPRODUCT(($A2196=merged_names)*(_xlfn.TEXTAFTER(P$2, "At ")=merged_belt_colours)*merged_months_at_rank),"")</f>
        <v/>
      </c>
      <c r="Q2196" s="18" t="str" cm="1">
        <f t="array" ref="Q2196">IF(LEN($A2196)&gt;0,SUMPRODUCT(($A2196=merged_names)*(_xlfn.TEXTAFTER(Q$2, "At ")=merged_belt_colours)*merged_months_at_rank),"")</f>
        <v/>
      </c>
      <c r="R2196" s="18" t="str" cm="1">
        <f t="array" ref="R2196">IF(LEN($A2196)&gt;0,SUMPRODUCT(($A2196=merged_names)*(_xlfn.TEXTAFTER(R$2, "At ")=merged_belt_colours)*merged_months_at_rank),"")</f>
        <v/>
      </c>
    </row>
    <row r="2197" spans="1:18" x14ac:dyDescent="0.25">
      <c r="A2197"/>
      <c r="B2197" s="15" t="str" cm="1">
        <f t="array" ref="B2197">IFERROR(IF(LEN(A2197)&gt;0, IF(SUMPRODUCT((Inactives[Key]=J2197)*(Inactives[Currently Inactive]))=1,"Inactive","Active"),""),"Active")</f>
        <v/>
      </c>
      <c r="C2197" s="16" t="str" cm="1">
        <f t="array" aca="1" ref="C2197" ca="1">IFERROR(_xlfn._xlws.FILTER(Inactives[Inactive On],(Inactives[Key]=J2197)*(Inactives[Currently Inactive]),""),"")</f>
        <v/>
      </c>
      <c r="D2197" s="16" t="str" cm="1">
        <f t="array" aca="1" ref="D2197" ca="1">IFERROR(INDEX(_xlfn.TEXTSPLIT(E2197," "),1),"")</f>
        <v/>
      </c>
      <c r="E2197" s="15" t="str" cm="1">
        <f t="array" aca="1" ref="E2197" ca="1">IFERROR(_xlfn._xlws.FILTER(merged_ranks,(merged_end_dates=DATE(9999,12,31))*(merged_names=A2197)),"")</f>
        <v/>
      </c>
      <c r="F2197" s="17" t="str">
        <f ca="1">_xlfn.XLOOKUP(J2197,Promotions[Promo Key],Promotions[Promo Date],"")</f>
        <v/>
      </c>
      <c r="G2197" s="18" t="str">
        <f t="shared" ca="1" si="147"/>
        <v/>
      </c>
      <c r="H2197" s="18" t="str">
        <f t="shared" ca="1" si="146"/>
        <v/>
      </c>
      <c r="I2197" s="17" t="str">
        <f>_xlfn.XLOOKUP(A2197,Students[Full Name],Students[Starting Rank],"")</f>
        <v/>
      </c>
      <c r="J2197" s="15" t="str">
        <f t="shared" ca="1" si="148"/>
        <v xml:space="preserve">: </v>
      </c>
      <c r="K2197" s="16" t="str">
        <f>_xlfn.XLOOKUP(A2197,Students[Full Name],Students[Start Date],"")</f>
        <v/>
      </c>
      <c r="L2197" s="18">
        <f t="shared" ca="1" si="149"/>
        <v>-1</v>
      </c>
      <c r="M2197" s="18" cm="1">
        <f t="array" aca="1" ref="M2197" ca="1">SUMPRODUCT(Inactives[Days Inactive]*(Inactives[Student]=A2197))/365</f>
        <v>0</v>
      </c>
      <c r="N2197" s="18" t="str" cm="1">
        <f t="array" ref="N2197">IF(LEN($A2197)&gt;0,SUMPRODUCT(($A2197=merged_names)*(_xlfn.TEXTAFTER(N$2, "At ")=merged_belt_colours)*merged_months_at_rank),"")</f>
        <v/>
      </c>
      <c r="O2197" s="18" t="str" cm="1">
        <f t="array" ref="O2197">IF(LEN($A2197)&gt;0,SUMPRODUCT(($A2197=merged_names)*(_xlfn.TEXTAFTER(O$2, "At ")=merged_belt_colours)*merged_months_at_rank),"")</f>
        <v/>
      </c>
      <c r="P2197" s="18" t="str" cm="1">
        <f t="array" ref="P2197">IF(LEN($A2197)&gt;0,SUMPRODUCT(($A2197=merged_names)*(_xlfn.TEXTAFTER(P$2, "At ")=merged_belt_colours)*merged_months_at_rank),"")</f>
        <v/>
      </c>
      <c r="Q2197" s="18" t="str" cm="1">
        <f t="array" ref="Q2197">IF(LEN($A2197)&gt;0,SUMPRODUCT(($A2197=merged_names)*(_xlfn.TEXTAFTER(Q$2, "At ")=merged_belt_colours)*merged_months_at_rank),"")</f>
        <v/>
      </c>
      <c r="R2197" s="18" t="str" cm="1">
        <f t="array" ref="R2197">IF(LEN($A2197)&gt;0,SUMPRODUCT(($A2197=merged_names)*(_xlfn.TEXTAFTER(R$2, "At ")=merged_belt_colours)*merged_months_at_rank),"")</f>
        <v/>
      </c>
    </row>
    <row r="2198" spans="1:18" x14ac:dyDescent="0.25">
      <c r="A2198"/>
      <c r="B2198" s="15" t="str" cm="1">
        <f t="array" ref="B2198">IFERROR(IF(LEN(A2198)&gt;0, IF(SUMPRODUCT((Inactives[Key]=J2198)*(Inactives[Currently Inactive]))=1,"Inactive","Active"),""),"Active")</f>
        <v/>
      </c>
      <c r="C2198" s="16" t="str" cm="1">
        <f t="array" aca="1" ref="C2198" ca="1">IFERROR(_xlfn._xlws.FILTER(Inactives[Inactive On],(Inactives[Key]=J2198)*(Inactives[Currently Inactive]),""),"")</f>
        <v/>
      </c>
      <c r="D2198" s="16" t="str" cm="1">
        <f t="array" aca="1" ref="D2198" ca="1">IFERROR(INDEX(_xlfn.TEXTSPLIT(E2198," "),1),"")</f>
        <v/>
      </c>
      <c r="E2198" s="15" t="str" cm="1">
        <f t="array" aca="1" ref="E2198" ca="1">IFERROR(_xlfn._xlws.FILTER(merged_ranks,(merged_end_dates=DATE(9999,12,31))*(merged_names=A2198)),"")</f>
        <v/>
      </c>
      <c r="F2198" s="17" t="str">
        <f ca="1">_xlfn.XLOOKUP(J2198,Promotions[Promo Key],Promotions[Promo Date],"")</f>
        <v/>
      </c>
      <c r="G2198" s="18" t="str">
        <f t="shared" ca="1" si="147"/>
        <v/>
      </c>
      <c r="H2198" s="18" t="str">
        <f t="shared" ca="1" si="146"/>
        <v/>
      </c>
      <c r="I2198" s="17" t="str">
        <f>_xlfn.XLOOKUP(A2198,Students[Full Name],Students[Starting Rank],"")</f>
        <v/>
      </c>
      <c r="J2198" s="15" t="str">
        <f t="shared" ca="1" si="148"/>
        <v xml:space="preserve">: </v>
      </c>
      <c r="K2198" s="16" t="str">
        <f>_xlfn.XLOOKUP(A2198,Students[Full Name],Students[Start Date],"")</f>
        <v/>
      </c>
      <c r="L2198" s="18">
        <f t="shared" ca="1" si="149"/>
        <v>-1</v>
      </c>
      <c r="M2198" s="18" cm="1">
        <f t="array" aca="1" ref="M2198" ca="1">SUMPRODUCT(Inactives[Days Inactive]*(Inactives[Student]=A2198))/365</f>
        <v>0</v>
      </c>
      <c r="N2198" s="18" t="str" cm="1">
        <f t="array" ref="N2198">IF(LEN($A2198)&gt;0,SUMPRODUCT(($A2198=merged_names)*(_xlfn.TEXTAFTER(N$2, "At ")=merged_belt_colours)*merged_months_at_rank),"")</f>
        <v/>
      </c>
      <c r="O2198" s="18" t="str" cm="1">
        <f t="array" ref="O2198">IF(LEN($A2198)&gt;0,SUMPRODUCT(($A2198=merged_names)*(_xlfn.TEXTAFTER(O$2, "At ")=merged_belt_colours)*merged_months_at_rank),"")</f>
        <v/>
      </c>
      <c r="P2198" s="18" t="str" cm="1">
        <f t="array" ref="P2198">IF(LEN($A2198)&gt;0,SUMPRODUCT(($A2198=merged_names)*(_xlfn.TEXTAFTER(P$2, "At ")=merged_belt_colours)*merged_months_at_rank),"")</f>
        <v/>
      </c>
      <c r="Q2198" s="18" t="str" cm="1">
        <f t="array" ref="Q2198">IF(LEN($A2198)&gt;0,SUMPRODUCT(($A2198=merged_names)*(_xlfn.TEXTAFTER(Q$2, "At ")=merged_belt_colours)*merged_months_at_rank),"")</f>
        <v/>
      </c>
      <c r="R2198" s="18" t="str" cm="1">
        <f t="array" ref="R2198">IF(LEN($A2198)&gt;0,SUMPRODUCT(($A2198=merged_names)*(_xlfn.TEXTAFTER(R$2, "At ")=merged_belt_colours)*merged_months_at_rank),"")</f>
        <v/>
      </c>
    </row>
    <row r="2199" spans="1:18" x14ac:dyDescent="0.25">
      <c r="A2199"/>
      <c r="B2199" s="15" t="str" cm="1">
        <f t="array" ref="B2199">IFERROR(IF(LEN(A2199)&gt;0, IF(SUMPRODUCT((Inactives[Key]=J2199)*(Inactives[Currently Inactive]))=1,"Inactive","Active"),""),"Active")</f>
        <v/>
      </c>
      <c r="C2199" s="16" t="str" cm="1">
        <f t="array" aca="1" ref="C2199" ca="1">IFERROR(_xlfn._xlws.FILTER(Inactives[Inactive On],(Inactives[Key]=J2199)*(Inactives[Currently Inactive]),""),"")</f>
        <v/>
      </c>
      <c r="D2199" s="16" t="str" cm="1">
        <f t="array" aca="1" ref="D2199" ca="1">IFERROR(INDEX(_xlfn.TEXTSPLIT(E2199," "),1),"")</f>
        <v/>
      </c>
      <c r="E2199" s="15" t="str" cm="1">
        <f t="array" aca="1" ref="E2199" ca="1">IFERROR(_xlfn._xlws.FILTER(merged_ranks,(merged_end_dates=DATE(9999,12,31))*(merged_names=A2199)),"")</f>
        <v/>
      </c>
      <c r="F2199" s="17" t="str">
        <f ca="1">_xlfn.XLOOKUP(J2199,Promotions[Promo Key],Promotions[Promo Date],"")</f>
        <v/>
      </c>
      <c r="G2199" s="18" t="str">
        <f t="shared" ca="1" si="147"/>
        <v/>
      </c>
      <c r="H2199" s="18" t="str">
        <f t="shared" ca="1" si="146"/>
        <v/>
      </c>
      <c r="I2199" s="17" t="str">
        <f>_xlfn.XLOOKUP(A2199,Students[Full Name],Students[Starting Rank],"")</f>
        <v/>
      </c>
      <c r="J2199" s="15" t="str">
        <f t="shared" ca="1" si="148"/>
        <v xml:space="preserve">: </v>
      </c>
      <c r="K2199" s="16" t="str">
        <f>_xlfn.XLOOKUP(A2199,Students[Full Name],Students[Start Date],"")</f>
        <v/>
      </c>
      <c r="L2199" s="18">
        <f t="shared" ca="1" si="149"/>
        <v>-1</v>
      </c>
      <c r="M2199" s="18" cm="1">
        <f t="array" aca="1" ref="M2199" ca="1">SUMPRODUCT(Inactives[Days Inactive]*(Inactives[Student]=A2199))/365</f>
        <v>0</v>
      </c>
      <c r="N2199" s="18" t="str" cm="1">
        <f t="array" ref="N2199">IF(LEN($A2199)&gt;0,SUMPRODUCT(($A2199=merged_names)*(_xlfn.TEXTAFTER(N$2, "At ")=merged_belt_colours)*merged_months_at_rank),"")</f>
        <v/>
      </c>
      <c r="O2199" s="18" t="str" cm="1">
        <f t="array" ref="O2199">IF(LEN($A2199)&gt;0,SUMPRODUCT(($A2199=merged_names)*(_xlfn.TEXTAFTER(O$2, "At ")=merged_belt_colours)*merged_months_at_rank),"")</f>
        <v/>
      </c>
      <c r="P2199" s="18" t="str" cm="1">
        <f t="array" ref="P2199">IF(LEN($A2199)&gt;0,SUMPRODUCT(($A2199=merged_names)*(_xlfn.TEXTAFTER(P$2, "At ")=merged_belt_colours)*merged_months_at_rank),"")</f>
        <v/>
      </c>
      <c r="Q2199" s="18" t="str" cm="1">
        <f t="array" ref="Q2199">IF(LEN($A2199)&gt;0,SUMPRODUCT(($A2199=merged_names)*(_xlfn.TEXTAFTER(Q$2, "At ")=merged_belt_colours)*merged_months_at_rank),"")</f>
        <v/>
      </c>
      <c r="R2199" s="18" t="str" cm="1">
        <f t="array" ref="R2199">IF(LEN($A2199)&gt;0,SUMPRODUCT(($A2199=merged_names)*(_xlfn.TEXTAFTER(R$2, "At ")=merged_belt_colours)*merged_months_at_rank),"")</f>
        <v/>
      </c>
    </row>
    <row r="2200" spans="1:18" x14ac:dyDescent="0.25">
      <c r="A2200"/>
      <c r="B2200" s="15" t="str" cm="1">
        <f t="array" ref="B2200">IFERROR(IF(LEN(A2200)&gt;0, IF(SUMPRODUCT((Inactives[Key]=J2200)*(Inactives[Currently Inactive]))=1,"Inactive","Active"),""),"Active")</f>
        <v/>
      </c>
      <c r="C2200" s="16" t="str" cm="1">
        <f t="array" aca="1" ref="C2200" ca="1">IFERROR(_xlfn._xlws.FILTER(Inactives[Inactive On],(Inactives[Key]=J2200)*(Inactives[Currently Inactive]),""),"")</f>
        <v/>
      </c>
      <c r="D2200" s="16" t="str" cm="1">
        <f t="array" aca="1" ref="D2200" ca="1">IFERROR(INDEX(_xlfn.TEXTSPLIT(E2200," "),1),"")</f>
        <v/>
      </c>
      <c r="E2200" s="15" t="str" cm="1">
        <f t="array" aca="1" ref="E2200" ca="1">IFERROR(_xlfn._xlws.FILTER(merged_ranks,(merged_end_dates=DATE(9999,12,31))*(merged_names=A2200)),"")</f>
        <v/>
      </c>
      <c r="F2200" s="17" t="str">
        <f ca="1">_xlfn.XLOOKUP(J2200,Promotions[Promo Key],Promotions[Promo Date],"")</f>
        <v/>
      </c>
      <c r="G2200" s="18" t="str">
        <f t="shared" ca="1" si="147"/>
        <v/>
      </c>
      <c r="H2200" s="18" t="str">
        <f t="shared" ref="H2200:H2263" ca="1" si="150">IFERROR((TODAY()-K2200)/365-M2200,"")</f>
        <v/>
      </c>
      <c r="I2200" s="17" t="str">
        <f>_xlfn.XLOOKUP(A2200,Students[Full Name],Students[Starting Rank],"")</f>
        <v/>
      </c>
      <c r="J2200" s="15" t="str">
        <f t="shared" ca="1" si="148"/>
        <v xml:space="preserve">: </v>
      </c>
      <c r="K2200" s="16" t="str">
        <f>_xlfn.XLOOKUP(A2200,Students[Full Name],Students[Start Date],"")</f>
        <v/>
      </c>
      <c r="L2200" s="18">
        <f t="shared" ca="1" si="149"/>
        <v>-1</v>
      </c>
      <c r="M2200" s="18" cm="1">
        <f t="array" aca="1" ref="M2200" ca="1">SUMPRODUCT(Inactives[Days Inactive]*(Inactives[Student]=A2200))/365</f>
        <v>0</v>
      </c>
      <c r="N2200" s="18" t="str" cm="1">
        <f t="array" ref="N2200">IF(LEN($A2200)&gt;0,SUMPRODUCT(($A2200=merged_names)*(_xlfn.TEXTAFTER(N$2, "At ")=merged_belt_colours)*merged_months_at_rank),"")</f>
        <v/>
      </c>
      <c r="O2200" s="18" t="str" cm="1">
        <f t="array" ref="O2200">IF(LEN($A2200)&gt;0,SUMPRODUCT(($A2200=merged_names)*(_xlfn.TEXTAFTER(O$2, "At ")=merged_belt_colours)*merged_months_at_rank),"")</f>
        <v/>
      </c>
      <c r="P2200" s="18" t="str" cm="1">
        <f t="array" ref="P2200">IF(LEN($A2200)&gt;0,SUMPRODUCT(($A2200=merged_names)*(_xlfn.TEXTAFTER(P$2, "At ")=merged_belt_colours)*merged_months_at_rank),"")</f>
        <v/>
      </c>
      <c r="Q2200" s="18" t="str" cm="1">
        <f t="array" ref="Q2200">IF(LEN($A2200)&gt;0,SUMPRODUCT(($A2200=merged_names)*(_xlfn.TEXTAFTER(Q$2, "At ")=merged_belt_colours)*merged_months_at_rank),"")</f>
        <v/>
      </c>
      <c r="R2200" s="18" t="str" cm="1">
        <f t="array" ref="R2200">IF(LEN($A2200)&gt;0,SUMPRODUCT(($A2200=merged_names)*(_xlfn.TEXTAFTER(R$2, "At ")=merged_belt_colours)*merged_months_at_rank),"")</f>
        <v/>
      </c>
    </row>
    <row r="2201" spans="1:18" x14ac:dyDescent="0.25">
      <c r="A2201"/>
      <c r="B2201" s="15" t="str" cm="1">
        <f t="array" ref="B2201">IFERROR(IF(LEN(A2201)&gt;0, IF(SUMPRODUCT((Inactives[Key]=J2201)*(Inactives[Currently Inactive]))=1,"Inactive","Active"),""),"Active")</f>
        <v/>
      </c>
      <c r="C2201" s="16" t="str" cm="1">
        <f t="array" aca="1" ref="C2201" ca="1">IFERROR(_xlfn._xlws.FILTER(Inactives[Inactive On],(Inactives[Key]=J2201)*(Inactives[Currently Inactive]),""),"")</f>
        <v/>
      </c>
      <c r="D2201" s="16" t="str" cm="1">
        <f t="array" aca="1" ref="D2201" ca="1">IFERROR(INDEX(_xlfn.TEXTSPLIT(E2201," "),1),"")</f>
        <v/>
      </c>
      <c r="E2201" s="15" t="str" cm="1">
        <f t="array" aca="1" ref="E2201" ca="1">IFERROR(_xlfn._xlws.FILTER(merged_ranks,(merged_end_dates=DATE(9999,12,31))*(merged_names=A2201)),"")</f>
        <v/>
      </c>
      <c r="F2201" s="17" t="str">
        <f ca="1">_xlfn.XLOOKUP(J2201,Promotions[Promo Key],Promotions[Promo Date],"")</f>
        <v/>
      </c>
      <c r="G2201" s="18" t="str">
        <f t="shared" ca="1" si="147"/>
        <v/>
      </c>
      <c r="H2201" s="18" t="str">
        <f t="shared" ca="1" si="150"/>
        <v/>
      </c>
      <c r="I2201" s="17" t="str">
        <f>_xlfn.XLOOKUP(A2201,Students[Full Name],Students[Starting Rank],"")</f>
        <v/>
      </c>
      <c r="J2201" s="15" t="str">
        <f t="shared" ca="1" si="148"/>
        <v xml:space="preserve">: </v>
      </c>
      <c r="K2201" s="16" t="str">
        <f>_xlfn.XLOOKUP(A2201,Students[Full Name],Students[Start Date],"")</f>
        <v/>
      </c>
      <c r="L2201" s="18">
        <f t="shared" ca="1" si="149"/>
        <v>-1</v>
      </c>
      <c r="M2201" s="18" cm="1">
        <f t="array" aca="1" ref="M2201" ca="1">SUMPRODUCT(Inactives[Days Inactive]*(Inactives[Student]=A2201))/365</f>
        <v>0</v>
      </c>
      <c r="N2201" s="18" t="str" cm="1">
        <f t="array" ref="N2201">IF(LEN($A2201)&gt;0,SUMPRODUCT(($A2201=merged_names)*(_xlfn.TEXTAFTER(N$2, "At ")=merged_belt_colours)*merged_months_at_rank),"")</f>
        <v/>
      </c>
      <c r="O2201" s="18" t="str" cm="1">
        <f t="array" ref="O2201">IF(LEN($A2201)&gt;0,SUMPRODUCT(($A2201=merged_names)*(_xlfn.TEXTAFTER(O$2, "At ")=merged_belt_colours)*merged_months_at_rank),"")</f>
        <v/>
      </c>
      <c r="P2201" s="18" t="str" cm="1">
        <f t="array" ref="P2201">IF(LEN($A2201)&gt;0,SUMPRODUCT(($A2201=merged_names)*(_xlfn.TEXTAFTER(P$2, "At ")=merged_belt_colours)*merged_months_at_rank),"")</f>
        <v/>
      </c>
      <c r="Q2201" s="18" t="str" cm="1">
        <f t="array" ref="Q2201">IF(LEN($A2201)&gt;0,SUMPRODUCT(($A2201=merged_names)*(_xlfn.TEXTAFTER(Q$2, "At ")=merged_belt_colours)*merged_months_at_rank),"")</f>
        <v/>
      </c>
      <c r="R2201" s="18" t="str" cm="1">
        <f t="array" ref="R2201">IF(LEN($A2201)&gt;0,SUMPRODUCT(($A2201=merged_names)*(_xlfn.TEXTAFTER(R$2, "At ")=merged_belt_colours)*merged_months_at_rank),"")</f>
        <v/>
      </c>
    </row>
    <row r="2202" spans="1:18" x14ac:dyDescent="0.25">
      <c r="A2202"/>
      <c r="B2202" s="15" t="str" cm="1">
        <f t="array" ref="B2202">IFERROR(IF(LEN(A2202)&gt;0, IF(SUMPRODUCT((Inactives[Key]=J2202)*(Inactives[Currently Inactive]))=1,"Inactive","Active"),""),"Active")</f>
        <v/>
      </c>
      <c r="C2202" s="16" t="str" cm="1">
        <f t="array" aca="1" ref="C2202" ca="1">IFERROR(_xlfn._xlws.FILTER(Inactives[Inactive On],(Inactives[Key]=J2202)*(Inactives[Currently Inactive]),""),"")</f>
        <v/>
      </c>
      <c r="D2202" s="16" t="str" cm="1">
        <f t="array" aca="1" ref="D2202" ca="1">IFERROR(INDEX(_xlfn.TEXTSPLIT(E2202," "),1),"")</f>
        <v/>
      </c>
      <c r="E2202" s="15" t="str" cm="1">
        <f t="array" aca="1" ref="E2202" ca="1">IFERROR(_xlfn._xlws.FILTER(merged_ranks,(merged_end_dates=DATE(9999,12,31))*(merged_names=A2202)),"")</f>
        <v/>
      </c>
      <c r="F2202" s="17" t="str">
        <f ca="1">_xlfn.XLOOKUP(J2202,Promotions[Promo Key],Promotions[Promo Date],"")</f>
        <v/>
      </c>
      <c r="G2202" s="18" t="str">
        <f t="shared" ca="1" si="147"/>
        <v/>
      </c>
      <c r="H2202" s="18" t="str">
        <f t="shared" ca="1" si="150"/>
        <v/>
      </c>
      <c r="I2202" s="17" t="str">
        <f>_xlfn.XLOOKUP(A2202,Students[Full Name],Students[Starting Rank],"")</f>
        <v/>
      </c>
      <c r="J2202" s="15" t="str">
        <f t="shared" ca="1" si="148"/>
        <v xml:space="preserve">: </v>
      </c>
      <c r="K2202" s="16" t="str">
        <f>_xlfn.XLOOKUP(A2202,Students[Full Name],Students[Start Date],"")</f>
        <v/>
      </c>
      <c r="L2202" s="18">
        <f t="shared" ca="1" si="149"/>
        <v>-1</v>
      </c>
      <c r="M2202" s="18" cm="1">
        <f t="array" aca="1" ref="M2202" ca="1">SUMPRODUCT(Inactives[Days Inactive]*(Inactives[Student]=A2202))/365</f>
        <v>0</v>
      </c>
      <c r="N2202" s="18" t="str" cm="1">
        <f t="array" ref="N2202">IF(LEN($A2202)&gt;0,SUMPRODUCT(($A2202=merged_names)*(_xlfn.TEXTAFTER(N$2, "At ")=merged_belt_colours)*merged_months_at_rank),"")</f>
        <v/>
      </c>
      <c r="O2202" s="18" t="str" cm="1">
        <f t="array" ref="O2202">IF(LEN($A2202)&gt;0,SUMPRODUCT(($A2202=merged_names)*(_xlfn.TEXTAFTER(O$2, "At ")=merged_belt_colours)*merged_months_at_rank),"")</f>
        <v/>
      </c>
      <c r="P2202" s="18" t="str" cm="1">
        <f t="array" ref="P2202">IF(LEN($A2202)&gt;0,SUMPRODUCT(($A2202=merged_names)*(_xlfn.TEXTAFTER(P$2, "At ")=merged_belt_colours)*merged_months_at_rank),"")</f>
        <v/>
      </c>
      <c r="Q2202" s="18" t="str" cm="1">
        <f t="array" ref="Q2202">IF(LEN($A2202)&gt;0,SUMPRODUCT(($A2202=merged_names)*(_xlfn.TEXTAFTER(Q$2, "At ")=merged_belt_colours)*merged_months_at_rank),"")</f>
        <v/>
      </c>
      <c r="R2202" s="18" t="str" cm="1">
        <f t="array" ref="R2202">IF(LEN($A2202)&gt;0,SUMPRODUCT(($A2202=merged_names)*(_xlfn.TEXTAFTER(R$2, "At ")=merged_belt_colours)*merged_months_at_rank),"")</f>
        <v/>
      </c>
    </row>
    <row r="2203" spans="1:18" x14ac:dyDescent="0.25">
      <c r="A2203"/>
      <c r="B2203" s="15" t="str" cm="1">
        <f t="array" ref="B2203">IFERROR(IF(LEN(A2203)&gt;0, IF(SUMPRODUCT((Inactives[Key]=J2203)*(Inactives[Currently Inactive]))=1,"Inactive","Active"),""),"Active")</f>
        <v/>
      </c>
      <c r="C2203" s="16" t="str" cm="1">
        <f t="array" aca="1" ref="C2203" ca="1">IFERROR(_xlfn._xlws.FILTER(Inactives[Inactive On],(Inactives[Key]=J2203)*(Inactives[Currently Inactive]),""),"")</f>
        <v/>
      </c>
      <c r="D2203" s="16" t="str" cm="1">
        <f t="array" aca="1" ref="D2203" ca="1">IFERROR(INDEX(_xlfn.TEXTSPLIT(E2203," "),1),"")</f>
        <v/>
      </c>
      <c r="E2203" s="15" t="str" cm="1">
        <f t="array" aca="1" ref="E2203" ca="1">IFERROR(_xlfn._xlws.FILTER(merged_ranks,(merged_end_dates=DATE(9999,12,31))*(merged_names=A2203)),"")</f>
        <v/>
      </c>
      <c r="F2203" s="17" t="str">
        <f ca="1">_xlfn.XLOOKUP(J2203,Promotions[Promo Key],Promotions[Promo Date],"")</f>
        <v/>
      </c>
      <c r="G2203" s="18" t="str">
        <f t="shared" ca="1" si="147"/>
        <v/>
      </c>
      <c r="H2203" s="18" t="str">
        <f t="shared" ca="1" si="150"/>
        <v/>
      </c>
      <c r="I2203" s="17" t="str">
        <f>_xlfn.XLOOKUP(A2203,Students[Full Name],Students[Starting Rank],"")</f>
        <v/>
      </c>
      <c r="J2203" s="15" t="str">
        <f t="shared" ca="1" si="148"/>
        <v xml:space="preserve">: </v>
      </c>
      <c r="K2203" s="16" t="str">
        <f>_xlfn.XLOOKUP(A2203,Students[Full Name],Students[Start Date],"")</f>
        <v/>
      </c>
      <c r="L2203" s="18">
        <f t="shared" ca="1" si="149"/>
        <v>-1</v>
      </c>
      <c r="M2203" s="18" cm="1">
        <f t="array" aca="1" ref="M2203" ca="1">SUMPRODUCT(Inactives[Days Inactive]*(Inactives[Student]=A2203))/365</f>
        <v>0</v>
      </c>
      <c r="N2203" s="18" t="str" cm="1">
        <f t="array" ref="N2203">IF(LEN($A2203)&gt;0,SUMPRODUCT(($A2203=merged_names)*(_xlfn.TEXTAFTER(N$2, "At ")=merged_belt_colours)*merged_months_at_rank),"")</f>
        <v/>
      </c>
      <c r="O2203" s="18" t="str" cm="1">
        <f t="array" ref="O2203">IF(LEN($A2203)&gt;0,SUMPRODUCT(($A2203=merged_names)*(_xlfn.TEXTAFTER(O$2, "At ")=merged_belt_colours)*merged_months_at_rank),"")</f>
        <v/>
      </c>
      <c r="P2203" s="18" t="str" cm="1">
        <f t="array" ref="P2203">IF(LEN($A2203)&gt;0,SUMPRODUCT(($A2203=merged_names)*(_xlfn.TEXTAFTER(P$2, "At ")=merged_belt_colours)*merged_months_at_rank),"")</f>
        <v/>
      </c>
      <c r="Q2203" s="18" t="str" cm="1">
        <f t="array" ref="Q2203">IF(LEN($A2203)&gt;0,SUMPRODUCT(($A2203=merged_names)*(_xlfn.TEXTAFTER(Q$2, "At ")=merged_belt_colours)*merged_months_at_rank),"")</f>
        <v/>
      </c>
      <c r="R2203" s="18" t="str" cm="1">
        <f t="array" ref="R2203">IF(LEN($A2203)&gt;0,SUMPRODUCT(($A2203=merged_names)*(_xlfn.TEXTAFTER(R$2, "At ")=merged_belt_colours)*merged_months_at_rank),"")</f>
        <v/>
      </c>
    </row>
    <row r="2204" spans="1:18" x14ac:dyDescent="0.25">
      <c r="A2204"/>
      <c r="B2204" s="15" t="str" cm="1">
        <f t="array" ref="B2204">IFERROR(IF(LEN(A2204)&gt;0, IF(SUMPRODUCT((Inactives[Key]=J2204)*(Inactives[Currently Inactive]))=1,"Inactive","Active"),""),"Active")</f>
        <v/>
      </c>
      <c r="C2204" s="16" t="str" cm="1">
        <f t="array" aca="1" ref="C2204" ca="1">IFERROR(_xlfn._xlws.FILTER(Inactives[Inactive On],(Inactives[Key]=J2204)*(Inactives[Currently Inactive]),""),"")</f>
        <v/>
      </c>
      <c r="D2204" s="16" t="str" cm="1">
        <f t="array" aca="1" ref="D2204" ca="1">IFERROR(INDEX(_xlfn.TEXTSPLIT(E2204," "),1),"")</f>
        <v/>
      </c>
      <c r="E2204" s="15" t="str" cm="1">
        <f t="array" aca="1" ref="E2204" ca="1">IFERROR(_xlfn._xlws.FILTER(merged_ranks,(merged_end_dates=DATE(9999,12,31))*(merged_names=A2204)),"")</f>
        <v/>
      </c>
      <c r="F2204" s="17" t="str">
        <f ca="1">_xlfn.XLOOKUP(J2204,Promotions[Promo Key],Promotions[Promo Date],"")</f>
        <v/>
      </c>
      <c r="G2204" s="18" t="str">
        <f t="shared" ref="G2204:G2267" ca="1" si="151">IFERROR((TODAY()-F2204)/30.5, "")</f>
        <v/>
      </c>
      <c r="H2204" s="18" t="str">
        <f t="shared" ca="1" si="150"/>
        <v/>
      </c>
      <c r="I2204" s="17" t="str">
        <f>_xlfn.XLOOKUP(A2204,Students[Full Name],Students[Starting Rank],"")</f>
        <v/>
      </c>
      <c r="J2204" s="15" t="str">
        <f t="shared" ref="J2204:J2267" ca="1" si="152">A2204&amp;": "&amp;E2204</f>
        <v xml:space="preserve">: </v>
      </c>
      <c r="K2204" s="16" t="str">
        <f>_xlfn.XLOOKUP(A2204,Students[Full Name],Students[Start Date],"")</f>
        <v/>
      </c>
      <c r="L2204" s="18">
        <f t="shared" ref="L2204:L2267" ca="1" si="153">IF(LEN(C2204)&gt;0,(TODAY()-C2204)/30.5,-1)</f>
        <v>-1</v>
      </c>
      <c r="M2204" s="18" cm="1">
        <f t="array" aca="1" ref="M2204" ca="1">SUMPRODUCT(Inactives[Days Inactive]*(Inactives[Student]=A2204))/365</f>
        <v>0</v>
      </c>
      <c r="N2204" s="18" t="str" cm="1">
        <f t="array" ref="N2204">IF(LEN($A2204)&gt;0,SUMPRODUCT(($A2204=merged_names)*(_xlfn.TEXTAFTER(N$2, "At ")=merged_belt_colours)*merged_months_at_rank),"")</f>
        <v/>
      </c>
      <c r="O2204" s="18" t="str" cm="1">
        <f t="array" ref="O2204">IF(LEN($A2204)&gt;0,SUMPRODUCT(($A2204=merged_names)*(_xlfn.TEXTAFTER(O$2, "At ")=merged_belt_colours)*merged_months_at_rank),"")</f>
        <v/>
      </c>
      <c r="P2204" s="18" t="str" cm="1">
        <f t="array" ref="P2204">IF(LEN($A2204)&gt;0,SUMPRODUCT(($A2204=merged_names)*(_xlfn.TEXTAFTER(P$2, "At ")=merged_belt_colours)*merged_months_at_rank),"")</f>
        <v/>
      </c>
      <c r="Q2204" s="18" t="str" cm="1">
        <f t="array" ref="Q2204">IF(LEN($A2204)&gt;0,SUMPRODUCT(($A2204=merged_names)*(_xlfn.TEXTAFTER(Q$2, "At ")=merged_belt_colours)*merged_months_at_rank),"")</f>
        <v/>
      </c>
      <c r="R2204" s="18" t="str" cm="1">
        <f t="array" ref="R2204">IF(LEN($A2204)&gt;0,SUMPRODUCT(($A2204=merged_names)*(_xlfn.TEXTAFTER(R$2, "At ")=merged_belt_colours)*merged_months_at_rank),"")</f>
        <v/>
      </c>
    </row>
    <row r="2205" spans="1:18" x14ac:dyDescent="0.25">
      <c r="A2205"/>
      <c r="B2205" s="15" t="str" cm="1">
        <f t="array" ref="B2205">IFERROR(IF(LEN(A2205)&gt;0, IF(SUMPRODUCT((Inactives[Key]=J2205)*(Inactives[Currently Inactive]))=1,"Inactive","Active"),""),"Active")</f>
        <v/>
      </c>
      <c r="C2205" s="16" t="str" cm="1">
        <f t="array" aca="1" ref="C2205" ca="1">IFERROR(_xlfn._xlws.FILTER(Inactives[Inactive On],(Inactives[Key]=J2205)*(Inactives[Currently Inactive]),""),"")</f>
        <v/>
      </c>
      <c r="D2205" s="16" t="str" cm="1">
        <f t="array" aca="1" ref="D2205" ca="1">IFERROR(INDEX(_xlfn.TEXTSPLIT(E2205," "),1),"")</f>
        <v/>
      </c>
      <c r="E2205" s="15" t="str" cm="1">
        <f t="array" aca="1" ref="E2205" ca="1">IFERROR(_xlfn._xlws.FILTER(merged_ranks,(merged_end_dates=DATE(9999,12,31))*(merged_names=A2205)),"")</f>
        <v/>
      </c>
      <c r="F2205" s="17" t="str">
        <f ca="1">_xlfn.XLOOKUP(J2205,Promotions[Promo Key],Promotions[Promo Date],"")</f>
        <v/>
      </c>
      <c r="G2205" s="18" t="str">
        <f t="shared" ca="1" si="151"/>
        <v/>
      </c>
      <c r="H2205" s="18" t="str">
        <f t="shared" ca="1" si="150"/>
        <v/>
      </c>
      <c r="I2205" s="17" t="str">
        <f>_xlfn.XLOOKUP(A2205,Students[Full Name],Students[Starting Rank],"")</f>
        <v/>
      </c>
      <c r="J2205" s="15" t="str">
        <f t="shared" ca="1" si="152"/>
        <v xml:space="preserve">: </v>
      </c>
      <c r="K2205" s="16" t="str">
        <f>_xlfn.XLOOKUP(A2205,Students[Full Name],Students[Start Date],"")</f>
        <v/>
      </c>
      <c r="L2205" s="18">
        <f t="shared" ca="1" si="153"/>
        <v>-1</v>
      </c>
      <c r="M2205" s="18" cm="1">
        <f t="array" aca="1" ref="M2205" ca="1">SUMPRODUCT(Inactives[Days Inactive]*(Inactives[Student]=A2205))/365</f>
        <v>0</v>
      </c>
      <c r="N2205" s="18" t="str" cm="1">
        <f t="array" ref="N2205">IF(LEN($A2205)&gt;0,SUMPRODUCT(($A2205=merged_names)*(_xlfn.TEXTAFTER(N$2, "At ")=merged_belt_colours)*merged_months_at_rank),"")</f>
        <v/>
      </c>
      <c r="O2205" s="18" t="str" cm="1">
        <f t="array" ref="O2205">IF(LEN($A2205)&gt;0,SUMPRODUCT(($A2205=merged_names)*(_xlfn.TEXTAFTER(O$2, "At ")=merged_belt_colours)*merged_months_at_rank),"")</f>
        <v/>
      </c>
      <c r="P2205" s="18" t="str" cm="1">
        <f t="array" ref="P2205">IF(LEN($A2205)&gt;0,SUMPRODUCT(($A2205=merged_names)*(_xlfn.TEXTAFTER(P$2, "At ")=merged_belt_colours)*merged_months_at_rank),"")</f>
        <v/>
      </c>
      <c r="Q2205" s="18" t="str" cm="1">
        <f t="array" ref="Q2205">IF(LEN($A2205)&gt;0,SUMPRODUCT(($A2205=merged_names)*(_xlfn.TEXTAFTER(Q$2, "At ")=merged_belt_colours)*merged_months_at_rank),"")</f>
        <v/>
      </c>
      <c r="R2205" s="18" t="str" cm="1">
        <f t="array" ref="R2205">IF(LEN($A2205)&gt;0,SUMPRODUCT(($A2205=merged_names)*(_xlfn.TEXTAFTER(R$2, "At ")=merged_belt_colours)*merged_months_at_rank),"")</f>
        <v/>
      </c>
    </row>
    <row r="2206" spans="1:18" x14ac:dyDescent="0.25">
      <c r="A2206"/>
      <c r="B2206" s="15" t="str" cm="1">
        <f t="array" ref="B2206">IFERROR(IF(LEN(A2206)&gt;0, IF(SUMPRODUCT((Inactives[Key]=J2206)*(Inactives[Currently Inactive]))=1,"Inactive","Active"),""),"Active")</f>
        <v/>
      </c>
      <c r="C2206" s="16" t="str" cm="1">
        <f t="array" aca="1" ref="C2206" ca="1">IFERROR(_xlfn._xlws.FILTER(Inactives[Inactive On],(Inactives[Key]=J2206)*(Inactives[Currently Inactive]),""),"")</f>
        <v/>
      </c>
      <c r="D2206" s="16" t="str" cm="1">
        <f t="array" aca="1" ref="D2206" ca="1">IFERROR(INDEX(_xlfn.TEXTSPLIT(E2206," "),1),"")</f>
        <v/>
      </c>
      <c r="E2206" s="15" t="str" cm="1">
        <f t="array" aca="1" ref="E2206" ca="1">IFERROR(_xlfn._xlws.FILTER(merged_ranks,(merged_end_dates=DATE(9999,12,31))*(merged_names=A2206)),"")</f>
        <v/>
      </c>
      <c r="F2206" s="17" t="str">
        <f ca="1">_xlfn.XLOOKUP(J2206,Promotions[Promo Key],Promotions[Promo Date],"")</f>
        <v/>
      </c>
      <c r="G2206" s="18" t="str">
        <f t="shared" ca="1" si="151"/>
        <v/>
      </c>
      <c r="H2206" s="18" t="str">
        <f t="shared" ca="1" si="150"/>
        <v/>
      </c>
      <c r="I2206" s="17" t="str">
        <f>_xlfn.XLOOKUP(A2206,Students[Full Name],Students[Starting Rank],"")</f>
        <v/>
      </c>
      <c r="J2206" s="15" t="str">
        <f t="shared" ca="1" si="152"/>
        <v xml:space="preserve">: </v>
      </c>
      <c r="K2206" s="16" t="str">
        <f>_xlfn.XLOOKUP(A2206,Students[Full Name],Students[Start Date],"")</f>
        <v/>
      </c>
      <c r="L2206" s="18">
        <f t="shared" ca="1" si="153"/>
        <v>-1</v>
      </c>
      <c r="M2206" s="18" cm="1">
        <f t="array" aca="1" ref="M2206" ca="1">SUMPRODUCT(Inactives[Days Inactive]*(Inactives[Student]=A2206))/365</f>
        <v>0</v>
      </c>
      <c r="N2206" s="18" t="str" cm="1">
        <f t="array" ref="N2206">IF(LEN($A2206)&gt;0,SUMPRODUCT(($A2206=merged_names)*(_xlfn.TEXTAFTER(N$2, "At ")=merged_belt_colours)*merged_months_at_rank),"")</f>
        <v/>
      </c>
      <c r="O2206" s="18" t="str" cm="1">
        <f t="array" ref="O2206">IF(LEN($A2206)&gt;0,SUMPRODUCT(($A2206=merged_names)*(_xlfn.TEXTAFTER(O$2, "At ")=merged_belt_colours)*merged_months_at_rank),"")</f>
        <v/>
      </c>
      <c r="P2206" s="18" t="str" cm="1">
        <f t="array" ref="P2206">IF(LEN($A2206)&gt;0,SUMPRODUCT(($A2206=merged_names)*(_xlfn.TEXTAFTER(P$2, "At ")=merged_belt_colours)*merged_months_at_rank),"")</f>
        <v/>
      </c>
      <c r="Q2206" s="18" t="str" cm="1">
        <f t="array" ref="Q2206">IF(LEN($A2206)&gt;0,SUMPRODUCT(($A2206=merged_names)*(_xlfn.TEXTAFTER(Q$2, "At ")=merged_belt_colours)*merged_months_at_rank),"")</f>
        <v/>
      </c>
      <c r="R2206" s="18" t="str" cm="1">
        <f t="array" ref="R2206">IF(LEN($A2206)&gt;0,SUMPRODUCT(($A2206=merged_names)*(_xlfn.TEXTAFTER(R$2, "At ")=merged_belt_colours)*merged_months_at_rank),"")</f>
        <v/>
      </c>
    </row>
    <row r="2207" spans="1:18" x14ac:dyDescent="0.25">
      <c r="A2207"/>
      <c r="B2207" s="15" t="str" cm="1">
        <f t="array" ref="B2207">IFERROR(IF(LEN(A2207)&gt;0, IF(SUMPRODUCT((Inactives[Key]=J2207)*(Inactives[Currently Inactive]))=1,"Inactive","Active"),""),"Active")</f>
        <v/>
      </c>
      <c r="C2207" s="16" t="str" cm="1">
        <f t="array" aca="1" ref="C2207" ca="1">IFERROR(_xlfn._xlws.FILTER(Inactives[Inactive On],(Inactives[Key]=J2207)*(Inactives[Currently Inactive]),""),"")</f>
        <v/>
      </c>
      <c r="D2207" s="16" t="str" cm="1">
        <f t="array" aca="1" ref="D2207" ca="1">IFERROR(INDEX(_xlfn.TEXTSPLIT(E2207," "),1),"")</f>
        <v/>
      </c>
      <c r="E2207" s="15" t="str" cm="1">
        <f t="array" aca="1" ref="E2207" ca="1">IFERROR(_xlfn._xlws.FILTER(merged_ranks,(merged_end_dates=DATE(9999,12,31))*(merged_names=A2207)),"")</f>
        <v/>
      </c>
      <c r="F2207" s="17" t="str">
        <f ca="1">_xlfn.XLOOKUP(J2207,Promotions[Promo Key],Promotions[Promo Date],"")</f>
        <v/>
      </c>
      <c r="G2207" s="18" t="str">
        <f t="shared" ca="1" si="151"/>
        <v/>
      </c>
      <c r="H2207" s="18" t="str">
        <f t="shared" ca="1" si="150"/>
        <v/>
      </c>
      <c r="I2207" s="17" t="str">
        <f>_xlfn.XLOOKUP(A2207,Students[Full Name],Students[Starting Rank],"")</f>
        <v/>
      </c>
      <c r="J2207" s="15" t="str">
        <f t="shared" ca="1" si="152"/>
        <v xml:space="preserve">: </v>
      </c>
      <c r="K2207" s="16" t="str">
        <f>_xlfn.XLOOKUP(A2207,Students[Full Name],Students[Start Date],"")</f>
        <v/>
      </c>
      <c r="L2207" s="18">
        <f t="shared" ca="1" si="153"/>
        <v>-1</v>
      </c>
      <c r="M2207" s="18" cm="1">
        <f t="array" aca="1" ref="M2207" ca="1">SUMPRODUCT(Inactives[Days Inactive]*(Inactives[Student]=A2207))/365</f>
        <v>0</v>
      </c>
      <c r="N2207" s="18" t="str" cm="1">
        <f t="array" ref="N2207">IF(LEN($A2207)&gt;0,SUMPRODUCT(($A2207=merged_names)*(_xlfn.TEXTAFTER(N$2, "At ")=merged_belt_colours)*merged_months_at_rank),"")</f>
        <v/>
      </c>
      <c r="O2207" s="18" t="str" cm="1">
        <f t="array" ref="O2207">IF(LEN($A2207)&gt;0,SUMPRODUCT(($A2207=merged_names)*(_xlfn.TEXTAFTER(O$2, "At ")=merged_belt_colours)*merged_months_at_rank),"")</f>
        <v/>
      </c>
      <c r="P2207" s="18" t="str" cm="1">
        <f t="array" ref="P2207">IF(LEN($A2207)&gt;0,SUMPRODUCT(($A2207=merged_names)*(_xlfn.TEXTAFTER(P$2, "At ")=merged_belt_colours)*merged_months_at_rank),"")</f>
        <v/>
      </c>
      <c r="Q2207" s="18" t="str" cm="1">
        <f t="array" ref="Q2207">IF(LEN($A2207)&gt;0,SUMPRODUCT(($A2207=merged_names)*(_xlfn.TEXTAFTER(Q$2, "At ")=merged_belt_colours)*merged_months_at_rank),"")</f>
        <v/>
      </c>
      <c r="R2207" s="18" t="str" cm="1">
        <f t="array" ref="R2207">IF(LEN($A2207)&gt;0,SUMPRODUCT(($A2207=merged_names)*(_xlfn.TEXTAFTER(R$2, "At ")=merged_belt_colours)*merged_months_at_rank),"")</f>
        <v/>
      </c>
    </row>
    <row r="2208" spans="1:18" x14ac:dyDescent="0.25">
      <c r="A2208"/>
      <c r="B2208" s="15" t="str" cm="1">
        <f t="array" ref="B2208">IFERROR(IF(LEN(A2208)&gt;0, IF(SUMPRODUCT((Inactives[Key]=J2208)*(Inactives[Currently Inactive]))=1,"Inactive","Active"),""),"Active")</f>
        <v/>
      </c>
      <c r="C2208" s="16" t="str" cm="1">
        <f t="array" aca="1" ref="C2208" ca="1">IFERROR(_xlfn._xlws.FILTER(Inactives[Inactive On],(Inactives[Key]=J2208)*(Inactives[Currently Inactive]),""),"")</f>
        <v/>
      </c>
      <c r="D2208" s="16" t="str" cm="1">
        <f t="array" aca="1" ref="D2208" ca="1">IFERROR(INDEX(_xlfn.TEXTSPLIT(E2208," "),1),"")</f>
        <v/>
      </c>
      <c r="E2208" s="15" t="str" cm="1">
        <f t="array" aca="1" ref="E2208" ca="1">IFERROR(_xlfn._xlws.FILTER(merged_ranks,(merged_end_dates=DATE(9999,12,31))*(merged_names=A2208)),"")</f>
        <v/>
      </c>
      <c r="F2208" s="17" t="str">
        <f ca="1">_xlfn.XLOOKUP(J2208,Promotions[Promo Key],Promotions[Promo Date],"")</f>
        <v/>
      </c>
      <c r="G2208" s="18" t="str">
        <f t="shared" ca="1" si="151"/>
        <v/>
      </c>
      <c r="H2208" s="18" t="str">
        <f t="shared" ca="1" si="150"/>
        <v/>
      </c>
      <c r="I2208" s="17" t="str">
        <f>_xlfn.XLOOKUP(A2208,Students[Full Name],Students[Starting Rank],"")</f>
        <v/>
      </c>
      <c r="J2208" s="15" t="str">
        <f t="shared" ca="1" si="152"/>
        <v xml:space="preserve">: </v>
      </c>
      <c r="K2208" s="16" t="str">
        <f>_xlfn.XLOOKUP(A2208,Students[Full Name],Students[Start Date],"")</f>
        <v/>
      </c>
      <c r="L2208" s="18">
        <f t="shared" ca="1" si="153"/>
        <v>-1</v>
      </c>
      <c r="M2208" s="18" cm="1">
        <f t="array" aca="1" ref="M2208" ca="1">SUMPRODUCT(Inactives[Days Inactive]*(Inactives[Student]=A2208))/365</f>
        <v>0</v>
      </c>
      <c r="N2208" s="18" t="str" cm="1">
        <f t="array" ref="N2208">IF(LEN($A2208)&gt;0,SUMPRODUCT(($A2208=merged_names)*(_xlfn.TEXTAFTER(N$2, "At ")=merged_belt_colours)*merged_months_at_rank),"")</f>
        <v/>
      </c>
      <c r="O2208" s="18" t="str" cm="1">
        <f t="array" ref="O2208">IF(LEN($A2208)&gt;0,SUMPRODUCT(($A2208=merged_names)*(_xlfn.TEXTAFTER(O$2, "At ")=merged_belt_colours)*merged_months_at_rank),"")</f>
        <v/>
      </c>
      <c r="P2208" s="18" t="str" cm="1">
        <f t="array" ref="P2208">IF(LEN($A2208)&gt;0,SUMPRODUCT(($A2208=merged_names)*(_xlfn.TEXTAFTER(P$2, "At ")=merged_belt_colours)*merged_months_at_rank),"")</f>
        <v/>
      </c>
      <c r="Q2208" s="18" t="str" cm="1">
        <f t="array" ref="Q2208">IF(LEN($A2208)&gt;0,SUMPRODUCT(($A2208=merged_names)*(_xlfn.TEXTAFTER(Q$2, "At ")=merged_belt_colours)*merged_months_at_rank),"")</f>
        <v/>
      </c>
      <c r="R2208" s="18" t="str" cm="1">
        <f t="array" ref="R2208">IF(LEN($A2208)&gt;0,SUMPRODUCT(($A2208=merged_names)*(_xlfn.TEXTAFTER(R$2, "At ")=merged_belt_colours)*merged_months_at_rank),"")</f>
        <v/>
      </c>
    </row>
    <row r="2209" spans="1:18" x14ac:dyDescent="0.25">
      <c r="A2209"/>
      <c r="B2209" s="15" t="str" cm="1">
        <f t="array" ref="B2209">IFERROR(IF(LEN(A2209)&gt;0, IF(SUMPRODUCT((Inactives[Key]=J2209)*(Inactives[Currently Inactive]))=1,"Inactive","Active"),""),"Active")</f>
        <v/>
      </c>
      <c r="C2209" s="16" t="str" cm="1">
        <f t="array" aca="1" ref="C2209" ca="1">IFERROR(_xlfn._xlws.FILTER(Inactives[Inactive On],(Inactives[Key]=J2209)*(Inactives[Currently Inactive]),""),"")</f>
        <v/>
      </c>
      <c r="D2209" s="16" t="str" cm="1">
        <f t="array" aca="1" ref="D2209" ca="1">IFERROR(INDEX(_xlfn.TEXTSPLIT(E2209," "),1),"")</f>
        <v/>
      </c>
      <c r="E2209" s="15" t="str" cm="1">
        <f t="array" aca="1" ref="E2209" ca="1">IFERROR(_xlfn._xlws.FILTER(merged_ranks,(merged_end_dates=DATE(9999,12,31))*(merged_names=A2209)),"")</f>
        <v/>
      </c>
      <c r="F2209" s="17" t="str">
        <f ca="1">_xlfn.XLOOKUP(J2209,Promotions[Promo Key],Promotions[Promo Date],"")</f>
        <v/>
      </c>
      <c r="G2209" s="18" t="str">
        <f t="shared" ca="1" si="151"/>
        <v/>
      </c>
      <c r="H2209" s="18" t="str">
        <f t="shared" ca="1" si="150"/>
        <v/>
      </c>
      <c r="I2209" s="17" t="str">
        <f>_xlfn.XLOOKUP(A2209,Students[Full Name],Students[Starting Rank],"")</f>
        <v/>
      </c>
      <c r="J2209" s="15" t="str">
        <f t="shared" ca="1" si="152"/>
        <v xml:space="preserve">: </v>
      </c>
      <c r="K2209" s="16" t="str">
        <f>_xlfn.XLOOKUP(A2209,Students[Full Name],Students[Start Date],"")</f>
        <v/>
      </c>
      <c r="L2209" s="18">
        <f t="shared" ca="1" si="153"/>
        <v>-1</v>
      </c>
      <c r="M2209" s="18" cm="1">
        <f t="array" aca="1" ref="M2209" ca="1">SUMPRODUCT(Inactives[Days Inactive]*(Inactives[Student]=A2209))/365</f>
        <v>0</v>
      </c>
      <c r="N2209" s="18" t="str" cm="1">
        <f t="array" ref="N2209">IF(LEN($A2209)&gt;0,SUMPRODUCT(($A2209=merged_names)*(_xlfn.TEXTAFTER(N$2, "At ")=merged_belt_colours)*merged_months_at_rank),"")</f>
        <v/>
      </c>
      <c r="O2209" s="18" t="str" cm="1">
        <f t="array" ref="O2209">IF(LEN($A2209)&gt;0,SUMPRODUCT(($A2209=merged_names)*(_xlfn.TEXTAFTER(O$2, "At ")=merged_belt_colours)*merged_months_at_rank),"")</f>
        <v/>
      </c>
      <c r="P2209" s="18" t="str" cm="1">
        <f t="array" ref="P2209">IF(LEN($A2209)&gt;0,SUMPRODUCT(($A2209=merged_names)*(_xlfn.TEXTAFTER(P$2, "At ")=merged_belt_colours)*merged_months_at_rank),"")</f>
        <v/>
      </c>
      <c r="Q2209" s="18" t="str" cm="1">
        <f t="array" ref="Q2209">IF(LEN($A2209)&gt;0,SUMPRODUCT(($A2209=merged_names)*(_xlfn.TEXTAFTER(Q$2, "At ")=merged_belt_colours)*merged_months_at_rank),"")</f>
        <v/>
      </c>
      <c r="R2209" s="18" t="str" cm="1">
        <f t="array" ref="R2209">IF(LEN($A2209)&gt;0,SUMPRODUCT(($A2209=merged_names)*(_xlfn.TEXTAFTER(R$2, "At ")=merged_belt_colours)*merged_months_at_rank),"")</f>
        <v/>
      </c>
    </row>
    <row r="2210" spans="1:18" x14ac:dyDescent="0.25">
      <c r="A2210"/>
      <c r="B2210" s="15" t="str" cm="1">
        <f t="array" ref="B2210">IFERROR(IF(LEN(A2210)&gt;0, IF(SUMPRODUCT((Inactives[Key]=J2210)*(Inactives[Currently Inactive]))=1,"Inactive","Active"),""),"Active")</f>
        <v/>
      </c>
      <c r="C2210" s="16" t="str" cm="1">
        <f t="array" aca="1" ref="C2210" ca="1">IFERROR(_xlfn._xlws.FILTER(Inactives[Inactive On],(Inactives[Key]=J2210)*(Inactives[Currently Inactive]),""),"")</f>
        <v/>
      </c>
      <c r="D2210" s="16" t="str" cm="1">
        <f t="array" aca="1" ref="D2210" ca="1">IFERROR(INDEX(_xlfn.TEXTSPLIT(E2210," "),1),"")</f>
        <v/>
      </c>
      <c r="E2210" s="15" t="str" cm="1">
        <f t="array" aca="1" ref="E2210" ca="1">IFERROR(_xlfn._xlws.FILTER(merged_ranks,(merged_end_dates=DATE(9999,12,31))*(merged_names=A2210)),"")</f>
        <v/>
      </c>
      <c r="F2210" s="17" t="str">
        <f ca="1">_xlfn.XLOOKUP(J2210,Promotions[Promo Key],Promotions[Promo Date],"")</f>
        <v/>
      </c>
      <c r="G2210" s="18" t="str">
        <f t="shared" ca="1" si="151"/>
        <v/>
      </c>
      <c r="H2210" s="18" t="str">
        <f t="shared" ca="1" si="150"/>
        <v/>
      </c>
      <c r="I2210" s="17" t="str">
        <f>_xlfn.XLOOKUP(A2210,Students[Full Name],Students[Starting Rank],"")</f>
        <v/>
      </c>
      <c r="J2210" s="15" t="str">
        <f t="shared" ca="1" si="152"/>
        <v xml:space="preserve">: </v>
      </c>
      <c r="K2210" s="16" t="str">
        <f>_xlfn.XLOOKUP(A2210,Students[Full Name],Students[Start Date],"")</f>
        <v/>
      </c>
      <c r="L2210" s="18">
        <f t="shared" ca="1" si="153"/>
        <v>-1</v>
      </c>
      <c r="M2210" s="18" cm="1">
        <f t="array" aca="1" ref="M2210" ca="1">SUMPRODUCT(Inactives[Days Inactive]*(Inactives[Student]=A2210))/365</f>
        <v>0</v>
      </c>
      <c r="N2210" s="18" t="str" cm="1">
        <f t="array" ref="N2210">IF(LEN($A2210)&gt;0,SUMPRODUCT(($A2210=merged_names)*(_xlfn.TEXTAFTER(N$2, "At ")=merged_belt_colours)*merged_months_at_rank),"")</f>
        <v/>
      </c>
      <c r="O2210" s="18" t="str" cm="1">
        <f t="array" ref="O2210">IF(LEN($A2210)&gt;0,SUMPRODUCT(($A2210=merged_names)*(_xlfn.TEXTAFTER(O$2, "At ")=merged_belt_colours)*merged_months_at_rank),"")</f>
        <v/>
      </c>
      <c r="P2210" s="18" t="str" cm="1">
        <f t="array" ref="P2210">IF(LEN($A2210)&gt;0,SUMPRODUCT(($A2210=merged_names)*(_xlfn.TEXTAFTER(P$2, "At ")=merged_belt_colours)*merged_months_at_rank),"")</f>
        <v/>
      </c>
      <c r="Q2210" s="18" t="str" cm="1">
        <f t="array" ref="Q2210">IF(LEN($A2210)&gt;0,SUMPRODUCT(($A2210=merged_names)*(_xlfn.TEXTAFTER(Q$2, "At ")=merged_belt_colours)*merged_months_at_rank),"")</f>
        <v/>
      </c>
      <c r="R2210" s="18" t="str" cm="1">
        <f t="array" ref="R2210">IF(LEN($A2210)&gt;0,SUMPRODUCT(($A2210=merged_names)*(_xlfn.TEXTAFTER(R$2, "At ")=merged_belt_colours)*merged_months_at_rank),"")</f>
        <v/>
      </c>
    </row>
    <row r="2211" spans="1:18" x14ac:dyDescent="0.25">
      <c r="A2211"/>
      <c r="B2211" s="15" t="str" cm="1">
        <f t="array" ref="B2211">IFERROR(IF(LEN(A2211)&gt;0, IF(SUMPRODUCT((Inactives[Key]=J2211)*(Inactives[Currently Inactive]))=1,"Inactive","Active"),""),"Active")</f>
        <v/>
      </c>
      <c r="C2211" s="16" t="str" cm="1">
        <f t="array" aca="1" ref="C2211" ca="1">IFERROR(_xlfn._xlws.FILTER(Inactives[Inactive On],(Inactives[Key]=J2211)*(Inactives[Currently Inactive]),""),"")</f>
        <v/>
      </c>
      <c r="D2211" s="16" t="str" cm="1">
        <f t="array" aca="1" ref="D2211" ca="1">IFERROR(INDEX(_xlfn.TEXTSPLIT(E2211," "),1),"")</f>
        <v/>
      </c>
      <c r="E2211" s="15" t="str" cm="1">
        <f t="array" aca="1" ref="E2211" ca="1">IFERROR(_xlfn._xlws.FILTER(merged_ranks,(merged_end_dates=DATE(9999,12,31))*(merged_names=A2211)),"")</f>
        <v/>
      </c>
      <c r="F2211" s="17" t="str">
        <f ca="1">_xlfn.XLOOKUP(J2211,Promotions[Promo Key],Promotions[Promo Date],"")</f>
        <v/>
      </c>
      <c r="G2211" s="18" t="str">
        <f t="shared" ca="1" si="151"/>
        <v/>
      </c>
      <c r="H2211" s="18" t="str">
        <f t="shared" ca="1" si="150"/>
        <v/>
      </c>
      <c r="I2211" s="17" t="str">
        <f>_xlfn.XLOOKUP(A2211,Students[Full Name],Students[Starting Rank],"")</f>
        <v/>
      </c>
      <c r="J2211" s="15" t="str">
        <f t="shared" ca="1" si="152"/>
        <v xml:space="preserve">: </v>
      </c>
      <c r="K2211" s="16" t="str">
        <f>_xlfn.XLOOKUP(A2211,Students[Full Name],Students[Start Date],"")</f>
        <v/>
      </c>
      <c r="L2211" s="18">
        <f t="shared" ca="1" si="153"/>
        <v>-1</v>
      </c>
      <c r="M2211" s="18" cm="1">
        <f t="array" aca="1" ref="M2211" ca="1">SUMPRODUCT(Inactives[Days Inactive]*(Inactives[Student]=A2211))/365</f>
        <v>0</v>
      </c>
      <c r="N2211" s="18" t="str" cm="1">
        <f t="array" ref="N2211">IF(LEN($A2211)&gt;0,SUMPRODUCT(($A2211=merged_names)*(_xlfn.TEXTAFTER(N$2, "At ")=merged_belt_colours)*merged_months_at_rank),"")</f>
        <v/>
      </c>
      <c r="O2211" s="18" t="str" cm="1">
        <f t="array" ref="O2211">IF(LEN($A2211)&gt;0,SUMPRODUCT(($A2211=merged_names)*(_xlfn.TEXTAFTER(O$2, "At ")=merged_belt_colours)*merged_months_at_rank),"")</f>
        <v/>
      </c>
      <c r="P2211" s="18" t="str" cm="1">
        <f t="array" ref="P2211">IF(LEN($A2211)&gt;0,SUMPRODUCT(($A2211=merged_names)*(_xlfn.TEXTAFTER(P$2, "At ")=merged_belt_colours)*merged_months_at_rank),"")</f>
        <v/>
      </c>
      <c r="Q2211" s="18" t="str" cm="1">
        <f t="array" ref="Q2211">IF(LEN($A2211)&gt;0,SUMPRODUCT(($A2211=merged_names)*(_xlfn.TEXTAFTER(Q$2, "At ")=merged_belt_colours)*merged_months_at_rank),"")</f>
        <v/>
      </c>
      <c r="R2211" s="18" t="str" cm="1">
        <f t="array" ref="R2211">IF(LEN($A2211)&gt;0,SUMPRODUCT(($A2211=merged_names)*(_xlfn.TEXTAFTER(R$2, "At ")=merged_belt_colours)*merged_months_at_rank),"")</f>
        <v/>
      </c>
    </row>
    <row r="2212" spans="1:18" x14ac:dyDescent="0.25">
      <c r="A2212"/>
      <c r="B2212" s="15" t="str" cm="1">
        <f t="array" ref="B2212">IFERROR(IF(LEN(A2212)&gt;0, IF(SUMPRODUCT((Inactives[Key]=J2212)*(Inactives[Currently Inactive]))=1,"Inactive","Active"),""),"Active")</f>
        <v/>
      </c>
      <c r="C2212" s="16" t="str" cm="1">
        <f t="array" aca="1" ref="C2212" ca="1">IFERROR(_xlfn._xlws.FILTER(Inactives[Inactive On],(Inactives[Key]=J2212)*(Inactives[Currently Inactive]),""),"")</f>
        <v/>
      </c>
      <c r="D2212" s="16" t="str" cm="1">
        <f t="array" aca="1" ref="D2212" ca="1">IFERROR(INDEX(_xlfn.TEXTSPLIT(E2212," "),1),"")</f>
        <v/>
      </c>
      <c r="E2212" s="15" t="str" cm="1">
        <f t="array" aca="1" ref="E2212" ca="1">IFERROR(_xlfn._xlws.FILTER(merged_ranks,(merged_end_dates=DATE(9999,12,31))*(merged_names=A2212)),"")</f>
        <v/>
      </c>
      <c r="F2212" s="17" t="str">
        <f ca="1">_xlfn.XLOOKUP(J2212,Promotions[Promo Key],Promotions[Promo Date],"")</f>
        <v/>
      </c>
      <c r="G2212" s="18" t="str">
        <f t="shared" ca="1" si="151"/>
        <v/>
      </c>
      <c r="H2212" s="18" t="str">
        <f t="shared" ca="1" si="150"/>
        <v/>
      </c>
      <c r="I2212" s="17" t="str">
        <f>_xlfn.XLOOKUP(A2212,Students[Full Name],Students[Starting Rank],"")</f>
        <v/>
      </c>
      <c r="J2212" s="15" t="str">
        <f t="shared" ca="1" si="152"/>
        <v xml:space="preserve">: </v>
      </c>
      <c r="K2212" s="16" t="str">
        <f>_xlfn.XLOOKUP(A2212,Students[Full Name],Students[Start Date],"")</f>
        <v/>
      </c>
      <c r="L2212" s="18">
        <f t="shared" ca="1" si="153"/>
        <v>-1</v>
      </c>
      <c r="M2212" s="18" cm="1">
        <f t="array" aca="1" ref="M2212" ca="1">SUMPRODUCT(Inactives[Days Inactive]*(Inactives[Student]=A2212))/365</f>
        <v>0</v>
      </c>
      <c r="N2212" s="18" t="str" cm="1">
        <f t="array" ref="N2212">IF(LEN($A2212)&gt;0,SUMPRODUCT(($A2212=merged_names)*(_xlfn.TEXTAFTER(N$2, "At ")=merged_belt_colours)*merged_months_at_rank),"")</f>
        <v/>
      </c>
      <c r="O2212" s="18" t="str" cm="1">
        <f t="array" ref="O2212">IF(LEN($A2212)&gt;0,SUMPRODUCT(($A2212=merged_names)*(_xlfn.TEXTAFTER(O$2, "At ")=merged_belt_colours)*merged_months_at_rank),"")</f>
        <v/>
      </c>
      <c r="P2212" s="18" t="str" cm="1">
        <f t="array" ref="P2212">IF(LEN($A2212)&gt;0,SUMPRODUCT(($A2212=merged_names)*(_xlfn.TEXTAFTER(P$2, "At ")=merged_belt_colours)*merged_months_at_rank),"")</f>
        <v/>
      </c>
      <c r="Q2212" s="18" t="str" cm="1">
        <f t="array" ref="Q2212">IF(LEN($A2212)&gt;0,SUMPRODUCT(($A2212=merged_names)*(_xlfn.TEXTAFTER(Q$2, "At ")=merged_belt_colours)*merged_months_at_rank),"")</f>
        <v/>
      </c>
      <c r="R2212" s="18" t="str" cm="1">
        <f t="array" ref="R2212">IF(LEN($A2212)&gt;0,SUMPRODUCT(($A2212=merged_names)*(_xlfn.TEXTAFTER(R$2, "At ")=merged_belt_colours)*merged_months_at_rank),"")</f>
        <v/>
      </c>
    </row>
    <row r="2213" spans="1:18" x14ac:dyDescent="0.25">
      <c r="A2213"/>
      <c r="B2213" s="15" t="str" cm="1">
        <f t="array" ref="B2213">IFERROR(IF(LEN(A2213)&gt;0, IF(SUMPRODUCT((Inactives[Key]=J2213)*(Inactives[Currently Inactive]))=1,"Inactive","Active"),""),"Active")</f>
        <v/>
      </c>
      <c r="C2213" s="16" t="str" cm="1">
        <f t="array" aca="1" ref="C2213" ca="1">IFERROR(_xlfn._xlws.FILTER(Inactives[Inactive On],(Inactives[Key]=J2213)*(Inactives[Currently Inactive]),""),"")</f>
        <v/>
      </c>
      <c r="D2213" s="16" t="str" cm="1">
        <f t="array" aca="1" ref="D2213" ca="1">IFERROR(INDEX(_xlfn.TEXTSPLIT(E2213," "),1),"")</f>
        <v/>
      </c>
      <c r="E2213" s="15" t="str" cm="1">
        <f t="array" aca="1" ref="E2213" ca="1">IFERROR(_xlfn._xlws.FILTER(merged_ranks,(merged_end_dates=DATE(9999,12,31))*(merged_names=A2213)),"")</f>
        <v/>
      </c>
      <c r="F2213" s="17" t="str">
        <f ca="1">_xlfn.XLOOKUP(J2213,Promotions[Promo Key],Promotions[Promo Date],"")</f>
        <v/>
      </c>
      <c r="G2213" s="18" t="str">
        <f t="shared" ca="1" si="151"/>
        <v/>
      </c>
      <c r="H2213" s="18" t="str">
        <f t="shared" ca="1" si="150"/>
        <v/>
      </c>
      <c r="I2213" s="17" t="str">
        <f>_xlfn.XLOOKUP(A2213,Students[Full Name],Students[Starting Rank],"")</f>
        <v/>
      </c>
      <c r="J2213" s="15" t="str">
        <f t="shared" ca="1" si="152"/>
        <v xml:space="preserve">: </v>
      </c>
      <c r="K2213" s="16" t="str">
        <f>_xlfn.XLOOKUP(A2213,Students[Full Name],Students[Start Date],"")</f>
        <v/>
      </c>
      <c r="L2213" s="18">
        <f t="shared" ca="1" si="153"/>
        <v>-1</v>
      </c>
      <c r="M2213" s="18" cm="1">
        <f t="array" aca="1" ref="M2213" ca="1">SUMPRODUCT(Inactives[Days Inactive]*(Inactives[Student]=A2213))/365</f>
        <v>0</v>
      </c>
      <c r="N2213" s="18" t="str" cm="1">
        <f t="array" ref="N2213">IF(LEN($A2213)&gt;0,SUMPRODUCT(($A2213=merged_names)*(_xlfn.TEXTAFTER(N$2, "At ")=merged_belt_colours)*merged_months_at_rank),"")</f>
        <v/>
      </c>
      <c r="O2213" s="18" t="str" cm="1">
        <f t="array" ref="O2213">IF(LEN($A2213)&gt;0,SUMPRODUCT(($A2213=merged_names)*(_xlfn.TEXTAFTER(O$2, "At ")=merged_belt_colours)*merged_months_at_rank),"")</f>
        <v/>
      </c>
      <c r="P2213" s="18" t="str" cm="1">
        <f t="array" ref="P2213">IF(LEN($A2213)&gt;0,SUMPRODUCT(($A2213=merged_names)*(_xlfn.TEXTAFTER(P$2, "At ")=merged_belt_colours)*merged_months_at_rank),"")</f>
        <v/>
      </c>
      <c r="Q2213" s="18" t="str" cm="1">
        <f t="array" ref="Q2213">IF(LEN($A2213)&gt;0,SUMPRODUCT(($A2213=merged_names)*(_xlfn.TEXTAFTER(Q$2, "At ")=merged_belt_colours)*merged_months_at_rank),"")</f>
        <v/>
      </c>
      <c r="R2213" s="18" t="str" cm="1">
        <f t="array" ref="R2213">IF(LEN($A2213)&gt;0,SUMPRODUCT(($A2213=merged_names)*(_xlfn.TEXTAFTER(R$2, "At ")=merged_belt_colours)*merged_months_at_rank),"")</f>
        <v/>
      </c>
    </row>
    <row r="2214" spans="1:18" x14ac:dyDescent="0.25">
      <c r="A2214"/>
      <c r="B2214" s="15" t="str" cm="1">
        <f t="array" ref="B2214">IFERROR(IF(LEN(A2214)&gt;0, IF(SUMPRODUCT((Inactives[Key]=J2214)*(Inactives[Currently Inactive]))=1,"Inactive","Active"),""),"Active")</f>
        <v/>
      </c>
      <c r="C2214" s="16" t="str" cm="1">
        <f t="array" aca="1" ref="C2214" ca="1">IFERROR(_xlfn._xlws.FILTER(Inactives[Inactive On],(Inactives[Key]=J2214)*(Inactives[Currently Inactive]),""),"")</f>
        <v/>
      </c>
      <c r="D2214" s="16" t="str" cm="1">
        <f t="array" aca="1" ref="D2214" ca="1">IFERROR(INDEX(_xlfn.TEXTSPLIT(E2214," "),1),"")</f>
        <v/>
      </c>
      <c r="E2214" s="15" t="str" cm="1">
        <f t="array" aca="1" ref="E2214" ca="1">IFERROR(_xlfn._xlws.FILTER(merged_ranks,(merged_end_dates=DATE(9999,12,31))*(merged_names=A2214)),"")</f>
        <v/>
      </c>
      <c r="F2214" s="17" t="str">
        <f ca="1">_xlfn.XLOOKUP(J2214,Promotions[Promo Key],Promotions[Promo Date],"")</f>
        <v/>
      </c>
      <c r="G2214" s="18" t="str">
        <f t="shared" ca="1" si="151"/>
        <v/>
      </c>
      <c r="H2214" s="18" t="str">
        <f t="shared" ca="1" si="150"/>
        <v/>
      </c>
      <c r="I2214" s="17" t="str">
        <f>_xlfn.XLOOKUP(A2214,Students[Full Name],Students[Starting Rank],"")</f>
        <v/>
      </c>
      <c r="J2214" s="15" t="str">
        <f t="shared" ca="1" si="152"/>
        <v xml:space="preserve">: </v>
      </c>
      <c r="K2214" s="16" t="str">
        <f>_xlfn.XLOOKUP(A2214,Students[Full Name],Students[Start Date],"")</f>
        <v/>
      </c>
      <c r="L2214" s="18">
        <f t="shared" ca="1" si="153"/>
        <v>-1</v>
      </c>
      <c r="M2214" s="18" cm="1">
        <f t="array" aca="1" ref="M2214" ca="1">SUMPRODUCT(Inactives[Days Inactive]*(Inactives[Student]=A2214))/365</f>
        <v>0</v>
      </c>
      <c r="N2214" s="18" t="str" cm="1">
        <f t="array" ref="N2214">IF(LEN($A2214)&gt;0,SUMPRODUCT(($A2214=merged_names)*(_xlfn.TEXTAFTER(N$2, "At ")=merged_belt_colours)*merged_months_at_rank),"")</f>
        <v/>
      </c>
      <c r="O2214" s="18" t="str" cm="1">
        <f t="array" ref="O2214">IF(LEN($A2214)&gt;0,SUMPRODUCT(($A2214=merged_names)*(_xlfn.TEXTAFTER(O$2, "At ")=merged_belt_colours)*merged_months_at_rank),"")</f>
        <v/>
      </c>
      <c r="P2214" s="18" t="str" cm="1">
        <f t="array" ref="P2214">IF(LEN($A2214)&gt;0,SUMPRODUCT(($A2214=merged_names)*(_xlfn.TEXTAFTER(P$2, "At ")=merged_belt_colours)*merged_months_at_rank),"")</f>
        <v/>
      </c>
      <c r="Q2214" s="18" t="str" cm="1">
        <f t="array" ref="Q2214">IF(LEN($A2214)&gt;0,SUMPRODUCT(($A2214=merged_names)*(_xlfn.TEXTAFTER(Q$2, "At ")=merged_belt_colours)*merged_months_at_rank),"")</f>
        <v/>
      </c>
      <c r="R2214" s="18" t="str" cm="1">
        <f t="array" ref="R2214">IF(LEN($A2214)&gt;0,SUMPRODUCT(($A2214=merged_names)*(_xlfn.TEXTAFTER(R$2, "At ")=merged_belt_colours)*merged_months_at_rank),"")</f>
        <v/>
      </c>
    </row>
    <row r="2215" spans="1:18" x14ac:dyDescent="0.25">
      <c r="A2215"/>
      <c r="B2215" s="15" t="str" cm="1">
        <f t="array" ref="B2215">IFERROR(IF(LEN(A2215)&gt;0, IF(SUMPRODUCT((Inactives[Key]=J2215)*(Inactives[Currently Inactive]))=1,"Inactive","Active"),""),"Active")</f>
        <v/>
      </c>
      <c r="C2215" s="16" t="str" cm="1">
        <f t="array" aca="1" ref="C2215" ca="1">IFERROR(_xlfn._xlws.FILTER(Inactives[Inactive On],(Inactives[Key]=J2215)*(Inactives[Currently Inactive]),""),"")</f>
        <v/>
      </c>
      <c r="D2215" s="16" t="str" cm="1">
        <f t="array" aca="1" ref="D2215" ca="1">IFERROR(INDEX(_xlfn.TEXTSPLIT(E2215," "),1),"")</f>
        <v/>
      </c>
      <c r="E2215" s="15" t="str" cm="1">
        <f t="array" aca="1" ref="E2215" ca="1">IFERROR(_xlfn._xlws.FILTER(merged_ranks,(merged_end_dates=DATE(9999,12,31))*(merged_names=A2215)),"")</f>
        <v/>
      </c>
      <c r="F2215" s="17" t="str">
        <f ca="1">_xlfn.XLOOKUP(J2215,Promotions[Promo Key],Promotions[Promo Date],"")</f>
        <v/>
      </c>
      <c r="G2215" s="18" t="str">
        <f t="shared" ca="1" si="151"/>
        <v/>
      </c>
      <c r="H2215" s="18" t="str">
        <f t="shared" ca="1" si="150"/>
        <v/>
      </c>
      <c r="I2215" s="17" t="str">
        <f>_xlfn.XLOOKUP(A2215,Students[Full Name],Students[Starting Rank],"")</f>
        <v/>
      </c>
      <c r="J2215" s="15" t="str">
        <f t="shared" ca="1" si="152"/>
        <v xml:space="preserve">: </v>
      </c>
      <c r="K2215" s="16" t="str">
        <f>_xlfn.XLOOKUP(A2215,Students[Full Name],Students[Start Date],"")</f>
        <v/>
      </c>
      <c r="L2215" s="18">
        <f t="shared" ca="1" si="153"/>
        <v>-1</v>
      </c>
      <c r="M2215" s="18" cm="1">
        <f t="array" aca="1" ref="M2215" ca="1">SUMPRODUCT(Inactives[Days Inactive]*(Inactives[Student]=A2215))/365</f>
        <v>0</v>
      </c>
      <c r="N2215" s="18" t="str" cm="1">
        <f t="array" ref="N2215">IF(LEN($A2215)&gt;0,SUMPRODUCT(($A2215=merged_names)*(_xlfn.TEXTAFTER(N$2, "At ")=merged_belt_colours)*merged_months_at_rank),"")</f>
        <v/>
      </c>
      <c r="O2215" s="18" t="str" cm="1">
        <f t="array" ref="O2215">IF(LEN($A2215)&gt;0,SUMPRODUCT(($A2215=merged_names)*(_xlfn.TEXTAFTER(O$2, "At ")=merged_belt_colours)*merged_months_at_rank),"")</f>
        <v/>
      </c>
      <c r="P2215" s="18" t="str" cm="1">
        <f t="array" ref="P2215">IF(LEN($A2215)&gt;0,SUMPRODUCT(($A2215=merged_names)*(_xlfn.TEXTAFTER(P$2, "At ")=merged_belt_colours)*merged_months_at_rank),"")</f>
        <v/>
      </c>
      <c r="Q2215" s="18" t="str" cm="1">
        <f t="array" ref="Q2215">IF(LEN($A2215)&gt;0,SUMPRODUCT(($A2215=merged_names)*(_xlfn.TEXTAFTER(Q$2, "At ")=merged_belt_colours)*merged_months_at_rank),"")</f>
        <v/>
      </c>
      <c r="R2215" s="18" t="str" cm="1">
        <f t="array" ref="R2215">IF(LEN($A2215)&gt;0,SUMPRODUCT(($A2215=merged_names)*(_xlfn.TEXTAFTER(R$2, "At ")=merged_belt_colours)*merged_months_at_rank),"")</f>
        <v/>
      </c>
    </row>
    <row r="2216" spans="1:18" x14ac:dyDescent="0.25">
      <c r="A2216"/>
      <c r="B2216" s="15" t="str" cm="1">
        <f t="array" ref="B2216">IFERROR(IF(LEN(A2216)&gt;0, IF(SUMPRODUCT((Inactives[Key]=J2216)*(Inactives[Currently Inactive]))=1,"Inactive","Active"),""),"Active")</f>
        <v/>
      </c>
      <c r="C2216" s="16" t="str" cm="1">
        <f t="array" aca="1" ref="C2216" ca="1">IFERROR(_xlfn._xlws.FILTER(Inactives[Inactive On],(Inactives[Key]=J2216)*(Inactives[Currently Inactive]),""),"")</f>
        <v/>
      </c>
      <c r="D2216" s="16" t="str" cm="1">
        <f t="array" aca="1" ref="D2216" ca="1">IFERROR(INDEX(_xlfn.TEXTSPLIT(E2216," "),1),"")</f>
        <v/>
      </c>
      <c r="E2216" s="15" t="str" cm="1">
        <f t="array" aca="1" ref="E2216" ca="1">IFERROR(_xlfn._xlws.FILTER(merged_ranks,(merged_end_dates=DATE(9999,12,31))*(merged_names=A2216)),"")</f>
        <v/>
      </c>
      <c r="F2216" s="17" t="str">
        <f ca="1">_xlfn.XLOOKUP(J2216,Promotions[Promo Key],Promotions[Promo Date],"")</f>
        <v/>
      </c>
      <c r="G2216" s="18" t="str">
        <f t="shared" ca="1" si="151"/>
        <v/>
      </c>
      <c r="H2216" s="18" t="str">
        <f t="shared" ca="1" si="150"/>
        <v/>
      </c>
      <c r="I2216" s="17" t="str">
        <f>_xlfn.XLOOKUP(A2216,Students[Full Name],Students[Starting Rank],"")</f>
        <v/>
      </c>
      <c r="J2216" s="15" t="str">
        <f t="shared" ca="1" si="152"/>
        <v xml:space="preserve">: </v>
      </c>
      <c r="K2216" s="16" t="str">
        <f>_xlfn.XLOOKUP(A2216,Students[Full Name],Students[Start Date],"")</f>
        <v/>
      </c>
      <c r="L2216" s="18">
        <f t="shared" ca="1" si="153"/>
        <v>-1</v>
      </c>
      <c r="M2216" s="18" cm="1">
        <f t="array" aca="1" ref="M2216" ca="1">SUMPRODUCT(Inactives[Days Inactive]*(Inactives[Student]=A2216))/365</f>
        <v>0</v>
      </c>
      <c r="N2216" s="18" t="str" cm="1">
        <f t="array" ref="N2216">IF(LEN($A2216)&gt;0,SUMPRODUCT(($A2216=merged_names)*(_xlfn.TEXTAFTER(N$2, "At ")=merged_belt_colours)*merged_months_at_rank),"")</f>
        <v/>
      </c>
      <c r="O2216" s="18" t="str" cm="1">
        <f t="array" ref="O2216">IF(LEN($A2216)&gt;0,SUMPRODUCT(($A2216=merged_names)*(_xlfn.TEXTAFTER(O$2, "At ")=merged_belt_colours)*merged_months_at_rank),"")</f>
        <v/>
      </c>
      <c r="P2216" s="18" t="str" cm="1">
        <f t="array" ref="P2216">IF(LEN($A2216)&gt;0,SUMPRODUCT(($A2216=merged_names)*(_xlfn.TEXTAFTER(P$2, "At ")=merged_belt_colours)*merged_months_at_rank),"")</f>
        <v/>
      </c>
      <c r="Q2216" s="18" t="str" cm="1">
        <f t="array" ref="Q2216">IF(LEN($A2216)&gt;0,SUMPRODUCT(($A2216=merged_names)*(_xlfn.TEXTAFTER(Q$2, "At ")=merged_belt_colours)*merged_months_at_rank),"")</f>
        <v/>
      </c>
      <c r="R2216" s="18" t="str" cm="1">
        <f t="array" ref="R2216">IF(LEN($A2216)&gt;0,SUMPRODUCT(($A2216=merged_names)*(_xlfn.TEXTAFTER(R$2, "At ")=merged_belt_colours)*merged_months_at_rank),"")</f>
        <v/>
      </c>
    </row>
    <row r="2217" spans="1:18" x14ac:dyDescent="0.25">
      <c r="A2217"/>
      <c r="B2217" s="15" t="str" cm="1">
        <f t="array" ref="B2217">IFERROR(IF(LEN(A2217)&gt;0, IF(SUMPRODUCT((Inactives[Key]=J2217)*(Inactives[Currently Inactive]))=1,"Inactive","Active"),""),"Active")</f>
        <v/>
      </c>
      <c r="C2217" s="16" t="str" cm="1">
        <f t="array" aca="1" ref="C2217" ca="1">IFERROR(_xlfn._xlws.FILTER(Inactives[Inactive On],(Inactives[Key]=J2217)*(Inactives[Currently Inactive]),""),"")</f>
        <v/>
      </c>
      <c r="D2217" s="16" t="str" cm="1">
        <f t="array" aca="1" ref="D2217" ca="1">IFERROR(INDEX(_xlfn.TEXTSPLIT(E2217," "),1),"")</f>
        <v/>
      </c>
      <c r="E2217" s="15" t="str" cm="1">
        <f t="array" aca="1" ref="E2217" ca="1">IFERROR(_xlfn._xlws.FILTER(merged_ranks,(merged_end_dates=DATE(9999,12,31))*(merged_names=A2217)),"")</f>
        <v/>
      </c>
      <c r="F2217" s="17" t="str">
        <f ca="1">_xlfn.XLOOKUP(J2217,Promotions[Promo Key],Promotions[Promo Date],"")</f>
        <v/>
      </c>
      <c r="G2217" s="18" t="str">
        <f t="shared" ca="1" si="151"/>
        <v/>
      </c>
      <c r="H2217" s="18" t="str">
        <f t="shared" ca="1" si="150"/>
        <v/>
      </c>
      <c r="I2217" s="17" t="str">
        <f>_xlfn.XLOOKUP(A2217,Students[Full Name],Students[Starting Rank],"")</f>
        <v/>
      </c>
      <c r="J2217" s="15" t="str">
        <f t="shared" ca="1" si="152"/>
        <v xml:space="preserve">: </v>
      </c>
      <c r="K2217" s="16" t="str">
        <f>_xlfn.XLOOKUP(A2217,Students[Full Name],Students[Start Date],"")</f>
        <v/>
      </c>
      <c r="L2217" s="18">
        <f t="shared" ca="1" si="153"/>
        <v>-1</v>
      </c>
      <c r="M2217" s="18" cm="1">
        <f t="array" aca="1" ref="M2217" ca="1">SUMPRODUCT(Inactives[Days Inactive]*(Inactives[Student]=A2217))/365</f>
        <v>0</v>
      </c>
      <c r="N2217" s="18" t="str" cm="1">
        <f t="array" ref="N2217">IF(LEN($A2217)&gt;0,SUMPRODUCT(($A2217=merged_names)*(_xlfn.TEXTAFTER(N$2, "At ")=merged_belt_colours)*merged_months_at_rank),"")</f>
        <v/>
      </c>
      <c r="O2217" s="18" t="str" cm="1">
        <f t="array" ref="O2217">IF(LEN($A2217)&gt;0,SUMPRODUCT(($A2217=merged_names)*(_xlfn.TEXTAFTER(O$2, "At ")=merged_belt_colours)*merged_months_at_rank),"")</f>
        <v/>
      </c>
      <c r="P2217" s="18" t="str" cm="1">
        <f t="array" ref="P2217">IF(LEN($A2217)&gt;0,SUMPRODUCT(($A2217=merged_names)*(_xlfn.TEXTAFTER(P$2, "At ")=merged_belt_colours)*merged_months_at_rank),"")</f>
        <v/>
      </c>
      <c r="Q2217" s="18" t="str" cm="1">
        <f t="array" ref="Q2217">IF(LEN($A2217)&gt;0,SUMPRODUCT(($A2217=merged_names)*(_xlfn.TEXTAFTER(Q$2, "At ")=merged_belt_colours)*merged_months_at_rank),"")</f>
        <v/>
      </c>
      <c r="R2217" s="18" t="str" cm="1">
        <f t="array" ref="R2217">IF(LEN($A2217)&gt;0,SUMPRODUCT(($A2217=merged_names)*(_xlfn.TEXTAFTER(R$2, "At ")=merged_belt_colours)*merged_months_at_rank),"")</f>
        <v/>
      </c>
    </row>
    <row r="2218" spans="1:18" x14ac:dyDescent="0.25">
      <c r="A2218"/>
      <c r="B2218" s="15" t="str" cm="1">
        <f t="array" ref="B2218">IFERROR(IF(LEN(A2218)&gt;0, IF(SUMPRODUCT((Inactives[Key]=J2218)*(Inactives[Currently Inactive]))=1,"Inactive","Active"),""),"Active")</f>
        <v/>
      </c>
      <c r="C2218" s="16" t="str" cm="1">
        <f t="array" aca="1" ref="C2218" ca="1">IFERROR(_xlfn._xlws.FILTER(Inactives[Inactive On],(Inactives[Key]=J2218)*(Inactives[Currently Inactive]),""),"")</f>
        <v/>
      </c>
      <c r="D2218" s="16" t="str" cm="1">
        <f t="array" aca="1" ref="D2218" ca="1">IFERROR(INDEX(_xlfn.TEXTSPLIT(E2218," "),1),"")</f>
        <v/>
      </c>
      <c r="E2218" s="15" t="str" cm="1">
        <f t="array" aca="1" ref="E2218" ca="1">IFERROR(_xlfn._xlws.FILTER(merged_ranks,(merged_end_dates=DATE(9999,12,31))*(merged_names=A2218)),"")</f>
        <v/>
      </c>
      <c r="F2218" s="17" t="str">
        <f ca="1">_xlfn.XLOOKUP(J2218,Promotions[Promo Key],Promotions[Promo Date],"")</f>
        <v/>
      </c>
      <c r="G2218" s="18" t="str">
        <f t="shared" ca="1" si="151"/>
        <v/>
      </c>
      <c r="H2218" s="18" t="str">
        <f t="shared" ca="1" si="150"/>
        <v/>
      </c>
      <c r="I2218" s="17" t="str">
        <f>_xlfn.XLOOKUP(A2218,Students[Full Name],Students[Starting Rank],"")</f>
        <v/>
      </c>
      <c r="J2218" s="15" t="str">
        <f t="shared" ca="1" si="152"/>
        <v xml:space="preserve">: </v>
      </c>
      <c r="K2218" s="16" t="str">
        <f>_xlfn.XLOOKUP(A2218,Students[Full Name],Students[Start Date],"")</f>
        <v/>
      </c>
      <c r="L2218" s="18">
        <f t="shared" ca="1" si="153"/>
        <v>-1</v>
      </c>
      <c r="M2218" s="18" cm="1">
        <f t="array" aca="1" ref="M2218" ca="1">SUMPRODUCT(Inactives[Days Inactive]*(Inactives[Student]=A2218))/365</f>
        <v>0</v>
      </c>
      <c r="N2218" s="18" t="str" cm="1">
        <f t="array" ref="N2218">IF(LEN($A2218)&gt;0,SUMPRODUCT(($A2218=merged_names)*(_xlfn.TEXTAFTER(N$2, "At ")=merged_belt_colours)*merged_months_at_rank),"")</f>
        <v/>
      </c>
      <c r="O2218" s="18" t="str" cm="1">
        <f t="array" ref="O2218">IF(LEN($A2218)&gt;0,SUMPRODUCT(($A2218=merged_names)*(_xlfn.TEXTAFTER(O$2, "At ")=merged_belt_colours)*merged_months_at_rank),"")</f>
        <v/>
      </c>
      <c r="P2218" s="18" t="str" cm="1">
        <f t="array" ref="P2218">IF(LEN($A2218)&gt;0,SUMPRODUCT(($A2218=merged_names)*(_xlfn.TEXTAFTER(P$2, "At ")=merged_belt_colours)*merged_months_at_rank),"")</f>
        <v/>
      </c>
      <c r="Q2218" s="18" t="str" cm="1">
        <f t="array" ref="Q2218">IF(LEN($A2218)&gt;0,SUMPRODUCT(($A2218=merged_names)*(_xlfn.TEXTAFTER(Q$2, "At ")=merged_belt_colours)*merged_months_at_rank),"")</f>
        <v/>
      </c>
      <c r="R2218" s="18" t="str" cm="1">
        <f t="array" ref="R2218">IF(LEN($A2218)&gt;0,SUMPRODUCT(($A2218=merged_names)*(_xlfn.TEXTAFTER(R$2, "At ")=merged_belt_colours)*merged_months_at_rank),"")</f>
        <v/>
      </c>
    </row>
    <row r="2219" spans="1:18" x14ac:dyDescent="0.25">
      <c r="A2219"/>
      <c r="B2219" s="15" t="str" cm="1">
        <f t="array" ref="B2219">IFERROR(IF(LEN(A2219)&gt;0, IF(SUMPRODUCT((Inactives[Key]=J2219)*(Inactives[Currently Inactive]))=1,"Inactive","Active"),""),"Active")</f>
        <v/>
      </c>
      <c r="C2219" s="16" t="str" cm="1">
        <f t="array" aca="1" ref="C2219" ca="1">IFERROR(_xlfn._xlws.FILTER(Inactives[Inactive On],(Inactives[Key]=J2219)*(Inactives[Currently Inactive]),""),"")</f>
        <v/>
      </c>
      <c r="D2219" s="16" t="str" cm="1">
        <f t="array" aca="1" ref="D2219" ca="1">IFERROR(INDEX(_xlfn.TEXTSPLIT(E2219," "),1),"")</f>
        <v/>
      </c>
      <c r="E2219" s="15" t="str" cm="1">
        <f t="array" aca="1" ref="E2219" ca="1">IFERROR(_xlfn._xlws.FILTER(merged_ranks,(merged_end_dates=DATE(9999,12,31))*(merged_names=A2219)),"")</f>
        <v/>
      </c>
      <c r="F2219" s="17" t="str">
        <f ca="1">_xlfn.XLOOKUP(J2219,Promotions[Promo Key],Promotions[Promo Date],"")</f>
        <v/>
      </c>
      <c r="G2219" s="18" t="str">
        <f t="shared" ca="1" si="151"/>
        <v/>
      </c>
      <c r="H2219" s="18" t="str">
        <f t="shared" ca="1" si="150"/>
        <v/>
      </c>
      <c r="I2219" s="17" t="str">
        <f>_xlfn.XLOOKUP(A2219,Students[Full Name],Students[Starting Rank],"")</f>
        <v/>
      </c>
      <c r="J2219" s="15" t="str">
        <f t="shared" ca="1" si="152"/>
        <v xml:space="preserve">: </v>
      </c>
      <c r="K2219" s="16" t="str">
        <f>_xlfn.XLOOKUP(A2219,Students[Full Name],Students[Start Date],"")</f>
        <v/>
      </c>
      <c r="L2219" s="18">
        <f t="shared" ca="1" si="153"/>
        <v>-1</v>
      </c>
      <c r="M2219" s="18" cm="1">
        <f t="array" aca="1" ref="M2219" ca="1">SUMPRODUCT(Inactives[Days Inactive]*(Inactives[Student]=A2219))/365</f>
        <v>0</v>
      </c>
      <c r="N2219" s="18" t="str" cm="1">
        <f t="array" ref="N2219">IF(LEN($A2219)&gt;0,SUMPRODUCT(($A2219=merged_names)*(_xlfn.TEXTAFTER(N$2, "At ")=merged_belt_colours)*merged_months_at_rank),"")</f>
        <v/>
      </c>
      <c r="O2219" s="18" t="str" cm="1">
        <f t="array" ref="O2219">IF(LEN($A2219)&gt;0,SUMPRODUCT(($A2219=merged_names)*(_xlfn.TEXTAFTER(O$2, "At ")=merged_belt_colours)*merged_months_at_rank),"")</f>
        <v/>
      </c>
      <c r="P2219" s="18" t="str" cm="1">
        <f t="array" ref="P2219">IF(LEN($A2219)&gt;0,SUMPRODUCT(($A2219=merged_names)*(_xlfn.TEXTAFTER(P$2, "At ")=merged_belt_colours)*merged_months_at_rank),"")</f>
        <v/>
      </c>
      <c r="Q2219" s="18" t="str" cm="1">
        <f t="array" ref="Q2219">IF(LEN($A2219)&gt;0,SUMPRODUCT(($A2219=merged_names)*(_xlfn.TEXTAFTER(Q$2, "At ")=merged_belt_colours)*merged_months_at_rank),"")</f>
        <v/>
      </c>
      <c r="R2219" s="18" t="str" cm="1">
        <f t="array" ref="R2219">IF(LEN($A2219)&gt;0,SUMPRODUCT(($A2219=merged_names)*(_xlfn.TEXTAFTER(R$2, "At ")=merged_belt_colours)*merged_months_at_rank),"")</f>
        <v/>
      </c>
    </row>
    <row r="2220" spans="1:18" x14ac:dyDescent="0.25">
      <c r="A2220"/>
      <c r="B2220" s="15" t="str" cm="1">
        <f t="array" ref="B2220">IFERROR(IF(LEN(A2220)&gt;0, IF(SUMPRODUCT((Inactives[Key]=J2220)*(Inactives[Currently Inactive]))=1,"Inactive","Active"),""),"Active")</f>
        <v/>
      </c>
      <c r="C2220" s="16" t="str" cm="1">
        <f t="array" aca="1" ref="C2220" ca="1">IFERROR(_xlfn._xlws.FILTER(Inactives[Inactive On],(Inactives[Key]=J2220)*(Inactives[Currently Inactive]),""),"")</f>
        <v/>
      </c>
      <c r="D2220" s="16" t="str" cm="1">
        <f t="array" aca="1" ref="D2220" ca="1">IFERROR(INDEX(_xlfn.TEXTSPLIT(E2220," "),1),"")</f>
        <v/>
      </c>
      <c r="E2220" s="15" t="str" cm="1">
        <f t="array" aca="1" ref="E2220" ca="1">IFERROR(_xlfn._xlws.FILTER(merged_ranks,(merged_end_dates=DATE(9999,12,31))*(merged_names=A2220)),"")</f>
        <v/>
      </c>
      <c r="F2220" s="17" t="str">
        <f ca="1">_xlfn.XLOOKUP(J2220,Promotions[Promo Key],Promotions[Promo Date],"")</f>
        <v/>
      </c>
      <c r="G2220" s="18" t="str">
        <f t="shared" ca="1" si="151"/>
        <v/>
      </c>
      <c r="H2220" s="18" t="str">
        <f t="shared" ca="1" si="150"/>
        <v/>
      </c>
      <c r="I2220" s="17" t="str">
        <f>_xlfn.XLOOKUP(A2220,Students[Full Name],Students[Starting Rank],"")</f>
        <v/>
      </c>
      <c r="J2220" s="15" t="str">
        <f t="shared" ca="1" si="152"/>
        <v xml:space="preserve">: </v>
      </c>
      <c r="K2220" s="16" t="str">
        <f>_xlfn.XLOOKUP(A2220,Students[Full Name],Students[Start Date],"")</f>
        <v/>
      </c>
      <c r="L2220" s="18">
        <f t="shared" ca="1" si="153"/>
        <v>-1</v>
      </c>
      <c r="M2220" s="18" cm="1">
        <f t="array" aca="1" ref="M2220" ca="1">SUMPRODUCT(Inactives[Days Inactive]*(Inactives[Student]=A2220))/365</f>
        <v>0</v>
      </c>
      <c r="N2220" s="18" t="str" cm="1">
        <f t="array" ref="N2220">IF(LEN($A2220)&gt;0,SUMPRODUCT(($A2220=merged_names)*(_xlfn.TEXTAFTER(N$2, "At ")=merged_belt_colours)*merged_months_at_rank),"")</f>
        <v/>
      </c>
      <c r="O2220" s="18" t="str" cm="1">
        <f t="array" ref="O2220">IF(LEN($A2220)&gt;0,SUMPRODUCT(($A2220=merged_names)*(_xlfn.TEXTAFTER(O$2, "At ")=merged_belt_colours)*merged_months_at_rank),"")</f>
        <v/>
      </c>
      <c r="P2220" s="18" t="str" cm="1">
        <f t="array" ref="P2220">IF(LEN($A2220)&gt;0,SUMPRODUCT(($A2220=merged_names)*(_xlfn.TEXTAFTER(P$2, "At ")=merged_belt_colours)*merged_months_at_rank),"")</f>
        <v/>
      </c>
      <c r="Q2220" s="18" t="str" cm="1">
        <f t="array" ref="Q2220">IF(LEN($A2220)&gt;0,SUMPRODUCT(($A2220=merged_names)*(_xlfn.TEXTAFTER(Q$2, "At ")=merged_belt_colours)*merged_months_at_rank),"")</f>
        <v/>
      </c>
      <c r="R2220" s="18" t="str" cm="1">
        <f t="array" ref="R2220">IF(LEN($A2220)&gt;0,SUMPRODUCT(($A2220=merged_names)*(_xlfn.TEXTAFTER(R$2, "At ")=merged_belt_colours)*merged_months_at_rank),"")</f>
        <v/>
      </c>
    </row>
    <row r="2221" spans="1:18" x14ac:dyDescent="0.25">
      <c r="A2221"/>
      <c r="B2221" s="15" t="str" cm="1">
        <f t="array" ref="B2221">IFERROR(IF(LEN(A2221)&gt;0, IF(SUMPRODUCT((Inactives[Key]=J2221)*(Inactives[Currently Inactive]))=1,"Inactive","Active"),""),"Active")</f>
        <v/>
      </c>
      <c r="C2221" s="16" t="str" cm="1">
        <f t="array" aca="1" ref="C2221" ca="1">IFERROR(_xlfn._xlws.FILTER(Inactives[Inactive On],(Inactives[Key]=J2221)*(Inactives[Currently Inactive]),""),"")</f>
        <v/>
      </c>
      <c r="D2221" s="16" t="str" cm="1">
        <f t="array" aca="1" ref="D2221" ca="1">IFERROR(INDEX(_xlfn.TEXTSPLIT(E2221," "),1),"")</f>
        <v/>
      </c>
      <c r="E2221" s="15" t="str" cm="1">
        <f t="array" aca="1" ref="E2221" ca="1">IFERROR(_xlfn._xlws.FILTER(merged_ranks,(merged_end_dates=DATE(9999,12,31))*(merged_names=A2221)),"")</f>
        <v/>
      </c>
      <c r="F2221" s="17" t="str">
        <f ca="1">_xlfn.XLOOKUP(J2221,Promotions[Promo Key],Promotions[Promo Date],"")</f>
        <v/>
      </c>
      <c r="G2221" s="18" t="str">
        <f t="shared" ca="1" si="151"/>
        <v/>
      </c>
      <c r="H2221" s="18" t="str">
        <f t="shared" ca="1" si="150"/>
        <v/>
      </c>
      <c r="I2221" s="17" t="str">
        <f>_xlfn.XLOOKUP(A2221,Students[Full Name],Students[Starting Rank],"")</f>
        <v/>
      </c>
      <c r="J2221" s="15" t="str">
        <f t="shared" ca="1" si="152"/>
        <v xml:space="preserve">: </v>
      </c>
      <c r="K2221" s="16" t="str">
        <f>_xlfn.XLOOKUP(A2221,Students[Full Name],Students[Start Date],"")</f>
        <v/>
      </c>
      <c r="L2221" s="18">
        <f t="shared" ca="1" si="153"/>
        <v>-1</v>
      </c>
      <c r="M2221" s="18" cm="1">
        <f t="array" aca="1" ref="M2221" ca="1">SUMPRODUCT(Inactives[Days Inactive]*(Inactives[Student]=A2221))/365</f>
        <v>0</v>
      </c>
      <c r="N2221" s="18" t="str" cm="1">
        <f t="array" ref="N2221">IF(LEN($A2221)&gt;0,SUMPRODUCT(($A2221=merged_names)*(_xlfn.TEXTAFTER(N$2, "At ")=merged_belt_colours)*merged_months_at_rank),"")</f>
        <v/>
      </c>
      <c r="O2221" s="18" t="str" cm="1">
        <f t="array" ref="O2221">IF(LEN($A2221)&gt;0,SUMPRODUCT(($A2221=merged_names)*(_xlfn.TEXTAFTER(O$2, "At ")=merged_belt_colours)*merged_months_at_rank),"")</f>
        <v/>
      </c>
      <c r="P2221" s="18" t="str" cm="1">
        <f t="array" ref="P2221">IF(LEN($A2221)&gt;0,SUMPRODUCT(($A2221=merged_names)*(_xlfn.TEXTAFTER(P$2, "At ")=merged_belt_colours)*merged_months_at_rank),"")</f>
        <v/>
      </c>
      <c r="Q2221" s="18" t="str" cm="1">
        <f t="array" ref="Q2221">IF(LEN($A2221)&gt;0,SUMPRODUCT(($A2221=merged_names)*(_xlfn.TEXTAFTER(Q$2, "At ")=merged_belt_colours)*merged_months_at_rank),"")</f>
        <v/>
      </c>
      <c r="R2221" s="18" t="str" cm="1">
        <f t="array" ref="R2221">IF(LEN($A2221)&gt;0,SUMPRODUCT(($A2221=merged_names)*(_xlfn.TEXTAFTER(R$2, "At ")=merged_belt_colours)*merged_months_at_rank),"")</f>
        <v/>
      </c>
    </row>
    <row r="2222" spans="1:18" x14ac:dyDescent="0.25">
      <c r="A2222"/>
      <c r="B2222" s="15" t="str" cm="1">
        <f t="array" ref="B2222">IFERROR(IF(LEN(A2222)&gt;0, IF(SUMPRODUCT((Inactives[Key]=J2222)*(Inactives[Currently Inactive]))=1,"Inactive","Active"),""),"Active")</f>
        <v/>
      </c>
      <c r="C2222" s="16" t="str" cm="1">
        <f t="array" aca="1" ref="C2222" ca="1">IFERROR(_xlfn._xlws.FILTER(Inactives[Inactive On],(Inactives[Key]=J2222)*(Inactives[Currently Inactive]),""),"")</f>
        <v/>
      </c>
      <c r="D2222" s="16" t="str" cm="1">
        <f t="array" aca="1" ref="D2222" ca="1">IFERROR(INDEX(_xlfn.TEXTSPLIT(E2222," "),1),"")</f>
        <v/>
      </c>
      <c r="E2222" s="15" t="str" cm="1">
        <f t="array" aca="1" ref="E2222" ca="1">IFERROR(_xlfn._xlws.FILTER(merged_ranks,(merged_end_dates=DATE(9999,12,31))*(merged_names=A2222)),"")</f>
        <v/>
      </c>
      <c r="F2222" s="17" t="str">
        <f ca="1">_xlfn.XLOOKUP(J2222,Promotions[Promo Key],Promotions[Promo Date],"")</f>
        <v/>
      </c>
      <c r="G2222" s="18" t="str">
        <f t="shared" ca="1" si="151"/>
        <v/>
      </c>
      <c r="H2222" s="18" t="str">
        <f t="shared" ca="1" si="150"/>
        <v/>
      </c>
      <c r="I2222" s="17" t="str">
        <f>_xlfn.XLOOKUP(A2222,Students[Full Name],Students[Starting Rank],"")</f>
        <v/>
      </c>
      <c r="J2222" s="15" t="str">
        <f t="shared" ca="1" si="152"/>
        <v xml:space="preserve">: </v>
      </c>
      <c r="K2222" s="16" t="str">
        <f>_xlfn.XLOOKUP(A2222,Students[Full Name],Students[Start Date],"")</f>
        <v/>
      </c>
      <c r="L2222" s="18">
        <f t="shared" ca="1" si="153"/>
        <v>-1</v>
      </c>
      <c r="M2222" s="18" cm="1">
        <f t="array" aca="1" ref="M2222" ca="1">SUMPRODUCT(Inactives[Days Inactive]*(Inactives[Student]=A2222))/365</f>
        <v>0</v>
      </c>
      <c r="N2222" s="18" t="str" cm="1">
        <f t="array" ref="N2222">IF(LEN($A2222)&gt;0,SUMPRODUCT(($A2222=merged_names)*(_xlfn.TEXTAFTER(N$2, "At ")=merged_belt_colours)*merged_months_at_rank),"")</f>
        <v/>
      </c>
      <c r="O2222" s="18" t="str" cm="1">
        <f t="array" ref="O2222">IF(LEN($A2222)&gt;0,SUMPRODUCT(($A2222=merged_names)*(_xlfn.TEXTAFTER(O$2, "At ")=merged_belt_colours)*merged_months_at_rank),"")</f>
        <v/>
      </c>
      <c r="P2222" s="18" t="str" cm="1">
        <f t="array" ref="P2222">IF(LEN($A2222)&gt;0,SUMPRODUCT(($A2222=merged_names)*(_xlfn.TEXTAFTER(P$2, "At ")=merged_belt_colours)*merged_months_at_rank),"")</f>
        <v/>
      </c>
      <c r="Q2222" s="18" t="str" cm="1">
        <f t="array" ref="Q2222">IF(LEN($A2222)&gt;0,SUMPRODUCT(($A2222=merged_names)*(_xlfn.TEXTAFTER(Q$2, "At ")=merged_belt_colours)*merged_months_at_rank),"")</f>
        <v/>
      </c>
      <c r="R2222" s="18" t="str" cm="1">
        <f t="array" ref="R2222">IF(LEN($A2222)&gt;0,SUMPRODUCT(($A2222=merged_names)*(_xlfn.TEXTAFTER(R$2, "At ")=merged_belt_colours)*merged_months_at_rank),"")</f>
        <v/>
      </c>
    </row>
    <row r="2223" spans="1:18" x14ac:dyDescent="0.25">
      <c r="A2223"/>
      <c r="B2223" s="15" t="str" cm="1">
        <f t="array" ref="B2223">IFERROR(IF(LEN(A2223)&gt;0, IF(SUMPRODUCT((Inactives[Key]=J2223)*(Inactives[Currently Inactive]))=1,"Inactive","Active"),""),"Active")</f>
        <v/>
      </c>
      <c r="C2223" s="16" t="str" cm="1">
        <f t="array" aca="1" ref="C2223" ca="1">IFERROR(_xlfn._xlws.FILTER(Inactives[Inactive On],(Inactives[Key]=J2223)*(Inactives[Currently Inactive]),""),"")</f>
        <v/>
      </c>
      <c r="D2223" s="16" t="str" cm="1">
        <f t="array" aca="1" ref="D2223" ca="1">IFERROR(INDEX(_xlfn.TEXTSPLIT(E2223," "),1),"")</f>
        <v/>
      </c>
      <c r="E2223" s="15" t="str" cm="1">
        <f t="array" aca="1" ref="E2223" ca="1">IFERROR(_xlfn._xlws.FILTER(merged_ranks,(merged_end_dates=DATE(9999,12,31))*(merged_names=A2223)),"")</f>
        <v/>
      </c>
      <c r="F2223" s="17" t="str">
        <f ca="1">_xlfn.XLOOKUP(J2223,Promotions[Promo Key],Promotions[Promo Date],"")</f>
        <v/>
      </c>
      <c r="G2223" s="18" t="str">
        <f t="shared" ca="1" si="151"/>
        <v/>
      </c>
      <c r="H2223" s="18" t="str">
        <f t="shared" ca="1" si="150"/>
        <v/>
      </c>
      <c r="I2223" s="17" t="str">
        <f>_xlfn.XLOOKUP(A2223,Students[Full Name],Students[Starting Rank],"")</f>
        <v/>
      </c>
      <c r="J2223" s="15" t="str">
        <f t="shared" ca="1" si="152"/>
        <v xml:space="preserve">: </v>
      </c>
      <c r="K2223" s="16" t="str">
        <f>_xlfn.XLOOKUP(A2223,Students[Full Name],Students[Start Date],"")</f>
        <v/>
      </c>
      <c r="L2223" s="18">
        <f t="shared" ca="1" si="153"/>
        <v>-1</v>
      </c>
      <c r="M2223" s="18" cm="1">
        <f t="array" aca="1" ref="M2223" ca="1">SUMPRODUCT(Inactives[Days Inactive]*(Inactives[Student]=A2223))/365</f>
        <v>0</v>
      </c>
      <c r="N2223" s="18" t="str" cm="1">
        <f t="array" ref="N2223">IF(LEN($A2223)&gt;0,SUMPRODUCT(($A2223=merged_names)*(_xlfn.TEXTAFTER(N$2, "At ")=merged_belt_colours)*merged_months_at_rank),"")</f>
        <v/>
      </c>
      <c r="O2223" s="18" t="str" cm="1">
        <f t="array" ref="O2223">IF(LEN($A2223)&gt;0,SUMPRODUCT(($A2223=merged_names)*(_xlfn.TEXTAFTER(O$2, "At ")=merged_belt_colours)*merged_months_at_rank),"")</f>
        <v/>
      </c>
      <c r="P2223" s="18" t="str" cm="1">
        <f t="array" ref="P2223">IF(LEN($A2223)&gt;0,SUMPRODUCT(($A2223=merged_names)*(_xlfn.TEXTAFTER(P$2, "At ")=merged_belt_colours)*merged_months_at_rank),"")</f>
        <v/>
      </c>
      <c r="Q2223" s="18" t="str" cm="1">
        <f t="array" ref="Q2223">IF(LEN($A2223)&gt;0,SUMPRODUCT(($A2223=merged_names)*(_xlfn.TEXTAFTER(Q$2, "At ")=merged_belt_colours)*merged_months_at_rank),"")</f>
        <v/>
      </c>
      <c r="R2223" s="18" t="str" cm="1">
        <f t="array" ref="R2223">IF(LEN($A2223)&gt;0,SUMPRODUCT(($A2223=merged_names)*(_xlfn.TEXTAFTER(R$2, "At ")=merged_belt_colours)*merged_months_at_rank),"")</f>
        <v/>
      </c>
    </row>
    <row r="2224" spans="1:18" x14ac:dyDescent="0.25">
      <c r="A2224"/>
      <c r="B2224" s="15" t="str" cm="1">
        <f t="array" ref="B2224">IFERROR(IF(LEN(A2224)&gt;0, IF(SUMPRODUCT((Inactives[Key]=J2224)*(Inactives[Currently Inactive]))=1,"Inactive","Active"),""),"Active")</f>
        <v/>
      </c>
      <c r="C2224" s="16" t="str" cm="1">
        <f t="array" aca="1" ref="C2224" ca="1">IFERROR(_xlfn._xlws.FILTER(Inactives[Inactive On],(Inactives[Key]=J2224)*(Inactives[Currently Inactive]),""),"")</f>
        <v/>
      </c>
      <c r="D2224" s="16" t="str" cm="1">
        <f t="array" aca="1" ref="D2224" ca="1">IFERROR(INDEX(_xlfn.TEXTSPLIT(E2224," "),1),"")</f>
        <v/>
      </c>
      <c r="E2224" s="15" t="str" cm="1">
        <f t="array" aca="1" ref="E2224" ca="1">IFERROR(_xlfn._xlws.FILTER(merged_ranks,(merged_end_dates=DATE(9999,12,31))*(merged_names=A2224)),"")</f>
        <v/>
      </c>
      <c r="F2224" s="17" t="str">
        <f ca="1">_xlfn.XLOOKUP(J2224,Promotions[Promo Key],Promotions[Promo Date],"")</f>
        <v/>
      </c>
      <c r="G2224" s="18" t="str">
        <f t="shared" ca="1" si="151"/>
        <v/>
      </c>
      <c r="H2224" s="18" t="str">
        <f t="shared" ca="1" si="150"/>
        <v/>
      </c>
      <c r="I2224" s="17" t="str">
        <f>_xlfn.XLOOKUP(A2224,Students[Full Name],Students[Starting Rank],"")</f>
        <v/>
      </c>
      <c r="J2224" s="15" t="str">
        <f t="shared" ca="1" si="152"/>
        <v xml:space="preserve">: </v>
      </c>
      <c r="K2224" s="16" t="str">
        <f>_xlfn.XLOOKUP(A2224,Students[Full Name],Students[Start Date],"")</f>
        <v/>
      </c>
      <c r="L2224" s="18">
        <f t="shared" ca="1" si="153"/>
        <v>-1</v>
      </c>
      <c r="M2224" s="18" cm="1">
        <f t="array" aca="1" ref="M2224" ca="1">SUMPRODUCT(Inactives[Days Inactive]*(Inactives[Student]=A2224))/365</f>
        <v>0</v>
      </c>
      <c r="N2224" s="18" t="str" cm="1">
        <f t="array" ref="N2224">IF(LEN($A2224)&gt;0,SUMPRODUCT(($A2224=merged_names)*(_xlfn.TEXTAFTER(N$2, "At ")=merged_belt_colours)*merged_months_at_rank),"")</f>
        <v/>
      </c>
      <c r="O2224" s="18" t="str" cm="1">
        <f t="array" ref="O2224">IF(LEN($A2224)&gt;0,SUMPRODUCT(($A2224=merged_names)*(_xlfn.TEXTAFTER(O$2, "At ")=merged_belt_colours)*merged_months_at_rank),"")</f>
        <v/>
      </c>
      <c r="P2224" s="18" t="str" cm="1">
        <f t="array" ref="P2224">IF(LEN($A2224)&gt;0,SUMPRODUCT(($A2224=merged_names)*(_xlfn.TEXTAFTER(P$2, "At ")=merged_belt_colours)*merged_months_at_rank),"")</f>
        <v/>
      </c>
      <c r="Q2224" s="18" t="str" cm="1">
        <f t="array" ref="Q2224">IF(LEN($A2224)&gt;0,SUMPRODUCT(($A2224=merged_names)*(_xlfn.TEXTAFTER(Q$2, "At ")=merged_belt_colours)*merged_months_at_rank),"")</f>
        <v/>
      </c>
      <c r="R2224" s="18" t="str" cm="1">
        <f t="array" ref="R2224">IF(LEN($A2224)&gt;0,SUMPRODUCT(($A2224=merged_names)*(_xlfn.TEXTAFTER(R$2, "At ")=merged_belt_colours)*merged_months_at_rank),"")</f>
        <v/>
      </c>
    </row>
    <row r="2225" spans="1:18" x14ac:dyDescent="0.25">
      <c r="A2225"/>
      <c r="B2225" s="15" t="str" cm="1">
        <f t="array" ref="B2225">IFERROR(IF(LEN(A2225)&gt;0, IF(SUMPRODUCT((Inactives[Key]=J2225)*(Inactives[Currently Inactive]))=1,"Inactive","Active"),""),"Active")</f>
        <v/>
      </c>
      <c r="C2225" s="16" t="str" cm="1">
        <f t="array" aca="1" ref="C2225" ca="1">IFERROR(_xlfn._xlws.FILTER(Inactives[Inactive On],(Inactives[Key]=J2225)*(Inactives[Currently Inactive]),""),"")</f>
        <v/>
      </c>
      <c r="D2225" s="16" t="str" cm="1">
        <f t="array" aca="1" ref="D2225" ca="1">IFERROR(INDEX(_xlfn.TEXTSPLIT(E2225," "),1),"")</f>
        <v/>
      </c>
      <c r="E2225" s="15" t="str" cm="1">
        <f t="array" aca="1" ref="E2225" ca="1">IFERROR(_xlfn._xlws.FILTER(merged_ranks,(merged_end_dates=DATE(9999,12,31))*(merged_names=A2225)),"")</f>
        <v/>
      </c>
      <c r="F2225" s="17" t="str">
        <f ca="1">_xlfn.XLOOKUP(J2225,Promotions[Promo Key],Promotions[Promo Date],"")</f>
        <v/>
      </c>
      <c r="G2225" s="18" t="str">
        <f t="shared" ca="1" si="151"/>
        <v/>
      </c>
      <c r="H2225" s="18" t="str">
        <f t="shared" ca="1" si="150"/>
        <v/>
      </c>
      <c r="I2225" s="17" t="str">
        <f>_xlfn.XLOOKUP(A2225,Students[Full Name],Students[Starting Rank],"")</f>
        <v/>
      </c>
      <c r="J2225" s="15" t="str">
        <f t="shared" ca="1" si="152"/>
        <v xml:space="preserve">: </v>
      </c>
      <c r="K2225" s="16" t="str">
        <f>_xlfn.XLOOKUP(A2225,Students[Full Name],Students[Start Date],"")</f>
        <v/>
      </c>
      <c r="L2225" s="18">
        <f t="shared" ca="1" si="153"/>
        <v>-1</v>
      </c>
      <c r="M2225" s="18" cm="1">
        <f t="array" aca="1" ref="M2225" ca="1">SUMPRODUCT(Inactives[Days Inactive]*(Inactives[Student]=A2225))/365</f>
        <v>0</v>
      </c>
      <c r="N2225" s="18" t="str" cm="1">
        <f t="array" ref="N2225">IF(LEN($A2225)&gt;0,SUMPRODUCT(($A2225=merged_names)*(_xlfn.TEXTAFTER(N$2, "At ")=merged_belt_colours)*merged_months_at_rank),"")</f>
        <v/>
      </c>
      <c r="O2225" s="18" t="str" cm="1">
        <f t="array" ref="O2225">IF(LEN($A2225)&gt;0,SUMPRODUCT(($A2225=merged_names)*(_xlfn.TEXTAFTER(O$2, "At ")=merged_belt_colours)*merged_months_at_rank),"")</f>
        <v/>
      </c>
      <c r="P2225" s="18" t="str" cm="1">
        <f t="array" ref="P2225">IF(LEN($A2225)&gt;0,SUMPRODUCT(($A2225=merged_names)*(_xlfn.TEXTAFTER(P$2, "At ")=merged_belt_colours)*merged_months_at_rank),"")</f>
        <v/>
      </c>
      <c r="Q2225" s="18" t="str" cm="1">
        <f t="array" ref="Q2225">IF(LEN($A2225)&gt;0,SUMPRODUCT(($A2225=merged_names)*(_xlfn.TEXTAFTER(Q$2, "At ")=merged_belt_colours)*merged_months_at_rank),"")</f>
        <v/>
      </c>
      <c r="R2225" s="18" t="str" cm="1">
        <f t="array" ref="R2225">IF(LEN($A2225)&gt;0,SUMPRODUCT(($A2225=merged_names)*(_xlfn.TEXTAFTER(R$2, "At ")=merged_belt_colours)*merged_months_at_rank),"")</f>
        <v/>
      </c>
    </row>
    <row r="2226" spans="1:18" x14ac:dyDescent="0.25">
      <c r="A2226"/>
      <c r="B2226" s="15" t="str" cm="1">
        <f t="array" ref="B2226">IFERROR(IF(LEN(A2226)&gt;0, IF(SUMPRODUCT((Inactives[Key]=J2226)*(Inactives[Currently Inactive]))=1,"Inactive","Active"),""),"Active")</f>
        <v/>
      </c>
      <c r="C2226" s="16" t="str" cm="1">
        <f t="array" aca="1" ref="C2226" ca="1">IFERROR(_xlfn._xlws.FILTER(Inactives[Inactive On],(Inactives[Key]=J2226)*(Inactives[Currently Inactive]),""),"")</f>
        <v/>
      </c>
      <c r="D2226" s="16" t="str" cm="1">
        <f t="array" aca="1" ref="D2226" ca="1">IFERROR(INDEX(_xlfn.TEXTSPLIT(E2226," "),1),"")</f>
        <v/>
      </c>
      <c r="E2226" s="15" t="str" cm="1">
        <f t="array" aca="1" ref="E2226" ca="1">IFERROR(_xlfn._xlws.FILTER(merged_ranks,(merged_end_dates=DATE(9999,12,31))*(merged_names=A2226)),"")</f>
        <v/>
      </c>
      <c r="F2226" s="17" t="str">
        <f ca="1">_xlfn.XLOOKUP(J2226,Promotions[Promo Key],Promotions[Promo Date],"")</f>
        <v/>
      </c>
      <c r="G2226" s="18" t="str">
        <f t="shared" ca="1" si="151"/>
        <v/>
      </c>
      <c r="H2226" s="18" t="str">
        <f t="shared" ca="1" si="150"/>
        <v/>
      </c>
      <c r="I2226" s="17" t="str">
        <f>_xlfn.XLOOKUP(A2226,Students[Full Name],Students[Starting Rank],"")</f>
        <v/>
      </c>
      <c r="J2226" s="15" t="str">
        <f t="shared" ca="1" si="152"/>
        <v xml:space="preserve">: </v>
      </c>
      <c r="K2226" s="16" t="str">
        <f>_xlfn.XLOOKUP(A2226,Students[Full Name],Students[Start Date],"")</f>
        <v/>
      </c>
      <c r="L2226" s="18">
        <f t="shared" ca="1" si="153"/>
        <v>-1</v>
      </c>
      <c r="M2226" s="18" cm="1">
        <f t="array" aca="1" ref="M2226" ca="1">SUMPRODUCT(Inactives[Days Inactive]*(Inactives[Student]=A2226))/365</f>
        <v>0</v>
      </c>
      <c r="N2226" s="18" t="str" cm="1">
        <f t="array" ref="N2226">IF(LEN($A2226)&gt;0,SUMPRODUCT(($A2226=merged_names)*(_xlfn.TEXTAFTER(N$2, "At ")=merged_belt_colours)*merged_months_at_rank),"")</f>
        <v/>
      </c>
      <c r="O2226" s="18" t="str" cm="1">
        <f t="array" ref="O2226">IF(LEN($A2226)&gt;0,SUMPRODUCT(($A2226=merged_names)*(_xlfn.TEXTAFTER(O$2, "At ")=merged_belt_colours)*merged_months_at_rank),"")</f>
        <v/>
      </c>
      <c r="P2226" s="18" t="str" cm="1">
        <f t="array" ref="P2226">IF(LEN($A2226)&gt;0,SUMPRODUCT(($A2226=merged_names)*(_xlfn.TEXTAFTER(P$2, "At ")=merged_belt_colours)*merged_months_at_rank),"")</f>
        <v/>
      </c>
      <c r="Q2226" s="18" t="str" cm="1">
        <f t="array" ref="Q2226">IF(LEN($A2226)&gt;0,SUMPRODUCT(($A2226=merged_names)*(_xlfn.TEXTAFTER(Q$2, "At ")=merged_belt_colours)*merged_months_at_rank),"")</f>
        <v/>
      </c>
      <c r="R2226" s="18" t="str" cm="1">
        <f t="array" ref="R2226">IF(LEN($A2226)&gt;0,SUMPRODUCT(($A2226=merged_names)*(_xlfn.TEXTAFTER(R$2, "At ")=merged_belt_colours)*merged_months_at_rank),"")</f>
        <v/>
      </c>
    </row>
    <row r="2227" spans="1:18" x14ac:dyDescent="0.25">
      <c r="A2227"/>
      <c r="B2227" s="15" t="str" cm="1">
        <f t="array" ref="B2227">IFERROR(IF(LEN(A2227)&gt;0, IF(SUMPRODUCT((Inactives[Key]=J2227)*(Inactives[Currently Inactive]))=1,"Inactive","Active"),""),"Active")</f>
        <v/>
      </c>
      <c r="C2227" s="16" t="str" cm="1">
        <f t="array" aca="1" ref="C2227" ca="1">IFERROR(_xlfn._xlws.FILTER(Inactives[Inactive On],(Inactives[Key]=J2227)*(Inactives[Currently Inactive]),""),"")</f>
        <v/>
      </c>
      <c r="D2227" s="16" t="str" cm="1">
        <f t="array" aca="1" ref="D2227" ca="1">IFERROR(INDEX(_xlfn.TEXTSPLIT(E2227," "),1),"")</f>
        <v/>
      </c>
      <c r="E2227" s="15" t="str" cm="1">
        <f t="array" aca="1" ref="E2227" ca="1">IFERROR(_xlfn._xlws.FILTER(merged_ranks,(merged_end_dates=DATE(9999,12,31))*(merged_names=A2227)),"")</f>
        <v/>
      </c>
      <c r="F2227" s="17" t="str">
        <f ca="1">_xlfn.XLOOKUP(J2227,Promotions[Promo Key],Promotions[Promo Date],"")</f>
        <v/>
      </c>
      <c r="G2227" s="18" t="str">
        <f t="shared" ca="1" si="151"/>
        <v/>
      </c>
      <c r="H2227" s="18" t="str">
        <f t="shared" ca="1" si="150"/>
        <v/>
      </c>
      <c r="I2227" s="17" t="str">
        <f>_xlfn.XLOOKUP(A2227,Students[Full Name],Students[Starting Rank],"")</f>
        <v/>
      </c>
      <c r="J2227" s="15" t="str">
        <f t="shared" ca="1" si="152"/>
        <v xml:space="preserve">: </v>
      </c>
      <c r="K2227" s="16" t="str">
        <f>_xlfn.XLOOKUP(A2227,Students[Full Name],Students[Start Date],"")</f>
        <v/>
      </c>
      <c r="L2227" s="18">
        <f t="shared" ca="1" si="153"/>
        <v>-1</v>
      </c>
      <c r="M2227" s="18" cm="1">
        <f t="array" aca="1" ref="M2227" ca="1">SUMPRODUCT(Inactives[Days Inactive]*(Inactives[Student]=A2227))/365</f>
        <v>0</v>
      </c>
      <c r="N2227" s="18" t="str" cm="1">
        <f t="array" ref="N2227">IF(LEN($A2227)&gt;0,SUMPRODUCT(($A2227=merged_names)*(_xlfn.TEXTAFTER(N$2, "At ")=merged_belt_colours)*merged_months_at_rank),"")</f>
        <v/>
      </c>
      <c r="O2227" s="18" t="str" cm="1">
        <f t="array" ref="O2227">IF(LEN($A2227)&gt;0,SUMPRODUCT(($A2227=merged_names)*(_xlfn.TEXTAFTER(O$2, "At ")=merged_belt_colours)*merged_months_at_rank),"")</f>
        <v/>
      </c>
      <c r="P2227" s="18" t="str" cm="1">
        <f t="array" ref="P2227">IF(LEN($A2227)&gt;0,SUMPRODUCT(($A2227=merged_names)*(_xlfn.TEXTAFTER(P$2, "At ")=merged_belt_colours)*merged_months_at_rank),"")</f>
        <v/>
      </c>
      <c r="Q2227" s="18" t="str" cm="1">
        <f t="array" ref="Q2227">IF(LEN($A2227)&gt;0,SUMPRODUCT(($A2227=merged_names)*(_xlfn.TEXTAFTER(Q$2, "At ")=merged_belt_colours)*merged_months_at_rank),"")</f>
        <v/>
      </c>
      <c r="R2227" s="18" t="str" cm="1">
        <f t="array" ref="R2227">IF(LEN($A2227)&gt;0,SUMPRODUCT(($A2227=merged_names)*(_xlfn.TEXTAFTER(R$2, "At ")=merged_belt_colours)*merged_months_at_rank),"")</f>
        <v/>
      </c>
    </row>
    <row r="2228" spans="1:18" x14ac:dyDescent="0.25">
      <c r="A2228"/>
      <c r="B2228" s="15" t="str" cm="1">
        <f t="array" ref="B2228">IFERROR(IF(LEN(A2228)&gt;0, IF(SUMPRODUCT((Inactives[Key]=J2228)*(Inactives[Currently Inactive]))=1,"Inactive","Active"),""),"Active")</f>
        <v/>
      </c>
      <c r="C2228" s="16" t="str" cm="1">
        <f t="array" aca="1" ref="C2228" ca="1">IFERROR(_xlfn._xlws.FILTER(Inactives[Inactive On],(Inactives[Key]=J2228)*(Inactives[Currently Inactive]),""),"")</f>
        <v/>
      </c>
      <c r="D2228" s="16" t="str" cm="1">
        <f t="array" aca="1" ref="D2228" ca="1">IFERROR(INDEX(_xlfn.TEXTSPLIT(E2228," "),1),"")</f>
        <v/>
      </c>
      <c r="E2228" s="15" t="str" cm="1">
        <f t="array" aca="1" ref="E2228" ca="1">IFERROR(_xlfn._xlws.FILTER(merged_ranks,(merged_end_dates=DATE(9999,12,31))*(merged_names=A2228)),"")</f>
        <v/>
      </c>
      <c r="F2228" s="17" t="str">
        <f ca="1">_xlfn.XLOOKUP(J2228,Promotions[Promo Key],Promotions[Promo Date],"")</f>
        <v/>
      </c>
      <c r="G2228" s="18" t="str">
        <f t="shared" ca="1" si="151"/>
        <v/>
      </c>
      <c r="H2228" s="18" t="str">
        <f t="shared" ca="1" si="150"/>
        <v/>
      </c>
      <c r="I2228" s="17" t="str">
        <f>_xlfn.XLOOKUP(A2228,Students[Full Name],Students[Starting Rank],"")</f>
        <v/>
      </c>
      <c r="J2228" s="15" t="str">
        <f t="shared" ca="1" si="152"/>
        <v xml:space="preserve">: </v>
      </c>
      <c r="K2228" s="16" t="str">
        <f>_xlfn.XLOOKUP(A2228,Students[Full Name],Students[Start Date],"")</f>
        <v/>
      </c>
      <c r="L2228" s="18">
        <f t="shared" ca="1" si="153"/>
        <v>-1</v>
      </c>
      <c r="M2228" s="18" cm="1">
        <f t="array" aca="1" ref="M2228" ca="1">SUMPRODUCT(Inactives[Days Inactive]*(Inactives[Student]=A2228))/365</f>
        <v>0</v>
      </c>
      <c r="N2228" s="18" t="str" cm="1">
        <f t="array" ref="N2228">IF(LEN($A2228)&gt;0,SUMPRODUCT(($A2228=merged_names)*(_xlfn.TEXTAFTER(N$2, "At ")=merged_belt_colours)*merged_months_at_rank),"")</f>
        <v/>
      </c>
      <c r="O2228" s="18" t="str" cm="1">
        <f t="array" ref="O2228">IF(LEN($A2228)&gt;0,SUMPRODUCT(($A2228=merged_names)*(_xlfn.TEXTAFTER(O$2, "At ")=merged_belt_colours)*merged_months_at_rank),"")</f>
        <v/>
      </c>
      <c r="P2228" s="18" t="str" cm="1">
        <f t="array" ref="P2228">IF(LEN($A2228)&gt;0,SUMPRODUCT(($A2228=merged_names)*(_xlfn.TEXTAFTER(P$2, "At ")=merged_belt_colours)*merged_months_at_rank),"")</f>
        <v/>
      </c>
      <c r="Q2228" s="18" t="str" cm="1">
        <f t="array" ref="Q2228">IF(LEN($A2228)&gt;0,SUMPRODUCT(($A2228=merged_names)*(_xlfn.TEXTAFTER(Q$2, "At ")=merged_belt_colours)*merged_months_at_rank),"")</f>
        <v/>
      </c>
      <c r="R2228" s="18" t="str" cm="1">
        <f t="array" ref="R2228">IF(LEN($A2228)&gt;0,SUMPRODUCT(($A2228=merged_names)*(_xlfn.TEXTAFTER(R$2, "At ")=merged_belt_colours)*merged_months_at_rank),"")</f>
        <v/>
      </c>
    </row>
    <row r="2229" spans="1:18" x14ac:dyDescent="0.25">
      <c r="A2229"/>
      <c r="B2229" s="15" t="str" cm="1">
        <f t="array" ref="B2229">IFERROR(IF(LEN(A2229)&gt;0, IF(SUMPRODUCT((Inactives[Key]=J2229)*(Inactives[Currently Inactive]))=1,"Inactive","Active"),""),"Active")</f>
        <v/>
      </c>
      <c r="C2229" s="16" t="str" cm="1">
        <f t="array" aca="1" ref="C2229" ca="1">IFERROR(_xlfn._xlws.FILTER(Inactives[Inactive On],(Inactives[Key]=J2229)*(Inactives[Currently Inactive]),""),"")</f>
        <v/>
      </c>
      <c r="D2229" s="16" t="str" cm="1">
        <f t="array" aca="1" ref="D2229" ca="1">IFERROR(INDEX(_xlfn.TEXTSPLIT(E2229," "),1),"")</f>
        <v/>
      </c>
      <c r="E2229" s="15" t="str" cm="1">
        <f t="array" aca="1" ref="E2229" ca="1">IFERROR(_xlfn._xlws.FILTER(merged_ranks,(merged_end_dates=DATE(9999,12,31))*(merged_names=A2229)),"")</f>
        <v/>
      </c>
      <c r="F2229" s="17" t="str">
        <f ca="1">_xlfn.XLOOKUP(J2229,Promotions[Promo Key],Promotions[Promo Date],"")</f>
        <v/>
      </c>
      <c r="G2229" s="18" t="str">
        <f t="shared" ca="1" si="151"/>
        <v/>
      </c>
      <c r="H2229" s="18" t="str">
        <f t="shared" ca="1" si="150"/>
        <v/>
      </c>
      <c r="I2229" s="17" t="str">
        <f>_xlfn.XLOOKUP(A2229,Students[Full Name],Students[Starting Rank],"")</f>
        <v/>
      </c>
      <c r="J2229" s="15" t="str">
        <f t="shared" ca="1" si="152"/>
        <v xml:space="preserve">: </v>
      </c>
      <c r="K2229" s="16" t="str">
        <f>_xlfn.XLOOKUP(A2229,Students[Full Name],Students[Start Date],"")</f>
        <v/>
      </c>
      <c r="L2229" s="18">
        <f t="shared" ca="1" si="153"/>
        <v>-1</v>
      </c>
      <c r="M2229" s="18" cm="1">
        <f t="array" aca="1" ref="M2229" ca="1">SUMPRODUCT(Inactives[Days Inactive]*(Inactives[Student]=A2229))/365</f>
        <v>0</v>
      </c>
      <c r="N2229" s="18" t="str" cm="1">
        <f t="array" ref="N2229">IF(LEN($A2229)&gt;0,SUMPRODUCT(($A2229=merged_names)*(_xlfn.TEXTAFTER(N$2, "At ")=merged_belt_colours)*merged_months_at_rank),"")</f>
        <v/>
      </c>
      <c r="O2229" s="18" t="str" cm="1">
        <f t="array" ref="O2229">IF(LEN($A2229)&gt;0,SUMPRODUCT(($A2229=merged_names)*(_xlfn.TEXTAFTER(O$2, "At ")=merged_belt_colours)*merged_months_at_rank),"")</f>
        <v/>
      </c>
      <c r="P2229" s="18" t="str" cm="1">
        <f t="array" ref="P2229">IF(LEN($A2229)&gt;0,SUMPRODUCT(($A2229=merged_names)*(_xlfn.TEXTAFTER(P$2, "At ")=merged_belt_colours)*merged_months_at_rank),"")</f>
        <v/>
      </c>
      <c r="Q2229" s="18" t="str" cm="1">
        <f t="array" ref="Q2229">IF(LEN($A2229)&gt;0,SUMPRODUCT(($A2229=merged_names)*(_xlfn.TEXTAFTER(Q$2, "At ")=merged_belt_colours)*merged_months_at_rank),"")</f>
        <v/>
      </c>
      <c r="R2229" s="18" t="str" cm="1">
        <f t="array" ref="R2229">IF(LEN($A2229)&gt;0,SUMPRODUCT(($A2229=merged_names)*(_xlfn.TEXTAFTER(R$2, "At ")=merged_belt_colours)*merged_months_at_rank),"")</f>
        <v/>
      </c>
    </row>
    <row r="2230" spans="1:18" x14ac:dyDescent="0.25">
      <c r="A2230"/>
      <c r="B2230" s="15" t="str" cm="1">
        <f t="array" ref="B2230">IFERROR(IF(LEN(A2230)&gt;0, IF(SUMPRODUCT((Inactives[Key]=J2230)*(Inactives[Currently Inactive]))=1,"Inactive","Active"),""),"Active")</f>
        <v/>
      </c>
      <c r="C2230" s="16" t="str" cm="1">
        <f t="array" aca="1" ref="C2230" ca="1">IFERROR(_xlfn._xlws.FILTER(Inactives[Inactive On],(Inactives[Key]=J2230)*(Inactives[Currently Inactive]),""),"")</f>
        <v/>
      </c>
      <c r="D2230" s="16" t="str" cm="1">
        <f t="array" aca="1" ref="D2230" ca="1">IFERROR(INDEX(_xlfn.TEXTSPLIT(E2230," "),1),"")</f>
        <v/>
      </c>
      <c r="E2230" s="15" t="str" cm="1">
        <f t="array" aca="1" ref="E2230" ca="1">IFERROR(_xlfn._xlws.FILTER(merged_ranks,(merged_end_dates=DATE(9999,12,31))*(merged_names=A2230)),"")</f>
        <v/>
      </c>
      <c r="F2230" s="17" t="str">
        <f ca="1">_xlfn.XLOOKUP(J2230,Promotions[Promo Key],Promotions[Promo Date],"")</f>
        <v/>
      </c>
      <c r="G2230" s="18" t="str">
        <f t="shared" ca="1" si="151"/>
        <v/>
      </c>
      <c r="H2230" s="18" t="str">
        <f t="shared" ca="1" si="150"/>
        <v/>
      </c>
      <c r="I2230" s="17" t="str">
        <f>_xlfn.XLOOKUP(A2230,Students[Full Name],Students[Starting Rank],"")</f>
        <v/>
      </c>
      <c r="J2230" s="15" t="str">
        <f t="shared" ca="1" si="152"/>
        <v xml:space="preserve">: </v>
      </c>
      <c r="K2230" s="16" t="str">
        <f>_xlfn.XLOOKUP(A2230,Students[Full Name],Students[Start Date],"")</f>
        <v/>
      </c>
      <c r="L2230" s="18">
        <f t="shared" ca="1" si="153"/>
        <v>-1</v>
      </c>
      <c r="M2230" s="18" cm="1">
        <f t="array" aca="1" ref="M2230" ca="1">SUMPRODUCT(Inactives[Days Inactive]*(Inactives[Student]=A2230))/365</f>
        <v>0</v>
      </c>
      <c r="N2230" s="18" t="str" cm="1">
        <f t="array" ref="N2230">IF(LEN($A2230)&gt;0,SUMPRODUCT(($A2230=merged_names)*(_xlfn.TEXTAFTER(N$2, "At ")=merged_belt_colours)*merged_months_at_rank),"")</f>
        <v/>
      </c>
      <c r="O2230" s="18" t="str" cm="1">
        <f t="array" ref="O2230">IF(LEN($A2230)&gt;0,SUMPRODUCT(($A2230=merged_names)*(_xlfn.TEXTAFTER(O$2, "At ")=merged_belt_colours)*merged_months_at_rank),"")</f>
        <v/>
      </c>
      <c r="P2230" s="18" t="str" cm="1">
        <f t="array" ref="P2230">IF(LEN($A2230)&gt;0,SUMPRODUCT(($A2230=merged_names)*(_xlfn.TEXTAFTER(P$2, "At ")=merged_belt_colours)*merged_months_at_rank),"")</f>
        <v/>
      </c>
      <c r="Q2230" s="18" t="str" cm="1">
        <f t="array" ref="Q2230">IF(LEN($A2230)&gt;0,SUMPRODUCT(($A2230=merged_names)*(_xlfn.TEXTAFTER(Q$2, "At ")=merged_belt_colours)*merged_months_at_rank),"")</f>
        <v/>
      </c>
      <c r="R2230" s="18" t="str" cm="1">
        <f t="array" ref="R2230">IF(LEN($A2230)&gt;0,SUMPRODUCT(($A2230=merged_names)*(_xlfn.TEXTAFTER(R$2, "At ")=merged_belt_colours)*merged_months_at_rank),"")</f>
        <v/>
      </c>
    </row>
    <row r="2231" spans="1:18" x14ac:dyDescent="0.25">
      <c r="A2231"/>
      <c r="B2231" s="15" t="str" cm="1">
        <f t="array" ref="B2231">IFERROR(IF(LEN(A2231)&gt;0, IF(SUMPRODUCT((Inactives[Key]=J2231)*(Inactives[Currently Inactive]))=1,"Inactive","Active"),""),"Active")</f>
        <v/>
      </c>
      <c r="C2231" s="16" t="str" cm="1">
        <f t="array" aca="1" ref="C2231" ca="1">IFERROR(_xlfn._xlws.FILTER(Inactives[Inactive On],(Inactives[Key]=J2231)*(Inactives[Currently Inactive]),""),"")</f>
        <v/>
      </c>
      <c r="D2231" s="16" t="str" cm="1">
        <f t="array" aca="1" ref="D2231" ca="1">IFERROR(INDEX(_xlfn.TEXTSPLIT(E2231," "),1),"")</f>
        <v/>
      </c>
      <c r="E2231" s="15" t="str" cm="1">
        <f t="array" aca="1" ref="E2231" ca="1">IFERROR(_xlfn._xlws.FILTER(merged_ranks,(merged_end_dates=DATE(9999,12,31))*(merged_names=A2231)),"")</f>
        <v/>
      </c>
      <c r="F2231" s="17" t="str">
        <f ca="1">_xlfn.XLOOKUP(J2231,Promotions[Promo Key],Promotions[Promo Date],"")</f>
        <v/>
      </c>
      <c r="G2231" s="18" t="str">
        <f t="shared" ca="1" si="151"/>
        <v/>
      </c>
      <c r="H2231" s="18" t="str">
        <f t="shared" ca="1" si="150"/>
        <v/>
      </c>
      <c r="I2231" s="17" t="str">
        <f>_xlfn.XLOOKUP(A2231,Students[Full Name],Students[Starting Rank],"")</f>
        <v/>
      </c>
      <c r="J2231" s="15" t="str">
        <f t="shared" ca="1" si="152"/>
        <v xml:space="preserve">: </v>
      </c>
      <c r="K2231" s="16" t="str">
        <f>_xlfn.XLOOKUP(A2231,Students[Full Name],Students[Start Date],"")</f>
        <v/>
      </c>
      <c r="L2231" s="18">
        <f t="shared" ca="1" si="153"/>
        <v>-1</v>
      </c>
      <c r="M2231" s="18" cm="1">
        <f t="array" aca="1" ref="M2231" ca="1">SUMPRODUCT(Inactives[Days Inactive]*(Inactives[Student]=A2231))/365</f>
        <v>0</v>
      </c>
      <c r="N2231" s="18" t="str" cm="1">
        <f t="array" ref="N2231">IF(LEN($A2231)&gt;0,SUMPRODUCT(($A2231=merged_names)*(_xlfn.TEXTAFTER(N$2, "At ")=merged_belt_colours)*merged_months_at_rank),"")</f>
        <v/>
      </c>
      <c r="O2231" s="18" t="str" cm="1">
        <f t="array" ref="O2231">IF(LEN($A2231)&gt;0,SUMPRODUCT(($A2231=merged_names)*(_xlfn.TEXTAFTER(O$2, "At ")=merged_belt_colours)*merged_months_at_rank),"")</f>
        <v/>
      </c>
      <c r="P2231" s="18" t="str" cm="1">
        <f t="array" ref="P2231">IF(LEN($A2231)&gt;0,SUMPRODUCT(($A2231=merged_names)*(_xlfn.TEXTAFTER(P$2, "At ")=merged_belt_colours)*merged_months_at_rank),"")</f>
        <v/>
      </c>
      <c r="Q2231" s="18" t="str" cm="1">
        <f t="array" ref="Q2231">IF(LEN($A2231)&gt;0,SUMPRODUCT(($A2231=merged_names)*(_xlfn.TEXTAFTER(Q$2, "At ")=merged_belt_colours)*merged_months_at_rank),"")</f>
        <v/>
      </c>
      <c r="R2231" s="18" t="str" cm="1">
        <f t="array" ref="R2231">IF(LEN($A2231)&gt;0,SUMPRODUCT(($A2231=merged_names)*(_xlfn.TEXTAFTER(R$2, "At ")=merged_belt_colours)*merged_months_at_rank),"")</f>
        <v/>
      </c>
    </row>
    <row r="2232" spans="1:18" x14ac:dyDescent="0.25">
      <c r="A2232"/>
      <c r="B2232" s="15" t="str" cm="1">
        <f t="array" ref="B2232">IFERROR(IF(LEN(A2232)&gt;0, IF(SUMPRODUCT((Inactives[Key]=J2232)*(Inactives[Currently Inactive]))=1,"Inactive","Active"),""),"Active")</f>
        <v/>
      </c>
      <c r="C2232" s="16" t="str" cm="1">
        <f t="array" aca="1" ref="C2232" ca="1">IFERROR(_xlfn._xlws.FILTER(Inactives[Inactive On],(Inactives[Key]=J2232)*(Inactives[Currently Inactive]),""),"")</f>
        <v/>
      </c>
      <c r="D2232" s="16" t="str" cm="1">
        <f t="array" aca="1" ref="D2232" ca="1">IFERROR(INDEX(_xlfn.TEXTSPLIT(E2232," "),1),"")</f>
        <v/>
      </c>
      <c r="E2232" s="15" t="str" cm="1">
        <f t="array" aca="1" ref="E2232" ca="1">IFERROR(_xlfn._xlws.FILTER(merged_ranks,(merged_end_dates=DATE(9999,12,31))*(merged_names=A2232)),"")</f>
        <v/>
      </c>
      <c r="F2232" s="17" t="str">
        <f ca="1">_xlfn.XLOOKUP(J2232,Promotions[Promo Key],Promotions[Promo Date],"")</f>
        <v/>
      </c>
      <c r="G2232" s="18" t="str">
        <f t="shared" ca="1" si="151"/>
        <v/>
      </c>
      <c r="H2232" s="18" t="str">
        <f t="shared" ca="1" si="150"/>
        <v/>
      </c>
      <c r="I2232" s="17" t="str">
        <f>_xlfn.XLOOKUP(A2232,Students[Full Name],Students[Starting Rank],"")</f>
        <v/>
      </c>
      <c r="J2232" s="15" t="str">
        <f t="shared" ca="1" si="152"/>
        <v xml:space="preserve">: </v>
      </c>
      <c r="K2232" s="16" t="str">
        <f>_xlfn.XLOOKUP(A2232,Students[Full Name],Students[Start Date],"")</f>
        <v/>
      </c>
      <c r="L2232" s="18">
        <f t="shared" ca="1" si="153"/>
        <v>-1</v>
      </c>
      <c r="M2232" s="18" cm="1">
        <f t="array" aca="1" ref="M2232" ca="1">SUMPRODUCT(Inactives[Days Inactive]*(Inactives[Student]=A2232))/365</f>
        <v>0</v>
      </c>
      <c r="N2232" s="18" t="str" cm="1">
        <f t="array" ref="N2232">IF(LEN($A2232)&gt;0,SUMPRODUCT(($A2232=merged_names)*(_xlfn.TEXTAFTER(N$2, "At ")=merged_belt_colours)*merged_months_at_rank),"")</f>
        <v/>
      </c>
      <c r="O2232" s="18" t="str" cm="1">
        <f t="array" ref="O2232">IF(LEN($A2232)&gt;0,SUMPRODUCT(($A2232=merged_names)*(_xlfn.TEXTAFTER(O$2, "At ")=merged_belt_colours)*merged_months_at_rank),"")</f>
        <v/>
      </c>
      <c r="P2232" s="18" t="str" cm="1">
        <f t="array" ref="P2232">IF(LEN($A2232)&gt;0,SUMPRODUCT(($A2232=merged_names)*(_xlfn.TEXTAFTER(P$2, "At ")=merged_belt_colours)*merged_months_at_rank),"")</f>
        <v/>
      </c>
      <c r="Q2232" s="18" t="str" cm="1">
        <f t="array" ref="Q2232">IF(LEN($A2232)&gt;0,SUMPRODUCT(($A2232=merged_names)*(_xlfn.TEXTAFTER(Q$2, "At ")=merged_belt_colours)*merged_months_at_rank),"")</f>
        <v/>
      </c>
      <c r="R2232" s="18" t="str" cm="1">
        <f t="array" ref="R2232">IF(LEN($A2232)&gt;0,SUMPRODUCT(($A2232=merged_names)*(_xlfn.TEXTAFTER(R$2, "At ")=merged_belt_colours)*merged_months_at_rank),"")</f>
        <v/>
      </c>
    </row>
    <row r="2233" spans="1:18" x14ac:dyDescent="0.25">
      <c r="A2233"/>
      <c r="B2233" s="15" t="str" cm="1">
        <f t="array" ref="B2233">IFERROR(IF(LEN(A2233)&gt;0, IF(SUMPRODUCT((Inactives[Key]=J2233)*(Inactives[Currently Inactive]))=1,"Inactive","Active"),""),"Active")</f>
        <v/>
      </c>
      <c r="C2233" s="16" t="str" cm="1">
        <f t="array" aca="1" ref="C2233" ca="1">IFERROR(_xlfn._xlws.FILTER(Inactives[Inactive On],(Inactives[Key]=J2233)*(Inactives[Currently Inactive]),""),"")</f>
        <v/>
      </c>
      <c r="D2233" s="16" t="str" cm="1">
        <f t="array" aca="1" ref="D2233" ca="1">IFERROR(INDEX(_xlfn.TEXTSPLIT(E2233," "),1),"")</f>
        <v/>
      </c>
      <c r="E2233" s="15" t="str" cm="1">
        <f t="array" aca="1" ref="E2233" ca="1">IFERROR(_xlfn._xlws.FILTER(merged_ranks,(merged_end_dates=DATE(9999,12,31))*(merged_names=A2233)),"")</f>
        <v/>
      </c>
      <c r="F2233" s="17" t="str">
        <f ca="1">_xlfn.XLOOKUP(J2233,Promotions[Promo Key],Promotions[Promo Date],"")</f>
        <v/>
      </c>
      <c r="G2233" s="18" t="str">
        <f t="shared" ca="1" si="151"/>
        <v/>
      </c>
      <c r="H2233" s="18" t="str">
        <f t="shared" ca="1" si="150"/>
        <v/>
      </c>
      <c r="I2233" s="17" t="str">
        <f>_xlfn.XLOOKUP(A2233,Students[Full Name],Students[Starting Rank],"")</f>
        <v/>
      </c>
      <c r="J2233" s="15" t="str">
        <f t="shared" ca="1" si="152"/>
        <v xml:space="preserve">: </v>
      </c>
      <c r="K2233" s="16" t="str">
        <f>_xlfn.XLOOKUP(A2233,Students[Full Name],Students[Start Date],"")</f>
        <v/>
      </c>
      <c r="L2233" s="18">
        <f t="shared" ca="1" si="153"/>
        <v>-1</v>
      </c>
      <c r="M2233" s="18" cm="1">
        <f t="array" aca="1" ref="M2233" ca="1">SUMPRODUCT(Inactives[Days Inactive]*(Inactives[Student]=A2233))/365</f>
        <v>0</v>
      </c>
      <c r="N2233" s="18" t="str" cm="1">
        <f t="array" ref="N2233">IF(LEN($A2233)&gt;0,SUMPRODUCT(($A2233=merged_names)*(_xlfn.TEXTAFTER(N$2, "At ")=merged_belt_colours)*merged_months_at_rank),"")</f>
        <v/>
      </c>
      <c r="O2233" s="18" t="str" cm="1">
        <f t="array" ref="O2233">IF(LEN($A2233)&gt;0,SUMPRODUCT(($A2233=merged_names)*(_xlfn.TEXTAFTER(O$2, "At ")=merged_belt_colours)*merged_months_at_rank),"")</f>
        <v/>
      </c>
      <c r="P2233" s="18" t="str" cm="1">
        <f t="array" ref="P2233">IF(LEN($A2233)&gt;0,SUMPRODUCT(($A2233=merged_names)*(_xlfn.TEXTAFTER(P$2, "At ")=merged_belt_colours)*merged_months_at_rank),"")</f>
        <v/>
      </c>
      <c r="Q2233" s="18" t="str" cm="1">
        <f t="array" ref="Q2233">IF(LEN($A2233)&gt;0,SUMPRODUCT(($A2233=merged_names)*(_xlfn.TEXTAFTER(Q$2, "At ")=merged_belt_colours)*merged_months_at_rank),"")</f>
        <v/>
      </c>
      <c r="R2233" s="18" t="str" cm="1">
        <f t="array" ref="R2233">IF(LEN($A2233)&gt;0,SUMPRODUCT(($A2233=merged_names)*(_xlfn.TEXTAFTER(R$2, "At ")=merged_belt_colours)*merged_months_at_rank),"")</f>
        <v/>
      </c>
    </row>
    <row r="2234" spans="1:18" x14ac:dyDescent="0.25">
      <c r="A2234"/>
      <c r="B2234" s="15" t="str" cm="1">
        <f t="array" ref="B2234">IFERROR(IF(LEN(A2234)&gt;0, IF(SUMPRODUCT((Inactives[Key]=J2234)*(Inactives[Currently Inactive]))=1,"Inactive","Active"),""),"Active")</f>
        <v/>
      </c>
      <c r="C2234" s="16" t="str" cm="1">
        <f t="array" aca="1" ref="C2234" ca="1">IFERROR(_xlfn._xlws.FILTER(Inactives[Inactive On],(Inactives[Key]=J2234)*(Inactives[Currently Inactive]),""),"")</f>
        <v/>
      </c>
      <c r="D2234" s="16" t="str" cm="1">
        <f t="array" aca="1" ref="D2234" ca="1">IFERROR(INDEX(_xlfn.TEXTSPLIT(E2234," "),1),"")</f>
        <v/>
      </c>
      <c r="E2234" s="15" t="str" cm="1">
        <f t="array" aca="1" ref="E2234" ca="1">IFERROR(_xlfn._xlws.FILTER(merged_ranks,(merged_end_dates=DATE(9999,12,31))*(merged_names=A2234)),"")</f>
        <v/>
      </c>
      <c r="F2234" s="17" t="str">
        <f ca="1">_xlfn.XLOOKUP(J2234,Promotions[Promo Key],Promotions[Promo Date],"")</f>
        <v/>
      </c>
      <c r="G2234" s="18" t="str">
        <f t="shared" ca="1" si="151"/>
        <v/>
      </c>
      <c r="H2234" s="18" t="str">
        <f t="shared" ca="1" si="150"/>
        <v/>
      </c>
      <c r="I2234" s="17" t="str">
        <f>_xlfn.XLOOKUP(A2234,Students[Full Name],Students[Starting Rank],"")</f>
        <v/>
      </c>
      <c r="J2234" s="15" t="str">
        <f t="shared" ca="1" si="152"/>
        <v xml:space="preserve">: </v>
      </c>
      <c r="K2234" s="16" t="str">
        <f>_xlfn.XLOOKUP(A2234,Students[Full Name],Students[Start Date],"")</f>
        <v/>
      </c>
      <c r="L2234" s="18">
        <f t="shared" ca="1" si="153"/>
        <v>-1</v>
      </c>
      <c r="M2234" s="18" cm="1">
        <f t="array" aca="1" ref="M2234" ca="1">SUMPRODUCT(Inactives[Days Inactive]*(Inactives[Student]=A2234))/365</f>
        <v>0</v>
      </c>
      <c r="N2234" s="18" t="str" cm="1">
        <f t="array" ref="N2234">IF(LEN($A2234)&gt;0,SUMPRODUCT(($A2234=merged_names)*(_xlfn.TEXTAFTER(N$2, "At ")=merged_belt_colours)*merged_months_at_rank),"")</f>
        <v/>
      </c>
      <c r="O2234" s="18" t="str" cm="1">
        <f t="array" ref="O2234">IF(LEN($A2234)&gt;0,SUMPRODUCT(($A2234=merged_names)*(_xlfn.TEXTAFTER(O$2, "At ")=merged_belt_colours)*merged_months_at_rank),"")</f>
        <v/>
      </c>
      <c r="P2234" s="18" t="str" cm="1">
        <f t="array" ref="P2234">IF(LEN($A2234)&gt;0,SUMPRODUCT(($A2234=merged_names)*(_xlfn.TEXTAFTER(P$2, "At ")=merged_belt_colours)*merged_months_at_rank),"")</f>
        <v/>
      </c>
      <c r="Q2234" s="18" t="str" cm="1">
        <f t="array" ref="Q2234">IF(LEN($A2234)&gt;0,SUMPRODUCT(($A2234=merged_names)*(_xlfn.TEXTAFTER(Q$2, "At ")=merged_belt_colours)*merged_months_at_rank),"")</f>
        <v/>
      </c>
      <c r="R2234" s="18" t="str" cm="1">
        <f t="array" ref="R2234">IF(LEN($A2234)&gt;0,SUMPRODUCT(($A2234=merged_names)*(_xlfn.TEXTAFTER(R$2, "At ")=merged_belt_colours)*merged_months_at_rank),"")</f>
        <v/>
      </c>
    </row>
    <row r="2235" spans="1:18" x14ac:dyDescent="0.25">
      <c r="A2235"/>
      <c r="B2235" s="15" t="str" cm="1">
        <f t="array" ref="B2235">IFERROR(IF(LEN(A2235)&gt;0, IF(SUMPRODUCT((Inactives[Key]=J2235)*(Inactives[Currently Inactive]))=1,"Inactive","Active"),""),"Active")</f>
        <v/>
      </c>
      <c r="C2235" s="16" t="str" cm="1">
        <f t="array" aca="1" ref="C2235" ca="1">IFERROR(_xlfn._xlws.FILTER(Inactives[Inactive On],(Inactives[Key]=J2235)*(Inactives[Currently Inactive]),""),"")</f>
        <v/>
      </c>
      <c r="D2235" s="16" t="str" cm="1">
        <f t="array" aca="1" ref="D2235" ca="1">IFERROR(INDEX(_xlfn.TEXTSPLIT(E2235," "),1),"")</f>
        <v/>
      </c>
      <c r="E2235" s="15" t="str" cm="1">
        <f t="array" aca="1" ref="E2235" ca="1">IFERROR(_xlfn._xlws.FILTER(merged_ranks,(merged_end_dates=DATE(9999,12,31))*(merged_names=A2235)),"")</f>
        <v/>
      </c>
      <c r="F2235" s="17" t="str">
        <f ca="1">_xlfn.XLOOKUP(J2235,Promotions[Promo Key],Promotions[Promo Date],"")</f>
        <v/>
      </c>
      <c r="G2235" s="18" t="str">
        <f t="shared" ca="1" si="151"/>
        <v/>
      </c>
      <c r="H2235" s="18" t="str">
        <f t="shared" ca="1" si="150"/>
        <v/>
      </c>
      <c r="I2235" s="17" t="str">
        <f>_xlfn.XLOOKUP(A2235,Students[Full Name],Students[Starting Rank],"")</f>
        <v/>
      </c>
      <c r="J2235" s="15" t="str">
        <f t="shared" ca="1" si="152"/>
        <v xml:space="preserve">: </v>
      </c>
      <c r="K2235" s="16" t="str">
        <f>_xlfn.XLOOKUP(A2235,Students[Full Name],Students[Start Date],"")</f>
        <v/>
      </c>
      <c r="L2235" s="18">
        <f t="shared" ca="1" si="153"/>
        <v>-1</v>
      </c>
      <c r="M2235" s="18" cm="1">
        <f t="array" aca="1" ref="M2235" ca="1">SUMPRODUCT(Inactives[Days Inactive]*(Inactives[Student]=A2235))/365</f>
        <v>0</v>
      </c>
      <c r="N2235" s="18" t="str" cm="1">
        <f t="array" ref="N2235">IF(LEN($A2235)&gt;0,SUMPRODUCT(($A2235=merged_names)*(_xlfn.TEXTAFTER(N$2, "At ")=merged_belt_colours)*merged_months_at_rank),"")</f>
        <v/>
      </c>
      <c r="O2235" s="18" t="str" cm="1">
        <f t="array" ref="O2235">IF(LEN($A2235)&gt;0,SUMPRODUCT(($A2235=merged_names)*(_xlfn.TEXTAFTER(O$2, "At ")=merged_belt_colours)*merged_months_at_rank),"")</f>
        <v/>
      </c>
      <c r="P2235" s="18" t="str" cm="1">
        <f t="array" ref="P2235">IF(LEN($A2235)&gt;0,SUMPRODUCT(($A2235=merged_names)*(_xlfn.TEXTAFTER(P$2, "At ")=merged_belt_colours)*merged_months_at_rank),"")</f>
        <v/>
      </c>
      <c r="Q2235" s="18" t="str" cm="1">
        <f t="array" ref="Q2235">IF(LEN($A2235)&gt;0,SUMPRODUCT(($A2235=merged_names)*(_xlfn.TEXTAFTER(Q$2, "At ")=merged_belt_colours)*merged_months_at_rank),"")</f>
        <v/>
      </c>
      <c r="R2235" s="18" t="str" cm="1">
        <f t="array" ref="R2235">IF(LEN($A2235)&gt;0,SUMPRODUCT(($A2235=merged_names)*(_xlfn.TEXTAFTER(R$2, "At ")=merged_belt_colours)*merged_months_at_rank),"")</f>
        <v/>
      </c>
    </row>
    <row r="2236" spans="1:18" x14ac:dyDescent="0.25">
      <c r="A2236"/>
      <c r="B2236" s="15" t="str" cm="1">
        <f t="array" ref="B2236">IFERROR(IF(LEN(A2236)&gt;0, IF(SUMPRODUCT((Inactives[Key]=J2236)*(Inactives[Currently Inactive]))=1,"Inactive","Active"),""),"Active")</f>
        <v/>
      </c>
      <c r="C2236" s="16" t="str" cm="1">
        <f t="array" aca="1" ref="C2236" ca="1">IFERROR(_xlfn._xlws.FILTER(Inactives[Inactive On],(Inactives[Key]=J2236)*(Inactives[Currently Inactive]),""),"")</f>
        <v/>
      </c>
      <c r="D2236" s="16" t="str" cm="1">
        <f t="array" aca="1" ref="D2236" ca="1">IFERROR(INDEX(_xlfn.TEXTSPLIT(E2236," "),1),"")</f>
        <v/>
      </c>
      <c r="E2236" s="15" t="str" cm="1">
        <f t="array" aca="1" ref="E2236" ca="1">IFERROR(_xlfn._xlws.FILTER(merged_ranks,(merged_end_dates=DATE(9999,12,31))*(merged_names=A2236)),"")</f>
        <v/>
      </c>
      <c r="F2236" s="17" t="str">
        <f ca="1">_xlfn.XLOOKUP(J2236,Promotions[Promo Key],Promotions[Promo Date],"")</f>
        <v/>
      </c>
      <c r="G2236" s="18" t="str">
        <f t="shared" ca="1" si="151"/>
        <v/>
      </c>
      <c r="H2236" s="18" t="str">
        <f t="shared" ca="1" si="150"/>
        <v/>
      </c>
      <c r="I2236" s="17" t="str">
        <f>_xlfn.XLOOKUP(A2236,Students[Full Name],Students[Starting Rank],"")</f>
        <v/>
      </c>
      <c r="J2236" s="15" t="str">
        <f t="shared" ca="1" si="152"/>
        <v xml:space="preserve">: </v>
      </c>
      <c r="K2236" s="16" t="str">
        <f>_xlfn.XLOOKUP(A2236,Students[Full Name],Students[Start Date],"")</f>
        <v/>
      </c>
      <c r="L2236" s="18">
        <f t="shared" ca="1" si="153"/>
        <v>-1</v>
      </c>
      <c r="M2236" s="18" cm="1">
        <f t="array" aca="1" ref="M2236" ca="1">SUMPRODUCT(Inactives[Days Inactive]*(Inactives[Student]=A2236))/365</f>
        <v>0</v>
      </c>
      <c r="N2236" s="18" t="str" cm="1">
        <f t="array" ref="N2236">IF(LEN($A2236)&gt;0,SUMPRODUCT(($A2236=merged_names)*(_xlfn.TEXTAFTER(N$2, "At ")=merged_belt_colours)*merged_months_at_rank),"")</f>
        <v/>
      </c>
      <c r="O2236" s="18" t="str" cm="1">
        <f t="array" ref="O2236">IF(LEN($A2236)&gt;0,SUMPRODUCT(($A2236=merged_names)*(_xlfn.TEXTAFTER(O$2, "At ")=merged_belt_colours)*merged_months_at_rank),"")</f>
        <v/>
      </c>
      <c r="P2236" s="18" t="str" cm="1">
        <f t="array" ref="P2236">IF(LEN($A2236)&gt;0,SUMPRODUCT(($A2236=merged_names)*(_xlfn.TEXTAFTER(P$2, "At ")=merged_belt_colours)*merged_months_at_rank),"")</f>
        <v/>
      </c>
      <c r="Q2236" s="18" t="str" cm="1">
        <f t="array" ref="Q2236">IF(LEN($A2236)&gt;0,SUMPRODUCT(($A2236=merged_names)*(_xlfn.TEXTAFTER(Q$2, "At ")=merged_belt_colours)*merged_months_at_rank),"")</f>
        <v/>
      </c>
      <c r="R2236" s="18" t="str" cm="1">
        <f t="array" ref="R2236">IF(LEN($A2236)&gt;0,SUMPRODUCT(($A2236=merged_names)*(_xlfn.TEXTAFTER(R$2, "At ")=merged_belt_colours)*merged_months_at_rank),"")</f>
        <v/>
      </c>
    </row>
    <row r="2237" spans="1:18" x14ac:dyDescent="0.25">
      <c r="A2237"/>
      <c r="B2237" s="15" t="str" cm="1">
        <f t="array" ref="B2237">IFERROR(IF(LEN(A2237)&gt;0, IF(SUMPRODUCT((Inactives[Key]=J2237)*(Inactives[Currently Inactive]))=1,"Inactive","Active"),""),"Active")</f>
        <v/>
      </c>
      <c r="C2237" s="16" t="str" cm="1">
        <f t="array" aca="1" ref="C2237" ca="1">IFERROR(_xlfn._xlws.FILTER(Inactives[Inactive On],(Inactives[Key]=J2237)*(Inactives[Currently Inactive]),""),"")</f>
        <v/>
      </c>
      <c r="D2237" s="16" t="str" cm="1">
        <f t="array" aca="1" ref="D2237" ca="1">IFERROR(INDEX(_xlfn.TEXTSPLIT(E2237," "),1),"")</f>
        <v/>
      </c>
      <c r="E2237" s="15" t="str" cm="1">
        <f t="array" aca="1" ref="E2237" ca="1">IFERROR(_xlfn._xlws.FILTER(merged_ranks,(merged_end_dates=DATE(9999,12,31))*(merged_names=A2237)),"")</f>
        <v/>
      </c>
      <c r="F2237" s="17" t="str">
        <f ca="1">_xlfn.XLOOKUP(J2237,Promotions[Promo Key],Promotions[Promo Date],"")</f>
        <v/>
      </c>
      <c r="G2237" s="18" t="str">
        <f t="shared" ca="1" si="151"/>
        <v/>
      </c>
      <c r="H2237" s="18" t="str">
        <f t="shared" ca="1" si="150"/>
        <v/>
      </c>
      <c r="I2237" s="17" t="str">
        <f>_xlfn.XLOOKUP(A2237,Students[Full Name],Students[Starting Rank],"")</f>
        <v/>
      </c>
      <c r="J2237" s="15" t="str">
        <f t="shared" ca="1" si="152"/>
        <v xml:space="preserve">: </v>
      </c>
      <c r="K2237" s="16" t="str">
        <f>_xlfn.XLOOKUP(A2237,Students[Full Name],Students[Start Date],"")</f>
        <v/>
      </c>
      <c r="L2237" s="18">
        <f t="shared" ca="1" si="153"/>
        <v>-1</v>
      </c>
      <c r="M2237" s="18" cm="1">
        <f t="array" aca="1" ref="M2237" ca="1">SUMPRODUCT(Inactives[Days Inactive]*(Inactives[Student]=A2237))/365</f>
        <v>0</v>
      </c>
      <c r="N2237" s="18" t="str" cm="1">
        <f t="array" ref="N2237">IF(LEN($A2237)&gt;0,SUMPRODUCT(($A2237=merged_names)*(_xlfn.TEXTAFTER(N$2, "At ")=merged_belt_colours)*merged_months_at_rank),"")</f>
        <v/>
      </c>
      <c r="O2237" s="18" t="str" cm="1">
        <f t="array" ref="O2237">IF(LEN($A2237)&gt;0,SUMPRODUCT(($A2237=merged_names)*(_xlfn.TEXTAFTER(O$2, "At ")=merged_belt_colours)*merged_months_at_rank),"")</f>
        <v/>
      </c>
      <c r="P2237" s="18" t="str" cm="1">
        <f t="array" ref="P2237">IF(LEN($A2237)&gt;0,SUMPRODUCT(($A2237=merged_names)*(_xlfn.TEXTAFTER(P$2, "At ")=merged_belt_colours)*merged_months_at_rank),"")</f>
        <v/>
      </c>
      <c r="Q2237" s="18" t="str" cm="1">
        <f t="array" ref="Q2237">IF(LEN($A2237)&gt;0,SUMPRODUCT(($A2237=merged_names)*(_xlfn.TEXTAFTER(Q$2, "At ")=merged_belt_colours)*merged_months_at_rank),"")</f>
        <v/>
      </c>
      <c r="R2237" s="18" t="str" cm="1">
        <f t="array" ref="R2237">IF(LEN($A2237)&gt;0,SUMPRODUCT(($A2237=merged_names)*(_xlfn.TEXTAFTER(R$2, "At ")=merged_belt_colours)*merged_months_at_rank),"")</f>
        <v/>
      </c>
    </row>
    <row r="2238" spans="1:18" x14ac:dyDescent="0.25">
      <c r="A2238"/>
      <c r="B2238" s="15" t="str" cm="1">
        <f t="array" ref="B2238">IFERROR(IF(LEN(A2238)&gt;0, IF(SUMPRODUCT((Inactives[Key]=J2238)*(Inactives[Currently Inactive]))=1,"Inactive","Active"),""),"Active")</f>
        <v/>
      </c>
      <c r="C2238" s="16" t="str" cm="1">
        <f t="array" aca="1" ref="C2238" ca="1">IFERROR(_xlfn._xlws.FILTER(Inactives[Inactive On],(Inactives[Key]=J2238)*(Inactives[Currently Inactive]),""),"")</f>
        <v/>
      </c>
      <c r="D2238" s="16" t="str" cm="1">
        <f t="array" aca="1" ref="D2238" ca="1">IFERROR(INDEX(_xlfn.TEXTSPLIT(E2238," "),1),"")</f>
        <v/>
      </c>
      <c r="E2238" s="15" t="str" cm="1">
        <f t="array" aca="1" ref="E2238" ca="1">IFERROR(_xlfn._xlws.FILTER(merged_ranks,(merged_end_dates=DATE(9999,12,31))*(merged_names=A2238)),"")</f>
        <v/>
      </c>
      <c r="F2238" s="17" t="str">
        <f ca="1">_xlfn.XLOOKUP(J2238,Promotions[Promo Key],Promotions[Promo Date],"")</f>
        <v/>
      </c>
      <c r="G2238" s="18" t="str">
        <f t="shared" ca="1" si="151"/>
        <v/>
      </c>
      <c r="H2238" s="18" t="str">
        <f t="shared" ca="1" si="150"/>
        <v/>
      </c>
      <c r="I2238" s="17" t="str">
        <f>_xlfn.XLOOKUP(A2238,Students[Full Name],Students[Starting Rank],"")</f>
        <v/>
      </c>
      <c r="J2238" s="15" t="str">
        <f t="shared" ca="1" si="152"/>
        <v xml:space="preserve">: </v>
      </c>
      <c r="K2238" s="16" t="str">
        <f>_xlfn.XLOOKUP(A2238,Students[Full Name],Students[Start Date],"")</f>
        <v/>
      </c>
      <c r="L2238" s="18">
        <f t="shared" ca="1" si="153"/>
        <v>-1</v>
      </c>
      <c r="M2238" s="18" cm="1">
        <f t="array" aca="1" ref="M2238" ca="1">SUMPRODUCT(Inactives[Days Inactive]*(Inactives[Student]=A2238))/365</f>
        <v>0</v>
      </c>
      <c r="N2238" s="18" t="str" cm="1">
        <f t="array" ref="N2238">IF(LEN($A2238)&gt;0,SUMPRODUCT(($A2238=merged_names)*(_xlfn.TEXTAFTER(N$2, "At ")=merged_belt_colours)*merged_months_at_rank),"")</f>
        <v/>
      </c>
      <c r="O2238" s="18" t="str" cm="1">
        <f t="array" ref="O2238">IF(LEN($A2238)&gt;0,SUMPRODUCT(($A2238=merged_names)*(_xlfn.TEXTAFTER(O$2, "At ")=merged_belt_colours)*merged_months_at_rank),"")</f>
        <v/>
      </c>
      <c r="P2238" s="18" t="str" cm="1">
        <f t="array" ref="P2238">IF(LEN($A2238)&gt;0,SUMPRODUCT(($A2238=merged_names)*(_xlfn.TEXTAFTER(P$2, "At ")=merged_belt_colours)*merged_months_at_rank),"")</f>
        <v/>
      </c>
      <c r="Q2238" s="18" t="str" cm="1">
        <f t="array" ref="Q2238">IF(LEN($A2238)&gt;0,SUMPRODUCT(($A2238=merged_names)*(_xlfn.TEXTAFTER(Q$2, "At ")=merged_belt_colours)*merged_months_at_rank),"")</f>
        <v/>
      </c>
      <c r="R2238" s="18" t="str" cm="1">
        <f t="array" ref="R2238">IF(LEN($A2238)&gt;0,SUMPRODUCT(($A2238=merged_names)*(_xlfn.TEXTAFTER(R$2, "At ")=merged_belt_colours)*merged_months_at_rank),"")</f>
        <v/>
      </c>
    </row>
    <row r="2239" spans="1:18" x14ac:dyDescent="0.25">
      <c r="A2239"/>
      <c r="B2239" s="15" t="str" cm="1">
        <f t="array" ref="B2239">IFERROR(IF(LEN(A2239)&gt;0, IF(SUMPRODUCT((Inactives[Key]=J2239)*(Inactives[Currently Inactive]))=1,"Inactive","Active"),""),"Active")</f>
        <v/>
      </c>
      <c r="C2239" s="16" t="str" cm="1">
        <f t="array" aca="1" ref="C2239" ca="1">IFERROR(_xlfn._xlws.FILTER(Inactives[Inactive On],(Inactives[Key]=J2239)*(Inactives[Currently Inactive]),""),"")</f>
        <v/>
      </c>
      <c r="D2239" s="16" t="str" cm="1">
        <f t="array" aca="1" ref="D2239" ca="1">IFERROR(INDEX(_xlfn.TEXTSPLIT(E2239," "),1),"")</f>
        <v/>
      </c>
      <c r="E2239" s="15" t="str" cm="1">
        <f t="array" aca="1" ref="E2239" ca="1">IFERROR(_xlfn._xlws.FILTER(merged_ranks,(merged_end_dates=DATE(9999,12,31))*(merged_names=A2239)),"")</f>
        <v/>
      </c>
      <c r="F2239" s="17" t="str">
        <f ca="1">_xlfn.XLOOKUP(J2239,Promotions[Promo Key],Promotions[Promo Date],"")</f>
        <v/>
      </c>
      <c r="G2239" s="18" t="str">
        <f t="shared" ca="1" si="151"/>
        <v/>
      </c>
      <c r="H2239" s="18" t="str">
        <f t="shared" ca="1" si="150"/>
        <v/>
      </c>
      <c r="I2239" s="17" t="str">
        <f>_xlfn.XLOOKUP(A2239,Students[Full Name],Students[Starting Rank],"")</f>
        <v/>
      </c>
      <c r="J2239" s="15" t="str">
        <f t="shared" ca="1" si="152"/>
        <v xml:space="preserve">: </v>
      </c>
      <c r="K2239" s="16" t="str">
        <f>_xlfn.XLOOKUP(A2239,Students[Full Name],Students[Start Date],"")</f>
        <v/>
      </c>
      <c r="L2239" s="18">
        <f t="shared" ca="1" si="153"/>
        <v>-1</v>
      </c>
      <c r="M2239" s="18" cm="1">
        <f t="array" aca="1" ref="M2239" ca="1">SUMPRODUCT(Inactives[Days Inactive]*(Inactives[Student]=A2239))/365</f>
        <v>0</v>
      </c>
      <c r="N2239" s="18" t="str" cm="1">
        <f t="array" ref="N2239">IF(LEN($A2239)&gt;0,SUMPRODUCT(($A2239=merged_names)*(_xlfn.TEXTAFTER(N$2, "At ")=merged_belt_colours)*merged_months_at_rank),"")</f>
        <v/>
      </c>
      <c r="O2239" s="18" t="str" cm="1">
        <f t="array" ref="O2239">IF(LEN($A2239)&gt;0,SUMPRODUCT(($A2239=merged_names)*(_xlfn.TEXTAFTER(O$2, "At ")=merged_belt_colours)*merged_months_at_rank),"")</f>
        <v/>
      </c>
      <c r="P2239" s="18" t="str" cm="1">
        <f t="array" ref="P2239">IF(LEN($A2239)&gt;0,SUMPRODUCT(($A2239=merged_names)*(_xlfn.TEXTAFTER(P$2, "At ")=merged_belt_colours)*merged_months_at_rank),"")</f>
        <v/>
      </c>
      <c r="Q2239" s="18" t="str" cm="1">
        <f t="array" ref="Q2239">IF(LEN($A2239)&gt;0,SUMPRODUCT(($A2239=merged_names)*(_xlfn.TEXTAFTER(Q$2, "At ")=merged_belt_colours)*merged_months_at_rank),"")</f>
        <v/>
      </c>
      <c r="R2239" s="18" t="str" cm="1">
        <f t="array" ref="R2239">IF(LEN($A2239)&gt;0,SUMPRODUCT(($A2239=merged_names)*(_xlfn.TEXTAFTER(R$2, "At ")=merged_belt_colours)*merged_months_at_rank),"")</f>
        <v/>
      </c>
    </row>
    <row r="2240" spans="1:18" x14ac:dyDescent="0.25">
      <c r="A2240"/>
      <c r="B2240" s="15" t="str" cm="1">
        <f t="array" ref="B2240">IFERROR(IF(LEN(A2240)&gt;0, IF(SUMPRODUCT((Inactives[Key]=J2240)*(Inactives[Currently Inactive]))=1,"Inactive","Active"),""),"Active")</f>
        <v/>
      </c>
      <c r="C2240" s="16" t="str" cm="1">
        <f t="array" aca="1" ref="C2240" ca="1">IFERROR(_xlfn._xlws.FILTER(Inactives[Inactive On],(Inactives[Key]=J2240)*(Inactives[Currently Inactive]),""),"")</f>
        <v/>
      </c>
      <c r="D2240" s="16" t="str" cm="1">
        <f t="array" aca="1" ref="D2240" ca="1">IFERROR(INDEX(_xlfn.TEXTSPLIT(E2240," "),1),"")</f>
        <v/>
      </c>
      <c r="E2240" s="15" t="str" cm="1">
        <f t="array" aca="1" ref="E2240" ca="1">IFERROR(_xlfn._xlws.FILTER(merged_ranks,(merged_end_dates=DATE(9999,12,31))*(merged_names=A2240)),"")</f>
        <v/>
      </c>
      <c r="F2240" s="17" t="str">
        <f ca="1">_xlfn.XLOOKUP(J2240,Promotions[Promo Key],Promotions[Promo Date],"")</f>
        <v/>
      </c>
      <c r="G2240" s="18" t="str">
        <f t="shared" ca="1" si="151"/>
        <v/>
      </c>
      <c r="H2240" s="18" t="str">
        <f t="shared" ca="1" si="150"/>
        <v/>
      </c>
      <c r="I2240" s="17" t="str">
        <f>_xlfn.XLOOKUP(A2240,Students[Full Name],Students[Starting Rank],"")</f>
        <v/>
      </c>
      <c r="J2240" s="15" t="str">
        <f t="shared" ca="1" si="152"/>
        <v xml:space="preserve">: </v>
      </c>
      <c r="K2240" s="16" t="str">
        <f>_xlfn.XLOOKUP(A2240,Students[Full Name],Students[Start Date],"")</f>
        <v/>
      </c>
      <c r="L2240" s="18">
        <f t="shared" ca="1" si="153"/>
        <v>-1</v>
      </c>
      <c r="M2240" s="18" cm="1">
        <f t="array" aca="1" ref="M2240" ca="1">SUMPRODUCT(Inactives[Days Inactive]*(Inactives[Student]=A2240))/365</f>
        <v>0</v>
      </c>
      <c r="N2240" s="18" t="str" cm="1">
        <f t="array" ref="N2240">IF(LEN($A2240)&gt;0,SUMPRODUCT(($A2240=merged_names)*(_xlfn.TEXTAFTER(N$2, "At ")=merged_belt_colours)*merged_months_at_rank),"")</f>
        <v/>
      </c>
      <c r="O2240" s="18" t="str" cm="1">
        <f t="array" ref="O2240">IF(LEN($A2240)&gt;0,SUMPRODUCT(($A2240=merged_names)*(_xlfn.TEXTAFTER(O$2, "At ")=merged_belt_colours)*merged_months_at_rank),"")</f>
        <v/>
      </c>
      <c r="P2240" s="18" t="str" cm="1">
        <f t="array" ref="P2240">IF(LEN($A2240)&gt;0,SUMPRODUCT(($A2240=merged_names)*(_xlfn.TEXTAFTER(P$2, "At ")=merged_belt_colours)*merged_months_at_rank),"")</f>
        <v/>
      </c>
      <c r="Q2240" s="18" t="str" cm="1">
        <f t="array" ref="Q2240">IF(LEN($A2240)&gt;0,SUMPRODUCT(($A2240=merged_names)*(_xlfn.TEXTAFTER(Q$2, "At ")=merged_belt_colours)*merged_months_at_rank),"")</f>
        <v/>
      </c>
      <c r="R2240" s="18" t="str" cm="1">
        <f t="array" ref="R2240">IF(LEN($A2240)&gt;0,SUMPRODUCT(($A2240=merged_names)*(_xlfn.TEXTAFTER(R$2, "At ")=merged_belt_colours)*merged_months_at_rank),"")</f>
        <v/>
      </c>
    </row>
    <row r="2241" spans="1:18" x14ac:dyDescent="0.25">
      <c r="A2241"/>
      <c r="B2241" s="15" t="str" cm="1">
        <f t="array" ref="B2241">IFERROR(IF(LEN(A2241)&gt;0, IF(SUMPRODUCT((Inactives[Key]=J2241)*(Inactives[Currently Inactive]))=1,"Inactive","Active"),""),"Active")</f>
        <v/>
      </c>
      <c r="C2241" s="16" t="str" cm="1">
        <f t="array" aca="1" ref="C2241" ca="1">IFERROR(_xlfn._xlws.FILTER(Inactives[Inactive On],(Inactives[Key]=J2241)*(Inactives[Currently Inactive]),""),"")</f>
        <v/>
      </c>
      <c r="D2241" s="16" t="str" cm="1">
        <f t="array" aca="1" ref="D2241" ca="1">IFERROR(INDEX(_xlfn.TEXTSPLIT(E2241," "),1),"")</f>
        <v/>
      </c>
      <c r="E2241" s="15" t="str" cm="1">
        <f t="array" aca="1" ref="E2241" ca="1">IFERROR(_xlfn._xlws.FILTER(merged_ranks,(merged_end_dates=DATE(9999,12,31))*(merged_names=A2241)),"")</f>
        <v/>
      </c>
      <c r="F2241" s="17" t="str">
        <f ca="1">_xlfn.XLOOKUP(J2241,Promotions[Promo Key],Promotions[Promo Date],"")</f>
        <v/>
      </c>
      <c r="G2241" s="18" t="str">
        <f t="shared" ca="1" si="151"/>
        <v/>
      </c>
      <c r="H2241" s="18" t="str">
        <f t="shared" ca="1" si="150"/>
        <v/>
      </c>
      <c r="I2241" s="17" t="str">
        <f>_xlfn.XLOOKUP(A2241,Students[Full Name],Students[Starting Rank],"")</f>
        <v/>
      </c>
      <c r="J2241" s="15" t="str">
        <f t="shared" ca="1" si="152"/>
        <v xml:space="preserve">: </v>
      </c>
      <c r="K2241" s="16" t="str">
        <f>_xlfn.XLOOKUP(A2241,Students[Full Name],Students[Start Date],"")</f>
        <v/>
      </c>
      <c r="L2241" s="18">
        <f t="shared" ca="1" si="153"/>
        <v>-1</v>
      </c>
      <c r="M2241" s="18" cm="1">
        <f t="array" aca="1" ref="M2241" ca="1">SUMPRODUCT(Inactives[Days Inactive]*(Inactives[Student]=A2241))/365</f>
        <v>0</v>
      </c>
      <c r="N2241" s="18" t="str" cm="1">
        <f t="array" ref="N2241">IF(LEN($A2241)&gt;0,SUMPRODUCT(($A2241=merged_names)*(_xlfn.TEXTAFTER(N$2, "At ")=merged_belt_colours)*merged_months_at_rank),"")</f>
        <v/>
      </c>
      <c r="O2241" s="18" t="str" cm="1">
        <f t="array" ref="O2241">IF(LEN($A2241)&gt;0,SUMPRODUCT(($A2241=merged_names)*(_xlfn.TEXTAFTER(O$2, "At ")=merged_belt_colours)*merged_months_at_rank),"")</f>
        <v/>
      </c>
      <c r="P2241" s="18" t="str" cm="1">
        <f t="array" ref="P2241">IF(LEN($A2241)&gt;0,SUMPRODUCT(($A2241=merged_names)*(_xlfn.TEXTAFTER(P$2, "At ")=merged_belt_colours)*merged_months_at_rank),"")</f>
        <v/>
      </c>
      <c r="Q2241" s="18" t="str" cm="1">
        <f t="array" ref="Q2241">IF(LEN($A2241)&gt;0,SUMPRODUCT(($A2241=merged_names)*(_xlfn.TEXTAFTER(Q$2, "At ")=merged_belt_colours)*merged_months_at_rank),"")</f>
        <v/>
      </c>
      <c r="R2241" s="18" t="str" cm="1">
        <f t="array" ref="R2241">IF(LEN($A2241)&gt;0,SUMPRODUCT(($A2241=merged_names)*(_xlfn.TEXTAFTER(R$2, "At ")=merged_belt_colours)*merged_months_at_rank),"")</f>
        <v/>
      </c>
    </row>
    <row r="2242" spans="1:18" x14ac:dyDescent="0.25">
      <c r="A2242"/>
      <c r="B2242" s="15" t="str" cm="1">
        <f t="array" ref="B2242">IFERROR(IF(LEN(A2242)&gt;0, IF(SUMPRODUCT((Inactives[Key]=J2242)*(Inactives[Currently Inactive]))=1,"Inactive","Active"),""),"Active")</f>
        <v/>
      </c>
      <c r="C2242" s="16" t="str" cm="1">
        <f t="array" aca="1" ref="C2242" ca="1">IFERROR(_xlfn._xlws.FILTER(Inactives[Inactive On],(Inactives[Key]=J2242)*(Inactives[Currently Inactive]),""),"")</f>
        <v/>
      </c>
      <c r="D2242" s="16" t="str" cm="1">
        <f t="array" aca="1" ref="D2242" ca="1">IFERROR(INDEX(_xlfn.TEXTSPLIT(E2242," "),1),"")</f>
        <v/>
      </c>
      <c r="E2242" s="15" t="str" cm="1">
        <f t="array" aca="1" ref="E2242" ca="1">IFERROR(_xlfn._xlws.FILTER(merged_ranks,(merged_end_dates=DATE(9999,12,31))*(merged_names=A2242)),"")</f>
        <v/>
      </c>
      <c r="F2242" s="17" t="str">
        <f ca="1">_xlfn.XLOOKUP(J2242,Promotions[Promo Key],Promotions[Promo Date],"")</f>
        <v/>
      </c>
      <c r="G2242" s="18" t="str">
        <f t="shared" ca="1" si="151"/>
        <v/>
      </c>
      <c r="H2242" s="18" t="str">
        <f t="shared" ca="1" si="150"/>
        <v/>
      </c>
      <c r="I2242" s="17" t="str">
        <f>_xlfn.XLOOKUP(A2242,Students[Full Name],Students[Starting Rank],"")</f>
        <v/>
      </c>
      <c r="J2242" s="15" t="str">
        <f t="shared" ca="1" si="152"/>
        <v xml:space="preserve">: </v>
      </c>
      <c r="K2242" s="16" t="str">
        <f>_xlfn.XLOOKUP(A2242,Students[Full Name],Students[Start Date],"")</f>
        <v/>
      </c>
      <c r="L2242" s="18">
        <f t="shared" ca="1" si="153"/>
        <v>-1</v>
      </c>
      <c r="M2242" s="18" cm="1">
        <f t="array" aca="1" ref="M2242" ca="1">SUMPRODUCT(Inactives[Days Inactive]*(Inactives[Student]=A2242))/365</f>
        <v>0</v>
      </c>
      <c r="N2242" s="18" t="str" cm="1">
        <f t="array" ref="N2242">IF(LEN($A2242)&gt;0,SUMPRODUCT(($A2242=merged_names)*(_xlfn.TEXTAFTER(N$2, "At ")=merged_belt_colours)*merged_months_at_rank),"")</f>
        <v/>
      </c>
      <c r="O2242" s="18" t="str" cm="1">
        <f t="array" ref="O2242">IF(LEN($A2242)&gt;0,SUMPRODUCT(($A2242=merged_names)*(_xlfn.TEXTAFTER(O$2, "At ")=merged_belt_colours)*merged_months_at_rank),"")</f>
        <v/>
      </c>
      <c r="P2242" s="18" t="str" cm="1">
        <f t="array" ref="P2242">IF(LEN($A2242)&gt;0,SUMPRODUCT(($A2242=merged_names)*(_xlfn.TEXTAFTER(P$2, "At ")=merged_belt_colours)*merged_months_at_rank),"")</f>
        <v/>
      </c>
      <c r="Q2242" s="18" t="str" cm="1">
        <f t="array" ref="Q2242">IF(LEN($A2242)&gt;0,SUMPRODUCT(($A2242=merged_names)*(_xlfn.TEXTAFTER(Q$2, "At ")=merged_belt_colours)*merged_months_at_rank),"")</f>
        <v/>
      </c>
      <c r="R2242" s="18" t="str" cm="1">
        <f t="array" ref="R2242">IF(LEN($A2242)&gt;0,SUMPRODUCT(($A2242=merged_names)*(_xlfn.TEXTAFTER(R$2, "At ")=merged_belt_colours)*merged_months_at_rank),"")</f>
        <v/>
      </c>
    </row>
    <row r="2243" spans="1:18" x14ac:dyDescent="0.25">
      <c r="A2243"/>
      <c r="B2243" s="15" t="str" cm="1">
        <f t="array" ref="B2243">IFERROR(IF(LEN(A2243)&gt;0, IF(SUMPRODUCT((Inactives[Key]=J2243)*(Inactives[Currently Inactive]))=1,"Inactive","Active"),""),"Active")</f>
        <v/>
      </c>
      <c r="C2243" s="16" t="str" cm="1">
        <f t="array" aca="1" ref="C2243" ca="1">IFERROR(_xlfn._xlws.FILTER(Inactives[Inactive On],(Inactives[Key]=J2243)*(Inactives[Currently Inactive]),""),"")</f>
        <v/>
      </c>
      <c r="D2243" s="16" t="str" cm="1">
        <f t="array" aca="1" ref="D2243" ca="1">IFERROR(INDEX(_xlfn.TEXTSPLIT(E2243," "),1),"")</f>
        <v/>
      </c>
      <c r="E2243" s="15" t="str" cm="1">
        <f t="array" aca="1" ref="E2243" ca="1">IFERROR(_xlfn._xlws.FILTER(merged_ranks,(merged_end_dates=DATE(9999,12,31))*(merged_names=A2243)),"")</f>
        <v/>
      </c>
      <c r="F2243" s="17" t="str">
        <f ca="1">_xlfn.XLOOKUP(J2243,Promotions[Promo Key],Promotions[Promo Date],"")</f>
        <v/>
      </c>
      <c r="G2243" s="18" t="str">
        <f t="shared" ca="1" si="151"/>
        <v/>
      </c>
      <c r="H2243" s="18" t="str">
        <f t="shared" ca="1" si="150"/>
        <v/>
      </c>
      <c r="I2243" s="17" t="str">
        <f>_xlfn.XLOOKUP(A2243,Students[Full Name],Students[Starting Rank],"")</f>
        <v/>
      </c>
      <c r="J2243" s="15" t="str">
        <f t="shared" ca="1" si="152"/>
        <v xml:space="preserve">: </v>
      </c>
      <c r="K2243" s="16" t="str">
        <f>_xlfn.XLOOKUP(A2243,Students[Full Name],Students[Start Date],"")</f>
        <v/>
      </c>
      <c r="L2243" s="18">
        <f t="shared" ca="1" si="153"/>
        <v>-1</v>
      </c>
      <c r="M2243" s="18" cm="1">
        <f t="array" aca="1" ref="M2243" ca="1">SUMPRODUCT(Inactives[Days Inactive]*(Inactives[Student]=A2243))/365</f>
        <v>0</v>
      </c>
      <c r="N2243" s="18" t="str" cm="1">
        <f t="array" ref="N2243">IF(LEN($A2243)&gt;0,SUMPRODUCT(($A2243=merged_names)*(_xlfn.TEXTAFTER(N$2, "At ")=merged_belt_colours)*merged_months_at_rank),"")</f>
        <v/>
      </c>
      <c r="O2243" s="18" t="str" cm="1">
        <f t="array" ref="O2243">IF(LEN($A2243)&gt;0,SUMPRODUCT(($A2243=merged_names)*(_xlfn.TEXTAFTER(O$2, "At ")=merged_belt_colours)*merged_months_at_rank),"")</f>
        <v/>
      </c>
      <c r="P2243" s="18" t="str" cm="1">
        <f t="array" ref="P2243">IF(LEN($A2243)&gt;0,SUMPRODUCT(($A2243=merged_names)*(_xlfn.TEXTAFTER(P$2, "At ")=merged_belt_colours)*merged_months_at_rank),"")</f>
        <v/>
      </c>
      <c r="Q2243" s="18" t="str" cm="1">
        <f t="array" ref="Q2243">IF(LEN($A2243)&gt;0,SUMPRODUCT(($A2243=merged_names)*(_xlfn.TEXTAFTER(Q$2, "At ")=merged_belt_colours)*merged_months_at_rank),"")</f>
        <v/>
      </c>
      <c r="R2243" s="18" t="str" cm="1">
        <f t="array" ref="R2243">IF(LEN($A2243)&gt;0,SUMPRODUCT(($A2243=merged_names)*(_xlfn.TEXTAFTER(R$2, "At ")=merged_belt_colours)*merged_months_at_rank),"")</f>
        <v/>
      </c>
    </row>
    <row r="2244" spans="1:18" x14ac:dyDescent="0.25">
      <c r="A2244"/>
      <c r="B2244" s="15" t="str" cm="1">
        <f t="array" ref="B2244">IFERROR(IF(LEN(A2244)&gt;0, IF(SUMPRODUCT((Inactives[Key]=J2244)*(Inactives[Currently Inactive]))=1,"Inactive","Active"),""),"Active")</f>
        <v/>
      </c>
      <c r="C2244" s="16" t="str" cm="1">
        <f t="array" aca="1" ref="C2244" ca="1">IFERROR(_xlfn._xlws.FILTER(Inactives[Inactive On],(Inactives[Key]=J2244)*(Inactives[Currently Inactive]),""),"")</f>
        <v/>
      </c>
      <c r="D2244" s="16" t="str" cm="1">
        <f t="array" aca="1" ref="D2244" ca="1">IFERROR(INDEX(_xlfn.TEXTSPLIT(E2244," "),1),"")</f>
        <v/>
      </c>
      <c r="E2244" s="15" t="str" cm="1">
        <f t="array" aca="1" ref="E2244" ca="1">IFERROR(_xlfn._xlws.FILTER(merged_ranks,(merged_end_dates=DATE(9999,12,31))*(merged_names=A2244)),"")</f>
        <v/>
      </c>
      <c r="F2244" s="17" t="str">
        <f ca="1">_xlfn.XLOOKUP(J2244,Promotions[Promo Key],Promotions[Promo Date],"")</f>
        <v/>
      </c>
      <c r="G2244" s="18" t="str">
        <f t="shared" ca="1" si="151"/>
        <v/>
      </c>
      <c r="H2244" s="18" t="str">
        <f t="shared" ca="1" si="150"/>
        <v/>
      </c>
      <c r="I2244" s="17" t="str">
        <f>_xlfn.XLOOKUP(A2244,Students[Full Name],Students[Starting Rank],"")</f>
        <v/>
      </c>
      <c r="J2244" s="15" t="str">
        <f t="shared" ca="1" si="152"/>
        <v xml:space="preserve">: </v>
      </c>
      <c r="K2244" s="16" t="str">
        <f>_xlfn.XLOOKUP(A2244,Students[Full Name],Students[Start Date],"")</f>
        <v/>
      </c>
      <c r="L2244" s="18">
        <f t="shared" ca="1" si="153"/>
        <v>-1</v>
      </c>
      <c r="M2244" s="18" cm="1">
        <f t="array" aca="1" ref="M2244" ca="1">SUMPRODUCT(Inactives[Days Inactive]*(Inactives[Student]=A2244))/365</f>
        <v>0</v>
      </c>
      <c r="N2244" s="18" t="str" cm="1">
        <f t="array" ref="N2244">IF(LEN($A2244)&gt;0,SUMPRODUCT(($A2244=merged_names)*(_xlfn.TEXTAFTER(N$2, "At ")=merged_belt_colours)*merged_months_at_rank),"")</f>
        <v/>
      </c>
      <c r="O2244" s="18" t="str" cm="1">
        <f t="array" ref="O2244">IF(LEN($A2244)&gt;0,SUMPRODUCT(($A2244=merged_names)*(_xlfn.TEXTAFTER(O$2, "At ")=merged_belt_colours)*merged_months_at_rank),"")</f>
        <v/>
      </c>
      <c r="P2244" s="18" t="str" cm="1">
        <f t="array" ref="P2244">IF(LEN($A2244)&gt;0,SUMPRODUCT(($A2244=merged_names)*(_xlfn.TEXTAFTER(P$2, "At ")=merged_belt_colours)*merged_months_at_rank),"")</f>
        <v/>
      </c>
      <c r="Q2244" s="18" t="str" cm="1">
        <f t="array" ref="Q2244">IF(LEN($A2244)&gt;0,SUMPRODUCT(($A2244=merged_names)*(_xlfn.TEXTAFTER(Q$2, "At ")=merged_belt_colours)*merged_months_at_rank),"")</f>
        <v/>
      </c>
      <c r="R2244" s="18" t="str" cm="1">
        <f t="array" ref="R2244">IF(LEN($A2244)&gt;0,SUMPRODUCT(($A2244=merged_names)*(_xlfn.TEXTAFTER(R$2, "At ")=merged_belt_colours)*merged_months_at_rank),"")</f>
        <v/>
      </c>
    </row>
    <row r="2245" spans="1:18" x14ac:dyDescent="0.25">
      <c r="A2245"/>
      <c r="B2245" s="15" t="str" cm="1">
        <f t="array" ref="B2245">IFERROR(IF(LEN(A2245)&gt;0, IF(SUMPRODUCT((Inactives[Key]=J2245)*(Inactives[Currently Inactive]))=1,"Inactive","Active"),""),"Active")</f>
        <v/>
      </c>
      <c r="C2245" s="16" t="str" cm="1">
        <f t="array" aca="1" ref="C2245" ca="1">IFERROR(_xlfn._xlws.FILTER(Inactives[Inactive On],(Inactives[Key]=J2245)*(Inactives[Currently Inactive]),""),"")</f>
        <v/>
      </c>
      <c r="D2245" s="16" t="str" cm="1">
        <f t="array" aca="1" ref="D2245" ca="1">IFERROR(INDEX(_xlfn.TEXTSPLIT(E2245," "),1),"")</f>
        <v/>
      </c>
      <c r="E2245" s="15" t="str" cm="1">
        <f t="array" aca="1" ref="E2245" ca="1">IFERROR(_xlfn._xlws.FILTER(merged_ranks,(merged_end_dates=DATE(9999,12,31))*(merged_names=A2245)),"")</f>
        <v/>
      </c>
      <c r="F2245" s="17" t="str">
        <f ca="1">_xlfn.XLOOKUP(J2245,Promotions[Promo Key],Promotions[Promo Date],"")</f>
        <v/>
      </c>
      <c r="G2245" s="18" t="str">
        <f t="shared" ca="1" si="151"/>
        <v/>
      </c>
      <c r="H2245" s="18" t="str">
        <f t="shared" ca="1" si="150"/>
        <v/>
      </c>
      <c r="I2245" s="17" t="str">
        <f>_xlfn.XLOOKUP(A2245,Students[Full Name],Students[Starting Rank],"")</f>
        <v/>
      </c>
      <c r="J2245" s="15" t="str">
        <f t="shared" ca="1" si="152"/>
        <v xml:space="preserve">: </v>
      </c>
      <c r="K2245" s="16" t="str">
        <f>_xlfn.XLOOKUP(A2245,Students[Full Name],Students[Start Date],"")</f>
        <v/>
      </c>
      <c r="L2245" s="18">
        <f t="shared" ca="1" si="153"/>
        <v>-1</v>
      </c>
      <c r="M2245" s="18" cm="1">
        <f t="array" aca="1" ref="M2245" ca="1">SUMPRODUCT(Inactives[Days Inactive]*(Inactives[Student]=A2245))/365</f>
        <v>0</v>
      </c>
      <c r="N2245" s="18" t="str" cm="1">
        <f t="array" ref="N2245">IF(LEN($A2245)&gt;0,SUMPRODUCT(($A2245=merged_names)*(_xlfn.TEXTAFTER(N$2, "At ")=merged_belt_colours)*merged_months_at_rank),"")</f>
        <v/>
      </c>
      <c r="O2245" s="18" t="str" cm="1">
        <f t="array" ref="O2245">IF(LEN($A2245)&gt;0,SUMPRODUCT(($A2245=merged_names)*(_xlfn.TEXTAFTER(O$2, "At ")=merged_belt_colours)*merged_months_at_rank),"")</f>
        <v/>
      </c>
      <c r="P2245" s="18" t="str" cm="1">
        <f t="array" ref="P2245">IF(LEN($A2245)&gt;0,SUMPRODUCT(($A2245=merged_names)*(_xlfn.TEXTAFTER(P$2, "At ")=merged_belt_colours)*merged_months_at_rank),"")</f>
        <v/>
      </c>
      <c r="Q2245" s="18" t="str" cm="1">
        <f t="array" ref="Q2245">IF(LEN($A2245)&gt;0,SUMPRODUCT(($A2245=merged_names)*(_xlfn.TEXTAFTER(Q$2, "At ")=merged_belt_colours)*merged_months_at_rank),"")</f>
        <v/>
      </c>
      <c r="R2245" s="18" t="str" cm="1">
        <f t="array" ref="R2245">IF(LEN($A2245)&gt;0,SUMPRODUCT(($A2245=merged_names)*(_xlfn.TEXTAFTER(R$2, "At ")=merged_belt_colours)*merged_months_at_rank),"")</f>
        <v/>
      </c>
    </row>
    <row r="2246" spans="1:18" x14ac:dyDescent="0.25">
      <c r="A2246"/>
      <c r="B2246" s="15" t="str" cm="1">
        <f t="array" ref="B2246">IFERROR(IF(LEN(A2246)&gt;0, IF(SUMPRODUCT((Inactives[Key]=J2246)*(Inactives[Currently Inactive]))=1,"Inactive","Active"),""),"Active")</f>
        <v/>
      </c>
      <c r="C2246" s="16" t="str" cm="1">
        <f t="array" aca="1" ref="C2246" ca="1">IFERROR(_xlfn._xlws.FILTER(Inactives[Inactive On],(Inactives[Key]=J2246)*(Inactives[Currently Inactive]),""),"")</f>
        <v/>
      </c>
      <c r="D2246" s="16" t="str" cm="1">
        <f t="array" aca="1" ref="D2246" ca="1">IFERROR(INDEX(_xlfn.TEXTSPLIT(E2246," "),1),"")</f>
        <v/>
      </c>
      <c r="E2246" s="15" t="str" cm="1">
        <f t="array" aca="1" ref="E2246" ca="1">IFERROR(_xlfn._xlws.FILTER(merged_ranks,(merged_end_dates=DATE(9999,12,31))*(merged_names=A2246)),"")</f>
        <v/>
      </c>
      <c r="F2246" s="17" t="str">
        <f ca="1">_xlfn.XLOOKUP(J2246,Promotions[Promo Key],Promotions[Promo Date],"")</f>
        <v/>
      </c>
      <c r="G2246" s="18" t="str">
        <f t="shared" ca="1" si="151"/>
        <v/>
      </c>
      <c r="H2246" s="18" t="str">
        <f t="shared" ca="1" si="150"/>
        <v/>
      </c>
      <c r="I2246" s="17" t="str">
        <f>_xlfn.XLOOKUP(A2246,Students[Full Name],Students[Starting Rank],"")</f>
        <v/>
      </c>
      <c r="J2246" s="15" t="str">
        <f t="shared" ca="1" si="152"/>
        <v xml:space="preserve">: </v>
      </c>
      <c r="K2246" s="16" t="str">
        <f>_xlfn.XLOOKUP(A2246,Students[Full Name],Students[Start Date],"")</f>
        <v/>
      </c>
      <c r="L2246" s="18">
        <f t="shared" ca="1" si="153"/>
        <v>-1</v>
      </c>
      <c r="M2246" s="18" cm="1">
        <f t="array" aca="1" ref="M2246" ca="1">SUMPRODUCT(Inactives[Days Inactive]*(Inactives[Student]=A2246))/365</f>
        <v>0</v>
      </c>
      <c r="N2246" s="18" t="str" cm="1">
        <f t="array" ref="N2246">IF(LEN($A2246)&gt;0,SUMPRODUCT(($A2246=merged_names)*(_xlfn.TEXTAFTER(N$2, "At ")=merged_belt_colours)*merged_months_at_rank),"")</f>
        <v/>
      </c>
      <c r="O2246" s="18" t="str" cm="1">
        <f t="array" ref="O2246">IF(LEN($A2246)&gt;0,SUMPRODUCT(($A2246=merged_names)*(_xlfn.TEXTAFTER(O$2, "At ")=merged_belt_colours)*merged_months_at_rank),"")</f>
        <v/>
      </c>
      <c r="P2246" s="18" t="str" cm="1">
        <f t="array" ref="P2246">IF(LEN($A2246)&gt;0,SUMPRODUCT(($A2246=merged_names)*(_xlfn.TEXTAFTER(P$2, "At ")=merged_belt_colours)*merged_months_at_rank),"")</f>
        <v/>
      </c>
      <c r="Q2246" s="18" t="str" cm="1">
        <f t="array" ref="Q2246">IF(LEN($A2246)&gt;0,SUMPRODUCT(($A2246=merged_names)*(_xlfn.TEXTAFTER(Q$2, "At ")=merged_belt_colours)*merged_months_at_rank),"")</f>
        <v/>
      </c>
      <c r="R2246" s="18" t="str" cm="1">
        <f t="array" ref="R2246">IF(LEN($A2246)&gt;0,SUMPRODUCT(($A2246=merged_names)*(_xlfn.TEXTAFTER(R$2, "At ")=merged_belt_colours)*merged_months_at_rank),"")</f>
        <v/>
      </c>
    </row>
    <row r="2247" spans="1:18" x14ac:dyDescent="0.25">
      <c r="A2247"/>
      <c r="B2247" s="15" t="str" cm="1">
        <f t="array" ref="B2247">IFERROR(IF(LEN(A2247)&gt;0, IF(SUMPRODUCT((Inactives[Key]=J2247)*(Inactives[Currently Inactive]))=1,"Inactive","Active"),""),"Active")</f>
        <v/>
      </c>
      <c r="C2247" s="16" t="str" cm="1">
        <f t="array" aca="1" ref="C2247" ca="1">IFERROR(_xlfn._xlws.FILTER(Inactives[Inactive On],(Inactives[Key]=J2247)*(Inactives[Currently Inactive]),""),"")</f>
        <v/>
      </c>
      <c r="D2247" s="16" t="str" cm="1">
        <f t="array" aca="1" ref="D2247" ca="1">IFERROR(INDEX(_xlfn.TEXTSPLIT(E2247," "),1),"")</f>
        <v/>
      </c>
      <c r="E2247" s="15" t="str" cm="1">
        <f t="array" aca="1" ref="E2247" ca="1">IFERROR(_xlfn._xlws.FILTER(merged_ranks,(merged_end_dates=DATE(9999,12,31))*(merged_names=A2247)),"")</f>
        <v/>
      </c>
      <c r="F2247" s="17" t="str">
        <f ca="1">_xlfn.XLOOKUP(J2247,Promotions[Promo Key],Promotions[Promo Date],"")</f>
        <v/>
      </c>
      <c r="G2247" s="18" t="str">
        <f t="shared" ca="1" si="151"/>
        <v/>
      </c>
      <c r="H2247" s="18" t="str">
        <f t="shared" ca="1" si="150"/>
        <v/>
      </c>
      <c r="I2247" s="17" t="str">
        <f>_xlfn.XLOOKUP(A2247,Students[Full Name],Students[Starting Rank],"")</f>
        <v/>
      </c>
      <c r="J2247" s="15" t="str">
        <f t="shared" ca="1" si="152"/>
        <v xml:space="preserve">: </v>
      </c>
      <c r="K2247" s="16" t="str">
        <f>_xlfn.XLOOKUP(A2247,Students[Full Name],Students[Start Date],"")</f>
        <v/>
      </c>
      <c r="L2247" s="18">
        <f t="shared" ca="1" si="153"/>
        <v>-1</v>
      </c>
      <c r="M2247" s="18" cm="1">
        <f t="array" aca="1" ref="M2247" ca="1">SUMPRODUCT(Inactives[Days Inactive]*(Inactives[Student]=A2247))/365</f>
        <v>0</v>
      </c>
      <c r="N2247" s="18" t="str" cm="1">
        <f t="array" ref="N2247">IF(LEN($A2247)&gt;0,SUMPRODUCT(($A2247=merged_names)*(_xlfn.TEXTAFTER(N$2, "At ")=merged_belt_colours)*merged_months_at_rank),"")</f>
        <v/>
      </c>
      <c r="O2247" s="18" t="str" cm="1">
        <f t="array" ref="O2247">IF(LEN($A2247)&gt;0,SUMPRODUCT(($A2247=merged_names)*(_xlfn.TEXTAFTER(O$2, "At ")=merged_belt_colours)*merged_months_at_rank),"")</f>
        <v/>
      </c>
      <c r="P2247" s="18" t="str" cm="1">
        <f t="array" ref="P2247">IF(LEN($A2247)&gt;0,SUMPRODUCT(($A2247=merged_names)*(_xlfn.TEXTAFTER(P$2, "At ")=merged_belt_colours)*merged_months_at_rank),"")</f>
        <v/>
      </c>
      <c r="Q2247" s="18" t="str" cm="1">
        <f t="array" ref="Q2247">IF(LEN($A2247)&gt;0,SUMPRODUCT(($A2247=merged_names)*(_xlfn.TEXTAFTER(Q$2, "At ")=merged_belt_colours)*merged_months_at_rank),"")</f>
        <v/>
      </c>
      <c r="R2247" s="18" t="str" cm="1">
        <f t="array" ref="R2247">IF(LEN($A2247)&gt;0,SUMPRODUCT(($A2247=merged_names)*(_xlfn.TEXTAFTER(R$2, "At ")=merged_belt_colours)*merged_months_at_rank),"")</f>
        <v/>
      </c>
    </row>
    <row r="2248" spans="1:18" x14ac:dyDescent="0.25">
      <c r="A2248"/>
      <c r="B2248" s="15" t="str" cm="1">
        <f t="array" ref="B2248">IFERROR(IF(LEN(A2248)&gt;0, IF(SUMPRODUCT((Inactives[Key]=J2248)*(Inactives[Currently Inactive]))=1,"Inactive","Active"),""),"Active")</f>
        <v/>
      </c>
      <c r="C2248" s="16" t="str" cm="1">
        <f t="array" aca="1" ref="C2248" ca="1">IFERROR(_xlfn._xlws.FILTER(Inactives[Inactive On],(Inactives[Key]=J2248)*(Inactives[Currently Inactive]),""),"")</f>
        <v/>
      </c>
      <c r="D2248" s="16" t="str" cm="1">
        <f t="array" aca="1" ref="D2248" ca="1">IFERROR(INDEX(_xlfn.TEXTSPLIT(E2248," "),1),"")</f>
        <v/>
      </c>
      <c r="E2248" s="15" t="str" cm="1">
        <f t="array" aca="1" ref="E2248" ca="1">IFERROR(_xlfn._xlws.FILTER(merged_ranks,(merged_end_dates=DATE(9999,12,31))*(merged_names=A2248)),"")</f>
        <v/>
      </c>
      <c r="F2248" s="17" t="str">
        <f ca="1">_xlfn.XLOOKUP(J2248,Promotions[Promo Key],Promotions[Promo Date],"")</f>
        <v/>
      </c>
      <c r="G2248" s="18" t="str">
        <f t="shared" ca="1" si="151"/>
        <v/>
      </c>
      <c r="H2248" s="18" t="str">
        <f t="shared" ca="1" si="150"/>
        <v/>
      </c>
      <c r="I2248" s="17" t="str">
        <f>_xlfn.XLOOKUP(A2248,Students[Full Name],Students[Starting Rank],"")</f>
        <v/>
      </c>
      <c r="J2248" s="15" t="str">
        <f t="shared" ca="1" si="152"/>
        <v xml:space="preserve">: </v>
      </c>
      <c r="K2248" s="16" t="str">
        <f>_xlfn.XLOOKUP(A2248,Students[Full Name],Students[Start Date],"")</f>
        <v/>
      </c>
      <c r="L2248" s="18">
        <f t="shared" ca="1" si="153"/>
        <v>-1</v>
      </c>
      <c r="M2248" s="18" cm="1">
        <f t="array" aca="1" ref="M2248" ca="1">SUMPRODUCT(Inactives[Days Inactive]*(Inactives[Student]=A2248))/365</f>
        <v>0</v>
      </c>
      <c r="N2248" s="18" t="str" cm="1">
        <f t="array" ref="N2248">IF(LEN($A2248)&gt;0,SUMPRODUCT(($A2248=merged_names)*(_xlfn.TEXTAFTER(N$2, "At ")=merged_belt_colours)*merged_months_at_rank),"")</f>
        <v/>
      </c>
      <c r="O2248" s="18" t="str" cm="1">
        <f t="array" ref="O2248">IF(LEN($A2248)&gt;0,SUMPRODUCT(($A2248=merged_names)*(_xlfn.TEXTAFTER(O$2, "At ")=merged_belt_colours)*merged_months_at_rank),"")</f>
        <v/>
      </c>
      <c r="P2248" s="18" t="str" cm="1">
        <f t="array" ref="P2248">IF(LEN($A2248)&gt;0,SUMPRODUCT(($A2248=merged_names)*(_xlfn.TEXTAFTER(P$2, "At ")=merged_belt_colours)*merged_months_at_rank),"")</f>
        <v/>
      </c>
      <c r="Q2248" s="18" t="str" cm="1">
        <f t="array" ref="Q2248">IF(LEN($A2248)&gt;0,SUMPRODUCT(($A2248=merged_names)*(_xlfn.TEXTAFTER(Q$2, "At ")=merged_belt_colours)*merged_months_at_rank),"")</f>
        <v/>
      </c>
      <c r="R2248" s="18" t="str" cm="1">
        <f t="array" ref="R2248">IF(LEN($A2248)&gt;0,SUMPRODUCT(($A2248=merged_names)*(_xlfn.TEXTAFTER(R$2, "At ")=merged_belt_colours)*merged_months_at_rank),"")</f>
        <v/>
      </c>
    </row>
    <row r="2249" spans="1:18" x14ac:dyDescent="0.25">
      <c r="A2249"/>
      <c r="B2249" s="15" t="str" cm="1">
        <f t="array" ref="B2249">IFERROR(IF(LEN(A2249)&gt;0, IF(SUMPRODUCT((Inactives[Key]=J2249)*(Inactives[Currently Inactive]))=1,"Inactive","Active"),""),"Active")</f>
        <v/>
      </c>
      <c r="C2249" s="16" t="str" cm="1">
        <f t="array" aca="1" ref="C2249" ca="1">IFERROR(_xlfn._xlws.FILTER(Inactives[Inactive On],(Inactives[Key]=J2249)*(Inactives[Currently Inactive]),""),"")</f>
        <v/>
      </c>
      <c r="D2249" s="16" t="str" cm="1">
        <f t="array" aca="1" ref="D2249" ca="1">IFERROR(INDEX(_xlfn.TEXTSPLIT(E2249," "),1),"")</f>
        <v/>
      </c>
      <c r="E2249" s="15" t="str" cm="1">
        <f t="array" aca="1" ref="E2249" ca="1">IFERROR(_xlfn._xlws.FILTER(merged_ranks,(merged_end_dates=DATE(9999,12,31))*(merged_names=A2249)),"")</f>
        <v/>
      </c>
      <c r="F2249" s="17" t="str">
        <f ca="1">_xlfn.XLOOKUP(J2249,Promotions[Promo Key],Promotions[Promo Date],"")</f>
        <v/>
      </c>
      <c r="G2249" s="18" t="str">
        <f t="shared" ca="1" si="151"/>
        <v/>
      </c>
      <c r="H2249" s="18" t="str">
        <f t="shared" ca="1" si="150"/>
        <v/>
      </c>
      <c r="I2249" s="17" t="str">
        <f>_xlfn.XLOOKUP(A2249,Students[Full Name],Students[Starting Rank],"")</f>
        <v/>
      </c>
      <c r="J2249" s="15" t="str">
        <f t="shared" ca="1" si="152"/>
        <v xml:space="preserve">: </v>
      </c>
      <c r="K2249" s="16" t="str">
        <f>_xlfn.XLOOKUP(A2249,Students[Full Name],Students[Start Date],"")</f>
        <v/>
      </c>
      <c r="L2249" s="18">
        <f t="shared" ca="1" si="153"/>
        <v>-1</v>
      </c>
      <c r="M2249" s="18" cm="1">
        <f t="array" aca="1" ref="M2249" ca="1">SUMPRODUCT(Inactives[Days Inactive]*(Inactives[Student]=A2249))/365</f>
        <v>0</v>
      </c>
      <c r="N2249" s="18" t="str" cm="1">
        <f t="array" ref="N2249">IF(LEN($A2249)&gt;0,SUMPRODUCT(($A2249=merged_names)*(_xlfn.TEXTAFTER(N$2, "At ")=merged_belt_colours)*merged_months_at_rank),"")</f>
        <v/>
      </c>
      <c r="O2249" s="18" t="str" cm="1">
        <f t="array" ref="O2249">IF(LEN($A2249)&gt;0,SUMPRODUCT(($A2249=merged_names)*(_xlfn.TEXTAFTER(O$2, "At ")=merged_belt_colours)*merged_months_at_rank),"")</f>
        <v/>
      </c>
      <c r="P2249" s="18" t="str" cm="1">
        <f t="array" ref="P2249">IF(LEN($A2249)&gt;0,SUMPRODUCT(($A2249=merged_names)*(_xlfn.TEXTAFTER(P$2, "At ")=merged_belt_colours)*merged_months_at_rank),"")</f>
        <v/>
      </c>
      <c r="Q2249" s="18" t="str" cm="1">
        <f t="array" ref="Q2249">IF(LEN($A2249)&gt;0,SUMPRODUCT(($A2249=merged_names)*(_xlfn.TEXTAFTER(Q$2, "At ")=merged_belt_colours)*merged_months_at_rank),"")</f>
        <v/>
      </c>
      <c r="R2249" s="18" t="str" cm="1">
        <f t="array" ref="R2249">IF(LEN($A2249)&gt;0,SUMPRODUCT(($A2249=merged_names)*(_xlfn.TEXTAFTER(R$2, "At ")=merged_belt_colours)*merged_months_at_rank),"")</f>
        <v/>
      </c>
    </row>
    <row r="2250" spans="1:18" x14ac:dyDescent="0.25">
      <c r="A2250"/>
      <c r="B2250" s="15" t="str" cm="1">
        <f t="array" ref="B2250">IFERROR(IF(LEN(A2250)&gt;0, IF(SUMPRODUCT((Inactives[Key]=J2250)*(Inactives[Currently Inactive]))=1,"Inactive","Active"),""),"Active")</f>
        <v/>
      </c>
      <c r="C2250" s="16" t="str" cm="1">
        <f t="array" aca="1" ref="C2250" ca="1">IFERROR(_xlfn._xlws.FILTER(Inactives[Inactive On],(Inactives[Key]=J2250)*(Inactives[Currently Inactive]),""),"")</f>
        <v/>
      </c>
      <c r="D2250" s="16" t="str" cm="1">
        <f t="array" aca="1" ref="D2250" ca="1">IFERROR(INDEX(_xlfn.TEXTSPLIT(E2250," "),1),"")</f>
        <v/>
      </c>
      <c r="E2250" s="15" t="str" cm="1">
        <f t="array" aca="1" ref="E2250" ca="1">IFERROR(_xlfn._xlws.FILTER(merged_ranks,(merged_end_dates=DATE(9999,12,31))*(merged_names=A2250)),"")</f>
        <v/>
      </c>
      <c r="F2250" s="17" t="str">
        <f ca="1">_xlfn.XLOOKUP(J2250,Promotions[Promo Key],Promotions[Promo Date],"")</f>
        <v/>
      </c>
      <c r="G2250" s="18" t="str">
        <f t="shared" ca="1" si="151"/>
        <v/>
      </c>
      <c r="H2250" s="18" t="str">
        <f t="shared" ca="1" si="150"/>
        <v/>
      </c>
      <c r="I2250" s="17" t="str">
        <f>_xlfn.XLOOKUP(A2250,Students[Full Name],Students[Starting Rank],"")</f>
        <v/>
      </c>
      <c r="J2250" s="15" t="str">
        <f t="shared" ca="1" si="152"/>
        <v xml:space="preserve">: </v>
      </c>
      <c r="K2250" s="16" t="str">
        <f>_xlfn.XLOOKUP(A2250,Students[Full Name],Students[Start Date],"")</f>
        <v/>
      </c>
      <c r="L2250" s="18">
        <f t="shared" ca="1" si="153"/>
        <v>-1</v>
      </c>
      <c r="M2250" s="18" cm="1">
        <f t="array" aca="1" ref="M2250" ca="1">SUMPRODUCT(Inactives[Days Inactive]*(Inactives[Student]=A2250))/365</f>
        <v>0</v>
      </c>
      <c r="N2250" s="18" t="str" cm="1">
        <f t="array" ref="N2250">IF(LEN($A2250)&gt;0,SUMPRODUCT(($A2250=merged_names)*(_xlfn.TEXTAFTER(N$2, "At ")=merged_belt_colours)*merged_months_at_rank),"")</f>
        <v/>
      </c>
      <c r="O2250" s="18" t="str" cm="1">
        <f t="array" ref="O2250">IF(LEN($A2250)&gt;0,SUMPRODUCT(($A2250=merged_names)*(_xlfn.TEXTAFTER(O$2, "At ")=merged_belt_colours)*merged_months_at_rank),"")</f>
        <v/>
      </c>
      <c r="P2250" s="18" t="str" cm="1">
        <f t="array" ref="P2250">IF(LEN($A2250)&gt;0,SUMPRODUCT(($A2250=merged_names)*(_xlfn.TEXTAFTER(P$2, "At ")=merged_belt_colours)*merged_months_at_rank),"")</f>
        <v/>
      </c>
      <c r="Q2250" s="18" t="str" cm="1">
        <f t="array" ref="Q2250">IF(LEN($A2250)&gt;0,SUMPRODUCT(($A2250=merged_names)*(_xlfn.TEXTAFTER(Q$2, "At ")=merged_belt_colours)*merged_months_at_rank),"")</f>
        <v/>
      </c>
      <c r="R2250" s="18" t="str" cm="1">
        <f t="array" ref="R2250">IF(LEN($A2250)&gt;0,SUMPRODUCT(($A2250=merged_names)*(_xlfn.TEXTAFTER(R$2, "At ")=merged_belt_colours)*merged_months_at_rank),"")</f>
        <v/>
      </c>
    </row>
    <row r="2251" spans="1:18" x14ac:dyDescent="0.25">
      <c r="A2251"/>
      <c r="B2251" s="15" t="str" cm="1">
        <f t="array" ref="B2251">IFERROR(IF(LEN(A2251)&gt;0, IF(SUMPRODUCT((Inactives[Key]=J2251)*(Inactives[Currently Inactive]))=1,"Inactive","Active"),""),"Active")</f>
        <v/>
      </c>
      <c r="C2251" s="16" t="str" cm="1">
        <f t="array" aca="1" ref="C2251" ca="1">IFERROR(_xlfn._xlws.FILTER(Inactives[Inactive On],(Inactives[Key]=J2251)*(Inactives[Currently Inactive]),""),"")</f>
        <v/>
      </c>
      <c r="D2251" s="16" t="str" cm="1">
        <f t="array" aca="1" ref="D2251" ca="1">IFERROR(INDEX(_xlfn.TEXTSPLIT(E2251," "),1),"")</f>
        <v/>
      </c>
      <c r="E2251" s="15" t="str" cm="1">
        <f t="array" aca="1" ref="E2251" ca="1">IFERROR(_xlfn._xlws.FILTER(merged_ranks,(merged_end_dates=DATE(9999,12,31))*(merged_names=A2251)),"")</f>
        <v/>
      </c>
      <c r="F2251" s="17" t="str">
        <f ca="1">_xlfn.XLOOKUP(J2251,Promotions[Promo Key],Promotions[Promo Date],"")</f>
        <v/>
      </c>
      <c r="G2251" s="18" t="str">
        <f t="shared" ca="1" si="151"/>
        <v/>
      </c>
      <c r="H2251" s="18" t="str">
        <f t="shared" ca="1" si="150"/>
        <v/>
      </c>
      <c r="I2251" s="17" t="str">
        <f>_xlfn.XLOOKUP(A2251,Students[Full Name],Students[Starting Rank],"")</f>
        <v/>
      </c>
      <c r="J2251" s="15" t="str">
        <f t="shared" ca="1" si="152"/>
        <v xml:space="preserve">: </v>
      </c>
      <c r="K2251" s="16" t="str">
        <f>_xlfn.XLOOKUP(A2251,Students[Full Name],Students[Start Date],"")</f>
        <v/>
      </c>
      <c r="L2251" s="18">
        <f t="shared" ca="1" si="153"/>
        <v>-1</v>
      </c>
      <c r="M2251" s="18" cm="1">
        <f t="array" aca="1" ref="M2251" ca="1">SUMPRODUCT(Inactives[Days Inactive]*(Inactives[Student]=A2251))/365</f>
        <v>0</v>
      </c>
      <c r="N2251" s="18" t="str" cm="1">
        <f t="array" ref="N2251">IF(LEN($A2251)&gt;0,SUMPRODUCT(($A2251=merged_names)*(_xlfn.TEXTAFTER(N$2, "At ")=merged_belt_colours)*merged_months_at_rank),"")</f>
        <v/>
      </c>
      <c r="O2251" s="18" t="str" cm="1">
        <f t="array" ref="O2251">IF(LEN($A2251)&gt;0,SUMPRODUCT(($A2251=merged_names)*(_xlfn.TEXTAFTER(O$2, "At ")=merged_belt_colours)*merged_months_at_rank),"")</f>
        <v/>
      </c>
      <c r="P2251" s="18" t="str" cm="1">
        <f t="array" ref="P2251">IF(LEN($A2251)&gt;0,SUMPRODUCT(($A2251=merged_names)*(_xlfn.TEXTAFTER(P$2, "At ")=merged_belt_colours)*merged_months_at_rank),"")</f>
        <v/>
      </c>
      <c r="Q2251" s="18" t="str" cm="1">
        <f t="array" ref="Q2251">IF(LEN($A2251)&gt;0,SUMPRODUCT(($A2251=merged_names)*(_xlfn.TEXTAFTER(Q$2, "At ")=merged_belt_colours)*merged_months_at_rank),"")</f>
        <v/>
      </c>
      <c r="R2251" s="18" t="str" cm="1">
        <f t="array" ref="R2251">IF(LEN($A2251)&gt;0,SUMPRODUCT(($A2251=merged_names)*(_xlfn.TEXTAFTER(R$2, "At ")=merged_belt_colours)*merged_months_at_rank),"")</f>
        <v/>
      </c>
    </row>
    <row r="2252" spans="1:18" x14ac:dyDescent="0.25">
      <c r="A2252"/>
      <c r="B2252" s="15" t="str" cm="1">
        <f t="array" ref="B2252">IFERROR(IF(LEN(A2252)&gt;0, IF(SUMPRODUCT((Inactives[Key]=J2252)*(Inactives[Currently Inactive]))=1,"Inactive","Active"),""),"Active")</f>
        <v/>
      </c>
      <c r="C2252" s="16" t="str" cm="1">
        <f t="array" aca="1" ref="C2252" ca="1">IFERROR(_xlfn._xlws.FILTER(Inactives[Inactive On],(Inactives[Key]=J2252)*(Inactives[Currently Inactive]),""),"")</f>
        <v/>
      </c>
      <c r="D2252" s="16" t="str" cm="1">
        <f t="array" aca="1" ref="D2252" ca="1">IFERROR(INDEX(_xlfn.TEXTSPLIT(E2252," "),1),"")</f>
        <v/>
      </c>
      <c r="E2252" s="15" t="str" cm="1">
        <f t="array" aca="1" ref="E2252" ca="1">IFERROR(_xlfn._xlws.FILTER(merged_ranks,(merged_end_dates=DATE(9999,12,31))*(merged_names=A2252)),"")</f>
        <v/>
      </c>
      <c r="F2252" s="17" t="str">
        <f ca="1">_xlfn.XLOOKUP(J2252,Promotions[Promo Key],Promotions[Promo Date],"")</f>
        <v/>
      </c>
      <c r="G2252" s="18" t="str">
        <f t="shared" ca="1" si="151"/>
        <v/>
      </c>
      <c r="H2252" s="18" t="str">
        <f t="shared" ca="1" si="150"/>
        <v/>
      </c>
      <c r="I2252" s="17" t="str">
        <f>_xlfn.XLOOKUP(A2252,Students[Full Name],Students[Starting Rank],"")</f>
        <v/>
      </c>
      <c r="J2252" s="15" t="str">
        <f t="shared" ca="1" si="152"/>
        <v xml:space="preserve">: </v>
      </c>
      <c r="K2252" s="16" t="str">
        <f>_xlfn.XLOOKUP(A2252,Students[Full Name],Students[Start Date],"")</f>
        <v/>
      </c>
      <c r="L2252" s="18">
        <f t="shared" ca="1" si="153"/>
        <v>-1</v>
      </c>
      <c r="M2252" s="18" cm="1">
        <f t="array" aca="1" ref="M2252" ca="1">SUMPRODUCT(Inactives[Days Inactive]*(Inactives[Student]=A2252))/365</f>
        <v>0</v>
      </c>
      <c r="N2252" s="18" t="str" cm="1">
        <f t="array" ref="N2252">IF(LEN($A2252)&gt;0,SUMPRODUCT(($A2252=merged_names)*(_xlfn.TEXTAFTER(N$2, "At ")=merged_belt_colours)*merged_months_at_rank),"")</f>
        <v/>
      </c>
      <c r="O2252" s="18" t="str" cm="1">
        <f t="array" ref="O2252">IF(LEN($A2252)&gt;0,SUMPRODUCT(($A2252=merged_names)*(_xlfn.TEXTAFTER(O$2, "At ")=merged_belt_colours)*merged_months_at_rank),"")</f>
        <v/>
      </c>
      <c r="P2252" s="18" t="str" cm="1">
        <f t="array" ref="P2252">IF(LEN($A2252)&gt;0,SUMPRODUCT(($A2252=merged_names)*(_xlfn.TEXTAFTER(P$2, "At ")=merged_belt_colours)*merged_months_at_rank),"")</f>
        <v/>
      </c>
      <c r="Q2252" s="18" t="str" cm="1">
        <f t="array" ref="Q2252">IF(LEN($A2252)&gt;0,SUMPRODUCT(($A2252=merged_names)*(_xlfn.TEXTAFTER(Q$2, "At ")=merged_belt_colours)*merged_months_at_rank),"")</f>
        <v/>
      </c>
      <c r="R2252" s="18" t="str" cm="1">
        <f t="array" ref="R2252">IF(LEN($A2252)&gt;0,SUMPRODUCT(($A2252=merged_names)*(_xlfn.TEXTAFTER(R$2, "At ")=merged_belt_colours)*merged_months_at_rank),"")</f>
        <v/>
      </c>
    </row>
    <row r="2253" spans="1:18" x14ac:dyDescent="0.25">
      <c r="A2253"/>
      <c r="B2253" s="15" t="str" cm="1">
        <f t="array" ref="B2253">IFERROR(IF(LEN(A2253)&gt;0, IF(SUMPRODUCT((Inactives[Key]=J2253)*(Inactives[Currently Inactive]))=1,"Inactive","Active"),""),"Active")</f>
        <v/>
      </c>
      <c r="C2253" s="16" t="str" cm="1">
        <f t="array" aca="1" ref="C2253" ca="1">IFERROR(_xlfn._xlws.FILTER(Inactives[Inactive On],(Inactives[Key]=J2253)*(Inactives[Currently Inactive]),""),"")</f>
        <v/>
      </c>
      <c r="D2253" s="16" t="str" cm="1">
        <f t="array" aca="1" ref="D2253" ca="1">IFERROR(INDEX(_xlfn.TEXTSPLIT(E2253," "),1),"")</f>
        <v/>
      </c>
      <c r="E2253" s="15" t="str" cm="1">
        <f t="array" aca="1" ref="E2253" ca="1">IFERROR(_xlfn._xlws.FILTER(merged_ranks,(merged_end_dates=DATE(9999,12,31))*(merged_names=A2253)),"")</f>
        <v/>
      </c>
      <c r="F2253" s="17" t="str">
        <f ca="1">_xlfn.XLOOKUP(J2253,Promotions[Promo Key],Promotions[Promo Date],"")</f>
        <v/>
      </c>
      <c r="G2253" s="18" t="str">
        <f t="shared" ca="1" si="151"/>
        <v/>
      </c>
      <c r="H2253" s="18" t="str">
        <f t="shared" ca="1" si="150"/>
        <v/>
      </c>
      <c r="I2253" s="17" t="str">
        <f>_xlfn.XLOOKUP(A2253,Students[Full Name],Students[Starting Rank],"")</f>
        <v/>
      </c>
      <c r="J2253" s="15" t="str">
        <f t="shared" ca="1" si="152"/>
        <v xml:space="preserve">: </v>
      </c>
      <c r="K2253" s="16" t="str">
        <f>_xlfn.XLOOKUP(A2253,Students[Full Name],Students[Start Date],"")</f>
        <v/>
      </c>
      <c r="L2253" s="18">
        <f t="shared" ca="1" si="153"/>
        <v>-1</v>
      </c>
      <c r="M2253" s="18" cm="1">
        <f t="array" aca="1" ref="M2253" ca="1">SUMPRODUCT(Inactives[Days Inactive]*(Inactives[Student]=A2253))/365</f>
        <v>0</v>
      </c>
      <c r="N2253" s="18" t="str" cm="1">
        <f t="array" ref="N2253">IF(LEN($A2253)&gt;0,SUMPRODUCT(($A2253=merged_names)*(_xlfn.TEXTAFTER(N$2, "At ")=merged_belt_colours)*merged_months_at_rank),"")</f>
        <v/>
      </c>
      <c r="O2253" s="18" t="str" cm="1">
        <f t="array" ref="O2253">IF(LEN($A2253)&gt;0,SUMPRODUCT(($A2253=merged_names)*(_xlfn.TEXTAFTER(O$2, "At ")=merged_belt_colours)*merged_months_at_rank),"")</f>
        <v/>
      </c>
      <c r="P2253" s="18" t="str" cm="1">
        <f t="array" ref="P2253">IF(LEN($A2253)&gt;0,SUMPRODUCT(($A2253=merged_names)*(_xlfn.TEXTAFTER(P$2, "At ")=merged_belt_colours)*merged_months_at_rank),"")</f>
        <v/>
      </c>
      <c r="Q2253" s="18" t="str" cm="1">
        <f t="array" ref="Q2253">IF(LEN($A2253)&gt;0,SUMPRODUCT(($A2253=merged_names)*(_xlfn.TEXTAFTER(Q$2, "At ")=merged_belt_colours)*merged_months_at_rank),"")</f>
        <v/>
      </c>
      <c r="R2253" s="18" t="str" cm="1">
        <f t="array" ref="R2253">IF(LEN($A2253)&gt;0,SUMPRODUCT(($A2253=merged_names)*(_xlfn.TEXTAFTER(R$2, "At ")=merged_belt_colours)*merged_months_at_rank),"")</f>
        <v/>
      </c>
    </row>
    <row r="2254" spans="1:18" x14ac:dyDescent="0.25">
      <c r="A2254"/>
      <c r="B2254" s="15" t="str" cm="1">
        <f t="array" ref="B2254">IFERROR(IF(LEN(A2254)&gt;0, IF(SUMPRODUCT((Inactives[Key]=J2254)*(Inactives[Currently Inactive]))=1,"Inactive","Active"),""),"Active")</f>
        <v/>
      </c>
      <c r="C2254" s="16" t="str" cm="1">
        <f t="array" aca="1" ref="C2254" ca="1">IFERROR(_xlfn._xlws.FILTER(Inactives[Inactive On],(Inactives[Key]=J2254)*(Inactives[Currently Inactive]),""),"")</f>
        <v/>
      </c>
      <c r="D2254" s="16" t="str" cm="1">
        <f t="array" aca="1" ref="D2254" ca="1">IFERROR(INDEX(_xlfn.TEXTSPLIT(E2254," "),1),"")</f>
        <v/>
      </c>
      <c r="E2254" s="15" t="str" cm="1">
        <f t="array" aca="1" ref="E2254" ca="1">IFERROR(_xlfn._xlws.FILTER(merged_ranks,(merged_end_dates=DATE(9999,12,31))*(merged_names=A2254)),"")</f>
        <v/>
      </c>
      <c r="F2254" s="17" t="str">
        <f ca="1">_xlfn.XLOOKUP(J2254,Promotions[Promo Key],Promotions[Promo Date],"")</f>
        <v/>
      </c>
      <c r="G2254" s="18" t="str">
        <f t="shared" ca="1" si="151"/>
        <v/>
      </c>
      <c r="H2254" s="18" t="str">
        <f t="shared" ca="1" si="150"/>
        <v/>
      </c>
      <c r="I2254" s="17" t="str">
        <f>_xlfn.XLOOKUP(A2254,Students[Full Name],Students[Starting Rank],"")</f>
        <v/>
      </c>
      <c r="J2254" s="15" t="str">
        <f t="shared" ca="1" si="152"/>
        <v xml:space="preserve">: </v>
      </c>
      <c r="K2254" s="16" t="str">
        <f>_xlfn.XLOOKUP(A2254,Students[Full Name],Students[Start Date],"")</f>
        <v/>
      </c>
      <c r="L2254" s="18">
        <f t="shared" ca="1" si="153"/>
        <v>-1</v>
      </c>
      <c r="M2254" s="18" cm="1">
        <f t="array" aca="1" ref="M2254" ca="1">SUMPRODUCT(Inactives[Days Inactive]*(Inactives[Student]=A2254))/365</f>
        <v>0</v>
      </c>
      <c r="N2254" s="18" t="str" cm="1">
        <f t="array" ref="N2254">IF(LEN($A2254)&gt;0,SUMPRODUCT(($A2254=merged_names)*(_xlfn.TEXTAFTER(N$2, "At ")=merged_belt_colours)*merged_months_at_rank),"")</f>
        <v/>
      </c>
      <c r="O2254" s="18" t="str" cm="1">
        <f t="array" ref="O2254">IF(LEN($A2254)&gt;0,SUMPRODUCT(($A2254=merged_names)*(_xlfn.TEXTAFTER(O$2, "At ")=merged_belt_colours)*merged_months_at_rank),"")</f>
        <v/>
      </c>
      <c r="P2254" s="18" t="str" cm="1">
        <f t="array" ref="P2254">IF(LEN($A2254)&gt;0,SUMPRODUCT(($A2254=merged_names)*(_xlfn.TEXTAFTER(P$2, "At ")=merged_belt_colours)*merged_months_at_rank),"")</f>
        <v/>
      </c>
      <c r="Q2254" s="18" t="str" cm="1">
        <f t="array" ref="Q2254">IF(LEN($A2254)&gt;0,SUMPRODUCT(($A2254=merged_names)*(_xlfn.TEXTAFTER(Q$2, "At ")=merged_belt_colours)*merged_months_at_rank),"")</f>
        <v/>
      </c>
      <c r="R2254" s="18" t="str" cm="1">
        <f t="array" ref="R2254">IF(LEN($A2254)&gt;0,SUMPRODUCT(($A2254=merged_names)*(_xlfn.TEXTAFTER(R$2, "At ")=merged_belt_colours)*merged_months_at_rank),"")</f>
        <v/>
      </c>
    </row>
    <row r="2255" spans="1:18" x14ac:dyDescent="0.25">
      <c r="A2255"/>
      <c r="B2255" s="15" t="str" cm="1">
        <f t="array" ref="B2255">IFERROR(IF(LEN(A2255)&gt;0, IF(SUMPRODUCT((Inactives[Key]=J2255)*(Inactives[Currently Inactive]))=1,"Inactive","Active"),""),"Active")</f>
        <v/>
      </c>
      <c r="C2255" s="16" t="str" cm="1">
        <f t="array" aca="1" ref="C2255" ca="1">IFERROR(_xlfn._xlws.FILTER(Inactives[Inactive On],(Inactives[Key]=J2255)*(Inactives[Currently Inactive]),""),"")</f>
        <v/>
      </c>
      <c r="D2255" s="16" t="str" cm="1">
        <f t="array" aca="1" ref="D2255" ca="1">IFERROR(INDEX(_xlfn.TEXTSPLIT(E2255," "),1),"")</f>
        <v/>
      </c>
      <c r="E2255" s="15" t="str" cm="1">
        <f t="array" aca="1" ref="E2255" ca="1">IFERROR(_xlfn._xlws.FILTER(merged_ranks,(merged_end_dates=DATE(9999,12,31))*(merged_names=A2255)),"")</f>
        <v/>
      </c>
      <c r="F2255" s="17" t="str">
        <f ca="1">_xlfn.XLOOKUP(J2255,Promotions[Promo Key],Promotions[Promo Date],"")</f>
        <v/>
      </c>
      <c r="G2255" s="18" t="str">
        <f t="shared" ca="1" si="151"/>
        <v/>
      </c>
      <c r="H2255" s="18" t="str">
        <f t="shared" ca="1" si="150"/>
        <v/>
      </c>
      <c r="I2255" s="17" t="str">
        <f>_xlfn.XLOOKUP(A2255,Students[Full Name],Students[Starting Rank],"")</f>
        <v/>
      </c>
      <c r="J2255" s="15" t="str">
        <f t="shared" ca="1" si="152"/>
        <v xml:space="preserve">: </v>
      </c>
      <c r="K2255" s="16" t="str">
        <f>_xlfn.XLOOKUP(A2255,Students[Full Name],Students[Start Date],"")</f>
        <v/>
      </c>
      <c r="L2255" s="18">
        <f t="shared" ca="1" si="153"/>
        <v>-1</v>
      </c>
      <c r="M2255" s="18" cm="1">
        <f t="array" aca="1" ref="M2255" ca="1">SUMPRODUCT(Inactives[Days Inactive]*(Inactives[Student]=A2255))/365</f>
        <v>0</v>
      </c>
      <c r="N2255" s="18" t="str" cm="1">
        <f t="array" ref="N2255">IF(LEN($A2255)&gt;0,SUMPRODUCT(($A2255=merged_names)*(_xlfn.TEXTAFTER(N$2, "At ")=merged_belt_colours)*merged_months_at_rank),"")</f>
        <v/>
      </c>
      <c r="O2255" s="18" t="str" cm="1">
        <f t="array" ref="O2255">IF(LEN($A2255)&gt;0,SUMPRODUCT(($A2255=merged_names)*(_xlfn.TEXTAFTER(O$2, "At ")=merged_belt_colours)*merged_months_at_rank),"")</f>
        <v/>
      </c>
      <c r="P2255" s="18" t="str" cm="1">
        <f t="array" ref="P2255">IF(LEN($A2255)&gt;0,SUMPRODUCT(($A2255=merged_names)*(_xlfn.TEXTAFTER(P$2, "At ")=merged_belt_colours)*merged_months_at_rank),"")</f>
        <v/>
      </c>
      <c r="Q2255" s="18" t="str" cm="1">
        <f t="array" ref="Q2255">IF(LEN($A2255)&gt;0,SUMPRODUCT(($A2255=merged_names)*(_xlfn.TEXTAFTER(Q$2, "At ")=merged_belt_colours)*merged_months_at_rank),"")</f>
        <v/>
      </c>
      <c r="R2255" s="18" t="str" cm="1">
        <f t="array" ref="R2255">IF(LEN($A2255)&gt;0,SUMPRODUCT(($A2255=merged_names)*(_xlfn.TEXTAFTER(R$2, "At ")=merged_belt_colours)*merged_months_at_rank),"")</f>
        <v/>
      </c>
    </row>
    <row r="2256" spans="1:18" x14ac:dyDescent="0.25">
      <c r="A2256"/>
      <c r="B2256" s="15" t="str" cm="1">
        <f t="array" ref="B2256">IFERROR(IF(LEN(A2256)&gt;0, IF(SUMPRODUCT((Inactives[Key]=J2256)*(Inactives[Currently Inactive]))=1,"Inactive","Active"),""),"Active")</f>
        <v/>
      </c>
      <c r="C2256" s="16" t="str" cm="1">
        <f t="array" aca="1" ref="C2256" ca="1">IFERROR(_xlfn._xlws.FILTER(Inactives[Inactive On],(Inactives[Key]=J2256)*(Inactives[Currently Inactive]),""),"")</f>
        <v/>
      </c>
      <c r="D2256" s="16" t="str" cm="1">
        <f t="array" aca="1" ref="D2256" ca="1">IFERROR(INDEX(_xlfn.TEXTSPLIT(E2256," "),1),"")</f>
        <v/>
      </c>
      <c r="E2256" s="15" t="str" cm="1">
        <f t="array" aca="1" ref="E2256" ca="1">IFERROR(_xlfn._xlws.FILTER(merged_ranks,(merged_end_dates=DATE(9999,12,31))*(merged_names=A2256)),"")</f>
        <v/>
      </c>
      <c r="F2256" s="17" t="str">
        <f ca="1">_xlfn.XLOOKUP(J2256,Promotions[Promo Key],Promotions[Promo Date],"")</f>
        <v/>
      </c>
      <c r="G2256" s="18" t="str">
        <f t="shared" ca="1" si="151"/>
        <v/>
      </c>
      <c r="H2256" s="18" t="str">
        <f t="shared" ca="1" si="150"/>
        <v/>
      </c>
      <c r="I2256" s="17" t="str">
        <f>_xlfn.XLOOKUP(A2256,Students[Full Name],Students[Starting Rank],"")</f>
        <v/>
      </c>
      <c r="J2256" s="15" t="str">
        <f t="shared" ca="1" si="152"/>
        <v xml:space="preserve">: </v>
      </c>
      <c r="K2256" s="16" t="str">
        <f>_xlfn.XLOOKUP(A2256,Students[Full Name],Students[Start Date],"")</f>
        <v/>
      </c>
      <c r="L2256" s="18">
        <f t="shared" ca="1" si="153"/>
        <v>-1</v>
      </c>
      <c r="M2256" s="18" cm="1">
        <f t="array" aca="1" ref="M2256" ca="1">SUMPRODUCT(Inactives[Days Inactive]*(Inactives[Student]=A2256))/365</f>
        <v>0</v>
      </c>
      <c r="N2256" s="18" t="str" cm="1">
        <f t="array" ref="N2256">IF(LEN($A2256)&gt;0,SUMPRODUCT(($A2256=merged_names)*(_xlfn.TEXTAFTER(N$2, "At ")=merged_belt_colours)*merged_months_at_rank),"")</f>
        <v/>
      </c>
      <c r="O2256" s="18" t="str" cm="1">
        <f t="array" ref="O2256">IF(LEN($A2256)&gt;0,SUMPRODUCT(($A2256=merged_names)*(_xlfn.TEXTAFTER(O$2, "At ")=merged_belt_colours)*merged_months_at_rank),"")</f>
        <v/>
      </c>
      <c r="P2256" s="18" t="str" cm="1">
        <f t="array" ref="P2256">IF(LEN($A2256)&gt;0,SUMPRODUCT(($A2256=merged_names)*(_xlfn.TEXTAFTER(P$2, "At ")=merged_belt_colours)*merged_months_at_rank),"")</f>
        <v/>
      </c>
      <c r="Q2256" s="18" t="str" cm="1">
        <f t="array" ref="Q2256">IF(LEN($A2256)&gt;0,SUMPRODUCT(($A2256=merged_names)*(_xlfn.TEXTAFTER(Q$2, "At ")=merged_belt_colours)*merged_months_at_rank),"")</f>
        <v/>
      </c>
      <c r="R2256" s="18" t="str" cm="1">
        <f t="array" ref="R2256">IF(LEN($A2256)&gt;0,SUMPRODUCT(($A2256=merged_names)*(_xlfn.TEXTAFTER(R$2, "At ")=merged_belt_colours)*merged_months_at_rank),"")</f>
        <v/>
      </c>
    </row>
    <row r="2257" spans="1:18" x14ac:dyDescent="0.25">
      <c r="A2257"/>
      <c r="B2257" s="15" t="str" cm="1">
        <f t="array" ref="B2257">IFERROR(IF(LEN(A2257)&gt;0, IF(SUMPRODUCT((Inactives[Key]=J2257)*(Inactives[Currently Inactive]))=1,"Inactive","Active"),""),"Active")</f>
        <v/>
      </c>
      <c r="C2257" s="16" t="str" cm="1">
        <f t="array" aca="1" ref="C2257" ca="1">IFERROR(_xlfn._xlws.FILTER(Inactives[Inactive On],(Inactives[Key]=J2257)*(Inactives[Currently Inactive]),""),"")</f>
        <v/>
      </c>
      <c r="D2257" s="16" t="str" cm="1">
        <f t="array" aca="1" ref="D2257" ca="1">IFERROR(INDEX(_xlfn.TEXTSPLIT(E2257," "),1),"")</f>
        <v/>
      </c>
      <c r="E2257" s="15" t="str" cm="1">
        <f t="array" aca="1" ref="E2257" ca="1">IFERROR(_xlfn._xlws.FILTER(merged_ranks,(merged_end_dates=DATE(9999,12,31))*(merged_names=A2257)),"")</f>
        <v/>
      </c>
      <c r="F2257" s="17" t="str">
        <f ca="1">_xlfn.XLOOKUP(J2257,Promotions[Promo Key],Promotions[Promo Date],"")</f>
        <v/>
      </c>
      <c r="G2257" s="18" t="str">
        <f t="shared" ca="1" si="151"/>
        <v/>
      </c>
      <c r="H2257" s="18" t="str">
        <f t="shared" ca="1" si="150"/>
        <v/>
      </c>
      <c r="I2257" s="17" t="str">
        <f>_xlfn.XLOOKUP(A2257,Students[Full Name],Students[Starting Rank],"")</f>
        <v/>
      </c>
      <c r="J2257" s="15" t="str">
        <f t="shared" ca="1" si="152"/>
        <v xml:space="preserve">: </v>
      </c>
      <c r="K2257" s="16" t="str">
        <f>_xlfn.XLOOKUP(A2257,Students[Full Name],Students[Start Date],"")</f>
        <v/>
      </c>
      <c r="L2257" s="18">
        <f t="shared" ca="1" si="153"/>
        <v>-1</v>
      </c>
      <c r="M2257" s="18" cm="1">
        <f t="array" aca="1" ref="M2257" ca="1">SUMPRODUCT(Inactives[Days Inactive]*(Inactives[Student]=A2257))/365</f>
        <v>0</v>
      </c>
      <c r="N2257" s="18" t="str" cm="1">
        <f t="array" ref="N2257">IF(LEN($A2257)&gt;0,SUMPRODUCT(($A2257=merged_names)*(_xlfn.TEXTAFTER(N$2, "At ")=merged_belt_colours)*merged_months_at_rank),"")</f>
        <v/>
      </c>
      <c r="O2257" s="18" t="str" cm="1">
        <f t="array" ref="O2257">IF(LEN($A2257)&gt;0,SUMPRODUCT(($A2257=merged_names)*(_xlfn.TEXTAFTER(O$2, "At ")=merged_belt_colours)*merged_months_at_rank),"")</f>
        <v/>
      </c>
      <c r="P2257" s="18" t="str" cm="1">
        <f t="array" ref="P2257">IF(LEN($A2257)&gt;0,SUMPRODUCT(($A2257=merged_names)*(_xlfn.TEXTAFTER(P$2, "At ")=merged_belt_colours)*merged_months_at_rank),"")</f>
        <v/>
      </c>
      <c r="Q2257" s="18" t="str" cm="1">
        <f t="array" ref="Q2257">IF(LEN($A2257)&gt;0,SUMPRODUCT(($A2257=merged_names)*(_xlfn.TEXTAFTER(Q$2, "At ")=merged_belt_colours)*merged_months_at_rank),"")</f>
        <v/>
      </c>
      <c r="R2257" s="18" t="str" cm="1">
        <f t="array" ref="R2257">IF(LEN($A2257)&gt;0,SUMPRODUCT(($A2257=merged_names)*(_xlfn.TEXTAFTER(R$2, "At ")=merged_belt_colours)*merged_months_at_rank),"")</f>
        <v/>
      </c>
    </row>
    <row r="2258" spans="1:18" x14ac:dyDescent="0.25">
      <c r="A2258"/>
      <c r="B2258" s="15" t="str" cm="1">
        <f t="array" ref="B2258">IFERROR(IF(LEN(A2258)&gt;0, IF(SUMPRODUCT((Inactives[Key]=J2258)*(Inactives[Currently Inactive]))=1,"Inactive","Active"),""),"Active")</f>
        <v/>
      </c>
      <c r="C2258" s="16" t="str" cm="1">
        <f t="array" aca="1" ref="C2258" ca="1">IFERROR(_xlfn._xlws.FILTER(Inactives[Inactive On],(Inactives[Key]=J2258)*(Inactives[Currently Inactive]),""),"")</f>
        <v/>
      </c>
      <c r="D2258" s="16" t="str" cm="1">
        <f t="array" aca="1" ref="D2258" ca="1">IFERROR(INDEX(_xlfn.TEXTSPLIT(E2258," "),1),"")</f>
        <v/>
      </c>
      <c r="E2258" s="15" t="str" cm="1">
        <f t="array" aca="1" ref="E2258" ca="1">IFERROR(_xlfn._xlws.FILTER(merged_ranks,(merged_end_dates=DATE(9999,12,31))*(merged_names=A2258)),"")</f>
        <v/>
      </c>
      <c r="F2258" s="17" t="str">
        <f ca="1">_xlfn.XLOOKUP(J2258,Promotions[Promo Key],Promotions[Promo Date],"")</f>
        <v/>
      </c>
      <c r="G2258" s="18" t="str">
        <f t="shared" ca="1" si="151"/>
        <v/>
      </c>
      <c r="H2258" s="18" t="str">
        <f t="shared" ca="1" si="150"/>
        <v/>
      </c>
      <c r="I2258" s="17" t="str">
        <f>_xlfn.XLOOKUP(A2258,Students[Full Name],Students[Starting Rank],"")</f>
        <v/>
      </c>
      <c r="J2258" s="15" t="str">
        <f t="shared" ca="1" si="152"/>
        <v xml:space="preserve">: </v>
      </c>
      <c r="K2258" s="16" t="str">
        <f>_xlfn.XLOOKUP(A2258,Students[Full Name],Students[Start Date],"")</f>
        <v/>
      </c>
      <c r="L2258" s="18">
        <f t="shared" ca="1" si="153"/>
        <v>-1</v>
      </c>
      <c r="M2258" s="18" cm="1">
        <f t="array" aca="1" ref="M2258" ca="1">SUMPRODUCT(Inactives[Days Inactive]*(Inactives[Student]=A2258))/365</f>
        <v>0</v>
      </c>
      <c r="N2258" s="18" t="str" cm="1">
        <f t="array" ref="N2258">IF(LEN($A2258)&gt;0,SUMPRODUCT(($A2258=merged_names)*(_xlfn.TEXTAFTER(N$2, "At ")=merged_belt_colours)*merged_months_at_rank),"")</f>
        <v/>
      </c>
      <c r="O2258" s="18" t="str" cm="1">
        <f t="array" ref="O2258">IF(LEN($A2258)&gt;0,SUMPRODUCT(($A2258=merged_names)*(_xlfn.TEXTAFTER(O$2, "At ")=merged_belt_colours)*merged_months_at_rank),"")</f>
        <v/>
      </c>
      <c r="P2258" s="18" t="str" cm="1">
        <f t="array" ref="P2258">IF(LEN($A2258)&gt;0,SUMPRODUCT(($A2258=merged_names)*(_xlfn.TEXTAFTER(P$2, "At ")=merged_belt_colours)*merged_months_at_rank),"")</f>
        <v/>
      </c>
      <c r="Q2258" s="18" t="str" cm="1">
        <f t="array" ref="Q2258">IF(LEN($A2258)&gt;0,SUMPRODUCT(($A2258=merged_names)*(_xlfn.TEXTAFTER(Q$2, "At ")=merged_belt_colours)*merged_months_at_rank),"")</f>
        <v/>
      </c>
      <c r="R2258" s="18" t="str" cm="1">
        <f t="array" ref="R2258">IF(LEN($A2258)&gt;0,SUMPRODUCT(($A2258=merged_names)*(_xlfn.TEXTAFTER(R$2, "At ")=merged_belt_colours)*merged_months_at_rank),"")</f>
        <v/>
      </c>
    </row>
    <row r="2259" spans="1:18" x14ac:dyDescent="0.25">
      <c r="A2259"/>
      <c r="B2259" s="15" t="str" cm="1">
        <f t="array" ref="B2259">IFERROR(IF(LEN(A2259)&gt;0, IF(SUMPRODUCT((Inactives[Key]=J2259)*(Inactives[Currently Inactive]))=1,"Inactive","Active"),""),"Active")</f>
        <v/>
      </c>
      <c r="C2259" s="16" t="str" cm="1">
        <f t="array" aca="1" ref="C2259" ca="1">IFERROR(_xlfn._xlws.FILTER(Inactives[Inactive On],(Inactives[Key]=J2259)*(Inactives[Currently Inactive]),""),"")</f>
        <v/>
      </c>
      <c r="D2259" s="16" t="str" cm="1">
        <f t="array" aca="1" ref="D2259" ca="1">IFERROR(INDEX(_xlfn.TEXTSPLIT(E2259," "),1),"")</f>
        <v/>
      </c>
      <c r="E2259" s="15" t="str" cm="1">
        <f t="array" aca="1" ref="E2259" ca="1">IFERROR(_xlfn._xlws.FILTER(merged_ranks,(merged_end_dates=DATE(9999,12,31))*(merged_names=A2259)),"")</f>
        <v/>
      </c>
      <c r="F2259" s="17" t="str">
        <f ca="1">_xlfn.XLOOKUP(J2259,Promotions[Promo Key],Promotions[Promo Date],"")</f>
        <v/>
      </c>
      <c r="G2259" s="18" t="str">
        <f t="shared" ca="1" si="151"/>
        <v/>
      </c>
      <c r="H2259" s="18" t="str">
        <f t="shared" ca="1" si="150"/>
        <v/>
      </c>
      <c r="I2259" s="17" t="str">
        <f>_xlfn.XLOOKUP(A2259,Students[Full Name],Students[Starting Rank],"")</f>
        <v/>
      </c>
      <c r="J2259" s="15" t="str">
        <f t="shared" ca="1" si="152"/>
        <v xml:space="preserve">: </v>
      </c>
      <c r="K2259" s="16" t="str">
        <f>_xlfn.XLOOKUP(A2259,Students[Full Name],Students[Start Date],"")</f>
        <v/>
      </c>
      <c r="L2259" s="18">
        <f t="shared" ca="1" si="153"/>
        <v>-1</v>
      </c>
      <c r="M2259" s="18" cm="1">
        <f t="array" aca="1" ref="M2259" ca="1">SUMPRODUCT(Inactives[Days Inactive]*(Inactives[Student]=A2259))/365</f>
        <v>0</v>
      </c>
      <c r="N2259" s="18" t="str" cm="1">
        <f t="array" ref="N2259">IF(LEN($A2259)&gt;0,SUMPRODUCT(($A2259=merged_names)*(_xlfn.TEXTAFTER(N$2, "At ")=merged_belt_colours)*merged_months_at_rank),"")</f>
        <v/>
      </c>
      <c r="O2259" s="18" t="str" cm="1">
        <f t="array" ref="O2259">IF(LEN($A2259)&gt;0,SUMPRODUCT(($A2259=merged_names)*(_xlfn.TEXTAFTER(O$2, "At ")=merged_belt_colours)*merged_months_at_rank),"")</f>
        <v/>
      </c>
      <c r="P2259" s="18" t="str" cm="1">
        <f t="array" ref="P2259">IF(LEN($A2259)&gt;0,SUMPRODUCT(($A2259=merged_names)*(_xlfn.TEXTAFTER(P$2, "At ")=merged_belt_colours)*merged_months_at_rank),"")</f>
        <v/>
      </c>
      <c r="Q2259" s="18" t="str" cm="1">
        <f t="array" ref="Q2259">IF(LEN($A2259)&gt;0,SUMPRODUCT(($A2259=merged_names)*(_xlfn.TEXTAFTER(Q$2, "At ")=merged_belt_colours)*merged_months_at_rank),"")</f>
        <v/>
      </c>
      <c r="R2259" s="18" t="str" cm="1">
        <f t="array" ref="R2259">IF(LEN($A2259)&gt;0,SUMPRODUCT(($A2259=merged_names)*(_xlfn.TEXTAFTER(R$2, "At ")=merged_belt_colours)*merged_months_at_rank),"")</f>
        <v/>
      </c>
    </row>
    <row r="2260" spans="1:18" x14ac:dyDescent="0.25">
      <c r="A2260"/>
      <c r="B2260" s="15" t="str" cm="1">
        <f t="array" ref="B2260">IFERROR(IF(LEN(A2260)&gt;0, IF(SUMPRODUCT((Inactives[Key]=J2260)*(Inactives[Currently Inactive]))=1,"Inactive","Active"),""),"Active")</f>
        <v/>
      </c>
      <c r="C2260" s="16" t="str" cm="1">
        <f t="array" aca="1" ref="C2260" ca="1">IFERROR(_xlfn._xlws.FILTER(Inactives[Inactive On],(Inactives[Key]=J2260)*(Inactives[Currently Inactive]),""),"")</f>
        <v/>
      </c>
      <c r="D2260" s="16" t="str" cm="1">
        <f t="array" aca="1" ref="D2260" ca="1">IFERROR(INDEX(_xlfn.TEXTSPLIT(E2260," "),1),"")</f>
        <v/>
      </c>
      <c r="E2260" s="15" t="str" cm="1">
        <f t="array" aca="1" ref="E2260" ca="1">IFERROR(_xlfn._xlws.FILTER(merged_ranks,(merged_end_dates=DATE(9999,12,31))*(merged_names=A2260)),"")</f>
        <v/>
      </c>
      <c r="F2260" s="17" t="str">
        <f ca="1">_xlfn.XLOOKUP(J2260,Promotions[Promo Key],Promotions[Promo Date],"")</f>
        <v/>
      </c>
      <c r="G2260" s="18" t="str">
        <f t="shared" ca="1" si="151"/>
        <v/>
      </c>
      <c r="H2260" s="18" t="str">
        <f t="shared" ca="1" si="150"/>
        <v/>
      </c>
      <c r="I2260" s="17" t="str">
        <f>_xlfn.XLOOKUP(A2260,Students[Full Name],Students[Starting Rank],"")</f>
        <v/>
      </c>
      <c r="J2260" s="15" t="str">
        <f t="shared" ca="1" si="152"/>
        <v xml:space="preserve">: </v>
      </c>
      <c r="K2260" s="16" t="str">
        <f>_xlfn.XLOOKUP(A2260,Students[Full Name],Students[Start Date],"")</f>
        <v/>
      </c>
      <c r="L2260" s="18">
        <f t="shared" ca="1" si="153"/>
        <v>-1</v>
      </c>
      <c r="M2260" s="18" cm="1">
        <f t="array" aca="1" ref="M2260" ca="1">SUMPRODUCT(Inactives[Days Inactive]*(Inactives[Student]=A2260))/365</f>
        <v>0</v>
      </c>
      <c r="N2260" s="18" t="str" cm="1">
        <f t="array" ref="N2260">IF(LEN($A2260)&gt;0,SUMPRODUCT(($A2260=merged_names)*(_xlfn.TEXTAFTER(N$2, "At ")=merged_belt_colours)*merged_months_at_rank),"")</f>
        <v/>
      </c>
      <c r="O2260" s="18" t="str" cm="1">
        <f t="array" ref="O2260">IF(LEN($A2260)&gt;0,SUMPRODUCT(($A2260=merged_names)*(_xlfn.TEXTAFTER(O$2, "At ")=merged_belt_colours)*merged_months_at_rank),"")</f>
        <v/>
      </c>
      <c r="P2260" s="18" t="str" cm="1">
        <f t="array" ref="P2260">IF(LEN($A2260)&gt;0,SUMPRODUCT(($A2260=merged_names)*(_xlfn.TEXTAFTER(P$2, "At ")=merged_belt_colours)*merged_months_at_rank),"")</f>
        <v/>
      </c>
      <c r="Q2260" s="18" t="str" cm="1">
        <f t="array" ref="Q2260">IF(LEN($A2260)&gt;0,SUMPRODUCT(($A2260=merged_names)*(_xlfn.TEXTAFTER(Q$2, "At ")=merged_belt_colours)*merged_months_at_rank),"")</f>
        <v/>
      </c>
      <c r="R2260" s="18" t="str" cm="1">
        <f t="array" ref="R2260">IF(LEN($A2260)&gt;0,SUMPRODUCT(($A2260=merged_names)*(_xlfn.TEXTAFTER(R$2, "At ")=merged_belt_colours)*merged_months_at_rank),"")</f>
        <v/>
      </c>
    </row>
    <row r="2261" spans="1:18" x14ac:dyDescent="0.25">
      <c r="A2261"/>
      <c r="B2261" s="15" t="str" cm="1">
        <f t="array" ref="B2261">IFERROR(IF(LEN(A2261)&gt;0, IF(SUMPRODUCT((Inactives[Key]=J2261)*(Inactives[Currently Inactive]))=1,"Inactive","Active"),""),"Active")</f>
        <v/>
      </c>
      <c r="C2261" s="16" t="str" cm="1">
        <f t="array" aca="1" ref="C2261" ca="1">IFERROR(_xlfn._xlws.FILTER(Inactives[Inactive On],(Inactives[Key]=J2261)*(Inactives[Currently Inactive]),""),"")</f>
        <v/>
      </c>
      <c r="D2261" s="16" t="str" cm="1">
        <f t="array" aca="1" ref="D2261" ca="1">IFERROR(INDEX(_xlfn.TEXTSPLIT(E2261," "),1),"")</f>
        <v/>
      </c>
      <c r="E2261" s="15" t="str" cm="1">
        <f t="array" aca="1" ref="E2261" ca="1">IFERROR(_xlfn._xlws.FILTER(merged_ranks,(merged_end_dates=DATE(9999,12,31))*(merged_names=A2261)),"")</f>
        <v/>
      </c>
      <c r="F2261" s="17" t="str">
        <f ca="1">_xlfn.XLOOKUP(J2261,Promotions[Promo Key],Promotions[Promo Date],"")</f>
        <v/>
      </c>
      <c r="G2261" s="18" t="str">
        <f t="shared" ca="1" si="151"/>
        <v/>
      </c>
      <c r="H2261" s="18" t="str">
        <f t="shared" ca="1" si="150"/>
        <v/>
      </c>
      <c r="I2261" s="17" t="str">
        <f>_xlfn.XLOOKUP(A2261,Students[Full Name],Students[Starting Rank],"")</f>
        <v/>
      </c>
      <c r="J2261" s="15" t="str">
        <f t="shared" ca="1" si="152"/>
        <v xml:space="preserve">: </v>
      </c>
      <c r="K2261" s="16" t="str">
        <f>_xlfn.XLOOKUP(A2261,Students[Full Name],Students[Start Date],"")</f>
        <v/>
      </c>
      <c r="L2261" s="18">
        <f t="shared" ca="1" si="153"/>
        <v>-1</v>
      </c>
      <c r="M2261" s="18" cm="1">
        <f t="array" aca="1" ref="M2261" ca="1">SUMPRODUCT(Inactives[Days Inactive]*(Inactives[Student]=A2261))/365</f>
        <v>0</v>
      </c>
      <c r="N2261" s="18" t="str" cm="1">
        <f t="array" ref="N2261">IF(LEN($A2261)&gt;0,SUMPRODUCT(($A2261=merged_names)*(_xlfn.TEXTAFTER(N$2, "At ")=merged_belt_colours)*merged_months_at_rank),"")</f>
        <v/>
      </c>
      <c r="O2261" s="18" t="str" cm="1">
        <f t="array" ref="O2261">IF(LEN($A2261)&gt;0,SUMPRODUCT(($A2261=merged_names)*(_xlfn.TEXTAFTER(O$2, "At ")=merged_belt_colours)*merged_months_at_rank),"")</f>
        <v/>
      </c>
      <c r="P2261" s="18" t="str" cm="1">
        <f t="array" ref="P2261">IF(LEN($A2261)&gt;0,SUMPRODUCT(($A2261=merged_names)*(_xlfn.TEXTAFTER(P$2, "At ")=merged_belt_colours)*merged_months_at_rank),"")</f>
        <v/>
      </c>
      <c r="Q2261" s="18" t="str" cm="1">
        <f t="array" ref="Q2261">IF(LEN($A2261)&gt;0,SUMPRODUCT(($A2261=merged_names)*(_xlfn.TEXTAFTER(Q$2, "At ")=merged_belt_colours)*merged_months_at_rank),"")</f>
        <v/>
      </c>
      <c r="R2261" s="18" t="str" cm="1">
        <f t="array" ref="R2261">IF(LEN($A2261)&gt;0,SUMPRODUCT(($A2261=merged_names)*(_xlfn.TEXTAFTER(R$2, "At ")=merged_belt_colours)*merged_months_at_rank),"")</f>
        <v/>
      </c>
    </row>
    <row r="2262" spans="1:18" x14ac:dyDescent="0.25">
      <c r="A2262"/>
      <c r="B2262" s="15" t="str" cm="1">
        <f t="array" ref="B2262">IFERROR(IF(LEN(A2262)&gt;0, IF(SUMPRODUCT((Inactives[Key]=J2262)*(Inactives[Currently Inactive]))=1,"Inactive","Active"),""),"Active")</f>
        <v/>
      </c>
      <c r="C2262" s="16" t="str" cm="1">
        <f t="array" aca="1" ref="C2262" ca="1">IFERROR(_xlfn._xlws.FILTER(Inactives[Inactive On],(Inactives[Key]=J2262)*(Inactives[Currently Inactive]),""),"")</f>
        <v/>
      </c>
      <c r="D2262" s="16" t="str" cm="1">
        <f t="array" aca="1" ref="D2262" ca="1">IFERROR(INDEX(_xlfn.TEXTSPLIT(E2262," "),1),"")</f>
        <v/>
      </c>
      <c r="E2262" s="15" t="str" cm="1">
        <f t="array" aca="1" ref="E2262" ca="1">IFERROR(_xlfn._xlws.FILTER(merged_ranks,(merged_end_dates=DATE(9999,12,31))*(merged_names=A2262)),"")</f>
        <v/>
      </c>
      <c r="F2262" s="17" t="str">
        <f ca="1">_xlfn.XLOOKUP(J2262,Promotions[Promo Key],Promotions[Promo Date],"")</f>
        <v/>
      </c>
      <c r="G2262" s="18" t="str">
        <f t="shared" ca="1" si="151"/>
        <v/>
      </c>
      <c r="H2262" s="18" t="str">
        <f t="shared" ca="1" si="150"/>
        <v/>
      </c>
      <c r="I2262" s="17" t="str">
        <f>_xlfn.XLOOKUP(A2262,Students[Full Name],Students[Starting Rank],"")</f>
        <v/>
      </c>
      <c r="J2262" s="15" t="str">
        <f t="shared" ca="1" si="152"/>
        <v xml:space="preserve">: </v>
      </c>
      <c r="K2262" s="16" t="str">
        <f>_xlfn.XLOOKUP(A2262,Students[Full Name],Students[Start Date],"")</f>
        <v/>
      </c>
      <c r="L2262" s="18">
        <f t="shared" ca="1" si="153"/>
        <v>-1</v>
      </c>
      <c r="M2262" s="18" cm="1">
        <f t="array" aca="1" ref="M2262" ca="1">SUMPRODUCT(Inactives[Days Inactive]*(Inactives[Student]=A2262))/365</f>
        <v>0</v>
      </c>
      <c r="N2262" s="18" t="str" cm="1">
        <f t="array" ref="N2262">IF(LEN($A2262)&gt;0,SUMPRODUCT(($A2262=merged_names)*(_xlfn.TEXTAFTER(N$2, "At ")=merged_belt_colours)*merged_months_at_rank),"")</f>
        <v/>
      </c>
      <c r="O2262" s="18" t="str" cm="1">
        <f t="array" ref="O2262">IF(LEN($A2262)&gt;0,SUMPRODUCT(($A2262=merged_names)*(_xlfn.TEXTAFTER(O$2, "At ")=merged_belt_colours)*merged_months_at_rank),"")</f>
        <v/>
      </c>
      <c r="P2262" s="18" t="str" cm="1">
        <f t="array" ref="P2262">IF(LEN($A2262)&gt;0,SUMPRODUCT(($A2262=merged_names)*(_xlfn.TEXTAFTER(P$2, "At ")=merged_belt_colours)*merged_months_at_rank),"")</f>
        <v/>
      </c>
      <c r="Q2262" s="18" t="str" cm="1">
        <f t="array" ref="Q2262">IF(LEN($A2262)&gt;0,SUMPRODUCT(($A2262=merged_names)*(_xlfn.TEXTAFTER(Q$2, "At ")=merged_belt_colours)*merged_months_at_rank),"")</f>
        <v/>
      </c>
      <c r="R2262" s="18" t="str" cm="1">
        <f t="array" ref="R2262">IF(LEN($A2262)&gt;0,SUMPRODUCT(($A2262=merged_names)*(_xlfn.TEXTAFTER(R$2, "At ")=merged_belt_colours)*merged_months_at_rank),"")</f>
        <v/>
      </c>
    </row>
    <row r="2263" spans="1:18" x14ac:dyDescent="0.25">
      <c r="A2263"/>
      <c r="B2263" s="15" t="str" cm="1">
        <f t="array" ref="B2263">IFERROR(IF(LEN(A2263)&gt;0, IF(SUMPRODUCT((Inactives[Key]=J2263)*(Inactives[Currently Inactive]))=1,"Inactive","Active"),""),"Active")</f>
        <v/>
      </c>
      <c r="C2263" s="16" t="str" cm="1">
        <f t="array" aca="1" ref="C2263" ca="1">IFERROR(_xlfn._xlws.FILTER(Inactives[Inactive On],(Inactives[Key]=J2263)*(Inactives[Currently Inactive]),""),"")</f>
        <v/>
      </c>
      <c r="D2263" s="16" t="str" cm="1">
        <f t="array" aca="1" ref="D2263" ca="1">IFERROR(INDEX(_xlfn.TEXTSPLIT(E2263," "),1),"")</f>
        <v/>
      </c>
      <c r="E2263" s="15" t="str" cm="1">
        <f t="array" aca="1" ref="E2263" ca="1">IFERROR(_xlfn._xlws.FILTER(merged_ranks,(merged_end_dates=DATE(9999,12,31))*(merged_names=A2263)),"")</f>
        <v/>
      </c>
      <c r="F2263" s="17" t="str">
        <f ca="1">_xlfn.XLOOKUP(J2263,Promotions[Promo Key],Promotions[Promo Date],"")</f>
        <v/>
      </c>
      <c r="G2263" s="18" t="str">
        <f t="shared" ca="1" si="151"/>
        <v/>
      </c>
      <c r="H2263" s="18" t="str">
        <f t="shared" ca="1" si="150"/>
        <v/>
      </c>
      <c r="I2263" s="17" t="str">
        <f>_xlfn.XLOOKUP(A2263,Students[Full Name],Students[Starting Rank],"")</f>
        <v/>
      </c>
      <c r="J2263" s="15" t="str">
        <f t="shared" ca="1" si="152"/>
        <v xml:space="preserve">: </v>
      </c>
      <c r="K2263" s="16" t="str">
        <f>_xlfn.XLOOKUP(A2263,Students[Full Name],Students[Start Date],"")</f>
        <v/>
      </c>
      <c r="L2263" s="18">
        <f t="shared" ca="1" si="153"/>
        <v>-1</v>
      </c>
      <c r="M2263" s="18" cm="1">
        <f t="array" aca="1" ref="M2263" ca="1">SUMPRODUCT(Inactives[Days Inactive]*(Inactives[Student]=A2263))/365</f>
        <v>0</v>
      </c>
      <c r="N2263" s="18" t="str" cm="1">
        <f t="array" ref="N2263">IF(LEN($A2263)&gt;0,SUMPRODUCT(($A2263=merged_names)*(_xlfn.TEXTAFTER(N$2, "At ")=merged_belt_colours)*merged_months_at_rank),"")</f>
        <v/>
      </c>
      <c r="O2263" s="18" t="str" cm="1">
        <f t="array" ref="O2263">IF(LEN($A2263)&gt;0,SUMPRODUCT(($A2263=merged_names)*(_xlfn.TEXTAFTER(O$2, "At ")=merged_belt_colours)*merged_months_at_rank),"")</f>
        <v/>
      </c>
      <c r="P2263" s="18" t="str" cm="1">
        <f t="array" ref="P2263">IF(LEN($A2263)&gt;0,SUMPRODUCT(($A2263=merged_names)*(_xlfn.TEXTAFTER(P$2, "At ")=merged_belt_colours)*merged_months_at_rank),"")</f>
        <v/>
      </c>
      <c r="Q2263" s="18" t="str" cm="1">
        <f t="array" ref="Q2263">IF(LEN($A2263)&gt;0,SUMPRODUCT(($A2263=merged_names)*(_xlfn.TEXTAFTER(Q$2, "At ")=merged_belt_colours)*merged_months_at_rank),"")</f>
        <v/>
      </c>
      <c r="R2263" s="18" t="str" cm="1">
        <f t="array" ref="R2263">IF(LEN($A2263)&gt;0,SUMPRODUCT(($A2263=merged_names)*(_xlfn.TEXTAFTER(R$2, "At ")=merged_belt_colours)*merged_months_at_rank),"")</f>
        <v/>
      </c>
    </row>
    <row r="2264" spans="1:18" x14ac:dyDescent="0.25">
      <c r="A2264"/>
      <c r="B2264" s="15" t="str" cm="1">
        <f t="array" ref="B2264">IFERROR(IF(LEN(A2264)&gt;0, IF(SUMPRODUCT((Inactives[Key]=J2264)*(Inactives[Currently Inactive]))=1,"Inactive","Active"),""),"Active")</f>
        <v/>
      </c>
      <c r="C2264" s="16" t="str" cm="1">
        <f t="array" aca="1" ref="C2264" ca="1">IFERROR(_xlfn._xlws.FILTER(Inactives[Inactive On],(Inactives[Key]=J2264)*(Inactives[Currently Inactive]),""),"")</f>
        <v/>
      </c>
      <c r="D2264" s="16" t="str" cm="1">
        <f t="array" aca="1" ref="D2264" ca="1">IFERROR(INDEX(_xlfn.TEXTSPLIT(E2264," "),1),"")</f>
        <v/>
      </c>
      <c r="E2264" s="15" t="str" cm="1">
        <f t="array" aca="1" ref="E2264" ca="1">IFERROR(_xlfn._xlws.FILTER(merged_ranks,(merged_end_dates=DATE(9999,12,31))*(merged_names=A2264)),"")</f>
        <v/>
      </c>
      <c r="F2264" s="17" t="str">
        <f ca="1">_xlfn.XLOOKUP(J2264,Promotions[Promo Key],Promotions[Promo Date],"")</f>
        <v/>
      </c>
      <c r="G2264" s="18" t="str">
        <f t="shared" ca="1" si="151"/>
        <v/>
      </c>
      <c r="H2264" s="18" t="str">
        <f t="shared" ref="H2264:H2327" ca="1" si="154">IFERROR((TODAY()-K2264)/365-M2264,"")</f>
        <v/>
      </c>
      <c r="I2264" s="17" t="str">
        <f>_xlfn.XLOOKUP(A2264,Students[Full Name],Students[Starting Rank],"")</f>
        <v/>
      </c>
      <c r="J2264" s="15" t="str">
        <f t="shared" ca="1" si="152"/>
        <v xml:space="preserve">: </v>
      </c>
      <c r="K2264" s="16" t="str">
        <f>_xlfn.XLOOKUP(A2264,Students[Full Name],Students[Start Date],"")</f>
        <v/>
      </c>
      <c r="L2264" s="18">
        <f t="shared" ca="1" si="153"/>
        <v>-1</v>
      </c>
      <c r="M2264" s="18" cm="1">
        <f t="array" aca="1" ref="M2264" ca="1">SUMPRODUCT(Inactives[Days Inactive]*(Inactives[Student]=A2264))/365</f>
        <v>0</v>
      </c>
      <c r="N2264" s="18" t="str" cm="1">
        <f t="array" ref="N2264">IF(LEN($A2264)&gt;0,SUMPRODUCT(($A2264=merged_names)*(_xlfn.TEXTAFTER(N$2, "At ")=merged_belt_colours)*merged_months_at_rank),"")</f>
        <v/>
      </c>
      <c r="O2264" s="18" t="str" cm="1">
        <f t="array" ref="O2264">IF(LEN($A2264)&gt;0,SUMPRODUCT(($A2264=merged_names)*(_xlfn.TEXTAFTER(O$2, "At ")=merged_belt_colours)*merged_months_at_rank),"")</f>
        <v/>
      </c>
      <c r="P2264" s="18" t="str" cm="1">
        <f t="array" ref="P2264">IF(LEN($A2264)&gt;0,SUMPRODUCT(($A2264=merged_names)*(_xlfn.TEXTAFTER(P$2, "At ")=merged_belt_colours)*merged_months_at_rank),"")</f>
        <v/>
      </c>
      <c r="Q2264" s="18" t="str" cm="1">
        <f t="array" ref="Q2264">IF(LEN($A2264)&gt;0,SUMPRODUCT(($A2264=merged_names)*(_xlfn.TEXTAFTER(Q$2, "At ")=merged_belt_colours)*merged_months_at_rank),"")</f>
        <v/>
      </c>
      <c r="R2264" s="18" t="str" cm="1">
        <f t="array" ref="R2264">IF(LEN($A2264)&gt;0,SUMPRODUCT(($A2264=merged_names)*(_xlfn.TEXTAFTER(R$2, "At ")=merged_belt_colours)*merged_months_at_rank),"")</f>
        <v/>
      </c>
    </row>
    <row r="2265" spans="1:18" x14ac:dyDescent="0.25">
      <c r="A2265"/>
      <c r="B2265" s="15" t="str" cm="1">
        <f t="array" ref="B2265">IFERROR(IF(LEN(A2265)&gt;0, IF(SUMPRODUCT((Inactives[Key]=J2265)*(Inactives[Currently Inactive]))=1,"Inactive","Active"),""),"Active")</f>
        <v/>
      </c>
      <c r="C2265" s="16" t="str" cm="1">
        <f t="array" aca="1" ref="C2265" ca="1">IFERROR(_xlfn._xlws.FILTER(Inactives[Inactive On],(Inactives[Key]=J2265)*(Inactives[Currently Inactive]),""),"")</f>
        <v/>
      </c>
      <c r="D2265" s="16" t="str" cm="1">
        <f t="array" aca="1" ref="D2265" ca="1">IFERROR(INDEX(_xlfn.TEXTSPLIT(E2265," "),1),"")</f>
        <v/>
      </c>
      <c r="E2265" s="15" t="str" cm="1">
        <f t="array" aca="1" ref="E2265" ca="1">IFERROR(_xlfn._xlws.FILTER(merged_ranks,(merged_end_dates=DATE(9999,12,31))*(merged_names=A2265)),"")</f>
        <v/>
      </c>
      <c r="F2265" s="17" t="str">
        <f ca="1">_xlfn.XLOOKUP(J2265,Promotions[Promo Key],Promotions[Promo Date],"")</f>
        <v/>
      </c>
      <c r="G2265" s="18" t="str">
        <f t="shared" ca="1" si="151"/>
        <v/>
      </c>
      <c r="H2265" s="18" t="str">
        <f t="shared" ca="1" si="154"/>
        <v/>
      </c>
      <c r="I2265" s="17" t="str">
        <f>_xlfn.XLOOKUP(A2265,Students[Full Name],Students[Starting Rank],"")</f>
        <v/>
      </c>
      <c r="J2265" s="15" t="str">
        <f t="shared" ca="1" si="152"/>
        <v xml:space="preserve">: </v>
      </c>
      <c r="K2265" s="16" t="str">
        <f>_xlfn.XLOOKUP(A2265,Students[Full Name],Students[Start Date],"")</f>
        <v/>
      </c>
      <c r="L2265" s="18">
        <f t="shared" ca="1" si="153"/>
        <v>-1</v>
      </c>
      <c r="M2265" s="18" cm="1">
        <f t="array" aca="1" ref="M2265" ca="1">SUMPRODUCT(Inactives[Days Inactive]*(Inactives[Student]=A2265))/365</f>
        <v>0</v>
      </c>
      <c r="N2265" s="18" t="str" cm="1">
        <f t="array" ref="N2265">IF(LEN($A2265)&gt;0,SUMPRODUCT(($A2265=merged_names)*(_xlfn.TEXTAFTER(N$2, "At ")=merged_belt_colours)*merged_months_at_rank),"")</f>
        <v/>
      </c>
      <c r="O2265" s="18" t="str" cm="1">
        <f t="array" ref="O2265">IF(LEN($A2265)&gt;0,SUMPRODUCT(($A2265=merged_names)*(_xlfn.TEXTAFTER(O$2, "At ")=merged_belt_colours)*merged_months_at_rank),"")</f>
        <v/>
      </c>
      <c r="P2265" s="18" t="str" cm="1">
        <f t="array" ref="P2265">IF(LEN($A2265)&gt;0,SUMPRODUCT(($A2265=merged_names)*(_xlfn.TEXTAFTER(P$2, "At ")=merged_belt_colours)*merged_months_at_rank),"")</f>
        <v/>
      </c>
      <c r="Q2265" s="18" t="str" cm="1">
        <f t="array" ref="Q2265">IF(LEN($A2265)&gt;0,SUMPRODUCT(($A2265=merged_names)*(_xlfn.TEXTAFTER(Q$2, "At ")=merged_belt_colours)*merged_months_at_rank),"")</f>
        <v/>
      </c>
      <c r="R2265" s="18" t="str" cm="1">
        <f t="array" ref="R2265">IF(LEN($A2265)&gt;0,SUMPRODUCT(($A2265=merged_names)*(_xlfn.TEXTAFTER(R$2, "At ")=merged_belt_colours)*merged_months_at_rank),"")</f>
        <v/>
      </c>
    </row>
    <row r="2266" spans="1:18" x14ac:dyDescent="0.25">
      <c r="A2266"/>
      <c r="B2266" s="15" t="str" cm="1">
        <f t="array" ref="B2266">IFERROR(IF(LEN(A2266)&gt;0, IF(SUMPRODUCT((Inactives[Key]=J2266)*(Inactives[Currently Inactive]))=1,"Inactive","Active"),""),"Active")</f>
        <v/>
      </c>
      <c r="C2266" s="16" t="str" cm="1">
        <f t="array" aca="1" ref="C2266" ca="1">IFERROR(_xlfn._xlws.FILTER(Inactives[Inactive On],(Inactives[Key]=J2266)*(Inactives[Currently Inactive]),""),"")</f>
        <v/>
      </c>
      <c r="D2266" s="16" t="str" cm="1">
        <f t="array" aca="1" ref="D2266" ca="1">IFERROR(INDEX(_xlfn.TEXTSPLIT(E2266," "),1),"")</f>
        <v/>
      </c>
      <c r="E2266" s="15" t="str" cm="1">
        <f t="array" aca="1" ref="E2266" ca="1">IFERROR(_xlfn._xlws.FILTER(merged_ranks,(merged_end_dates=DATE(9999,12,31))*(merged_names=A2266)),"")</f>
        <v/>
      </c>
      <c r="F2266" s="17" t="str">
        <f ca="1">_xlfn.XLOOKUP(J2266,Promotions[Promo Key],Promotions[Promo Date],"")</f>
        <v/>
      </c>
      <c r="G2266" s="18" t="str">
        <f t="shared" ca="1" si="151"/>
        <v/>
      </c>
      <c r="H2266" s="18" t="str">
        <f t="shared" ca="1" si="154"/>
        <v/>
      </c>
      <c r="I2266" s="17" t="str">
        <f>_xlfn.XLOOKUP(A2266,Students[Full Name],Students[Starting Rank],"")</f>
        <v/>
      </c>
      <c r="J2266" s="15" t="str">
        <f t="shared" ca="1" si="152"/>
        <v xml:space="preserve">: </v>
      </c>
      <c r="K2266" s="16" t="str">
        <f>_xlfn.XLOOKUP(A2266,Students[Full Name],Students[Start Date],"")</f>
        <v/>
      </c>
      <c r="L2266" s="18">
        <f t="shared" ca="1" si="153"/>
        <v>-1</v>
      </c>
      <c r="M2266" s="18" cm="1">
        <f t="array" aca="1" ref="M2266" ca="1">SUMPRODUCT(Inactives[Days Inactive]*(Inactives[Student]=A2266))/365</f>
        <v>0</v>
      </c>
      <c r="N2266" s="18" t="str" cm="1">
        <f t="array" ref="N2266">IF(LEN($A2266)&gt;0,SUMPRODUCT(($A2266=merged_names)*(_xlfn.TEXTAFTER(N$2, "At ")=merged_belt_colours)*merged_months_at_rank),"")</f>
        <v/>
      </c>
      <c r="O2266" s="18" t="str" cm="1">
        <f t="array" ref="O2266">IF(LEN($A2266)&gt;0,SUMPRODUCT(($A2266=merged_names)*(_xlfn.TEXTAFTER(O$2, "At ")=merged_belt_colours)*merged_months_at_rank),"")</f>
        <v/>
      </c>
      <c r="P2266" s="18" t="str" cm="1">
        <f t="array" ref="P2266">IF(LEN($A2266)&gt;0,SUMPRODUCT(($A2266=merged_names)*(_xlfn.TEXTAFTER(P$2, "At ")=merged_belt_colours)*merged_months_at_rank),"")</f>
        <v/>
      </c>
      <c r="Q2266" s="18" t="str" cm="1">
        <f t="array" ref="Q2266">IF(LEN($A2266)&gt;0,SUMPRODUCT(($A2266=merged_names)*(_xlfn.TEXTAFTER(Q$2, "At ")=merged_belt_colours)*merged_months_at_rank),"")</f>
        <v/>
      </c>
      <c r="R2266" s="18" t="str" cm="1">
        <f t="array" ref="R2266">IF(LEN($A2266)&gt;0,SUMPRODUCT(($A2266=merged_names)*(_xlfn.TEXTAFTER(R$2, "At ")=merged_belt_colours)*merged_months_at_rank),"")</f>
        <v/>
      </c>
    </row>
    <row r="2267" spans="1:18" x14ac:dyDescent="0.25">
      <c r="A2267"/>
      <c r="B2267" s="15" t="str" cm="1">
        <f t="array" ref="B2267">IFERROR(IF(LEN(A2267)&gt;0, IF(SUMPRODUCT((Inactives[Key]=J2267)*(Inactives[Currently Inactive]))=1,"Inactive","Active"),""),"Active")</f>
        <v/>
      </c>
      <c r="C2267" s="16" t="str" cm="1">
        <f t="array" aca="1" ref="C2267" ca="1">IFERROR(_xlfn._xlws.FILTER(Inactives[Inactive On],(Inactives[Key]=J2267)*(Inactives[Currently Inactive]),""),"")</f>
        <v/>
      </c>
      <c r="D2267" s="16" t="str" cm="1">
        <f t="array" aca="1" ref="D2267" ca="1">IFERROR(INDEX(_xlfn.TEXTSPLIT(E2267," "),1),"")</f>
        <v/>
      </c>
      <c r="E2267" s="15" t="str" cm="1">
        <f t="array" aca="1" ref="E2267" ca="1">IFERROR(_xlfn._xlws.FILTER(merged_ranks,(merged_end_dates=DATE(9999,12,31))*(merged_names=A2267)),"")</f>
        <v/>
      </c>
      <c r="F2267" s="17" t="str">
        <f ca="1">_xlfn.XLOOKUP(J2267,Promotions[Promo Key],Promotions[Promo Date],"")</f>
        <v/>
      </c>
      <c r="G2267" s="18" t="str">
        <f t="shared" ca="1" si="151"/>
        <v/>
      </c>
      <c r="H2267" s="18" t="str">
        <f t="shared" ca="1" si="154"/>
        <v/>
      </c>
      <c r="I2267" s="17" t="str">
        <f>_xlfn.XLOOKUP(A2267,Students[Full Name],Students[Starting Rank],"")</f>
        <v/>
      </c>
      <c r="J2267" s="15" t="str">
        <f t="shared" ca="1" si="152"/>
        <v xml:space="preserve">: </v>
      </c>
      <c r="K2267" s="16" t="str">
        <f>_xlfn.XLOOKUP(A2267,Students[Full Name],Students[Start Date],"")</f>
        <v/>
      </c>
      <c r="L2267" s="18">
        <f t="shared" ca="1" si="153"/>
        <v>-1</v>
      </c>
      <c r="M2267" s="18" cm="1">
        <f t="array" aca="1" ref="M2267" ca="1">SUMPRODUCT(Inactives[Days Inactive]*(Inactives[Student]=A2267))/365</f>
        <v>0</v>
      </c>
      <c r="N2267" s="18" t="str" cm="1">
        <f t="array" ref="N2267">IF(LEN($A2267)&gt;0,SUMPRODUCT(($A2267=merged_names)*(_xlfn.TEXTAFTER(N$2, "At ")=merged_belt_colours)*merged_months_at_rank),"")</f>
        <v/>
      </c>
      <c r="O2267" s="18" t="str" cm="1">
        <f t="array" ref="O2267">IF(LEN($A2267)&gt;0,SUMPRODUCT(($A2267=merged_names)*(_xlfn.TEXTAFTER(O$2, "At ")=merged_belt_colours)*merged_months_at_rank),"")</f>
        <v/>
      </c>
      <c r="P2267" s="18" t="str" cm="1">
        <f t="array" ref="P2267">IF(LEN($A2267)&gt;0,SUMPRODUCT(($A2267=merged_names)*(_xlfn.TEXTAFTER(P$2, "At ")=merged_belt_colours)*merged_months_at_rank),"")</f>
        <v/>
      </c>
      <c r="Q2267" s="18" t="str" cm="1">
        <f t="array" ref="Q2267">IF(LEN($A2267)&gt;0,SUMPRODUCT(($A2267=merged_names)*(_xlfn.TEXTAFTER(Q$2, "At ")=merged_belt_colours)*merged_months_at_rank),"")</f>
        <v/>
      </c>
      <c r="R2267" s="18" t="str" cm="1">
        <f t="array" ref="R2267">IF(LEN($A2267)&gt;0,SUMPRODUCT(($A2267=merged_names)*(_xlfn.TEXTAFTER(R$2, "At ")=merged_belt_colours)*merged_months_at_rank),"")</f>
        <v/>
      </c>
    </row>
    <row r="2268" spans="1:18" x14ac:dyDescent="0.25">
      <c r="A2268"/>
      <c r="B2268" s="15" t="str" cm="1">
        <f t="array" ref="B2268">IFERROR(IF(LEN(A2268)&gt;0, IF(SUMPRODUCT((Inactives[Key]=J2268)*(Inactives[Currently Inactive]))=1,"Inactive","Active"),""),"Active")</f>
        <v/>
      </c>
      <c r="C2268" s="16" t="str" cm="1">
        <f t="array" aca="1" ref="C2268" ca="1">IFERROR(_xlfn._xlws.FILTER(Inactives[Inactive On],(Inactives[Key]=J2268)*(Inactives[Currently Inactive]),""),"")</f>
        <v/>
      </c>
      <c r="D2268" s="16" t="str" cm="1">
        <f t="array" aca="1" ref="D2268" ca="1">IFERROR(INDEX(_xlfn.TEXTSPLIT(E2268," "),1),"")</f>
        <v/>
      </c>
      <c r="E2268" s="15" t="str" cm="1">
        <f t="array" aca="1" ref="E2268" ca="1">IFERROR(_xlfn._xlws.FILTER(merged_ranks,(merged_end_dates=DATE(9999,12,31))*(merged_names=A2268)),"")</f>
        <v/>
      </c>
      <c r="F2268" s="17" t="str">
        <f ca="1">_xlfn.XLOOKUP(J2268,Promotions[Promo Key],Promotions[Promo Date],"")</f>
        <v/>
      </c>
      <c r="G2268" s="18" t="str">
        <f t="shared" ref="G2268:G2331" ca="1" si="155">IFERROR((TODAY()-F2268)/30.5, "")</f>
        <v/>
      </c>
      <c r="H2268" s="18" t="str">
        <f t="shared" ca="1" si="154"/>
        <v/>
      </c>
      <c r="I2268" s="17" t="str">
        <f>_xlfn.XLOOKUP(A2268,Students[Full Name],Students[Starting Rank],"")</f>
        <v/>
      </c>
      <c r="J2268" s="15" t="str">
        <f t="shared" ref="J2268:J2331" ca="1" si="156">A2268&amp;": "&amp;E2268</f>
        <v xml:space="preserve">: </v>
      </c>
      <c r="K2268" s="16" t="str">
        <f>_xlfn.XLOOKUP(A2268,Students[Full Name],Students[Start Date],"")</f>
        <v/>
      </c>
      <c r="L2268" s="18">
        <f t="shared" ref="L2268:L2331" ca="1" si="157">IF(LEN(C2268)&gt;0,(TODAY()-C2268)/30.5,-1)</f>
        <v>-1</v>
      </c>
      <c r="M2268" s="18" cm="1">
        <f t="array" aca="1" ref="M2268" ca="1">SUMPRODUCT(Inactives[Days Inactive]*(Inactives[Student]=A2268))/365</f>
        <v>0</v>
      </c>
      <c r="N2268" s="18" t="str" cm="1">
        <f t="array" ref="N2268">IF(LEN($A2268)&gt;0,SUMPRODUCT(($A2268=merged_names)*(_xlfn.TEXTAFTER(N$2, "At ")=merged_belt_colours)*merged_months_at_rank),"")</f>
        <v/>
      </c>
      <c r="O2268" s="18" t="str" cm="1">
        <f t="array" ref="O2268">IF(LEN($A2268)&gt;0,SUMPRODUCT(($A2268=merged_names)*(_xlfn.TEXTAFTER(O$2, "At ")=merged_belt_colours)*merged_months_at_rank),"")</f>
        <v/>
      </c>
      <c r="P2268" s="18" t="str" cm="1">
        <f t="array" ref="P2268">IF(LEN($A2268)&gt;0,SUMPRODUCT(($A2268=merged_names)*(_xlfn.TEXTAFTER(P$2, "At ")=merged_belt_colours)*merged_months_at_rank),"")</f>
        <v/>
      </c>
      <c r="Q2268" s="18" t="str" cm="1">
        <f t="array" ref="Q2268">IF(LEN($A2268)&gt;0,SUMPRODUCT(($A2268=merged_names)*(_xlfn.TEXTAFTER(Q$2, "At ")=merged_belt_colours)*merged_months_at_rank),"")</f>
        <v/>
      </c>
      <c r="R2268" s="18" t="str" cm="1">
        <f t="array" ref="R2268">IF(LEN($A2268)&gt;0,SUMPRODUCT(($A2268=merged_names)*(_xlfn.TEXTAFTER(R$2, "At ")=merged_belt_colours)*merged_months_at_rank),"")</f>
        <v/>
      </c>
    </row>
    <row r="2269" spans="1:18" x14ac:dyDescent="0.25">
      <c r="A2269"/>
      <c r="B2269" s="15" t="str" cm="1">
        <f t="array" ref="B2269">IFERROR(IF(LEN(A2269)&gt;0, IF(SUMPRODUCT((Inactives[Key]=J2269)*(Inactives[Currently Inactive]))=1,"Inactive","Active"),""),"Active")</f>
        <v/>
      </c>
      <c r="C2269" s="16" t="str" cm="1">
        <f t="array" aca="1" ref="C2269" ca="1">IFERROR(_xlfn._xlws.FILTER(Inactives[Inactive On],(Inactives[Key]=J2269)*(Inactives[Currently Inactive]),""),"")</f>
        <v/>
      </c>
      <c r="D2269" s="16" t="str" cm="1">
        <f t="array" aca="1" ref="D2269" ca="1">IFERROR(INDEX(_xlfn.TEXTSPLIT(E2269," "),1),"")</f>
        <v/>
      </c>
      <c r="E2269" s="15" t="str" cm="1">
        <f t="array" aca="1" ref="E2269" ca="1">IFERROR(_xlfn._xlws.FILTER(merged_ranks,(merged_end_dates=DATE(9999,12,31))*(merged_names=A2269)),"")</f>
        <v/>
      </c>
      <c r="F2269" s="17" t="str">
        <f ca="1">_xlfn.XLOOKUP(J2269,Promotions[Promo Key],Promotions[Promo Date],"")</f>
        <v/>
      </c>
      <c r="G2269" s="18" t="str">
        <f t="shared" ca="1" si="155"/>
        <v/>
      </c>
      <c r="H2269" s="18" t="str">
        <f t="shared" ca="1" si="154"/>
        <v/>
      </c>
      <c r="I2269" s="17" t="str">
        <f>_xlfn.XLOOKUP(A2269,Students[Full Name],Students[Starting Rank],"")</f>
        <v/>
      </c>
      <c r="J2269" s="15" t="str">
        <f t="shared" ca="1" si="156"/>
        <v xml:space="preserve">: </v>
      </c>
      <c r="K2269" s="16" t="str">
        <f>_xlfn.XLOOKUP(A2269,Students[Full Name],Students[Start Date],"")</f>
        <v/>
      </c>
      <c r="L2269" s="18">
        <f t="shared" ca="1" si="157"/>
        <v>-1</v>
      </c>
      <c r="M2269" s="18" cm="1">
        <f t="array" aca="1" ref="M2269" ca="1">SUMPRODUCT(Inactives[Days Inactive]*(Inactives[Student]=A2269))/365</f>
        <v>0</v>
      </c>
      <c r="N2269" s="18" t="str" cm="1">
        <f t="array" ref="N2269">IF(LEN($A2269)&gt;0,SUMPRODUCT(($A2269=merged_names)*(_xlfn.TEXTAFTER(N$2, "At ")=merged_belt_colours)*merged_months_at_rank),"")</f>
        <v/>
      </c>
      <c r="O2269" s="18" t="str" cm="1">
        <f t="array" ref="O2269">IF(LEN($A2269)&gt;0,SUMPRODUCT(($A2269=merged_names)*(_xlfn.TEXTAFTER(O$2, "At ")=merged_belt_colours)*merged_months_at_rank),"")</f>
        <v/>
      </c>
      <c r="P2269" s="18" t="str" cm="1">
        <f t="array" ref="P2269">IF(LEN($A2269)&gt;0,SUMPRODUCT(($A2269=merged_names)*(_xlfn.TEXTAFTER(P$2, "At ")=merged_belt_colours)*merged_months_at_rank),"")</f>
        <v/>
      </c>
      <c r="Q2269" s="18" t="str" cm="1">
        <f t="array" ref="Q2269">IF(LEN($A2269)&gt;0,SUMPRODUCT(($A2269=merged_names)*(_xlfn.TEXTAFTER(Q$2, "At ")=merged_belt_colours)*merged_months_at_rank),"")</f>
        <v/>
      </c>
      <c r="R2269" s="18" t="str" cm="1">
        <f t="array" ref="R2269">IF(LEN($A2269)&gt;0,SUMPRODUCT(($A2269=merged_names)*(_xlfn.TEXTAFTER(R$2, "At ")=merged_belt_colours)*merged_months_at_rank),"")</f>
        <v/>
      </c>
    </row>
    <row r="2270" spans="1:18" x14ac:dyDescent="0.25">
      <c r="A2270"/>
      <c r="B2270" s="15" t="str" cm="1">
        <f t="array" ref="B2270">IFERROR(IF(LEN(A2270)&gt;0, IF(SUMPRODUCT((Inactives[Key]=J2270)*(Inactives[Currently Inactive]))=1,"Inactive","Active"),""),"Active")</f>
        <v/>
      </c>
      <c r="C2270" s="16" t="str" cm="1">
        <f t="array" aca="1" ref="C2270" ca="1">IFERROR(_xlfn._xlws.FILTER(Inactives[Inactive On],(Inactives[Key]=J2270)*(Inactives[Currently Inactive]),""),"")</f>
        <v/>
      </c>
      <c r="D2270" s="16" t="str" cm="1">
        <f t="array" aca="1" ref="D2270" ca="1">IFERROR(INDEX(_xlfn.TEXTSPLIT(E2270," "),1),"")</f>
        <v/>
      </c>
      <c r="E2270" s="15" t="str" cm="1">
        <f t="array" aca="1" ref="E2270" ca="1">IFERROR(_xlfn._xlws.FILTER(merged_ranks,(merged_end_dates=DATE(9999,12,31))*(merged_names=A2270)),"")</f>
        <v/>
      </c>
      <c r="F2270" s="17" t="str">
        <f ca="1">_xlfn.XLOOKUP(J2270,Promotions[Promo Key],Promotions[Promo Date],"")</f>
        <v/>
      </c>
      <c r="G2270" s="18" t="str">
        <f t="shared" ca="1" si="155"/>
        <v/>
      </c>
      <c r="H2270" s="18" t="str">
        <f t="shared" ca="1" si="154"/>
        <v/>
      </c>
      <c r="I2270" s="17" t="str">
        <f>_xlfn.XLOOKUP(A2270,Students[Full Name],Students[Starting Rank],"")</f>
        <v/>
      </c>
      <c r="J2270" s="15" t="str">
        <f t="shared" ca="1" si="156"/>
        <v xml:space="preserve">: </v>
      </c>
      <c r="K2270" s="16" t="str">
        <f>_xlfn.XLOOKUP(A2270,Students[Full Name],Students[Start Date],"")</f>
        <v/>
      </c>
      <c r="L2270" s="18">
        <f t="shared" ca="1" si="157"/>
        <v>-1</v>
      </c>
      <c r="M2270" s="18" cm="1">
        <f t="array" aca="1" ref="M2270" ca="1">SUMPRODUCT(Inactives[Days Inactive]*(Inactives[Student]=A2270))/365</f>
        <v>0</v>
      </c>
      <c r="N2270" s="18" t="str" cm="1">
        <f t="array" ref="N2270">IF(LEN($A2270)&gt;0,SUMPRODUCT(($A2270=merged_names)*(_xlfn.TEXTAFTER(N$2, "At ")=merged_belt_colours)*merged_months_at_rank),"")</f>
        <v/>
      </c>
      <c r="O2270" s="18" t="str" cm="1">
        <f t="array" ref="O2270">IF(LEN($A2270)&gt;0,SUMPRODUCT(($A2270=merged_names)*(_xlfn.TEXTAFTER(O$2, "At ")=merged_belt_colours)*merged_months_at_rank),"")</f>
        <v/>
      </c>
      <c r="P2270" s="18" t="str" cm="1">
        <f t="array" ref="P2270">IF(LEN($A2270)&gt;0,SUMPRODUCT(($A2270=merged_names)*(_xlfn.TEXTAFTER(P$2, "At ")=merged_belt_colours)*merged_months_at_rank),"")</f>
        <v/>
      </c>
      <c r="Q2270" s="18" t="str" cm="1">
        <f t="array" ref="Q2270">IF(LEN($A2270)&gt;0,SUMPRODUCT(($A2270=merged_names)*(_xlfn.TEXTAFTER(Q$2, "At ")=merged_belt_colours)*merged_months_at_rank),"")</f>
        <v/>
      </c>
      <c r="R2270" s="18" t="str" cm="1">
        <f t="array" ref="R2270">IF(LEN($A2270)&gt;0,SUMPRODUCT(($A2270=merged_names)*(_xlfn.TEXTAFTER(R$2, "At ")=merged_belt_colours)*merged_months_at_rank),"")</f>
        <v/>
      </c>
    </row>
    <row r="2271" spans="1:18" x14ac:dyDescent="0.25">
      <c r="A2271"/>
      <c r="B2271" s="15" t="str" cm="1">
        <f t="array" ref="B2271">IFERROR(IF(LEN(A2271)&gt;0, IF(SUMPRODUCT((Inactives[Key]=J2271)*(Inactives[Currently Inactive]))=1,"Inactive","Active"),""),"Active")</f>
        <v/>
      </c>
      <c r="C2271" s="16" t="str" cm="1">
        <f t="array" aca="1" ref="C2271" ca="1">IFERROR(_xlfn._xlws.FILTER(Inactives[Inactive On],(Inactives[Key]=J2271)*(Inactives[Currently Inactive]),""),"")</f>
        <v/>
      </c>
      <c r="D2271" s="16" t="str" cm="1">
        <f t="array" aca="1" ref="D2271" ca="1">IFERROR(INDEX(_xlfn.TEXTSPLIT(E2271," "),1),"")</f>
        <v/>
      </c>
      <c r="E2271" s="15" t="str" cm="1">
        <f t="array" aca="1" ref="E2271" ca="1">IFERROR(_xlfn._xlws.FILTER(merged_ranks,(merged_end_dates=DATE(9999,12,31))*(merged_names=A2271)),"")</f>
        <v/>
      </c>
      <c r="F2271" s="17" t="str">
        <f ca="1">_xlfn.XLOOKUP(J2271,Promotions[Promo Key],Promotions[Promo Date],"")</f>
        <v/>
      </c>
      <c r="G2271" s="18" t="str">
        <f t="shared" ca="1" si="155"/>
        <v/>
      </c>
      <c r="H2271" s="18" t="str">
        <f t="shared" ca="1" si="154"/>
        <v/>
      </c>
      <c r="I2271" s="17" t="str">
        <f>_xlfn.XLOOKUP(A2271,Students[Full Name],Students[Starting Rank],"")</f>
        <v/>
      </c>
      <c r="J2271" s="15" t="str">
        <f t="shared" ca="1" si="156"/>
        <v xml:space="preserve">: </v>
      </c>
      <c r="K2271" s="16" t="str">
        <f>_xlfn.XLOOKUP(A2271,Students[Full Name],Students[Start Date],"")</f>
        <v/>
      </c>
      <c r="L2271" s="18">
        <f t="shared" ca="1" si="157"/>
        <v>-1</v>
      </c>
      <c r="M2271" s="18" cm="1">
        <f t="array" aca="1" ref="M2271" ca="1">SUMPRODUCT(Inactives[Days Inactive]*(Inactives[Student]=A2271))/365</f>
        <v>0</v>
      </c>
      <c r="N2271" s="18" t="str" cm="1">
        <f t="array" ref="N2271">IF(LEN($A2271)&gt;0,SUMPRODUCT(($A2271=merged_names)*(_xlfn.TEXTAFTER(N$2, "At ")=merged_belt_colours)*merged_months_at_rank),"")</f>
        <v/>
      </c>
      <c r="O2271" s="18" t="str" cm="1">
        <f t="array" ref="O2271">IF(LEN($A2271)&gt;0,SUMPRODUCT(($A2271=merged_names)*(_xlfn.TEXTAFTER(O$2, "At ")=merged_belt_colours)*merged_months_at_rank),"")</f>
        <v/>
      </c>
      <c r="P2271" s="18" t="str" cm="1">
        <f t="array" ref="P2271">IF(LEN($A2271)&gt;0,SUMPRODUCT(($A2271=merged_names)*(_xlfn.TEXTAFTER(P$2, "At ")=merged_belt_colours)*merged_months_at_rank),"")</f>
        <v/>
      </c>
      <c r="Q2271" s="18" t="str" cm="1">
        <f t="array" ref="Q2271">IF(LEN($A2271)&gt;0,SUMPRODUCT(($A2271=merged_names)*(_xlfn.TEXTAFTER(Q$2, "At ")=merged_belt_colours)*merged_months_at_rank),"")</f>
        <v/>
      </c>
      <c r="R2271" s="18" t="str" cm="1">
        <f t="array" ref="R2271">IF(LEN($A2271)&gt;0,SUMPRODUCT(($A2271=merged_names)*(_xlfn.TEXTAFTER(R$2, "At ")=merged_belt_colours)*merged_months_at_rank),"")</f>
        <v/>
      </c>
    </row>
    <row r="2272" spans="1:18" x14ac:dyDescent="0.25">
      <c r="A2272"/>
      <c r="B2272" s="15" t="str" cm="1">
        <f t="array" ref="B2272">IFERROR(IF(LEN(A2272)&gt;0, IF(SUMPRODUCT((Inactives[Key]=J2272)*(Inactives[Currently Inactive]))=1,"Inactive","Active"),""),"Active")</f>
        <v/>
      </c>
      <c r="C2272" s="16" t="str" cm="1">
        <f t="array" aca="1" ref="C2272" ca="1">IFERROR(_xlfn._xlws.FILTER(Inactives[Inactive On],(Inactives[Key]=J2272)*(Inactives[Currently Inactive]),""),"")</f>
        <v/>
      </c>
      <c r="D2272" s="16" t="str" cm="1">
        <f t="array" aca="1" ref="D2272" ca="1">IFERROR(INDEX(_xlfn.TEXTSPLIT(E2272," "),1),"")</f>
        <v/>
      </c>
      <c r="E2272" s="15" t="str" cm="1">
        <f t="array" aca="1" ref="E2272" ca="1">IFERROR(_xlfn._xlws.FILTER(merged_ranks,(merged_end_dates=DATE(9999,12,31))*(merged_names=A2272)),"")</f>
        <v/>
      </c>
      <c r="F2272" s="17" t="str">
        <f ca="1">_xlfn.XLOOKUP(J2272,Promotions[Promo Key],Promotions[Promo Date],"")</f>
        <v/>
      </c>
      <c r="G2272" s="18" t="str">
        <f t="shared" ca="1" si="155"/>
        <v/>
      </c>
      <c r="H2272" s="18" t="str">
        <f t="shared" ca="1" si="154"/>
        <v/>
      </c>
      <c r="I2272" s="17" t="str">
        <f>_xlfn.XLOOKUP(A2272,Students[Full Name],Students[Starting Rank],"")</f>
        <v/>
      </c>
      <c r="J2272" s="15" t="str">
        <f t="shared" ca="1" si="156"/>
        <v xml:space="preserve">: </v>
      </c>
      <c r="K2272" s="16" t="str">
        <f>_xlfn.XLOOKUP(A2272,Students[Full Name],Students[Start Date],"")</f>
        <v/>
      </c>
      <c r="L2272" s="18">
        <f t="shared" ca="1" si="157"/>
        <v>-1</v>
      </c>
      <c r="M2272" s="18" cm="1">
        <f t="array" aca="1" ref="M2272" ca="1">SUMPRODUCT(Inactives[Days Inactive]*(Inactives[Student]=A2272))/365</f>
        <v>0</v>
      </c>
      <c r="N2272" s="18" t="str" cm="1">
        <f t="array" ref="N2272">IF(LEN($A2272)&gt;0,SUMPRODUCT(($A2272=merged_names)*(_xlfn.TEXTAFTER(N$2, "At ")=merged_belt_colours)*merged_months_at_rank),"")</f>
        <v/>
      </c>
      <c r="O2272" s="18" t="str" cm="1">
        <f t="array" ref="O2272">IF(LEN($A2272)&gt;0,SUMPRODUCT(($A2272=merged_names)*(_xlfn.TEXTAFTER(O$2, "At ")=merged_belt_colours)*merged_months_at_rank),"")</f>
        <v/>
      </c>
      <c r="P2272" s="18" t="str" cm="1">
        <f t="array" ref="P2272">IF(LEN($A2272)&gt;0,SUMPRODUCT(($A2272=merged_names)*(_xlfn.TEXTAFTER(P$2, "At ")=merged_belt_colours)*merged_months_at_rank),"")</f>
        <v/>
      </c>
      <c r="Q2272" s="18" t="str" cm="1">
        <f t="array" ref="Q2272">IF(LEN($A2272)&gt;0,SUMPRODUCT(($A2272=merged_names)*(_xlfn.TEXTAFTER(Q$2, "At ")=merged_belt_colours)*merged_months_at_rank),"")</f>
        <v/>
      </c>
      <c r="R2272" s="18" t="str" cm="1">
        <f t="array" ref="R2272">IF(LEN($A2272)&gt;0,SUMPRODUCT(($A2272=merged_names)*(_xlfn.TEXTAFTER(R$2, "At ")=merged_belt_colours)*merged_months_at_rank),"")</f>
        <v/>
      </c>
    </row>
    <row r="2273" spans="1:18" x14ac:dyDescent="0.25">
      <c r="A2273"/>
      <c r="B2273" s="15" t="str" cm="1">
        <f t="array" ref="B2273">IFERROR(IF(LEN(A2273)&gt;0, IF(SUMPRODUCT((Inactives[Key]=J2273)*(Inactives[Currently Inactive]))=1,"Inactive","Active"),""),"Active")</f>
        <v/>
      </c>
      <c r="C2273" s="16" t="str" cm="1">
        <f t="array" aca="1" ref="C2273" ca="1">IFERROR(_xlfn._xlws.FILTER(Inactives[Inactive On],(Inactives[Key]=J2273)*(Inactives[Currently Inactive]),""),"")</f>
        <v/>
      </c>
      <c r="D2273" s="16" t="str" cm="1">
        <f t="array" aca="1" ref="D2273" ca="1">IFERROR(INDEX(_xlfn.TEXTSPLIT(E2273," "),1),"")</f>
        <v/>
      </c>
      <c r="E2273" s="15" t="str" cm="1">
        <f t="array" aca="1" ref="E2273" ca="1">IFERROR(_xlfn._xlws.FILTER(merged_ranks,(merged_end_dates=DATE(9999,12,31))*(merged_names=A2273)),"")</f>
        <v/>
      </c>
      <c r="F2273" s="17" t="str">
        <f ca="1">_xlfn.XLOOKUP(J2273,Promotions[Promo Key],Promotions[Promo Date],"")</f>
        <v/>
      </c>
      <c r="G2273" s="18" t="str">
        <f t="shared" ca="1" si="155"/>
        <v/>
      </c>
      <c r="H2273" s="18" t="str">
        <f t="shared" ca="1" si="154"/>
        <v/>
      </c>
      <c r="I2273" s="17" t="str">
        <f>_xlfn.XLOOKUP(A2273,Students[Full Name],Students[Starting Rank],"")</f>
        <v/>
      </c>
      <c r="J2273" s="15" t="str">
        <f t="shared" ca="1" si="156"/>
        <v xml:space="preserve">: </v>
      </c>
      <c r="K2273" s="16" t="str">
        <f>_xlfn.XLOOKUP(A2273,Students[Full Name],Students[Start Date],"")</f>
        <v/>
      </c>
      <c r="L2273" s="18">
        <f t="shared" ca="1" si="157"/>
        <v>-1</v>
      </c>
      <c r="M2273" s="18" cm="1">
        <f t="array" aca="1" ref="M2273" ca="1">SUMPRODUCT(Inactives[Days Inactive]*(Inactives[Student]=A2273))/365</f>
        <v>0</v>
      </c>
      <c r="N2273" s="18" t="str" cm="1">
        <f t="array" ref="N2273">IF(LEN($A2273)&gt;0,SUMPRODUCT(($A2273=merged_names)*(_xlfn.TEXTAFTER(N$2, "At ")=merged_belt_colours)*merged_months_at_rank),"")</f>
        <v/>
      </c>
      <c r="O2273" s="18" t="str" cm="1">
        <f t="array" ref="O2273">IF(LEN($A2273)&gt;0,SUMPRODUCT(($A2273=merged_names)*(_xlfn.TEXTAFTER(O$2, "At ")=merged_belt_colours)*merged_months_at_rank),"")</f>
        <v/>
      </c>
      <c r="P2273" s="18" t="str" cm="1">
        <f t="array" ref="P2273">IF(LEN($A2273)&gt;0,SUMPRODUCT(($A2273=merged_names)*(_xlfn.TEXTAFTER(P$2, "At ")=merged_belt_colours)*merged_months_at_rank),"")</f>
        <v/>
      </c>
      <c r="Q2273" s="18" t="str" cm="1">
        <f t="array" ref="Q2273">IF(LEN($A2273)&gt;0,SUMPRODUCT(($A2273=merged_names)*(_xlfn.TEXTAFTER(Q$2, "At ")=merged_belt_colours)*merged_months_at_rank),"")</f>
        <v/>
      </c>
      <c r="R2273" s="18" t="str" cm="1">
        <f t="array" ref="R2273">IF(LEN($A2273)&gt;0,SUMPRODUCT(($A2273=merged_names)*(_xlfn.TEXTAFTER(R$2, "At ")=merged_belt_colours)*merged_months_at_rank),"")</f>
        <v/>
      </c>
    </row>
    <row r="2274" spans="1:18" x14ac:dyDescent="0.25">
      <c r="A2274"/>
      <c r="B2274" s="15" t="str" cm="1">
        <f t="array" ref="B2274">IFERROR(IF(LEN(A2274)&gt;0, IF(SUMPRODUCT((Inactives[Key]=J2274)*(Inactives[Currently Inactive]))=1,"Inactive","Active"),""),"Active")</f>
        <v/>
      </c>
      <c r="C2274" s="16" t="str" cm="1">
        <f t="array" aca="1" ref="C2274" ca="1">IFERROR(_xlfn._xlws.FILTER(Inactives[Inactive On],(Inactives[Key]=J2274)*(Inactives[Currently Inactive]),""),"")</f>
        <v/>
      </c>
      <c r="D2274" s="16" t="str" cm="1">
        <f t="array" aca="1" ref="D2274" ca="1">IFERROR(INDEX(_xlfn.TEXTSPLIT(E2274," "),1),"")</f>
        <v/>
      </c>
      <c r="E2274" s="15" t="str" cm="1">
        <f t="array" aca="1" ref="E2274" ca="1">IFERROR(_xlfn._xlws.FILTER(merged_ranks,(merged_end_dates=DATE(9999,12,31))*(merged_names=A2274)),"")</f>
        <v/>
      </c>
      <c r="F2274" s="17" t="str">
        <f ca="1">_xlfn.XLOOKUP(J2274,Promotions[Promo Key],Promotions[Promo Date],"")</f>
        <v/>
      </c>
      <c r="G2274" s="18" t="str">
        <f t="shared" ca="1" si="155"/>
        <v/>
      </c>
      <c r="H2274" s="18" t="str">
        <f t="shared" ca="1" si="154"/>
        <v/>
      </c>
      <c r="I2274" s="17" t="str">
        <f>_xlfn.XLOOKUP(A2274,Students[Full Name],Students[Starting Rank],"")</f>
        <v/>
      </c>
      <c r="J2274" s="15" t="str">
        <f t="shared" ca="1" si="156"/>
        <v xml:space="preserve">: </v>
      </c>
      <c r="K2274" s="16" t="str">
        <f>_xlfn.XLOOKUP(A2274,Students[Full Name],Students[Start Date],"")</f>
        <v/>
      </c>
      <c r="L2274" s="18">
        <f t="shared" ca="1" si="157"/>
        <v>-1</v>
      </c>
      <c r="M2274" s="18" cm="1">
        <f t="array" aca="1" ref="M2274" ca="1">SUMPRODUCT(Inactives[Days Inactive]*(Inactives[Student]=A2274))/365</f>
        <v>0</v>
      </c>
      <c r="N2274" s="18" t="str" cm="1">
        <f t="array" ref="N2274">IF(LEN($A2274)&gt;0,SUMPRODUCT(($A2274=merged_names)*(_xlfn.TEXTAFTER(N$2, "At ")=merged_belt_colours)*merged_months_at_rank),"")</f>
        <v/>
      </c>
      <c r="O2274" s="18" t="str" cm="1">
        <f t="array" ref="O2274">IF(LEN($A2274)&gt;0,SUMPRODUCT(($A2274=merged_names)*(_xlfn.TEXTAFTER(O$2, "At ")=merged_belt_colours)*merged_months_at_rank),"")</f>
        <v/>
      </c>
      <c r="P2274" s="18" t="str" cm="1">
        <f t="array" ref="P2274">IF(LEN($A2274)&gt;0,SUMPRODUCT(($A2274=merged_names)*(_xlfn.TEXTAFTER(P$2, "At ")=merged_belt_colours)*merged_months_at_rank),"")</f>
        <v/>
      </c>
      <c r="Q2274" s="18" t="str" cm="1">
        <f t="array" ref="Q2274">IF(LEN($A2274)&gt;0,SUMPRODUCT(($A2274=merged_names)*(_xlfn.TEXTAFTER(Q$2, "At ")=merged_belt_colours)*merged_months_at_rank),"")</f>
        <v/>
      </c>
      <c r="R2274" s="18" t="str" cm="1">
        <f t="array" ref="R2274">IF(LEN($A2274)&gt;0,SUMPRODUCT(($A2274=merged_names)*(_xlfn.TEXTAFTER(R$2, "At ")=merged_belt_colours)*merged_months_at_rank),"")</f>
        <v/>
      </c>
    </row>
    <row r="2275" spans="1:18" x14ac:dyDescent="0.25">
      <c r="A2275"/>
      <c r="B2275" s="15" t="str" cm="1">
        <f t="array" ref="B2275">IFERROR(IF(LEN(A2275)&gt;0, IF(SUMPRODUCT((Inactives[Key]=J2275)*(Inactives[Currently Inactive]))=1,"Inactive","Active"),""),"Active")</f>
        <v/>
      </c>
      <c r="C2275" s="16" t="str" cm="1">
        <f t="array" aca="1" ref="C2275" ca="1">IFERROR(_xlfn._xlws.FILTER(Inactives[Inactive On],(Inactives[Key]=J2275)*(Inactives[Currently Inactive]),""),"")</f>
        <v/>
      </c>
      <c r="D2275" s="16" t="str" cm="1">
        <f t="array" aca="1" ref="D2275" ca="1">IFERROR(INDEX(_xlfn.TEXTSPLIT(E2275," "),1),"")</f>
        <v/>
      </c>
      <c r="E2275" s="15" t="str" cm="1">
        <f t="array" aca="1" ref="E2275" ca="1">IFERROR(_xlfn._xlws.FILTER(merged_ranks,(merged_end_dates=DATE(9999,12,31))*(merged_names=A2275)),"")</f>
        <v/>
      </c>
      <c r="F2275" s="17" t="str">
        <f ca="1">_xlfn.XLOOKUP(J2275,Promotions[Promo Key],Promotions[Promo Date],"")</f>
        <v/>
      </c>
      <c r="G2275" s="18" t="str">
        <f t="shared" ca="1" si="155"/>
        <v/>
      </c>
      <c r="H2275" s="18" t="str">
        <f t="shared" ca="1" si="154"/>
        <v/>
      </c>
      <c r="I2275" s="17" t="str">
        <f>_xlfn.XLOOKUP(A2275,Students[Full Name],Students[Starting Rank],"")</f>
        <v/>
      </c>
      <c r="J2275" s="15" t="str">
        <f t="shared" ca="1" si="156"/>
        <v xml:space="preserve">: </v>
      </c>
      <c r="K2275" s="16" t="str">
        <f>_xlfn.XLOOKUP(A2275,Students[Full Name],Students[Start Date],"")</f>
        <v/>
      </c>
      <c r="L2275" s="18">
        <f t="shared" ca="1" si="157"/>
        <v>-1</v>
      </c>
      <c r="M2275" s="18" cm="1">
        <f t="array" aca="1" ref="M2275" ca="1">SUMPRODUCT(Inactives[Days Inactive]*(Inactives[Student]=A2275))/365</f>
        <v>0</v>
      </c>
      <c r="N2275" s="18" t="str" cm="1">
        <f t="array" ref="N2275">IF(LEN($A2275)&gt;0,SUMPRODUCT(($A2275=merged_names)*(_xlfn.TEXTAFTER(N$2, "At ")=merged_belt_colours)*merged_months_at_rank),"")</f>
        <v/>
      </c>
      <c r="O2275" s="18" t="str" cm="1">
        <f t="array" ref="O2275">IF(LEN($A2275)&gt;0,SUMPRODUCT(($A2275=merged_names)*(_xlfn.TEXTAFTER(O$2, "At ")=merged_belt_colours)*merged_months_at_rank),"")</f>
        <v/>
      </c>
      <c r="P2275" s="18" t="str" cm="1">
        <f t="array" ref="P2275">IF(LEN($A2275)&gt;0,SUMPRODUCT(($A2275=merged_names)*(_xlfn.TEXTAFTER(P$2, "At ")=merged_belt_colours)*merged_months_at_rank),"")</f>
        <v/>
      </c>
      <c r="Q2275" s="18" t="str" cm="1">
        <f t="array" ref="Q2275">IF(LEN($A2275)&gt;0,SUMPRODUCT(($A2275=merged_names)*(_xlfn.TEXTAFTER(Q$2, "At ")=merged_belt_colours)*merged_months_at_rank),"")</f>
        <v/>
      </c>
      <c r="R2275" s="18" t="str" cm="1">
        <f t="array" ref="R2275">IF(LEN($A2275)&gt;0,SUMPRODUCT(($A2275=merged_names)*(_xlfn.TEXTAFTER(R$2, "At ")=merged_belt_colours)*merged_months_at_rank),"")</f>
        <v/>
      </c>
    </row>
    <row r="2276" spans="1:18" x14ac:dyDescent="0.25">
      <c r="A2276"/>
      <c r="B2276" s="15" t="str" cm="1">
        <f t="array" ref="B2276">IFERROR(IF(LEN(A2276)&gt;0, IF(SUMPRODUCT((Inactives[Key]=J2276)*(Inactives[Currently Inactive]))=1,"Inactive","Active"),""),"Active")</f>
        <v/>
      </c>
      <c r="C2276" s="16" t="str" cm="1">
        <f t="array" aca="1" ref="C2276" ca="1">IFERROR(_xlfn._xlws.FILTER(Inactives[Inactive On],(Inactives[Key]=J2276)*(Inactives[Currently Inactive]),""),"")</f>
        <v/>
      </c>
      <c r="D2276" s="16" t="str" cm="1">
        <f t="array" aca="1" ref="D2276" ca="1">IFERROR(INDEX(_xlfn.TEXTSPLIT(E2276," "),1),"")</f>
        <v/>
      </c>
      <c r="E2276" s="15" t="str" cm="1">
        <f t="array" aca="1" ref="E2276" ca="1">IFERROR(_xlfn._xlws.FILTER(merged_ranks,(merged_end_dates=DATE(9999,12,31))*(merged_names=A2276)),"")</f>
        <v/>
      </c>
      <c r="F2276" s="17" t="str">
        <f ca="1">_xlfn.XLOOKUP(J2276,Promotions[Promo Key],Promotions[Promo Date],"")</f>
        <v/>
      </c>
      <c r="G2276" s="18" t="str">
        <f t="shared" ca="1" si="155"/>
        <v/>
      </c>
      <c r="H2276" s="18" t="str">
        <f t="shared" ca="1" si="154"/>
        <v/>
      </c>
      <c r="I2276" s="17" t="str">
        <f>_xlfn.XLOOKUP(A2276,Students[Full Name],Students[Starting Rank],"")</f>
        <v/>
      </c>
      <c r="J2276" s="15" t="str">
        <f t="shared" ca="1" si="156"/>
        <v xml:space="preserve">: </v>
      </c>
      <c r="K2276" s="16" t="str">
        <f>_xlfn.XLOOKUP(A2276,Students[Full Name],Students[Start Date],"")</f>
        <v/>
      </c>
      <c r="L2276" s="18">
        <f t="shared" ca="1" si="157"/>
        <v>-1</v>
      </c>
      <c r="M2276" s="18" cm="1">
        <f t="array" aca="1" ref="M2276" ca="1">SUMPRODUCT(Inactives[Days Inactive]*(Inactives[Student]=A2276))/365</f>
        <v>0</v>
      </c>
      <c r="N2276" s="18" t="str" cm="1">
        <f t="array" ref="N2276">IF(LEN($A2276)&gt;0,SUMPRODUCT(($A2276=merged_names)*(_xlfn.TEXTAFTER(N$2, "At ")=merged_belt_colours)*merged_months_at_rank),"")</f>
        <v/>
      </c>
      <c r="O2276" s="18" t="str" cm="1">
        <f t="array" ref="O2276">IF(LEN($A2276)&gt;0,SUMPRODUCT(($A2276=merged_names)*(_xlfn.TEXTAFTER(O$2, "At ")=merged_belt_colours)*merged_months_at_rank),"")</f>
        <v/>
      </c>
      <c r="P2276" s="18" t="str" cm="1">
        <f t="array" ref="P2276">IF(LEN($A2276)&gt;0,SUMPRODUCT(($A2276=merged_names)*(_xlfn.TEXTAFTER(P$2, "At ")=merged_belt_colours)*merged_months_at_rank),"")</f>
        <v/>
      </c>
      <c r="Q2276" s="18" t="str" cm="1">
        <f t="array" ref="Q2276">IF(LEN($A2276)&gt;0,SUMPRODUCT(($A2276=merged_names)*(_xlfn.TEXTAFTER(Q$2, "At ")=merged_belt_colours)*merged_months_at_rank),"")</f>
        <v/>
      </c>
      <c r="R2276" s="18" t="str" cm="1">
        <f t="array" ref="R2276">IF(LEN($A2276)&gt;0,SUMPRODUCT(($A2276=merged_names)*(_xlfn.TEXTAFTER(R$2, "At ")=merged_belt_colours)*merged_months_at_rank),"")</f>
        <v/>
      </c>
    </row>
    <row r="2277" spans="1:18" x14ac:dyDescent="0.25">
      <c r="A2277"/>
      <c r="B2277" s="15" t="str" cm="1">
        <f t="array" ref="B2277">IFERROR(IF(LEN(A2277)&gt;0, IF(SUMPRODUCT((Inactives[Key]=J2277)*(Inactives[Currently Inactive]))=1,"Inactive","Active"),""),"Active")</f>
        <v/>
      </c>
      <c r="C2277" s="16" t="str" cm="1">
        <f t="array" aca="1" ref="C2277" ca="1">IFERROR(_xlfn._xlws.FILTER(Inactives[Inactive On],(Inactives[Key]=J2277)*(Inactives[Currently Inactive]),""),"")</f>
        <v/>
      </c>
      <c r="D2277" s="16" t="str" cm="1">
        <f t="array" aca="1" ref="D2277" ca="1">IFERROR(INDEX(_xlfn.TEXTSPLIT(E2277," "),1),"")</f>
        <v/>
      </c>
      <c r="E2277" s="15" t="str" cm="1">
        <f t="array" aca="1" ref="E2277" ca="1">IFERROR(_xlfn._xlws.FILTER(merged_ranks,(merged_end_dates=DATE(9999,12,31))*(merged_names=A2277)),"")</f>
        <v/>
      </c>
      <c r="F2277" s="17" t="str">
        <f ca="1">_xlfn.XLOOKUP(J2277,Promotions[Promo Key],Promotions[Promo Date],"")</f>
        <v/>
      </c>
      <c r="G2277" s="18" t="str">
        <f t="shared" ca="1" si="155"/>
        <v/>
      </c>
      <c r="H2277" s="18" t="str">
        <f t="shared" ca="1" si="154"/>
        <v/>
      </c>
      <c r="I2277" s="17" t="str">
        <f>_xlfn.XLOOKUP(A2277,Students[Full Name],Students[Starting Rank],"")</f>
        <v/>
      </c>
      <c r="J2277" s="15" t="str">
        <f t="shared" ca="1" si="156"/>
        <v xml:space="preserve">: </v>
      </c>
      <c r="K2277" s="16" t="str">
        <f>_xlfn.XLOOKUP(A2277,Students[Full Name],Students[Start Date],"")</f>
        <v/>
      </c>
      <c r="L2277" s="18">
        <f t="shared" ca="1" si="157"/>
        <v>-1</v>
      </c>
      <c r="M2277" s="18" cm="1">
        <f t="array" aca="1" ref="M2277" ca="1">SUMPRODUCT(Inactives[Days Inactive]*(Inactives[Student]=A2277))/365</f>
        <v>0</v>
      </c>
      <c r="N2277" s="18" t="str" cm="1">
        <f t="array" ref="N2277">IF(LEN($A2277)&gt;0,SUMPRODUCT(($A2277=merged_names)*(_xlfn.TEXTAFTER(N$2, "At ")=merged_belt_colours)*merged_months_at_rank),"")</f>
        <v/>
      </c>
      <c r="O2277" s="18" t="str" cm="1">
        <f t="array" ref="O2277">IF(LEN($A2277)&gt;0,SUMPRODUCT(($A2277=merged_names)*(_xlfn.TEXTAFTER(O$2, "At ")=merged_belt_colours)*merged_months_at_rank),"")</f>
        <v/>
      </c>
      <c r="P2277" s="18" t="str" cm="1">
        <f t="array" ref="P2277">IF(LEN($A2277)&gt;0,SUMPRODUCT(($A2277=merged_names)*(_xlfn.TEXTAFTER(P$2, "At ")=merged_belt_colours)*merged_months_at_rank),"")</f>
        <v/>
      </c>
      <c r="Q2277" s="18" t="str" cm="1">
        <f t="array" ref="Q2277">IF(LEN($A2277)&gt;0,SUMPRODUCT(($A2277=merged_names)*(_xlfn.TEXTAFTER(Q$2, "At ")=merged_belt_colours)*merged_months_at_rank),"")</f>
        <v/>
      </c>
      <c r="R2277" s="18" t="str" cm="1">
        <f t="array" ref="R2277">IF(LEN($A2277)&gt;0,SUMPRODUCT(($A2277=merged_names)*(_xlfn.TEXTAFTER(R$2, "At ")=merged_belt_colours)*merged_months_at_rank),"")</f>
        <v/>
      </c>
    </row>
    <row r="2278" spans="1:18" x14ac:dyDescent="0.25">
      <c r="A2278"/>
      <c r="B2278" s="15" t="str" cm="1">
        <f t="array" ref="B2278">IFERROR(IF(LEN(A2278)&gt;0, IF(SUMPRODUCT((Inactives[Key]=J2278)*(Inactives[Currently Inactive]))=1,"Inactive","Active"),""),"Active")</f>
        <v/>
      </c>
      <c r="C2278" s="16" t="str" cm="1">
        <f t="array" aca="1" ref="C2278" ca="1">IFERROR(_xlfn._xlws.FILTER(Inactives[Inactive On],(Inactives[Key]=J2278)*(Inactives[Currently Inactive]),""),"")</f>
        <v/>
      </c>
      <c r="D2278" s="16" t="str" cm="1">
        <f t="array" aca="1" ref="D2278" ca="1">IFERROR(INDEX(_xlfn.TEXTSPLIT(E2278," "),1),"")</f>
        <v/>
      </c>
      <c r="E2278" s="15" t="str" cm="1">
        <f t="array" aca="1" ref="E2278" ca="1">IFERROR(_xlfn._xlws.FILTER(merged_ranks,(merged_end_dates=DATE(9999,12,31))*(merged_names=A2278)),"")</f>
        <v/>
      </c>
      <c r="F2278" s="17" t="str">
        <f ca="1">_xlfn.XLOOKUP(J2278,Promotions[Promo Key],Promotions[Promo Date],"")</f>
        <v/>
      </c>
      <c r="G2278" s="18" t="str">
        <f t="shared" ca="1" si="155"/>
        <v/>
      </c>
      <c r="H2278" s="18" t="str">
        <f t="shared" ca="1" si="154"/>
        <v/>
      </c>
      <c r="I2278" s="17" t="str">
        <f>_xlfn.XLOOKUP(A2278,Students[Full Name],Students[Starting Rank],"")</f>
        <v/>
      </c>
      <c r="J2278" s="15" t="str">
        <f t="shared" ca="1" si="156"/>
        <v xml:space="preserve">: </v>
      </c>
      <c r="K2278" s="16" t="str">
        <f>_xlfn.XLOOKUP(A2278,Students[Full Name],Students[Start Date],"")</f>
        <v/>
      </c>
      <c r="L2278" s="18">
        <f t="shared" ca="1" si="157"/>
        <v>-1</v>
      </c>
      <c r="M2278" s="18" cm="1">
        <f t="array" aca="1" ref="M2278" ca="1">SUMPRODUCT(Inactives[Days Inactive]*(Inactives[Student]=A2278))/365</f>
        <v>0</v>
      </c>
      <c r="N2278" s="18" t="str" cm="1">
        <f t="array" ref="N2278">IF(LEN($A2278)&gt;0,SUMPRODUCT(($A2278=merged_names)*(_xlfn.TEXTAFTER(N$2, "At ")=merged_belt_colours)*merged_months_at_rank),"")</f>
        <v/>
      </c>
      <c r="O2278" s="18" t="str" cm="1">
        <f t="array" ref="O2278">IF(LEN($A2278)&gt;0,SUMPRODUCT(($A2278=merged_names)*(_xlfn.TEXTAFTER(O$2, "At ")=merged_belt_colours)*merged_months_at_rank),"")</f>
        <v/>
      </c>
      <c r="P2278" s="18" t="str" cm="1">
        <f t="array" ref="P2278">IF(LEN($A2278)&gt;0,SUMPRODUCT(($A2278=merged_names)*(_xlfn.TEXTAFTER(P$2, "At ")=merged_belt_colours)*merged_months_at_rank),"")</f>
        <v/>
      </c>
      <c r="Q2278" s="18" t="str" cm="1">
        <f t="array" ref="Q2278">IF(LEN($A2278)&gt;0,SUMPRODUCT(($A2278=merged_names)*(_xlfn.TEXTAFTER(Q$2, "At ")=merged_belt_colours)*merged_months_at_rank),"")</f>
        <v/>
      </c>
      <c r="R2278" s="18" t="str" cm="1">
        <f t="array" ref="R2278">IF(LEN($A2278)&gt;0,SUMPRODUCT(($A2278=merged_names)*(_xlfn.TEXTAFTER(R$2, "At ")=merged_belt_colours)*merged_months_at_rank),"")</f>
        <v/>
      </c>
    </row>
    <row r="2279" spans="1:18" x14ac:dyDescent="0.25">
      <c r="A2279"/>
      <c r="B2279" s="15" t="str" cm="1">
        <f t="array" ref="B2279">IFERROR(IF(LEN(A2279)&gt;0, IF(SUMPRODUCT((Inactives[Key]=J2279)*(Inactives[Currently Inactive]))=1,"Inactive","Active"),""),"Active")</f>
        <v/>
      </c>
      <c r="C2279" s="16" t="str" cm="1">
        <f t="array" aca="1" ref="C2279" ca="1">IFERROR(_xlfn._xlws.FILTER(Inactives[Inactive On],(Inactives[Key]=J2279)*(Inactives[Currently Inactive]),""),"")</f>
        <v/>
      </c>
      <c r="D2279" s="16" t="str" cm="1">
        <f t="array" aca="1" ref="D2279" ca="1">IFERROR(INDEX(_xlfn.TEXTSPLIT(E2279," "),1),"")</f>
        <v/>
      </c>
      <c r="E2279" s="15" t="str" cm="1">
        <f t="array" aca="1" ref="E2279" ca="1">IFERROR(_xlfn._xlws.FILTER(merged_ranks,(merged_end_dates=DATE(9999,12,31))*(merged_names=A2279)),"")</f>
        <v/>
      </c>
      <c r="F2279" s="17" t="str">
        <f ca="1">_xlfn.XLOOKUP(J2279,Promotions[Promo Key],Promotions[Promo Date],"")</f>
        <v/>
      </c>
      <c r="G2279" s="18" t="str">
        <f t="shared" ca="1" si="155"/>
        <v/>
      </c>
      <c r="H2279" s="18" t="str">
        <f t="shared" ca="1" si="154"/>
        <v/>
      </c>
      <c r="I2279" s="17" t="str">
        <f>_xlfn.XLOOKUP(A2279,Students[Full Name],Students[Starting Rank],"")</f>
        <v/>
      </c>
      <c r="J2279" s="15" t="str">
        <f t="shared" ca="1" si="156"/>
        <v xml:space="preserve">: </v>
      </c>
      <c r="K2279" s="16" t="str">
        <f>_xlfn.XLOOKUP(A2279,Students[Full Name],Students[Start Date],"")</f>
        <v/>
      </c>
      <c r="L2279" s="18">
        <f t="shared" ca="1" si="157"/>
        <v>-1</v>
      </c>
      <c r="M2279" s="18" cm="1">
        <f t="array" aca="1" ref="M2279" ca="1">SUMPRODUCT(Inactives[Days Inactive]*(Inactives[Student]=A2279))/365</f>
        <v>0</v>
      </c>
      <c r="N2279" s="18" t="str" cm="1">
        <f t="array" ref="N2279">IF(LEN($A2279)&gt;0,SUMPRODUCT(($A2279=merged_names)*(_xlfn.TEXTAFTER(N$2, "At ")=merged_belt_colours)*merged_months_at_rank),"")</f>
        <v/>
      </c>
      <c r="O2279" s="18" t="str" cm="1">
        <f t="array" ref="O2279">IF(LEN($A2279)&gt;0,SUMPRODUCT(($A2279=merged_names)*(_xlfn.TEXTAFTER(O$2, "At ")=merged_belt_colours)*merged_months_at_rank),"")</f>
        <v/>
      </c>
      <c r="P2279" s="18" t="str" cm="1">
        <f t="array" ref="P2279">IF(LEN($A2279)&gt;0,SUMPRODUCT(($A2279=merged_names)*(_xlfn.TEXTAFTER(P$2, "At ")=merged_belt_colours)*merged_months_at_rank),"")</f>
        <v/>
      </c>
      <c r="Q2279" s="18" t="str" cm="1">
        <f t="array" ref="Q2279">IF(LEN($A2279)&gt;0,SUMPRODUCT(($A2279=merged_names)*(_xlfn.TEXTAFTER(Q$2, "At ")=merged_belt_colours)*merged_months_at_rank),"")</f>
        <v/>
      </c>
      <c r="R2279" s="18" t="str" cm="1">
        <f t="array" ref="R2279">IF(LEN($A2279)&gt;0,SUMPRODUCT(($A2279=merged_names)*(_xlfn.TEXTAFTER(R$2, "At ")=merged_belt_colours)*merged_months_at_rank),"")</f>
        <v/>
      </c>
    </row>
    <row r="2280" spans="1:18" x14ac:dyDescent="0.25">
      <c r="A2280"/>
      <c r="B2280" s="15" t="str" cm="1">
        <f t="array" ref="B2280">IFERROR(IF(LEN(A2280)&gt;0, IF(SUMPRODUCT((Inactives[Key]=J2280)*(Inactives[Currently Inactive]))=1,"Inactive","Active"),""),"Active")</f>
        <v/>
      </c>
      <c r="C2280" s="16" t="str" cm="1">
        <f t="array" aca="1" ref="C2280" ca="1">IFERROR(_xlfn._xlws.FILTER(Inactives[Inactive On],(Inactives[Key]=J2280)*(Inactives[Currently Inactive]),""),"")</f>
        <v/>
      </c>
      <c r="D2280" s="16" t="str" cm="1">
        <f t="array" aca="1" ref="D2280" ca="1">IFERROR(INDEX(_xlfn.TEXTSPLIT(E2280," "),1),"")</f>
        <v/>
      </c>
      <c r="E2280" s="15" t="str" cm="1">
        <f t="array" aca="1" ref="E2280" ca="1">IFERROR(_xlfn._xlws.FILTER(merged_ranks,(merged_end_dates=DATE(9999,12,31))*(merged_names=A2280)),"")</f>
        <v/>
      </c>
      <c r="F2280" s="17" t="str">
        <f ca="1">_xlfn.XLOOKUP(J2280,Promotions[Promo Key],Promotions[Promo Date],"")</f>
        <v/>
      </c>
      <c r="G2280" s="18" t="str">
        <f t="shared" ca="1" si="155"/>
        <v/>
      </c>
      <c r="H2280" s="18" t="str">
        <f t="shared" ca="1" si="154"/>
        <v/>
      </c>
      <c r="I2280" s="17" t="str">
        <f>_xlfn.XLOOKUP(A2280,Students[Full Name],Students[Starting Rank],"")</f>
        <v/>
      </c>
      <c r="J2280" s="15" t="str">
        <f t="shared" ca="1" si="156"/>
        <v xml:space="preserve">: </v>
      </c>
      <c r="K2280" s="16" t="str">
        <f>_xlfn.XLOOKUP(A2280,Students[Full Name],Students[Start Date],"")</f>
        <v/>
      </c>
      <c r="L2280" s="18">
        <f t="shared" ca="1" si="157"/>
        <v>-1</v>
      </c>
      <c r="M2280" s="18" cm="1">
        <f t="array" aca="1" ref="M2280" ca="1">SUMPRODUCT(Inactives[Days Inactive]*(Inactives[Student]=A2280))/365</f>
        <v>0</v>
      </c>
      <c r="N2280" s="18" t="str" cm="1">
        <f t="array" ref="N2280">IF(LEN($A2280)&gt;0,SUMPRODUCT(($A2280=merged_names)*(_xlfn.TEXTAFTER(N$2, "At ")=merged_belt_colours)*merged_months_at_rank),"")</f>
        <v/>
      </c>
      <c r="O2280" s="18" t="str" cm="1">
        <f t="array" ref="O2280">IF(LEN($A2280)&gt;0,SUMPRODUCT(($A2280=merged_names)*(_xlfn.TEXTAFTER(O$2, "At ")=merged_belt_colours)*merged_months_at_rank),"")</f>
        <v/>
      </c>
      <c r="P2280" s="18" t="str" cm="1">
        <f t="array" ref="P2280">IF(LEN($A2280)&gt;0,SUMPRODUCT(($A2280=merged_names)*(_xlfn.TEXTAFTER(P$2, "At ")=merged_belt_colours)*merged_months_at_rank),"")</f>
        <v/>
      </c>
      <c r="Q2280" s="18" t="str" cm="1">
        <f t="array" ref="Q2280">IF(LEN($A2280)&gt;0,SUMPRODUCT(($A2280=merged_names)*(_xlfn.TEXTAFTER(Q$2, "At ")=merged_belt_colours)*merged_months_at_rank),"")</f>
        <v/>
      </c>
      <c r="R2280" s="18" t="str" cm="1">
        <f t="array" ref="R2280">IF(LEN($A2280)&gt;0,SUMPRODUCT(($A2280=merged_names)*(_xlfn.TEXTAFTER(R$2, "At ")=merged_belt_colours)*merged_months_at_rank),"")</f>
        <v/>
      </c>
    </row>
    <row r="2281" spans="1:18" x14ac:dyDescent="0.25">
      <c r="A2281"/>
      <c r="B2281" s="15" t="str" cm="1">
        <f t="array" ref="B2281">IFERROR(IF(LEN(A2281)&gt;0, IF(SUMPRODUCT((Inactives[Key]=J2281)*(Inactives[Currently Inactive]))=1,"Inactive","Active"),""),"Active")</f>
        <v/>
      </c>
      <c r="C2281" s="16" t="str" cm="1">
        <f t="array" aca="1" ref="C2281" ca="1">IFERROR(_xlfn._xlws.FILTER(Inactives[Inactive On],(Inactives[Key]=J2281)*(Inactives[Currently Inactive]),""),"")</f>
        <v/>
      </c>
      <c r="D2281" s="16" t="str" cm="1">
        <f t="array" aca="1" ref="D2281" ca="1">IFERROR(INDEX(_xlfn.TEXTSPLIT(E2281," "),1),"")</f>
        <v/>
      </c>
      <c r="E2281" s="15" t="str" cm="1">
        <f t="array" aca="1" ref="E2281" ca="1">IFERROR(_xlfn._xlws.FILTER(merged_ranks,(merged_end_dates=DATE(9999,12,31))*(merged_names=A2281)),"")</f>
        <v/>
      </c>
      <c r="F2281" s="17" t="str">
        <f ca="1">_xlfn.XLOOKUP(J2281,Promotions[Promo Key],Promotions[Promo Date],"")</f>
        <v/>
      </c>
      <c r="G2281" s="18" t="str">
        <f t="shared" ca="1" si="155"/>
        <v/>
      </c>
      <c r="H2281" s="18" t="str">
        <f t="shared" ca="1" si="154"/>
        <v/>
      </c>
      <c r="I2281" s="17" t="str">
        <f>_xlfn.XLOOKUP(A2281,Students[Full Name],Students[Starting Rank],"")</f>
        <v/>
      </c>
      <c r="J2281" s="15" t="str">
        <f t="shared" ca="1" si="156"/>
        <v xml:space="preserve">: </v>
      </c>
      <c r="K2281" s="16" t="str">
        <f>_xlfn.XLOOKUP(A2281,Students[Full Name],Students[Start Date],"")</f>
        <v/>
      </c>
      <c r="L2281" s="18">
        <f t="shared" ca="1" si="157"/>
        <v>-1</v>
      </c>
      <c r="M2281" s="18" cm="1">
        <f t="array" aca="1" ref="M2281" ca="1">SUMPRODUCT(Inactives[Days Inactive]*(Inactives[Student]=A2281))/365</f>
        <v>0</v>
      </c>
      <c r="N2281" s="18" t="str" cm="1">
        <f t="array" ref="N2281">IF(LEN($A2281)&gt;0,SUMPRODUCT(($A2281=merged_names)*(_xlfn.TEXTAFTER(N$2, "At ")=merged_belt_colours)*merged_months_at_rank),"")</f>
        <v/>
      </c>
      <c r="O2281" s="18" t="str" cm="1">
        <f t="array" ref="O2281">IF(LEN($A2281)&gt;0,SUMPRODUCT(($A2281=merged_names)*(_xlfn.TEXTAFTER(O$2, "At ")=merged_belt_colours)*merged_months_at_rank),"")</f>
        <v/>
      </c>
      <c r="P2281" s="18" t="str" cm="1">
        <f t="array" ref="P2281">IF(LEN($A2281)&gt;0,SUMPRODUCT(($A2281=merged_names)*(_xlfn.TEXTAFTER(P$2, "At ")=merged_belt_colours)*merged_months_at_rank),"")</f>
        <v/>
      </c>
      <c r="Q2281" s="18" t="str" cm="1">
        <f t="array" ref="Q2281">IF(LEN($A2281)&gt;0,SUMPRODUCT(($A2281=merged_names)*(_xlfn.TEXTAFTER(Q$2, "At ")=merged_belt_colours)*merged_months_at_rank),"")</f>
        <v/>
      </c>
      <c r="R2281" s="18" t="str" cm="1">
        <f t="array" ref="R2281">IF(LEN($A2281)&gt;0,SUMPRODUCT(($A2281=merged_names)*(_xlfn.TEXTAFTER(R$2, "At ")=merged_belt_colours)*merged_months_at_rank),"")</f>
        <v/>
      </c>
    </row>
    <row r="2282" spans="1:18" x14ac:dyDescent="0.25">
      <c r="A2282"/>
      <c r="B2282" s="15" t="str" cm="1">
        <f t="array" ref="B2282">IFERROR(IF(LEN(A2282)&gt;0, IF(SUMPRODUCT((Inactives[Key]=J2282)*(Inactives[Currently Inactive]))=1,"Inactive","Active"),""),"Active")</f>
        <v/>
      </c>
      <c r="C2282" s="16" t="str" cm="1">
        <f t="array" aca="1" ref="C2282" ca="1">IFERROR(_xlfn._xlws.FILTER(Inactives[Inactive On],(Inactives[Key]=J2282)*(Inactives[Currently Inactive]),""),"")</f>
        <v/>
      </c>
      <c r="D2282" s="16" t="str" cm="1">
        <f t="array" aca="1" ref="D2282" ca="1">IFERROR(INDEX(_xlfn.TEXTSPLIT(E2282," "),1),"")</f>
        <v/>
      </c>
      <c r="E2282" s="15" t="str" cm="1">
        <f t="array" aca="1" ref="E2282" ca="1">IFERROR(_xlfn._xlws.FILTER(merged_ranks,(merged_end_dates=DATE(9999,12,31))*(merged_names=A2282)),"")</f>
        <v/>
      </c>
      <c r="F2282" s="17" t="str">
        <f ca="1">_xlfn.XLOOKUP(J2282,Promotions[Promo Key],Promotions[Promo Date],"")</f>
        <v/>
      </c>
      <c r="G2282" s="18" t="str">
        <f t="shared" ca="1" si="155"/>
        <v/>
      </c>
      <c r="H2282" s="18" t="str">
        <f t="shared" ca="1" si="154"/>
        <v/>
      </c>
      <c r="I2282" s="17" t="str">
        <f>_xlfn.XLOOKUP(A2282,Students[Full Name],Students[Starting Rank],"")</f>
        <v/>
      </c>
      <c r="J2282" s="15" t="str">
        <f t="shared" ca="1" si="156"/>
        <v xml:space="preserve">: </v>
      </c>
      <c r="K2282" s="16" t="str">
        <f>_xlfn.XLOOKUP(A2282,Students[Full Name],Students[Start Date],"")</f>
        <v/>
      </c>
      <c r="L2282" s="18">
        <f t="shared" ca="1" si="157"/>
        <v>-1</v>
      </c>
      <c r="M2282" s="18" cm="1">
        <f t="array" aca="1" ref="M2282" ca="1">SUMPRODUCT(Inactives[Days Inactive]*(Inactives[Student]=A2282))/365</f>
        <v>0</v>
      </c>
      <c r="N2282" s="18" t="str" cm="1">
        <f t="array" ref="N2282">IF(LEN($A2282)&gt;0,SUMPRODUCT(($A2282=merged_names)*(_xlfn.TEXTAFTER(N$2, "At ")=merged_belt_colours)*merged_months_at_rank),"")</f>
        <v/>
      </c>
      <c r="O2282" s="18" t="str" cm="1">
        <f t="array" ref="O2282">IF(LEN($A2282)&gt;0,SUMPRODUCT(($A2282=merged_names)*(_xlfn.TEXTAFTER(O$2, "At ")=merged_belt_colours)*merged_months_at_rank),"")</f>
        <v/>
      </c>
      <c r="P2282" s="18" t="str" cm="1">
        <f t="array" ref="P2282">IF(LEN($A2282)&gt;0,SUMPRODUCT(($A2282=merged_names)*(_xlfn.TEXTAFTER(P$2, "At ")=merged_belt_colours)*merged_months_at_rank),"")</f>
        <v/>
      </c>
      <c r="Q2282" s="18" t="str" cm="1">
        <f t="array" ref="Q2282">IF(LEN($A2282)&gt;0,SUMPRODUCT(($A2282=merged_names)*(_xlfn.TEXTAFTER(Q$2, "At ")=merged_belt_colours)*merged_months_at_rank),"")</f>
        <v/>
      </c>
      <c r="R2282" s="18" t="str" cm="1">
        <f t="array" ref="R2282">IF(LEN($A2282)&gt;0,SUMPRODUCT(($A2282=merged_names)*(_xlfn.TEXTAFTER(R$2, "At ")=merged_belt_colours)*merged_months_at_rank),"")</f>
        <v/>
      </c>
    </row>
    <row r="2283" spans="1:18" x14ac:dyDescent="0.25">
      <c r="A2283"/>
      <c r="B2283" s="15" t="str" cm="1">
        <f t="array" ref="B2283">IFERROR(IF(LEN(A2283)&gt;0, IF(SUMPRODUCT((Inactives[Key]=J2283)*(Inactives[Currently Inactive]))=1,"Inactive","Active"),""),"Active")</f>
        <v/>
      </c>
      <c r="C2283" s="16" t="str" cm="1">
        <f t="array" aca="1" ref="C2283" ca="1">IFERROR(_xlfn._xlws.FILTER(Inactives[Inactive On],(Inactives[Key]=J2283)*(Inactives[Currently Inactive]),""),"")</f>
        <v/>
      </c>
      <c r="D2283" s="16" t="str" cm="1">
        <f t="array" aca="1" ref="D2283" ca="1">IFERROR(INDEX(_xlfn.TEXTSPLIT(E2283," "),1),"")</f>
        <v/>
      </c>
      <c r="E2283" s="15" t="str" cm="1">
        <f t="array" aca="1" ref="E2283" ca="1">IFERROR(_xlfn._xlws.FILTER(merged_ranks,(merged_end_dates=DATE(9999,12,31))*(merged_names=A2283)),"")</f>
        <v/>
      </c>
      <c r="F2283" s="17" t="str">
        <f ca="1">_xlfn.XLOOKUP(J2283,Promotions[Promo Key],Promotions[Promo Date],"")</f>
        <v/>
      </c>
      <c r="G2283" s="18" t="str">
        <f t="shared" ca="1" si="155"/>
        <v/>
      </c>
      <c r="H2283" s="18" t="str">
        <f t="shared" ca="1" si="154"/>
        <v/>
      </c>
      <c r="I2283" s="17" t="str">
        <f>_xlfn.XLOOKUP(A2283,Students[Full Name],Students[Starting Rank],"")</f>
        <v/>
      </c>
      <c r="J2283" s="15" t="str">
        <f t="shared" ca="1" si="156"/>
        <v xml:space="preserve">: </v>
      </c>
      <c r="K2283" s="16" t="str">
        <f>_xlfn.XLOOKUP(A2283,Students[Full Name],Students[Start Date],"")</f>
        <v/>
      </c>
      <c r="L2283" s="18">
        <f t="shared" ca="1" si="157"/>
        <v>-1</v>
      </c>
      <c r="M2283" s="18" cm="1">
        <f t="array" aca="1" ref="M2283" ca="1">SUMPRODUCT(Inactives[Days Inactive]*(Inactives[Student]=A2283))/365</f>
        <v>0</v>
      </c>
      <c r="N2283" s="18" t="str" cm="1">
        <f t="array" ref="N2283">IF(LEN($A2283)&gt;0,SUMPRODUCT(($A2283=merged_names)*(_xlfn.TEXTAFTER(N$2, "At ")=merged_belt_colours)*merged_months_at_rank),"")</f>
        <v/>
      </c>
      <c r="O2283" s="18" t="str" cm="1">
        <f t="array" ref="O2283">IF(LEN($A2283)&gt;0,SUMPRODUCT(($A2283=merged_names)*(_xlfn.TEXTAFTER(O$2, "At ")=merged_belt_colours)*merged_months_at_rank),"")</f>
        <v/>
      </c>
      <c r="P2283" s="18" t="str" cm="1">
        <f t="array" ref="P2283">IF(LEN($A2283)&gt;0,SUMPRODUCT(($A2283=merged_names)*(_xlfn.TEXTAFTER(P$2, "At ")=merged_belt_colours)*merged_months_at_rank),"")</f>
        <v/>
      </c>
      <c r="Q2283" s="18" t="str" cm="1">
        <f t="array" ref="Q2283">IF(LEN($A2283)&gt;0,SUMPRODUCT(($A2283=merged_names)*(_xlfn.TEXTAFTER(Q$2, "At ")=merged_belt_colours)*merged_months_at_rank),"")</f>
        <v/>
      </c>
      <c r="R2283" s="18" t="str" cm="1">
        <f t="array" ref="R2283">IF(LEN($A2283)&gt;0,SUMPRODUCT(($A2283=merged_names)*(_xlfn.TEXTAFTER(R$2, "At ")=merged_belt_colours)*merged_months_at_rank),"")</f>
        <v/>
      </c>
    </row>
    <row r="2284" spans="1:18" x14ac:dyDescent="0.25">
      <c r="A2284"/>
      <c r="B2284" s="15" t="str" cm="1">
        <f t="array" ref="B2284">IFERROR(IF(LEN(A2284)&gt;0, IF(SUMPRODUCT((Inactives[Key]=J2284)*(Inactives[Currently Inactive]))=1,"Inactive","Active"),""),"Active")</f>
        <v/>
      </c>
      <c r="C2284" s="16" t="str" cm="1">
        <f t="array" aca="1" ref="C2284" ca="1">IFERROR(_xlfn._xlws.FILTER(Inactives[Inactive On],(Inactives[Key]=J2284)*(Inactives[Currently Inactive]),""),"")</f>
        <v/>
      </c>
      <c r="D2284" s="16" t="str" cm="1">
        <f t="array" aca="1" ref="D2284" ca="1">IFERROR(INDEX(_xlfn.TEXTSPLIT(E2284," "),1),"")</f>
        <v/>
      </c>
      <c r="E2284" s="15" t="str" cm="1">
        <f t="array" aca="1" ref="E2284" ca="1">IFERROR(_xlfn._xlws.FILTER(merged_ranks,(merged_end_dates=DATE(9999,12,31))*(merged_names=A2284)),"")</f>
        <v/>
      </c>
      <c r="F2284" s="17" t="str">
        <f ca="1">_xlfn.XLOOKUP(J2284,Promotions[Promo Key],Promotions[Promo Date],"")</f>
        <v/>
      </c>
      <c r="G2284" s="18" t="str">
        <f t="shared" ca="1" si="155"/>
        <v/>
      </c>
      <c r="H2284" s="18" t="str">
        <f t="shared" ca="1" si="154"/>
        <v/>
      </c>
      <c r="I2284" s="17" t="str">
        <f>_xlfn.XLOOKUP(A2284,Students[Full Name],Students[Starting Rank],"")</f>
        <v/>
      </c>
      <c r="J2284" s="15" t="str">
        <f t="shared" ca="1" si="156"/>
        <v xml:space="preserve">: </v>
      </c>
      <c r="K2284" s="16" t="str">
        <f>_xlfn.XLOOKUP(A2284,Students[Full Name],Students[Start Date],"")</f>
        <v/>
      </c>
      <c r="L2284" s="18">
        <f t="shared" ca="1" si="157"/>
        <v>-1</v>
      </c>
      <c r="M2284" s="18" cm="1">
        <f t="array" aca="1" ref="M2284" ca="1">SUMPRODUCT(Inactives[Days Inactive]*(Inactives[Student]=A2284))/365</f>
        <v>0</v>
      </c>
      <c r="N2284" s="18" t="str" cm="1">
        <f t="array" ref="N2284">IF(LEN($A2284)&gt;0,SUMPRODUCT(($A2284=merged_names)*(_xlfn.TEXTAFTER(N$2, "At ")=merged_belt_colours)*merged_months_at_rank),"")</f>
        <v/>
      </c>
      <c r="O2284" s="18" t="str" cm="1">
        <f t="array" ref="O2284">IF(LEN($A2284)&gt;0,SUMPRODUCT(($A2284=merged_names)*(_xlfn.TEXTAFTER(O$2, "At ")=merged_belt_colours)*merged_months_at_rank),"")</f>
        <v/>
      </c>
      <c r="P2284" s="18" t="str" cm="1">
        <f t="array" ref="P2284">IF(LEN($A2284)&gt;0,SUMPRODUCT(($A2284=merged_names)*(_xlfn.TEXTAFTER(P$2, "At ")=merged_belt_colours)*merged_months_at_rank),"")</f>
        <v/>
      </c>
      <c r="Q2284" s="18" t="str" cm="1">
        <f t="array" ref="Q2284">IF(LEN($A2284)&gt;0,SUMPRODUCT(($A2284=merged_names)*(_xlfn.TEXTAFTER(Q$2, "At ")=merged_belt_colours)*merged_months_at_rank),"")</f>
        <v/>
      </c>
      <c r="R2284" s="18" t="str" cm="1">
        <f t="array" ref="R2284">IF(LEN($A2284)&gt;0,SUMPRODUCT(($A2284=merged_names)*(_xlfn.TEXTAFTER(R$2, "At ")=merged_belt_colours)*merged_months_at_rank),"")</f>
        <v/>
      </c>
    </row>
    <row r="2285" spans="1:18" x14ac:dyDescent="0.25">
      <c r="A2285"/>
      <c r="B2285" s="15" t="str" cm="1">
        <f t="array" ref="B2285">IFERROR(IF(LEN(A2285)&gt;0, IF(SUMPRODUCT((Inactives[Key]=J2285)*(Inactives[Currently Inactive]))=1,"Inactive","Active"),""),"Active")</f>
        <v/>
      </c>
      <c r="C2285" s="16" t="str" cm="1">
        <f t="array" aca="1" ref="C2285" ca="1">IFERROR(_xlfn._xlws.FILTER(Inactives[Inactive On],(Inactives[Key]=J2285)*(Inactives[Currently Inactive]),""),"")</f>
        <v/>
      </c>
      <c r="D2285" s="16" t="str" cm="1">
        <f t="array" aca="1" ref="D2285" ca="1">IFERROR(INDEX(_xlfn.TEXTSPLIT(E2285," "),1),"")</f>
        <v/>
      </c>
      <c r="E2285" s="15" t="str" cm="1">
        <f t="array" aca="1" ref="E2285" ca="1">IFERROR(_xlfn._xlws.FILTER(merged_ranks,(merged_end_dates=DATE(9999,12,31))*(merged_names=A2285)),"")</f>
        <v/>
      </c>
      <c r="F2285" s="17" t="str">
        <f ca="1">_xlfn.XLOOKUP(J2285,Promotions[Promo Key],Promotions[Promo Date],"")</f>
        <v/>
      </c>
      <c r="G2285" s="18" t="str">
        <f t="shared" ca="1" si="155"/>
        <v/>
      </c>
      <c r="H2285" s="18" t="str">
        <f t="shared" ca="1" si="154"/>
        <v/>
      </c>
      <c r="I2285" s="17" t="str">
        <f>_xlfn.XLOOKUP(A2285,Students[Full Name],Students[Starting Rank],"")</f>
        <v/>
      </c>
      <c r="J2285" s="15" t="str">
        <f t="shared" ca="1" si="156"/>
        <v xml:space="preserve">: </v>
      </c>
      <c r="K2285" s="16" t="str">
        <f>_xlfn.XLOOKUP(A2285,Students[Full Name],Students[Start Date],"")</f>
        <v/>
      </c>
      <c r="L2285" s="18">
        <f t="shared" ca="1" si="157"/>
        <v>-1</v>
      </c>
      <c r="M2285" s="18" cm="1">
        <f t="array" aca="1" ref="M2285" ca="1">SUMPRODUCT(Inactives[Days Inactive]*(Inactives[Student]=A2285))/365</f>
        <v>0</v>
      </c>
      <c r="N2285" s="18" t="str" cm="1">
        <f t="array" ref="N2285">IF(LEN($A2285)&gt;0,SUMPRODUCT(($A2285=merged_names)*(_xlfn.TEXTAFTER(N$2, "At ")=merged_belt_colours)*merged_months_at_rank),"")</f>
        <v/>
      </c>
      <c r="O2285" s="18" t="str" cm="1">
        <f t="array" ref="O2285">IF(LEN($A2285)&gt;0,SUMPRODUCT(($A2285=merged_names)*(_xlfn.TEXTAFTER(O$2, "At ")=merged_belt_colours)*merged_months_at_rank),"")</f>
        <v/>
      </c>
      <c r="P2285" s="18" t="str" cm="1">
        <f t="array" ref="P2285">IF(LEN($A2285)&gt;0,SUMPRODUCT(($A2285=merged_names)*(_xlfn.TEXTAFTER(P$2, "At ")=merged_belt_colours)*merged_months_at_rank),"")</f>
        <v/>
      </c>
      <c r="Q2285" s="18" t="str" cm="1">
        <f t="array" ref="Q2285">IF(LEN($A2285)&gt;0,SUMPRODUCT(($A2285=merged_names)*(_xlfn.TEXTAFTER(Q$2, "At ")=merged_belt_colours)*merged_months_at_rank),"")</f>
        <v/>
      </c>
      <c r="R2285" s="18" t="str" cm="1">
        <f t="array" ref="R2285">IF(LEN($A2285)&gt;0,SUMPRODUCT(($A2285=merged_names)*(_xlfn.TEXTAFTER(R$2, "At ")=merged_belt_colours)*merged_months_at_rank),"")</f>
        <v/>
      </c>
    </row>
    <row r="2286" spans="1:18" x14ac:dyDescent="0.25">
      <c r="A2286"/>
      <c r="B2286" s="15" t="str" cm="1">
        <f t="array" ref="B2286">IFERROR(IF(LEN(A2286)&gt;0, IF(SUMPRODUCT((Inactives[Key]=J2286)*(Inactives[Currently Inactive]))=1,"Inactive","Active"),""),"Active")</f>
        <v/>
      </c>
      <c r="C2286" s="16" t="str" cm="1">
        <f t="array" aca="1" ref="C2286" ca="1">IFERROR(_xlfn._xlws.FILTER(Inactives[Inactive On],(Inactives[Key]=J2286)*(Inactives[Currently Inactive]),""),"")</f>
        <v/>
      </c>
      <c r="D2286" s="16" t="str" cm="1">
        <f t="array" aca="1" ref="D2286" ca="1">IFERROR(INDEX(_xlfn.TEXTSPLIT(E2286," "),1),"")</f>
        <v/>
      </c>
      <c r="E2286" s="15" t="str" cm="1">
        <f t="array" aca="1" ref="E2286" ca="1">IFERROR(_xlfn._xlws.FILTER(merged_ranks,(merged_end_dates=DATE(9999,12,31))*(merged_names=A2286)),"")</f>
        <v/>
      </c>
      <c r="F2286" s="17" t="str">
        <f ca="1">_xlfn.XLOOKUP(J2286,Promotions[Promo Key],Promotions[Promo Date],"")</f>
        <v/>
      </c>
      <c r="G2286" s="18" t="str">
        <f t="shared" ca="1" si="155"/>
        <v/>
      </c>
      <c r="H2286" s="18" t="str">
        <f t="shared" ca="1" si="154"/>
        <v/>
      </c>
      <c r="I2286" s="17" t="str">
        <f>_xlfn.XLOOKUP(A2286,Students[Full Name],Students[Starting Rank],"")</f>
        <v/>
      </c>
      <c r="J2286" s="15" t="str">
        <f t="shared" ca="1" si="156"/>
        <v xml:space="preserve">: </v>
      </c>
      <c r="K2286" s="16" t="str">
        <f>_xlfn.XLOOKUP(A2286,Students[Full Name],Students[Start Date],"")</f>
        <v/>
      </c>
      <c r="L2286" s="18">
        <f t="shared" ca="1" si="157"/>
        <v>-1</v>
      </c>
      <c r="M2286" s="18" cm="1">
        <f t="array" aca="1" ref="M2286" ca="1">SUMPRODUCT(Inactives[Days Inactive]*(Inactives[Student]=A2286))/365</f>
        <v>0</v>
      </c>
      <c r="N2286" s="18" t="str" cm="1">
        <f t="array" ref="N2286">IF(LEN($A2286)&gt;0,SUMPRODUCT(($A2286=merged_names)*(_xlfn.TEXTAFTER(N$2, "At ")=merged_belt_colours)*merged_months_at_rank),"")</f>
        <v/>
      </c>
      <c r="O2286" s="18" t="str" cm="1">
        <f t="array" ref="O2286">IF(LEN($A2286)&gt;0,SUMPRODUCT(($A2286=merged_names)*(_xlfn.TEXTAFTER(O$2, "At ")=merged_belt_colours)*merged_months_at_rank),"")</f>
        <v/>
      </c>
      <c r="P2286" s="18" t="str" cm="1">
        <f t="array" ref="P2286">IF(LEN($A2286)&gt;0,SUMPRODUCT(($A2286=merged_names)*(_xlfn.TEXTAFTER(P$2, "At ")=merged_belt_colours)*merged_months_at_rank),"")</f>
        <v/>
      </c>
      <c r="Q2286" s="18" t="str" cm="1">
        <f t="array" ref="Q2286">IF(LEN($A2286)&gt;0,SUMPRODUCT(($A2286=merged_names)*(_xlfn.TEXTAFTER(Q$2, "At ")=merged_belt_colours)*merged_months_at_rank),"")</f>
        <v/>
      </c>
      <c r="R2286" s="18" t="str" cm="1">
        <f t="array" ref="R2286">IF(LEN($A2286)&gt;0,SUMPRODUCT(($A2286=merged_names)*(_xlfn.TEXTAFTER(R$2, "At ")=merged_belt_colours)*merged_months_at_rank),"")</f>
        <v/>
      </c>
    </row>
    <row r="2287" spans="1:18" x14ac:dyDescent="0.25">
      <c r="A2287"/>
      <c r="B2287" s="15" t="str" cm="1">
        <f t="array" ref="B2287">IFERROR(IF(LEN(A2287)&gt;0, IF(SUMPRODUCT((Inactives[Key]=J2287)*(Inactives[Currently Inactive]))=1,"Inactive","Active"),""),"Active")</f>
        <v/>
      </c>
      <c r="C2287" s="16" t="str" cm="1">
        <f t="array" aca="1" ref="C2287" ca="1">IFERROR(_xlfn._xlws.FILTER(Inactives[Inactive On],(Inactives[Key]=J2287)*(Inactives[Currently Inactive]),""),"")</f>
        <v/>
      </c>
      <c r="D2287" s="16" t="str" cm="1">
        <f t="array" aca="1" ref="D2287" ca="1">IFERROR(INDEX(_xlfn.TEXTSPLIT(E2287," "),1),"")</f>
        <v/>
      </c>
      <c r="E2287" s="15" t="str" cm="1">
        <f t="array" aca="1" ref="E2287" ca="1">IFERROR(_xlfn._xlws.FILTER(merged_ranks,(merged_end_dates=DATE(9999,12,31))*(merged_names=A2287)),"")</f>
        <v/>
      </c>
      <c r="F2287" s="17" t="str">
        <f ca="1">_xlfn.XLOOKUP(J2287,Promotions[Promo Key],Promotions[Promo Date],"")</f>
        <v/>
      </c>
      <c r="G2287" s="18" t="str">
        <f t="shared" ca="1" si="155"/>
        <v/>
      </c>
      <c r="H2287" s="18" t="str">
        <f t="shared" ca="1" si="154"/>
        <v/>
      </c>
      <c r="I2287" s="17" t="str">
        <f>_xlfn.XLOOKUP(A2287,Students[Full Name],Students[Starting Rank],"")</f>
        <v/>
      </c>
      <c r="J2287" s="15" t="str">
        <f t="shared" ca="1" si="156"/>
        <v xml:space="preserve">: </v>
      </c>
      <c r="K2287" s="16" t="str">
        <f>_xlfn.XLOOKUP(A2287,Students[Full Name],Students[Start Date],"")</f>
        <v/>
      </c>
      <c r="L2287" s="18">
        <f t="shared" ca="1" si="157"/>
        <v>-1</v>
      </c>
      <c r="M2287" s="18" cm="1">
        <f t="array" aca="1" ref="M2287" ca="1">SUMPRODUCT(Inactives[Days Inactive]*(Inactives[Student]=A2287))/365</f>
        <v>0</v>
      </c>
      <c r="N2287" s="18" t="str" cm="1">
        <f t="array" ref="N2287">IF(LEN($A2287)&gt;0,SUMPRODUCT(($A2287=merged_names)*(_xlfn.TEXTAFTER(N$2, "At ")=merged_belt_colours)*merged_months_at_rank),"")</f>
        <v/>
      </c>
      <c r="O2287" s="18" t="str" cm="1">
        <f t="array" ref="O2287">IF(LEN($A2287)&gt;0,SUMPRODUCT(($A2287=merged_names)*(_xlfn.TEXTAFTER(O$2, "At ")=merged_belt_colours)*merged_months_at_rank),"")</f>
        <v/>
      </c>
      <c r="P2287" s="18" t="str" cm="1">
        <f t="array" ref="P2287">IF(LEN($A2287)&gt;0,SUMPRODUCT(($A2287=merged_names)*(_xlfn.TEXTAFTER(P$2, "At ")=merged_belt_colours)*merged_months_at_rank),"")</f>
        <v/>
      </c>
      <c r="Q2287" s="18" t="str" cm="1">
        <f t="array" ref="Q2287">IF(LEN($A2287)&gt;0,SUMPRODUCT(($A2287=merged_names)*(_xlfn.TEXTAFTER(Q$2, "At ")=merged_belt_colours)*merged_months_at_rank),"")</f>
        <v/>
      </c>
      <c r="R2287" s="18" t="str" cm="1">
        <f t="array" ref="R2287">IF(LEN($A2287)&gt;0,SUMPRODUCT(($A2287=merged_names)*(_xlfn.TEXTAFTER(R$2, "At ")=merged_belt_colours)*merged_months_at_rank),"")</f>
        <v/>
      </c>
    </row>
    <row r="2288" spans="1:18" x14ac:dyDescent="0.25">
      <c r="A2288"/>
      <c r="B2288" s="15" t="str" cm="1">
        <f t="array" ref="B2288">IFERROR(IF(LEN(A2288)&gt;0, IF(SUMPRODUCT((Inactives[Key]=J2288)*(Inactives[Currently Inactive]))=1,"Inactive","Active"),""),"Active")</f>
        <v/>
      </c>
      <c r="C2288" s="16" t="str" cm="1">
        <f t="array" aca="1" ref="C2288" ca="1">IFERROR(_xlfn._xlws.FILTER(Inactives[Inactive On],(Inactives[Key]=J2288)*(Inactives[Currently Inactive]),""),"")</f>
        <v/>
      </c>
      <c r="D2288" s="16" t="str" cm="1">
        <f t="array" aca="1" ref="D2288" ca="1">IFERROR(INDEX(_xlfn.TEXTSPLIT(E2288," "),1),"")</f>
        <v/>
      </c>
      <c r="E2288" s="15" t="str" cm="1">
        <f t="array" aca="1" ref="E2288" ca="1">IFERROR(_xlfn._xlws.FILTER(merged_ranks,(merged_end_dates=DATE(9999,12,31))*(merged_names=A2288)),"")</f>
        <v/>
      </c>
      <c r="F2288" s="17" t="str">
        <f ca="1">_xlfn.XLOOKUP(J2288,Promotions[Promo Key],Promotions[Promo Date],"")</f>
        <v/>
      </c>
      <c r="G2288" s="18" t="str">
        <f t="shared" ca="1" si="155"/>
        <v/>
      </c>
      <c r="H2288" s="18" t="str">
        <f t="shared" ca="1" si="154"/>
        <v/>
      </c>
      <c r="I2288" s="17" t="str">
        <f>_xlfn.XLOOKUP(A2288,Students[Full Name],Students[Starting Rank],"")</f>
        <v/>
      </c>
      <c r="J2288" s="15" t="str">
        <f t="shared" ca="1" si="156"/>
        <v xml:space="preserve">: </v>
      </c>
      <c r="K2288" s="16" t="str">
        <f>_xlfn.XLOOKUP(A2288,Students[Full Name],Students[Start Date],"")</f>
        <v/>
      </c>
      <c r="L2288" s="18">
        <f t="shared" ca="1" si="157"/>
        <v>-1</v>
      </c>
      <c r="M2288" s="18" cm="1">
        <f t="array" aca="1" ref="M2288" ca="1">SUMPRODUCT(Inactives[Days Inactive]*(Inactives[Student]=A2288))/365</f>
        <v>0</v>
      </c>
      <c r="N2288" s="18" t="str" cm="1">
        <f t="array" ref="N2288">IF(LEN($A2288)&gt;0,SUMPRODUCT(($A2288=merged_names)*(_xlfn.TEXTAFTER(N$2, "At ")=merged_belt_colours)*merged_months_at_rank),"")</f>
        <v/>
      </c>
      <c r="O2288" s="18" t="str" cm="1">
        <f t="array" ref="O2288">IF(LEN($A2288)&gt;0,SUMPRODUCT(($A2288=merged_names)*(_xlfn.TEXTAFTER(O$2, "At ")=merged_belt_colours)*merged_months_at_rank),"")</f>
        <v/>
      </c>
      <c r="P2288" s="18" t="str" cm="1">
        <f t="array" ref="P2288">IF(LEN($A2288)&gt;0,SUMPRODUCT(($A2288=merged_names)*(_xlfn.TEXTAFTER(P$2, "At ")=merged_belt_colours)*merged_months_at_rank),"")</f>
        <v/>
      </c>
      <c r="Q2288" s="18" t="str" cm="1">
        <f t="array" ref="Q2288">IF(LEN($A2288)&gt;0,SUMPRODUCT(($A2288=merged_names)*(_xlfn.TEXTAFTER(Q$2, "At ")=merged_belt_colours)*merged_months_at_rank),"")</f>
        <v/>
      </c>
      <c r="R2288" s="18" t="str" cm="1">
        <f t="array" ref="R2288">IF(LEN($A2288)&gt;0,SUMPRODUCT(($A2288=merged_names)*(_xlfn.TEXTAFTER(R$2, "At ")=merged_belt_colours)*merged_months_at_rank),"")</f>
        <v/>
      </c>
    </row>
    <row r="2289" spans="1:18" x14ac:dyDescent="0.25">
      <c r="A2289"/>
      <c r="B2289" s="15" t="str" cm="1">
        <f t="array" ref="B2289">IFERROR(IF(LEN(A2289)&gt;0, IF(SUMPRODUCT((Inactives[Key]=J2289)*(Inactives[Currently Inactive]))=1,"Inactive","Active"),""),"Active")</f>
        <v/>
      </c>
      <c r="C2289" s="16" t="str" cm="1">
        <f t="array" aca="1" ref="C2289" ca="1">IFERROR(_xlfn._xlws.FILTER(Inactives[Inactive On],(Inactives[Key]=J2289)*(Inactives[Currently Inactive]),""),"")</f>
        <v/>
      </c>
      <c r="D2289" s="16" t="str" cm="1">
        <f t="array" aca="1" ref="D2289" ca="1">IFERROR(INDEX(_xlfn.TEXTSPLIT(E2289," "),1),"")</f>
        <v/>
      </c>
      <c r="E2289" s="15" t="str" cm="1">
        <f t="array" aca="1" ref="E2289" ca="1">IFERROR(_xlfn._xlws.FILTER(merged_ranks,(merged_end_dates=DATE(9999,12,31))*(merged_names=A2289)),"")</f>
        <v/>
      </c>
      <c r="F2289" s="17" t="str">
        <f ca="1">_xlfn.XLOOKUP(J2289,Promotions[Promo Key],Promotions[Promo Date],"")</f>
        <v/>
      </c>
      <c r="G2289" s="18" t="str">
        <f t="shared" ca="1" si="155"/>
        <v/>
      </c>
      <c r="H2289" s="18" t="str">
        <f t="shared" ca="1" si="154"/>
        <v/>
      </c>
      <c r="I2289" s="17" t="str">
        <f>_xlfn.XLOOKUP(A2289,Students[Full Name],Students[Starting Rank],"")</f>
        <v/>
      </c>
      <c r="J2289" s="15" t="str">
        <f t="shared" ca="1" si="156"/>
        <v xml:space="preserve">: </v>
      </c>
      <c r="K2289" s="16" t="str">
        <f>_xlfn.XLOOKUP(A2289,Students[Full Name],Students[Start Date],"")</f>
        <v/>
      </c>
      <c r="L2289" s="18">
        <f t="shared" ca="1" si="157"/>
        <v>-1</v>
      </c>
      <c r="M2289" s="18" cm="1">
        <f t="array" aca="1" ref="M2289" ca="1">SUMPRODUCT(Inactives[Days Inactive]*(Inactives[Student]=A2289))/365</f>
        <v>0</v>
      </c>
      <c r="N2289" s="18" t="str" cm="1">
        <f t="array" ref="N2289">IF(LEN($A2289)&gt;0,SUMPRODUCT(($A2289=merged_names)*(_xlfn.TEXTAFTER(N$2, "At ")=merged_belt_colours)*merged_months_at_rank),"")</f>
        <v/>
      </c>
      <c r="O2289" s="18" t="str" cm="1">
        <f t="array" ref="O2289">IF(LEN($A2289)&gt;0,SUMPRODUCT(($A2289=merged_names)*(_xlfn.TEXTAFTER(O$2, "At ")=merged_belt_colours)*merged_months_at_rank),"")</f>
        <v/>
      </c>
      <c r="P2289" s="18" t="str" cm="1">
        <f t="array" ref="P2289">IF(LEN($A2289)&gt;0,SUMPRODUCT(($A2289=merged_names)*(_xlfn.TEXTAFTER(P$2, "At ")=merged_belt_colours)*merged_months_at_rank),"")</f>
        <v/>
      </c>
      <c r="Q2289" s="18" t="str" cm="1">
        <f t="array" ref="Q2289">IF(LEN($A2289)&gt;0,SUMPRODUCT(($A2289=merged_names)*(_xlfn.TEXTAFTER(Q$2, "At ")=merged_belt_colours)*merged_months_at_rank),"")</f>
        <v/>
      </c>
      <c r="R2289" s="18" t="str" cm="1">
        <f t="array" ref="R2289">IF(LEN($A2289)&gt;0,SUMPRODUCT(($A2289=merged_names)*(_xlfn.TEXTAFTER(R$2, "At ")=merged_belt_colours)*merged_months_at_rank),"")</f>
        <v/>
      </c>
    </row>
    <row r="2290" spans="1:18" x14ac:dyDescent="0.25">
      <c r="A2290"/>
      <c r="B2290" s="15" t="str" cm="1">
        <f t="array" ref="B2290">IFERROR(IF(LEN(A2290)&gt;0, IF(SUMPRODUCT((Inactives[Key]=J2290)*(Inactives[Currently Inactive]))=1,"Inactive","Active"),""),"Active")</f>
        <v/>
      </c>
      <c r="C2290" s="16" t="str" cm="1">
        <f t="array" aca="1" ref="C2290" ca="1">IFERROR(_xlfn._xlws.FILTER(Inactives[Inactive On],(Inactives[Key]=J2290)*(Inactives[Currently Inactive]),""),"")</f>
        <v/>
      </c>
      <c r="D2290" s="16" t="str" cm="1">
        <f t="array" aca="1" ref="D2290" ca="1">IFERROR(INDEX(_xlfn.TEXTSPLIT(E2290," "),1),"")</f>
        <v/>
      </c>
      <c r="E2290" s="15" t="str" cm="1">
        <f t="array" aca="1" ref="E2290" ca="1">IFERROR(_xlfn._xlws.FILTER(merged_ranks,(merged_end_dates=DATE(9999,12,31))*(merged_names=A2290)),"")</f>
        <v/>
      </c>
      <c r="F2290" s="17" t="str">
        <f ca="1">_xlfn.XLOOKUP(J2290,Promotions[Promo Key],Promotions[Promo Date],"")</f>
        <v/>
      </c>
      <c r="G2290" s="18" t="str">
        <f t="shared" ca="1" si="155"/>
        <v/>
      </c>
      <c r="H2290" s="18" t="str">
        <f t="shared" ca="1" si="154"/>
        <v/>
      </c>
      <c r="I2290" s="17" t="str">
        <f>_xlfn.XLOOKUP(A2290,Students[Full Name],Students[Starting Rank],"")</f>
        <v/>
      </c>
      <c r="J2290" s="15" t="str">
        <f t="shared" ca="1" si="156"/>
        <v xml:space="preserve">: </v>
      </c>
      <c r="K2290" s="16" t="str">
        <f>_xlfn.XLOOKUP(A2290,Students[Full Name],Students[Start Date],"")</f>
        <v/>
      </c>
      <c r="L2290" s="18">
        <f t="shared" ca="1" si="157"/>
        <v>-1</v>
      </c>
      <c r="M2290" s="18" cm="1">
        <f t="array" aca="1" ref="M2290" ca="1">SUMPRODUCT(Inactives[Days Inactive]*(Inactives[Student]=A2290))/365</f>
        <v>0</v>
      </c>
      <c r="N2290" s="18" t="str" cm="1">
        <f t="array" ref="N2290">IF(LEN($A2290)&gt;0,SUMPRODUCT(($A2290=merged_names)*(_xlfn.TEXTAFTER(N$2, "At ")=merged_belt_colours)*merged_months_at_rank),"")</f>
        <v/>
      </c>
      <c r="O2290" s="18" t="str" cm="1">
        <f t="array" ref="O2290">IF(LEN($A2290)&gt;0,SUMPRODUCT(($A2290=merged_names)*(_xlfn.TEXTAFTER(O$2, "At ")=merged_belt_colours)*merged_months_at_rank),"")</f>
        <v/>
      </c>
      <c r="P2290" s="18" t="str" cm="1">
        <f t="array" ref="P2290">IF(LEN($A2290)&gt;0,SUMPRODUCT(($A2290=merged_names)*(_xlfn.TEXTAFTER(P$2, "At ")=merged_belt_colours)*merged_months_at_rank),"")</f>
        <v/>
      </c>
      <c r="Q2290" s="18" t="str" cm="1">
        <f t="array" ref="Q2290">IF(LEN($A2290)&gt;0,SUMPRODUCT(($A2290=merged_names)*(_xlfn.TEXTAFTER(Q$2, "At ")=merged_belt_colours)*merged_months_at_rank),"")</f>
        <v/>
      </c>
      <c r="R2290" s="18" t="str" cm="1">
        <f t="array" ref="R2290">IF(LEN($A2290)&gt;0,SUMPRODUCT(($A2290=merged_names)*(_xlfn.TEXTAFTER(R$2, "At ")=merged_belt_colours)*merged_months_at_rank),"")</f>
        <v/>
      </c>
    </row>
    <row r="2291" spans="1:18" x14ac:dyDescent="0.25">
      <c r="A2291"/>
      <c r="B2291" s="15" t="str" cm="1">
        <f t="array" ref="B2291">IFERROR(IF(LEN(A2291)&gt;0, IF(SUMPRODUCT((Inactives[Key]=J2291)*(Inactives[Currently Inactive]))=1,"Inactive","Active"),""),"Active")</f>
        <v/>
      </c>
      <c r="C2291" s="16" t="str" cm="1">
        <f t="array" aca="1" ref="C2291" ca="1">IFERROR(_xlfn._xlws.FILTER(Inactives[Inactive On],(Inactives[Key]=J2291)*(Inactives[Currently Inactive]),""),"")</f>
        <v/>
      </c>
      <c r="D2291" s="16" t="str" cm="1">
        <f t="array" aca="1" ref="D2291" ca="1">IFERROR(INDEX(_xlfn.TEXTSPLIT(E2291," "),1),"")</f>
        <v/>
      </c>
      <c r="E2291" s="15" t="str" cm="1">
        <f t="array" aca="1" ref="E2291" ca="1">IFERROR(_xlfn._xlws.FILTER(merged_ranks,(merged_end_dates=DATE(9999,12,31))*(merged_names=A2291)),"")</f>
        <v/>
      </c>
      <c r="F2291" s="17" t="str">
        <f ca="1">_xlfn.XLOOKUP(J2291,Promotions[Promo Key],Promotions[Promo Date],"")</f>
        <v/>
      </c>
      <c r="G2291" s="18" t="str">
        <f t="shared" ca="1" si="155"/>
        <v/>
      </c>
      <c r="H2291" s="18" t="str">
        <f t="shared" ca="1" si="154"/>
        <v/>
      </c>
      <c r="I2291" s="17" t="str">
        <f>_xlfn.XLOOKUP(A2291,Students[Full Name],Students[Starting Rank],"")</f>
        <v/>
      </c>
      <c r="J2291" s="15" t="str">
        <f t="shared" ca="1" si="156"/>
        <v xml:space="preserve">: </v>
      </c>
      <c r="K2291" s="16" t="str">
        <f>_xlfn.XLOOKUP(A2291,Students[Full Name],Students[Start Date],"")</f>
        <v/>
      </c>
      <c r="L2291" s="18">
        <f t="shared" ca="1" si="157"/>
        <v>-1</v>
      </c>
      <c r="M2291" s="18" cm="1">
        <f t="array" aca="1" ref="M2291" ca="1">SUMPRODUCT(Inactives[Days Inactive]*(Inactives[Student]=A2291))/365</f>
        <v>0</v>
      </c>
      <c r="N2291" s="18" t="str" cm="1">
        <f t="array" ref="N2291">IF(LEN($A2291)&gt;0,SUMPRODUCT(($A2291=merged_names)*(_xlfn.TEXTAFTER(N$2, "At ")=merged_belt_colours)*merged_months_at_rank),"")</f>
        <v/>
      </c>
      <c r="O2291" s="18" t="str" cm="1">
        <f t="array" ref="O2291">IF(LEN($A2291)&gt;0,SUMPRODUCT(($A2291=merged_names)*(_xlfn.TEXTAFTER(O$2, "At ")=merged_belt_colours)*merged_months_at_rank),"")</f>
        <v/>
      </c>
      <c r="P2291" s="18" t="str" cm="1">
        <f t="array" ref="P2291">IF(LEN($A2291)&gt;0,SUMPRODUCT(($A2291=merged_names)*(_xlfn.TEXTAFTER(P$2, "At ")=merged_belt_colours)*merged_months_at_rank),"")</f>
        <v/>
      </c>
      <c r="Q2291" s="18" t="str" cm="1">
        <f t="array" ref="Q2291">IF(LEN($A2291)&gt;0,SUMPRODUCT(($A2291=merged_names)*(_xlfn.TEXTAFTER(Q$2, "At ")=merged_belt_colours)*merged_months_at_rank),"")</f>
        <v/>
      </c>
      <c r="R2291" s="18" t="str" cm="1">
        <f t="array" ref="R2291">IF(LEN($A2291)&gt;0,SUMPRODUCT(($A2291=merged_names)*(_xlfn.TEXTAFTER(R$2, "At ")=merged_belt_colours)*merged_months_at_rank),"")</f>
        <v/>
      </c>
    </row>
    <row r="2292" spans="1:18" x14ac:dyDescent="0.25">
      <c r="A2292"/>
      <c r="B2292" s="15" t="str" cm="1">
        <f t="array" ref="B2292">IFERROR(IF(LEN(A2292)&gt;0, IF(SUMPRODUCT((Inactives[Key]=J2292)*(Inactives[Currently Inactive]))=1,"Inactive","Active"),""),"Active")</f>
        <v/>
      </c>
      <c r="C2292" s="16" t="str" cm="1">
        <f t="array" aca="1" ref="C2292" ca="1">IFERROR(_xlfn._xlws.FILTER(Inactives[Inactive On],(Inactives[Key]=J2292)*(Inactives[Currently Inactive]),""),"")</f>
        <v/>
      </c>
      <c r="D2292" s="16" t="str" cm="1">
        <f t="array" aca="1" ref="D2292" ca="1">IFERROR(INDEX(_xlfn.TEXTSPLIT(E2292," "),1),"")</f>
        <v/>
      </c>
      <c r="E2292" s="15" t="str" cm="1">
        <f t="array" aca="1" ref="E2292" ca="1">IFERROR(_xlfn._xlws.FILTER(merged_ranks,(merged_end_dates=DATE(9999,12,31))*(merged_names=A2292)),"")</f>
        <v/>
      </c>
      <c r="F2292" s="17" t="str">
        <f ca="1">_xlfn.XLOOKUP(J2292,Promotions[Promo Key],Promotions[Promo Date],"")</f>
        <v/>
      </c>
      <c r="G2292" s="18" t="str">
        <f t="shared" ca="1" si="155"/>
        <v/>
      </c>
      <c r="H2292" s="18" t="str">
        <f t="shared" ca="1" si="154"/>
        <v/>
      </c>
      <c r="I2292" s="17" t="str">
        <f>_xlfn.XLOOKUP(A2292,Students[Full Name],Students[Starting Rank],"")</f>
        <v/>
      </c>
      <c r="J2292" s="15" t="str">
        <f t="shared" ca="1" si="156"/>
        <v xml:space="preserve">: </v>
      </c>
      <c r="K2292" s="16" t="str">
        <f>_xlfn.XLOOKUP(A2292,Students[Full Name],Students[Start Date],"")</f>
        <v/>
      </c>
      <c r="L2292" s="18">
        <f t="shared" ca="1" si="157"/>
        <v>-1</v>
      </c>
      <c r="M2292" s="18" cm="1">
        <f t="array" aca="1" ref="M2292" ca="1">SUMPRODUCT(Inactives[Days Inactive]*(Inactives[Student]=A2292))/365</f>
        <v>0</v>
      </c>
      <c r="N2292" s="18" t="str" cm="1">
        <f t="array" ref="N2292">IF(LEN($A2292)&gt;0,SUMPRODUCT(($A2292=merged_names)*(_xlfn.TEXTAFTER(N$2, "At ")=merged_belt_colours)*merged_months_at_rank),"")</f>
        <v/>
      </c>
      <c r="O2292" s="18" t="str" cm="1">
        <f t="array" ref="O2292">IF(LEN($A2292)&gt;0,SUMPRODUCT(($A2292=merged_names)*(_xlfn.TEXTAFTER(O$2, "At ")=merged_belt_colours)*merged_months_at_rank),"")</f>
        <v/>
      </c>
      <c r="P2292" s="18" t="str" cm="1">
        <f t="array" ref="P2292">IF(LEN($A2292)&gt;0,SUMPRODUCT(($A2292=merged_names)*(_xlfn.TEXTAFTER(P$2, "At ")=merged_belt_colours)*merged_months_at_rank),"")</f>
        <v/>
      </c>
      <c r="Q2292" s="18" t="str" cm="1">
        <f t="array" ref="Q2292">IF(LEN($A2292)&gt;0,SUMPRODUCT(($A2292=merged_names)*(_xlfn.TEXTAFTER(Q$2, "At ")=merged_belt_colours)*merged_months_at_rank),"")</f>
        <v/>
      </c>
      <c r="R2292" s="18" t="str" cm="1">
        <f t="array" ref="R2292">IF(LEN($A2292)&gt;0,SUMPRODUCT(($A2292=merged_names)*(_xlfn.TEXTAFTER(R$2, "At ")=merged_belt_colours)*merged_months_at_rank),"")</f>
        <v/>
      </c>
    </row>
    <row r="2293" spans="1:18" x14ac:dyDescent="0.25">
      <c r="A2293"/>
      <c r="B2293" s="15" t="str" cm="1">
        <f t="array" ref="B2293">IFERROR(IF(LEN(A2293)&gt;0, IF(SUMPRODUCT((Inactives[Key]=J2293)*(Inactives[Currently Inactive]))=1,"Inactive","Active"),""),"Active")</f>
        <v/>
      </c>
      <c r="C2293" s="16" t="str" cm="1">
        <f t="array" aca="1" ref="C2293" ca="1">IFERROR(_xlfn._xlws.FILTER(Inactives[Inactive On],(Inactives[Key]=J2293)*(Inactives[Currently Inactive]),""),"")</f>
        <v/>
      </c>
      <c r="D2293" s="16" t="str" cm="1">
        <f t="array" aca="1" ref="D2293" ca="1">IFERROR(INDEX(_xlfn.TEXTSPLIT(E2293," "),1),"")</f>
        <v/>
      </c>
      <c r="E2293" s="15" t="str" cm="1">
        <f t="array" aca="1" ref="E2293" ca="1">IFERROR(_xlfn._xlws.FILTER(merged_ranks,(merged_end_dates=DATE(9999,12,31))*(merged_names=A2293)),"")</f>
        <v/>
      </c>
      <c r="F2293" s="17" t="str">
        <f ca="1">_xlfn.XLOOKUP(J2293,Promotions[Promo Key],Promotions[Promo Date],"")</f>
        <v/>
      </c>
      <c r="G2293" s="18" t="str">
        <f t="shared" ca="1" si="155"/>
        <v/>
      </c>
      <c r="H2293" s="18" t="str">
        <f t="shared" ca="1" si="154"/>
        <v/>
      </c>
      <c r="I2293" s="17" t="str">
        <f>_xlfn.XLOOKUP(A2293,Students[Full Name],Students[Starting Rank],"")</f>
        <v/>
      </c>
      <c r="J2293" s="15" t="str">
        <f t="shared" ca="1" si="156"/>
        <v xml:space="preserve">: </v>
      </c>
      <c r="K2293" s="16" t="str">
        <f>_xlfn.XLOOKUP(A2293,Students[Full Name],Students[Start Date],"")</f>
        <v/>
      </c>
      <c r="L2293" s="18">
        <f t="shared" ca="1" si="157"/>
        <v>-1</v>
      </c>
      <c r="M2293" s="18" cm="1">
        <f t="array" aca="1" ref="M2293" ca="1">SUMPRODUCT(Inactives[Days Inactive]*(Inactives[Student]=A2293))/365</f>
        <v>0</v>
      </c>
      <c r="N2293" s="18" t="str" cm="1">
        <f t="array" ref="N2293">IF(LEN($A2293)&gt;0,SUMPRODUCT(($A2293=merged_names)*(_xlfn.TEXTAFTER(N$2, "At ")=merged_belt_colours)*merged_months_at_rank),"")</f>
        <v/>
      </c>
      <c r="O2293" s="18" t="str" cm="1">
        <f t="array" ref="O2293">IF(LEN($A2293)&gt;0,SUMPRODUCT(($A2293=merged_names)*(_xlfn.TEXTAFTER(O$2, "At ")=merged_belt_colours)*merged_months_at_rank),"")</f>
        <v/>
      </c>
      <c r="P2293" s="18" t="str" cm="1">
        <f t="array" ref="P2293">IF(LEN($A2293)&gt;0,SUMPRODUCT(($A2293=merged_names)*(_xlfn.TEXTAFTER(P$2, "At ")=merged_belt_colours)*merged_months_at_rank),"")</f>
        <v/>
      </c>
      <c r="Q2293" s="18" t="str" cm="1">
        <f t="array" ref="Q2293">IF(LEN($A2293)&gt;0,SUMPRODUCT(($A2293=merged_names)*(_xlfn.TEXTAFTER(Q$2, "At ")=merged_belt_colours)*merged_months_at_rank),"")</f>
        <v/>
      </c>
      <c r="R2293" s="18" t="str" cm="1">
        <f t="array" ref="R2293">IF(LEN($A2293)&gt;0,SUMPRODUCT(($A2293=merged_names)*(_xlfn.TEXTAFTER(R$2, "At ")=merged_belt_colours)*merged_months_at_rank),"")</f>
        <v/>
      </c>
    </row>
    <row r="2294" spans="1:18" x14ac:dyDescent="0.25">
      <c r="A2294"/>
      <c r="B2294" s="15" t="str" cm="1">
        <f t="array" ref="B2294">IFERROR(IF(LEN(A2294)&gt;0, IF(SUMPRODUCT((Inactives[Key]=J2294)*(Inactives[Currently Inactive]))=1,"Inactive","Active"),""),"Active")</f>
        <v/>
      </c>
      <c r="C2294" s="16" t="str" cm="1">
        <f t="array" aca="1" ref="C2294" ca="1">IFERROR(_xlfn._xlws.FILTER(Inactives[Inactive On],(Inactives[Key]=J2294)*(Inactives[Currently Inactive]),""),"")</f>
        <v/>
      </c>
      <c r="D2294" s="16" t="str" cm="1">
        <f t="array" aca="1" ref="D2294" ca="1">IFERROR(INDEX(_xlfn.TEXTSPLIT(E2294," "),1),"")</f>
        <v/>
      </c>
      <c r="E2294" s="15" t="str" cm="1">
        <f t="array" aca="1" ref="E2294" ca="1">IFERROR(_xlfn._xlws.FILTER(merged_ranks,(merged_end_dates=DATE(9999,12,31))*(merged_names=A2294)),"")</f>
        <v/>
      </c>
      <c r="F2294" s="17" t="str">
        <f ca="1">_xlfn.XLOOKUP(J2294,Promotions[Promo Key],Promotions[Promo Date],"")</f>
        <v/>
      </c>
      <c r="G2294" s="18" t="str">
        <f t="shared" ca="1" si="155"/>
        <v/>
      </c>
      <c r="H2294" s="18" t="str">
        <f t="shared" ca="1" si="154"/>
        <v/>
      </c>
      <c r="I2294" s="17" t="str">
        <f>_xlfn.XLOOKUP(A2294,Students[Full Name],Students[Starting Rank],"")</f>
        <v/>
      </c>
      <c r="J2294" s="15" t="str">
        <f t="shared" ca="1" si="156"/>
        <v xml:space="preserve">: </v>
      </c>
      <c r="K2294" s="16" t="str">
        <f>_xlfn.XLOOKUP(A2294,Students[Full Name],Students[Start Date],"")</f>
        <v/>
      </c>
      <c r="L2294" s="18">
        <f t="shared" ca="1" si="157"/>
        <v>-1</v>
      </c>
      <c r="M2294" s="18" cm="1">
        <f t="array" aca="1" ref="M2294" ca="1">SUMPRODUCT(Inactives[Days Inactive]*(Inactives[Student]=A2294))/365</f>
        <v>0</v>
      </c>
      <c r="N2294" s="18" t="str" cm="1">
        <f t="array" ref="N2294">IF(LEN($A2294)&gt;0,SUMPRODUCT(($A2294=merged_names)*(_xlfn.TEXTAFTER(N$2, "At ")=merged_belt_colours)*merged_months_at_rank),"")</f>
        <v/>
      </c>
      <c r="O2294" s="18" t="str" cm="1">
        <f t="array" ref="O2294">IF(LEN($A2294)&gt;0,SUMPRODUCT(($A2294=merged_names)*(_xlfn.TEXTAFTER(O$2, "At ")=merged_belt_colours)*merged_months_at_rank),"")</f>
        <v/>
      </c>
      <c r="P2294" s="18" t="str" cm="1">
        <f t="array" ref="P2294">IF(LEN($A2294)&gt;0,SUMPRODUCT(($A2294=merged_names)*(_xlfn.TEXTAFTER(P$2, "At ")=merged_belt_colours)*merged_months_at_rank),"")</f>
        <v/>
      </c>
      <c r="Q2294" s="18" t="str" cm="1">
        <f t="array" ref="Q2294">IF(LEN($A2294)&gt;0,SUMPRODUCT(($A2294=merged_names)*(_xlfn.TEXTAFTER(Q$2, "At ")=merged_belt_colours)*merged_months_at_rank),"")</f>
        <v/>
      </c>
      <c r="R2294" s="18" t="str" cm="1">
        <f t="array" ref="R2294">IF(LEN($A2294)&gt;0,SUMPRODUCT(($A2294=merged_names)*(_xlfn.TEXTAFTER(R$2, "At ")=merged_belt_colours)*merged_months_at_rank),"")</f>
        <v/>
      </c>
    </row>
    <row r="2295" spans="1:18" x14ac:dyDescent="0.25">
      <c r="A2295"/>
      <c r="B2295" s="15" t="str" cm="1">
        <f t="array" ref="B2295">IFERROR(IF(LEN(A2295)&gt;0, IF(SUMPRODUCT((Inactives[Key]=J2295)*(Inactives[Currently Inactive]))=1,"Inactive","Active"),""),"Active")</f>
        <v/>
      </c>
      <c r="C2295" s="16" t="str" cm="1">
        <f t="array" aca="1" ref="C2295" ca="1">IFERROR(_xlfn._xlws.FILTER(Inactives[Inactive On],(Inactives[Key]=J2295)*(Inactives[Currently Inactive]),""),"")</f>
        <v/>
      </c>
      <c r="D2295" s="16" t="str" cm="1">
        <f t="array" aca="1" ref="D2295" ca="1">IFERROR(INDEX(_xlfn.TEXTSPLIT(E2295," "),1),"")</f>
        <v/>
      </c>
      <c r="E2295" s="15" t="str" cm="1">
        <f t="array" aca="1" ref="E2295" ca="1">IFERROR(_xlfn._xlws.FILTER(merged_ranks,(merged_end_dates=DATE(9999,12,31))*(merged_names=A2295)),"")</f>
        <v/>
      </c>
      <c r="F2295" s="17" t="str">
        <f ca="1">_xlfn.XLOOKUP(J2295,Promotions[Promo Key],Promotions[Promo Date],"")</f>
        <v/>
      </c>
      <c r="G2295" s="18" t="str">
        <f t="shared" ca="1" si="155"/>
        <v/>
      </c>
      <c r="H2295" s="18" t="str">
        <f t="shared" ca="1" si="154"/>
        <v/>
      </c>
      <c r="I2295" s="17" t="str">
        <f>_xlfn.XLOOKUP(A2295,Students[Full Name],Students[Starting Rank],"")</f>
        <v/>
      </c>
      <c r="J2295" s="15" t="str">
        <f t="shared" ca="1" si="156"/>
        <v xml:space="preserve">: </v>
      </c>
      <c r="K2295" s="16" t="str">
        <f>_xlfn.XLOOKUP(A2295,Students[Full Name],Students[Start Date],"")</f>
        <v/>
      </c>
      <c r="L2295" s="18">
        <f t="shared" ca="1" si="157"/>
        <v>-1</v>
      </c>
      <c r="M2295" s="18" cm="1">
        <f t="array" aca="1" ref="M2295" ca="1">SUMPRODUCT(Inactives[Days Inactive]*(Inactives[Student]=A2295))/365</f>
        <v>0</v>
      </c>
      <c r="N2295" s="18" t="str" cm="1">
        <f t="array" ref="N2295">IF(LEN($A2295)&gt;0,SUMPRODUCT(($A2295=merged_names)*(_xlfn.TEXTAFTER(N$2, "At ")=merged_belt_colours)*merged_months_at_rank),"")</f>
        <v/>
      </c>
      <c r="O2295" s="18" t="str" cm="1">
        <f t="array" ref="O2295">IF(LEN($A2295)&gt;0,SUMPRODUCT(($A2295=merged_names)*(_xlfn.TEXTAFTER(O$2, "At ")=merged_belt_colours)*merged_months_at_rank),"")</f>
        <v/>
      </c>
      <c r="P2295" s="18" t="str" cm="1">
        <f t="array" ref="P2295">IF(LEN($A2295)&gt;0,SUMPRODUCT(($A2295=merged_names)*(_xlfn.TEXTAFTER(P$2, "At ")=merged_belt_colours)*merged_months_at_rank),"")</f>
        <v/>
      </c>
      <c r="Q2295" s="18" t="str" cm="1">
        <f t="array" ref="Q2295">IF(LEN($A2295)&gt;0,SUMPRODUCT(($A2295=merged_names)*(_xlfn.TEXTAFTER(Q$2, "At ")=merged_belt_colours)*merged_months_at_rank),"")</f>
        <v/>
      </c>
      <c r="R2295" s="18" t="str" cm="1">
        <f t="array" ref="R2295">IF(LEN($A2295)&gt;0,SUMPRODUCT(($A2295=merged_names)*(_xlfn.TEXTAFTER(R$2, "At ")=merged_belt_colours)*merged_months_at_rank),"")</f>
        <v/>
      </c>
    </row>
    <row r="2296" spans="1:18" x14ac:dyDescent="0.25">
      <c r="A2296"/>
      <c r="B2296" s="15" t="str" cm="1">
        <f t="array" ref="B2296">IFERROR(IF(LEN(A2296)&gt;0, IF(SUMPRODUCT((Inactives[Key]=J2296)*(Inactives[Currently Inactive]))=1,"Inactive","Active"),""),"Active")</f>
        <v/>
      </c>
      <c r="C2296" s="16" t="str" cm="1">
        <f t="array" aca="1" ref="C2296" ca="1">IFERROR(_xlfn._xlws.FILTER(Inactives[Inactive On],(Inactives[Key]=J2296)*(Inactives[Currently Inactive]),""),"")</f>
        <v/>
      </c>
      <c r="D2296" s="16" t="str" cm="1">
        <f t="array" aca="1" ref="D2296" ca="1">IFERROR(INDEX(_xlfn.TEXTSPLIT(E2296," "),1),"")</f>
        <v/>
      </c>
      <c r="E2296" s="15" t="str" cm="1">
        <f t="array" aca="1" ref="E2296" ca="1">IFERROR(_xlfn._xlws.FILTER(merged_ranks,(merged_end_dates=DATE(9999,12,31))*(merged_names=A2296)),"")</f>
        <v/>
      </c>
      <c r="F2296" s="17" t="str">
        <f ca="1">_xlfn.XLOOKUP(J2296,Promotions[Promo Key],Promotions[Promo Date],"")</f>
        <v/>
      </c>
      <c r="G2296" s="18" t="str">
        <f t="shared" ca="1" si="155"/>
        <v/>
      </c>
      <c r="H2296" s="18" t="str">
        <f t="shared" ca="1" si="154"/>
        <v/>
      </c>
      <c r="I2296" s="17" t="str">
        <f>_xlfn.XLOOKUP(A2296,Students[Full Name],Students[Starting Rank],"")</f>
        <v/>
      </c>
      <c r="J2296" s="15" t="str">
        <f t="shared" ca="1" si="156"/>
        <v xml:space="preserve">: </v>
      </c>
      <c r="K2296" s="16" t="str">
        <f>_xlfn.XLOOKUP(A2296,Students[Full Name],Students[Start Date],"")</f>
        <v/>
      </c>
      <c r="L2296" s="18">
        <f t="shared" ca="1" si="157"/>
        <v>-1</v>
      </c>
      <c r="M2296" s="18" cm="1">
        <f t="array" aca="1" ref="M2296" ca="1">SUMPRODUCT(Inactives[Days Inactive]*(Inactives[Student]=A2296))/365</f>
        <v>0</v>
      </c>
      <c r="N2296" s="18" t="str" cm="1">
        <f t="array" ref="N2296">IF(LEN($A2296)&gt;0,SUMPRODUCT(($A2296=merged_names)*(_xlfn.TEXTAFTER(N$2, "At ")=merged_belt_colours)*merged_months_at_rank),"")</f>
        <v/>
      </c>
      <c r="O2296" s="18" t="str" cm="1">
        <f t="array" ref="O2296">IF(LEN($A2296)&gt;0,SUMPRODUCT(($A2296=merged_names)*(_xlfn.TEXTAFTER(O$2, "At ")=merged_belt_colours)*merged_months_at_rank),"")</f>
        <v/>
      </c>
      <c r="P2296" s="18" t="str" cm="1">
        <f t="array" ref="P2296">IF(LEN($A2296)&gt;0,SUMPRODUCT(($A2296=merged_names)*(_xlfn.TEXTAFTER(P$2, "At ")=merged_belt_colours)*merged_months_at_rank),"")</f>
        <v/>
      </c>
      <c r="Q2296" s="18" t="str" cm="1">
        <f t="array" ref="Q2296">IF(LEN($A2296)&gt;0,SUMPRODUCT(($A2296=merged_names)*(_xlfn.TEXTAFTER(Q$2, "At ")=merged_belt_colours)*merged_months_at_rank),"")</f>
        <v/>
      </c>
      <c r="R2296" s="18" t="str" cm="1">
        <f t="array" ref="R2296">IF(LEN($A2296)&gt;0,SUMPRODUCT(($A2296=merged_names)*(_xlfn.TEXTAFTER(R$2, "At ")=merged_belt_colours)*merged_months_at_rank),"")</f>
        <v/>
      </c>
    </row>
    <row r="2297" spans="1:18" x14ac:dyDescent="0.25">
      <c r="A2297"/>
      <c r="B2297" s="15" t="str" cm="1">
        <f t="array" ref="B2297">IFERROR(IF(LEN(A2297)&gt;0, IF(SUMPRODUCT((Inactives[Key]=J2297)*(Inactives[Currently Inactive]))=1,"Inactive","Active"),""),"Active")</f>
        <v/>
      </c>
      <c r="C2297" s="16" t="str" cm="1">
        <f t="array" aca="1" ref="C2297" ca="1">IFERROR(_xlfn._xlws.FILTER(Inactives[Inactive On],(Inactives[Key]=J2297)*(Inactives[Currently Inactive]),""),"")</f>
        <v/>
      </c>
      <c r="D2297" s="16" t="str" cm="1">
        <f t="array" aca="1" ref="D2297" ca="1">IFERROR(INDEX(_xlfn.TEXTSPLIT(E2297," "),1),"")</f>
        <v/>
      </c>
      <c r="E2297" s="15" t="str" cm="1">
        <f t="array" aca="1" ref="E2297" ca="1">IFERROR(_xlfn._xlws.FILTER(merged_ranks,(merged_end_dates=DATE(9999,12,31))*(merged_names=A2297)),"")</f>
        <v/>
      </c>
      <c r="F2297" s="17" t="str">
        <f ca="1">_xlfn.XLOOKUP(J2297,Promotions[Promo Key],Promotions[Promo Date],"")</f>
        <v/>
      </c>
      <c r="G2297" s="18" t="str">
        <f t="shared" ca="1" si="155"/>
        <v/>
      </c>
      <c r="H2297" s="18" t="str">
        <f t="shared" ca="1" si="154"/>
        <v/>
      </c>
      <c r="I2297" s="17" t="str">
        <f>_xlfn.XLOOKUP(A2297,Students[Full Name],Students[Starting Rank],"")</f>
        <v/>
      </c>
      <c r="J2297" s="15" t="str">
        <f t="shared" ca="1" si="156"/>
        <v xml:space="preserve">: </v>
      </c>
      <c r="K2297" s="16" t="str">
        <f>_xlfn.XLOOKUP(A2297,Students[Full Name],Students[Start Date],"")</f>
        <v/>
      </c>
      <c r="L2297" s="18">
        <f t="shared" ca="1" si="157"/>
        <v>-1</v>
      </c>
      <c r="M2297" s="18" cm="1">
        <f t="array" aca="1" ref="M2297" ca="1">SUMPRODUCT(Inactives[Days Inactive]*(Inactives[Student]=A2297))/365</f>
        <v>0</v>
      </c>
      <c r="N2297" s="18" t="str" cm="1">
        <f t="array" ref="N2297">IF(LEN($A2297)&gt;0,SUMPRODUCT(($A2297=merged_names)*(_xlfn.TEXTAFTER(N$2, "At ")=merged_belt_colours)*merged_months_at_rank),"")</f>
        <v/>
      </c>
      <c r="O2297" s="18" t="str" cm="1">
        <f t="array" ref="O2297">IF(LEN($A2297)&gt;0,SUMPRODUCT(($A2297=merged_names)*(_xlfn.TEXTAFTER(O$2, "At ")=merged_belt_colours)*merged_months_at_rank),"")</f>
        <v/>
      </c>
      <c r="P2297" s="18" t="str" cm="1">
        <f t="array" ref="P2297">IF(LEN($A2297)&gt;0,SUMPRODUCT(($A2297=merged_names)*(_xlfn.TEXTAFTER(P$2, "At ")=merged_belt_colours)*merged_months_at_rank),"")</f>
        <v/>
      </c>
      <c r="Q2297" s="18" t="str" cm="1">
        <f t="array" ref="Q2297">IF(LEN($A2297)&gt;0,SUMPRODUCT(($A2297=merged_names)*(_xlfn.TEXTAFTER(Q$2, "At ")=merged_belt_colours)*merged_months_at_rank),"")</f>
        <v/>
      </c>
      <c r="R2297" s="18" t="str" cm="1">
        <f t="array" ref="R2297">IF(LEN($A2297)&gt;0,SUMPRODUCT(($A2297=merged_names)*(_xlfn.TEXTAFTER(R$2, "At ")=merged_belt_colours)*merged_months_at_rank),"")</f>
        <v/>
      </c>
    </row>
    <row r="2298" spans="1:18" x14ac:dyDescent="0.25">
      <c r="A2298"/>
      <c r="B2298" s="15" t="str" cm="1">
        <f t="array" ref="B2298">IFERROR(IF(LEN(A2298)&gt;0, IF(SUMPRODUCT((Inactives[Key]=J2298)*(Inactives[Currently Inactive]))=1,"Inactive","Active"),""),"Active")</f>
        <v/>
      </c>
      <c r="C2298" s="16" t="str" cm="1">
        <f t="array" aca="1" ref="C2298" ca="1">IFERROR(_xlfn._xlws.FILTER(Inactives[Inactive On],(Inactives[Key]=J2298)*(Inactives[Currently Inactive]),""),"")</f>
        <v/>
      </c>
      <c r="D2298" s="16" t="str" cm="1">
        <f t="array" aca="1" ref="D2298" ca="1">IFERROR(INDEX(_xlfn.TEXTSPLIT(E2298," "),1),"")</f>
        <v/>
      </c>
      <c r="E2298" s="15" t="str" cm="1">
        <f t="array" aca="1" ref="E2298" ca="1">IFERROR(_xlfn._xlws.FILTER(merged_ranks,(merged_end_dates=DATE(9999,12,31))*(merged_names=A2298)),"")</f>
        <v/>
      </c>
      <c r="F2298" s="17" t="str">
        <f ca="1">_xlfn.XLOOKUP(J2298,Promotions[Promo Key],Promotions[Promo Date],"")</f>
        <v/>
      </c>
      <c r="G2298" s="18" t="str">
        <f t="shared" ca="1" si="155"/>
        <v/>
      </c>
      <c r="H2298" s="18" t="str">
        <f t="shared" ca="1" si="154"/>
        <v/>
      </c>
      <c r="I2298" s="17" t="str">
        <f>_xlfn.XLOOKUP(A2298,Students[Full Name],Students[Starting Rank],"")</f>
        <v/>
      </c>
      <c r="J2298" s="15" t="str">
        <f t="shared" ca="1" si="156"/>
        <v xml:space="preserve">: </v>
      </c>
      <c r="K2298" s="16" t="str">
        <f>_xlfn.XLOOKUP(A2298,Students[Full Name],Students[Start Date],"")</f>
        <v/>
      </c>
      <c r="L2298" s="18">
        <f t="shared" ca="1" si="157"/>
        <v>-1</v>
      </c>
      <c r="M2298" s="18" cm="1">
        <f t="array" aca="1" ref="M2298" ca="1">SUMPRODUCT(Inactives[Days Inactive]*(Inactives[Student]=A2298))/365</f>
        <v>0</v>
      </c>
      <c r="N2298" s="18" t="str" cm="1">
        <f t="array" ref="N2298">IF(LEN($A2298)&gt;0,SUMPRODUCT(($A2298=merged_names)*(_xlfn.TEXTAFTER(N$2, "At ")=merged_belt_colours)*merged_months_at_rank),"")</f>
        <v/>
      </c>
      <c r="O2298" s="18" t="str" cm="1">
        <f t="array" ref="O2298">IF(LEN($A2298)&gt;0,SUMPRODUCT(($A2298=merged_names)*(_xlfn.TEXTAFTER(O$2, "At ")=merged_belt_colours)*merged_months_at_rank),"")</f>
        <v/>
      </c>
      <c r="P2298" s="18" t="str" cm="1">
        <f t="array" ref="P2298">IF(LEN($A2298)&gt;0,SUMPRODUCT(($A2298=merged_names)*(_xlfn.TEXTAFTER(P$2, "At ")=merged_belt_colours)*merged_months_at_rank),"")</f>
        <v/>
      </c>
      <c r="Q2298" s="18" t="str" cm="1">
        <f t="array" ref="Q2298">IF(LEN($A2298)&gt;0,SUMPRODUCT(($A2298=merged_names)*(_xlfn.TEXTAFTER(Q$2, "At ")=merged_belt_colours)*merged_months_at_rank),"")</f>
        <v/>
      </c>
      <c r="R2298" s="18" t="str" cm="1">
        <f t="array" ref="R2298">IF(LEN($A2298)&gt;0,SUMPRODUCT(($A2298=merged_names)*(_xlfn.TEXTAFTER(R$2, "At ")=merged_belt_colours)*merged_months_at_rank),"")</f>
        <v/>
      </c>
    </row>
    <row r="2299" spans="1:18" x14ac:dyDescent="0.25">
      <c r="A2299"/>
      <c r="B2299" s="15" t="str" cm="1">
        <f t="array" ref="B2299">IFERROR(IF(LEN(A2299)&gt;0, IF(SUMPRODUCT((Inactives[Key]=J2299)*(Inactives[Currently Inactive]))=1,"Inactive","Active"),""),"Active")</f>
        <v/>
      </c>
      <c r="C2299" s="16" t="str" cm="1">
        <f t="array" aca="1" ref="C2299" ca="1">IFERROR(_xlfn._xlws.FILTER(Inactives[Inactive On],(Inactives[Key]=J2299)*(Inactives[Currently Inactive]),""),"")</f>
        <v/>
      </c>
      <c r="D2299" s="16" t="str" cm="1">
        <f t="array" aca="1" ref="D2299" ca="1">IFERROR(INDEX(_xlfn.TEXTSPLIT(E2299," "),1),"")</f>
        <v/>
      </c>
      <c r="E2299" s="15" t="str" cm="1">
        <f t="array" aca="1" ref="E2299" ca="1">IFERROR(_xlfn._xlws.FILTER(merged_ranks,(merged_end_dates=DATE(9999,12,31))*(merged_names=A2299)),"")</f>
        <v/>
      </c>
      <c r="F2299" s="17" t="str">
        <f ca="1">_xlfn.XLOOKUP(J2299,Promotions[Promo Key],Promotions[Promo Date],"")</f>
        <v/>
      </c>
      <c r="G2299" s="18" t="str">
        <f t="shared" ca="1" si="155"/>
        <v/>
      </c>
      <c r="H2299" s="18" t="str">
        <f t="shared" ca="1" si="154"/>
        <v/>
      </c>
      <c r="I2299" s="17" t="str">
        <f>_xlfn.XLOOKUP(A2299,Students[Full Name],Students[Starting Rank],"")</f>
        <v/>
      </c>
      <c r="J2299" s="15" t="str">
        <f t="shared" ca="1" si="156"/>
        <v xml:space="preserve">: </v>
      </c>
      <c r="K2299" s="16" t="str">
        <f>_xlfn.XLOOKUP(A2299,Students[Full Name],Students[Start Date],"")</f>
        <v/>
      </c>
      <c r="L2299" s="18">
        <f t="shared" ca="1" si="157"/>
        <v>-1</v>
      </c>
      <c r="M2299" s="18" cm="1">
        <f t="array" aca="1" ref="M2299" ca="1">SUMPRODUCT(Inactives[Days Inactive]*(Inactives[Student]=A2299))/365</f>
        <v>0</v>
      </c>
      <c r="N2299" s="18" t="str" cm="1">
        <f t="array" ref="N2299">IF(LEN($A2299)&gt;0,SUMPRODUCT(($A2299=merged_names)*(_xlfn.TEXTAFTER(N$2, "At ")=merged_belt_colours)*merged_months_at_rank),"")</f>
        <v/>
      </c>
      <c r="O2299" s="18" t="str" cm="1">
        <f t="array" ref="O2299">IF(LEN($A2299)&gt;0,SUMPRODUCT(($A2299=merged_names)*(_xlfn.TEXTAFTER(O$2, "At ")=merged_belt_colours)*merged_months_at_rank),"")</f>
        <v/>
      </c>
      <c r="P2299" s="18" t="str" cm="1">
        <f t="array" ref="P2299">IF(LEN($A2299)&gt;0,SUMPRODUCT(($A2299=merged_names)*(_xlfn.TEXTAFTER(P$2, "At ")=merged_belt_colours)*merged_months_at_rank),"")</f>
        <v/>
      </c>
      <c r="Q2299" s="18" t="str" cm="1">
        <f t="array" ref="Q2299">IF(LEN($A2299)&gt;0,SUMPRODUCT(($A2299=merged_names)*(_xlfn.TEXTAFTER(Q$2, "At ")=merged_belt_colours)*merged_months_at_rank),"")</f>
        <v/>
      </c>
      <c r="R2299" s="18" t="str" cm="1">
        <f t="array" ref="R2299">IF(LEN($A2299)&gt;0,SUMPRODUCT(($A2299=merged_names)*(_xlfn.TEXTAFTER(R$2, "At ")=merged_belt_colours)*merged_months_at_rank),"")</f>
        <v/>
      </c>
    </row>
    <row r="2300" spans="1:18" x14ac:dyDescent="0.25">
      <c r="A2300"/>
      <c r="B2300" s="15" t="str" cm="1">
        <f t="array" ref="B2300">IFERROR(IF(LEN(A2300)&gt;0, IF(SUMPRODUCT((Inactives[Key]=J2300)*(Inactives[Currently Inactive]))=1,"Inactive","Active"),""),"Active")</f>
        <v/>
      </c>
      <c r="C2300" s="16" t="str" cm="1">
        <f t="array" aca="1" ref="C2300" ca="1">IFERROR(_xlfn._xlws.FILTER(Inactives[Inactive On],(Inactives[Key]=J2300)*(Inactives[Currently Inactive]),""),"")</f>
        <v/>
      </c>
      <c r="D2300" s="16" t="str" cm="1">
        <f t="array" aca="1" ref="D2300" ca="1">IFERROR(INDEX(_xlfn.TEXTSPLIT(E2300," "),1),"")</f>
        <v/>
      </c>
      <c r="E2300" s="15" t="str" cm="1">
        <f t="array" aca="1" ref="E2300" ca="1">IFERROR(_xlfn._xlws.FILTER(merged_ranks,(merged_end_dates=DATE(9999,12,31))*(merged_names=A2300)),"")</f>
        <v/>
      </c>
      <c r="F2300" s="17" t="str">
        <f ca="1">_xlfn.XLOOKUP(J2300,Promotions[Promo Key],Promotions[Promo Date],"")</f>
        <v/>
      </c>
      <c r="G2300" s="18" t="str">
        <f t="shared" ca="1" si="155"/>
        <v/>
      </c>
      <c r="H2300" s="18" t="str">
        <f t="shared" ca="1" si="154"/>
        <v/>
      </c>
      <c r="I2300" s="17" t="str">
        <f>_xlfn.XLOOKUP(A2300,Students[Full Name],Students[Starting Rank],"")</f>
        <v/>
      </c>
      <c r="J2300" s="15" t="str">
        <f t="shared" ca="1" si="156"/>
        <v xml:space="preserve">: </v>
      </c>
      <c r="K2300" s="16" t="str">
        <f>_xlfn.XLOOKUP(A2300,Students[Full Name],Students[Start Date],"")</f>
        <v/>
      </c>
      <c r="L2300" s="18">
        <f t="shared" ca="1" si="157"/>
        <v>-1</v>
      </c>
      <c r="M2300" s="18" cm="1">
        <f t="array" aca="1" ref="M2300" ca="1">SUMPRODUCT(Inactives[Days Inactive]*(Inactives[Student]=A2300))/365</f>
        <v>0</v>
      </c>
      <c r="N2300" s="18" t="str" cm="1">
        <f t="array" ref="N2300">IF(LEN($A2300)&gt;0,SUMPRODUCT(($A2300=merged_names)*(_xlfn.TEXTAFTER(N$2, "At ")=merged_belt_colours)*merged_months_at_rank),"")</f>
        <v/>
      </c>
      <c r="O2300" s="18" t="str" cm="1">
        <f t="array" ref="O2300">IF(LEN($A2300)&gt;0,SUMPRODUCT(($A2300=merged_names)*(_xlfn.TEXTAFTER(O$2, "At ")=merged_belt_colours)*merged_months_at_rank),"")</f>
        <v/>
      </c>
      <c r="P2300" s="18" t="str" cm="1">
        <f t="array" ref="P2300">IF(LEN($A2300)&gt;0,SUMPRODUCT(($A2300=merged_names)*(_xlfn.TEXTAFTER(P$2, "At ")=merged_belt_colours)*merged_months_at_rank),"")</f>
        <v/>
      </c>
      <c r="Q2300" s="18" t="str" cm="1">
        <f t="array" ref="Q2300">IF(LEN($A2300)&gt;0,SUMPRODUCT(($A2300=merged_names)*(_xlfn.TEXTAFTER(Q$2, "At ")=merged_belt_colours)*merged_months_at_rank),"")</f>
        <v/>
      </c>
      <c r="R2300" s="18" t="str" cm="1">
        <f t="array" ref="R2300">IF(LEN($A2300)&gt;0,SUMPRODUCT(($A2300=merged_names)*(_xlfn.TEXTAFTER(R$2, "At ")=merged_belt_colours)*merged_months_at_rank),"")</f>
        <v/>
      </c>
    </row>
    <row r="2301" spans="1:18" x14ac:dyDescent="0.25">
      <c r="A2301"/>
      <c r="B2301" s="15" t="str" cm="1">
        <f t="array" ref="B2301">IFERROR(IF(LEN(A2301)&gt;0, IF(SUMPRODUCT((Inactives[Key]=J2301)*(Inactives[Currently Inactive]))=1,"Inactive","Active"),""),"Active")</f>
        <v/>
      </c>
      <c r="C2301" s="16" t="str" cm="1">
        <f t="array" aca="1" ref="C2301" ca="1">IFERROR(_xlfn._xlws.FILTER(Inactives[Inactive On],(Inactives[Key]=J2301)*(Inactives[Currently Inactive]),""),"")</f>
        <v/>
      </c>
      <c r="D2301" s="16" t="str" cm="1">
        <f t="array" aca="1" ref="D2301" ca="1">IFERROR(INDEX(_xlfn.TEXTSPLIT(E2301," "),1),"")</f>
        <v/>
      </c>
      <c r="E2301" s="15" t="str" cm="1">
        <f t="array" aca="1" ref="E2301" ca="1">IFERROR(_xlfn._xlws.FILTER(merged_ranks,(merged_end_dates=DATE(9999,12,31))*(merged_names=A2301)),"")</f>
        <v/>
      </c>
      <c r="F2301" s="17" t="str">
        <f ca="1">_xlfn.XLOOKUP(J2301,Promotions[Promo Key],Promotions[Promo Date],"")</f>
        <v/>
      </c>
      <c r="G2301" s="18" t="str">
        <f t="shared" ca="1" si="155"/>
        <v/>
      </c>
      <c r="H2301" s="18" t="str">
        <f t="shared" ca="1" si="154"/>
        <v/>
      </c>
      <c r="I2301" s="17" t="str">
        <f>_xlfn.XLOOKUP(A2301,Students[Full Name],Students[Starting Rank],"")</f>
        <v/>
      </c>
      <c r="J2301" s="15" t="str">
        <f t="shared" ca="1" si="156"/>
        <v xml:space="preserve">: </v>
      </c>
      <c r="K2301" s="16" t="str">
        <f>_xlfn.XLOOKUP(A2301,Students[Full Name],Students[Start Date],"")</f>
        <v/>
      </c>
      <c r="L2301" s="18">
        <f t="shared" ca="1" si="157"/>
        <v>-1</v>
      </c>
      <c r="M2301" s="18" cm="1">
        <f t="array" aca="1" ref="M2301" ca="1">SUMPRODUCT(Inactives[Days Inactive]*(Inactives[Student]=A2301))/365</f>
        <v>0</v>
      </c>
      <c r="N2301" s="18" t="str" cm="1">
        <f t="array" ref="N2301">IF(LEN($A2301)&gt;0,SUMPRODUCT(($A2301=merged_names)*(_xlfn.TEXTAFTER(N$2, "At ")=merged_belt_colours)*merged_months_at_rank),"")</f>
        <v/>
      </c>
      <c r="O2301" s="18" t="str" cm="1">
        <f t="array" ref="O2301">IF(LEN($A2301)&gt;0,SUMPRODUCT(($A2301=merged_names)*(_xlfn.TEXTAFTER(O$2, "At ")=merged_belt_colours)*merged_months_at_rank),"")</f>
        <v/>
      </c>
      <c r="P2301" s="18" t="str" cm="1">
        <f t="array" ref="P2301">IF(LEN($A2301)&gt;0,SUMPRODUCT(($A2301=merged_names)*(_xlfn.TEXTAFTER(P$2, "At ")=merged_belt_colours)*merged_months_at_rank),"")</f>
        <v/>
      </c>
      <c r="Q2301" s="18" t="str" cm="1">
        <f t="array" ref="Q2301">IF(LEN($A2301)&gt;0,SUMPRODUCT(($A2301=merged_names)*(_xlfn.TEXTAFTER(Q$2, "At ")=merged_belt_colours)*merged_months_at_rank),"")</f>
        <v/>
      </c>
      <c r="R2301" s="18" t="str" cm="1">
        <f t="array" ref="R2301">IF(LEN($A2301)&gt;0,SUMPRODUCT(($A2301=merged_names)*(_xlfn.TEXTAFTER(R$2, "At ")=merged_belt_colours)*merged_months_at_rank),"")</f>
        <v/>
      </c>
    </row>
    <row r="2302" spans="1:18" x14ac:dyDescent="0.25">
      <c r="A2302"/>
      <c r="B2302" s="15" t="str" cm="1">
        <f t="array" ref="B2302">IFERROR(IF(LEN(A2302)&gt;0, IF(SUMPRODUCT((Inactives[Key]=J2302)*(Inactives[Currently Inactive]))=1,"Inactive","Active"),""),"Active")</f>
        <v/>
      </c>
      <c r="C2302" s="16" t="str" cm="1">
        <f t="array" aca="1" ref="C2302" ca="1">IFERROR(_xlfn._xlws.FILTER(Inactives[Inactive On],(Inactives[Key]=J2302)*(Inactives[Currently Inactive]),""),"")</f>
        <v/>
      </c>
      <c r="D2302" s="16" t="str" cm="1">
        <f t="array" aca="1" ref="D2302" ca="1">IFERROR(INDEX(_xlfn.TEXTSPLIT(E2302," "),1),"")</f>
        <v/>
      </c>
      <c r="E2302" s="15" t="str" cm="1">
        <f t="array" aca="1" ref="E2302" ca="1">IFERROR(_xlfn._xlws.FILTER(merged_ranks,(merged_end_dates=DATE(9999,12,31))*(merged_names=A2302)),"")</f>
        <v/>
      </c>
      <c r="F2302" s="17" t="str">
        <f ca="1">_xlfn.XLOOKUP(J2302,Promotions[Promo Key],Promotions[Promo Date],"")</f>
        <v/>
      </c>
      <c r="G2302" s="18" t="str">
        <f t="shared" ca="1" si="155"/>
        <v/>
      </c>
      <c r="H2302" s="18" t="str">
        <f t="shared" ca="1" si="154"/>
        <v/>
      </c>
      <c r="I2302" s="17" t="str">
        <f>_xlfn.XLOOKUP(A2302,Students[Full Name],Students[Starting Rank],"")</f>
        <v/>
      </c>
      <c r="J2302" s="15" t="str">
        <f t="shared" ca="1" si="156"/>
        <v xml:space="preserve">: </v>
      </c>
      <c r="K2302" s="16" t="str">
        <f>_xlfn.XLOOKUP(A2302,Students[Full Name],Students[Start Date],"")</f>
        <v/>
      </c>
      <c r="L2302" s="18">
        <f t="shared" ca="1" si="157"/>
        <v>-1</v>
      </c>
      <c r="M2302" s="18" cm="1">
        <f t="array" aca="1" ref="M2302" ca="1">SUMPRODUCT(Inactives[Days Inactive]*(Inactives[Student]=A2302))/365</f>
        <v>0</v>
      </c>
      <c r="N2302" s="18" t="str" cm="1">
        <f t="array" ref="N2302">IF(LEN($A2302)&gt;0,SUMPRODUCT(($A2302=merged_names)*(_xlfn.TEXTAFTER(N$2, "At ")=merged_belt_colours)*merged_months_at_rank),"")</f>
        <v/>
      </c>
      <c r="O2302" s="18" t="str" cm="1">
        <f t="array" ref="O2302">IF(LEN($A2302)&gt;0,SUMPRODUCT(($A2302=merged_names)*(_xlfn.TEXTAFTER(O$2, "At ")=merged_belt_colours)*merged_months_at_rank),"")</f>
        <v/>
      </c>
      <c r="P2302" s="18" t="str" cm="1">
        <f t="array" ref="P2302">IF(LEN($A2302)&gt;0,SUMPRODUCT(($A2302=merged_names)*(_xlfn.TEXTAFTER(P$2, "At ")=merged_belt_colours)*merged_months_at_rank),"")</f>
        <v/>
      </c>
      <c r="Q2302" s="18" t="str" cm="1">
        <f t="array" ref="Q2302">IF(LEN($A2302)&gt;0,SUMPRODUCT(($A2302=merged_names)*(_xlfn.TEXTAFTER(Q$2, "At ")=merged_belt_colours)*merged_months_at_rank),"")</f>
        <v/>
      </c>
      <c r="R2302" s="18" t="str" cm="1">
        <f t="array" ref="R2302">IF(LEN($A2302)&gt;0,SUMPRODUCT(($A2302=merged_names)*(_xlfn.TEXTAFTER(R$2, "At ")=merged_belt_colours)*merged_months_at_rank),"")</f>
        <v/>
      </c>
    </row>
    <row r="2303" spans="1:18" x14ac:dyDescent="0.25">
      <c r="A2303"/>
      <c r="B2303" s="15" t="str" cm="1">
        <f t="array" ref="B2303">IFERROR(IF(LEN(A2303)&gt;0, IF(SUMPRODUCT((Inactives[Key]=J2303)*(Inactives[Currently Inactive]))=1,"Inactive","Active"),""),"Active")</f>
        <v/>
      </c>
      <c r="C2303" s="16" t="str" cm="1">
        <f t="array" aca="1" ref="C2303" ca="1">IFERROR(_xlfn._xlws.FILTER(Inactives[Inactive On],(Inactives[Key]=J2303)*(Inactives[Currently Inactive]),""),"")</f>
        <v/>
      </c>
      <c r="D2303" s="16" t="str" cm="1">
        <f t="array" aca="1" ref="D2303" ca="1">IFERROR(INDEX(_xlfn.TEXTSPLIT(E2303," "),1),"")</f>
        <v/>
      </c>
      <c r="E2303" s="15" t="str" cm="1">
        <f t="array" aca="1" ref="E2303" ca="1">IFERROR(_xlfn._xlws.FILTER(merged_ranks,(merged_end_dates=DATE(9999,12,31))*(merged_names=A2303)),"")</f>
        <v/>
      </c>
      <c r="F2303" s="17" t="str">
        <f ca="1">_xlfn.XLOOKUP(J2303,Promotions[Promo Key],Promotions[Promo Date],"")</f>
        <v/>
      </c>
      <c r="G2303" s="18" t="str">
        <f t="shared" ca="1" si="155"/>
        <v/>
      </c>
      <c r="H2303" s="18" t="str">
        <f t="shared" ca="1" si="154"/>
        <v/>
      </c>
      <c r="I2303" s="17" t="str">
        <f>_xlfn.XLOOKUP(A2303,Students[Full Name],Students[Starting Rank],"")</f>
        <v/>
      </c>
      <c r="J2303" s="15" t="str">
        <f t="shared" ca="1" si="156"/>
        <v xml:space="preserve">: </v>
      </c>
      <c r="K2303" s="16" t="str">
        <f>_xlfn.XLOOKUP(A2303,Students[Full Name],Students[Start Date],"")</f>
        <v/>
      </c>
      <c r="L2303" s="18">
        <f t="shared" ca="1" si="157"/>
        <v>-1</v>
      </c>
      <c r="M2303" s="18" cm="1">
        <f t="array" aca="1" ref="M2303" ca="1">SUMPRODUCT(Inactives[Days Inactive]*(Inactives[Student]=A2303))/365</f>
        <v>0</v>
      </c>
      <c r="N2303" s="18" t="str" cm="1">
        <f t="array" ref="N2303">IF(LEN($A2303)&gt;0,SUMPRODUCT(($A2303=merged_names)*(_xlfn.TEXTAFTER(N$2, "At ")=merged_belt_colours)*merged_months_at_rank),"")</f>
        <v/>
      </c>
      <c r="O2303" s="18" t="str" cm="1">
        <f t="array" ref="O2303">IF(LEN($A2303)&gt;0,SUMPRODUCT(($A2303=merged_names)*(_xlfn.TEXTAFTER(O$2, "At ")=merged_belt_colours)*merged_months_at_rank),"")</f>
        <v/>
      </c>
      <c r="P2303" s="18" t="str" cm="1">
        <f t="array" ref="P2303">IF(LEN($A2303)&gt;0,SUMPRODUCT(($A2303=merged_names)*(_xlfn.TEXTAFTER(P$2, "At ")=merged_belt_colours)*merged_months_at_rank),"")</f>
        <v/>
      </c>
      <c r="Q2303" s="18" t="str" cm="1">
        <f t="array" ref="Q2303">IF(LEN($A2303)&gt;0,SUMPRODUCT(($A2303=merged_names)*(_xlfn.TEXTAFTER(Q$2, "At ")=merged_belt_colours)*merged_months_at_rank),"")</f>
        <v/>
      </c>
      <c r="R2303" s="18" t="str" cm="1">
        <f t="array" ref="R2303">IF(LEN($A2303)&gt;0,SUMPRODUCT(($A2303=merged_names)*(_xlfn.TEXTAFTER(R$2, "At ")=merged_belt_colours)*merged_months_at_rank),"")</f>
        <v/>
      </c>
    </row>
    <row r="2304" spans="1:18" x14ac:dyDescent="0.25">
      <c r="A2304"/>
      <c r="B2304" s="15" t="str" cm="1">
        <f t="array" ref="B2304">IFERROR(IF(LEN(A2304)&gt;0, IF(SUMPRODUCT((Inactives[Key]=J2304)*(Inactives[Currently Inactive]))=1,"Inactive","Active"),""),"Active")</f>
        <v/>
      </c>
      <c r="C2304" s="16" t="str" cm="1">
        <f t="array" aca="1" ref="C2304" ca="1">IFERROR(_xlfn._xlws.FILTER(Inactives[Inactive On],(Inactives[Key]=J2304)*(Inactives[Currently Inactive]),""),"")</f>
        <v/>
      </c>
      <c r="D2304" s="16" t="str" cm="1">
        <f t="array" aca="1" ref="D2304" ca="1">IFERROR(INDEX(_xlfn.TEXTSPLIT(E2304," "),1),"")</f>
        <v/>
      </c>
      <c r="E2304" s="15" t="str" cm="1">
        <f t="array" aca="1" ref="E2304" ca="1">IFERROR(_xlfn._xlws.FILTER(merged_ranks,(merged_end_dates=DATE(9999,12,31))*(merged_names=A2304)),"")</f>
        <v/>
      </c>
      <c r="F2304" s="17" t="str">
        <f ca="1">_xlfn.XLOOKUP(J2304,Promotions[Promo Key],Promotions[Promo Date],"")</f>
        <v/>
      </c>
      <c r="G2304" s="18" t="str">
        <f t="shared" ca="1" si="155"/>
        <v/>
      </c>
      <c r="H2304" s="18" t="str">
        <f t="shared" ca="1" si="154"/>
        <v/>
      </c>
      <c r="I2304" s="17" t="str">
        <f>_xlfn.XLOOKUP(A2304,Students[Full Name],Students[Starting Rank],"")</f>
        <v/>
      </c>
      <c r="J2304" s="15" t="str">
        <f t="shared" ca="1" si="156"/>
        <v xml:space="preserve">: </v>
      </c>
      <c r="K2304" s="16" t="str">
        <f>_xlfn.XLOOKUP(A2304,Students[Full Name],Students[Start Date],"")</f>
        <v/>
      </c>
      <c r="L2304" s="18">
        <f t="shared" ca="1" si="157"/>
        <v>-1</v>
      </c>
      <c r="M2304" s="18" cm="1">
        <f t="array" aca="1" ref="M2304" ca="1">SUMPRODUCT(Inactives[Days Inactive]*(Inactives[Student]=A2304))/365</f>
        <v>0</v>
      </c>
      <c r="N2304" s="18" t="str" cm="1">
        <f t="array" ref="N2304">IF(LEN($A2304)&gt;0,SUMPRODUCT(($A2304=merged_names)*(_xlfn.TEXTAFTER(N$2, "At ")=merged_belt_colours)*merged_months_at_rank),"")</f>
        <v/>
      </c>
      <c r="O2304" s="18" t="str" cm="1">
        <f t="array" ref="O2304">IF(LEN($A2304)&gt;0,SUMPRODUCT(($A2304=merged_names)*(_xlfn.TEXTAFTER(O$2, "At ")=merged_belt_colours)*merged_months_at_rank),"")</f>
        <v/>
      </c>
      <c r="P2304" s="18" t="str" cm="1">
        <f t="array" ref="P2304">IF(LEN($A2304)&gt;0,SUMPRODUCT(($A2304=merged_names)*(_xlfn.TEXTAFTER(P$2, "At ")=merged_belt_colours)*merged_months_at_rank),"")</f>
        <v/>
      </c>
      <c r="Q2304" s="18" t="str" cm="1">
        <f t="array" ref="Q2304">IF(LEN($A2304)&gt;0,SUMPRODUCT(($A2304=merged_names)*(_xlfn.TEXTAFTER(Q$2, "At ")=merged_belt_colours)*merged_months_at_rank),"")</f>
        <v/>
      </c>
      <c r="R2304" s="18" t="str" cm="1">
        <f t="array" ref="R2304">IF(LEN($A2304)&gt;0,SUMPRODUCT(($A2304=merged_names)*(_xlfn.TEXTAFTER(R$2, "At ")=merged_belt_colours)*merged_months_at_rank),"")</f>
        <v/>
      </c>
    </row>
    <row r="2305" spans="1:18" x14ac:dyDescent="0.25">
      <c r="A2305"/>
      <c r="B2305" s="15" t="str" cm="1">
        <f t="array" ref="B2305">IFERROR(IF(LEN(A2305)&gt;0, IF(SUMPRODUCT((Inactives[Key]=J2305)*(Inactives[Currently Inactive]))=1,"Inactive","Active"),""),"Active")</f>
        <v/>
      </c>
      <c r="C2305" s="16" t="str" cm="1">
        <f t="array" aca="1" ref="C2305" ca="1">IFERROR(_xlfn._xlws.FILTER(Inactives[Inactive On],(Inactives[Key]=J2305)*(Inactives[Currently Inactive]),""),"")</f>
        <v/>
      </c>
      <c r="D2305" s="16" t="str" cm="1">
        <f t="array" aca="1" ref="D2305" ca="1">IFERROR(INDEX(_xlfn.TEXTSPLIT(E2305," "),1),"")</f>
        <v/>
      </c>
      <c r="E2305" s="15" t="str" cm="1">
        <f t="array" aca="1" ref="E2305" ca="1">IFERROR(_xlfn._xlws.FILTER(merged_ranks,(merged_end_dates=DATE(9999,12,31))*(merged_names=A2305)),"")</f>
        <v/>
      </c>
      <c r="F2305" s="17" t="str">
        <f ca="1">_xlfn.XLOOKUP(J2305,Promotions[Promo Key],Promotions[Promo Date],"")</f>
        <v/>
      </c>
      <c r="G2305" s="18" t="str">
        <f t="shared" ca="1" si="155"/>
        <v/>
      </c>
      <c r="H2305" s="18" t="str">
        <f t="shared" ca="1" si="154"/>
        <v/>
      </c>
      <c r="I2305" s="17" t="str">
        <f>_xlfn.XLOOKUP(A2305,Students[Full Name],Students[Starting Rank],"")</f>
        <v/>
      </c>
      <c r="J2305" s="15" t="str">
        <f t="shared" ca="1" si="156"/>
        <v xml:space="preserve">: </v>
      </c>
      <c r="K2305" s="16" t="str">
        <f>_xlfn.XLOOKUP(A2305,Students[Full Name],Students[Start Date],"")</f>
        <v/>
      </c>
      <c r="L2305" s="18">
        <f t="shared" ca="1" si="157"/>
        <v>-1</v>
      </c>
      <c r="M2305" s="18" cm="1">
        <f t="array" aca="1" ref="M2305" ca="1">SUMPRODUCT(Inactives[Days Inactive]*(Inactives[Student]=A2305))/365</f>
        <v>0</v>
      </c>
      <c r="N2305" s="18" t="str" cm="1">
        <f t="array" ref="N2305">IF(LEN($A2305)&gt;0,SUMPRODUCT(($A2305=merged_names)*(_xlfn.TEXTAFTER(N$2, "At ")=merged_belt_colours)*merged_months_at_rank),"")</f>
        <v/>
      </c>
      <c r="O2305" s="18" t="str" cm="1">
        <f t="array" ref="O2305">IF(LEN($A2305)&gt;0,SUMPRODUCT(($A2305=merged_names)*(_xlfn.TEXTAFTER(O$2, "At ")=merged_belt_colours)*merged_months_at_rank),"")</f>
        <v/>
      </c>
      <c r="P2305" s="18" t="str" cm="1">
        <f t="array" ref="P2305">IF(LEN($A2305)&gt;0,SUMPRODUCT(($A2305=merged_names)*(_xlfn.TEXTAFTER(P$2, "At ")=merged_belt_colours)*merged_months_at_rank),"")</f>
        <v/>
      </c>
      <c r="Q2305" s="18" t="str" cm="1">
        <f t="array" ref="Q2305">IF(LEN($A2305)&gt;0,SUMPRODUCT(($A2305=merged_names)*(_xlfn.TEXTAFTER(Q$2, "At ")=merged_belt_colours)*merged_months_at_rank),"")</f>
        <v/>
      </c>
      <c r="R2305" s="18" t="str" cm="1">
        <f t="array" ref="R2305">IF(LEN($A2305)&gt;0,SUMPRODUCT(($A2305=merged_names)*(_xlfn.TEXTAFTER(R$2, "At ")=merged_belt_colours)*merged_months_at_rank),"")</f>
        <v/>
      </c>
    </row>
    <row r="2306" spans="1:18" x14ac:dyDescent="0.25">
      <c r="A2306"/>
      <c r="B2306" s="15" t="str" cm="1">
        <f t="array" ref="B2306">IFERROR(IF(LEN(A2306)&gt;0, IF(SUMPRODUCT((Inactives[Key]=J2306)*(Inactives[Currently Inactive]))=1,"Inactive","Active"),""),"Active")</f>
        <v/>
      </c>
      <c r="C2306" s="16" t="str" cm="1">
        <f t="array" aca="1" ref="C2306" ca="1">IFERROR(_xlfn._xlws.FILTER(Inactives[Inactive On],(Inactives[Key]=J2306)*(Inactives[Currently Inactive]),""),"")</f>
        <v/>
      </c>
      <c r="D2306" s="16" t="str" cm="1">
        <f t="array" aca="1" ref="D2306" ca="1">IFERROR(INDEX(_xlfn.TEXTSPLIT(E2306," "),1),"")</f>
        <v/>
      </c>
      <c r="E2306" s="15" t="str" cm="1">
        <f t="array" aca="1" ref="E2306" ca="1">IFERROR(_xlfn._xlws.FILTER(merged_ranks,(merged_end_dates=DATE(9999,12,31))*(merged_names=A2306)),"")</f>
        <v/>
      </c>
      <c r="F2306" s="17" t="str">
        <f ca="1">_xlfn.XLOOKUP(J2306,Promotions[Promo Key],Promotions[Promo Date],"")</f>
        <v/>
      </c>
      <c r="G2306" s="18" t="str">
        <f t="shared" ca="1" si="155"/>
        <v/>
      </c>
      <c r="H2306" s="18" t="str">
        <f t="shared" ca="1" si="154"/>
        <v/>
      </c>
      <c r="I2306" s="17" t="str">
        <f>_xlfn.XLOOKUP(A2306,Students[Full Name],Students[Starting Rank],"")</f>
        <v/>
      </c>
      <c r="J2306" s="15" t="str">
        <f t="shared" ca="1" si="156"/>
        <v xml:space="preserve">: </v>
      </c>
      <c r="K2306" s="16" t="str">
        <f>_xlfn.XLOOKUP(A2306,Students[Full Name],Students[Start Date],"")</f>
        <v/>
      </c>
      <c r="L2306" s="18">
        <f t="shared" ca="1" si="157"/>
        <v>-1</v>
      </c>
      <c r="M2306" s="18" cm="1">
        <f t="array" aca="1" ref="M2306" ca="1">SUMPRODUCT(Inactives[Days Inactive]*(Inactives[Student]=A2306))/365</f>
        <v>0</v>
      </c>
      <c r="N2306" s="18" t="str" cm="1">
        <f t="array" ref="N2306">IF(LEN($A2306)&gt;0,SUMPRODUCT(($A2306=merged_names)*(_xlfn.TEXTAFTER(N$2, "At ")=merged_belt_colours)*merged_months_at_rank),"")</f>
        <v/>
      </c>
      <c r="O2306" s="18" t="str" cm="1">
        <f t="array" ref="O2306">IF(LEN($A2306)&gt;0,SUMPRODUCT(($A2306=merged_names)*(_xlfn.TEXTAFTER(O$2, "At ")=merged_belt_colours)*merged_months_at_rank),"")</f>
        <v/>
      </c>
      <c r="P2306" s="18" t="str" cm="1">
        <f t="array" ref="P2306">IF(LEN($A2306)&gt;0,SUMPRODUCT(($A2306=merged_names)*(_xlfn.TEXTAFTER(P$2, "At ")=merged_belt_colours)*merged_months_at_rank),"")</f>
        <v/>
      </c>
      <c r="Q2306" s="18" t="str" cm="1">
        <f t="array" ref="Q2306">IF(LEN($A2306)&gt;0,SUMPRODUCT(($A2306=merged_names)*(_xlfn.TEXTAFTER(Q$2, "At ")=merged_belt_colours)*merged_months_at_rank),"")</f>
        <v/>
      </c>
      <c r="R2306" s="18" t="str" cm="1">
        <f t="array" ref="R2306">IF(LEN($A2306)&gt;0,SUMPRODUCT(($A2306=merged_names)*(_xlfn.TEXTAFTER(R$2, "At ")=merged_belt_colours)*merged_months_at_rank),"")</f>
        <v/>
      </c>
    </row>
    <row r="2307" spans="1:18" x14ac:dyDescent="0.25">
      <c r="A2307"/>
      <c r="B2307" s="15" t="str" cm="1">
        <f t="array" ref="B2307">IFERROR(IF(LEN(A2307)&gt;0, IF(SUMPRODUCT((Inactives[Key]=J2307)*(Inactives[Currently Inactive]))=1,"Inactive","Active"),""),"Active")</f>
        <v/>
      </c>
      <c r="C2307" s="16" t="str" cm="1">
        <f t="array" aca="1" ref="C2307" ca="1">IFERROR(_xlfn._xlws.FILTER(Inactives[Inactive On],(Inactives[Key]=J2307)*(Inactives[Currently Inactive]),""),"")</f>
        <v/>
      </c>
      <c r="D2307" s="16" t="str" cm="1">
        <f t="array" aca="1" ref="D2307" ca="1">IFERROR(INDEX(_xlfn.TEXTSPLIT(E2307," "),1),"")</f>
        <v/>
      </c>
      <c r="E2307" s="15" t="str" cm="1">
        <f t="array" aca="1" ref="E2307" ca="1">IFERROR(_xlfn._xlws.FILTER(merged_ranks,(merged_end_dates=DATE(9999,12,31))*(merged_names=A2307)),"")</f>
        <v/>
      </c>
      <c r="F2307" s="17" t="str">
        <f ca="1">_xlfn.XLOOKUP(J2307,Promotions[Promo Key],Promotions[Promo Date],"")</f>
        <v/>
      </c>
      <c r="G2307" s="18" t="str">
        <f t="shared" ca="1" si="155"/>
        <v/>
      </c>
      <c r="H2307" s="18" t="str">
        <f t="shared" ca="1" si="154"/>
        <v/>
      </c>
      <c r="I2307" s="17" t="str">
        <f>_xlfn.XLOOKUP(A2307,Students[Full Name],Students[Starting Rank],"")</f>
        <v/>
      </c>
      <c r="J2307" s="15" t="str">
        <f t="shared" ca="1" si="156"/>
        <v xml:space="preserve">: </v>
      </c>
      <c r="K2307" s="16" t="str">
        <f>_xlfn.XLOOKUP(A2307,Students[Full Name],Students[Start Date],"")</f>
        <v/>
      </c>
      <c r="L2307" s="18">
        <f t="shared" ca="1" si="157"/>
        <v>-1</v>
      </c>
      <c r="M2307" s="18" cm="1">
        <f t="array" aca="1" ref="M2307" ca="1">SUMPRODUCT(Inactives[Days Inactive]*(Inactives[Student]=A2307))/365</f>
        <v>0</v>
      </c>
      <c r="N2307" s="18" t="str" cm="1">
        <f t="array" ref="N2307">IF(LEN($A2307)&gt;0,SUMPRODUCT(($A2307=merged_names)*(_xlfn.TEXTAFTER(N$2, "At ")=merged_belt_colours)*merged_months_at_rank),"")</f>
        <v/>
      </c>
      <c r="O2307" s="18" t="str" cm="1">
        <f t="array" ref="O2307">IF(LEN($A2307)&gt;0,SUMPRODUCT(($A2307=merged_names)*(_xlfn.TEXTAFTER(O$2, "At ")=merged_belt_colours)*merged_months_at_rank),"")</f>
        <v/>
      </c>
      <c r="P2307" s="18" t="str" cm="1">
        <f t="array" ref="P2307">IF(LEN($A2307)&gt;0,SUMPRODUCT(($A2307=merged_names)*(_xlfn.TEXTAFTER(P$2, "At ")=merged_belt_colours)*merged_months_at_rank),"")</f>
        <v/>
      </c>
      <c r="Q2307" s="18" t="str" cm="1">
        <f t="array" ref="Q2307">IF(LEN($A2307)&gt;0,SUMPRODUCT(($A2307=merged_names)*(_xlfn.TEXTAFTER(Q$2, "At ")=merged_belt_colours)*merged_months_at_rank),"")</f>
        <v/>
      </c>
      <c r="R2307" s="18" t="str" cm="1">
        <f t="array" ref="R2307">IF(LEN($A2307)&gt;0,SUMPRODUCT(($A2307=merged_names)*(_xlfn.TEXTAFTER(R$2, "At ")=merged_belt_colours)*merged_months_at_rank),"")</f>
        <v/>
      </c>
    </row>
    <row r="2308" spans="1:18" x14ac:dyDescent="0.25">
      <c r="A2308"/>
      <c r="B2308" s="15" t="str" cm="1">
        <f t="array" ref="B2308">IFERROR(IF(LEN(A2308)&gt;0, IF(SUMPRODUCT((Inactives[Key]=J2308)*(Inactives[Currently Inactive]))=1,"Inactive","Active"),""),"Active")</f>
        <v/>
      </c>
      <c r="C2308" s="16" t="str" cm="1">
        <f t="array" aca="1" ref="C2308" ca="1">IFERROR(_xlfn._xlws.FILTER(Inactives[Inactive On],(Inactives[Key]=J2308)*(Inactives[Currently Inactive]),""),"")</f>
        <v/>
      </c>
      <c r="D2308" s="16" t="str" cm="1">
        <f t="array" aca="1" ref="D2308" ca="1">IFERROR(INDEX(_xlfn.TEXTSPLIT(E2308," "),1),"")</f>
        <v/>
      </c>
      <c r="E2308" s="15" t="str" cm="1">
        <f t="array" aca="1" ref="E2308" ca="1">IFERROR(_xlfn._xlws.FILTER(merged_ranks,(merged_end_dates=DATE(9999,12,31))*(merged_names=A2308)),"")</f>
        <v/>
      </c>
      <c r="F2308" s="17" t="str">
        <f ca="1">_xlfn.XLOOKUP(J2308,Promotions[Promo Key],Promotions[Promo Date],"")</f>
        <v/>
      </c>
      <c r="G2308" s="18" t="str">
        <f t="shared" ca="1" si="155"/>
        <v/>
      </c>
      <c r="H2308" s="18" t="str">
        <f t="shared" ca="1" si="154"/>
        <v/>
      </c>
      <c r="I2308" s="17" t="str">
        <f>_xlfn.XLOOKUP(A2308,Students[Full Name],Students[Starting Rank],"")</f>
        <v/>
      </c>
      <c r="J2308" s="15" t="str">
        <f t="shared" ca="1" si="156"/>
        <v xml:space="preserve">: </v>
      </c>
      <c r="K2308" s="16" t="str">
        <f>_xlfn.XLOOKUP(A2308,Students[Full Name],Students[Start Date],"")</f>
        <v/>
      </c>
      <c r="L2308" s="18">
        <f t="shared" ca="1" si="157"/>
        <v>-1</v>
      </c>
      <c r="M2308" s="18" cm="1">
        <f t="array" aca="1" ref="M2308" ca="1">SUMPRODUCT(Inactives[Days Inactive]*(Inactives[Student]=A2308))/365</f>
        <v>0</v>
      </c>
      <c r="N2308" s="18" t="str" cm="1">
        <f t="array" ref="N2308">IF(LEN($A2308)&gt;0,SUMPRODUCT(($A2308=merged_names)*(_xlfn.TEXTAFTER(N$2, "At ")=merged_belt_colours)*merged_months_at_rank),"")</f>
        <v/>
      </c>
      <c r="O2308" s="18" t="str" cm="1">
        <f t="array" ref="O2308">IF(LEN($A2308)&gt;0,SUMPRODUCT(($A2308=merged_names)*(_xlfn.TEXTAFTER(O$2, "At ")=merged_belt_colours)*merged_months_at_rank),"")</f>
        <v/>
      </c>
      <c r="P2308" s="18" t="str" cm="1">
        <f t="array" ref="P2308">IF(LEN($A2308)&gt;0,SUMPRODUCT(($A2308=merged_names)*(_xlfn.TEXTAFTER(P$2, "At ")=merged_belt_colours)*merged_months_at_rank),"")</f>
        <v/>
      </c>
      <c r="Q2308" s="18" t="str" cm="1">
        <f t="array" ref="Q2308">IF(LEN($A2308)&gt;0,SUMPRODUCT(($A2308=merged_names)*(_xlfn.TEXTAFTER(Q$2, "At ")=merged_belt_colours)*merged_months_at_rank),"")</f>
        <v/>
      </c>
      <c r="R2308" s="18" t="str" cm="1">
        <f t="array" ref="R2308">IF(LEN($A2308)&gt;0,SUMPRODUCT(($A2308=merged_names)*(_xlfn.TEXTAFTER(R$2, "At ")=merged_belt_colours)*merged_months_at_rank),"")</f>
        <v/>
      </c>
    </row>
    <row r="2309" spans="1:18" x14ac:dyDescent="0.25">
      <c r="A2309"/>
      <c r="B2309" s="15" t="str" cm="1">
        <f t="array" ref="B2309">IFERROR(IF(LEN(A2309)&gt;0, IF(SUMPRODUCT((Inactives[Key]=J2309)*(Inactives[Currently Inactive]))=1,"Inactive","Active"),""),"Active")</f>
        <v/>
      </c>
      <c r="C2309" s="16" t="str" cm="1">
        <f t="array" aca="1" ref="C2309" ca="1">IFERROR(_xlfn._xlws.FILTER(Inactives[Inactive On],(Inactives[Key]=J2309)*(Inactives[Currently Inactive]),""),"")</f>
        <v/>
      </c>
      <c r="D2309" s="16" t="str" cm="1">
        <f t="array" aca="1" ref="D2309" ca="1">IFERROR(INDEX(_xlfn.TEXTSPLIT(E2309," "),1),"")</f>
        <v/>
      </c>
      <c r="E2309" s="15" t="str" cm="1">
        <f t="array" aca="1" ref="E2309" ca="1">IFERROR(_xlfn._xlws.FILTER(merged_ranks,(merged_end_dates=DATE(9999,12,31))*(merged_names=A2309)),"")</f>
        <v/>
      </c>
      <c r="F2309" s="17" t="str">
        <f ca="1">_xlfn.XLOOKUP(J2309,Promotions[Promo Key],Promotions[Promo Date],"")</f>
        <v/>
      </c>
      <c r="G2309" s="18" t="str">
        <f t="shared" ca="1" si="155"/>
        <v/>
      </c>
      <c r="H2309" s="18" t="str">
        <f t="shared" ca="1" si="154"/>
        <v/>
      </c>
      <c r="I2309" s="17" t="str">
        <f>_xlfn.XLOOKUP(A2309,Students[Full Name],Students[Starting Rank],"")</f>
        <v/>
      </c>
      <c r="J2309" s="15" t="str">
        <f t="shared" ca="1" si="156"/>
        <v xml:space="preserve">: </v>
      </c>
      <c r="K2309" s="16" t="str">
        <f>_xlfn.XLOOKUP(A2309,Students[Full Name],Students[Start Date],"")</f>
        <v/>
      </c>
      <c r="L2309" s="18">
        <f t="shared" ca="1" si="157"/>
        <v>-1</v>
      </c>
      <c r="M2309" s="18" cm="1">
        <f t="array" aca="1" ref="M2309" ca="1">SUMPRODUCT(Inactives[Days Inactive]*(Inactives[Student]=A2309))/365</f>
        <v>0</v>
      </c>
      <c r="N2309" s="18" t="str" cm="1">
        <f t="array" ref="N2309">IF(LEN($A2309)&gt;0,SUMPRODUCT(($A2309=merged_names)*(_xlfn.TEXTAFTER(N$2, "At ")=merged_belt_colours)*merged_months_at_rank),"")</f>
        <v/>
      </c>
      <c r="O2309" s="18" t="str" cm="1">
        <f t="array" ref="O2309">IF(LEN($A2309)&gt;0,SUMPRODUCT(($A2309=merged_names)*(_xlfn.TEXTAFTER(O$2, "At ")=merged_belt_colours)*merged_months_at_rank),"")</f>
        <v/>
      </c>
      <c r="P2309" s="18" t="str" cm="1">
        <f t="array" ref="P2309">IF(LEN($A2309)&gt;0,SUMPRODUCT(($A2309=merged_names)*(_xlfn.TEXTAFTER(P$2, "At ")=merged_belt_colours)*merged_months_at_rank),"")</f>
        <v/>
      </c>
      <c r="Q2309" s="18" t="str" cm="1">
        <f t="array" ref="Q2309">IF(LEN($A2309)&gt;0,SUMPRODUCT(($A2309=merged_names)*(_xlfn.TEXTAFTER(Q$2, "At ")=merged_belt_colours)*merged_months_at_rank),"")</f>
        <v/>
      </c>
      <c r="R2309" s="18" t="str" cm="1">
        <f t="array" ref="R2309">IF(LEN($A2309)&gt;0,SUMPRODUCT(($A2309=merged_names)*(_xlfn.TEXTAFTER(R$2, "At ")=merged_belt_colours)*merged_months_at_rank),"")</f>
        <v/>
      </c>
    </row>
    <row r="2310" spans="1:18" x14ac:dyDescent="0.25">
      <c r="A2310"/>
      <c r="B2310" s="15" t="str" cm="1">
        <f t="array" ref="B2310">IFERROR(IF(LEN(A2310)&gt;0, IF(SUMPRODUCT((Inactives[Key]=J2310)*(Inactives[Currently Inactive]))=1,"Inactive","Active"),""),"Active")</f>
        <v/>
      </c>
      <c r="C2310" s="16" t="str" cm="1">
        <f t="array" aca="1" ref="C2310" ca="1">IFERROR(_xlfn._xlws.FILTER(Inactives[Inactive On],(Inactives[Key]=J2310)*(Inactives[Currently Inactive]),""),"")</f>
        <v/>
      </c>
      <c r="D2310" s="16" t="str" cm="1">
        <f t="array" aca="1" ref="D2310" ca="1">IFERROR(INDEX(_xlfn.TEXTSPLIT(E2310," "),1),"")</f>
        <v/>
      </c>
      <c r="E2310" s="15" t="str" cm="1">
        <f t="array" aca="1" ref="E2310" ca="1">IFERROR(_xlfn._xlws.FILTER(merged_ranks,(merged_end_dates=DATE(9999,12,31))*(merged_names=A2310)),"")</f>
        <v/>
      </c>
      <c r="F2310" s="17" t="str">
        <f ca="1">_xlfn.XLOOKUP(J2310,Promotions[Promo Key],Promotions[Promo Date],"")</f>
        <v/>
      </c>
      <c r="G2310" s="18" t="str">
        <f t="shared" ca="1" si="155"/>
        <v/>
      </c>
      <c r="H2310" s="18" t="str">
        <f t="shared" ca="1" si="154"/>
        <v/>
      </c>
      <c r="I2310" s="17" t="str">
        <f>_xlfn.XLOOKUP(A2310,Students[Full Name],Students[Starting Rank],"")</f>
        <v/>
      </c>
      <c r="J2310" s="15" t="str">
        <f t="shared" ca="1" si="156"/>
        <v xml:space="preserve">: </v>
      </c>
      <c r="K2310" s="16" t="str">
        <f>_xlfn.XLOOKUP(A2310,Students[Full Name],Students[Start Date],"")</f>
        <v/>
      </c>
      <c r="L2310" s="18">
        <f t="shared" ca="1" si="157"/>
        <v>-1</v>
      </c>
      <c r="M2310" s="18" cm="1">
        <f t="array" aca="1" ref="M2310" ca="1">SUMPRODUCT(Inactives[Days Inactive]*(Inactives[Student]=A2310))/365</f>
        <v>0</v>
      </c>
      <c r="N2310" s="18" t="str" cm="1">
        <f t="array" ref="N2310">IF(LEN($A2310)&gt;0,SUMPRODUCT(($A2310=merged_names)*(_xlfn.TEXTAFTER(N$2, "At ")=merged_belt_colours)*merged_months_at_rank),"")</f>
        <v/>
      </c>
      <c r="O2310" s="18" t="str" cm="1">
        <f t="array" ref="O2310">IF(LEN($A2310)&gt;0,SUMPRODUCT(($A2310=merged_names)*(_xlfn.TEXTAFTER(O$2, "At ")=merged_belt_colours)*merged_months_at_rank),"")</f>
        <v/>
      </c>
      <c r="P2310" s="18" t="str" cm="1">
        <f t="array" ref="P2310">IF(LEN($A2310)&gt;0,SUMPRODUCT(($A2310=merged_names)*(_xlfn.TEXTAFTER(P$2, "At ")=merged_belt_colours)*merged_months_at_rank),"")</f>
        <v/>
      </c>
      <c r="Q2310" s="18" t="str" cm="1">
        <f t="array" ref="Q2310">IF(LEN($A2310)&gt;0,SUMPRODUCT(($A2310=merged_names)*(_xlfn.TEXTAFTER(Q$2, "At ")=merged_belt_colours)*merged_months_at_rank),"")</f>
        <v/>
      </c>
      <c r="R2310" s="18" t="str" cm="1">
        <f t="array" ref="R2310">IF(LEN($A2310)&gt;0,SUMPRODUCT(($A2310=merged_names)*(_xlfn.TEXTAFTER(R$2, "At ")=merged_belt_colours)*merged_months_at_rank),"")</f>
        <v/>
      </c>
    </row>
    <row r="2311" spans="1:18" x14ac:dyDescent="0.25">
      <c r="A2311"/>
      <c r="B2311" s="15" t="str" cm="1">
        <f t="array" ref="B2311">IFERROR(IF(LEN(A2311)&gt;0, IF(SUMPRODUCT((Inactives[Key]=J2311)*(Inactives[Currently Inactive]))=1,"Inactive","Active"),""),"Active")</f>
        <v/>
      </c>
      <c r="C2311" s="16" t="str" cm="1">
        <f t="array" aca="1" ref="C2311" ca="1">IFERROR(_xlfn._xlws.FILTER(Inactives[Inactive On],(Inactives[Key]=J2311)*(Inactives[Currently Inactive]),""),"")</f>
        <v/>
      </c>
      <c r="D2311" s="16" t="str" cm="1">
        <f t="array" aca="1" ref="D2311" ca="1">IFERROR(INDEX(_xlfn.TEXTSPLIT(E2311," "),1),"")</f>
        <v/>
      </c>
      <c r="E2311" s="15" t="str" cm="1">
        <f t="array" aca="1" ref="E2311" ca="1">IFERROR(_xlfn._xlws.FILTER(merged_ranks,(merged_end_dates=DATE(9999,12,31))*(merged_names=A2311)),"")</f>
        <v/>
      </c>
      <c r="F2311" s="17" t="str">
        <f ca="1">_xlfn.XLOOKUP(J2311,Promotions[Promo Key],Promotions[Promo Date],"")</f>
        <v/>
      </c>
      <c r="G2311" s="18" t="str">
        <f t="shared" ca="1" si="155"/>
        <v/>
      </c>
      <c r="H2311" s="18" t="str">
        <f t="shared" ca="1" si="154"/>
        <v/>
      </c>
      <c r="I2311" s="17" t="str">
        <f>_xlfn.XLOOKUP(A2311,Students[Full Name],Students[Starting Rank],"")</f>
        <v/>
      </c>
      <c r="J2311" s="15" t="str">
        <f t="shared" ca="1" si="156"/>
        <v xml:space="preserve">: </v>
      </c>
      <c r="K2311" s="16" t="str">
        <f>_xlfn.XLOOKUP(A2311,Students[Full Name],Students[Start Date],"")</f>
        <v/>
      </c>
      <c r="L2311" s="18">
        <f t="shared" ca="1" si="157"/>
        <v>-1</v>
      </c>
      <c r="M2311" s="18" cm="1">
        <f t="array" aca="1" ref="M2311" ca="1">SUMPRODUCT(Inactives[Days Inactive]*(Inactives[Student]=A2311))/365</f>
        <v>0</v>
      </c>
      <c r="N2311" s="18" t="str" cm="1">
        <f t="array" ref="N2311">IF(LEN($A2311)&gt;0,SUMPRODUCT(($A2311=merged_names)*(_xlfn.TEXTAFTER(N$2, "At ")=merged_belt_colours)*merged_months_at_rank),"")</f>
        <v/>
      </c>
      <c r="O2311" s="18" t="str" cm="1">
        <f t="array" ref="O2311">IF(LEN($A2311)&gt;0,SUMPRODUCT(($A2311=merged_names)*(_xlfn.TEXTAFTER(O$2, "At ")=merged_belt_colours)*merged_months_at_rank),"")</f>
        <v/>
      </c>
      <c r="P2311" s="18" t="str" cm="1">
        <f t="array" ref="P2311">IF(LEN($A2311)&gt;0,SUMPRODUCT(($A2311=merged_names)*(_xlfn.TEXTAFTER(P$2, "At ")=merged_belt_colours)*merged_months_at_rank),"")</f>
        <v/>
      </c>
      <c r="Q2311" s="18" t="str" cm="1">
        <f t="array" ref="Q2311">IF(LEN($A2311)&gt;0,SUMPRODUCT(($A2311=merged_names)*(_xlfn.TEXTAFTER(Q$2, "At ")=merged_belt_colours)*merged_months_at_rank),"")</f>
        <v/>
      </c>
      <c r="R2311" s="18" t="str" cm="1">
        <f t="array" ref="R2311">IF(LEN($A2311)&gt;0,SUMPRODUCT(($A2311=merged_names)*(_xlfn.TEXTAFTER(R$2, "At ")=merged_belt_colours)*merged_months_at_rank),"")</f>
        <v/>
      </c>
    </row>
    <row r="2312" spans="1:18" x14ac:dyDescent="0.25">
      <c r="A2312"/>
      <c r="B2312" s="15" t="str" cm="1">
        <f t="array" ref="B2312">IFERROR(IF(LEN(A2312)&gt;0, IF(SUMPRODUCT((Inactives[Key]=J2312)*(Inactives[Currently Inactive]))=1,"Inactive","Active"),""),"Active")</f>
        <v/>
      </c>
      <c r="C2312" s="16" t="str" cm="1">
        <f t="array" aca="1" ref="C2312" ca="1">IFERROR(_xlfn._xlws.FILTER(Inactives[Inactive On],(Inactives[Key]=J2312)*(Inactives[Currently Inactive]),""),"")</f>
        <v/>
      </c>
      <c r="D2312" s="16" t="str" cm="1">
        <f t="array" aca="1" ref="D2312" ca="1">IFERROR(INDEX(_xlfn.TEXTSPLIT(E2312," "),1),"")</f>
        <v/>
      </c>
      <c r="E2312" s="15" t="str" cm="1">
        <f t="array" aca="1" ref="E2312" ca="1">IFERROR(_xlfn._xlws.FILTER(merged_ranks,(merged_end_dates=DATE(9999,12,31))*(merged_names=A2312)),"")</f>
        <v/>
      </c>
      <c r="F2312" s="17" t="str">
        <f ca="1">_xlfn.XLOOKUP(J2312,Promotions[Promo Key],Promotions[Promo Date],"")</f>
        <v/>
      </c>
      <c r="G2312" s="18" t="str">
        <f t="shared" ca="1" si="155"/>
        <v/>
      </c>
      <c r="H2312" s="18" t="str">
        <f t="shared" ca="1" si="154"/>
        <v/>
      </c>
      <c r="I2312" s="17" t="str">
        <f>_xlfn.XLOOKUP(A2312,Students[Full Name],Students[Starting Rank],"")</f>
        <v/>
      </c>
      <c r="J2312" s="15" t="str">
        <f t="shared" ca="1" si="156"/>
        <v xml:space="preserve">: </v>
      </c>
      <c r="K2312" s="16" t="str">
        <f>_xlfn.XLOOKUP(A2312,Students[Full Name],Students[Start Date],"")</f>
        <v/>
      </c>
      <c r="L2312" s="18">
        <f t="shared" ca="1" si="157"/>
        <v>-1</v>
      </c>
      <c r="M2312" s="18" cm="1">
        <f t="array" aca="1" ref="M2312" ca="1">SUMPRODUCT(Inactives[Days Inactive]*(Inactives[Student]=A2312))/365</f>
        <v>0</v>
      </c>
      <c r="N2312" s="18" t="str" cm="1">
        <f t="array" ref="N2312">IF(LEN($A2312)&gt;0,SUMPRODUCT(($A2312=merged_names)*(_xlfn.TEXTAFTER(N$2, "At ")=merged_belt_colours)*merged_months_at_rank),"")</f>
        <v/>
      </c>
      <c r="O2312" s="18" t="str" cm="1">
        <f t="array" ref="O2312">IF(LEN($A2312)&gt;0,SUMPRODUCT(($A2312=merged_names)*(_xlfn.TEXTAFTER(O$2, "At ")=merged_belt_colours)*merged_months_at_rank),"")</f>
        <v/>
      </c>
      <c r="P2312" s="18" t="str" cm="1">
        <f t="array" ref="P2312">IF(LEN($A2312)&gt;0,SUMPRODUCT(($A2312=merged_names)*(_xlfn.TEXTAFTER(P$2, "At ")=merged_belt_colours)*merged_months_at_rank),"")</f>
        <v/>
      </c>
      <c r="Q2312" s="18" t="str" cm="1">
        <f t="array" ref="Q2312">IF(LEN($A2312)&gt;0,SUMPRODUCT(($A2312=merged_names)*(_xlfn.TEXTAFTER(Q$2, "At ")=merged_belt_colours)*merged_months_at_rank),"")</f>
        <v/>
      </c>
      <c r="R2312" s="18" t="str" cm="1">
        <f t="array" ref="R2312">IF(LEN($A2312)&gt;0,SUMPRODUCT(($A2312=merged_names)*(_xlfn.TEXTAFTER(R$2, "At ")=merged_belt_colours)*merged_months_at_rank),"")</f>
        <v/>
      </c>
    </row>
    <row r="2313" spans="1:18" x14ac:dyDescent="0.25">
      <c r="A2313"/>
      <c r="B2313" s="15" t="str" cm="1">
        <f t="array" ref="B2313">IFERROR(IF(LEN(A2313)&gt;0, IF(SUMPRODUCT((Inactives[Key]=J2313)*(Inactives[Currently Inactive]))=1,"Inactive","Active"),""),"Active")</f>
        <v/>
      </c>
      <c r="C2313" s="16" t="str" cm="1">
        <f t="array" aca="1" ref="C2313" ca="1">IFERROR(_xlfn._xlws.FILTER(Inactives[Inactive On],(Inactives[Key]=J2313)*(Inactives[Currently Inactive]),""),"")</f>
        <v/>
      </c>
      <c r="D2313" s="16" t="str" cm="1">
        <f t="array" aca="1" ref="D2313" ca="1">IFERROR(INDEX(_xlfn.TEXTSPLIT(E2313," "),1),"")</f>
        <v/>
      </c>
      <c r="E2313" s="15" t="str" cm="1">
        <f t="array" aca="1" ref="E2313" ca="1">IFERROR(_xlfn._xlws.FILTER(merged_ranks,(merged_end_dates=DATE(9999,12,31))*(merged_names=A2313)),"")</f>
        <v/>
      </c>
      <c r="F2313" s="17" t="str">
        <f ca="1">_xlfn.XLOOKUP(J2313,Promotions[Promo Key],Promotions[Promo Date],"")</f>
        <v/>
      </c>
      <c r="G2313" s="18" t="str">
        <f t="shared" ca="1" si="155"/>
        <v/>
      </c>
      <c r="H2313" s="18" t="str">
        <f t="shared" ca="1" si="154"/>
        <v/>
      </c>
      <c r="I2313" s="17" t="str">
        <f>_xlfn.XLOOKUP(A2313,Students[Full Name],Students[Starting Rank],"")</f>
        <v/>
      </c>
      <c r="J2313" s="15" t="str">
        <f t="shared" ca="1" si="156"/>
        <v xml:space="preserve">: </v>
      </c>
      <c r="K2313" s="16" t="str">
        <f>_xlfn.XLOOKUP(A2313,Students[Full Name],Students[Start Date],"")</f>
        <v/>
      </c>
      <c r="L2313" s="18">
        <f t="shared" ca="1" si="157"/>
        <v>-1</v>
      </c>
      <c r="M2313" s="18" cm="1">
        <f t="array" aca="1" ref="M2313" ca="1">SUMPRODUCT(Inactives[Days Inactive]*(Inactives[Student]=A2313))/365</f>
        <v>0</v>
      </c>
      <c r="N2313" s="18" t="str" cm="1">
        <f t="array" ref="N2313">IF(LEN($A2313)&gt;0,SUMPRODUCT(($A2313=merged_names)*(_xlfn.TEXTAFTER(N$2, "At ")=merged_belt_colours)*merged_months_at_rank),"")</f>
        <v/>
      </c>
      <c r="O2313" s="18" t="str" cm="1">
        <f t="array" ref="O2313">IF(LEN($A2313)&gt;0,SUMPRODUCT(($A2313=merged_names)*(_xlfn.TEXTAFTER(O$2, "At ")=merged_belt_colours)*merged_months_at_rank),"")</f>
        <v/>
      </c>
      <c r="P2313" s="18" t="str" cm="1">
        <f t="array" ref="P2313">IF(LEN($A2313)&gt;0,SUMPRODUCT(($A2313=merged_names)*(_xlfn.TEXTAFTER(P$2, "At ")=merged_belt_colours)*merged_months_at_rank),"")</f>
        <v/>
      </c>
      <c r="Q2313" s="18" t="str" cm="1">
        <f t="array" ref="Q2313">IF(LEN($A2313)&gt;0,SUMPRODUCT(($A2313=merged_names)*(_xlfn.TEXTAFTER(Q$2, "At ")=merged_belt_colours)*merged_months_at_rank),"")</f>
        <v/>
      </c>
      <c r="R2313" s="18" t="str" cm="1">
        <f t="array" ref="R2313">IF(LEN($A2313)&gt;0,SUMPRODUCT(($A2313=merged_names)*(_xlfn.TEXTAFTER(R$2, "At ")=merged_belt_colours)*merged_months_at_rank),"")</f>
        <v/>
      </c>
    </row>
    <row r="2314" spans="1:18" x14ac:dyDescent="0.25">
      <c r="A2314"/>
      <c r="B2314" s="15" t="str" cm="1">
        <f t="array" ref="B2314">IFERROR(IF(LEN(A2314)&gt;0, IF(SUMPRODUCT((Inactives[Key]=J2314)*(Inactives[Currently Inactive]))=1,"Inactive","Active"),""),"Active")</f>
        <v/>
      </c>
      <c r="C2314" s="16" t="str" cm="1">
        <f t="array" aca="1" ref="C2314" ca="1">IFERROR(_xlfn._xlws.FILTER(Inactives[Inactive On],(Inactives[Key]=J2314)*(Inactives[Currently Inactive]),""),"")</f>
        <v/>
      </c>
      <c r="D2314" s="16" t="str" cm="1">
        <f t="array" aca="1" ref="D2314" ca="1">IFERROR(INDEX(_xlfn.TEXTSPLIT(E2314," "),1),"")</f>
        <v/>
      </c>
      <c r="E2314" s="15" t="str" cm="1">
        <f t="array" aca="1" ref="E2314" ca="1">IFERROR(_xlfn._xlws.FILTER(merged_ranks,(merged_end_dates=DATE(9999,12,31))*(merged_names=A2314)),"")</f>
        <v/>
      </c>
      <c r="F2314" s="17" t="str">
        <f ca="1">_xlfn.XLOOKUP(J2314,Promotions[Promo Key],Promotions[Promo Date],"")</f>
        <v/>
      </c>
      <c r="G2314" s="18" t="str">
        <f t="shared" ca="1" si="155"/>
        <v/>
      </c>
      <c r="H2314" s="18" t="str">
        <f t="shared" ca="1" si="154"/>
        <v/>
      </c>
      <c r="I2314" s="17" t="str">
        <f>_xlfn.XLOOKUP(A2314,Students[Full Name],Students[Starting Rank],"")</f>
        <v/>
      </c>
      <c r="J2314" s="15" t="str">
        <f t="shared" ca="1" si="156"/>
        <v xml:space="preserve">: </v>
      </c>
      <c r="K2314" s="16" t="str">
        <f>_xlfn.XLOOKUP(A2314,Students[Full Name],Students[Start Date],"")</f>
        <v/>
      </c>
      <c r="L2314" s="18">
        <f t="shared" ca="1" si="157"/>
        <v>-1</v>
      </c>
      <c r="M2314" s="18" cm="1">
        <f t="array" aca="1" ref="M2314" ca="1">SUMPRODUCT(Inactives[Days Inactive]*(Inactives[Student]=A2314))/365</f>
        <v>0</v>
      </c>
      <c r="N2314" s="18" t="str" cm="1">
        <f t="array" ref="N2314">IF(LEN($A2314)&gt;0,SUMPRODUCT(($A2314=merged_names)*(_xlfn.TEXTAFTER(N$2, "At ")=merged_belt_colours)*merged_months_at_rank),"")</f>
        <v/>
      </c>
      <c r="O2314" s="18" t="str" cm="1">
        <f t="array" ref="O2314">IF(LEN($A2314)&gt;0,SUMPRODUCT(($A2314=merged_names)*(_xlfn.TEXTAFTER(O$2, "At ")=merged_belt_colours)*merged_months_at_rank),"")</f>
        <v/>
      </c>
      <c r="P2314" s="18" t="str" cm="1">
        <f t="array" ref="P2314">IF(LEN($A2314)&gt;0,SUMPRODUCT(($A2314=merged_names)*(_xlfn.TEXTAFTER(P$2, "At ")=merged_belt_colours)*merged_months_at_rank),"")</f>
        <v/>
      </c>
      <c r="Q2314" s="18" t="str" cm="1">
        <f t="array" ref="Q2314">IF(LEN($A2314)&gt;0,SUMPRODUCT(($A2314=merged_names)*(_xlfn.TEXTAFTER(Q$2, "At ")=merged_belt_colours)*merged_months_at_rank),"")</f>
        <v/>
      </c>
      <c r="R2314" s="18" t="str" cm="1">
        <f t="array" ref="R2314">IF(LEN($A2314)&gt;0,SUMPRODUCT(($A2314=merged_names)*(_xlfn.TEXTAFTER(R$2, "At ")=merged_belt_colours)*merged_months_at_rank),"")</f>
        <v/>
      </c>
    </row>
    <row r="2315" spans="1:18" x14ac:dyDescent="0.25">
      <c r="A2315"/>
      <c r="B2315" s="15" t="str" cm="1">
        <f t="array" ref="B2315">IFERROR(IF(LEN(A2315)&gt;0, IF(SUMPRODUCT((Inactives[Key]=J2315)*(Inactives[Currently Inactive]))=1,"Inactive","Active"),""),"Active")</f>
        <v/>
      </c>
      <c r="C2315" s="16" t="str" cm="1">
        <f t="array" aca="1" ref="C2315" ca="1">IFERROR(_xlfn._xlws.FILTER(Inactives[Inactive On],(Inactives[Key]=J2315)*(Inactives[Currently Inactive]),""),"")</f>
        <v/>
      </c>
      <c r="D2315" s="16" t="str" cm="1">
        <f t="array" aca="1" ref="D2315" ca="1">IFERROR(INDEX(_xlfn.TEXTSPLIT(E2315," "),1),"")</f>
        <v/>
      </c>
      <c r="E2315" s="15" t="str" cm="1">
        <f t="array" aca="1" ref="E2315" ca="1">IFERROR(_xlfn._xlws.FILTER(merged_ranks,(merged_end_dates=DATE(9999,12,31))*(merged_names=A2315)),"")</f>
        <v/>
      </c>
      <c r="F2315" s="17" t="str">
        <f ca="1">_xlfn.XLOOKUP(J2315,Promotions[Promo Key],Promotions[Promo Date],"")</f>
        <v/>
      </c>
      <c r="G2315" s="18" t="str">
        <f t="shared" ca="1" si="155"/>
        <v/>
      </c>
      <c r="H2315" s="18" t="str">
        <f t="shared" ca="1" si="154"/>
        <v/>
      </c>
      <c r="I2315" s="17" t="str">
        <f>_xlfn.XLOOKUP(A2315,Students[Full Name],Students[Starting Rank],"")</f>
        <v/>
      </c>
      <c r="J2315" s="15" t="str">
        <f t="shared" ca="1" si="156"/>
        <v xml:space="preserve">: </v>
      </c>
      <c r="K2315" s="16" t="str">
        <f>_xlfn.XLOOKUP(A2315,Students[Full Name],Students[Start Date],"")</f>
        <v/>
      </c>
      <c r="L2315" s="18">
        <f t="shared" ca="1" si="157"/>
        <v>-1</v>
      </c>
      <c r="M2315" s="18" cm="1">
        <f t="array" aca="1" ref="M2315" ca="1">SUMPRODUCT(Inactives[Days Inactive]*(Inactives[Student]=A2315))/365</f>
        <v>0</v>
      </c>
      <c r="N2315" s="18" t="str" cm="1">
        <f t="array" ref="N2315">IF(LEN($A2315)&gt;0,SUMPRODUCT(($A2315=merged_names)*(_xlfn.TEXTAFTER(N$2, "At ")=merged_belt_colours)*merged_months_at_rank),"")</f>
        <v/>
      </c>
      <c r="O2315" s="18" t="str" cm="1">
        <f t="array" ref="O2315">IF(LEN($A2315)&gt;0,SUMPRODUCT(($A2315=merged_names)*(_xlfn.TEXTAFTER(O$2, "At ")=merged_belt_colours)*merged_months_at_rank),"")</f>
        <v/>
      </c>
      <c r="P2315" s="18" t="str" cm="1">
        <f t="array" ref="P2315">IF(LEN($A2315)&gt;0,SUMPRODUCT(($A2315=merged_names)*(_xlfn.TEXTAFTER(P$2, "At ")=merged_belt_colours)*merged_months_at_rank),"")</f>
        <v/>
      </c>
      <c r="Q2315" s="18" t="str" cm="1">
        <f t="array" ref="Q2315">IF(LEN($A2315)&gt;0,SUMPRODUCT(($A2315=merged_names)*(_xlfn.TEXTAFTER(Q$2, "At ")=merged_belt_colours)*merged_months_at_rank),"")</f>
        <v/>
      </c>
      <c r="R2315" s="18" t="str" cm="1">
        <f t="array" ref="R2315">IF(LEN($A2315)&gt;0,SUMPRODUCT(($A2315=merged_names)*(_xlfn.TEXTAFTER(R$2, "At ")=merged_belt_colours)*merged_months_at_rank),"")</f>
        <v/>
      </c>
    </row>
    <row r="2316" spans="1:18" x14ac:dyDescent="0.25">
      <c r="A2316"/>
      <c r="B2316" s="15" t="str" cm="1">
        <f t="array" ref="B2316">IFERROR(IF(LEN(A2316)&gt;0, IF(SUMPRODUCT((Inactives[Key]=J2316)*(Inactives[Currently Inactive]))=1,"Inactive","Active"),""),"Active")</f>
        <v/>
      </c>
      <c r="C2316" s="16" t="str" cm="1">
        <f t="array" aca="1" ref="C2316" ca="1">IFERROR(_xlfn._xlws.FILTER(Inactives[Inactive On],(Inactives[Key]=J2316)*(Inactives[Currently Inactive]),""),"")</f>
        <v/>
      </c>
      <c r="D2316" s="16" t="str" cm="1">
        <f t="array" aca="1" ref="D2316" ca="1">IFERROR(INDEX(_xlfn.TEXTSPLIT(E2316," "),1),"")</f>
        <v/>
      </c>
      <c r="E2316" s="15" t="str" cm="1">
        <f t="array" aca="1" ref="E2316" ca="1">IFERROR(_xlfn._xlws.FILTER(merged_ranks,(merged_end_dates=DATE(9999,12,31))*(merged_names=A2316)),"")</f>
        <v/>
      </c>
      <c r="F2316" s="17" t="str">
        <f ca="1">_xlfn.XLOOKUP(J2316,Promotions[Promo Key],Promotions[Promo Date],"")</f>
        <v/>
      </c>
      <c r="G2316" s="18" t="str">
        <f t="shared" ca="1" si="155"/>
        <v/>
      </c>
      <c r="H2316" s="18" t="str">
        <f t="shared" ca="1" si="154"/>
        <v/>
      </c>
      <c r="I2316" s="17" t="str">
        <f>_xlfn.XLOOKUP(A2316,Students[Full Name],Students[Starting Rank],"")</f>
        <v/>
      </c>
      <c r="J2316" s="15" t="str">
        <f t="shared" ca="1" si="156"/>
        <v xml:space="preserve">: </v>
      </c>
      <c r="K2316" s="16" t="str">
        <f>_xlfn.XLOOKUP(A2316,Students[Full Name],Students[Start Date],"")</f>
        <v/>
      </c>
      <c r="L2316" s="18">
        <f t="shared" ca="1" si="157"/>
        <v>-1</v>
      </c>
      <c r="M2316" s="18" cm="1">
        <f t="array" aca="1" ref="M2316" ca="1">SUMPRODUCT(Inactives[Days Inactive]*(Inactives[Student]=A2316))/365</f>
        <v>0</v>
      </c>
      <c r="N2316" s="18" t="str" cm="1">
        <f t="array" ref="N2316">IF(LEN($A2316)&gt;0,SUMPRODUCT(($A2316=merged_names)*(_xlfn.TEXTAFTER(N$2, "At ")=merged_belt_colours)*merged_months_at_rank),"")</f>
        <v/>
      </c>
      <c r="O2316" s="18" t="str" cm="1">
        <f t="array" ref="O2316">IF(LEN($A2316)&gt;0,SUMPRODUCT(($A2316=merged_names)*(_xlfn.TEXTAFTER(O$2, "At ")=merged_belt_colours)*merged_months_at_rank),"")</f>
        <v/>
      </c>
      <c r="P2316" s="18" t="str" cm="1">
        <f t="array" ref="P2316">IF(LEN($A2316)&gt;0,SUMPRODUCT(($A2316=merged_names)*(_xlfn.TEXTAFTER(P$2, "At ")=merged_belt_colours)*merged_months_at_rank),"")</f>
        <v/>
      </c>
      <c r="Q2316" s="18" t="str" cm="1">
        <f t="array" ref="Q2316">IF(LEN($A2316)&gt;0,SUMPRODUCT(($A2316=merged_names)*(_xlfn.TEXTAFTER(Q$2, "At ")=merged_belt_colours)*merged_months_at_rank),"")</f>
        <v/>
      </c>
      <c r="R2316" s="18" t="str" cm="1">
        <f t="array" ref="R2316">IF(LEN($A2316)&gt;0,SUMPRODUCT(($A2316=merged_names)*(_xlfn.TEXTAFTER(R$2, "At ")=merged_belt_colours)*merged_months_at_rank),"")</f>
        <v/>
      </c>
    </row>
    <row r="2317" spans="1:18" x14ac:dyDescent="0.25">
      <c r="A2317"/>
      <c r="B2317" s="15" t="str" cm="1">
        <f t="array" ref="B2317">IFERROR(IF(LEN(A2317)&gt;0, IF(SUMPRODUCT((Inactives[Key]=J2317)*(Inactives[Currently Inactive]))=1,"Inactive","Active"),""),"Active")</f>
        <v/>
      </c>
      <c r="C2317" s="16" t="str" cm="1">
        <f t="array" aca="1" ref="C2317" ca="1">IFERROR(_xlfn._xlws.FILTER(Inactives[Inactive On],(Inactives[Key]=J2317)*(Inactives[Currently Inactive]),""),"")</f>
        <v/>
      </c>
      <c r="D2317" s="16" t="str" cm="1">
        <f t="array" aca="1" ref="D2317" ca="1">IFERROR(INDEX(_xlfn.TEXTSPLIT(E2317," "),1),"")</f>
        <v/>
      </c>
      <c r="E2317" s="15" t="str" cm="1">
        <f t="array" aca="1" ref="E2317" ca="1">IFERROR(_xlfn._xlws.FILTER(merged_ranks,(merged_end_dates=DATE(9999,12,31))*(merged_names=A2317)),"")</f>
        <v/>
      </c>
      <c r="F2317" s="17" t="str">
        <f ca="1">_xlfn.XLOOKUP(J2317,Promotions[Promo Key],Promotions[Promo Date],"")</f>
        <v/>
      </c>
      <c r="G2317" s="18" t="str">
        <f t="shared" ca="1" si="155"/>
        <v/>
      </c>
      <c r="H2317" s="18" t="str">
        <f t="shared" ca="1" si="154"/>
        <v/>
      </c>
      <c r="I2317" s="17" t="str">
        <f>_xlfn.XLOOKUP(A2317,Students[Full Name],Students[Starting Rank],"")</f>
        <v/>
      </c>
      <c r="J2317" s="15" t="str">
        <f t="shared" ca="1" si="156"/>
        <v xml:space="preserve">: </v>
      </c>
      <c r="K2317" s="16" t="str">
        <f>_xlfn.XLOOKUP(A2317,Students[Full Name],Students[Start Date],"")</f>
        <v/>
      </c>
      <c r="L2317" s="18">
        <f t="shared" ca="1" si="157"/>
        <v>-1</v>
      </c>
      <c r="M2317" s="18" cm="1">
        <f t="array" aca="1" ref="M2317" ca="1">SUMPRODUCT(Inactives[Days Inactive]*(Inactives[Student]=A2317))/365</f>
        <v>0</v>
      </c>
      <c r="N2317" s="18" t="str" cm="1">
        <f t="array" ref="N2317">IF(LEN($A2317)&gt;0,SUMPRODUCT(($A2317=merged_names)*(_xlfn.TEXTAFTER(N$2, "At ")=merged_belt_colours)*merged_months_at_rank),"")</f>
        <v/>
      </c>
      <c r="O2317" s="18" t="str" cm="1">
        <f t="array" ref="O2317">IF(LEN($A2317)&gt;0,SUMPRODUCT(($A2317=merged_names)*(_xlfn.TEXTAFTER(O$2, "At ")=merged_belt_colours)*merged_months_at_rank),"")</f>
        <v/>
      </c>
      <c r="P2317" s="18" t="str" cm="1">
        <f t="array" ref="P2317">IF(LEN($A2317)&gt;0,SUMPRODUCT(($A2317=merged_names)*(_xlfn.TEXTAFTER(P$2, "At ")=merged_belt_colours)*merged_months_at_rank),"")</f>
        <v/>
      </c>
      <c r="Q2317" s="18" t="str" cm="1">
        <f t="array" ref="Q2317">IF(LEN($A2317)&gt;0,SUMPRODUCT(($A2317=merged_names)*(_xlfn.TEXTAFTER(Q$2, "At ")=merged_belt_colours)*merged_months_at_rank),"")</f>
        <v/>
      </c>
      <c r="R2317" s="18" t="str" cm="1">
        <f t="array" ref="R2317">IF(LEN($A2317)&gt;0,SUMPRODUCT(($A2317=merged_names)*(_xlfn.TEXTAFTER(R$2, "At ")=merged_belt_colours)*merged_months_at_rank),"")</f>
        <v/>
      </c>
    </row>
    <row r="2318" spans="1:18" x14ac:dyDescent="0.25">
      <c r="A2318"/>
      <c r="B2318" s="15" t="str" cm="1">
        <f t="array" ref="B2318">IFERROR(IF(LEN(A2318)&gt;0, IF(SUMPRODUCT((Inactives[Key]=J2318)*(Inactives[Currently Inactive]))=1,"Inactive","Active"),""),"Active")</f>
        <v/>
      </c>
      <c r="C2318" s="16" t="str" cm="1">
        <f t="array" aca="1" ref="C2318" ca="1">IFERROR(_xlfn._xlws.FILTER(Inactives[Inactive On],(Inactives[Key]=J2318)*(Inactives[Currently Inactive]),""),"")</f>
        <v/>
      </c>
      <c r="D2318" s="16" t="str" cm="1">
        <f t="array" aca="1" ref="D2318" ca="1">IFERROR(INDEX(_xlfn.TEXTSPLIT(E2318," "),1),"")</f>
        <v/>
      </c>
      <c r="E2318" s="15" t="str" cm="1">
        <f t="array" aca="1" ref="E2318" ca="1">IFERROR(_xlfn._xlws.FILTER(merged_ranks,(merged_end_dates=DATE(9999,12,31))*(merged_names=A2318)),"")</f>
        <v/>
      </c>
      <c r="F2318" s="17" t="str">
        <f ca="1">_xlfn.XLOOKUP(J2318,Promotions[Promo Key],Promotions[Promo Date],"")</f>
        <v/>
      </c>
      <c r="G2318" s="18" t="str">
        <f t="shared" ca="1" si="155"/>
        <v/>
      </c>
      <c r="H2318" s="18" t="str">
        <f t="shared" ca="1" si="154"/>
        <v/>
      </c>
      <c r="I2318" s="17" t="str">
        <f>_xlfn.XLOOKUP(A2318,Students[Full Name],Students[Starting Rank],"")</f>
        <v/>
      </c>
      <c r="J2318" s="15" t="str">
        <f t="shared" ca="1" si="156"/>
        <v xml:space="preserve">: </v>
      </c>
      <c r="K2318" s="16" t="str">
        <f>_xlfn.XLOOKUP(A2318,Students[Full Name],Students[Start Date],"")</f>
        <v/>
      </c>
      <c r="L2318" s="18">
        <f t="shared" ca="1" si="157"/>
        <v>-1</v>
      </c>
      <c r="M2318" s="18" cm="1">
        <f t="array" aca="1" ref="M2318" ca="1">SUMPRODUCT(Inactives[Days Inactive]*(Inactives[Student]=A2318))/365</f>
        <v>0</v>
      </c>
      <c r="N2318" s="18" t="str" cm="1">
        <f t="array" ref="N2318">IF(LEN($A2318)&gt;0,SUMPRODUCT(($A2318=merged_names)*(_xlfn.TEXTAFTER(N$2, "At ")=merged_belt_colours)*merged_months_at_rank),"")</f>
        <v/>
      </c>
      <c r="O2318" s="18" t="str" cm="1">
        <f t="array" ref="O2318">IF(LEN($A2318)&gt;0,SUMPRODUCT(($A2318=merged_names)*(_xlfn.TEXTAFTER(O$2, "At ")=merged_belt_colours)*merged_months_at_rank),"")</f>
        <v/>
      </c>
      <c r="P2318" s="18" t="str" cm="1">
        <f t="array" ref="P2318">IF(LEN($A2318)&gt;0,SUMPRODUCT(($A2318=merged_names)*(_xlfn.TEXTAFTER(P$2, "At ")=merged_belt_colours)*merged_months_at_rank),"")</f>
        <v/>
      </c>
      <c r="Q2318" s="18" t="str" cm="1">
        <f t="array" ref="Q2318">IF(LEN($A2318)&gt;0,SUMPRODUCT(($A2318=merged_names)*(_xlfn.TEXTAFTER(Q$2, "At ")=merged_belt_colours)*merged_months_at_rank),"")</f>
        <v/>
      </c>
      <c r="R2318" s="18" t="str" cm="1">
        <f t="array" ref="R2318">IF(LEN($A2318)&gt;0,SUMPRODUCT(($A2318=merged_names)*(_xlfn.TEXTAFTER(R$2, "At ")=merged_belt_colours)*merged_months_at_rank),"")</f>
        <v/>
      </c>
    </row>
    <row r="2319" spans="1:18" x14ac:dyDescent="0.25">
      <c r="A2319"/>
      <c r="B2319" s="15" t="str" cm="1">
        <f t="array" ref="B2319">IFERROR(IF(LEN(A2319)&gt;0, IF(SUMPRODUCT((Inactives[Key]=J2319)*(Inactives[Currently Inactive]))=1,"Inactive","Active"),""),"Active")</f>
        <v/>
      </c>
      <c r="C2319" s="16" t="str" cm="1">
        <f t="array" aca="1" ref="C2319" ca="1">IFERROR(_xlfn._xlws.FILTER(Inactives[Inactive On],(Inactives[Key]=J2319)*(Inactives[Currently Inactive]),""),"")</f>
        <v/>
      </c>
      <c r="D2319" s="16" t="str" cm="1">
        <f t="array" aca="1" ref="D2319" ca="1">IFERROR(INDEX(_xlfn.TEXTSPLIT(E2319," "),1),"")</f>
        <v/>
      </c>
      <c r="E2319" s="15" t="str" cm="1">
        <f t="array" aca="1" ref="E2319" ca="1">IFERROR(_xlfn._xlws.FILTER(merged_ranks,(merged_end_dates=DATE(9999,12,31))*(merged_names=A2319)),"")</f>
        <v/>
      </c>
      <c r="F2319" s="17" t="str">
        <f ca="1">_xlfn.XLOOKUP(J2319,Promotions[Promo Key],Promotions[Promo Date],"")</f>
        <v/>
      </c>
      <c r="G2319" s="18" t="str">
        <f t="shared" ca="1" si="155"/>
        <v/>
      </c>
      <c r="H2319" s="18" t="str">
        <f t="shared" ca="1" si="154"/>
        <v/>
      </c>
      <c r="I2319" s="17" t="str">
        <f>_xlfn.XLOOKUP(A2319,Students[Full Name],Students[Starting Rank],"")</f>
        <v/>
      </c>
      <c r="J2319" s="15" t="str">
        <f t="shared" ca="1" si="156"/>
        <v xml:space="preserve">: </v>
      </c>
      <c r="K2319" s="16" t="str">
        <f>_xlfn.XLOOKUP(A2319,Students[Full Name],Students[Start Date],"")</f>
        <v/>
      </c>
      <c r="L2319" s="18">
        <f t="shared" ca="1" si="157"/>
        <v>-1</v>
      </c>
      <c r="M2319" s="18" cm="1">
        <f t="array" aca="1" ref="M2319" ca="1">SUMPRODUCT(Inactives[Days Inactive]*(Inactives[Student]=A2319))/365</f>
        <v>0</v>
      </c>
      <c r="N2319" s="18" t="str" cm="1">
        <f t="array" ref="N2319">IF(LEN($A2319)&gt;0,SUMPRODUCT(($A2319=merged_names)*(_xlfn.TEXTAFTER(N$2, "At ")=merged_belt_colours)*merged_months_at_rank),"")</f>
        <v/>
      </c>
      <c r="O2319" s="18" t="str" cm="1">
        <f t="array" ref="O2319">IF(LEN($A2319)&gt;0,SUMPRODUCT(($A2319=merged_names)*(_xlfn.TEXTAFTER(O$2, "At ")=merged_belt_colours)*merged_months_at_rank),"")</f>
        <v/>
      </c>
      <c r="P2319" s="18" t="str" cm="1">
        <f t="array" ref="P2319">IF(LEN($A2319)&gt;0,SUMPRODUCT(($A2319=merged_names)*(_xlfn.TEXTAFTER(P$2, "At ")=merged_belt_colours)*merged_months_at_rank),"")</f>
        <v/>
      </c>
      <c r="Q2319" s="18" t="str" cm="1">
        <f t="array" ref="Q2319">IF(LEN($A2319)&gt;0,SUMPRODUCT(($A2319=merged_names)*(_xlfn.TEXTAFTER(Q$2, "At ")=merged_belt_colours)*merged_months_at_rank),"")</f>
        <v/>
      </c>
      <c r="R2319" s="18" t="str" cm="1">
        <f t="array" ref="R2319">IF(LEN($A2319)&gt;0,SUMPRODUCT(($A2319=merged_names)*(_xlfn.TEXTAFTER(R$2, "At ")=merged_belt_colours)*merged_months_at_rank),"")</f>
        <v/>
      </c>
    </row>
    <row r="2320" spans="1:18" x14ac:dyDescent="0.25">
      <c r="A2320"/>
      <c r="B2320" s="15" t="str" cm="1">
        <f t="array" ref="B2320">IFERROR(IF(LEN(A2320)&gt;0, IF(SUMPRODUCT((Inactives[Key]=J2320)*(Inactives[Currently Inactive]))=1,"Inactive","Active"),""),"Active")</f>
        <v/>
      </c>
      <c r="C2320" s="16" t="str" cm="1">
        <f t="array" aca="1" ref="C2320" ca="1">IFERROR(_xlfn._xlws.FILTER(Inactives[Inactive On],(Inactives[Key]=J2320)*(Inactives[Currently Inactive]),""),"")</f>
        <v/>
      </c>
      <c r="D2320" s="16" t="str" cm="1">
        <f t="array" aca="1" ref="D2320" ca="1">IFERROR(INDEX(_xlfn.TEXTSPLIT(E2320," "),1),"")</f>
        <v/>
      </c>
      <c r="E2320" s="15" t="str" cm="1">
        <f t="array" aca="1" ref="E2320" ca="1">IFERROR(_xlfn._xlws.FILTER(merged_ranks,(merged_end_dates=DATE(9999,12,31))*(merged_names=A2320)),"")</f>
        <v/>
      </c>
      <c r="F2320" s="17" t="str">
        <f ca="1">_xlfn.XLOOKUP(J2320,Promotions[Promo Key],Promotions[Promo Date],"")</f>
        <v/>
      </c>
      <c r="G2320" s="18" t="str">
        <f t="shared" ca="1" si="155"/>
        <v/>
      </c>
      <c r="H2320" s="18" t="str">
        <f t="shared" ca="1" si="154"/>
        <v/>
      </c>
      <c r="I2320" s="17" t="str">
        <f>_xlfn.XLOOKUP(A2320,Students[Full Name],Students[Starting Rank],"")</f>
        <v/>
      </c>
      <c r="J2320" s="15" t="str">
        <f t="shared" ca="1" si="156"/>
        <v xml:space="preserve">: </v>
      </c>
      <c r="K2320" s="16" t="str">
        <f>_xlfn.XLOOKUP(A2320,Students[Full Name],Students[Start Date],"")</f>
        <v/>
      </c>
      <c r="L2320" s="18">
        <f t="shared" ca="1" si="157"/>
        <v>-1</v>
      </c>
      <c r="M2320" s="18" cm="1">
        <f t="array" aca="1" ref="M2320" ca="1">SUMPRODUCT(Inactives[Days Inactive]*(Inactives[Student]=A2320))/365</f>
        <v>0</v>
      </c>
      <c r="N2320" s="18" t="str" cm="1">
        <f t="array" ref="N2320">IF(LEN($A2320)&gt;0,SUMPRODUCT(($A2320=merged_names)*(_xlfn.TEXTAFTER(N$2, "At ")=merged_belt_colours)*merged_months_at_rank),"")</f>
        <v/>
      </c>
      <c r="O2320" s="18" t="str" cm="1">
        <f t="array" ref="O2320">IF(LEN($A2320)&gt;0,SUMPRODUCT(($A2320=merged_names)*(_xlfn.TEXTAFTER(O$2, "At ")=merged_belt_colours)*merged_months_at_rank),"")</f>
        <v/>
      </c>
      <c r="P2320" s="18" t="str" cm="1">
        <f t="array" ref="P2320">IF(LEN($A2320)&gt;0,SUMPRODUCT(($A2320=merged_names)*(_xlfn.TEXTAFTER(P$2, "At ")=merged_belt_colours)*merged_months_at_rank),"")</f>
        <v/>
      </c>
      <c r="Q2320" s="18" t="str" cm="1">
        <f t="array" ref="Q2320">IF(LEN($A2320)&gt;0,SUMPRODUCT(($A2320=merged_names)*(_xlfn.TEXTAFTER(Q$2, "At ")=merged_belt_colours)*merged_months_at_rank),"")</f>
        <v/>
      </c>
      <c r="R2320" s="18" t="str" cm="1">
        <f t="array" ref="R2320">IF(LEN($A2320)&gt;0,SUMPRODUCT(($A2320=merged_names)*(_xlfn.TEXTAFTER(R$2, "At ")=merged_belt_colours)*merged_months_at_rank),"")</f>
        <v/>
      </c>
    </row>
    <row r="2321" spans="1:18" x14ac:dyDescent="0.25">
      <c r="A2321"/>
      <c r="B2321" s="15" t="str" cm="1">
        <f t="array" ref="B2321">IFERROR(IF(LEN(A2321)&gt;0, IF(SUMPRODUCT((Inactives[Key]=J2321)*(Inactives[Currently Inactive]))=1,"Inactive","Active"),""),"Active")</f>
        <v/>
      </c>
      <c r="C2321" s="16" t="str" cm="1">
        <f t="array" aca="1" ref="C2321" ca="1">IFERROR(_xlfn._xlws.FILTER(Inactives[Inactive On],(Inactives[Key]=J2321)*(Inactives[Currently Inactive]),""),"")</f>
        <v/>
      </c>
      <c r="D2321" s="16" t="str" cm="1">
        <f t="array" aca="1" ref="D2321" ca="1">IFERROR(INDEX(_xlfn.TEXTSPLIT(E2321," "),1),"")</f>
        <v/>
      </c>
      <c r="E2321" s="15" t="str" cm="1">
        <f t="array" aca="1" ref="E2321" ca="1">IFERROR(_xlfn._xlws.FILTER(merged_ranks,(merged_end_dates=DATE(9999,12,31))*(merged_names=A2321)),"")</f>
        <v/>
      </c>
      <c r="F2321" s="17" t="str">
        <f ca="1">_xlfn.XLOOKUP(J2321,Promotions[Promo Key],Promotions[Promo Date],"")</f>
        <v/>
      </c>
      <c r="G2321" s="18" t="str">
        <f t="shared" ca="1" si="155"/>
        <v/>
      </c>
      <c r="H2321" s="18" t="str">
        <f t="shared" ca="1" si="154"/>
        <v/>
      </c>
      <c r="I2321" s="17" t="str">
        <f>_xlfn.XLOOKUP(A2321,Students[Full Name],Students[Starting Rank],"")</f>
        <v/>
      </c>
      <c r="J2321" s="15" t="str">
        <f t="shared" ca="1" si="156"/>
        <v xml:space="preserve">: </v>
      </c>
      <c r="K2321" s="16" t="str">
        <f>_xlfn.XLOOKUP(A2321,Students[Full Name],Students[Start Date],"")</f>
        <v/>
      </c>
      <c r="L2321" s="18">
        <f t="shared" ca="1" si="157"/>
        <v>-1</v>
      </c>
      <c r="M2321" s="18" cm="1">
        <f t="array" aca="1" ref="M2321" ca="1">SUMPRODUCT(Inactives[Days Inactive]*(Inactives[Student]=A2321))/365</f>
        <v>0</v>
      </c>
      <c r="N2321" s="18" t="str" cm="1">
        <f t="array" ref="N2321">IF(LEN($A2321)&gt;0,SUMPRODUCT(($A2321=merged_names)*(_xlfn.TEXTAFTER(N$2, "At ")=merged_belt_colours)*merged_months_at_rank),"")</f>
        <v/>
      </c>
      <c r="O2321" s="18" t="str" cm="1">
        <f t="array" ref="O2321">IF(LEN($A2321)&gt;0,SUMPRODUCT(($A2321=merged_names)*(_xlfn.TEXTAFTER(O$2, "At ")=merged_belt_colours)*merged_months_at_rank),"")</f>
        <v/>
      </c>
      <c r="P2321" s="18" t="str" cm="1">
        <f t="array" ref="P2321">IF(LEN($A2321)&gt;0,SUMPRODUCT(($A2321=merged_names)*(_xlfn.TEXTAFTER(P$2, "At ")=merged_belt_colours)*merged_months_at_rank),"")</f>
        <v/>
      </c>
      <c r="Q2321" s="18" t="str" cm="1">
        <f t="array" ref="Q2321">IF(LEN($A2321)&gt;0,SUMPRODUCT(($A2321=merged_names)*(_xlfn.TEXTAFTER(Q$2, "At ")=merged_belt_colours)*merged_months_at_rank),"")</f>
        <v/>
      </c>
      <c r="R2321" s="18" t="str" cm="1">
        <f t="array" ref="R2321">IF(LEN($A2321)&gt;0,SUMPRODUCT(($A2321=merged_names)*(_xlfn.TEXTAFTER(R$2, "At ")=merged_belt_colours)*merged_months_at_rank),"")</f>
        <v/>
      </c>
    </row>
    <row r="2322" spans="1:18" x14ac:dyDescent="0.25">
      <c r="A2322"/>
      <c r="B2322" s="15" t="str" cm="1">
        <f t="array" ref="B2322">IFERROR(IF(LEN(A2322)&gt;0, IF(SUMPRODUCT((Inactives[Key]=J2322)*(Inactives[Currently Inactive]))=1,"Inactive","Active"),""),"Active")</f>
        <v/>
      </c>
      <c r="C2322" s="16" t="str" cm="1">
        <f t="array" aca="1" ref="C2322" ca="1">IFERROR(_xlfn._xlws.FILTER(Inactives[Inactive On],(Inactives[Key]=J2322)*(Inactives[Currently Inactive]),""),"")</f>
        <v/>
      </c>
      <c r="D2322" s="16" t="str" cm="1">
        <f t="array" aca="1" ref="D2322" ca="1">IFERROR(INDEX(_xlfn.TEXTSPLIT(E2322," "),1),"")</f>
        <v/>
      </c>
      <c r="E2322" s="15" t="str" cm="1">
        <f t="array" aca="1" ref="E2322" ca="1">IFERROR(_xlfn._xlws.FILTER(merged_ranks,(merged_end_dates=DATE(9999,12,31))*(merged_names=A2322)),"")</f>
        <v/>
      </c>
      <c r="F2322" s="17" t="str">
        <f ca="1">_xlfn.XLOOKUP(J2322,Promotions[Promo Key],Promotions[Promo Date],"")</f>
        <v/>
      </c>
      <c r="G2322" s="18" t="str">
        <f t="shared" ca="1" si="155"/>
        <v/>
      </c>
      <c r="H2322" s="18" t="str">
        <f t="shared" ca="1" si="154"/>
        <v/>
      </c>
      <c r="I2322" s="17" t="str">
        <f>_xlfn.XLOOKUP(A2322,Students[Full Name],Students[Starting Rank],"")</f>
        <v/>
      </c>
      <c r="J2322" s="15" t="str">
        <f t="shared" ca="1" si="156"/>
        <v xml:space="preserve">: </v>
      </c>
      <c r="K2322" s="16" t="str">
        <f>_xlfn.XLOOKUP(A2322,Students[Full Name],Students[Start Date],"")</f>
        <v/>
      </c>
      <c r="L2322" s="18">
        <f t="shared" ca="1" si="157"/>
        <v>-1</v>
      </c>
      <c r="M2322" s="18" cm="1">
        <f t="array" aca="1" ref="M2322" ca="1">SUMPRODUCT(Inactives[Days Inactive]*(Inactives[Student]=A2322))/365</f>
        <v>0</v>
      </c>
      <c r="N2322" s="18" t="str" cm="1">
        <f t="array" ref="N2322">IF(LEN($A2322)&gt;0,SUMPRODUCT(($A2322=merged_names)*(_xlfn.TEXTAFTER(N$2, "At ")=merged_belt_colours)*merged_months_at_rank),"")</f>
        <v/>
      </c>
      <c r="O2322" s="18" t="str" cm="1">
        <f t="array" ref="O2322">IF(LEN($A2322)&gt;0,SUMPRODUCT(($A2322=merged_names)*(_xlfn.TEXTAFTER(O$2, "At ")=merged_belt_colours)*merged_months_at_rank),"")</f>
        <v/>
      </c>
      <c r="P2322" s="18" t="str" cm="1">
        <f t="array" ref="P2322">IF(LEN($A2322)&gt;0,SUMPRODUCT(($A2322=merged_names)*(_xlfn.TEXTAFTER(P$2, "At ")=merged_belt_colours)*merged_months_at_rank),"")</f>
        <v/>
      </c>
      <c r="Q2322" s="18" t="str" cm="1">
        <f t="array" ref="Q2322">IF(LEN($A2322)&gt;0,SUMPRODUCT(($A2322=merged_names)*(_xlfn.TEXTAFTER(Q$2, "At ")=merged_belt_colours)*merged_months_at_rank),"")</f>
        <v/>
      </c>
      <c r="R2322" s="18" t="str" cm="1">
        <f t="array" ref="R2322">IF(LEN($A2322)&gt;0,SUMPRODUCT(($A2322=merged_names)*(_xlfn.TEXTAFTER(R$2, "At ")=merged_belt_colours)*merged_months_at_rank),"")</f>
        <v/>
      </c>
    </row>
    <row r="2323" spans="1:18" x14ac:dyDescent="0.25">
      <c r="A2323"/>
      <c r="B2323" s="15" t="str" cm="1">
        <f t="array" ref="B2323">IFERROR(IF(LEN(A2323)&gt;0, IF(SUMPRODUCT((Inactives[Key]=J2323)*(Inactives[Currently Inactive]))=1,"Inactive","Active"),""),"Active")</f>
        <v/>
      </c>
      <c r="C2323" s="16" t="str" cm="1">
        <f t="array" aca="1" ref="C2323" ca="1">IFERROR(_xlfn._xlws.FILTER(Inactives[Inactive On],(Inactives[Key]=J2323)*(Inactives[Currently Inactive]),""),"")</f>
        <v/>
      </c>
      <c r="D2323" s="16" t="str" cm="1">
        <f t="array" aca="1" ref="D2323" ca="1">IFERROR(INDEX(_xlfn.TEXTSPLIT(E2323," "),1),"")</f>
        <v/>
      </c>
      <c r="E2323" s="15" t="str" cm="1">
        <f t="array" aca="1" ref="E2323" ca="1">IFERROR(_xlfn._xlws.FILTER(merged_ranks,(merged_end_dates=DATE(9999,12,31))*(merged_names=A2323)),"")</f>
        <v/>
      </c>
      <c r="F2323" s="17" t="str">
        <f ca="1">_xlfn.XLOOKUP(J2323,Promotions[Promo Key],Promotions[Promo Date],"")</f>
        <v/>
      </c>
      <c r="G2323" s="18" t="str">
        <f t="shared" ca="1" si="155"/>
        <v/>
      </c>
      <c r="H2323" s="18" t="str">
        <f t="shared" ca="1" si="154"/>
        <v/>
      </c>
      <c r="I2323" s="17" t="str">
        <f>_xlfn.XLOOKUP(A2323,Students[Full Name],Students[Starting Rank],"")</f>
        <v/>
      </c>
      <c r="J2323" s="15" t="str">
        <f t="shared" ca="1" si="156"/>
        <v xml:space="preserve">: </v>
      </c>
      <c r="K2323" s="16" t="str">
        <f>_xlfn.XLOOKUP(A2323,Students[Full Name],Students[Start Date],"")</f>
        <v/>
      </c>
      <c r="L2323" s="18">
        <f t="shared" ca="1" si="157"/>
        <v>-1</v>
      </c>
      <c r="M2323" s="18" cm="1">
        <f t="array" aca="1" ref="M2323" ca="1">SUMPRODUCT(Inactives[Days Inactive]*(Inactives[Student]=A2323))/365</f>
        <v>0</v>
      </c>
      <c r="N2323" s="18" t="str" cm="1">
        <f t="array" ref="N2323">IF(LEN($A2323)&gt;0,SUMPRODUCT(($A2323=merged_names)*(_xlfn.TEXTAFTER(N$2, "At ")=merged_belt_colours)*merged_months_at_rank),"")</f>
        <v/>
      </c>
      <c r="O2323" s="18" t="str" cm="1">
        <f t="array" ref="O2323">IF(LEN($A2323)&gt;0,SUMPRODUCT(($A2323=merged_names)*(_xlfn.TEXTAFTER(O$2, "At ")=merged_belt_colours)*merged_months_at_rank),"")</f>
        <v/>
      </c>
      <c r="P2323" s="18" t="str" cm="1">
        <f t="array" ref="P2323">IF(LEN($A2323)&gt;0,SUMPRODUCT(($A2323=merged_names)*(_xlfn.TEXTAFTER(P$2, "At ")=merged_belt_colours)*merged_months_at_rank),"")</f>
        <v/>
      </c>
      <c r="Q2323" s="18" t="str" cm="1">
        <f t="array" ref="Q2323">IF(LEN($A2323)&gt;0,SUMPRODUCT(($A2323=merged_names)*(_xlfn.TEXTAFTER(Q$2, "At ")=merged_belt_colours)*merged_months_at_rank),"")</f>
        <v/>
      </c>
      <c r="R2323" s="18" t="str" cm="1">
        <f t="array" ref="R2323">IF(LEN($A2323)&gt;0,SUMPRODUCT(($A2323=merged_names)*(_xlfn.TEXTAFTER(R$2, "At ")=merged_belt_colours)*merged_months_at_rank),"")</f>
        <v/>
      </c>
    </row>
    <row r="2324" spans="1:18" x14ac:dyDescent="0.25">
      <c r="A2324"/>
      <c r="B2324" s="15" t="str" cm="1">
        <f t="array" ref="B2324">IFERROR(IF(LEN(A2324)&gt;0, IF(SUMPRODUCT((Inactives[Key]=J2324)*(Inactives[Currently Inactive]))=1,"Inactive","Active"),""),"Active")</f>
        <v/>
      </c>
      <c r="C2324" s="16" t="str" cm="1">
        <f t="array" aca="1" ref="C2324" ca="1">IFERROR(_xlfn._xlws.FILTER(Inactives[Inactive On],(Inactives[Key]=J2324)*(Inactives[Currently Inactive]),""),"")</f>
        <v/>
      </c>
      <c r="D2324" s="16" t="str" cm="1">
        <f t="array" aca="1" ref="D2324" ca="1">IFERROR(INDEX(_xlfn.TEXTSPLIT(E2324," "),1),"")</f>
        <v/>
      </c>
      <c r="E2324" s="15" t="str" cm="1">
        <f t="array" aca="1" ref="E2324" ca="1">IFERROR(_xlfn._xlws.FILTER(merged_ranks,(merged_end_dates=DATE(9999,12,31))*(merged_names=A2324)),"")</f>
        <v/>
      </c>
      <c r="F2324" s="17" t="str">
        <f ca="1">_xlfn.XLOOKUP(J2324,Promotions[Promo Key],Promotions[Promo Date],"")</f>
        <v/>
      </c>
      <c r="G2324" s="18" t="str">
        <f t="shared" ca="1" si="155"/>
        <v/>
      </c>
      <c r="H2324" s="18" t="str">
        <f t="shared" ca="1" si="154"/>
        <v/>
      </c>
      <c r="I2324" s="17" t="str">
        <f>_xlfn.XLOOKUP(A2324,Students[Full Name],Students[Starting Rank],"")</f>
        <v/>
      </c>
      <c r="J2324" s="15" t="str">
        <f t="shared" ca="1" si="156"/>
        <v xml:space="preserve">: </v>
      </c>
      <c r="K2324" s="16" t="str">
        <f>_xlfn.XLOOKUP(A2324,Students[Full Name],Students[Start Date],"")</f>
        <v/>
      </c>
      <c r="L2324" s="18">
        <f t="shared" ca="1" si="157"/>
        <v>-1</v>
      </c>
      <c r="M2324" s="18" cm="1">
        <f t="array" aca="1" ref="M2324" ca="1">SUMPRODUCT(Inactives[Days Inactive]*(Inactives[Student]=A2324))/365</f>
        <v>0</v>
      </c>
      <c r="N2324" s="18" t="str" cm="1">
        <f t="array" ref="N2324">IF(LEN($A2324)&gt;0,SUMPRODUCT(($A2324=merged_names)*(_xlfn.TEXTAFTER(N$2, "At ")=merged_belt_colours)*merged_months_at_rank),"")</f>
        <v/>
      </c>
      <c r="O2324" s="18" t="str" cm="1">
        <f t="array" ref="O2324">IF(LEN($A2324)&gt;0,SUMPRODUCT(($A2324=merged_names)*(_xlfn.TEXTAFTER(O$2, "At ")=merged_belt_colours)*merged_months_at_rank),"")</f>
        <v/>
      </c>
      <c r="P2324" s="18" t="str" cm="1">
        <f t="array" ref="P2324">IF(LEN($A2324)&gt;0,SUMPRODUCT(($A2324=merged_names)*(_xlfn.TEXTAFTER(P$2, "At ")=merged_belt_colours)*merged_months_at_rank),"")</f>
        <v/>
      </c>
      <c r="Q2324" s="18" t="str" cm="1">
        <f t="array" ref="Q2324">IF(LEN($A2324)&gt;0,SUMPRODUCT(($A2324=merged_names)*(_xlfn.TEXTAFTER(Q$2, "At ")=merged_belt_colours)*merged_months_at_rank),"")</f>
        <v/>
      </c>
      <c r="R2324" s="18" t="str" cm="1">
        <f t="array" ref="R2324">IF(LEN($A2324)&gt;0,SUMPRODUCT(($A2324=merged_names)*(_xlfn.TEXTAFTER(R$2, "At ")=merged_belt_colours)*merged_months_at_rank),"")</f>
        <v/>
      </c>
    </row>
    <row r="2325" spans="1:18" x14ac:dyDescent="0.25">
      <c r="A2325"/>
      <c r="B2325" s="15" t="str" cm="1">
        <f t="array" ref="B2325">IFERROR(IF(LEN(A2325)&gt;0, IF(SUMPRODUCT((Inactives[Key]=J2325)*(Inactives[Currently Inactive]))=1,"Inactive","Active"),""),"Active")</f>
        <v/>
      </c>
      <c r="C2325" s="16" t="str" cm="1">
        <f t="array" aca="1" ref="C2325" ca="1">IFERROR(_xlfn._xlws.FILTER(Inactives[Inactive On],(Inactives[Key]=J2325)*(Inactives[Currently Inactive]),""),"")</f>
        <v/>
      </c>
      <c r="D2325" s="16" t="str" cm="1">
        <f t="array" aca="1" ref="D2325" ca="1">IFERROR(INDEX(_xlfn.TEXTSPLIT(E2325," "),1),"")</f>
        <v/>
      </c>
      <c r="E2325" s="15" t="str" cm="1">
        <f t="array" aca="1" ref="E2325" ca="1">IFERROR(_xlfn._xlws.FILTER(merged_ranks,(merged_end_dates=DATE(9999,12,31))*(merged_names=A2325)),"")</f>
        <v/>
      </c>
      <c r="F2325" s="17" t="str">
        <f ca="1">_xlfn.XLOOKUP(J2325,Promotions[Promo Key],Promotions[Promo Date],"")</f>
        <v/>
      </c>
      <c r="G2325" s="18" t="str">
        <f t="shared" ca="1" si="155"/>
        <v/>
      </c>
      <c r="H2325" s="18" t="str">
        <f t="shared" ca="1" si="154"/>
        <v/>
      </c>
      <c r="I2325" s="17" t="str">
        <f>_xlfn.XLOOKUP(A2325,Students[Full Name],Students[Starting Rank],"")</f>
        <v/>
      </c>
      <c r="J2325" s="15" t="str">
        <f t="shared" ca="1" si="156"/>
        <v xml:space="preserve">: </v>
      </c>
      <c r="K2325" s="16" t="str">
        <f>_xlfn.XLOOKUP(A2325,Students[Full Name],Students[Start Date],"")</f>
        <v/>
      </c>
      <c r="L2325" s="18">
        <f t="shared" ca="1" si="157"/>
        <v>-1</v>
      </c>
      <c r="M2325" s="18" cm="1">
        <f t="array" aca="1" ref="M2325" ca="1">SUMPRODUCT(Inactives[Days Inactive]*(Inactives[Student]=A2325))/365</f>
        <v>0</v>
      </c>
      <c r="N2325" s="18" t="str" cm="1">
        <f t="array" ref="N2325">IF(LEN($A2325)&gt;0,SUMPRODUCT(($A2325=merged_names)*(_xlfn.TEXTAFTER(N$2, "At ")=merged_belt_colours)*merged_months_at_rank),"")</f>
        <v/>
      </c>
      <c r="O2325" s="18" t="str" cm="1">
        <f t="array" ref="O2325">IF(LEN($A2325)&gt;0,SUMPRODUCT(($A2325=merged_names)*(_xlfn.TEXTAFTER(O$2, "At ")=merged_belt_colours)*merged_months_at_rank),"")</f>
        <v/>
      </c>
      <c r="P2325" s="18" t="str" cm="1">
        <f t="array" ref="P2325">IF(LEN($A2325)&gt;0,SUMPRODUCT(($A2325=merged_names)*(_xlfn.TEXTAFTER(P$2, "At ")=merged_belt_colours)*merged_months_at_rank),"")</f>
        <v/>
      </c>
      <c r="Q2325" s="18" t="str" cm="1">
        <f t="array" ref="Q2325">IF(LEN($A2325)&gt;0,SUMPRODUCT(($A2325=merged_names)*(_xlfn.TEXTAFTER(Q$2, "At ")=merged_belt_colours)*merged_months_at_rank),"")</f>
        <v/>
      </c>
      <c r="R2325" s="18" t="str" cm="1">
        <f t="array" ref="R2325">IF(LEN($A2325)&gt;0,SUMPRODUCT(($A2325=merged_names)*(_xlfn.TEXTAFTER(R$2, "At ")=merged_belt_colours)*merged_months_at_rank),"")</f>
        <v/>
      </c>
    </row>
    <row r="2326" spans="1:18" x14ac:dyDescent="0.25">
      <c r="A2326"/>
      <c r="B2326" s="15" t="str" cm="1">
        <f t="array" ref="B2326">IFERROR(IF(LEN(A2326)&gt;0, IF(SUMPRODUCT((Inactives[Key]=J2326)*(Inactives[Currently Inactive]))=1,"Inactive","Active"),""),"Active")</f>
        <v/>
      </c>
      <c r="C2326" s="16" t="str" cm="1">
        <f t="array" aca="1" ref="C2326" ca="1">IFERROR(_xlfn._xlws.FILTER(Inactives[Inactive On],(Inactives[Key]=J2326)*(Inactives[Currently Inactive]),""),"")</f>
        <v/>
      </c>
      <c r="D2326" s="16" t="str" cm="1">
        <f t="array" aca="1" ref="D2326" ca="1">IFERROR(INDEX(_xlfn.TEXTSPLIT(E2326," "),1),"")</f>
        <v/>
      </c>
      <c r="E2326" s="15" t="str" cm="1">
        <f t="array" aca="1" ref="E2326" ca="1">IFERROR(_xlfn._xlws.FILTER(merged_ranks,(merged_end_dates=DATE(9999,12,31))*(merged_names=A2326)),"")</f>
        <v/>
      </c>
      <c r="F2326" s="17" t="str">
        <f ca="1">_xlfn.XLOOKUP(J2326,Promotions[Promo Key],Promotions[Promo Date],"")</f>
        <v/>
      </c>
      <c r="G2326" s="18" t="str">
        <f t="shared" ca="1" si="155"/>
        <v/>
      </c>
      <c r="H2326" s="18" t="str">
        <f t="shared" ca="1" si="154"/>
        <v/>
      </c>
      <c r="I2326" s="17" t="str">
        <f>_xlfn.XLOOKUP(A2326,Students[Full Name],Students[Starting Rank],"")</f>
        <v/>
      </c>
      <c r="J2326" s="15" t="str">
        <f t="shared" ca="1" si="156"/>
        <v xml:space="preserve">: </v>
      </c>
      <c r="K2326" s="16" t="str">
        <f>_xlfn.XLOOKUP(A2326,Students[Full Name],Students[Start Date],"")</f>
        <v/>
      </c>
      <c r="L2326" s="18">
        <f t="shared" ca="1" si="157"/>
        <v>-1</v>
      </c>
      <c r="M2326" s="18" cm="1">
        <f t="array" aca="1" ref="M2326" ca="1">SUMPRODUCT(Inactives[Days Inactive]*(Inactives[Student]=A2326))/365</f>
        <v>0</v>
      </c>
      <c r="N2326" s="18" t="str" cm="1">
        <f t="array" ref="N2326">IF(LEN($A2326)&gt;0,SUMPRODUCT(($A2326=merged_names)*(_xlfn.TEXTAFTER(N$2, "At ")=merged_belt_colours)*merged_months_at_rank),"")</f>
        <v/>
      </c>
      <c r="O2326" s="18" t="str" cm="1">
        <f t="array" ref="O2326">IF(LEN($A2326)&gt;0,SUMPRODUCT(($A2326=merged_names)*(_xlfn.TEXTAFTER(O$2, "At ")=merged_belt_colours)*merged_months_at_rank),"")</f>
        <v/>
      </c>
      <c r="P2326" s="18" t="str" cm="1">
        <f t="array" ref="P2326">IF(LEN($A2326)&gt;0,SUMPRODUCT(($A2326=merged_names)*(_xlfn.TEXTAFTER(P$2, "At ")=merged_belt_colours)*merged_months_at_rank),"")</f>
        <v/>
      </c>
      <c r="Q2326" s="18" t="str" cm="1">
        <f t="array" ref="Q2326">IF(LEN($A2326)&gt;0,SUMPRODUCT(($A2326=merged_names)*(_xlfn.TEXTAFTER(Q$2, "At ")=merged_belt_colours)*merged_months_at_rank),"")</f>
        <v/>
      </c>
      <c r="R2326" s="18" t="str" cm="1">
        <f t="array" ref="R2326">IF(LEN($A2326)&gt;0,SUMPRODUCT(($A2326=merged_names)*(_xlfn.TEXTAFTER(R$2, "At ")=merged_belt_colours)*merged_months_at_rank),"")</f>
        <v/>
      </c>
    </row>
    <row r="2327" spans="1:18" x14ac:dyDescent="0.25">
      <c r="A2327"/>
      <c r="B2327" s="15" t="str" cm="1">
        <f t="array" ref="B2327">IFERROR(IF(LEN(A2327)&gt;0, IF(SUMPRODUCT((Inactives[Key]=J2327)*(Inactives[Currently Inactive]))=1,"Inactive","Active"),""),"Active")</f>
        <v/>
      </c>
      <c r="C2327" s="16" t="str" cm="1">
        <f t="array" aca="1" ref="C2327" ca="1">IFERROR(_xlfn._xlws.FILTER(Inactives[Inactive On],(Inactives[Key]=J2327)*(Inactives[Currently Inactive]),""),"")</f>
        <v/>
      </c>
      <c r="D2327" s="16" t="str" cm="1">
        <f t="array" aca="1" ref="D2327" ca="1">IFERROR(INDEX(_xlfn.TEXTSPLIT(E2327," "),1),"")</f>
        <v/>
      </c>
      <c r="E2327" s="15" t="str" cm="1">
        <f t="array" aca="1" ref="E2327" ca="1">IFERROR(_xlfn._xlws.FILTER(merged_ranks,(merged_end_dates=DATE(9999,12,31))*(merged_names=A2327)),"")</f>
        <v/>
      </c>
      <c r="F2327" s="17" t="str">
        <f ca="1">_xlfn.XLOOKUP(J2327,Promotions[Promo Key],Promotions[Promo Date],"")</f>
        <v/>
      </c>
      <c r="G2327" s="18" t="str">
        <f t="shared" ca="1" si="155"/>
        <v/>
      </c>
      <c r="H2327" s="18" t="str">
        <f t="shared" ca="1" si="154"/>
        <v/>
      </c>
      <c r="I2327" s="17" t="str">
        <f>_xlfn.XLOOKUP(A2327,Students[Full Name],Students[Starting Rank],"")</f>
        <v/>
      </c>
      <c r="J2327" s="15" t="str">
        <f t="shared" ca="1" si="156"/>
        <v xml:space="preserve">: </v>
      </c>
      <c r="K2327" s="16" t="str">
        <f>_xlfn.XLOOKUP(A2327,Students[Full Name],Students[Start Date],"")</f>
        <v/>
      </c>
      <c r="L2327" s="18">
        <f t="shared" ca="1" si="157"/>
        <v>-1</v>
      </c>
      <c r="M2327" s="18" cm="1">
        <f t="array" aca="1" ref="M2327" ca="1">SUMPRODUCT(Inactives[Days Inactive]*(Inactives[Student]=A2327))/365</f>
        <v>0</v>
      </c>
      <c r="N2327" s="18" t="str" cm="1">
        <f t="array" ref="N2327">IF(LEN($A2327)&gt;0,SUMPRODUCT(($A2327=merged_names)*(_xlfn.TEXTAFTER(N$2, "At ")=merged_belt_colours)*merged_months_at_rank),"")</f>
        <v/>
      </c>
      <c r="O2327" s="18" t="str" cm="1">
        <f t="array" ref="O2327">IF(LEN($A2327)&gt;0,SUMPRODUCT(($A2327=merged_names)*(_xlfn.TEXTAFTER(O$2, "At ")=merged_belt_colours)*merged_months_at_rank),"")</f>
        <v/>
      </c>
      <c r="P2327" s="18" t="str" cm="1">
        <f t="array" ref="P2327">IF(LEN($A2327)&gt;0,SUMPRODUCT(($A2327=merged_names)*(_xlfn.TEXTAFTER(P$2, "At ")=merged_belt_colours)*merged_months_at_rank),"")</f>
        <v/>
      </c>
      <c r="Q2327" s="18" t="str" cm="1">
        <f t="array" ref="Q2327">IF(LEN($A2327)&gt;0,SUMPRODUCT(($A2327=merged_names)*(_xlfn.TEXTAFTER(Q$2, "At ")=merged_belt_colours)*merged_months_at_rank),"")</f>
        <v/>
      </c>
      <c r="R2327" s="18" t="str" cm="1">
        <f t="array" ref="R2327">IF(LEN($A2327)&gt;0,SUMPRODUCT(($A2327=merged_names)*(_xlfn.TEXTAFTER(R$2, "At ")=merged_belt_colours)*merged_months_at_rank),"")</f>
        <v/>
      </c>
    </row>
    <row r="2328" spans="1:18" x14ac:dyDescent="0.25">
      <c r="A2328"/>
      <c r="B2328" s="15" t="str" cm="1">
        <f t="array" ref="B2328">IFERROR(IF(LEN(A2328)&gt;0, IF(SUMPRODUCT((Inactives[Key]=J2328)*(Inactives[Currently Inactive]))=1,"Inactive","Active"),""),"Active")</f>
        <v/>
      </c>
      <c r="C2328" s="16" t="str" cm="1">
        <f t="array" aca="1" ref="C2328" ca="1">IFERROR(_xlfn._xlws.FILTER(Inactives[Inactive On],(Inactives[Key]=J2328)*(Inactives[Currently Inactive]),""),"")</f>
        <v/>
      </c>
      <c r="D2328" s="16" t="str" cm="1">
        <f t="array" aca="1" ref="D2328" ca="1">IFERROR(INDEX(_xlfn.TEXTSPLIT(E2328," "),1),"")</f>
        <v/>
      </c>
      <c r="E2328" s="15" t="str" cm="1">
        <f t="array" aca="1" ref="E2328" ca="1">IFERROR(_xlfn._xlws.FILTER(merged_ranks,(merged_end_dates=DATE(9999,12,31))*(merged_names=A2328)),"")</f>
        <v/>
      </c>
      <c r="F2328" s="17" t="str">
        <f ca="1">_xlfn.XLOOKUP(J2328,Promotions[Promo Key],Promotions[Promo Date],"")</f>
        <v/>
      </c>
      <c r="G2328" s="18" t="str">
        <f t="shared" ca="1" si="155"/>
        <v/>
      </c>
      <c r="H2328" s="18" t="str">
        <f t="shared" ref="H2328:H2391" ca="1" si="158">IFERROR((TODAY()-K2328)/365-M2328,"")</f>
        <v/>
      </c>
      <c r="I2328" s="17" t="str">
        <f>_xlfn.XLOOKUP(A2328,Students[Full Name],Students[Starting Rank],"")</f>
        <v/>
      </c>
      <c r="J2328" s="15" t="str">
        <f t="shared" ca="1" si="156"/>
        <v xml:space="preserve">: </v>
      </c>
      <c r="K2328" s="16" t="str">
        <f>_xlfn.XLOOKUP(A2328,Students[Full Name],Students[Start Date],"")</f>
        <v/>
      </c>
      <c r="L2328" s="18">
        <f t="shared" ca="1" si="157"/>
        <v>-1</v>
      </c>
      <c r="M2328" s="18" cm="1">
        <f t="array" aca="1" ref="M2328" ca="1">SUMPRODUCT(Inactives[Days Inactive]*(Inactives[Student]=A2328))/365</f>
        <v>0</v>
      </c>
      <c r="N2328" s="18" t="str" cm="1">
        <f t="array" ref="N2328">IF(LEN($A2328)&gt;0,SUMPRODUCT(($A2328=merged_names)*(_xlfn.TEXTAFTER(N$2, "At ")=merged_belt_colours)*merged_months_at_rank),"")</f>
        <v/>
      </c>
      <c r="O2328" s="18" t="str" cm="1">
        <f t="array" ref="O2328">IF(LEN($A2328)&gt;0,SUMPRODUCT(($A2328=merged_names)*(_xlfn.TEXTAFTER(O$2, "At ")=merged_belt_colours)*merged_months_at_rank),"")</f>
        <v/>
      </c>
      <c r="P2328" s="18" t="str" cm="1">
        <f t="array" ref="P2328">IF(LEN($A2328)&gt;0,SUMPRODUCT(($A2328=merged_names)*(_xlfn.TEXTAFTER(P$2, "At ")=merged_belt_colours)*merged_months_at_rank),"")</f>
        <v/>
      </c>
      <c r="Q2328" s="18" t="str" cm="1">
        <f t="array" ref="Q2328">IF(LEN($A2328)&gt;0,SUMPRODUCT(($A2328=merged_names)*(_xlfn.TEXTAFTER(Q$2, "At ")=merged_belt_colours)*merged_months_at_rank),"")</f>
        <v/>
      </c>
      <c r="R2328" s="18" t="str" cm="1">
        <f t="array" ref="R2328">IF(LEN($A2328)&gt;0,SUMPRODUCT(($A2328=merged_names)*(_xlfn.TEXTAFTER(R$2, "At ")=merged_belt_colours)*merged_months_at_rank),"")</f>
        <v/>
      </c>
    </row>
    <row r="2329" spans="1:18" x14ac:dyDescent="0.25">
      <c r="A2329"/>
      <c r="B2329" s="15" t="str" cm="1">
        <f t="array" ref="B2329">IFERROR(IF(LEN(A2329)&gt;0, IF(SUMPRODUCT((Inactives[Key]=J2329)*(Inactives[Currently Inactive]))=1,"Inactive","Active"),""),"Active")</f>
        <v/>
      </c>
      <c r="C2329" s="16" t="str" cm="1">
        <f t="array" aca="1" ref="C2329" ca="1">IFERROR(_xlfn._xlws.FILTER(Inactives[Inactive On],(Inactives[Key]=J2329)*(Inactives[Currently Inactive]),""),"")</f>
        <v/>
      </c>
      <c r="D2329" s="16" t="str" cm="1">
        <f t="array" aca="1" ref="D2329" ca="1">IFERROR(INDEX(_xlfn.TEXTSPLIT(E2329," "),1),"")</f>
        <v/>
      </c>
      <c r="E2329" s="15" t="str" cm="1">
        <f t="array" aca="1" ref="E2329" ca="1">IFERROR(_xlfn._xlws.FILTER(merged_ranks,(merged_end_dates=DATE(9999,12,31))*(merged_names=A2329)),"")</f>
        <v/>
      </c>
      <c r="F2329" s="17" t="str">
        <f ca="1">_xlfn.XLOOKUP(J2329,Promotions[Promo Key],Promotions[Promo Date],"")</f>
        <v/>
      </c>
      <c r="G2329" s="18" t="str">
        <f t="shared" ca="1" si="155"/>
        <v/>
      </c>
      <c r="H2329" s="18" t="str">
        <f t="shared" ca="1" si="158"/>
        <v/>
      </c>
      <c r="I2329" s="17" t="str">
        <f>_xlfn.XLOOKUP(A2329,Students[Full Name],Students[Starting Rank],"")</f>
        <v/>
      </c>
      <c r="J2329" s="15" t="str">
        <f t="shared" ca="1" si="156"/>
        <v xml:space="preserve">: </v>
      </c>
      <c r="K2329" s="16" t="str">
        <f>_xlfn.XLOOKUP(A2329,Students[Full Name],Students[Start Date],"")</f>
        <v/>
      </c>
      <c r="L2329" s="18">
        <f t="shared" ca="1" si="157"/>
        <v>-1</v>
      </c>
      <c r="M2329" s="18" cm="1">
        <f t="array" aca="1" ref="M2329" ca="1">SUMPRODUCT(Inactives[Days Inactive]*(Inactives[Student]=A2329))/365</f>
        <v>0</v>
      </c>
      <c r="N2329" s="18" t="str" cm="1">
        <f t="array" ref="N2329">IF(LEN($A2329)&gt;0,SUMPRODUCT(($A2329=merged_names)*(_xlfn.TEXTAFTER(N$2, "At ")=merged_belt_colours)*merged_months_at_rank),"")</f>
        <v/>
      </c>
      <c r="O2329" s="18" t="str" cm="1">
        <f t="array" ref="O2329">IF(LEN($A2329)&gt;0,SUMPRODUCT(($A2329=merged_names)*(_xlfn.TEXTAFTER(O$2, "At ")=merged_belt_colours)*merged_months_at_rank),"")</f>
        <v/>
      </c>
      <c r="P2329" s="18" t="str" cm="1">
        <f t="array" ref="P2329">IF(LEN($A2329)&gt;0,SUMPRODUCT(($A2329=merged_names)*(_xlfn.TEXTAFTER(P$2, "At ")=merged_belt_colours)*merged_months_at_rank),"")</f>
        <v/>
      </c>
      <c r="Q2329" s="18" t="str" cm="1">
        <f t="array" ref="Q2329">IF(LEN($A2329)&gt;0,SUMPRODUCT(($A2329=merged_names)*(_xlfn.TEXTAFTER(Q$2, "At ")=merged_belt_colours)*merged_months_at_rank),"")</f>
        <v/>
      </c>
      <c r="R2329" s="18" t="str" cm="1">
        <f t="array" ref="R2329">IF(LEN($A2329)&gt;0,SUMPRODUCT(($A2329=merged_names)*(_xlfn.TEXTAFTER(R$2, "At ")=merged_belt_colours)*merged_months_at_rank),"")</f>
        <v/>
      </c>
    </row>
    <row r="2330" spans="1:18" x14ac:dyDescent="0.25">
      <c r="A2330"/>
      <c r="B2330" s="15" t="str" cm="1">
        <f t="array" ref="B2330">IFERROR(IF(LEN(A2330)&gt;0, IF(SUMPRODUCT((Inactives[Key]=J2330)*(Inactives[Currently Inactive]))=1,"Inactive","Active"),""),"Active")</f>
        <v/>
      </c>
      <c r="C2330" s="16" t="str" cm="1">
        <f t="array" aca="1" ref="C2330" ca="1">IFERROR(_xlfn._xlws.FILTER(Inactives[Inactive On],(Inactives[Key]=J2330)*(Inactives[Currently Inactive]),""),"")</f>
        <v/>
      </c>
      <c r="D2330" s="16" t="str" cm="1">
        <f t="array" aca="1" ref="D2330" ca="1">IFERROR(INDEX(_xlfn.TEXTSPLIT(E2330," "),1),"")</f>
        <v/>
      </c>
      <c r="E2330" s="15" t="str" cm="1">
        <f t="array" aca="1" ref="E2330" ca="1">IFERROR(_xlfn._xlws.FILTER(merged_ranks,(merged_end_dates=DATE(9999,12,31))*(merged_names=A2330)),"")</f>
        <v/>
      </c>
      <c r="F2330" s="17" t="str">
        <f ca="1">_xlfn.XLOOKUP(J2330,Promotions[Promo Key],Promotions[Promo Date],"")</f>
        <v/>
      </c>
      <c r="G2330" s="18" t="str">
        <f t="shared" ca="1" si="155"/>
        <v/>
      </c>
      <c r="H2330" s="18" t="str">
        <f t="shared" ca="1" si="158"/>
        <v/>
      </c>
      <c r="I2330" s="17" t="str">
        <f>_xlfn.XLOOKUP(A2330,Students[Full Name],Students[Starting Rank],"")</f>
        <v/>
      </c>
      <c r="J2330" s="15" t="str">
        <f t="shared" ca="1" si="156"/>
        <v xml:space="preserve">: </v>
      </c>
      <c r="K2330" s="16" t="str">
        <f>_xlfn.XLOOKUP(A2330,Students[Full Name],Students[Start Date],"")</f>
        <v/>
      </c>
      <c r="L2330" s="18">
        <f t="shared" ca="1" si="157"/>
        <v>-1</v>
      </c>
      <c r="M2330" s="18" cm="1">
        <f t="array" aca="1" ref="M2330" ca="1">SUMPRODUCT(Inactives[Days Inactive]*(Inactives[Student]=A2330))/365</f>
        <v>0</v>
      </c>
      <c r="N2330" s="18" t="str" cm="1">
        <f t="array" ref="N2330">IF(LEN($A2330)&gt;0,SUMPRODUCT(($A2330=merged_names)*(_xlfn.TEXTAFTER(N$2, "At ")=merged_belt_colours)*merged_months_at_rank),"")</f>
        <v/>
      </c>
      <c r="O2330" s="18" t="str" cm="1">
        <f t="array" ref="O2330">IF(LEN($A2330)&gt;0,SUMPRODUCT(($A2330=merged_names)*(_xlfn.TEXTAFTER(O$2, "At ")=merged_belt_colours)*merged_months_at_rank),"")</f>
        <v/>
      </c>
      <c r="P2330" s="18" t="str" cm="1">
        <f t="array" ref="P2330">IF(LEN($A2330)&gt;0,SUMPRODUCT(($A2330=merged_names)*(_xlfn.TEXTAFTER(P$2, "At ")=merged_belt_colours)*merged_months_at_rank),"")</f>
        <v/>
      </c>
      <c r="Q2330" s="18" t="str" cm="1">
        <f t="array" ref="Q2330">IF(LEN($A2330)&gt;0,SUMPRODUCT(($A2330=merged_names)*(_xlfn.TEXTAFTER(Q$2, "At ")=merged_belt_colours)*merged_months_at_rank),"")</f>
        <v/>
      </c>
      <c r="R2330" s="18" t="str" cm="1">
        <f t="array" ref="R2330">IF(LEN($A2330)&gt;0,SUMPRODUCT(($A2330=merged_names)*(_xlfn.TEXTAFTER(R$2, "At ")=merged_belt_colours)*merged_months_at_rank),"")</f>
        <v/>
      </c>
    </row>
    <row r="2331" spans="1:18" x14ac:dyDescent="0.25">
      <c r="A2331"/>
      <c r="B2331" s="15" t="str" cm="1">
        <f t="array" ref="B2331">IFERROR(IF(LEN(A2331)&gt;0, IF(SUMPRODUCT((Inactives[Key]=J2331)*(Inactives[Currently Inactive]))=1,"Inactive","Active"),""),"Active")</f>
        <v/>
      </c>
      <c r="C2331" s="16" t="str" cm="1">
        <f t="array" aca="1" ref="C2331" ca="1">IFERROR(_xlfn._xlws.FILTER(Inactives[Inactive On],(Inactives[Key]=J2331)*(Inactives[Currently Inactive]),""),"")</f>
        <v/>
      </c>
      <c r="D2331" s="16" t="str" cm="1">
        <f t="array" aca="1" ref="D2331" ca="1">IFERROR(INDEX(_xlfn.TEXTSPLIT(E2331," "),1),"")</f>
        <v/>
      </c>
      <c r="E2331" s="15" t="str" cm="1">
        <f t="array" aca="1" ref="E2331" ca="1">IFERROR(_xlfn._xlws.FILTER(merged_ranks,(merged_end_dates=DATE(9999,12,31))*(merged_names=A2331)),"")</f>
        <v/>
      </c>
      <c r="F2331" s="17" t="str">
        <f ca="1">_xlfn.XLOOKUP(J2331,Promotions[Promo Key],Promotions[Promo Date],"")</f>
        <v/>
      </c>
      <c r="G2331" s="18" t="str">
        <f t="shared" ca="1" si="155"/>
        <v/>
      </c>
      <c r="H2331" s="18" t="str">
        <f t="shared" ca="1" si="158"/>
        <v/>
      </c>
      <c r="I2331" s="17" t="str">
        <f>_xlfn.XLOOKUP(A2331,Students[Full Name],Students[Starting Rank],"")</f>
        <v/>
      </c>
      <c r="J2331" s="15" t="str">
        <f t="shared" ca="1" si="156"/>
        <v xml:space="preserve">: </v>
      </c>
      <c r="K2331" s="16" t="str">
        <f>_xlfn.XLOOKUP(A2331,Students[Full Name],Students[Start Date],"")</f>
        <v/>
      </c>
      <c r="L2331" s="18">
        <f t="shared" ca="1" si="157"/>
        <v>-1</v>
      </c>
      <c r="M2331" s="18" cm="1">
        <f t="array" aca="1" ref="M2331" ca="1">SUMPRODUCT(Inactives[Days Inactive]*(Inactives[Student]=A2331))/365</f>
        <v>0</v>
      </c>
      <c r="N2331" s="18" t="str" cm="1">
        <f t="array" ref="N2331">IF(LEN($A2331)&gt;0,SUMPRODUCT(($A2331=merged_names)*(_xlfn.TEXTAFTER(N$2, "At ")=merged_belt_colours)*merged_months_at_rank),"")</f>
        <v/>
      </c>
      <c r="O2331" s="18" t="str" cm="1">
        <f t="array" ref="O2331">IF(LEN($A2331)&gt;0,SUMPRODUCT(($A2331=merged_names)*(_xlfn.TEXTAFTER(O$2, "At ")=merged_belt_colours)*merged_months_at_rank),"")</f>
        <v/>
      </c>
      <c r="P2331" s="18" t="str" cm="1">
        <f t="array" ref="P2331">IF(LEN($A2331)&gt;0,SUMPRODUCT(($A2331=merged_names)*(_xlfn.TEXTAFTER(P$2, "At ")=merged_belt_colours)*merged_months_at_rank),"")</f>
        <v/>
      </c>
      <c r="Q2331" s="18" t="str" cm="1">
        <f t="array" ref="Q2331">IF(LEN($A2331)&gt;0,SUMPRODUCT(($A2331=merged_names)*(_xlfn.TEXTAFTER(Q$2, "At ")=merged_belt_colours)*merged_months_at_rank),"")</f>
        <v/>
      </c>
      <c r="R2331" s="18" t="str" cm="1">
        <f t="array" ref="R2331">IF(LEN($A2331)&gt;0,SUMPRODUCT(($A2331=merged_names)*(_xlfn.TEXTAFTER(R$2, "At ")=merged_belt_colours)*merged_months_at_rank),"")</f>
        <v/>
      </c>
    </row>
    <row r="2332" spans="1:18" x14ac:dyDescent="0.25">
      <c r="A2332"/>
      <c r="B2332" s="15" t="str" cm="1">
        <f t="array" ref="B2332">IFERROR(IF(LEN(A2332)&gt;0, IF(SUMPRODUCT((Inactives[Key]=J2332)*(Inactives[Currently Inactive]))=1,"Inactive","Active"),""),"Active")</f>
        <v/>
      </c>
      <c r="C2332" s="16" t="str" cm="1">
        <f t="array" aca="1" ref="C2332" ca="1">IFERROR(_xlfn._xlws.FILTER(Inactives[Inactive On],(Inactives[Key]=J2332)*(Inactives[Currently Inactive]),""),"")</f>
        <v/>
      </c>
      <c r="D2332" s="16" t="str" cm="1">
        <f t="array" aca="1" ref="D2332" ca="1">IFERROR(INDEX(_xlfn.TEXTSPLIT(E2332," "),1),"")</f>
        <v/>
      </c>
      <c r="E2332" s="15" t="str" cm="1">
        <f t="array" aca="1" ref="E2332" ca="1">IFERROR(_xlfn._xlws.FILTER(merged_ranks,(merged_end_dates=DATE(9999,12,31))*(merged_names=A2332)),"")</f>
        <v/>
      </c>
      <c r="F2332" s="17" t="str">
        <f ca="1">_xlfn.XLOOKUP(J2332,Promotions[Promo Key],Promotions[Promo Date],"")</f>
        <v/>
      </c>
      <c r="G2332" s="18" t="str">
        <f t="shared" ref="G2332:G2395" ca="1" si="159">IFERROR((TODAY()-F2332)/30.5, "")</f>
        <v/>
      </c>
      <c r="H2332" s="18" t="str">
        <f t="shared" ca="1" si="158"/>
        <v/>
      </c>
      <c r="I2332" s="17" t="str">
        <f>_xlfn.XLOOKUP(A2332,Students[Full Name],Students[Starting Rank],"")</f>
        <v/>
      </c>
      <c r="J2332" s="15" t="str">
        <f t="shared" ref="J2332:J2395" ca="1" si="160">A2332&amp;": "&amp;E2332</f>
        <v xml:space="preserve">: </v>
      </c>
      <c r="K2332" s="16" t="str">
        <f>_xlfn.XLOOKUP(A2332,Students[Full Name],Students[Start Date],"")</f>
        <v/>
      </c>
      <c r="L2332" s="18">
        <f t="shared" ref="L2332:L2395" ca="1" si="161">IF(LEN(C2332)&gt;0,(TODAY()-C2332)/30.5,-1)</f>
        <v>-1</v>
      </c>
      <c r="M2332" s="18" cm="1">
        <f t="array" aca="1" ref="M2332" ca="1">SUMPRODUCT(Inactives[Days Inactive]*(Inactives[Student]=A2332))/365</f>
        <v>0</v>
      </c>
      <c r="N2332" s="18" t="str" cm="1">
        <f t="array" ref="N2332">IF(LEN($A2332)&gt;0,SUMPRODUCT(($A2332=merged_names)*(_xlfn.TEXTAFTER(N$2, "At ")=merged_belt_colours)*merged_months_at_rank),"")</f>
        <v/>
      </c>
      <c r="O2332" s="18" t="str" cm="1">
        <f t="array" ref="O2332">IF(LEN($A2332)&gt;0,SUMPRODUCT(($A2332=merged_names)*(_xlfn.TEXTAFTER(O$2, "At ")=merged_belt_colours)*merged_months_at_rank),"")</f>
        <v/>
      </c>
      <c r="P2332" s="18" t="str" cm="1">
        <f t="array" ref="P2332">IF(LEN($A2332)&gt;0,SUMPRODUCT(($A2332=merged_names)*(_xlfn.TEXTAFTER(P$2, "At ")=merged_belt_colours)*merged_months_at_rank),"")</f>
        <v/>
      </c>
      <c r="Q2332" s="18" t="str" cm="1">
        <f t="array" ref="Q2332">IF(LEN($A2332)&gt;0,SUMPRODUCT(($A2332=merged_names)*(_xlfn.TEXTAFTER(Q$2, "At ")=merged_belt_colours)*merged_months_at_rank),"")</f>
        <v/>
      </c>
      <c r="R2332" s="18" t="str" cm="1">
        <f t="array" ref="R2332">IF(LEN($A2332)&gt;0,SUMPRODUCT(($A2332=merged_names)*(_xlfn.TEXTAFTER(R$2, "At ")=merged_belt_colours)*merged_months_at_rank),"")</f>
        <v/>
      </c>
    </row>
    <row r="2333" spans="1:18" x14ac:dyDescent="0.25">
      <c r="A2333"/>
      <c r="B2333" s="15" t="str" cm="1">
        <f t="array" ref="B2333">IFERROR(IF(LEN(A2333)&gt;0, IF(SUMPRODUCT((Inactives[Key]=J2333)*(Inactives[Currently Inactive]))=1,"Inactive","Active"),""),"Active")</f>
        <v/>
      </c>
      <c r="C2333" s="16" t="str" cm="1">
        <f t="array" aca="1" ref="C2333" ca="1">IFERROR(_xlfn._xlws.FILTER(Inactives[Inactive On],(Inactives[Key]=J2333)*(Inactives[Currently Inactive]),""),"")</f>
        <v/>
      </c>
      <c r="D2333" s="16" t="str" cm="1">
        <f t="array" aca="1" ref="D2333" ca="1">IFERROR(INDEX(_xlfn.TEXTSPLIT(E2333," "),1),"")</f>
        <v/>
      </c>
      <c r="E2333" s="15" t="str" cm="1">
        <f t="array" aca="1" ref="E2333" ca="1">IFERROR(_xlfn._xlws.FILTER(merged_ranks,(merged_end_dates=DATE(9999,12,31))*(merged_names=A2333)),"")</f>
        <v/>
      </c>
      <c r="F2333" s="17" t="str">
        <f ca="1">_xlfn.XLOOKUP(J2333,Promotions[Promo Key],Promotions[Promo Date],"")</f>
        <v/>
      </c>
      <c r="G2333" s="18" t="str">
        <f t="shared" ca="1" si="159"/>
        <v/>
      </c>
      <c r="H2333" s="18" t="str">
        <f t="shared" ca="1" si="158"/>
        <v/>
      </c>
      <c r="I2333" s="17" t="str">
        <f>_xlfn.XLOOKUP(A2333,Students[Full Name],Students[Starting Rank],"")</f>
        <v/>
      </c>
      <c r="J2333" s="15" t="str">
        <f t="shared" ca="1" si="160"/>
        <v xml:space="preserve">: </v>
      </c>
      <c r="K2333" s="16" t="str">
        <f>_xlfn.XLOOKUP(A2333,Students[Full Name],Students[Start Date],"")</f>
        <v/>
      </c>
      <c r="L2333" s="18">
        <f t="shared" ca="1" si="161"/>
        <v>-1</v>
      </c>
      <c r="M2333" s="18" cm="1">
        <f t="array" aca="1" ref="M2333" ca="1">SUMPRODUCT(Inactives[Days Inactive]*(Inactives[Student]=A2333))/365</f>
        <v>0</v>
      </c>
      <c r="N2333" s="18" t="str" cm="1">
        <f t="array" ref="N2333">IF(LEN($A2333)&gt;0,SUMPRODUCT(($A2333=merged_names)*(_xlfn.TEXTAFTER(N$2, "At ")=merged_belt_colours)*merged_months_at_rank),"")</f>
        <v/>
      </c>
      <c r="O2333" s="18" t="str" cm="1">
        <f t="array" ref="O2333">IF(LEN($A2333)&gt;0,SUMPRODUCT(($A2333=merged_names)*(_xlfn.TEXTAFTER(O$2, "At ")=merged_belt_colours)*merged_months_at_rank),"")</f>
        <v/>
      </c>
      <c r="P2333" s="18" t="str" cm="1">
        <f t="array" ref="P2333">IF(LEN($A2333)&gt;0,SUMPRODUCT(($A2333=merged_names)*(_xlfn.TEXTAFTER(P$2, "At ")=merged_belt_colours)*merged_months_at_rank),"")</f>
        <v/>
      </c>
      <c r="Q2333" s="18" t="str" cm="1">
        <f t="array" ref="Q2333">IF(LEN($A2333)&gt;0,SUMPRODUCT(($A2333=merged_names)*(_xlfn.TEXTAFTER(Q$2, "At ")=merged_belt_colours)*merged_months_at_rank),"")</f>
        <v/>
      </c>
      <c r="R2333" s="18" t="str" cm="1">
        <f t="array" ref="R2333">IF(LEN($A2333)&gt;0,SUMPRODUCT(($A2333=merged_names)*(_xlfn.TEXTAFTER(R$2, "At ")=merged_belt_colours)*merged_months_at_rank),"")</f>
        <v/>
      </c>
    </row>
    <row r="2334" spans="1:18" x14ac:dyDescent="0.25">
      <c r="A2334"/>
      <c r="B2334" s="15" t="str" cm="1">
        <f t="array" ref="B2334">IFERROR(IF(LEN(A2334)&gt;0, IF(SUMPRODUCT((Inactives[Key]=J2334)*(Inactives[Currently Inactive]))=1,"Inactive","Active"),""),"Active")</f>
        <v/>
      </c>
      <c r="C2334" s="16" t="str" cm="1">
        <f t="array" aca="1" ref="C2334" ca="1">IFERROR(_xlfn._xlws.FILTER(Inactives[Inactive On],(Inactives[Key]=J2334)*(Inactives[Currently Inactive]),""),"")</f>
        <v/>
      </c>
      <c r="D2334" s="16" t="str" cm="1">
        <f t="array" aca="1" ref="D2334" ca="1">IFERROR(INDEX(_xlfn.TEXTSPLIT(E2334," "),1),"")</f>
        <v/>
      </c>
      <c r="E2334" s="15" t="str" cm="1">
        <f t="array" aca="1" ref="E2334" ca="1">IFERROR(_xlfn._xlws.FILTER(merged_ranks,(merged_end_dates=DATE(9999,12,31))*(merged_names=A2334)),"")</f>
        <v/>
      </c>
      <c r="F2334" s="17" t="str">
        <f ca="1">_xlfn.XLOOKUP(J2334,Promotions[Promo Key],Promotions[Promo Date],"")</f>
        <v/>
      </c>
      <c r="G2334" s="18" t="str">
        <f t="shared" ca="1" si="159"/>
        <v/>
      </c>
      <c r="H2334" s="18" t="str">
        <f t="shared" ca="1" si="158"/>
        <v/>
      </c>
      <c r="I2334" s="17" t="str">
        <f>_xlfn.XLOOKUP(A2334,Students[Full Name],Students[Starting Rank],"")</f>
        <v/>
      </c>
      <c r="J2334" s="15" t="str">
        <f t="shared" ca="1" si="160"/>
        <v xml:space="preserve">: </v>
      </c>
      <c r="K2334" s="16" t="str">
        <f>_xlfn.XLOOKUP(A2334,Students[Full Name],Students[Start Date],"")</f>
        <v/>
      </c>
      <c r="L2334" s="18">
        <f t="shared" ca="1" si="161"/>
        <v>-1</v>
      </c>
      <c r="M2334" s="18" cm="1">
        <f t="array" aca="1" ref="M2334" ca="1">SUMPRODUCT(Inactives[Days Inactive]*(Inactives[Student]=A2334))/365</f>
        <v>0</v>
      </c>
      <c r="N2334" s="18" t="str" cm="1">
        <f t="array" ref="N2334">IF(LEN($A2334)&gt;0,SUMPRODUCT(($A2334=merged_names)*(_xlfn.TEXTAFTER(N$2, "At ")=merged_belt_colours)*merged_months_at_rank),"")</f>
        <v/>
      </c>
      <c r="O2334" s="18" t="str" cm="1">
        <f t="array" ref="O2334">IF(LEN($A2334)&gt;0,SUMPRODUCT(($A2334=merged_names)*(_xlfn.TEXTAFTER(O$2, "At ")=merged_belt_colours)*merged_months_at_rank),"")</f>
        <v/>
      </c>
      <c r="P2334" s="18" t="str" cm="1">
        <f t="array" ref="P2334">IF(LEN($A2334)&gt;0,SUMPRODUCT(($A2334=merged_names)*(_xlfn.TEXTAFTER(P$2, "At ")=merged_belt_colours)*merged_months_at_rank),"")</f>
        <v/>
      </c>
      <c r="Q2334" s="18" t="str" cm="1">
        <f t="array" ref="Q2334">IF(LEN($A2334)&gt;0,SUMPRODUCT(($A2334=merged_names)*(_xlfn.TEXTAFTER(Q$2, "At ")=merged_belt_colours)*merged_months_at_rank),"")</f>
        <v/>
      </c>
      <c r="R2334" s="18" t="str" cm="1">
        <f t="array" ref="R2334">IF(LEN($A2334)&gt;0,SUMPRODUCT(($A2334=merged_names)*(_xlfn.TEXTAFTER(R$2, "At ")=merged_belt_colours)*merged_months_at_rank),"")</f>
        <v/>
      </c>
    </row>
    <row r="2335" spans="1:18" x14ac:dyDescent="0.25">
      <c r="A2335"/>
      <c r="B2335" s="15" t="str" cm="1">
        <f t="array" ref="B2335">IFERROR(IF(LEN(A2335)&gt;0, IF(SUMPRODUCT((Inactives[Key]=J2335)*(Inactives[Currently Inactive]))=1,"Inactive","Active"),""),"Active")</f>
        <v/>
      </c>
      <c r="C2335" s="16" t="str" cm="1">
        <f t="array" aca="1" ref="C2335" ca="1">IFERROR(_xlfn._xlws.FILTER(Inactives[Inactive On],(Inactives[Key]=J2335)*(Inactives[Currently Inactive]),""),"")</f>
        <v/>
      </c>
      <c r="D2335" s="16" t="str" cm="1">
        <f t="array" aca="1" ref="D2335" ca="1">IFERROR(INDEX(_xlfn.TEXTSPLIT(E2335," "),1),"")</f>
        <v/>
      </c>
      <c r="E2335" s="15" t="str" cm="1">
        <f t="array" aca="1" ref="E2335" ca="1">IFERROR(_xlfn._xlws.FILTER(merged_ranks,(merged_end_dates=DATE(9999,12,31))*(merged_names=A2335)),"")</f>
        <v/>
      </c>
      <c r="F2335" s="17" t="str">
        <f ca="1">_xlfn.XLOOKUP(J2335,Promotions[Promo Key],Promotions[Promo Date],"")</f>
        <v/>
      </c>
      <c r="G2335" s="18" t="str">
        <f t="shared" ca="1" si="159"/>
        <v/>
      </c>
      <c r="H2335" s="18" t="str">
        <f t="shared" ca="1" si="158"/>
        <v/>
      </c>
      <c r="I2335" s="17" t="str">
        <f>_xlfn.XLOOKUP(A2335,Students[Full Name],Students[Starting Rank],"")</f>
        <v/>
      </c>
      <c r="J2335" s="15" t="str">
        <f t="shared" ca="1" si="160"/>
        <v xml:space="preserve">: </v>
      </c>
      <c r="K2335" s="16" t="str">
        <f>_xlfn.XLOOKUP(A2335,Students[Full Name],Students[Start Date],"")</f>
        <v/>
      </c>
      <c r="L2335" s="18">
        <f t="shared" ca="1" si="161"/>
        <v>-1</v>
      </c>
      <c r="M2335" s="18" cm="1">
        <f t="array" aca="1" ref="M2335" ca="1">SUMPRODUCT(Inactives[Days Inactive]*(Inactives[Student]=A2335))/365</f>
        <v>0</v>
      </c>
      <c r="N2335" s="18" t="str" cm="1">
        <f t="array" ref="N2335">IF(LEN($A2335)&gt;0,SUMPRODUCT(($A2335=merged_names)*(_xlfn.TEXTAFTER(N$2, "At ")=merged_belt_colours)*merged_months_at_rank),"")</f>
        <v/>
      </c>
      <c r="O2335" s="18" t="str" cm="1">
        <f t="array" ref="O2335">IF(LEN($A2335)&gt;0,SUMPRODUCT(($A2335=merged_names)*(_xlfn.TEXTAFTER(O$2, "At ")=merged_belt_colours)*merged_months_at_rank),"")</f>
        <v/>
      </c>
      <c r="P2335" s="18" t="str" cm="1">
        <f t="array" ref="P2335">IF(LEN($A2335)&gt;0,SUMPRODUCT(($A2335=merged_names)*(_xlfn.TEXTAFTER(P$2, "At ")=merged_belt_colours)*merged_months_at_rank),"")</f>
        <v/>
      </c>
      <c r="Q2335" s="18" t="str" cm="1">
        <f t="array" ref="Q2335">IF(LEN($A2335)&gt;0,SUMPRODUCT(($A2335=merged_names)*(_xlfn.TEXTAFTER(Q$2, "At ")=merged_belt_colours)*merged_months_at_rank),"")</f>
        <v/>
      </c>
      <c r="R2335" s="18" t="str" cm="1">
        <f t="array" ref="R2335">IF(LEN($A2335)&gt;0,SUMPRODUCT(($A2335=merged_names)*(_xlfn.TEXTAFTER(R$2, "At ")=merged_belt_colours)*merged_months_at_rank),"")</f>
        <v/>
      </c>
    </row>
    <row r="2336" spans="1:18" x14ac:dyDescent="0.25">
      <c r="A2336"/>
      <c r="B2336" s="15" t="str" cm="1">
        <f t="array" ref="B2336">IFERROR(IF(LEN(A2336)&gt;0, IF(SUMPRODUCT((Inactives[Key]=J2336)*(Inactives[Currently Inactive]))=1,"Inactive","Active"),""),"Active")</f>
        <v/>
      </c>
      <c r="C2336" s="16" t="str" cm="1">
        <f t="array" aca="1" ref="C2336" ca="1">IFERROR(_xlfn._xlws.FILTER(Inactives[Inactive On],(Inactives[Key]=J2336)*(Inactives[Currently Inactive]),""),"")</f>
        <v/>
      </c>
      <c r="D2336" s="16" t="str" cm="1">
        <f t="array" aca="1" ref="D2336" ca="1">IFERROR(INDEX(_xlfn.TEXTSPLIT(E2336," "),1),"")</f>
        <v/>
      </c>
      <c r="E2336" s="15" t="str" cm="1">
        <f t="array" aca="1" ref="E2336" ca="1">IFERROR(_xlfn._xlws.FILTER(merged_ranks,(merged_end_dates=DATE(9999,12,31))*(merged_names=A2336)),"")</f>
        <v/>
      </c>
      <c r="F2336" s="17" t="str">
        <f ca="1">_xlfn.XLOOKUP(J2336,Promotions[Promo Key],Promotions[Promo Date],"")</f>
        <v/>
      </c>
      <c r="G2336" s="18" t="str">
        <f t="shared" ca="1" si="159"/>
        <v/>
      </c>
      <c r="H2336" s="18" t="str">
        <f t="shared" ca="1" si="158"/>
        <v/>
      </c>
      <c r="I2336" s="17" t="str">
        <f>_xlfn.XLOOKUP(A2336,Students[Full Name],Students[Starting Rank],"")</f>
        <v/>
      </c>
      <c r="J2336" s="15" t="str">
        <f t="shared" ca="1" si="160"/>
        <v xml:space="preserve">: </v>
      </c>
      <c r="K2336" s="16" t="str">
        <f>_xlfn.XLOOKUP(A2336,Students[Full Name],Students[Start Date],"")</f>
        <v/>
      </c>
      <c r="L2336" s="18">
        <f t="shared" ca="1" si="161"/>
        <v>-1</v>
      </c>
      <c r="M2336" s="18" cm="1">
        <f t="array" aca="1" ref="M2336" ca="1">SUMPRODUCT(Inactives[Days Inactive]*(Inactives[Student]=A2336))/365</f>
        <v>0</v>
      </c>
      <c r="N2336" s="18" t="str" cm="1">
        <f t="array" ref="N2336">IF(LEN($A2336)&gt;0,SUMPRODUCT(($A2336=merged_names)*(_xlfn.TEXTAFTER(N$2, "At ")=merged_belt_colours)*merged_months_at_rank),"")</f>
        <v/>
      </c>
      <c r="O2336" s="18" t="str" cm="1">
        <f t="array" ref="O2336">IF(LEN($A2336)&gt;0,SUMPRODUCT(($A2336=merged_names)*(_xlfn.TEXTAFTER(O$2, "At ")=merged_belt_colours)*merged_months_at_rank),"")</f>
        <v/>
      </c>
      <c r="P2336" s="18" t="str" cm="1">
        <f t="array" ref="P2336">IF(LEN($A2336)&gt;0,SUMPRODUCT(($A2336=merged_names)*(_xlfn.TEXTAFTER(P$2, "At ")=merged_belt_colours)*merged_months_at_rank),"")</f>
        <v/>
      </c>
      <c r="Q2336" s="18" t="str" cm="1">
        <f t="array" ref="Q2336">IF(LEN($A2336)&gt;0,SUMPRODUCT(($A2336=merged_names)*(_xlfn.TEXTAFTER(Q$2, "At ")=merged_belt_colours)*merged_months_at_rank),"")</f>
        <v/>
      </c>
      <c r="R2336" s="18" t="str" cm="1">
        <f t="array" ref="R2336">IF(LEN($A2336)&gt;0,SUMPRODUCT(($A2336=merged_names)*(_xlfn.TEXTAFTER(R$2, "At ")=merged_belt_colours)*merged_months_at_rank),"")</f>
        <v/>
      </c>
    </row>
    <row r="2337" spans="1:18" x14ac:dyDescent="0.25">
      <c r="A2337"/>
      <c r="B2337" s="15" t="str" cm="1">
        <f t="array" ref="B2337">IFERROR(IF(LEN(A2337)&gt;0, IF(SUMPRODUCT((Inactives[Key]=J2337)*(Inactives[Currently Inactive]))=1,"Inactive","Active"),""),"Active")</f>
        <v/>
      </c>
      <c r="C2337" s="16" t="str" cm="1">
        <f t="array" aca="1" ref="C2337" ca="1">IFERROR(_xlfn._xlws.FILTER(Inactives[Inactive On],(Inactives[Key]=J2337)*(Inactives[Currently Inactive]),""),"")</f>
        <v/>
      </c>
      <c r="D2337" s="16" t="str" cm="1">
        <f t="array" aca="1" ref="D2337" ca="1">IFERROR(INDEX(_xlfn.TEXTSPLIT(E2337," "),1),"")</f>
        <v/>
      </c>
      <c r="E2337" s="15" t="str" cm="1">
        <f t="array" aca="1" ref="E2337" ca="1">IFERROR(_xlfn._xlws.FILTER(merged_ranks,(merged_end_dates=DATE(9999,12,31))*(merged_names=A2337)),"")</f>
        <v/>
      </c>
      <c r="F2337" s="17" t="str">
        <f ca="1">_xlfn.XLOOKUP(J2337,Promotions[Promo Key],Promotions[Promo Date],"")</f>
        <v/>
      </c>
      <c r="G2337" s="18" t="str">
        <f t="shared" ca="1" si="159"/>
        <v/>
      </c>
      <c r="H2337" s="18" t="str">
        <f t="shared" ca="1" si="158"/>
        <v/>
      </c>
      <c r="I2337" s="17" t="str">
        <f>_xlfn.XLOOKUP(A2337,Students[Full Name],Students[Starting Rank],"")</f>
        <v/>
      </c>
      <c r="J2337" s="15" t="str">
        <f t="shared" ca="1" si="160"/>
        <v xml:space="preserve">: </v>
      </c>
      <c r="K2337" s="16" t="str">
        <f>_xlfn.XLOOKUP(A2337,Students[Full Name],Students[Start Date],"")</f>
        <v/>
      </c>
      <c r="L2337" s="18">
        <f t="shared" ca="1" si="161"/>
        <v>-1</v>
      </c>
      <c r="M2337" s="18" cm="1">
        <f t="array" aca="1" ref="M2337" ca="1">SUMPRODUCT(Inactives[Days Inactive]*(Inactives[Student]=A2337))/365</f>
        <v>0</v>
      </c>
      <c r="N2337" s="18" t="str" cm="1">
        <f t="array" ref="N2337">IF(LEN($A2337)&gt;0,SUMPRODUCT(($A2337=merged_names)*(_xlfn.TEXTAFTER(N$2, "At ")=merged_belt_colours)*merged_months_at_rank),"")</f>
        <v/>
      </c>
      <c r="O2337" s="18" t="str" cm="1">
        <f t="array" ref="O2337">IF(LEN($A2337)&gt;0,SUMPRODUCT(($A2337=merged_names)*(_xlfn.TEXTAFTER(O$2, "At ")=merged_belt_colours)*merged_months_at_rank),"")</f>
        <v/>
      </c>
      <c r="P2337" s="18" t="str" cm="1">
        <f t="array" ref="P2337">IF(LEN($A2337)&gt;0,SUMPRODUCT(($A2337=merged_names)*(_xlfn.TEXTAFTER(P$2, "At ")=merged_belt_colours)*merged_months_at_rank),"")</f>
        <v/>
      </c>
      <c r="Q2337" s="18" t="str" cm="1">
        <f t="array" ref="Q2337">IF(LEN($A2337)&gt;0,SUMPRODUCT(($A2337=merged_names)*(_xlfn.TEXTAFTER(Q$2, "At ")=merged_belt_colours)*merged_months_at_rank),"")</f>
        <v/>
      </c>
      <c r="R2337" s="18" t="str" cm="1">
        <f t="array" ref="R2337">IF(LEN($A2337)&gt;0,SUMPRODUCT(($A2337=merged_names)*(_xlfn.TEXTAFTER(R$2, "At ")=merged_belt_colours)*merged_months_at_rank),"")</f>
        <v/>
      </c>
    </row>
    <row r="2338" spans="1:18" x14ac:dyDescent="0.25">
      <c r="A2338"/>
      <c r="B2338" s="15" t="str" cm="1">
        <f t="array" ref="B2338">IFERROR(IF(LEN(A2338)&gt;0, IF(SUMPRODUCT((Inactives[Key]=J2338)*(Inactives[Currently Inactive]))=1,"Inactive","Active"),""),"Active")</f>
        <v/>
      </c>
      <c r="C2338" s="16" t="str" cm="1">
        <f t="array" aca="1" ref="C2338" ca="1">IFERROR(_xlfn._xlws.FILTER(Inactives[Inactive On],(Inactives[Key]=J2338)*(Inactives[Currently Inactive]),""),"")</f>
        <v/>
      </c>
      <c r="D2338" s="16" t="str" cm="1">
        <f t="array" aca="1" ref="D2338" ca="1">IFERROR(INDEX(_xlfn.TEXTSPLIT(E2338," "),1),"")</f>
        <v/>
      </c>
      <c r="E2338" s="15" t="str" cm="1">
        <f t="array" aca="1" ref="E2338" ca="1">IFERROR(_xlfn._xlws.FILTER(merged_ranks,(merged_end_dates=DATE(9999,12,31))*(merged_names=A2338)),"")</f>
        <v/>
      </c>
      <c r="F2338" s="17" t="str">
        <f ca="1">_xlfn.XLOOKUP(J2338,Promotions[Promo Key],Promotions[Promo Date],"")</f>
        <v/>
      </c>
      <c r="G2338" s="18" t="str">
        <f t="shared" ca="1" si="159"/>
        <v/>
      </c>
      <c r="H2338" s="18" t="str">
        <f t="shared" ca="1" si="158"/>
        <v/>
      </c>
      <c r="I2338" s="17" t="str">
        <f>_xlfn.XLOOKUP(A2338,Students[Full Name],Students[Starting Rank],"")</f>
        <v/>
      </c>
      <c r="J2338" s="15" t="str">
        <f t="shared" ca="1" si="160"/>
        <v xml:space="preserve">: </v>
      </c>
      <c r="K2338" s="16" t="str">
        <f>_xlfn.XLOOKUP(A2338,Students[Full Name],Students[Start Date],"")</f>
        <v/>
      </c>
      <c r="L2338" s="18">
        <f t="shared" ca="1" si="161"/>
        <v>-1</v>
      </c>
      <c r="M2338" s="18" cm="1">
        <f t="array" aca="1" ref="M2338" ca="1">SUMPRODUCT(Inactives[Days Inactive]*(Inactives[Student]=A2338))/365</f>
        <v>0</v>
      </c>
      <c r="N2338" s="18" t="str" cm="1">
        <f t="array" ref="N2338">IF(LEN($A2338)&gt;0,SUMPRODUCT(($A2338=merged_names)*(_xlfn.TEXTAFTER(N$2, "At ")=merged_belt_colours)*merged_months_at_rank),"")</f>
        <v/>
      </c>
      <c r="O2338" s="18" t="str" cm="1">
        <f t="array" ref="O2338">IF(LEN($A2338)&gt;0,SUMPRODUCT(($A2338=merged_names)*(_xlfn.TEXTAFTER(O$2, "At ")=merged_belt_colours)*merged_months_at_rank),"")</f>
        <v/>
      </c>
      <c r="P2338" s="18" t="str" cm="1">
        <f t="array" ref="P2338">IF(LEN($A2338)&gt;0,SUMPRODUCT(($A2338=merged_names)*(_xlfn.TEXTAFTER(P$2, "At ")=merged_belt_colours)*merged_months_at_rank),"")</f>
        <v/>
      </c>
      <c r="Q2338" s="18" t="str" cm="1">
        <f t="array" ref="Q2338">IF(LEN($A2338)&gt;0,SUMPRODUCT(($A2338=merged_names)*(_xlfn.TEXTAFTER(Q$2, "At ")=merged_belt_colours)*merged_months_at_rank),"")</f>
        <v/>
      </c>
      <c r="R2338" s="18" t="str" cm="1">
        <f t="array" ref="R2338">IF(LEN($A2338)&gt;0,SUMPRODUCT(($A2338=merged_names)*(_xlfn.TEXTAFTER(R$2, "At ")=merged_belt_colours)*merged_months_at_rank),"")</f>
        <v/>
      </c>
    </row>
    <row r="2339" spans="1:18" x14ac:dyDescent="0.25">
      <c r="A2339"/>
      <c r="B2339" s="15" t="str" cm="1">
        <f t="array" ref="B2339">IFERROR(IF(LEN(A2339)&gt;0, IF(SUMPRODUCT((Inactives[Key]=J2339)*(Inactives[Currently Inactive]))=1,"Inactive","Active"),""),"Active")</f>
        <v/>
      </c>
      <c r="C2339" s="16" t="str" cm="1">
        <f t="array" aca="1" ref="C2339" ca="1">IFERROR(_xlfn._xlws.FILTER(Inactives[Inactive On],(Inactives[Key]=J2339)*(Inactives[Currently Inactive]),""),"")</f>
        <v/>
      </c>
      <c r="D2339" s="16" t="str" cm="1">
        <f t="array" aca="1" ref="D2339" ca="1">IFERROR(INDEX(_xlfn.TEXTSPLIT(E2339," "),1),"")</f>
        <v/>
      </c>
      <c r="E2339" s="15" t="str" cm="1">
        <f t="array" aca="1" ref="E2339" ca="1">IFERROR(_xlfn._xlws.FILTER(merged_ranks,(merged_end_dates=DATE(9999,12,31))*(merged_names=A2339)),"")</f>
        <v/>
      </c>
      <c r="F2339" s="17" t="str">
        <f ca="1">_xlfn.XLOOKUP(J2339,Promotions[Promo Key],Promotions[Promo Date],"")</f>
        <v/>
      </c>
      <c r="G2339" s="18" t="str">
        <f t="shared" ca="1" si="159"/>
        <v/>
      </c>
      <c r="H2339" s="18" t="str">
        <f t="shared" ca="1" si="158"/>
        <v/>
      </c>
      <c r="I2339" s="17" t="str">
        <f>_xlfn.XLOOKUP(A2339,Students[Full Name],Students[Starting Rank],"")</f>
        <v/>
      </c>
      <c r="J2339" s="15" t="str">
        <f t="shared" ca="1" si="160"/>
        <v xml:space="preserve">: </v>
      </c>
      <c r="K2339" s="16" t="str">
        <f>_xlfn.XLOOKUP(A2339,Students[Full Name],Students[Start Date],"")</f>
        <v/>
      </c>
      <c r="L2339" s="18">
        <f t="shared" ca="1" si="161"/>
        <v>-1</v>
      </c>
      <c r="M2339" s="18" cm="1">
        <f t="array" aca="1" ref="M2339" ca="1">SUMPRODUCT(Inactives[Days Inactive]*(Inactives[Student]=A2339))/365</f>
        <v>0</v>
      </c>
      <c r="N2339" s="18" t="str" cm="1">
        <f t="array" ref="N2339">IF(LEN($A2339)&gt;0,SUMPRODUCT(($A2339=merged_names)*(_xlfn.TEXTAFTER(N$2, "At ")=merged_belt_colours)*merged_months_at_rank),"")</f>
        <v/>
      </c>
      <c r="O2339" s="18" t="str" cm="1">
        <f t="array" ref="O2339">IF(LEN($A2339)&gt;0,SUMPRODUCT(($A2339=merged_names)*(_xlfn.TEXTAFTER(O$2, "At ")=merged_belt_colours)*merged_months_at_rank),"")</f>
        <v/>
      </c>
      <c r="P2339" s="18" t="str" cm="1">
        <f t="array" ref="P2339">IF(LEN($A2339)&gt;0,SUMPRODUCT(($A2339=merged_names)*(_xlfn.TEXTAFTER(P$2, "At ")=merged_belt_colours)*merged_months_at_rank),"")</f>
        <v/>
      </c>
      <c r="Q2339" s="18" t="str" cm="1">
        <f t="array" ref="Q2339">IF(LEN($A2339)&gt;0,SUMPRODUCT(($A2339=merged_names)*(_xlfn.TEXTAFTER(Q$2, "At ")=merged_belt_colours)*merged_months_at_rank),"")</f>
        <v/>
      </c>
      <c r="R2339" s="18" t="str" cm="1">
        <f t="array" ref="R2339">IF(LEN($A2339)&gt;0,SUMPRODUCT(($A2339=merged_names)*(_xlfn.TEXTAFTER(R$2, "At ")=merged_belt_colours)*merged_months_at_rank),"")</f>
        <v/>
      </c>
    </row>
    <row r="2340" spans="1:18" x14ac:dyDescent="0.25">
      <c r="A2340"/>
      <c r="B2340" s="15" t="str" cm="1">
        <f t="array" ref="B2340">IFERROR(IF(LEN(A2340)&gt;0, IF(SUMPRODUCT((Inactives[Key]=J2340)*(Inactives[Currently Inactive]))=1,"Inactive","Active"),""),"Active")</f>
        <v/>
      </c>
      <c r="C2340" s="16" t="str" cm="1">
        <f t="array" aca="1" ref="C2340" ca="1">IFERROR(_xlfn._xlws.FILTER(Inactives[Inactive On],(Inactives[Key]=J2340)*(Inactives[Currently Inactive]),""),"")</f>
        <v/>
      </c>
      <c r="D2340" s="16" t="str" cm="1">
        <f t="array" aca="1" ref="D2340" ca="1">IFERROR(INDEX(_xlfn.TEXTSPLIT(E2340," "),1),"")</f>
        <v/>
      </c>
      <c r="E2340" s="15" t="str" cm="1">
        <f t="array" aca="1" ref="E2340" ca="1">IFERROR(_xlfn._xlws.FILTER(merged_ranks,(merged_end_dates=DATE(9999,12,31))*(merged_names=A2340)),"")</f>
        <v/>
      </c>
      <c r="F2340" s="17" t="str">
        <f ca="1">_xlfn.XLOOKUP(J2340,Promotions[Promo Key],Promotions[Promo Date],"")</f>
        <v/>
      </c>
      <c r="G2340" s="18" t="str">
        <f t="shared" ca="1" si="159"/>
        <v/>
      </c>
      <c r="H2340" s="18" t="str">
        <f t="shared" ca="1" si="158"/>
        <v/>
      </c>
      <c r="I2340" s="17" t="str">
        <f>_xlfn.XLOOKUP(A2340,Students[Full Name],Students[Starting Rank],"")</f>
        <v/>
      </c>
      <c r="J2340" s="15" t="str">
        <f t="shared" ca="1" si="160"/>
        <v xml:space="preserve">: </v>
      </c>
      <c r="K2340" s="16" t="str">
        <f>_xlfn.XLOOKUP(A2340,Students[Full Name],Students[Start Date],"")</f>
        <v/>
      </c>
      <c r="L2340" s="18">
        <f t="shared" ca="1" si="161"/>
        <v>-1</v>
      </c>
      <c r="M2340" s="18" cm="1">
        <f t="array" aca="1" ref="M2340" ca="1">SUMPRODUCT(Inactives[Days Inactive]*(Inactives[Student]=A2340))/365</f>
        <v>0</v>
      </c>
      <c r="N2340" s="18" t="str" cm="1">
        <f t="array" ref="N2340">IF(LEN($A2340)&gt;0,SUMPRODUCT(($A2340=merged_names)*(_xlfn.TEXTAFTER(N$2, "At ")=merged_belt_colours)*merged_months_at_rank),"")</f>
        <v/>
      </c>
      <c r="O2340" s="18" t="str" cm="1">
        <f t="array" ref="O2340">IF(LEN($A2340)&gt;0,SUMPRODUCT(($A2340=merged_names)*(_xlfn.TEXTAFTER(O$2, "At ")=merged_belt_colours)*merged_months_at_rank),"")</f>
        <v/>
      </c>
      <c r="P2340" s="18" t="str" cm="1">
        <f t="array" ref="P2340">IF(LEN($A2340)&gt;0,SUMPRODUCT(($A2340=merged_names)*(_xlfn.TEXTAFTER(P$2, "At ")=merged_belt_colours)*merged_months_at_rank),"")</f>
        <v/>
      </c>
      <c r="Q2340" s="18" t="str" cm="1">
        <f t="array" ref="Q2340">IF(LEN($A2340)&gt;0,SUMPRODUCT(($A2340=merged_names)*(_xlfn.TEXTAFTER(Q$2, "At ")=merged_belt_colours)*merged_months_at_rank),"")</f>
        <v/>
      </c>
      <c r="R2340" s="18" t="str" cm="1">
        <f t="array" ref="R2340">IF(LEN($A2340)&gt;0,SUMPRODUCT(($A2340=merged_names)*(_xlfn.TEXTAFTER(R$2, "At ")=merged_belt_colours)*merged_months_at_rank),"")</f>
        <v/>
      </c>
    </row>
    <row r="2341" spans="1:18" x14ac:dyDescent="0.25">
      <c r="A2341"/>
      <c r="B2341" s="15" t="str" cm="1">
        <f t="array" ref="B2341">IFERROR(IF(LEN(A2341)&gt;0, IF(SUMPRODUCT((Inactives[Key]=J2341)*(Inactives[Currently Inactive]))=1,"Inactive","Active"),""),"Active")</f>
        <v/>
      </c>
      <c r="C2341" s="16" t="str" cm="1">
        <f t="array" aca="1" ref="C2341" ca="1">IFERROR(_xlfn._xlws.FILTER(Inactives[Inactive On],(Inactives[Key]=J2341)*(Inactives[Currently Inactive]),""),"")</f>
        <v/>
      </c>
      <c r="D2341" s="16" t="str" cm="1">
        <f t="array" aca="1" ref="D2341" ca="1">IFERROR(INDEX(_xlfn.TEXTSPLIT(E2341," "),1),"")</f>
        <v/>
      </c>
      <c r="E2341" s="15" t="str" cm="1">
        <f t="array" aca="1" ref="E2341" ca="1">IFERROR(_xlfn._xlws.FILTER(merged_ranks,(merged_end_dates=DATE(9999,12,31))*(merged_names=A2341)),"")</f>
        <v/>
      </c>
      <c r="F2341" s="17" t="str">
        <f ca="1">_xlfn.XLOOKUP(J2341,Promotions[Promo Key],Promotions[Promo Date],"")</f>
        <v/>
      </c>
      <c r="G2341" s="18" t="str">
        <f t="shared" ca="1" si="159"/>
        <v/>
      </c>
      <c r="H2341" s="18" t="str">
        <f t="shared" ca="1" si="158"/>
        <v/>
      </c>
      <c r="I2341" s="17" t="str">
        <f>_xlfn.XLOOKUP(A2341,Students[Full Name],Students[Starting Rank],"")</f>
        <v/>
      </c>
      <c r="J2341" s="15" t="str">
        <f t="shared" ca="1" si="160"/>
        <v xml:space="preserve">: </v>
      </c>
      <c r="K2341" s="16" t="str">
        <f>_xlfn.XLOOKUP(A2341,Students[Full Name],Students[Start Date],"")</f>
        <v/>
      </c>
      <c r="L2341" s="18">
        <f t="shared" ca="1" si="161"/>
        <v>-1</v>
      </c>
      <c r="M2341" s="18" cm="1">
        <f t="array" aca="1" ref="M2341" ca="1">SUMPRODUCT(Inactives[Days Inactive]*(Inactives[Student]=A2341))/365</f>
        <v>0</v>
      </c>
      <c r="N2341" s="18" t="str" cm="1">
        <f t="array" ref="N2341">IF(LEN($A2341)&gt;0,SUMPRODUCT(($A2341=merged_names)*(_xlfn.TEXTAFTER(N$2, "At ")=merged_belt_colours)*merged_months_at_rank),"")</f>
        <v/>
      </c>
      <c r="O2341" s="18" t="str" cm="1">
        <f t="array" ref="O2341">IF(LEN($A2341)&gt;0,SUMPRODUCT(($A2341=merged_names)*(_xlfn.TEXTAFTER(O$2, "At ")=merged_belt_colours)*merged_months_at_rank),"")</f>
        <v/>
      </c>
      <c r="P2341" s="18" t="str" cm="1">
        <f t="array" ref="P2341">IF(LEN($A2341)&gt;0,SUMPRODUCT(($A2341=merged_names)*(_xlfn.TEXTAFTER(P$2, "At ")=merged_belt_colours)*merged_months_at_rank),"")</f>
        <v/>
      </c>
      <c r="Q2341" s="18" t="str" cm="1">
        <f t="array" ref="Q2341">IF(LEN($A2341)&gt;0,SUMPRODUCT(($A2341=merged_names)*(_xlfn.TEXTAFTER(Q$2, "At ")=merged_belt_colours)*merged_months_at_rank),"")</f>
        <v/>
      </c>
      <c r="R2341" s="18" t="str" cm="1">
        <f t="array" ref="R2341">IF(LEN($A2341)&gt;0,SUMPRODUCT(($A2341=merged_names)*(_xlfn.TEXTAFTER(R$2, "At ")=merged_belt_colours)*merged_months_at_rank),"")</f>
        <v/>
      </c>
    </row>
    <row r="2342" spans="1:18" x14ac:dyDescent="0.25">
      <c r="A2342"/>
      <c r="B2342" s="15" t="str" cm="1">
        <f t="array" ref="B2342">IFERROR(IF(LEN(A2342)&gt;0, IF(SUMPRODUCT((Inactives[Key]=J2342)*(Inactives[Currently Inactive]))=1,"Inactive","Active"),""),"Active")</f>
        <v/>
      </c>
      <c r="C2342" s="16" t="str" cm="1">
        <f t="array" aca="1" ref="C2342" ca="1">IFERROR(_xlfn._xlws.FILTER(Inactives[Inactive On],(Inactives[Key]=J2342)*(Inactives[Currently Inactive]),""),"")</f>
        <v/>
      </c>
      <c r="D2342" s="16" t="str" cm="1">
        <f t="array" aca="1" ref="D2342" ca="1">IFERROR(INDEX(_xlfn.TEXTSPLIT(E2342," "),1),"")</f>
        <v/>
      </c>
      <c r="E2342" s="15" t="str" cm="1">
        <f t="array" aca="1" ref="E2342" ca="1">IFERROR(_xlfn._xlws.FILTER(merged_ranks,(merged_end_dates=DATE(9999,12,31))*(merged_names=A2342)),"")</f>
        <v/>
      </c>
      <c r="F2342" s="17" t="str">
        <f ca="1">_xlfn.XLOOKUP(J2342,Promotions[Promo Key],Promotions[Promo Date],"")</f>
        <v/>
      </c>
      <c r="G2342" s="18" t="str">
        <f t="shared" ca="1" si="159"/>
        <v/>
      </c>
      <c r="H2342" s="18" t="str">
        <f t="shared" ca="1" si="158"/>
        <v/>
      </c>
      <c r="I2342" s="17" t="str">
        <f>_xlfn.XLOOKUP(A2342,Students[Full Name],Students[Starting Rank],"")</f>
        <v/>
      </c>
      <c r="J2342" s="15" t="str">
        <f t="shared" ca="1" si="160"/>
        <v xml:space="preserve">: </v>
      </c>
      <c r="K2342" s="16" t="str">
        <f>_xlfn.XLOOKUP(A2342,Students[Full Name],Students[Start Date],"")</f>
        <v/>
      </c>
      <c r="L2342" s="18">
        <f t="shared" ca="1" si="161"/>
        <v>-1</v>
      </c>
      <c r="M2342" s="18" cm="1">
        <f t="array" aca="1" ref="M2342" ca="1">SUMPRODUCT(Inactives[Days Inactive]*(Inactives[Student]=A2342))/365</f>
        <v>0</v>
      </c>
      <c r="N2342" s="18" t="str" cm="1">
        <f t="array" ref="N2342">IF(LEN($A2342)&gt;0,SUMPRODUCT(($A2342=merged_names)*(_xlfn.TEXTAFTER(N$2, "At ")=merged_belt_colours)*merged_months_at_rank),"")</f>
        <v/>
      </c>
      <c r="O2342" s="18" t="str" cm="1">
        <f t="array" ref="O2342">IF(LEN($A2342)&gt;0,SUMPRODUCT(($A2342=merged_names)*(_xlfn.TEXTAFTER(O$2, "At ")=merged_belt_colours)*merged_months_at_rank),"")</f>
        <v/>
      </c>
      <c r="P2342" s="18" t="str" cm="1">
        <f t="array" ref="P2342">IF(LEN($A2342)&gt;0,SUMPRODUCT(($A2342=merged_names)*(_xlfn.TEXTAFTER(P$2, "At ")=merged_belt_colours)*merged_months_at_rank),"")</f>
        <v/>
      </c>
      <c r="Q2342" s="18" t="str" cm="1">
        <f t="array" ref="Q2342">IF(LEN($A2342)&gt;0,SUMPRODUCT(($A2342=merged_names)*(_xlfn.TEXTAFTER(Q$2, "At ")=merged_belt_colours)*merged_months_at_rank),"")</f>
        <v/>
      </c>
      <c r="R2342" s="18" t="str" cm="1">
        <f t="array" ref="R2342">IF(LEN($A2342)&gt;0,SUMPRODUCT(($A2342=merged_names)*(_xlfn.TEXTAFTER(R$2, "At ")=merged_belt_colours)*merged_months_at_rank),"")</f>
        <v/>
      </c>
    </row>
    <row r="2343" spans="1:18" x14ac:dyDescent="0.25">
      <c r="A2343"/>
      <c r="B2343" s="15" t="str" cm="1">
        <f t="array" ref="B2343">IFERROR(IF(LEN(A2343)&gt;0, IF(SUMPRODUCT((Inactives[Key]=J2343)*(Inactives[Currently Inactive]))=1,"Inactive","Active"),""),"Active")</f>
        <v/>
      </c>
      <c r="C2343" s="16" t="str" cm="1">
        <f t="array" aca="1" ref="C2343" ca="1">IFERROR(_xlfn._xlws.FILTER(Inactives[Inactive On],(Inactives[Key]=J2343)*(Inactives[Currently Inactive]),""),"")</f>
        <v/>
      </c>
      <c r="D2343" s="16" t="str" cm="1">
        <f t="array" aca="1" ref="D2343" ca="1">IFERROR(INDEX(_xlfn.TEXTSPLIT(E2343," "),1),"")</f>
        <v/>
      </c>
      <c r="E2343" s="15" t="str" cm="1">
        <f t="array" aca="1" ref="E2343" ca="1">IFERROR(_xlfn._xlws.FILTER(merged_ranks,(merged_end_dates=DATE(9999,12,31))*(merged_names=A2343)),"")</f>
        <v/>
      </c>
      <c r="F2343" s="17" t="str">
        <f ca="1">_xlfn.XLOOKUP(J2343,Promotions[Promo Key],Promotions[Promo Date],"")</f>
        <v/>
      </c>
      <c r="G2343" s="18" t="str">
        <f t="shared" ca="1" si="159"/>
        <v/>
      </c>
      <c r="H2343" s="18" t="str">
        <f t="shared" ca="1" si="158"/>
        <v/>
      </c>
      <c r="I2343" s="17" t="str">
        <f>_xlfn.XLOOKUP(A2343,Students[Full Name],Students[Starting Rank],"")</f>
        <v/>
      </c>
      <c r="J2343" s="15" t="str">
        <f t="shared" ca="1" si="160"/>
        <v xml:space="preserve">: </v>
      </c>
      <c r="K2343" s="16" t="str">
        <f>_xlfn.XLOOKUP(A2343,Students[Full Name],Students[Start Date],"")</f>
        <v/>
      </c>
      <c r="L2343" s="18">
        <f t="shared" ca="1" si="161"/>
        <v>-1</v>
      </c>
      <c r="M2343" s="18" cm="1">
        <f t="array" aca="1" ref="M2343" ca="1">SUMPRODUCT(Inactives[Days Inactive]*(Inactives[Student]=A2343))/365</f>
        <v>0</v>
      </c>
      <c r="N2343" s="18" t="str" cm="1">
        <f t="array" ref="N2343">IF(LEN($A2343)&gt;0,SUMPRODUCT(($A2343=merged_names)*(_xlfn.TEXTAFTER(N$2, "At ")=merged_belt_colours)*merged_months_at_rank),"")</f>
        <v/>
      </c>
      <c r="O2343" s="18" t="str" cm="1">
        <f t="array" ref="O2343">IF(LEN($A2343)&gt;0,SUMPRODUCT(($A2343=merged_names)*(_xlfn.TEXTAFTER(O$2, "At ")=merged_belt_colours)*merged_months_at_rank),"")</f>
        <v/>
      </c>
      <c r="P2343" s="18" t="str" cm="1">
        <f t="array" ref="P2343">IF(LEN($A2343)&gt;0,SUMPRODUCT(($A2343=merged_names)*(_xlfn.TEXTAFTER(P$2, "At ")=merged_belt_colours)*merged_months_at_rank),"")</f>
        <v/>
      </c>
      <c r="Q2343" s="18" t="str" cm="1">
        <f t="array" ref="Q2343">IF(LEN($A2343)&gt;0,SUMPRODUCT(($A2343=merged_names)*(_xlfn.TEXTAFTER(Q$2, "At ")=merged_belt_colours)*merged_months_at_rank),"")</f>
        <v/>
      </c>
      <c r="R2343" s="18" t="str" cm="1">
        <f t="array" ref="R2343">IF(LEN($A2343)&gt;0,SUMPRODUCT(($A2343=merged_names)*(_xlfn.TEXTAFTER(R$2, "At ")=merged_belt_colours)*merged_months_at_rank),"")</f>
        <v/>
      </c>
    </row>
    <row r="2344" spans="1:18" x14ac:dyDescent="0.25">
      <c r="A2344"/>
      <c r="B2344" s="15" t="str" cm="1">
        <f t="array" ref="B2344">IFERROR(IF(LEN(A2344)&gt;0, IF(SUMPRODUCT((Inactives[Key]=J2344)*(Inactives[Currently Inactive]))=1,"Inactive","Active"),""),"Active")</f>
        <v/>
      </c>
      <c r="C2344" s="16" t="str" cm="1">
        <f t="array" aca="1" ref="C2344" ca="1">IFERROR(_xlfn._xlws.FILTER(Inactives[Inactive On],(Inactives[Key]=J2344)*(Inactives[Currently Inactive]),""),"")</f>
        <v/>
      </c>
      <c r="D2344" s="16" t="str" cm="1">
        <f t="array" aca="1" ref="D2344" ca="1">IFERROR(INDEX(_xlfn.TEXTSPLIT(E2344," "),1),"")</f>
        <v/>
      </c>
      <c r="E2344" s="15" t="str" cm="1">
        <f t="array" aca="1" ref="E2344" ca="1">IFERROR(_xlfn._xlws.FILTER(merged_ranks,(merged_end_dates=DATE(9999,12,31))*(merged_names=A2344)),"")</f>
        <v/>
      </c>
      <c r="F2344" s="17" t="str">
        <f ca="1">_xlfn.XLOOKUP(J2344,Promotions[Promo Key],Promotions[Promo Date],"")</f>
        <v/>
      </c>
      <c r="G2344" s="18" t="str">
        <f t="shared" ca="1" si="159"/>
        <v/>
      </c>
      <c r="H2344" s="18" t="str">
        <f t="shared" ca="1" si="158"/>
        <v/>
      </c>
      <c r="I2344" s="17" t="str">
        <f>_xlfn.XLOOKUP(A2344,Students[Full Name],Students[Starting Rank],"")</f>
        <v/>
      </c>
      <c r="J2344" s="15" t="str">
        <f t="shared" ca="1" si="160"/>
        <v xml:space="preserve">: </v>
      </c>
      <c r="K2344" s="16" t="str">
        <f>_xlfn.XLOOKUP(A2344,Students[Full Name],Students[Start Date],"")</f>
        <v/>
      </c>
      <c r="L2344" s="18">
        <f t="shared" ca="1" si="161"/>
        <v>-1</v>
      </c>
      <c r="M2344" s="18" cm="1">
        <f t="array" aca="1" ref="M2344" ca="1">SUMPRODUCT(Inactives[Days Inactive]*(Inactives[Student]=A2344))/365</f>
        <v>0</v>
      </c>
      <c r="N2344" s="18" t="str" cm="1">
        <f t="array" ref="N2344">IF(LEN($A2344)&gt;0,SUMPRODUCT(($A2344=merged_names)*(_xlfn.TEXTAFTER(N$2, "At ")=merged_belt_colours)*merged_months_at_rank),"")</f>
        <v/>
      </c>
      <c r="O2344" s="18" t="str" cm="1">
        <f t="array" ref="O2344">IF(LEN($A2344)&gt;0,SUMPRODUCT(($A2344=merged_names)*(_xlfn.TEXTAFTER(O$2, "At ")=merged_belt_colours)*merged_months_at_rank),"")</f>
        <v/>
      </c>
      <c r="P2344" s="18" t="str" cm="1">
        <f t="array" ref="P2344">IF(LEN($A2344)&gt;0,SUMPRODUCT(($A2344=merged_names)*(_xlfn.TEXTAFTER(P$2, "At ")=merged_belt_colours)*merged_months_at_rank),"")</f>
        <v/>
      </c>
      <c r="Q2344" s="18" t="str" cm="1">
        <f t="array" ref="Q2344">IF(LEN($A2344)&gt;0,SUMPRODUCT(($A2344=merged_names)*(_xlfn.TEXTAFTER(Q$2, "At ")=merged_belt_colours)*merged_months_at_rank),"")</f>
        <v/>
      </c>
      <c r="R2344" s="18" t="str" cm="1">
        <f t="array" ref="R2344">IF(LEN($A2344)&gt;0,SUMPRODUCT(($A2344=merged_names)*(_xlfn.TEXTAFTER(R$2, "At ")=merged_belt_colours)*merged_months_at_rank),"")</f>
        <v/>
      </c>
    </row>
    <row r="2345" spans="1:18" x14ac:dyDescent="0.25">
      <c r="A2345"/>
      <c r="B2345" s="15" t="str" cm="1">
        <f t="array" ref="B2345">IFERROR(IF(LEN(A2345)&gt;0, IF(SUMPRODUCT((Inactives[Key]=J2345)*(Inactives[Currently Inactive]))=1,"Inactive","Active"),""),"Active")</f>
        <v/>
      </c>
      <c r="C2345" s="16" t="str" cm="1">
        <f t="array" aca="1" ref="C2345" ca="1">IFERROR(_xlfn._xlws.FILTER(Inactives[Inactive On],(Inactives[Key]=J2345)*(Inactives[Currently Inactive]),""),"")</f>
        <v/>
      </c>
      <c r="D2345" s="16" t="str" cm="1">
        <f t="array" aca="1" ref="D2345" ca="1">IFERROR(INDEX(_xlfn.TEXTSPLIT(E2345," "),1),"")</f>
        <v/>
      </c>
      <c r="E2345" s="15" t="str" cm="1">
        <f t="array" aca="1" ref="E2345" ca="1">IFERROR(_xlfn._xlws.FILTER(merged_ranks,(merged_end_dates=DATE(9999,12,31))*(merged_names=A2345)),"")</f>
        <v/>
      </c>
      <c r="F2345" s="17" t="str">
        <f ca="1">_xlfn.XLOOKUP(J2345,Promotions[Promo Key],Promotions[Promo Date],"")</f>
        <v/>
      </c>
      <c r="G2345" s="18" t="str">
        <f t="shared" ca="1" si="159"/>
        <v/>
      </c>
      <c r="H2345" s="18" t="str">
        <f t="shared" ca="1" si="158"/>
        <v/>
      </c>
      <c r="I2345" s="17" t="str">
        <f>_xlfn.XLOOKUP(A2345,Students[Full Name],Students[Starting Rank],"")</f>
        <v/>
      </c>
      <c r="J2345" s="15" t="str">
        <f t="shared" ca="1" si="160"/>
        <v xml:space="preserve">: </v>
      </c>
      <c r="K2345" s="16" t="str">
        <f>_xlfn.XLOOKUP(A2345,Students[Full Name],Students[Start Date],"")</f>
        <v/>
      </c>
      <c r="L2345" s="18">
        <f t="shared" ca="1" si="161"/>
        <v>-1</v>
      </c>
      <c r="M2345" s="18" cm="1">
        <f t="array" aca="1" ref="M2345" ca="1">SUMPRODUCT(Inactives[Days Inactive]*(Inactives[Student]=A2345))/365</f>
        <v>0</v>
      </c>
      <c r="N2345" s="18" t="str" cm="1">
        <f t="array" ref="N2345">IF(LEN($A2345)&gt;0,SUMPRODUCT(($A2345=merged_names)*(_xlfn.TEXTAFTER(N$2, "At ")=merged_belt_colours)*merged_months_at_rank),"")</f>
        <v/>
      </c>
      <c r="O2345" s="18" t="str" cm="1">
        <f t="array" ref="O2345">IF(LEN($A2345)&gt;0,SUMPRODUCT(($A2345=merged_names)*(_xlfn.TEXTAFTER(O$2, "At ")=merged_belt_colours)*merged_months_at_rank),"")</f>
        <v/>
      </c>
      <c r="P2345" s="18" t="str" cm="1">
        <f t="array" ref="P2345">IF(LEN($A2345)&gt;0,SUMPRODUCT(($A2345=merged_names)*(_xlfn.TEXTAFTER(P$2, "At ")=merged_belt_colours)*merged_months_at_rank),"")</f>
        <v/>
      </c>
      <c r="Q2345" s="18" t="str" cm="1">
        <f t="array" ref="Q2345">IF(LEN($A2345)&gt;0,SUMPRODUCT(($A2345=merged_names)*(_xlfn.TEXTAFTER(Q$2, "At ")=merged_belt_colours)*merged_months_at_rank),"")</f>
        <v/>
      </c>
      <c r="R2345" s="18" t="str" cm="1">
        <f t="array" ref="R2345">IF(LEN($A2345)&gt;0,SUMPRODUCT(($A2345=merged_names)*(_xlfn.TEXTAFTER(R$2, "At ")=merged_belt_colours)*merged_months_at_rank),"")</f>
        <v/>
      </c>
    </row>
    <row r="2346" spans="1:18" x14ac:dyDescent="0.25">
      <c r="A2346"/>
      <c r="B2346" s="15" t="str" cm="1">
        <f t="array" ref="B2346">IFERROR(IF(LEN(A2346)&gt;0, IF(SUMPRODUCT((Inactives[Key]=J2346)*(Inactives[Currently Inactive]))=1,"Inactive","Active"),""),"Active")</f>
        <v/>
      </c>
      <c r="C2346" s="16" t="str" cm="1">
        <f t="array" aca="1" ref="C2346" ca="1">IFERROR(_xlfn._xlws.FILTER(Inactives[Inactive On],(Inactives[Key]=J2346)*(Inactives[Currently Inactive]),""),"")</f>
        <v/>
      </c>
      <c r="D2346" s="16" t="str" cm="1">
        <f t="array" aca="1" ref="D2346" ca="1">IFERROR(INDEX(_xlfn.TEXTSPLIT(E2346," "),1),"")</f>
        <v/>
      </c>
      <c r="E2346" s="15" t="str" cm="1">
        <f t="array" aca="1" ref="E2346" ca="1">IFERROR(_xlfn._xlws.FILTER(merged_ranks,(merged_end_dates=DATE(9999,12,31))*(merged_names=A2346)),"")</f>
        <v/>
      </c>
      <c r="F2346" s="17" t="str">
        <f ca="1">_xlfn.XLOOKUP(J2346,Promotions[Promo Key],Promotions[Promo Date],"")</f>
        <v/>
      </c>
      <c r="G2346" s="18" t="str">
        <f t="shared" ca="1" si="159"/>
        <v/>
      </c>
      <c r="H2346" s="18" t="str">
        <f t="shared" ca="1" si="158"/>
        <v/>
      </c>
      <c r="I2346" s="17" t="str">
        <f>_xlfn.XLOOKUP(A2346,Students[Full Name],Students[Starting Rank],"")</f>
        <v/>
      </c>
      <c r="J2346" s="15" t="str">
        <f t="shared" ca="1" si="160"/>
        <v xml:space="preserve">: </v>
      </c>
      <c r="K2346" s="16" t="str">
        <f>_xlfn.XLOOKUP(A2346,Students[Full Name],Students[Start Date],"")</f>
        <v/>
      </c>
      <c r="L2346" s="18">
        <f t="shared" ca="1" si="161"/>
        <v>-1</v>
      </c>
      <c r="M2346" s="18" cm="1">
        <f t="array" aca="1" ref="M2346" ca="1">SUMPRODUCT(Inactives[Days Inactive]*(Inactives[Student]=A2346))/365</f>
        <v>0</v>
      </c>
      <c r="N2346" s="18" t="str" cm="1">
        <f t="array" ref="N2346">IF(LEN($A2346)&gt;0,SUMPRODUCT(($A2346=merged_names)*(_xlfn.TEXTAFTER(N$2, "At ")=merged_belt_colours)*merged_months_at_rank),"")</f>
        <v/>
      </c>
      <c r="O2346" s="18" t="str" cm="1">
        <f t="array" ref="O2346">IF(LEN($A2346)&gt;0,SUMPRODUCT(($A2346=merged_names)*(_xlfn.TEXTAFTER(O$2, "At ")=merged_belt_colours)*merged_months_at_rank),"")</f>
        <v/>
      </c>
      <c r="P2346" s="18" t="str" cm="1">
        <f t="array" ref="P2346">IF(LEN($A2346)&gt;0,SUMPRODUCT(($A2346=merged_names)*(_xlfn.TEXTAFTER(P$2, "At ")=merged_belt_colours)*merged_months_at_rank),"")</f>
        <v/>
      </c>
      <c r="Q2346" s="18" t="str" cm="1">
        <f t="array" ref="Q2346">IF(LEN($A2346)&gt;0,SUMPRODUCT(($A2346=merged_names)*(_xlfn.TEXTAFTER(Q$2, "At ")=merged_belt_colours)*merged_months_at_rank),"")</f>
        <v/>
      </c>
      <c r="R2346" s="18" t="str" cm="1">
        <f t="array" ref="R2346">IF(LEN($A2346)&gt;0,SUMPRODUCT(($A2346=merged_names)*(_xlfn.TEXTAFTER(R$2, "At ")=merged_belt_colours)*merged_months_at_rank),"")</f>
        <v/>
      </c>
    </row>
    <row r="2347" spans="1:18" x14ac:dyDescent="0.25">
      <c r="A2347"/>
      <c r="B2347" s="15" t="str" cm="1">
        <f t="array" ref="B2347">IFERROR(IF(LEN(A2347)&gt;0, IF(SUMPRODUCT((Inactives[Key]=J2347)*(Inactives[Currently Inactive]))=1,"Inactive","Active"),""),"Active")</f>
        <v/>
      </c>
      <c r="C2347" s="16" t="str" cm="1">
        <f t="array" aca="1" ref="C2347" ca="1">IFERROR(_xlfn._xlws.FILTER(Inactives[Inactive On],(Inactives[Key]=J2347)*(Inactives[Currently Inactive]),""),"")</f>
        <v/>
      </c>
      <c r="D2347" s="16" t="str" cm="1">
        <f t="array" aca="1" ref="D2347" ca="1">IFERROR(INDEX(_xlfn.TEXTSPLIT(E2347," "),1),"")</f>
        <v/>
      </c>
      <c r="E2347" s="15" t="str" cm="1">
        <f t="array" aca="1" ref="E2347" ca="1">IFERROR(_xlfn._xlws.FILTER(merged_ranks,(merged_end_dates=DATE(9999,12,31))*(merged_names=A2347)),"")</f>
        <v/>
      </c>
      <c r="F2347" s="17" t="str">
        <f ca="1">_xlfn.XLOOKUP(J2347,Promotions[Promo Key],Promotions[Promo Date],"")</f>
        <v/>
      </c>
      <c r="G2347" s="18" t="str">
        <f t="shared" ca="1" si="159"/>
        <v/>
      </c>
      <c r="H2347" s="18" t="str">
        <f t="shared" ca="1" si="158"/>
        <v/>
      </c>
      <c r="I2347" s="17" t="str">
        <f>_xlfn.XLOOKUP(A2347,Students[Full Name],Students[Starting Rank],"")</f>
        <v/>
      </c>
      <c r="J2347" s="15" t="str">
        <f t="shared" ca="1" si="160"/>
        <v xml:space="preserve">: </v>
      </c>
      <c r="K2347" s="16" t="str">
        <f>_xlfn.XLOOKUP(A2347,Students[Full Name],Students[Start Date],"")</f>
        <v/>
      </c>
      <c r="L2347" s="18">
        <f t="shared" ca="1" si="161"/>
        <v>-1</v>
      </c>
      <c r="M2347" s="18" cm="1">
        <f t="array" aca="1" ref="M2347" ca="1">SUMPRODUCT(Inactives[Days Inactive]*(Inactives[Student]=A2347))/365</f>
        <v>0</v>
      </c>
      <c r="N2347" s="18" t="str" cm="1">
        <f t="array" ref="N2347">IF(LEN($A2347)&gt;0,SUMPRODUCT(($A2347=merged_names)*(_xlfn.TEXTAFTER(N$2, "At ")=merged_belt_colours)*merged_months_at_rank),"")</f>
        <v/>
      </c>
      <c r="O2347" s="18" t="str" cm="1">
        <f t="array" ref="O2347">IF(LEN($A2347)&gt;0,SUMPRODUCT(($A2347=merged_names)*(_xlfn.TEXTAFTER(O$2, "At ")=merged_belt_colours)*merged_months_at_rank),"")</f>
        <v/>
      </c>
      <c r="P2347" s="18" t="str" cm="1">
        <f t="array" ref="P2347">IF(LEN($A2347)&gt;0,SUMPRODUCT(($A2347=merged_names)*(_xlfn.TEXTAFTER(P$2, "At ")=merged_belt_colours)*merged_months_at_rank),"")</f>
        <v/>
      </c>
      <c r="Q2347" s="18" t="str" cm="1">
        <f t="array" ref="Q2347">IF(LEN($A2347)&gt;0,SUMPRODUCT(($A2347=merged_names)*(_xlfn.TEXTAFTER(Q$2, "At ")=merged_belt_colours)*merged_months_at_rank),"")</f>
        <v/>
      </c>
      <c r="R2347" s="18" t="str" cm="1">
        <f t="array" ref="R2347">IF(LEN($A2347)&gt;0,SUMPRODUCT(($A2347=merged_names)*(_xlfn.TEXTAFTER(R$2, "At ")=merged_belt_colours)*merged_months_at_rank),"")</f>
        <v/>
      </c>
    </row>
    <row r="2348" spans="1:18" x14ac:dyDescent="0.25">
      <c r="A2348"/>
      <c r="B2348" s="15" t="str" cm="1">
        <f t="array" ref="B2348">IFERROR(IF(LEN(A2348)&gt;0, IF(SUMPRODUCT((Inactives[Key]=J2348)*(Inactives[Currently Inactive]))=1,"Inactive","Active"),""),"Active")</f>
        <v/>
      </c>
      <c r="C2348" s="16" t="str" cm="1">
        <f t="array" aca="1" ref="C2348" ca="1">IFERROR(_xlfn._xlws.FILTER(Inactives[Inactive On],(Inactives[Key]=J2348)*(Inactives[Currently Inactive]),""),"")</f>
        <v/>
      </c>
      <c r="D2348" s="16" t="str" cm="1">
        <f t="array" aca="1" ref="D2348" ca="1">IFERROR(INDEX(_xlfn.TEXTSPLIT(E2348," "),1),"")</f>
        <v/>
      </c>
      <c r="E2348" s="15" t="str" cm="1">
        <f t="array" aca="1" ref="E2348" ca="1">IFERROR(_xlfn._xlws.FILTER(merged_ranks,(merged_end_dates=DATE(9999,12,31))*(merged_names=A2348)),"")</f>
        <v/>
      </c>
      <c r="F2348" s="17" t="str">
        <f ca="1">_xlfn.XLOOKUP(J2348,Promotions[Promo Key],Promotions[Promo Date],"")</f>
        <v/>
      </c>
      <c r="G2348" s="18" t="str">
        <f t="shared" ca="1" si="159"/>
        <v/>
      </c>
      <c r="H2348" s="18" t="str">
        <f t="shared" ca="1" si="158"/>
        <v/>
      </c>
      <c r="I2348" s="17" t="str">
        <f>_xlfn.XLOOKUP(A2348,Students[Full Name],Students[Starting Rank],"")</f>
        <v/>
      </c>
      <c r="J2348" s="15" t="str">
        <f t="shared" ca="1" si="160"/>
        <v xml:space="preserve">: </v>
      </c>
      <c r="K2348" s="16" t="str">
        <f>_xlfn.XLOOKUP(A2348,Students[Full Name],Students[Start Date],"")</f>
        <v/>
      </c>
      <c r="L2348" s="18">
        <f t="shared" ca="1" si="161"/>
        <v>-1</v>
      </c>
      <c r="M2348" s="18" cm="1">
        <f t="array" aca="1" ref="M2348" ca="1">SUMPRODUCT(Inactives[Days Inactive]*(Inactives[Student]=A2348))/365</f>
        <v>0</v>
      </c>
      <c r="N2348" s="18" t="str" cm="1">
        <f t="array" ref="N2348">IF(LEN($A2348)&gt;0,SUMPRODUCT(($A2348=merged_names)*(_xlfn.TEXTAFTER(N$2, "At ")=merged_belt_colours)*merged_months_at_rank),"")</f>
        <v/>
      </c>
      <c r="O2348" s="18" t="str" cm="1">
        <f t="array" ref="O2348">IF(LEN($A2348)&gt;0,SUMPRODUCT(($A2348=merged_names)*(_xlfn.TEXTAFTER(O$2, "At ")=merged_belt_colours)*merged_months_at_rank),"")</f>
        <v/>
      </c>
      <c r="P2348" s="18" t="str" cm="1">
        <f t="array" ref="P2348">IF(LEN($A2348)&gt;0,SUMPRODUCT(($A2348=merged_names)*(_xlfn.TEXTAFTER(P$2, "At ")=merged_belt_colours)*merged_months_at_rank),"")</f>
        <v/>
      </c>
      <c r="Q2348" s="18" t="str" cm="1">
        <f t="array" ref="Q2348">IF(LEN($A2348)&gt;0,SUMPRODUCT(($A2348=merged_names)*(_xlfn.TEXTAFTER(Q$2, "At ")=merged_belt_colours)*merged_months_at_rank),"")</f>
        <v/>
      </c>
      <c r="R2348" s="18" t="str" cm="1">
        <f t="array" ref="R2348">IF(LEN($A2348)&gt;0,SUMPRODUCT(($A2348=merged_names)*(_xlfn.TEXTAFTER(R$2, "At ")=merged_belt_colours)*merged_months_at_rank),"")</f>
        <v/>
      </c>
    </row>
    <row r="2349" spans="1:18" x14ac:dyDescent="0.25">
      <c r="A2349"/>
      <c r="B2349" s="15" t="str" cm="1">
        <f t="array" ref="B2349">IFERROR(IF(LEN(A2349)&gt;0, IF(SUMPRODUCT((Inactives[Key]=J2349)*(Inactives[Currently Inactive]))=1,"Inactive","Active"),""),"Active")</f>
        <v/>
      </c>
      <c r="C2349" s="16" t="str" cm="1">
        <f t="array" aca="1" ref="C2349" ca="1">IFERROR(_xlfn._xlws.FILTER(Inactives[Inactive On],(Inactives[Key]=J2349)*(Inactives[Currently Inactive]),""),"")</f>
        <v/>
      </c>
      <c r="D2349" s="16" t="str" cm="1">
        <f t="array" aca="1" ref="D2349" ca="1">IFERROR(INDEX(_xlfn.TEXTSPLIT(E2349," "),1),"")</f>
        <v/>
      </c>
      <c r="E2349" s="15" t="str" cm="1">
        <f t="array" aca="1" ref="E2349" ca="1">IFERROR(_xlfn._xlws.FILTER(merged_ranks,(merged_end_dates=DATE(9999,12,31))*(merged_names=A2349)),"")</f>
        <v/>
      </c>
      <c r="F2349" s="17" t="str">
        <f ca="1">_xlfn.XLOOKUP(J2349,Promotions[Promo Key],Promotions[Promo Date],"")</f>
        <v/>
      </c>
      <c r="G2349" s="18" t="str">
        <f t="shared" ca="1" si="159"/>
        <v/>
      </c>
      <c r="H2349" s="18" t="str">
        <f t="shared" ca="1" si="158"/>
        <v/>
      </c>
      <c r="I2349" s="17" t="str">
        <f>_xlfn.XLOOKUP(A2349,Students[Full Name],Students[Starting Rank],"")</f>
        <v/>
      </c>
      <c r="J2349" s="15" t="str">
        <f t="shared" ca="1" si="160"/>
        <v xml:space="preserve">: </v>
      </c>
      <c r="K2349" s="16" t="str">
        <f>_xlfn.XLOOKUP(A2349,Students[Full Name],Students[Start Date],"")</f>
        <v/>
      </c>
      <c r="L2349" s="18">
        <f t="shared" ca="1" si="161"/>
        <v>-1</v>
      </c>
      <c r="M2349" s="18" cm="1">
        <f t="array" aca="1" ref="M2349" ca="1">SUMPRODUCT(Inactives[Days Inactive]*(Inactives[Student]=A2349))/365</f>
        <v>0</v>
      </c>
      <c r="N2349" s="18" t="str" cm="1">
        <f t="array" ref="N2349">IF(LEN($A2349)&gt;0,SUMPRODUCT(($A2349=merged_names)*(_xlfn.TEXTAFTER(N$2, "At ")=merged_belt_colours)*merged_months_at_rank),"")</f>
        <v/>
      </c>
      <c r="O2349" s="18" t="str" cm="1">
        <f t="array" ref="O2349">IF(LEN($A2349)&gt;0,SUMPRODUCT(($A2349=merged_names)*(_xlfn.TEXTAFTER(O$2, "At ")=merged_belt_colours)*merged_months_at_rank),"")</f>
        <v/>
      </c>
      <c r="P2349" s="18" t="str" cm="1">
        <f t="array" ref="P2349">IF(LEN($A2349)&gt;0,SUMPRODUCT(($A2349=merged_names)*(_xlfn.TEXTAFTER(P$2, "At ")=merged_belt_colours)*merged_months_at_rank),"")</f>
        <v/>
      </c>
      <c r="Q2349" s="18" t="str" cm="1">
        <f t="array" ref="Q2349">IF(LEN($A2349)&gt;0,SUMPRODUCT(($A2349=merged_names)*(_xlfn.TEXTAFTER(Q$2, "At ")=merged_belt_colours)*merged_months_at_rank),"")</f>
        <v/>
      </c>
      <c r="R2349" s="18" t="str" cm="1">
        <f t="array" ref="R2349">IF(LEN($A2349)&gt;0,SUMPRODUCT(($A2349=merged_names)*(_xlfn.TEXTAFTER(R$2, "At ")=merged_belt_colours)*merged_months_at_rank),"")</f>
        <v/>
      </c>
    </row>
    <row r="2350" spans="1:18" x14ac:dyDescent="0.25">
      <c r="A2350"/>
      <c r="B2350" s="15" t="str" cm="1">
        <f t="array" ref="B2350">IFERROR(IF(LEN(A2350)&gt;0, IF(SUMPRODUCT((Inactives[Key]=J2350)*(Inactives[Currently Inactive]))=1,"Inactive","Active"),""),"Active")</f>
        <v/>
      </c>
      <c r="C2350" s="16" t="str" cm="1">
        <f t="array" aca="1" ref="C2350" ca="1">IFERROR(_xlfn._xlws.FILTER(Inactives[Inactive On],(Inactives[Key]=J2350)*(Inactives[Currently Inactive]),""),"")</f>
        <v/>
      </c>
      <c r="D2350" s="16" t="str" cm="1">
        <f t="array" aca="1" ref="D2350" ca="1">IFERROR(INDEX(_xlfn.TEXTSPLIT(E2350," "),1),"")</f>
        <v/>
      </c>
      <c r="E2350" s="15" t="str" cm="1">
        <f t="array" aca="1" ref="E2350" ca="1">IFERROR(_xlfn._xlws.FILTER(merged_ranks,(merged_end_dates=DATE(9999,12,31))*(merged_names=A2350)),"")</f>
        <v/>
      </c>
      <c r="F2350" s="17" t="str">
        <f ca="1">_xlfn.XLOOKUP(J2350,Promotions[Promo Key],Promotions[Promo Date],"")</f>
        <v/>
      </c>
      <c r="G2350" s="18" t="str">
        <f t="shared" ca="1" si="159"/>
        <v/>
      </c>
      <c r="H2350" s="18" t="str">
        <f t="shared" ca="1" si="158"/>
        <v/>
      </c>
      <c r="I2350" s="17" t="str">
        <f>_xlfn.XLOOKUP(A2350,Students[Full Name],Students[Starting Rank],"")</f>
        <v/>
      </c>
      <c r="J2350" s="15" t="str">
        <f t="shared" ca="1" si="160"/>
        <v xml:space="preserve">: </v>
      </c>
      <c r="K2350" s="16" t="str">
        <f>_xlfn.XLOOKUP(A2350,Students[Full Name],Students[Start Date],"")</f>
        <v/>
      </c>
      <c r="L2350" s="18">
        <f t="shared" ca="1" si="161"/>
        <v>-1</v>
      </c>
      <c r="M2350" s="18" cm="1">
        <f t="array" aca="1" ref="M2350" ca="1">SUMPRODUCT(Inactives[Days Inactive]*(Inactives[Student]=A2350))/365</f>
        <v>0</v>
      </c>
      <c r="N2350" s="18" t="str" cm="1">
        <f t="array" ref="N2350">IF(LEN($A2350)&gt;0,SUMPRODUCT(($A2350=merged_names)*(_xlfn.TEXTAFTER(N$2, "At ")=merged_belt_colours)*merged_months_at_rank),"")</f>
        <v/>
      </c>
      <c r="O2350" s="18" t="str" cm="1">
        <f t="array" ref="O2350">IF(LEN($A2350)&gt;0,SUMPRODUCT(($A2350=merged_names)*(_xlfn.TEXTAFTER(O$2, "At ")=merged_belt_colours)*merged_months_at_rank),"")</f>
        <v/>
      </c>
      <c r="P2350" s="18" t="str" cm="1">
        <f t="array" ref="P2350">IF(LEN($A2350)&gt;0,SUMPRODUCT(($A2350=merged_names)*(_xlfn.TEXTAFTER(P$2, "At ")=merged_belt_colours)*merged_months_at_rank),"")</f>
        <v/>
      </c>
      <c r="Q2350" s="18" t="str" cm="1">
        <f t="array" ref="Q2350">IF(LEN($A2350)&gt;0,SUMPRODUCT(($A2350=merged_names)*(_xlfn.TEXTAFTER(Q$2, "At ")=merged_belt_colours)*merged_months_at_rank),"")</f>
        <v/>
      </c>
      <c r="R2350" s="18" t="str" cm="1">
        <f t="array" ref="R2350">IF(LEN($A2350)&gt;0,SUMPRODUCT(($A2350=merged_names)*(_xlfn.TEXTAFTER(R$2, "At ")=merged_belt_colours)*merged_months_at_rank),"")</f>
        <v/>
      </c>
    </row>
    <row r="2351" spans="1:18" x14ac:dyDescent="0.25">
      <c r="A2351"/>
      <c r="B2351" s="15" t="str" cm="1">
        <f t="array" ref="B2351">IFERROR(IF(LEN(A2351)&gt;0, IF(SUMPRODUCT((Inactives[Key]=J2351)*(Inactives[Currently Inactive]))=1,"Inactive","Active"),""),"Active")</f>
        <v/>
      </c>
      <c r="C2351" s="16" t="str" cm="1">
        <f t="array" aca="1" ref="C2351" ca="1">IFERROR(_xlfn._xlws.FILTER(Inactives[Inactive On],(Inactives[Key]=J2351)*(Inactives[Currently Inactive]),""),"")</f>
        <v/>
      </c>
      <c r="D2351" s="16" t="str" cm="1">
        <f t="array" aca="1" ref="D2351" ca="1">IFERROR(INDEX(_xlfn.TEXTSPLIT(E2351," "),1),"")</f>
        <v/>
      </c>
      <c r="E2351" s="15" t="str" cm="1">
        <f t="array" aca="1" ref="E2351" ca="1">IFERROR(_xlfn._xlws.FILTER(merged_ranks,(merged_end_dates=DATE(9999,12,31))*(merged_names=A2351)),"")</f>
        <v/>
      </c>
      <c r="F2351" s="17" t="str">
        <f ca="1">_xlfn.XLOOKUP(J2351,Promotions[Promo Key],Promotions[Promo Date],"")</f>
        <v/>
      </c>
      <c r="G2351" s="18" t="str">
        <f t="shared" ca="1" si="159"/>
        <v/>
      </c>
      <c r="H2351" s="18" t="str">
        <f t="shared" ca="1" si="158"/>
        <v/>
      </c>
      <c r="I2351" s="17" t="str">
        <f>_xlfn.XLOOKUP(A2351,Students[Full Name],Students[Starting Rank],"")</f>
        <v/>
      </c>
      <c r="J2351" s="15" t="str">
        <f t="shared" ca="1" si="160"/>
        <v xml:space="preserve">: </v>
      </c>
      <c r="K2351" s="16" t="str">
        <f>_xlfn.XLOOKUP(A2351,Students[Full Name],Students[Start Date],"")</f>
        <v/>
      </c>
      <c r="L2351" s="18">
        <f t="shared" ca="1" si="161"/>
        <v>-1</v>
      </c>
      <c r="M2351" s="18" cm="1">
        <f t="array" aca="1" ref="M2351" ca="1">SUMPRODUCT(Inactives[Days Inactive]*(Inactives[Student]=A2351))/365</f>
        <v>0</v>
      </c>
      <c r="N2351" s="18" t="str" cm="1">
        <f t="array" ref="N2351">IF(LEN($A2351)&gt;0,SUMPRODUCT(($A2351=merged_names)*(_xlfn.TEXTAFTER(N$2, "At ")=merged_belt_colours)*merged_months_at_rank),"")</f>
        <v/>
      </c>
      <c r="O2351" s="18" t="str" cm="1">
        <f t="array" ref="O2351">IF(LEN($A2351)&gt;0,SUMPRODUCT(($A2351=merged_names)*(_xlfn.TEXTAFTER(O$2, "At ")=merged_belt_colours)*merged_months_at_rank),"")</f>
        <v/>
      </c>
      <c r="P2351" s="18" t="str" cm="1">
        <f t="array" ref="P2351">IF(LEN($A2351)&gt;0,SUMPRODUCT(($A2351=merged_names)*(_xlfn.TEXTAFTER(P$2, "At ")=merged_belt_colours)*merged_months_at_rank),"")</f>
        <v/>
      </c>
      <c r="Q2351" s="18" t="str" cm="1">
        <f t="array" ref="Q2351">IF(LEN($A2351)&gt;0,SUMPRODUCT(($A2351=merged_names)*(_xlfn.TEXTAFTER(Q$2, "At ")=merged_belt_colours)*merged_months_at_rank),"")</f>
        <v/>
      </c>
      <c r="R2351" s="18" t="str" cm="1">
        <f t="array" ref="R2351">IF(LEN($A2351)&gt;0,SUMPRODUCT(($A2351=merged_names)*(_xlfn.TEXTAFTER(R$2, "At ")=merged_belt_colours)*merged_months_at_rank),"")</f>
        <v/>
      </c>
    </row>
    <row r="2352" spans="1:18" x14ac:dyDescent="0.25">
      <c r="A2352"/>
      <c r="B2352" s="15" t="str" cm="1">
        <f t="array" ref="B2352">IFERROR(IF(LEN(A2352)&gt;0, IF(SUMPRODUCT((Inactives[Key]=J2352)*(Inactives[Currently Inactive]))=1,"Inactive","Active"),""),"Active")</f>
        <v/>
      </c>
      <c r="C2352" s="16" t="str" cm="1">
        <f t="array" aca="1" ref="C2352" ca="1">IFERROR(_xlfn._xlws.FILTER(Inactives[Inactive On],(Inactives[Key]=J2352)*(Inactives[Currently Inactive]),""),"")</f>
        <v/>
      </c>
      <c r="D2352" s="16" t="str" cm="1">
        <f t="array" aca="1" ref="D2352" ca="1">IFERROR(INDEX(_xlfn.TEXTSPLIT(E2352," "),1),"")</f>
        <v/>
      </c>
      <c r="E2352" s="15" t="str" cm="1">
        <f t="array" aca="1" ref="E2352" ca="1">IFERROR(_xlfn._xlws.FILTER(merged_ranks,(merged_end_dates=DATE(9999,12,31))*(merged_names=A2352)),"")</f>
        <v/>
      </c>
      <c r="F2352" s="17" t="str">
        <f ca="1">_xlfn.XLOOKUP(J2352,Promotions[Promo Key],Promotions[Promo Date],"")</f>
        <v/>
      </c>
      <c r="G2352" s="18" t="str">
        <f t="shared" ca="1" si="159"/>
        <v/>
      </c>
      <c r="H2352" s="18" t="str">
        <f t="shared" ca="1" si="158"/>
        <v/>
      </c>
      <c r="I2352" s="17" t="str">
        <f>_xlfn.XLOOKUP(A2352,Students[Full Name],Students[Starting Rank],"")</f>
        <v/>
      </c>
      <c r="J2352" s="15" t="str">
        <f t="shared" ca="1" si="160"/>
        <v xml:space="preserve">: </v>
      </c>
      <c r="K2352" s="16" t="str">
        <f>_xlfn.XLOOKUP(A2352,Students[Full Name],Students[Start Date],"")</f>
        <v/>
      </c>
      <c r="L2352" s="18">
        <f t="shared" ca="1" si="161"/>
        <v>-1</v>
      </c>
      <c r="M2352" s="18" cm="1">
        <f t="array" aca="1" ref="M2352" ca="1">SUMPRODUCT(Inactives[Days Inactive]*(Inactives[Student]=A2352))/365</f>
        <v>0</v>
      </c>
      <c r="N2352" s="18" t="str" cm="1">
        <f t="array" ref="N2352">IF(LEN($A2352)&gt;0,SUMPRODUCT(($A2352=merged_names)*(_xlfn.TEXTAFTER(N$2, "At ")=merged_belt_colours)*merged_months_at_rank),"")</f>
        <v/>
      </c>
      <c r="O2352" s="18" t="str" cm="1">
        <f t="array" ref="O2352">IF(LEN($A2352)&gt;0,SUMPRODUCT(($A2352=merged_names)*(_xlfn.TEXTAFTER(O$2, "At ")=merged_belt_colours)*merged_months_at_rank),"")</f>
        <v/>
      </c>
      <c r="P2352" s="18" t="str" cm="1">
        <f t="array" ref="P2352">IF(LEN($A2352)&gt;0,SUMPRODUCT(($A2352=merged_names)*(_xlfn.TEXTAFTER(P$2, "At ")=merged_belt_colours)*merged_months_at_rank),"")</f>
        <v/>
      </c>
      <c r="Q2352" s="18" t="str" cm="1">
        <f t="array" ref="Q2352">IF(LEN($A2352)&gt;0,SUMPRODUCT(($A2352=merged_names)*(_xlfn.TEXTAFTER(Q$2, "At ")=merged_belt_colours)*merged_months_at_rank),"")</f>
        <v/>
      </c>
      <c r="R2352" s="18" t="str" cm="1">
        <f t="array" ref="R2352">IF(LEN($A2352)&gt;0,SUMPRODUCT(($A2352=merged_names)*(_xlfn.TEXTAFTER(R$2, "At ")=merged_belt_colours)*merged_months_at_rank),"")</f>
        <v/>
      </c>
    </row>
    <row r="2353" spans="1:18" x14ac:dyDescent="0.25">
      <c r="A2353"/>
      <c r="B2353" s="15" t="str" cm="1">
        <f t="array" ref="B2353">IFERROR(IF(LEN(A2353)&gt;0, IF(SUMPRODUCT((Inactives[Key]=J2353)*(Inactives[Currently Inactive]))=1,"Inactive","Active"),""),"Active")</f>
        <v/>
      </c>
      <c r="C2353" s="16" t="str" cm="1">
        <f t="array" aca="1" ref="C2353" ca="1">IFERROR(_xlfn._xlws.FILTER(Inactives[Inactive On],(Inactives[Key]=J2353)*(Inactives[Currently Inactive]),""),"")</f>
        <v/>
      </c>
      <c r="D2353" s="16" t="str" cm="1">
        <f t="array" aca="1" ref="D2353" ca="1">IFERROR(INDEX(_xlfn.TEXTSPLIT(E2353," "),1),"")</f>
        <v/>
      </c>
      <c r="E2353" s="15" t="str" cm="1">
        <f t="array" aca="1" ref="E2353" ca="1">IFERROR(_xlfn._xlws.FILTER(merged_ranks,(merged_end_dates=DATE(9999,12,31))*(merged_names=A2353)),"")</f>
        <v/>
      </c>
      <c r="F2353" s="17" t="str">
        <f ca="1">_xlfn.XLOOKUP(J2353,Promotions[Promo Key],Promotions[Promo Date],"")</f>
        <v/>
      </c>
      <c r="G2353" s="18" t="str">
        <f t="shared" ca="1" si="159"/>
        <v/>
      </c>
      <c r="H2353" s="18" t="str">
        <f t="shared" ca="1" si="158"/>
        <v/>
      </c>
      <c r="I2353" s="17" t="str">
        <f>_xlfn.XLOOKUP(A2353,Students[Full Name],Students[Starting Rank],"")</f>
        <v/>
      </c>
      <c r="J2353" s="15" t="str">
        <f t="shared" ca="1" si="160"/>
        <v xml:space="preserve">: </v>
      </c>
      <c r="K2353" s="16" t="str">
        <f>_xlfn.XLOOKUP(A2353,Students[Full Name],Students[Start Date],"")</f>
        <v/>
      </c>
      <c r="L2353" s="18">
        <f t="shared" ca="1" si="161"/>
        <v>-1</v>
      </c>
      <c r="M2353" s="18" cm="1">
        <f t="array" aca="1" ref="M2353" ca="1">SUMPRODUCT(Inactives[Days Inactive]*(Inactives[Student]=A2353))/365</f>
        <v>0</v>
      </c>
      <c r="N2353" s="18" t="str" cm="1">
        <f t="array" ref="N2353">IF(LEN($A2353)&gt;0,SUMPRODUCT(($A2353=merged_names)*(_xlfn.TEXTAFTER(N$2, "At ")=merged_belt_colours)*merged_months_at_rank),"")</f>
        <v/>
      </c>
      <c r="O2353" s="18" t="str" cm="1">
        <f t="array" ref="O2353">IF(LEN($A2353)&gt;0,SUMPRODUCT(($A2353=merged_names)*(_xlfn.TEXTAFTER(O$2, "At ")=merged_belt_colours)*merged_months_at_rank),"")</f>
        <v/>
      </c>
      <c r="P2353" s="18" t="str" cm="1">
        <f t="array" ref="P2353">IF(LEN($A2353)&gt;0,SUMPRODUCT(($A2353=merged_names)*(_xlfn.TEXTAFTER(P$2, "At ")=merged_belt_colours)*merged_months_at_rank),"")</f>
        <v/>
      </c>
      <c r="Q2353" s="18" t="str" cm="1">
        <f t="array" ref="Q2353">IF(LEN($A2353)&gt;0,SUMPRODUCT(($A2353=merged_names)*(_xlfn.TEXTAFTER(Q$2, "At ")=merged_belt_colours)*merged_months_at_rank),"")</f>
        <v/>
      </c>
      <c r="R2353" s="18" t="str" cm="1">
        <f t="array" ref="R2353">IF(LEN($A2353)&gt;0,SUMPRODUCT(($A2353=merged_names)*(_xlfn.TEXTAFTER(R$2, "At ")=merged_belt_colours)*merged_months_at_rank),"")</f>
        <v/>
      </c>
    </row>
    <row r="2354" spans="1:18" x14ac:dyDescent="0.25">
      <c r="A2354"/>
      <c r="B2354" s="15" t="str" cm="1">
        <f t="array" ref="B2354">IFERROR(IF(LEN(A2354)&gt;0, IF(SUMPRODUCT((Inactives[Key]=J2354)*(Inactives[Currently Inactive]))=1,"Inactive","Active"),""),"Active")</f>
        <v/>
      </c>
      <c r="C2354" s="16" t="str" cm="1">
        <f t="array" aca="1" ref="C2354" ca="1">IFERROR(_xlfn._xlws.FILTER(Inactives[Inactive On],(Inactives[Key]=J2354)*(Inactives[Currently Inactive]),""),"")</f>
        <v/>
      </c>
      <c r="D2354" s="16" t="str" cm="1">
        <f t="array" aca="1" ref="D2354" ca="1">IFERROR(INDEX(_xlfn.TEXTSPLIT(E2354," "),1),"")</f>
        <v/>
      </c>
      <c r="E2354" s="15" t="str" cm="1">
        <f t="array" aca="1" ref="E2354" ca="1">IFERROR(_xlfn._xlws.FILTER(merged_ranks,(merged_end_dates=DATE(9999,12,31))*(merged_names=A2354)),"")</f>
        <v/>
      </c>
      <c r="F2354" s="17" t="str">
        <f ca="1">_xlfn.XLOOKUP(J2354,Promotions[Promo Key],Promotions[Promo Date],"")</f>
        <v/>
      </c>
      <c r="G2354" s="18" t="str">
        <f t="shared" ca="1" si="159"/>
        <v/>
      </c>
      <c r="H2354" s="18" t="str">
        <f t="shared" ca="1" si="158"/>
        <v/>
      </c>
      <c r="I2354" s="17" t="str">
        <f>_xlfn.XLOOKUP(A2354,Students[Full Name],Students[Starting Rank],"")</f>
        <v/>
      </c>
      <c r="J2354" s="15" t="str">
        <f t="shared" ca="1" si="160"/>
        <v xml:space="preserve">: </v>
      </c>
      <c r="K2354" s="16" t="str">
        <f>_xlfn.XLOOKUP(A2354,Students[Full Name],Students[Start Date],"")</f>
        <v/>
      </c>
      <c r="L2354" s="18">
        <f t="shared" ca="1" si="161"/>
        <v>-1</v>
      </c>
      <c r="M2354" s="18" cm="1">
        <f t="array" aca="1" ref="M2354" ca="1">SUMPRODUCT(Inactives[Days Inactive]*(Inactives[Student]=A2354))/365</f>
        <v>0</v>
      </c>
      <c r="N2354" s="18" t="str" cm="1">
        <f t="array" ref="N2354">IF(LEN($A2354)&gt;0,SUMPRODUCT(($A2354=merged_names)*(_xlfn.TEXTAFTER(N$2, "At ")=merged_belt_colours)*merged_months_at_rank),"")</f>
        <v/>
      </c>
      <c r="O2354" s="18" t="str" cm="1">
        <f t="array" ref="O2354">IF(LEN($A2354)&gt;0,SUMPRODUCT(($A2354=merged_names)*(_xlfn.TEXTAFTER(O$2, "At ")=merged_belt_colours)*merged_months_at_rank),"")</f>
        <v/>
      </c>
      <c r="P2354" s="18" t="str" cm="1">
        <f t="array" ref="P2354">IF(LEN($A2354)&gt;0,SUMPRODUCT(($A2354=merged_names)*(_xlfn.TEXTAFTER(P$2, "At ")=merged_belt_colours)*merged_months_at_rank),"")</f>
        <v/>
      </c>
      <c r="Q2354" s="18" t="str" cm="1">
        <f t="array" ref="Q2354">IF(LEN($A2354)&gt;0,SUMPRODUCT(($A2354=merged_names)*(_xlfn.TEXTAFTER(Q$2, "At ")=merged_belt_colours)*merged_months_at_rank),"")</f>
        <v/>
      </c>
      <c r="R2354" s="18" t="str" cm="1">
        <f t="array" ref="R2354">IF(LEN($A2354)&gt;0,SUMPRODUCT(($A2354=merged_names)*(_xlfn.TEXTAFTER(R$2, "At ")=merged_belt_colours)*merged_months_at_rank),"")</f>
        <v/>
      </c>
    </row>
    <row r="2355" spans="1:18" x14ac:dyDescent="0.25">
      <c r="A2355"/>
      <c r="B2355" s="15" t="str" cm="1">
        <f t="array" ref="B2355">IFERROR(IF(LEN(A2355)&gt;0, IF(SUMPRODUCT((Inactives[Key]=J2355)*(Inactives[Currently Inactive]))=1,"Inactive","Active"),""),"Active")</f>
        <v/>
      </c>
      <c r="C2355" s="16" t="str" cm="1">
        <f t="array" aca="1" ref="C2355" ca="1">IFERROR(_xlfn._xlws.FILTER(Inactives[Inactive On],(Inactives[Key]=J2355)*(Inactives[Currently Inactive]),""),"")</f>
        <v/>
      </c>
      <c r="D2355" s="16" t="str" cm="1">
        <f t="array" aca="1" ref="D2355" ca="1">IFERROR(INDEX(_xlfn.TEXTSPLIT(E2355," "),1),"")</f>
        <v/>
      </c>
      <c r="E2355" s="15" t="str" cm="1">
        <f t="array" aca="1" ref="E2355" ca="1">IFERROR(_xlfn._xlws.FILTER(merged_ranks,(merged_end_dates=DATE(9999,12,31))*(merged_names=A2355)),"")</f>
        <v/>
      </c>
      <c r="F2355" s="17" t="str">
        <f ca="1">_xlfn.XLOOKUP(J2355,Promotions[Promo Key],Promotions[Promo Date],"")</f>
        <v/>
      </c>
      <c r="G2355" s="18" t="str">
        <f t="shared" ca="1" si="159"/>
        <v/>
      </c>
      <c r="H2355" s="18" t="str">
        <f t="shared" ca="1" si="158"/>
        <v/>
      </c>
      <c r="I2355" s="17" t="str">
        <f>_xlfn.XLOOKUP(A2355,Students[Full Name],Students[Starting Rank],"")</f>
        <v/>
      </c>
      <c r="J2355" s="15" t="str">
        <f t="shared" ca="1" si="160"/>
        <v xml:space="preserve">: </v>
      </c>
      <c r="K2355" s="16" t="str">
        <f>_xlfn.XLOOKUP(A2355,Students[Full Name],Students[Start Date],"")</f>
        <v/>
      </c>
      <c r="L2355" s="18">
        <f t="shared" ca="1" si="161"/>
        <v>-1</v>
      </c>
      <c r="M2355" s="18" cm="1">
        <f t="array" aca="1" ref="M2355" ca="1">SUMPRODUCT(Inactives[Days Inactive]*(Inactives[Student]=A2355))/365</f>
        <v>0</v>
      </c>
      <c r="N2355" s="18" t="str" cm="1">
        <f t="array" ref="N2355">IF(LEN($A2355)&gt;0,SUMPRODUCT(($A2355=merged_names)*(_xlfn.TEXTAFTER(N$2, "At ")=merged_belt_colours)*merged_months_at_rank),"")</f>
        <v/>
      </c>
      <c r="O2355" s="18" t="str" cm="1">
        <f t="array" ref="O2355">IF(LEN($A2355)&gt;0,SUMPRODUCT(($A2355=merged_names)*(_xlfn.TEXTAFTER(O$2, "At ")=merged_belt_colours)*merged_months_at_rank),"")</f>
        <v/>
      </c>
      <c r="P2355" s="18" t="str" cm="1">
        <f t="array" ref="P2355">IF(LEN($A2355)&gt;0,SUMPRODUCT(($A2355=merged_names)*(_xlfn.TEXTAFTER(P$2, "At ")=merged_belt_colours)*merged_months_at_rank),"")</f>
        <v/>
      </c>
      <c r="Q2355" s="18" t="str" cm="1">
        <f t="array" ref="Q2355">IF(LEN($A2355)&gt;0,SUMPRODUCT(($A2355=merged_names)*(_xlfn.TEXTAFTER(Q$2, "At ")=merged_belt_colours)*merged_months_at_rank),"")</f>
        <v/>
      </c>
      <c r="R2355" s="18" t="str" cm="1">
        <f t="array" ref="R2355">IF(LEN($A2355)&gt;0,SUMPRODUCT(($A2355=merged_names)*(_xlfn.TEXTAFTER(R$2, "At ")=merged_belt_colours)*merged_months_at_rank),"")</f>
        <v/>
      </c>
    </row>
    <row r="2356" spans="1:18" x14ac:dyDescent="0.25">
      <c r="A2356"/>
      <c r="B2356" s="15" t="str" cm="1">
        <f t="array" ref="B2356">IFERROR(IF(LEN(A2356)&gt;0, IF(SUMPRODUCT((Inactives[Key]=J2356)*(Inactives[Currently Inactive]))=1,"Inactive","Active"),""),"Active")</f>
        <v/>
      </c>
      <c r="C2356" s="16" t="str" cm="1">
        <f t="array" aca="1" ref="C2356" ca="1">IFERROR(_xlfn._xlws.FILTER(Inactives[Inactive On],(Inactives[Key]=J2356)*(Inactives[Currently Inactive]),""),"")</f>
        <v/>
      </c>
      <c r="D2356" s="16" t="str" cm="1">
        <f t="array" aca="1" ref="D2356" ca="1">IFERROR(INDEX(_xlfn.TEXTSPLIT(E2356," "),1),"")</f>
        <v/>
      </c>
      <c r="E2356" s="15" t="str" cm="1">
        <f t="array" aca="1" ref="E2356" ca="1">IFERROR(_xlfn._xlws.FILTER(merged_ranks,(merged_end_dates=DATE(9999,12,31))*(merged_names=A2356)),"")</f>
        <v/>
      </c>
      <c r="F2356" s="17" t="str">
        <f ca="1">_xlfn.XLOOKUP(J2356,Promotions[Promo Key],Promotions[Promo Date],"")</f>
        <v/>
      </c>
      <c r="G2356" s="18" t="str">
        <f t="shared" ca="1" si="159"/>
        <v/>
      </c>
      <c r="H2356" s="18" t="str">
        <f t="shared" ca="1" si="158"/>
        <v/>
      </c>
      <c r="I2356" s="17" t="str">
        <f>_xlfn.XLOOKUP(A2356,Students[Full Name],Students[Starting Rank],"")</f>
        <v/>
      </c>
      <c r="J2356" s="15" t="str">
        <f t="shared" ca="1" si="160"/>
        <v xml:space="preserve">: </v>
      </c>
      <c r="K2356" s="16" t="str">
        <f>_xlfn.XLOOKUP(A2356,Students[Full Name],Students[Start Date],"")</f>
        <v/>
      </c>
      <c r="L2356" s="18">
        <f t="shared" ca="1" si="161"/>
        <v>-1</v>
      </c>
      <c r="M2356" s="18" cm="1">
        <f t="array" aca="1" ref="M2356" ca="1">SUMPRODUCT(Inactives[Days Inactive]*(Inactives[Student]=A2356))/365</f>
        <v>0</v>
      </c>
      <c r="N2356" s="18" t="str" cm="1">
        <f t="array" ref="N2356">IF(LEN($A2356)&gt;0,SUMPRODUCT(($A2356=merged_names)*(_xlfn.TEXTAFTER(N$2, "At ")=merged_belt_colours)*merged_months_at_rank),"")</f>
        <v/>
      </c>
      <c r="O2356" s="18" t="str" cm="1">
        <f t="array" ref="O2356">IF(LEN($A2356)&gt;0,SUMPRODUCT(($A2356=merged_names)*(_xlfn.TEXTAFTER(O$2, "At ")=merged_belt_colours)*merged_months_at_rank),"")</f>
        <v/>
      </c>
      <c r="P2356" s="18" t="str" cm="1">
        <f t="array" ref="P2356">IF(LEN($A2356)&gt;0,SUMPRODUCT(($A2356=merged_names)*(_xlfn.TEXTAFTER(P$2, "At ")=merged_belt_colours)*merged_months_at_rank),"")</f>
        <v/>
      </c>
      <c r="Q2356" s="18" t="str" cm="1">
        <f t="array" ref="Q2356">IF(LEN($A2356)&gt;0,SUMPRODUCT(($A2356=merged_names)*(_xlfn.TEXTAFTER(Q$2, "At ")=merged_belt_colours)*merged_months_at_rank),"")</f>
        <v/>
      </c>
      <c r="R2356" s="18" t="str" cm="1">
        <f t="array" ref="R2356">IF(LEN($A2356)&gt;0,SUMPRODUCT(($A2356=merged_names)*(_xlfn.TEXTAFTER(R$2, "At ")=merged_belt_colours)*merged_months_at_rank),"")</f>
        <v/>
      </c>
    </row>
    <row r="2357" spans="1:18" x14ac:dyDescent="0.25">
      <c r="A2357"/>
      <c r="B2357" s="15" t="str" cm="1">
        <f t="array" ref="B2357">IFERROR(IF(LEN(A2357)&gt;0, IF(SUMPRODUCT((Inactives[Key]=J2357)*(Inactives[Currently Inactive]))=1,"Inactive","Active"),""),"Active")</f>
        <v/>
      </c>
      <c r="C2357" s="16" t="str" cm="1">
        <f t="array" aca="1" ref="C2357" ca="1">IFERROR(_xlfn._xlws.FILTER(Inactives[Inactive On],(Inactives[Key]=J2357)*(Inactives[Currently Inactive]),""),"")</f>
        <v/>
      </c>
      <c r="D2357" s="16" t="str" cm="1">
        <f t="array" aca="1" ref="D2357" ca="1">IFERROR(INDEX(_xlfn.TEXTSPLIT(E2357," "),1),"")</f>
        <v/>
      </c>
      <c r="E2357" s="15" t="str" cm="1">
        <f t="array" aca="1" ref="E2357" ca="1">IFERROR(_xlfn._xlws.FILTER(merged_ranks,(merged_end_dates=DATE(9999,12,31))*(merged_names=A2357)),"")</f>
        <v/>
      </c>
      <c r="F2357" s="17" t="str">
        <f ca="1">_xlfn.XLOOKUP(J2357,Promotions[Promo Key],Promotions[Promo Date],"")</f>
        <v/>
      </c>
      <c r="G2357" s="18" t="str">
        <f t="shared" ca="1" si="159"/>
        <v/>
      </c>
      <c r="H2357" s="18" t="str">
        <f t="shared" ca="1" si="158"/>
        <v/>
      </c>
      <c r="I2357" s="17" t="str">
        <f>_xlfn.XLOOKUP(A2357,Students[Full Name],Students[Starting Rank],"")</f>
        <v/>
      </c>
      <c r="J2357" s="15" t="str">
        <f t="shared" ca="1" si="160"/>
        <v xml:space="preserve">: </v>
      </c>
      <c r="K2357" s="16" t="str">
        <f>_xlfn.XLOOKUP(A2357,Students[Full Name],Students[Start Date],"")</f>
        <v/>
      </c>
      <c r="L2357" s="18">
        <f t="shared" ca="1" si="161"/>
        <v>-1</v>
      </c>
      <c r="M2357" s="18" cm="1">
        <f t="array" aca="1" ref="M2357" ca="1">SUMPRODUCT(Inactives[Days Inactive]*(Inactives[Student]=A2357))/365</f>
        <v>0</v>
      </c>
      <c r="N2357" s="18" t="str" cm="1">
        <f t="array" ref="N2357">IF(LEN($A2357)&gt;0,SUMPRODUCT(($A2357=merged_names)*(_xlfn.TEXTAFTER(N$2, "At ")=merged_belt_colours)*merged_months_at_rank),"")</f>
        <v/>
      </c>
      <c r="O2357" s="18" t="str" cm="1">
        <f t="array" ref="O2357">IF(LEN($A2357)&gt;0,SUMPRODUCT(($A2357=merged_names)*(_xlfn.TEXTAFTER(O$2, "At ")=merged_belt_colours)*merged_months_at_rank),"")</f>
        <v/>
      </c>
      <c r="P2357" s="18" t="str" cm="1">
        <f t="array" ref="P2357">IF(LEN($A2357)&gt;0,SUMPRODUCT(($A2357=merged_names)*(_xlfn.TEXTAFTER(P$2, "At ")=merged_belt_colours)*merged_months_at_rank),"")</f>
        <v/>
      </c>
      <c r="Q2357" s="18" t="str" cm="1">
        <f t="array" ref="Q2357">IF(LEN($A2357)&gt;0,SUMPRODUCT(($A2357=merged_names)*(_xlfn.TEXTAFTER(Q$2, "At ")=merged_belt_colours)*merged_months_at_rank),"")</f>
        <v/>
      </c>
      <c r="R2357" s="18" t="str" cm="1">
        <f t="array" ref="R2357">IF(LEN($A2357)&gt;0,SUMPRODUCT(($A2357=merged_names)*(_xlfn.TEXTAFTER(R$2, "At ")=merged_belt_colours)*merged_months_at_rank),"")</f>
        <v/>
      </c>
    </row>
    <row r="2358" spans="1:18" x14ac:dyDescent="0.25">
      <c r="A2358"/>
      <c r="B2358" s="15" t="str" cm="1">
        <f t="array" ref="B2358">IFERROR(IF(LEN(A2358)&gt;0, IF(SUMPRODUCT((Inactives[Key]=J2358)*(Inactives[Currently Inactive]))=1,"Inactive","Active"),""),"Active")</f>
        <v/>
      </c>
      <c r="C2358" s="16" t="str" cm="1">
        <f t="array" aca="1" ref="C2358" ca="1">IFERROR(_xlfn._xlws.FILTER(Inactives[Inactive On],(Inactives[Key]=J2358)*(Inactives[Currently Inactive]),""),"")</f>
        <v/>
      </c>
      <c r="D2358" s="16" t="str" cm="1">
        <f t="array" aca="1" ref="D2358" ca="1">IFERROR(INDEX(_xlfn.TEXTSPLIT(E2358," "),1),"")</f>
        <v/>
      </c>
      <c r="E2358" s="15" t="str" cm="1">
        <f t="array" aca="1" ref="E2358" ca="1">IFERROR(_xlfn._xlws.FILTER(merged_ranks,(merged_end_dates=DATE(9999,12,31))*(merged_names=A2358)),"")</f>
        <v/>
      </c>
      <c r="F2358" s="17" t="str">
        <f ca="1">_xlfn.XLOOKUP(J2358,Promotions[Promo Key],Promotions[Promo Date],"")</f>
        <v/>
      </c>
      <c r="G2358" s="18" t="str">
        <f t="shared" ca="1" si="159"/>
        <v/>
      </c>
      <c r="H2358" s="18" t="str">
        <f t="shared" ca="1" si="158"/>
        <v/>
      </c>
      <c r="I2358" s="17" t="str">
        <f>_xlfn.XLOOKUP(A2358,Students[Full Name],Students[Starting Rank],"")</f>
        <v/>
      </c>
      <c r="J2358" s="15" t="str">
        <f t="shared" ca="1" si="160"/>
        <v xml:space="preserve">: </v>
      </c>
      <c r="K2358" s="16" t="str">
        <f>_xlfn.XLOOKUP(A2358,Students[Full Name],Students[Start Date],"")</f>
        <v/>
      </c>
      <c r="L2358" s="18">
        <f t="shared" ca="1" si="161"/>
        <v>-1</v>
      </c>
      <c r="M2358" s="18" cm="1">
        <f t="array" aca="1" ref="M2358" ca="1">SUMPRODUCT(Inactives[Days Inactive]*(Inactives[Student]=A2358))/365</f>
        <v>0</v>
      </c>
      <c r="N2358" s="18" t="str" cm="1">
        <f t="array" ref="N2358">IF(LEN($A2358)&gt;0,SUMPRODUCT(($A2358=merged_names)*(_xlfn.TEXTAFTER(N$2, "At ")=merged_belt_colours)*merged_months_at_rank),"")</f>
        <v/>
      </c>
      <c r="O2358" s="18" t="str" cm="1">
        <f t="array" ref="O2358">IF(LEN($A2358)&gt;0,SUMPRODUCT(($A2358=merged_names)*(_xlfn.TEXTAFTER(O$2, "At ")=merged_belt_colours)*merged_months_at_rank),"")</f>
        <v/>
      </c>
      <c r="P2358" s="18" t="str" cm="1">
        <f t="array" ref="P2358">IF(LEN($A2358)&gt;0,SUMPRODUCT(($A2358=merged_names)*(_xlfn.TEXTAFTER(P$2, "At ")=merged_belt_colours)*merged_months_at_rank),"")</f>
        <v/>
      </c>
      <c r="Q2358" s="18" t="str" cm="1">
        <f t="array" ref="Q2358">IF(LEN($A2358)&gt;0,SUMPRODUCT(($A2358=merged_names)*(_xlfn.TEXTAFTER(Q$2, "At ")=merged_belt_colours)*merged_months_at_rank),"")</f>
        <v/>
      </c>
      <c r="R2358" s="18" t="str" cm="1">
        <f t="array" ref="R2358">IF(LEN($A2358)&gt;0,SUMPRODUCT(($A2358=merged_names)*(_xlfn.TEXTAFTER(R$2, "At ")=merged_belt_colours)*merged_months_at_rank),"")</f>
        <v/>
      </c>
    </row>
    <row r="2359" spans="1:18" x14ac:dyDescent="0.25">
      <c r="A2359"/>
      <c r="B2359" s="15" t="str" cm="1">
        <f t="array" ref="B2359">IFERROR(IF(LEN(A2359)&gt;0, IF(SUMPRODUCT((Inactives[Key]=J2359)*(Inactives[Currently Inactive]))=1,"Inactive","Active"),""),"Active")</f>
        <v/>
      </c>
      <c r="C2359" s="16" t="str" cm="1">
        <f t="array" aca="1" ref="C2359" ca="1">IFERROR(_xlfn._xlws.FILTER(Inactives[Inactive On],(Inactives[Key]=J2359)*(Inactives[Currently Inactive]),""),"")</f>
        <v/>
      </c>
      <c r="D2359" s="16" t="str" cm="1">
        <f t="array" aca="1" ref="D2359" ca="1">IFERROR(INDEX(_xlfn.TEXTSPLIT(E2359," "),1),"")</f>
        <v/>
      </c>
      <c r="E2359" s="15" t="str" cm="1">
        <f t="array" aca="1" ref="E2359" ca="1">IFERROR(_xlfn._xlws.FILTER(merged_ranks,(merged_end_dates=DATE(9999,12,31))*(merged_names=A2359)),"")</f>
        <v/>
      </c>
      <c r="F2359" s="17" t="str">
        <f ca="1">_xlfn.XLOOKUP(J2359,Promotions[Promo Key],Promotions[Promo Date],"")</f>
        <v/>
      </c>
      <c r="G2359" s="18" t="str">
        <f t="shared" ca="1" si="159"/>
        <v/>
      </c>
      <c r="H2359" s="18" t="str">
        <f t="shared" ca="1" si="158"/>
        <v/>
      </c>
      <c r="I2359" s="17" t="str">
        <f>_xlfn.XLOOKUP(A2359,Students[Full Name],Students[Starting Rank],"")</f>
        <v/>
      </c>
      <c r="J2359" s="15" t="str">
        <f t="shared" ca="1" si="160"/>
        <v xml:space="preserve">: </v>
      </c>
      <c r="K2359" s="16" t="str">
        <f>_xlfn.XLOOKUP(A2359,Students[Full Name],Students[Start Date],"")</f>
        <v/>
      </c>
      <c r="L2359" s="18">
        <f t="shared" ca="1" si="161"/>
        <v>-1</v>
      </c>
      <c r="M2359" s="18" cm="1">
        <f t="array" aca="1" ref="M2359" ca="1">SUMPRODUCT(Inactives[Days Inactive]*(Inactives[Student]=A2359))/365</f>
        <v>0</v>
      </c>
      <c r="N2359" s="18" t="str" cm="1">
        <f t="array" ref="N2359">IF(LEN($A2359)&gt;0,SUMPRODUCT(($A2359=merged_names)*(_xlfn.TEXTAFTER(N$2, "At ")=merged_belt_colours)*merged_months_at_rank),"")</f>
        <v/>
      </c>
      <c r="O2359" s="18" t="str" cm="1">
        <f t="array" ref="O2359">IF(LEN($A2359)&gt;0,SUMPRODUCT(($A2359=merged_names)*(_xlfn.TEXTAFTER(O$2, "At ")=merged_belt_colours)*merged_months_at_rank),"")</f>
        <v/>
      </c>
      <c r="P2359" s="18" t="str" cm="1">
        <f t="array" ref="P2359">IF(LEN($A2359)&gt;0,SUMPRODUCT(($A2359=merged_names)*(_xlfn.TEXTAFTER(P$2, "At ")=merged_belt_colours)*merged_months_at_rank),"")</f>
        <v/>
      </c>
      <c r="Q2359" s="18" t="str" cm="1">
        <f t="array" ref="Q2359">IF(LEN($A2359)&gt;0,SUMPRODUCT(($A2359=merged_names)*(_xlfn.TEXTAFTER(Q$2, "At ")=merged_belt_colours)*merged_months_at_rank),"")</f>
        <v/>
      </c>
      <c r="R2359" s="18" t="str" cm="1">
        <f t="array" ref="R2359">IF(LEN($A2359)&gt;0,SUMPRODUCT(($A2359=merged_names)*(_xlfn.TEXTAFTER(R$2, "At ")=merged_belt_colours)*merged_months_at_rank),"")</f>
        <v/>
      </c>
    </row>
    <row r="2360" spans="1:18" x14ac:dyDescent="0.25">
      <c r="A2360"/>
      <c r="B2360" s="15" t="str" cm="1">
        <f t="array" ref="B2360">IFERROR(IF(LEN(A2360)&gt;0, IF(SUMPRODUCT((Inactives[Key]=J2360)*(Inactives[Currently Inactive]))=1,"Inactive","Active"),""),"Active")</f>
        <v/>
      </c>
      <c r="C2360" s="16" t="str" cm="1">
        <f t="array" aca="1" ref="C2360" ca="1">IFERROR(_xlfn._xlws.FILTER(Inactives[Inactive On],(Inactives[Key]=J2360)*(Inactives[Currently Inactive]),""),"")</f>
        <v/>
      </c>
      <c r="D2360" s="16" t="str" cm="1">
        <f t="array" aca="1" ref="D2360" ca="1">IFERROR(INDEX(_xlfn.TEXTSPLIT(E2360," "),1),"")</f>
        <v/>
      </c>
      <c r="E2360" s="15" t="str" cm="1">
        <f t="array" aca="1" ref="E2360" ca="1">IFERROR(_xlfn._xlws.FILTER(merged_ranks,(merged_end_dates=DATE(9999,12,31))*(merged_names=A2360)),"")</f>
        <v/>
      </c>
      <c r="F2360" s="17" t="str">
        <f ca="1">_xlfn.XLOOKUP(J2360,Promotions[Promo Key],Promotions[Promo Date],"")</f>
        <v/>
      </c>
      <c r="G2360" s="18" t="str">
        <f t="shared" ca="1" si="159"/>
        <v/>
      </c>
      <c r="H2360" s="18" t="str">
        <f t="shared" ca="1" si="158"/>
        <v/>
      </c>
      <c r="I2360" s="17" t="str">
        <f>_xlfn.XLOOKUP(A2360,Students[Full Name],Students[Starting Rank],"")</f>
        <v/>
      </c>
      <c r="J2360" s="15" t="str">
        <f t="shared" ca="1" si="160"/>
        <v xml:space="preserve">: </v>
      </c>
      <c r="K2360" s="16" t="str">
        <f>_xlfn.XLOOKUP(A2360,Students[Full Name],Students[Start Date],"")</f>
        <v/>
      </c>
      <c r="L2360" s="18">
        <f t="shared" ca="1" si="161"/>
        <v>-1</v>
      </c>
      <c r="M2360" s="18" cm="1">
        <f t="array" aca="1" ref="M2360" ca="1">SUMPRODUCT(Inactives[Days Inactive]*(Inactives[Student]=A2360))/365</f>
        <v>0</v>
      </c>
      <c r="N2360" s="18" t="str" cm="1">
        <f t="array" ref="N2360">IF(LEN($A2360)&gt;0,SUMPRODUCT(($A2360=merged_names)*(_xlfn.TEXTAFTER(N$2, "At ")=merged_belt_colours)*merged_months_at_rank),"")</f>
        <v/>
      </c>
      <c r="O2360" s="18" t="str" cm="1">
        <f t="array" ref="O2360">IF(LEN($A2360)&gt;0,SUMPRODUCT(($A2360=merged_names)*(_xlfn.TEXTAFTER(O$2, "At ")=merged_belt_colours)*merged_months_at_rank),"")</f>
        <v/>
      </c>
      <c r="P2360" s="18" t="str" cm="1">
        <f t="array" ref="P2360">IF(LEN($A2360)&gt;0,SUMPRODUCT(($A2360=merged_names)*(_xlfn.TEXTAFTER(P$2, "At ")=merged_belt_colours)*merged_months_at_rank),"")</f>
        <v/>
      </c>
      <c r="Q2360" s="18" t="str" cm="1">
        <f t="array" ref="Q2360">IF(LEN($A2360)&gt;0,SUMPRODUCT(($A2360=merged_names)*(_xlfn.TEXTAFTER(Q$2, "At ")=merged_belt_colours)*merged_months_at_rank),"")</f>
        <v/>
      </c>
      <c r="R2360" s="18" t="str" cm="1">
        <f t="array" ref="R2360">IF(LEN($A2360)&gt;0,SUMPRODUCT(($A2360=merged_names)*(_xlfn.TEXTAFTER(R$2, "At ")=merged_belt_colours)*merged_months_at_rank),"")</f>
        <v/>
      </c>
    </row>
    <row r="2361" spans="1:18" x14ac:dyDescent="0.25">
      <c r="A2361"/>
      <c r="B2361" s="15" t="str" cm="1">
        <f t="array" ref="B2361">IFERROR(IF(LEN(A2361)&gt;0, IF(SUMPRODUCT((Inactives[Key]=J2361)*(Inactives[Currently Inactive]))=1,"Inactive","Active"),""),"Active")</f>
        <v/>
      </c>
      <c r="C2361" s="16" t="str" cm="1">
        <f t="array" aca="1" ref="C2361" ca="1">IFERROR(_xlfn._xlws.FILTER(Inactives[Inactive On],(Inactives[Key]=J2361)*(Inactives[Currently Inactive]),""),"")</f>
        <v/>
      </c>
      <c r="D2361" s="16" t="str" cm="1">
        <f t="array" aca="1" ref="D2361" ca="1">IFERROR(INDEX(_xlfn.TEXTSPLIT(E2361," "),1),"")</f>
        <v/>
      </c>
      <c r="E2361" s="15" t="str" cm="1">
        <f t="array" aca="1" ref="E2361" ca="1">IFERROR(_xlfn._xlws.FILTER(merged_ranks,(merged_end_dates=DATE(9999,12,31))*(merged_names=A2361)),"")</f>
        <v/>
      </c>
      <c r="F2361" s="17" t="str">
        <f ca="1">_xlfn.XLOOKUP(J2361,Promotions[Promo Key],Promotions[Promo Date],"")</f>
        <v/>
      </c>
      <c r="G2361" s="18" t="str">
        <f t="shared" ca="1" si="159"/>
        <v/>
      </c>
      <c r="H2361" s="18" t="str">
        <f t="shared" ca="1" si="158"/>
        <v/>
      </c>
      <c r="I2361" s="17" t="str">
        <f>_xlfn.XLOOKUP(A2361,Students[Full Name],Students[Starting Rank],"")</f>
        <v/>
      </c>
      <c r="J2361" s="15" t="str">
        <f t="shared" ca="1" si="160"/>
        <v xml:space="preserve">: </v>
      </c>
      <c r="K2361" s="16" t="str">
        <f>_xlfn.XLOOKUP(A2361,Students[Full Name],Students[Start Date],"")</f>
        <v/>
      </c>
      <c r="L2361" s="18">
        <f t="shared" ca="1" si="161"/>
        <v>-1</v>
      </c>
      <c r="M2361" s="18" cm="1">
        <f t="array" aca="1" ref="M2361" ca="1">SUMPRODUCT(Inactives[Days Inactive]*(Inactives[Student]=A2361))/365</f>
        <v>0</v>
      </c>
      <c r="N2361" s="18" t="str" cm="1">
        <f t="array" ref="N2361">IF(LEN($A2361)&gt;0,SUMPRODUCT(($A2361=merged_names)*(_xlfn.TEXTAFTER(N$2, "At ")=merged_belt_colours)*merged_months_at_rank),"")</f>
        <v/>
      </c>
      <c r="O2361" s="18" t="str" cm="1">
        <f t="array" ref="O2361">IF(LEN($A2361)&gt;0,SUMPRODUCT(($A2361=merged_names)*(_xlfn.TEXTAFTER(O$2, "At ")=merged_belt_colours)*merged_months_at_rank),"")</f>
        <v/>
      </c>
      <c r="P2361" s="18" t="str" cm="1">
        <f t="array" ref="P2361">IF(LEN($A2361)&gt;0,SUMPRODUCT(($A2361=merged_names)*(_xlfn.TEXTAFTER(P$2, "At ")=merged_belt_colours)*merged_months_at_rank),"")</f>
        <v/>
      </c>
      <c r="Q2361" s="18" t="str" cm="1">
        <f t="array" ref="Q2361">IF(LEN($A2361)&gt;0,SUMPRODUCT(($A2361=merged_names)*(_xlfn.TEXTAFTER(Q$2, "At ")=merged_belt_colours)*merged_months_at_rank),"")</f>
        <v/>
      </c>
      <c r="R2361" s="18" t="str" cm="1">
        <f t="array" ref="R2361">IF(LEN($A2361)&gt;0,SUMPRODUCT(($A2361=merged_names)*(_xlfn.TEXTAFTER(R$2, "At ")=merged_belt_colours)*merged_months_at_rank),"")</f>
        <v/>
      </c>
    </row>
    <row r="2362" spans="1:18" x14ac:dyDescent="0.25">
      <c r="A2362"/>
      <c r="B2362" s="15" t="str" cm="1">
        <f t="array" ref="B2362">IFERROR(IF(LEN(A2362)&gt;0, IF(SUMPRODUCT((Inactives[Key]=J2362)*(Inactives[Currently Inactive]))=1,"Inactive","Active"),""),"Active")</f>
        <v/>
      </c>
      <c r="C2362" s="16" t="str" cm="1">
        <f t="array" aca="1" ref="C2362" ca="1">IFERROR(_xlfn._xlws.FILTER(Inactives[Inactive On],(Inactives[Key]=J2362)*(Inactives[Currently Inactive]),""),"")</f>
        <v/>
      </c>
      <c r="D2362" s="16" t="str" cm="1">
        <f t="array" aca="1" ref="D2362" ca="1">IFERROR(INDEX(_xlfn.TEXTSPLIT(E2362," "),1),"")</f>
        <v/>
      </c>
      <c r="E2362" s="15" t="str" cm="1">
        <f t="array" aca="1" ref="E2362" ca="1">IFERROR(_xlfn._xlws.FILTER(merged_ranks,(merged_end_dates=DATE(9999,12,31))*(merged_names=A2362)),"")</f>
        <v/>
      </c>
      <c r="F2362" s="17" t="str">
        <f ca="1">_xlfn.XLOOKUP(J2362,Promotions[Promo Key],Promotions[Promo Date],"")</f>
        <v/>
      </c>
      <c r="G2362" s="18" t="str">
        <f t="shared" ca="1" si="159"/>
        <v/>
      </c>
      <c r="H2362" s="18" t="str">
        <f t="shared" ca="1" si="158"/>
        <v/>
      </c>
      <c r="I2362" s="17" t="str">
        <f>_xlfn.XLOOKUP(A2362,Students[Full Name],Students[Starting Rank],"")</f>
        <v/>
      </c>
      <c r="J2362" s="15" t="str">
        <f t="shared" ca="1" si="160"/>
        <v xml:space="preserve">: </v>
      </c>
      <c r="K2362" s="16" t="str">
        <f>_xlfn.XLOOKUP(A2362,Students[Full Name],Students[Start Date],"")</f>
        <v/>
      </c>
      <c r="L2362" s="18">
        <f t="shared" ca="1" si="161"/>
        <v>-1</v>
      </c>
      <c r="M2362" s="18" cm="1">
        <f t="array" aca="1" ref="M2362" ca="1">SUMPRODUCT(Inactives[Days Inactive]*(Inactives[Student]=A2362))/365</f>
        <v>0</v>
      </c>
      <c r="N2362" s="18" t="str" cm="1">
        <f t="array" ref="N2362">IF(LEN($A2362)&gt;0,SUMPRODUCT(($A2362=merged_names)*(_xlfn.TEXTAFTER(N$2, "At ")=merged_belt_colours)*merged_months_at_rank),"")</f>
        <v/>
      </c>
      <c r="O2362" s="18" t="str" cm="1">
        <f t="array" ref="O2362">IF(LEN($A2362)&gt;0,SUMPRODUCT(($A2362=merged_names)*(_xlfn.TEXTAFTER(O$2, "At ")=merged_belt_colours)*merged_months_at_rank),"")</f>
        <v/>
      </c>
      <c r="P2362" s="18" t="str" cm="1">
        <f t="array" ref="P2362">IF(LEN($A2362)&gt;0,SUMPRODUCT(($A2362=merged_names)*(_xlfn.TEXTAFTER(P$2, "At ")=merged_belt_colours)*merged_months_at_rank),"")</f>
        <v/>
      </c>
      <c r="Q2362" s="18" t="str" cm="1">
        <f t="array" ref="Q2362">IF(LEN($A2362)&gt;0,SUMPRODUCT(($A2362=merged_names)*(_xlfn.TEXTAFTER(Q$2, "At ")=merged_belt_colours)*merged_months_at_rank),"")</f>
        <v/>
      </c>
      <c r="R2362" s="18" t="str" cm="1">
        <f t="array" ref="R2362">IF(LEN($A2362)&gt;0,SUMPRODUCT(($A2362=merged_names)*(_xlfn.TEXTAFTER(R$2, "At ")=merged_belt_colours)*merged_months_at_rank),"")</f>
        <v/>
      </c>
    </row>
    <row r="2363" spans="1:18" x14ac:dyDescent="0.25">
      <c r="A2363"/>
      <c r="B2363" s="15" t="str" cm="1">
        <f t="array" ref="B2363">IFERROR(IF(LEN(A2363)&gt;0, IF(SUMPRODUCT((Inactives[Key]=J2363)*(Inactives[Currently Inactive]))=1,"Inactive","Active"),""),"Active")</f>
        <v/>
      </c>
      <c r="C2363" s="16" t="str" cm="1">
        <f t="array" aca="1" ref="C2363" ca="1">IFERROR(_xlfn._xlws.FILTER(Inactives[Inactive On],(Inactives[Key]=J2363)*(Inactives[Currently Inactive]),""),"")</f>
        <v/>
      </c>
      <c r="D2363" s="16" t="str" cm="1">
        <f t="array" aca="1" ref="D2363" ca="1">IFERROR(INDEX(_xlfn.TEXTSPLIT(E2363," "),1),"")</f>
        <v/>
      </c>
      <c r="E2363" s="15" t="str" cm="1">
        <f t="array" aca="1" ref="E2363" ca="1">IFERROR(_xlfn._xlws.FILTER(merged_ranks,(merged_end_dates=DATE(9999,12,31))*(merged_names=A2363)),"")</f>
        <v/>
      </c>
      <c r="F2363" s="17" t="str">
        <f ca="1">_xlfn.XLOOKUP(J2363,Promotions[Promo Key],Promotions[Promo Date],"")</f>
        <v/>
      </c>
      <c r="G2363" s="18" t="str">
        <f t="shared" ca="1" si="159"/>
        <v/>
      </c>
      <c r="H2363" s="18" t="str">
        <f t="shared" ca="1" si="158"/>
        <v/>
      </c>
      <c r="I2363" s="17" t="str">
        <f>_xlfn.XLOOKUP(A2363,Students[Full Name],Students[Starting Rank],"")</f>
        <v/>
      </c>
      <c r="J2363" s="15" t="str">
        <f t="shared" ca="1" si="160"/>
        <v xml:space="preserve">: </v>
      </c>
      <c r="K2363" s="16" t="str">
        <f>_xlfn.XLOOKUP(A2363,Students[Full Name],Students[Start Date],"")</f>
        <v/>
      </c>
      <c r="L2363" s="18">
        <f t="shared" ca="1" si="161"/>
        <v>-1</v>
      </c>
      <c r="M2363" s="18" cm="1">
        <f t="array" aca="1" ref="M2363" ca="1">SUMPRODUCT(Inactives[Days Inactive]*(Inactives[Student]=A2363))/365</f>
        <v>0</v>
      </c>
      <c r="N2363" s="18" t="str" cm="1">
        <f t="array" ref="N2363">IF(LEN($A2363)&gt;0,SUMPRODUCT(($A2363=merged_names)*(_xlfn.TEXTAFTER(N$2, "At ")=merged_belt_colours)*merged_months_at_rank),"")</f>
        <v/>
      </c>
      <c r="O2363" s="18" t="str" cm="1">
        <f t="array" ref="O2363">IF(LEN($A2363)&gt;0,SUMPRODUCT(($A2363=merged_names)*(_xlfn.TEXTAFTER(O$2, "At ")=merged_belt_colours)*merged_months_at_rank),"")</f>
        <v/>
      </c>
      <c r="P2363" s="18" t="str" cm="1">
        <f t="array" ref="P2363">IF(LEN($A2363)&gt;0,SUMPRODUCT(($A2363=merged_names)*(_xlfn.TEXTAFTER(P$2, "At ")=merged_belt_colours)*merged_months_at_rank),"")</f>
        <v/>
      </c>
      <c r="Q2363" s="18" t="str" cm="1">
        <f t="array" ref="Q2363">IF(LEN($A2363)&gt;0,SUMPRODUCT(($A2363=merged_names)*(_xlfn.TEXTAFTER(Q$2, "At ")=merged_belt_colours)*merged_months_at_rank),"")</f>
        <v/>
      </c>
      <c r="R2363" s="18" t="str" cm="1">
        <f t="array" ref="R2363">IF(LEN($A2363)&gt;0,SUMPRODUCT(($A2363=merged_names)*(_xlfn.TEXTAFTER(R$2, "At ")=merged_belt_colours)*merged_months_at_rank),"")</f>
        <v/>
      </c>
    </row>
    <row r="2364" spans="1:18" x14ac:dyDescent="0.25">
      <c r="A2364"/>
      <c r="B2364" s="15" t="str" cm="1">
        <f t="array" ref="B2364">IFERROR(IF(LEN(A2364)&gt;0, IF(SUMPRODUCT((Inactives[Key]=J2364)*(Inactives[Currently Inactive]))=1,"Inactive","Active"),""),"Active")</f>
        <v/>
      </c>
      <c r="C2364" s="16" t="str" cm="1">
        <f t="array" aca="1" ref="C2364" ca="1">IFERROR(_xlfn._xlws.FILTER(Inactives[Inactive On],(Inactives[Key]=J2364)*(Inactives[Currently Inactive]),""),"")</f>
        <v/>
      </c>
      <c r="D2364" s="16" t="str" cm="1">
        <f t="array" aca="1" ref="D2364" ca="1">IFERROR(INDEX(_xlfn.TEXTSPLIT(E2364," "),1),"")</f>
        <v/>
      </c>
      <c r="E2364" s="15" t="str" cm="1">
        <f t="array" aca="1" ref="E2364" ca="1">IFERROR(_xlfn._xlws.FILTER(merged_ranks,(merged_end_dates=DATE(9999,12,31))*(merged_names=A2364)),"")</f>
        <v/>
      </c>
      <c r="F2364" s="17" t="str">
        <f ca="1">_xlfn.XLOOKUP(J2364,Promotions[Promo Key],Promotions[Promo Date],"")</f>
        <v/>
      </c>
      <c r="G2364" s="18" t="str">
        <f t="shared" ca="1" si="159"/>
        <v/>
      </c>
      <c r="H2364" s="18" t="str">
        <f t="shared" ca="1" si="158"/>
        <v/>
      </c>
      <c r="I2364" s="17" t="str">
        <f>_xlfn.XLOOKUP(A2364,Students[Full Name],Students[Starting Rank],"")</f>
        <v/>
      </c>
      <c r="J2364" s="15" t="str">
        <f t="shared" ca="1" si="160"/>
        <v xml:space="preserve">: </v>
      </c>
      <c r="K2364" s="16" t="str">
        <f>_xlfn.XLOOKUP(A2364,Students[Full Name],Students[Start Date],"")</f>
        <v/>
      </c>
      <c r="L2364" s="18">
        <f t="shared" ca="1" si="161"/>
        <v>-1</v>
      </c>
      <c r="M2364" s="18" cm="1">
        <f t="array" aca="1" ref="M2364" ca="1">SUMPRODUCT(Inactives[Days Inactive]*(Inactives[Student]=A2364))/365</f>
        <v>0</v>
      </c>
      <c r="N2364" s="18" t="str" cm="1">
        <f t="array" ref="N2364">IF(LEN($A2364)&gt;0,SUMPRODUCT(($A2364=merged_names)*(_xlfn.TEXTAFTER(N$2, "At ")=merged_belt_colours)*merged_months_at_rank),"")</f>
        <v/>
      </c>
      <c r="O2364" s="18" t="str" cm="1">
        <f t="array" ref="O2364">IF(LEN($A2364)&gt;0,SUMPRODUCT(($A2364=merged_names)*(_xlfn.TEXTAFTER(O$2, "At ")=merged_belt_colours)*merged_months_at_rank),"")</f>
        <v/>
      </c>
      <c r="P2364" s="18" t="str" cm="1">
        <f t="array" ref="P2364">IF(LEN($A2364)&gt;0,SUMPRODUCT(($A2364=merged_names)*(_xlfn.TEXTAFTER(P$2, "At ")=merged_belt_colours)*merged_months_at_rank),"")</f>
        <v/>
      </c>
      <c r="Q2364" s="18" t="str" cm="1">
        <f t="array" ref="Q2364">IF(LEN($A2364)&gt;0,SUMPRODUCT(($A2364=merged_names)*(_xlfn.TEXTAFTER(Q$2, "At ")=merged_belt_colours)*merged_months_at_rank),"")</f>
        <v/>
      </c>
      <c r="R2364" s="18" t="str" cm="1">
        <f t="array" ref="R2364">IF(LEN($A2364)&gt;0,SUMPRODUCT(($A2364=merged_names)*(_xlfn.TEXTAFTER(R$2, "At ")=merged_belt_colours)*merged_months_at_rank),"")</f>
        <v/>
      </c>
    </row>
    <row r="2365" spans="1:18" x14ac:dyDescent="0.25">
      <c r="A2365"/>
      <c r="B2365" s="15" t="str" cm="1">
        <f t="array" ref="B2365">IFERROR(IF(LEN(A2365)&gt;0, IF(SUMPRODUCT((Inactives[Key]=J2365)*(Inactives[Currently Inactive]))=1,"Inactive","Active"),""),"Active")</f>
        <v/>
      </c>
      <c r="C2365" s="16" t="str" cm="1">
        <f t="array" aca="1" ref="C2365" ca="1">IFERROR(_xlfn._xlws.FILTER(Inactives[Inactive On],(Inactives[Key]=J2365)*(Inactives[Currently Inactive]),""),"")</f>
        <v/>
      </c>
      <c r="D2365" s="16" t="str" cm="1">
        <f t="array" aca="1" ref="D2365" ca="1">IFERROR(INDEX(_xlfn.TEXTSPLIT(E2365," "),1),"")</f>
        <v/>
      </c>
      <c r="E2365" s="15" t="str" cm="1">
        <f t="array" aca="1" ref="E2365" ca="1">IFERROR(_xlfn._xlws.FILTER(merged_ranks,(merged_end_dates=DATE(9999,12,31))*(merged_names=A2365)),"")</f>
        <v/>
      </c>
      <c r="F2365" s="17" t="str">
        <f ca="1">_xlfn.XLOOKUP(J2365,Promotions[Promo Key],Promotions[Promo Date],"")</f>
        <v/>
      </c>
      <c r="G2365" s="18" t="str">
        <f t="shared" ca="1" si="159"/>
        <v/>
      </c>
      <c r="H2365" s="18" t="str">
        <f t="shared" ca="1" si="158"/>
        <v/>
      </c>
      <c r="I2365" s="17" t="str">
        <f>_xlfn.XLOOKUP(A2365,Students[Full Name],Students[Starting Rank],"")</f>
        <v/>
      </c>
      <c r="J2365" s="15" t="str">
        <f t="shared" ca="1" si="160"/>
        <v xml:space="preserve">: </v>
      </c>
      <c r="K2365" s="16" t="str">
        <f>_xlfn.XLOOKUP(A2365,Students[Full Name],Students[Start Date],"")</f>
        <v/>
      </c>
      <c r="L2365" s="18">
        <f t="shared" ca="1" si="161"/>
        <v>-1</v>
      </c>
      <c r="M2365" s="18" cm="1">
        <f t="array" aca="1" ref="M2365" ca="1">SUMPRODUCT(Inactives[Days Inactive]*(Inactives[Student]=A2365))/365</f>
        <v>0</v>
      </c>
      <c r="N2365" s="18" t="str" cm="1">
        <f t="array" ref="N2365">IF(LEN($A2365)&gt;0,SUMPRODUCT(($A2365=merged_names)*(_xlfn.TEXTAFTER(N$2, "At ")=merged_belt_colours)*merged_months_at_rank),"")</f>
        <v/>
      </c>
      <c r="O2365" s="18" t="str" cm="1">
        <f t="array" ref="O2365">IF(LEN($A2365)&gt;0,SUMPRODUCT(($A2365=merged_names)*(_xlfn.TEXTAFTER(O$2, "At ")=merged_belt_colours)*merged_months_at_rank),"")</f>
        <v/>
      </c>
      <c r="P2365" s="18" t="str" cm="1">
        <f t="array" ref="P2365">IF(LEN($A2365)&gt;0,SUMPRODUCT(($A2365=merged_names)*(_xlfn.TEXTAFTER(P$2, "At ")=merged_belt_colours)*merged_months_at_rank),"")</f>
        <v/>
      </c>
      <c r="Q2365" s="18" t="str" cm="1">
        <f t="array" ref="Q2365">IF(LEN($A2365)&gt;0,SUMPRODUCT(($A2365=merged_names)*(_xlfn.TEXTAFTER(Q$2, "At ")=merged_belt_colours)*merged_months_at_rank),"")</f>
        <v/>
      </c>
      <c r="R2365" s="18" t="str" cm="1">
        <f t="array" ref="R2365">IF(LEN($A2365)&gt;0,SUMPRODUCT(($A2365=merged_names)*(_xlfn.TEXTAFTER(R$2, "At ")=merged_belt_colours)*merged_months_at_rank),"")</f>
        <v/>
      </c>
    </row>
    <row r="2366" spans="1:18" x14ac:dyDescent="0.25">
      <c r="A2366"/>
      <c r="B2366" s="15" t="str" cm="1">
        <f t="array" ref="B2366">IFERROR(IF(LEN(A2366)&gt;0, IF(SUMPRODUCT((Inactives[Key]=J2366)*(Inactives[Currently Inactive]))=1,"Inactive","Active"),""),"Active")</f>
        <v/>
      </c>
      <c r="C2366" s="16" t="str" cm="1">
        <f t="array" aca="1" ref="C2366" ca="1">IFERROR(_xlfn._xlws.FILTER(Inactives[Inactive On],(Inactives[Key]=J2366)*(Inactives[Currently Inactive]),""),"")</f>
        <v/>
      </c>
      <c r="D2366" s="16" t="str" cm="1">
        <f t="array" aca="1" ref="D2366" ca="1">IFERROR(INDEX(_xlfn.TEXTSPLIT(E2366," "),1),"")</f>
        <v/>
      </c>
      <c r="E2366" s="15" t="str" cm="1">
        <f t="array" aca="1" ref="E2366" ca="1">IFERROR(_xlfn._xlws.FILTER(merged_ranks,(merged_end_dates=DATE(9999,12,31))*(merged_names=A2366)),"")</f>
        <v/>
      </c>
      <c r="F2366" s="17" t="str">
        <f ca="1">_xlfn.XLOOKUP(J2366,Promotions[Promo Key],Promotions[Promo Date],"")</f>
        <v/>
      </c>
      <c r="G2366" s="18" t="str">
        <f t="shared" ca="1" si="159"/>
        <v/>
      </c>
      <c r="H2366" s="18" t="str">
        <f t="shared" ca="1" si="158"/>
        <v/>
      </c>
      <c r="I2366" s="17" t="str">
        <f>_xlfn.XLOOKUP(A2366,Students[Full Name],Students[Starting Rank],"")</f>
        <v/>
      </c>
      <c r="J2366" s="15" t="str">
        <f t="shared" ca="1" si="160"/>
        <v xml:space="preserve">: </v>
      </c>
      <c r="K2366" s="16" t="str">
        <f>_xlfn.XLOOKUP(A2366,Students[Full Name],Students[Start Date],"")</f>
        <v/>
      </c>
      <c r="L2366" s="18">
        <f t="shared" ca="1" si="161"/>
        <v>-1</v>
      </c>
      <c r="M2366" s="18" cm="1">
        <f t="array" aca="1" ref="M2366" ca="1">SUMPRODUCT(Inactives[Days Inactive]*(Inactives[Student]=A2366))/365</f>
        <v>0</v>
      </c>
      <c r="N2366" s="18" t="str" cm="1">
        <f t="array" ref="N2366">IF(LEN($A2366)&gt;0,SUMPRODUCT(($A2366=merged_names)*(_xlfn.TEXTAFTER(N$2, "At ")=merged_belt_colours)*merged_months_at_rank),"")</f>
        <v/>
      </c>
      <c r="O2366" s="18" t="str" cm="1">
        <f t="array" ref="O2366">IF(LEN($A2366)&gt;0,SUMPRODUCT(($A2366=merged_names)*(_xlfn.TEXTAFTER(O$2, "At ")=merged_belt_colours)*merged_months_at_rank),"")</f>
        <v/>
      </c>
      <c r="P2366" s="18" t="str" cm="1">
        <f t="array" ref="P2366">IF(LEN($A2366)&gt;0,SUMPRODUCT(($A2366=merged_names)*(_xlfn.TEXTAFTER(P$2, "At ")=merged_belt_colours)*merged_months_at_rank),"")</f>
        <v/>
      </c>
      <c r="Q2366" s="18" t="str" cm="1">
        <f t="array" ref="Q2366">IF(LEN($A2366)&gt;0,SUMPRODUCT(($A2366=merged_names)*(_xlfn.TEXTAFTER(Q$2, "At ")=merged_belt_colours)*merged_months_at_rank),"")</f>
        <v/>
      </c>
      <c r="R2366" s="18" t="str" cm="1">
        <f t="array" ref="R2366">IF(LEN($A2366)&gt;0,SUMPRODUCT(($A2366=merged_names)*(_xlfn.TEXTAFTER(R$2, "At ")=merged_belt_colours)*merged_months_at_rank),"")</f>
        <v/>
      </c>
    </row>
    <row r="2367" spans="1:18" x14ac:dyDescent="0.25">
      <c r="A2367"/>
      <c r="B2367" s="15" t="str" cm="1">
        <f t="array" ref="B2367">IFERROR(IF(LEN(A2367)&gt;0, IF(SUMPRODUCT((Inactives[Key]=J2367)*(Inactives[Currently Inactive]))=1,"Inactive","Active"),""),"Active")</f>
        <v/>
      </c>
      <c r="C2367" s="16" t="str" cm="1">
        <f t="array" aca="1" ref="C2367" ca="1">IFERROR(_xlfn._xlws.FILTER(Inactives[Inactive On],(Inactives[Key]=J2367)*(Inactives[Currently Inactive]),""),"")</f>
        <v/>
      </c>
      <c r="D2367" s="16" t="str" cm="1">
        <f t="array" aca="1" ref="D2367" ca="1">IFERROR(INDEX(_xlfn.TEXTSPLIT(E2367," "),1),"")</f>
        <v/>
      </c>
      <c r="E2367" s="15" t="str" cm="1">
        <f t="array" aca="1" ref="E2367" ca="1">IFERROR(_xlfn._xlws.FILTER(merged_ranks,(merged_end_dates=DATE(9999,12,31))*(merged_names=A2367)),"")</f>
        <v/>
      </c>
      <c r="F2367" s="17" t="str">
        <f ca="1">_xlfn.XLOOKUP(J2367,Promotions[Promo Key],Promotions[Promo Date],"")</f>
        <v/>
      </c>
      <c r="G2367" s="18" t="str">
        <f t="shared" ca="1" si="159"/>
        <v/>
      </c>
      <c r="H2367" s="18" t="str">
        <f t="shared" ca="1" si="158"/>
        <v/>
      </c>
      <c r="I2367" s="17" t="str">
        <f>_xlfn.XLOOKUP(A2367,Students[Full Name],Students[Starting Rank],"")</f>
        <v/>
      </c>
      <c r="J2367" s="15" t="str">
        <f t="shared" ca="1" si="160"/>
        <v xml:space="preserve">: </v>
      </c>
      <c r="K2367" s="16" t="str">
        <f>_xlfn.XLOOKUP(A2367,Students[Full Name],Students[Start Date],"")</f>
        <v/>
      </c>
      <c r="L2367" s="18">
        <f t="shared" ca="1" si="161"/>
        <v>-1</v>
      </c>
      <c r="M2367" s="18" cm="1">
        <f t="array" aca="1" ref="M2367" ca="1">SUMPRODUCT(Inactives[Days Inactive]*(Inactives[Student]=A2367))/365</f>
        <v>0</v>
      </c>
      <c r="N2367" s="18" t="str" cm="1">
        <f t="array" ref="N2367">IF(LEN($A2367)&gt;0,SUMPRODUCT(($A2367=merged_names)*(_xlfn.TEXTAFTER(N$2, "At ")=merged_belt_colours)*merged_months_at_rank),"")</f>
        <v/>
      </c>
      <c r="O2367" s="18" t="str" cm="1">
        <f t="array" ref="O2367">IF(LEN($A2367)&gt;0,SUMPRODUCT(($A2367=merged_names)*(_xlfn.TEXTAFTER(O$2, "At ")=merged_belt_colours)*merged_months_at_rank),"")</f>
        <v/>
      </c>
      <c r="P2367" s="18" t="str" cm="1">
        <f t="array" ref="P2367">IF(LEN($A2367)&gt;0,SUMPRODUCT(($A2367=merged_names)*(_xlfn.TEXTAFTER(P$2, "At ")=merged_belt_colours)*merged_months_at_rank),"")</f>
        <v/>
      </c>
      <c r="Q2367" s="18" t="str" cm="1">
        <f t="array" ref="Q2367">IF(LEN($A2367)&gt;0,SUMPRODUCT(($A2367=merged_names)*(_xlfn.TEXTAFTER(Q$2, "At ")=merged_belt_colours)*merged_months_at_rank),"")</f>
        <v/>
      </c>
      <c r="R2367" s="18" t="str" cm="1">
        <f t="array" ref="R2367">IF(LEN($A2367)&gt;0,SUMPRODUCT(($A2367=merged_names)*(_xlfn.TEXTAFTER(R$2, "At ")=merged_belt_colours)*merged_months_at_rank),"")</f>
        <v/>
      </c>
    </row>
    <row r="2368" spans="1:18" x14ac:dyDescent="0.25">
      <c r="A2368"/>
      <c r="B2368" s="15" t="str" cm="1">
        <f t="array" ref="B2368">IFERROR(IF(LEN(A2368)&gt;0, IF(SUMPRODUCT((Inactives[Key]=J2368)*(Inactives[Currently Inactive]))=1,"Inactive","Active"),""),"Active")</f>
        <v/>
      </c>
      <c r="C2368" s="16" t="str" cm="1">
        <f t="array" aca="1" ref="C2368" ca="1">IFERROR(_xlfn._xlws.FILTER(Inactives[Inactive On],(Inactives[Key]=J2368)*(Inactives[Currently Inactive]),""),"")</f>
        <v/>
      </c>
      <c r="D2368" s="16" t="str" cm="1">
        <f t="array" aca="1" ref="D2368" ca="1">IFERROR(INDEX(_xlfn.TEXTSPLIT(E2368," "),1),"")</f>
        <v/>
      </c>
      <c r="E2368" s="15" t="str" cm="1">
        <f t="array" aca="1" ref="E2368" ca="1">IFERROR(_xlfn._xlws.FILTER(merged_ranks,(merged_end_dates=DATE(9999,12,31))*(merged_names=A2368)),"")</f>
        <v/>
      </c>
      <c r="F2368" s="17" t="str">
        <f ca="1">_xlfn.XLOOKUP(J2368,Promotions[Promo Key],Promotions[Promo Date],"")</f>
        <v/>
      </c>
      <c r="G2368" s="18" t="str">
        <f t="shared" ca="1" si="159"/>
        <v/>
      </c>
      <c r="H2368" s="18" t="str">
        <f t="shared" ca="1" si="158"/>
        <v/>
      </c>
      <c r="I2368" s="17" t="str">
        <f>_xlfn.XLOOKUP(A2368,Students[Full Name],Students[Starting Rank],"")</f>
        <v/>
      </c>
      <c r="J2368" s="15" t="str">
        <f t="shared" ca="1" si="160"/>
        <v xml:space="preserve">: </v>
      </c>
      <c r="K2368" s="16" t="str">
        <f>_xlfn.XLOOKUP(A2368,Students[Full Name],Students[Start Date],"")</f>
        <v/>
      </c>
      <c r="L2368" s="18">
        <f t="shared" ca="1" si="161"/>
        <v>-1</v>
      </c>
      <c r="M2368" s="18" cm="1">
        <f t="array" aca="1" ref="M2368" ca="1">SUMPRODUCT(Inactives[Days Inactive]*(Inactives[Student]=A2368))/365</f>
        <v>0</v>
      </c>
      <c r="N2368" s="18" t="str" cm="1">
        <f t="array" ref="N2368">IF(LEN($A2368)&gt;0,SUMPRODUCT(($A2368=merged_names)*(_xlfn.TEXTAFTER(N$2, "At ")=merged_belt_colours)*merged_months_at_rank),"")</f>
        <v/>
      </c>
      <c r="O2368" s="18" t="str" cm="1">
        <f t="array" ref="O2368">IF(LEN($A2368)&gt;0,SUMPRODUCT(($A2368=merged_names)*(_xlfn.TEXTAFTER(O$2, "At ")=merged_belt_colours)*merged_months_at_rank),"")</f>
        <v/>
      </c>
      <c r="P2368" s="18" t="str" cm="1">
        <f t="array" ref="P2368">IF(LEN($A2368)&gt;0,SUMPRODUCT(($A2368=merged_names)*(_xlfn.TEXTAFTER(P$2, "At ")=merged_belt_colours)*merged_months_at_rank),"")</f>
        <v/>
      </c>
      <c r="Q2368" s="18" t="str" cm="1">
        <f t="array" ref="Q2368">IF(LEN($A2368)&gt;0,SUMPRODUCT(($A2368=merged_names)*(_xlfn.TEXTAFTER(Q$2, "At ")=merged_belt_colours)*merged_months_at_rank),"")</f>
        <v/>
      </c>
      <c r="R2368" s="18" t="str" cm="1">
        <f t="array" ref="R2368">IF(LEN($A2368)&gt;0,SUMPRODUCT(($A2368=merged_names)*(_xlfn.TEXTAFTER(R$2, "At ")=merged_belt_colours)*merged_months_at_rank),"")</f>
        <v/>
      </c>
    </row>
    <row r="2369" spans="1:18" x14ac:dyDescent="0.25">
      <c r="A2369"/>
      <c r="B2369" s="15" t="str" cm="1">
        <f t="array" ref="B2369">IFERROR(IF(LEN(A2369)&gt;0, IF(SUMPRODUCT((Inactives[Key]=J2369)*(Inactives[Currently Inactive]))=1,"Inactive","Active"),""),"Active")</f>
        <v/>
      </c>
      <c r="C2369" s="16" t="str" cm="1">
        <f t="array" aca="1" ref="C2369" ca="1">IFERROR(_xlfn._xlws.FILTER(Inactives[Inactive On],(Inactives[Key]=J2369)*(Inactives[Currently Inactive]),""),"")</f>
        <v/>
      </c>
      <c r="D2369" s="16" t="str" cm="1">
        <f t="array" aca="1" ref="D2369" ca="1">IFERROR(INDEX(_xlfn.TEXTSPLIT(E2369," "),1),"")</f>
        <v/>
      </c>
      <c r="E2369" s="15" t="str" cm="1">
        <f t="array" aca="1" ref="E2369" ca="1">IFERROR(_xlfn._xlws.FILTER(merged_ranks,(merged_end_dates=DATE(9999,12,31))*(merged_names=A2369)),"")</f>
        <v/>
      </c>
      <c r="F2369" s="17" t="str">
        <f ca="1">_xlfn.XLOOKUP(J2369,Promotions[Promo Key],Promotions[Promo Date],"")</f>
        <v/>
      </c>
      <c r="G2369" s="18" t="str">
        <f t="shared" ca="1" si="159"/>
        <v/>
      </c>
      <c r="H2369" s="18" t="str">
        <f t="shared" ca="1" si="158"/>
        <v/>
      </c>
      <c r="I2369" s="17" t="str">
        <f>_xlfn.XLOOKUP(A2369,Students[Full Name],Students[Starting Rank],"")</f>
        <v/>
      </c>
      <c r="J2369" s="15" t="str">
        <f t="shared" ca="1" si="160"/>
        <v xml:space="preserve">: </v>
      </c>
      <c r="K2369" s="16" t="str">
        <f>_xlfn.XLOOKUP(A2369,Students[Full Name],Students[Start Date],"")</f>
        <v/>
      </c>
      <c r="L2369" s="18">
        <f t="shared" ca="1" si="161"/>
        <v>-1</v>
      </c>
      <c r="M2369" s="18" cm="1">
        <f t="array" aca="1" ref="M2369" ca="1">SUMPRODUCT(Inactives[Days Inactive]*(Inactives[Student]=A2369))/365</f>
        <v>0</v>
      </c>
      <c r="N2369" s="18" t="str" cm="1">
        <f t="array" ref="N2369">IF(LEN($A2369)&gt;0,SUMPRODUCT(($A2369=merged_names)*(_xlfn.TEXTAFTER(N$2, "At ")=merged_belt_colours)*merged_months_at_rank),"")</f>
        <v/>
      </c>
      <c r="O2369" s="18" t="str" cm="1">
        <f t="array" ref="O2369">IF(LEN($A2369)&gt;0,SUMPRODUCT(($A2369=merged_names)*(_xlfn.TEXTAFTER(O$2, "At ")=merged_belt_colours)*merged_months_at_rank),"")</f>
        <v/>
      </c>
      <c r="P2369" s="18" t="str" cm="1">
        <f t="array" ref="P2369">IF(LEN($A2369)&gt;0,SUMPRODUCT(($A2369=merged_names)*(_xlfn.TEXTAFTER(P$2, "At ")=merged_belt_colours)*merged_months_at_rank),"")</f>
        <v/>
      </c>
      <c r="Q2369" s="18" t="str" cm="1">
        <f t="array" ref="Q2369">IF(LEN($A2369)&gt;0,SUMPRODUCT(($A2369=merged_names)*(_xlfn.TEXTAFTER(Q$2, "At ")=merged_belt_colours)*merged_months_at_rank),"")</f>
        <v/>
      </c>
      <c r="R2369" s="18" t="str" cm="1">
        <f t="array" ref="R2369">IF(LEN($A2369)&gt;0,SUMPRODUCT(($A2369=merged_names)*(_xlfn.TEXTAFTER(R$2, "At ")=merged_belt_colours)*merged_months_at_rank),"")</f>
        <v/>
      </c>
    </row>
    <row r="2370" spans="1:18" x14ac:dyDescent="0.25">
      <c r="A2370"/>
      <c r="B2370" s="15" t="str" cm="1">
        <f t="array" ref="B2370">IFERROR(IF(LEN(A2370)&gt;0, IF(SUMPRODUCT((Inactives[Key]=J2370)*(Inactives[Currently Inactive]))=1,"Inactive","Active"),""),"Active")</f>
        <v/>
      </c>
      <c r="C2370" s="16" t="str" cm="1">
        <f t="array" aca="1" ref="C2370" ca="1">IFERROR(_xlfn._xlws.FILTER(Inactives[Inactive On],(Inactives[Key]=J2370)*(Inactives[Currently Inactive]),""),"")</f>
        <v/>
      </c>
      <c r="D2370" s="16" t="str" cm="1">
        <f t="array" aca="1" ref="D2370" ca="1">IFERROR(INDEX(_xlfn.TEXTSPLIT(E2370," "),1),"")</f>
        <v/>
      </c>
      <c r="E2370" s="15" t="str" cm="1">
        <f t="array" aca="1" ref="E2370" ca="1">IFERROR(_xlfn._xlws.FILTER(merged_ranks,(merged_end_dates=DATE(9999,12,31))*(merged_names=A2370)),"")</f>
        <v/>
      </c>
      <c r="F2370" s="17" t="str">
        <f ca="1">_xlfn.XLOOKUP(J2370,Promotions[Promo Key],Promotions[Promo Date],"")</f>
        <v/>
      </c>
      <c r="G2370" s="18" t="str">
        <f t="shared" ca="1" si="159"/>
        <v/>
      </c>
      <c r="H2370" s="18" t="str">
        <f t="shared" ca="1" si="158"/>
        <v/>
      </c>
      <c r="I2370" s="17" t="str">
        <f>_xlfn.XLOOKUP(A2370,Students[Full Name],Students[Starting Rank],"")</f>
        <v/>
      </c>
      <c r="J2370" s="15" t="str">
        <f t="shared" ca="1" si="160"/>
        <v xml:space="preserve">: </v>
      </c>
      <c r="K2370" s="16" t="str">
        <f>_xlfn.XLOOKUP(A2370,Students[Full Name],Students[Start Date],"")</f>
        <v/>
      </c>
      <c r="L2370" s="18">
        <f t="shared" ca="1" si="161"/>
        <v>-1</v>
      </c>
      <c r="M2370" s="18" cm="1">
        <f t="array" aca="1" ref="M2370" ca="1">SUMPRODUCT(Inactives[Days Inactive]*(Inactives[Student]=A2370))/365</f>
        <v>0</v>
      </c>
      <c r="N2370" s="18" t="str" cm="1">
        <f t="array" ref="N2370">IF(LEN($A2370)&gt;0,SUMPRODUCT(($A2370=merged_names)*(_xlfn.TEXTAFTER(N$2, "At ")=merged_belt_colours)*merged_months_at_rank),"")</f>
        <v/>
      </c>
      <c r="O2370" s="18" t="str" cm="1">
        <f t="array" ref="O2370">IF(LEN($A2370)&gt;0,SUMPRODUCT(($A2370=merged_names)*(_xlfn.TEXTAFTER(O$2, "At ")=merged_belt_colours)*merged_months_at_rank),"")</f>
        <v/>
      </c>
      <c r="P2370" s="18" t="str" cm="1">
        <f t="array" ref="P2370">IF(LEN($A2370)&gt;0,SUMPRODUCT(($A2370=merged_names)*(_xlfn.TEXTAFTER(P$2, "At ")=merged_belt_colours)*merged_months_at_rank),"")</f>
        <v/>
      </c>
      <c r="Q2370" s="18" t="str" cm="1">
        <f t="array" ref="Q2370">IF(LEN($A2370)&gt;0,SUMPRODUCT(($A2370=merged_names)*(_xlfn.TEXTAFTER(Q$2, "At ")=merged_belt_colours)*merged_months_at_rank),"")</f>
        <v/>
      </c>
      <c r="R2370" s="18" t="str" cm="1">
        <f t="array" ref="R2370">IF(LEN($A2370)&gt;0,SUMPRODUCT(($A2370=merged_names)*(_xlfn.TEXTAFTER(R$2, "At ")=merged_belt_colours)*merged_months_at_rank),"")</f>
        <v/>
      </c>
    </row>
    <row r="2371" spans="1:18" x14ac:dyDescent="0.25">
      <c r="A2371"/>
      <c r="B2371" s="15" t="str" cm="1">
        <f t="array" ref="B2371">IFERROR(IF(LEN(A2371)&gt;0, IF(SUMPRODUCT((Inactives[Key]=J2371)*(Inactives[Currently Inactive]))=1,"Inactive","Active"),""),"Active")</f>
        <v/>
      </c>
      <c r="C2371" s="16" t="str" cm="1">
        <f t="array" aca="1" ref="C2371" ca="1">IFERROR(_xlfn._xlws.FILTER(Inactives[Inactive On],(Inactives[Key]=J2371)*(Inactives[Currently Inactive]),""),"")</f>
        <v/>
      </c>
      <c r="D2371" s="16" t="str" cm="1">
        <f t="array" aca="1" ref="D2371" ca="1">IFERROR(INDEX(_xlfn.TEXTSPLIT(E2371," "),1),"")</f>
        <v/>
      </c>
      <c r="E2371" s="15" t="str" cm="1">
        <f t="array" aca="1" ref="E2371" ca="1">IFERROR(_xlfn._xlws.FILTER(merged_ranks,(merged_end_dates=DATE(9999,12,31))*(merged_names=A2371)),"")</f>
        <v/>
      </c>
      <c r="F2371" s="17" t="str">
        <f ca="1">_xlfn.XLOOKUP(J2371,Promotions[Promo Key],Promotions[Promo Date],"")</f>
        <v/>
      </c>
      <c r="G2371" s="18" t="str">
        <f t="shared" ca="1" si="159"/>
        <v/>
      </c>
      <c r="H2371" s="18" t="str">
        <f t="shared" ca="1" si="158"/>
        <v/>
      </c>
      <c r="I2371" s="17" t="str">
        <f>_xlfn.XLOOKUP(A2371,Students[Full Name],Students[Starting Rank],"")</f>
        <v/>
      </c>
      <c r="J2371" s="15" t="str">
        <f t="shared" ca="1" si="160"/>
        <v xml:space="preserve">: </v>
      </c>
      <c r="K2371" s="16" t="str">
        <f>_xlfn.XLOOKUP(A2371,Students[Full Name],Students[Start Date],"")</f>
        <v/>
      </c>
      <c r="L2371" s="18">
        <f t="shared" ca="1" si="161"/>
        <v>-1</v>
      </c>
      <c r="M2371" s="18" cm="1">
        <f t="array" aca="1" ref="M2371" ca="1">SUMPRODUCT(Inactives[Days Inactive]*(Inactives[Student]=A2371))/365</f>
        <v>0</v>
      </c>
      <c r="N2371" s="18" t="str" cm="1">
        <f t="array" ref="N2371">IF(LEN($A2371)&gt;0,SUMPRODUCT(($A2371=merged_names)*(_xlfn.TEXTAFTER(N$2, "At ")=merged_belt_colours)*merged_months_at_rank),"")</f>
        <v/>
      </c>
      <c r="O2371" s="18" t="str" cm="1">
        <f t="array" ref="O2371">IF(LEN($A2371)&gt;0,SUMPRODUCT(($A2371=merged_names)*(_xlfn.TEXTAFTER(O$2, "At ")=merged_belt_colours)*merged_months_at_rank),"")</f>
        <v/>
      </c>
      <c r="P2371" s="18" t="str" cm="1">
        <f t="array" ref="P2371">IF(LEN($A2371)&gt;0,SUMPRODUCT(($A2371=merged_names)*(_xlfn.TEXTAFTER(P$2, "At ")=merged_belt_colours)*merged_months_at_rank),"")</f>
        <v/>
      </c>
      <c r="Q2371" s="18" t="str" cm="1">
        <f t="array" ref="Q2371">IF(LEN($A2371)&gt;0,SUMPRODUCT(($A2371=merged_names)*(_xlfn.TEXTAFTER(Q$2, "At ")=merged_belt_colours)*merged_months_at_rank),"")</f>
        <v/>
      </c>
      <c r="R2371" s="18" t="str" cm="1">
        <f t="array" ref="R2371">IF(LEN($A2371)&gt;0,SUMPRODUCT(($A2371=merged_names)*(_xlfn.TEXTAFTER(R$2, "At ")=merged_belt_colours)*merged_months_at_rank),"")</f>
        <v/>
      </c>
    </row>
    <row r="2372" spans="1:18" x14ac:dyDescent="0.25">
      <c r="A2372"/>
      <c r="B2372" s="15" t="str" cm="1">
        <f t="array" ref="B2372">IFERROR(IF(LEN(A2372)&gt;0, IF(SUMPRODUCT((Inactives[Key]=J2372)*(Inactives[Currently Inactive]))=1,"Inactive","Active"),""),"Active")</f>
        <v/>
      </c>
      <c r="C2372" s="16" t="str" cm="1">
        <f t="array" aca="1" ref="C2372" ca="1">IFERROR(_xlfn._xlws.FILTER(Inactives[Inactive On],(Inactives[Key]=J2372)*(Inactives[Currently Inactive]),""),"")</f>
        <v/>
      </c>
      <c r="D2372" s="16" t="str" cm="1">
        <f t="array" aca="1" ref="D2372" ca="1">IFERROR(INDEX(_xlfn.TEXTSPLIT(E2372," "),1),"")</f>
        <v/>
      </c>
      <c r="E2372" s="15" t="str" cm="1">
        <f t="array" aca="1" ref="E2372" ca="1">IFERROR(_xlfn._xlws.FILTER(merged_ranks,(merged_end_dates=DATE(9999,12,31))*(merged_names=A2372)),"")</f>
        <v/>
      </c>
      <c r="F2372" s="17" t="str">
        <f ca="1">_xlfn.XLOOKUP(J2372,Promotions[Promo Key],Promotions[Promo Date],"")</f>
        <v/>
      </c>
      <c r="G2372" s="18" t="str">
        <f t="shared" ca="1" si="159"/>
        <v/>
      </c>
      <c r="H2372" s="18" t="str">
        <f t="shared" ca="1" si="158"/>
        <v/>
      </c>
      <c r="I2372" s="17" t="str">
        <f>_xlfn.XLOOKUP(A2372,Students[Full Name],Students[Starting Rank],"")</f>
        <v/>
      </c>
      <c r="J2372" s="15" t="str">
        <f t="shared" ca="1" si="160"/>
        <v xml:space="preserve">: </v>
      </c>
      <c r="K2372" s="16" t="str">
        <f>_xlfn.XLOOKUP(A2372,Students[Full Name],Students[Start Date],"")</f>
        <v/>
      </c>
      <c r="L2372" s="18">
        <f t="shared" ca="1" si="161"/>
        <v>-1</v>
      </c>
      <c r="M2372" s="18" cm="1">
        <f t="array" aca="1" ref="M2372" ca="1">SUMPRODUCT(Inactives[Days Inactive]*(Inactives[Student]=A2372))/365</f>
        <v>0</v>
      </c>
      <c r="N2372" s="18" t="str" cm="1">
        <f t="array" ref="N2372">IF(LEN($A2372)&gt;0,SUMPRODUCT(($A2372=merged_names)*(_xlfn.TEXTAFTER(N$2, "At ")=merged_belt_colours)*merged_months_at_rank),"")</f>
        <v/>
      </c>
      <c r="O2372" s="18" t="str" cm="1">
        <f t="array" ref="O2372">IF(LEN($A2372)&gt;0,SUMPRODUCT(($A2372=merged_names)*(_xlfn.TEXTAFTER(O$2, "At ")=merged_belt_colours)*merged_months_at_rank),"")</f>
        <v/>
      </c>
      <c r="P2372" s="18" t="str" cm="1">
        <f t="array" ref="P2372">IF(LEN($A2372)&gt;0,SUMPRODUCT(($A2372=merged_names)*(_xlfn.TEXTAFTER(P$2, "At ")=merged_belt_colours)*merged_months_at_rank),"")</f>
        <v/>
      </c>
      <c r="Q2372" s="18" t="str" cm="1">
        <f t="array" ref="Q2372">IF(LEN($A2372)&gt;0,SUMPRODUCT(($A2372=merged_names)*(_xlfn.TEXTAFTER(Q$2, "At ")=merged_belt_colours)*merged_months_at_rank),"")</f>
        <v/>
      </c>
      <c r="R2372" s="18" t="str" cm="1">
        <f t="array" ref="R2372">IF(LEN($A2372)&gt;0,SUMPRODUCT(($A2372=merged_names)*(_xlfn.TEXTAFTER(R$2, "At ")=merged_belt_colours)*merged_months_at_rank),"")</f>
        <v/>
      </c>
    </row>
    <row r="2373" spans="1:18" x14ac:dyDescent="0.25">
      <c r="A2373"/>
      <c r="B2373" s="15" t="str" cm="1">
        <f t="array" ref="B2373">IFERROR(IF(LEN(A2373)&gt;0, IF(SUMPRODUCT((Inactives[Key]=J2373)*(Inactives[Currently Inactive]))=1,"Inactive","Active"),""),"Active")</f>
        <v/>
      </c>
      <c r="C2373" s="16" t="str" cm="1">
        <f t="array" aca="1" ref="C2373" ca="1">IFERROR(_xlfn._xlws.FILTER(Inactives[Inactive On],(Inactives[Key]=J2373)*(Inactives[Currently Inactive]),""),"")</f>
        <v/>
      </c>
      <c r="D2373" s="16" t="str" cm="1">
        <f t="array" aca="1" ref="D2373" ca="1">IFERROR(INDEX(_xlfn.TEXTSPLIT(E2373," "),1),"")</f>
        <v/>
      </c>
      <c r="E2373" s="15" t="str" cm="1">
        <f t="array" aca="1" ref="E2373" ca="1">IFERROR(_xlfn._xlws.FILTER(merged_ranks,(merged_end_dates=DATE(9999,12,31))*(merged_names=A2373)),"")</f>
        <v/>
      </c>
      <c r="F2373" s="17" t="str">
        <f ca="1">_xlfn.XLOOKUP(J2373,Promotions[Promo Key],Promotions[Promo Date],"")</f>
        <v/>
      </c>
      <c r="G2373" s="18" t="str">
        <f t="shared" ca="1" si="159"/>
        <v/>
      </c>
      <c r="H2373" s="18" t="str">
        <f t="shared" ca="1" si="158"/>
        <v/>
      </c>
      <c r="I2373" s="17" t="str">
        <f>_xlfn.XLOOKUP(A2373,Students[Full Name],Students[Starting Rank],"")</f>
        <v/>
      </c>
      <c r="J2373" s="15" t="str">
        <f t="shared" ca="1" si="160"/>
        <v xml:space="preserve">: </v>
      </c>
      <c r="K2373" s="16" t="str">
        <f>_xlfn.XLOOKUP(A2373,Students[Full Name],Students[Start Date],"")</f>
        <v/>
      </c>
      <c r="L2373" s="18">
        <f t="shared" ca="1" si="161"/>
        <v>-1</v>
      </c>
      <c r="M2373" s="18" cm="1">
        <f t="array" aca="1" ref="M2373" ca="1">SUMPRODUCT(Inactives[Days Inactive]*(Inactives[Student]=A2373))/365</f>
        <v>0</v>
      </c>
      <c r="N2373" s="18" t="str" cm="1">
        <f t="array" ref="N2373">IF(LEN($A2373)&gt;0,SUMPRODUCT(($A2373=merged_names)*(_xlfn.TEXTAFTER(N$2, "At ")=merged_belt_colours)*merged_months_at_rank),"")</f>
        <v/>
      </c>
      <c r="O2373" s="18" t="str" cm="1">
        <f t="array" ref="O2373">IF(LEN($A2373)&gt;0,SUMPRODUCT(($A2373=merged_names)*(_xlfn.TEXTAFTER(O$2, "At ")=merged_belt_colours)*merged_months_at_rank),"")</f>
        <v/>
      </c>
      <c r="P2373" s="18" t="str" cm="1">
        <f t="array" ref="P2373">IF(LEN($A2373)&gt;0,SUMPRODUCT(($A2373=merged_names)*(_xlfn.TEXTAFTER(P$2, "At ")=merged_belt_colours)*merged_months_at_rank),"")</f>
        <v/>
      </c>
      <c r="Q2373" s="18" t="str" cm="1">
        <f t="array" ref="Q2373">IF(LEN($A2373)&gt;0,SUMPRODUCT(($A2373=merged_names)*(_xlfn.TEXTAFTER(Q$2, "At ")=merged_belt_colours)*merged_months_at_rank),"")</f>
        <v/>
      </c>
      <c r="R2373" s="18" t="str" cm="1">
        <f t="array" ref="R2373">IF(LEN($A2373)&gt;0,SUMPRODUCT(($A2373=merged_names)*(_xlfn.TEXTAFTER(R$2, "At ")=merged_belt_colours)*merged_months_at_rank),"")</f>
        <v/>
      </c>
    </row>
    <row r="2374" spans="1:18" x14ac:dyDescent="0.25">
      <c r="A2374"/>
      <c r="B2374" s="15" t="str" cm="1">
        <f t="array" ref="B2374">IFERROR(IF(LEN(A2374)&gt;0, IF(SUMPRODUCT((Inactives[Key]=J2374)*(Inactives[Currently Inactive]))=1,"Inactive","Active"),""),"Active")</f>
        <v/>
      </c>
      <c r="C2374" s="16" t="str" cm="1">
        <f t="array" aca="1" ref="C2374" ca="1">IFERROR(_xlfn._xlws.FILTER(Inactives[Inactive On],(Inactives[Key]=J2374)*(Inactives[Currently Inactive]),""),"")</f>
        <v/>
      </c>
      <c r="D2374" s="16" t="str" cm="1">
        <f t="array" aca="1" ref="D2374" ca="1">IFERROR(INDEX(_xlfn.TEXTSPLIT(E2374," "),1),"")</f>
        <v/>
      </c>
      <c r="E2374" s="15" t="str" cm="1">
        <f t="array" aca="1" ref="E2374" ca="1">IFERROR(_xlfn._xlws.FILTER(merged_ranks,(merged_end_dates=DATE(9999,12,31))*(merged_names=A2374)),"")</f>
        <v/>
      </c>
      <c r="F2374" s="17" t="str">
        <f ca="1">_xlfn.XLOOKUP(J2374,Promotions[Promo Key],Promotions[Promo Date],"")</f>
        <v/>
      </c>
      <c r="G2374" s="18" t="str">
        <f t="shared" ca="1" si="159"/>
        <v/>
      </c>
      <c r="H2374" s="18" t="str">
        <f t="shared" ca="1" si="158"/>
        <v/>
      </c>
      <c r="I2374" s="17" t="str">
        <f>_xlfn.XLOOKUP(A2374,Students[Full Name],Students[Starting Rank],"")</f>
        <v/>
      </c>
      <c r="J2374" s="15" t="str">
        <f t="shared" ca="1" si="160"/>
        <v xml:space="preserve">: </v>
      </c>
      <c r="K2374" s="16" t="str">
        <f>_xlfn.XLOOKUP(A2374,Students[Full Name],Students[Start Date],"")</f>
        <v/>
      </c>
      <c r="L2374" s="18">
        <f t="shared" ca="1" si="161"/>
        <v>-1</v>
      </c>
      <c r="M2374" s="18" cm="1">
        <f t="array" aca="1" ref="M2374" ca="1">SUMPRODUCT(Inactives[Days Inactive]*(Inactives[Student]=A2374))/365</f>
        <v>0</v>
      </c>
      <c r="N2374" s="18" t="str" cm="1">
        <f t="array" ref="N2374">IF(LEN($A2374)&gt;0,SUMPRODUCT(($A2374=merged_names)*(_xlfn.TEXTAFTER(N$2, "At ")=merged_belt_colours)*merged_months_at_rank),"")</f>
        <v/>
      </c>
      <c r="O2374" s="18" t="str" cm="1">
        <f t="array" ref="O2374">IF(LEN($A2374)&gt;0,SUMPRODUCT(($A2374=merged_names)*(_xlfn.TEXTAFTER(O$2, "At ")=merged_belt_colours)*merged_months_at_rank),"")</f>
        <v/>
      </c>
      <c r="P2374" s="18" t="str" cm="1">
        <f t="array" ref="P2374">IF(LEN($A2374)&gt;0,SUMPRODUCT(($A2374=merged_names)*(_xlfn.TEXTAFTER(P$2, "At ")=merged_belt_colours)*merged_months_at_rank),"")</f>
        <v/>
      </c>
      <c r="Q2374" s="18" t="str" cm="1">
        <f t="array" ref="Q2374">IF(LEN($A2374)&gt;0,SUMPRODUCT(($A2374=merged_names)*(_xlfn.TEXTAFTER(Q$2, "At ")=merged_belt_colours)*merged_months_at_rank),"")</f>
        <v/>
      </c>
      <c r="R2374" s="18" t="str" cm="1">
        <f t="array" ref="R2374">IF(LEN($A2374)&gt;0,SUMPRODUCT(($A2374=merged_names)*(_xlfn.TEXTAFTER(R$2, "At ")=merged_belt_colours)*merged_months_at_rank),"")</f>
        <v/>
      </c>
    </row>
    <row r="2375" spans="1:18" x14ac:dyDescent="0.25">
      <c r="A2375"/>
      <c r="B2375" s="15" t="str" cm="1">
        <f t="array" ref="B2375">IFERROR(IF(LEN(A2375)&gt;0, IF(SUMPRODUCT((Inactives[Key]=J2375)*(Inactives[Currently Inactive]))=1,"Inactive","Active"),""),"Active")</f>
        <v/>
      </c>
      <c r="C2375" s="16" t="str" cm="1">
        <f t="array" aca="1" ref="C2375" ca="1">IFERROR(_xlfn._xlws.FILTER(Inactives[Inactive On],(Inactives[Key]=J2375)*(Inactives[Currently Inactive]),""),"")</f>
        <v/>
      </c>
      <c r="D2375" s="16" t="str" cm="1">
        <f t="array" aca="1" ref="D2375" ca="1">IFERROR(INDEX(_xlfn.TEXTSPLIT(E2375," "),1),"")</f>
        <v/>
      </c>
      <c r="E2375" s="15" t="str" cm="1">
        <f t="array" aca="1" ref="E2375" ca="1">IFERROR(_xlfn._xlws.FILTER(merged_ranks,(merged_end_dates=DATE(9999,12,31))*(merged_names=A2375)),"")</f>
        <v/>
      </c>
      <c r="F2375" s="17" t="str">
        <f ca="1">_xlfn.XLOOKUP(J2375,Promotions[Promo Key],Promotions[Promo Date],"")</f>
        <v/>
      </c>
      <c r="G2375" s="18" t="str">
        <f t="shared" ca="1" si="159"/>
        <v/>
      </c>
      <c r="H2375" s="18" t="str">
        <f t="shared" ca="1" si="158"/>
        <v/>
      </c>
      <c r="I2375" s="17" t="str">
        <f>_xlfn.XLOOKUP(A2375,Students[Full Name],Students[Starting Rank],"")</f>
        <v/>
      </c>
      <c r="J2375" s="15" t="str">
        <f t="shared" ca="1" si="160"/>
        <v xml:space="preserve">: </v>
      </c>
      <c r="K2375" s="16" t="str">
        <f>_xlfn.XLOOKUP(A2375,Students[Full Name],Students[Start Date],"")</f>
        <v/>
      </c>
      <c r="L2375" s="18">
        <f t="shared" ca="1" si="161"/>
        <v>-1</v>
      </c>
      <c r="M2375" s="18" cm="1">
        <f t="array" aca="1" ref="M2375" ca="1">SUMPRODUCT(Inactives[Days Inactive]*(Inactives[Student]=A2375))/365</f>
        <v>0</v>
      </c>
      <c r="N2375" s="18" t="str" cm="1">
        <f t="array" ref="N2375">IF(LEN($A2375)&gt;0,SUMPRODUCT(($A2375=merged_names)*(_xlfn.TEXTAFTER(N$2, "At ")=merged_belt_colours)*merged_months_at_rank),"")</f>
        <v/>
      </c>
      <c r="O2375" s="18" t="str" cm="1">
        <f t="array" ref="O2375">IF(LEN($A2375)&gt;0,SUMPRODUCT(($A2375=merged_names)*(_xlfn.TEXTAFTER(O$2, "At ")=merged_belt_colours)*merged_months_at_rank),"")</f>
        <v/>
      </c>
      <c r="P2375" s="18" t="str" cm="1">
        <f t="array" ref="P2375">IF(LEN($A2375)&gt;0,SUMPRODUCT(($A2375=merged_names)*(_xlfn.TEXTAFTER(P$2, "At ")=merged_belt_colours)*merged_months_at_rank),"")</f>
        <v/>
      </c>
      <c r="Q2375" s="18" t="str" cm="1">
        <f t="array" ref="Q2375">IF(LEN($A2375)&gt;0,SUMPRODUCT(($A2375=merged_names)*(_xlfn.TEXTAFTER(Q$2, "At ")=merged_belt_colours)*merged_months_at_rank),"")</f>
        <v/>
      </c>
      <c r="R2375" s="18" t="str" cm="1">
        <f t="array" ref="R2375">IF(LEN($A2375)&gt;0,SUMPRODUCT(($A2375=merged_names)*(_xlfn.TEXTAFTER(R$2, "At ")=merged_belt_colours)*merged_months_at_rank),"")</f>
        <v/>
      </c>
    </row>
    <row r="2376" spans="1:18" x14ac:dyDescent="0.25">
      <c r="A2376"/>
      <c r="B2376" s="15" t="str" cm="1">
        <f t="array" ref="B2376">IFERROR(IF(LEN(A2376)&gt;0, IF(SUMPRODUCT((Inactives[Key]=J2376)*(Inactives[Currently Inactive]))=1,"Inactive","Active"),""),"Active")</f>
        <v/>
      </c>
      <c r="C2376" s="16" t="str" cm="1">
        <f t="array" aca="1" ref="C2376" ca="1">IFERROR(_xlfn._xlws.FILTER(Inactives[Inactive On],(Inactives[Key]=J2376)*(Inactives[Currently Inactive]),""),"")</f>
        <v/>
      </c>
      <c r="D2376" s="16" t="str" cm="1">
        <f t="array" aca="1" ref="D2376" ca="1">IFERROR(INDEX(_xlfn.TEXTSPLIT(E2376," "),1),"")</f>
        <v/>
      </c>
      <c r="E2376" s="15" t="str" cm="1">
        <f t="array" aca="1" ref="E2376" ca="1">IFERROR(_xlfn._xlws.FILTER(merged_ranks,(merged_end_dates=DATE(9999,12,31))*(merged_names=A2376)),"")</f>
        <v/>
      </c>
      <c r="F2376" s="17" t="str">
        <f ca="1">_xlfn.XLOOKUP(J2376,Promotions[Promo Key],Promotions[Promo Date],"")</f>
        <v/>
      </c>
      <c r="G2376" s="18" t="str">
        <f t="shared" ca="1" si="159"/>
        <v/>
      </c>
      <c r="H2376" s="18" t="str">
        <f t="shared" ca="1" si="158"/>
        <v/>
      </c>
      <c r="I2376" s="17" t="str">
        <f>_xlfn.XLOOKUP(A2376,Students[Full Name],Students[Starting Rank],"")</f>
        <v/>
      </c>
      <c r="J2376" s="15" t="str">
        <f t="shared" ca="1" si="160"/>
        <v xml:space="preserve">: </v>
      </c>
      <c r="K2376" s="16" t="str">
        <f>_xlfn.XLOOKUP(A2376,Students[Full Name],Students[Start Date],"")</f>
        <v/>
      </c>
      <c r="L2376" s="18">
        <f t="shared" ca="1" si="161"/>
        <v>-1</v>
      </c>
      <c r="M2376" s="18" cm="1">
        <f t="array" aca="1" ref="M2376" ca="1">SUMPRODUCT(Inactives[Days Inactive]*(Inactives[Student]=A2376))/365</f>
        <v>0</v>
      </c>
      <c r="N2376" s="18" t="str" cm="1">
        <f t="array" ref="N2376">IF(LEN($A2376)&gt;0,SUMPRODUCT(($A2376=merged_names)*(_xlfn.TEXTAFTER(N$2, "At ")=merged_belt_colours)*merged_months_at_rank),"")</f>
        <v/>
      </c>
      <c r="O2376" s="18" t="str" cm="1">
        <f t="array" ref="O2376">IF(LEN($A2376)&gt;0,SUMPRODUCT(($A2376=merged_names)*(_xlfn.TEXTAFTER(O$2, "At ")=merged_belt_colours)*merged_months_at_rank),"")</f>
        <v/>
      </c>
      <c r="P2376" s="18" t="str" cm="1">
        <f t="array" ref="P2376">IF(LEN($A2376)&gt;0,SUMPRODUCT(($A2376=merged_names)*(_xlfn.TEXTAFTER(P$2, "At ")=merged_belt_colours)*merged_months_at_rank),"")</f>
        <v/>
      </c>
      <c r="Q2376" s="18" t="str" cm="1">
        <f t="array" ref="Q2376">IF(LEN($A2376)&gt;0,SUMPRODUCT(($A2376=merged_names)*(_xlfn.TEXTAFTER(Q$2, "At ")=merged_belt_colours)*merged_months_at_rank),"")</f>
        <v/>
      </c>
      <c r="R2376" s="18" t="str" cm="1">
        <f t="array" ref="R2376">IF(LEN($A2376)&gt;0,SUMPRODUCT(($A2376=merged_names)*(_xlfn.TEXTAFTER(R$2, "At ")=merged_belt_colours)*merged_months_at_rank),"")</f>
        <v/>
      </c>
    </row>
    <row r="2377" spans="1:18" x14ac:dyDescent="0.25">
      <c r="A2377"/>
      <c r="B2377" s="15" t="str" cm="1">
        <f t="array" ref="B2377">IFERROR(IF(LEN(A2377)&gt;0, IF(SUMPRODUCT((Inactives[Key]=J2377)*(Inactives[Currently Inactive]))=1,"Inactive","Active"),""),"Active")</f>
        <v/>
      </c>
      <c r="C2377" s="16" t="str" cm="1">
        <f t="array" aca="1" ref="C2377" ca="1">IFERROR(_xlfn._xlws.FILTER(Inactives[Inactive On],(Inactives[Key]=J2377)*(Inactives[Currently Inactive]),""),"")</f>
        <v/>
      </c>
      <c r="D2377" s="16" t="str" cm="1">
        <f t="array" aca="1" ref="D2377" ca="1">IFERROR(INDEX(_xlfn.TEXTSPLIT(E2377," "),1),"")</f>
        <v/>
      </c>
      <c r="E2377" s="15" t="str" cm="1">
        <f t="array" aca="1" ref="E2377" ca="1">IFERROR(_xlfn._xlws.FILTER(merged_ranks,(merged_end_dates=DATE(9999,12,31))*(merged_names=A2377)),"")</f>
        <v/>
      </c>
      <c r="F2377" s="17" t="str">
        <f ca="1">_xlfn.XLOOKUP(J2377,Promotions[Promo Key],Promotions[Promo Date],"")</f>
        <v/>
      </c>
      <c r="G2377" s="18" t="str">
        <f t="shared" ca="1" si="159"/>
        <v/>
      </c>
      <c r="H2377" s="18" t="str">
        <f t="shared" ca="1" si="158"/>
        <v/>
      </c>
      <c r="I2377" s="17" t="str">
        <f>_xlfn.XLOOKUP(A2377,Students[Full Name],Students[Starting Rank],"")</f>
        <v/>
      </c>
      <c r="J2377" s="15" t="str">
        <f t="shared" ca="1" si="160"/>
        <v xml:space="preserve">: </v>
      </c>
      <c r="K2377" s="16" t="str">
        <f>_xlfn.XLOOKUP(A2377,Students[Full Name],Students[Start Date],"")</f>
        <v/>
      </c>
      <c r="L2377" s="18">
        <f t="shared" ca="1" si="161"/>
        <v>-1</v>
      </c>
      <c r="M2377" s="18" cm="1">
        <f t="array" aca="1" ref="M2377" ca="1">SUMPRODUCT(Inactives[Days Inactive]*(Inactives[Student]=A2377))/365</f>
        <v>0</v>
      </c>
      <c r="N2377" s="18" t="str" cm="1">
        <f t="array" ref="N2377">IF(LEN($A2377)&gt;0,SUMPRODUCT(($A2377=merged_names)*(_xlfn.TEXTAFTER(N$2, "At ")=merged_belt_colours)*merged_months_at_rank),"")</f>
        <v/>
      </c>
      <c r="O2377" s="18" t="str" cm="1">
        <f t="array" ref="O2377">IF(LEN($A2377)&gt;0,SUMPRODUCT(($A2377=merged_names)*(_xlfn.TEXTAFTER(O$2, "At ")=merged_belt_colours)*merged_months_at_rank),"")</f>
        <v/>
      </c>
      <c r="P2377" s="18" t="str" cm="1">
        <f t="array" ref="P2377">IF(LEN($A2377)&gt;0,SUMPRODUCT(($A2377=merged_names)*(_xlfn.TEXTAFTER(P$2, "At ")=merged_belt_colours)*merged_months_at_rank),"")</f>
        <v/>
      </c>
      <c r="Q2377" s="18" t="str" cm="1">
        <f t="array" ref="Q2377">IF(LEN($A2377)&gt;0,SUMPRODUCT(($A2377=merged_names)*(_xlfn.TEXTAFTER(Q$2, "At ")=merged_belt_colours)*merged_months_at_rank),"")</f>
        <v/>
      </c>
      <c r="R2377" s="18" t="str" cm="1">
        <f t="array" ref="R2377">IF(LEN($A2377)&gt;0,SUMPRODUCT(($A2377=merged_names)*(_xlfn.TEXTAFTER(R$2, "At ")=merged_belt_colours)*merged_months_at_rank),"")</f>
        <v/>
      </c>
    </row>
    <row r="2378" spans="1:18" x14ac:dyDescent="0.25">
      <c r="A2378"/>
      <c r="B2378" s="15" t="str" cm="1">
        <f t="array" ref="B2378">IFERROR(IF(LEN(A2378)&gt;0, IF(SUMPRODUCT((Inactives[Key]=J2378)*(Inactives[Currently Inactive]))=1,"Inactive","Active"),""),"Active")</f>
        <v/>
      </c>
      <c r="C2378" s="16" t="str" cm="1">
        <f t="array" aca="1" ref="C2378" ca="1">IFERROR(_xlfn._xlws.FILTER(Inactives[Inactive On],(Inactives[Key]=J2378)*(Inactives[Currently Inactive]),""),"")</f>
        <v/>
      </c>
      <c r="D2378" s="16" t="str" cm="1">
        <f t="array" aca="1" ref="D2378" ca="1">IFERROR(INDEX(_xlfn.TEXTSPLIT(E2378," "),1),"")</f>
        <v/>
      </c>
      <c r="E2378" s="15" t="str" cm="1">
        <f t="array" aca="1" ref="E2378" ca="1">IFERROR(_xlfn._xlws.FILTER(merged_ranks,(merged_end_dates=DATE(9999,12,31))*(merged_names=A2378)),"")</f>
        <v/>
      </c>
      <c r="F2378" s="17" t="str">
        <f ca="1">_xlfn.XLOOKUP(J2378,Promotions[Promo Key],Promotions[Promo Date],"")</f>
        <v/>
      </c>
      <c r="G2378" s="18" t="str">
        <f t="shared" ca="1" si="159"/>
        <v/>
      </c>
      <c r="H2378" s="18" t="str">
        <f t="shared" ca="1" si="158"/>
        <v/>
      </c>
      <c r="I2378" s="17" t="str">
        <f>_xlfn.XLOOKUP(A2378,Students[Full Name],Students[Starting Rank],"")</f>
        <v/>
      </c>
      <c r="J2378" s="15" t="str">
        <f t="shared" ca="1" si="160"/>
        <v xml:space="preserve">: </v>
      </c>
      <c r="K2378" s="16" t="str">
        <f>_xlfn.XLOOKUP(A2378,Students[Full Name],Students[Start Date],"")</f>
        <v/>
      </c>
      <c r="L2378" s="18">
        <f t="shared" ca="1" si="161"/>
        <v>-1</v>
      </c>
      <c r="M2378" s="18" cm="1">
        <f t="array" aca="1" ref="M2378" ca="1">SUMPRODUCT(Inactives[Days Inactive]*(Inactives[Student]=A2378))/365</f>
        <v>0</v>
      </c>
      <c r="N2378" s="18" t="str" cm="1">
        <f t="array" ref="N2378">IF(LEN($A2378)&gt;0,SUMPRODUCT(($A2378=merged_names)*(_xlfn.TEXTAFTER(N$2, "At ")=merged_belt_colours)*merged_months_at_rank),"")</f>
        <v/>
      </c>
      <c r="O2378" s="18" t="str" cm="1">
        <f t="array" ref="O2378">IF(LEN($A2378)&gt;0,SUMPRODUCT(($A2378=merged_names)*(_xlfn.TEXTAFTER(O$2, "At ")=merged_belt_colours)*merged_months_at_rank),"")</f>
        <v/>
      </c>
      <c r="P2378" s="18" t="str" cm="1">
        <f t="array" ref="P2378">IF(LEN($A2378)&gt;0,SUMPRODUCT(($A2378=merged_names)*(_xlfn.TEXTAFTER(P$2, "At ")=merged_belt_colours)*merged_months_at_rank),"")</f>
        <v/>
      </c>
      <c r="Q2378" s="18" t="str" cm="1">
        <f t="array" ref="Q2378">IF(LEN($A2378)&gt;0,SUMPRODUCT(($A2378=merged_names)*(_xlfn.TEXTAFTER(Q$2, "At ")=merged_belt_colours)*merged_months_at_rank),"")</f>
        <v/>
      </c>
      <c r="R2378" s="18" t="str" cm="1">
        <f t="array" ref="R2378">IF(LEN($A2378)&gt;0,SUMPRODUCT(($A2378=merged_names)*(_xlfn.TEXTAFTER(R$2, "At ")=merged_belt_colours)*merged_months_at_rank),"")</f>
        <v/>
      </c>
    </row>
    <row r="2379" spans="1:18" x14ac:dyDescent="0.25">
      <c r="A2379"/>
      <c r="B2379" s="15" t="str" cm="1">
        <f t="array" ref="B2379">IFERROR(IF(LEN(A2379)&gt;0, IF(SUMPRODUCT((Inactives[Key]=J2379)*(Inactives[Currently Inactive]))=1,"Inactive","Active"),""),"Active")</f>
        <v/>
      </c>
      <c r="C2379" s="16" t="str" cm="1">
        <f t="array" aca="1" ref="C2379" ca="1">IFERROR(_xlfn._xlws.FILTER(Inactives[Inactive On],(Inactives[Key]=J2379)*(Inactives[Currently Inactive]),""),"")</f>
        <v/>
      </c>
      <c r="D2379" s="16" t="str" cm="1">
        <f t="array" aca="1" ref="D2379" ca="1">IFERROR(INDEX(_xlfn.TEXTSPLIT(E2379," "),1),"")</f>
        <v/>
      </c>
      <c r="E2379" s="15" t="str" cm="1">
        <f t="array" aca="1" ref="E2379" ca="1">IFERROR(_xlfn._xlws.FILTER(merged_ranks,(merged_end_dates=DATE(9999,12,31))*(merged_names=A2379)),"")</f>
        <v/>
      </c>
      <c r="F2379" s="17" t="str">
        <f ca="1">_xlfn.XLOOKUP(J2379,Promotions[Promo Key],Promotions[Promo Date],"")</f>
        <v/>
      </c>
      <c r="G2379" s="18" t="str">
        <f t="shared" ca="1" si="159"/>
        <v/>
      </c>
      <c r="H2379" s="18" t="str">
        <f t="shared" ca="1" si="158"/>
        <v/>
      </c>
      <c r="I2379" s="17" t="str">
        <f>_xlfn.XLOOKUP(A2379,Students[Full Name],Students[Starting Rank],"")</f>
        <v/>
      </c>
      <c r="J2379" s="15" t="str">
        <f t="shared" ca="1" si="160"/>
        <v xml:space="preserve">: </v>
      </c>
      <c r="K2379" s="16" t="str">
        <f>_xlfn.XLOOKUP(A2379,Students[Full Name],Students[Start Date],"")</f>
        <v/>
      </c>
      <c r="L2379" s="18">
        <f t="shared" ca="1" si="161"/>
        <v>-1</v>
      </c>
      <c r="M2379" s="18" cm="1">
        <f t="array" aca="1" ref="M2379" ca="1">SUMPRODUCT(Inactives[Days Inactive]*(Inactives[Student]=A2379))/365</f>
        <v>0</v>
      </c>
      <c r="N2379" s="18" t="str" cm="1">
        <f t="array" ref="N2379">IF(LEN($A2379)&gt;0,SUMPRODUCT(($A2379=merged_names)*(_xlfn.TEXTAFTER(N$2, "At ")=merged_belt_colours)*merged_months_at_rank),"")</f>
        <v/>
      </c>
      <c r="O2379" s="18" t="str" cm="1">
        <f t="array" ref="O2379">IF(LEN($A2379)&gt;0,SUMPRODUCT(($A2379=merged_names)*(_xlfn.TEXTAFTER(O$2, "At ")=merged_belt_colours)*merged_months_at_rank),"")</f>
        <v/>
      </c>
      <c r="P2379" s="18" t="str" cm="1">
        <f t="array" ref="P2379">IF(LEN($A2379)&gt;0,SUMPRODUCT(($A2379=merged_names)*(_xlfn.TEXTAFTER(P$2, "At ")=merged_belt_colours)*merged_months_at_rank),"")</f>
        <v/>
      </c>
      <c r="Q2379" s="18" t="str" cm="1">
        <f t="array" ref="Q2379">IF(LEN($A2379)&gt;0,SUMPRODUCT(($A2379=merged_names)*(_xlfn.TEXTAFTER(Q$2, "At ")=merged_belt_colours)*merged_months_at_rank),"")</f>
        <v/>
      </c>
      <c r="R2379" s="18" t="str" cm="1">
        <f t="array" ref="R2379">IF(LEN($A2379)&gt;0,SUMPRODUCT(($A2379=merged_names)*(_xlfn.TEXTAFTER(R$2, "At ")=merged_belt_colours)*merged_months_at_rank),"")</f>
        <v/>
      </c>
    </row>
    <row r="2380" spans="1:18" x14ac:dyDescent="0.25">
      <c r="A2380"/>
      <c r="B2380" s="15" t="str" cm="1">
        <f t="array" ref="B2380">IFERROR(IF(LEN(A2380)&gt;0, IF(SUMPRODUCT((Inactives[Key]=J2380)*(Inactives[Currently Inactive]))=1,"Inactive","Active"),""),"Active")</f>
        <v/>
      </c>
      <c r="C2380" s="16" t="str" cm="1">
        <f t="array" aca="1" ref="C2380" ca="1">IFERROR(_xlfn._xlws.FILTER(Inactives[Inactive On],(Inactives[Key]=J2380)*(Inactives[Currently Inactive]),""),"")</f>
        <v/>
      </c>
      <c r="D2380" s="16" t="str" cm="1">
        <f t="array" aca="1" ref="D2380" ca="1">IFERROR(INDEX(_xlfn.TEXTSPLIT(E2380," "),1),"")</f>
        <v/>
      </c>
      <c r="E2380" s="15" t="str" cm="1">
        <f t="array" aca="1" ref="E2380" ca="1">IFERROR(_xlfn._xlws.FILTER(merged_ranks,(merged_end_dates=DATE(9999,12,31))*(merged_names=A2380)),"")</f>
        <v/>
      </c>
      <c r="F2380" s="17" t="str">
        <f ca="1">_xlfn.XLOOKUP(J2380,Promotions[Promo Key],Promotions[Promo Date],"")</f>
        <v/>
      </c>
      <c r="G2380" s="18" t="str">
        <f t="shared" ca="1" si="159"/>
        <v/>
      </c>
      <c r="H2380" s="18" t="str">
        <f t="shared" ca="1" si="158"/>
        <v/>
      </c>
      <c r="I2380" s="17" t="str">
        <f>_xlfn.XLOOKUP(A2380,Students[Full Name],Students[Starting Rank],"")</f>
        <v/>
      </c>
      <c r="J2380" s="15" t="str">
        <f t="shared" ca="1" si="160"/>
        <v xml:space="preserve">: </v>
      </c>
      <c r="K2380" s="16" t="str">
        <f>_xlfn.XLOOKUP(A2380,Students[Full Name],Students[Start Date],"")</f>
        <v/>
      </c>
      <c r="L2380" s="18">
        <f t="shared" ca="1" si="161"/>
        <v>-1</v>
      </c>
      <c r="M2380" s="18" cm="1">
        <f t="array" aca="1" ref="M2380" ca="1">SUMPRODUCT(Inactives[Days Inactive]*(Inactives[Student]=A2380))/365</f>
        <v>0</v>
      </c>
      <c r="N2380" s="18" t="str" cm="1">
        <f t="array" ref="N2380">IF(LEN($A2380)&gt;0,SUMPRODUCT(($A2380=merged_names)*(_xlfn.TEXTAFTER(N$2, "At ")=merged_belt_colours)*merged_months_at_rank),"")</f>
        <v/>
      </c>
      <c r="O2380" s="18" t="str" cm="1">
        <f t="array" ref="O2380">IF(LEN($A2380)&gt;0,SUMPRODUCT(($A2380=merged_names)*(_xlfn.TEXTAFTER(O$2, "At ")=merged_belt_colours)*merged_months_at_rank),"")</f>
        <v/>
      </c>
      <c r="P2380" s="18" t="str" cm="1">
        <f t="array" ref="P2380">IF(LEN($A2380)&gt;0,SUMPRODUCT(($A2380=merged_names)*(_xlfn.TEXTAFTER(P$2, "At ")=merged_belt_colours)*merged_months_at_rank),"")</f>
        <v/>
      </c>
      <c r="Q2380" s="18" t="str" cm="1">
        <f t="array" ref="Q2380">IF(LEN($A2380)&gt;0,SUMPRODUCT(($A2380=merged_names)*(_xlfn.TEXTAFTER(Q$2, "At ")=merged_belt_colours)*merged_months_at_rank),"")</f>
        <v/>
      </c>
      <c r="R2380" s="18" t="str" cm="1">
        <f t="array" ref="R2380">IF(LEN($A2380)&gt;0,SUMPRODUCT(($A2380=merged_names)*(_xlfn.TEXTAFTER(R$2, "At ")=merged_belt_colours)*merged_months_at_rank),"")</f>
        <v/>
      </c>
    </row>
    <row r="2381" spans="1:18" x14ac:dyDescent="0.25">
      <c r="A2381"/>
      <c r="B2381" s="15" t="str" cm="1">
        <f t="array" ref="B2381">IFERROR(IF(LEN(A2381)&gt;0, IF(SUMPRODUCT((Inactives[Key]=J2381)*(Inactives[Currently Inactive]))=1,"Inactive","Active"),""),"Active")</f>
        <v/>
      </c>
      <c r="C2381" s="16" t="str" cm="1">
        <f t="array" aca="1" ref="C2381" ca="1">IFERROR(_xlfn._xlws.FILTER(Inactives[Inactive On],(Inactives[Key]=J2381)*(Inactives[Currently Inactive]),""),"")</f>
        <v/>
      </c>
      <c r="D2381" s="16" t="str" cm="1">
        <f t="array" aca="1" ref="D2381" ca="1">IFERROR(INDEX(_xlfn.TEXTSPLIT(E2381," "),1),"")</f>
        <v/>
      </c>
      <c r="E2381" s="15" t="str" cm="1">
        <f t="array" aca="1" ref="E2381" ca="1">IFERROR(_xlfn._xlws.FILTER(merged_ranks,(merged_end_dates=DATE(9999,12,31))*(merged_names=A2381)),"")</f>
        <v/>
      </c>
      <c r="F2381" s="17" t="str">
        <f ca="1">_xlfn.XLOOKUP(J2381,Promotions[Promo Key],Promotions[Promo Date],"")</f>
        <v/>
      </c>
      <c r="G2381" s="18" t="str">
        <f t="shared" ca="1" si="159"/>
        <v/>
      </c>
      <c r="H2381" s="18" t="str">
        <f t="shared" ca="1" si="158"/>
        <v/>
      </c>
      <c r="I2381" s="17" t="str">
        <f>_xlfn.XLOOKUP(A2381,Students[Full Name],Students[Starting Rank],"")</f>
        <v/>
      </c>
      <c r="J2381" s="15" t="str">
        <f t="shared" ca="1" si="160"/>
        <v xml:space="preserve">: </v>
      </c>
      <c r="K2381" s="16" t="str">
        <f>_xlfn.XLOOKUP(A2381,Students[Full Name],Students[Start Date],"")</f>
        <v/>
      </c>
      <c r="L2381" s="18">
        <f t="shared" ca="1" si="161"/>
        <v>-1</v>
      </c>
      <c r="M2381" s="18" cm="1">
        <f t="array" aca="1" ref="M2381" ca="1">SUMPRODUCT(Inactives[Days Inactive]*(Inactives[Student]=A2381))/365</f>
        <v>0</v>
      </c>
      <c r="N2381" s="18" t="str" cm="1">
        <f t="array" ref="N2381">IF(LEN($A2381)&gt;0,SUMPRODUCT(($A2381=merged_names)*(_xlfn.TEXTAFTER(N$2, "At ")=merged_belt_colours)*merged_months_at_rank),"")</f>
        <v/>
      </c>
      <c r="O2381" s="18" t="str" cm="1">
        <f t="array" ref="O2381">IF(LEN($A2381)&gt;0,SUMPRODUCT(($A2381=merged_names)*(_xlfn.TEXTAFTER(O$2, "At ")=merged_belt_colours)*merged_months_at_rank),"")</f>
        <v/>
      </c>
      <c r="P2381" s="18" t="str" cm="1">
        <f t="array" ref="P2381">IF(LEN($A2381)&gt;0,SUMPRODUCT(($A2381=merged_names)*(_xlfn.TEXTAFTER(P$2, "At ")=merged_belt_colours)*merged_months_at_rank),"")</f>
        <v/>
      </c>
      <c r="Q2381" s="18" t="str" cm="1">
        <f t="array" ref="Q2381">IF(LEN($A2381)&gt;0,SUMPRODUCT(($A2381=merged_names)*(_xlfn.TEXTAFTER(Q$2, "At ")=merged_belt_colours)*merged_months_at_rank),"")</f>
        <v/>
      </c>
      <c r="R2381" s="18" t="str" cm="1">
        <f t="array" ref="R2381">IF(LEN($A2381)&gt;0,SUMPRODUCT(($A2381=merged_names)*(_xlfn.TEXTAFTER(R$2, "At ")=merged_belt_colours)*merged_months_at_rank),"")</f>
        <v/>
      </c>
    </row>
    <row r="2382" spans="1:18" x14ac:dyDescent="0.25">
      <c r="A2382"/>
      <c r="B2382" s="15" t="str" cm="1">
        <f t="array" ref="B2382">IFERROR(IF(LEN(A2382)&gt;0, IF(SUMPRODUCT((Inactives[Key]=J2382)*(Inactives[Currently Inactive]))=1,"Inactive","Active"),""),"Active")</f>
        <v/>
      </c>
      <c r="C2382" s="16" t="str" cm="1">
        <f t="array" aca="1" ref="C2382" ca="1">IFERROR(_xlfn._xlws.FILTER(Inactives[Inactive On],(Inactives[Key]=J2382)*(Inactives[Currently Inactive]),""),"")</f>
        <v/>
      </c>
      <c r="D2382" s="16" t="str" cm="1">
        <f t="array" aca="1" ref="D2382" ca="1">IFERROR(INDEX(_xlfn.TEXTSPLIT(E2382," "),1),"")</f>
        <v/>
      </c>
      <c r="E2382" s="15" t="str" cm="1">
        <f t="array" aca="1" ref="E2382" ca="1">IFERROR(_xlfn._xlws.FILTER(merged_ranks,(merged_end_dates=DATE(9999,12,31))*(merged_names=A2382)),"")</f>
        <v/>
      </c>
      <c r="F2382" s="17" t="str">
        <f ca="1">_xlfn.XLOOKUP(J2382,Promotions[Promo Key],Promotions[Promo Date],"")</f>
        <v/>
      </c>
      <c r="G2382" s="18" t="str">
        <f t="shared" ca="1" si="159"/>
        <v/>
      </c>
      <c r="H2382" s="18" t="str">
        <f t="shared" ca="1" si="158"/>
        <v/>
      </c>
      <c r="I2382" s="17" t="str">
        <f>_xlfn.XLOOKUP(A2382,Students[Full Name],Students[Starting Rank],"")</f>
        <v/>
      </c>
      <c r="J2382" s="15" t="str">
        <f t="shared" ca="1" si="160"/>
        <v xml:space="preserve">: </v>
      </c>
      <c r="K2382" s="16" t="str">
        <f>_xlfn.XLOOKUP(A2382,Students[Full Name],Students[Start Date],"")</f>
        <v/>
      </c>
      <c r="L2382" s="18">
        <f t="shared" ca="1" si="161"/>
        <v>-1</v>
      </c>
      <c r="M2382" s="18" cm="1">
        <f t="array" aca="1" ref="M2382" ca="1">SUMPRODUCT(Inactives[Days Inactive]*(Inactives[Student]=A2382))/365</f>
        <v>0</v>
      </c>
      <c r="N2382" s="18" t="str" cm="1">
        <f t="array" ref="N2382">IF(LEN($A2382)&gt;0,SUMPRODUCT(($A2382=merged_names)*(_xlfn.TEXTAFTER(N$2, "At ")=merged_belt_colours)*merged_months_at_rank),"")</f>
        <v/>
      </c>
      <c r="O2382" s="18" t="str" cm="1">
        <f t="array" ref="O2382">IF(LEN($A2382)&gt;0,SUMPRODUCT(($A2382=merged_names)*(_xlfn.TEXTAFTER(O$2, "At ")=merged_belt_colours)*merged_months_at_rank),"")</f>
        <v/>
      </c>
      <c r="P2382" s="18" t="str" cm="1">
        <f t="array" ref="P2382">IF(LEN($A2382)&gt;0,SUMPRODUCT(($A2382=merged_names)*(_xlfn.TEXTAFTER(P$2, "At ")=merged_belt_colours)*merged_months_at_rank),"")</f>
        <v/>
      </c>
      <c r="Q2382" s="18" t="str" cm="1">
        <f t="array" ref="Q2382">IF(LEN($A2382)&gt;0,SUMPRODUCT(($A2382=merged_names)*(_xlfn.TEXTAFTER(Q$2, "At ")=merged_belt_colours)*merged_months_at_rank),"")</f>
        <v/>
      </c>
      <c r="R2382" s="18" t="str" cm="1">
        <f t="array" ref="R2382">IF(LEN($A2382)&gt;0,SUMPRODUCT(($A2382=merged_names)*(_xlfn.TEXTAFTER(R$2, "At ")=merged_belt_colours)*merged_months_at_rank),"")</f>
        <v/>
      </c>
    </row>
    <row r="2383" spans="1:18" x14ac:dyDescent="0.25">
      <c r="A2383"/>
      <c r="B2383" s="15" t="str" cm="1">
        <f t="array" ref="B2383">IFERROR(IF(LEN(A2383)&gt;0, IF(SUMPRODUCT((Inactives[Key]=J2383)*(Inactives[Currently Inactive]))=1,"Inactive","Active"),""),"Active")</f>
        <v/>
      </c>
      <c r="C2383" s="16" t="str" cm="1">
        <f t="array" aca="1" ref="C2383" ca="1">IFERROR(_xlfn._xlws.FILTER(Inactives[Inactive On],(Inactives[Key]=J2383)*(Inactives[Currently Inactive]),""),"")</f>
        <v/>
      </c>
      <c r="D2383" s="16" t="str" cm="1">
        <f t="array" aca="1" ref="D2383" ca="1">IFERROR(INDEX(_xlfn.TEXTSPLIT(E2383," "),1),"")</f>
        <v/>
      </c>
      <c r="E2383" s="15" t="str" cm="1">
        <f t="array" aca="1" ref="E2383" ca="1">IFERROR(_xlfn._xlws.FILTER(merged_ranks,(merged_end_dates=DATE(9999,12,31))*(merged_names=A2383)),"")</f>
        <v/>
      </c>
      <c r="F2383" s="17" t="str">
        <f ca="1">_xlfn.XLOOKUP(J2383,Promotions[Promo Key],Promotions[Promo Date],"")</f>
        <v/>
      </c>
      <c r="G2383" s="18" t="str">
        <f t="shared" ca="1" si="159"/>
        <v/>
      </c>
      <c r="H2383" s="18" t="str">
        <f t="shared" ca="1" si="158"/>
        <v/>
      </c>
      <c r="I2383" s="17" t="str">
        <f>_xlfn.XLOOKUP(A2383,Students[Full Name],Students[Starting Rank],"")</f>
        <v/>
      </c>
      <c r="J2383" s="15" t="str">
        <f t="shared" ca="1" si="160"/>
        <v xml:space="preserve">: </v>
      </c>
      <c r="K2383" s="16" t="str">
        <f>_xlfn.XLOOKUP(A2383,Students[Full Name],Students[Start Date],"")</f>
        <v/>
      </c>
      <c r="L2383" s="18">
        <f t="shared" ca="1" si="161"/>
        <v>-1</v>
      </c>
      <c r="M2383" s="18" cm="1">
        <f t="array" aca="1" ref="M2383" ca="1">SUMPRODUCT(Inactives[Days Inactive]*(Inactives[Student]=A2383))/365</f>
        <v>0</v>
      </c>
      <c r="N2383" s="18" t="str" cm="1">
        <f t="array" ref="N2383">IF(LEN($A2383)&gt;0,SUMPRODUCT(($A2383=merged_names)*(_xlfn.TEXTAFTER(N$2, "At ")=merged_belt_colours)*merged_months_at_rank),"")</f>
        <v/>
      </c>
      <c r="O2383" s="18" t="str" cm="1">
        <f t="array" ref="O2383">IF(LEN($A2383)&gt;0,SUMPRODUCT(($A2383=merged_names)*(_xlfn.TEXTAFTER(O$2, "At ")=merged_belt_colours)*merged_months_at_rank),"")</f>
        <v/>
      </c>
      <c r="P2383" s="18" t="str" cm="1">
        <f t="array" ref="P2383">IF(LEN($A2383)&gt;0,SUMPRODUCT(($A2383=merged_names)*(_xlfn.TEXTAFTER(P$2, "At ")=merged_belt_colours)*merged_months_at_rank),"")</f>
        <v/>
      </c>
      <c r="Q2383" s="18" t="str" cm="1">
        <f t="array" ref="Q2383">IF(LEN($A2383)&gt;0,SUMPRODUCT(($A2383=merged_names)*(_xlfn.TEXTAFTER(Q$2, "At ")=merged_belt_colours)*merged_months_at_rank),"")</f>
        <v/>
      </c>
      <c r="R2383" s="18" t="str" cm="1">
        <f t="array" ref="R2383">IF(LEN($A2383)&gt;0,SUMPRODUCT(($A2383=merged_names)*(_xlfn.TEXTAFTER(R$2, "At ")=merged_belt_colours)*merged_months_at_rank),"")</f>
        <v/>
      </c>
    </row>
    <row r="2384" spans="1:18" x14ac:dyDescent="0.25">
      <c r="A2384"/>
      <c r="B2384" s="15" t="str" cm="1">
        <f t="array" ref="B2384">IFERROR(IF(LEN(A2384)&gt;0, IF(SUMPRODUCT((Inactives[Key]=J2384)*(Inactives[Currently Inactive]))=1,"Inactive","Active"),""),"Active")</f>
        <v/>
      </c>
      <c r="C2384" s="16" t="str" cm="1">
        <f t="array" aca="1" ref="C2384" ca="1">IFERROR(_xlfn._xlws.FILTER(Inactives[Inactive On],(Inactives[Key]=J2384)*(Inactives[Currently Inactive]),""),"")</f>
        <v/>
      </c>
      <c r="D2384" s="16" t="str" cm="1">
        <f t="array" aca="1" ref="D2384" ca="1">IFERROR(INDEX(_xlfn.TEXTSPLIT(E2384," "),1),"")</f>
        <v/>
      </c>
      <c r="E2384" s="15" t="str" cm="1">
        <f t="array" aca="1" ref="E2384" ca="1">IFERROR(_xlfn._xlws.FILTER(merged_ranks,(merged_end_dates=DATE(9999,12,31))*(merged_names=A2384)),"")</f>
        <v/>
      </c>
      <c r="F2384" s="17" t="str">
        <f ca="1">_xlfn.XLOOKUP(J2384,Promotions[Promo Key],Promotions[Promo Date],"")</f>
        <v/>
      </c>
      <c r="G2384" s="18" t="str">
        <f t="shared" ca="1" si="159"/>
        <v/>
      </c>
      <c r="H2384" s="18" t="str">
        <f t="shared" ca="1" si="158"/>
        <v/>
      </c>
      <c r="I2384" s="17" t="str">
        <f>_xlfn.XLOOKUP(A2384,Students[Full Name],Students[Starting Rank],"")</f>
        <v/>
      </c>
      <c r="J2384" s="15" t="str">
        <f t="shared" ca="1" si="160"/>
        <v xml:space="preserve">: </v>
      </c>
      <c r="K2384" s="16" t="str">
        <f>_xlfn.XLOOKUP(A2384,Students[Full Name],Students[Start Date],"")</f>
        <v/>
      </c>
      <c r="L2384" s="18">
        <f t="shared" ca="1" si="161"/>
        <v>-1</v>
      </c>
      <c r="M2384" s="18" cm="1">
        <f t="array" aca="1" ref="M2384" ca="1">SUMPRODUCT(Inactives[Days Inactive]*(Inactives[Student]=A2384))/365</f>
        <v>0</v>
      </c>
      <c r="N2384" s="18" t="str" cm="1">
        <f t="array" ref="N2384">IF(LEN($A2384)&gt;0,SUMPRODUCT(($A2384=merged_names)*(_xlfn.TEXTAFTER(N$2, "At ")=merged_belt_colours)*merged_months_at_rank),"")</f>
        <v/>
      </c>
      <c r="O2384" s="18" t="str" cm="1">
        <f t="array" ref="O2384">IF(LEN($A2384)&gt;0,SUMPRODUCT(($A2384=merged_names)*(_xlfn.TEXTAFTER(O$2, "At ")=merged_belt_colours)*merged_months_at_rank),"")</f>
        <v/>
      </c>
      <c r="P2384" s="18" t="str" cm="1">
        <f t="array" ref="P2384">IF(LEN($A2384)&gt;0,SUMPRODUCT(($A2384=merged_names)*(_xlfn.TEXTAFTER(P$2, "At ")=merged_belt_colours)*merged_months_at_rank),"")</f>
        <v/>
      </c>
      <c r="Q2384" s="18" t="str" cm="1">
        <f t="array" ref="Q2384">IF(LEN($A2384)&gt;0,SUMPRODUCT(($A2384=merged_names)*(_xlfn.TEXTAFTER(Q$2, "At ")=merged_belt_colours)*merged_months_at_rank),"")</f>
        <v/>
      </c>
      <c r="R2384" s="18" t="str" cm="1">
        <f t="array" ref="R2384">IF(LEN($A2384)&gt;0,SUMPRODUCT(($A2384=merged_names)*(_xlfn.TEXTAFTER(R$2, "At ")=merged_belt_colours)*merged_months_at_rank),"")</f>
        <v/>
      </c>
    </row>
    <row r="2385" spans="1:18" x14ac:dyDescent="0.25">
      <c r="A2385"/>
      <c r="B2385" s="15" t="str" cm="1">
        <f t="array" ref="B2385">IFERROR(IF(LEN(A2385)&gt;0, IF(SUMPRODUCT((Inactives[Key]=J2385)*(Inactives[Currently Inactive]))=1,"Inactive","Active"),""),"Active")</f>
        <v/>
      </c>
      <c r="C2385" s="16" t="str" cm="1">
        <f t="array" aca="1" ref="C2385" ca="1">IFERROR(_xlfn._xlws.FILTER(Inactives[Inactive On],(Inactives[Key]=J2385)*(Inactives[Currently Inactive]),""),"")</f>
        <v/>
      </c>
      <c r="D2385" s="16" t="str" cm="1">
        <f t="array" aca="1" ref="D2385" ca="1">IFERROR(INDEX(_xlfn.TEXTSPLIT(E2385," "),1),"")</f>
        <v/>
      </c>
      <c r="E2385" s="15" t="str" cm="1">
        <f t="array" aca="1" ref="E2385" ca="1">IFERROR(_xlfn._xlws.FILTER(merged_ranks,(merged_end_dates=DATE(9999,12,31))*(merged_names=A2385)),"")</f>
        <v/>
      </c>
      <c r="F2385" s="17" t="str">
        <f ca="1">_xlfn.XLOOKUP(J2385,Promotions[Promo Key],Promotions[Promo Date],"")</f>
        <v/>
      </c>
      <c r="G2385" s="18" t="str">
        <f t="shared" ca="1" si="159"/>
        <v/>
      </c>
      <c r="H2385" s="18" t="str">
        <f t="shared" ca="1" si="158"/>
        <v/>
      </c>
      <c r="I2385" s="17" t="str">
        <f>_xlfn.XLOOKUP(A2385,Students[Full Name],Students[Starting Rank],"")</f>
        <v/>
      </c>
      <c r="J2385" s="15" t="str">
        <f t="shared" ca="1" si="160"/>
        <v xml:space="preserve">: </v>
      </c>
      <c r="K2385" s="16" t="str">
        <f>_xlfn.XLOOKUP(A2385,Students[Full Name],Students[Start Date],"")</f>
        <v/>
      </c>
      <c r="L2385" s="18">
        <f t="shared" ca="1" si="161"/>
        <v>-1</v>
      </c>
      <c r="M2385" s="18" cm="1">
        <f t="array" aca="1" ref="M2385" ca="1">SUMPRODUCT(Inactives[Days Inactive]*(Inactives[Student]=A2385))/365</f>
        <v>0</v>
      </c>
      <c r="N2385" s="18" t="str" cm="1">
        <f t="array" ref="N2385">IF(LEN($A2385)&gt;0,SUMPRODUCT(($A2385=merged_names)*(_xlfn.TEXTAFTER(N$2, "At ")=merged_belt_colours)*merged_months_at_rank),"")</f>
        <v/>
      </c>
      <c r="O2385" s="18" t="str" cm="1">
        <f t="array" ref="O2385">IF(LEN($A2385)&gt;0,SUMPRODUCT(($A2385=merged_names)*(_xlfn.TEXTAFTER(O$2, "At ")=merged_belt_colours)*merged_months_at_rank),"")</f>
        <v/>
      </c>
      <c r="P2385" s="18" t="str" cm="1">
        <f t="array" ref="P2385">IF(LEN($A2385)&gt;0,SUMPRODUCT(($A2385=merged_names)*(_xlfn.TEXTAFTER(P$2, "At ")=merged_belt_colours)*merged_months_at_rank),"")</f>
        <v/>
      </c>
      <c r="Q2385" s="18" t="str" cm="1">
        <f t="array" ref="Q2385">IF(LEN($A2385)&gt;0,SUMPRODUCT(($A2385=merged_names)*(_xlfn.TEXTAFTER(Q$2, "At ")=merged_belt_colours)*merged_months_at_rank),"")</f>
        <v/>
      </c>
      <c r="R2385" s="18" t="str" cm="1">
        <f t="array" ref="R2385">IF(LEN($A2385)&gt;0,SUMPRODUCT(($A2385=merged_names)*(_xlfn.TEXTAFTER(R$2, "At ")=merged_belt_colours)*merged_months_at_rank),"")</f>
        <v/>
      </c>
    </row>
    <row r="2386" spans="1:18" x14ac:dyDescent="0.25">
      <c r="A2386"/>
      <c r="B2386" s="15" t="str" cm="1">
        <f t="array" ref="B2386">IFERROR(IF(LEN(A2386)&gt;0, IF(SUMPRODUCT((Inactives[Key]=J2386)*(Inactives[Currently Inactive]))=1,"Inactive","Active"),""),"Active")</f>
        <v/>
      </c>
      <c r="C2386" s="16" t="str" cm="1">
        <f t="array" aca="1" ref="C2386" ca="1">IFERROR(_xlfn._xlws.FILTER(Inactives[Inactive On],(Inactives[Key]=J2386)*(Inactives[Currently Inactive]),""),"")</f>
        <v/>
      </c>
      <c r="D2386" s="16" t="str" cm="1">
        <f t="array" aca="1" ref="D2386" ca="1">IFERROR(INDEX(_xlfn.TEXTSPLIT(E2386," "),1),"")</f>
        <v/>
      </c>
      <c r="E2386" s="15" t="str" cm="1">
        <f t="array" aca="1" ref="E2386" ca="1">IFERROR(_xlfn._xlws.FILTER(merged_ranks,(merged_end_dates=DATE(9999,12,31))*(merged_names=A2386)),"")</f>
        <v/>
      </c>
      <c r="F2386" s="17" t="str">
        <f ca="1">_xlfn.XLOOKUP(J2386,Promotions[Promo Key],Promotions[Promo Date],"")</f>
        <v/>
      </c>
      <c r="G2386" s="18" t="str">
        <f t="shared" ca="1" si="159"/>
        <v/>
      </c>
      <c r="H2386" s="18" t="str">
        <f t="shared" ca="1" si="158"/>
        <v/>
      </c>
      <c r="I2386" s="17" t="str">
        <f>_xlfn.XLOOKUP(A2386,Students[Full Name],Students[Starting Rank],"")</f>
        <v/>
      </c>
      <c r="J2386" s="15" t="str">
        <f t="shared" ca="1" si="160"/>
        <v xml:space="preserve">: </v>
      </c>
      <c r="K2386" s="16" t="str">
        <f>_xlfn.XLOOKUP(A2386,Students[Full Name],Students[Start Date],"")</f>
        <v/>
      </c>
      <c r="L2386" s="18">
        <f t="shared" ca="1" si="161"/>
        <v>-1</v>
      </c>
      <c r="M2386" s="18" cm="1">
        <f t="array" aca="1" ref="M2386" ca="1">SUMPRODUCT(Inactives[Days Inactive]*(Inactives[Student]=A2386))/365</f>
        <v>0</v>
      </c>
      <c r="N2386" s="18" t="str" cm="1">
        <f t="array" ref="N2386">IF(LEN($A2386)&gt;0,SUMPRODUCT(($A2386=merged_names)*(_xlfn.TEXTAFTER(N$2, "At ")=merged_belt_colours)*merged_months_at_rank),"")</f>
        <v/>
      </c>
      <c r="O2386" s="18" t="str" cm="1">
        <f t="array" ref="O2386">IF(LEN($A2386)&gt;0,SUMPRODUCT(($A2386=merged_names)*(_xlfn.TEXTAFTER(O$2, "At ")=merged_belt_colours)*merged_months_at_rank),"")</f>
        <v/>
      </c>
      <c r="P2386" s="18" t="str" cm="1">
        <f t="array" ref="P2386">IF(LEN($A2386)&gt;0,SUMPRODUCT(($A2386=merged_names)*(_xlfn.TEXTAFTER(P$2, "At ")=merged_belt_colours)*merged_months_at_rank),"")</f>
        <v/>
      </c>
      <c r="Q2386" s="18" t="str" cm="1">
        <f t="array" ref="Q2386">IF(LEN($A2386)&gt;0,SUMPRODUCT(($A2386=merged_names)*(_xlfn.TEXTAFTER(Q$2, "At ")=merged_belt_colours)*merged_months_at_rank),"")</f>
        <v/>
      </c>
      <c r="R2386" s="18" t="str" cm="1">
        <f t="array" ref="R2386">IF(LEN($A2386)&gt;0,SUMPRODUCT(($A2386=merged_names)*(_xlfn.TEXTAFTER(R$2, "At ")=merged_belt_colours)*merged_months_at_rank),"")</f>
        <v/>
      </c>
    </row>
    <row r="2387" spans="1:18" x14ac:dyDescent="0.25">
      <c r="A2387"/>
      <c r="B2387" s="15" t="str" cm="1">
        <f t="array" ref="B2387">IFERROR(IF(LEN(A2387)&gt;0, IF(SUMPRODUCT((Inactives[Key]=J2387)*(Inactives[Currently Inactive]))=1,"Inactive","Active"),""),"Active")</f>
        <v/>
      </c>
      <c r="C2387" s="16" t="str" cm="1">
        <f t="array" aca="1" ref="C2387" ca="1">IFERROR(_xlfn._xlws.FILTER(Inactives[Inactive On],(Inactives[Key]=J2387)*(Inactives[Currently Inactive]),""),"")</f>
        <v/>
      </c>
      <c r="D2387" s="16" t="str" cm="1">
        <f t="array" aca="1" ref="D2387" ca="1">IFERROR(INDEX(_xlfn.TEXTSPLIT(E2387," "),1),"")</f>
        <v/>
      </c>
      <c r="E2387" s="15" t="str" cm="1">
        <f t="array" aca="1" ref="E2387" ca="1">IFERROR(_xlfn._xlws.FILTER(merged_ranks,(merged_end_dates=DATE(9999,12,31))*(merged_names=A2387)),"")</f>
        <v/>
      </c>
      <c r="F2387" s="17" t="str">
        <f ca="1">_xlfn.XLOOKUP(J2387,Promotions[Promo Key],Promotions[Promo Date],"")</f>
        <v/>
      </c>
      <c r="G2387" s="18" t="str">
        <f t="shared" ca="1" si="159"/>
        <v/>
      </c>
      <c r="H2387" s="18" t="str">
        <f t="shared" ca="1" si="158"/>
        <v/>
      </c>
      <c r="I2387" s="17" t="str">
        <f>_xlfn.XLOOKUP(A2387,Students[Full Name],Students[Starting Rank],"")</f>
        <v/>
      </c>
      <c r="J2387" s="15" t="str">
        <f t="shared" ca="1" si="160"/>
        <v xml:space="preserve">: </v>
      </c>
      <c r="K2387" s="16" t="str">
        <f>_xlfn.XLOOKUP(A2387,Students[Full Name],Students[Start Date],"")</f>
        <v/>
      </c>
      <c r="L2387" s="18">
        <f t="shared" ca="1" si="161"/>
        <v>-1</v>
      </c>
      <c r="M2387" s="18" cm="1">
        <f t="array" aca="1" ref="M2387" ca="1">SUMPRODUCT(Inactives[Days Inactive]*(Inactives[Student]=A2387))/365</f>
        <v>0</v>
      </c>
      <c r="N2387" s="18" t="str" cm="1">
        <f t="array" ref="N2387">IF(LEN($A2387)&gt;0,SUMPRODUCT(($A2387=merged_names)*(_xlfn.TEXTAFTER(N$2, "At ")=merged_belt_colours)*merged_months_at_rank),"")</f>
        <v/>
      </c>
      <c r="O2387" s="18" t="str" cm="1">
        <f t="array" ref="O2387">IF(LEN($A2387)&gt;0,SUMPRODUCT(($A2387=merged_names)*(_xlfn.TEXTAFTER(O$2, "At ")=merged_belt_colours)*merged_months_at_rank),"")</f>
        <v/>
      </c>
      <c r="P2387" s="18" t="str" cm="1">
        <f t="array" ref="P2387">IF(LEN($A2387)&gt;0,SUMPRODUCT(($A2387=merged_names)*(_xlfn.TEXTAFTER(P$2, "At ")=merged_belt_colours)*merged_months_at_rank),"")</f>
        <v/>
      </c>
      <c r="Q2387" s="18" t="str" cm="1">
        <f t="array" ref="Q2387">IF(LEN($A2387)&gt;0,SUMPRODUCT(($A2387=merged_names)*(_xlfn.TEXTAFTER(Q$2, "At ")=merged_belt_colours)*merged_months_at_rank),"")</f>
        <v/>
      </c>
      <c r="R2387" s="18" t="str" cm="1">
        <f t="array" ref="R2387">IF(LEN($A2387)&gt;0,SUMPRODUCT(($A2387=merged_names)*(_xlfn.TEXTAFTER(R$2, "At ")=merged_belt_colours)*merged_months_at_rank),"")</f>
        <v/>
      </c>
    </row>
    <row r="2388" spans="1:18" x14ac:dyDescent="0.25">
      <c r="A2388"/>
      <c r="B2388" s="15" t="str" cm="1">
        <f t="array" ref="B2388">IFERROR(IF(LEN(A2388)&gt;0, IF(SUMPRODUCT((Inactives[Key]=J2388)*(Inactives[Currently Inactive]))=1,"Inactive","Active"),""),"Active")</f>
        <v/>
      </c>
      <c r="C2388" s="16" t="str" cm="1">
        <f t="array" aca="1" ref="C2388" ca="1">IFERROR(_xlfn._xlws.FILTER(Inactives[Inactive On],(Inactives[Key]=J2388)*(Inactives[Currently Inactive]),""),"")</f>
        <v/>
      </c>
      <c r="D2388" s="16" t="str" cm="1">
        <f t="array" aca="1" ref="D2388" ca="1">IFERROR(INDEX(_xlfn.TEXTSPLIT(E2388," "),1),"")</f>
        <v/>
      </c>
      <c r="E2388" s="15" t="str" cm="1">
        <f t="array" aca="1" ref="E2388" ca="1">IFERROR(_xlfn._xlws.FILTER(merged_ranks,(merged_end_dates=DATE(9999,12,31))*(merged_names=A2388)),"")</f>
        <v/>
      </c>
      <c r="F2388" s="17" t="str">
        <f ca="1">_xlfn.XLOOKUP(J2388,Promotions[Promo Key],Promotions[Promo Date],"")</f>
        <v/>
      </c>
      <c r="G2388" s="18" t="str">
        <f t="shared" ca="1" si="159"/>
        <v/>
      </c>
      <c r="H2388" s="18" t="str">
        <f t="shared" ca="1" si="158"/>
        <v/>
      </c>
      <c r="I2388" s="17" t="str">
        <f>_xlfn.XLOOKUP(A2388,Students[Full Name],Students[Starting Rank],"")</f>
        <v/>
      </c>
      <c r="J2388" s="15" t="str">
        <f t="shared" ca="1" si="160"/>
        <v xml:space="preserve">: </v>
      </c>
      <c r="K2388" s="16" t="str">
        <f>_xlfn.XLOOKUP(A2388,Students[Full Name],Students[Start Date],"")</f>
        <v/>
      </c>
      <c r="L2388" s="18">
        <f t="shared" ca="1" si="161"/>
        <v>-1</v>
      </c>
      <c r="M2388" s="18" cm="1">
        <f t="array" aca="1" ref="M2388" ca="1">SUMPRODUCT(Inactives[Days Inactive]*(Inactives[Student]=A2388))/365</f>
        <v>0</v>
      </c>
      <c r="N2388" s="18" t="str" cm="1">
        <f t="array" ref="N2388">IF(LEN($A2388)&gt;0,SUMPRODUCT(($A2388=merged_names)*(_xlfn.TEXTAFTER(N$2, "At ")=merged_belt_colours)*merged_months_at_rank),"")</f>
        <v/>
      </c>
      <c r="O2388" s="18" t="str" cm="1">
        <f t="array" ref="O2388">IF(LEN($A2388)&gt;0,SUMPRODUCT(($A2388=merged_names)*(_xlfn.TEXTAFTER(O$2, "At ")=merged_belt_colours)*merged_months_at_rank),"")</f>
        <v/>
      </c>
      <c r="P2388" s="18" t="str" cm="1">
        <f t="array" ref="P2388">IF(LEN($A2388)&gt;0,SUMPRODUCT(($A2388=merged_names)*(_xlfn.TEXTAFTER(P$2, "At ")=merged_belt_colours)*merged_months_at_rank),"")</f>
        <v/>
      </c>
      <c r="Q2388" s="18" t="str" cm="1">
        <f t="array" ref="Q2388">IF(LEN($A2388)&gt;0,SUMPRODUCT(($A2388=merged_names)*(_xlfn.TEXTAFTER(Q$2, "At ")=merged_belt_colours)*merged_months_at_rank),"")</f>
        <v/>
      </c>
      <c r="R2388" s="18" t="str" cm="1">
        <f t="array" ref="R2388">IF(LEN($A2388)&gt;0,SUMPRODUCT(($A2388=merged_names)*(_xlfn.TEXTAFTER(R$2, "At ")=merged_belt_colours)*merged_months_at_rank),"")</f>
        <v/>
      </c>
    </row>
    <row r="2389" spans="1:18" x14ac:dyDescent="0.25">
      <c r="A2389"/>
      <c r="B2389" s="15" t="str" cm="1">
        <f t="array" ref="B2389">IFERROR(IF(LEN(A2389)&gt;0, IF(SUMPRODUCT((Inactives[Key]=J2389)*(Inactives[Currently Inactive]))=1,"Inactive","Active"),""),"Active")</f>
        <v/>
      </c>
      <c r="C2389" s="16" t="str" cm="1">
        <f t="array" aca="1" ref="C2389" ca="1">IFERROR(_xlfn._xlws.FILTER(Inactives[Inactive On],(Inactives[Key]=J2389)*(Inactives[Currently Inactive]),""),"")</f>
        <v/>
      </c>
      <c r="D2389" s="16" t="str" cm="1">
        <f t="array" aca="1" ref="D2389" ca="1">IFERROR(INDEX(_xlfn.TEXTSPLIT(E2389," "),1),"")</f>
        <v/>
      </c>
      <c r="E2389" s="15" t="str" cm="1">
        <f t="array" aca="1" ref="E2389" ca="1">IFERROR(_xlfn._xlws.FILTER(merged_ranks,(merged_end_dates=DATE(9999,12,31))*(merged_names=A2389)),"")</f>
        <v/>
      </c>
      <c r="F2389" s="17" t="str">
        <f ca="1">_xlfn.XLOOKUP(J2389,Promotions[Promo Key],Promotions[Promo Date],"")</f>
        <v/>
      </c>
      <c r="G2389" s="18" t="str">
        <f t="shared" ca="1" si="159"/>
        <v/>
      </c>
      <c r="H2389" s="18" t="str">
        <f t="shared" ca="1" si="158"/>
        <v/>
      </c>
      <c r="I2389" s="17" t="str">
        <f>_xlfn.XLOOKUP(A2389,Students[Full Name],Students[Starting Rank],"")</f>
        <v/>
      </c>
      <c r="J2389" s="15" t="str">
        <f t="shared" ca="1" si="160"/>
        <v xml:space="preserve">: </v>
      </c>
      <c r="K2389" s="16" t="str">
        <f>_xlfn.XLOOKUP(A2389,Students[Full Name],Students[Start Date],"")</f>
        <v/>
      </c>
      <c r="L2389" s="18">
        <f t="shared" ca="1" si="161"/>
        <v>-1</v>
      </c>
      <c r="M2389" s="18" cm="1">
        <f t="array" aca="1" ref="M2389" ca="1">SUMPRODUCT(Inactives[Days Inactive]*(Inactives[Student]=A2389))/365</f>
        <v>0</v>
      </c>
      <c r="N2389" s="18" t="str" cm="1">
        <f t="array" ref="N2389">IF(LEN($A2389)&gt;0,SUMPRODUCT(($A2389=merged_names)*(_xlfn.TEXTAFTER(N$2, "At ")=merged_belt_colours)*merged_months_at_rank),"")</f>
        <v/>
      </c>
      <c r="O2389" s="18" t="str" cm="1">
        <f t="array" ref="O2389">IF(LEN($A2389)&gt;0,SUMPRODUCT(($A2389=merged_names)*(_xlfn.TEXTAFTER(O$2, "At ")=merged_belt_colours)*merged_months_at_rank),"")</f>
        <v/>
      </c>
      <c r="P2389" s="18" t="str" cm="1">
        <f t="array" ref="P2389">IF(LEN($A2389)&gt;0,SUMPRODUCT(($A2389=merged_names)*(_xlfn.TEXTAFTER(P$2, "At ")=merged_belt_colours)*merged_months_at_rank),"")</f>
        <v/>
      </c>
      <c r="Q2389" s="18" t="str" cm="1">
        <f t="array" ref="Q2389">IF(LEN($A2389)&gt;0,SUMPRODUCT(($A2389=merged_names)*(_xlfn.TEXTAFTER(Q$2, "At ")=merged_belt_colours)*merged_months_at_rank),"")</f>
        <v/>
      </c>
      <c r="R2389" s="18" t="str" cm="1">
        <f t="array" ref="R2389">IF(LEN($A2389)&gt;0,SUMPRODUCT(($A2389=merged_names)*(_xlfn.TEXTAFTER(R$2, "At ")=merged_belt_colours)*merged_months_at_rank),"")</f>
        <v/>
      </c>
    </row>
    <row r="2390" spans="1:18" x14ac:dyDescent="0.25">
      <c r="A2390"/>
      <c r="B2390" s="15" t="str" cm="1">
        <f t="array" ref="B2390">IFERROR(IF(LEN(A2390)&gt;0, IF(SUMPRODUCT((Inactives[Key]=J2390)*(Inactives[Currently Inactive]))=1,"Inactive","Active"),""),"Active")</f>
        <v/>
      </c>
      <c r="C2390" s="16" t="str" cm="1">
        <f t="array" aca="1" ref="C2390" ca="1">IFERROR(_xlfn._xlws.FILTER(Inactives[Inactive On],(Inactives[Key]=J2390)*(Inactives[Currently Inactive]),""),"")</f>
        <v/>
      </c>
      <c r="D2390" s="16" t="str" cm="1">
        <f t="array" aca="1" ref="D2390" ca="1">IFERROR(INDEX(_xlfn.TEXTSPLIT(E2390," "),1),"")</f>
        <v/>
      </c>
      <c r="E2390" s="15" t="str" cm="1">
        <f t="array" aca="1" ref="E2390" ca="1">IFERROR(_xlfn._xlws.FILTER(merged_ranks,(merged_end_dates=DATE(9999,12,31))*(merged_names=A2390)),"")</f>
        <v/>
      </c>
      <c r="F2390" s="17" t="str">
        <f ca="1">_xlfn.XLOOKUP(J2390,Promotions[Promo Key],Promotions[Promo Date],"")</f>
        <v/>
      </c>
      <c r="G2390" s="18" t="str">
        <f t="shared" ca="1" si="159"/>
        <v/>
      </c>
      <c r="H2390" s="18" t="str">
        <f t="shared" ca="1" si="158"/>
        <v/>
      </c>
      <c r="I2390" s="17" t="str">
        <f>_xlfn.XLOOKUP(A2390,Students[Full Name],Students[Starting Rank],"")</f>
        <v/>
      </c>
      <c r="J2390" s="15" t="str">
        <f t="shared" ca="1" si="160"/>
        <v xml:space="preserve">: </v>
      </c>
      <c r="K2390" s="16" t="str">
        <f>_xlfn.XLOOKUP(A2390,Students[Full Name],Students[Start Date],"")</f>
        <v/>
      </c>
      <c r="L2390" s="18">
        <f t="shared" ca="1" si="161"/>
        <v>-1</v>
      </c>
      <c r="M2390" s="18" cm="1">
        <f t="array" aca="1" ref="M2390" ca="1">SUMPRODUCT(Inactives[Days Inactive]*(Inactives[Student]=A2390))/365</f>
        <v>0</v>
      </c>
      <c r="N2390" s="18" t="str" cm="1">
        <f t="array" ref="N2390">IF(LEN($A2390)&gt;0,SUMPRODUCT(($A2390=merged_names)*(_xlfn.TEXTAFTER(N$2, "At ")=merged_belt_colours)*merged_months_at_rank),"")</f>
        <v/>
      </c>
      <c r="O2390" s="18" t="str" cm="1">
        <f t="array" ref="O2390">IF(LEN($A2390)&gt;0,SUMPRODUCT(($A2390=merged_names)*(_xlfn.TEXTAFTER(O$2, "At ")=merged_belt_colours)*merged_months_at_rank),"")</f>
        <v/>
      </c>
      <c r="P2390" s="18" t="str" cm="1">
        <f t="array" ref="P2390">IF(LEN($A2390)&gt;0,SUMPRODUCT(($A2390=merged_names)*(_xlfn.TEXTAFTER(P$2, "At ")=merged_belt_colours)*merged_months_at_rank),"")</f>
        <v/>
      </c>
      <c r="Q2390" s="18" t="str" cm="1">
        <f t="array" ref="Q2390">IF(LEN($A2390)&gt;0,SUMPRODUCT(($A2390=merged_names)*(_xlfn.TEXTAFTER(Q$2, "At ")=merged_belt_colours)*merged_months_at_rank),"")</f>
        <v/>
      </c>
      <c r="R2390" s="18" t="str" cm="1">
        <f t="array" ref="R2390">IF(LEN($A2390)&gt;0,SUMPRODUCT(($A2390=merged_names)*(_xlfn.TEXTAFTER(R$2, "At ")=merged_belt_colours)*merged_months_at_rank),"")</f>
        <v/>
      </c>
    </row>
    <row r="2391" spans="1:18" x14ac:dyDescent="0.25">
      <c r="A2391"/>
      <c r="B2391" s="15" t="str" cm="1">
        <f t="array" ref="B2391">IFERROR(IF(LEN(A2391)&gt;0, IF(SUMPRODUCT((Inactives[Key]=J2391)*(Inactives[Currently Inactive]))=1,"Inactive","Active"),""),"Active")</f>
        <v/>
      </c>
      <c r="C2391" s="16" t="str" cm="1">
        <f t="array" aca="1" ref="C2391" ca="1">IFERROR(_xlfn._xlws.FILTER(Inactives[Inactive On],(Inactives[Key]=J2391)*(Inactives[Currently Inactive]),""),"")</f>
        <v/>
      </c>
      <c r="D2391" s="16" t="str" cm="1">
        <f t="array" aca="1" ref="D2391" ca="1">IFERROR(INDEX(_xlfn.TEXTSPLIT(E2391," "),1),"")</f>
        <v/>
      </c>
      <c r="E2391" s="15" t="str" cm="1">
        <f t="array" aca="1" ref="E2391" ca="1">IFERROR(_xlfn._xlws.FILTER(merged_ranks,(merged_end_dates=DATE(9999,12,31))*(merged_names=A2391)),"")</f>
        <v/>
      </c>
      <c r="F2391" s="17" t="str">
        <f ca="1">_xlfn.XLOOKUP(J2391,Promotions[Promo Key],Promotions[Promo Date],"")</f>
        <v/>
      </c>
      <c r="G2391" s="18" t="str">
        <f t="shared" ca="1" si="159"/>
        <v/>
      </c>
      <c r="H2391" s="18" t="str">
        <f t="shared" ca="1" si="158"/>
        <v/>
      </c>
      <c r="I2391" s="17" t="str">
        <f>_xlfn.XLOOKUP(A2391,Students[Full Name],Students[Starting Rank],"")</f>
        <v/>
      </c>
      <c r="J2391" s="15" t="str">
        <f t="shared" ca="1" si="160"/>
        <v xml:space="preserve">: </v>
      </c>
      <c r="K2391" s="16" t="str">
        <f>_xlfn.XLOOKUP(A2391,Students[Full Name],Students[Start Date],"")</f>
        <v/>
      </c>
      <c r="L2391" s="18">
        <f t="shared" ca="1" si="161"/>
        <v>-1</v>
      </c>
      <c r="M2391" s="18" cm="1">
        <f t="array" aca="1" ref="M2391" ca="1">SUMPRODUCT(Inactives[Days Inactive]*(Inactives[Student]=A2391))/365</f>
        <v>0</v>
      </c>
      <c r="N2391" s="18" t="str" cm="1">
        <f t="array" ref="N2391">IF(LEN($A2391)&gt;0,SUMPRODUCT(($A2391=merged_names)*(_xlfn.TEXTAFTER(N$2, "At ")=merged_belt_colours)*merged_months_at_rank),"")</f>
        <v/>
      </c>
      <c r="O2391" s="18" t="str" cm="1">
        <f t="array" ref="O2391">IF(LEN($A2391)&gt;0,SUMPRODUCT(($A2391=merged_names)*(_xlfn.TEXTAFTER(O$2, "At ")=merged_belt_colours)*merged_months_at_rank),"")</f>
        <v/>
      </c>
      <c r="P2391" s="18" t="str" cm="1">
        <f t="array" ref="P2391">IF(LEN($A2391)&gt;0,SUMPRODUCT(($A2391=merged_names)*(_xlfn.TEXTAFTER(P$2, "At ")=merged_belt_colours)*merged_months_at_rank),"")</f>
        <v/>
      </c>
      <c r="Q2391" s="18" t="str" cm="1">
        <f t="array" ref="Q2391">IF(LEN($A2391)&gt;0,SUMPRODUCT(($A2391=merged_names)*(_xlfn.TEXTAFTER(Q$2, "At ")=merged_belt_colours)*merged_months_at_rank),"")</f>
        <v/>
      </c>
      <c r="R2391" s="18" t="str" cm="1">
        <f t="array" ref="R2391">IF(LEN($A2391)&gt;0,SUMPRODUCT(($A2391=merged_names)*(_xlfn.TEXTAFTER(R$2, "At ")=merged_belt_colours)*merged_months_at_rank),"")</f>
        <v/>
      </c>
    </row>
    <row r="2392" spans="1:18" x14ac:dyDescent="0.25">
      <c r="A2392"/>
      <c r="B2392" s="15" t="str" cm="1">
        <f t="array" ref="B2392">IFERROR(IF(LEN(A2392)&gt;0, IF(SUMPRODUCT((Inactives[Key]=J2392)*(Inactives[Currently Inactive]))=1,"Inactive","Active"),""),"Active")</f>
        <v/>
      </c>
      <c r="C2392" s="16" t="str" cm="1">
        <f t="array" aca="1" ref="C2392" ca="1">IFERROR(_xlfn._xlws.FILTER(Inactives[Inactive On],(Inactives[Key]=J2392)*(Inactives[Currently Inactive]),""),"")</f>
        <v/>
      </c>
      <c r="D2392" s="16" t="str" cm="1">
        <f t="array" aca="1" ref="D2392" ca="1">IFERROR(INDEX(_xlfn.TEXTSPLIT(E2392," "),1),"")</f>
        <v/>
      </c>
      <c r="E2392" s="15" t="str" cm="1">
        <f t="array" aca="1" ref="E2392" ca="1">IFERROR(_xlfn._xlws.FILTER(merged_ranks,(merged_end_dates=DATE(9999,12,31))*(merged_names=A2392)),"")</f>
        <v/>
      </c>
      <c r="F2392" s="17" t="str">
        <f ca="1">_xlfn.XLOOKUP(J2392,Promotions[Promo Key],Promotions[Promo Date],"")</f>
        <v/>
      </c>
      <c r="G2392" s="18" t="str">
        <f t="shared" ca="1" si="159"/>
        <v/>
      </c>
      <c r="H2392" s="18" t="str">
        <f t="shared" ref="H2392:H2455" ca="1" si="162">IFERROR((TODAY()-K2392)/365-M2392,"")</f>
        <v/>
      </c>
      <c r="I2392" s="17" t="str">
        <f>_xlfn.XLOOKUP(A2392,Students[Full Name],Students[Starting Rank],"")</f>
        <v/>
      </c>
      <c r="J2392" s="15" t="str">
        <f t="shared" ca="1" si="160"/>
        <v xml:space="preserve">: </v>
      </c>
      <c r="K2392" s="16" t="str">
        <f>_xlfn.XLOOKUP(A2392,Students[Full Name],Students[Start Date],"")</f>
        <v/>
      </c>
      <c r="L2392" s="18">
        <f t="shared" ca="1" si="161"/>
        <v>-1</v>
      </c>
      <c r="M2392" s="18" cm="1">
        <f t="array" aca="1" ref="M2392" ca="1">SUMPRODUCT(Inactives[Days Inactive]*(Inactives[Student]=A2392))/365</f>
        <v>0</v>
      </c>
      <c r="N2392" s="18" t="str" cm="1">
        <f t="array" ref="N2392">IF(LEN($A2392)&gt;0,SUMPRODUCT(($A2392=merged_names)*(_xlfn.TEXTAFTER(N$2, "At ")=merged_belt_colours)*merged_months_at_rank),"")</f>
        <v/>
      </c>
      <c r="O2392" s="18" t="str" cm="1">
        <f t="array" ref="O2392">IF(LEN($A2392)&gt;0,SUMPRODUCT(($A2392=merged_names)*(_xlfn.TEXTAFTER(O$2, "At ")=merged_belt_colours)*merged_months_at_rank),"")</f>
        <v/>
      </c>
      <c r="P2392" s="18" t="str" cm="1">
        <f t="array" ref="P2392">IF(LEN($A2392)&gt;0,SUMPRODUCT(($A2392=merged_names)*(_xlfn.TEXTAFTER(P$2, "At ")=merged_belt_colours)*merged_months_at_rank),"")</f>
        <v/>
      </c>
      <c r="Q2392" s="18" t="str" cm="1">
        <f t="array" ref="Q2392">IF(LEN($A2392)&gt;0,SUMPRODUCT(($A2392=merged_names)*(_xlfn.TEXTAFTER(Q$2, "At ")=merged_belt_colours)*merged_months_at_rank),"")</f>
        <v/>
      </c>
      <c r="R2392" s="18" t="str" cm="1">
        <f t="array" ref="R2392">IF(LEN($A2392)&gt;0,SUMPRODUCT(($A2392=merged_names)*(_xlfn.TEXTAFTER(R$2, "At ")=merged_belt_colours)*merged_months_at_rank),"")</f>
        <v/>
      </c>
    </row>
    <row r="2393" spans="1:18" x14ac:dyDescent="0.25">
      <c r="A2393"/>
      <c r="B2393" s="15" t="str" cm="1">
        <f t="array" ref="B2393">IFERROR(IF(LEN(A2393)&gt;0, IF(SUMPRODUCT((Inactives[Key]=J2393)*(Inactives[Currently Inactive]))=1,"Inactive","Active"),""),"Active")</f>
        <v/>
      </c>
      <c r="C2393" s="16" t="str" cm="1">
        <f t="array" aca="1" ref="C2393" ca="1">IFERROR(_xlfn._xlws.FILTER(Inactives[Inactive On],(Inactives[Key]=J2393)*(Inactives[Currently Inactive]),""),"")</f>
        <v/>
      </c>
      <c r="D2393" s="16" t="str" cm="1">
        <f t="array" aca="1" ref="D2393" ca="1">IFERROR(INDEX(_xlfn.TEXTSPLIT(E2393," "),1),"")</f>
        <v/>
      </c>
      <c r="E2393" s="15" t="str" cm="1">
        <f t="array" aca="1" ref="E2393" ca="1">IFERROR(_xlfn._xlws.FILTER(merged_ranks,(merged_end_dates=DATE(9999,12,31))*(merged_names=A2393)),"")</f>
        <v/>
      </c>
      <c r="F2393" s="17" t="str">
        <f ca="1">_xlfn.XLOOKUP(J2393,Promotions[Promo Key],Promotions[Promo Date],"")</f>
        <v/>
      </c>
      <c r="G2393" s="18" t="str">
        <f t="shared" ca="1" si="159"/>
        <v/>
      </c>
      <c r="H2393" s="18" t="str">
        <f t="shared" ca="1" si="162"/>
        <v/>
      </c>
      <c r="I2393" s="17" t="str">
        <f>_xlfn.XLOOKUP(A2393,Students[Full Name],Students[Starting Rank],"")</f>
        <v/>
      </c>
      <c r="J2393" s="15" t="str">
        <f t="shared" ca="1" si="160"/>
        <v xml:space="preserve">: </v>
      </c>
      <c r="K2393" s="16" t="str">
        <f>_xlfn.XLOOKUP(A2393,Students[Full Name],Students[Start Date],"")</f>
        <v/>
      </c>
      <c r="L2393" s="18">
        <f t="shared" ca="1" si="161"/>
        <v>-1</v>
      </c>
      <c r="M2393" s="18" cm="1">
        <f t="array" aca="1" ref="M2393" ca="1">SUMPRODUCT(Inactives[Days Inactive]*(Inactives[Student]=A2393))/365</f>
        <v>0</v>
      </c>
      <c r="N2393" s="18" t="str" cm="1">
        <f t="array" ref="N2393">IF(LEN($A2393)&gt;0,SUMPRODUCT(($A2393=merged_names)*(_xlfn.TEXTAFTER(N$2, "At ")=merged_belt_colours)*merged_months_at_rank),"")</f>
        <v/>
      </c>
      <c r="O2393" s="18" t="str" cm="1">
        <f t="array" ref="O2393">IF(LEN($A2393)&gt;0,SUMPRODUCT(($A2393=merged_names)*(_xlfn.TEXTAFTER(O$2, "At ")=merged_belt_colours)*merged_months_at_rank),"")</f>
        <v/>
      </c>
      <c r="P2393" s="18" t="str" cm="1">
        <f t="array" ref="P2393">IF(LEN($A2393)&gt;0,SUMPRODUCT(($A2393=merged_names)*(_xlfn.TEXTAFTER(P$2, "At ")=merged_belt_colours)*merged_months_at_rank),"")</f>
        <v/>
      </c>
      <c r="Q2393" s="18" t="str" cm="1">
        <f t="array" ref="Q2393">IF(LEN($A2393)&gt;0,SUMPRODUCT(($A2393=merged_names)*(_xlfn.TEXTAFTER(Q$2, "At ")=merged_belt_colours)*merged_months_at_rank),"")</f>
        <v/>
      </c>
      <c r="R2393" s="18" t="str" cm="1">
        <f t="array" ref="R2393">IF(LEN($A2393)&gt;0,SUMPRODUCT(($A2393=merged_names)*(_xlfn.TEXTAFTER(R$2, "At ")=merged_belt_colours)*merged_months_at_rank),"")</f>
        <v/>
      </c>
    </row>
    <row r="2394" spans="1:18" x14ac:dyDescent="0.25">
      <c r="A2394"/>
      <c r="B2394" s="15" t="str" cm="1">
        <f t="array" ref="B2394">IFERROR(IF(LEN(A2394)&gt;0, IF(SUMPRODUCT((Inactives[Key]=J2394)*(Inactives[Currently Inactive]))=1,"Inactive","Active"),""),"Active")</f>
        <v/>
      </c>
      <c r="C2394" s="16" t="str" cm="1">
        <f t="array" aca="1" ref="C2394" ca="1">IFERROR(_xlfn._xlws.FILTER(Inactives[Inactive On],(Inactives[Key]=J2394)*(Inactives[Currently Inactive]),""),"")</f>
        <v/>
      </c>
      <c r="D2394" s="16" t="str" cm="1">
        <f t="array" aca="1" ref="D2394" ca="1">IFERROR(INDEX(_xlfn.TEXTSPLIT(E2394," "),1),"")</f>
        <v/>
      </c>
      <c r="E2394" s="15" t="str" cm="1">
        <f t="array" aca="1" ref="E2394" ca="1">IFERROR(_xlfn._xlws.FILTER(merged_ranks,(merged_end_dates=DATE(9999,12,31))*(merged_names=A2394)),"")</f>
        <v/>
      </c>
      <c r="F2394" s="17" t="str">
        <f ca="1">_xlfn.XLOOKUP(J2394,Promotions[Promo Key],Promotions[Promo Date],"")</f>
        <v/>
      </c>
      <c r="G2394" s="18" t="str">
        <f t="shared" ca="1" si="159"/>
        <v/>
      </c>
      <c r="H2394" s="18" t="str">
        <f t="shared" ca="1" si="162"/>
        <v/>
      </c>
      <c r="I2394" s="17" t="str">
        <f>_xlfn.XLOOKUP(A2394,Students[Full Name],Students[Starting Rank],"")</f>
        <v/>
      </c>
      <c r="J2394" s="15" t="str">
        <f t="shared" ca="1" si="160"/>
        <v xml:space="preserve">: </v>
      </c>
      <c r="K2394" s="16" t="str">
        <f>_xlfn.XLOOKUP(A2394,Students[Full Name],Students[Start Date],"")</f>
        <v/>
      </c>
      <c r="L2394" s="18">
        <f t="shared" ca="1" si="161"/>
        <v>-1</v>
      </c>
      <c r="M2394" s="18" cm="1">
        <f t="array" aca="1" ref="M2394" ca="1">SUMPRODUCT(Inactives[Days Inactive]*(Inactives[Student]=A2394))/365</f>
        <v>0</v>
      </c>
      <c r="N2394" s="18" t="str" cm="1">
        <f t="array" ref="N2394">IF(LEN($A2394)&gt;0,SUMPRODUCT(($A2394=merged_names)*(_xlfn.TEXTAFTER(N$2, "At ")=merged_belt_colours)*merged_months_at_rank),"")</f>
        <v/>
      </c>
      <c r="O2394" s="18" t="str" cm="1">
        <f t="array" ref="O2394">IF(LEN($A2394)&gt;0,SUMPRODUCT(($A2394=merged_names)*(_xlfn.TEXTAFTER(O$2, "At ")=merged_belt_colours)*merged_months_at_rank),"")</f>
        <v/>
      </c>
      <c r="P2394" s="18" t="str" cm="1">
        <f t="array" ref="P2394">IF(LEN($A2394)&gt;0,SUMPRODUCT(($A2394=merged_names)*(_xlfn.TEXTAFTER(P$2, "At ")=merged_belt_colours)*merged_months_at_rank),"")</f>
        <v/>
      </c>
      <c r="Q2394" s="18" t="str" cm="1">
        <f t="array" ref="Q2394">IF(LEN($A2394)&gt;0,SUMPRODUCT(($A2394=merged_names)*(_xlfn.TEXTAFTER(Q$2, "At ")=merged_belt_colours)*merged_months_at_rank),"")</f>
        <v/>
      </c>
      <c r="R2394" s="18" t="str" cm="1">
        <f t="array" ref="R2394">IF(LEN($A2394)&gt;0,SUMPRODUCT(($A2394=merged_names)*(_xlfn.TEXTAFTER(R$2, "At ")=merged_belt_colours)*merged_months_at_rank),"")</f>
        <v/>
      </c>
    </row>
    <row r="2395" spans="1:18" x14ac:dyDescent="0.25">
      <c r="A2395"/>
      <c r="B2395" s="15" t="str" cm="1">
        <f t="array" ref="B2395">IFERROR(IF(LEN(A2395)&gt;0, IF(SUMPRODUCT((Inactives[Key]=J2395)*(Inactives[Currently Inactive]))=1,"Inactive","Active"),""),"Active")</f>
        <v/>
      </c>
      <c r="C2395" s="16" t="str" cm="1">
        <f t="array" aca="1" ref="C2395" ca="1">IFERROR(_xlfn._xlws.FILTER(Inactives[Inactive On],(Inactives[Key]=J2395)*(Inactives[Currently Inactive]),""),"")</f>
        <v/>
      </c>
      <c r="D2395" s="16" t="str" cm="1">
        <f t="array" aca="1" ref="D2395" ca="1">IFERROR(INDEX(_xlfn.TEXTSPLIT(E2395," "),1),"")</f>
        <v/>
      </c>
      <c r="E2395" s="15" t="str" cm="1">
        <f t="array" aca="1" ref="E2395" ca="1">IFERROR(_xlfn._xlws.FILTER(merged_ranks,(merged_end_dates=DATE(9999,12,31))*(merged_names=A2395)),"")</f>
        <v/>
      </c>
      <c r="F2395" s="17" t="str">
        <f ca="1">_xlfn.XLOOKUP(J2395,Promotions[Promo Key],Promotions[Promo Date],"")</f>
        <v/>
      </c>
      <c r="G2395" s="18" t="str">
        <f t="shared" ca="1" si="159"/>
        <v/>
      </c>
      <c r="H2395" s="18" t="str">
        <f t="shared" ca="1" si="162"/>
        <v/>
      </c>
      <c r="I2395" s="17" t="str">
        <f>_xlfn.XLOOKUP(A2395,Students[Full Name],Students[Starting Rank],"")</f>
        <v/>
      </c>
      <c r="J2395" s="15" t="str">
        <f t="shared" ca="1" si="160"/>
        <v xml:space="preserve">: </v>
      </c>
      <c r="K2395" s="16" t="str">
        <f>_xlfn.XLOOKUP(A2395,Students[Full Name],Students[Start Date],"")</f>
        <v/>
      </c>
      <c r="L2395" s="18">
        <f t="shared" ca="1" si="161"/>
        <v>-1</v>
      </c>
      <c r="M2395" s="18" cm="1">
        <f t="array" aca="1" ref="M2395" ca="1">SUMPRODUCT(Inactives[Days Inactive]*(Inactives[Student]=A2395))/365</f>
        <v>0</v>
      </c>
      <c r="N2395" s="18" t="str" cm="1">
        <f t="array" ref="N2395">IF(LEN($A2395)&gt;0,SUMPRODUCT(($A2395=merged_names)*(_xlfn.TEXTAFTER(N$2, "At ")=merged_belt_colours)*merged_months_at_rank),"")</f>
        <v/>
      </c>
      <c r="O2395" s="18" t="str" cm="1">
        <f t="array" ref="O2395">IF(LEN($A2395)&gt;0,SUMPRODUCT(($A2395=merged_names)*(_xlfn.TEXTAFTER(O$2, "At ")=merged_belt_colours)*merged_months_at_rank),"")</f>
        <v/>
      </c>
      <c r="P2395" s="18" t="str" cm="1">
        <f t="array" ref="P2395">IF(LEN($A2395)&gt;0,SUMPRODUCT(($A2395=merged_names)*(_xlfn.TEXTAFTER(P$2, "At ")=merged_belt_colours)*merged_months_at_rank),"")</f>
        <v/>
      </c>
      <c r="Q2395" s="18" t="str" cm="1">
        <f t="array" ref="Q2395">IF(LEN($A2395)&gt;0,SUMPRODUCT(($A2395=merged_names)*(_xlfn.TEXTAFTER(Q$2, "At ")=merged_belt_colours)*merged_months_at_rank),"")</f>
        <v/>
      </c>
      <c r="R2395" s="18" t="str" cm="1">
        <f t="array" ref="R2395">IF(LEN($A2395)&gt;0,SUMPRODUCT(($A2395=merged_names)*(_xlfn.TEXTAFTER(R$2, "At ")=merged_belt_colours)*merged_months_at_rank),"")</f>
        <v/>
      </c>
    </row>
    <row r="2396" spans="1:18" x14ac:dyDescent="0.25">
      <c r="A2396"/>
      <c r="B2396" s="15" t="str" cm="1">
        <f t="array" ref="B2396">IFERROR(IF(LEN(A2396)&gt;0, IF(SUMPRODUCT((Inactives[Key]=J2396)*(Inactives[Currently Inactive]))=1,"Inactive","Active"),""),"Active")</f>
        <v/>
      </c>
      <c r="C2396" s="16" t="str" cm="1">
        <f t="array" aca="1" ref="C2396" ca="1">IFERROR(_xlfn._xlws.FILTER(Inactives[Inactive On],(Inactives[Key]=J2396)*(Inactives[Currently Inactive]),""),"")</f>
        <v/>
      </c>
      <c r="D2396" s="16" t="str" cm="1">
        <f t="array" aca="1" ref="D2396" ca="1">IFERROR(INDEX(_xlfn.TEXTSPLIT(E2396," "),1),"")</f>
        <v/>
      </c>
      <c r="E2396" s="15" t="str" cm="1">
        <f t="array" aca="1" ref="E2396" ca="1">IFERROR(_xlfn._xlws.FILTER(merged_ranks,(merged_end_dates=DATE(9999,12,31))*(merged_names=A2396)),"")</f>
        <v/>
      </c>
      <c r="F2396" s="17" t="str">
        <f ca="1">_xlfn.XLOOKUP(J2396,Promotions[Promo Key],Promotions[Promo Date],"")</f>
        <v/>
      </c>
      <c r="G2396" s="18" t="str">
        <f t="shared" ref="G2396:G2459" ca="1" si="163">IFERROR((TODAY()-F2396)/30.5, "")</f>
        <v/>
      </c>
      <c r="H2396" s="18" t="str">
        <f t="shared" ca="1" si="162"/>
        <v/>
      </c>
      <c r="I2396" s="17" t="str">
        <f>_xlfn.XLOOKUP(A2396,Students[Full Name],Students[Starting Rank],"")</f>
        <v/>
      </c>
      <c r="J2396" s="15" t="str">
        <f t="shared" ref="J2396:J2459" ca="1" si="164">A2396&amp;": "&amp;E2396</f>
        <v xml:space="preserve">: </v>
      </c>
      <c r="K2396" s="16" t="str">
        <f>_xlfn.XLOOKUP(A2396,Students[Full Name],Students[Start Date],"")</f>
        <v/>
      </c>
      <c r="L2396" s="18">
        <f t="shared" ref="L2396:L2459" ca="1" si="165">IF(LEN(C2396)&gt;0,(TODAY()-C2396)/30.5,-1)</f>
        <v>-1</v>
      </c>
      <c r="M2396" s="18" cm="1">
        <f t="array" aca="1" ref="M2396" ca="1">SUMPRODUCT(Inactives[Days Inactive]*(Inactives[Student]=A2396))/365</f>
        <v>0</v>
      </c>
      <c r="N2396" s="18" t="str" cm="1">
        <f t="array" ref="N2396">IF(LEN($A2396)&gt;0,SUMPRODUCT(($A2396=merged_names)*(_xlfn.TEXTAFTER(N$2, "At ")=merged_belt_colours)*merged_months_at_rank),"")</f>
        <v/>
      </c>
      <c r="O2396" s="18" t="str" cm="1">
        <f t="array" ref="O2396">IF(LEN($A2396)&gt;0,SUMPRODUCT(($A2396=merged_names)*(_xlfn.TEXTAFTER(O$2, "At ")=merged_belt_colours)*merged_months_at_rank),"")</f>
        <v/>
      </c>
      <c r="P2396" s="18" t="str" cm="1">
        <f t="array" ref="P2396">IF(LEN($A2396)&gt;0,SUMPRODUCT(($A2396=merged_names)*(_xlfn.TEXTAFTER(P$2, "At ")=merged_belt_colours)*merged_months_at_rank),"")</f>
        <v/>
      </c>
      <c r="Q2396" s="18" t="str" cm="1">
        <f t="array" ref="Q2396">IF(LEN($A2396)&gt;0,SUMPRODUCT(($A2396=merged_names)*(_xlfn.TEXTAFTER(Q$2, "At ")=merged_belt_colours)*merged_months_at_rank),"")</f>
        <v/>
      </c>
      <c r="R2396" s="18" t="str" cm="1">
        <f t="array" ref="R2396">IF(LEN($A2396)&gt;0,SUMPRODUCT(($A2396=merged_names)*(_xlfn.TEXTAFTER(R$2, "At ")=merged_belt_colours)*merged_months_at_rank),"")</f>
        <v/>
      </c>
    </row>
    <row r="2397" spans="1:18" x14ac:dyDescent="0.25">
      <c r="A2397"/>
      <c r="B2397" s="15" t="str" cm="1">
        <f t="array" ref="B2397">IFERROR(IF(LEN(A2397)&gt;0, IF(SUMPRODUCT((Inactives[Key]=J2397)*(Inactives[Currently Inactive]))=1,"Inactive","Active"),""),"Active")</f>
        <v/>
      </c>
      <c r="C2397" s="16" t="str" cm="1">
        <f t="array" aca="1" ref="C2397" ca="1">IFERROR(_xlfn._xlws.FILTER(Inactives[Inactive On],(Inactives[Key]=J2397)*(Inactives[Currently Inactive]),""),"")</f>
        <v/>
      </c>
      <c r="D2397" s="16" t="str" cm="1">
        <f t="array" aca="1" ref="D2397" ca="1">IFERROR(INDEX(_xlfn.TEXTSPLIT(E2397," "),1),"")</f>
        <v/>
      </c>
      <c r="E2397" s="15" t="str" cm="1">
        <f t="array" aca="1" ref="E2397" ca="1">IFERROR(_xlfn._xlws.FILTER(merged_ranks,(merged_end_dates=DATE(9999,12,31))*(merged_names=A2397)),"")</f>
        <v/>
      </c>
      <c r="F2397" s="17" t="str">
        <f ca="1">_xlfn.XLOOKUP(J2397,Promotions[Promo Key],Promotions[Promo Date],"")</f>
        <v/>
      </c>
      <c r="G2397" s="18" t="str">
        <f t="shared" ca="1" si="163"/>
        <v/>
      </c>
      <c r="H2397" s="18" t="str">
        <f t="shared" ca="1" si="162"/>
        <v/>
      </c>
      <c r="I2397" s="17" t="str">
        <f>_xlfn.XLOOKUP(A2397,Students[Full Name],Students[Starting Rank],"")</f>
        <v/>
      </c>
      <c r="J2397" s="15" t="str">
        <f t="shared" ca="1" si="164"/>
        <v xml:space="preserve">: </v>
      </c>
      <c r="K2397" s="16" t="str">
        <f>_xlfn.XLOOKUP(A2397,Students[Full Name],Students[Start Date],"")</f>
        <v/>
      </c>
      <c r="L2397" s="18">
        <f t="shared" ca="1" si="165"/>
        <v>-1</v>
      </c>
      <c r="M2397" s="18" cm="1">
        <f t="array" aca="1" ref="M2397" ca="1">SUMPRODUCT(Inactives[Days Inactive]*(Inactives[Student]=A2397))/365</f>
        <v>0</v>
      </c>
      <c r="N2397" s="18" t="str" cm="1">
        <f t="array" ref="N2397">IF(LEN($A2397)&gt;0,SUMPRODUCT(($A2397=merged_names)*(_xlfn.TEXTAFTER(N$2, "At ")=merged_belt_colours)*merged_months_at_rank),"")</f>
        <v/>
      </c>
      <c r="O2397" s="18" t="str" cm="1">
        <f t="array" ref="O2397">IF(LEN($A2397)&gt;0,SUMPRODUCT(($A2397=merged_names)*(_xlfn.TEXTAFTER(O$2, "At ")=merged_belt_colours)*merged_months_at_rank),"")</f>
        <v/>
      </c>
      <c r="P2397" s="18" t="str" cm="1">
        <f t="array" ref="P2397">IF(LEN($A2397)&gt;0,SUMPRODUCT(($A2397=merged_names)*(_xlfn.TEXTAFTER(P$2, "At ")=merged_belt_colours)*merged_months_at_rank),"")</f>
        <v/>
      </c>
      <c r="Q2397" s="18" t="str" cm="1">
        <f t="array" ref="Q2397">IF(LEN($A2397)&gt;0,SUMPRODUCT(($A2397=merged_names)*(_xlfn.TEXTAFTER(Q$2, "At ")=merged_belt_colours)*merged_months_at_rank),"")</f>
        <v/>
      </c>
      <c r="R2397" s="18" t="str" cm="1">
        <f t="array" ref="R2397">IF(LEN($A2397)&gt;0,SUMPRODUCT(($A2397=merged_names)*(_xlfn.TEXTAFTER(R$2, "At ")=merged_belt_colours)*merged_months_at_rank),"")</f>
        <v/>
      </c>
    </row>
    <row r="2398" spans="1:18" x14ac:dyDescent="0.25">
      <c r="A2398"/>
      <c r="B2398" s="15" t="str" cm="1">
        <f t="array" ref="B2398">IFERROR(IF(LEN(A2398)&gt;0, IF(SUMPRODUCT((Inactives[Key]=J2398)*(Inactives[Currently Inactive]))=1,"Inactive","Active"),""),"Active")</f>
        <v/>
      </c>
      <c r="C2398" s="16" t="str" cm="1">
        <f t="array" aca="1" ref="C2398" ca="1">IFERROR(_xlfn._xlws.FILTER(Inactives[Inactive On],(Inactives[Key]=J2398)*(Inactives[Currently Inactive]),""),"")</f>
        <v/>
      </c>
      <c r="D2398" s="16" t="str" cm="1">
        <f t="array" aca="1" ref="D2398" ca="1">IFERROR(INDEX(_xlfn.TEXTSPLIT(E2398," "),1),"")</f>
        <v/>
      </c>
      <c r="E2398" s="15" t="str" cm="1">
        <f t="array" aca="1" ref="E2398" ca="1">IFERROR(_xlfn._xlws.FILTER(merged_ranks,(merged_end_dates=DATE(9999,12,31))*(merged_names=A2398)),"")</f>
        <v/>
      </c>
      <c r="F2398" s="17" t="str">
        <f ca="1">_xlfn.XLOOKUP(J2398,Promotions[Promo Key],Promotions[Promo Date],"")</f>
        <v/>
      </c>
      <c r="G2398" s="18" t="str">
        <f t="shared" ca="1" si="163"/>
        <v/>
      </c>
      <c r="H2398" s="18" t="str">
        <f t="shared" ca="1" si="162"/>
        <v/>
      </c>
      <c r="I2398" s="17" t="str">
        <f>_xlfn.XLOOKUP(A2398,Students[Full Name],Students[Starting Rank],"")</f>
        <v/>
      </c>
      <c r="J2398" s="15" t="str">
        <f t="shared" ca="1" si="164"/>
        <v xml:space="preserve">: </v>
      </c>
      <c r="K2398" s="16" t="str">
        <f>_xlfn.XLOOKUP(A2398,Students[Full Name],Students[Start Date],"")</f>
        <v/>
      </c>
      <c r="L2398" s="18">
        <f t="shared" ca="1" si="165"/>
        <v>-1</v>
      </c>
      <c r="M2398" s="18" cm="1">
        <f t="array" aca="1" ref="M2398" ca="1">SUMPRODUCT(Inactives[Days Inactive]*(Inactives[Student]=A2398))/365</f>
        <v>0</v>
      </c>
      <c r="N2398" s="18" t="str" cm="1">
        <f t="array" ref="N2398">IF(LEN($A2398)&gt;0,SUMPRODUCT(($A2398=merged_names)*(_xlfn.TEXTAFTER(N$2, "At ")=merged_belt_colours)*merged_months_at_rank),"")</f>
        <v/>
      </c>
      <c r="O2398" s="18" t="str" cm="1">
        <f t="array" ref="O2398">IF(LEN($A2398)&gt;0,SUMPRODUCT(($A2398=merged_names)*(_xlfn.TEXTAFTER(O$2, "At ")=merged_belt_colours)*merged_months_at_rank),"")</f>
        <v/>
      </c>
      <c r="P2398" s="18" t="str" cm="1">
        <f t="array" ref="P2398">IF(LEN($A2398)&gt;0,SUMPRODUCT(($A2398=merged_names)*(_xlfn.TEXTAFTER(P$2, "At ")=merged_belt_colours)*merged_months_at_rank),"")</f>
        <v/>
      </c>
      <c r="Q2398" s="18" t="str" cm="1">
        <f t="array" ref="Q2398">IF(LEN($A2398)&gt;0,SUMPRODUCT(($A2398=merged_names)*(_xlfn.TEXTAFTER(Q$2, "At ")=merged_belt_colours)*merged_months_at_rank),"")</f>
        <v/>
      </c>
      <c r="R2398" s="18" t="str" cm="1">
        <f t="array" ref="R2398">IF(LEN($A2398)&gt;0,SUMPRODUCT(($A2398=merged_names)*(_xlfn.TEXTAFTER(R$2, "At ")=merged_belt_colours)*merged_months_at_rank),"")</f>
        <v/>
      </c>
    </row>
    <row r="2399" spans="1:18" x14ac:dyDescent="0.25">
      <c r="A2399"/>
      <c r="B2399" s="15" t="str" cm="1">
        <f t="array" ref="B2399">IFERROR(IF(LEN(A2399)&gt;0, IF(SUMPRODUCT((Inactives[Key]=J2399)*(Inactives[Currently Inactive]))=1,"Inactive","Active"),""),"Active")</f>
        <v/>
      </c>
      <c r="C2399" s="16" t="str" cm="1">
        <f t="array" aca="1" ref="C2399" ca="1">IFERROR(_xlfn._xlws.FILTER(Inactives[Inactive On],(Inactives[Key]=J2399)*(Inactives[Currently Inactive]),""),"")</f>
        <v/>
      </c>
      <c r="D2399" s="16" t="str" cm="1">
        <f t="array" aca="1" ref="D2399" ca="1">IFERROR(INDEX(_xlfn.TEXTSPLIT(E2399," "),1),"")</f>
        <v/>
      </c>
      <c r="E2399" s="15" t="str" cm="1">
        <f t="array" aca="1" ref="E2399" ca="1">IFERROR(_xlfn._xlws.FILTER(merged_ranks,(merged_end_dates=DATE(9999,12,31))*(merged_names=A2399)),"")</f>
        <v/>
      </c>
      <c r="F2399" s="17" t="str">
        <f ca="1">_xlfn.XLOOKUP(J2399,Promotions[Promo Key],Promotions[Promo Date],"")</f>
        <v/>
      </c>
      <c r="G2399" s="18" t="str">
        <f t="shared" ca="1" si="163"/>
        <v/>
      </c>
      <c r="H2399" s="18" t="str">
        <f t="shared" ca="1" si="162"/>
        <v/>
      </c>
      <c r="I2399" s="17" t="str">
        <f>_xlfn.XLOOKUP(A2399,Students[Full Name],Students[Starting Rank],"")</f>
        <v/>
      </c>
      <c r="J2399" s="15" t="str">
        <f t="shared" ca="1" si="164"/>
        <v xml:space="preserve">: </v>
      </c>
      <c r="K2399" s="16" t="str">
        <f>_xlfn.XLOOKUP(A2399,Students[Full Name],Students[Start Date],"")</f>
        <v/>
      </c>
      <c r="L2399" s="18">
        <f t="shared" ca="1" si="165"/>
        <v>-1</v>
      </c>
      <c r="M2399" s="18" cm="1">
        <f t="array" aca="1" ref="M2399" ca="1">SUMPRODUCT(Inactives[Days Inactive]*(Inactives[Student]=A2399))/365</f>
        <v>0</v>
      </c>
      <c r="N2399" s="18" t="str" cm="1">
        <f t="array" ref="N2399">IF(LEN($A2399)&gt;0,SUMPRODUCT(($A2399=merged_names)*(_xlfn.TEXTAFTER(N$2, "At ")=merged_belt_colours)*merged_months_at_rank),"")</f>
        <v/>
      </c>
      <c r="O2399" s="18" t="str" cm="1">
        <f t="array" ref="O2399">IF(LEN($A2399)&gt;0,SUMPRODUCT(($A2399=merged_names)*(_xlfn.TEXTAFTER(O$2, "At ")=merged_belt_colours)*merged_months_at_rank),"")</f>
        <v/>
      </c>
      <c r="P2399" s="18" t="str" cm="1">
        <f t="array" ref="P2399">IF(LEN($A2399)&gt;0,SUMPRODUCT(($A2399=merged_names)*(_xlfn.TEXTAFTER(P$2, "At ")=merged_belt_colours)*merged_months_at_rank),"")</f>
        <v/>
      </c>
      <c r="Q2399" s="18" t="str" cm="1">
        <f t="array" ref="Q2399">IF(LEN($A2399)&gt;0,SUMPRODUCT(($A2399=merged_names)*(_xlfn.TEXTAFTER(Q$2, "At ")=merged_belt_colours)*merged_months_at_rank),"")</f>
        <v/>
      </c>
      <c r="R2399" s="18" t="str" cm="1">
        <f t="array" ref="R2399">IF(LEN($A2399)&gt;0,SUMPRODUCT(($A2399=merged_names)*(_xlfn.TEXTAFTER(R$2, "At ")=merged_belt_colours)*merged_months_at_rank),"")</f>
        <v/>
      </c>
    </row>
    <row r="2400" spans="1:18" x14ac:dyDescent="0.25">
      <c r="A2400"/>
      <c r="B2400" s="15" t="str" cm="1">
        <f t="array" ref="B2400">IFERROR(IF(LEN(A2400)&gt;0, IF(SUMPRODUCT((Inactives[Key]=J2400)*(Inactives[Currently Inactive]))=1,"Inactive","Active"),""),"Active")</f>
        <v/>
      </c>
      <c r="C2400" s="16" t="str" cm="1">
        <f t="array" aca="1" ref="C2400" ca="1">IFERROR(_xlfn._xlws.FILTER(Inactives[Inactive On],(Inactives[Key]=J2400)*(Inactives[Currently Inactive]),""),"")</f>
        <v/>
      </c>
      <c r="D2400" s="16" t="str" cm="1">
        <f t="array" aca="1" ref="D2400" ca="1">IFERROR(INDEX(_xlfn.TEXTSPLIT(E2400," "),1),"")</f>
        <v/>
      </c>
      <c r="E2400" s="15" t="str" cm="1">
        <f t="array" aca="1" ref="E2400" ca="1">IFERROR(_xlfn._xlws.FILTER(merged_ranks,(merged_end_dates=DATE(9999,12,31))*(merged_names=A2400)),"")</f>
        <v/>
      </c>
      <c r="F2400" s="17" t="str">
        <f ca="1">_xlfn.XLOOKUP(J2400,Promotions[Promo Key],Promotions[Promo Date],"")</f>
        <v/>
      </c>
      <c r="G2400" s="18" t="str">
        <f t="shared" ca="1" si="163"/>
        <v/>
      </c>
      <c r="H2400" s="18" t="str">
        <f t="shared" ca="1" si="162"/>
        <v/>
      </c>
      <c r="I2400" s="17" t="str">
        <f>_xlfn.XLOOKUP(A2400,Students[Full Name],Students[Starting Rank],"")</f>
        <v/>
      </c>
      <c r="J2400" s="15" t="str">
        <f t="shared" ca="1" si="164"/>
        <v xml:space="preserve">: </v>
      </c>
      <c r="K2400" s="16" t="str">
        <f>_xlfn.XLOOKUP(A2400,Students[Full Name],Students[Start Date],"")</f>
        <v/>
      </c>
      <c r="L2400" s="18">
        <f t="shared" ca="1" si="165"/>
        <v>-1</v>
      </c>
      <c r="M2400" s="18" cm="1">
        <f t="array" aca="1" ref="M2400" ca="1">SUMPRODUCT(Inactives[Days Inactive]*(Inactives[Student]=A2400))/365</f>
        <v>0</v>
      </c>
      <c r="N2400" s="18" t="str" cm="1">
        <f t="array" ref="N2400">IF(LEN($A2400)&gt;0,SUMPRODUCT(($A2400=merged_names)*(_xlfn.TEXTAFTER(N$2, "At ")=merged_belt_colours)*merged_months_at_rank),"")</f>
        <v/>
      </c>
      <c r="O2400" s="18" t="str" cm="1">
        <f t="array" ref="O2400">IF(LEN($A2400)&gt;0,SUMPRODUCT(($A2400=merged_names)*(_xlfn.TEXTAFTER(O$2, "At ")=merged_belt_colours)*merged_months_at_rank),"")</f>
        <v/>
      </c>
      <c r="P2400" s="18" t="str" cm="1">
        <f t="array" ref="P2400">IF(LEN($A2400)&gt;0,SUMPRODUCT(($A2400=merged_names)*(_xlfn.TEXTAFTER(P$2, "At ")=merged_belt_colours)*merged_months_at_rank),"")</f>
        <v/>
      </c>
      <c r="Q2400" s="18" t="str" cm="1">
        <f t="array" ref="Q2400">IF(LEN($A2400)&gt;0,SUMPRODUCT(($A2400=merged_names)*(_xlfn.TEXTAFTER(Q$2, "At ")=merged_belt_colours)*merged_months_at_rank),"")</f>
        <v/>
      </c>
      <c r="R2400" s="18" t="str" cm="1">
        <f t="array" ref="R2400">IF(LEN($A2400)&gt;0,SUMPRODUCT(($A2400=merged_names)*(_xlfn.TEXTAFTER(R$2, "At ")=merged_belt_colours)*merged_months_at_rank),"")</f>
        <v/>
      </c>
    </row>
    <row r="2401" spans="1:18" x14ac:dyDescent="0.25">
      <c r="A2401"/>
      <c r="B2401" s="15" t="str" cm="1">
        <f t="array" ref="B2401">IFERROR(IF(LEN(A2401)&gt;0, IF(SUMPRODUCT((Inactives[Key]=J2401)*(Inactives[Currently Inactive]))=1,"Inactive","Active"),""),"Active")</f>
        <v/>
      </c>
      <c r="C2401" s="16" t="str" cm="1">
        <f t="array" aca="1" ref="C2401" ca="1">IFERROR(_xlfn._xlws.FILTER(Inactives[Inactive On],(Inactives[Key]=J2401)*(Inactives[Currently Inactive]),""),"")</f>
        <v/>
      </c>
      <c r="D2401" s="16" t="str" cm="1">
        <f t="array" aca="1" ref="D2401" ca="1">IFERROR(INDEX(_xlfn.TEXTSPLIT(E2401," "),1),"")</f>
        <v/>
      </c>
      <c r="E2401" s="15" t="str" cm="1">
        <f t="array" aca="1" ref="E2401" ca="1">IFERROR(_xlfn._xlws.FILTER(merged_ranks,(merged_end_dates=DATE(9999,12,31))*(merged_names=A2401)),"")</f>
        <v/>
      </c>
      <c r="F2401" s="17" t="str">
        <f ca="1">_xlfn.XLOOKUP(J2401,Promotions[Promo Key],Promotions[Promo Date],"")</f>
        <v/>
      </c>
      <c r="G2401" s="18" t="str">
        <f t="shared" ca="1" si="163"/>
        <v/>
      </c>
      <c r="H2401" s="18" t="str">
        <f t="shared" ca="1" si="162"/>
        <v/>
      </c>
      <c r="I2401" s="17" t="str">
        <f>_xlfn.XLOOKUP(A2401,Students[Full Name],Students[Starting Rank],"")</f>
        <v/>
      </c>
      <c r="J2401" s="15" t="str">
        <f t="shared" ca="1" si="164"/>
        <v xml:space="preserve">: </v>
      </c>
      <c r="K2401" s="16" t="str">
        <f>_xlfn.XLOOKUP(A2401,Students[Full Name],Students[Start Date],"")</f>
        <v/>
      </c>
      <c r="L2401" s="18">
        <f t="shared" ca="1" si="165"/>
        <v>-1</v>
      </c>
      <c r="M2401" s="18" cm="1">
        <f t="array" aca="1" ref="M2401" ca="1">SUMPRODUCT(Inactives[Days Inactive]*(Inactives[Student]=A2401))/365</f>
        <v>0</v>
      </c>
      <c r="N2401" s="18" t="str" cm="1">
        <f t="array" ref="N2401">IF(LEN($A2401)&gt;0,SUMPRODUCT(($A2401=merged_names)*(_xlfn.TEXTAFTER(N$2, "At ")=merged_belt_colours)*merged_months_at_rank),"")</f>
        <v/>
      </c>
      <c r="O2401" s="18" t="str" cm="1">
        <f t="array" ref="O2401">IF(LEN($A2401)&gt;0,SUMPRODUCT(($A2401=merged_names)*(_xlfn.TEXTAFTER(O$2, "At ")=merged_belt_colours)*merged_months_at_rank),"")</f>
        <v/>
      </c>
      <c r="P2401" s="18" t="str" cm="1">
        <f t="array" ref="P2401">IF(LEN($A2401)&gt;0,SUMPRODUCT(($A2401=merged_names)*(_xlfn.TEXTAFTER(P$2, "At ")=merged_belt_colours)*merged_months_at_rank),"")</f>
        <v/>
      </c>
      <c r="Q2401" s="18" t="str" cm="1">
        <f t="array" ref="Q2401">IF(LEN($A2401)&gt;0,SUMPRODUCT(($A2401=merged_names)*(_xlfn.TEXTAFTER(Q$2, "At ")=merged_belt_colours)*merged_months_at_rank),"")</f>
        <v/>
      </c>
      <c r="R2401" s="18" t="str" cm="1">
        <f t="array" ref="R2401">IF(LEN($A2401)&gt;0,SUMPRODUCT(($A2401=merged_names)*(_xlfn.TEXTAFTER(R$2, "At ")=merged_belt_colours)*merged_months_at_rank),"")</f>
        <v/>
      </c>
    </row>
    <row r="2402" spans="1:18" x14ac:dyDescent="0.25">
      <c r="A2402"/>
      <c r="B2402" s="15" t="str" cm="1">
        <f t="array" ref="B2402">IFERROR(IF(LEN(A2402)&gt;0, IF(SUMPRODUCT((Inactives[Key]=J2402)*(Inactives[Currently Inactive]))=1,"Inactive","Active"),""),"Active")</f>
        <v/>
      </c>
      <c r="C2402" s="16" t="str" cm="1">
        <f t="array" aca="1" ref="C2402" ca="1">IFERROR(_xlfn._xlws.FILTER(Inactives[Inactive On],(Inactives[Key]=J2402)*(Inactives[Currently Inactive]),""),"")</f>
        <v/>
      </c>
      <c r="D2402" s="16" t="str" cm="1">
        <f t="array" aca="1" ref="D2402" ca="1">IFERROR(INDEX(_xlfn.TEXTSPLIT(E2402," "),1),"")</f>
        <v/>
      </c>
      <c r="E2402" s="15" t="str" cm="1">
        <f t="array" aca="1" ref="E2402" ca="1">IFERROR(_xlfn._xlws.FILTER(merged_ranks,(merged_end_dates=DATE(9999,12,31))*(merged_names=A2402)),"")</f>
        <v/>
      </c>
      <c r="F2402" s="17" t="str">
        <f ca="1">_xlfn.XLOOKUP(J2402,Promotions[Promo Key],Promotions[Promo Date],"")</f>
        <v/>
      </c>
      <c r="G2402" s="18" t="str">
        <f t="shared" ca="1" si="163"/>
        <v/>
      </c>
      <c r="H2402" s="18" t="str">
        <f t="shared" ca="1" si="162"/>
        <v/>
      </c>
      <c r="I2402" s="17" t="str">
        <f>_xlfn.XLOOKUP(A2402,Students[Full Name],Students[Starting Rank],"")</f>
        <v/>
      </c>
      <c r="J2402" s="15" t="str">
        <f t="shared" ca="1" si="164"/>
        <v xml:space="preserve">: </v>
      </c>
      <c r="K2402" s="16" t="str">
        <f>_xlfn.XLOOKUP(A2402,Students[Full Name],Students[Start Date],"")</f>
        <v/>
      </c>
      <c r="L2402" s="18">
        <f t="shared" ca="1" si="165"/>
        <v>-1</v>
      </c>
      <c r="M2402" s="18" cm="1">
        <f t="array" aca="1" ref="M2402" ca="1">SUMPRODUCT(Inactives[Days Inactive]*(Inactives[Student]=A2402))/365</f>
        <v>0</v>
      </c>
      <c r="N2402" s="18" t="str" cm="1">
        <f t="array" ref="N2402">IF(LEN($A2402)&gt;0,SUMPRODUCT(($A2402=merged_names)*(_xlfn.TEXTAFTER(N$2, "At ")=merged_belt_colours)*merged_months_at_rank),"")</f>
        <v/>
      </c>
      <c r="O2402" s="18" t="str" cm="1">
        <f t="array" ref="O2402">IF(LEN($A2402)&gt;0,SUMPRODUCT(($A2402=merged_names)*(_xlfn.TEXTAFTER(O$2, "At ")=merged_belt_colours)*merged_months_at_rank),"")</f>
        <v/>
      </c>
      <c r="P2402" s="18" t="str" cm="1">
        <f t="array" ref="P2402">IF(LEN($A2402)&gt;0,SUMPRODUCT(($A2402=merged_names)*(_xlfn.TEXTAFTER(P$2, "At ")=merged_belt_colours)*merged_months_at_rank),"")</f>
        <v/>
      </c>
      <c r="Q2402" s="18" t="str" cm="1">
        <f t="array" ref="Q2402">IF(LEN($A2402)&gt;0,SUMPRODUCT(($A2402=merged_names)*(_xlfn.TEXTAFTER(Q$2, "At ")=merged_belt_colours)*merged_months_at_rank),"")</f>
        <v/>
      </c>
      <c r="R2402" s="18" t="str" cm="1">
        <f t="array" ref="R2402">IF(LEN($A2402)&gt;0,SUMPRODUCT(($A2402=merged_names)*(_xlfn.TEXTAFTER(R$2, "At ")=merged_belt_colours)*merged_months_at_rank),"")</f>
        <v/>
      </c>
    </row>
    <row r="2403" spans="1:18" x14ac:dyDescent="0.25">
      <c r="A2403"/>
      <c r="B2403" s="15" t="str" cm="1">
        <f t="array" ref="B2403">IFERROR(IF(LEN(A2403)&gt;0, IF(SUMPRODUCT((Inactives[Key]=J2403)*(Inactives[Currently Inactive]))=1,"Inactive","Active"),""),"Active")</f>
        <v/>
      </c>
      <c r="C2403" s="16" t="str" cm="1">
        <f t="array" aca="1" ref="C2403" ca="1">IFERROR(_xlfn._xlws.FILTER(Inactives[Inactive On],(Inactives[Key]=J2403)*(Inactives[Currently Inactive]),""),"")</f>
        <v/>
      </c>
      <c r="D2403" s="16" t="str" cm="1">
        <f t="array" aca="1" ref="D2403" ca="1">IFERROR(INDEX(_xlfn.TEXTSPLIT(E2403," "),1),"")</f>
        <v/>
      </c>
      <c r="E2403" s="15" t="str" cm="1">
        <f t="array" aca="1" ref="E2403" ca="1">IFERROR(_xlfn._xlws.FILTER(merged_ranks,(merged_end_dates=DATE(9999,12,31))*(merged_names=A2403)),"")</f>
        <v/>
      </c>
      <c r="F2403" s="17" t="str">
        <f ca="1">_xlfn.XLOOKUP(J2403,Promotions[Promo Key],Promotions[Promo Date],"")</f>
        <v/>
      </c>
      <c r="G2403" s="18" t="str">
        <f t="shared" ca="1" si="163"/>
        <v/>
      </c>
      <c r="H2403" s="18" t="str">
        <f t="shared" ca="1" si="162"/>
        <v/>
      </c>
      <c r="I2403" s="17" t="str">
        <f>_xlfn.XLOOKUP(A2403,Students[Full Name],Students[Starting Rank],"")</f>
        <v/>
      </c>
      <c r="J2403" s="15" t="str">
        <f t="shared" ca="1" si="164"/>
        <v xml:space="preserve">: </v>
      </c>
      <c r="K2403" s="16" t="str">
        <f>_xlfn.XLOOKUP(A2403,Students[Full Name],Students[Start Date],"")</f>
        <v/>
      </c>
      <c r="L2403" s="18">
        <f t="shared" ca="1" si="165"/>
        <v>-1</v>
      </c>
      <c r="M2403" s="18" cm="1">
        <f t="array" aca="1" ref="M2403" ca="1">SUMPRODUCT(Inactives[Days Inactive]*(Inactives[Student]=A2403))/365</f>
        <v>0</v>
      </c>
      <c r="N2403" s="18" t="str" cm="1">
        <f t="array" ref="N2403">IF(LEN($A2403)&gt;0,SUMPRODUCT(($A2403=merged_names)*(_xlfn.TEXTAFTER(N$2, "At ")=merged_belt_colours)*merged_months_at_rank),"")</f>
        <v/>
      </c>
      <c r="O2403" s="18" t="str" cm="1">
        <f t="array" ref="O2403">IF(LEN($A2403)&gt;0,SUMPRODUCT(($A2403=merged_names)*(_xlfn.TEXTAFTER(O$2, "At ")=merged_belt_colours)*merged_months_at_rank),"")</f>
        <v/>
      </c>
      <c r="P2403" s="18" t="str" cm="1">
        <f t="array" ref="P2403">IF(LEN($A2403)&gt;0,SUMPRODUCT(($A2403=merged_names)*(_xlfn.TEXTAFTER(P$2, "At ")=merged_belt_colours)*merged_months_at_rank),"")</f>
        <v/>
      </c>
      <c r="Q2403" s="18" t="str" cm="1">
        <f t="array" ref="Q2403">IF(LEN($A2403)&gt;0,SUMPRODUCT(($A2403=merged_names)*(_xlfn.TEXTAFTER(Q$2, "At ")=merged_belt_colours)*merged_months_at_rank),"")</f>
        <v/>
      </c>
      <c r="R2403" s="18" t="str" cm="1">
        <f t="array" ref="R2403">IF(LEN($A2403)&gt;0,SUMPRODUCT(($A2403=merged_names)*(_xlfn.TEXTAFTER(R$2, "At ")=merged_belt_colours)*merged_months_at_rank),"")</f>
        <v/>
      </c>
    </row>
    <row r="2404" spans="1:18" x14ac:dyDescent="0.25">
      <c r="A2404"/>
      <c r="B2404" s="15" t="str" cm="1">
        <f t="array" ref="B2404">IFERROR(IF(LEN(A2404)&gt;0, IF(SUMPRODUCT((Inactives[Key]=J2404)*(Inactives[Currently Inactive]))=1,"Inactive","Active"),""),"Active")</f>
        <v/>
      </c>
      <c r="C2404" s="16" t="str" cm="1">
        <f t="array" aca="1" ref="C2404" ca="1">IFERROR(_xlfn._xlws.FILTER(Inactives[Inactive On],(Inactives[Key]=J2404)*(Inactives[Currently Inactive]),""),"")</f>
        <v/>
      </c>
      <c r="D2404" s="16" t="str" cm="1">
        <f t="array" aca="1" ref="D2404" ca="1">IFERROR(INDEX(_xlfn.TEXTSPLIT(E2404," "),1),"")</f>
        <v/>
      </c>
      <c r="E2404" s="15" t="str" cm="1">
        <f t="array" aca="1" ref="E2404" ca="1">IFERROR(_xlfn._xlws.FILTER(merged_ranks,(merged_end_dates=DATE(9999,12,31))*(merged_names=A2404)),"")</f>
        <v/>
      </c>
      <c r="F2404" s="17" t="str">
        <f ca="1">_xlfn.XLOOKUP(J2404,Promotions[Promo Key],Promotions[Promo Date],"")</f>
        <v/>
      </c>
      <c r="G2404" s="18" t="str">
        <f t="shared" ca="1" si="163"/>
        <v/>
      </c>
      <c r="H2404" s="18" t="str">
        <f t="shared" ca="1" si="162"/>
        <v/>
      </c>
      <c r="I2404" s="17" t="str">
        <f>_xlfn.XLOOKUP(A2404,Students[Full Name],Students[Starting Rank],"")</f>
        <v/>
      </c>
      <c r="J2404" s="15" t="str">
        <f t="shared" ca="1" si="164"/>
        <v xml:space="preserve">: </v>
      </c>
      <c r="K2404" s="16" t="str">
        <f>_xlfn.XLOOKUP(A2404,Students[Full Name],Students[Start Date],"")</f>
        <v/>
      </c>
      <c r="L2404" s="18">
        <f t="shared" ca="1" si="165"/>
        <v>-1</v>
      </c>
      <c r="M2404" s="18" cm="1">
        <f t="array" aca="1" ref="M2404" ca="1">SUMPRODUCT(Inactives[Days Inactive]*(Inactives[Student]=A2404))/365</f>
        <v>0</v>
      </c>
      <c r="N2404" s="18" t="str" cm="1">
        <f t="array" ref="N2404">IF(LEN($A2404)&gt;0,SUMPRODUCT(($A2404=merged_names)*(_xlfn.TEXTAFTER(N$2, "At ")=merged_belt_colours)*merged_months_at_rank),"")</f>
        <v/>
      </c>
      <c r="O2404" s="18" t="str" cm="1">
        <f t="array" ref="O2404">IF(LEN($A2404)&gt;0,SUMPRODUCT(($A2404=merged_names)*(_xlfn.TEXTAFTER(O$2, "At ")=merged_belt_colours)*merged_months_at_rank),"")</f>
        <v/>
      </c>
      <c r="P2404" s="18" t="str" cm="1">
        <f t="array" ref="P2404">IF(LEN($A2404)&gt;0,SUMPRODUCT(($A2404=merged_names)*(_xlfn.TEXTAFTER(P$2, "At ")=merged_belt_colours)*merged_months_at_rank),"")</f>
        <v/>
      </c>
      <c r="Q2404" s="18" t="str" cm="1">
        <f t="array" ref="Q2404">IF(LEN($A2404)&gt;0,SUMPRODUCT(($A2404=merged_names)*(_xlfn.TEXTAFTER(Q$2, "At ")=merged_belt_colours)*merged_months_at_rank),"")</f>
        <v/>
      </c>
      <c r="R2404" s="18" t="str" cm="1">
        <f t="array" ref="R2404">IF(LEN($A2404)&gt;0,SUMPRODUCT(($A2404=merged_names)*(_xlfn.TEXTAFTER(R$2, "At ")=merged_belt_colours)*merged_months_at_rank),"")</f>
        <v/>
      </c>
    </row>
    <row r="2405" spans="1:18" x14ac:dyDescent="0.25">
      <c r="A2405"/>
      <c r="B2405" s="15" t="str" cm="1">
        <f t="array" ref="B2405">IFERROR(IF(LEN(A2405)&gt;0, IF(SUMPRODUCT((Inactives[Key]=J2405)*(Inactives[Currently Inactive]))=1,"Inactive","Active"),""),"Active")</f>
        <v/>
      </c>
      <c r="C2405" s="16" t="str" cm="1">
        <f t="array" aca="1" ref="C2405" ca="1">IFERROR(_xlfn._xlws.FILTER(Inactives[Inactive On],(Inactives[Key]=J2405)*(Inactives[Currently Inactive]),""),"")</f>
        <v/>
      </c>
      <c r="D2405" s="16" t="str" cm="1">
        <f t="array" aca="1" ref="D2405" ca="1">IFERROR(INDEX(_xlfn.TEXTSPLIT(E2405," "),1),"")</f>
        <v/>
      </c>
      <c r="E2405" s="15" t="str" cm="1">
        <f t="array" aca="1" ref="E2405" ca="1">IFERROR(_xlfn._xlws.FILTER(merged_ranks,(merged_end_dates=DATE(9999,12,31))*(merged_names=A2405)),"")</f>
        <v/>
      </c>
      <c r="F2405" s="17" t="str">
        <f ca="1">_xlfn.XLOOKUP(J2405,Promotions[Promo Key],Promotions[Promo Date],"")</f>
        <v/>
      </c>
      <c r="G2405" s="18" t="str">
        <f t="shared" ca="1" si="163"/>
        <v/>
      </c>
      <c r="H2405" s="18" t="str">
        <f t="shared" ca="1" si="162"/>
        <v/>
      </c>
      <c r="I2405" s="17" t="str">
        <f>_xlfn.XLOOKUP(A2405,Students[Full Name],Students[Starting Rank],"")</f>
        <v/>
      </c>
      <c r="J2405" s="15" t="str">
        <f t="shared" ca="1" si="164"/>
        <v xml:space="preserve">: </v>
      </c>
      <c r="K2405" s="16" t="str">
        <f>_xlfn.XLOOKUP(A2405,Students[Full Name],Students[Start Date],"")</f>
        <v/>
      </c>
      <c r="L2405" s="18">
        <f t="shared" ca="1" si="165"/>
        <v>-1</v>
      </c>
      <c r="M2405" s="18" cm="1">
        <f t="array" aca="1" ref="M2405" ca="1">SUMPRODUCT(Inactives[Days Inactive]*(Inactives[Student]=A2405))/365</f>
        <v>0</v>
      </c>
      <c r="N2405" s="18" t="str" cm="1">
        <f t="array" ref="N2405">IF(LEN($A2405)&gt;0,SUMPRODUCT(($A2405=merged_names)*(_xlfn.TEXTAFTER(N$2, "At ")=merged_belt_colours)*merged_months_at_rank),"")</f>
        <v/>
      </c>
      <c r="O2405" s="18" t="str" cm="1">
        <f t="array" ref="O2405">IF(LEN($A2405)&gt;0,SUMPRODUCT(($A2405=merged_names)*(_xlfn.TEXTAFTER(O$2, "At ")=merged_belt_colours)*merged_months_at_rank),"")</f>
        <v/>
      </c>
      <c r="P2405" s="18" t="str" cm="1">
        <f t="array" ref="P2405">IF(LEN($A2405)&gt;0,SUMPRODUCT(($A2405=merged_names)*(_xlfn.TEXTAFTER(P$2, "At ")=merged_belt_colours)*merged_months_at_rank),"")</f>
        <v/>
      </c>
      <c r="Q2405" s="18" t="str" cm="1">
        <f t="array" ref="Q2405">IF(LEN($A2405)&gt;0,SUMPRODUCT(($A2405=merged_names)*(_xlfn.TEXTAFTER(Q$2, "At ")=merged_belt_colours)*merged_months_at_rank),"")</f>
        <v/>
      </c>
      <c r="R2405" s="18" t="str" cm="1">
        <f t="array" ref="R2405">IF(LEN($A2405)&gt;0,SUMPRODUCT(($A2405=merged_names)*(_xlfn.TEXTAFTER(R$2, "At ")=merged_belt_colours)*merged_months_at_rank),"")</f>
        <v/>
      </c>
    </row>
    <row r="2406" spans="1:18" x14ac:dyDescent="0.25">
      <c r="A2406"/>
      <c r="B2406" s="15" t="str" cm="1">
        <f t="array" ref="B2406">IFERROR(IF(LEN(A2406)&gt;0, IF(SUMPRODUCT((Inactives[Key]=J2406)*(Inactives[Currently Inactive]))=1,"Inactive","Active"),""),"Active")</f>
        <v/>
      </c>
      <c r="C2406" s="16" t="str" cm="1">
        <f t="array" aca="1" ref="C2406" ca="1">IFERROR(_xlfn._xlws.FILTER(Inactives[Inactive On],(Inactives[Key]=J2406)*(Inactives[Currently Inactive]),""),"")</f>
        <v/>
      </c>
      <c r="D2406" s="16" t="str" cm="1">
        <f t="array" aca="1" ref="D2406" ca="1">IFERROR(INDEX(_xlfn.TEXTSPLIT(E2406," "),1),"")</f>
        <v/>
      </c>
      <c r="E2406" s="15" t="str" cm="1">
        <f t="array" aca="1" ref="E2406" ca="1">IFERROR(_xlfn._xlws.FILTER(merged_ranks,(merged_end_dates=DATE(9999,12,31))*(merged_names=A2406)),"")</f>
        <v/>
      </c>
      <c r="F2406" s="17" t="str">
        <f ca="1">_xlfn.XLOOKUP(J2406,Promotions[Promo Key],Promotions[Promo Date],"")</f>
        <v/>
      </c>
      <c r="G2406" s="18" t="str">
        <f t="shared" ca="1" si="163"/>
        <v/>
      </c>
      <c r="H2406" s="18" t="str">
        <f t="shared" ca="1" si="162"/>
        <v/>
      </c>
      <c r="I2406" s="17" t="str">
        <f>_xlfn.XLOOKUP(A2406,Students[Full Name],Students[Starting Rank],"")</f>
        <v/>
      </c>
      <c r="J2406" s="15" t="str">
        <f t="shared" ca="1" si="164"/>
        <v xml:space="preserve">: </v>
      </c>
      <c r="K2406" s="16" t="str">
        <f>_xlfn.XLOOKUP(A2406,Students[Full Name],Students[Start Date],"")</f>
        <v/>
      </c>
      <c r="L2406" s="18">
        <f t="shared" ca="1" si="165"/>
        <v>-1</v>
      </c>
      <c r="M2406" s="18" cm="1">
        <f t="array" aca="1" ref="M2406" ca="1">SUMPRODUCT(Inactives[Days Inactive]*(Inactives[Student]=A2406))/365</f>
        <v>0</v>
      </c>
      <c r="N2406" s="18" t="str" cm="1">
        <f t="array" ref="N2406">IF(LEN($A2406)&gt;0,SUMPRODUCT(($A2406=merged_names)*(_xlfn.TEXTAFTER(N$2, "At ")=merged_belt_colours)*merged_months_at_rank),"")</f>
        <v/>
      </c>
      <c r="O2406" s="18" t="str" cm="1">
        <f t="array" ref="O2406">IF(LEN($A2406)&gt;0,SUMPRODUCT(($A2406=merged_names)*(_xlfn.TEXTAFTER(O$2, "At ")=merged_belt_colours)*merged_months_at_rank),"")</f>
        <v/>
      </c>
      <c r="P2406" s="18" t="str" cm="1">
        <f t="array" ref="P2406">IF(LEN($A2406)&gt;0,SUMPRODUCT(($A2406=merged_names)*(_xlfn.TEXTAFTER(P$2, "At ")=merged_belt_colours)*merged_months_at_rank),"")</f>
        <v/>
      </c>
      <c r="Q2406" s="18" t="str" cm="1">
        <f t="array" ref="Q2406">IF(LEN($A2406)&gt;0,SUMPRODUCT(($A2406=merged_names)*(_xlfn.TEXTAFTER(Q$2, "At ")=merged_belt_colours)*merged_months_at_rank),"")</f>
        <v/>
      </c>
      <c r="R2406" s="18" t="str" cm="1">
        <f t="array" ref="R2406">IF(LEN($A2406)&gt;0,SUMPRODUCT(($A2406=merged_names)*(_xlfn.TEXTAFTER(R$2, "At ")=merged_belt_colours)*merged_months_at_rank),"")</f>
        <v/>
      </c>
    </row>
    <row r="2407" spans="1:18" x14ac:dyDescent="0.25">
      <c r="A2407"/>
      <c r="B2407" s="15" t="str" cm="1">
        <f t="array" ref="B2407">IFERROR(IF(LEN(A2407)&gt;0, IF(SUMPRODUCT((Inactives[Key]=J2407)*(Inactives[Currently Inactive]))=1,"Inactive","Active"),""),"Active")</f>
        <v/>
      </c>
      <c r="C2407" s="16" t="str" cm="1">
        <f t="array" aca="1" ref="C2407" ca="1">IFERROR(_xlfn._xlws.FILTER(Inactives[Inactive On],(Inactives[Key]=J2407)*(Inactives[Currently Inactive]),""),"")</f>
        <v/>
      </c>
      <c r="D2407" s="16" t="str" cm="1">
        <f t="array" aca="1" ref="D2407" ca="1">IFERROR(INDEX(_xlfn.TEXTSPLIT(E2407," "),1),"")</f>
        <v/>
      </c>
      <c r="E2407" s="15" t="str" cm="1">
        <f t="array" aca="1" ref="E2407" ca="1">IFERROR(_xlfn._xlws.FILTER(merged_ranks,(merged_end_dates=DATE(9999,12,31))*(merged_names=A2407)),"")</f>
        <v/>
      </c>
      <c r="F2407" s="17" t="str">
        <f ca="1">_xlfn.XLOOKUP(J2407,Promotions[Promo Key],Promotions[Promo Date],"")</f>
        <v/>
      </c>
      <c r="G2407" s="18" t="str">
        <f t="shared" ca="1" si="163"/>
        <v/>
      </c>
      <c r="H2407" s="18" t="str">
        <f t="shared" ca="1" si="162"/>
        <v/>
      </c>
      <c r="I2407" s="17" t="str">
        <f>_xlfn.XLOOKUP(A2407,Students[Full Name],Students[Starting Rank],"")</f>
        <v/>
      </c>
      <c r="J2407" s="15" t="str">
        <f t="shared" ca="1" si="164"/>
        <v xml:space="preserve">: </v>
      </c>
      <c r="K2407" s="16" t="str">
        <f>_xlfn.XLOOKUP(A2407,Students[Full Name],Students[Start Date],"")</f>
        <v/>
      </c>
      <c r="L2407" s="18">
        <f t="shared" ca="1" si="165"/>
        <v>-1</v>
      </c>
      <c r="M2407" s="18" cm="1">
        <f t="array" aca="1" ref="M2407" ca="1">SUMPRODUCT(Inactives[Days Inactive]*(Inactives[Student]=A2407))/365</f>
        <v>0</v>
      </c>
      <c r="N2407" s="18" t="str" cm="1">
        <f t="array" ref="N2407">IF(LEN($A2407)&gt;0,SUMPRODUCT(($A2407=merged_names)*(_xlfn.TEXTAFTER(N$2, "At ")=merged_belt_colours)*merged_months_at_rank),"")</f>
        <v/>
      </c>
      <c r="O2407" s="18" t="str" cm="1">
        <f t="array" ref="O2407">IF(LEN($A2407)&gt;0,SUMPRODUCT(($A2407=merged_names)*(_xlfn.TEXTAFTER(O$2, "At ")=merged_belt_colours)*merged_months_at_rank),"")</f>
        <v/>
      </c>
      <c r="P2407" s="18" t="str" cm="1">
        <f t="array" ref="P2407">IF(LEN($A2407)&gt;0,SUMPRODUCT(($A2407=merged_names)*(_xlfn.TEXTAFTER(P$2, "At ")=merged_belt_colours)*merged_months_at_rank),"")</f>
        <v/>
      </c>
      <c r="Q2407" s="18" t="str" cm="1">
        <f t="array" ref="Q2407">IF(LEN($A2407)&gt;0,SUMPRODUCT(($A2407=merged_names)*(_xlfn.TEXTAFTER(Q$2, "At ")=merged_belt_colours)*merged_months_at_rank),"")</f>
        <v/>
      </c>
      <c r="R2407" s="18" t="str" cm="1">
        <f t="array" ref="R2407">IF(LEN($A2407)&gt;0,SUMPRODUCT(($A2407=merged_names)*(_xlfn.TEXTAFTER(R$2, "At ")=merged_belt_colours)*merged_months_at_rank),"")</f>
        <v/>
      </c>
    </row>
    <row r="2408" spans="1:18" x14ac:dyDescent="0.25">
      <c r="A2408"/>
      <c r="B2408" s="15" t="str" cm="1">
        <f t="array" ref="B2408">IFERROR(IF(LEN(A2408)&gt;0, IF(SUMPRODUCT((Inactives[Key]=J2408)*(Inactives[Currently Inactive]))=1,"Inactive","Active"),""),"Active")</f>
        <v/>
      </c>
      <c r="C2408" s="16" t="str" cm="1">
        <f t="array" aca="1" ref="C2408" ca="1">IFERROR(_xlfn._xlws.FILTER(Inactives[Inactive On],(Inactives[Key]=J2408)*(Inactives[Currently Inactive]),""),"")</f>
        <v/>
      </c>
      <c r="D2408" s="16" t="str" cm="1">
        <f t="array" aca="1" ref="D2408" ca="1">IFERROR(INDEX(_xlfn.TEXTSPLIT(E2408," "),1),"")</f>
        <v/>
      </c>
      <c r="E2408" s="15" t="str" cm="1">
        <f t="array" aca="1" ref="E2408" ca="1">IFERROR(_xlfn._xlws.FILTER(merged_ranks,(merged_end_dates=DATE(9999,12,31))*(merged_names=A2408)),"")</f>
        <v/>
      </c>
      <c r="F2408" s="17" t="str">
        <f ca="1">_xlfn.XLOOKUP(J2408,Promotions[Promo Key],Promotions[Promo Date],"")</f>
        <v/>
      </c>
      <c r="G2408" s="18" t="str">
        <f t="shared" ca="1" si="163"/>
        <v/>
      </c>
      <c r="H2408" s="18" t="str">
        <f t="shared" ca="1" si="162"/>
        <v/>
      </c>
      <c r="I2408" s="17" t="str">
        <f>_xlfn.XLOOKUP(A2408,Students[Full Name],Students[Starting Rank],"")</f>
        <v/>
      </c>
      <c r="J2408" s="15" t="str">
        <f t="shared" ca="1" si="164"/>
        <v xml:space="preserve">: </v>
      </c>
      <c r="K2408" s="16" t="str">
        <f>_xlfn.XLOOKUP(A2408,Students[Full Name],Students[Start Date],"")</f>
        <v/>
      </c>
      <c r="L2408" s="18">
        <f t="shared" ca="1" si="165"/>
        <v>-1</v>
      </c>
      <c r="M2408" s="18" cm="1">
        <f t="array" aca="1" ref="M2408" ca="1">SUMPRODUCT(Inactives[Days Inactive]*(Inactives[Student]=A2408))/365</f>
        <v>0</v>
      </c>
      <c r="N2408" s="18" t="str" cm="1">
        <f t="array" ref="N2408">IF(LEN($A2408)&gt;0,SUMPRODUCT(($A2408=merged_names)*(_xlfn.TEXTAFTER(N$2, "At ")=merged_belt_colours)*merged_months_at_rank),"")</f>
        <v/>
      </c>
      <c r="O2408" s="18" t="str" cm="1">
        <f t="array" ref="O2408">IF(LEN($A2408)&gt;0,SUMPRODUCT(($A2408=merged_names)*(_xlfn.TEXTAFTER(O$2, "At ")=merged_belt_colours)*merged_months_at_rank),"")</f>
        <v/>
      </c>
      <c r="P2408" s="18" t="str" cm="1">
        <f t="array" ref="P2408">IF(LEN($A2408)&gt;0,SUMPRODUCT(($A2408=merged_names)*(_xlfn.TEXTAFTER(P$2, "At ")=merged_belt_colours)*merged_months_at_rank),"")</f>
        <v/>
      </c>
      <c r="Q2408" s="18" t="str" cm="1">
        <f t="array" ref="Q2408">IF(LEN($A2408)&gt;0,SUMPRODUCT(($A2408=merged_names)*(_xlfn.TEXTAFTER(Q$2, "At ")=merged_belt_colours)*merged_months_at_rank),"")</f>
        <v/>
      </c>
      <c r="R2408" s="18" t="str" cm="1">
        <f t="array" ref="R2408">IF(LEN($A2408)&gt;0,SUMPRODUCT(($A2408=merged_names)*(_xlfn.TEXTAFTER(R$2, "At ")=merged_belt_colours)*merged_months_at_rank),"")</f>
        <v/>
      </c>
    </row>
    <row r="2409" spans="1:18" x14ac:dyDescent="0.25">
      <c r="A2409"/>
      <c r="B2409" s="15" t="str" cm="1">
        <f t="array" ref="B2409">IFERROR(IF(LEN(A2409)&gt;0, IF(SUMPRODUCT((Inactives[Key]=J2409)*(Inactives[Currently Inactive]))=1,"Inactive","Active"),""),"Active")</f>
        <v/>
      </c>
      <c r="C2409" s="16" t="str" cm="1">
        <f t="array" aca="1" ref="C2409" ca="1">IFERROR(_xlfn._xlws.FILTER(Inactives[Inactive On],(Inactives[Key]=J2409)*(Inactives[Currently Inactive]),""),"")</f>
        <v/>
      </c>
      <c r="D2409" s="16" t="str" cm="1">
        <f t="array" aca="1" ref="D2409" ca="1">IFERROR(INDEX(_xlfn.TEXTSPLIT(E2409," "),1),"")</f>
        <v/>
      </c>
      <c r="E2409" s="15" t="str" cm="1">
        <f t="array" aca="1" ref="E2409" ca="1">IFERROR(_xlfn._xlws.FILTER(merged_ranks,(merged_end_dates=DATE(9999,12,31))*(merged_names=A2409)),"")</f>
        <v/>
      </c>
      <c r="F2409" s="17" t="str">
        <f ca="1">_xlfn.XLOOKUP(J2409,Promotions[Promo Key],Promotions[Promo Date],"")</f>
        <v/>
      </c>
      <c r="G2409" s="18" t="str">
        <f t="shared" ca="1" si="163"/>
        <v/>
      </c>
      <c r="H2409" s="18" t="str">
        <f t="shared" ca="1" si="162"/>
        <v/>
      </c>
      <c r="I2409" s="17" t="str">
        <f>_xlfn.XLOOKUP(A2409,Students[Full Name],Students[Starting Rank],"")</f>
        <v/>
      </c>
      <c r="J2409" s="15" t="str">
        <f t="shared" ca="1" si="164"/>
        <v xml:space="preserve">: </v>
      </c>
      <c r="K2409" s="16" t="str">
        <f>_xlfn.XLOOKUP(A2409,Students[Full Name],Students[Start Date],"")</f>
        <v/>
      </c>
      <c r="L2409" s="18">
        <f t="shared" ca="1" si="165"/>
        <v>-1</v>
      </c>
      <c r="M2409" s="18" cm="1">
        <f t="array" aca="1" ref="M2409" ca="1">SUMPRODUCT(Inactives[Days Inactive]*(Inactives[Student]=A2409))/365</f>
        <v>0</v>
      </c>
      <c r="N2409" s="18" t="str" cm="1">
        <f t="array" ref="N2409">IF(LEN($A2409)&gt;0,SUMPRODUCT(($A2409=merged_names)*(_xlfn.TEXTAFTER(N$2, "At ")=merged_belt_colours)*merged_months_at_rank),"")</f>
        <v/>
      </c>
      <c r="O2409" s="18" t="str" cm="1">
        <f t="array" ref="O2409">IF(LEN($A2409)&gt;0,SUMPRODUCT(($A2409=merged_names)*(_xlfn.TEXTAFTER(O$2, "At ")=merged_belt_colours)*merged_months_at_rank),"")</f>
        <v/>
      </c>
      <c r="P2409" s="18" t="str" cm="1">
        <f t="array" ref="P2409">IF(LEN($A2409)&gt;0,SUMPRODUCT(($A2409=merged_names)*(_xlfn.TEXTAFTER(P$2, "At ")=merged_belt_colours)*merged_months_at_rank),"")</f>
        <v/>
      </c>
      <c r="Q2409" s="18" t="str" cm="1">
        <f t="array" ref="Q2409">IF(LEN($A2409)&gt;0,SUMPRODUCT(($A2409=merged_names)*(_xlfn.TEXTAFTER(Q$2, "At ")=merged_belt_colours)*merged_months_at_rank),"")</f>
        <v/>
      </c>
      <c r="R2409" s="18" t="str" cm="1">
        <f t="array" ref="R2409">IF(LEN($A2409)&gt;0,SUMPRODUCT(($A2409=merged_names)*(_xlfn.TEXTAFTER(R$2, "At ")=merged_belt_colours)*merged_months_at_rank),"")</f>
        <v/>
      </c>
    </row>
    <row r="2410" spans="1:18" x14ac:dyDescent="0.25">
      <c r="A2410"/>
      <c r="B2410" s="15" t="str" cm="1">
        <f t="array" ref="B2410">IFERROR(IF(LEN(A2410)&gt;0, IF(SUMPRODUCT((Inactives[Key]=J2410)*(Inactives[Currently Inactive]))=1,"Inactive","Active"),""),"Active")</f>
        <v/>
      </c>
      <c r="C2410" s="16" t="str" cm="1">
        <f t="array" aca="1" ref="C2410" ca="1">IFERROR(_xlfn._xlws.FILTER(Inactives[Inactive On],(Inactives[Key]=J2410)*(Inactives[Currently Inactive]),""),"")</f>
        <v/>
      </c>
      <c r="D2410" s="16" t="str" cm="1">
        <f t="array" aca="1" ref="D2410" ca="1">IFERROR(INDEX(_xlfn.TEXTSPLIT(E2410," "),1),"")</f>
        <v/>
      </c>
      <c r="E2410" s="15" t="str" cm="1">
        <f t="array" aca="1" ref="E2410" ca="1">IFERROR(_xlfn._xlws.FILTER(merged_ranks,(merged_end_dates=DATE(9999,12,31))*(merged_names=A2410)),"")</f>
        <v/>
      </c>
      <c r="F2410" s="17" t="str">
        <f ca="1">_xlfn.XLOOKUP(J2410,Promotions[Promo Key],Promotions[Promo Date],"")</f>
        <v/>
      </c>
      <c r="G2410" s="18" t="str">
        <f t="shared" ca="1" si="163"/>
        <v/>
      </c>
      <c r="H2410" s="18" t="str">
        <f t="shared" ca="1" si="162"/>
        <v/>
      </c>
      <c r="I2410" s="17" t="str">
        <f>_xlfn.XLOOKUP(A2410,Students[Full Name],Students[Starting Rank],"")</f>
        <v/>
      </c>
      <c r="J2410" s="15" t="str">
        <f t="shared" ca="1" si="164"/>
        <v xml:space="preserve">: </v>
      </c>
      <c r="K2410" s="16" t="str">
        <f>_xlfn.XLOOKUP(A2410,Students[Full Name],Students[Start Date],"")</f>
        <v/>
      </c>
      <c r="L2410" s="18">
        <f t="shared" ca="1" si="165"/>
        <v>-1</v>
      </c>
      <c r="M2410" s="18" cm="1">
        <f t="array" aca="1" ref="M2410" ca="1">SUMPRODUCT(Inactives[Days Inactive]*(Inactives[Student]=A2410))/365</f>
        <v>0</v>
      </c>
      <c r="N2410" s="18" t="str" cm="1">
        <f t="array" ref="N2410">IF(LEN($A2410)&gt;0,SUMPRODUCT(($A2410=merged_names)*(_xlfn.TEXTAFTER(N$2, "At ")=merged_belt_colours)*merged_months_at_rank),"")</f>
        <v/>
      </c>
      <c r="O2410" s="18" t="str" cm="1">
        <f t="array" ref="O2410">IF(LEN($A2410)&gt;0,SUMPRODUCT(($A2410=merged_names)*(_xlfn.TEXTAFTER(O$2, "At ")=merged_belt_colours)*merged_months_at_rank),"")</f>
        <v/>
      </c>
      <c r="P2410" s="18" t="str" cm="1">
        <f t="array" ref="P2410">IF(LEN($A2410)&gt;0,SUMPRODUCT(($A2410=merged_names)*(_xlfn.TEXTAFTER(P$2, "At ")=merged_belt_colours)*merged_months_at_rank),"")</f>
        <v/>
      </c>
      <c r="Q2410" s="18" t="str" cm="1">
        <f t="array" ref="Q2410">IF(LEN($A2410)&gt;0,SUMPRODUCT(($A2410=merged_names)*(_xlfn.TEXTAFTER(Q$2, "At ")=merged_belt_colours)*merged_months_at_rank),"")</f>
        <v/>
      </c>
      <c r="R2410" s="18" t="str" cm="1">
        <f t="array" ref="R2410">IF(LEN($A2410)&gt;0,SUMPRODUCT(($A2410=merged_names)*(_xlfn.TEXTAFTER(R$2, "At ")=merged_belt_colours)*merged_months_at_rank),"")</f>
        <v/>
      </c>
    </row>
    <row r="2411" spans="1:18" x14ac:dyDescent="0.25">
      <c r="A2411"/>
      <c r="B2411" s="15" t="str" cm="1">
        <f t="array" ref="B2411">IFERROR(IF(LEN(A2411)&gt;0, IF(SUMPRODUCT((Inactives[Key]=J2411)*(Inactives[Currently Inactive]))=1,"Inactive","Active"),""),"Active")</f>
        <v/>
      </c>
      <c r="C2411" s="16" t="str" cm="1">
        <f t="array" aca="1" ref="C2411" ca="1">IFERROR(_xlfn._xlws.FILTER(Inactives[Inactive On],(Inactives[Key]=J2411)*(Inactives[Currently Inactive]),""),"")</f>
        <v/>
      </c>
      <c r="D2411" s="16" t="str" cm="1">
        <f t="array" aca="1" ref="D2411" ca="1">IFERROR(INDEX(_xlfn.TEXTSPLIT(E2411," "),1),"")</f>
        <v/>
      </c>
      <c r="E2411" s="15" t="str" cm="1">
        <f t="array" aca="1" ref="E2411" ca="1">IFERROR(_xlfn._xlws.FILTER(merged_ranks,(merged_end_dates=DATE(9999,12,31))*(merged_names=A2411)),"")</f>
        <v/>
      </c>
      <c r="F2411" s="17" t="str">
        <f ca="1">_xlfn.XLOOKUP(J2411,Promotions[Promo Key],Promotions[Promo Date],"")</f>
        <v/>
      </c>
      <c r="G2411" s="18" t="str">
        <f t="shared" ca="1" si="163"/>
        <v/>
      </c>
      <c r="H2411" s="18" t="str">
        <f t="shared" ca="1" si="162"/>
        <v/>
      </c>
      <c r="I2411" s="17" t="str">
        <f>_xlfn.XLOOKUP(A2411,Students[Full Name],Students[Starting Rank],"")</f>
        <v/>
      </c>
      <c r="J2411" s="15" t="str">
        <f t="shared" ca="1" si="164"/>
        <v xml:space="preserve">: </v>
      </c>
      <c r="K2411" s="16" t="str">
        <f>_xlfn.XLOOKUP(A2411,Students[Full Name],Students[Start Date],"")</f>
        <v/>
      </c>
      <c r="L2411" s="18">
        <f t="shared" ca="1" si="165"/>
        <v>-1</v>
      </c>
      <c r="M2411" s="18" cm="1">
        <f t="array" aca="1" ref="M2411" ca="1">SUMPRODUCT(Inactives[Days Inactive]*(Inactives[Student]=A2411))/365</f>
        <v>0</v>
      </c>
      <c r="N2411" s="18" t="str" cm="1">
        <f t="array" ref="N2411">IF(LEN($A2411)&gt;0,SUMPRODUCT(($A2411=merged_names)*(_xlfn.TEXTAFTER(N$2, "At ")=merged_belt_colours)*merged_months_at_rank),"")</f>
        <v/>
      </c>
      <c r="O2411" s="18" t="str" cm="1">
        <f t="array" ref="O2411">IF(LEN($A2411)&gt;0,SUMPRODUCT(($A2411=merged_names)*(_xlfn.TEXTAFTER(O$2, "At ")=merged_belt_colours)*merged_months_at_rank),"")</f>
        <v/>
      </c>
      <c r="P2411" s="18" t="str" cm="1">
        <f t="array" ref="P2411">IF(LEN($A2411)&gt;0,SUMPRODUCT(($A2411=merged_names)*(_xlfn.TEXTAFTER(P$2, "At ")=merged_belt_colours)*merged_months_at_rank),"")</f>
        <v/>
      </c>
      <c r="Q2411" s="18" t="str" cm="1">
        <f t="array" ref="Q2411">IF(LEN($A2411)&gt;0,SUMPRODUCT(($A2411=merged_names)*(_xlfn.TEXTAFTER(Q$2, "At ")=merged_belt_colours)*merged_months_at_rank),"")</f>
        <v/>
      </c>
      <c r="R2411" s="18" t="str" cm="1">
        <f t="array" ref="R2411">IF(LEN($A2411)&gt;0,SUMPRODUCT(($A2411=merged_names)*(_xlfn.TEXTAFTER(R$2, "At ")=merged_belt_colours)*merged_months_at_rank),"")</f>
        <v/>
      </c>
    </row>
    <row r="2412" spans="1:18" x14ac:dyDescent="0.25">
      <c r="A2412"/>
      <c r="B2412" s="15" t="str" cm="1">
        <f t="array" ref="B2412">IFERROR(IF(LEN(A2412)&gt;0, IF(SUMPRODUCT((Inactives[Key]=J2412)*(Inactives[Currently Inactive]))=1,"Inactive","Active"),""),"Active")</f>
        <v/>
      </c>
      <c r="C2412" s="16" t="str" cm="1">
        <f t="array" aca="1" ref="C2412" ca="1">IFERROR(_xlfn._xlws.FILTER(Inactives[Inactive On],(Inactives[Key]=J2412)*(Inactives[Currently Inactive]),""),"")</f>
        <v/>
      </c>
      <c r="D2412" s="16" t="str" cm="1">
        <f t="array" aca="1" ref="D2412" ca="1">IFERROR(INDEX(_xlfn.TEXTSPLIT(E2412," "),1),"")</f>
        <v/>
      </c>
      <c r="E2412" s="15" t="str" cm="1">
        <f t="array" aca="1" ref="E2412" ca="1">IFERROR(_xlfn._xlws.FILTER(merged_ranks,(merged_end_dates=DATE(9999,12,31))*(merged_names=A2412)),"")</f>
        <v/>
      </c>
      <c r="F2412" s="17" t="str">
        <f ca="1">_xlfn.XLOOKUP(J2412,Promotions[Promo Key],Promotions[Promo Date],"")</f>
        <v/>
      </c>
      <c r="G2412" s="18" t="str">
        <f t="shared" ca="1" si="163"/>
        <v/>
      </c>
      <c r="H2412" s="18" t="str">
        <f t="shared" ca="1" si="162"/>
        <v/>
      </c>
      <c r="I2412" s="17" t="str">
        <f>_xlfn.XLOOKUP(A2412,Students[Full Name],Students[Starting Rank],"")</f>
        <v/>
      </c>
      <c r="J2412" s="15" t="str">
        <f t="shared" ca="1" si="164"/>
        <v xml:space="preserve">: </v>
      </c>
      <c r="K2412" s="16" t="str">
        <f>_xlfn.XLOOKUP(A2412,Students[Full Name],Students[Start Date],"")</f>
        <v/>
      </c>
      <c r="L2412" s="18">
        <f t="shared" ca="1" si="165"/>
        <v>-1</v>
      </c>
      <c r="M2412" s="18" cm="1">
        <f t="array" aca="1" ref="M2412" ca="1">SUMPRODUCT(Inactives[Days Inactive]*(Inactives[Student]=A2412))/365</f>
        <v>0</v>
      </c>
      <c r="N2412" s="18" t="str" cm="1">
        <f t="array" ref="N2412">IF(LEN($A2412)&gt;0,SUMPRODUCT(($A2412=merged_names)*(_xlfn.TEXTAFTER(N$2, "At ")=merged_belt_colours)*merged_months_at_rank),"")</f>
        <v/>
      </c>
      <c r="O2412" s="18" t="str" cm="1">
        <f t="array" ref="O2412">IF(LEN($A2412)&gt;0,SUMPRODUCT(($A2412=merged_names)*(_xlfn.TEXTAFTER(O$2, "At ")=merged_belt_colours)*merged_months_at_rank),"")</f>
        <v/>
      </c>
      <c r="P2412" s="18" t="str" cm="1">
        <f t="array" ref="P2412">IF(LEN($A2412)&gt;0,SUMPRODUCT(($A2412=merged_names)*(_xlfn.TEXTAFTER(P$2, "At ")=merged_belt_colours)*merged_months_at_rank),"")</f>
        <v/>
      </c>
      <c r="Q2412" s="18" t="str" cm="1">
        <f t="array" ref="Q2412">IF(LEN($A2412)&gt;0,SUMPRODUCT(($A2412=merged_names)*(_xlfn.TEXTAFTER(Q$2, "At ")=merged_belt_colours)*merged_months_at_rank),"")</f>
        <v/>
      </c>
      <c r="R2412" s="18" t="str" cm="1">
        <f t="array" ref="R2412">IF(LEN($A2412)&gt;0,SUMPRODUCT(($A2412=merged_names)*(_xlfn.TEXTAFTER(R$2, "At ")=merged_belt_colours)*merged_months_at_rank),"")</f>
        <v/>
      </c>
    </row>
    <row r="2413" spans="1:18" x14ac:dyDescent="0.25">
      <c r="A2413"/>
      <c r="B2413" s="15" t="str" cm="1">
        <f t="array" ref="B2413">IFERROR(IF(LEN(A2413)&gt;0, IF(SUMPRODUCT((Inactives[Key]=J2413)*(Inactives[Currently Inactive]))=1,"Inactive","Active"),""),"Active")</f>
        <v/>
      </c>
      <c r="C2413" s="16" t="str" cm="1">
        <f t="array" aca="1" ref="C2413" ca="1">IFERROR(_xlfn._xlws.FILTER(Inactives[Inactive On],(Inactives[Key]=J2413)*(Inactives[Currently Inactive]),""),"")</f>
        <v/>
      </c>
      <c r="D2413" s="16" t="str" cm="1">
        <f t="array" aca="1" ref="D2413" ca="1">IFERROR(INDEX(_xlfn.TEXTSPLIT(E2413," "),1),"")</f>
        <v/>
      </c>
      <c r="E2413" s="15" t="str" cm="1">
        <f t="array" aca="1" ref="E2413" ca="1">IFERROR(_xlfn._xlws.FILTER(merged_ranks,(merged_end_dates=DATE(9999,12,31))*(merged_names=A2413)),"")</f>
        <v/>
      </c>
      <c r="F2413" s="17" t="str">
        <f ca="1">_xlfn.XLOOKUP(J2413,Promotions[Promo Key],Promotions[Promo Date],"")</f>
        <v/>
      </c>
      <c r="G2413" s="18" t="str">
        <f t="shared" ca="1" si="163"/>
        <v/>
      </c>
      <c r="H2413" s="18" t="str">
        <f t="shared" ca="1" si="162"/>
        <v/>
      </c>
      <c r="I2413" s="17" t="str">
        <f>_xlfn.XLOOKUP(A2413,Students[Full Name],Students[Starting Rank],"")</f>
        <v/>
      </c>
      <c r="J2413" s="15" t="str">
        <f t="shared" ca="1" si="164"/>
        <v xml:space="preserve">: </v>
      </c>
      <c r="K2413" s="16" t="str">
        <f>_xlfn.XLOOKUP(A2413,Students[Full Name],Students[Start Date],"")</f>
        <v/>
      </c>
      <c r="L2413" s="18">
        <f t="shared" ca="1" si="165"/>
        <v>-1</v>
      </c>
      <c r="M2413" s="18" cm="1">
        <f t="array" aca="1" ref="M2413" ca="1">SUMPRODUCT(Inactives[Days Inactive]*(Inactives[Student]=A2413))/365</f>
        <v>0</v>
      </c>
      <c r="N2413" s="18" t="str" cm="1">
        <f t="array" ref="N2413">IF(LEN($A2413)&gt;0,SUMPRODUCT(($A2413=merged_names)*(_xlfn.TEXTAFTER(N$2, "At ")=merged_belt_colours)*merged_months_at_rank),"")</f>
        <v/>
      </c>
      <c r="O2413" s="18" t="str" cm="1">
        <f t="array" ref="O2413">IF(LEN($A2413)&gt;0,SUMPRODUCT(($A2413=merged_names)*(_xlfn.TEXTAFTER(O$2, "At ")=merged_belt_colours)*merged_months_at_rank),"")</f>
        <v/>
      </c>
      <c r="P2413" s="18" t="str" cm="1">
        <f t="array" ref="P2413">IF(LEN($A2413)&gt;0,SUMPRODUCT(($A2413=merged_names)*(_xlfn.TEXTAFTER(P$2, "At ")=merged_belt_colours)*merged_months_at_rank),"")</f>
        <v/>
      </c>
      <c r="Q2413" s="18" t="str" cm="1">
        <f t="array" ref="Q2413">IF(LEN($A2413)&gt;0,SUMPRODUCT(($A2413=merged_names)*(_xlfn.TEXTAFTER(Q$2, "At ")=merged_belt_colours)*merged_months_at_rank),"")</f>
        <v/>
      </c>
      <c r="R2413" s="18" t="str" cm="1">
        <f t="array" ref="R2413">IF(LEN($A2413)&gt;0,SUMPRODUCT(($A2413=merged_names)*(_xlfn.TEXTAFTER(R$2, "At ")=merged_belt_colours)*merged_months_at_rank),"")</f>
        <v/>
      </c>
    </row>
    <row r="2414" spans="1:18" x14ac:dyDescent="0.25">
      <c r="A2414"/>
      <c r="B2414" s="15" t="str" cm="1">
        <f t="array" ref="B2414">IFERROR(IF(LEN(A2414)&gt;0, IF(SUMPRODUCT((Inactives[Key]=J2414)*(Inactives[Currently Inactive]))=1,"Inactive","Active"),""),"Active")</f>
        <v/>
      </c>
      <c r="C2414" s="16" t="str" cm="1">
        <f t="array" aca="1" ref="C2414" ca="1">IFERROR(_xlfn._xlws.FILTER(Inactives[Inactive On],(Inactives[Key]=J2414)*(Inactives[Currently Inactive]),""),"")</f>
        <v/>
      </c>
      <c r="D2414" s="16" t="str" cm="1">
        <f t="array" aca="1" ref="D2414" ca="1">IFERROR(INDEX(_xlfn.TEXTSPLIT(E2414," "),1),"")</f>
        <v/>
      </c>
      <c r="E2414" s="15" t="str" cm="1">
        <f t="array" aca="1" ref="E2414" ca="1">IFERROR(_xlfn._xlws.FILTER(merged_ranks,(merged_end_dates=DATE(9999,12,31))*(merged_names=A2414)),"")</f>
        <v/>
      </c>
      <c r="F2414" s="17" t="str">
        <f ca="1">_xlfn.XLOOKUP(J2414,Promotions[Promo Key],Promotions[Promo Date],"")</f>
        <v/>
      </c>
      <c r="G2414" s="18" t="str">
        <f t="shared" ca="1" si="163"/>
        <v/>
      </c>
      <c r="H2414" s="18" t="str">
        <f t="shared" ca="1" si="162"/>
        <v/>
      </c>
      <c r="I2414" s="17" t="str">
        <f>_xlfn.XLOOKUP(A2414,Students[Full Name],Students[Starting Rank],"")</f>
        <v/>
      </c>
      <c r="J2414" s="15" t="str">
        <f t="shared" ca="1" si="164"/>
        <v xml:space="preserve">: </v>
      </c>
      <c r="K2414" s="16" t="str">
        <f>_xlfn.XLOOKUP(A2414,Students[Full Name],Students[Start Date],"")</f>
        <v/>
      </c>
      <c r="L2414" s="18">
        <f t="shared" ca="1" si="165"/>
        <v>-1</v>
      </c>
      <c r="M2414" s="18" cm="1">
        <f t="array" aca="1" ref="M2414" ca="1">SUMPRODUCT(Inactives[Days Inactive]*(Inactives[Student]=A2414))/365</f>
        <v>0</v>
      </c>
      <c r="N2414" s="18" t="str" cm="1">
        <f t="array" ref="N2414">IF(LEN($A2414)&gt;0,SUMPRODUCT(($A2414=merged_names)*(_xlfn.TEXTAFTER(N$2, "At ")=merged_belt_colours)*merged_months_at_rank),"")</f>
        <v/>
      </c>
      <c r="O2414" s="18" t="str" cm="1">
        <f t="array" ref="O2414">IF(LEN($A2414)&gt;0,SUMPRODUCT(($A2414=merged_names)*(_xlfn.TEXTAFTER(O$2, "At ")=merged_belt_colours)*merged_months_at_rank),"")</f>
        <v/>
      </c>
      <c r="P2414" s="18" t="str" cm="1">
        <f t="array" ref="P2414">IF(LEN($A2414)&gt;0,SUMPRODUCT(($A2414=merged_names)*(_xlfn.TEXTAFTER(P$2, "At ")=merged_belt_colours)*merged_months_at_rank),"")</f>
        <v/>
      </c>
      <c r="Q2414" s="18" t="str" cm="1">
        <f t="array" ref="Q2414">IF(LEN($A2414)&gt;0,SUMPRODUCT(($A2414=merged_names)*(_xlfn.TEXTAFTER(Q$2, "At ")=merged_belt_colours)*merged_months_at_rank),"")</f>
        <v/>
      </c>
      <c r="R2414" s="18" t="str" cm="1">
        <f t="array" ref="R2414">IF(LEN($A2414)&gt;0,SUMPRODUCT(($A2414=merged_names)*(_xlfn.TEXTAFTER(R$2, "At ")=merged_belt_colours)*merged_months_at_rank),"")</f>
        <v/>
      </c>
    </row>
    <row r="2415" spans="1:18" x14ac:dyDescent="0.25">
      <c r="A2415"/>
      <c r="B2415" s="15" t="str" cm="1">
        <f t="array" ref="B2415">IFERROR(IF(LEN(A2415)&gt;0, IF(SUMPRODUCT((Inactives[Key]=J2415)*(Inactives[Currently Inactive]))=1,"Inactive","Active"),""),"Active")</f>
        <v/>
      </c>
      <c r="C2415" s="16" t="str" cm="1">
        <f t="array" aca="1" ref="C2415" ca="1">IFERROR(_xlfn._xlws.FILTER(Inactives[Inactive On],(Inactives[Key]=J2415)*(Inactives[Currently Inactive]),""),"")</f>
        <v/>
      </c>
      <c r="D2415" s="16" t="str" cm="1">
        <f t="array" aca="1" ref="D2415" ca="1">IFERROR(INDEX(_xlfn.TEXTSPLIT(E2415," "),1),"")</f>
        <v/>
      </c>
      <c r="E2415" s="15" t="str" cm="1">
        <f t="array" aca="1" ref="E2415" ca="1">IFERROR(_xlfn._xlws.FILTER(merged_ranks,(merged_end_dates=DATE(9999,12,31))*(merged_names=A2415)),"")</f>
        <v/>
      </c>
      <c r="F2415" s="17" t="str">
        <f ca="1">_xlfn.XLOOKUP(J2415,Promotions[Promo Key],Promotions[Promo Date],"")</f>
        <v/>
      </c>
      <c r="G2415" s="18" t="str">
        <f t="shared" ca="1" si="163"/>
        <v/>
      </c>
      <c r="H2415" s="18" t="str">
        <f t="shared" ca="1" si="162"/>
        <v/>
      </c>
      <c r="I2415" s="17" t="str">
        <f>_xlfn.XLOOKUP(A2415,Students[Full Name],Students[Starting Rank],"")</f>
        <v/>
      </c>
      <c r="J2415" s="15" t="str">
        <f t="shared" ca="1" si="164"/>
        <v xml:space="preserve">: </v>
      </c>
      <c r="K2415" s="16" t="str">
        <f>_xlfn.XLOOKUP(A2415,Students[Full Name],Students[Start Date],"")</f>
        <v/>
      </c>
      <c r="L2415" s="18">
        <f t="shared" ca="1" si="165"/>
        <v>-1</v>
      </c>
      <c r="M2415" s="18" cm="1">
        <f t="array" aca="1" ref="M2415" ca="1">SUMPRODUCT(Inactives[Days Inactive]*(Inactives[Student]=A2415))/365</f>
        <v>0</v>
      </c>
      <c r="N2415" s="18" t="str" cm="1">
        <f t="array" ref="N2415">IF(LEN($A2415)&gt;0,SUMPRODUCT(($A2415=merged_names)*(_xlfn.TEXTAFTER(N$2, "At ")=merged_belt_colours)*merged_months_at_rank),"")</f>
        <v/>
      </c>
      <c r="O2415" s="18" t="str" cm="1">
        <f t="array" ref="O2415">IF(LEN($A2415)&gt;0,SUMPRODUCT(($A2415=merged_names)*(_xlfn.TEXTAFTER(O$2, "At ")=merged_belt_colours)*merged_months_at_rank),"")</f>
        <v/>
      </c>
      <c r="P2415" s="18" t="str" cm="1">
        <f t="array" ref="P2415">IF(LEN($A2415)&gt;0,SUMPRODUCT(($A2415=merged_names)*(_xlfn.TEXTAFTER(P$2, "At ")=merged_belt_colours)*merged_months_at_rank),"")</f>
        <v/>
      </c>
      <c r="Q2415" s="18" t="str" cm="1">
        <f t="array" ref="Q2415">IF(LEN($A2415)&gt;0,SUMPRODUCT(($A2415=merged_names)*(_xlfn.TEXTAFTER(Q$2, "At ")=merged_belt_colours)*merged_months_at_rank),"")</f>
        <v/>
      </c>
      <c r="R2415" s="18" t="str" cm="1">
        <f t="array" ref="R2415">IF(LEN($A2415)&gt;0,SUMPRODUCT(($A2415=merged_names)*(_xlfn.TEXTAFTER(R$2, "At ")=merged_belt_colours)*merged_months_at_rank),"")</f>
        <v/>
      </c>
    </row>
    <row r="2416" spans="1:18" x14ac:dyDescent="0.25">
      <c r="A2416"/>
      <c r="B2416" s="15" t="str" cm="1">
        <f t="array" ref="B2416">IFERROR(IF(LEN(A2416)&gt;0, IF(SUMPRODUCT((Inactives[Key]=J2416)*(Inactives[Currently Inactive]))=1,"Inactive","Active"),""),"Active")</f>
        <v/>
      </c>
      <c r="C2416" s="16" t="str" cm="1">
        <f t="array" aca="1" ref="C2416" ca="1">IFERROR(_xlfn._xlws.FILTER(Inactives[Inactive On],(Inactives[Key]=J2416)*(Inactives[Currently Inactive]),""),"")</f>
        <v/>
      </c>
      <c r="D2416" s="16" t="str" cm="1">
        <f t="array" aca="1" ref="D2416" ca="1">IFERROR(INDEX(_xlfn.TEXTSPLIT(E2416," "),1),"")</f>
        <v/>
      </c>
      <c r="E2416" s="15" t="str" cm="1">
        <f t="array" aca="1" ref="E2416" ca="1">IFERROR(_xlfn._xlws.FILTER(merged_ranks,(merged_end_dates=DATE(9999,12,31))*(merged_names=A2416)),"")</f>
        <v/>
      </c>
      <c r="F2416" s="17" t="str">
        <f ca="1">_xlfn.XLOOKUP(J2416,Promotions[Promo Key],Promotions[Promo Date],"")</f>
        <v/>
      </c>
      <c r="G2416" s="18" t="str">
        <f t="shared" ca="1" si="163"/>
        <v/>
      </c>
      <c r="H2416" s="18" t="str">
        <f t="shared" ca="1" si="162"/>
        <v/>
      </c>
      <c r="I2416" s="17" t="str">
        <f>_xlfn.XLOOKUP(A2416,Students[Full Name],Students[Starting Rank],"")</f>
        <v/>
      </c>
      <c r="J2416" s="15" t="str">
        <f t="shared" ca="1" si="164"/>
        <v xml:space="preserve">: </v>
      </c>
      <c r="K2416" s="16" t="str">
        <f>_xlfn.XLOOKUP(A2416,Students[Full Name],Students[Start Date],"")</f>
        <v/>
      </c>
      <c r="L2416" s="18">
        <f t="shared" ca="1" si="165"/>
        <v>-1</v>
      </c>
      <c r="M2416" s="18" cm="1">
        <f t="array" aca="1" ref="M2416" ca="1">SUMPRODUCT(Inactives[Days Inactive]*(Inactives[Student]=A2416))/365</f>
        <v>0</v>
      </c>
      <c r="N2416" s="18" t="str" cm="1">
        <f t="array" ref="N2416">IF(LEN($A2416)&gt;0,SUMPRODUCT(($A2416=merged_names)*(_xlfn.TEXTAFTER(N$2, "At ")=merged_belt_colours)*merged_months_at_rank),"")</f>
        <v/>
      </c>
      <c r="O2416" s="18" t="str" cm="1">
        <f t="array" ref="O2416">IF(LEN($A2416)&gt;0,SUMPRODUCT(($A2416=merged_names)*(_xlfn.TEXTAFTER(O$2, "At ")=merged_belt_colours)*merged_months_at_rank),"")</f>
        <v/>
      </c>
      <c r="P2416" s="18" t="str" cm="1">
        <f t="array" ref="P2416">IF(LEN($A2416)&gt;0,SUMPRODUCT(($A2416=merged_names)*(_xlfn.TEXTAFTER(P$2, "At ")=merged_belt_colours)*merged_months_at_rank),"")</f>
        <v/>
      </c>
      <c r="Q2416" s="18" t="str" cm="1">
        <f t="array" ref="Q2416">IF(LEN($A2416)&gt;0,SUMPRODUCT(($A2416=merged_names)*(_xlfn.TEXTAFTER(Q$2, "At ")=merged_belt_colours)*merged_months_at_rank),"")</f>
        <v/>
      </c>
      <c r="R2416" s="18" t="str" cm="1">
        <f t="array" ref="R2416">IF(LEN($A2416)&gt;0,SUMPRODUCT(($A2416=merged_names)*(_xlfn.TEXTAFTER(R$2, "At ")=merged_belt_colours)*merged_months_at_rank),"")</f>
        <v/>
      </c>
    </row>
    <row r="2417" spans="1:18" x14ac:dyDescent="0.25">
      <c r="A2417"/>
      <c r="B2417" s="15" t="str" cm="1">
        <f t="array" ref="B2417">IFERROR(IF(LEN(A2417)&gt;0, IF(SUMPRODUCT((Inactives[Key]=J2417)*(Inactives[Currently Inactive]))=1,"Inactive","Active"),""),"Active")</f>
        <v/>
      </c>
      <c r="C2417" s="16" t="str" cm="1">
        <f t="array" aca="1" ref="C2417" ca="1">IFERROR(_xlfn._xlws.FILTER(Inactives[Inactive On],(Inactives[Key]=J2417)*(Inactives[Currently Inactive]),""),"")</f>
        <v/>
      </c>
      <c r="D2417" s="16" t="str" cm="1">
        <f t="array" aca="1" ref="D2417" ca="1">IFERROR(INDEX(_xlfn.TEXTSPLIT(E2417," "),1),"")</f>
        <v/>
      </c>
      <c r="E2417" s="15" t="str" cm="1">
        <f t="array" aca="1" ref="E2417" ca="1">IFERROR(_xlfn._xlws.FILTER(merged_ranks,(merged_end_dates=DATE(9999,12,31))*(merged_names=A2417)),"")</f>
        <v/>
      </c>
      <c r="F2417" s="17" t="str">
        <f ca="1">_xlfn.XLOOKUP(J2417,Promotions[Promo Key],Promotions[Promo Date],"")</f>
        <v/>
      </c>
      <c r="G2417" s="18" t="str">
        <f t="shared" ca="1" si="163"/>
        <v/>
      </c>
      <c r="H2417" s="18" t="str">
        <f t="shared" ca="1" si="162"/>
        <v/>
      </c>
      <c r="I2417" s="17" t="str">
        <f>_xlfn.XLOOKUP(A2417,Students[Full Name],Students[Starting Rank],"")</f>
        <v/>
      </c>
      <c r="J2417" s="15" t="str">
        <f t="shared" ca="1" si="164"/>
        <v xml:space="preserve">: </v>
      </c>
      <c r="K2417" s="16" t="str">
        <f>_xlfn.XLOOKUP(A2417,Students[Full Name],Students[Start Date],"")</f>
        <v/>
      </c>
      <c r="L2417" s="18">
        <f t="shared" ca="1" si="165"/>
        <v>-1</v>
      </c>
      <c r="M2417" s="18" cm="1">
        <f t="array" aca="1" ref="M2417" ca="1">SUMPRODUCT(Inactives[Days Inactive]*(Inactives[Student]=A2417))/365</f>
        <v>0</v>
      </c>
      <c r="N2417" s="18" t="str" cm="1">
        <f t="array" ref="N2417">IF(LEN($A2417)&gt;0,SUMPRODUCT(($A2417=merged_names)*(_xlfn.TEXTAFTER(N$2, "At ")=merged_belt_colours)*merged_months_at_rank),"")</f>
        <v/>
      </c>
      <c r="O2417" s="18" t="str" cm="1">
        <f t="array" ref="O2417">IF(LEN($A2417)&gt;0,SUMPRODUCT(($A2417=merged_names)*(_xlfn.TEXTAFTER(O$2, "At ")=merged_belt_colours)*merged_months_at_rank),"")</f>
        <v/>
      </c>
      <c r="P2417" s="18" t="str" cm="1">
        <f t="array" ref="P2417">IF(LEN($A2417)&gt;0,SUMPRODUCT(($A2417=merged_names)*(_xlfn.TEXTAFTER(P$2, "At ")=merged_belt_colours)*merged_months_at_rank),"")</f>
        <v/>
      </c>
      <c r="Q2417" s="18" t="str" cm="1">
        <f t="array" ref="Q2417">IF(LEN($A2417)&gt;0,SUMPRODUCT(($A2417=merged_names)*(_xlfn.TEXTAFTER(Q$2, "At ")=merged_belt_colours)*merged_months_at_rank),"")</f>
        <v/>
      </c>
      <c r="R2417" s="18" t="str" cm="1">
        <f t="array" ref="R2417">IF(LEN($A2417)&gt;0,SUMPRODUCT(($A2417=merged_names)*(_xlfn.TEXTAFTER(R$2, "At ")=merged_belt_colours)*merged_months_at_rank),"")</f>
        <v/>
      </c>
    </row>
    <row r="2418" spans="1:18" x14ac:dyDescent="0.25">
      <c r="A2418"/>
      <c r="B2418" s="15" t="str" cm="1">
        <f t="array" ref="B2418">IFERROR(IF(LEN(A2418)&gt;0, IF(SUMPRODUCT((Inactives[Key]=J2418)*(Inactives[Currently Inactive]))=1,"Inactive","Active"),""),"Active")</f>
        <v/>
      </c>
      <c r="C2418" s="16" t="str" cm="1">
        <f t="array" aca="1" ref="C2418" ca="1">IFERROR(_xlfn._xlws.FILTER(Inactives[Inactive On],(Inactives[Key]=J2418)*(Inactives[Currently Inactive]),""),"")</f>
        <v/>
      </c>
      <c r="D2418" s="16" t="str" cm="1">
        <f t="array" aca="1" ref="D2418" ca="1">IFERROR(INDEX(_xlfn.TEXTSPLIT(E2418," "),1),"")</f>
        <v/>
      </c>
      <c r="E2418" s="15" t="str" cm="1">
        <f t="array" aca="1" ref="E2418" ca="1">IFERROR(_xlfn._xlws.FILTER(merged_ranks,(merged_end_dates=DATE(9999,12,31))*(merged_names=A2418)),"")</f>
        <v/>
      </c>
      <c r="F2418" s="17" t="str">
        <f ca="1">_xlfn.XLOOKUP(J2418,Promotions[Promo Key],Promotions[Promo Date],"")</f>
        <v/>
      </c>
      <c r="G2418" s="18" t="str">
        <f t="shared" ca="1" si="163"/>
        <v/>
      </c>
      <c r="H2418" s="18" t="str">
        <f t="shared" ca="1" si="162"/>
        <v/>
      </c>
      <c r="I2418" s="17" t="str">
        <f>_xlfn.XLOOKUP(A2418,Students[Full Name],Students[Starting Rank],"")</f>
        <v/>
      </c>
      <c r="J2418" s="15" t="str">
        <f t="shared" ca="1" si="164"/>
        <v xml:space="preserve">: </v>
      </c>
      <c r="K2418" s="16" t="str">
        <f>_xlfn.XLOOKUP(A2418,Students[Full Name],Students[Start Date],"")</f>
        <v/>
      </c>
      <c r="L2418" s="18">
        <f t="shared" ca="1" si="165"/>
        <v>-1</v>
      </c>
      <c r="M2418" s="18" cm="1">
        <f t="array" aca="1" ref="M2418" ca="1">SUMPRODUCT(Inactives[Days Inactive]*(Inactives[Student]=A2418))/365</f>
        <v>0</v>
      </c>
      <c r="N2418" s="18" t="str" cm="1">
        <f t="array" ref="N2418">IF(LEN($A2418)&gt;0,SUMPRODUCT(($A2418=merged_names)*(_xlfn.TEXTAFTER(N$2, "At ")=merged_belt_colours)*merged_months_at_rank),"")</f>
        <v/>
      </c>
      <c r="O2418" s="18" t="str" cm="1">
        <f t="array" ref="O2418">IF(LEN($A2418)&gt;0,SUMPRODUCT(($A2418=merged_names)*(_xlfn.TEXTAFTER(O$2, "At ")=merged_belt_colours)*merged_months_at_rank),"")</f>
        <v/>
      </c>
      <c r="P2418" s="18" t="str" cm="1">
        <f t="array" ref="P2418">IF(LEN($A2418)&gt;0,SUMPRODUCT(($A2418=merged_names)*(_xlfn.TEXTAFTER(P$2, "At ")=merged_belt_colours)*merged_months_at_rank),"")</f>
        <v/>
      </c>
      <c r="Q2418" s="18" t="str" cm="1">
        <f t="array" ref="Q2418">IF(LEN($A2418)&gt;0,SUMPRODUCT(($A2418=merged_names)*(_xlfn.TEXTAFTER(Q$2, "At ")=merged_belt_colours)*merged_months_at_rank),"")</f>
        <v/>
      </c>
      <c r="R2418" s="18" t="str" cm="1">
        <f t="array" ref="R2418">IF(LEN($A2418)&gt;0,SUMPRODUCT(($A2418=merged_names)*(_xlfn.TEXTAFTER(R$2, "At ")=merged_belt_colours)*merged_months_at_rank),"")</f>
        <v/>
      </c>
    </row>
    <row r="2419" spans="1:18" x14ac:dyDescent="0.25">
      <c r="A2419"/>
      <c r="B2419" s="15" t="str" cm="1">
        <f t="array" ref="B2419">IFERROR(IF(LEN(A2419)&gt;0, IF(SUMPRODUCT((Inactives[Key]=J2419)*(Inactives[Currently Inactive]))=1,"Inactive","Active"),""),"Active")</f>
        <v/>
      </c>
      <c r="C2419" s="16" t="str" cm="1">
        <f t="array" aca="1" ref="C2419" ca="1">IFERROR(_xlfn._xlws.FILTER(Inactives[Inactive On],(Inactives[Key]=J2419)*(Inactives[Currently Inactive]),""),"")</f>
        <v/>
      </c>
      <c r="D2419" s="16" t="str" cm="1">
        <f t="array" aca="1" ref="D2419" ca="1">IFERROR(INDEX(_xlfn.TEXTSPLIT(E2419," "),1),"")</f>
        <v/>
      </c>
      <c r="E2419" s="15" t="str" cm="1">
        <f t="array" aca="1" ref="E2419" ca="1">IFERROR(_xlfn._xlws.FILTER(merged_ranks,(merged_end_dates=DATE(9999,12,31))*(merged_names=A2419)),"")</f>
        <v/>
      </c>
      <c r="F2419" s="17" t="str">
        <f ca="1">_xlfn.XLOOKUP(J2419,Promotions[Promo Key],Promotions[Promo Date],"")</f>
        <v/>
      </c>
      <c r="G2419" s="18" t="str">
        <f t="shared" ca="1" si="163"/>
        <v/>
      </c>
      <c r="H2419" s="18" t="str">
        <f t="shared" ca="1" si="162"/>
        <v/>
      </c>
      <c r="I2419" s="17" t="str">
        <f>_xlfn.XLOOKUP(A2419,Students[Full Name],Students[Starting Rank],"")</f>
        <v/>
      </c>
      <c r="J2419" s="15" t="str">
        <f t="shared" ca="1" si="164"/>
        <v xml:space="preserve">: </v>
      </c>
      <c r="K2419" s="16" t="str">
        <f>_xlfn.XLOOKUP(A2419,Students[Full Name],Students[Start Date],"")</f>
        <v/>
      </c>
      <c r="L2419" s="18">
        <f t="shared" ca="1" si="165"/>
        <v>-1</v>
      </c>
      <c r="M2419" s="18" cm="1">
        <f t="array" aca="1" ref="M2419" ca="1">SUMPRODUCT(Inactives[Days Inactive]*(Inactives[Student]=A2419))/365</f>
        <v>0</v>
      </c>
      <c r="N2419" s="18" t="str" cm="1">
        <f t="array" ref="N2419">IF(LEN($A2419)&gt;0,SUMPRODUCT(($A2419=merged_names)*(_xlfn.TEXTAFTER(N$2, "At ")=merged_belt_colours)*merged_months_at_rank),"")</f>
        <v/>
      </c>
      <c r="O2419" s="18" t="str" cm="1">
        <f t="array" ref="O2419">IF(LEN($A2419)&gt;0,SUMPRODUCT(($A2419=merged_names)*(_xlfn.TEXTAFTER(O$2, "At ")=merged_belt_colours)*merged_months_at_rank),"")</f>
        <v/>
      </c>
      <c r="P2419" s="18" t="str" cm="1">
        <f t="array" ref="P2419">IF(LEN($A2419)&gt;0,SUMPRODUCT(($A2419=merged_names)*(_xlfn.TEXTAFTER(P$2, "At ")=merged_belt_colours)*merged_months_at_rank),"")</f>
        <v/>
      </c>
      <c r="Q2419" s="18" t="str" cm="1">
        <f t="array" ref="Q2419">IF(LEN($A2419)&gt;0,SUMPRODUCT(($A2419=merged_names)*(_xlfn.TEXTAFTER(Q$2, "At ")=merged_belt_colours)*merged_months_at_rank),"")</f>
        <v/>
      </c>
      <c r="R2419" s="18" t="str" cm="1">
        <f t="array" ref="R2419">IF(LEN($A2419)&gt;0,SUMPRODUCT(($A2419=merged_names)*(_xlfn.TEXTAFTER(R$2, "At ")=merged_belt_colours)*merged_months_at_rank),"")</f>
        <v/>
      </c>
    </row>
    <row r="2420" spans="1:18" x14ac:dyDescent="0.25">
      <c r="A2420"/>
      <c r="B2420" s="15" t="str" cm="1">
        <f t="array" ref="B2420">IFERROR(IF(LEN(A2420)&gt;0, IF(SUMPRODUCT((Inactives[Key]=J2420)*(Inactives[Currently Inactive]))=1,"Inactive","Active"),""),"Active")</f>
        <v/>
      </c>
      <c r="C2420" s="16" t="str" cm="1">
        <f t="array" aca="1" ref="C2420" ca="1">IFERROR(_xlfn._xlws.FILTER(Inactives[Inactive On],(Inactives[Key]=J2420)*(Inactives[Currently Inactive]),""),"")</f>
        <v/>
      </c>
      <c r="D2420" s="16" t="str" cm="1">
        <f t="array" aca="1" ref="D2420" ca="1">IFERROR(INDEX(_xlfn.TEXTSPLIT(E2420," "),1),"")</f>
        <v/>
      </c>
      <c r="E2420" s="15" t="str" cm="1">
        <f t="array" aca="1" ref="E2420" ca="1">IFERROR(_xlfn._xlws.FILTER(merged_ranks,(merged_end_dates=DATE(9999,12,31))*(merged_names=A2420)),"")</f>
        <v/>
      </c>
      <c r="F2420" s="17" t="str">
        <f ca="1">_xlfn.XLOOKUP(J2420,Promotions[Promo Key],Promotions[Promo Date],"")</f>
        <v/>
      </c>
      <c r="G2420" s="18" t="str">
        <f t="shared" ca="1" si="163"/>
        <v/>
      </c>
      <c r="H2420" s="18" t="str">
        <f t="shared" ca="1" si="162"/>
        <v/>
      </c>
      <c r="I2420" s="17" t="str">
        <f>_xlfn.XLOOKUP(A2420,Students[Full Name],Students[Starting Rank],"")</f>
        <v/>
      </c>
      <c r="J2420" s="15" t="str">
        <f t="shared" ca="1" si="164"/>
        <v xml:space="preserve">: </v>
      </c>
      <c r="K2420" s="16" t="str">
        <f>_xlfn.XLOOKUP(A2420,Students[Full Name],Students[Start Date],"")</f>
        <v/>
      </c>
      <c r="L2420" s="18">
        <f t="shared" ca="1" si="165"/>
        <v>-1</v>
      </c>
      <c r="M2420" s="18" cm="1">
        <f t="array" aca="1" ref="M2420" ca="1">SUMPRODUCT(Inactives[Days Inactive]*(Inactives[Student]=A2420))/365</f>
        <v>0</v>
      </c>
      <c r="N2420" s="18" t="str" cm="1">
        <f t="array" ref="N2420">IF(LEN($A2420)&gt;0,SUMPRODUCT(($A2420=merged_names)*(_xlfn.TEXTAFTER(N$2, "At ")=merged_belt_colours)*merged_months_at_rank),"")</f>
        <v/>
      </c>
      <c r="O2420" s="18" t="str" cm="1">
        <f t="array" ref="O2420">IF(LEN($A2420)&gt;0,SUMPRODUCT(($A2420=merged_names)*(_xlfn.TEXTAFTER(O$2, "At ")=merged_belt_colours)*merged_months_at_rank),"")</f>
        <v/>
      </c>
      <c r="P2420" s="18" t="str" cm="1">
        <f t="array" ref="P2420">IF(LEN($A2420)&gt;0,SUMPRODUCT(($A2420=merged_names)*(_xlfn.TEXTAFTER(P$2, "At ")=merged_belt_colours)*merged_months_at_rank),"")</f>
        <v/>
      </c>
      <c r="Q2420" s="18" t="str" cm="1">
        <f t="array" ref="Q2420">IF(LEN($A2420)&gt;0,SUMPRODUCT(($A2420=merged_names)*(_xlfn.TEXTAFTER(Q$2, "At ")=merged_belt_colours)*merged_months_at_rank),"")</f>
        <v/>
      </c>
      <c r="R2420" s="18" t="str" cm="1">
        <f t="array" ref="R2420">IF(LEN($A2420)&gt;0,SUMPRODUCT(($A2420=merged_names)*(_xlfn.TEXTAFTER(R$2, "At ")=merged_belt_colours)*merged_months_at_rank),"")</f>
        <v/>
      </c>
    </row>
    <row r="2421" spans="1:18" x14ac:dyDescent="0.25">
      <c r="A2421"/>
      <c r="B2421" s="15" t="str" cm="1">
        <f t="array" ref="B2421">IFERROR(IF(LEN(A2421)&gt;0, IF(SUMPRODUCT((Inactives[Key]=J2421)*(Inactives[Currently Inactive]))=1,"Inactive","Active"),""),"Active")</f>
        <v/>
      </c>
      <c r="C2421" s="16" t="str" cm="1">
        <f t="array" aca="1" ref="C2421" ca="1">IFERROR(_xlfn._xlws.FILTER(Inactives[Inactive On],(Inactives[Key]=J2421)*(Inactives[Currently Inactive]),""),"")</f>
        <v/>
      </c>
      <c r="D2421" s="16" t="str" cm="1">
        <f t="array" aca="1" ref="D2421" ca="1">IFERROR(INDEX(_xlfn.TEXTSPLIT(E2421," "),1),"")</f>
        <v/>
      </c>
      <c r="E2421" s="15" t="str" cm="1">
        <f t="array" aca="1" ref="E2421" ca="1">IFERROR(_xlfn._xlws.FILTER(merged_ranks,(merged_end_dates=DATE(9999,12,31))*(merged_names=A2421)),"")</f>
        <v/>
      </c>
      <c r="F2421" s="17" t="str">
        <f ca="1">_xlfn.XLOOKUP(J2421,Promotions[Promo Key],Promotions[Promo Date],"")</f>
        <v/>
      </c>
      <c r="G2421" s="18" t="str">
        <f t="shared" ca="1" si="163"/>
        <v/>
      </c>
      <c r="H2421" s="18" t="str">
        <f t="shared" ca="1" si="162"/>
        <v/>
      </c>
      <c r="I2421" s="17" t="str">
        <f>_xlfn.XLOOKUP(A2421,Students[Full Name],Students[Starting Rank],"")</f>
        <v/>
      </c>
      <c r="J2421" s="15" t="str">
        <f t="shared" ca="1" si="164"/>
        <v xml:space="preserve">: </v>
      </c>
      <c r="K2421" s="16" t="str">
        <f>_xlfn.XLOOKUP(A2421,Students[Full Name],Students[Start Date],"")</f>
        <v/>
      </c>
      <c r="L2421" s="18">
        <f t="shared" ca="1" si="165"/>
        <v>-1</v>
      </c>
      <c r="M2421" s="18" cm="1">
        <f t="array" aca="1" ref="M2421" ca="1">SUMPRODUCT(Inactives[Days Inactive]*(Inactives[Student]=A2421))/365</f>
        <v>0</v>
      </c>
      <c r="N2421" s="18" t="str" cm="1">
        <f t="array" ref="N2421">IF(LEN($A2421)&gt;0,SUMPRODUCT(($A2421=merged_names)*(_xlfn.TEXTAFTER(N$2, "At ")=merged_belt_colours)*merged_months_at_rank),"")</f>
        <v/>
      </c>
      <c r="O2421" s="18" t="str" cm="1">
        <f t="array" ref="O2421">IF(LEN($A2421)&gt;0,SUMPRODUCT(($A2421=merged_names)*(_xlfn.TEXTAFTER(O$2, "At ")=merged_belt_colours)*merged_months_at_rank),"")</f>
        <v/>
      </c>
      <c r="P2421" s="18" t="str" cm="1">
        <f t="array" ref="P2421">IF(LEN($A2421)&gt;0,SUMPRODUCT(($A2421=merged_names)*(_xlfn.TEXTAFTER(P$2, "At ")=merged_belt_colours)*merged_months_at_rank),"")</f>
        <v/>
      </c>
      <c r="Q2421" s="18" t="str" cm="1">
        <f t="array" ref="Q2421">IF(LEN($A2421)&gt;0,SUMPRODUCT(($A2421=merged_names)*(_xlfn.TEXTAFTER(Q$2, "At ")=merged_belt_colours)*merged_months_at_rank),"")</f>
        <v/>
      </c>
      <c r="R2421" s="18" t="str" cm="1">
        <f t="array" ref="R2421">IF(LEN($A2421)&gt;0,SUMPRODUCT(($A2421=merged_names)*(_xlfn.TEXTAFTER(R$2, "At ")=merged_belt_colours)*merged_months_at_rank),"")</f>
        <v/>
      </c>
    </row>
    <row r="2422" spans="1:18" x14ac:dyDescent="0.25">
      <c r="A2422"/>
      <c r="B2422" s="15" t="str" cm="1">
        <f t="array" ref="B2422">IFERROR(IF(LEN(A2422)&gt;0, IF(SUMPRODUCT((Inactives[Key]=J2422)*(Inactives[Currently Inactive]))=1,"Inactive","Active"),""),"Active")</f>
        <v/>
      </c>
      <c r="C2422" s="16" t="str" cm="1">
        <f t="array" aca="1" ref="C2422" ca="1">IFERROR(_xlfn._xlws.FILTER(Inactives[Inactive On],(Inactives[Key]=J2422)*(Inactives[Currently Inactive]),""),"")</f>
        <v/>
      </c>
      <c r="D2422" s="16" t="str" cm="1">
        <f t="array" aca="1" ref="D2422" ca="1">IFERROR(INDEX(_xlfn.TEXTSPLIT(E2422," "),1),"")</f>
        <v/>
      </c>
      <c r="E2422" s="15" t="str" cm="1">
        <f t="array" aca="1" ref="E2422" ca="1">IFERROR(_xlfn._xlws.FILTER(merged_ranks,(merged_end_dates=DATE(9999,12,31))*(merged_names=A2422)),"")</f>
        <v/>
      </c>
      <c r="F2422" s="17" t="str">
        <f ca="1">_xlfn.XLOOKUP(J2422,Promotions[Promo Key],Promotions[Promo Date],"")</f>
        <v/>
      </c>
      <c r="G2422" s="18" t="str">
        <f t="shared" ca="1" si="163"/>
        <v/>
      </c>
      <c r="H2422" s="18" t="str">
        <f t="shared" ca="1" si="162"/>
        <v/>
      </c>
      <c r="I2422" s="17" t="str">
        <f>_xlfn.XLOOKUP(A2422,Students[Full Name],Students[Starting Rank],"")</f>
        <v/>
      </c>
      <c r="J2422" s="15" t="str">
        <f t="shared" ca="1" si="164"/>
        <v xml:space="preserve">: </v>
      </c>
      <c r="K2422" s="16" t="str">
        <f>_xlfn.XLOOKUP(A2422,Students[Full Name],Students[Start Date],"")</f>
        <v/>
      </c>
      <c r="L2422" s="18">
        <f t="shared" ca="1" si="165"/>
        <v>-1</v>
      </c>
      <c r="M2422" s="18" cm="1">
        <f t="array" aca="1" ref="M2422" ca="1">SUMPRODUCT(Inactives[Days Inactive]*(Inactives[Student]=A2422))/365</f>
        <v>0</v>
      </c>
      <c r="N2422" s="18" t="str" cm="1">
        <f t="array" ref="N2422">IF(LEN($A2422)&gt;0,SUMPRODUCT(($A2422=merged_names)*(_xlfn.TEXTAFTER(N$2, "At ")=merged_belt_colours)*merged_months_at_rank),"")</f>
        <v/>
      </c>
      <c r="O2422" s="18" t="str" cm="1">
        <f t="array" ref="O2422">IF(LEN($A2422)&gt;0,SUMPRODUCT(($A2422=merged_names)*(_xlfn.TEXTAFTER(O$2, "At ")=merged_belt_colours)*merged_months_at_rank),"")</f>
        <v/>
      </c>
      <c r="P2422" s="18" t="str" cm="1">
        <f t="array" ref="P2422">IF(LEN($A2422)&gt;0,SUMPRODUCT(($A2422=merged_names)*(_xlfn.TEXTAFTER(P$2, "At ")=merged_belt_colours)*merged_months_at_rank),"")</f>
        <v/>
      </c>
      <c r="Q2422" s="18" t="str" cm="1">
        <f t="array" ref="Q2422">IF(LEN($A2422)&gt;0,SUMPRODUCT(($A2422=merged_names)*(_xlfn.TEXTAFTER(Q$2, "At ")=merged_belt_colours)*merged_months_at_rank),"")</f>
        <v/>
      </c>
      <c r="R2422" s="18" t="str" cm="1">
        <f t="array" ref="R2422">IF(LEN($A2422)&gt;0,SUMPRODUCT(($A2422=merged_names)*(_xlfn.TEXTAFTER(R$2, "At ")=merged_belt_colours)*merged_months_at_rank),"")</f>
        <v/>
      </c>
    </row>
    <row r="2423" spans="1:18" x14ac:dyDescent="0.25">
      <c r="A2423"/>
      <c r="B2423" s="15" t="str" cm="1">
        <f t="array" ref="B2423">IFERROR(IF(LEN(A2423)&gt;0, IF(SUMPRODUCT((Inactives[Key]=J2423)*(Inactives[Currently Inactive]))=1,"Inactive","Active"),""),"Active")</f>
        <v/>
      </c>
      <c r="C2423" s="16" t="str" cm="1">
        <f t="array" aca="1" ref="C2423" ca="1">IFERROR(_xlfn._xlws.FILTER(Inactives[Inactive On],(Inactives[Key]=J2423)*(Inactives[Currently Inactive]),""),"")</f>
        <v/>
      </c>
      <c r="D2423" s="16" t="str" cm="1">
        <f t="array" aca="1" ref="D2423" ca="1">IFERROR(INDEX(_xlfn.TEXTSPLIT(E2423," "),1),"")</f>
        <v/>
      </c>
      <c r="E2423" s="15" t="str" cm="1">
        <f t="array" aca="1" ref="E2423" ca="1">IFERROR(_xlfn._xlws.FILTER(merged_ranks,(merged_end_dates=DATE(9999,12,31))*(merged_names=A2423)),"")</f>
        <v/>
      </c>
      <c r="F2423" s="17" t="str">
        <f ca="1">_xlfn.XLOOKUP(J2423,Promotions[Promo Key],Promotions[Promo Date],"")</f>
        <v/>
      </c>
      <c r="G2423" s="18" t="str">
        <f t="shared" ca="1" si="163"/>
        <v/>
      </c>
      <c r="H2423" s="18" t="str">
        <f t="shared" ca="1" si="162"/>
        <v/>
      </c>
      <c r="I2423" s="17" t="str">
        <f>_xlfn.XLOOKUP(A2423,Students[Full Name],Students[Starting Rank],"")</f>
        <v/>
      </c>
      <c r="J2423" s="15" t="str">
        <f t="shared" ca="1" si="164"/>
        <v xml:space="preserve">: </v>
      </c>
      <c r="K2423" s="16" t="str">
        <f>_xlfn.XLOOKUP(A2423,Students[Full Name],Students[Start Date],"")</f>
        <v/>
      </c>
      <c r="L2423" s="18">
        <f t="shared" ca="1" si="165"/>
        <v>-1</v>
      </c>
      <c r="M2423" s="18" cm="1">
        <f t="array" aca="1" ref="M2423" ca="1">SUMPRODUCT(Inactives[Days Inactive]*(Inactives[Student]=A2423))/365</f>
        <v>0</v>
      </c>
      <c r="N2423" s="18" t="str" cm="1">
        <f t="array" ref="N2423">IF(LEN($A2423)&gt;0,SUMPRODUCT(($A2423=merged_names)*(_xlfn.TEXTAFTER(N$2, "At ")=merged_belt_colours)*merged_months_at_rank),"")</f>
        <v/>
      </c>
      <c r="O2423" s="18" t="str" cm="1">
        <f t="array" ref="O2423">IF(LEN($A2423)&gt;0,SUMPRODUCT(($A2423=merged_names)*(_xlfn.TEXTAFTER(O$2, "At ")=merged_belt_colours)*merged_months_at_rank),"")</f>
        <v/>
      </c>
      <c r="P2423" s="18" t="str" cm="1">
        <f t="array" ref="P2423">IF(LEN($A2423)&gt;0,SUMPRODUCT(($A2423=merged_names)*(_xlfn.TEXTAFTER(P$2, "At ")=merged_belt_colours)*merged_months_at_rank),"")</f>
        <v/>
      </c>
      <c r="Q2423" s="18" t="str" cm="1">
        <f t="array" ref="Q2423">IF(LEN($A2423)&gt;0,SUMPRODUCT(($A2423=merged_names)*(_xlfn.TEXTAFTER(Q$2, "At ")=merged_belt_colours)*merged_months_at_rank),"")</f>
        <v/>
      </c>
      <c r="R2423" s="18" t="str" cm="1">
        <f t="array" ref="R2423">IF(LEN($A2423)&gt;0,SUMPRODUCT(($A2423=merged_names)*(_xlfn.TEXTAFTER(R$2, "At ")=merged_belt_colours)*merged_months_at_rank),"")</f>
        <v/>
      </c>
    </row>
    <row r="2424" spans="1:18" x14ac:dyDescent="0.25">
      <c r="A2424"/>
      <c r="B2424" s="15" t="str" cm="1">
        <f t="array" ref="B2424">IFERROR(IF(LEN(A2424)&gt;0, IF(SUMPRODUCT((Inactives[Key]=J2424)*(Inactives[Currently Inactive]))=1,"Inactive","Active"),""),"Active")</f>
        <v/>
      </c>
      <c r="C2424" s="16" t="str" cm="1">
        <f t="array" aca="1" ref="C2424" ca="1">IFERROR(_xlfn._xlws.FILTER(Inactives[Inactive On],(Inactives[Key]=J2424)*(Inactives[Currently Inactive]),""),"")</f>
        <v/>
      </c>
      <c r="D2424" s="16" t="str" cm="1">
        <f t="array" aca="1" ref="D2424" ca="1">IFERROR(INDEX(_xlfn.TEXTSPLIT(E2424," "),1),"")</f>
        <v/>
      </c>
      <c r="E2424" s="15" t="str" cm="1">
        <f t="array" aca="1" ref="E2424" ca="1">IFERROR(_xlfn._xlws.FILTER(merged_ranks,(merged_end_dates=DATE(9999,12,31))*(merged_names=A2424)),"")</f>
        <v/>
      </c>
      <c r="F2424" s="17" t="str">
        <f ca="1">_xlfn.XLOOKUP(J2424,Promotions[Promo Key],Promotions[Promo Date],"")</f>
        <v/>
      </c>
      <c r="G2424" s="18" t="str">
        <f t="shared" ca="1" si="163"/>
        <v/>
      </c>
      <c r="H2424" s="18" t="str">
        <f t="shared" ca="1" si="162"/>
        <v/>
      </c>
      <c r="I2424" s="17" t="str">
        <f>_xlfn.XLOOKUP(A2424,Students[Full Name],Students[Starting Rank],"")</f>
        <v/>
      </c>
      <c r="J2424" s="15" t="str">
        <f t="shared" ca="1" si="164"/>
        <v xml:space="preserve">: </v>
      </c>
      <c r="K2424" s="16" t="str">
        <f>_xlfn.XLOOKUP(A2424,Students[Full Name],Students[Start Date],"")</f>
        <v/>
      </c>
      <c r="L2424" s="18">
        <f t="shared" ca="1" si="165"/>
        <v>-1</v>
      </c>
      <c r="M2424" s="18" cm="1">
        <f t="array" aca="1" ref="M2424" ca="1">SUMPRODUCT(Inactives[Days Inactive]*(Inactives[Student]=A2424))/365</f>
        <v>0</v>
      </c>
      <c r="N2424" s="18" t="str" cm="1">
        <f t="array" ref="N2424">IF(LEN($A2424)&gt;0,SUMPRODUCT(($A2424=merged_names)*(_xlfn.TEXTAFTER(N$2, "At ")=merged_belt_colours)*merged_months_at_rank),"")</f>
        <v/>
      </c>
      <c r="O2424" s="18" t="str" cm="1">
        <f t="array" ref="O2424">IF(LEN($A2424)&gt;0,SUMPRODUCT(($A2424=merged_names)*(_xlfn.TEXTAFTER(O$2, "At ")=merged_belt_colours)*merged_months_at_rank),"")</f>
        <v/>
      </c>
      <c r="P2424" s="18" t="str" cm="1">
        <f t="array" ref="P2424">IF(LEN($A2424)&gt;0,SUMPRODUCT(($A2424=merged_names)*(_xlfn.TEXTAFTER(P$2, "At ")=merged_belt_colours)*merged_months_at_rank),"")</f>
        <v/>
      </c>
      <c r="Q2424" s="18" t="str" cm="1">
        <f t="array" ref="Q2424">IF(LEN($A2424)&gt;0,SUMPRODUCT(($A2424=merged_names)*(_xlfn.TEXTAFTER(Q$2, "At ")=merged_belt_colours)*merged_months_at_rank),"")</f>
        <v/>
      </c>
      <c r="R2424" s="18" t="str" cm="1">
        <f t="array" ref="R2424">IF(LEN($A2424)&gt;0,SUMPRODUCT(($A2424=merged_names)*(_xlfn.TEXTAFTER(R$2, "At ")=merged_belt_colours)*merged_months_at_rank),"")</f>
        <v/>
      </c>
    </row>
    <row r="2425" spans="1:18" x14ac:dyDescent="0.25">
      <c r="A2425"/>
      <c r="B2425" s="15" t="str" cm="1">
        <f t="array" ref="B2425">IFERROR(IF(LEN(A2425)&gt;0, IF(SUMPRODUCT((Inactives[Key]=J2425)*(Inactives[Currently Inactive]))=1,"Inactive","Active"),""),"Active")</f>
        <v/>
      </c>
      <c r="C2425" s="16" t="str" cm="1">
        <f t="array" aca="1" ref="C2425" ca="1">IFERROR(_xlfn._xlws.FILTER(Inactives[Inactive On],(Inactives[Key]=J2425)*(Inactives[Currently Inactive]),""),"")</f>
        <v/>
      </c>
      <c r="D2425" s="16" t="str" cm="1">
        <f t="array" aca="1" ref="D2425" ca="1">IFERROR(INDEX(_xlfn.TEXTSPLIT(E2425," "),1),"")</f>
        <v/>
      </c>
      <c r="E2425" s="15" t="str" cm="1">
        <f t="array" aca="1" ref="E2425" ca="1">IFERROR(_xlfn._xlws.FILTER(merged_ranks,(merged_end_dates=DATE(9999,12,31))*(merged_names=A2425)),"")</f>
        <v/>
      </c>
      <c r="F2425" s="17" t="str">
        <f ca="1">_xlfn.XLOOKUP(J2425,Promotions[Promo Key],Promotions[Promo Date],"")</f>
        <v/>
      </c>
      <c r="G2425" s="18" t="str">
        <f t="shared" ca="1" si="163"/>
        <v/>
      </c>
      <c r="H2425" s="18" t="str">
        <f t="shared" ca="1" si="162"/>
        <v/>
      </c>
      <c r="I2425" s="17" t="str">
        <f>_xlfn.XLOOKUP(A2425,Students[Full Name],Students[Starting Rank],"")</f>
        <v/>
      </c>
      <c r="J2425" s="15" t="str">
        <f t="shared" ca="1" si="164"/>
        <v xml:space="preserve">: </v>
      </c>
      <c r="K2425" s="16" t="str">
        <f>_xlfn.XLOOKUP(A2425,Students[Full Name],Students[Start Date],"")</f>
        <v/>
      </c>
      <c r="L2425" s="18">
        <f t="shared" ca="1" si="165"/>
        <v>-1</v>
      </c>
      <c r="M2425" s="18" cm="1">
        <f t="array" aca="1" ref="M2425" ca="1">SUMPRODUCT(Inactives[Days Inactive]*(Inactives[Student]=A2425))/365</f>
        <v>0</v>
      </c>
      <c r="N2425" s="18" t="str" cm="1">
        <f t="array" ref="N2425">IF(LEN($A2425)&gt;0,SUMPRODUCT(($A2425=merged_names)*(_xlfn.TEXTAFTER(N$2, "At ")=merged_belt_colours)*merged_months_at_rank),"")</f>
        <v/>
      </c>
      <c r="O2425" s="18" t="str" cm="1">
        <f t="array" ref="O2425">IF(LEN($A2425)&gt;0,SUMPRODUCT(($A2425=merged_names)*(_xlfn.TEXTAFTER(O$2, "At ")=merged_belt_colours)*merged_months_at_rank),"")</f>
        <v/>
      </c>
      <c r="P2425" s="18" t="str" cm="1">
        <f t="array" ref="P2425">IF(LEN($A2425)&gt;0,SUMPRODUCT(($A2425=merged_names)*(_xlfn.TEXTAFTER(P$2, "At ")=merged_belt_colours)*merged_months_at_rank),"")</f>
        <v/>
      </c>
      <c r="Q2425" s="18" t="str" cm="1">
        <f t="array" ref="Q2425">IF(LEN($A2425)&gt;0,SUMPRODUCT(($A2425=merged_names)*(_xlfn.TEXTAFTER(Q$2, "At ")=merged_belt_colours)*merged_months_at_rank),"")</f>
        <v/>
      </c>
      <c r="R2425" s="18" t="str" cm="1">
        <f t="array" ref="R2425">IF(LEN($A2425)&gt;0,SUMPRODUCT(($A2425=merged_names)*(_xlfn.TEXTAFTER(R$2, "At ")=merged_belt_colours)*merged_months_at_rank),"")</f>
        <v/>
      </c>
    </row>
    <row r="2426" spans="1:18" x14ac:dyDescent="0.25">
      <c r="A2426"/>
      <c r="B2426" s="15" t="str" cm="1">
        <f t="array" ref="B2426">IFERROR(IF(LEN(A2426)&gt;0, IF(SUMPRODUCT((Inactives[Key]=J2426)*(Inactives[Currently Inactive]))=1,"Inactive","Active"),""),"Active")</f>
        <v/>
      </c>
      <c r="C2426" s="16" t="str" cm="1">
        <f t="array" aca="1" ref="C2426" ca="1">IFERROR(_xlfn._xlws.FILTER(Inactives[Inactive On],(Inactives[Key]=J2426)*(Inactives[Currently Inactive]),""),"")</f>
        <v/>
      </c>
      <c r="D2426" s="16" t="str" cm="1">
        <f t="array" aca="1" ref="D2426" ca="1">IFERROR(INDEX(_xlfn.TEXTSPLIT(E2426," "),1),"")</f>
        <v/>
      </c>
      <c r="E2426" s="15" t="str" cm="1">
        <f t="array" aca="1" ref="E2426" ca="1">IFERROR(_xlfn._xlws.FILTER(merged_ranks,(merged_end_dates=DATE(9999,12,31))*(merged_names=A2426)),"")</f>
        <v/>
      </c>
      <c r="F2426" s="17" t="str">
        <f ca="1">_xlfn.XLOOKUP(J2426,Promotions[Promo Key],Promotions[Promo Date],"")</f>
        <v/>
      </c>
      <c r="G2426" s="18" t="str">
        <f t="shared" ca="1" si="163"/>
        <v/>
      </c>
      <c r="H2426" s="18" t="str">
        <f t="shared" ca="1" si="162"/>
        <v/>
      </c>
      <c r="I2426" s="17" t="str">
        <f>_xlfn.XLOOKUP(A2426,Students[Full Name],Students[Starting Rank],"")</f>
        <v/>
      </c>
      <c r="J2426" s="15" t="str">
        <f t="shared" ca="1" si="164"/>
        <v xml:space="preserve">: </v>
      </c>
      <c r="K2426" s="16" t="str">
        <f>_xlfn.XLOOKUP(A2426,Students[Full Name],Students[Start Date],"")</f>
        <v/>
      </c>
      <c r="L2426" s="18">
        <f t="shared" ca="1" si="165"/>
        <v>-1</v>
      </c>
      <c r="M2426" s="18" cm="1">
        <f t="array" aca="1" ref="M2426" ca="1">SUMPRODUCT(Inactives[Days Inactive]*(Inactives[Student]=A2426))/365</f>
        <v>0</v>
      </c>
      <c r="N2426" s="18" t="str" cm="1">
        <f t="array" ref="N2426">IF(LEN($A2426)&gt;0,SUMPRODUCT(($A2426=merged_names)*(_xlfn.TEXTAFTER(N$2, "At ")=merged_belt_colours)*merged_months_at_rank),"")</f>
        <v/>
      </c>
      <c r="O2426" s="18" t="str" cm="1">
        <f t="array" ref="O2426">IF(LEN($A2426)&gt;0,SUMPRODUCT(($A2426=merged_names)*(_xlfn.TEXTAFTER(O$2, "At ")=merged_belt_colours)*merged_months_at_rank),"")</f>
        <v/>
      </c>
      <c r="P2426" s="18" t="str" cm="1">
        <f t="array" ref="P2426">IF(LEN($A2426)&gt;0,SUMPRODUCT(($A2426=merged_names)*(_xlfn.TEXTAFTER(P$2, "At ")=merged_belt_colours)*merged_months_at_rank),"")</f>
        <v/>
      </c>
      <c r="Q2426" s="18" t="str" cm="1">
        <f t="array" ref="Q2426">IF(LEN($A2426)&gt;0,SUMPRODUCT(($A2426=merged_names)*(_xlfn.TEXTAFTER(Q$2, "At ")=merged_belt_colours)*merged_months_at_rank),"")</f>
        <v/>
      </c>
      <c r="R2426" s="18" t="str" cm="1">
        <f t="array" ref="R2426">IF(LEN($A2426)&gt;0,SUMPRODUCT(($A2426=merged_names)*(_xlfn.TEXTAFTER(R$2, "At ")=merged_belt_colours)*merged_months_at_rank),"")</f>
        <v/>
      </c>
    </row>
    <row r="2427" spans="1:18" x14ac:dyDescent="0.25">
      <c r="A2427"/>
      <c r="B2427" s="15" t="str" cm="1">
        <f t="array" ref="B2427">IFERROR(IF(LEN(A2427)&gt;0, IF(SUMPRODUCT((Inactives[Key]=J2427)*(Inactives[Currently Inactive]))=1,"Inactive","Active"),""),"Active")</f>
        <v/>
      </c>
      <c r="C2427" s="16" t="str" cm="1">
        <f t="array" aca="1" ref="C2427" ca="1">IFERROR(_xlfn._xlws.FILTER(Inactives[Inactive On],(Inactives[Key]=J2427)*(Inactives[Currently Inactive]),""),"")</f>
        <v/>
      </c>
      <c r="D2427" s="16" t="str" cm="1">
        <f t="array" aca="1" ref="D2427" ca="1">IFERROR(INDEX(_xlfn.TEXTSPLIT(E2427," "),1),"")</f>
        <v/>
      </c>
      <c r="E2427" s="15" t="str" cm="1">
        <f t="array" aca="1" ref="E2427" ca="1">IFERROR(_xlfn._xlws.FILTER(merged_ranks,(merged_end_dates=DATE(9999,12,31))*(merged_names=A2427)),"")</f>
        <v/>
      </c>
      <c r="F2427" s="17" t="str">
        <f ca="1">_xlfn.XLOOKUP(J2427,Promotions[Promo Key],Promotions[Promo Date],"")</f>
        <v/>
      </c>
      <c r="G2427" s="18" t="str">
        <f t="shared" ca="1" si="163"/>
        <v/>
      </c>
      <c r="H2427" s="18" t="str">
        <f t="shared" ca="1" si="162"/>
        <v/>
      </c>
      <c r="I2427" s="17" t="str">
        <f>_xlfn.XLOOKUP(A2427,Students[Full Name],Students[Starting Rank],"")</f>
        <v/>
      </c>
      <c r="J2427" s="15" t="str">
        <f t="shared" ca="1" si="164"/>
        <v xml:space="preserve">: </v>
      </c>
      <c r="K2427" s="16" t="str">
        <f>_xlfn.XLOOKUP(A2427,Students[Full Name],Students[Start Date],"")</f>
        <v/>
      </c>
      <c r="L2427" s="18">
        <f t="shared" ca="1" si="165"/>
        <v>-1</v>
      </c>
      <c r="M2427" s="18" cm="1">
        <f t="array" aca="1" ref="M2427" ca="1">SUMPRODUCT(Inactives[Days Inactive]*(Inactives[Student]=A2427))/365</f>
        <v>0</v>
      </c>
      <c r="N2427" s="18" t="str" cm="1">
        <f t="array" ref="N2427">IF(LEN($A2427)&gt;0,SUMPRODUCT(($A2427=merged_names)*(_xlfn.TEXTAFTER(N$2, "At ")=merged_belt_colours)*merged_months_at_rank),"")</f>
        <v/>
      </c>
      <c r="O2427" s="18" t="str" cm="1">
        <f t="array" ref="O2427">IF(LEN($A2427)&gt;0,SUMPRODUCT(($A2427=merged_names)*(_xlfn.TEXTAFTER(O$2, "At ")=merged_belt_colours)*merged_months_at_rank),"")</f>
        <v/>
      </c>
      <c r="P2427" s="18" t="str" cm="1">
        <f t="array" ref="P2427">IF(LEN($A2427)&gt;0,SUMPRODUCT(($A2427=merged_names)*(_xlfn.TEXTAFTER(P$2, "At ")=merged_belt_colours)*merged_months_at_rank),"")</f>
        <v/>
      </c>
      <c r="Q2427" s="18" t="str" cm="1">
        <f t="array" ref="Q2427">IF(LEN($A2427)&gt;0,SUMPRODUCT(($A2427=merged_names)*(_xlfn.TEXTAFTER(Q$2, "At ")=merged_belt_colours)*merged_months_at_rank),"")</f>
        <v/>
      </c>
      <c r="R2427" s="18" t="str" cm="1">
        <f t="array" ref="R2427">IF(LEN($A2427)&gt;0,SUMPRODUCT(($A2427=merged_names)*(_xlfn.TEXTAFTER(R$2, "At ")=merged_belt_colours)*merged_months_at_rank),"")</f>
        <v/>
      </c>
    </row>
    <row r="2428" spans="1:18" x14ac:dyDescent="0.25">
      <c r="A2428"/>
      <c r="B2428" s="15" t="str" cm="1">
        <f t="array" ref="B2428">IFERROR(IF(LEN(A2428)&gt;0, IF(SUMPRODUCT((Inactives[Key]=J2428)*(Inactives[Currently Inactive]))=1,"Inactive","Active"),""),"Active")</f>
        <v/>
      </c>
      <c r="C2428" s="16" t="str" cm="1">
        <f t="array" aca="1" ref="C2428" ca="1">IFERROR(_xlfn._xlws.FILTER(Inactives[Inactive On],(Inactives[Key]=J2428)*(Inactives[Currently Inactive]),""),"")</f>
        <v/>
      </c>
      <c r="D2428" s="16" t="str" cm="1">
        <f t="array" aca="1" ref="D2428" ca="1">IFERROR(INDEX(_xlfn.TEXTSPLIT(E2428," "),1),"")</f>
        <v/>
      </c>
      <c r="E2428" s="15" t="str" cm="1">
        <f t="array" aca="1" ref="E2428" ca="1">IFERROR(_xlfn._xlws.FILTER(merged_ranks,(merged_end_dates=DATE(9999,12,31))*(merged_names=A2428)),"")</f>
        <v/>
      </c>
      <c r="F2428" s="17" t="str">
        <f ca="1">_xlfn.XLOOKUP(J2428,Promotions[Promo Key],Promotions[Promo Date],"")</f>
        <v/>
      </c>
      <c r="G2428" s="18" t="str">
        <f t="shared" ca="1" si="163"/>
        <v/>
      </c>
      <c r="H2428" s="18" t="str">
        <f t="shared" ca="1" si="162"/>
        <v/>
      </c>
      <c r="I2428" s="17" t="str">
        <f>_xlfn.XLOOKUP(A2428,Students[Full Name],Students[Starting Rank],"")</f>
        <v/>
      </c>
      <c r="J2428" s="15" t="str">
        <f t="shared" ca="1" si="164"/>
        <v xml:space="preserve">: </v>
      </c>
      <c r="K2428" s="16" t="str">
        <f>_xlfn.XLOOKUP(A2428,Students[Full Name],Students[Start Date],"")</f>
        <v/>
      </c>
      <c r="L2428" s="18">
        <f t="shared" ca="1" si="165"/>
        <v>-1</v>
      </c>
      <c r="M2428" s="18" cm="1">
        <f t="array" aca="1" ref="M2428" ca="1">SUMPRODUCT(Inactives[Days Inactive]*(Inactives[Student]=A2428))/365</f>
        <v>0</v>
      </c>
      <c r="N2428" s="18" t="str" cm="1">
        <f t="array" ref="N2428">IF(LEN($A2428)&gt;0,SUMPRODUCT(($A2428=merged_names)*(_xlfn.TEXTAFTER(N$2, "At ")=merged_belt_colours)*merged_months_at_rank),"")</f>
        <v/>
      </c>
      <c r="O2428" s="18" t="str" cm="1">
        <f t="array" ref="O2428">IF(LEN($A2428)&gt;0,SUMPRODUCT(($A2428=merged_names)*(_xlfn.TEXTAFTER(O$2, "At ")=merged_belt_colours)*merged_months_at_rank),"")</f>
        <v/>
      </c>
      <c r="P2428" s="18" t="str" cm="1">
        <f t="array" ref="P2428">IF(LEN($A2428)&gt;0,SUMPRODUCT(($A2428=merged_names)*(_xlfn.TEXTAFTER(P$2, "At ")=merged_belt_colours)*merged_months_at_rank),"")</f>
        <v/>
      </c>
      <c r="Q2428" s="18" t="str" cm="1">
        <f t="array" ref="Q2428">IF(LEN($A2428)&gt;0,SUMPRODUCT(($A2428=merged_names)*(_xlfn.TEXTAFTER(Q$2, "At ")=merged_belt_colours)*merged_months_at_rank),"")</f>
        <v/>
      </c>
      <c r="R2428" s="18" t="str" cm="1">
        <f t="array" ref="R2428">IF(LEN($A2428)&gt;0,SUMPRODUCT(($A2428=merged_names)*(_xlfn.TEXTAFTER(R$2, "At ")=merged_belt_colours)*merged_months_at_rank),"")</f>
        <v/>
      </c>
    </row>
    <row r="2429" spans="1:18" x14ac:dyDescent="0.25">
      <c r="A2429"/>
      <c r="B2429" s="15" t="str" cm="1">
        <f t="array" ref="B2429">IFERROR(IF(LEN(A2429)&gt;0, IF(SUMPRODUCT((Inactives[Key]=J2429)*(Inactives[Currently Inactive]))=1,"Inactive","Active"),""),"Active")</f>
        <v/>
      </c>
      <c r="C2429" s="16" t="str" cm="1">
        <f t="array" aca="1" ref="C2429" ca="1">IFERROR(_xlfn._xlws.FILTER(Inactives[Inactive On],(Inactives[Key]=J2429)*(Inactives[Currently Inactive]),""),"")</f>
        <v/>
      </c>
      <c r="D2429" s="16" t="str" cm="1">
        <f t="array" aca="1" ref="D2429" ca="1">IFERROR(INDEX(_xlfn.TEXTSPLIT(E2429," "),1),"")</f>
        <v/>
      </c>
      <c r="E2429" s="15" t="str" cm="1">
        <f t="array" aca="1" ref="E2429" ca="1">IFERROR(_xlfn._xlws.FILTER(merged_ranks,(merged_end_dates=DATE(9999,12,31))*(merged_names=A2429)),"")</f>
        <v/>
      </c>
      <c r="F2429" s="17" t="str">
        <f ca="1">_xlfn.XLOOKUP(J2429,Promotions[Promo Key],Promotions[Promo Date],"")</f>
        <v/>
      </c>
      <c r="G2429" s="18" t="str">
        <f t="shared" ca="1" si="163"/>
        <v/>
      </c>
      <c r="H2429" s="18" t="str">
        <f t="shared" ca="1" si="162"/>
        <v/>
      </c>
      <c r="I2429" s="17" t="str">
        <f>_xlfn.XLOOKUP(A2429,Students[Full Name],Students[Starting Rank],"")</f>
        <v/>
      </c>
      <c r="J2429" s="15" t="str">
        <f t="shared" ca="1" si="164"/>
        <v xml:space="preserve">: </v>
      </c>
      <c r="K2429" s="16" t="str">
        <f>_xlfn.XLOOKUP(A2429,Students[Full Name],Students[Start Date],"")</f>
        <v/>
      </c>
      <c r="L2429" s="18">
        <f t="shared" ca="1" si="165"/>
        <v>-1</v>
      </c>
      <c r="M2429" s="18" cm="1">
        <f t="array" aca="1" ref="M2429" ca="1">SUMPRODUCT(Inactives[Days Inactive]*(Inactives[Student]=A2429))/365</f>
        <v>0</v>
      </c>
      <c r="N2429" s="18" t="str" cm="1">
        <f t="array" ref="N2429">IF(LEN($A2429)&gt;0,SUMPRODUCT(($A2429=merged_names)*(_xlfn.TEXTAFTER(N$2, "At ")=merged_belt_colours)*merged_months_at_rank),"")</f>
        <v/>
      </c>
      <c r="O2429" s="18" t="str" cm="1">
        <f t="array" ref="O2429">IF(LEN($A2429)&gt;0,SUMPRODUCT(($A2429=merged_names)*(_xlfn.TEXTAFTER(O$2, "At ")=merged_belt_colours)*merged_months_at_rank),"")</f>
        <v/>
      </c>
      <c r="P2429" s="18" t="str" cm="1">
        <f t="array" ref="P2429">IF(LEN($A2429)&gt;0,SUMPRODUCT(($A2429=merged_names)*(_xlfn.TEXTAFTER(P$2, "At ")=merged_belt_colours)*merged_months_at_rank),"")</f>
        <v/>
      </c>
      <c r="Q2429" s="18" t="str" cm="1">
        <f t="array" ref="Q2429">IF(LEN($A2429)&gt;0,SUMPRODUCT(($A2429=merged_names)*(_xlfn.TEXTAFTER(Q$2, "At ")=merged_belt_colours)*merged_months_at_rank),"")</f>
        <v/>
      </c>
      <c r="R2429" s="18" t="str" cm="1">
        <f t="array" ref="R2429">IF(LEN($A2429)&gt;0,SUMPRODUCT(($A2429=merged_names)*(_xlfn.TEXTAFTER(R$2, "At ")=merged_belt_colours)*merged_months_at_rank),"")</f>
        <v/>
      </c>
    </row>
    <row r="2430" spans="1:18" x14ac:dyDescent="0.25">
      <c r="A2430"/>
      <c r="B2430" s="15" t="str" cm="1">
        <f t="array" ref="B2430">IFERROR(IF(LEN(A2430)&gt;0, IF(SUMPRODUCT((Inactives[Key]=J2430)*(Inactives[Currently Inactive]))=1,"Inactive","Active"),""),"Active")</f>
        <v/>
      </c>
      <c r="C2430" s="16" t="str" cm="1">
        <f t="array" aca="1" ref="C2430" ca="1">IFERROR(_xlfn._xlws.FILTER(Inactives[Inactive On],(Inactives[Key]=J2430)*(Inactives[Currently Inactive]),""),"")</f>
        <v/>
      </c>
      <c r="D2430" s="16" t="str" cm="1">
        <f t="array" aca="1" ref="D2430" ca="1">IFERROR(INDEX(_xlfn.TEXTSPLIT(E2430," "),1),"")</f>
        <v/>
      </c>
      <c r="E2430" s="15" t="str" cm="1">
        <f t="array" aca="1" ref="E2430" ca="1">IFERROR(_xlfn._xlws.FILTER(merged_ranks,(merged_end_dates=DATE(9999,12,31))*(merged_names=A2430)),"")</f>
        <v/>
      </c>
      <c r="F2430" s="17" t="str">
        <f ca="1">_xlfn.XLOOKUP(J2430,Promotions[Promo Key],Promotions[Promo Date],"")</f>
        <v/>
      </c>
      <c r="G2430" s="18" t="str">
        <f t="shared" ca="1" si="163"/>
        <v/>
      </c>
      <c r="H2430" s="18" t="str">
        <f t="shared" ca="1" si="162"/>
        <v/>
      </c>
      <c r="I2430" s="17" t="str">
        <f>_xlfn.XLOOKUP(A2430,Students[Full Name],Students[Starting Rank],"")</f>
        <v/>
      </c>
      <c r="J2430" s="15" t="str">
        <f t="shared" ca="1" si="164"/>
        <v xml:space="preserve">: </v>
      </c>
      <c r="K2430" s="16" t="str">
        <f>_xlfn.XLOOKUP(A2430,Students[Full Name],Students[Start Date],"")</f>
        <v/>
      </c>
      <c r="L2430" s="18">
        <f t="shared" ca="1" si="165"/>
        <v>-1</v>
      </c>
      <c r="M2430" s="18" cm="1">
        <f t="array" aca="1" ref="M2430" ca="1">SUMPRODUCT(Inactives[Days Inactive]*(Inactives[Student]=A2430))/365</f>
        <v>0</v>
      </c>
      <c r="N2430" s="18" t="str" cm="1">
        <f t="array" ref="N2430">IF(LEN($A2430)&gt;0,SUMPRODUCT(($A2430=merged_names)*(_xlfn.TEXTAFTER(N$2, "At ")=merged_belt_colours)*merged_months_at_rank),"")</f>
        <v/>
      </c>
      <c r="O2430" s="18" t="str" cm="1">
        <f t="array" ref="O2430">IF(LEN($A2430)&gt;0,SUMPRODUCT(($A2430=merged_names)*(_xlfn.TEXTAFTER(O$2, "At ")=merged_belt_colours)*merged_months_at_rank),"")</f>
        <v/>
      </c>
      <c r="P2430" s="18" t="str" cm="1">
        <f t="array" ref="P2430">IF(LEN($A2430)&gt;0,SUMPRODUCT(($A2430=merged_names)*(_xlfn.TEXTAFTER(P$2, "At ")=merged_belt_colours)*merged_months_at_rank),"")</f>
        <v/>
      </c>
      <c r="Q2430" s="18" t="str" cm="1">
        <f t="array" ref="Q2430">IF(LEN($A2430)&gt;0,SUMPRODUCT(($A2430=merged_names)*(_xlfn.TEXTAFTER(Q$2, "At ")=merged_belt_colours)*merged_months_at_rank),"")</f>
        <v/>
      </c>
      <c r="R2430" s="18" t="str" cm="1">
        <f t="array" ref="R2430">IF(LEN($A2430)&gt;0,SUMPRODUCT(($A2430=merged_names)*(_xlfn.TEXTAFTER(R$2, "At ")=merged_belt_colours)*merged_months_at_rank),"")</f>
        <v/>
      </c>
    </row>
    <row r="2431" spans="1:18" x14ac:dyDescent="0.25">
      <c r="A2431"/>
      <c r="B2431" s="15" t="str" cm="1">
        <f t="array" ref="B2431">IFERROR(IF(LEN(A2431)&gt;0, IF(SUMPRODUCT((Inactives[Key]=J2431)*(Inactives[Currently Inactive]))=1,"Inactive","Active"),""),"Active")</f>
        <v/>
      </c>
      <c r="C2431" s="16" t="str" cm="1">
        <f t="array" aca="1" ref="C2431" ca="1">IFERROR(_xlfn._xlws.FILTER(Inactives[Inactive On],(Inactives[Key]=J2431)*(Inactives[Currently Inactive]),""),"")</f>
        <v/>
      </c>
      <c r="D2431" s="16" t="str" cm="1">
        <f t="array" aca="1" ref="D2431" ca="1">IFERROR(INDEX(_xlfn.TEXTSPLIT(E2431," "),1),"")</f>
        <v/>
      </c>
      <c r="E2431" s="15" t="str" cm="1">
        <f t="array" aca="1" ref="E2431" ca="1">IFERROR(_xlfn._xlws.FILTER(merged_ranks,(merged_end_dates=DATE(9999,12,31))*(merged_names=A2431)),"")</f>
        <v/>
      </c>
      <c r="F2431" s="17" t="str">
        <f ca="1">_xlfn.XLOOKUP(J2431,Promotions[Promo Key],Promotions[Promo Date],"")</f>
        <v/>
      </c>
      <c r="G2431" s="18" t="str">
        <f t="shared" ca="1" si="163"/>
        <v/>
      </c>
      <c r="H2431" s="18" t="str">
        <f t="shared" ca="1" si="162"/>
        <v/>
      </c>
      <c r="I2431" s="17" t="str">
        <f>_xlfn.XLOOKUP(A2431,Students[Full Name],Students[Starting Rank],"")</f>
        <v/>
      </c>
      <c r="J2431" s="15" t="str">
        <f t="shared" ca="1" si="164"/>
        <v xml:space="preserve">: </v>
      </c>
      <c r="K2431" s="16" t="str">
        <f>_xlfn.XLOOKUP(A2431,Students[Full Name],Students[Start Date],"")</f>
        <v/>
      </c>
      <c r="L2431" s="18">
        <f t="shared" ca="1" si="165"/>
        <v>-1</v>
      </c>
      <c r="M2431" s="18" cm="1">
        <f t="array" aca="1" ref="M2431" ca="1">SUMPRODUCT(Inactives[Days Inactive]*(Inactives[Student]=A2431))/365</f>
        <v>0</v>
      </c>
      <c r="N2431" s="18" t="str" cm="1">
        <f t="array" ref="N2431">IF(LEN($A2431)&gt;0,SUMPRODUCT(($A2431=merged_names)*(_xlfn.TEXTAFTER(N$2, "At ")=merged_belt_colours)*merged_months_at_rank),"")</f>
        <v/>
      </c>
      <c r="O2431" s="18" t="str" cm="1">
        <f t="array" ref="O2431">IF(LEN($A2431)&gt;0,SUMPRODUCT(($A2431=merged_names)*(_xlfn.TEXTAFTER(O$2, "At ")=merged_belt_colours)*merged_months_at_rank),"")</f>
        <v/>
      </c>
      <c r="P2431" s="18" t="str" cm="1">
        <f t="array" ref="P2431">IF(LEN($A2431)&gt;0,SUMPRODUCT(($A2431=merged_names)*(_xlfn.TEXTAFTER(P$2, "At ")=merged_belt_colours)*merged_months_at_rank),"")</f>
        <v/>
      </c>
      <c r="Q2431" s="18" t="str" cm="1">
        <f t="array" ref="Q2431">IF(LEN($A2431)&gt;0,SUMPRODUCT(($A2431=merged_names)*(_xlfn.TEXTAFTER(Q$2, "At ")=merged_belt_colours)*merged_months_at_rank),"")</f>
        <v/>
      </c>
      <c r="R2431" s="18" t="str" cm="1">
        <f t="array" ref="R2431">IF(LEN($A2431)&gt;0,SUMPRODUCT(($A2431=merged_names)*(_xlfn.TEXTAFTER(R$2, "At ")=merged_belt_colours)*merged_months_at_rank),"")</f>
        <v/>
      </c>
    </row>
    <row r="2432" spans="1:18" x14ac:dyDescent="0.25">
      <c r="A2432"/>
      <c r="B2432" s="15" t="str" cm="1">
        <f t="array" ref="B2432">IFERROR(IF(LEN(A2432)&gt;0, IF(SUMPRODUCT((Inactives[Key]=J2432)*(Inactives[Currently Inactive]))=1,"Inactive","Active"),""),"Active")</f>
        <v/>
      </c>
      <c r="C2432" s="16" t="str" cm="1">
        <f t="array" aca="1" ref="C2432" ca="1">IFERROR(_xlfn._xlws.FILTER(Inactives[Inactive On],(Inactives[Key]=J2432)*(Inactives[Currently Inactive]),""),"")</f>
        <v/>
      </c>
      <c r="D2432" s="16" t="str" cm="1">
        <f t="array" aca="1" ref="D2432" ca="1">IFERROR(INDEX(_xlfn.TEXTSPLIT(E2432," "),1),"")</f>
        <v/>
      </c>
      <c r="E2432" s="15" t="str" cm="1">
        <f t="array" aca="1" ref="E2432" ca="1">IFERROR(_xlfn._xlws.FILTER(merged_ranks,(merged_end_dates=DATE(9999,12,31))*(merged_names=A2432)),"")</f>
        <v/>
      </c>
      <c r="F2432" s="17" t="str">
        <f ca="1">_xlfn.XLOOKUP(J2432,Promotions[Promo Key],Promotions[Promo Date],"")</f>
        <v/>
      </c>
      <c r="G2432" s="18" t="str">
        <f t="shared" ca="1" si="163"/>
        <v/>
      </c>
      <c r="H2432" s="18" t="str">
        <f t="shared" ca="1" si="162"/>
        <v/>
      </c>
      <c r="I2432" s="17" t="str">
        <f>_xlfn.XLOOKUP(A2432,Students[Full Name],Students[Starting Rank],"")</f>
        <v/>
      </c>
      <c r="J2432" s="15" t="str">
        <f t="shared" ca="1" si="164"/>
        <v xml:space="preserve">: </v>
      </c>
      <c r="K2432" s="16" t="str">
        <f>_xlfn.XLOOKUP(A2432,Students[Full Name],Students[Start Date],"")</f>
        <v/>
      </c>
      <c r="L2432" s="18">
        <f t="shared" ca="1" si="165"/>
        <v>-1</v>
      </c>
      <c r="M2432" s="18" cm="1">
        <f t="array" aca="1" ref="M2432" ca="1">SUMPRODUCT(Inactives[Days Inactive]*(Inactives[Student]=A2432))/365</f>
        <v>0</v>
      </c>
      <c r="N2432" s="18" t="str" cm="1">
        <f t="array" ref="N2432">IF(LEN($A2432)&gt;0,SUMPRODUCT(($A2432=merged_names)*(_xlfn.TEXTAFTER(N$2, "At ")=merged_belt_colours)*merged_months_at_rank),"")</f>
        <v/>
      </c>
      <c r="O2432" s="18" t="str" cm="1">
        <f t="array" ref="O2432">IF(LEN($A2432)&gt;0,SUMPRODUCT(($A2432=merged_names)*(_xlfn.TEXTAFTER(O$2, "At ")=merged_belt_colours)*merged_months_at_rank),"")</f>
        <v/>
      </c>
      <c r="P2432" s="18" t="str" cm="1">
        <f t="array" ref="P2432">IF(LEN($A2432)&gt;0,SUMPRODUCT(($A2432=merged_names)*(_xlfn.TEXTAFTER(P$2, "At ")=merged_belt_colours)*merged_months_at_rank),"")</f>
        <v/>
      </c>
      <c r="Q2432" s="18" t="str" cm="1">
        <f t="array" ref="Q2432">IF(LEN($A2432)&gt;0,SUMPRODUCT(($A2432=merged_names)*(_xlfn.TEXTAFTER(Q$2, "At ")=merged_belt_colours)*merged_months_at_rank),"")</f>
        <v/>
      </c>
      <c r="R2432" s="18" t="str" cm="1">
        <f t="array" ref="R2432">IF(LEN($A2432)&gt;0,SUMPRODUCT(($A2432=merged_names)*(_xlfn.TEXTAFTER(R$2, "At ")=merged_belt_colours)*merged_months_at_rank),"")</f>
        <v/>
      </c>
    </row>
    <row r="2433" spans="1:18" x14ac:dyDescent="0.25">
      <c r="A2433"/>
      <c r="B2433" s="15" t="str" cm="1">
        <f t="array" ref="B2433">IFERROR(IF(LEN(A2433)&gt;0, IF(SUMPRODUCT((Inactives[Key]=J2433)*(Inactives[Currently Inactive]))=1,"Inactive","Active"),""),"Active")</f>
        <v/>
      </c>
      <c r="C2433" s="16" t="str" cm="1">
        <f t="array" aca="1" ref="C2433" ca="1">IFERROR(_xlfn._xlws.FILTER(Inactives[Inactive On],(Inactives[Key]=J2433)*(Inactives[Currently Inactive]),""),"")</f>
        <v/>
      </c>
      <c r="D2433" s="16" t="str" cm="1">
        <f t="array" aca="1" ref="D2433" ca="1">IFERROR(INDEX(_xlfn.TEXTSPLIT(E2433," "),1),"")</f>
        <v/>
      </c>
      <c r="E2433" s="15" t="str" cm="1">
        <f t="array" aca="1" ref="E2433" ca="1">IFERROR(_xlfn._xlws.FILTER(merged_ranks,(merged_end_dates=DATE(9999,12,31))*(merged_names=A2433)),"")</f>
        <v/>
      </c>
      <c r="F2433" s="17" t="str">
        <f ca="1">_xlfn.XLOOKUP(J2433,Promotions[Promo Key],Promotions[Promo Date],"")</f>
        <v/>
      </c>
      <c r="G2433" s="18" t="str">
        <f t="shared" ca="1" si="163"/>
        <v/>
      </c>
      <c r="H2433" s="18" t="str">
        <f t="shared" ca="1" si="162"/>
        <v/>
      </c>
      <c r="I2433" s="17" t="str">
        <f>_xlfn.XLOOKUP(A2433,Students[Full Name],Students[Starting Rank],"")</f>
        <v/>
      </c>
      <c r="J2433" s="15" t="str">
        <f t="shared" ca="1" si="164"/>
        <v xml:space="preserve">: </v>
      </c>
      <c r="K2433" s="16" t="str">
        <f>_xlfn.XLOOKUP(A2433,Students[Full Name],Students[Start Date],"")</f>
        <v/>
      </c>
      <c r="L2433" s="18">
        <f t="shared" ca="1" si="165"/>
        <v>-1</v>
      </c>
      <c r="M2433" s="18" cm="1">
        <f t="array" aca="1" ref="M2433" ca="1">SUMPRODUCT(Inactives[Days Inactive]*(Inactives[Student]=A2433))/365</f>
        <v>0</v>
      </c>
      <c r="N2433" s="18" t="str" cm="1">
        <f t="array" ref="N2433">IF(LEN($A2433)&gt;0,SUMPRODUCT(($A2433=merged_names)*(_xlfn.TEXTAFTER(N$2, "At ")=merged_belt_colours)*merged_months_at_rank),"")</f>
        <v/>
      </c>
      <c r="O2433" s="18" t="str" cm="1">
        <f t="array" ref="O2433">IF(LEN($A2433)&gt;0,SUMPRODUCT(($A2433=merged_names)*(_xlfn.TEXTAFTER(O$2, "At ")=merged_belt_colours)*merged_months_at_rank),"")</f>
        <v/>
      </c>
      <c r="P2433" s="18" t="str" cm="1">
        <f t="array" ref="P2433">IF(LEN($A2433)&gt;0,SUMPRODUCT(($A2433=merged_names)*(_xlfn.TEXTAFTER(P$2, "At ")=merged_belt_colours)*merged_months_at_rank),"")</f>
        <v/>
      </c>
      <c r="Q2433" s="18" t="str" cm="1">
        <f t="array" ref="Q2433">IF(LEN($A2433)&gt;0,SUMPRODUCT(($A2433=merged_names)*(_xlfn.TEXTAFTER(Q$2, "At ")=merged_belt_colours)*merged_months_at_rank),"")</f>
        <v/>
      </c>
      <c r="R2433" s="18" t="str" cm="1">
        <f t="array" ref="R2433">IF(LEN($A2433)&gt;0,SUMPRODUCT(($A2433=merged_names)*(_xlfn.TEXTAFTER(R$2, "At ")=merged_belt_colours)*merged_months_at_rank),"")</f>
        <v/>
      </c>
    </row>
    <row r="2434" spans="1:18" x14ac:dyDescent="0.25">
      <c r="A2434"/>
      <c r="B2434" s="15" t="str" cm="1">
        <f t="array" ref="B2434">IFERROR(IF(LEN(A2434)&gt;0, IF(SUMPRODUCT((Inactives[Key]=J2434)*(Inactives[Currently Inactive]))=1,"Inactive","Active"),""),"Active")</f>
        <v/>
      </c>
      <c r="C2434" s="16" t="str" cm="1">
        <f t="array" aca="1" ref="C2434" ca="1">IFERROR(_xlfn._xlws.FILTER(Inactives[Inactive On],(Inactives[Key]=J2434)*(Inactives[Currently Inactive]),""),"")</f>
        <v/>
      </c>
      <c r="D2434" s="16" t="str" cm="1">
        <f t="array" aca="1" ref="D2434" ca="1">IFERROR(INDEX(_xlfn.TEXTSPLIT(E2434," "),1),"")</f>
        <v/>
      </c>
      <c r="E2434" s="15" t="str" cm="1">
        <f t="array" aca="1" ref="E2434" ca="1">IFERROR(_xlfn._xlws.FILTER(merged_ranks,(merged_end_dates=DATE(9999,12,31))*(merged_names=A2434)),"")</f>
        <v/>
      </c>
      <c r="F2434" s="17" t="str">
        <f ca="1">_xlfn.XLOOKUP(J2434,Promotions[Promo Key],Promotions[Promo Date],"")</f>
        <v/>
      </c>
      <c r="G2434" s="18" t="str">
        <f t="shared" ca="1" si="163"/>
        <v/>
      </c>
      <c r="H2434" s="18" t="str">
        <f t="shared" ca="1" si="162"/>
        <v/>
      </c>
      <c r="I2434" s="17" t="str">
        <f>_xlfn.XLOOKUP(A2434,Students[Full Name],Students[Starting Rank],"")</f>
        <v/>
      </c>
      <c r="J2434" s="15" t="str">
        <f t="shared" ca="1" si="164"/>
        <v xml:space="preserve">: </v>
      </c>
      <c r="K2434" s="16" t="str">
        <f>_xlfn.XLOOKUP(A2434,Students[Full Name],Students[Start Date],"")</f>
        <v/>
      </c>
      <c r="L2434" s="18">
        <f t="shared" ca="1" si="165"/>
        <v>-1</v>
      </c>
      <c r="M2434" s="18" cm="1">
        <f t="array" aca="1" ref="M2434" ca="1">SUMPRODUCT(Inactives[Days Inactive]*(Inactives[Student]=A2434))/365</f>
        <v>0</v>
      </c>
      <c r="N2434" s="18" t="str" cm="1">
        <f t="array" ref="N2434">IF(LEN($A2434)&gt;0,SUMPRODUCT(($A2434=merged_names)*(_xlfn.TEXTAFTER(N$2, "At ")=merged_belt_colours)*merged_months_at_rank),"")</f>
        <v/>
      </c>
      <c r="O2434" s="18" t="str" cm="1">
        <f t="array" ref="O2434">IF(LEN($A2434)&gt;0,SUMPRODUCT(($A2434=merged_names)*(_xlfn.TEXTAFTER(O$2, "At ")=merged_belt_colours)*merged_months_at_rank),"")</f>
        <v/>
      </c>
      <c r="P2434" s="18" t="str" cm="1">
        <f t="array" ref="P2434">IF(LEN($A2434)&gt;0,SUMPRODUCT(($A2434=merged_names)*(_xlfn.TEXTAFTER(P$2, "At ")=merged_belt_colours)*merged_months_at_rank),"")</f>
        <v/>
      </c>
      <c r="Q2434" s="18" t="str" cm="1">
        <f t="array" ref="Q2434">IF(LEN($A2434)&gt;0,SUMPRODUCT(($A2434=merged_names)*(_xlfn.TEXTAFTER(Q$2, "At ")=merged_belt_colours)*merged_months_at_rank),"")</f>
        <v/>
      </c>
      <c r="R2434" s="18" t="str" cm="1">
        <f t="array" ref="R2434">IF(LEN($A2434)&gt;0,SUMPRODUCT(($A2434=merged_names)*(_xlfn.TEXTAFTER(R$2, "At ")=merged_belt_colours)*merged_months_at_rank),"")</f>
        <v/>
      </c>
    </row>
    <row r="2435" spans="1:18" x14ac:dyDescent="0.25">
      <c r="A2435"/>
      <c r="B2435" s="15" t="str" cm="1">
        <f t="array" ref="B2435">IFERROR(IF(LEN(A2435)&gt;0, IF(SUMPRODUCT((Inactives[Key]=J2435)*(Inactives[Currently Inactive]))=1,"Inactive","Active"),""),"Active")</f>
        <v/>
      </c>
      <c r="C2435" s="16" t="str" cm="1">
        <f t="array" aca="1" ref="C2435" ca="1">IFERROR(_xlfn._xlws.FILTER(Inactives[Inactive On],(Inactives[Key]=J2435)*(Inactives[Currently Inactive]),""),"")</f>
        <v/>
      </c>
      <c r="D2435" s="16" t="str" cm="1">
        <f t="array" aca="1" ref="D2435" ca="1">IFERROR(INDEX(_xlfn.TEXTSPLIT(E2435," "),1),"")</f>
        <v/>
      </c>
      <c r="E2435" s="15" t="str" cm="1">
        <f t="array" aca="1" ref="E2435" ca="1">IFERROR(_xlfn._xlws.FILTER(merged_ranks,(merged_end_dates=DATE(9999,12,31))*(merged_names=A2435)),"")</f>
        <v/>
      </c>
      <c r="F2435" s="17" t="str">
        <f ca="1">_xlfn.XLOOKUP(J2435,Promotions[Promo Key],Promotions[Promo Date],"")</f>
        <v/>
      </c>
      <c r="G2435" s="18" t="str">
        <f t="shared" ca="1" si="163"/>
        <v/>
      </c>
      <c r="H2435" s="18" t="str">
        <f t="shared" ca="1" si="162"/>
        <v/>
      </c>
      <c r="I2435" s="17" t="str">
        <f>_xlfn.XLOOKUP(A2435,Students[Full Name],Students[Starting Rank],"")</f>
        <v/>
      </c>
      <c r="J2435" s="15" t="str">
        <f t="shared" ca="1" si="164"/>
        <v xml:space="preserve">: </v>
      </c>
      <c r="K2435" s="16" t="str">
        <f>_xlfn.XLOOKUP(A2435,Students[Full Name],Students[Start Date],"")</f>
        <v/>
      </c>
      <c r="L2435" s="18">
        <f t="shared" ca="1" si="165"/>
        <v>-1</v>
      </c>
      <c r="M2435" s="18" cm="1">
        <f t="array" aca="1" ref="M2435" ca="1">SUMPRODUCT(Inactives[Days Inactive]*(Inactives[Student]=A2435))/365</f>
        <v>0</v>
      </c>
      <c r="N2435" s="18" t="str" cm="1">
        <f t="array" ref="N2435">IF(LEN($A2435)&gt;0,SUMPRODUCT(($A2435=merged_names)*(_xlfn.TEXTAFTER(N$2, "At ")=merged_belt_colours)*merged_months_at_rank),"")</f>
        <v/>
      </c>
      <c r="O2435" s="18" t="str" cm="1">
        <f t="array" ref="O2435">IF(LEN($A2435)&gt;0,SUMPRODUCT(($A2435=merged_names)*(_xlfn.TEXTAFTER(O$2, "At ")=merged_belt_colours)*merged_months_at_rank),"")</f>
        <v/>
      </c>
      <c r="P2435" s="18" t="str" cm="1">
        <f t="array" ref="P2435">IF(LEN($A2435)&gt;0,SUMPRODUCT(($A2435=merged_names)*(_xlfn.TEXTAFTER(P$2, "At ")=merged_belt_colours)*merged_months_at_rank),"")</f>
        <v/>
      </c>
      <c r="Q2435" s="18" t="str" cm="1">
        <f t="array" ref="Q2435">IF(LEN($A2435)&gt;0,SUMPRODUCT(($A2435=merged_names)*(_xlfn.TEXTAFTER(Q$2, "At ")=merged_belt_colours)*merged_months_at_rank),"")</f>
        <v/>
      </c>
      <c r="R2435" s="18" t="str" cm="1">
        <f t="array" ref="R2435">IF(LEN($A2435)&gt;0,SUMPRODUCT(($A2435=merged_names)*(_xlfn.TEXTAFTER(R$2, "At ")=merged_belt_colours)*merged_months_at_rank),"")</f>
        <v/>
      </c>
    </row>
    <row r="2436" spans="1:18" x14ac:dyDescent="0.25">
      <c r="A2436"/>
      <c r="B2436" s="15" t="str" cm="1">
        <f t="array" ref="B2436">IFERROR(IF(LEN(A2436)&gt;0, IF(SUMPRODUCT((Inactives[Key]=J2436)*(Inactives[Currently Inactive]))=1,"Inactive","Active"),""),"Active")</f>
        <v/>
      </c>
      <c r="C2436" s="16" t="str" cm="1">
        <f t="array" aca="1" ref="C2436" ca="1">IFERROR(_xlfn._xlws.FILTER(Inactives[Inactive On],(Inactives[Key]=J2436)*(Inactives[Currently Inactive]),""),"")</f>
        <v/>
      </c>
      <c r="D2436" s="16" t="str" cm="1">
        <f t="array" aca="1" ref="D2436" ca="1">IFERROR(INDEX(_xlfn.TEXTSPLIT(E2436," "),1),"")</f>
        <v/>
      </c>
      <c r="E2436" s="15" t="str" cm="1">
        <f t="array" aca="1" ref="E2436" ca="1">IFERROR(_xlfn._xlws.FILTER(merged_ranks,(merged_end_dates=DATE(9999,12,31))*(merged_names=A2436)),"")</f>
        <v/>
      </c>
      <c r="F2436" s="17" t="str">
        <f ca="1">_xlfn.XLOOKUP(J2436,Promotions[Promo Key],Promotions[Promo Date],"")</f>
        <v/>
      </c>
      <c r="G2436" s="18" t="str">
        <f t="shared" ca="1" si="163"/>
        <v/>
      </c>
      <c r="H2436" s="18" t="str">
        <f t="shared" ca="1" si="162"/>
        <v/>
      </c>
      <c r="I2436" s="17" t="str">
        <f>_xlfn.XLOOKUP(A2436,Students[Full Name],Students[Starting Rank],"")</f>
        <v/>
      </c>
      <c r="J2436" s="15" t="str">
        <f t="shared" ca="1" si="164"/>
        <v xml:space="preserve">: </v>
      </c>
      <c r="K2436" s="16" t="str">
        <f>_xlfn.XLOOKUP(A2436,Students[Full Name],Students[Start Date],"")</f>
        <v/>
      </c>
      <c r="L2436" s="18">
        <f t="shared" ca="1" si="165"/>
        <v>-1</v>
      </c>
      <c r="M2436" s="18" cm="1">
        <f t="array" aca="1" ref="M2436" ca="1">SUMPRODUCT(Inactives[Days Inactive]*(Inactives[Student]=A2436))/365</f>
        <v>0</v>
      </c>
      <c r="N2436" s="18" t="str" cm="1">
        <f t="array" ref="N2436">IF(LEN($A2436)&gt;0,SUMPRODUCT(($A2436=merged_names)*(_xlfn.TEXTAFTER(N$2, "At ")=merged_belt_colours)*merged_months_at_rank),"")</f>
        <v/>
      </c>
      <c r="O2436" s="18" t="str" cm="1">
        <f t="array" ref="O2436">IF(LEN($A2436)&gt;0,SUMPRODUCT(($A2436=merged_names)*(_xlfn.TEXTAFTER(O$2, "At ")=merged_belt_colours)*merged_months_at_rank),"")</f>
        <v/>
      </c>
      <c r="P2436" s="18" t="str" cm="1">
        <f t="array" ref="P2436">IF(LEN($A2436)&gt;0,SUMPRODUCT(($A2436=merged_names)*(_xlfn.TEXTAFTER(P$2, "At ")=merged_belt_colours)*merged_months_at_rank),"")</f>
        <v/>
      </c>
      <c r="Q2436" s="18" t="str" cm="1">
        <f t="array" ref="Q2436">IF(LEN($A2436)&gt;0,SUMPRODUCT(($A2436=merged_names)*(_xlfn.TEXTAFTER(Q$2, "At ")=merged_belt_colours)*merged_months_at_rank),"")</f>
        <v/>
      </c>
      <c r="R2436" s="18" t="str" cm="1">
        <f t="array" ref="R2436">IF(LEN($A2436)&gt;0,SUMPRODUCT(($A2436=merged_names)*(_xlfn.TEXTAFTER(R$2, "At ")=merged_belt_colours)*merged_months_at_rank),"")</f>
        <v/>
      </c>
    </row>
    <row r="2437" spans="1:18" x14ac:dyDescent="0.25">
      <c r="A2437"/>
      <c r="B2437" s="15" t="str" cm="1">
        <f t="array" ref="B2437">IFERROR(IF(LEN(A2437)&gt;0, IF(SUMPRODUCT((Inactives[Key]=J2437)*(Inactives[Currently Inactive]))=1,"Inactive","Active"),""),"Active")</f>
        <v/>
      </c>
      <c r="C2437" s="16" t="str" cm="1">
        <f t="array" aca="1" ref="C2437" ca="1">IFERROR(_xlfn._xlws.FILTER(Inactives[Inactive On],(Inactives[Key]=J2437)*(Inactives[Currently Inactive]),""),"")</f>
        <v/>
      </c>
      <c r="D2437" s="16" t="str" cm="1">
        <f t="array" aca="1" ref="D2437" ca="1">IFERROR(INDEX(_xlfn.TEXTSPLIT(E2437," "),1),"")</f>
        <v/>
      </c>
      <c r="E2437" s="15" t="str" cm="1">
        <f t="array" aca="1" ref="E2437" ca="1">IFERROR(_xlfn._xlws.FILTER(merged_ranks,(merged_end_dates=DATE(9999,12,31))*(merged_names=A2437)),"")</f>
        <v/>
      </c>
      <c r="F2437" s="17" t="str">
        <f ca="1">_xlfn.XLOOKUP(J2437,Promotions[Promo Key],Promotions[Promo Date],"")</f>
        <v/>
      </c>
      <c r="G2437" s="18" t="str">
        <f t="shared" ca="1" si="163"/>
        <v/>
      </c>
      <c r="H2437" s="18" t="str">
        <f t="shared" ca="1" si="162"/>
        <v/>
      </c>
      <c r="I2437" s="17" t="str">
        <f>_xlfn.XLOOKUP(A2437,Students[Full Name],Students[Starting Rank],"")</f>
        <v/>
      </c>
      <c r="J2437" s="15" t="str">
        <f t="shared" ca="1" si="164"/>
        <v xml:space="preserve">: </v>
      </c>
      <c r="K2437" s="16" t="str">
        <f>_xlfn.XLOOKUP(A2437,Students[Full Name],Students[Start Date],"")</f>
        <v/>
      </c>
      <c r="L2437" s="18">
        <f t="shared" ca="1" si="165"/>
        <v>-1</v>
      </c>
      <c r="M2437" s="18" cm="1">
        <f t="array" aca="1" ref="M2437" ca="1">SUMPRODUCT(Inactives[Days Inactive]*(Inactives[Student]=A2437))/365</f>
        <v>0</v>
      </c>
      <c r="N2437" s="18" t="str" cm="1">
        <f t="array" ref="N2437">IF(LEN($A2437)&gt;0,SUMPRODUCT(($A2437=merged_names)*(_xlfn.TEXTAFTER(N$2, "At ")=merged_belt_colours)*merged_months_at_rank),"")</f>
        <v/>
      </c>
      <c r="O2437" s="18" t="str" cm="1">
        <f t="array" ref="O2437">IF(LEN($A2437)&gt;0,SUMPRODUCT(($A2437=merged_names)*(_xlfn.TEXTAFTER(O$2, "At ")=merged_belt_colours)*merged_months_at_rank),"")</f>
        <v/>
      </c>
      <c r="P2437" s="18" t="str" cm="1">
        <f t="array" ref="P2437">IF(LEN($A2437)&gt;0,SUMPRODUCT(($A2437=merged_names)*(_xlfn.TEXTAFTER(P$2, "At ")=merged_belt_colours)*merged_months_at_rank),"")</f>
        <v/>
      </c>
      <c r="Q2437" s="18" t="str" cm="1">
        <f t="array" ref="Q2437">IF(LEN($A2437)&gt;0,SUMPRODUCT(($A2437=merged_names)*(_xlfn.TEXTAFTER(Q$2, "At ")=merged_belt_colours)*merged_months_at_rank),"")</f>
        <v/>
      </c>
      <c r="R2437" s="18" t="str" cm="1">
        <f t="array" ref="R2437">IF(LEN($A2437)&gt;0,SUMPRODUCT(($A2437=merged_names)*(_xlfn.TEXTAFTER(R$2, "At ")=merged_belt_colours)*merged_months_at_rank),"")</f>
        <v/>
      </c>
    </row>
    <row r="2438" spans="1:18" x14ac:dyDescent="0.25">
      <c r="A2438"/>
      <c r="B2438" s="15" t="str" cm="1">
        <f t="array" ref="B2438">IFERROR(IF(LEN(A2438)&gt;0, IF(SUMPRODUCT((Inactives[Key]=J2438)*(Inactives[Currently Inactive]))=1,"Inactive","Active"),""),"Active")</f>
        <v/>
      </c>
      <c r="C2438" s="16" t="str" cm="1">
        <f t="array" aca="1" ref="C2438" ca="1">IFERROR(_xlfn._xlws.FILTER(Inactives[Inactive On],(Inactives[Key]=J2438)*(Inactives[Currently Inactive]),""),"")</f>
        <v/>
      </c>
      <c r="D2438" s="16" t="str" cm="1">
        <f t="array" aca="1" ref="D2438" ca="1">IFERROR(INDEX(_xlfn.TEXTSPLIT(E2438," "),1),"")</f>
        <v/>
      </c>
      <c r="E2438" s="15" t="str" cm="1">
        <f t="array" aca="1" ref="E2438" ca="1">IFERROR(_xlfn._xlws.FILTER(merged_ranks,(merged_end_dates=DATE(9999,12,31))*(merged_names=A2438)),"")</f>
        <v/>
      </c>
      <c r="F2438" s="17" t="str">
        <f ca="1">_xlfn.XLOOKUP(J2438,Promotions[Promo Key],Promotions[Promo Date],"")</f>
        <v/>
      </c>
      <c r="G2438" s="18" t="str">
        <f t="shared" ca="1" si="163"/>
        <v/>
      </c>
      <c r="H2438" s="18" t="str">
        <f t="shared" ca="1" si="162"/>
        <v/>
      </c>
      <c r="I2438" s="17" t="str">
        <f>_xlfn.XLOOKUP(A2438,Students[Full Name],Students[Starting Rank],"")</f>
        <v/>
      </c>
      <c r="J2438" s="15" t="str">
        <f t="shared" ca="1" si="164"/>
        <v xml:space="preserve">: </v>
      </c>
      <c r="K2438" s="16" t="str">
        <f>_xlfn.XLOOKUP(A2438,Students[Full Name],Students[Start Date],"")</f>
        <v/>
      </c>
      <c r="L2438" s="18">
        <f t="shared" ca="1" si="165"/>
        <v>-1</v>
      </c>
      <c r="M2438" s="18" cm="1">
        <f t="array" aca="1" ref="M2438" ca="1">SUMPRODUCT(Inactives[Days Inactive]*(Inactives[Student]=A2438))/365</f>
        <v>0</v>
      </c>
      <c r="N2438" s="18" t="str" cm="1">
        <f t="array" ref="N2438">IF(LEN($A2438)&gt;0,SUMPRODUCT(($A2438=merged_names)*(_xlfn.TEXTAFTER(N$2, "At ")=merged_belt_colours)*merged_months_at_rank),"")</f>
        <v/>
      </c>
      <c r="O2438" s="18" t="str" cm="1">
        <f t="array" ref="O2438">IF(LEN($A2438)&gt;0,SUMPRODUCT(($A2438=merged_names)*(_xlfn.TEXTAFTER(O$2, "At ")=merged_belt_colours)*merged_months_at_rank),"")</f>
        <v/>
      </c>
      <c r="P2438" s="18" t="str" cm="1">
        <f t="array" ref="P2438">IF(LEN($A2438)&gt;0,SUMPRODUCT(($A2438=merged_names)*(_xlfn.TEXTAFTER(P$2, "At ")=merged_belt_colours)*merged_months_at_rank),"")</f>
        <v/>
      </c>
      <c r="Q2438" s="18" t="str" cm="1">
        <f t="array" ref="Q2438">IF(LEN($A2438)&gt;0,SUMPRODUCT(($A2438=merged_names)*(_xlfn.TEXTAFTER(Q$2, "At ")=merged_belt_colours)*merged_months_at_rank),"")</f>
        <v/>
      </c>
      <c r="R2438" s="18" t="str" cm="1">
        <f t="array" ref="R2438">IF(LEN($A2438)&gt;0,SUMPRODUCT(($A2438=merged_names)*(_xlfn.TEXTAFTER(R$2, "At ")=merged_belt_colours)*merged_months_at_rank),"")</f>
        <v/>
      </c>
    </row>
    <row r="2439" spans="1:18" x14ac:dyDescent="0.25">
      <c r="A2439"/>
      <c r="B2439" s="15" t="str" cm="1">
        <f t="array" ref="B2439">IFERROR(IF(LEN(A2439)&gt;0, IF(SUMPRODUCT((Inactives[Key]=J2439)*(Inactives[Currently Inactive]))=1,"Inactive","Active"),""),"Active")</f>
        <v/>
      </c>
      <c r="C2439" s="16" t="str" cm="1">
        <f t="array" aca="1" ref="C2439" ca="1">IFERROR(_xlfn._xlws.FILTER(Inactives[Inactive On],(Inactives[Key]=J2439)*(Inactives[Currently Inactive]),""),"")</f>
        <v/>
      </c>
      <c r="D2439" s="16" t="str" cm="1">
        <f t="array" aca="1" ref="D2439" ca="1">IFERROR(INDEX(_xlfn.TEXTSPLIT(E2439," "),1),"")</f>
        <v/>
      </c>
      <c r="E2439" s="15" t="str" cm="1">
        <f t="array" aca="1" ref="E2439" ca="1">IFERROR(_xlfn._xlws.FILTER(merged_ranks,(merged_end_dates=DATE(9999,12,31))*(merged_names=A2439)),"")</f>
        <v/>
      </c>
      <c r="F2439" s="17" t="str">
        <f ca="1">_xlfn.XLOOKUP(J2439,Promotions[Promo Key],Promotions[Promo Date],"")</f>
        <v/>
      </c>
      <c r="G2439" s="18" t="str">
        <f t="shared" ca="1" si="163"/>
        <v/>
      </c>
      <c r="H2439" s="18" t="str">
        <f t="shared" ca="1" si="162"/>
        <v/>
      </c>
      <c r="I2439" s="17" t="str">
        <f>_xlfn.XLOOKUP(A2439,Students[Full Name],Students[Starting Rank],"")</f>
        <v/>
      </c>
      <c r="J2439" s="15" t="str">
        <f t="shared" ca="1" si="164"/>
        <v xml:space="preserve">: </v>
      </c>
      <c r="K2439" s="16" t="str">
        <f>_xlfn.XLOOKUP(A2439,Students[Full Name],Students[Start Date],"")</f>
        <v/>
      </c>
      <c r="L2439" s="18">
        <f t="shared" ca="1" si="165"/>
        <v>-1</v>
      </c>
      <c r="M2439" s="18" cm="1">
        <f t="array" aca="1" ref="M2439" ca="1">SUMPRODUCT(Inactives[Days Inactive]*(Inactives[Student]=A2439))/365</f>
        <v>0</v>
      </c>
      <c r="N2439" s="18" t="str" cm="1">
        <f t="array" ref="N2439">IF(LEN($A2439)&gt;0,SUMPRODUCT(($A2439=merged_names)*(_xlfn.TEXTAFTER(N$2, "At ")=merged_belt_colours)*merged_months_at_rank),"")</f>
        <v/>
      </c>
      <c r="O2439" s="18" t="str" cm="1">
        <f t="array" ref="O2439">IF(LEN($A2439)&gt;0,SUMPRODUCT(($A2439=merged_names)*(_xlfn.TEXTAFTER(O$2, "At ")=merged_belt_colours)*merged_months_at_rank),"")</f>
        <v/>
      </c>
      <c r="P2439" s="18" t="str" cm="1">
        <f t="array" ref="P2439">IF(LEN($A2439)&gt;0,SUMPRODUCT(($A2439=merged_names)*(_xlfn.TEXTAFTER(P$2, "At ")=merged_belt_colours)*merged_months_at_rank),"")</f>
        <v/>
      </c>
      <c r="Q2439" s="18" t="str" cm="1">
        <f t="array" ref="Q2439">IF(LEN($A2439)&gt;0,SUMPRODUCT(($A2439=merged_names)*(_xlfn.TEXTAFTER(Q$2, "At ")=merged_belt_colours)*merged_months_at_rank),"")</f>
        <v/>
      </c>
      <c r="R2439" s="18" t="str" cm="1">
        <f t="array" ref="R2439">IF(LEN($A2439)&gt;0,SUMPRODUCT(($A2439=merged_names)*(_xlfn.TEXTAFTER(R$2, "At ")=merged_belt_colours)*merged_months_at_rank),"")</f>
        <v/>
      </c>
    </row>
    <row r="2440" spans="1:18" x14ac:dyDescent="0.25">
      <c r="A2440"/>
      <c r="B2440" s="15" t="str" cm="1">
        <f t="array" ref="B2440">IFERROR(IF(LEN(A2440)&gt;0, IF(SUMPRODUCT((Inactives[Key]=J2440)*(Inactives[Currently Inactive]))=1,"Inactive","Active"),""),"Active")</f>
        <v/>
      </c>
      <c r="C2440" s="16" t="str" cm="1">
        <f t="array" aca="1" ref="C2440" ca="1">IFERROR(_xlfn._xlws.FILTER(Inactives[Inactive On],(Inactives[Key]=J2440)*(Inactives[Currently Inactive]),""),"")</f>
        <v/>
      </c>
      <c r="D2440" s="16" t="str" cm="1">
        <f t="array" aca="1" ref="D2440" ca="1">IFERROR(INDEX(_xlfn.TEXTSPLIT(E2440," "),1),"")</f>
        <v/>
      </c>
      <c r="E2440" s="15" t="str" cm="1">
        <f t="array" aca="1" ref="E2440" ca="1">IFERROR(_xlfn._xlws.FILTER(merged_ranks,(merged_end_dates=DATE(9999,12,31))*(merged_names=A2440)),"")</f>
        <v/>
      </c>
      <c r="F2440" s="17" t="str">
        <f ca="1">_xlfn.XLOOKUP(J2440,Promotions[Promo Key],Promotions[Promo Date],"")</f>
        <v/>
      </c>
      <c r="G2440" s="18" t="str">
        <f t="shared" ca="1" si="163"/>
        <v/>
      </c>
      <c r="H2440" s="18" t="str">
        <f t="shared" ca="1" si="162"/>
        <v/>
      </c>
      <c r="I2440" s="17" t="str">
        <f>_xlfn.XLOOKUP(A2440,Students[Full Name],Students[Starting Rank],"")</f>
        <v/>
      </c>
      <c r="J2440" s="15" t="str">
        <f t="shared" ca="1" si="164"/>
        <v xml:space="preserve">: </v>
      </c>
      <c r="K2440" s="16" t="str">
        <f>_xlfn.XLOOKUP(A2440,Students[Full Name],Students[Start Date],"")</f>
        <v/>
      </c>
      <c r="L2440" s="18">
        <f t="shared" ca="1" si="165"/>
        <v>-1</v>
      </c>
      <c r="M2440" s="18" cm="1">
        <f t="array" aca="1" ref="M2440" ca="1">SUMPRODUCT(Inactives[Days Inactive]*(Inactives[Student]=A2440))/365</f>
        <v>0</v>
      </c>
      <c r="N2440" s="18" t="str" cm="1">
        <f t="array" ref="N2440">IF(LEN($A2440)&gt;0,SUMPRODUCT(($A2440=merged_names)*(_xlfn.TEXTAFTER(N$2, "At ")=merged_belt_colours)*merged_months_at_rank),"")</f>
        <v/>
      </c>
      <c r="O2440" s="18" t="str" cm="1">
        <f t="array" ref="O2440">IF(LEN($A2440)&gt;0,SUMPRODUCT(($A2440=merged_names)*(_xlfn.TEXTAFTER(O$2, "At ")=merged_belt_colours)*merged_months_at_rank),"")</f>
        <v/>
      </c>
      <c r="P2440" s="18" t="str" cm="1">
        <f t="array" ref="P2440">IF(LEN($A2440)&gt;0,SUMPRODUCT(($A2440=merged_names)*(_xlfn.TEXTAFTER(P$2, "At ")=merged_belt_colours)*merged_months_at_rank),"")</f>
        <v/>
      </c>
      <c r="Q2440" s="18" t="str" cm="1">
        <f t="array" ref="Q2440">IF(LEN($A2440)&gt;0,SUMPRODUCT(($A2440=merged_names)*(_xlfn.TEXTAFTER(Q$2, "At ")=merged_belt_colours)*merged_months_at_rank),"")</f>
        <v/>
      </c>
      <c r="R2440" s="18" t="str" cm="1">
        <f t="array" ref="R2440">IF(LEN($A2440)&gt;0,SUMPRODUCT(($A2440=merged_names)*(_xlfn.TEXTAFTER(R$2, "At ")=merged_belt_colours)*merged_months_at_rank),"")</f>
        <v/>
      </c>
    </row>
    <row r="2441" spans="1:18" x14ac:dyDescent="0.25">
      <c r="A2441"/>
      <c r="B2441" s="15" t="str" cm="1">
        <f t="array" ref="B2441">IFERROR(IF(LEN(A2441)&gt;0, IF(SUMPRODUCT((Inactives[Key]=J2441)*(Inactives[Currently Inactive]))=1,"Inactive","Active"),""),"Active")</f>
        <v/>
      </c>
      <c r="C2441" s="16" t="str" cm="1">
        <f t="array" aca="1" ref="C2441" ca="1">IFERROR(_xlfn._xlws.FILTER(Inactives[Inactive On],(Inactives[Key]=J2441)*(Inactives[Currently Inactive]),""),"")</f>
        <v/>
      </c>
      <c r="D2441" s="16" t="str" cm="1">
        <f t="array" aca="1" ref="D2441" ca="1">IFERROR(INDEX(_xlfn.TEXTSPLIT(E2441," "),1),"")</f>
        <v/>
      </c>
      <c r="E2441" s="15" t="str" cm="1">
        <f t="array" aca="1" ref="E2441" ca="1">IFERROR(_xlfn._xlws.FILTER(merged_ranks,(merged_end_dates=DATE(9999,12,31))*(merged_names=A2441)),"")</f>
        <v/>
      </c>
      <c r="F2441" s="17" t="str">
        <f ca="1">_xlfn.XLOOKUP(J2441,Promotions[Promo Key],Promotions[Promo Date],"")</f>
        <v/>
      </c>
      <c r="G2441" s="18" t="str">
        <f t="shared" ca="1" si="163"/>
        <v/>
      </c>
      <c r="H2441" s="18" t="str">
        <f t="shared" ca="1" si="162"/>
        <v/>
      </c>
      <c r="I2441" s="17" t="str">
        <f>_xlfn.XLOOKUP(A2441,Students[Full Name],Students[Starting Rank],"")</f>
        <v/>
      </c>
      <c r="J2441" s="15" t="str">
        <f t="shared" ca="1" si="164"/>
        <v xml:space="preserve">: </v>
      </c>
      <c r="K2441" s="16" t="str">
        <f>_xlfn.XLOOKUP(A2441,Students[Full Name],Students[Start Date],"")</f>
        <v/>
      </c>
      <c r="L2441" s="18">
        <f t="shared" ca="1" si="165"/>
        <v>-1</v>
      </c>
      <c r="M2441" s="18" cm="1">
        <f t="array" aca="1" ref="M2441" ca="1">SUMPRODUCT(Inactives[Days Inactive]*(Inactives[Student]=A2441))/365</f>
        <v>0</v>
      </c>
      <c r="N2441" s="18" t="str" cm="1">
        <f t="array" ref="N2441">IF(LEN($A2441)&gt;0,SUMPRODUCT(($A2441=merged_names)*(_xlfn.TEXTAFTER(N$2, "At ")=merged_belt_colours)*merged_months_at_rank),"")</f>
        <v/>
      </c>
      <c r="O2441" s="18" t="str" cm="1">
        <f t="array" ref="O2441">IF(LEN($A2441)&gt;0,SUMPRODUCT(($A2441=merged_names)*(_xlfn.TEXTAFTER(O$2, "At ")=merged_belt_colours)*merged_months_at_rank),"")</f>
        <v/>
      </c>
      <c r="P2441" s="18" t="str" cm="1">
        <f t="array" ref="P2441">IF(LEN($A2441)&gt;0,SUMPRODUCT(($A2441=merged_names)*(_xlfn.TEXTAFTER(P$2, "At ")=merged_belt_colours)*merged_months_at_rank),"")</f>
        <v/>
      </c>
      <c r="Q2441" s="18" t="str" cm="1">
        <f t="array" ref="Q2441">IF(LEN($A2441)&gt;0,SUMPRODUCT(($A2441=merged_names)*(_xlfn.TEXTAFTER(Q$2, "At ")=merged_belt_colours)*merged_months_at_rank),"")</f>
        <v/>
      </c>
      <c r="R2441" s="18" t="str" cm="1">
        <f t="array" ref="R2441">IF(LEN($A2441)&gt;0,SUMPRODUCT(($A2441=merged_names)*(_xlfn.TEXTAFTER(R$2, "At ")=merged_belt_colours)*merged_months_at_rank),"")</f>
        <v/>
      </c>
    </row>
    <row r="2442" spans="1:18" x14ac:dyDescent="0.25">
      <c r="A2442"/>
      <c r="B2442" s="15" t="str" cm="1">
        <f t="array" ref="B2442">IFERROR(IF(LEN(A2442)&gt;0, IF(SUMPRODUCT((Inactives[Key]=J2442)*(Inactives[Currently Inactive]))=1,"Inactive","Active"),""),"Active")</f>
        <v/>
      </c>
      <c r="C2442" s="16" t="str" cm="1">
        <f t="array" aca="1" ref="C2442" ca="1">IFERROR(_xlfn._xlws.FILTER(Inactives[Inactive On],(Inactives[Key]=J2442)*(Inactives[Currently Inactive]),""),"")</f>
        <v/>
      </c>
      <c r="D2442" s="16" t="str" cm="1">
        <f t="array" aca="1" ref="D2442" ca="1">IFERROR(INDEX(_xlfn.TEXTSPLIT(E2442," "),1),"")</f>
        <v/>
      </c>
      <c r="E2442" s="15" t="str" cm="1">
        <f t="array" aca="1" ref="E2442" ca="1">IFERROR(_xlfn._xlws.FILTER(merged_ranks,(merged_end_dates=DATE(9999,12,31))*(merged_names=A2442)),"")</f>
        <v/>
      </c>
      <c r="F2442" s="17" t="str">
        <f ca="1">_xlfn.XLOOKUP(J2442,Promotions[Promo Key],Promotions[Promo Date],"")</f>
        <v/>
      </c>
      <c r="G2442" s="18" t="str">
        <f t="shared" ca="1" si="163"/>
        <v/>
      </c>
      <c r="H2442" s="18" t="str">
        <f t="shared" ca="1" si="162"/>
        <v/>
      </c>
      <c r="I2442" s="17" t="str">
        <f>_xlfn.XLOOKUP(A2442,Students[Full Name],Students[Starting Rank],"")</f>
        <v/>
      </c>
      <c r="J2442" s="15" t="str">
        <f t="shared" ca="1" si="164"/>
        <v xml:space="preserve">: </v>
      </c>
      <c r="K2442" s="16" t="str">
        <f>_xlfn.XLOOKUP(A2442,Students[Full Name],Students[Start Date],"")</f>
        <v/>
      </c>
      <c r="L2442" s="18">
        <f t="shared" ca="1" si="165"/>
        <v>-1</v>
      </c>
      <c r="M2442" s="18" cm="1">
        <f t="array" aca="1" ref="M2442" ca="1">SUMPRODUCT(Inactives[Days Inactive]*(Inactives[Student]=A2442))/365</f>
        <v>0</v>
      </c>
      <c r="N2442" s="18" t="str" cm="1">
        <f t="array" ref="N2442">IF(LEN($A2442)&gt;0,SUMPRODUCT(($A2442=merged_names)*(_xlfn.TEXTAFTER(N$2, "At ")=merged_belt_colours)*merged_months_at_rank),"")</f>
        <v/>
      </c>
      <c r="O2442" s="18" t="str" cm="1">
        <f t="array" ref="O2442">IF(LEN($A2442)&gt;0,SUMPRODUCT(($A2442=merged_names)*(_xlfn.TEXTAFTER(O$2, "At ")=merged_belt_colours)*merged_months_at_rank),"")</f>
        <v/>
      </c>
      <c r="P2442" s="18" t="str" cm="1">
        <f t="array" ref="P2442">IF(LEN($A2442)&gt;0,SUMPRODUCT(($A2442=merged_names)*(_xlfn.TEXTAFTER(P$2, "At ")=merged_belt_colours)*merged_months_at_rank),"")</f>
        <v/>
      </c>
      <c r="Q2442" s="18" t="str" cm="1">
        <f t="array" ref="Q2442">IF(LEN($A2442)&gt;0,SUMPRODUCT(($A2442=merged_names)*(_xlfn.TEXTAFTER(Q$2, "At ")=merged_belt_colours)*merged_months_at_rank),"")</f>
        <v/>
      </c>
      <c r="R2442" s="18" t="str" cm="1">
        <f t="array" ref="R2442">IF(LEN($A2442)&gt;0,SUMPRODUCT(($A2442=merged_names)*(_xlfn.TEXTAFTER(R$2, "At ")=merged_belt_colours)*merged_months_at_rank),"")</f>
        <v/>
      </c>
    </row>
    <row r="2443" spans="1:18" x14ac:dyDescent="0.25">
      <c r="A2443"/>
      <c r="B2443" s="15" t="str" cm="1">
        <f t="array" ref="B2443">IFERROR(IF(LEN(A2443)&gt;0, IF(SUMPRODUCT((Inactives[Key]=J2443)*(Inactives[Currently Inactive]))=1,"Inactive","Active"),""),"Active")</f>
        <v/>
      </c>
      <c r="C2443" s="16" t="str" cm="1">
        <f t="array" aca="1" ref="C2443" ca="1">IFERROR(_xlfn._xlws.FILTER(Inactives[Inactive On],(Inactives[Key]=J2443)*(Inactives[Currently Inactive]),""),"")</f>
        <v/>
      </c>
      <c r="D2443" s="16" t="str" cm="1">
        <f t="array" aca="1" ref="D2443" ca="1">IFERROR(INDEX(_xlfn.TEXTSPLIT(E2443," "),1),"")</f>
        <v/>
      </c>
      <c r="E2443" s="15" t="str" cm="1">
        <f t="array" aca="1" ref="E2443" ca="1">IFERROR(_xlfn._xlws.FILTER(merged_ranks,(merged_end_dates=DATE(9999,12,31))*(merged_names=A2443)),"")</f>
        <v/>
      </c>
      <c r="F2443" s="17" t="str">
        <f ca="1">_xlfn.XLOOKUP(J2443,Promotions[Promo Key],Promotions[Promo Date],"")</f>
        <v/>
      </c>
      <c r="G2443" s="18" t="str">
        <f t="shared" ca="1" si="163"/>
        <v/>
      </c>
      <c r="H2443" s="18" t="str">
        <f t="shared" ca="1" si="162"/>
        <v/>
      </c>
      <c r="I2443" s="17" t="str">
        <f>_xlfn.XLOOKUP(A2443,Students[Full Name],Students[Starting Rank],"")</f>
        <v/>
      </c>
      <c r="J2443" s="15" t="str">
        <f t="shared" ca="1" si="164"/>
        <v xml:space="preserve">: </v>
      </c>
      <c r="K2443" s="16" t="str">
        <f>_xlfn.XLOOKUP(A2443,Students[Full Name],Students[Start Date],"")</f>
        <v/>
      </c>
      <c r="L2443" s="18">
        <f t="shared" ca="1" si="165"/>
        <v>-1</v>
      </c>
      <c r="M2443" s="18" cm="1">
        <f t="array" aca="1" ref="M2443" ca="1">SUMPRODUCT(Inactives[Days Inactive]*(Inactives[Student]=A2443))/365</f>
        <v>0</v>
      </c>
      <c r="N2443" s="18" t="str" cm="1">
        <f t="array" ref="N2443">IF(LEN($A2443)&gt;0,SUMPRODUCT(($A2443=merged_names)*(_xlfn.TEXTAFTER(N$2, "At ")=merged_belt_colours)*merged_months_at_rank),"")</f>
        <v/>
      </c>
      <c r="O2443" s="18" t="str" cm="1">
        <f t="array" ref="O2443">IF(LEN($A2443)&gt;0,SUMPRODUCT(($A2443=merged_names)*(_xlfn.TEXTAFTER(O$2, "At ")=merged_belt_colours)*merged_months_at_rank),"")</f>
        <v/>
      </c>
      <c r="P2443" s="18" t="str" cm="1">
        <f t="array" ref="P2443">IF(LEN($A2443)&gt;0,SUMPRODUCT(($A2443=merged_names)*(_xlfn.TEXTAFTER(P$2, "At ")=merged_belt_colours)*merged_months_at_rank),"")</f>
        <v/>
      </c>
      <c r="Q2443" s="18" t="str" cm="1">
        <f t="array" ref="Q2443">IF(LEN($A2443)&gt;0,SUMPRODUCT(($A2443=merged_names)*(_xlfn.TEXTAFTER(Q$2, "At ")=merged_belt_colours)*merged_months_at_rank),"")</f>
        <v/>
      </c>
      <c r="R2443" s="18" t="str" cm="1">
        <f t="array" ref="R2443">IF(LEN($A2443)&gt;0,SUMPRODUCT(($A2443=merged_names)*(_xlfn.TEXTAFTER(R$2, "At ")=merged_belt_colours)*merged_months_at_rank),"")</f>
        <v/>
      </c>
    </row>
    <row r="2444" spans="1:18" x14ac:dyDescent="0.25">
      <c r="A2444"/>
      <c r="B2444" s="15" t="str" cm="1">
        <f t="array" ref="B2444">IFERROR(IF(LEN(A2444)&gt;0, IF(SUMPRODUCT((Inactives[Key]=J2444)*(Inactives[Currently Inactive]))=1,"Inactive","Active"),""),"Active")</f>
        <v/>
      </c>
      <c r="C2444" s="16" t="str" cm="1">
        <f t="array" aca="1" ref="C2444" ca="1">IFERROR(_xlfn._xlws.FILTER(Inactives[Inactive On],(Inactives[Key]=J2444)*(Inactives[Currently Inactive]),""),"")</f>
        <v/>
      </c>
      <c r="D2444" s="16" t="str" cm="1">
        <f t="array" aca="1" ref="D2444" ca="1">IFERROR(INDEX(_xlfn.TEXTSPLIT(E2444," "),1),"")</f>
        <v/>
      </c>
      <c r="E2444" s="15" t="str" cm="1">
        <f t="array" aca="1" ref="E2444" ca="1">IFERROR(_xlfn._xlws.FILTER(merged_ranks,(merged_end_dates=DATE(9999,12,31))*(merged_names=A2444)),"")</f>
        <v/>
      </c>
      <c r="F2444" s="17" t="str">
        <f ca="1">_xlfn.XLOOKUP(J2444,Promotions[Promo Key],Promotions[Promo Date],"")</f>
        <v/>
      </c>
      <c r="G2444" s="18" t="str">
        <f t="shared" ca="1" si="163"/>
        <v/>
      </c>
      <c r="H2444" s="18" t="str">
        <f t="shared" ca="1" si="162"/>
        <v/>
      </c>
      <c r="I2444" s="17" t="str">
        <f>_xlfn.XLOOKUP(A2444,Students[Full Name],Students[Starting Rank],"")</f>
        <v/>
      </c>
      <c r="J2444" s="15" t="str">
        <f t="shared" ca="1" si="164"/>
        <v xml:space="preserve">: </v>
      </c>
      <c r="K2444" s="16" t="str">
        <f>_xlfn.XLOOKUP(A2444,Students[Full Name],Students[Start Date],"")</f>
        <v/>
      </c>
      <c r="L2444" s="18">
        <f t="shared" ca="1" si="165"/>
        <v>-1</v>
      </c>
      <c r="M2444" s="18" cm="1">
        <f t="array" aca="1" ref="M2444" ca="1">SUMPRODUCT(Inactives[Days Inactive]*(Inactives[Student]=A2444))/365</f>
        <v>0</v>
      </c>
      <c r="N2444" s="18" t="str" cm="1">
        <f t="array" ref="N2444">IF(LEN($A2444)&gt;0,SUMPRODUCT(($A2444=merged_names)*(_xlfn.TEXTAFTER(N$2, "At ")=merged_belt_colours)*merged_months_at_rank),"")</f>
        <v/>
      </c>
      <c r="O2444" s="18" t="str" cm="1">
        <f t="array" ref="O2444">IF(LEN($A2444)&gt;0,SUMPRODUCT(($A2444=merged_names)*(_xlfn.TEXTAFTER(O$2, "At ")=merged_belt_colours)*merged_months_at_rank),"")</f>
        <v/>
      </c>
      <c r="P2444" s="18" t="str" cm="1">
        <f t="array" ref="P2444">IF(LEN($A2444)&gt;0,SUMPRODUCT(($A2444=merged_names)*(_xlfn.TEXTAFTER(P$2, "At ")=merged_belt_colours)*merged_months_at_rank),"")</f>
        <v/>
      </c>
      <c r="Q2444" s="18" t="str" cm="1">
        <f t="array" ref="Q2444">IF(LEN($A2444)&gt;0,SUMPRODUCT(($A2444=merged_names)*(_xlfn.TEXTAFTER(Q$2, "At ")=merged_belt_colours)*merged_months_at_rank),"")</f>
        <v/>
      </c>
      <c r="R2444" s="18" t="str" cm="1">
        <f t="array" ref="R2444">IF(LEN($A2444)&gt;0,SUMPRODUCT(($A2444=merged_names)*(_xlfn.TEXTAFTER(R$2, "At ")=merged_belt_colours)*merged_months_at_rank),"")</f>
        <v/>
      </c>
    </row>
    <row r="2445" spans="1:18" x14ac:dyDescent="0.25">
      <c r="A2445"/>
      <c r="B2445" s="15" t="str" cm="1">
        <f t="array" ref="B2445">IFERROR(IF(LEN(A2445)&gt;0, IF(SUMPRODUCT((Inactives[Key]=J2445)*(Inactives[Currently Inactive]))=1,"Inactive","Active"),""),"Active")</f>
        <v/>
      </c>
      <c r="C2445" s="16" t="str" cm="1">
        <f t="array" aca="1" ref="C2445" ca="1">IFERROR(_xlfn._xlws.FILTER(Inactives[Inactive On],(Inactives[Key]=J2445)*(Inactives[Currently Inactive]),""),"")</f>
        <v/>
      </c>
      <c r="D2445" s="16" t="str" cm="1">
        <f t="array" aca="1" ref="D2445" ca="1">IFERROR(INDEX(_xlfn.TEXTSPLIT(E2445," "),1),"")</f>
        <v/>
      </c>
      <c r="E2445" s="15" t="str" cm="1">
        <f t="array" aca="1" ref="E2445" ca="1">IFERROR(_xlfn._xlws.FILTER(merged_ranks,(merged_end_dates=DATE(9999,12,31))*(merged_names=A2445)),"")</f>
        <v/>
      </c>
      <c r="F2445" s="17" t="str">
        <f ca="1">_xlfn.XLOOKUP(J2445,Promotions[Promo Key],Promotions[Promo Date],"")</f>
        <v/>
      </c>
      <c r="G2445" s="18" t="str">
        <f t="shared" ca="1" si="163"/>
        <v/>
      </c>
      <c r="H2445" s="18" t="str">
        <f t="shared" ca="1" si="162"/>
        <v/>
      </c>
      <c r="I2445" s="17" t="str">
        <f>_xlfn.XLOOKUP(A2445,Students[Full Name],Students[Starting Rank],"")</f>
        <v/>
      </c>
      <c r="J2445" s="15" t="str">
        <f t="shared" ca="1" si="164"/>
        <v xml:space="preserve">: </v>
      </c>
      <c r="K2445" s="16" t="str">
        <f>_xlfn.XLOOKUP(A2445,Students[Full Name],Students[Start Date],"")</f>
        <v/>
      </c>
      <c r="L2445" s="18">
        <f t="shared" ca="1" si="165"/>
        <v>-1</v>
      </c>
      <c r="M2445" s="18" cm="1">
        <f t="array" aca="1" ref="M2445" ca="1">SUMPRODUCT(Inactives[Days Inactive]*(Inactives[Student]=A2445))/365</f>
        <v>0</v>
      </c>
      <c r="N2445" s="18" t="str" cm="1">
        <f t="array" ref="N2445">IF(LEN($A2445)&gt;0,SUMPRODUCT(($A2445=merged_names)*(_xlfn.TEXTAFTER(N$2, "At ")=merged_belt_colours)*merged_months_at_rank),"")</f>
        <v/>
      </c>
      <c r="O2445" s="18" t="str" cm="1">
        <f t="array" ref="O2445">IF(LEN($A2445)&gt;0,SUMPRODUCT(($A2445=merged_names)*(_xlfn.TEXTAFTER(O$2, "At ")=merged_belt_colours)*merged_months_at_rank),"")</f>
        <v/>
      </c>
      <c r="P2445" s="18" t="str" cm="1">
        <f t="array" ref="P2445">IF(LEN($A2445)&gt;0,SUMPRODUCT(($A2445=merged_names)*(_xlfn.TEXTAFTER(P$2, "At ")=merged_belt_colours)*merged_months_at_rank),"")</f>
        <v/>
      </c>
      <c r="Q2445" s="18" t="str" cm="1">
        <f t="array" ref="Q2445">IF(LEN($A2445)&gt;0,SUMPRODUCT(($A2445=merged_names)*(_xlfn.TEXTAFTER(Q$2, "At ")=merged_belt_colours)*merged_months_at_rank),"")</f>
        <v/>
      </c>
      <c r="R2445" s="18" t="str" cm="1">
        <f t="array" ref="R2445">IF(LEN($A2445)&gt;0,SUMPRODUCT(($A2445=merged_names)*(_xlfn.TEXTAFTER(R$2, "At ")=merged_belt_colours)*merged_months_at_rank),"")</f>
        <v/>
      </c>
    </row>
    <row r="2446" spans="1:18" x14ac:dyDescent="0.25">
      <c r="A2446"/>
      <c r="B2446" s="15" t="str" cm="1">
        <f t="array" ref="B2446">IFERROR(IF(LEN(A2446)&gt;0, IF(SUMPRODUCT((Inactives[Key]=J2446)*(Inactives[Currently Inactive]))=1,"Inactive","Active"),""),"Active")</f>
        <v/>
      </c>
      <c r="C2446" s="16" t="str" cm="1">
        <f t="array" aca="1" ref="C2446" ca="1">IFERROR(_xlfn._xlws.FILTER(Inactives[Inactive On],(Inactives[Key]=J2446)*(Inactives[Currently Inactive]),""),"")</f>
        <v/>
      </c>
      <c r="D2446" s="16" t="str" cm="1">
        <f t="array" aca="1" ref="D2446" ca="1">IFERROR(INDEX(_xlfn.TEXTSPLIT(E2446," "),1),"")</f>
        <v/>
      </c>
      <c r="E2446" s="15" t="str" cm="1">
        <f t="array" aca="1" ref="E2446" ca="1">IFERROR(_xlfn._xlws.FILTER(merged_ranks,(merged_end_dates=DATE(9999,12,31))*(merged_names=A2446)),"")</f>
        <v/>
      </c>
      <c r="F2446" s="17" t="str">
        <f ca="1">_xlfn.XLOOKUP(J2446,Promotions[Promo Key],Promotions[Promo Date],"")</f>
        <v/>
      </c>
      <c r="G2446" s="18" t="str">
        <f t="shared" ca="1" si="163"/>
        <v/>
      </c>
      <c r="H2446" s="18" t="str">
        <f t="shared" ca="1" si="162"/>
        <v/>
      </c>
      <c r="I2446" s="17" t="str">
        <f>_xlfn.XLOOKUP(A2446,Students[Full Name],Students[Starting Rank],"")</f>
        <v/>
      </c>
      <c r="J2446" s="15" t="str">
        <f t="shared" ca="1" si="164"/>
        <v xml:space="preserve">: </v>
      </c>
      <c r="K2446" s="16" t="str">
        <f>_xlfn.XLOOKUP(A2446,Students[Full Name],Students[Start Date],"")</f>
        <v/>
      </c>
      <c r="L2446" s="18">
        <f t="shared" ca="1" si="165"/>
        <v>-1</v>
      </c>
      <c r="M2446" s="18" cm="1">
        <f t="array" aca="1" ref="M2446" ca="1">SUMPRODUCT(Inactives[Days Inactive]*(Inactives[Student]=A2446))/365</f>
        <v>0</v>
      </c>
      <c r="N2446" s="18" t="str" cm="1">
        <f t="array" ref="N2446">IF(LEN($A2446)&gt;0,SUMPRODUCT(($A2446=merged_names)*(_xlfn.TEXTAFTER(N$2, "At ")=merged_belt_colours)*merged_months_at_rank),"")</f>
        <v/>
      </c>
      <c r="O2446" s="18" t="str" cm="1">
        <f t="array" ref="O2446">IF(LEN($A2446)&gt;0,SUMPRODUCT(($A2446=merged_names)*(_xlfn.TEXTAFTER(O$2, "At ")=merged_belt_colours)*merged_months_at_rank),"")</f>
        <v/>
      </c>
      <c r="P2446" s="18" t="str" cm="1">
        <f t="array" ref="P2446">IF(LEN($A2446)&gt;0,SUMPRODUCT(($A2446=merged_names)*(_xlfn.TEXTAFTER(P$2, "At ")=merged_belt_colours)*merged_months_at_rank),"")</f>
        <v/>
      </c>
      <c r="Q2446" s="18" t="str" cm="1">
        <f t="array" ref="Q2446">IF(LEN($A2446)&gt;0,SUMPRODUCT(($A2446=merged_names)*(_xlfn.TEXTAFTER(Q$2, "At ")=merged_belt_colours)*merged_months_at_rank),"")</f>
        <v/>
      </c>
      <c r="R2446" s="18" t="str" cm="1">
        <f t="array" ref="R2446">IF(LEN($A2446)&gt;0,SUMPRODUCT(($A2446=merged_names)*(_xlfn.TEXTAFTER(R$2, "At ")=merged_belt_colours)*merged_months_at_rank),"")</f>
        <v/>
      </c>
    </row>
    <row r="2447" spans="1:18" x14ac:dyDescent="0.25">
      <c r="A2447"/>
      <c r="B2447" s="15" t="str" cm="1">
        <f t="array" ref="B2447">IFERROR(IF(LEN(A2447)&gt;0, IF(SUMPRODUCT((Inactives[Key]=J2447)*(Inactives[Currently Inactive]))=1,"Inactive","Active"),""),"Active")</f>
        <v/>
      </c>
      <c r="C2447" s="16" t="str" cm="1">
        <f t="array" aca="1" ref="C2447" ca="1">IFERROR(_xlfn._xlws.FILTER(Inactives[Inactive On],(Inactives[Key]=J2447)*(Inactives[Currently Inactive]),""),"")</f>
        <v/>
      </c>
      <c r="D2447" s="16" t="str" cm="1">
        <f t="array" aca="1" ref="D2447" ca="1">IFERROR(INDEX(_xlfn.TEXTSPLIT(E2447," "),1),"")</f>
        <v/>
      </c>
      <c r="E2447" s="15" t="str" cm="1">
        <f t="array" aca="1" ref="E2447" ca="1">IFERROR(_xlfn._xlws.FILTER(merged_ranks,(merged_end_dates=DATE(9999,12,31))*(merged_names=A2447)),"")</f>
        <v/>
      </c>
      <c r="F2447" s="17" t="str">
        <f ca="1">_xlfn.XLOOKUP(J2447,Promotions[Promo Key],Promotions[Promo Date],"")</f>
        <v/>
      </c>
      <c r="G2447" s="18" t="str">
        <f t="shared" ca="1" si="163"/>
        <v/>
      </c>
      <c r="H2447" s="18" t="str">
        <f t="shared" ca="1" si="162"/>
        <v/>
      </c>
      <c r="I2447" s="17" t="str">
        <f>_xlfn.XLOOKUP(A2447,Students[Full Name],Students[Starting Rank],"")</f>
        <v/>
      </c>
      <c r="J2447" s="15" t="str">
        <f t="shared" ca="1" si="164"/>
        <v xml:space="preserve">: </v>
      </c>
      <c r="K2447" s="16" t="str">
        <f>_xlfn.XLOOKUP(A2447,Students[Full Name],Students[Start Date],"")</f>
        <v/>
      </c>
      <c r="L2447" s="18">
        <f t="shared" ca="1" si="165"/>
        <v>-1</v>
      </c>
      <c r="M2447" s="18" cm="1">
        <f t="array" aca="1" ref="M2447" ca="1">SUMPRODUCT(Inactives[Days Inactive]*(Inactives[Student]=A2447))/365</f>
        <v>0</v>
      </c>
      <c r="N2447" s="18" t="str" cm="1">
        <f t="array" ref="N2447">IF(LEN($A2447)&gt;0,SUMPRODUCT(($A2447=merged_names)*(_xlfn.TEXTAFTER(N$2, "At ")=merged_belt_colours)*merged_months_at_rank),"")</f>
        <v/>
      </c>
      <c r="O2447" s="18" t="str" cm="1">
        <f t="array" ref="O2447">IF(LEN($A2447)&gt;0,SUMPRODUCT(($A2447=merged_names)*(_xlfn.TEXTAFTER(O$2, "At ")=merged_belt_colours)*merged_months_at_rank),"")</f>
        <v/>
      </c>
      <c r="P2447" s="18" t="str" cm="1">
        <f t="array" ref="P2447">IF(LEN($A2447)&gt;0,SUMPRODUCT(($A2447=merged_names)*(_xlfn.TEXTAFTER(P$2, "At ")=merged_belt_colours)*merged_months_at_rank),"")</f>
        <v/>
      </c>
      <c r="Q2447" s="18" t="str" cm="1">
        <f t="array" ref="Q2447">IF(LEN($A2447)&gt;0,SUMPRODUCT(($A2447=merged_names)*(_xlfn.TEXTAFTER(Q$2, "At ")=merged_belt_colours)*merged_months_at_rank),"")</f>
        <v/>
      </c>
      <c r="R2447" s="18" t="str" cm="1">
        <f t="array" ref="R2447">IF(LEN($A2447)&gt;0,SUMPRODUCT(($A2447=merged_names)*(_xlfn.TEXTAFTER(R$2, "At ")=merged_belt_colours)*merged_months_at_rank),"")</f>
        <v/>
      </c>
    </row>
    <row r="2448" spans="1:18" x14ac:dyDescent="0.25">
      <c r="A2448"/>
      <c r="B2448" s="15" t="str" cm="1">
        <f t="array" ref="B2448">IFERROR(IF(LEN(A2448)&gt;0, IF(SUMPRODUCT((Inactives[Key]=J2448)*(Inactives[Currently Inactive]))=1,"Inactive","Active"),""),"Active")</f>
        <v/>
      </c>
      <c r="C2448" s="16" t="str" cm="1">
        <f t="array" aca="1" ref="C2448" ca="1">IFERROR(_xlfn._xlws.FILTER(Inactives[Inactive On],(Inactives[Key]=J2448)*(Inactives[Currently Inactive]),""),"")</f>
        <v/>
      </c>
      <c r="D2448" s="16" t="str" cm="1">
        <f t="array" aca="1" ref="D2448" ca="1">IFERROR(INDEX(_xlfn.TEXTSPLIT(E2448," "),1),"")</f>
        <v/>
      </c>
      <c r="E2448" s="15" t="str" cm="1">
        <f t="array" aca="1" ref="E2448" ca="1">IFERROR(_xlfn._xlws.FILTER(merged_ranks,(merged_end_dates=DATE(9999,12,31))*(merged_names=A2448)),"")</f>
        <v/>
      </c>
      <c r="F2448" s="17" t="str">
        <f ca="1">_xlfn.XLOOKUP(J2448,Promotions[Promo Key],Promotions[Promo Date],"")</f>
        <v/>
      </c>
      <c r="G2448" s="18" t="str">
        <f t="shared" ca="1" si="163"/>
        <v/>
      </c>
      <c r="H2448" s="18" t="str">
        <f t="shared" ca="1" si="162"/>
        <v/>
      </c>
      <c r="I2448" s="17" t="str">
        <f>_xlfn.XLOOKUP(A2448,Students[Full Name],Students[Starting Rank],"")</f>
        <v/>
      </c>
      <c r="J2448" s="15" t="str">
        <f t="shared" ca="1" si="164"/>
        <v xml:space="preserve">: </v>
      </c>
      <c r="K2448" s="16" t="str">
        <f>_xlfn.XLOOKUP(A2448,Students[Full Name],Students[Start Date],"")</f>
        <v/>
      </c>
      <c r="L2448" s="18">
        <f t="shared" ca="1" si="165"/>
        <v>-1</v>
      </c>
      <c r="M2448" s="18" cm="1">
        <f t="array" aca="1" ref="M2448" ca="1">SUMPRODUCT(Inactives[Days Inactive]*(Inactives[Student]=A2448))/365</f>
        <v>0</v>
      </c>
      <c r="N2448" s="18" t="str" cm="1">
        <f t="array" ref="N2448">IF(LEN($A2448)&gt;0,SUMPRODUCT(($A2448=merged_names)*(_xlfn.TEXTAFTER(N$2, "At ")=merged_belt_colours)*merged_months_at_rank),"")</f>
        <v/>
      </c>
      <c r="O2448" s="18" t="str" cm="1">
        <f t="array" ref="O2448">IF(LEN($A2448)&gt;0,SUMPRODUCT(($A2448=merged_names)*(_xlfn.TEXTAFTER(O$2, "At ")=merged_belt_colours)*merged_months_at_rank),"")</f>
        <v/>
      </c>
      <c r="P2448" s="18" t="str" cm="1">
        <f t="array" ref="P2448">IF(LEN($A2448)&gt;0,SUMPRODUCT(($A2448=merged_names)*(_xlfn.TEXTAFTER(P$2, "At ")=merged_belt_colours)*merged_months_at_rank),"")</f>
        <v/>
      </c>
      <c r="Q2448" s="18" t="str" cm="1">
        <f t="array" ref="Q2448">IF(LEN($A2448)&gt;0,SUMPRODUCT(($A2448=merged_names)*(_xlfn.TEXTAFTER(Q$2, "At ")=merged_belt_colours)*merged_months_at_rank),"")</f>
        <v/>
      </c>
      <c r="R2448" s="18" t="str" cm="1">
        <f t="array" ref="R2448">IF(LEN($A2448)&gt;0,SUMPRODUCT(($A2448=merged_names)*(_xlfn.TEXTAFTER(R$2, "At ")=merged_belt_colours)*merged_months_at_rank),"")</f>
        <v/>
      </c>
    </row>
    <row r="2449" spans="1:18" x14ac:dyDescent="0.25">
      <c r="A2449"/>
      <c r="B2449" s="15" t="str" cm="1">
        <f t="array" ref="B2449">IFERROR(IF(LEN(A2449)&gt;0, IF(SUMPRODUCT((Inactives[Key]=J2449)*(Inactives[Currently Inactive]))=1,"Inactive","Active"),""),"Active")</f>
        <v/>
      </c>
      <c r="C2449" s="16" t="str" cm="1">
        <f t="array" aca="1" ref="C2449" ca="1">IFERROR(_xlfn._xlws.FILTER(Inactives[Inactive On],(Inactives[Key]=J2449)*(Inactives[Currently Inactive]),""),"")</f>
        <v/>
      </c>
      <c r="D2449" s="16" t="str" cm="1">
        <f t="array" aca="1" ref="D2449" ca="1">IFERROR(INDEX(_xlfn.TEXTSPLIT(E2449," "),1),"")</f>
        <v/>
      </c>
      <c r="E2449" s="15" t="str" cm="1">
        <f t="array" aca="1" ref="E2449" ca="1">IFERROR(_xlfn._xlws.FILTER(merged_ranks,(merged_end_dates=DATE(9999,12,31))*(merged_names=A2449)),"")</f>
        <v/>
      </c>
      <c r="F2449" s="17" t="str">
        <f ca="1">_xlfn.XLOOKUP(J2449,Promotions[Promo Key],Promotions[Promo Date],"")</f>
        <v/>
      </c>
      <c r="G2449" s="18" t="str">
        <f t="shared" ca="1" si="163"/>
        <v/>
      </c>
      <c r="H2449" s="18" t="str">
        <f t="shared" ca="1" si="162"/>
        <v/>
      </c>
      <c r="I2449" s="17" t="str">
        <f>_xlfn.XLOOKUP(A2449,Students[Full Name],Students[Starting Rank],"")</f>
        <v/>
      </c>
      <c r="J2449" s="15" t="str">
        <f t="shared" ca="1" si="164"/>
        <v xml:space="preserve">: </v>
      </c>
      <c r="K2449" s="16" t="str">
        <f>_xlfn.XLOOKUP(A2449,Students[Full Name],Students[Start Date],"")</f>
        <v/>
      </c>
      <c r="L2449" s="18">
        <f t="shared" ca="1" si="165"/>
        <v>-1</v>
      </c>
      <c r="M2449" s="18" cm="1">
        <f t="array" aca="1" ref="M2449" ca="1">SUMPRODUCT(Inactives[Days Inactive]*(Inactives[Student]=A2449))/365</f>
        <v>0</v>
      </c>
      <c r="N2449" s="18" t="str" cm="1">
        <f t="array" ref="N2449">IF(LEN($A2449)&gt;0,SUMPRODUCT(($A2449=merged_names)*(_xlfn.TEXTAFTER(N$2, "At ")=merged_belt_colours)*merged_months_at_rank),"")</f>
        <v/>
      </c>
      <c r="O2449" s="18" t="str" cm="1">
        <f t="array" ref="O2449">IF(LEN($A2449)&gt;0,SUMPRODUCT(($A2449=merged_names)*(_xlfn.TEXTAFTER(O$2, "At ")=merged_belt_colours)*merged_months_at_rank),"")</f>
        <v/>
      </c>
      <c r="P2449" s="18" t="str" cm="1">
        <f t="array" ref="P2449">IF(LEN($A2449)&gt;0,SUMPRODUCT(($A2449=merged_names)*(_xlfn.TEXTAFTER(P$2, "At ")=merged_belt_colours)*merged_months_at_rank),"")</f>
        <v/>
      </c>
      <c r="Q2449" s="18" t="str" cm="1">
        <f t="array" ref="Q2449">IF(LEN($A2449)&gt;0,SUMPRODUCT(($A2449=merged_names)*(_xlfn.TEXTAFTER(Q$2, "At ")=merged_belt_colours)*merged_months_at_rank),"")</f>
        <v/>
      </c>
      <c r="R2449" s="18" t="str" cm="1">
        <f t="array" ref="R2449">IF(LEN($A2449)&gt;0,SUMPRODUCT(($A2449=merged_names)*(_xlfn.TEXTAFTER(R$2, "At ")=merged_belt_colours)*merged_months_at_rank),"")</f>
        <v/>
      </c>
    </row>
    <row r="2450" spans="1:18" x14ac:dyDescent="0.25">
      <c r="A2450"/>
      <c r="B2450" s="15" t="str" cm="1">
        <f t="array" ref="B2450">IFERROR(IF(LEN(A2450)&gt;0, IF(SUMPRODUCT((Inactives[Key]=J2450)*(Inactives[Currently Inactive]))=1,"Inactive","Active"),""),"Active")</f>
        <v/>
      </c>
      <c r="C2450" s="16" t="str" cm="1">
        <f t="array" aca="1" ref="C2450" ca="1">IFERROR(_xlfn._xlws.FILTER(Inactives[Inactive On],(Inactives[Key]=J2450)*(Inactives[Currently Inactive]),""),"")</f>
        <v/>
      </c>
      <c r="D2450" s="16" t="str" cm="1">
        <f t="array" aca="1" ref="D2450" ca="1">IFERROR(INDEX(_xlfn.TEXTSPLIT(E2450," "),1),"")</f>
        <v/>
      </c>
      <c r="E2450" s="15" t="str" cm="1">
        <f t="array" aca="1" ref="E2450" ca="1">IFERROR(_xlfn._xlws.FILTER(merged_ranks,(merged_end_dates=DATE(9999,12,31))*(merged_names=A2450)),"")</f>
        <v/>
      </c>
      <c r="F2450" s="17" t="str">
        <f ca="1">_xlfn.XLOOKUP(J2450,Promotions[Promo Key],Promotions[Promo Date],"")</f>
        <v/>
      </c>
      <c r="G2450" s="18" t="str">
        <f t="shared" ca="1" si="163"/>
        <v/>
      </c>
      <c r="H2450" s="18" t="str">
        <f t="shared" ca="1" si="162"/>
        <v/>
      </c>
      <c r="I2450" s="17" t="str">
        <f>_xlfn.XLOOKUP(A2450,Students[Full Name],Students[Starting Rank],"")</f>
        <v/>
      </c>
      <c r="J2450" s="15" t="str">
        <f t="shared" ca="1" si="164"/>
        <v xml:space="preserve">: </v>
      </c>
      <c r="K2450" s="16" t="str">
        <f>_xlfn.XLOOKUP(A2450,Students[Full Name],Students[Start Date],"")</f>
        <v/>
      </c>
      <c r="L2450" s="18">
        <f t="shared" ca="1" si="165"/>
        <v>-1</v>
      </c>
      <c r="M2450" s="18" cm="1">
        <f t="array" aca="1" ref="M2450" ca="1">SUMPRODUCT(Inactives[Days Inactive]*(Inactives[Student]=A2450))/365</f>
        <v>0</v>
      </c>
      <c r="N2450" s="18" t="str" cm="1">
        <f t="array" ref="N2450">IF(LEN($A2450)&gt;0,SUMPRODUCT(($A2450=merged_names)*(_xlfn.TEXTAFTER(N$2, "At ")=merged_belt_colours)*merged_months_at_rank),"")</f>
        <v/>
      </c>
      <c r="O2450" s="18" t="str" cm="1">
        <f t="array" ref="O2450">IF(LEN($A2450)&gt;0,SUMPRODUCT(($A2450=merged_names)*(_xlfn.TEXTAFTER(O$2, "At ")=merged_belt_colours)*merged_months_at_rank),"")</f>
        <v/>
      </c>
      <c r="P2450" s="18" t="str" cm="1">
        <f t="array" ref="P2450">IF(LEN($A2450)&gt;0,SUMPRODUCT(($A2450=merged_names)*(_xlfn.TEXTAFTER(P$2, "At ")=merged_belt_colours)*merged_months_at_rank),"")</f>
        <v/>
      </c>
      <c r="Q2450" s="18" t="str" cm="1">
        <f t="array" ref="Q2450">IF(LEN($A2450)&gt;0,SUMPRODUCT(($A2450=merged_names)*(_xlfn.TEXTAFTER(Q$2, "At ")=merged_belt_colours)*merged_months_at_rank),"")</f>
        <v/>
      </c>
      <c r="R2450" s="18" t="str" cm="1">
        <f t="array" ref="R2450">IF(LEN($A2450)&gt;0,SUMPRODUCT(($A2450=merged_names)*(_xlfn.TEXTAFTER(R$2, "At ")=merged_belt_colours)*merged_months_at_rank),"")</f>
        <v/>
      </c>
    </row>
    <row r="2451" spans="1:18" x14ac:dyDescent="0.25">
      <c r="A2451"/>
      <c r="B2451" s="15" t="str" cm="1">
        <f t="array" ref="B2451">IFERROR(IF(LEN(A2451)&gt;0, IF(SUMPRODUCT((Inactives[Key]=J2451)*(Inactives[Currently Inactive]))=1,"Inactive","Active"),""),"Active")</f>
        <v/>
      </c>
      <c r="C2451" s="16" t="str" cm="1">
        <f t="array" aca="1" ref="C2451" ca="1">IFERROR(_xlfn._xlws.FILTER(Inactives[Inactive On],(Inactives[Key]=J2451)*(Inactives[Currently Inactive]),""),"")</f>
        <v/>
      </c>
      <c r="D2451" s="16" t="str" cm="1">
        <f t="array" aca="1" ref="D2451" ca="1">IFERROR(INDEX(_xlfn.TEXTSPLIT(E2451," "),1),"")</f>
        <v/>
      </c>
      <c r="E2451" s="15" t="str" cm="1">
        <f t="array" aca="1" ref="E2451" ca="1">IFERROR(_xlfn._xlws.FILTER(merged_ranks,(merged_end_dates=DATE(9999,12,31))*(merged_names=A2451)),"")</f>
        <v/>
      </c>
      <c r="F2451" s="17" t="str">
        <f ca="1">_xlfn.XLOOKUP(J2451,Promotions[Promo Key],Promotions[Promo Date],"")</f>
        <v/>
      </c>
      <c r="G2451" s="18" t="str">
        <f t="shared" ca="1" si="163"/>
        <v/>
      </c>
      <c r="H2451" s="18" t="str">
        <f t="shared" ca="1" si="162"/>
        <v/>
      </c>
      <c r="I2451" s="17" t="str">
        <f>_xlfn.XLOOKUP(A2451,Students[Full Name],Students[Starting Rank],"")</f>
        <v/>
      </c>
      <c r="J2451" s="15" t="str">
        <f t="shared" ca="1" si="164"/>
        <v xml:space="preserve">: </v>
      </c>
      <c r="K2451" s="16" t="str">
        <f>_xlfn.XLOOKUP(A2451,Students[Full Name],Students[Start Date],"")</f>
        <v/>
      </c>
      <c r="L2451" s="18">
        <f t="shared" ca="1" si="165"/>
        <v>-1</v>
      </c>
      <c r="M2451" s="18" cm="1">
        <f t="array" aca="1" ref="M2451" ca="1">SUMPRODUCT(Inactives[Days Inactive]*(Inactives[Student]=A2451))/365</f>
        <v>0</v>
      </c>
      <c r="N2451" s="18" t="str" cm="1">
        <f t="array" ref="N2451">IF(LEN($A2451)&gt;0,SUMPRODUCT(($A2451=merged_names)*(_xlfn.TEXTAFTER(N$2, "At ")=merged_belt_colours)*merged_months_at_rank),"")</f>
        <v/>
      </c>
      <c r="O2451" s="18" t="str" cm="1">
        <f t="array" ref="O2451">IF(LEN($A2451)&gt;0,SUMPRODUCT(($A2451=merged_names)*(_xlfn.TEXTAFTER(O$2, "At ")=merged_belt_colours)*merged_months_at_rank),"")</f>
        <v/>
      </c>
      <c r="P2451" s="18" t="str" cm="1">
        <f t="array" ref="P2451">IF(LEN($A2451)&gt;0,SUMPRODUCT(($A2451=merged_names)*(_xlfn.TEXTAFTER(P$2, "At ")=merged_belt_colours)*merged_months_at_rank),"")</f>
        <v/>
      </c>
      <c r="Q2451" s="18" t="str" cm="1">
        <f t="array" ref="Q2451">IF(LEN($A2451)&gt;0,SUMPRODUCT(($A2451=merged_names)*(_xlfn.TEXTAFTER(Q$2, "At ")=merged_belt_colours)*merged_months_at_rank),"")</f>
        <v/>
      </c>
      <c r="R2451" s="18" t="str" cm="1">
        <f t="array" ref="R2451">IF(LEN($A2451)&gt;0,SUMPRODUCT(($A2451=merged_names)*(_xlfn.TEXTAFTER(R$2, "At ")=merged_belt_colours)*merged_months_at_rank),"")</f>
        <v/>
      </c>
    </row>
    <row r="2452" spans="1:18" x14ac:dyDescent="0.25">
      <c r="A2452"/>
      <c r="B2452" s="15" t="str" cm="1">
        <f t="array" ref="B2452">IFERROR(IF(LEN(A2452)&gt;0, IF(SUMPRODUCT((Inactives[Key]=J2452)*(Inactives[Currently Inactive]))=1,"Inactive","Active"),""),"Active")</f>
        <v/>
      </c>
      <c r="C2452" s="16" t="str" cm="1">
        <f t="array" aca="1" ref="C2452" ca="1">IFERROR(_xlfn._xlws.FILTER(Inactives[Inactive On],(Inactives[Key]=J2452)*(Inactives[Currently Inactive]),""),"")</f>
        <v/>
      </c>
      <c r="D2452" s="16" t="str" cm="1">
        <f t="array" aca="1" ref="D2452" ca="1">IFERROR(INDEX(_xlfn.TEXTSPLIT(E2452," "),1),"")</f>
        <v/>
      </c>
      <c r="E2452" s="15" t="str" cm="1">
        <f t="array" aca="1" ref="E2452" ca="1">IFERROR(_xlfn._xlws.FILTER(merged_ranks,(merged_end_dates=DATE(9999,12,31))*(merged_names=A2452)),"")</f>
        <v/>
      </c>
      <c r="F2452" s="17" t="str">
        <f ca="1">_xlfn.XLOOKUP(J2452,Promotions[Promo Key],Promotions[Promo Date],"")</f>
        <v/>
      </c>
      <c r="G2452" s="18" t="str">
        <f t="shared" ca="1" si="163"/>
        <v/>
      </c>
      <c r="H2452" s="18" t="str">
        <f t="shared" ca="1" si="162"/>
        <v/>
      </c>
      <c r="I2452" s="17" t="str">
        <f>_xlfn.XLOOKUP(A2452,Students[Full Name],Students[Starting Rank],"")</f>
        <v/>
      </c>
      <c r="J2452" s="15" t="str">
        <f t="shared" ca="1" si="164"/>
        <v xml:space="preserve">: </v>
      </c>
      <c r="K2452" s="16" t="str">
        <f>_xlfn.XLOOKUP(A2452,Students[Full Name],Students[Start Date],"")</f>
        <v/>
      </c>
      <c r="L2452" s="18">
        <f t="shared" ca="1" si="165"/>
        <v>-1</v>
      </c>
      <c r="M2452" s="18" cm="1">
        <f t="array" aca="1" ref="M2452" ca="1">SUMPRODUCT(Inactives[Days Inactive]*(Inactives[Student]=A2452))/365</f>
        <v>0</v>
      </c>
      <c r="N2452" s="18" t="str" cm="1">
        <f t="array" ref="N2452">IF(LEN($A2452)&gt;0,SUMPRODUCT(($A2452=merged_names)*(_xlfn.TEXTAFTER(N$2, "At ")=merged_belt_colours)*merged_months_at_rank),"")</f>
        <v/>
      </c>
      <c r="O2452" s="18" t="str" cm="1">
        <f t="array" ref="O2452">IF(LEN($A2452)&gt;0,SUMPRODUCT(($A2452=merged_names)*(_xlfn.TEXTAFTER(O$2, "At ")=merged_belt_colours)*merged_months_at_rank),"")</f>
        <v/>
      </c>
      <c r="P2452" s="18" t="str" cm="1">
        <f t="array" ref="P2452">IF(LEN($A2452)&gt;0,SUMPRODUCT(($A2452=merged_names)*(_xlfn.TEXTAFTER(P$2, "At ")=merged_belt_colours)*merged_months_at_rank),"")</f>
        <v/>
      </c>
      <c r="Q2452" s="18" t="str" cm="1">
        <f t="array" ref="Q2452">IF(LEN($A2452)&gt;0,SUMPRODUCT(($A2452=merged_names)*(_xlfn.TEXTAFTER(Q$2, "At ")=merged_belt_colours)*merged_months_at_rank),"")</f>
        <v/>
      </c>
      <c r="R2452" s="18" t="str" cm="1">
        <f t="array" ref="R2452">IF(LEN($A2452)&gt;0,SUMPRODUCT(($A2452=merged_names)*(_xlfn.TEXTAFTER(R$2, "At ")=merged_belt_colours)*merged_months_at_rank),"")</f>
        <v/>
      </c>
    </row>
    <row r="2453" spans="1:18" x14ac:dyDescent="0.25">
      <c r="A2453"/>
      <c r="B2453" s="15" t="str" cm="1">
        <f t="array" ref="B2453">IFERROR(IF(LEN(A2453)&gt;0, IF(SUMPRODUCT((Inactives[Key]=J2453)*(Inactives[Currently Inactive]))=1,"Inactive","Active"),""),"Active")</f>
        <v/>
      </c>
      <c r="C2453" s="16" t="str" cm="1">
        <f t="array" aca="1" ref="C2453" ca="1">IFERROR(_xlfn._xlws.FILTER(Inactives[Inactive On],(Inactives[Key]=J2453)*(Inactives[Currently Inactive]),""),"")</f>
        <v/>
      </c>
      <c r="D2453" s="16" t="str" cm="1">
        <f t="array" aca="1" ref="D2453" ca="1">IFERROR(INDEX(_xlfn.TEXTSPLIT(E2453," "),1),"")</f>
        <v/>
      </c>
      <c r="E2453" s="15" t="str" cm="1">
        <f t="array" aca="1" ref="E2453" ca="1">IFERROR(_xlfn._xlws.FILTER(merged_ranks,(merged_end_dates=DATE(9999,12,31))*(merged_names=A2453)),"")</f>
        <v/>
      </c>
      <c r="F2453" s="17" t="str">
        <f ca="1">_xlfn.XLOOKUP(J2453,Promotions[Promo Key],Promotions[Promo Date],"")</f>
        <v/>
      </c>
      <c r="G2453" s="18" t="str">
        <f t="shared" ca="1" si="163"/>
        <v/>
      </c>
      <c r="H2453" s="18" t="str">
        <f t="shared" ca="1" si="162"/>
        <v/>
      </c>
      <c r="I2453" s="17" t="str">
        <f>_xlfn.XLOOKUP(A2453,Students[Full Name],Students[Starting Rank],"")</f>
        <v/>
      </c>
      <c r="J2453" s="15" t="str">
        <f t="shared" ca="1" si="164"/>
        <v xml:space="preserve">: </v>
      </c>
      <c r="K2453" s="16" t="str">
        <f>_xlfn.XLOOKUP(A2453,Students[Full Name],Students[Start Date],"")</f>
        <v/>
      </c>
      <c r="L2453" s="18">
        <f t="shared" ca="1" si="165"/>
        <v>-1</v>
      </c>
      <c r="M2453" s="18" cm="1">
        <f t="array" aca="1" ref="M2453" ca="1">SUMPRODUCT(Inactives[Days Inactive]*(Inactives[Student]=A2453))/365</f>
        <v>0</v>
      </c>
      <c r="N2453" s="18" t="str" cm="1">
        <f t="array" ref="N2453">IF(LEN($A2453)&gt;0,SUMPRODUCT(($A2453=merged_names)*(_xlfn.TEXTAFTER(N$2, "At ")=merged_belt_colours)*merged_months_at_rank),"")</f>
        <v/>
      </c>
      <c r="O2453" s="18" t="str" cm="1">
        <f t="array" ref="O2453">IF(LEN($A2453)&gt;0,SUMPRODUCT(($A2453=merged_names)*(_xlfn.TEXTAFTER(O$2, "At ")=merged_belt_colours)*merged_months_at_rank),"")</f>
        <v/>
      </c>
      <c r="P2453" s="18" t="str" cm="1">
        <f t="array" ref="P2453">IF(LEN($A2453)&gt;0,SUMPRODUCT(($A2453=merged_names)*(_xlfn.TEXTAFTER(P$2, "At ")=merged_belt_colours)*merged_months_at_rank),"")</f>
        <v/>
      </c>
      <c r="Q2453" s="18" t="str" cm="1">
        <f t="array" ref="Q2453">IF(LEN($A2453)&gt;0,SUMPRODUCT(($A2453=merged_names)*(_xlfn.TEXTAFTER(Q$2, "At ")=merged_belt_colours)*merged_months_at_rank),"")</f>
        <v/>
      </c>
      <c r="R2453" s="18" t="str" cm="1">
        <f t="array" ref="R2453">IF(LEN($A2453)&gt;0,SUMPRODUCT(($A2453=merged_names)*(_xlfn.TEXTAFTER(R$2, "At ")=merged_belt_colours)*merged_months_at_rank),"")</f>
        <v/>
      </c>
    </row>
    <row r="2454" spans="1:18" x14ac:dyDescent="0.25">
      <c r="A2454"/>
      <c r="B2454" s="15" t="str" cm="1">
        <f t="array" ref="B2454">IFERROR(IF(LEN(A2454)&gt;0, IF(SUMPRODUCT((Inactives[Key]=J2454)*(Inactives[Currently Inactive]))=1,"Inactive","Active"),""),"Active")</f>
        <v/>
      </c>
      <c r="C2454" s="16" t="str" cm="1">
        <f t="array" aca="1" ref="C2454" ca="1">IFERROR(_xlfn._xlws.FILTER(Inactives[Inactive On],(Inactives[Key]=J2454)*(Inactives[Currently Inactive]),""),"")</f>
        <v/>
      </c>
      <c r="D2454" s="16" t="str" cm="1">
        <f t="array" aca="1" ref="D2454" ca="1">IFERROR(INDEX(_xlfn.TEXTSPLIT(E2454," "),1),"")</f>
        <v/>
      </c>
      <c r="E2454" s="15" t="str" cm="1">
        <f t="array" aca="1" ref="E2454" ca="1">IFERROR(_xlfn._xlws.FILTER(merged_ranks,(merged_end_dates=DATE(9999,12,31))*(merged_names=A2454)),"")</f>
        <v/>
      </c>
      <c r="F2454" s="17" t="str">
        <f ca="1">_xlfn.XLOOKUP(J2454,Promotions[Promo Key],Promotions[Promo Date],"")</f>
        <v/>
      </c>
      <c r="G2454" s="18" t="str">
        <f t="shared" ca="1" si="163"/>
        <v/>
      </c>
      <c r="H2454" s="18" t="str">
        <f t="shared" ca="1" si="162"/>
        <v/>
      </c>
      <c r="I2454" s="17" t="str">
        <f>_xlfn.XLOOKUP(A2454,Students[Full Name],Students[Starting Rank],"")</f>
        <v/>
      </c>
      <c r="J2454" s="15" t="str">
        <f t="shared" ca="1" si="164"/>
        <v xml:space="preserve">: </v>
      </c>
      <c r="K2454" s="16" t="str">
        <f>_xlfn.XLOOKUP(A2454,Students[Full Name],Students[Start Date],"")</f>
        <v/>
      </c>
      <c r="L2454" s="18">
        <f t="shared" ca="1" si="165"/>
        <v>-1</v>
      </c>
      <c r="M2454" s="18" cm="1">
        <f t="array" aca="1" ref="M2454" ca="1">SUMPRODUCT(Inactives[Days Inactive]*(Inactives[Student]=A2454))/365</f>
        <v>0</v>
      </c>
      <c r="N2454" s="18" t="str" cm="1">
        <f t="array" ref="N2454">IF(LEN($A2454)&gt;0,SUMPRODUCT(($A2454=merged_names)*(_xlfn.TEXTAFTER(N$2, "At ")=merged_belt_colours)*merged_months_at_rank),"")</f>
        <v/>
      </c>
      <c r="O2454" s="18" t="str" cm="1">
        <f t="array" ref="O2454">IF(LEN($A2454)&gt;0,SUMPRODUCT(($A2454=merged_names)*(_xlfn.TEXTAFTER(O$2, "At ")=merged_belt_colours)*merged_months_at_rank),"")</f>
        <v/>
      </c>
      <c r="P2454" s="18" t="str" cm="1">
        <f t="array" ref="P2454">IF(LEN($A2454)&gt;0,SUMPRODUCT(($A2454=merged_names)*(_xlfn.TEXTAFTER(P$2, "At ")=merged_belt_colours)*merged_months_at_rank),"")</f>
        <v/>
      </c>
      <c r="Q2454" s="18" t="str" cm="1">
        <f t="array" ref="Q2454">IF(LEN($A2454)&gt;0,SUMPRODUCT(($A2454=merged_names)*(_xlfn.TEXTAFTER(Q$2, "At ")=merged_belt_colours)*merged_months_at_rank),"")</f>
        <v/>
      </c>
      <c r="R2454" s="18" t="str" cm="1">
        <f t="array" ref="R2454">IF(LEN($A2454)&gt;0,SUMPRODUCT(($A2454=merged_names)*(_xlfn.TEXTAFTER(R$2, "At ")=merged_belt_colours)*merged_months_at_rank),"")</f>
        <v/>
      </c>
    </row>
    <row r="2455" spans="1:18" x14ac:dyDescent="0.25">
      <c r="A2455"/>
      <c r="B2455" s="15" t="str" cm="1">
        <f t="array" ref="B2455">IFERROR(IF(LEN(A2455)&gt;0, IF(SUMPRODUCT((Inactives[Key]=J2455)*(Inactives[Currently Inactive]))=1,"Inactive","Active"),""),"Active")</f>
        <v/>
      </c>
      <c r="C2455" s="16" t="str" cm="1">
        <f t="array" aca="1" ref="C2455" ca="1">IFERROR(_xlfn._xlws.FILTER(Inactives[Inactive On],(Inactives[Key]=J2455)*(Inactives[Currently Inactive]),""),"")</f>
        <v/>
      </c>
      <c r="D2455" s="16" t="str" cm="1">
        <f t="array" aca="1" ref="D2455" ca="1">IFERROR(INDEX(_xlfn.TEXTSPLIT(E2455," "),1),"")</f>
        <v/>
      </c>
      <c r="E2455" s="15" t="str" cm="1">
        <f t="array" aca="1" ref="E2455" ca="1">IFERROR(_xlfn._xlws.FILTER(merged_ranks,(merged_end_dates=DATE(9999,12,31))*(merged_names=A2455)),"")</f>
        <v/>
      </c>
      <c r="F2455" s="17" t="str">
        <f ca="1">_xlfn.XLOOKUP(J2455,Promotions[Promo Key],Promotions[Promo Date],"")</f>
        <v/>
      </c>
      <c r="G2455" s="18" t="str">
        <f t="shared" ca="1" si="163"/>
        <v/>
      </c>
      <c r="H2455" s="18" t="str">
        <f t="shared" ca="1" si="162"/>
        <v/>
      </c>
      <c r="I2455" s="17" t="str">
        <f>_xlfn.XLOOKUP(A2455,Students[Full Name],Students[Starting Rank],"")</f>
        <v/>
      </c>
      <c r="J2455" s="15" t="str">
        <f t="shared" ca="1" si="164"/>
        <v xml:space="preserve">: </v>
      </c>
      <c r="K2455" s="16" t="str">
        <f>_xlfn.XLOOKUP(A2455,Students[Full Name],Students[Start Date],"")</f>
        <v/>
      </c>
      <c r="L2455" s="18">
        <f t="shared" ca="1" si="165"/>
        <v>-1</v>
      </c>
      <c r="M2455" s="18" cm="1">
        <f t="array" aca="1" ref="M2455" ca="1">SUMPRODUCT(Inactives[Days Inactive]*(Inactives[Student]=A2455))/365</f>
        <v>0</v>
      </c>
      <c r="N2455" s="18" t="str" cm="1">
        <f t="array" ref="N2455">IF(LEN($A2455)&gt;0,SUMPRODUCT(($A2455=merged_names)*(_xlfn.TEXTAFTER(N$2, "At ")=merged_belt_colours)*merged_months_at_rank),"")</f>
        <v/>
      </c>
      <c r="O2455" s="18" t="str" cm="1">
        <f t="array" ref="O2455">IF(LEN($A2455)&gt;0,SUMPRODUCT(($A2455=merged_names)*(_xlfn.TEXTAFTER(O$2, "At ")=merged_belt_colours)*merged_months_at_rank),"")</f>
        <v/>
      </c>
      <c r="P2455" s="18" t="str" cm="1">
        <f t="array" ref="P2455">IF(LEN($A2455)&gt;0,SUMPRODUCT(($A2455=merged_names)*(_xlfn.TEXTAFTER(P$2, "At ")=merged_belt_colours)*merged_months_at_rank),"")</f>
        <v/>
      </c>
      <c r="Q2455" s="18" t="str" cm="1">
        <f t="array" ref="Q2455">IF(LEN($A2455)&gt;0,SUMPRODUCT(($A2455=merged_names)*(_xlfn.TEXTAFTER(Q$2, "At ")=merged_belt_colours)*merged_months_at_rank),"")</f>
        <v/>
      </c>
      <c r="R2455" s="18" t="str" cm="1">
        <f t="array" ref="R2455">IF(LEN($A2455)&gt;0,SUMPRODUCT(($A2455=merged_names)*(_xlfn.TEXTAFTER(R$2, "At ")=merged_belt_colours)*merged_months_at_rank),"")</f>
        <v/>
      </c>
    </row>
    <row r="2456" spans="1:18" x14ac:dyDescent="0.25">
      <c r="A2456"/>
      <c r="B2456" s="15" t="str" cm="1">
        <f t="array" ref="B2456">IFERROR(IF(LEN(A2456)&gt;0, IF(SUMPRODUCT((Inactives[Key]=J2456)*(Inactives[Currently Inactive]))=1,"Inactive","Active"),""),"Active")</f>
        <v/>
      </c>
      <c r="C2456" s="16" t="str" cm="1">
        <f t="array" aca="1" ref="C2456" ca="1">IFERROR(_xlfn._xlws.FILTER(Inactives[Inactive On],(Inactives[Key]=J2456)*(Inactives[Currently Inactive]),""),"")</f>
        <v/>
      </c>
      <c r="D2456" s="16" t="str" cm="1">
        <f t="array" aca="1" ref="D2456" ca="1">IFERROR(INDEX(_xlfn.TEXTSPLIT(E2456," "),1),"")</f>
        <v/>
      </c>
      <c r="E2456" s="15" t="str" cm="1">
        <f t="array" aca="1" ref="E2456" ca="1">IFERROR(_xlfn._xlws.FILTER(merged_ranks,(merged_end_dates=DATE(9999,12,31))*(merged_names=A2456)),"")</f>
        <v/>
      </c>
      <c r="F2456" s="17" t="str">
        <f ca="1">_xlfn.XLOOKUP(J2456,Promotions[Promo Key],Promotions[Promo Date],"")</f>
        <v/>
      </c>
      <c r="G2456" s="18" t="str">
        <f t="shared" ca="1" si="163"/>
        <v/>
      </c>
      <c r="H2456" s="18" t="str">
        <f t="shared" ref="H2456:H2519" ca="1" si="166">IFERROR((TODAY()-K2456)/365-M2456,"")</f>
        <v/>
      </c>
      <c r="I2456" s="17" t="str">
        <f>_xlfn.XLOOKUP(A2456,Students[Full Name],Students[Starting Rank],"")</f>
        <v/>
      </c>
      <c r="J2456" s="15" t="str">
        <f t="shared" ca="1" si="164"/>
        <v xml:space="preserve">: </v>
      </c>
      <c r="K2456" s="16" t="str">
        <f>_xlfn.XLOOKUP(A2456,Students[Full Name],Students[Start Date],"")</f>
        <v/>
      </c>
      <c r="L2456" s="18">
        <f t="shared" ca="1" si="165"/>
        <v>-1</v>
      </c>
      <c r="M2456" s="18" cm="1">
        <f t="array" aca="1" ref="M2456" ca="1">SUMPRODUCT(Inactives[Days Inactive]*(Inactives[Student]=A2456))/365</f>
        <v>0</v>
      </c>
      <c r="N2456" s="18" t="str" cm="1">
        <f t="array" ref="N2456">IF(LEN($A2456)&gt;0,SUMPRODUCT(($A2456=merged_names)*(_xlfn.TEXTAFTER(N$2, "At ")=merged_belt_colours)*merged_months_at_rank),"")</f>
        <v/>
      </c>
      <c r="O2456" s="18" t="str" cm="1">
        <f t="array" ref="O2456">IF(LEN($A2456)&gt;0,SUMPRODUCT(($A2456=merged_names)*(_xlfn.TEXTAFTER(O$2, "At ")=merged_belt_colours)*merged_months_at_rank),"")</f>
        <v/>
      </c>
      <c r="P2456" s="18" t="str" cm="1">
        <f t="array" ref="P2456">IF(LEN($A2456)&gt;0,SUMPRODUCT(($A2456=merged_names)*(_xlfn.TEXTAFTER(P$2, "At ")=merged_belt_colours)*merged_months_at_rank),"")</f>
        <v/>
      </c>
      <c r="Q2456" s="18" t="str" cm="1">
        <f t="array" ref="Q2456">IF(LEN($A2456)&gt;0,SUMPRODUCT(($A2456=merged_names)*(_xlfn.TEXTAFTER(Q$2, "At ")=merged_belt_colours)*merged_months_at_rank),"")</f>
        <v/>
      </c>
      <c r="R2456" s="18" t="str" cm="1">
        <f t="array" ref="R2456">IF(LEN($A2456)&gt;0,SUMPRODUCT(($A2456=merged_names)*(_xlfn.TEXTAFTER(R$2, "At ")=merged_belt_colours)*merged_months_at_rank),"")</f>
        <v/>
      </c>
    </row>
    <row r="2457" spans="1:18" x14ac:dyDescent="0.25">
      <c r="A2457"/>
      <c r="B2457" s="15" t="str" cm="1">
        <f t="array" ref="B2457">IFERROR(IF(LEN(A2457)&gt;0, IF(SUMPRODUCT((Inactives[Key]=J2457)*(Inactives[Currently Inactive]))=1,"Inactive","Active"),""),"Active")</f>
        <v/>
      </c>
      <c r="C2457" s="16" t="str" cm="1">
        <f t="array" aca="1" ref="C2457" ca="1">IFERROR(_xlfn._xlws.FILTER(Inactives[Inactive On],(Inactives[Key]=J2457)*(Inactives[Currently Inactive]),""),"")</f>
        <v/>
      </c>
      <c r="D2457" s="16" t="str" cm="1">
        <f t="array" aca="1" ref="D2457" ca="1">IFERROR(INDEX(_xlfn.TEXTSPLIT(E2457," "),1),"")</f>
        <v/>
      </c>
      <c r="E2457" s="15" t="str" cm="1">
        <f t="array" aca="1" ref="E2457" ca="1">IFERROR(_xlfn._xlws.FILTER(merged_ranks,(merged_end_dates=DATE(9999,12,31))*(merged_names=A2457)),"")</f>
        <v/>
      </c>
      <c r="F2457" s="17" t="str">
        <f ca="1">_xlfn.XLOOKUP(J2457,Promotions[Promo Key],Promotions[Promo Date],"")</f>
        <v/>
      </c>
      <c r="G2457" s="18" t="str">
        <f t="shared" ca="1" si="163"/>
        <v/>
      </c>
      <c r="H2457" s="18" t="str">
        <f t="shared" ca="1" si="166"/>
        <v/>
      </c>
      <c r="I2457" s="17" t="str">
        <f>_xlfn.XLOOKUP(A2457,Students[Full Name],Students[Starting Rank],"")</f>
        <v/>
      </c>
      <c r="J2457" s="15" t="str">
        <f t="shared" ca="1" si="164"/>
        <v xml:space="preserve">: </v>
      </c>
      <c r="K2457" s="16" t="str">
        <f>_xlfn.XLOOKUP(A2457,Students[Full Name],Students[Start Date],"")</f>
        <v/>
      </c>
      <c r="L2457" s="18">
        <f t="shared" ca="1" si="165"/>
        <v>-1</v>
      </c>
      <c r="M2457" s="18" cm="1">
        <f t="array" aca="1" ref="M2457" ca="1">SUMPRODUCT(Inactives[Days Inactive]*(Inactives[Student]=A2457))/365</f>
        <v>0</v>
      </c>
      <c r="N2457" s="18" t="str" cm="1">
        <f t="array" ref="N2457">IF(LEN($A2457)&gt;0,SUMPRODUCT(($A2457=merged_names)*(_xlfn.TEXTAFTER(N$2, "At ")=merged_belt_colours)*merged_months_at_rank),"")</f>
        <v/>
      </c>
      <c r="O2457" s="18" t="str" cm="1">
        <f t="array" ref="O2457">IF(LEN($A2457)&gt;0,SUMPRODUCT(($A2457=merged_names)*(_xlfn.TEXTAFTER(O$2, "At ")=merged_belt_colours)*merged_months_at_rank),"")</f>
        <v/>
      </c>
      <c r="P2457" s="18" t="str" cm="1">
        <f t="array" ref="P2457">IF(LEN($A2457)&gt;0,SUMPRODUCT(($A2457=merged_names)*(_xlfn.TEXTAFTER(P$2, "At ")=merged_belt_colours)*merged_months_at_rank),"")</f>
        <v/>
      </c>
      <c r="Q2457" s="18" t="str" cm="1">
        <f t="array" ref="Q2457">IF(LEN($A2457)&gt;0,SUMPRODUCT(($A2457=merged_names)*(_xlfn.TEXTAFTER(Q$2, "At ")=merged_belt_colours)*merged_months_at_rank),"")</f>
        <v/>
      </c>
      <c r="R2457" s="18" t="str" cm="1">
        <f t="array" ref="R2457">IF(LEN($A2457)&gt;0,SUMPRODUCT(($A2457=merged_names)*(_xlfn.TEXTAFTER(R$2, "At ")=merged_belt_colours)*merged_months_at_rank),"")</f>
        <v/>
      </c>
    </row>
    <row r="2458" spans="1:18" x14ac:dyDescent="0.25">
      <c r="A2458"/>
      <c r="B2458" s="15" t="str" cm="1">
        <f t="array" ref="B2458">IFERROR(IF(LEN(A2458)&gt;0, IF(SUMPRODUCT((Inactives[Key]=J2458)*(Inactives[Currently Inactive]))=1,"Inactive","Active"),""),"Active")</f>
        <v/>
      </c>
      <c r="C2458" s="16" t="str" cm="1">
        <f t="array" aca="1" ref="C2458" ca="1">IFERROR(_xlfn._xlws.FILTER(Inactives[Inactive On],(Inactives[Key]=J2458)*(Inactives[Currently Inactive]),""),"")</f>
        <v/>
      </c>
      <c r="D2458" s="16" t="str" cm="1">
        <f t="array" aca="1" ref="D2458" ca="1">IFERROR(INDEX(_xlfn.TEXTSPLIT(E2458," "),1),"")</f>
        <v/>
      </c>
      <c r="E2458" s="15" t="str" cm="1">
        <f t="array" aca="1" ref="E2458" ca="1">IFERROR(_xlfn._xlws.FILTER(merged_ranks,(merged_end_dates=DATE(9999,12,31))*(merged_names=A2458)),"")</f>
        <v/>
      </c>
      <c r="F2458" s="17" t="str">
        <f ca="1">_xlfn.XLOOKUP(J2458,Promotions[Promo Key],Promotions[Promo Date],"")</f>
        <v/>
      </c>
      <c r="G2458" s="18" t="str">
        <f t="shared" ca="1" si="163"/>
        <v/>
      </c>
      <c r="H2458" s="18" t="str">
        <f t="shared" ca="1" si="166"/>
        <v/>
      </c>
      <c r="I2458" s="17" t="str">
        <f>_xlfn.XLOOKUP(A2458,Students[Full Name],Students[Starting Rank],"")</f>
        <v/>
      </c>
      <c r="J2458" s="15" t="str">
        <f t="shared" ca="1" si="164"/>
        <v xml:space="preserve">: </v>
      </c>
      <c r="K2458" s="16" t="str">
        <f>_xlfn.XLOOKUP(A2458,Students[Full Name],Students[Start Date],"")</f>
        <v/>
      </c>
      <c r="L2458" s="18">
        <f t="shared" ca="1" si="165"/>
        <v>-1</v>
      </c>
      <c r="M2458" s="18" cm="1">
        <f t="array" aca="1" ref="M2458" ca="1">SUMPRODUCT(Inactives[Days Inactive]*(Inactives[Student]=A2458))/365</f>
        <v>0</v>
      </c>
      <c r="N2458" s="18" t="str" cm="1">
        <f t="array" ref="N2458">IF(LEN($A2458)&gt;0,SUMPRODUCT(($A2458=merged_names)*(_xlfn.TEXTAFTER(N$2, "At ")=merged_belt_colours)*merged_months_at_rank),"")</f>
        <v/>
      </c>
      <c r="O2458" s="18" t="str" cm="1">
        <f t="array" ref="O2458">IF(LEN($A2458)&gt;0,SUMPRODUCT(($A2458=merged_names)*(_xlfn.TEXTAFTER(O$2, "At ")=merged_belt_colours)*merged_months_at_rank),"")</f>
        <v/>
      </c>
      <c r="P2458" s="18" t="str" cm="1">
        <f t="array" ref="P2458">IF(LEN($A2458)&gt;0,SUMPRODUCT(($A2458=merged_names)*(_xlfn.TEXTAFTER(P$2, "At ")=merged_belt_colours)*merged_months_at_rank),"")</f>
        <v/>
      </c>
      <c r="Q2458" s="18" t="str" cm="1">
        <f t="array" ref="Q2458">IF(LEN($A2458)&gt;0,SUMPRODUCT(($A2458=merged_names)*(_xlfn.TEXTAFTER(Q$2, "At ")=merged_belt_colours)*merged_months_at_rank),"")</f>
        <v/>
      </c>
      <c r="R2458" s="18" t="str" cm="1">
        <f t="array" ref="R2458">IF(LEN($A2458)&gt;0,SUMPRODUCT(($A2458=merged_names)*(_xlfn.TEXTAFTER(R$2, "At ")=merged_belt_colours)*merged_months_at_rank),"")</f>
        <v/>
      </c>
    </row>
    <row r="2459" spans="1:18" x14ac:dyDescent="0.25">
      <c r="A2459"/>
      <c r="B2459" s="15" t="str" cm="1">
        <f t="array" ref="B2459">IFERROR(IF(LEN(A2459)&gt;0, IF(SUMPRODUCT((Inactives[Key]=J2459)*(Inactives[Currently Inactive]))=1,"Inactive","Active"),""),"Active")</f>
        <v/>
      </c>
      <c r="C2459" s="16" t="str" cm="1">
        <f t="array" aca="1" ref="C2459" ca="1">IFERROR(_xlfn._xlws.FILTER(Inactives[Inactive On],(Inactives[Key]=J2459)*(Inactives[Currently Inactive]),""),"")</f>
        <v/>
      </c>
      <c r="D2459" s="16" t="str" cm="1">
        <f t="array" aca="1" ref="D2459" ca="1">IFERROR(INDEX(_xlfn.TEXTSPLIT(E2459," "),1),"")</f>
        <v/>
      </c>
      <c r="E2459" s="15" t="str" cm="1">
        <f t="array" aca="1" ref="E2459" ca="1">IFERROR(_xlfn._xlws.FILTER(merged_ranks,(merged_end_dates=DATE(9999,12,31))*(merged_names=A2459)),"")</f>
        <v/>
      </c>
      <c r="F2459" s="17" t="str">
        <f ca="1">_xlfn.XLOOKUP(J2459,Promotions[Promo Key],Promotions[Promo Date],"")</f>
        <v/>
      </c>
      <c r="G2459" s="18" t="str">
        <f t="shared" ca="1" si="163"/>
        <v/>
      </c>
      <c r="H2459" s="18" t="str">
        <f t="shared" ca="1" si="166"/>
        <v/>
      </c>
      <c r="I2459" s="17" t="str">
        <f>_xlfn.XLOOKUP(A2459,Students[Full Name],Students[Starting Rank],"")</f>
        <v/>
      </c>
      <c r="J2459" s="15" t="str">
        <f t="shared" ca="1" si="164"/>
        <v xml:space="preserve">: </v>
      </c>
      <c r="K2459" s="16" t="str">
        <f>_xlfn.XLOOKUP(A2459,Students[Full Name],Students[Start Date],"")</f>
        <v/>
      </c>
      <c r="L2459" s="18">
        <f t="shared" ca="1" si="165"/>
        <v>-1</v>
      </c>
      <c r="M2459" s="18" cm="1">
        <f t="array" aca="1" ref="M2459" ca="1">SUMPRODUCT(Inactives[Days Inactive]*(Inactives[Student]=A2459))/365</f>
        <v>0</v>
      </c>
      <c r="N2459" s="18" t="str" cm="1">
        <f t="array" ref="N2459">IF(LEN($A2459)&gt;0,SUMPRODUCT(($A2459=merged_names)*(_xlfn.TEXTAFTER(N$2, "At ")=merged_belt_colours)*merged_months_at_rank),"")</f>
        <v/>
      </c>
      <c r="O2459" s="18" t="str" cm="1">
        <f t="array" ref="O2459">IF(LEN($A2459)&gt;0,SUMPRODUCT(($A2459=merged_names)*(_xlfn.TEXTAFTER(O$2, "At ")=merged_belt_colours)*merged_months_at_rank),"")</f>
        <v/>
      </c>
      <c r="P2459" s="18" t="str" cm="1">
        <f t="array" ref="P2459">IF(LEN($A2459)&gt;0,SUMPRODUCT(($A2459=merged_names)*(_xlfn.TEXTAFTER(P$2, "At ")=merged_belt_colours)*merged_months_at_rank),"")</f>
        <v/>
      </c>
      <c r="Q2459" s="18" t="str" cm="1">
        <f t="array" ref="Q2459">IF(LEN($A2459)&gt;0,SUMPRODUCT(($A2459=merged_names)*(_xlfn.TEXTAFTER(Q$2, "At ")=merged_belt_colours)*merged_months_at_rank),"")</f>
        <v/>
      </c>
      <c r="R2459" s="18" t="str" cm="1">
        <f t="array" ref="R2459">IF(LEN($A2459)&gt;0,SUMPRODUCT(($A2459=merged_names)*(_xlfn.TEXTAFTER(R$2, "At ")=merged_belt_colours)*merged_months_at_rank),"")</f>
        <v/>
      </c>
    </row>
    <row r="2460" spans="1:18" x14ac:dyDescent="0.25">
      <c r="A2460"/>
      <c r="B2460" s="15" t="str" cm="1">
        <f t="array" ref="B2460">IFERROR(IF(LEN(A2460)&gt;0, IF(SUMPRODUCT((Inactives[Key]=J2460)*(Inactives[Currently Inactive]))=1,"Inactive","Active"),""),"Active")</f>
        <v/>
      </c>
      <c r="C2460" s="16" t="str" cm="1">
        <f t="array" aca="1" ref="C2460" ca="1">IFERROR(_xlfn._xlws.FILTER(Inactives[Inactive On],(Inactives[Key]=J2460)*(Inactives[Currently Inactive]),""),"")</f>
        <v/>
      </c>
      <c r="D2460" s="16" t="str" cm="1">
        <f t="array" aca="1" ref="D2460" ca="1">IFERROR(INDEX(_xlfn.TEXTSPLIT(E2460," "),1),"")</f>
        <v/>
      </c>
      <c r="E2460" s="15" t="str" cm="1">
        <f t="array" aca="1" ref="E2460" ca="1">IFERROR(_xlfn._xlws.FILTER(merged_ranks,(merged_end_dates=DATE(9999,12,31))*(merged_names=A2460)),"")</f>
        <v/>
      </c>
      <c r="F2460" s="17" t="str">
        <f ca="1">_xlfn.XLOOKUP(J2460,Promotions[Promo Key],Promotions[Promo Date],"")</f>
        <v/>
      </c>
      <c r="G2460" s="18" t="str">
        <f t="shared" ref="G2460:G2523" ca="1" si="167">IFERROR((TODAY()-F2460)/30.5, "")</f>
        <v/>
      </c>
      <c r="H2460" s="18" t="str">
        <f t="shared" ca="1" si="166"/>
        <v/>
      </c>
      <c r="I2460" s="17" t="str">
        <f>_xlfn.XLOOKUP(A2460,Students[Full Name],Students[Starting Rank],"")</f>
        <v/>
      </c>
      <c r="J2460" s="15" t="str">
        <f t="shared" ref="J2460:J2523" ca="1" si="168">A2460&amp;": "&amp;E2460</f>
        <v xml:space="preserve">: </v>
      </c>
      <c r="K2460" s="16" t="str">
        <f>_xlfn.XLOOKUP(A2460,Students[Full Name],Students[Start Date],"")</f>
        <v/>
      </c>
      <c r="L2460" s="18">
        <f t="shared" ref="L2460:L2523" ca="1" si="169">IF(LEN(C2460)&gt;0,(TODAY()-C2460)/30.5,-1)</f>
        <v>-1</v>
      </c>
      <c r="M2460" s="18" cm="1">
        <f t="array" aca="1" ref="M2460" ca="1">SUMPRODUCT(Inactives[Days Inactive]*(Inactives[Student]=A2460))/365</f>
        <v>0</v>
      </c>
      <c r="N2460" s="18" t="str" cm="1">
        <f t="array" ref="N2460">IF(LEN($A2460)&gt;0,SUMPRODUCT(($A2460=merged_names)*(_xlfn.TEXTAFTER(N$2, "At ")=merged_belt_colours)*merged_months_at_rank),"")</f>
        <v/>
      </c>
      <c r="O2460" s="18" t="str" cm="1">
        <f t="array" ref="O2460">IF(LEN($A2460)&gt;0,SUMPRODUCT(($A2460=merged_names)*(_xlfn.TEXTAFTER(O$2, "At ")=merged_belt_colours)*merged_months_at_rank),"")</f>
        <v/>
      </c>
      <c r="P2460" s="18" t="str" cm="1">
        <f t="array" ref="P2460">IF(LEN($A2460)&gt;0,SUMPRODUCT(($A2460=merged_names)*(_xlfn.TEXTAFTER(P$2, "At ")=merged_belt_colours)*merged_months_at_rank),"")</f>
        <v/>
      </c>
      <c r="Q2460" s="18" t="str" cm="1">
        <f t="array" ref="Q2460">IF(LEN($A2460)&gt;0,SUMPRODUCT(($A2460=merged_names)*(_xlfn.TEXTAFTER(Q$2, "At ")=merged_belt_colours)*merged_months_at_rank),"")</f>
        <v/>
      </c>
      <c r="R2460" s="18" t="str" cm="1">
        <f t="array" ref="R2460">IF(LEN($A2460)&gt;0,SUMPRODUCT(($A2460=merged_names)*(_xlfn.TEXTAFTER(R$2, "At ")=merged_belt_colours)*merged_months_at_rank),"")</f>
        <v/>
      </c>
    </row>
    <row r="2461" spans="1:18" x14ac:dyDescent="0.25">
      <c r="A2461"/>
      <c r="B2461" s="15" t="str" cm="1">
        <f t="array" ref="B2461">IFERROR(IF(LEN(A2461)&gt;0, IF(SUMPRODUCT((Inactives[Key]=J2461)*(Inactives[Currently Inactive]))=1,"Inactive","Active"),""),"Active")</f>
        <v/>
      </c>
      <c r="C2461" s="16" t="str" cm="1">
        <f t="array" aca="1" ref="C2461" ca="1">IFERROR(_xlfn._xlws.FILTER(Inactives[Inactive On],(Inactives[Key]=J2461)*(Inactives[Currently Inactive]),""),"")</f>
        <v/>
      </c>
      <c r="D2461" s="16" t="str" cm="1">
        <f t="array" aca="1" ref="D2461" ca="1">IFERROR(INDEX(_xlfn.TEXTSPLIT(E2461," "),1),"")</f>
        <v/>
      </c>
      <c r="E2461" s="15" t="str" cm="1">
        <f t="array" aca="1" ref="E2461" ca="1">IFERROR(_xlfn._xlws.FILTER(merged_ranks,(merged_end_dates=DATE(9999,12,31))*(merged_names=A2461)),"")</f>
        <v/>
      </c>
      <c r="F2461" s="17" t="str">
        <f ca="1">_xlfn.XLOOKUP(J2461,Promotions[Promo Key],Promotions[Promo Date],"")</f>
        <v/>
      </c>
      <c r="G2461" s="18" t="str">
        <f t="shared" ca="1" si="167"/>
        <v/>
      </c>
      <c r="H2461" s="18" t="str">
        <f t="shared" ca="1" si="166"/>
        <v/>
      </c>
      <c r="I2461" s="17" t="str">
        <f>_xlfn.XLOOKUP(A2461,Students[Full Name],Students[Starting Rank],"")</f>
        <v/>
      </c>
      <c r="J2461" s="15" t="str">
        <f t="shared" ca="1" si="168"/>
        <v xml:space="preserve">: </v>
      </c>
      <c r="K2461" s="16" t="str">
        <f>_xlfn.XLOOKUP(A2461,Students[Full Name],Students[Start Date],"")</f>
        <v/>
      </c>
      <c r="L2461" s="18">
        <f t="shared" ca="1" si="169"/>
        <v>-1</v>
      </c>
      <c r="M2461" s="18" cm="1">
        <f t="array" aca="1" ref="M2461" ca="1">SUMPRODUCT(Inactives[Days Inactive]*(Inactives[Student]=A2461))/365</f>
        <v>0</v>
      </c>
      <c r="N2461" s="18" t="str" cm="1">
        <f t="array" ref="N2461">IF(LEN($A2461)&gt;0,SUMPRODUCT(($A2461=merged_names)*(_xlfn.TEXTAFTER(N$2, "At ")=merged_belt_colours)*merged_months_at_rank),"")</f>
        <v/>
      </c>
      <c r="O2461" s="18" t="str" cm="1">
        <f t="array" ref="O2461">IF(LEN($A2461)&gt;0,SUMPRODUCT(($A2461=merged_names)*(_xlfn.TEXTAFTER(O$2, "At ")=merged_belt_colours)*merged_months_at_rank),"")</f>
        <v/>
      </c>
      <c r="P2461" s="18" t="str" cm="1">
        <f t="array" ref="P2461">IF(LEN($A2461)&gt;0,SUMPRODUCT(($A2461=merged_names)*(_xlfn.TEXTAFTER(P$2, "At ")=merged_belt_colours)*merged_months_at_rank),"")</f>
        <v/>
      </c>
      <c r="Q2461" s="18" t="str" cm="1">
        <f t="array" ref="Q2461">IF(LEN($A2461)&gt;0,SUMPRODUCT(($A2461=merged_names)*(_xlfn.TEXTAFTER(Q$2, "At ")=merged_belt_colours)*merged_months_at_rank),"")</f>
        <v/>
      </c>
      <c r="R2461" s="18" t="str" cm="1">
        <f t="array" ref="R2461">IF(LEN($A2461)&gt;0,SUMPRODUCT(($A2461=merged_names)*(_xlfn.TEXTAFTER(R$2, "At ")=merged_belt_colours)*merged_months_at_rank),"")</f>
        <v/>
      </c>
    </row>
    <row r="2462" spans="1:18" x14ac:dyDescent="0.25">
      <c r="A2462"/>
      <c r="B2462" s="15" t="str" cm="1">
        <f t="array" ref="B2462">IFERROR(IF(LEN(A2462)&gt;0, IF(SUMPRODUCT((Inactives[Key]=J2462)*(Inactives[Currently Inactive]))=1,"Inactive","Active"),""),"Active")</f>
        <v/>
      </c>
      <c r="C2462" s="16" t="str" cm="1">
        <f t="array" aca="1" ref="C2462" ca="1">IFERROR(_xlfn._xlws.FILTER(Inactives[Inactive On],(Inactives[Key]=J2462)*(Inactives[Currently Inactive]),""),"")</f>
        <v/>
      </c>
      <c r="D2462" s="16" t="str" cm="1">
        <f t="array" aca="1" ref="D2462" ca="1">IFERROR(INDEX(_xlfn.TEXTSPLIT(E2462," "),1),"")</f>
        <v/>
      </c>
      <c r="E2462" s="15" t="str" cm="1">
        <f t="array" aca="1" ref="E2462" ca="1">IFERROR(_xlfn._xlws.FILTER(merged_ranks,(merged_end_dates=DATE(9999,12,31))*(merged_names=A2462)),"")</f>
        <v/>
      </c>
      <c r="F2462" s="17" t="str">
        <f ca="1">_xlfn.XLOOKUP(J2462,Promotions[Promo Key],Promotions[Promo Date],"")</f>
        <v/>
      </c>
      <c r="G2462" s="18" t="str">
        <f t="shared" ca="1" si="167"/>
        <v/>
      </c>
      <c r="H2462" s="18" t="str">
        <f t="shared" ca="1" si="166"/>
        <v/>
      </c>
      <c r="I2462" s="17" t="str">
        <f>_xlfn.XLOOKUP(A2462,Students[Full Name],Students[Starting Rank],"")</f>
        <v/>
      </c>
      <c r="J2462" s="15" t="str">
        <f t="shared" ca="1" si="168"/>
        <v xml:space="preserve">: </v>
      </c>
      <c r="K2462" s="16" t="str">
        <f>_xlfn.XLOOKUP(A2462,Students[Full Name],Students[Start Date],"")</f>
        <v/>
      </c>
      <c r="L2462" s="18">
        <f t="shared" ca="1" si="169"/>
        <v>-1</v>
      </c>
      <c r="M2462" s="18" cm="1">
        <f t="array" aca="1" ref="M2462" ca="1">SUMPRODUCT(Inactives[Days Inactive]*(Inactives[Student]=A2462))/365</f>
        <v>0</v>
      </c>
      <c r="N2462" s="18" t="str" cm="1">
        <f t="array" ref="N2462">IF(LEN($A2462)&gt;0,SUMPRODUCT(($A2462=merged_names)*(_xlfn.TEXTAFTER(N$2, "At ")=merged_belt_colours)*merged_months_at_rank),"")</f>
        <v/>
      </c>
      <c r="O2462" s="18" t="str" cm="1">
        <f t="array" ref="O2462">IF(LEN($A2462)&gt;0,SUMPRODUCT(($A2462=merged_names)*(_xlfn.TEXTAFTER(O$2, "At ")=merged_belt_colours)*merged_months_at_rank),"")</f>
        <v/>
      </c>
      <c r="P2462" s="18" t="str" cm="1">
        <f t="array" ref="P2462">IF(LEN($A2462)&gt;0,SUMPRODUCT(($A2462=merged_names)*(_xlfn.TEXTAFTER(P$2, "At ")=merged_belt_colours)*merged_months_at_rank),"")</f>
        <v/>
      </c>
      <c r="Q2462" s="18" t="str" cm="1">
        <f t="array" ref="Q2462">IF(LEN($A2462)&gt;0,SUMPRODUCT(($A2462=merged_names)*(_xlfn.TEXTAFTER(Q$2, "At ")=merged_belt_colours)*merged_months_at_rank),"")</f>
        <v/>
      </c>
      <c r="R2462" s="18" t="str" cm="1">
        <f t="array" ref="R2462">IF(LEN($A2462)&gt;0,SUMPRODUCT(($A2462=merged_names)*(_xlfn.TEXTAFTER(R$2, "At ")=merged_belt_colours)*merged_months_at_rank),"")</f>
        <v/>
      </c>
    </row>
    <row r="2463" spans="1:18" x14ac:dyDescent="0.25">
      <c r="A2463"/>
      <c r="B2463" s="15" t="str" cm="1">
        <f t="array" ref="B2463">IFERROR(IF(LEN(A2463)&gt;0, IF(SUMPRODUCT((Inactives[Key]=J2463)*(Inactives[Currently Inactive]))=1,"Inactive","Active"),""),"Active")</f>
        <v/>
      </c>
      <c r="C2463" s="16" t="str" cm="1">
        <f t="array" aca="1" ref="C2463" ca="1">IFERROR(_xlfn._xlws.FILTER(Inactives[Inactive On],(Inactives[Key]=J2463)*(Inactives[Currently Inactive]),""),"")</f>
        <v/>
      </c>
      <c r="D2463" s="16" t="str" cm="1">
        <f t="array" aca="1" ref="D2463" ca="1">IFERROR(INDEX(_xlfn.TEXTSPLIT(E2463," "),1),"")</f>
        <v/>
      </c>
      <c r="E2463" s="15" t="str" cm="1">
        <f t="array" aca="1" ref="E2463" ca="1">IFERROR(_xlfn._xlws.FILTER(merged_ranks,(merged_end_dates=DATE(9999,12,31))*(merged_names=A2463)),"")</f>
        <v/>
      </c>
      <c r="F2463" s="17" t="str">
        <f ca="1">_xlfn.XLOOKUP(J2463,Promotions[Promo Key],Promotions[Promo Date],"")</f>
        <v/>
      </c>
      <c r="G2463" s="18" t="str">
        <f t="shared" ca="1" si="167"/>
        <v/>
      </c>
      <c r="H2463" s="18" t="str">
        <f t="shared" ca="1" si="166"/>
        <v/>
      </c>
      <c r="I2463" s="17" t="str">
        <f>_xlfn.XLOOKUP(A2463,Students[Full Name],Students[Starting Rank],"")</f>
        <v/>
      </c>
      <c r="J2463" s="15" t="str">
        <f t="shared" ca="1" si="168"/>
        <v xml:space="preserve">: </v>
      </c>
      <c r="K2463" s="16" t="str">
        <f>_xlfn.XLOOKUP(A2463,Students[Full Name],Students[Start Date],"")</f>
        <v/>
      </c>
      <c r="L2463" s="18">
        <f t="shared" ca="1" si="169"/>
        <v>-1</v>
      </c>
      <c r="M2463" s="18" cm="1">
        <f t="array" aca="1" ref="M2463" ca="1">SUMPRODUCT(Inactives[Days Inactive]*(Inactives[Student]=A2463))/365</f>
        <v>0</v>
      </c>
      <c r="N2463" s="18" t="str" cm="1">
        <f t="array" ref="N2463">IF(LEN($A2463)&gt;0,SUMPRODUCT(($A2463=merged_names)*(_xlfn.TEXTAFTER(N$2, "At ")=merged_belt_colours)*merged_months_at_rank),"")</f>
        <v/>
      </c>
      <c r="O2463" s="18" t="str" cm="1">
        <f t="array" ref="O2463">IF(LEN($A2463)&gt;0,SUMPRODUCT(($A2463=merged_names)*(_xlfn.TEXTAFTER(O$2, "At ")=merged_belt_colours)*merged_months_at_rank),"")</f>
        <v/>
      </c>
      <c r="P2463" s="18" t="str" cm="1">
        <f t="array" ref="P2463">IF(LEN($A2463)&gt;0,SUMPRODUCT(($A2463=merged_names)*(_xlfn.TEXTAFTER(P$2, "At ")=merged_belt_colours)*merged_months_at_rank),"")</f>
        <v/>
      </c>
      <c r="Q2463" s="18" t="str" cm="1">
        <f t="array" ref="Q2463">IF(LEN($A2463)&gt;0,SUMPRODUCT(($A2463=merged_names)*(_xlfn.TEXTAFTER(Q$2, "At ")=merged_belt_colours)*merged_months_at_rank),"")</f>
        <v/>
      </c>
      <c r="R2463" s="18" t="str" cm="1">
        <f t="array" ref="R2463">IF(LEN($A2463)&gt;0,SUMPRODUCT(($A2463=merged_names)*(_xlfn.TEXTAFTER(R$2, "At ")=merged_belt_colours)*merged_months_at_rank),"")</f>
        <v/>
      </c>
    </row>
    <row r="2464" spans="1:18" x14ac:dyDescent="0.25">
      <c r="A2464"/>
      <c r="B2464" s="15" t="str" cm="1">
        <f t="array" ref="B2464">IFERROR(IF(LEN(A2464)&gt;0, IF(SUMPRODUCT((Inactives[Key]=J2464)*(Inactives[Currently Inactive]))=1,"Inactive","Active"),""),"Active")</f>
        <v/>
      </c>
      <c r="C2464" s="16" t="str" cm="1">
        <f t="array" aca="1" ref="C2464" ca="1">IFERROR(_xlfn._xlws.FILTER(Inactives[Inactive On],(Inactives[Key]=J2464)*(Inactives[Currently Inactive]),""),"")</f>
        <v/>
      </c>
      <c r="D2464" s="16" t="str" cm="1">
        <f t="array" aca="1" ref="D2464" ca="1">IFERROR(INDEX(_xlfn.TEXTSPLIT(E2464," "),1),"")</f>
        <v/>
      </c>
      <c r="E2464" s="15" t="str" cm="1">
        <f t="array" aca="1" ref="E2464" ca="1">IFERROR(_xlfn._xlws.FILTER(merged_ranks,(merged_end_dates=DATE(9999,12,31))*(merged_names=A2464)),"")</f>
        <v/>
      </c>
      <c r="F2464" s="17" t="str">
        <f ca="1">_xlfn.XLOOKUP(J2464,Promotions[Promo Key],Promotions[Promo Date],"")</f>
        <v/>
      </c>
      <c r="G2464" s="18" t="str">
        <f t="shared" ca="1" si="167"/>
        <v/>
      </c>
      <c r="H2464" s="18" t="str">
        <f t="shared" ca="1" si="166"/>
        <v/>
      </c>
      <c r="I2464" s="17" t="str">
        <f>_xlfn.XLOOKUP(A2464,Students[Full Name],Students[Starting Rank],"")</f>
        <v/>
      </c>
      <c r="J2464" s="15" t="str">
        <f t="shared" ca="1" si="168"/>
        <v xml:space="preserve">: </v>
      </c>
      <c r="K2464" s="16" t="str">
        <f>_xlfn.XLOOKUP(A2464,Students[Full Name],Students[Start Date],"")</f>
        <v/>
      </c>
      <c r="L2464" s="18">
        <f t="shared" ca="1" si="169"/>
        <v>-1</v>
      </c>
      <c r="M2464" s="18" cm="1">
        <f t="array" aca="1" ref="M2464" ca="1">SUMPRODUCT(Inactives[Days Inactive]*(Inactives[Student]=A2464))/365</f>
        <v>0</v>
      </c>
      <c r="N2464" s="18" t="str" cm="1">
        <f t="array" ref="N2464">IF(LEN($A2464)&gt;0,SUMPRODUCT(($A2464=merged_names)*(_xlfn.TEXTAFTER(N$2, "At ")=merged_belt_colours)*merged_months_at_rank),"")</f>
        <v/>
      </c>
      <c r="O2464" s="18" t="str" cm="1">
        <f t="array" ref="O2464">IF(LEN($A2464)&gt;0,SUMPRODUCT(($A2464=merged_names)*(_xlfn.TEXTAFTER(O$2, "At ")=merged_belt_colours)*merged_months_at_rank),"")</f>
        <v/>
      </c>
      <c r="P2464" s="18" t="str" cm="1">
        <f t="array" ref="P2464">IF(LEN($A2464)&gt;0,SUMPRODUCT(($A2464=merged_names)*(_xlfn.TEXTAFTER(P$2, "At ")=merged_belt_colours)*merged_months_at_rank),"")</f>
        <v/>
      </c>
      <c r="Q2464" s="18" t="str" cm="1">
        <f t="array" ref="Q2464">IF(LEN($A2464)&gt;0,SUMPRODUCT(($A2464=merged_names)*(_xlfn.TEXTAFTER(Q$2, "At ")=merged_belt_colours)*merged_months_at_rank),"")</f>
        <v/>
      </c>
      <c r="R2464" s="18" t="str" cm="1">
        <f t="array" ref="R2464">IF(LEN($A2464)&gt;0,SUMPRODUCT(($A2464=merged_names)*(_xlfn.TEXTAFTER(R$2, "At ")=merged_belt_colours)*merged_months_at_rank),"")</f>
        <v/>
      </c>
    </row>
    <row r="2465" spans="1:18" x14ac:dyDescent="0.25">
      <c r="A2465"/>
      <c r="B2465" s="15" t="str" cm="1">
        <f t="array" ref="B2465">IFERROR(IF(LEN(A2465)&gt;0, IF(SUMPRODUCT((Inactives[Key]=J2465)*(Inactives[Currently Inactive]))=1,"Inactive","Active"),""),"Active")</f>
        <v/>
      </c>
      <c r="C2465" s="16" t="str" cm="1">
        <f t="array" aca="1" ref="C2465" ca="1">IFERROR(_xlfn._xlws.FILTER(Inactives[Inactive On],(Inactives[Key]=J2465)*(Inactives[Currently Inactive]),""),"")</f>
        <v/>
      </c>
      <c r="D2465" s="16" t="str" cm="1">
        <f t="array" aca="1" ref="D2465" ca="1">IFERROR(INDEX(_xlfn.TEXTSPLIT(E2465," "),1),"")</f>
        <v/>
      </c>
      <c r="E2465" s="15" t="str" cm="1">
        <f t="array" aca="1" ref="E2465" ca="1">IFERROR(_xlfn._xlws.FILTER(merged_ranks,(merged_end_dates=DATE(9999,12,31))*(merged_names=A2465)),"")</f>
        <v/>
      </c>
      <c r="F2465" s="17" t="str">
        <f ca="1">_xlfn.XLOOKUP(J2465,Promotions[Promo Key],Promotions[Promo Date],"")</f>
        <v/>
      </c>
      <c r="G2465" s="18" t="str">
        <f t="shared" ca="1" si="167"/>
        <v/>
      </c>
      <c r="H2465" s="18" t="str">
        <f t="shared" ca="1" si="166"/>
        <v/>
      </c>
      <c r="I2465" s="17" t="str">
        <f>_xlfn.XLOOKUP(A2465,Students[Full Name],Students[Starting Rank],"")</f>
        <v/>
      </c>
      <c r="J2465" s="15" t="str">
        <f t="shared" ca="1" si="168"/>
        <v xml:space="preserve">: </v>
      </c>
      <c r="K2465" s="16" t="str">
        <f>_xlfn.XLOOKUP(A2465,Students[Full Name],Students[Start Date],"")</f>
        <v/>
      </c>
      <c r="L2465" s="18">
        <f t="shared" ca="1" si="169"/>
        <v>-1</v>
      </c>
      <c r="M2465" s="18" cm="1">
        <f t="array" aca="1" ref="M2465" ca="1">SUMPRODUCT(Inactives[Days Inactive]*(Inactives[Student]=A2465))/365</f>
        <v>0</v>
      </c>
      <c r="N2465" s="18" t="str" cm="1">
        <f t="array" ref="N2465">IF(LEN($A2465)&gt;0,SUMPRODUCT(($A2465=merged_names)*(_xlfn.TEXTAFTER(N$2, "At ")=merged_belt_colours)*merged_months_at_rank),"")</f>
        <v/>
      </c>
      <c r="O2465" s="18" t="str" cm="1">
        <f t="array" ref="O2465">IF(LEN($A2465)&gt;0,SUMPRODUCT(($A2465=merged_names)*(_xlfn.TEXTAFTER(O$2, "At ")=merged_belt_colours)*merged_months_at_rank),"")</f>
        <v/>
      </c>
      <c r="P2465" s="18" t="str" cm="1">
        <f t="array" ref="P2465">IF(LEN($A2465)&gt;0,SUMPRODUCT(($A2465=merged_names)*(_xlfn.TEXTAFTER(P$2, "At ")=merged_belt_colours)*merged_months_at_rank),"")</f>
        <v/>
      </c>
      <c r="Q2465" s="18" t="str" cm="1">
        <f t="array" ref="Q2465">IF(LEN($A2465)&gt;0,SUMPRODUCT(($A2465=merged_names)*(_xlfn.TEXTAFTER(Q$2, "At ")=merged_belt_colours)*merged_months_at_rank),"")</f>
        <v/>
      </c>
      <c r="R2465" s="18" t="str" cm="1">
        <f t="array" ref="R2465">IF(LEN($A2465)&gt;0,SUMPRODUCT(($A2465=merged_names)*(_xlfn.TEXTAFTER(R$2, "At ")=merged_belt_colours)*merged_months_at_rank),"")</f>
        <v/>
      </c>
    </row>
    <row r="2466" spans="1:18" x14ac:dyDescent="0.25">
      <c r="A2466"/>
      <c r="B2466" s="15" t="str" cm="1">
        <f t="array" ref="B2466">IFERROR(IF(LEN(A2466)&gt;0, IF(SUMPRODUCT((Inactives[Key]=J2466)*(Inactives[Currently Inactive]))=1,"Inactive","Active"),""),"Active")</f>
        <v/>
      </c>
      <c r="C2466" s="16" t="str" cm="1">
        <f t="array" aca="1" ref="C2466" ca="1">IFERROR(_xlfn._xlws.FILTER(Inactives[Inactive On],(Inactives[Key]=J2466)*(Inactives[Currently Inactive]),""),"")</f>
        <v/>
      </c>
      <c r="D2466" s="16" t="str" cm="1">
        <f t="array" aca="1" ref="D2466" ca="1">IFERROR(INDEX(_xlfn.TEXTSPLIT(E2466," "),1),"")</f>
        <v/>
      </c>
      <c r="E2466" s="15" t="str" cm="1">
        <f t="array" aca="1" ref="E2466" ca="1">IFERROR(_xlfn._xlws.FILTER(merged_ranks,(merged_end_dates=DATE(9999,12,31))*(merged_names=A2466)),"")</f>
        <v/>
      </c>
      <c r="F2466" s="17" t="str">
        <f ca="1">_xlfn.XLOOKUP(J2466,Promotions[Promo Key],Promotions[Promo Date],"")</f>
        <v/>
      </c>
      <c r="G2466" s="18" t="str">
        <f t="shared" ca="1" si="167"/>
        <v/>
      </c>
      <c r="H2466" s="18" t="str">
        <f t="shared" ca="1" si="166"/>
        <v/>
      </c>
      <c r="I2466" s="17" t="str">
        <f>_xlfn.XLOOKUP(A2466,Students[Full Name],Students[Starting Rank],"")</f>
        <v/>
      </c>
      <c r="J2466" s="15" t="str">
        <f t="shared" ca="1" si="168"/>
        <v xml:space="preserve">: </v>
      </c>
      <c r="K2466" s="16" t="str">
        <f>_xlfn.XLOOKUP(A2466,Students[Full Name],Students[Start Date],"")</f>
        <v/>
      </c>
      <c r="L2466" s="18">
        <f t="shared" ca="1" si="169"/>
        <v>-1</v>
      </c>
      <c r="M2466" s="18" cm="1">
        <f t="array" aca="1" ref="M2466" ca="1">SUMPRODUCT(Inactives[Days Inactive]*(Inactives[Student]=A2466))/365</f>
        <v>0</v>
      </c>
      <c r="N2466" s="18" t="str" cm="1">
        <f t="array" ref="N2466">IF(LEN($A2466)&gt;0,SUMPRODUCT(($A2466=merged_names)*(_xlfn.TEXTAFTER(N$2, "At ")=merged_belt_colours)*merged_months_at_rank),"")</f>
        <v/>
      </c>
      <c r="O2466" s="18" t="str" cm="1">
        <f t="array" ref="O2466">IF(LEN($A2466)&gt;0,SUMPRODUCT(($A2466=merged_names)*(_xlfn.TEXTAFTER(O$2, "At ")=merged_belt_colours)*merged_months_at_rank),"")</f>
        <v/>
      </c>
      <c r="P2466" s="18" t="str" cm="1">
        <f t="array" ref="P2466">IF(LEN($A2466)&gt;0,SUMPRODUCT(($A2466=merged_names)*(_xlfn.TEXTAFTER(P$2, "At ")=merged_belt_colours)*merged_months_at_rank),"")</f>
        <v/>
      </c>
      <c r="Q2466" s="18" t="str" cm="1">
        <f t="array" ref="Q2466">IF(LEN($A2466)&gt;0,SUMPRODUCT(($A2466=merged_names)*(_xlfn.TEXTAFTER(Q$2, "At ")=merged_belt_colours)*merged_months_at_rank),"")</f>
        <v/>
      </c>
      <c r="R2466" s="18" t="str" cm="1">
        <f t="array" ref="R2466">IF(LEN($A2466)&gt;0,SUMPRODUCT(($A2466=merged_names)*(_xlfn.TEXTAFTER(R$2, "At ")=merged_belt_colours)*merged_months_at_rank),"")</f>
        <v/>
      </c>
    </row>
    <row r="2467" spans="1:18" x14ac:dyDescent="0.25">
      <c r="A2467"/>
      <c r="B2467" s="15" t="str" cm="1">
        <f t="array" ref="B2467">IFERROR(IF(LEN(A2467)&gt;0, IF(SUMPRODUCT((Inactives[Key]=J2467)*(Inactives[Currently Inactive]))=1,"Inactive","Active"),""),"Active")</f>
        <v/>
      </c>
      <c r="C2467" s="16" t="str" cm="1">
        <f t="array" aca="1" ref="C2467" ca="1">IFERROR(_xlfn._xlws.FILTER(Inactives[Inactive On],(Inactives[Key]=J2467)*(Inactives[Currently Inactive]),""),"")</f>
        <v/>
      </c>
      <c r="D2467" s="16" t="str" cm="1">
        <f t="array" aca="1" ref="D2467" ca="1">IFERROR(INDEX(_xlfn.TEXTSPLIT(E2467," "),1),"")</f>
        <v/>
      </c>
      <c r="E2467" s="15" t="str" cm="1">
        <f t="array" aca="1" ref="E2467" ca="1">IFERROR(_xlfn._xlws.FILTER(merged_ranks,(merged_end_dates=DATE(9999,12,31))*(merged_names=A2467)),"")</f>
        <v/>
      </c>
      <c r="F2467" s="17" t="str">
        <f ca="1">_xlfn.XLOOKUP(J2467,Promotions[Promo Key],Promotions[Promo Date],"")</f>
        <v/>
      </c>
      <c r="G2467" s="18" t="str">
        <f t="shared" ca="1" si="167"/>
        <v/>
      </c>
      <c r="H2467" s="18" t="str">
        <f t="shared" ca="1" si="166"/>
        <v/>
      </c>
      <c r="I2467" s="17" t="str">
        <f>_xlfn.XLOOKUP(A2467,Students[Full Name],Students[Starting Rank],"")</f>
        <v/>
      </c>
      <c r="J2467" s="15" t="str">
        <f t="shared" ca="1" si="168"/>
        <v xml:space="preserve">: </v>
      </c>
      <c r="K2467" s="16" t="str">
        <f>_xlfn.XLOOKUP(A2467,Students[Full Name],Students[Start Date],"")</f>
        <v/>
      </c>
      <c r="L2467" s="18">
        <f t="shared" ca="1" si="169"/>
        <v>-1</v>
      </c>
      <c r="M2467" s="18" cm="1">
        <f t="array" aca="1" ref="M2467" ca="1">SUMPRODUCT(Inactives[Days Inactive]*(Inactives[Student]=A2467))/365</f>
        <v>0</v>
      </c>
      <c r="N2467" s="18" t="str" cm="1">
        <f t="array" ref="N2467">IF(LEN($A2467)&gt;0,SUMPRODUCT(($A2467=merged_names)*(_xlfn.TEXTAFTER(N$2, "At ")=merged_belt_colours)*merged_months_at_rank),"")</f>
        <v/>
      </c>
      <c r="O2467" s="18" t="str" cm="1">
        <f t="array" ref="O2467">IF(LEN($A2467)&gt;0,SUMPRODUCT(($A2467=merged_names)*(_xlfn.TEXTAFTER(O$2, "At ")=merged_belt_colours)*merged_months_at_rank),"")</f>
        <v/>
      </c>
      <c r="P2467" s="18" t="str" cm="1">
        <f t="array" ref="P2467">IF(LEN($A2467)&gt;0,SUMPRODUCT(($A2467=merged_names)*(_xlfn.TEXTAFTER(P$2, "At ")=merged_belt_colours)*merged_months_at_rank),"")</f>
        <v/>
      </c>
      <c r="Q2467" s="18" t="str" cm="1">
        <f t="array" ref="Q2467">IF(LEN($A2467)&gt;0,SUMPRODUCT(($A2467=merged_names)*(_xlfn.TEXTAFTER(Q$2, "At ")=merged_belt_colours)*merged_months_at_rank),"")</f>
        <v/>
      </c>
      <c r="R2467" s="18" t="str" cm="1">
        <f t="array" ref="R2467">IF(LEN($A2467)&gt;0,SUMPRODUCT(($A2467=merged_names)*(_xlfn.TEXTAFTER(R$2, "At ")=merged_belt_colours)*merged_months_at_rank),"")</f>
        <v/>
      </c>
    </row>
    <row r="2468" spans="1:18" x14ac:dyDescent="0.25">
      <c r="A2468"/>
      <c r="B2468" s="15" t="str" cm="1">
        <f t="array" ref="B2468">IFERROR(IF(LEN(A2468)&gt;0, IF(SUMPRODUCT((Inactives[Key]=J2468)*(Inactives[Currently Inactive]))=1,"Inactive","Active"),""),"Active")</f>
        <v/>
      </c>
      <c r="C2468" s="16" t="str" cm="1">
        <f t="array" aca="1" ref="C2468" ca="1">IFERROR(_xlfn._xlws.FILTER(Inactives[Inactive On],(Inactives[Key]=J2468)*(Inactives[Currently Inactive]),""),"")</f>
        <v/>
      </c>
      <c r="D2468" s="16" t="str" cm="1">
        <f t="array" aca="1" ref="D2468" ca="1">IFERROR(INDEX(_xlfn.TEXTSPLIT(E2468," "),1),"")</f>
        <v/>
      </c>
      <c r="E2468" s="15" t="str" cm="1">
        <f t="array" aca="1" ref="E2468" ca="1">IFERROR(_xlfn._xlws.FILTER(merged_ranks,(merged_end_dates=DATE(9999,12,31))*(merged_names=A2468)),"")</f>
        <v/>
      </c>
      <c r="F2468" s="17" t="str">
        <f ca="1">_xlfn.XLOOKUP(J2468,Promotions[Promo Key],Promotions[Promo Date],"")</f>
        <v/>
      </c>
      <c r="G2468" s="18" t="str">
        <f t="shared" ca="1" si="167"/>
        <v/>
      </c>
      <c r="H2468" s="18" t="str">
        <f t="shared" ca="1" si="166"/>
        <v/>
      </c>
      <c r="I2468" s="17" t="str">
        <f>_xlfn.XLOOKUP(A2468,Students[Full Name],Students[Starting Rank],"")</f>
        <v/>
      </c>
      <c r="J2468" s="15" t="str">
        <f t="shared" ca="1" si="168"/>
        <v xml:space="preserve">: </v>
      </c>
      <c r="K2468" s="16" t="str">
        <f>_xlfn.XLOOKUP(A2468,Students[Full Name],Students[Start Date],"")</f>
        <v/>
      </c>
      <c r="L2468" s="18">
        <f t="shared" ca="1" si="169"/>
        <v>-1</v>
      </c>
      <c r="M2468" s="18" cm="1">
        <f t="array" aca="1" ref="M2468" ca="1">SUMPRODUCT(Inactives[Days Inactive]*(Inactives[Student]=A2468))/365</f>
        <v>0</v>
      </c>
      <c r="N2468" s="18" t="str" cm="1">
        <f t="array" ref="N2468">IF(LEN($A2468)&gt;0,SUMPRODUCT(($A2468=merged_names)*(_xlfn.TEXTAFTER(N$2, "At ")=merged_belt_colours)*merged_months_at_rank),"")</f>
        <v/>
      </c>
      <c r="O2468" s="18" t="str" cm="1">
        <f t="array" ref="O2468">IF(LEN($A2468)&gt;0,SUMPRODUCT(($A2468=merged_names)*(_xlfn.TEXTAFTER(O$2, "At ")=merged_belt_colours)*merged_months_at_rank),"")</f>
        <v/>
      </c>
      <c r="P2468" s="18" t="str" cm="1">
        <f t="array" ref="P2468">IF(LEN($A2468)&gt;0,SUMPRODUCT(($A2468=merged_names)*(_xlfn.TEXTAFTER(P$2, "At ")=merged_belt_colours)*merged_months_at_rank),"")</f>
        <v/>
      </c>
      <c r="Q2468" s="18" t="str" cm="1">
        <f t="array" ref="Q2468">IF(LEN($A2468)&gt;0,SUMPRODUCT(($A2468=merged_names)*(_xlfn.TEXTAFTER(Q$2, "At ")=merged_belt_colours)*merged_months_at_rank),"")</f>
        <v/>
      </c>
      <c r="R2468" s="18" t="str" cm="1">
        <f t="array" ref="R2468">IF(LEN($A2468)&gt;0,SUMPRODUCT(($A2468=merged_names)*(_xlfn.TEXTAFTER(R$2, "At ")=merged_belt_colours)*merged_months_at_rank),"")</f>
        <v/>
      </c>
    </row>
    <row r="2469" spans="1:18" x14ac:dyDescent="0.25">
      <c r="A2469"/>
      <c r="B2469" s="15" t="str" cm="1">
        <f t="array" ref="B2469">IFERROR(IF(LEN(A2469)&gt;0, IF(SUMPRODUCT((Inactives[Key]=J2469)*(Inactives[Currently Inactive]))=1,"Inactive","Active"),""),"Active")</f>
        <v/>
      </c>
      <c r="C2469" s="16" t="str" cm="1">
        <f t="array" aca="1" ref="C2469" ca="1">IFERROR(_xlfn._xlws.FILTER(Inactives[Inactive On],(Inactives[Key]=J2469)*(Inactives[Currently Inactive]),""),"")</f>
        <v/>
      </c>
      <c r="D2469" s="16" t="str" cm="1">
        <f t="array" aca="1" ref="D2469" ca="1">IFERROR(INDEX(_xlfn.TEXTSPLIT(E2469," "),1),"")</f>
        <v/>
      </c>
      <c r="E2469" s="15" t="str" cm="1">
        <f t="array" aca="1" ref="E2469" ca="1">IFERROR(_xlfn._xlws.FILTER(merged_ranks,(merged_end_dates=DATE(9999,12,31))*(merged_names=A2469)),"")</f>
        <v/>
      </c>
      <c r="F2469" s="17" t="str">
        <f ca="1">_xlfn.XLOOKUP(J2469,Promotions[Promo Key],Promotions[Promo Date],"")</f>
        <v/>
      </c>
      <c r="G2469" s="18" t="str">
        <f t="shared" ca="1" si="167"/>
        <v/>
      </c>
      <c r="H2469" s="18" t="str">
        <f t="shared" ca="1" si="166"/>
        <v/>
      </c>
      <c r="I2469" s="17" t="str">
        <f>_xlfn.XLOOKUP(A2469,Students[Full Name],Students[Starting Rank],"")</f>
        <v/>
      </c>
      <c r="J2469" s="15" t="str">
        <f t="shared" ca="1" si="168"/>
        <v xml:space="preserve">: </v>
      </c>
      <c r="K2469" s="16" t="str">
        <f>_xlfn.XLOOKUP(A2469,Students[Full Name],Students[Start Date],"")</f>
        <v/>
      </c>
      <c r="L2469" s="18">
        <f t="shared" ca="1" si="169"/>
        <v>-1</v>
      </c>
      <c r="M2469" s="18" cm="1">
        <f t="array" aca="1" ref="M2469" ca="1">SUMPRODUCT(Inactives[Days Inactive]*(Inactives[Student]=A2469))/365</f>
        <v>0</v>
      </c>
      <c r="N2469" s="18" t="str" cm="1">
        <f t="array" ref="N2469">IF(LEN($A2469)&gt;0,SUMPRODUCT(($A2469=merged_names)*(_xlfn.TEXTAFTER(N$2, "At ")=merged_belt_colours)*merged_months_at_rank),"")</f>
        <v/>
      </c>
      <c r="O2469" s="18" t="str" cm="1">
        <f t="array" ref="O2469">IF(LEN($A2469)&gt;0,SUMPRODUCT(($A2469=merged_names)*(_xlfn.TEXTAFTER(O$2, "At ")=merged_belt_colours)*merged_months_at_rank),"")</f>
        <v/>
      </c>
      <c r="P2469" s="18" t="str" cm="1">
        <f t="array" ref="P2469">IF(LEN($A2469)&gt;0,SUMPRODUCT(($A2469=merged_names)*(_xlfn.TEXTAFTER(P$2, "At ")=merged_belt_colours)*merged_months_at_rank),"")</f>
        <v/>
      </c>
      <c r="Q2469" s="18" t="str" cm="1">
        <f t="array" ref="Q2469">IF(LEN($A2469)&gt;0,SUMPRODUCT(($A2469=merged_names)*(_xlfn.TEXTAFTER(Q$2, "At ")=merged_belt_colours)*merged_months_at_rank),"")</f>
        <v/>
      </c>
      <c r="R2469" s="18" t="str" cm="1">
        <f t="array" ref="R2469">IF(LEN($A2469)&gt;0,SUMPRODUCT(($A2469=merged_names)*(_xlfn.TEXTAFTER(R$2, "At ")=merged_belt_colours)*merged_months_at_rank),"")</f>
        <v/>
      </c>
    </row>
    <row r="2470" spans="1:18" x14ac:dyDescent="0.25">
      <c r="A2470"/>
      <c r="B2470" s="15" t="str" cm="1">
        <f t="array" ref="B2470">IFERROR(IF(LEN(A2470)&gt;0, IF(SUMPRODUCT((Inactives[Key]=J2470)*(Inactives[Currently Inactive]))=1,"Inactive","Active"),""),"Active")</f>
        <v/>
      </c>
      <c r="C2470" s="16" t="str" cm="1">
        <f t="array" aca="1" ref="C2470" ca="1">IFERROR(_xlfn._xlws.FILTER(Inactives[Inactive On],(Inactives[Key]=J2470)*(Inactives[Currently Inactive]),""),"")</f>
        <v/>
      </c>
      <c r="D2470" s="16" t="str" cm="1">
        <f t="array" aca="1" ref="D2470" ca="1">IFERROR(INDEX(_xlfn.TEXTSPLIT(E2470," "),1),"")</f>
        <v/>
      </c>
      <c r="E2470" s="15" t="str" cm="1">
        <f t="array" aca="1" ref="E2470" ca="1">IFERROR(_xlfn._xlws.FILTER(merged_ranks,(merged_end_dates=DATE(9999,12,31))*(merged_names=A2470)),"")</f>
        <v/>
      </c>
      <c r="F2470" s="17" t="str">
        <f ca="1">_xlfn.XLOOKUP(J2470,Promotions[Promo Key],Promotions[Promo Date],"")</f>
        <v/>
      </c>
      <c r="G2470" s="18" t="str">
        <f t="shared" ca="1" si="167"/>
        <v/>
      </c>
      <c r="H2470" s="18" t="str">
        <f t="shared" ca="1" si="166"/>
        <v/>
      </c>
      <c r="I2470" s="17" t="str">
        <f>_xlfn.XLOOKUP(A2470,Students[Full Name],Students[Starting Rank],"")</f>
        <v/>
      </c>
      <c r="J2470" s="15" t="str">
        <f t="shared" ca="1" si="168"/>
        <v xml:space="preserve">: </v>
      </c>
      <c r="K2470" s="16" t="str">
        <f>_xlfn.XLOOKUP(A2470,Students[Full Name],Students[Start Date],"")</f>
        <v/>
      </c>
      <c r="L2470" s="18">
        <f t="shared" ca="1" si="169"/>
        <v>-1</v>
      </c>
      <c r="M2470" s="18" cm="1">
        <f t="array" aca="1" ref="M2470" ca="1">SUMPRODUCT(Inactives[Days Inactive]*(Inactives[Student]=A2470))/365</f>
        <v>0</v>
      </c>
      <c r="N2470" s="18" t="str" cm="1">
        <f t="array" ref="N2470">IF(LEN($A2470)&gt;0,SUMPRODUCT(($A2470=merged_names)*(_xlfn.TEXTAFTER(N$2, "At ")=merged_belt_colours)*merged_months_at_rank),"")</f>
        <v/>
      </c>
      <c r="O2470" s="18" t="str" cm="1">
        <f t="array" ref="O2470">IF(LEN($A2470)&gt;0,SUMPRODUCT(($A2470=merged_names)*(_xlfn.TEXTAFTER(O$2, "At ")=merged_belt_colours)*merged_months_at_rank),"")</f>
        <v/>
      </c>
      <c r="P2470" s="18" t="str" cm="1">
        <f t="array" ref="P2470">IF(LEN($A2470)&gt;0,SUMPRODUCT(($A2470=merged_names)*(_xlfn.TEXTAFTER(P$2, "At ")=merged_belt_colours)*merged_months_at_rank),"")</f>
        <v/>
      </c>
      <c r="Q2470" s="18" t="str" cm="1">
        <f t="array" ref="Q2470">IF(LEN($A2470)&gt;0,SUMPRODUCT(($A2470=merged_names)*(_xlfn.TEXTAFTER(Q$2, "At ")=merged_belt_colours)*merged_months_at_rank),"")</f>
        <v/>
      </c>
      <c r="R2470" s="18" t="str" cm="1">
        <f t="array" ref="R2470">IF(LEN($A2470)&gt;0,SUMPRODUCT(($A2470=merged_names)*(_xlfn.TEXTAFTER(R$2, "At ")=merged_belt_colours)*merged_months_at_rank),"")</f>
        <v/>
      </c>
    </row>
    <row r="2471" spans="1:18" x14ac:dyDescent="0.25">
      <c r="A2471"/>
      <c r="B2471" s="15" t="str" cm="1">
        <f t="array" ref="B2471">IFERROR(IF(LEN(A2471)&gt;0, IF(SUMPRODUCT((Inactives[Key]=J2471)*(Inactives[Currently Inactive]))=1,"Inactive","Active"),""),"Active")</f>
        <v/>
      </c>
      <c r="C2471" s="16" t="str" cm="1">
        <f t="array" aca="1" ref="C2471" ca="1">IFERROR(_xlfn._xlws.FILTER(Inactives[Inactive On],(Inactives[Key]=J2471)*(Inactives[Currently Inactive]),""),"")</f>
        <v/>
      </c>
      <c r="D2471" s="16" t="str" cm="1">
        <f t="array" aca="1" ref="D2471" ca="1">IFERROR(INDEX(_xlfn.TEXTSPLIT(E2471," "),1),"")</f>
        <v/>
      </c>
      <c r="E2471" s="15" t="str" cm="1">
        <f t="array" aca="1" ref="E2471" ca="1">IFERROR(_xlfn._xlws.FILTER(merged_ranks,(merged_end_dates=DATE(9999,12,31))*(merged_names=A2471)),"")</f>
        <v/>
      </c>
      <c r="F2471" s="17" t="str">
        <f ca="1">_xlfn.XLOOKUP(J2471,Promotions[Promo Key],Promotions[Promo Date],"")</f>
        <v/>
      </c>
      <c r="G2471" s="18" t="str">
        <f t="shared" ca="1" si="167"/>
        <v/>
      </c>
      <c r="H2471" s="18" t="str">
        <f t="shared" ca="1" si="166"/>
        <v/>
      </c>
      <c r="I2471" s="17" t="str">
        <f>_xlfn.XLOOKUP(A2471,Students[Full Name],Students[Starting Rank],"")</f>
        <v/>
      </c>
      <c r="J2471" s="15" t="str">
        <f t="shared" ca="1" si="168"/>
        <v xml:space="preserve">: </v>
      </c>
      <c r="K2471" s="16" t="str">
        <f>_xlfn.XLOOKUP(A2471,Students[Full Name],Students[Start Date],"")</f>
        <v/>
      </c>
      <c r="L2471" s="18">
        <f t="shared" ca="1" si="169"/>
        <v>-1</v>
      </c>
      <c r="M2471" s="18" cm="1">
        <f t="array" aca="1" ref="M2471" ca="1">SUMPRODUCT(Inactives[Days Inactive]*(Inactives[Student]=A2471))/365</f>
        <v>0</v>
      </c>
      <c r="N2471" s="18" t="str" cm="1">
        <f t="array" ref="N2471">IF(LEN($A2471)&gt;0,SUMPRODUCT(($A2471=merged_names)*(_xlfn.TEXTAFTER(N$2, "At ")=merged_belt_colours)*merged_months_at_rank),"")</f>
        <v/>
      </c>
      <c r="O2471" s="18" t="str" cm="1">
        <f t="array" ref="O2471">IF(LEN($A2471)&gt;0,SUMPRODUCT(($A2471=merged_names)*(_xlfn.TEXTAFTER(O$2, "At ")=merged_belt_colours)*merged_months_at_rank),"")</f>
        <v/>
      </c>
      <c r="P2471" s="18" t="str" cm="1">
        <f t="array" ref="P2471">IF(LEN($A2471)&gt;0,SUMPRODUCT(($A2471=merged_names)*(_xlfn.TEXTAFTER(P$2, "At ")=merged_belt_colours)*merged_months_at_rank),"")</f>
        <v/>
      </c>
      <c r="Q2471" s="18" t="str" cm="1">
        <f t="array" ref="Q2471">IF(LEN($A2471)&gt;0,SUMPRODUCT(($A2471=merged_names)*(_xlfn.TEXTAFTER(Q$2, "At ")=merged_belt_colours)*merged_months_at_rank),"")</f>
        <v/>
      </c>
      <c r="R2471" s="18" t="str" cm="1">
        <f t="array" ref="R2471">IF(LEN($A2471)&gt;0,SUMPRODUCT(($A2471=merged_names)*(_xlfn.TEXTAFTER(R$2, "At ")=merged_belt_colours)*merged_months_at_rank),"")</f>
        <v/>
      </c>
    </row>
    <row r="2472" spans="1:18" x14ac:dyDescent="0.25">
      <c r="A2472"/>
      <c r="B2472" s="15" t="str" cm="1">
        <f t="array" ref="B2472">IFERROR(IF(LEN(A2472)&gt;0, IF(SUMPRODUCT((Inactives[Key]=J2472)*(Inactives[Currently Inactive]))=1,"Inactive","Active"),""),"Active")</f>
        <v/>
      </c>
      <c r="C2472" s="16" t="str" cm="1">
        <f t="array" aca="1" ref="C2472" ca="1">IFERROR(_xlfn._xlws.FILTER(Inactives[Inactive On],(Inactives[Key]=J2472)*(Inactives[Currently Inactive]),""),"")</f>
        <v/>
      </c>
      <c r="D2472" s="16" t="str" cm="1">
        <f t="array" aca="1" ref="D2472" ca="1">IFERROR(INDEX(_xlfn.TEXTSPLIT(E2472," "),1),"")</f>
        <v/>
      </c>
      <c r="E2472" s="15" t="str" cm="1">
        <f t="array" aca="1" ref="E2472" ca="1">IFERROR(_xlfn._xlws.FILTER(merged_ranks,(merged_end_dates=DATE(9999,12,31))*(merged_names=A2472)),"")</f>
        <v/>
      </c>
      <c r="F2472" s="17" t="str">
        <f ca="1">_xlfn.XLOOKUP(J2472,Promotions[Promo Key],Promotions[Promo Date],"")</f>
        <v/>
      </c>
      <c r="G2472" s="18" t="str">
        <f t="shared" ca="1" si="167"/>
        <v/>
      </c>
      <c r="H2472" s="18" t="str">
        <f t="shared" ca="1" si="166"/>
        <v/>
      </c>
      <c r="I2472" s="17" t="str">
        <f>_xlfn.XLOOKUP(A2472,Students[Full Name],Students[Starting Rank],"")</f>
        <v/>
      </c>
      <c r="J2472" s="15" t="str">
        <f t="shared" ca="1" si="168"/>
        <v xml:space="preserve">: </v>
      </c>
      <c r="K2472" s="16" t="str">
        <f>_xlfn.XLOOKUP(A2472,Students[Full Name],Students[Start Date],"")</f>
        <v/>
      </c>
      <c r="L2472" s="18">
        <f t="shared" ca="1" si="169"/>
        <v>-1</v>
      </c>
      <c r="M2472" s="18" cm="1">
        <f t="array" aca="1" ref="M2472" ca="1">SUMPRODUCT(Inactives[Days Inactive]*(Inactives[Student]=A2472))/365</f>
        <v>0</v>
      </c>
      <c r="N2472" s="18" t="str" cm="1">
        <f t="array" ref="N2472">IF(LEN($A2472)&gt;0,SUMPRODUCT(($A2472=merged_names)*(_xlfn.TEXTAFTER(N$2, "At ")=merged_belt_colours)*merged_months_at_rank),"")</f>
        <v/>
      </c>
      <c r="O2472" s="18" t="str" cm="1">
        <f t="array" ref="O2472">IF(LEN($A2472)&gt;0,SUMPRODUCT(($A2472=merged_names)*(_xlfn.TEXTAFTER(O$2, "At ")=merged_belt_colours)*merged_months_at_rank),"")</f>
        <v/>
      </c>
      <c r="P2472" s="18" t="str" cm="1">
        <f t="array" ref="P2472">IF(LEN($A2472)&gt;0,SUMPRODUCT(($A2472=merged_names)*(_xlfn.TEXTAFTER(P$2, "At ")=merged_belt_colours)*merged_months_at_rank),"")</f>
        <v/>
      </c>
      <c r="Q2472" s="18" t="str" cm="1">
        <f t="array" ref="Q2472">IF(LEN($A2472)&gt;0,SUMPRODUCT(($A2472=merged_names)*(_xlfn.TEXTAFTER(Q$2, "At ")=merged_belt_colours)*merged_months_at_rank),"")</f>
        <v/>
      </c>
      <c r="R2472" s="18" t="str" cm="1">
        <f t="array" ref="R2472">IF(LEN($A2472)&gt;0,SUMPRODUCT(($A2472=merged_names)*(_xlfn.TEXTAFTER(R$2, "At ")=merged_belt_colours)*merged_months_at_rank),"")</f>
        <v/>
      </c>
    </row>
    <row r="2473" spans="1:18" x14ac:dyDescent="0.25">
      <c r="A2473"/>
      <c r="B2473" s="15" t="str" cm="1">
        <f t="array" ref="B2473">IFERROR(IF(LEN(A2473)&gt;0, IF(SUMPRODUCT((Inactives[Key]=J2473)*(Inactives[Currently Inactive]))=1,"Inactive","Active"),""),"Active")</f>
        <v/>
      </c>
      <c r="C2473" s="16" t="str" cm="1">
        <f t="array" aca="1" ref="C2473" ca="1">IFERROR(_xlfn._xlws.FILTER(Inactives[Inactive On],(Inactives[Key]=J2473)*(Inactives[Currently Inactive]),""),"")</f>
        <v/>
      </c>
      <c r="D2473" s="16" t="str" cm="1">
        <f t="array" aca="1" ref="D2473" ca="1">IFERROR(INDEX(_xlfn.TEXTSPLIT(E2473," "),1),"")</f>
        <v/>
      </c>
      <c r="E2473" s="15" t="str" cm="1">
        <f t="array" aca="1" ref="E2473" ca="1">IFERROR(_xlfn._xlws.FILTER(merged_ranks,(merged_end_dates=DATE(9999,12,31))*(merged_names=A2473)),"")</f>
        <v/>
      </c>
      <c r="F2473" s="17" t="str">
        <f ca="1">_xlfn.XLOOKUP(J2473,Promotions[Promo Key],Promotions[Promo Date],"")</f>
        <v/>
      </c>
      <c r="G2473" s="18" t="str">
        <f t="shared" ca="1" si="167"/>
        <v/>
      </c>
      <c r="H2473" s="18" t="str">
        <f t="shared" ca="1" si="166"/>
        <v/>
      </c>
      <c r="I2473" s="17" t="str">
        <f>_xlfn.XLOOKUP(A2473,Students[Full Name],Students[Starting Rank],"")</f>
        <v/>
      </c>
      <c r="J2473" s="15" t="str">
        <f t="shared" ca="1" si="168"/>
        <v xml:space="preserve">: </v>
      </c>
      <c r="K2473" s="16" t="str">
        <f>_xlfn.XLOOKUP(A2473,Students[Full Name],Students[Start Date],"")</f>
        <v/>
      </c>
      <c r="L2473" s="18">
        <f t="shared" ca="1" si="169"/>
        <v>-1</v>
      </c>
      <c r="M2473" s="18" cm="1">
        <f t="array" aca="1" ref="M2473" ca="1">SUMPRODUCT(Inactives[Days Inactive]*(Inactives[Student]=A2473))/365</f>
        <v>0</v>
      </c>
      <c r="N2473" s="18" t="str" cm="1">
        <f t="array" ref="N2473">IF(LEN($A2473)&gt;0,SUMPRODUCT(($A2473=merged_names)*(_xlfn.TEXTAFTER(N$2, "At ")=merged_belt_colours)*merged_months_at_rank),"")</f>
        <v/>
      </c>
      <c r="O2473" s="18" t="str" cm="1">
        <f t="array" ref="O2473">IF(LEN($A2473)&gt;0,SUMPRODUCT(($A2473=merged_names)*(_xlfn.TEXTAFTER(O$2, "At ")=merged_belt_colours)*merged_months_at_rank),"")</f>
        <v/>
      </c>
      <c r="P2473" s="18" t="str" cm="1">
        <f t="array" ref="P2473">IF(LEN($A2473)&gt;0,SUMPRODUCT(($A2473=merged_names)*(_xlfn.TEXTAFTER(P$2, "At ")=merged_belt_colours)*merged_months_at_rank),"")</f>
        <v/>
      </c>
      <c r="Q2473" s="18" t="str" cm="1">
        <f t="array" ref="Q2473">IF(LEN($A2473)&gt;0,SUMPRODUCT(($A2473=merged_names)*(_xlfn.TEXTAFTER(Q$2, "At ")=merged_belt_colours)*merged_months_at_rank),"")</f>
        <v/>
      </c>
      <c r="R2473" s="18" t="str" cm="1">
        <f t="array" ref="R2473">IF(LEN($A2473)&gt;0,SUMPRODUCT(($A2473=merged_names)*(_xlfn.TEXTAFTER(R$2, "At ")=merged_belt_colours)*merged_months_at_rank),"")</f>
        <v/>
      </c>
    </row>
    <row r="2474" spans="1:18" x14ac:dyDescent="0.25">
      <c r="A2474"/>
      <c r="B2474" s="15" t="str" cm="1">
        <f t="array" ref="B2474">IFERROR(IF(LEN(A2474)&gt;0, IF(SUMPRODUCT((Inactives[Key]=J2474)*(Inactives[Currently Inactive]))=1,"Inactive","Active"),""),"Active")</f>
        <v/>
      </c>
      <c r="C2474" s="16" t="str" cm="1">
        <f t="array" aca="1" ref="C2474" ca="1">IFERROR(_xlfn._xlws.FILTER(Inactives[Inactive On],(Inactives[Key]=J2474)*(Inactives[Currently Inactive]),""),"")</f>
        <v/>
      </c>
      <c r="D2474" s="16" t="str" cm="1">
        <f t="array" aca="1" ref="D2474" ca="1">IFERROR(INDEX(_xlfn.TEXTSPLIT(E2474," "),1),"")</f>
        <v/>
      </c>
      <c r="E2474" s="15" t="str" cm="1">
        <f t="array" aca="1" ref="E2474" ca="1">IFERROR(_xlfn._xlws.FILTER(merged_ranks,(merged_end_dates=DATE(9999,12,31))*(merged_names=A2474)),"")</f>
        <v/>
      </c>
      <c r="F2474" s="17" t="str">
        <f ca="1">_xlfn.XLOOKUP(J2474,Promotions[Promo Key],Promotions[Promo Date],"")</f>
        <v/>
      </c>
      <c r="G2474" s="18" t="str">
        <f t="shared" ca="1" si="167"/>
        <v/>
      </c>
      <c r="H2474" s="18" t="str">
        <f t="shared" ca="1" si="166"/>
        <v/>
      </c>
      <c r="I2474" s="17" t="str">
        <f>_xlfn.XLOOKUP(A2474,Students[Full Name],Students[Starting Rank],"")</f>
        <v/>
      </c>
      <c r="J2474" s="15" t="str">
        <f t="shared" ca="1" si="168"/>
        <v xml:space="preserve">: </v>
      </c>
      <c r="K2474" s="16" t="str">
        <f>_xlfn.XLOOKUP(A2474,Students[Full Name],Students[Start Date],"")</f>
        <v/>
      </c>
      <c r="L2474" s="18">
        <f t="shared" ca="1" si="169"/>
        <v>-1</v>
      </c>
      <c r="M2474" s="18" cm="1">
        <f t="array" aca="1" ref="M2474" ca="1">SUMPRODUCT(Inactives[Days Inactive]*(Inactives[Student]=A2474))/365</f>
        <v>0</v>
      </c>
      <c r="N2474" s="18" t="str" cm="1">
        <f t="array" ref="N2474">IF(LEN($A2474)&gt;0,SUMPRODUCT(($A2474=merged_names)*(_xlfn.TEXTAFTER(N$2, "At ")=merged_belt_colours)*merged_months_at_rank),"")</f>
        <v/>
      </c>
      <c r="O2474" s="18" t="str" cm="1">
        <f t="array" ref="O2474">IF(LEN($A2474)&gt;0,SUMPRODUCT(($A2474=merged_names)*(_xlfn.TEXTAFTER(O$2, "At ")=merged_belt_colours)*merged_months_at_rank),"")</f>
        <v/>
      </c>
      <c r="P2474" s="18" t="str" cm="1">
        <f t="array" ref="P2474">IF(LEN($A2474)&gt;0,SUMPRODUCT(($A2474=merged_names)*(_xlfn.TEXTAFTER(P$2, "At ")=merged_belt_colours)*merged_months_at_rank),"")</f>
        <v/>
      </c>
      <c r="Q2474" s="18" t="str" cm="1">
        <f t="array" ref="Q2474">IF(LEN($A2474)&gt;0,SUMPRODUCT(($A2474=merged_names)*(_xlfn.TEXTAFTER(Q$2, "At ")=merged_belt_colours)*merged_months_at_rank),"")</f>
        <v/>
      </c>
      <c r="R2474" s="18" t="str" cm="1">
        <f t="array" ref="R2474">IF(LEN($A2474)&gt;0,SUMPRODUCT(($A2474=merged_names)*(_xlfn.TEXTAFTER(R$2, "At ")=merged_belt_colours)*merged_months_at_rank),"")</f>
        <v/>
      </c>
    </row>
    <row r="2475" spans="1:18" x14ac:dyDescent="0.25">
      <c r="A2475"/>
      <c r="B2475" s="15" t="str" cm="1">
        <f t="array" ref="B2475">IFERROR(IF(LEN(A2475)&gt;0, IF(SUMPRODUCT((Inactives[Key]=J2475)*(Inactives[Currently Inactive]))=1,"Inactive","Active"),""),"Active")</f>
        <v/>
      </c>
      <c r="C2475" s="16" t="str" cm="1">
        <f t="array" aca="1" ref="C2475" ca="1">IFERROR(_xlfn._xlws.FILTER(Inactives[Inactive On],(Inactives[Key]=J2475)*(Inactives[Currently Inactive]),""),"")</f>
        <v/>
      </c>
      <c r="D2475" s="16" t="str" cm="1">
        <f t="array" aca="1" ref="D2475" ca="1">IFERROR(INDEX(_xlfn.TEXTSPLIT(E2475," "),1),"")</f>
        <v/>
      </c>
      <c r="E2475" s="15" t="str" cm="1">
        <f t="array" aca="1" ref="E2475" ca="1">IFERROR(_xlfn._xlws.FILTER(merged_ranks,(merged_end_dates=DATE(9999,12,31))*(merged_names=A2475)),"")</f>
        <v/>
      </c>
      <c r="F2475" s="17" t="str">
        <f ca="1">_xlfn.XLOOKUP(J2475,Promotions[Promo Key],Promotions[Promo Date],"")</f>
        <v/>
      </c>
      <c r="G2475" s="18" t="str">
        <f t="shared" ca="1" si="167"/>
        <v/>
      </c>
      <c r="H2475" s="18" t="str">
        <f t="shared" ca="1" si="166"/>
        <v/>
      </c>
      <c r="I2475" s="17" t="str">
        <f>_xlfn.XLOOKUP(A2475,Students[Full Name],Students[Starting Rank],"")</f>
        <v/>
      </c>
      <c r="J2475" s="15" t="str">
        <f t="shared" ca="1" si="168"/>
        <v xml:space="preserve">: </v>
      </c>
      <c r="K2475" s="16" t="str">
        <f>_xlfn.XLOOKUP(A2475,Students[Full Name],Students[Start Date],"")</f>
        <v/>
      </c>
      <c r="L2475" s="18">
        <f t="shared" ca="1" si="169"/>
        <v>-1</v>
      </c>
      <c r="M2475" s="18" cm="1">
        <f t="array" aca="1" ref="M2475" ca="1">SUMPRODUCT(Inactives[Days Inactive]*(Inactives[Student]=A2475))/365</f>
        <v>0</v>
      </c>
      <c r="N2475" s="18" t="str" cm="1">
        <f t="array" ref="N2475">IF(LEN($A2475)&gt;0,SUMPRODUCT(($A2475=merged_names)*(_xlfn.TEXTAFTER(N$2, "At ")=merged_belt_colours)*merged_months_at_rank),"")</f>
        <v/>
      </c>
      <c r="O2475" s="18" t="str" cm="1">
        <f t="array" ref="O2475">IF(LEN($A2475)&gt;0,SUMPRODUCT(($A2475=merged_names)*(_xlfn.TEXTAFTER(O$2, "At ")=merged_belt_colours)*merged_months_at_rank),"")</f>
        <v/>
      </c>
      <c r="P2475" s="18" t="str" cm="1">
        <f t="array" ref="P2475">IF(LEN($A2475)&gt;0,SUMPRODUCT(($A2475=merged_names)*(_xlfn.TEXTAFTER(P$2, "At ")=merged_belt_colours)*merged_months_at_rank),"")</f>
        <v/>
      </c>
      <c r="Q2475" s="18" t="str" cm="1">
        <f t="array" ref="Q2475">IF(LEN($A2475)&gt;0,SUMPRODUCT(($A2475=merged_names)*(_xlfn.TEXTAFTER(Q$2, "At ")=merged_belt_colours)*merged_months_at_rank),"")</f>
        <v/>
      </c>
      <c r="R2475" s="18" t="str" cm="1">
        <f t="array" ref="R2475">IF(LEN($A2475)&gt;0,SUMPRODUCT(($A2475=merged_names)*(_xlfn.TEXTAFTER(R$2, "At ")=merged_belt_colours)*merged_months_at_rank),"")</f>
        <v/>
      </c>
    </row>
    <row r="2476" spans="1:18" x14ac:dyDescent="0.25">
      <c r="A2476"/>
      <c r="B2476" s="15" t="str" cm="1">
        <f t="array" ref="B2476">IFERROR(IF(LEN(A2476)&gt;0, IF(SUMPRODUCT((Inactives[Key]=J2476)*(Inactives[Currently Inactive]))=1,"Inactive","Active"),""),"Active")</f>
        <v/>
      </c>
      <c r="C2476" s="16" t="str" cm="1">
        <f t="array" aca="1" ref="C2476" ca="1">IFERROR(_xlfn._xlws.FILTER(Inactives[Inactive On],(Inactives[Key]=J2476)*(Inactives[Currently Inactive]),""),"")</f>
        <v/>
      </c>
      <c r="D2476" s="16" t="str" cm="1">
        <f t="array" aca="1" ref="D2476" ca="1">IFERROR(INDEX(_xlfn.TEXTSPLIT(E2476," "),1),"")</f>
        <v/>
      </c>
      <c r="E2476" s="15" t="str" cm="1">
        <f t="array" aca="1" ref="E2476" ca="1">IFERROR(_xlfn._xlws.FILTER(merged_ranks,(merged_end_dates=DATE(9999,12,31))*(merged_names=A2476)),"")</f>
        <v/>
      </c>
      <c r="F2476" s="17" t="str">
        <f ca="1">_xlfn.XLOOKUP(J2476,Promotions[Promo Key],Promotions[Promo Date],"")</f>
        <v/>
      </c>
      <c r="G2476" s="18" t="str">
        <f t="shared" ca="1" si="167"/>
        <v/>
      </c>
      <c r="H2476" s="18" t="str">
        <f t="shared" ca="1" si="166"/>
        <v/>
      </c>
      <c r="I2476" s="17" t="str">
        <f>_xlfn.XLOOKUP(A2476,Students[Full Name],Students[Starting Rank],"")</f>
        <v/>
      </c>
      <c r="J2476" s="15" t="str">
        <f t="shared" ca="1" si="168"/>
        <v xml:space="preserve">: </v>
      </c>
      <c r="K2476" s="16" t="str">
        <f>_xlfn.XLOOKUP(A2476,Students[Full Name],Students[Start Date],"")</f>
        <v/>
      </c>
      <c r="L2476" s="18">
        <f t="shared" ca="1" si="169"/>
        <v>-1</v>
      </c>
      <c r="M2476" s="18" cm="1">
        <f t="array" aca="1" ref="M2476" ca="1">SUMPRODUCT(Inactives[Days Inactive]*(Inactives[Student]=A2476))/365</f>
        <v>0</v>
      </c>
      <c r="N2476" s="18" t="str" cm="1">
        <f t="array" ref="N2476">IF(LEN($A2476)&gt;0,SUMPRODUCT(($A2476=merged_names)*(_xlfn.TEXTAFTER(N$2, "At ")=merged_belt_colours)*merged_months_at_rank),"")</f>
        <v/>
      </c>
      <c r="O2476" s="18" t="str" cm="1">
        <f t="array" ref="O2476">IF(LEN($A2476)&gt;0,SUMPRODUCT(($A2476=merged_names)*(_xlfn.TEXTAFTER(O$2, "At ")=merged_belt_colours)*merged_months_at_rank),"")</f>
        <v/>
      </c>
      <c r="P2476" s="18" t="str" cm="1">
        <f t="array" ref="P2476">IF(LEN($A2476)&gt;0,SUMPRODUCT(($A2476=merged_names)*(_xlfn.TEXTAFTER(P$2, "At ")=merged_belt_colours)*merged_months_at_rank),"")</f>
        <v/>
      </c>
      <c r="Q2476" s="18" t="str" cm="1">
        <f t="array" ref="Q2476">IF(LEN($A2476)&gt;0,SUMPRODUCT(($A2476=merged_names)*(_xlfn.TEXTAFTER(Q$2, "At ")=merged_belt_colours)*merged_months_at_rank),"")</f>
        <v/>
      </c>
      <c r="R2476" s="18" t="str" cm="1">
        <f t="array" ref="R2476">IF(LEN($A2476)&gt;0,SUMPRODUCT(($A2476=merged_names)*(_xlfn.TEXTAFTER(R$2, "At ")=merged_belt_colours)*merged_months_at_rank),"")</f>
        <v/>
      </c>
    </row>
    <row r="2477" spans="1:18" x14ac:dyDescent="0.25">
      <c r="A2477"/>
      <c r="B2477" s="15" t="str" cm="1">
        <f t="array" ref="B2477">IFERROR(IF(LEN(A2477)&gt;0, IF(SUMPRODUCT((Inactives[Key]=J2477)*(Inactives[Currently Inactive]))=1,"Inactive","Active"),""),"Active")</f>
        <v/>
      </c>
      <c r="C2477" s="16" t="str" cm="1">
        <f t="array" aca="1" ref="C2477" ca="1">IFERROR(_xlfn._xlws.FILTER(Inactives[Inactive On],(Inactives[Key]=J2477)*(Inactives[Currently Inactive]),""),"")</f>
        <v/>
      </c>
      <c r="D2477" s="16" t="str" cm="1">
        <f t="array" aca="1" ref="D2477" ca="1">IFERROR(INDEX(_xlfn.TEXTSPLIT(E2477," "),1),"")</f>
        <v/>
      </c>
      <c r="E2477" s="15" t="str" cm="1">
        <f t="array" aca="1" ref="E2477" ca="1">IFERROR(_xlfn._xlws.FILTER(merged_ranks,(merged_end_dates=DATE(9999,12,31))*(merged_names=A2477)),"")</f>
        <v/>
      </c>
      <c r="F2477" s="17" t="str">
        <f ca="1">_xlfn.XLOOKUP(J2477,Promotions[Promo Key],Promotions[Promo Date],"")</f>
        <v/>
      </c>
      <c r="G2477" s="18" t="str">
        <f t="shared" ca="1" si="167"/>
        <v/>
      </c>
      <c r="H2477" s="18" t="str">
        <f t="shared" ca="1" si="166"/>
        <v/>
      </c>
      <c r="I2477" s="17" t="str">
        <f>_xlfn.XLOOKUP(A2477,Students[Full Name],Students[Starting Rank],"")</f>
        <v/>
      </c>
      <c r="J2477" s="15" t="str">
        <f t="shared" ca="1" si="168"/>
        <v xml:space="preserve">: </v>
      </c>
      <c r="K2477" s="16" t="str">
        <f>_xlfn.XLOOKUP(A2477,Students[Full Name],Students[Start Date],"")</f>
        <v/>
      </c>
      <c r="L2477" s="18">
        <f t="shared" ca="1" si="169"/>
        <v>-1</v>
      </c>
      <c r="M2477" s="18" cm="1">
        <f t="array" aca="1" ref="M2477" ca="1">SUMPRODUCT(Inactives[Days Inactive]*(Inactives[Student]=A2477))/365</f>
        <v>0</v>
      </c>
      <c r="N2477" s="18" t="str" cm="1">
        <f t="array" ref="N2477">IF(LEN($A2477)&gt;0,SUMPRODUCT(($A2477=merged_names)*(_xlfn.TEXTAFTER(N$2, "At ")=merged_belt_colours)*merged_months_at_rank),"")</f>
        <v/>
      </c>
      <c r="O2477" s="18" t="str" cm="1">
        <f t="array" ref="O2477">IF(LEN($A2477)&gt;0,SUMPRODUCT(($A2477=merged_names)*(_xlfn.TEXTAFTER(O$2, "At ")=merged_belt_colours)*merged_months_at_rank),"")</f>
        <v/>
      </c>
      <c r="P2477" s="18" t="str" cm="1">
        <f t="array" ref="P2477">IF(LEN($A2477)&gt;0,SUMPRODUCT(($A2477=merged_names)*(_xlfn.TEXTAFTER(P$2, "At ")=merged_belt_colours)*merged_months_at_rank),"")</f>
        <v/>
      </c>
      <c r="Q2477" s="18" t="str" cm="1">
        <f t="array" ref="Q2477">IF(LEN($A2477)&gt;0,SUMPRODUCT(($A2477=merged_names)*(_xlfn.TEXTAFTER(Q$2, "At ")=merged_belt_colours)*merged_months_at_rank),"")</f>
        <v/>
      </c>
      <c r="R2477" s="18" t="str" cm="1">
        <f t="array" ref="R2477">IF(LEN($A2477)&gt;0,SUMPRODUCT(($A2477=merged_names)*(_xlfn.TEXTAFTER(R$2, "At ")=merged_belt_colours)*merged_months_at_rank),"")</f>
        <v/>
      </c>
    </row>
    <row r="2478" spans="1:18" x14ac:dyDescent="0.25">
      <c r="A2478"/>
      <c r="B2478" s="15" t="str" cm="1">
        <f t="array" ref="B2478">IFERROR(IF(LEN(A2478)&gt;0, IF(SUMPRODUCT((Inactives[Key]=J2478)*(Inactives[Currently Inactive]))=1,"Inactive","Active"),""),"Active")</f>
        <v/>
      </c>
      <c r="C2478" s="16" t="str" cm="1">
        <f t="array" aca="1" ref="C2478" ca="1">IFERROR(_xlfn._xlws.FILTER(Inactives[Inactive On],(Inactives[Key]=J2478)*(Inactives[Currently Inactive]),""),"")</f>
        <v/>
      </c>
      <c r="D2478" s="16" t="str" cm="1">
        <f t="array" aca="1" ref="D2478" ca="1">IFERROR(INDEX(_xlfn.TEXTSPLIT(E2478," "),1),"")</f>
        <v/>
      </c>
      <c r="E2478" s="15" t="str" cm="1">
        <f t="array" aca="1" ref="E2478" ca="1">IFERROR(_xlfn._xlws.FILTER(merged_ranks,(merged_end_dates=DATE(9999,12,31))*(merged_names=A2478)),"")</f>
        <v/>
      </c>
      <c r="F2478" s="17" t="str">
        <f ca="1">_xlfn.XLOOKUP(J2478,Promotions[Promo Key],Promotions[Promo Date],"")</f>
        <v/>
      </c>
      <c r="G2478" s="18" t="str">
        <f t="shared" ca="1" si="167"/>
        <v/>
      </c>
      <c r="H2478" s="18" t="str">
        <f t="shared" ca="1" si="166"/>
        <v/>
      </c>
      <c r="I2478" s="17" t="str">
        <f>_xlfn.XLOOKUP(A2478,Students[Full Name],Students[Starting Rank],"")</f>
        <v/>
      </c>
      <c r="J2478" s="15" t="str">
        <f t="shared" ca="1" si="168"/>
        <v xml:space="preserve">: </v>
      </c>
      <c r="K2478" s="16" t="str">
        <f>_xlfn.XLOOKUP(A2478,Students[Full Name],Students[Start Date],"")</f>
        <v/>
      </c>
      <c r="L2478" s="18">
        <f t="shared" ca="1" si="169"/>
        <v>-1</v>
      </c>
      <c r="M2478" s="18" cm="1">
        <f t="array" aca="1" ref="M2478" ca="1">SUMPRODUCT(Inactives[Days Inactive]*(Inactives[Student]=A2478))/365</f>
        <v>0</v>
      </c>
      <c r="N2478" s="18" t="str" cm="1">
        <f t="array" ref="N2478">IF(LEN($A2478)&gt;0,SUMPRODUCT(($A2478=merged_names)*(_xlfn.TEXTAFTER(N$2, "At ")=merged_belt_colours)*merged_months_at_rank),"")</f>
        <v/>
      </c>
      <c r="O2478" s="18" t="str" cm="1">
        <f t="array" ref="O2478">IF(LEN($A2478)&gt;0,SUMPRODUCT(($A2478=merged_names)*(_xlfn.TEXTAFTER(O$2, "At ")=merged_belt_colours)*merged_months_at_rank),"")</f>
        <v/>
      </c>
      <c r="P2478" s="18" t="str" cm="1">
        <f t="array" ref="P2478">IF(LEN($A2478)&gt;0,SUMPRODUCT(($A2478=merged_names)*(_xlfn.TEXTAFTER(P$2, "At ")=merged_belt_colours)*merged_months_at_rank),"")</f>
        <v/>
      </c>
      <c r="Q2478" s="18" t="str" cm="1">
        <f t="array" ref="Q2478">IF(LEN($A2478)&gt;0,SUMPRODUCT(($A2478=merged_names)*(_xlfn.TEXTAFTER(Q$2, "At ")=merged_belt_colours)*merged_months_at_rank),"")</f>
        <v/>
      </c>
      <c r="R2478" s="18" t="str" cm="1">
        <f t="array" ref="R2478">IF(LEN($A2478)&gt;0,SUMPRODUCT(($A2478=merged_names)*(_xlfn.TEXTAFTER(R$2, "At ")=merged_belt_colours)*merged_months_at_rank),"")</f>
        <v/>
      </c>
    </row>
    <row r="2479" spans="1:18" x14ac:dyDescent="0.25">
      <c r="A2479"/>
      <c r="B2479" s="15" t="str" cm="1">
        <f t="array" ref="B2479">IFERROR(IF(LEN(A2479)&gt;0, IF(SUMPRODUCT((Inactives[Key]=J2479)*(Inactives[Currently Inactive]))=1,"Inactive","Active"),""),"Active")</f>
        <v/>
      </c>
      <c r="C2479" s="16" t="str" cm="1">
        <f t="array" aca="1" ref="C2479" ca="1">IFERROR(_xlfn._xlws.FILTER(Inactives[Inactive On],(Inactives[Key]=J2479)*(Inactives[Currently Inactive]),""),"")</f>
        <v/>
      </c>
      <c r="D2479" s="16" t="str" cm="1">
        <f t="array" aca="1" ref="D2479" ca="1">IFERROR(INDEX(_xlfn.TEXTSPLIT(E2479," "),1),"")</f>
        <v/>
      </c>
      <c r="E2479" s="15" t="str" cm="1">
        <f t="array" aca="1" ref="E2479" ca="1">IFERROR(_xlfn._xlws.FILTER(merged_ranks,(merged_end_dates=DATE(9999,12,31))*(merged_names=A2479)),"")</f>
        <v/>
      </c>
      <c r="F2479" s="17" t="str">
        <f ca="1">_xlfn.XLOOKUP(J2479,Promotions[Promo Key],Promotions[Promo Date],"")</f>
        <v/>
      </c>
      <c r="G2479" s="18" t="str">
        <f t="shared" ca="1" si="167"/>
        <v/>
      </c>
      <c r="H2479" s="18" t="str">
        <f t="shared" ca="1" si="166"/>
        <v/>
      </c>
      <c r="I2479" s="17" t="str">
        <f>_xlfn.XLOOKUP(A2479,Students[Full Name],Students[Starting Rank],"")</f>
        <v/>
      </c>
      <c r="J2479" s="15" t="str">
        <f t="shared" ca="1" si="168"/>
        <v xml:space="preserve">: </v>
      </c>
      <c r="K2479" s="16" t="str">
        <f>_xlfn.XLOOKUP(A2479,Students[Full Name],Students[Start Date],"")</f>
        <v/>
      </c>
      <c r="L2479" s="18">
        <f t="shared" ca="1" si="169"/>
        <v>-1</v>
      </c>
      <c r="M2479" s="18" cm="1">
        <f t="array" aca="1" ref="M2479" ca="1">SUMPRODUCT(Inactives[Days Inactive]*(Inactives[Student]=A2479))/365</f>
        <v>0</v>
      </c>
      <c r="N2479" s="18" t="str" cm="1">
        <f t="array" ref="N2479">IF(LEN($A2479)&gt;0,SUMPRODUCT(($A2479=merged_names)*(_xlfn.TEXTAFTER(N$2, "At ")=merged_belt_colours)*merged_months_at_rank),"")</f>
        <v/>
      </c>
      <c r="O2479" s="18" t="str" cm="1">
        <f t="array" ref="O2479">IF(LEN($A2479)&gt;0,SUMPRODUCT(($A2479=merged_names)*(_xlfn.TEXTAFTER(O$2, "At ")=merged_belt_colours)*merged_months_at_rank),"")</f>
        <v/>
      </c>
      <c r="P2479" s="18" t="str" cm="1">
        <f t="array" ref="P2479">IF(LEN($A2479)&gt;0,SUMPRODUCT(($A2479=merged_names)*(_xlfn.TEXTAFTER(P$2, "At ")=merged_belt_colours)*merged_months_at_rank),"")</f>
        <v/>
      </c>
      <c r="Q2479" s="18" t="str" cm="1">
        <f t="array" ref="Q2479">IF(LEN($A2479)&gt;0,SUMPRODUCT(($A2479=merged_names)*(_xlfn.TEXTAFTER(Q$2, "At ")=merged_belt_colours)*merged_months_at_rank),"")</f>
        <v/>
      </c>
      <c r="R2479" s="18" t="str" cm="1">
        <f t="array" ref="R2479">IF(LEN($A2479)&gt;0,SUMPRODUCT(($A2479=merged_names)*(_xlfn.TEXTAFTER(R$2, "At ")=merged_belt_colours)*merged_months_at_rank),"")</f>
        <v/>
      </c>
    </row>
    <row r="2480" spans="1:18" x14ac:dyDescent="0.25">
      <c r="A2480"/>
      <c r="B2480" s="15" t="str" cm="1">
        <f t="array" ref="B2480">IFERROR(IF(LEN(A2480)&gt;0, IF(SUMPRODUCT((Inactives[Key]=J2480)*(Inactives[Currently Inactive]))=1,"Inactive","Active"),""),"Active")</f>
        <v/>
      </c>
      <c r="C2480" s="16" t="str" cm="1">
        <f t="array" aca="1" ref="C2480" ca="1">IFERROR(_xlfn._xlws.FILTER(Inactives[Inactive On],(Inactives[Key]=J2480)*(Inactives[Currently Inactive]),""),"")</f>
        <v/>
      </c>
      <c r="D2480" s="16" t="str" cm="1">
        <f t="array" aca="1" ref="D2480" ca="1">IFERROR(INDEX(_xlfn.TEXTSPLIT(E2480," "),1),"")</f>
        <v/>
      </c>
      <c r="E2480" s="15" t="str" cm="1">
        <f t="array" aca="1" ref="E2480" ca="1">IFERROR(_xlfn._xlws.FILTER(merged_ranks,(merged_end_dates=DATE(9999,12,31))*(merged_names=A2480)),"")</f>
        <v/>
      </c>
      <c r="F2480" s="17" t="str">
        <f ca="1">_xlfn.XLOOKUP(J2480,Promotions[Promo Key],Promotions[Promo Date],"")</f>
        <v/>
      </c>
      <c r="G2480" s="18" t="str">
        <f t="shared" ca="1" si="167"/>
        <v/>
      </c>
      <c r="H2480" s="18" t="str">
        <f t="shared" ca="1" si="166"/>
        <v/>
      </c>
      <c r="I2480" s="17" t="str">
        <f>_xlfn.XLOOKUP(A2480,Students[Full Name],Students[Starting Rank],"")</f>
        <v/>
      </c>
      <c r="J2480" s="15" t="str">
        <f t="shared" ca="1" si="168"/>
        <v xml:space="preserve">: </v>
      </c>
      <c r="K2480" s="16" t="str">
        <f>_xlfn.XLOOKUP(A2480,Students[Full Name],Students[Start Date],"")</f>
        <v/>
      </c>
      <c r="L2480" s="18">
        <f t="shared" ca="1" si="169"/>
        <v>-1</v>
      </c>
      <c r="M2480" s="18" cm="1">
        <f t="array" aca="1" ref="M2480" ca="1">SUMPRODUCT(Inactives[Days Inactive]*(Inactives[Student]=A2480))/365</f>
        <v>0</v>
      </c>
      <c r="N2480" s="18" t="str" cm="1">
        <f t="array" ref="N2480">IF(LEN($A2480)&gt;0,SUMPRODUCT(($A2480=merged_names)*(_xlfn.TEXTAFTER(N$2, "At ")=merged_belt_colours)*merged_months_at_rank),"")</f>
        <v/>
      </c>
      <c r="O2480" s="18" t="str" cm="1">
        <f t="array" ref="O2480">IF(LEN($A2480)&gt;0,SUMPRODUCT(($A2480=merged_names)*(_xlfn.TEXTAFTER(O$2, "At ")=merged_belt_colours)*merged_months_at_rank),"")</f>
        <v/>
      </c>
      <c r="P2480" s="18" t="str" cm="1">
        <f t="array" ref="P2480">IF(LEN($A2480)&gt;0,SUMPRODUCT(($A2480=merged_names)*(_xlfn.TEXTAFTER(P$2, "At ")=merged_belt_colours)*merged_months_at_rank),"")</f>
        <v/>
      </c>
      <c r="Q2480" s="18" t="str" cm="1">
        <f t="array" ref="Q2480">IF(LEN($A2480)&gt;0,SUMPRODUCT(($A2480=merged_names)*(_xlfn.TEXTAFTER(Q$2, "At ")=merged_belt_colours)*merged_months_at_rank),"")</f>
        <v/>
      </c>
      <c r="R2480" s="18" t="str" cm="1">
        <f t="array" ref="R2480">IF(LEN($A2480)&gt;0,SUMPRODUCT(($A2480=merged_names)*(_xlfn.TEXTAFTER(R$2, "At ")=merged_belt_colours)*merged_months_at_rank),"")</f>
        <v/>
      </c>
    </row>
    <row r="2481" spans="1:18" x14ac:dyDescent="0.25">
      <c r="A2481"/>
      <c r="B2481" s="15" t="str" cm="1">
        <f t="array" ref="B2481">IFERROR(IF(LEN(A2481)&gt;0, IF(SUMPRODUCT((Inactives[Key]=J2481)*(Inactives[Currently Inactive]))=1,"Inactive","Active"),""),"Active")</f>
        <v/>
      </c>
      <c r="C2481" s="16" t="str" cm="1">
        <f t="array" aca="1" ref="C2481" ca="1">IFERROR(_xlfn._xlws.FILTER(Inactives[Inactive On],(Inactives[Key]=J2481)*(Inactives[Currently Inactive]),""),"")</f>
        <v/>
      </c>
      <c r="D2481" s="16" t="str" cm="1">
        <f t="array" aca="1" ref="D2481" ca="1">IFERROR(INDEX(_xlfn.TEXTSPLIT(E2481," "),1),"")</f>
        <v/>
      </c>
      <c r="E2481" s="15" t="str" cm="1">
        <f t="array" aca="1" ref="E2481" ca="1">IFERROR(_xlfn._xlws.FILTER(merged_ranks,(merged_end_dates=DATE(9999,12,31))*(merged_names=A2481)),"")</f>
        <v/>
      </c>
      <c r="F2481" s="17" t="str">
        <f ca="1">_xlfn.XLOOKUP(J2481,Promotions[Promo Key],Promotions[Promo Date],"")</f>
        <v/>
      </c>
      <c r="G2481" s="18" t="str">
        <f t="shared" ca="1" si="167"/>
        <v/>
      </c>
      <c r="H2481" s="18" t="str">
        <f t="shared" ca="1" si="166"/>
        <v/>
      </c>
      <c r="I2481" s="17" t="str">
        <f>_xlfn.XLOOKUP(A2481,Students[Full Name],Students[Starting Rank],"")</f>
        <v/>
      </c>
      <c r="J2481" s="15" t="str">
        <f t="shared" ca="1" si="168"/>
        <v xml:space="preserve">: </v>
      </c>
      <c r="K2481" s="16" t="str">
        <f>_xlfn.XLOOKUP(A2481,Students[Full Name],Students[Start Date],"")</f>
        <v/>
      </c>
      <c r="L2481" s="18">
        <f t="shared" ca="1" si="169"/>
        <v>-1</v>
      </c>
      <c r="M2481" s="18" cm="1">
        <f t="array" aca="1" ref="M2481" ca="1">SUMPRODUCT(Inactives[Days Inactive]*(Inactives[Student]=A2481))/365</f>
        <v>0</v>
      </c>
      <c r="N2481" s="18" t="str" cm="1">
        <f t="array" ref="N2481">IF(LEN($A2481)&gt;0,SUMPRODUCT(($A2481=merged_names)*(_xlfn.TEXTAFTER(N$2, "At ")=merged_belt_colours)*merged_months_at_rank),"")</f>
        <v/>
      </c>
      <c r="O2481" s="18" t="str" cm="1">
        <f t="array" ref="O2481">IF(LEN($A2481)&gt;0,SUMPRODUCT(($A2481=merged_names)*(_xlfn.TEXTAFTER(O$2, "At ")=merged_belt_colours)*merged_months_at_rank),"")</f>
        <v/>
      </c>
      <c r="P2481" s="18" t="str" cm="1">
        <f t="array" ref="P2481">IF(LEN($A2481)&gt;0,SUMPRODUCT(($A2481=merged_names)*(_xlfn.TEXTAFTER(P$2, "At ")=merged_belt_colours)*merged_months_at_rank),"")</f>
        <v/>
      </c>
      <c r="Q2481" s="18" t="str" cm="1">
        <f t="array" ref="Q2481">IF(LEN($A2481)&gt;0,SUMPRODUCT(($A2481=merged_names)*(_xlfn.TEXTAFTER(Q$2, "At ")=merged_belt_colours)*merged_months_at_rank),"")</f>
        <v/>
      </c>
      <c r="R2481" s="18" t="str" cm="1">
        <f t="array" ref="R2481">IF(LEN($A2481)&gt;0,SUMPRODUCT(($A2481=merged_names)*(_xlfn.TEXTAFTER(R$2, "At ")=merged_belt_colours)*merged_months_at_rank),"")</f>
        <v/>
      </c>
    </row>
    <row r="2482" spans="1:18" x14ac:dyDescent="0.25">
      <c r="A2482"/>
      <c r="B2482" s="15" t="str" cm="1">
        <f t="array" ref="B2482">IFERROR(IF(LEN(A2482)&gt;0, IF(SUMPRODUCT((Inactives[Key]=J2482)*(Inactives[Currently Inactive]))=1,"Inactive","Active"),""),"Active")</f>
        <v/>
      </c>
      <c r="C2482" s="16" t="str" cm="1">
        <f t="array" aca="1" ref="C2482" ca="1">IFERROR(_xlfn._xlws.FILTER(Inactives[Inactive On],(Inactives[Key]=J2482)*(Inactives[Currently Inactive]),""),"")</f>
        <v/>
      </c>
      <c r="D2482" s="16" t="str" cm="1">
        <f t="array" aca="1" ref="D2482" ca="1">IFERROR(INDEX(_xlfn.TEXTSPLIT(E2482," "),1),"")</f>
        <v/>
      </c>
      <c r="E2482" s="15" t="str" cm="1">
        <f t="array" aca="1" ref="E2482" ca="1">IFERROR(_xlfn._xlws.FILTER(merged_ranks,(merged_end_dates=DATE(9999,12,31))*(merged_names=A2482)),"")</f>
        <v/>
      </c>
      <c r="F2482" s="17" t="str">
        <f ca="1">_xlfn.XLOOKUP(J2482,Promotions[Promo Key],Promotions[Promo Date],"")</f>
        <v/>
      </c>
      <c r="G2482" s="18" t="str">
        <f t="shared" ca="1" si="167"/>
        <v/>
      </c>
      <c r="H2482" s="18" t="str">
        <f t="shared" ca="1" si="166"/>
        <v/>
      </c>
      <c r="I2482" s="17" t="str">
        <f>_xlfn.XLOOKUP(A2482,Students[Full Name],Students[Starting Rank],"")</f>
        <v/>
      </c>
      <c r="J2482" s="15" t="str">
        <f t="shared" ca="1" si="168"/>
        <v xml:space="preserve">: </v>
      </c>
      <c r="K2482" s="16" t="str">
        <f>_xlfn.XLOOKUP(A2482,Students[Full Name],Students[Start Date],"")</f>
        <v/>
      </c>
      <c r="L2482" s="18">
        <f t="shared" ca="1" si="169"/>
        <v>-1</v>
      </c>
      <c r="M2482" s="18" cm="1">
        <f t="array" aca="1" ref="M2482" ca="1">SUMPRODUCT(Inactives[Days Inactive]*(Inactives[Student]=A2482))/365</f>
        <v>0</v>
      </c>
      <c r="N2482" s="18" t="str" cm="1">
        <f t="array" ref="N2482">IF(LEN($A2482)&gt;0,SUMPRODUCT(($A2482=merged_names)*(_xlfn.TEXTAFTER(N$2, "At ")=merged_belt_colours)*merged_months_at_rank),"")</f>
        <v/>
      </c>
      <c r="O2482" s="18" t="str" cm="1">
        <f t="array" ref="O2482">IF(LEN($A2482)&gt;0,SUMPRODUCT(($A2482=merged_names)*(_xlfn.TEXTAFTER(O$2, "At ")=merged_belt_colours)*merged_months_at_rank),"")</f>
        <v/>
      </c>
      <c r="P2482" s="18" t="str" cm="1">
        <f t="array" ref="P2482">IF(LEN($A2482)&gt;0,SUMPRODUCT(($A2482=merged_names)*(_xlfn.TEXTAFTER(P$2, "At ")=merged_belt_colours)*merged_months_at_rank),"")</f>
        <v/>
      </c>
      <c r="Q2482" s="18" t="str" cm="1">
        <f t="array" ref="Q2482">IF(LEN($A2482)&gt;0,SUMPRODUCT(($A2482=merged_names)*(_xlfn.TEXTAFTER(Q$2, "At ")=merged_belt_colours)*merged_months_at_rank),"")</f>
        <v/>
      </c>
      <c r="R2482" s="18" t="str" cm="1">
        <f t="array" ref="R2482">IF(LEN($A2482)&gt;0,SUMPRODUCT(($A2482=merged_names)*(_xlfn.TEXTAFTER(R$2, "At ")=merged_belt_colours)*merged_months_at_rank),"")</f>
        <v/>
      </c>
    </row>
    <row r="2483" spans="1:18" x14ac:dyDescent="0.25">
      <c r="A2483"/>
      <c r="B2483" s="15" t="str" cm="1">
        <f t="array" ref="B2483">IFERROR(IF(LEN(A2483)&gt;0, IF(SUMPRODUCT((Inactives[Key]=J2483)*(Inactives[Currently Inactive]))=1,"Inactive","Active"),""),"Active")</f>
        <v/>
      </c>
      <c r="C2483" s="16" t="str" cm="1">
        <f t="array" aca="1" ref="C2483" ca="1">IFERROR(_xlfn._xlws.FILTER(Inactives[Inactive On],(Inactives[Key]=J2483)*(Inactives[Currently Inactive]),""),"")</f>
        <v/>
      </c>
      <c r="D2483" s="16" t="str" cm="1">
        <f t="array" aca="1" ref="D2483" ca="1">IFERROR(INDEX(_xlfn.TEXTSPLIT(E2483," "),1),"")</f>
        <v/>
      </c>
      <c r="E2483" s="15" t="str" cm="1">
        <f t="array" aca="1" ref="E2483" ca="1">IFERROR(_xlfn._xlws.FILTER(merged_ranks,(merged_end_dates=DATE(9999,12,31))*(merged_names=A2483)),"")</f>
        <v/>
      </c>
      <c r="F2483" s="17" t="str">
        <f ca="1">_xlfn.XLOOKUP(J2483,Promotions[Promo Key],Promotions[Promo Date],"")</f>
        <v/>
      </c>
      <c r="G2483" s="18" t="str">
        <f t="shared" ca="1" si="167"/>
        <v/>
      </c>
      <c r="H2483" s="18" t="str">
        <f t="shared" ca="1" si="166"/>
        <v/>
      </c>
      <c r="I2483" s="17" t="str">
        <f>_xlfn.XLOOKUP(A2483,Students[Full Name],Students[Starting Rank],"")</f>
        <v/>
      </c>
      <c r="J2483" s="15" t="str">
        <f t="shared" ca="1" si="168"/>
        <v xml:space="preserve">: </v>
      </c>
      <c r="K2483" s="16" t="str">
        <f>_xlfn.XLOOKUP(A2483,Students[Full Name],Students[Start Date],"")</f>
        <v/>
      </c>
      <c r="L2483" s="18">
        <f t="shared" ca="1" si="169"/>
        <v>-1</v>
      </c>
      <c r="M2483" s="18" cm="1">
        <f t="array" aca="1" ref="M2483" ca="1">SUMPRODUCT(Inactives[Days Inactive]*(Inactives[Student]=A2483))/365</f>
        <v>0</v>
      </c>
      <c r="N2483" s="18" t="str" cm="1">
        <f t="array" ref="N2483">IF(LEN($A2483)&gt;0,SUMPRODUCT(($A2483=merged_names)*(_xlfn.TEXTAFTER(N$2, "At ")=merged_belt_colours)*merged_months_at_rank),"")</f>
        <v/>
      </c>
      <c r="O2483" s="18" t="str" cm="1">
        <f t="array" ref="O2483">IF(LEN($A2483)&gt;0,SUMPRODUCT(($A2483=merged_names)*(_xlfn.TEXTAFTER(O$2, "At ")=merged_belt_colours)*merged_months_at_rank),"")</f>
        <v/>
      </c>
      <c r="P2483" s="18" t="str" cm="1">
        <f t="array" ref="P2483">IF(LEN($A2483)&gt;0,SUMPRODUCT(($A2483=merged_names)*(_xlfn.TEXTAFTER(P$2, "At ")=merged_belt_colours)*merged_months_at_rank),"")</f>
        <v/>
      </c>
      <c r="Q2483" s="18" t="str" cm="1">
        <f t="array" ref="Q2483">IF(LEN($A2483)&gt;0,SUMPRODUCT(($A2483=merged_names)*(_xlfn.TEXTAFTER(Q$2, "At ")=merged_belt_colours)*merged_months_at_rank),"")</f>
        <v/>
      </c>
      <c r="R2483" s="18" t="str" cm="1">
        <f t="array" ref="R2483">IF(LEN($A2483)&gt;0,SUMPRODUCT(($A2483=merged_names)*(_xlfn.TEXTAFTER(R$2, "At ")=merged_belt_colours)*merged_months_at_rank),"")</f>
        <v/>
      </c>
    </row>
    <row r="2484" spans="1:18" x14ac:dyDescent="0.25">
      <c r="A2484"/>
      <c r="B2484" s="15" t="str" cm="1">
        <f t="array" ref="B2484">IFERROR(IF(LEN(A2484)&gt;0, IF(SUMPRODUCT((Inactives[Key]=J2484)*(Inactives[Currently Inactive]))=1,"Inactive","Active"),""),"Active")</f>
        <v/>
      </c>
      <c r="C2484" s="16" t="str" cm="1">
        <f t="array" aca="1" ref="C2484" ca="1">IFERROR(_xlfn._xlws.FILTER(Inactives[Inactive On],(Inactives[Key]=J2484)*(Inactives[Currently Inactive]),""),"")</f>
        <v/>
      </c>
      <c r="D2484" s="16" t="str" cm="1">
        <f t="array" aca="1" ref="D2484" ca="1">IFERROR(INDEX(_xlfn.TEXTSPLIT(E2484," "),1),"")</f>
        <v/>
      </c>
      <c r="E2484" s="15" t="str" cm="1">
        <f t="array" aca="1" ref="E2484" ca="1">IFERROR(_xlfn._xlws.FILTER(merged_ranks,(merged_end_dates=DATE(9999,12,31))*(merged_names=A2484)),"")</f>
        <v/>
      </c>
      <c r="F2484" s="17" t="str">
        <f ca="1">_xlfn.XLOOKUP(J2484,Promotions[Promo Key],Promotions[Promo Date],"")</f>
        <v/>
      </c>
      <c r="G2484" s="18" t="str">
        <f t="shared" ca="1" si="167"/>
        <v/>
      </c>
      <c r="H2484" s="18" t="str">
        <f t="shared" ca="1" si="166"/>
        <v/>
      </c>
      <c r="I2484" s="17" t="str">
        <f>_xlfn.XLOOKUP(A2484,Students[Full Name],Students[Starting Rank],"")</f>
        <v/>
      </c>
      <c r="J2484" s="15" t="str">
        <f t="shared" ca="1" si="168"/>
        <v xml:space="preserve">: </v>
      </c>
      <c r="K2484" s="16" t="str">
        <f>_xlfn.XLOOKUP(A2484,Students[Full Name],Students[Start Date],"")</f>
        <v/>
      </c>
      <c r="L2484" s="18">
        <f t="shared" ca="1" si="169"/>
        <v>-1</v>
      </c>
      <c r="M2484" s="18" cm="1">
        <f t="array" aca="1" ref="M2484" ca="1">SUMPRODUCT(Inactives[Days Inactive]*(Inactives[Student]=A2484))/365</f>
        <v>0</v>
      </c>
      <c r="N2484" s="18" t="str" cm="1">
        <f t="array" ref="N2484">IF(LEN($A2484)&gt;0,SUMPRODUCT(($A2484=merged_names)*(_xlfn.TEXTAFTER(N$2, "At ")=merged_belt_colours)*merged_months_at_rank),"")</f>
        <v/>
      </c>
      <c r="O2484" s="18" t="str" cm="1">
        <f t="array" ref="O2484">IF(LEN($A2484)&gt;0,SUMPRODUCT(($A2484=merged_names)*(_xlfn.TEXTAFTER(O$2, "At ")=merged_belt_colours)*merged_months_at_rank),"")</f>
        <v/>
      </c>
      <c r="P2484" s="18" t="str" cm="1">
        <f t="array" ref="P2484">IF(LEN($A2484)&gt;0,SUMPRODUCT(($A2484=merged_names)*(_xlfn.TEXTAFTER(P$2, "At ")=merged_belt_colours)*merged_months_at_rank),"")</f>
        <v/>
      </c>
      <c r="Q2484" s="18" t="str" cm="1">
        <f t="array" ref="Q2484">IF(LEN($A2484)&gt;0,SUMPRODUCT(($A2484=merged_names)*(_xlfn.TEXTAFTER(Q$2, "At ")=merged_belt_colours)*merged_months_at_rank),"")</f>
        <v/>
      </c>
      <c r="R2484" s="18" t="str" cm="1">
        <f t="array" ref="R2484">IF(LEN($A2484)&gt;0,SUMPRODUCT(($A2484=merged_names)*(_xlfn.TEXTAFTER(R$2, "At ")=merged_belt_colours)*merged_months_at_rank),"")</f>
        <v/>
      </c>
    </row>
    <row r="2485" spans="1:18" x14ac:dyDescent="0.25">
      <c r="A2485"/>
      <c r="B2485" s="15" t="str" cm="1">
        <f t="array" ref="B2485">IFERROR(IF(LEN(A2485)&gt;0, IF(SUMPRODUCT((Inactives[Key]=J2485)*(Inactives[Currently Inactive]))=1,"Inactive","Active"),""),"Active")</f>
        <v/>
      </c>
      <c r="C2485" s="16" t="str" cm="1">
        <f t="array" aca="1" ref="C2485" ca="1">IFERROR(_xlfn._xlws.FILTER(Inactives[Inactive On],(Inactives[Key]=J2485)*(Inactives[Currently Inactive]),""),"")</f>
        <v/>
      </c>
      <c r="D2485" s="16" t="str" cm="1">
        <f t="array" aca="1" ref="D2485" ca="1">IFERROR(INDEX(_xlfn.TEXTSPLIT(E2485," "),1),"")</f>
        <v/>
      </c>
      <c r="E2485" s="15" t="str" cm="1">
        <f t="array" aca="1" ref="E2485" ca="1">IFERROR(_xlfn._xlws.FILTER(merged_ranks,(merged_end_dates=DATE(9999,12,31))*(merged_names=A2485)),"")</f>
        <v/>
      </c>
      <c r="F2485" s="17" t="str">
        <f ca="1">_xlfn.XLOOKUP(J2485,Promotions[Promo Key],Promotions[Promo Date],"")</f>
        <v/>
      </c>
      <c r="G2485" s="18" t="str">
        <f t="shared" ca="1" si="167"/>
        <v/>
      </c>
      <c r="H2485" s="18" t="str">
        <f t="shared" ca="1" si="166"/>
        <v/>
      </c>
      <c r="I2485" s="17" t="str">
        <f>_xlfn.XLOOKUP(A2485,Students[Full Name],Students[Starting Rank],"")</f>
        <v/>
      </c>
      <c r="J2485" s="15" t="str">
        <f t="shared" ca="1" si="168"/>
        <v xml:space="preserve">: </v>
      </c>
      <c r="K2485" s="16" t="str">
        <f>_xlfn.XLOOKUP(A2485,Students[Full Name],Students[Start Date],"")</f>
        <v/>
      </c>
      <c r="L2485" s="18">
        <f t="shared" ca="1" si="169"/>
        <v>-1</v>
      </c>
      <c r="M2485" s="18" cm="1">
        <f t="array" aca="1" ref="M2485" ca="1">SUMPRODUCT(Inactives[Days Inactive]*(Inactives[Student]=A2485))/365</f>
        <v>0</v>
      </c>
      <c r="N2485" s="18" t="str" cm="1">
        <f t="array" ref="N2485">IF(LEN($A2485)&gt;0,SUMPRODUCT(($A2485=merged_names)*(_xlfn.TEXTAFTER(N$2, "At ")=merged_belt_colours)*merged_months_at_rank),"")</f>
        <v/>
      </c>
      <c r="O2485" s="18" t="str" cm="1">
        <f t="array" ref="O2485">IF(LEN($A2485)&gt;0,SUMPRODUCT(($A2485=merged_names)*(_xlfn.TEXTAFTER(O$2, "At ")=merged_belt_colours)*merged_months_at_rank),"")</f>
        <v/>
      </c>
      <c r="P2485" s="18" t="str" cm="1">
        <f t="array" ref="P2485">IF(LEN($A2485)&gt;0,SUMPRODUCT(($A2485=merged_names)*(_xlfn.TEXTAFTER(P$2, "At ")=merged_belt_colours)*merged_months_at_rank),"")</f>
        <v/>
      </c>
      <c r="Q2485" s="18" t="str" cm="1">
        <f t="array" ref="Q2485">IF(LEN($A2485)&gt;0,SUMPRODUCT(($A2485=merged_names)*(_xlfn.TEXTAFTER(Q$2, "At ")=merged_belt_colours)*merged_months_at_rank),"")</f>
        <v/>
      </c>
      <c r="R2485" s="18" t="str" cm="1">
        <f t="array" ref="R2485">IF(LEN($A2485)&gt;0,SUMPRODUCT(($A2485=merged_names)*(_xlfn.TEXTAFTER(R$2, "At ")=merged_belt_colours)*merged_months_at_rank),"")</f>
        <v/>
      </c>
    </row>
    <row r="2486" spans="1:18" x14ac:dyDescent="0.25">
      <c r="A2486"/>
      <c r="B2486" s="15" t="str" cm="1">
        <f t="array" ref="B2486">IFERROR(IF(LEN(A2486)&gt;0, IF(SUMPRODUCT((Inactives[Key]=J2486)*(Inactives[Currently Inactive]))=1,"Inactive","Active"),""),"Active")</f>
        <v/>
      </c>
      <c r="C2486" s="16" t="str" cm="1">
        <f t="array" aca="1" ref="C2486" ca="1">IFERROR(_xlfn._xlws.FILTER(Inactives[Inactive On],(Inactives[Key]=J2486)*(Inactives[Currently Inactive]),""),"")</f>
        <v/>
      </c>
      <c r="D2486" s="16" t="str" cm="1">
        <f t="array" aca="1" ref="D2486" ca="1">IFERROR(INDEX(_xlfn.TEXTSPLIT(E2486," "),1),"")</f>
        <v/>
      </c>
      <c r="E2486" s="15" t="str" cm="1">
        <f t="array" aca="1" ref="E2486" ca="1">IFERROR(_xlfn._xlws.FILTER(merged_ranks,(merged_end_dates=DATE(9999,12,31))*(merged_names=A2486)),"")</f>
        <v/>
      </c>
      <c r="F2486" s="17" t="str">
        <f ca="1">_xlfn.XLOOKUP(J2486,Promotions[Promo Key],Promotions[Promo Date],"")</f>
        <v/>
      </c>
      <c r="G2486" s="18" t="str">
        <f t="shared" ca="1" si="167"/>
        <v/>
      </c>
      <c r="H2486" s="18" t="str">
        <f t="shared" ca="1" si="166"/>
        <v/>
      </c>
      <c r="I2486" s="17" t="str">
        <f>_xlfn.XLOOKUP(A2486,Students[Full Name],Students[Starting Rank],"")</f>
        <v/>
      </c>
      <c r="J2486" s="15" t="str">
        <f t="shared" ca="1" si="168"/>
        <v xml:space="preserve">: </v>
      </c>
      <c r="K2486" s="16" t="str">
        <f>_xlfn.XLOOKUP(A2486,Students[Full Name],Students[Start Date],"")</f>
        <v/>
      </c>
      <c r="L2486" s="18">
        <f t="shared" ca="1" si="169"/>
        <v>-1</v>
      </c>
      <c r="M2486" s="18" cm="1">
        <f t="array" aca="1" ref="M2486" ca="1">SUMPRODUCT(Inactives[Days Inactive]*(Inactives[Student]=A2486))/365</f>
        <v>0</v>
      </c>
      <c r="N2486" s="18" t="str" cm="1">
        <f t="array" ref="N2486">IF(LEN($A2486)&gt;0,SUMPRODUCT(($A2486=merged_names)*(_xlfn.TEXTAFTER(N$2, "At ")=merged_belt_colours)*merged_months_at_rank),"")</f>
        <v/>
      </c>
      <c r="O2486" s="18" t="str" cm="1">
        <f t="array" ref="O2486">IF(LEN($A2486)&gt;0,SUMPRODUCT(($A2486=merged_names)*(_xlfn.TEXTAFTER(O$2, "At ")=merged_belt_colours)*merged_months_at_rank),"")</f>
        <v/>
      </c>
      <c r="P2486" s="18" t="str" cm="1">
        <f t="array" ref="P2486">IF(LEN($A2486)&gt;0,SUMPRODUCT(($A2486=merged_names)*(_xlfn.TEXTAFTER(P$2, "At ")=merged_belt_colours)*merged_months_at_rank),"")</f>
        <v/>
      </c>
      <c r="Q2486" s="18" t="str" cm="1">
        <f t="array" ref="Q2486">IF(LEN($A2486)&gt;0,SUMPRODUCT(($A2486=merged_names)*(_xlfn.TEXTAFTER(Q$2, "At ")=merged_belt_colours)*merged_months_at_rank),"")</f>
        <v/>
      </c>
      <c r="R2486" s="18" t="str" cm="1">
        <f t="array" ref="R2486">IF(LEN($A2486)&gt;0,SUMPRODUCT(($A2486=merged_names)*(_xlfn.TEXTAFTER(R$2, "At ")=merged_belt_colours)*merged_months_at_rank),"")</f>
        <v/>
      </c>
    </row>
    <row r="2487" spans="1:18" x14ac:dyDescent="0.25">
      <c r="A2487"/>
      <c r="B2487" s="15" t="str" cm="1">
        <f t="array" ref="B2487">IFERROR(IF(LEN(A2487)&gt;0, IF(SUMPRODUCT((Inactives[Key]=J2487)*(Inactives[Currently Inactive]))=1,"Inactive","Active"),""),"Active")</f>
        <v/>
      </c>
      <c r="C2487" s="16" t="str" cm="1">
        <f t="array" aca="1" ref="C2487" ca="1">IFERROR(_xlfn._xlws.FILTER(Inactives[Inactive On],(Inactives[Key]=J2487)*(Inactives[Currently Inactive]),""),"")</f>
        <v/>
      </c>
      <c r="D2487" s="16" t="str" cm="1">
        <f t="array" aca="1" ref="D2487" ca="1">IFERROR(INDEX(_xlfn.TEXTSPLIT(E2487," "),1),"")</f>
        <v/>
      </c>
      <c r="E2487" s="15" t="str" cm="1">
        <f t="array" aca="1" ref="E2487" ca="1">IFERROR(_xlfn._xlws.FILTER(merged_ranks,(merged_end_dates=DATE(9999,12,31))*(merged_names=A2487)),"")</f>
        <v/>
      </c>
      <c r="F2487" s="17" t="str">
        <f ca="1">_xlfn.XLOOKUP(J2487,Promotions[Promo Key],Promotions[Promo Date],"")</f>
        <v/>
      </c>
      <c r="G2487" s="18" t="str">
        <f t="shared" ca="1" si="167"/>
        <v/>
      </c>
      <c r="H2487" s="18" t="str">
        <f t="shared" ca="1" si="166"/>
        <v/>
      </c>
      <c r="I2487" s="17" t="str">
        <f>_xlfn.XLOOKUP(A2487,Students[Full Name],Students[Starting Rank],"")</f>
        <v/>
      </c>
      <c r="J2487" s="15" t="str">
        <f t="shared" ca="1" si="168"/>
        <v xml:space="preserve">: </v>
      </c>
      <c r="K2487" s="16" t="str">
        <f>_xlfn.XLOOKUP(A2487,Students[Full Name],Students[Start Date],"")</f>
        <v/>
      </c>
      <c r="L2487" s="18">
        <f t="shared" ca="1" si="169"/>
        <v>-1</v>
      </c>
      <c r="M2487" s="18" cm="1">
        <f t="array" aca="1" ref="M2487" ca="1">SUMPRODUCT(Inactives[Days Inactive]*(Inactives[Student]=A2487))/365</f>
        <v>0</v>
      </c>
      <c r="N2487" s="18" t="str" cm="1">
        <f t="array" ref="N2487">IF(LEN($A2487)&gt;0,SUMPRODUCT(($A2487=merged_names)*(_xlfn.TEXTAFTER(N$2, "At ")=merged_belt_colours)*merged_months_at_rank),"")</f>
        <v/>
      </c>
      <c r="O2487" s="18" t="str" cm="1">
        <f t="array" ref="O2487">IF(LEN($A2487)&gt;0,SUMPRODUCT(($A2487=merged_names)*(_xlfn.TEXTAFTER(O$2, "At ")=merged_belt_colours)*merged_months_at_rank),"")</f>
        <v/>
      </c>
      <c r="P2487" s="18" t="str" cm="1">
        <f t="array" ref="P2487">IF(LEN($A2487)&gt;0,SUMPRODUCT(($A2487=merged_names)*(_xlfn.TEXTAFTER(P$2, "At ")=merged_belt_colours)*merged_months_at_rank),"")</f>
        <v/>
      </c>
      <c r="Q2487" s="18" t="str" cm="1">
        <f t="array" ref="Q2487">IF(LEN($A2487)&gt;0,SUMPRODUCT(($A2487=merged_names)*(_xlfn.TEXTAFTER(Q$2, "At ")=merged_belt_colours)*merged_months_at_rank),"")</f>
        <v/>
      </c>
      <c r="R2487" s="18" t="str" cm="1">
        <f t="array" ref="R2487">IF(LEN($A2487)&gt;0,SUMPRODUCT(($A2487=merged_names)*(_xlfn.TEXTAFTER(R$2, "At ")=merged_belt_colours)*merged_months_at_rank),"")</f>
        <v/>
      </c>
    </row>
    <row r="2488" spans="1:18" x14ac:dyDescent="0.25">
      <c r="A2488"/>
      <c r="B2488" s="15" t="str" cm="1">
        <f t="array" ref="B2488">IFERROR(IF(LEN(A2488)&gt;0, IF(SUMPRODUCT((Inactives[Key]=J2488)*(Inactives[Currently Inactive]))=1,"Inactive","Active"),""),"Active")</f>
        <v/>
      </c>
      <c r="C2488" s="16" t="str" cm="1">
        <f t="array" aca="1" ref="C2488" ca="1">IFERROR(_xlfn._xlws.FILTER(Inactives[Inactive On],(Inactives[Key]=J2488)*(Inactives[Currently Inactive]),""),"")</f>
        <v/>
      </c>
      <c r="D2488" s="16" t="str" cm="1">
        <f t="array" aca="1" ref="D2488" ca="1">IFERROR(INDEX(_xlfn.TEXTSPLIT(E2488," "),1),"")</f>
        <v/>
      </c>
      <c r="E2488" s="15" t="str" cm="1">
        <f t="array" aca="1" ref="E2488" ca="1">IFERROR(_xlfn._xlws.FILTER(merged_ranks,(merged_end_dates=DATE(9999,12,31))*(merged_names=A2488)),"")</f>
        <v/>
      </c>
      <c r="F2488" s="17" t="str">
        <f ca="1">_xlfn.XLOOKUP(J2488,Promotions[Promo Key],Promotions[Promo Date],"")</f>
        <v/>
      </c>
      <c r="G2488" s="18" t="str">
        <f t="shared" ca="1" si="167"/>
        <v/>
      </c>
      <c r="H2488" s="18" t="str">
        <f t="shared" ca="1" si="166"/>
        <v/>
      </c>
      <c r="I2488" s="17" t="str">
        <f>_xlfn.XLOOKUP(A2488,Students[Full Name],Students[Starting Rank],"")</f>
        <v/>
      </c>
      <c r="J2488" s="15" t="str">
        <f t="shared" ca="1" si="168"/>
        <v xml:space="preserve">: </v>
      </c>
      <c r="K2488" s="16" t="str">
        <f>_xlfn.XLOOKUP(A2488,Students[Full Name],Students[Start Date],"")</f>
        <v/>
      </c>
      <c r="L2488" s="18">
        <f t="shared" ca="1" si="169"/>
        <v>-1</v>
      </c>
      <c r="M2488" s="18" cm="1">
        <f t="array" aca="1" ref="M2488" ca="1">SUMPRODUCT(Inactives[Days Inactive]*(Inactives[Student]=A2488))/365</f>
        <v>0</v>
      </c>
      <c r="N2488" s="18" t="str" cm="1">
        <f t="array" ref="N2488">IF(LEN($A2488)&gt;0,SUMPRODUCT(($A2488=merged_names)*(_xlfn.TEXTAFTER(N$2, "At ")=merged_belt_colours)*merged_months_at_rank),"")</f>
        <v/>
      </c>
      <c r="O2488" s="18" t="str" cm="1">
        <f t="array" ref="O2488">IF(LEN($A2488)&gt;0,SUMPRODUCT(($A2488=merged_names)*(_xlfn.TEXTAFTER(O$2, "At ")=merged_belt_colours)*merged_months_at_rank),"")</f>
        <v/>
      </c>
      <c r="P2488" s="18" t="str" cm="1">
        <f t="array" ref="P2488">IF(LEN($A2488)&gt;0,SUMPRODUCT(($A2488=merged_names)*(_xlfn.TEXTAFTER(P$2, "At ")=merged_belt_colours)*merged_months_at_rank),"")</f>
        <v/>
      </c>
      <c r="Q2488" s="18" t="str" cm="1">
        <f t="array" ref="Q2488">IF(LEN($A2488)&gt;0,SUMPRODUCT(($A2488=merged_names)*(_xlfn.TEXTAFTER(Q$2, "At ")=merged_belt_colours)*merged_months_at_rank),"")</f>
        <v/>
      </c>
      <c r="R2488" s="18" t="str" cm="1">
        <f t="array" ref="R2488">IF(LEN($A2488)&gt;0,SUMPRODUCT(($A2488=merged_names)*(_xlfn.TEXTAFTER(R$2, "At ")=merged_belt_colours)*merged_months_at_rank),"")</f>
        <v/>
      </c>
    </row>
    <row r="2489" spans="1:18" x14ac:dyDescent="0.25">
      <c r="A2489"/>
      <c r="B2489" s="15" t="str" cm="1">
        <f t="array" ref="B2489">IFERROR(IF(LEN(A2489)&gt;0, IF(SUMPRODUCT((Inactives[Key]=J2489)*(Inactives[Currently Inactive]))=1,"Inactive","Active"),""),"Active")</f>
        <v/>
      </c>
      <c r="C2489" s="16" t="str" cm="1">
        <f t="array" aca="1" ref="C2489" ca="1">IFERROR(_xlfn._xlws.FILTER(Inactives[Inactive On],(Inactives[Key]=J2489)*(Inactives[Currently Inactive]),""),"")</f>
        <v/>
      </c>
      <c r="D2489" s="16" t="str" cm="1">
        <f t="array" aca="1" ref="D2489" ca="1">IFERROR(INDEX(_xlfn.TEXTSPLIT(E2489," "),1),"")</f>
        <v/>
      </c>
      <c r="E2489" s="15" t="str" cm="1">
        <f t="array" aca="1" ref="E2489" ca="1">IFERROR(_xlfn._xlws.FILTER(merged_ranks,(merged_end_dates=DATE(9999,12,31))*(merged_names=A2489)),"")</f>
        <v/>
      </c>
      <c r="F2489" s="17" t="str">
        <f ca="1">_xlfn.XLOOKUP(J2489,Promotions[Promo Key],Promotions[Promo Date],"")</f>
        <v/>
      </c>
      <c r="G2489" s="18" t="str">
        <f t="shared" ca="1" si="167"/>
        <v/>
      </c>
      <c r="H2489" s="18" t="str">
        <f t="shared" ca="1" si="166"/>
        <v/>
      </c>
      <c r="I2489" s="17" t="str">
        <f>_xlfn.XLOOKUP(A2489,Students[Full Name],Students[Starting Rank],"")</f>
        <v/>
      </c>
      <c r="J2489" s="15" t="str">
        <f t="shared" ca="1" si="168"/>
        <v xml:space="preserve">: </v>
      </c>
      <c r="K2489" s="16" t="str">
        <f>_xlfn.XLOOKUP(A2489,Students[Full Name],Students[Start Date],"")</f>
        <v/>
      </c>
      <c r="L2489" s="18">
        <f t="shared" ca="1" si="169"/>
        <v>-1</v>
      </c>
      <c r="M2489" s="18" cm="1">
        <f t="array" aca="1" ref="M2489" ca="1">SUMPRODUCT(Inactives[Days Inactive]*(Inactives[Student]=A2489))/365</f>
        <v>0</v>
      </c>
      <c r="N2489" s="18" t="str" cm="1">
        <f t="array" ref="N2489">IF(LEN($A2489)&gt;0,SUMPRODUCT(($A2489=merged_names)*(_xlfn.TEXTAFTER(N$2, "At ")=merged_belt_colours)*merged_months_at_rank),"")</f>
        <v/>
      </c>
      <c r="O2489" s="18" t="str" cm="1">
        <f t="array" ref="O2489">IF(LEN($A2489)&gt;0,SUMPRODUCT(($A2489=merged_names)*(_xlfn.TEXTAFTER(O$2, "At ")=merged_belt_colours)*merged_months_at_rank),"")</f>
        <v/>
      </c>
      <c r="P2489" s="18" t="str" cm="1">
        <f t="array" ref="P2489">IF(LEN($A2489)&gt;0,SUMPRODUCT(($A2489=merged_names)*(_xlfn.TEXTAFTER(P$2, "At ")=merged_belt_colours)*merged_months_at_rank),"")</f>
        <v/>
      </c>
      <c r="Q2489" s="18" t="str" cm="1">
        <f t="array" ref="Q2489">IF(LEN($A2489)&gt;0,SUMPRODUCT(($A2489=merged_names)*(_xlfn.TEXTAFTER(Q$2, "At ")=merged_belt_colours)*merged_months_at_rank),"")</f>
        <v/>
      </c>
      <c r="R2489" s="18" t="str" cm="1">
        <f t="array" ref="R2489">IF(LEN($A2489)&gt;0,SUMPRODUCT(($A2489=merged_names)*(_xlfn.TEXTAFTER(R$2, "At ")=merged_belt_colours)*merged_months_at_rank),"")</f>
        <v/>
      </c>
    </row>
    <row r="2490" spans="1:18" x14ac:dyDescent="0.25">
      <c r="A2490"/>
      <c r="B2490" s="15" t="str" cm="1">
        <f t="array" ref="B2490">IFERROR(IF(LEN(A2490)&gt;0, IF(SUMPRODUCT((Inactives[Key]=J2490)*(Inactives[Currently Inactive]))=1,"Inactive","Active"),""),"Active")</f>
        <v/>
      </c>
      <c r="C2490" s="16" t="str" cm="1">
        <f t="array" aca="1" ref="C2490" ca="1">IFERROR(_xlfn._xlws.FILTER(Inactives[Inactive On],(Inactives[Key]=J2490)*(Inactives[Currently Inactive]),""),"")</f>
        <v/>
      </c>
      <c r="D2490" s="16" t="str" cm="1">
        <f t="array" aca="1" ref="D2490" ca="1">IFERROR(INDEX(_xlfn.TEXTSPLIT(E2490," "),1),"")</f>
        <v/>
      </c>
      <c r="E2490" s="15" t="str" cm="1">
        <f t="array" aca="1" ref="E2490" ca="1">IFERROR(_xlfn._xlws.FILTER(merged_ranks,(merged_end_dates=DATE(9999,12,31))*(merged_names=A2490)),"")</f>
        <v/>
      </c>
      <c r="F2490" s="17" t="str">
        <f ca="1">_xlfn.XLOOKUP(J2490,Promotions[Promo Key],Promotions[Promo Date],"")</f>
        <v/>
      </c>
      <c r="G2490" s="18" t="str">
        <f t="shared" ca="1" si="167"/>
        <v/>
      </c>
      <c r="H2490" s="18" t="str">
        <f t="shared" ca="1" si="166"/>
        <v/>
      </c>
      <c r="I2490" s="17" t="str">
        <f>_xlfn.XLOOKUP(A2490,Students[Full Name],Students[Starting Rank],"")</f>
        <v/>
      </c>
      <c r="J2490" s="15" t="str">
        <f t="shared" ca="1" si="168"/>
        <v xml:space="preserve">: </v>
      </c>
      <c r="K2490" s="16" t="str">
        <f>_xlfn.XLOOKUP(A2490,Students[Full Name],Students[Start Date],"")</f>
        <v/>
      </c>
      <c r="L2490" s="18">
        <f t="shared" ca="1" si="169"/>
        <v>-1</v>
      </c>
      <c r="M2490" s="18" cm="1">
        <f t="array" aca="1" ref="M2490" ca="1">SUMPRODUCT(Inactives[Days Inactive]*(Inactives[Student]=A2490))/365</f>
        <v>0</v>
      </c>
      <c r="N2490" s="18" t="str" cm="1">
        <f t="array" ref="N2490">IF(LEN($A2490)&gt;0,SUMPRODUCT(($A2490=merged_names)*(_xlfn.TEXTAFTER(N$2, "At ")=merged_belt_colours)*merged_months_at_rank),"")</f>
        <v/>
      </c>
      <c r="O2490" s="18" t="str" cm="1">
        <f t="array" ref="O2490">IF(LEN($A2490)&gt;0,SUMPRODUCT(($A2490=merged_names)*(_xlfn.TEXTAFTER(O$2, "At ")=merged_belt_colours)*merged_months_at_rank),"")</f>
        <v/>
      </c>
      <c r="P2490" s="18" t="str" cm="1">
        <f t="array" ref="P2490">IF(LEN($A2490)&gt;0,SUMPRODUCT(($A2490=merged_names)*(_xlfn.TEXTAFTER(P$2, "At ")=merged_belt_colours)*merged_months_at_rank),"")</f>
        <v/>
      </c>
      <c r="Q2490" s="18" t="str" cm="1">
        <f t="array" ref="Q2490">IF(LEN($A2490)&gt;0,SUMPRODUCT(($A2490=merged_names)*(_xlfn.TEXTAFTER(Q$2, "At ")=merged_belt_colours)*merged_months_at_rank),"")</f>
        <v/>
      </c>
      <c r="R2490" s="18" t="str" cm="1">
        <f t="array" ref="R2490">IF(LEN($A2490)&gt;0,SUMPRODUCT(($A2490=merged_names)*(_xlfn.TEXTAFTER(R$2, "At ")=merged_belt_colours)*merged_months_at_rank),"")</f>
        <v/>
      </c>
    </row>
    <row r="2491" spans="1:18" x14ac:dyDescent="0.25">
      <c r="A2491"/>
      <c r="B2491" s="15" t="str" cm="1">
        <f t="array" ref="B2491">IFERROR(IF(LEN(A2491)&gt;0, IF(SUMPRODUCT((Inactives[Key]=J2491)*(Inactives[Currently Inactive]))=1,"Inactive","Active"),""),"Active")</f>
        <v/>
      </c>
      <c r="C2491" s="16" t="str" cm="1">
        <f t="array" aca="1" ref="C2491" ca="1">IFERROR(_xlfn._xlws.FILTER(Inactives[Inactive On],(Inactives[Key]=J2491)*(Inactives[Currently Inactive]),""),"")</f>
        <v/>
      </c>
      <c r="D2491" s="16" t="str" cm="1">
        <f t="array" aca="1" ref="D2491" ca="1">IFERROR(INDEX(_xlfn.TEXTSPLIT(E2491," "),1),"")</f>
        <v/>
      </c>
      <c r="E2491" s="15" t="str" cm="1">
        <f t="array" aca="1" ref="E2491" ca="1">IFERROR(_xlfn._xlws.FILTER(merged_ranks,(merged_end_dates=DATE(9999,12,31))*(merged_names=A2491)),"")</f>
        <v/>
      </c>
      <c r="F2491" s="17" t="str">
        <f ca="1">_xlfn.XLOOKUP(J2491,Promotions[Promo Key],Promotions[Promo Date],"")</f>
        <v/>
      </c>
      <c r="G2491" s="18" t="str">
        <f t="shared" ca="1" si="167"/>
        <v/>
      </c>
      <c r="H2491" s="18" t="str">
        <f t="shared" ca="1" si="166"/>
        <v/>
      </c>
      <c r="I2491" s="17" t="str">
        <f>_xlfn.XLOOKUP(A2491,Students[Full Name],Students[Starting Rank],"")</f>
        <v/>
      </c>
      <c r="J2491" s="15" t="str">
        <f t="shared" ca="1" si="168"/>
        <v xml:space="preserve">: </v>
      </c>
      <c r="K2491" s="16" t="str">
        <f>_xlfn.XLOOKUP(A2491,Students[Full Name],Students[Start Date],"")</f>
        <v/>
      </c>
      <c r="L2491" s="18">
        <f t="shared" ca="1" si="169"/>
        <v>-1</v>
      </c>
      <c r="M2491" s="18" cm="1">
        <f t="array" aca="1" ref="M2491" ca="1">SUMPRODUCT(Inactives[Days Inactive]*(Inactives[Student]=A2491))/365</f>
        <v>0</v>
      </c>
      <c r="N2491" s="18" t="str" cm="1">
        <f t="array" ref="N2491">IF(LEN($A2491)&gt;0,SUMPRODUCT(($A2491=merged_names)*(_xlfn.TEXTAFTER(N$2, "At ")=merged_belt_colours)*merged_months_at_rank),"")</f>
        <v/>
      </c>
      <c r="O2491" s="18" t="str" cm="1">
        <f t="array" ref="O2491">IF(LEN($A2491)&gt;0,SUMPRODUCT(($A2491=merged_names)*(_xlfn.TEXTAFTER(O$2, "At ")=merged_belt_colours)*merged_months_at_rank),"")</f>
        <v/>
      </c>
      <c r="P2491" s="18" t="str" cm="1">
        <f t="array" ref="P2491">IF(LEN($A2491)&gt;0,SUMPRODUCT(($A2491=merged_names)*(_xlfn.TEXTAFTER(P$2, "At ")=merged_belt_colours)*merged_months_at_rank),"")</f>
        <v/>
      </c>
      <c r="Q2491" s="18" t="str" cm="1">
        <f t="array" ref="Q2491">IF(LEN($A2491)&gt;0,SUMPRODUCT(($A2491=merged_names)*(_xlfn.TEXTAFTER(Q$2, "At ")=merged_belt_colours)*merged_months_at_rank),"")</f>
        <v/>
      </c>
      <c r="R2491" s="18" t="str" cm="1">
        <f t="array" ref="R2491">IF(LEN($A2491)&gt;0,SUMPRODUCT(($A2491=merged_names)*(_xlfn.TEXTAFTER(R$2, "At ")=merged_belt_colours)*merged_months_at_rank),"")</f>
        <v/>
      </c>
    </row>
    <row r="2492" spans="1:18" x14ac:dyDescent="0.25">
      <c r="A2492"/>
      <c r="B2492" s="15" t="str" cm="1">
        <f t="array" ref="B2492">IFERROR(IF(LEN(A2492)&gt;0, IF(SUMPRODUCT((Inactives[Key]=J2492)*(Inactives[Currently Inactive]))=1,"Inactive","Active"),""),"Active")</f>
        <v/>
      </c>
      <c r="C2492" s="16" t="str" cm="1">
        <f t="array" aca="1" ref="C2492" ca="1">IFERROR(_xlfn._xlws.FILTER(Inactives[Inactive On],(Inactives[Key]=J2492)*(Inactives[Currently Inactive]),""),"")</f>
        <v/>
      </c>
      <c r="D2492" s="16" t="str" cm="1">
        <f t="array" aca="1" ref="D2492" ca="1">IFERROR(INDEX(_xlfn.TEXTSPLIT(E2492," "),1),"")</f>
        <v/>
      </c>
      <c r="E2492" s="15" t="str" cm="1">
        <f t="array" aca="1" ref="E2492" ca="1">IFERROR(_xlfn._xlws.FILTER(merged_ranks,(merged_end_dates=DATE(9999,12,31))*(merged_names=A2492)),"")</f>
        <v/>
      </c>
      <c r="F2492" s="17" t="str">
        <f ca="1">_xlfn.XLOOKUP(J2492,Promotions[Promo Key],Promotions[Promo Date],"")</f>
        <v/>
      </c>
      <c r="G2492" s="18" t="str">
        <f t="shared" ca="1" si="167"/>
        <v/>
      </c>
      <c r="H2492" s="18" t="str">
        <f t="shared" ca="1" si="166"/>
        <v/>
      </c>
      <c r="I2492" s="17" t="str">
        <f>_xlfn.XLOOKUP(A2492,Students[Full Name],Students[Starting Rank],"")</f>
        <v/>
      </c>
      <c r="J2492" s="15" t="str">
        <f t="shared" ca="1" si="168"/>
        <v xml:space="preserve">: </v>
      </c>
      <c r="K2492" s="16" t="str">
        <f>_xlfn.XLOOKUP(A2492,Students[Full Name],Students[Start Date],"")</f>
        <v/>
      </c>
      <c r="L2492" s="18">
        <f t="shared" ca="1" si="169"/>
        <v>-1</v>
      </c>
      <c r="M2492" s="18" cm="1">
        <f t="array" aca="1" ref="M2492" ca="1">SUMPRODUCT(Inactives[Days Inactive]*(Inactives[Student]=A2492))/365</f>
        <v>0</v>
      </c>
      <c r="N2492" s="18" t="str" cm="1">
        <f t="array" ref="N2492">IF(LEN($A2492)&gt;0,SUMPRODUCT(($A2492=merged_names)*(_xlfn.TEXTAFTER(N$2, "At ")=merged_belt_colours)*merged_months_at_rank),"")</f>
        <v/>
      </c>
      <c r="O2492" s="18" t="str" cm="1">
        <f t="array" ref="O2492">IF(LEN($A2492)&gt;0,SUMPRODUCT(($A2492=merged_names)*(_xlfn.TEXTAFTER(O$2, "At ")=merged_belt_colours)*merged_months_at_rank),"")</f>
        <v/>
      </c>
      <c r="P2492" s="18" t="str" cm="1">
        <f t="array" ref="P2492">IF(LEN($A2492)&gt;0,SUMPRODUCT(($A2492=merged_names)*(_xlfn.TEXTAFTER(P$2, "At ")=merged_belt_colours)*merged_months_at_rank),"")</f>
        <v/>
      </c>
      <c r="Q2492" s="18" t="str" cm="1">
        <f t="array" ref="Q2492">IF(LEN($A2492)&gt;0,SUMPRODUCT(($A2492=merged_names)*(_xlfn.TEXTAFTER(Q$2, "At ")=merged_belt_colours)*merged_months_at_rank),"")</f>
        <v/>
      </c>
      <c r="R2492" s="18" t="str" cm="1">
        <f t="array" ref="R2492">IF(LEN($A2492)&gt;0,SUMPRODUCT(($A2492=merged_names)*(_xlfn.TEXTAFTER(R$2, "At ")=merged_belt_colours)*merged_months_at_rank),"")</f>
        <v/>
      </c>
    </row>
    <row r="2493" spans="1:18" x14ac:dyDescent="0.25">
      <c r="A2493"/>
      <c r="B2493" s="15" t="str" cm="1">
        <f t="array" ref="B2493">IFERROR(IF(LEN(A2493)&gt;0, IF(SUMPRODUCT((Inactives[Key]=J2493)*(Inactives[Currently Inactive]))=1,"Inactive","Active"),""),"Active")</f>
        <v/>
      </c>
      <c r="C2493" s="16" t="str" cm="1">
        <f t="array" aca="1" ref="C2493" ca="1">IFERROR(_xlfn._xlws.FILTER(Inactives[Inactive On],(Inactives[Key]=J2493)*(Inactives[Currently Inactive]),""),"")</f>
        <v/>
      </c>
      <c r="D2493" s="16" t="str" cm="1">
        <f t="array" aca="1" ref="D2493" ca="1">IFERROR(INDEX(_xlfn.TEXTSPLIT(E2493," "),1),"")</f>
        <v/>
      </c>
      <c r="E2493" s="15" t="str" cm="1">
        <f t="array" aca="1" ref="E2493" ca="1">IFERROR(_xlfn._xlws.FILTER(merged_ranks,(merged_end_dates=DATE(9999,12,31))*(merged_names=A2493)),"")</f>
        <v/>
      </c>
      <c r="F2493" s="17" t="str">
        <f ca="1">_xlfn.XLOOKUP(J2493,Promotions[Promo Key],Promotions[Promo Date],"")</f>
        <v/>
      </c>
      <c r="G2493" s="18" t="str">
        <f t="shared" ca="1" si="167"/>
        <v/>
      </c>
      <c r="H2493" s="18" t="str">
        <f t="shared" ca="1" si="166"/>
        <v/>
      </c>
      <c r="I2493" s="17" t="str">
        <f>_xlfn.XLOOKUP(A2493,Students[Full Name],Students[Starting Rank],"")</f>
        <v/>
      </c>
      <c r="J2493" s="15" t="str">
        <f t="shared" ca="1" si="168"/>
        <v xml:space="preserve">: </v>
      </c>
      <c r="K2493" s="16" t="str">
        <f>_xlfn.XLOOKUP(A2493,Students[Full Name],Students[Start Date],"")</f>
        <v/>
      </c>
      <c r="L2493" s="18">
        <f t="shared" ca="1" si="169"/>
        <v>-1</v>
      </c>
      <c r="M2493" s="18" cm="1">
        <f t="array" aca="1" ref="M2493" ca="1">SUMPRODUCT(Inactives[Days Inactive]*(Inactives[Student]=A2493))/365</f>
        <v>0</v>
      </c>
      <c r="N2493" s="18" t="str" cm="1">
        <f t="array" ref="N2493">IF(LEN($A2493)&gt;0,SUMPRODUCT(($A2493=merged_names)*(_xlfn.TEXTAFTER(N$2, "At ")=merged_belt_colours)*merged_months_at_rank),"")</f>
        <v/>
      </c>
      <c r="O2493" s="18" t="str" cm="1">
        <f t="array" ref="O2493">IF(LEN($A2493)&gt;0,SUMPRODUCT(($A2493=merged_names)*(_xlfn.TEXTAFTER(O$2, "At ")=merged_belt_colours)*merged_months_at_rank),"")</f>
        <v/>
      </c>
      <c r="P2493" s="18" t="str" cm="1">
        <f t="array" ref="P2493">IF(LEN($A2493)&gt;0,SUMPRODUCT(($A2493=merged_names)*(_xlfn.TEXTAFTER(P$2, "At ")=merged_belt_colours)*merged_months_at_rank),"")</f>
        <v/>
      </c>
      <c r="Q2493" s="18" t="str" cm="1">
        <f t="array" ref="Q2493">IF(LEN($A2493)&gt;0,SUMPRODUCT(($A2493=merged_names)*(_xlfn.TEXTAFTER(Q$2, "At ")=merged_belt_colours)*merged_months_at_rank),"")</f>
        <v/>
      </c>
      <c r="R2493" s="18" t="str" cm="1">
        <f t="array" ref="R2493">IF(LEN($A2493)&gt;0,SUMPRODUCT(($A2493=merged_names)*(_xlfn.TEXTAFTER(R$2, "At ")=merged_belt_colours)*merged_months_at_rank),"")</f>
        <v/>
      </c>
    </row>
    <row r="2494" spans="1:18" x14ac:dyDescent="0.25">
      <c r="A2494"/>
      <c r="B2494" s="15" t="str" cm="1">
        <f t="array" ref="B2494">IFERROR(IF(LEN(A2494)&gt;0, IF(SUMPRODUCT((Inactives[Key]=J2494)*(Inactives[Currently Inactive]))=1,"Inactive","Active"),""),"Active")</f>
        <v/>
      </c>
      <c r="C2494" s="16" t="str" cm="1">
        <f t="array" aca="1" ref="C2494" ca="1">IFERROR(_xlfn._xlws.FILTER(Inactives[Inactive On],(Inactives[Key]=J2494)*(Inactives[Currently Inactive]),""),"")</f>
        <v/>
      </c>
      <c r="D2494" s="16" t="str" cm="1">
        <f t="array" aca="1" ref="D2494" ca="1">IFERROR(INDEX(_xlfn.TEXTSPLIT(E2494," "),1),"")</f>
        <v/>
      </c>
      <c r="E2494" s="15" t="str" cm="1">
        <f t="array" aca="1" ref="E2494" ca="1">IFERROR(_xlfn._xlws.FILTER(merged_ranks,(merged_end_dates=DATE(9999,12,31))*(merged_names=A2494)),"")</f>
        <v/>
      </c>
      <c r="F2494" s="17" t="str">
        <f ca="1">_xlfn.XLOOKUP(J2494,Promotions[Promo Key],Promotions[Promo Date],"")</f>
        <v/>
      </c>
      <c r="G2494" s="18" t="str">
        <f t="shared" ca="1" si="167"/>
        <v/>
      </c>
      <c r="H2494" s="18" t="str">
        <f t="shared" ca="1" si="166"/>
        <v/>
      </c>
      <c r="I2494" s="17" t="str">
        <f>_xlfn.XLOOKUP(A2494,Students[Full Name],Students[Starting Rank],"")</f>
        <v/>
      </c>
      <c r="J2494" s="15" t="str">
        <f t="shared" ca="1" si="168"/>
        <v xml:space="preserve">: </v>
      </c>
      <c r="K2494" s="16" t="str">
        <f>_xlfn.XLOOKUP(A2494,Students[Full Name],Students[Start Date],"")</f>
        <v/>
      </c>
      <c r="L2494" s="18">
        <f t="shared" ca="1" si="169"/>
        <v>-1</v>
      </c>
      <c r="M2494" s="18" cm="1">
        <f t="array" aca="1" ref="M2494" ca="1">SUMPRODUCT(Inactives[Days Inactive]*(Inactives[Student]=A2494))/365</f>
        <v>0</v>
      </c>
      <c r="N2494" s="18" t="str" cm="1">
        <f t="array" ref="N2494">IF(LEN($A2494)&gt;0,SUMPRODUCT(($A2494=merged_names)*(_xlfn.TEXTAFTER(N$2, "At ")=merged_belt_colours)*merged_months_at_rank),"")</f>
        <v/>
      </c>
      <c r="O2494" s="18" t="str" cm="1">
        <f t="array" ref="O2494">IF(LEN($A2494)&gt;0,SUMPRODUCT(($A2494=merged_names)*(_xlfn.TEXTAFTER(O$2, "At ")=merged_belt_colours)*merged_months_at_rank),"")</f>
        <v/>
      </c>
      <c r="P2494" s="18" t="str" cm="1">
        <f t="array" ref="P2494">IF(LEN($A2494)&gt;0,SUMPRODUCT(($A2494=merged_names)*(_xlfn.TEXTAFTER(P$2, "At ")=merged_belt_colours)*merged_months_at_rank),"")</f>
        <v/>
      </c>
      <c r="Q2494" s="18" t="str" cm="1">
        <f t="array" ref="Q2494">IF(LEN($A2494)&gt;0,SUMPRODUCT(($A2494=merged_names)*(_xlfn.TEXTAFTER(Q$2, "At ")=merged_belt_colours)*merged_months_at_rank),"")</f>
        <v/>
      </c>
      <c r="R2494" s="18" t="str" cm="1">
        <f t="array" ref="R2494">IF(LEN($A2494)&gt;0,SUMPRODUCT(($A2494=merged_names)*(_xlfn.TEXTAFTER(R$2, "At ")=merged_belt_colours)*merged_months_at_rank),"")</f>
        <v/>
      </c>
    </row>
    <row r="2495" spans="1:18" x14ac:dyDescent="0.25">
      <c r="A2495"/>
      <c r="B2495" s="15" t="str" cm="1">
        <f t="array" ref="B2495">IFERROR(IF(LEN(A2495)&gt;0, IF(SUMPRODUCT((Inactives[Key]=J2495)*(Inactives[Currently Inactive]))=1,"Inactive","Active"),""),"Active")</f>
        <v/>
      </c>
      <c r="C2495" s="16" t="str" cm="1">
        <f t="array" aca="1" ref="C2495" ca="1">IFERROR(_xlfn._xlws.FILTER(Inactives[Inactive On],(Inactives[Key]=J2495)*(Inactives[Currently Inactive]),""),"")</f>
        <v/>
      </c>
      <c r="D2495" s="16" t="str" cm="1">
        <f t="array" aca="1" ref="D2495" ca="1">IFERROR(INDEX(_xlfn.TEXTSPLIT(E2495," "),1),"")</f>
        <v/>
      </c>
      <c r="E2495" s="15" t="str" cm="1">
        <f t="array" aca="1" ref="E2495" ca="1">IFERROR(_xlfn._xlws.FILTER(merged_ranks,(merged_end_dates=DATE(9999,12,31))*(merged_names=A2495)),"")</f>
        <v/>
      </c>
      <c r="F2495" s="17" t="str">
        <f ca="1">_xlfn.XLOOKUP(J2495,Promotions[Promo Key],Promotions[Promo Date],"")</f>
        <v/>
      </c>
      <c r="G2495" s="18" t="str">
        <f t="shared" ca="1" si="167"/>
        <v/>
      </c>
      <c r="H2495" s="18" t="str">
        <f t="shared" ca="1" si="166"/>
        <v/>
      </c>
      <c r="I2495" s="17" t="str">
        <f>_xlfn.XLOOKUP(A2495,Students[Full Name],Students[Starting Rank],"")</f>
        <v/>
      </c>
      <c r="J2495" s="15" t="str">
        <f t="shared" ca="1" si="168"/>
        <v xml:space="preserve">: </v>
      </c>
      <c r="K2495" s="16" t="str">
        <f>_xlfn.XLOOKUP(A2495,Students[Full Name],Students[Start Date],"")</f>
        <v/>
      </c>
      <c r="L2495" s="18">
        <f t="shared" ca="1" si="169"/>
        <v>-1</v>
      </c>
      <c r="M2495" s="18" cm="1">
        <f t="array" aca="1" ref="M2495" ca="1">SUMPRODUCT(Inactives[Days Inactive]*(Inactives[Student]=A2495))/365</f>
        <v>0</v>
      </c>
      <c r="N2495" s="18" t="str" cm="1">
        <f t="array" ref="N2495">IF(LEN($A2495)&gt;0,SUMPRODUCT(($A2495=merged_names)*(_xlfn.TEXTAFTER(N$2, "At ")=merged_belt_colours)*merged_months_at_rank),"")</f>
        <v/>
      </c>
      <c r="O2495" s="18" t="str" cm="1">
        <f t="array" ref="O2495">IF(LEN($A2495)&gt;0,SUMPRODUCT(($A2495=merged_names)*(_xlfn.TEXTAFTER(O$2, "At ")=merged_belt_colours)*merged_months_at_rank),"")</f>
        <v/>
      </c>
      <c r="P2495" s="18" t="str" cm="1">
        <f t="array" ref="P2495">IF(LEN($A2495)&gt;0,SUMPRODUCT(($A2495=merged_names)*(_xlfn.TEXTAFTER(P$2, "At ")=merged_belt_colours)*merged_months_at_rank),"")</f>
        <v/>
      </c>
      <c r="Q2495" s="18" t="str" cm="1">
        <f t="array" ref="Q2495">IF(LEN($A2495)&gt;0,SUMPRODUCT(($A2495=merged_names)*(_xlfn.TEXTAFTER(Q$2, "At ")=merged_belt_colours)*merged_months_at_rank),"")</f>
        <v/>
      </c>
      <c r="R2495" s="18" t="str" cm="1">
        <f t="array" ref="R2495">IF(LEN($A2495)&gt;0,SUMPRODUCT(($A2495=merged_names)*(_xlfn.TEXTAFTER(R$2, "At ")=merged_belt_colours)*merged_months_at_rank),"")</f>
        <v/>
      </c>
    </row>
    <row r="2496" spans="1:18" x14ac:dyDescent="0.25">
      <c r="A2496"/>
      <c r="B2496" s="15" t="str" cm="1">
        <f t="array" ref="B2496">IFERROR(IF(LEN(A2496)&gt;0, IF(SUMPRODUCT((Inactives[Key]=J2496)*(Inactives[Currently Inactive]))=1,"Inactive","Active"),""),"Active")</f>
        <v/>
      </c>
      <c r="C2496" s="16" t="str" cm="1">
        <f t="array" aca="1" ref="C2496" ca="1">IFERROR(_xlfn._xlws.FILTER(Inactives[Inactive On],(Inactives[Key]=J2496)*(Inactives[Currently Inactive]),""),"")</f>
        <v/>
      </c>
      <c r="D2496" s="16" t="str" cm="1">
        <f t="array" aca="1" ref="D2496" ca="1">IFERROR(INDEX(_xlfn.TEXTSPLIT(E2496," "),1),"")</f>
        <v/>
      </c>
      <c r="E2496" s="15" t="str" cm="1">
        <f t="array" aca="1" ref="E2496" ca="1">IFERROR(_xlfn._xlws.FILTER(merged_ranks,(merged_end_dates=DATE(9999,12,31))*(merged_names=A2496)),"")</f>
        <v/>
      </c>
      <c r="F2496" s="17" t="str">
        <f ca="1">_xlfn.XLOOKUP(J2496,Promotions[Promo Key],Promotions[Promo Date],"")</f>
        <v/>
      </c>
      <c r="G2496" s="18" t="str">
        <f t="shared" ca="1" si="167"/>
        <v/>
      </c>
      <c r="H2496" s="18" t="str">
        <f t="shared" ca="1" si="166"/>
        <v/>
      </c>
      <c r="I2496" s="17" t="str">
        <f>_xlfn.XLOOKUP(A2496,Students[Full Name],Students[Starting Rank],"")</f>
        <v/>
      </c>
      <c r="J2496" s="15" t="str">
        <f t="shared" ca="1" si="168"/>
        <v xml:space="preserve">: </v>
      </c>
      <c r="K2496" s="16" t="str">
        <f>_xlfn.XLOOKUP(A2496,Students[Full Name],Students[Start Date],"")</f>
        <v/>
      </c>
      <c r="L2496" s="18">
        <f t="shared" ca="1" si="169"/>
        <v>-1</v>
      </c>
      <c r="M2496" s="18" cm="1">
        <f t="array" aca="1" ref="M2496" ca="1">SUMPRODUCT(Inactives[Days Inactive]*(Inactives[Student]=A2496))/365</f>
        <v>0</v>
      </c>
      <c r="N2496" s="18" t="str" cm="1">
        <f t="array" ref="N2496">IF(LEN($A2496)&gt;0,SUMPRODUCT(($A2496=merged_names)*(_xlfn.TEXTAFTER(N$2, "At ")=merged_belt_colours)*merged_months_at_rank),"")</f>
        <v/>
      </c>
      <c r="O2496" s="18" t="str" cm="1">
        <f t="array" ref="O2496">IF(LEN($A2496)&gt;0,SUMPRODUCT(($A2496=merged_names)*(_xlfn.TEXTAFTER(O$2, "At ")=merged_belt_colours)*merged_months_at_rank),"")</f>
        <v/>
      </c>
      <c r="P2496" s="18" t="str" cm="1">
        <f t="array" ref="P2496">IF(LEN($A2496)&gt;0,SUMPRODUCT(($A2496=merged_names)*(_xlfn.TEXTAFTER(P$2, "At ")=merged_belt_colours)*merged_months_at_rank),"")</f>
        <v/>
      </c>
      <c r="Q2496" s="18" t="str" cm="1">
        <f t="array" ref="Q2496">IF(LEN($A2496)&gt;0,SUMPRODUCT(($A2496=merged_names)*(_xlfn.TEXTAFTER(Q$2, "At ")=merged_belt_colours)*merged_months_at_rank),"")</f>
        <v/>
      </c>
      <c r="R2496" s="18" t="str" cm="1">
        <f t="array" ref="R2496">IF(LEN($A2496)&gt;0,SUMPRODUCT(($A2496=merged_names)*(_xlfn.TEXTAFTER(R$2, "At ")=merged_belt_colours)*merged_months_at_rank),"")</f>
        <v/>
      </c>
    </row>
    <row r="2497" spans="1:18" x14ac:dyDescent="0.25">
      <c r="A2497"/>
      <c r="B2497" s="15" t="str" cm="1">
        <f t="array" ref="B2497">IFERROR(IF(LEN(A2497)&gt;0, IF(SUMPRODUCT((Inactives[Key]=J2497)*(Inactives[Currently Inactive]))=1,"Inactive","Active"),""),"Active")</f>
        <v/>
      </c>
      <c r="C2497" s="16" t="str" cm="1">
        <f t="array" aca="1" ref="C2497" ca="1">IFERROR(_xlfn._xlws.FILTER(Inactives[Inactive On],(Inactives[Key]=J2497)*(Inactives[Currently Inactive]),""),"")</f>
        <v/>
      </c>
      <c r="D2497" s="16" t="str" cm="1">
        <f t="array" aca="1" ref="D2497" ca="1">IFERROR(INDEX(_xlfn.TEXTSPLIT(E2497," "),1),"")</f>
        <v/>
      </c>
      <c r="E2497" s="15" t="str" cm="1">
        <f t="array" aca="1" ref="E2497" ca="1">IFERROR(_xlfn._xlws.FILTER(merged_ranks,(merged_end_dates=DATE(9999,12,31))*(merged_names=A2497)),"")</f>
        <v/>
      </c>
      <c r="F2497" s="17" t="str">
        <f ca="1">_xlfn.XLOOKUP(J2497,Promotions[Promo Key],Promotions[Promo Date],"")</f>
        <v/>
      </c>
      <c r="G2497" s="18" t="str">
        <f t="shared" ca="1" si="167"/>
        <v/>
      </c>
      <c r="H2497" s="18" t="str">
        <f t="shared" ca="1" si="166"/>
        <v/>
      </c>
      <c r="I2497" s="17" t="str">
        <f>_xlfn.XLOOKUP(A2497,Students[Full Name],Students[Starting Rank],"")</f>
        <v/>
      </c>
      <c r="J2497" s="15" t="str">
        <f t="shared" ca="1" si="168"/>
        <v xml:space="preserve">: </v>
      </c>
      <c r="K2497" s="16" t="str">
        <f>_xlfn.XLOOKUP(A2497,Students[Full Name],Students[Start Date],"")</f>
        <v/>
      </c>
      <c r="L2497" s="18">
        <f t="shared" ca="1" si="169"/>
        <v>-1</v>
      </c>
      <c r="M2497" s="18" cm="1">
        <f t="array" aca="1" ref="M2497" ca="1">SUMPRODUCT(Inactives[Days Inactive]*(Inactives[Student]=A2497))/365</f>
        <v>0</v>
      </c>
      <c r="N2497" s="18" t="str" cm="1">
        <f t="array" ref="N2497">IF(LEN($A2497)&gt;0,SUMPRODUCT(($A2497=merged_names)*(_xlfn.TEXTAFTER(N$2, "At ")=merged_belt_colours)*merged_months_at_rank),"")</f>
        <v/>
      </c>
      <c r="O2497" s="18" t="str" cm="1">
        <f t="array" ref="O2497">IF(LEN($A2497)&gt;0,SUMPRODUCT(($A2497=merged_names)*(_xlfn.TEXTAFTER(O$2, "At ")=merged_belt_colours)*merged_months_at_rank),"")</f>
        <v/>
      </c>
      <c r="P2497" s="18" t="str" cm="1">
        <f t="array" ref="P2497">IF(LEN($A2497)&gt;0,SUMPRODUCT(($A2497=merged_names)*(_xlfn.TEXTAFTER(P$2, "At ")=merged_belt_colours)*merged_months_at_rank),"")</f>
        <v/>
      </c>
      <c r="Q2497" s="18" t="str" cm="1">
        <f t="array" ref="Q2497">IF(LEN($A2497)&gt;0,SUMPRODUCT(($A2497=merged_names)*(_xlfn.TEXTAFTER(Q$2, "At ")=merged_belt_colours)*merged_months_at_rank),"")</f>
        <v/>
      </c>
      <c r="R2497" s="18" t="str" cm="1">
        <f t="array" ref="R2497">IF(LEN($A2497)&gt;0,SUMPRODUCT(($A2497=merged_names)*(_xlfn.TEXTAFTER(R$2, "At ")=merged_belt_colours)*merged_months_at_rank),"")</f>
        <v/>
      </c>
    </row>
    <row r="2498" spans="1:18" x14ac:dyDescent="0.25">
      <c r="A2498"/>
      <c r="B2498" s="15" t="str" cm="1">
        <f t="array" ref="B2498">IFERROR(IF(LEN(A2498)&gt;0, IF(SUMPRODUCT((Inactives[Key]=J2498)*(Inactives[Currently Inactive]))=1,"Inactive","Active"),""),"Active")</f>
        <v/>
      </c>
      <c r="C2498" s="16" t="str" cm="1">
        <f t="array" aca="1" ref="C2498" ca="1">IFERROR(_xlfn._xlws.FILTER(Inactives[Inactive On],(Inactives[Key]=J2498)*(Inactives[Currently Inactive]),""),"")</f>
        <v/>
      </c>
      <c r="D2498" s="16" t="str" cm="1">
        <f t="array" aca="1" ref="D2498" ca="1">IFERROR(INDEX(_xlfn.TEXTSPLIT(E2498," "),1),"")</f>
        <v/>
      </c>
      <c r="E2498" s="15" t="str" cm="1">
        <f t="array" aca="1" ref="E2498" ca="1">IFERROR(_xlfn._xlws.FILTER(merged_ranks,(merged_end_dates=DATE(9999,12,31))*(merged_names=A2498)),"")</f>
        <v/>
      </c>
      <c r="F2498" s="17" t="str">
        <f ca="1">_xlfn.XLOOKUP(J2498,Promotions[Promo Key],Promotions[Promo Date],"")</f>
        <v/>
      </c>
      <c r="G2498" s="18" t="str">
        <f t="shared" ca="1" si="167"/>
        <v/>
      </c>
      <c r="H2498" s="18" t="str">
        <f t="shared" ca="1" si="166"/>
        <v/>
      </c>
      <c r="I2498" s="17" t="str">
        <f>_xlfn.XLOOKUP(A2498,Students[Full Name],Students[Starting Rank],"")</f>
        <v/>
      </c>
      <c r="J2498" s="15" t="str">
        <f t="shared" ca="1" si="168"/>
        <v xml:space="preserve">: </v>
      </c>
      <c r="K2498" s="16" t="str">
        <f>_xlfn.XLOOKUP(A2498,Students[Full Name],Students[Start Date],"")</f>
        <v/>
      </c>
      <c r="L2498" s="18">
        <f t="shared" ca="1" si="169"/>
        <v>-1</v>
      </c>
      <c r="M2498" s="18" cm="1">
        <f t="array" aca="1" ref="M2498" ca="1">SUMPRODUCT(Inactives[Days Inactive]*(Inactives[Student]=A2498))/365</f>
        <v>0</v>
      </c>
      <c r="N2498" s="18" t="str" cm="1">
        <f t="array" ref="N2498">IF(LEN($A2498)&gt;0,SUMPRODUCT(($A2498=merged_names)*(_xlfn.TEXTAFTER(N$2, "At ")=merged_belt_colours)*merged_months_at_rank),"")</f>
        <v/>
      </c>
      <c r="O2498" s="18" t="str" cm="1">
        <f t="array" ref="O2498">IF(LEN($A2498)&gt;0,SUMPRODUCT(($A2498=merged_names)*(_xlfn.TEXTAFTER(O$2, "At ")=merged_belt_colours)*merged_months_at_rank),"")</f>
        <v/>
      </c>
      <c r="P2498" s="18" t="str" cm="1">
        <f t="array" ref="P2498">IF(LEN($A2498)&gt;0,SUMPRODUCT(($A2498=merged_names)*(_xlfn.TEXTAFTER(P$2, "At ")=merged_belt_colours)*merged_months_at_rank),"")</f>
        <v/>
      </c>
      <c r="Q2498" s="18" t="str" cm="1">
        <f t="array" ref="Q2498">IF(LEN($A2498)&gt;0,SUMPRODUCT(($A2498=merged_names)*(_xlfn.TEXTAFTER(Q$2, "At ")=merged_belt_colours)*merged_months_at_rank),"")</f>
        <v/>
      </c>
      <c r="R2498" s="18" t="str" cm="1">
        <f t="array" ref="R2498">IF(LEN($A2498)&gt;0,SUMPRODUCT(($A2498=merged_names)*(_xlfn.TEXTAFTER(R$2, "At ")=merged_belt_colours)*merged_months_at_rank),"")</f>
        <v/>
      </c>
    </row>
    <row r="2499" spans="1:18" x14ac:dyDescent="0.25">
      <c r="A2499"/>
      <c r="B2499" s="15" t="str" cm="1">
        <f t="array" ref="B2499">IFERROR(IF(LEN(A2499)&gt;0, IF(SUMPRODUCT((Inactives[Key]=J2499)*(Inactives[Currently Inactive]))=1,"Inactive","Active"),""),"Active")</f>
        <v/>
      </c>
      <c r="C2499" s="16" t="str" cm="1">
        <f t="array" aca="1" ref="C2499" ca="1">IFERROR(_xlfn._xlws.FILTER(Inactives[Inactive On],(Inactives[Key]=J2499)*(Inactives[Currently Inactive]),""),"")</f>
        <v/>
      </c>
      <c r="D2499" s="16" t="str" cm="1">
        <f t="array" aca="1" ref="D2499" ca="1">IFERROR(INDEX(_xlfn.TEXTSPLIT(E2499," "),1),"")</f>
        <v/>
      </c>
      <c r="E2499" s="15" t="str" cm="1">
        <f t="array" aca="1" ref="E2499" ca="1">IFERROR(_xlfn._xlws.FILTER(merged_ranks,(merged_end_dates=DATE(9999,12,31))*(merged_names=A2499)),"")</f>
        <v/>
      </c>
      <c r="F2499" s="17" t="str">
        <f ca="1">_xlfn.XLOOKUP(J2499,Promotions[Promo Key],Promotions[Promo Date],"")</f>
        <v/>
      </c>
      <c r="G2499" s="18" t="str">
        <f t="shared" ca="1" si="167"/>
        <v/>
      </c>
      <c r="H2499" s="18" t="str">
        <f t="shared" ca="1" si="166"/>
        <v/>
      </c>
      <c r="I2499" s="17" t="str">
        <f>_xlfn.XLOOKUP(A2499,Students[Full Name],Students[Starting Rank],"")</f>
        <v/>
      </c>
      <c r="J2499" s="15" t="str">
        <f t="shared" ca="1" si="168"/>
        <v xml:space="preserve">: </v>
      </c>
      <c r="K2499" s="16" t="str">
        <f>_xlfn.XLOOKUP(A2499,Students[Full Name],Students[Start Date],"")</f>
        <v/>
      </c>
      <c r="L2499" s="18">
        <f t="shared" ca="1" si="169"/>
        <v>-1</v>
      </c>
      <c r="M2499" s="18" cm="1">
        <f t="array" aca="1" ref="M2499" ca="1">SUMPRODUCT(Inactives[Days Inactive]*(Inactives[Student]=A2499))/365</f>
        <v>0</v>
      </c>
      <c r="N2499" s="18" t="str" cm="1">
        <f t="array" ref="N2499">IF(LEN($A2499)&gt;0,SUMPRODUCT(($A2499=merged_names)*(_xlfn.TEXTAFTER(N$2, "At ")=merged_belt_colours)*merged_months_at_rank),"")</f>
        <v/>
      </c>
      <c r="O2499" s="18" t="str" cm="1">
        <f t="array" ref="O2499">IF(LEN($A2499)&gt;0,SUMPRODUCT(($A2499=merged_names)*(_xlfn.TEXTAFTER(O$2, "At ")=merged_belt_colours)*merged_months_at_rank),"")</f>
        <v/>
      </c>
      <c r="P2499" s="18" t="str" cm="1">
        <f t="array" ref="P2499">IF(LEN($A2499)&gt;0,SUMPRODUCT(($A2499=merged_names)*(_xlfn.TEXTAFTER(P$2, "At ")=merged_belt_colours)*merged_months_at_rank),"")</f>
        <v/>
      </c>
      <c r="Q2499" s="18" t="str" cm="1">
        <f t="array" ref="Q2499">IF(LEN($A2499)&gt;0,SUMPRODUCT(($A2499=merged_names)*(_xlfn.TEXTAFTER(Q$2, "At ")=merged_belt_colours)*merged_months_at_rank),"")</f>
        <v/>
      </c>
      <c r="R2499" s="18" t="str" cm="1">
        <f t="array" ref="R2499">IF(LEN($A2499)&gt;0,SUMPRODUCT(($A2499=merged_names)*(_xlfn.TEXTAFTER(R$2, "At ")=merged_belt_colours)*merged_months_at_rank),"")</f>
        <v/>
      </c>
    </row>
    <row r="2500" spans="1:18" x14ac:dyDescent="0.25">
      <c r="A2500"/>
      <c r="B2500" s="15" t="str" cm="1">
        <f t="array" ref="B2500">IFERROR(IF(LEN(A2500)&gt;0, IF(SUMPRODUCT((Inactives[Key]=J2500)*(Inactives[Currently Inactive]))=1,"Inactive","Active"),""),"Active")</f>
        <v/>
      </c>
      <c r="C2500" s="16" t="str" cm="1">
        <f t="array" aca="1" ref="C2500" ca="1">IFERROR(_xlfn._xlws.FILTER(Inactives[Inactive On],(Inactives[Key]=J2500)*(Inactives[Currently Inactive]),""),"")</f>
        <v/>
      </c>
      <c r="D2500" s="16" t="str" cm="1">
        <f t="array" aca="1" ref="D2500" ca="1">IFERROR(INDEX(_xlfn.TEXTSPLIT(E2500," "),1),"")</f>
        <v/>
      </c>
      <c r="E2500" s="15" t="str" cm="1">
        <f t="array" aca="1" ref="E2500" ca="1">IFERROR(_xlfn._xlws.FILTER(merged_ranks,(merged_end_dates=DATE(9999,12,31))*(merged_names=A2500)),"")</f>
        <v/>
      </c>
      <c r="F2500" s="17" t="str">
        <f ca="1">_xlfn.XLOOKUP(J2500,Promotions[Promo Key],Promotions[Promo Date],"")</f>
        <v/>
      </c>
      <c r="G2500" s="18" t="str">
        <f t="shared" ca="1" si="167"/>
        <v/>
      </c>
      <c r="H2500" s="18" t="str">
        <f t="shared" ca="1" si="166"/>
        <v/>
      </c>
      <c r="I2500" s="17" t="str">
        <f>_xlfn.XLOOKUP(A2500,Students[Full Name],Students[Starting Rank],"")</f>
        <v/>
      </c>
      <c r="J2500" s="15" t="str">
        <f t="shared" ca="1" si="168"/>
        <v xml:space="preserve">: </v>
      </c>
      <c r="K2500" s="16" t="str">
        <f>_xlfn.XLOOKUP(A2500,Students[Full Name],Students[Start Date],"")</f>
        <v/>
      </c>
      <c r="L2500" s="18">
        <f t="shared" ca="1" si="169"/>
        <v>-1</v>
      </c>
      <c r="M2500" s="18" cm="1">
        <f t="array" aca="1" ref="M2500" ca="1">SUMPRODUCT(Inactives[Days Inactive]*(Inactives[Student]=A2500))/365</f>
        <v>0</v>
      </c>
      <c r="N2500" s="18" t="str" cm="1">
        <f t="array" ref="N2500">IF(LEN($A2500)&gt;0,SUMPRODUCT(($A2500=merged_names)*(_xlfn.TEXTAFTER(N$2, "At ")=merged_belt_colours)*merged_months_at_rank),"")</f>
        <v/>
      </c>
      <c r="O2500" s="18" t="str" cm="1">
        <f t="array" ref="O2500">IF(LEN($A2500)&gt;0,SUMPRODUCT(($A2500=merged_names)*(_xlfn.TEXTAFTER(O$2, "At ")=merged_belt_colours)*merged_months_at_rank),"")</f>
        <v/>
      </c>
      <c r="P2500" s="18" t="str" cm="1">
        <f t="array" ref="P2500">IF(LEN($A2500)&gt;0,SUMPRODUCT(($A2500=merged_names)*(_xlfn.TEXTAFTER(P$2, "At ")=merged_belt_colours)*merged_months_at_rank),"")</f>
        <v/>
      </c>
      <c r="Q2500" s="18" t="str" cm="1">
        <f t="array" ref="Q2500">IF(LEN($A2500)&gt;0,SUMPRODUCT(($A2500=merged_names)*(_xlfn.TEXTAFTER(Q$2, "At ")=merged_belt_colours)*merged_months_at_rank),"")</f>
        <v/>
      </c>
      <c r="R2500" s="18" t="str" cm="1">
        <f t="array" ref="R2500">IF(LEN($A2500)&gt;0,SUMPRODUCT(($A2500=merged_names)*(_xlfn.TEXTAFTER(R$2, "At ")=merged_belt_colours)*merged_months_at_rank),"")</f>
        <v/>
      </c>
    </row>
    <row r="2501" spans="1:18" x14ac:dyDescent="0.25">
      <c r="A2501"/>
      <c r="B2501" s="15" t="str" cm="1">
        <f t="array" ref="B2501">IFERROR(IF(LEN(A2501)&gt;0, IF(SUMPRODUCT((Inactives[Key]=J2501)*(Inactives[Currently Inactive]))=1,"Inactive","Active"),""),"Active")</f>
        <v/>
      </c>
      <c r="C2501" s="16" t="str" cm="1">
        <f t="array" aca="1" ref="C2501" ca="1">IFERROR(_xlfn._xlws.FILTER(Inactives[Inactive On],(Inactives[Key]=J2501)*(Inactives[Currently Inactive]),""),"")</f>
        <v/>
      </c>
      <c r="D2501" s="16" t="str" cm="1">
        <f t="array" aca="1" ref="D2501" ca="1">IFERROR(INDEX(_xlfn.TEXTSPLIT(E2501," "),1),"")</f>
        <v/>
      </c>
      <c r="E2501" s="15" t="str" cm="1">
        <f t="array" aca="1" ref="E2501" ca="1">IFERROR(_xlfn._xlws.FILTER(merged_ranks,(merged_end_dates=DATE(9999,12,31))*(merged_names=A2501)),"")</f>
        <v/>
      </c>
      <c r="F2501" s="17" t="str">
        <f ca="1">_xlfn.XLOOKUP(J2501,Promotions[Promo Key],Promotions[Promo Date],"")</f>
        <v/>
      </c>
      <c r="G2501" s="18" t="str">
        <f t="shared" ca="1" si="167"/>
        <v/>
      </c>
      <c r="H2501" s="18" t="str">
        <f t="shared" ca="1" si="166"/>
        <v/>
      </c>
      <c r="I2501" s="17" t="str">
        <f>_xlfn.XLOOKUP(A2501,Students[Full Name],Students[Starting Rank],"")</f>
        <v/>
      </c>
      <c r="J2501" s="15" t="str">
        <f t="shared" ca="1" si="168"/>
        <v xml:space="preserve">: </v>
      </c>
      <c r="K2501" s="16" t="str">
        <f>_xlfn.XLOOKUP(A2501,Students[Full Name],Students[Start Date],"")</f>
        <v/>
      </c>
      <c r="L2501" s="18">
        <f t="shared" ca="1" si="169"/>
        <v>-1</v>
      </c>
      <c r="M2501" s="18" cm="1">
        <f t="array" aca="1" ref="M2501" ca="1">SUMPRODUCT(Inactives[Days Inactive]*(Inactives[Student]=A2501))/365</f>
        <v>0</v>
      </c>
      <c r="N2501" s="18" t="str" cm="1">
        <f t="array" ref="N2501">IF(LEN($A2501)&gt;0,SUMPRODUCT(($A2501=merged_names)*(_xlfn.TEXTAFTER(N$2, "At ")=merged_belt_colours)*merged_months_at_rank),"")</f>
        <v/>
      </c>
      <c r="O2501" s="18" t="str" cm="1">
        <f t="array" ref="O2501">IF(LEN($A2501)&gt;0,SUMPRODUCT(($A2501=merged_names)*(_xlfn.TEXTAFTER(O$2, "At ")=merged_belt_colours)*merged_months_at_rank),"")</f>
        <v/>
      </c>
      <c r="P2501" s="18" t="str" cm="1">
        <f t="array" ref="P2501">IF(LEN($A2501)&gt;0,SUMPRODUCT(($A2501=merged_names)*(_xlfn.TEXTAFTER(P$2, "At ")=merged_belt_colours)*merged_months_at_rank),"")</f>
        <v/>
      </c>
      <c r="Q2501" s="18" t="str" cm="1">
        <f t="array" ref="Q2501">IF(LEN($A2501)&gt;0,SUMPRODUCT(($A2501=merged_names)*(_xlfn.TEXTAFTER(Q$2, "At ")=merged_belt_colours)*merged_months_at_rank),"")</f>
        <v/>
      </c>
      <c r="R2501" s="18" t="str" cm="1">
        <f t="array" ref="R2501">IF(LEN($A2501)&gt;0,SUMPRODUCT(($A2501=merged_names)*(_xlfn.TEXTAFTER(R$2, "At ")=merged_belt_colours)*merged_months_at_rank),"")</f>
        <v/>
      </c>
    </row>
    <row r="2502" spans="1:18" x14ac:dyDescent="0.25">
      <c r="A2502"/>
      <c r="B2502" s="15" t="str" cm="1">
        <f t="array" ref="B2502">IFERROR(IF(LEN(A2502)&gt;0, IF(SUMPRODUCT((Inactives[Key]=J2502)*(Inactives[Currently Inactive]))=1,"Inactive","Active"),""),"Active")</f>
        <v/>
      </c>
      <c r="C2502" s="16" t="str" cm="1">
        <f t="array" aca="1" ref="C2502" ca="1">IFERROR(_xlfn._xlws.FILTER(Inactives[Inactive On],(Inactives[Key]=J2502)*(Inactives[Currently Inactive]),""),"")</f>
        <v/>
      </c>
      <c r="D2502" s="16" t="str" cm="1">
        <f t="array" aca="1" ref="D2502" ca="1">IFERROR(INDEX(_xlfn.TEXTSPLIT(E2502," "),1),"")</f>
        <v/>
      </c>
      <c r="E2502" s="15" t="str" cm="1">
        <f t="array" aca="1" ref="E2502" ca="1">IFERROR(_xlfn._xlws.FILTER(merged_ranks,(merged_end_dates=DATE(9999,12,31))*(merged_names=A2502)),"")</f>
        <v/>
      </c>
      <c r="F2502" s="17" t="str">
        <f ca="1">_xlfn.XLOOKUP(J2502,Promotions[Promo Key],Promotions[Promo Date],"")</f>
        <v/>
      </c>
      <c r="G2502" s="18" t="str">
        <f t="shared" ca="1" si="167"/>
        <v/>
      </c>
      <c r="H2502" s="18" t="str">
        <f t="shared" ca="1" si="166"/>
        <v/>
      </c>
      <c r="I2502" s="17" t="str">
        <f>_xlfn.XLOOKUP(A2502,Students[Full Name],Students[Starting Rank],"")</f>
        <v/>
      </c>
      <c r="J2502" s="15" t="str">
        <f t="shared" ca="1" si="168"/>
        <v xml:space="preserve">: </v>
      </c>
      <c r="K2502" s="16" t="str">
        <f>_xlfn.XLOOKUP(A2502,Students[Full Name],Students[Start Date],"")</f>
        <v/>
      </c>
      <c r="L2502" s="18">
        <f t="shared" ca="1" si="169"/>
        <v>-1</v>
      </c>
      <c r="M2502" s="18" cm="1">
        <f t="array" aca="1" ref="M2502" ca="1">SUMPRODUCT(Inactives[Days Inactive]*(Inactives[Student]=A2502))/365</f>
        <v>0</v>
      </c>
      <c r="N2502" s="18" t="str" cm="1">
        <f t="array" ref="N2502">IF(LEN($A2502)&gt;0,SUMPRODUCT(($A2502=merged_names)*(_xlfn.TEXTAFTER(N$2, "At ")=merged_belt_colours)*merged_months_at_rank),"")</f>
        <v/>
      </c>
      <c r="O2502" s="18" t="str" cm="1">
        <f t="array" ref="O2502">IF(LEN($A2502)&gt;0,SUMPRODUCT(($A2502=merged_names)*(_xlfn.TEXTAFTER(O$2, "At ")=merged_belt_colours)*merged_months_at_rank),"")</f>
        <v/>
      </c>
      <c r="P2502" s="18" t="str" cm="1">
        <f t="array" ref="P2502">IF(LEN($A2502)&gt;0,SUMPRODUCT(($A2502=merged_names)*(_xlfn.TEXTAFTER(P$2, "At ")=merged_belt_colours)*merged_months_at_rank),"")</f>
        <v/>
      </c>
      <c r="Q2502" s="18" t="str" cm="1">
        <f t="array" ref="Q2502">IF(LEN($A2502)&gt;0,SUMPRODUCT(($A2502=merged_names)*(_xlfn.TEXTAFTER(Q$2, "At ")=merged_belt_colours)*merged_months_at_rank),"")</f>
        <v/>
      </c>
      <c r="R2502" s="18" t="str" cm="1">
        <f t="array" ref="R2502">IF(LEN($A2502)&gt;0,SUMPRODUCT(($A2502=merged_names)*(_xlfn.TEXTAFTER(R$2, "At ")=merged_belt_colours)*merged_months_at_rank),"")</f>
        <v/>
      </c>
    </row>
    <row r="2503" spans="1:18" x14ac:dyDescent="0.25">
      <c r="A2503"/>
      <c r="B2503" s="15" t="str" cm="1">
        <f t="array" ref="B2503">IFERROR(IF(LEN(A2503)&gt;0, IF(SUMPRODUCT((Inactives[Key]=J2503)*(Inactives[Currently Inactive]))=1,"Inactive","Active"),""),"Active")</f>
        <v/>
      </c>
      <c r="C2503" s="16" t="str" cm="1">
        <f t="array" aca="1" ref="C2503" ca="1">IFERROR(_xlfn._xlws.FILTER(Inactives[Inactive On],(Inactives[Key]=J2503)*(Inactives[Currently Inactive]),""),"")</f>
        <v/>
      </c>
      <c r="D2503" s="16" t="str" cm="1">
        <f t="array" aca="1" ref="D2503" ca="1">IFERROR(INDEX(_xlfn.TEXTSPLIT(E2503," "),1),"")</f>
        <v/>
      </c>
      <c r="E2503" s="15" t="str" cm="1">
        <f t="array" aca="1" ref="E2503" ca="1">IFERROR(_xlfn._xlws.FILTER(merged_ranks,(merged_end_dates=DATE(9999,12,31))*(merged_names=A2503)),"")</f>
        <v/>
      </c>
      <c r="F2503" s="17" t="str">
        <f ca="1">_xlfn.XLOOKUP(J2503,Promotions[Promo Key],Promotions[Promo Date],"")</f>
        <v/>
      </c>
      <c r="G2503" s="18" t="str">
        <f t="shared" ca="1" si="167"/>
        <v/>
      </c>
      <c r="H2503" s="18" t="str">
        <f t="shared" ca="1" si="166"/>
        <v/>
      </c>
      <c r="I2503" s="17" t="str">
        <f>_xlfn.XLOOKUP(A2503,Students[Full Name],Students[Starting Rank],"")</f>
        <v/>
      </c>
      <c r="J2503" s="15" t="str">
        <f t="shared" ca="1" si="168"/>
        <v xml:space="preserve">: </v>
      </c>
      <c r="K2503" s="16" t="str">
        <f>_xlfn.XLOOKUP(A2503,Students[Full Name],Students[Start Date],"")</f>
        <v/>
      </c>
      <c r="L2503" s="18">
        <f t="shared" ca="1" si="169"/>
        <v>-1</v>
      </c>
      <c r="M2503" s="18" cm="1">
        <f t="array" aca="1" ref="M2503" ca="1">SUMPRODUCT(Inactives[Days Inactive]*(Inactives[Student]=A2503))/365</f>
        <v>0</v>
      </c>
      <c r="N2503" s="18" t="str" cm="1">
        <f t="array" ref="N2503">IF(LEN($A2503)&gt;0,SUMPRODUCT(($A2503=merged_names)*(_xlfn.TEXTAFTER(N$2, "At ")=merged_belt_colours)*merged_months_at_rank),"")</f>
        <v/>
      </c>
      <c r="O2503" s="18" t="str" cm="1">
        <f t="array" ref="O2503">IF(LEN($A2503)&gt;0,SUMPRODUCT(($A2503=merged_names)*(_xlfn.TEXTAFTER(O$2, "At ")=merged_belt_colours)*merged_months_at_rank),"")</f>
        <v/>
      </c>
      <c r="P2503" s="18" t="str" cm="1">
        <f t="array" ref="P2503">IF(LEN($A2503)&gt;0,SUMPRODUCT(($A2503=merged_names)*(_xlfn.TEXTAFTER(P$2, "At ")=merged_belt_colours)*merged_months_at_rank),"")</f>
        <v/>
      </c>
      <c r="Q2503" s="18" t="str" cm="1">
        <f t="array" ref="Q2503">IF(LEN($A2503)&gt;0,SUMPRODUCT(($A2503=merged_names)*(_xlfn.TEXTAFTER(Q$2, "At ")=merged_belt_colours)*merged_months_at_rank),"")</f>
        <v/>
      </c>
      <c r="R2503" s="18" t="str" cm="1">
        <f t="array" ref="R2503">IF(LEN($A2503)&gt;0,SUMPRODUCT(($A2503=merged_names)*(_xlfn.TEXTAFTER(R$2, "At ")=merged_belt_colours)*merged_months_at_rank),"")</f>
        <v/>
      </c>
    </row>
    <row r="2504" spans="1:18" x14ac:dyDescent="0.25">
      <c r="A2504"/>
      <c r="B2504" s="15" t="str" cm="1">
        <f t="array" ref="B2504">IFERROR(IF(LEN(A2504)&gt;0, IF(SUMPRODUCT((Inactives[Key]=J2504)*(Inactives[Currently Inactive]))=1,"Inactive","Active"),""),"Active")</f>
        <v/>
      </c>
      <c r="C2504" s="16" t="str" cm="1">
        <f t="array" aca="1" ref="C2504" ca="1">IFERROR(_xlfn._xlws.FILTER(Inactives[Inactive On],(Inactives[Key]=J2504)*(Inactives[Currently Inactive]),""),"")</f>
        <v/>
      </c>
      <c r="D2504" s="16" t="str" cm="1">
        <f t="array" aca="1" ref="D2504" ca="1">IFERROR(INDEX(_xlfn.TEXTSPLIT(E2504," "),1),"")</f>
        <v/>
      </c>
      <c r="E2504" s="15" t="str" cm="1">
        <f t="array" aca="1" ref="E2504" ca="1">IFERROR(_xlfn._xlws.FILTER(merged_ranks,(merged_end_dates=DATE(9999,12,31))*(merged_names=A2504)),"")</f>
        <v/>
      </c>
      <c r="F2504" s="17" t="str">
        <f ca="1">_xlfn.XLOOKUP(J2504,Promotions[Promo Key],Promotions[Promo Date],"")</f>
        <v/>
      </c>
      <c r="G2504" s="18" t="str">
        <f t="shared" ca="1" si="167"/>
        <v/>
      </c>
      <c r="H2504" s="18" t="str">
        <f t="shared" ca="1" si="166"/>
        <v/>
      </c>
      <c r="I2504" s="17" t="str">
        <f>_xlfn.XLOOKUP(A2504,Students[Full Name],Students[Starting Rank],"")</f>
        <v/>
      </c>
      <c r="J2504" s="15" t="str">
        <f t="shared" ca="1" si="168"/>
        <v xml:space="preserve">: </v>
      </c>
      <c r="K2504" s="16" t="str">
        <f>_xlfn.XLOOKUP(A2504,Students[Full Name],Students[Start Date],"")</f>
        <v/>
      </c>
      <c r="L2504" s="18">
        <f t="shared" ca="1" si="169"/>
        <v>-1</v>
      </c>
      <c r="M2504" s="18" cm="1">
        <f t="array" aca="1" ref="M2504" ca="1">SUMPRODUCT(Inactives[Days Inactive]*(Inactives[Student]=A2504))/365</f>
        <v>0</v>
      </c>
      <c r="N2504" s="18" t="str" cm="1">
        <f t="array" ref="N2504">IF(LEN($A2504)&gt;0,SUMPRODUCT(($A2504=merged_names)*(_xlfn.TEXTAFTER(N$2, "At ")=merged_belt_colours)*merged_months_at_rank),"")</f>
        <v/>
      </c>
      <c r="O2504" s="18" t="str" cm="1">
        <f t="array" ref="O2504">IF(LEN($A2504)&gt;0,SUMPRODUCT(($A2504=merged_names)*(_xlfn.TEXTAFTER(O$2, "At ")=merged_belt_colours)*merged_months_at_rank),"")</f>
        <v/>
      </c>
      <c r="P2504" s="18" t="str" cm="1">
        <f t="array" ref="P2504">IF(LEN($A2504)&gt;0,SUMPRODUCT(($A2504=merged_names)*(_xlfn.TEXTAFTER(P$2, "At ")=merged_belt_colours)*merged_months_at_rank),"")</f>
        <v/>
      </c>
      <c r="Q2504" s="18" t="str" cm="1">
        <f t="array" ref="Q2504">IF(LEN($A2504)&gt;0,SUMPRODUCT(($A2504=merged_names)*(_xlfn.TEXTAFTER(Q$2, "At ")=merged_belt_colours)*merged_months_at_rank),"")</f>
        <v/>
      </c>
      <c r="R2504" s="18" t="str" cm="1">
        <f t="array" ref="R2504">IF(LEN($A2504)&gt;0,SUMPRODUCT(($A2504=merged_names)*(_xlfn.TEXTAFTER(R$2, "At ")=merged_belt_colours)*merged_months_at_rank),"")</f>
        <v/>
      </c>
    </row>
    <row r="2505" spans="1:18" x14ac:dyDescent="0.25">
      <c r="A2505"/>
      <c r="B2505" s="15" t="str" cm="1">
        <f t="array" ref="B2505">IFERROR(IF(LEN(A2505)&gt;0, IF(SUMPRODUCT((Inactives[Key]=J2505)*(Inactives[Currently Inactive]))=1,"Inactive","Active"),""),"Active")</f>
        <v/>
      </c>
      <c r="C2505" s="16" t="str" cm="1">
        <f t="array" aca="1" ref="C2505" ca="1">IFERROR(_xlfn._xlws.FILTER(Inactives[Inactive On],(Inactives[Key]=J2505)*(Inactives[Currently Inactive]),""),"")</f>
        <v/>
      </c>
      <c r="D2505" s="16" t="str" cm="1">
        <f t="array" aca="1" ref="D2505" ca="1">IFERROR(INDEX(_xlfn.TEXTSPLIT(E2505," "),1),"")</f>
        <v/>
      </c>
      <c r="E2505" s="15" t="str" cm="1">
        <f t="array" aca="1" ref="E2505" ca="1">IFERROR(_xlfn._xlws.FILTER(merged_ranks,(merged_end_dates=DATE(9999,12,31))*(merged_names=A2505)),"")</f>
        <v/>
      </c>
      <c r="F2505" s="17" t="str">
        <f ca="1">_xlfn.XLOOKUP(J2505,Promotions[Promo Key],Promotions[Promo Date],"")</f>
        <v/>
      </c>
      <c r="G2505" s="18" t="str">
        <f t="shared" ca="1" si="167"/>
        <v/>
      </c>
      <c r="H2505" s="18" t="str">
        <f t="shared" ca="1" si="166"/>
        <v/>
      </c>
      <c r="I2505" s="17" t="str">
        <f>_xlfn.XLOOKUP(A2505,Students[Full Name],Students[Starting Rank],"")</f>
        <v/>
      </c>
      <c r="J2505" s="15" t="str">
        <f t="shared" ca="1" si="168"/>
        <v xml:space="preserve">: </v>
      </c>
      <c r="K2505" s="16" t="str">
        <f>_xlfn.XLOOKUP(A2505,Students[Full Name],Students[Start Date],"")</f>
        <v/>
      </c>
      <c r="L2505" s="18">
        <f t="shared" ca="1" si="169"/>
        <v>-1</v>
      </c>
      <c r="M2505" s="18" cm="1">
        <f t="array" aca="1" ref="M2505" ca="1">SUMPRODUCT(Inactives[Days Inactive]*(Inactives[Student]=A2505))/365</f>
        <v>0</v>
      </c>
      <c r="N2505" s="18" t="str" cm="1">
        <f t="array" ref="N2505">IF(LEN($A2505)&gt;0,SUMPRODUCT(($A2505=merged_names)*(_xlfn.TEXTAFTER(N$2, "At ")=merged_belt_colours)*merged_months_at_rank),"")</f>
        <v/>
      </c>
      <c r="O2505" s="18" t="str" cm="1">
        <f t="array" ref="O2505">IF(LEN($A2505)&gt;0,SUMPRODUCT(($A2505=merged_names)*(_xlfn.TEXTAFTER(O$2, "At ")=merged_belt_colours)*merged_months_at_rank),"")</f>
        <v/>
      </c>
      <c r="P2505" s="18" t="str" cm="1">
        <f t="array" ref="P2505">IF(LEN($A2505)&gt;0,SUMPRODUCT(($A2505=merged_names)*(_xlfn.TEXTAFTER(P$2, "At ")=merged_belt_colours)*merged_months_at_rank),"")</f>
        <v/>
      </c>
      <c r="Q2505" s="18" t="str" cm="1">
        <f t="array" ref="Q2505">IF(LEN($A2505)&gt;0,SUMPRODUCT(($A2505=merged_names)*(_xlfn.TEXTAFTER(Q$2, "At ")=merged_belt_colours)*merged_months_at_rank),"")</f>
        <v/>
      </c>
      <c r="R2505" s="18" t="str" cm="1">
        <f t="array" ref="R2505">IF(LEN($A2505)&gt;0,SUMPRODUCT(($A2505=merged_names)*(_xlfn.TEXTAFTER(R$2, "At ")=merged_belt_colours)*merged_months_at_rank),"")</f>
        <v/>
      </c>
    </row>
    <row r="2506" spans="1:18" x14ac:dyDescent="0.25">
      <c r="A2506"/>
      <c r="B2506" s="15" t="str" cm="1">
        <f t="array" ref="B2506">IFERROR(IF(LEN(A2506)&gt;0, IF(SUMPRODUCT((Inactives[Key]=J2506)*(Inactives[Currently Inactive]))=1,"Inactive","Active"),""),"Active")</f>
        <v/>
      </c>
      <c r="C2506" s="16" t="str" cm="1">
        <f t="array" aca="1" ref="C2506" ca="1">IFERROR(_xlfn._xlws.FILTER(Inactives[Inactive On],(Inactives[Key]=J2506)*(Inactives[Currently Inactive]),""),"")</f>
        <v/>
      </c>
      <c r="D2506" s="16" t="str" cm="1">
        <f t="array" aca="1" ref="D2506" ca="1">IFERROR(INDEX(_xlfn.TEXTSPLIT(E2506," "),1),"")</f>
        <v/>
      </c>
      <c r="E2506" s="15" t="str" cm="1">
        <f t="array" aca="1" ref="E2506" ca="1">IFERROR(_xlfn._xlws.FILTER(merged_ranks,(merged_end_dates=DATE(9999,12,31))*(merged_names=A2506)),"")</f>
        <v/>
      </c>
      <c r="F2506" s="17" t="str">
        <f ca="1">_xlfn.XLOOKUP(J2506,Promotions[Promo Key],Promotions[Promo Date],"")</f>
        <v/>
      </c>
      <c r="G2506" s="18" t="str">
        <f t="shared" ca="1" si="167"/>
        <v/>
      </c>
      <c r="H2506" s="18" t="str">
        <f t="shared" ca="1" si="166"/>
        <v/>
      </c>
      <c r="I2506" s="17" t="str">
        <f>_xlfn.XLOOKUP(A2506,Students[Full Name],Students[Starting Rank],"")</f>
        <v/>
      </c>
      <c r="J2506" s="15" t="str">
        <f t="shared" ca="1" si="168"/>
        <v xml:space="preserve">: </v>
      </c>
      <c r="K2506" s="16" t="str">
        <f>_xlfn.XLOOKUP(A2506,Students[Full Name],Students[Start Date],"")</f>
        <v/>
      </c>
      <c r="L2506" s="18">
        <f t="shared" ca="1" si="169"/>
        <v>-1</v>
      </c>
      <c r="M2506" s="18" cm="1">
        <f t="array" aca="1" ref="M2506" ca="1">SUMPRODUCT(Inactives[Days Inactive]*(Inactives[Student]=A2506))/365</f>
        <v>0</v>
      </c>
      <c r="N2506" s="18" t="str" cm="1">
        <f t="array" ref="N2506">IF(LEN($A2506)&gt;0,SUMPRODUCT(($A2506=merged_names)*(_xlfn.TEXTAFTER(N$2, "At ")=merged_belt_colours)*merged_months_at_rank),"")</f>
        <v/>
      </c>
      <c r="O2506" s="18" t="str" cm="1">
        <f t="array" ref="O2506">IF(LEN($A2506)&gt;0,SUMPRODUCT(($A2506=merged_names)*(_xlfn.TEXTAFTER(O$2, "At ")=merged_belt_colours)*merged_months_at_rank),"")</f>
        <v/>
      </c>
      <c r="P2506" s="18" t="str" cm="1">
        <f t="array" ref="P2506">IF(LEN($A2506)&gt;0,SUMPRODUCT(($A2506=merged_names)*(_xlfn.TEXTAFTER(P$2, "At ")=merged_belt_colours)*merged_months_at_rank),"")</f>
        <v/>
      </c>
      <c r="Q2506" s="18" t="str" cm="1">
        <f t="array" ref="Q2506">IF(LEN($A2506)&gt;0,SUMPRODUCT(($A2506=merged_names)*(_xlfn.TEXTAFTER(Q$2, "At ")=merged_belt_colours)*merged_months_at_rank),"")</f>
        <v/>
      </c>
      <c r="R2506" s="18" t="str" cm="1">
        <f t="array" ref="R2506">IF(LEN($A2506)&gt;0,SUMPRODUCT(($A2506=merged_names)*(_xlfn.TEXTAFTER(R$2, "At ")=merged_belt_colours)*merged_months_at_rank),"")</f>
        <v/>
      </c>
    </row>
    <row r="2507" spans="1:18" x14ac:dyDescent="0.25">
      <c r="A2507"/>
      <c r="B2507" s="15" t="str" cm="1">
        <f t="array" ref="B2507">IFERROR(IF(LEN(A2507)&gt;0, IF(SUMPRODUCT((Inactives[Key]=J2507)*(Inactives[Currently Inactive]))=1,"Inactive","Active"),""),"Active")</f>
        <v/>
      </c>
      <c r="C2507" s="16" t="str" cm="1">
        <f t="array" aca="1" ref="C2507" ca="1">IFERROR(_xlfn._xlws.FILTER(Inactives[Inactive On],(Inactives[Key]=J2507)*(Inactives[Currently Inactive]),""),"")</f>
        <v/>
      </c>
      <c r="D2507" s="16" t="str" cm="1">
        <f t="array" aca="1" ref="D2507" ca="1">IFERROR(INDEX(_xlfn.TEXTSPLIT(E2507," "),1),"")</f>
        <v/>
      </c>
      <c r="E2507" s="15" t="str" cm="1">
        <f t="array" aca="1" ref="E2507" ca="1">IFERROR(_xlfn._xlws.FILTER(merged_ranks,(merged_end_dates=DATE(9999,12,31))*(merged_names=A2507)),"")</f>
        <v/>
      </c>
      <c r="F2507" s="17" t="str">
        <f ca="1">_xlfn.XLOOKUP(J2507,Promotions[Promo Key],Promotions[Promo Date],"")</f>
        <v/>
      </c>
      <c r="G2507" s="18" t="str">
        <f t="shared" ca="1" si="167"/>
        <v/>
      </c>
      <c r="H2507" s="18" t="str">
        <f t="shared" ca="1" si="166"/>
        <v/>
      </c>
      <c r="I2507" s="17" t="str">
        <f>_xlfn.XLOOKUP(A2507,Students[Full Name],Students[Starting Rank],"")</f>
        <v/>
      </c>
      <c r="J2507" s="15" t="str">
        <f t="shared" ca="1" si="168"/>
        <v xml:space="preserve">: </v>
      </c>
      <c r="K2507" s="16" t="str">
        <f>_xlfn.XLOOKUP(A2507,Students[Full Name],Students[Start Date],"")</f>
        <v/>
      </c>
      <c r="L2507" s="18">
        <f t="shared" ca="1" si="169"/>
        <v>-1</v>
      </c>
      <c r="M2507" s="18" cm="1">
        <f t="array" aca="1" ref="M2507" ca="1">SUMPRODUCT(Inactives[Days Inactive]*(Inactives[Student]=A2507))/365</f>
        <v>0</v>
      </c>
      <c r="N2507" s="18" t="str" cm="1">
        <f t="array" ref="N2507">IF(LEN($A2507)&gt;0,SUMPRODUCT(($A2507=merged_names)*(_xlfn.TEXTAFTER(N$2, "At ")=merged_belt_colours)*merged_months_at_rank),"")</f>
        <v/>
      </c>
      <c r="O2507" s="18" t="str" cm="1">
        <f t="array" ref="O2507">IF(LEN($A2507)&gt;0,SUMPRODUCT(($A2507=merged_names)*(_xlfn.TEXTAFTER(O$2, "At ")=merged_belt_colours)*merged_months_at_rank),"")</f>
        <v/>
      </c>
      <c r="P2507" s="18" t="str" cm="1">
        <f t="array" ref="P2507">IF(LEN($A2507)&gt;0,SUMPRODUCT(($A2507=merged_names)*(_xlfn.TEXTAFTER(P$2, "At ")=merged_belt_colours)*merged_months_at_rank),"")</f>
        <v/>
      </c>
      <c r="Q2507" s="18" t="str" cm="1">
        <f t="array" ref="Q2507">IF(LEN($A2507)&gt;0,SUMPRODUCT(($A2507=merged_names)*(_xlfn.TEXTAFTER(Q$2, "At ")=merged_belt_colours)*merged_months_at_rank),"")</f>
        <v/>
      </c>
      <c r="R2507" s="18" t="str" cm="1">
        <f t="array" ref="R2507">IF(LEN($A2507)&gt;0,SUMPRODUCT(($A2507=merged_names)*(_xlfn.TEXTAFTER(R$2, "At ")=merged_belt_colours)*merged_months_at_rank),"")</f>
        <v/>
      </c>
    </row>
    <row r="2508" spans="1:18" x14ac:dyDescent="0.25">
      <c r="A2508"/>
      <c r="B2508" s="15" t="str" cm="1">
        <f t="array" ref="B2508">IFERROR(IF(LEN(A2508)&gt;0, IF(SUMPRODUCT((Inactives[Key]=J2508)*(Inactives[Currently Inactive]))=1,"Inactive","Active"),""),"Active")</f>
        <v/>
      </c>
      <c r="C2508" s="16" t="str" cm="1">
        <f t="array" aca="1" ref="C2508" ca="1">IFERROR(_xlfn._xlws.FILTER(Inactives[Inactive On],(Inactives[Key]=J2508)*(Inactives[Currently Inactive]),""),"")</f>
        <v/>
      </c>
      <c r="D2508" s="16" t="str" cm="1">
        <f t="array" aca="1" ref="D2508" ca="1">IFERROR(INDEX(_xlfn.TEXTSPLIT(E2508," "),1),"")</f>
        <v/>
      </c>
      <c r="E2508" s="15" t="str" cm="1">
        <f t="array" aca="1" ref="E2508" ca="1">IFERROR(_xlfn._xlws.FILTER(merged_ranks,(merged_end_dates=DATE(9999,12,31))*(merged_names=A2508)),"")</f>
        <v/>
      </c>
      <c r="F2508" s="17" t="str">
        <f ca="1">_xlfn.XLOOKUP(J2508,Promotions[Promo Key],Promotions[Promo Date],"")</f>
        <v/>
      </c>
      <c r="G2508" s="18" t="str">
        <f t="shared" ca="1" si="167"/>
        <v/>
      </c>
      <c r="H2508" s="18" t="str">
        <f t="shared" ca="1" si="166"/>
        <v/>
      </c>
      <c r="I2508" s="17" t="str">
        <f>_xlfn.XLOOKUP(A2508,Students[Full Name],Students[Starting Rank],"")</f>
        <v/>
      </c>
      <c r="J2508" s="15" t="str">
        <f t="shared" ca="1" si="168"/>
        <v xml:space="preserve">: </v>
      </c>
      <c r="K2508" s="16" t="str">
        <f>_xlfn.XLOOKUP(A2508,Students[Full Name],Students[Start Date],"")</f>
        <v/>
      </c>
      <c r="L2508" s="18">
        <f t="shared" ca="1" si="169"/>
        <v>-1</v>
      </c>
      <c r="M2508" s="18" cm="1">
        <f t="array" aca="1" ref="M2508" ca="1">SUMPRODUCT(Inactives[Days Inactive]*(Inactives[Student]=A2508))/365</f>
        <v>0</v>
      </c>
      <c r="N2508" s="18" t="str" cm="1">
        <f t="array" ref="N2508">IF(LEN($A2508)&gt;0,SUMPRODUCT(($A2508=merged_names)*(_xlfn.TEXTAFTER(N$2, "At ")=merged_belt_colours)*merged_months_at_rank),"")</f>
        <v/>
      </c>
      <c r="O2508" s="18" t="str" cm="1">
        <f t="array" ref="O2508">IF(LEN($A2508)&gt;0,SUMPRODUCT(($A2508=merged_names)*(_xlfn.TEXTAFTER(O$2, "At ")=merged_belt_colours)*merged_months_at_rank),"")</f>
        <v/>
      </c>
      <c r="P2508" s="18" t="str" cm="1">
        <f t="array" ref="P2508">IF(LEN($A2508)&gt;0,SUMPRODUCT(($A2508=merged_names)*(_xlfn.TEXTAFTER(P$2, "At ")=merged_belt_colours)*merged_months_at_rank),"")</f>
        <v/>
      </c>
      <c r="Q2508" s="18" t="str" cm="1">
        <f t="array" ref="Q2508">IF(LEN($A2508)&gt;0,SUMPRODUCT(($A2508=merged_names)*(_xlfn.TEXTAFTER(Q$2, "At ")=merged_belt_colours)*merged_months_at_rank),"")</f>
        <v/>
      </c>
      <c r="R2508" s="18" t="str" cm="1">
        <f t="array" ref="R2508">IF(LEN($A2508)&gt;0,SUMPRODUCT(($A2508=merged_names)*(_xlfn.TEXTAFTER(R$2, "At ")=merged_belt_colours)*merged_months_at_rank),"")</f>
        <v/>
      </c>
    </row>
    <row r="2509" spans="1:18" x14ac:dyDescent="0.25">
      <c r="A2509"/>
      <c r="B2509" s="15" t="str" cm="1">
        <f t="array" ref="B2509">IFERROR(IF(LEN(A2509)&gt;0, IF(SUMPRODUCT((Inactives[Key]=J2509)*(Inactives[Currently Inactive]))=1,"Inactive","Active"),""),"Active")</f>
        <v/>
      </c>
      <c r="C2509" s="16" t="str" cm="1">
        <f t="array" aca="1" ref="C2509" ca="1">IFERROR(_xlfn._xlws.FILTER(Inactives[Inactive On],(Inactives[Key]=J2509)*(Inactives[Currently Inactive]),""),"")</f>
        <v/>
      </c>
      <c r="D2509" s="16" t="str" cm="1">
        <f t="array" aca="1" ref="D2509" ca="1">IFERROR(INDEX(_xlfn.TEXTSPLIT(E2509," "),1),"")</f>
        <v/>
      </c>
      <c r="E2509" s="15" t="str" cm="1">
        <f t="array" aca="1" ref="E2509" ca="1">IFERROR(_xlfn._xlws.FILTER(merged_ranks,(merged_end_dates=DATE(9999,12,31))*(merged_names=A2509)),"")</f>
        <v/>
      </c>
      <c r="F2509" s="17" t="str">
        <f ca="1">_xlfn.XLOOKUP(J2509,Promotions[Promo Key],Promotions[Promo Date],"")</f>
        <v/>
      </c>
      <c r="G2509" s="18" t="str">
        <f t="shared" ca="1" si="167"/>
        <v/>
      </c>
      <c r="H2509" s="18" t="str">
        <f t="shared" ca="1" si="166"/>
        <v/>
      </c>
      <c r="I2509" s="17" t="str">
        <f>_xlfn.XLOOKUP(A2509,Students[Full Name],Students[Starting Rank],"")</f>
        <v/>
      </c>
      <c r="J2509" s="15" t="str">
        <f t="shared" ca="1" si="168"/>
        <v xml:space="preserve">: </v>
      </c>
      <c r="K2509" s="16" t="str">
        <f>_xlfn.XLOOKUP(A2509,Students[Full Name],Students[Start Date],"")</f>
        <v/>
      </c>
      <c r="L2509" s="18">
        <f t="shared" ca="1" si="169"/>
        <v>-1</v>
      </c>
      <c r="M2509" s="18" cm="1">
        <f t="array" aca="1" ref="M2509" ca="1">SUMPRODUCT(Inactives[Days Inactive]*(Inactives[Student]=A2509))/365</f>
        <v>0</v>
      </c>
      <c r="N2509" s="18" t="str" cm="1">
        <f t="array" ref="N2509">IF(LEN($A2509)&gt;0,SUMPRODUCT(($A2509=merged_names)*(_xlfn.TEXTAFTER(N$2, "At ")=merged_belt_colours)*merged_months_at_rank),"")</f>
        <v/>
      </c>
      <c r="O2509" s="18" t="str" cm="1">
        <f t="array" ref="O2509">IF(LEN($A2509)&gt;0,SUMPRODUCT(($A2509=merged_names)*(_xlfn.TEXTAFTER(O$2, "At ")=merged_belt_colours)*merged_months_at_rank),"")</f>
        <v/>
      </c>
      <c r="P2509" s="18" t="str" cm="1">
        <f t="array" ref="P2509">IF(LEN($A2509)&gt;0,SUMPRODUCT(($A2509=merged_names)*(_xlfn.TEXTAFTER(P$2, "At ")=merged_belt_colours)*merged_months_at_rank),"")</f>
        <v/>
      </c>
      <c r="Q2509" s="18" t="str" cm="1">
        <f t="array" ref="Q2509">IF(LEN($A2509)&gt;0,SUMPRODUCT(($A2509=merged_names)*(_xlfn.TEXTAFTER(Q$2, "At ")=merged_belt_colours)*merged_months_at_rank),"")</f>
        <v/>
      </c>
      <c r="R2509" s="18" t="str" cm="1">
        <f t="array" ref="R2509">IF(LEN($A2509)&gt;0,SUMPRODUCT(($A2509=merged_names)*(_xlfn.TEXTAFTER(R$2, "At ")=merged_belt_colours)*merged_months_at_rank),"")</f>
        <v/>
      </c>
    </row>
    <row r="2510" spans="1:18" x14ac:dyDescent="0.25">
      <c r="A2510"/>
      <c r="B2510" s="15" t="str" cm="1">
        <f t="array" ref="B2510">IFERROR(IF(LEN(A2510)&gt;0, IF(SUMPRODUCT((Inactives[Key]=J2510)*(Inactives[Currently Inactive]))=1,"Inactive","Active"),""),"Active")</f>
        <v/>
      </c>
      <c r="C2510" s="16" t="str" cm="1">
        <f t="array" aca="1" ref="C2510" ca="1">IFERROR(_xlfn._xlws.FILTER(Inactives[Inactive On],(Inactives[Key]=J2510)*(Inactives[Currently Inactive]),""),"")</f>
        <v/>
      </c>
      <c r="D2510" s="16" t="str" cm="1">
        <f t="array" aca="1" ref="D2510" ca="1">IFERROR(INDEX(_xlfn.TEXTSPLIT(E2510," "),1),"")</f>
        <v/>
      </c>
      <c r="E2510" s="15" t="str" cm="1">
        <f t="array" aca="1" ref="E2510" ca="1">IFERROR(_xlfn._xlws.FILTER(merged_ranks,(merged_end_dates=DATE(9999,12,31))*(merged_names=A2510)),"")</f>
        <v/>
      </c>
      <c r="F2510" s="17" t="str">
        <f ca="1">_xlfn.XLOOKUP(J2510,Promotions[Promo Key],Promotions[Promo Date],"")</f>
        <v/>
      </c>
      <c r="G2510" s="18" t="str">
        <f t="shared" ca="1" si="167"/>
        <v/>
      </c>
      <c r="H2510" s="18" t="str">
        <f t="shared" ca="1" si="166"/>
        <v/>
      </c>
      <c r="I2510" s="17" t="str">
        <f>_xlfn.XLOOKUP(A2510,Students[Full Name],Students[Starting Rank],"")</f>
        <v/>
      </c>
      <c r="J2510" s="15" t="str">
        <f t="shared" ca="1" si="168"/>
        <v xml:space="preserve">: </v>
      </c>
      <c r="K2510" s="16" t="str">
        <f>_xlfn.XLOOKUP(A2510,Students[Full Name],Students[Start Date],"")</f>
        <v/>
      </c>
      <c r="L2510" s="18">
        <f t="shared" ca="1" si="169"/>
        <v>-1</v>
      </c>
      <c r="M2510" s="18" cm="1">
        <f t="array" aca="1" ref="M2510" ca="1">SUMPRODUCT(Inactives[Days Inactive]*(Inactives[Student]=A2510))/365</f>
        <v>0</v>
      </c>
      <c r="N2510" s="18" t="str" cm="1">
        <f t="array" ref="N2510">IF(LEN($A2510)&gt;0,SUMPRODUCT(($A2510=merged_names)*(_xlfn.TEXTAFTER(N$2, "At ")=merged_belt_colours)*merged_months_at_rank),"")</f>
        <v/>
      </c>
      <c r="O2510" s="18" t="str" cm="1">
        <f t="array" ref="O2510">IF(LEN($A2510)&gt;0,SUMPRODUCT(($A2510=merged_names)*(_xlfn.TEXTAFTER(O$2, "At ")=merged_belt_colours)*merged_months_at_rank),"")</f>
        <v/>
      </c>
      <c r="P2510" s="18" t="str" cm="1">
        <f t="array" ref="P2510">IF(LEN($A2510)&gt;0,SUMPRODUCT(($A2510=merged_names)*(_xlfn.TEXTAFTER(P$2, "At ")=merged_belt_colours)*merged_months_at_rank),"")</f>
        <v/>
      </c>
      <c r="Q2510" s="18" t="str" cm="1">
        <f t="array" ref="Q2510">IF(LEN($A2510)&gt;0,SUMPRODUCT(($A2510=merged_names)*(_xlfn.TEXTAFTER(Q$2, "At ")=merged_belt_colours)*merged_months_at_rank),"")</f>
        <v/>
      </c>
      <c r="R2510" s="18" t="str" cm="1">
        <f t="array" ref="R2510">IF(LEN($A2510)&gt;0,SUMPRODUCT(($A2510=merged_names)*(_xlfn.TEXTAFTER(R$2, "At ")=merged_belt_colours)*merged_months_at_rank),"")</f>
        <v/>
      </c>
    </row>
    <row r="2511" spans="1:18" x14ac:dyDescent="0.25">
      <c r="A2511"/>
      <c r="B2511" s="15" t="str" cm="1">
        <f t="array" ref="B2511">IFERROR(IF(LEN(A2511)&gt;0, IF(SUMPRODUCT((Inactives[Key]=J2511)*(Inactives[Currently Inactive]))=1,"Inactive","Active"),""),"Active")</f>
        <v/>
      </c>
      <c r="C2511" s="16" t="str" cm="1">
        <f t="array" aca="1" ref="C2511" ca="1">IFERROR(_xlfn._xlws.FILTER(Inactives[Inactive On],(Inactives[Key]=J2511)*(Inactives[Currently Inactive]),""),"")</f>
        <v/>
      </c>
      <c r="D2511" s="16" t="str" cm="1">
        <f t="array" aca="1" ref="D2511" ca="1">IFERROR(INDEX(_xlfn.TEXTSPLIT(E2511," "),1),"")</f>
        <v/>
      </c>
      <c r="E2511" s="15" t="str" cm="1">
        <f t="array" aca="1" ref="E2511" ca="1">IFERROR(_xlfn._xlws.FILTER(merged_ranks,(merged_end_dates=DATE(9999,12,31))*(merged_names=A2511)),"")</f>
        <v/>
      </c>
      <c r="F2511" s="17" t="str">
        <f ca="1">_xlfn.XLOOKUP(J2511,Promotions[Promo Key],Promotions[Promo Date],"")</f>
        <v/>
      </c>
      <c r="G2511" s="18" t="str">
        <f t="shared" ca="1" si="167"/>
        <v/>
      </c>
      <c r="H2511" s="18" t="str">
        <f t="shared" ca="1" si="166"/>
        <v/>
      </c>
      <c r="I2511" s="17" t="str">
        <f>_xlfn.XLOOKUP(A2511,Students[Full Name],Students[Starting Rank],"")</f>
        <v/>
      </c>
      <c r="J2511" s="15" t="str">
        <f t="shared" ca="1" si="168"/>
        <v xml:space="preserve">: </v>
      </c>
      <c r="K2511" s="16" t="str">
        <f>_xlfn.XLOOKUP(A2511,Students[Full Name],Students[Start Date],"")</f>
        <v/>
      </c>
      <c r="L2511" s="18">
        <f t="shared" ca="1" si="169"/>
        <v>-1</v>
      </c>
      <c r="M2511" s="18" cm="1">
        <f t="array" aca="1" ref="M2511" ca="1">SUMPRODUCT(Inactives[Days Inactive]*(Inactives[Student]=A2511))/365</f>
        <v>0</v>
      </c>
      <c r="N2511" s="18" t="str" cm="1">
        <f t="array" ref="N2511">IF(LEN($A2511)&gt;0,SUMPRODUCT(($A2511=merged_names)*(_xlfn.TEXTAFTER(N$2, "At ")=merged_belt_colours)*merged_months_at_rank),"")</f>
        <v/>
      </c>
      <c r="O2511" s="18" t="str" cm="1">
        <f t="array" ref="O2511">IF(LEN($A2511)&gt;0,SUMPRODUCT(($A2511=merged_names)*(_xlfn.TEXTAFTER(O$2, "At ")=merged_belt_colours)*merged_months_at_rank),"")</f>
        <v/>
      </c>
      <c r="P2511" s="18" t="str" cm="1">
        <f t="array" ref="P2511">IF(LEN($A2511)&gt;0,SUMPRODUCT(($A2511=merged_names)*(_xlfn.TEXTAFTER(P$2, "At ")=merged_belt_colours)*merged_months_at_rank),"")</f>
        <v/>
      </c>
      <c r="Q2511" s="18" t="str" cm="1">
        <f t="array" ref="Q2511">IF(LEN($A2511)&gt;0,SUMPRODUCT(($A2511=merged_names)*(_xlfn.TEXTAFTER(Q$2, "At ")=merged_belt_colours)*merged_months_at_rank),"")</f>
        <v/>
      </c>
      <c r="R2511" s="18" t="str" cm="1">
        <f t="array" ref="R2511">IF(LEN($A2511)&gt;0,SUMPRODUCT(($A2511=merged_names)*(_xlfn.TEXTAFTER(R$2, "At ")=merged_belt_colours)*merged_months_at_rank),"")</f>
        <v/>
      </c>
    </row>
    <row r="2512" spans="1:18" x14ac:dyDescent="0.25">
      <c r="A2512"/>
      <c r="B2512" s="15" t="str" cm="1">
        <f t="array" ref="B2512">IFERROR(IF(LEN(A2512)&gt;0, IF(SUMPRODUCT((Inactives[Key]=J2512)*(Inactives[Currently Inactive]))=1,"Inactive","Active"),""),"Active")</f>
        <v/>
      </c>
      <c r="C2512" s="16" t="str" cm="1">
        <f t="array" aca="1" ref="C2512" ca="1">IFERROR(_xlfn._xlws.FILTER(Inactives[Inactive On],(Inactives[Key]=J2512)*(Inactives[Currently Inactive]),""),"")</f>
        <v/>
      </c>
      <c r="D2512" s="16" t="str" cm="1">
        <f t="array" aca="1" ref="D2512" ca="1">IFERROR(INDEX(_xlfn.TEXTSPLIT(E2512," "),1),"")</f>
        <v/>
      </c>
      <c r="E2512" s="15" t="str" cm="1">
        <f t="array" aca="1" ref="E2512" ca="1">IFERROR(_xlfn._xlws.FILTER(merged_ranks,(merged_end_dates=DATE(9999,12,31))*(merged_names=A2512)),"")</f>
        <v/>
      </c>
      <c r="F2512" s="17" t="str">
        <f ca="1">_xlfn.XLOOKUP(J2512,Promotions[Promo Key],Promotions[Promo Date],"")</f>
        <v/>
      </c>
      <c r="G2512" s="18" t="str">
        <f t="shared" ca="1" si="167"/>
        <v/>
      </c>
      <c r="H2512" s="18" t="str">
        <f t="shared" ca="1" si="166"/>
        <v/>
      </c>
      <c r="I2512" s="17" t="str">
        <f>_xlfn.XLOOKUP(A2512,Students[Full Name],Students[Starting Rank],"")</f>
        <v/>
      </c>
      <c r="J2512" s="15" t="str">
        <f t="shared" ca="1" si="168"/>
        <v xml:space="preserve">: </v>
      </c>
      <c r="K2512" s="16" t="str">
        <f>_xlfn.XLOOKUP(A2512,Students[Full Name],Students[Start Date],"")</f>
        <v/>
      </c>
      <c r="L2512" s="18">
        <f t="shared" ca="1" si="169"/>
        <v>-1</v>
      </c>
      <c r="M2512" s="18" cm="1">
        <f t="array" aca="1" ref="M2512" ca="1">SUMPRODUCT(Inactives[Days Inactive]*(Inactives[Student]=A2512))/365</f>
        <v>0</v>
      </c>
      <c r="N2512" s="18" t="str" cm="1">
        <f t="array" ref="N2512">IF(LEN($A2512)&gt;0,SUMPRODUCT(($A2512=merged_names)*(_xlfn.TEXTAFTER(N$2, "At ")=merged_belt_colours)*merged_months_at_rank),"")</f>
        <v/>
      </c>
      <c r="O2512" s="18" t="str" cm="1">
        <f t="array" ref="O2512">IF(LEN($A2512)&gt;0,SUMPRODUCT(($A2512=merged_names)*(_xlfn.TEXTAFTER(O$2, "At ")=merged_belt_colours)*merged_months_at_rank),"")</f>
        <v/>
      </c>
      <c r="P2512" s="18" t="str" cm="1">
        <f t="array" ref="P2512">IF(LEN($A2512)&gt;0,SUMPRODUCT(($A2512=merged_names)*(_xlfn.TEXTAFTER(P$2, "At ")=merged_belt_colours)*merged_months_at_rank),"")</f>
        <v/>
      </c>
      <c r="Q2512" s="18" t="str" cm="1">
        <f t="array" ref="Q2512">IF(LEN($A2512)&gt;0,SUMPRODUCT(($A2512=merged_names)*(_xlfn.TEXTAFTER(Q$2, "At ")=merged_belt_colours)*merged_months_at_rank),"")</f>
        <v/>
      </c>
      <c r="R2512" s="18" t="str" cm="1">
        <f t="array" ref="R2512">IF(LEN($A2512)&gt;0,SUMPRODUCT(($A2512=merged_names)*(_xlfn.TEXTAFTER(R$2, "At ")=merged_belt_colours)*merged_months_at_rank),"")</f>
        <v/>
      </c>
    </row>
    <row r="2513" spans="1:18" x14ac:dyDescent="0.25">
      <c r="A2513"/>
      <c r="B2513" s="15" t="str" cm="1">
        <f t="array" ref="B2513">IFERROR(IF(LEN(A2513)&gt;0, IF(SUMPRODUCT((Inactives[Key]=J2513)*(Inactives[Currently Inactive]))=1,"Inactive","Active"),""),"Active")</f>
        <v/>
      </c>
      <c r="C2513" s="16" t="str" cm="1">
        <f t="array" aca="1" ref="C2513" ca="1">IFERROR(_xlfn._xlws.FILTER(Inactives[Inactive On],(Inactives[Key]=J2513)*(Inactives[Currently Inactive]),""),"")</f>
        <v/>
      </c>
      <c r="D2513" s="16" t="str" cm="1">
        <f t="array" aca="1" ref="D2513" ca="1">IFERROR(INDEX(_xlfn.TEXTSPLIT(E2513," "),1),"")</f>
        <v/>
      </c>
      <c r="E2513" s="15" t="str" cm="1">
        <f t="array" aca="1" ref="E2513" ca="1">IFERROR(_xlfn._xlws.FILTER(merged_ranks,(merged_end_dates=DATE(9999,12,31))*(merged_names=A2513)),"")</f>
        <v/>
      </c>
      <c r="F2513" s="17" t="str">
        <f ca="1">_xlfn.XLOOKUP(J2513,Promotions[Promo Key],Promotions[Promo Date],"")</f>
        <v/>
      </c>
      <c r="G2513" s="18" t="str">
        <f t="shared" ca="1" si="167"/>
        <v/>
      </c>
      <c r="H2513" s="18" t="str">
        <f t="shared" ca="1" si="166"/>
        <v/>
      </c>
      <c r="I2513" s="17" t="str">
        <f>_xlfn.XLOOKUP(A2513,Students[Full Name],Students[Starting Rank],"")</f>
        <v/>
      </c>
      <c r="J2513" s="15" t="str">
        <f t="shared" ca="1" si="168"/>
        <v xml:space="preserve">: </v>
      </c>
      <c r="K2513" s="16" t="str">
        <f>_xlfn.XLOOKUP(A2513,Students[Full Name],Students[Start Date],"")</f>
        <v/>
      </c>
      <c r="L2513" s="18">
        <f t="shared" ca="1" si="169"/>
        <v>-1</v>
      </c>
      <c r="M2513" s="18" cm="1">
        <f t="array" aca="1" ref="M2513" ca="1">SUMPRODUCT(Inactives[Days Inactive]*(Inactives[Student]=A2513))/365</f>
        <v>0</v>
      </c>
      <c r="N2513" s="18" t="str" cm="1">
        <f t="array" ref="N2513">IF(LEN($A2513)&gt;0,SUMPRODUCT(($A2513=merged_names)*(_xlfn.TEXTAFTER(N$2, "At ")=merged_belt_colours)*merged_months_at_rank),"")</f>
        <v/>
      </c>
      <c r="O2513" s="18" t="str" cm="1">
        <f t="array" ref="O2513">IF(LEN($A2513)&gt;0,SUMPRODUCT(($A2513=merged_names)*(_xlfn.TEXTAFTER(O$2, "At ")=merged_belt_colours)*merged_months_at_rank),"")</f>
        <v/>
      </c>
      <c r="P2513" s="18" t="str" cm="1">
        <f t="array" ref="P2513">IF(LEN($A2513)&gt;0,SUMPRODUCT(($A2513=merged_names)*(_xlfn.TEXTAFTER(P$2, "At ")=merged_belt_colours)*merged_months_at_rank),"")</f>
        <v/>
      </c>
      <c r="Q2513" s="18" t="str" cm="1">
        <f t="array" ref="Q2513">IF(LEN($A2513)&gt;0,SUMPRODUCT(($A2513=merged_names)*(_xlfn.TEXTAFTER(Q$2, "At ")=merged_belt_colours)*merged_months_at_rank),"")</f>
        <v/>
      </c>
      <c r="R2513" s="18" t="str" cm="1">
        <f t="array" ref="R2513">IF(LEN($A2513)&gt;0,SUMPRODUCT(($A2513=merged_names)*(_xlfn.TEXTAFTER(R$2, "At ")=merged_belt_colours)*merged_months_at_rank),"")</f>
        <v/>
      </c>
    </row>
    <row r="2514" spans="1:18" x14ac:dyDescent="0.25">
      <c r="A2514"/>
      <c r="B2514" s="15" t="str" cm="1">
        <f t="array" ref="B2514">IFERROR(IF(LEN(A2514)&gt;0, IF(SUMPRODUCT((Inactives[Key]=J2514)*(Inactives[Currently Inactive]))=1,"Inactive","Active"),""),"Active")</f>
        <v/>
      </c>
      <c r="C2514" s="16" t="str" cm="1">
        <f t="array" aca="1" ref="C2514" ca="1">IFERROR(_xlfn._xlws.FILTER(Inactives[Inactive On],(Inactives[Key]=J2514)*(Inactives[Currently Inactive]),""),"")</f>
        <v/>
      </c>
      <c r="D2514" s="16" t="str" cm="1">
        <f t="array" aca="1" ref="D2514" ca="1">IFERROR(INDEX(_xlfn.TEXTSPLIT(E2514," "),1),"")</f>
        <v/>
      </c>
      <c r="E2514" s="15" t="str" cm="1">
        <f t="array" aca="1" ref="E2514" ca="1">IFERROR(_xlfn._xlws.FILTER(merged_ranks,(merged_end_dates=DATE(9999,12,31))*(merged_names=A2514)),"")</f>
        <v/>
      </c>
      <c r="F2514" s="17" t="str">
        <f ca="1">_xlfn.XLOOKUP(J2514,Promotions[Promo Key],Promotions[Promo Date],"")</f>
        <v/>
      </c>
      <c r="G2514" s="18" t="str">
        <f t="shared" ca="1" si="167"/>
        <v/>
      </c>
      <c r="H2514" s="18" t="str">
        <f t="shared" ca="1" si="166"/>
        <v/>
      </c>
      <c r="I2514" s="17" t="str">
        <f>_xlfn.XLOOKUP(A2514,Students[Full Name],Students[Starting Rank],"")</f>
        <v/>
      </c>
      <c r="J2514" s="15" t="str">
        <f t="shared" ca="1" si="168"/>
        <v xml:space="preserve">: </v>
      </c>
      <c r="K2514" s="16" t="str">
        <f>_xlfn.XLOOKUP(A2514,Students[Full Name],Students[Start Date],"")</f>
        <v/>
      </c>
      <c r="L2514" s="18">
        <f t="shared" ca="1" si="169"/>
        <v>-1</v>
      </c>
      <c r="M2514" s="18" cm="1">
        <f t="array" aca="1" ref="M2514" ca="1">SUMPRODUCT(Inactives[Days Inactive]*(Inactives[Student]=A2514))/365</f>
        <v>0</v>
      </c>
      <c r="N2514" s="18" t="str" cm="1">
        <f t="array" ref="N2514">IF(LEN($A2514)&gt;0,SUMPRODUCT(($A2514=merged_names)*(_xlfn.TEXTAFTER(N$2, "At ")=merged_belt_colours)*merged_months_at_rank),"")</f>
        <v/>
      </c>
      <c r="O2514" s="18" t="str" cm="1">
        <f t="array" ref="O2514">IF(LEN($A2514)&gt;0,SUMPRODUCT(($A2514=merged_names)*(_xlfn.TEXTAFTER(O$2, "At ")=merged_belt_colours)*merged_months_at_rank),"")</f>
        <v/>
      </c>
      <c r="P2514" s="18" t="str" cm="1">
        <f t="array" ref="P2514">IF(LEN($A2514)&gt;0,SUMPRODUCT(($A2514=merged_names)*(_xlfn.TEXTAFTER(P$2, "At ")=merged_belt_colours)*merged_months_at_rank),"")</f>
        <v/>
      </c>
      <c r="Q2514" s="18" t="str" cm="1">
        <f t="array" ref="Q2514">IF(LEN($A2514)&gt;0,SUMPRODUCT(($A2514=merged_names)*(_xlfn.TEXTAFTER(Q$2, "At ")=merged_belt_colours)*merged_months_at_rank),"")</f>
        <v/>
      </c>
      <c r="R2514" s="18" t="str" cm="1">
        <f t="array" ref="R2514">IF(LEN($A2514)&gt;0,SUMPRODUCT(($A2514=merged_names)*(_xlfn.TEXTAFTER(R$2, "At ")=merged_belt_colours)*merged_months_at_rank),"")</f>
        <v/>
      </c>
    </row>
    <row r="2515" spans="1:18" x14ac:dyDescent="0.25">
      <c r="A2515"/>
      <c r="B2515" s="15" t="str" cm="1">
        <f t="array" ref="B2515">IFERROR(IF(LEN(A2515)&gt;0, IF(SUMPRODUCT((Inactives[Key]=J2515)*(Inactives[Currently Inactive]))=1,"Inactive","Active"),""),"Active")</f>
        <v/>
      </c>
      <c r="C2515" s="16" t="str" cm="1">
        <f t="array" aca="1" ref="C2515" ca="1">IFERROR(_xlfn._xlws.FILTER(Inactives[Inactive On],(Inactives[Key]=J2515)*(Inactives[Currently Inactive]),""),"")</f>
        <v/>
      </c>
      <c r="D2515" s="16" t="str" cm="1">
        <f t="array" aca="1" ref="D2515" ca="1">IFERROR(INDEX(_xlfn.TEXTSPLIT(E2515," "),1),"")</f>
        <v/>
      </c>
      <c r="E2515" s="15" t="str" cm="1">
        <f t="array" aca="1" ref="E2515" ca="1">IFERROR(_xlfn._xlws.FILTER(merged_ranks,(merged_end_dates=DATE(9999,12,31))*(merged_names=A2515)),"")</f>
        <v/>
      </c>
      <c r="F2515" s="17" t="str">
        <f ca="1">_xlfn.XLOOKUP(J2515,Promotions[Promo Key],Promotions[Promo Date],"")</f>
        <v/>
      </c>
      <c r="G2515" s="18" t="str">
        <f t="shared" ca="1" si="167"/>
        <v/>
      </c>
      <c r="H2515" s="18" t="str">
        <f t="shared" ca="1" si="166"/>
        <v/>
      </c>
      <c r="I2515" s="17" t="str">
        <f>_xlfn.XLOOKUP(A2515,Students[Full Name],Students[Starting Rank],"")</f>
        <v/>
      </c>
      <c r="J2515" s="15" t="str">
        <f t="shared" ca="1" si="168"/>
        <v xml:space="preserve">: </v>
      </c>
      <c r="K2515" s="16" t="str">
        <f>_xlfn.XLOOKUP(A2515,Students[Full Name],Students[Start Date],"")</f>
        <v/>
      </c>
      <c r="L2515" s="18">
        <f t="shared" ca="1" si="169"/>
        <v>-1</v>
      </c>
      <c r="M2515" s="18" cm="1">
        <f t="array" aca="1" ref="M2515" ca="1">SUMPRODUCT(Inactives[Days Inactive]*(Inactives[Student]=A2515))/365</f>
        <v>0</v>
      </c>
      <c r="N2515" s="18" t="str" cm="1">
        <f t="array" ref="N2515">IF(LEN($A2515)&gt;0,SUMPRODUCT(($A2515=merged_names)*(_xlfn.TEXTAFTER(N$2, "At ")=merged_belt_colours)*merged_months_at_rank),"")</f>
        <v/>
      </c>
      <c r="O2515" s="18" t="str" cm="1">
        <f t="array" ref="O2515">IF(LEN($A2515)&gt;0,SUMPRODUCT(($A2515=merged_names)*(_xlfn.TEXTAFTER(O$2, "At ")=merged_belt_colours)*merged_months_at_rank),"")</f>
        <v/>
      </c>
      <c r="P2515" s="18" t="str" cm="1">
        <f t="array" ref="P2515">IF(LEN($A2515)&gt;0,SUMPRODUCT(($A2515=merged_names)*(_xlfn.TEXTAFTER(P$2, "At ")=merged_belt_colours)*merged_months_at_rank),"")</f>
        <v/>
      </c>
      <c r="Q2515" s="18" t="str" cm="1">
        <f t="array" ref="Q2515">IF(LEN($A2515)&gt;0,SUMPRODUCT(($A2515=merged_names)*(_xlfn.TEXTAFTER(Q$2, "At ")=merged_belt_colours)*merged_months_at_rank),"")</f>
        <v/>
      </c>
      <c r="R2515" s="18" t="str" cm="1">
        <f t="array" ref="R2515">IF(LEN($A2515)&gt;0,SUMPRODUCT(($A2515=merged_names)*(_xlfn.TEXTAFTER(R$2, "At ")=merged_belt_colours)*merged_months_at_rank),"")</f>
        <v/>
      </c>
    </row>
    <row r="2516" spans="1:18" x14ac:dyDescent="0.25">
      <c r="A2516"/>
      <c r="B2516" s="15" t="str" cm="1">
        <f t="array" ref="B2516">IFERROR(IF(LEN(A2516)&gt;0, IF(SUMPRODUCT((Inactives[Key]=J2516)*(Inactives[Currently Inactive]))=1,"Inactive","Active"),""),"Active")</f>
        <v/>
      </c>
      <c r="C2516" s="16" t="str" cm="1">
        <f t="array" aca="1" ref="C2516" ca="1">IFERROR(_xlfn._xlws.FILTER(Inactives[Inactive On],(Inactives[Key]=J2516)*(Inactives[Currently Inactive]),""),"")</f>
        <v/>
      </c>
      <c r="D2516" s="16" t="str" cm="1">
        <f t="array" aca="1" ref="D2516" ca="1">IFERROR(INDEX(_xlfn.TEXTSPLIT(E2516," "),1),"")</f>
        <v/>
      </c>
      <c r="E2516" s="15" t="str" cm="1">
        <f t="array" aca="1" ref="E2516" ca="1">IFERROR(_xlfn._xlws.FILTER(merged_ranks,(merged_end_dates=DATE(9999,12,31))*(merged_names=A2516)),"")</f>
        <v/>
      </c>
      <c r="F2516" s="17" t="str">
        <f ca="1">_xlfn.XLOOKUP(J2516,Promotions[Promo Key],Promotions[Promo Date],"")</f>
        <v/>
      </c>
      <c r="G2516" s="18" t="str">
        <f t="shared" ca="1" si="167"/>
        <v/>
      </c>
      <c r="H2516" s="18" t="str">
        <f t="shared" ca="1" si="166"/>
        <v/>
      </c>
      <c r="I2516" s="17" t="str">
        <f>_xlfn.XLOOKUP(A2516,Students[Full Name],Students[Starting Rank],"")</f>
        <v/>
      </c>
      <c r="J2516" s="15" t="str">
        <f t="shared" ca="1" si="168"/>
        <v xml:space="preserve">: </v>
      </c>
      <c r="K2516" s="16" t="str">
        <f>_xlfn.XLOOKUP(A2516,Students[Full Name],Students[Start Date],"")</f>
        <v/>
      </c>
      <c r="L2516" s="18">
        <f t="shared" ca="1" si="169"/>
        <v>-1</v>
      </c>
      <c r="M2516" s="18" cm="1">
        <f t="array" aca="1" ref="M2516" ca="1">SUMPRODUCT(Inactives[Days Inactive]*(Inactives[Student]=A2516))/365</f>
        <v>0</v>
      </c>
      <c r="N2516" s="18" t="str" cm="1">
        <f t="array" ref="N2516">IF(LEN($A2516)&gt;0,SUMPRODUCT(($A2516=merged_names)*(_xlfn.TEXTAFTER(N$2, "At ")=merged_belt_colours)*merged_months_at_rank),"")</f>
        <v/>
      </c>
      <c r="O2516" s="18" t="str" cm="1">
        <f t="array" ref="O2516">IF(LEN($A2516)&gt;0,SUMPRODUCT(($A2516=merged_names)*(_xlfn.TEXTAFTER(O$2, "At ")=merged_belt_colours)*merged_months_at_rank),"")</f>
        <v/>
      </c>
      <c r="P2516" s="18" t="str" cm="1">
        <f t="array" ref="P2516">IF(LEN($A2516)&gt;0,SUMPRODUCT(($A2516=merged_names)*(_xlfn.TEXTAFTER(P$2, "At ")=merged_belt_colours)*merged_months_at_rank),"")</f>
        <v/>
      </c>
      <c r="Q2516" s="18" t="str" cm="1">
        <f t="array" ref="Q2516">IF(LEN($A2516)&gt;0,SUMPRODUCT(($A2516=merged_names)*(_xlfn.TEXTAFTER(Q$2, "At ")=merged_belt_colours)*merged_months_at_rank),"")</f>
        <v/>
      </c>
      <c r="R2516" s="18" t="str" cm="1">
        <f t="array" ref="R2516">IF(LEN($A2516)&gt;0,SUMPRODUCT(($A2516=merged_names)*(_xlfn.TEXTAFTER(R$2, "At ")=merged_belt_colours)*merged_months_at_rank),"")</f>
        <v/>
      </c>
    </row>
    <row r="2517" spans="1:18" x14ac:dyDescent="0.25">
      <c r="A2517"/>
      <c r="B2517" s="15" t="str" cm="1">
        <f t="array" ref="B2517">IFERROR(IF(LEN(A2517)&gt;0, IF(SUMPRODUCT((Inactives[Key]=J2517)*(Inactives[Currently Inactive]))=1,"Inactive","Active"),""),"Active")</f>
        <v/>
      </c>
      <c r="C2517" s="16" t="str" cm="1">
        <f t="array" aca="1" ref="C2517" ca="1">IFERROR(_xlfn._xlws.FILTER(Inactives[Inactive On],(Inactives[Key]=J2517)*(Inactives[Currently Inactive]),""),"")</f>
        <v/>
      </c>
      <c r="D2517" s="16" t="str" cm="1">
        <f t="array" aca="1" ref="D2517" ca="1">IFERROR(INDEX(_xlfn.TEXTSPLIT(E2517," "),1),"")</f>
        <v/>
      </c>
      <c r="E2517" s="15" t="str" cm="1">
        <f t="array" aca="1" ref="E2517" ca="1">IFERROR(_xlfn._xlws.FILTER(merged_ranks,(merged_end_dates=DATE(9999,12,31))*(merged_names=A2517)),"")</f>
        <v/>
      </c>
      <c r="F2517" s="17" t="str">
        <f ca="1">_xlfn.XLOOKUP(J2517,Promotions[Promo Key],Promotions[Promo Date],"")</f>
        <v/>
      </c>
      <c r="G2517" s="18" t="str">
        <f t="shared" ca="1" si="167"/>
        <v/>
      </c>
      <c r="H2517" s="18" t="str">
        <f t="shared" ca="1" si="166"/>
        <v/>
      </c>
      <c r="I2517" s="17" t="str">
        <f>_xlfn.XLOOKUP(A2517,Students[Full Name],Students[Starting Rank],"")</f>
        <v/>
      </c>
      <c r="J2517" s="15" t="str">
        <f t="shared" ca="1" si="168"/>
        <v xml:space="preserve">: </v>
      </c>
      <c r="K2517" s="16" t="str">
        <f>_xlfn.XLOOKUP(A2517,Students[Full Name],Students[Start Date],"")</f>
        <v/>
      </c>
      <c r="L2517" s="18">
        <f t="shared" ca="1" si="169"/>
        <v>-1</v>
      </c>
      <c r="M2517" s="18" cm="1">
        <f t="array" aca="1" ref="M2517" ca="1">SUMPRODUCT(Inactives[Days Inactive]*(Inactives[Student]=A2517))/365</f>
        <v>0</v>
      </c>
      <c r="N2517" s="18" t="str" cm="1">
        <f t="array" ref="N2517">IF(LEN($A2517)&gt;0,SUMPRODUCT(($A2517=merged_names)*(_xlfn.TEXTAFTER(N$2, "At ")=merged_belt_colours)*merged_months_at_rank),"")</f>
        <v/>
      </c>
      <c r="O2517" s="18" t="str" cm="1">
        <f t="array" ref="O2517">IF(LEN($A2517)&gt;0,SUMPRODUCT(($A2517=merged_names)*(_xlfn.TEXTAFTER(O$2, "At ")=merged_belt_colours)*merged_months_at_rank),"")</f>
        <v/>
      </c>
      <c r="P2517" s="18" t="str" cm="1">
        <f t="array" ref="P2517">IF(LEN($A2517)&gt;0,SUMPRODUCT(($A2517=merged_names)*(_xlfn.TEXTAFTER(P$2, "At ")=merged_belt_colours)*merged_months_at_rank),"")</f>
        <v/>
      </c>
      <c r="Q2517" s="18" t="str" cm="1">
        <f t="array" ref="Q2517">IF(LEN($A2517)&gt;0,SUMPRODUCT(($A2517=merged_names)*(_xlfn.TEXTAFTER(Q$2, "At ")=merged_belt_colours)*merged_months_at_rank),"")</f>
        <v/>
      </c>
      <c r="R2517" s="18" t="str" cm="1">
        <f t="array" ref="R2517">IF(LEN($A2517)&gt;0,SUMPRODUCT(($A2517=merged_names)*(_xlfn.TEXTAFTER(R$2, "At ")=merged_belt_colours)*merged_months_at_rank),"")</f>
        <v/>
      </c>
    </row>
    <row r="2518" spans="1:18" x14ac:dyDescent="0.25">
      <c r="A2518"/>
      <c r="B2518" s="15" t="str" cm="1">
        <f t="array" ref="B2518">IFERROR(IF(LEN(A2518)&gt;0, IF(SUMPRODUCT((Inactives[Key]=J2518)*(Inactives[Currently Inactive]))=1,"Inactive","Active"),""),"Active")</f>
        <v/>
      </c>
      <c r="C2518" s="16" t="str" cm="1">
        <f t="array" aca="1" ref="C2518" ca="1">IFERROR(_xlfn._xlws.FILTER(Inactives[Inactive On],(Inactives[Key]=J2518)*(Inactives[Currently Inactive]),""),"")</f>
        <v/>
      </c>
      <c r="D2518" s="16" t="str" cm="1">
        <f t="array" aca="1" ref="D2518" ca="1">IFERROR(INDEX(_xlfn.TEXTSPLIT(E2518," "),1),"")</f>
        <v/>
      </c>
      <c r="E2518" s="15" t="str" cm="1">
        <f t="array" aca="1" ref="E2518" ca="1">IFERROR(_xlfn._xlws.FILTER(merged_ranks,(merged_end_dates=DATE(9999,12,31))*(merged_names=A2518)),"")</f>
        <v/>
      </c>
      <c r="F2518" s="17" t="str">
        <f ca="1">_xlfn.XLOOKUP(J2518,Promotions[Promo Key],Promotions[Promo Date],"")</f>
        <v/>
      </c>
      <c r="G2518" s="18" t="str">
        <f t="shared" ca="1" si="167"/>
        <v/>
      </c>
      <c r="H2518" s="18" t="str">
        <f t="shared" ca="1" si="166"/>
        <v/>
      </c>
      <c r="I2518" s="17" t="str">
        <f>_xlfn.XLOOKUP(A2518,Students[Full Name],Students[Starting Rank],"")</f>
        <v/>
      </c>
      <c r="J2518" s="15" t="str">
        <f t="shared" ca="1" si="168"/>
        <v xml:space="preserve">: </v>
      </c>
      <c r="K2518" s="16" t="str">
        <f>_xlfn.XLOOKUP(A2518,Students[Full Name],Students[Start Date],"")</f>
        <v/>
      </c>
      <c r="L2518" s="18">
        <f t="shared" ca="1" si="169"/>
        <v>-1</v>
      </c>
      <c r="M2518" s="18" cm="1">
        <f t="array" aca="1" ref="M2518" ca="1">SUMPRODUCT(Inactives[Days Inactive]*(Inactives[Student]=A2518))/365</f>
        <v>0</v>
      </c>
      <c r="N2518" s="18" t="str" cm="1">
        <f t="array" ref="N2518">IF(LEN($A2518)&gt;0,SUMPRODUCT(($A2518=merged_names)*(_xlfn.TEXTAFTER(N$2, "At ")=merged_belt_colours)*merged_months_at_rank),"")</f>
        <v/>
      </c>
      <c r="O2518" s="18" t="str" cm="1">
        <f t="array" ref="O2518">IF(LEN($A2518)&gt;0,SUMPRODUCT(($A2518=merged_names)*(_xlfn.TEXTAFTER(O$2, "At ")=merged_belt_colours)*merged_months_at_rank),"")</f>
        <v/>
      </c>
      <c r="P2518" s="18" t="str" cm="1">
        <f t="array" ref="P2518">IF(LEN($A2518)&gt;0,SUMPRODUCT(($A2518=merged_names)*(_xlfn.TEXTAFTER(P$2, "At ")=merged_belt_colours)*merged_months_at_rank),"")</f>
        <v/>
      </c>
      <c r="Q2518" s="18" t="str" cm="1">
        <f t="array" ref="Q2518">IF(LEN($A2518)&gt;0,SUMPRODUCT(($A2518=merged_names)*(_xlfn.TEXTAFTER(Q$2, "At ")=merged_belt_colours)*merged_months_at_rank),"")</f>
        <v/>
      </c>
      <c r="R2518" s="18" t="str" cm="1">
        <f t="array" ref="R2518">IF(LEN($A2518)&gt;0,SUMPRODUCT(($A2518=merged_names)*(_xlfn.TEXTAFTER(R$2, "At ")=merged_belt_colours)*merged_months_at_rank),"")</f>
        <v/>
      </c>
    </row>
    <row r="2519" spans="1:18" x14ac:dyDescent="0.25">
      <c r="A2519"/>
      <c r="B2519" s="15" t="str" cm="1">
        <f t="array" ref="B2519">IFERROR(IF(LEN(A2519)&gt;0, IF(SUMPRODUCT((Inactives[Key]=J2519)*(Inactives[Currently Inactive]))=1,"Inactive","Active"),""),"Active")</f>
        <v/>
      </c>
      <c r="C2519" s="16" t="str" cm="1">
        <f t="array" aca="1" ref="C2519" ca="1">IFERROR(_xlfn._xlws.FILTER(Inactives[Inactive On],(Inactives[Key]=J2519)*(Inactives[Currently Inactive]),""),"")</f>
        <v/>
      </c>
      <c r="D2519" s="16" t="str" cm="1">
        <f t="array" aca="1" ref="D2519" ca="1">IFERROR(INDEX(_xlfn.TEXTSPLIT(E2519," "),1),"")</f>
        <v/>
      </c>
      <c r="E2519" s="15" t="str" cm="1">
        <f t="array" aca="1" ref="E2519" ca="1">IFERROR(_xlfn._xlws.FILTER(merged_ranks,(merged_end_dates=DATE(9999,12,31))*(merged_names=A2519)),"")</f>
        <v/>
      </c>
      <c r="F2519" s="17" t="str">
        <f ca="1">_xlfn.XLOOKUP(J2519,Promotions[Promo Key],Promotions[Promo Date],"")</f>
        <v/>
      </c>
      <c r="G2519" s="18" t="str">
        <f t="shared" ca="1" si="167"/>
        <v/>
      </c>
      <c r="H2519" s="18" t="str">
        <f t="shared" ca="1" si="166"/>
        <v/>
      </c>
      <c r="I2519" s="17" t="str">
        <f>_xlfn.XLOOKUP(A2519,Students[Full Name],Students[Starting Rank],"")</f>
        <v/>
      </c>
      <c r="J2519" s="15" t="str">
        <f t="shared" ca="1" si="168"/>
        <v xml:space="preserve">: </v>
      </c>
      <c r="K2519" s="16" t="str">
        <f>_xlfn.XLOOKUP(A2519,Students[Full Name],Students[Start Date],"")</f>
        <v/>
      </c>
      <c r="L2519" s="18">
        <f t="shared" ca="1" si="169"/>
        <v>-1</v>
      </c>
      <c r="M2519" s="18" cm="1">
        <f t="array" aca="1" ref="M2519" ca="1">SUMPRODUCT(Inactives[Days Inactive]*(Inactives[Student]=A2519))/365</f>
        <v>0</v>
      </c>
      <c r="N2519" s="18" t="str" cm="1">
        <f t="array" ref="N2519">IF(LEN($A2519)&gt;0,SUMPRODUCT(($A2519=merged_names)*(_xlfn.TEXTAFTER(N$2, "At ")=merged_belt_colours)*merged_months_at_rank),"")</f>
        <v/>
      </c>
      <c r="O2519" s="18" t="str" cm="1">
        <f t="array" ref="O2519">IF(LEN($A2519)&gt;0,SUMPRODUCT(($A2519=merged_names)*(_xlfn.TEXTAFTER(O$2, "At ")=merged_belt_colours)*merged_months_at_rank),"")</f>
        <v/>
      </c>
      <c r="P2519" s="18" t="str" cm="1">
        <f t="array" ref="P2519">IF(LEN($A2519)&gt;0,SUMPRODUCT(($A2519=merged_names)*(_xlfn.TEXTAFTER(P$2, "At ")=merged_belt_colours)*merged_months_at_rank),"")</f>
        <v/>
      </c>
      <c r="Q2519" s="18" t="str" cm="1">
        <f t="array" ref="Q2519">IF(LEN($A2519)&gt;0,SUMPRODUCT(($A2519=merged_names)*(_xlfn.TEXTAFTER(Q$2, "At ")=merged_belt_colours)*merged_months_at_rank),"")</f>
        <v/>
      </c>
      <c r="R2519" s="18" t="str" cm="1">
        <f t="array" ref="R2519">IF(LEN($A2519)&gt;0,SUMPRODUCT(($A2519=merged_names)*(_xlfn.TEXTAFTER(R$2, "At ")=merged_belt_colours)*merged_months_at_rank),"")</f>
        <v/>
      </c>
    </row>
    <row r="2520" spans="1:18" x14ac:dyDescent="0.25">
      <c r="A2520"/>
      <c r="B2520" s="15" t="str" cm="1">
        <f t="array" ref="B2520">IFERROR(IF(LEN(A2520)&gt;0, IF(SUMPRODUCT((Inactives[Key]=J2520)*(Inactives[Currently Inactive]))=1,"Inactive","Active"),""),"Active")</f>
        <v/>
      </c>
      <c r="C2520" s="16" t="str" cm="1">
        <f t="array" aca="1" ref="C2520" ca="1">IFERROR(_xlfn._xlws.FILTER(Inactives[Inactive On],(Inactives[Key]=J2520)*(Inactives[Currently Inactive]),""),"")</f>
        <v/>
      </c>
      <c r="D2520" s="16" t="str" cm="1">
        <f t="array" aca="1" ref="D2520" ca="1">IFERROR(INDEX(_xlfn.TEXTSPLIT(E2520," "),1),"")</f>
        <v/>
      </c>
      <c r="E2520" s="15" t="str" cm="1">
        <f t="array" aca="1" ref="E2520" ca="1">IFERROR(_xlfn._xlws.FILTER(merged_ranks,(merged_end_dates=DATE(9999,12,31))*(merged_names=A2520)),"")</f>
        <v/>
      </c>
      <c r="F2520" s="17" t="str">
        <f ca="1">_xlfn.XLOOKUP(J2520,Promotions[Promo Key],Promotions[Promo Date],"")</f>
        <v/>
      </c>
      <c r="G2520" s="18" t="str">
        <f t="shared" ca="1" si="167"/>
        <v/>
      </c>
      <c r="H2520" s="18" t="str">
        <f t="shared" ref="H2520:H2583" ca="1" si="170">IFERROR((TODAY()-K2520)/365-M2520,"")</f>
        <v/>
      </c>
      <c r="I2520" s="17" t="str">
        <f>_xlfn.XLOOKUP(A2520,Students[Full Name],Students[Starting Rank],"")</f>
        <v/>
      </c>
      <c r="J2520" s="15" t="str">
        <f t="shared" ca="1" si="168"/>
        <v xml:space="preserve">: </v>
      </c>
      <c r="K2520" s="16" t="str">
        <f>_xlfn.XLOOKUP(A2520,Students[Full Name],Students[Start Date],"")</f>
        <v/>
      </c>
      <c r="L2520" s="18">
        <f t="shared" ca="1" si="169"/>
        <v>-1</v>
      </c>
      <c r="M2520" s="18" cm="1">
        <f t="array" aca="1" ref="M2520" ca="1">SUMPRODUCT(Inactives[Days Inactive]*(Inactives[Student]=A2520))/365</f>
        <v>0</v>
      </c>
      <c r="N2520" s="18" t="str" cm="1">
        <f t="array" ref="N2520">IF(LEN($A2520)&gt;0,SUMPRODUCT(($A2520=merged_names)*(_xlfn.TEXTAFTER(N$2, "At ")=merged_belt_colours)*merged_months_at_rank),"")</f>
        <v/>
      </c>
      <c r="O2520" s="18" t="str" cm="1">
        <f t="array" ref="O2520">IF(LEN($A2520)&gt;0,SUMPRODUCT(($A2520=merged_names)*(_xlfn.TEXTAFTER(O$2, "At ")=merged_belt_colours)*merged_months_at_rank),"")</f>
        <v/>
      </c>
      <c r="P2520" s="18" t="str" cm="1">
        <f t="array" ref="P2520">IF(LEN($A2520)&gt;0,SUMPRODUCT(($A2520=merged_names)*(_xlfn.TEXTAFTER(P$2, "At ")=merged_belt_colours)*merged_months_at_rank),"")</f>
        <v/>
      </c>
      <c r="Q2520" s="18" t="str" cm="1">
        <f t="array" ref="Q2520">IF(LEN($A2520)&gt;0,SUMPRODUCT(($A2520=merged_names)*(_xlfn.TEXTAFTER(Q$2, "At ")=merged_belt_colours)*merged_months_at_rank),"")</f>
        <v/>
      </c>
      <c r="R2520" s="18" t="str" cm="1">
        <f t="array" ref="R2520">IF(LEN($A2520)&gt;0,SUMPRODUCT(($A2520=merged_names)*(_xlfn.TEXTAFTER(R$2, "At ")=merged_belt_colours)*merged_months_at_rank),"")</f>
        <v/>
      </c>
    </row>
    <row r="2521" spans="1:18" x14ac:dyDescent="0.25">
      <c r="A2521"/>
      <c r="B2521" s="15" t="str" cm="1">
        <f t="array" ref="B2521">IFERROR(IF(LEN(A2521)&gt;0, IF(SUMPRODUCT((Inactives[Key]=J2521)*(Inactives[Currently Inactive]))=1,"Inactive","Active"),""),"Active")</f>
        <v/>
      </c>
      <c r="C2521" s="16" t="str" cm="1">
        <f t="array" aca="1" ref="C2521" ca="1">IFERROR(_xlfn._xlws.FILTER(Inactives[Inactive On],(Inactives[Key]=J2521)*(Inactives[Currently Inactive]),""),"")</f>
        <v/>
      </c>
      <c r="D2521" s="16" t="str" cm="1">
        <f t="array" aca="1" ref="D2521" ca="1">IFERROR(INDEX(_xlfn.TEXTSPLIT(E2521," "),1),"")</f>
        <v/>
      </c>
      <c r="E2521" s="15" t="str" cm="1">
        <f t="array" aca="1" ref="E2521" ca="1">IFERROR(_xlfn._xlws.FILTER(merged_ranks,(merged_end_dates=DATE(9999,12,31))*(merged_names=A2521)),"")</f>
        <v/>
      </c>
      <c r="F2521" s="17" t="str">
        <f ca="1">_xlfn.XLOOKUP(J2521,Promotions[Promo Key],Promotions[Promo Date],"")</f>
        <v/>
      </c>
      <c r="G2521" s="18" t="str">
        <f t="shared" ca="1" si="167"/>
        <v/>
      </c>
      <c r="H2521" s="18" t="str">
        <f t="shared" ca="1" si="170"/>
        <v/>
      </c>
      <c r="I2521" s="17" t="str">
        <f>_xlfn.XLOOKUP(A2521,Students[Full Name],Students[Starting Rank],"")</f>
        <v/>
      </c>
      <c r="J2521" s="15" t="str">
        <f t="shared" ca="1" si="168"/>
        <v xml:space="preserve">: </v>
      </c>
      <c r="K2521" s="16" t="str">
        <f>_xlfn.XLOOKUP(A2521,Students[Full Name],Students[Start Date],"")</f>
        <v/>
      </c>
      <c r="L2521" s="18">
        <f t="shared" ca="1" si="169"/>
        <v>-1</v>
      </c>
      <c r="M2521" s="18" cm="1">
        <f t="array" aca="1" ref="M2521" ca="1">SUMPRODUCT(Inactives[Days Inactive]*(Inactives[Student]=A2521))/365</f>
        <v>0</v>
      </c>
      <c r="N2521" s="18" t="str" cm="1">
        <f t="array" ref="N2521">IF(LEN($A2521)&gt;0,SUMPRODUCT(($A2521=merged_names)*(_xlfn.TEXTAFTER(N$2, "At ")=merged_belt_colours)*merged_months_at_rank),"")</f>
        <v/>
      </c>
      <c r="O2521" s="18" t="str" cm="1">
        <f t="array" ref="O2521">IF(LEN($A2521)&gt;0,SUMPRODUCT(($A2521=merged_names)*(_xlfn.TEXTAFTER(O$2, "At ")=merged_belt_colours)*merged_months_at_rank),"")</f>
        <v/>
      </c>
      <c r="P2521" s="18" t="str" cm="1">
        <f t="array" ref="P2521">IF(LEN($A2521)&gt;0,SUMPRODUCT(($A2521=merged_names)*(_xlfn.TEXTAFTER(P$2, "At ")=merged_belt_colours)*merged_months_at_rank),"")</f>
        <v/>
      </c>
      <c r="Q2521" s="18" t="str" cm="1">
        <f t="array" ref="Q2521">IF(LEN($A2521)&gt;0,SUMPRODUCT(($A2521=merged_names)*(_xlfn.TEXTAFTER(Q$2, "At ")=merged_belt_colours)*merged_months_at_rank),"")</f>
        <v/>
      </c>
      <c r="R2521" s="18" t="str" cm="1">
        <f t="array" ref="R2521">IF(LEN($A2521)&gt;0,SUMPRODUCT(($A2521=merged_names)*(_xlfn.TEXTAFTER(R$2, "At ")=merged_belt_colours)*merged_months_at_rank),"")</f>
        <v/>
      </c>
    </row>
    <row r="2522" spans="1:18" x14ac:dyDescent="0.25">
      <c r="A2522"/>
      <c r="B2522" s="15" t="str" cm="1">
        <f t="array" ref="B2522">IFERROR(IF(LEN(A2522)&gt;0, IF(SUMPRODUCT((Inactives[Key]=J2522)*(Inactives[Currently Inactive]))=1,"Inactive","Active"),""),"Active")</f>
        <v/>
      </c>
      <c r="C2522" s="16" t="str" cm="1">
        <f t="array" aca="1" ref="C2522" ca="1">IFERROR(_xlfn._xlws.FILTER(Inactives[Inactive On],(Inactives[Key]=J2522)*(Inactives[Currently Inactive]),""),"")</f>
        <v/>
      </c>
      <c r="D2522" s="16" t="str" cm="1">
        <f t="array" aca="1" ref="D2522" ca="1">IFERROR(INDEX(_xlfn.TEXTSPLIT(E2522," "),1),"")</f>
        <v/>
      </c>
      <c r="E2522" s="15" t="str" cm="1">
        <f t="array" aca="1" ref="E2522" ca="1">IFERROR(_xlfn._xlws.FILTER(merged_ranks,(merged_end_dates=DATE(9999,12,31))*(merged_names=A2522)),"")</f>
        <v/>
      </c>
      <c r="F2522" s="17" t="str">
        <f ca="1">_xlfn.XLOOKUP(J2522,Promotions[Promo Key],Promotions[Promo Date],"")</f>
        <v/>
      </c>
      <c r="G2522" s="18" t="str">
        <f t="shared" ca="1" si="167"/>
        <v/>
      </c>
      <c r="H2522" s="18" t="str">
        <f t="shared" ca="1" si="170"/>
        <v/>
      </c>
      <c r="I2522" s="17" t="str">
        <f>_xlfn.XLOOKUP(A2522,Students[Full Name],Students[Starting Rank],"")</f>
        <v/>
      </c>
      <c r="J2522" s="15" t="str">
        <f t="shared" ca="1" si="168"/>
        <v xml:space="preserve">: </v>
      </c>
      <c r="K2522" s="16" t="str">
        <f>_xlfn.XLOOKUP(A2522,Students[Full Name],Students[Start Date],"")</f>
        <v/>
      </c>
      <c r="L2522" s="18">
        <f t="shared" ca="1" si="169"/>
        <v>-1</v>
      </c>
      <c r="M2522" s="18" cm="1">
        <f t="array" aca="1" ref="M2522" ca="1">SUMPRODUCT(Inactives[Days Inactive]*(Inactives[Student]=A2522))/365</f>
        <v>0</v>
      </c>
      <c r="N2522" s="18" t="str" cm="1">
        <f t="array" ref="N2522">IF(LEN($A2522)&gt;0,SUMPRODUCT(($A2522=merged_names)*(_xlfn.TEXTAFTER(N$2, "At ")=merged_belt_colours)*merged_months_at_rank),"")</f>
        <v/>
      </c>
      <c r="O2522" s="18" t="str" cm="1">
        <f t="array" ref="O2522">IF(LEN($A2522)&gt;0,SUMPRODUCT(($A2522=merged_names)*(_xlfn.TEXTAFTER(O$2, "At ")=merged_belt_colours)*merged_months_at_rank),"")</f>
        <v/>
      </c>
      <c r="P2522" s="18" t="str" cm="1">
        <f t="array" ref="P2522">IF(LEN($A2522)&gt;0,SUMPRODUCT(($A2522=merged_names)*(_xlfn.TEXTAFTER(P$2, "At ")=merged_belt_colours)*merged_months_at_rank),"")</f>
        <v/>
      </c>
      <c r="Q2522" s="18" t="str" cm="1">
        <f t="array" ref="Q2522">IF(LEN($A2522)&gt;0,SUMPRODUCT(($A2522=merged_names)*(_xlfn.TEXTAFTER(Q$2, "At ")=merged_belt_colours)*merged_months_at_rank),"")</f>
        <v/>
      </c>
      <c r="R2522" s="18" t="str" cm="1">
        <f t="array" ref="R2522">IF(LEN($A2522)&gt;0,SUMPRODUCT(($A2522=merged_names)*(_xlfn.TEXTAFTER(R$2, "At ")=merged_belt_colours)*merged_months_at_rank),"")</f>
        <v/>
      </c>
    </row>
    <row r="2523" spans="1:18" x14ac:dyDescent="0.25">
      <c r="A2523"/>
      <c r="B2523" s="15" t="str" cm="1">
        <f t="array" ref="B2523">IFERROR(IF(LEN(A2523)&gt;0, IF(SUMPRODUCT((Inactives[Key]=J2523)*(Inactives[Currently Inactive]))=1,"Inactive","Active"),""),"Active")</f>
        <v/>
      </c>
      <c r="C2523" s="16" t="str" cm="1">
        <f t="array" aca="1" ref="C2523" ca="1">IFERROR(_xlfn._xlws.FILTER(Inactives[Inactive On],(Inactives[Key]=J2523)*(Inactives[Currently Inactive]),""),"")</f>
        <v/>
      </c>
      <c r="D2523" s="16" t="str" cm="1">
        <f t="array" aca="1" ref="D2523" ca="1">IFERROR(INDEX(_xlfn.TEXTSPLIT(E2523," "),1),"")</f>
        <v/>
      </c>
      <c r="E2523" s="15" t="str" cm="1">
        <f t="array" aca="1" ref="E2523" ca="1">IFERROR(_xlfn._xlws.FILTER(merged_ranks,(merged_end_dates=DATE(9999,12,31))*(merged_names=A2523)),"")</f>
        <v/>
      </c>
      <c r="F2523" s="17" t="str">
        <f ca="1">_xlfn.XLOOKUP(J2523,Promotions[Promo Key],Promotions[Promo Date],"")</f>
        <v/>
      </c>
      <c r="G2523" s="18" t="str">
        <f t="shared" ca="1" si="167"/>
        <v/>
      </c>
      <c r="H2523" s="18" t="str">
        <f t="shared" ca="1" si="170"/>
        <v/>
      </c>
      <c r="I2523" s="17" t="str">
        <f>_xlfn.XLOOKUP(A2523,Students[Full Name],Students[Starting Rank],"")</f>
        <v/>
      </c>
      <c r="J2523" s="15" t="str">
        <f t="shared" ca="1" si="168"/>
        <v xml:space="preserve">: </v>
      </c>
      <c r="K2523" s="16" t="str">
        <f>_xlfn.XLOOKUP(A2523,Students[Full Name],Students[Start Date],"")</f>
        <v/>
      </c>
      <c r="L2523" s="18">
        <f t="shared" ca="1" si="169"/>
        <v>-1</v>
      </c>
      <c r="M2523" s="18" cm="1">
        <f t="array" aca="1" ref="M2523" ca="1">SUMPRODUCT(Inactives[Days Inactive]*(Inactives[Student]=A2523))/365</f>
        <v>0</v>
      </c>
      <c r="N2523" s="18" t="str" cm="1">
        <f t="array" ref="N2523">IF(LEN($A2523)&gt;0,SUMPRODUCT(($A2523=merged_names)*(_xlfn.TEXTAFTER(N$2, "At ")=merged_belt_colours)*merged_months_at_rank),"")</f>
        <v/>
      </c>
      <c r="O2523" s="18" t="str" cm="1">
        <f t="array" ref="O2523">IF(LEN($A2523)&gt;0,SUMPRODUCT(($A2523=merged_names)*(_xlfn.TEXTAFTER(O$2, "At ")=merged_belt_colours)*merged_months_at_rank),"")</f>
        <v/>
      </c>
      <c r="P2523" s="18" t="str" cm="1">
        <f t="array" ref="P2523">IF(LEN($A2523)&gt;0,SUMPRODUCT(($A2523=merged_names)*(_xlfn.TEXTAFTER(P$2, "At ")=merged_belt_colours)*merged_months_at_rank),"")</f>
        <v/>
      </c>
      <c r="Q2523" s="18" t="str" cm="1">
        <f t="array" ref="Q2523">IF(LEN($A2523)&gt;0,SUMPRODUCT(($A2523=merged_names)*(_xlfn.TEXTAFTER(Q$2, "At ")=merged_belt_colours)*merged_months_at_rank),"")</f>
        <v/>
      </c>
      <c r="R2523" s="18" t="str" cm="1">
        <f t="array" ref="R2523">IF(LEN($A2523)&gt;0,SUMPRODUCT(($A2523=merged_names)*(_xlfn.TEXTAFTER(R$2, "At ")=merged_belt_colours)*merged_months_at_rank),"")</f>
        <v/>
      </c>
    </row>
    <row r="2524" spans="1:18" x14ac:dyDescent="0.25">
      <c r="A2524"/>
      <c r="B2524" s="15" t="str" cm="1">
        <f t="array" ref="B2524">IFERROR(IF(LEN(A2524)&gt;0, IF(SUMPRODUCT((Inactives[Key]=J2524)*(Inactives[Currently Inactive]))=1,"Inactive","Active"),""),"Active")</f>
        <v/>
      </c>
      <c r="C2524" s="16" t="str" cm="1">
        <f t="array" aca="1" ref="C2524" ca="1">IFERROR(_xlfn._xlws.FILTER(Inactives[Inactive On],(Inactives[Key]=J2524)*(Inactives[Currently Inactive]),""),"")</f>
        <v/>
      </c>
      <c r="D2524" s="16" t="str" cm="1">
        <f t="array" aca="1" ref="D2524" ca="1">IFERROR(INDEX(_xlfn.TEXTSPLIT(E2524," "),1),"")</f>
        <v/>
      </c>
      <c r="E2524" s="15" t="str" cm="1">
        <f t="array" aca="1" ref="E2524" ca="1">IFERROR(_xlfn._xlws.FILTER(merged_ranks,(merged_end_dates=DATE(9999,12,31))*(merged_names=A2524)),"")</f>
        <v/>
      </c>
      <c r="F2524" s="17" t="str">
        <f ca="1">_xlfn.XLOOKUP(J2524,Promotions[Promo Key],Promotions[Promo Date],"")</f>
        <v/>
      </c>
      <c r="G2524" s="18" t="str">
        <f t="shared" ref="G2524:G2587" ca="1" si="171">IFERROR((TODAY()-F2524)/30.5, "")</f>
        <v/>
      </c>
      <c r="H2524" s="18" t="str">
        <f t="shared" ca="1" si="170"/>
        <v/>
      </c>
      <c r="I2524" s="17" t="str">
        <f>_xlfn.XLOOKUP(A2524,Students[Full Name],Students[Starting Rank],"")</f>
        <v/>
      </c>
      <c r="J2524" s="15" t="str">
        <f t="shared" ref="J2524:J2587" ca="1" si="172">A2524&amp;": "&amp;E2524</f>
        <v xml:space="preserve">: </v>
      </c>
      <c r="K2524" s="16" t="str">
        <f>_xlfn.XLOOKUP(A2524,Students[Full Name],Students[Start Date],"")</f>
        <v/>
      </c>
      <c r="L2524" s="18">
        <f t="shared" ref="L2524:L2587" ca="1" si="173">IF(LEN(C2524)&gt;0,(TODAY()-C2524)/30.5,-1)</f>
        <v>-1</v>
      </c>
      <c r="M2524" s="18" cm="1">
        <f t="array" aca="1" ref="M2524" ca="1">SUMPRODUCT(Inactives[Days Inactive]*(Inactives[Student]=A2524))/365</f>
        <v>0</v>
      </c>
      <c r="N2524" s="18" t="str" cm="1">
        <f t="array" ref="N2524">IF(LEN($A2524)&gt;0,SUMPRODUCT(($A2524=merged_names)*(_xlfn.TEXTAFTER(N$2, "At ")=merged_belt_colours)*merged_months_at_rank),"")</f>
        <v/>
      </c>
      <c r="O2524" s="18" t="str" cm="1">
        <f t="array" ref="O2524">IF(LEN($A2524)&gt;0,SUMPRODUCT(($A2524=merged_names)*(_xlfn.TEXTAFTER(O$2, "At ")=merged_belt_colours)*merged_months_at_rank),"")</f>
        <v/>
      </c>
      <c r="P2524" s="18" t="str" cm="1">
        <f t="array" ref="P2524">IF(LEN($A2524)&gt;0,SUMPRODUCT(($A2524=merged_names)*(_xlfn.TEXTAFTER(P$2, "At ")=merged_belt_colours)*merged_months_at_rank),"")</f>
        <v/>
      </c>
      <c r="Q2524" s="18" t="str" cm="1">
        <f t="array" ref="Q2524">IF(LEN($A2524)&gt;0,SUMPRODUCT(($A2524=merged_names)*(_xlfn.TEXTAFTER(Q$2, "At ")=merged_belt_colours)*merged_months_at_rank),"")</f>
        <v/>
      </c>
      <c r="R2524" s="18" t="str" cm="1">
        <f t="array" ref="R2524">IF(LEN($A2524)&gt;0,SUMPRODUCT(($A2524=merged_names)*(_xlfn.TEXTAFTER(R$2, "At ")=merged_belt_colours)*merged_months_at_rank),"")</f>
        <v/>
      </c>
    </row>
    <row r="2525" spans="1:18" x14ac:dyDescent="0.25">
      <c r="A2525"/>
      <c r="B2525" s="15" t="str" cm="1">
        <f t="array" ref="B2525">IFERROR(IF(LEN(A2525)&gt;0, IF(SUMPRODUCT((Inactives[Key]=J2525)*(Inactives[Currently Inactive]))=1,"Inactive","Active"),""),"Active")</f>
        <v/>
      </c>
      <c r="C2525" s="16" t="str" cm="1">
        <f t="array" aca="1" ref="C2525" ca="1">IFERROR(_xlfn._xlws.FILTER(Inactives[Inactive On],(Inactives[Key]=J2525)*(Inactives[Currently Inactive]),""),"")</f>
        <v/>
      </c>
      <c r="D2525" s="16" t="str" cm="1">
        <f t="array" aca="1" ref="D2525" ca="1">IFERROR(INDEX(_xlfn.TEXTSPLIT(E2525," "),1),"")</f>
        <v/>
      </c>
      <c r="E2525" s="15" t="str" cm="1">
        <f t="array" aca="1" ref="E2525" ca="1">IFERROR(_xlfn._xlws.FILTER(merged_ranks,(merged_end_dates=DATE(9999,12,31))*(merged_names=A2525)),"")</f>
        <v/>
      </c>
      <c r="F2525" s="17" t="str">
        <f ca="1">_xlfn.XLOOKUP(J2525,Promotions[Promo Key],Promotions[Promo Date],"")</f>
        <v/>
      </c>
      <c r="G2525" s="18" t="str">
        <f t="shared" ca="1" si="171"/>
        <v/>
      </c>
      <c r="H2525" s="18" t="str">
        <f t="shared" ca="1" si="170"/>
        <v/>
      </c>
      <c r="I2525" s="17" t="str">
        <f>_xlfn.XLOOKUP(A2525,Students[Full Name],Students[Starting Rank],"")</f>
        <v/>
      </c>
      <c r="J2525" s="15" t="str">
        <f t="shared" ca="1" si="172"/>
        <v xml:space="preserve">: </v>
      </c>
      <c r="K2525" s="16" t="str">
        <f>_xlfn.XLOOKUP(A2525,Students[Full Name],Students[Start Date],"")</f>
        <v/>
      </c>
      <c r="L2525" s="18">
        <f t="shared" ca="1" si="173"/>
        <v>-1</v>
      </c>
      <c r="M2525" s="18" cm="1">
        <f t="array" aca="1" ref="M2525" ca="1">SUMPRODUCT(Inactives[Days Inactive]*(Inactives[Student]=A2525))/365</f>
        <v>0</v>
      </c>
      <c r="N2525" s="18" t="str" cm="1">
        <f t="array" ref="N2525">IF(LEN($A2525)&gt;0,SUMPRODUCT(($A2525=merged_names)*(_xlfn.TEXTAFTER(N$2, "At ")=merged_belt_colours)*merged_months_at_rank),"")</f>
        <v/>
      </c>
      <c r="O2525" s="18" t="str" cm="1">
        <f t="array" ref="O2525">IF(LEN($A2525)&gt;0,SUMPRODUCT(($A2525=merged_names)*(_xlfn.TEXTAFTER(O$2, "At ")=merged_belt_colours)*merged_months_at_rank),"")</f>
        <v/>
      </c>
      <c r="P2525" s="18" t="str" cm="1">
        <f t="array" ref="P2525">IF(LEN($A2525)&gt;0,SUMPRODUCT(($A2525=merged_names)*(_xlfn.TEXTAFTER(P$2, "At ")=merged_belt_colours)*merged_months_at_rank),"")</f>
        <v/>
      </c>
      <c r="Q2525" s="18" t="str" cm="1">
        <f t="array" ref="Q2525">IF(LEN($A2525)&gt;0,SUMPRODUCT(($A2525=merged_names)*(_xlfn.TEXTAFTER(Q$2, "At ")=merged_belt_colours)*merged_months_at_rank),"")</f>
        <v/>
      </c>
      <c r="R2525" s="18" t="str" cm="1">
        <f t="array" ref="R2525">IF(LEN($A2525)&gt;0,SUMPRODUCT(($A2525=merged_names)*(_xlfn.TEXTAFTER(R$2, "At ")=merged_belt_colours)*merged_months_at_rank),"")</f>
        <v/>
      </c>
    </row>
    <row r="2526" spans="1:18" x14ac:dyDescent="0.25">
      <c r="A2526"/>
      <c r="B2526" s="15" t="str" cm="1">
        <f t="array" ref="B2526">IFERROR(IF(LEN(A2526)&gt;0, IF(SUMPRODUCT((Inactives[Key]=J2526)*(Inactives[Currently Inactive]))=1,"Inactive","Active"),""),"Active")</f>
        <v/>
      </c>
      <c r="C2526" s="16" t="str" cm="1">
        <f t="array" aca="1" ref="C2526" ca="1">IFERROR(_xlfn._xlws.FILTER(Inactives[Inactive On],(Inactives[Key]=J2526)*(Inactives[Currently Inactive]),""),"")</f>
        <v/>
      </c>
      <c r="D2526" s="16" t="str" cm="1">
        <f t="array" aca="1" ref="D2526" ca="1">IFERROR(INDEX(_xlfn.TEXTSPLIT(E2526," "),1),"")</f>
        <v/>
      </c>
      <c r="E2526" s="15" t="str" cm="1">
        <f t="array" aca="1" ref="E2526" ca="1">IFERROR(_xlfn._xlws.FILTER(merged_ranks,(merged_end_dates=DATE(9999,12,31))*(merged_names=A2526)),"")</f>
        <v/>
      </c>
      <c r="F2526" s="17" t="str">
        <f ca="1">_xlfn.XLOOKUP(J2526,Promotions[Promo Key],Promotions[Promo Date],"")</f>
        <v/>
      </c>
      <c r="G2526" s="18" t="str">
        <f t="shared" ca="1" si="171"/>
        <v/>
      </c>
      <c r="H2526" s="18" t="str">
        <f t="shared" ca="1" si="170"/>
        <v/>
      </c>
      <c r="I2526" s="17" t="str">
        <f>_xlfn.XLOOKUP(A2526,Students[Full Name],Students[Starting Rank],"")</f>
        <v/>
      </c>
      <c r="J2526" s="15" t="str">
        <f t="shared" ca="1" si="172"/>
        <v xml:space="preserve">: </v>
      </c>
      <c r="K2526" s="16" t="str">
        <f>_xlfn.XLOOKUP(A2526,Students[Full Name],Students[Start Date],"")</f>
        <v/>
      </c>
      <c r="L2526" s="18">
        <f t="shared" ca="1" si="173"/>
        <v>-1</v>
      </c>
      <c r="M2526" s="18" cm="1">
        <f t="array" aca="1" ref="M2526" ca="1">SUMPRODUCT(Inactives[Days Inactive]*(Inactives[Student]=A2526))/365</f>
        <v>0</v>
      </c>
      <c r="N2526" s="18" t="str" cm="1">
        <f t="array" ref="N2526">IF(LEN($A2526)&gt;0,SUMPRODUCT(($A2526=merged_names)*(_xlfn.TEXTAFTER(N$2, "At ")=merged_belt_colours)*merged_months_at_rank),"")</f>
        <v/>
      </c>
      <c r="O2526" s="18" t="str" cm="1">
        <f t="array" ref="O2526">IF(LEN($A2526)&gt;0,SUMPRODUCT(($A2526=merged_names)*(_xlfn.TEXTAFTER(O$2, "At ")=merged_belt_colours)*merged_months_at_rank),"")</f>
        <v/>
      </c>
      <c r="P2526" s="18" t="str" cm="1">
        <f t="array" ref="P2526">IF(LEN($A2526)&gt;0,SUMPRODUCT(($A2526=merged_names)*(_xlfn.TEXTAFTER(P$2, "At ")=merged_belt_colours)*merged_months_at_rank),"")</f>
        <v/>
      </c>
      <c r="Q2526" s="18" t="str" cm="1">
        <f t="array" ref="Q2526">IF(LEN($A2526)&gt;0,SUMPRODUCT(($A2526=merged_names)*(_xlfn.TEXTAFTER(Q$2, "At ")=merged_belt_colours)*merged_months_at_rank),"")</f>
        <v/>
      </c>
      <c r="R2526" s="18" t="str" cm="1">
        <f t="array" ref="R2526">IF(LEN($A2526)&gt;0,SUMPRODUCT(($A2526=merged_names)*(_xlfn.TEXTAFTER(R$2, "At ")=merged_belt_colours)*merged_months_at_rank),"")</f>
        <v/>
      </c>
    </row>
    <row r="2527" spans="1:18" x14ac:dyDescent="0.25">
      <c r="A2527"/>
      <c r="B2527" s="15" t="str" cm="1">
        <f t="array" ref="B2527">IFERROR(IF(LEN(A2527)&gt;0, IF(SUMPRODUCT((Inactives[Key]=J2527)*(Inactives[Currently Inactive]))=1,"Inactive","Active"),""),"Active")</f>
        <v/>
      </c>
      <c r="C2527" s="16" t="str" cm="1">
        <f t="array" aca="1" ref="C2527" ca="1">IFERROR(_xlfn._xlws.FILTER(Inactives[Inactive On],(Inactives[Key]=J2527)*(Inactives[Currently Inactive]),""),"")</f>
        <v/>
      </c>
      <c r="D2527" s="16" t="str" cm="1">
        <f t="array" aca="1" ref="D2527" ca="1">IFERROR(INDEX(_xlfn.TEXTSPLIT(E2527," "),1),"")</f>
        <v/>
      </c>
      <c r="E2527" s="15" t="str" cm="1">
        <f t="array" aca="1" ref="E2527" ca="1">IFERROR(_xlfn._xlws.FILTER(merged_ranks,(merged_end_dates=DATE(9999,12,31))*(merged_names=A2527)),"")</f>
        <v/>
      </c>
      <c r="F2527" s="17" t="str">
        <f ca="1">_xlfn.XLOOKUP(J2527,Promotions[Promo Key],Promotions[Promo Date],"")</f>
        <v/>
      </c>
      <c r="G2527" s="18" t="str">
        <f t="shared" ca="1" si="171"/>
        <v/>
      </c>
      <c r="H2527" s="18" t="str">
        <f t="shared" ca="1" si="170"/>
        <v/>
      </c>
      <c r="I2527" s="17" t="str">
        <f>_xlfn.XLOOKUP(A2527,Students[Full Name],Students[Starting Rank],"")</f>
        <v/>
      </c>
      <c r="J2527" s="15" t="str">
        <f t="shared" ca="1" si="172"/>
        <v xml:space="preserve">: </v>
      </c>
      <c r="K2527" s="16" t="str">
        <f>_xlfn.XLOOKUP(A2527,Students[Full Name],Students[Start Date],"")</f>
        <v/>
      </c>
      <c r="L2527" s="18">
        <f t="shared" ca="1" si="173"/>
        <v>-1</v>
      </c>
      <c r="M2527" s="18" cm="1">
        <f t="array" aca="1" ref="M2527" ca="1">SUMPRODUCT(Inactives[Days Inactive]*(Inactives[Student]=A2527))/365</f>
        <v>0</v>
      </c>
      <c r="N2527" s="18" t="str" cm="1">
        <f t="array" ref="N2527">IF(LEN($A2527)&gt;0,SUMPRODUCT(($A2527=merged_names)*(_xlfn.TEXTAFTER(N$2, "At ")=merged_belt_colours)*merged_months_at_rank),"")</f>
        <v/>
      </c>
      <c r="O2527" s="18" t="str" cm="1">
        <f t="array" ref="O2527">IF(LEN($A2527)&gt;0,SUMPRODUCT(($A2527=merged_names)*(_xlfn.TEXTAFTER(O$2, "At ")=merged_belt_colours)*merged_months_at_rank),"")</f>
        <v/>
      </c>
      <c r="P2527" s="18" t="str" cm="1">
        <f t="array" ref="P2527">IF(LEN($A2527)&gt;0,SUMPRODUCT(($A2527=merged_names)*(_xlfn.TEXTAFTER(P$2, "At ")=merged_belt_colours)*merged_months_at_rank),"")</f>
        <v/>
      </c>
      <c r="Q2527" s="18" t="str" cm="1">
        <f t="array" ref="Q2527">IF(LEN($A2527)&gt;0,SUMPRODUCT(($A2527=merged_names)*(_xlfn.TEXTAFTER(Q$2, "At ")=merged_belt_colours)*merged_months_at_rank),"")</f>
        <v/>
      </c>
      <c r="R2527" s="18" t="str" cm="1">
        <f t="array" ref="R2527">IF(LEN($A2527)&gt;0,SUMPRODUCT(($A2527=merged_names)*(_xlfn.TEXTAFTER(R$2, "At ")=merged_belt_colours)*merged_months_at_rank),"")</f>
        <v/>
      </c>
    </row>
    <row r="2528" spans="1:18" x14ac:dyDescent="0.25">
      <c r="A2528"/>
      <c r="B2528" s="15" t="str" cm="1">
        <f t="array" ref="B2528">IFERROR(IF(LEN(A2528)&gt;0, IF(SUMPRODUCT((Inactives[Key]=J2528)*(Inactives[Currently Inactive]))=1,"Inactive","Active"),""),"Active")</f>
        <v/>
      </c>
      <c r="C2528" s="16" t="str" cm="1">
        <f t="array" aca="1" ref="C2528" ca="1">IFERROR(_xlfn._xlws.FILTER(Inactives[Inactive On],(Inactives[Key]=J2528)*(Inactives[Currently Inactive]),""),"")</f>
        <v/>
      </c>
      <c r="D2528" s="16" t="str" cm="1">
        <f t="array" aca="1" ref="D2528" ca="1">IFERROR(INDEX(_xlfn.TEXTSPLIT(E2528," "),1),"")</f>
        <v/>
      </c>
      <c r="E2528" s="15" t="str" cm="1">
        <f t="array" aca="1" ref="E2528" ca="1">IFERROR(_xlfn._xlws.FILTER(merged_ranks,(merged_end_dates=DATE(9999,12,31))*(merged_names=A2528)),"")</f>
        <v/>
      </c>
      <c r="F2528" s="17" t="str">
        <f ca="1">_xlfn.XLOOKUP(J2528,Promotions[Promo Key],Promotions[Promo Date],"")</f>
        <v/>
      </c>
      <c r="G2528" s="18" t="str">
        <f t="shared" ca="1" si="171"/>
        <v/>
      </c>
      <c r="H2528" s="18" t="str">
        <f t="shared" ca="1" si="170"/>
        <v/>
      </c>
      <c r="I2528" s="17" t="str">
        <f>_xlfn.XLOOKUP(A2528,Students[Full Name],Students[Starting Rank],"")</f>
        <v/>
      </c>
      <c r="J2528" s="15" t="str">
        <f t="shared" ca="1" si="172"/>
        <v xml:space="preserve">: </v>
      </c>
      <c r="K2528" s="16" t="str">
        <f>_xlfn.XLOOKUP(A2528,Students[Full Name],Students[Start Date],"")</f>
        <v/>
      </c>
      <c r="L2528" s="18">
        <f t="shared" ca="1" si="173"/>
        <v>-1</v>
      </c>
      <c r="M2528" s="18" cm="1">
        <f t="array" aca="1" ref="M2528" ca="1">SUMPRODUCT(Inactives[Days Inactive]*(Inactives[Student]=A2528))/365</f>
        <v>0</v>
      </c>
      <c r="N2528" s="18" t="str" cm="1">
        <f t="array" ref="N2528">IF(LEN($A2528)&gt;0,SUMPRODUCT(($A2528=merged_names)*(_xlfn.TEXTAFTER(N$2, "At ")=merged_belt_colours)*merged_months_at_rank),"")</f>
        <v/>
      </c>
      <c r="O2528" s="18" t="str" cm="1">
        <f t="array" ref="O2528">IF(LEN($A2528)&gt;0,SUMPRODUCT(($A2528=merged_names)*(_xlfn.TEXTAFTER(O$2, "At ")=merged_belt_colours)*merged_months_at_rank),"")</f>
        <v/>
      </c>
      <c r="P2528" s="18" t="str" cm="1">
        <f t="array" ref="P2528">IF(LEN($A2528)&gt;0,SUMPRODUCT(($A2528=merged_names)*(_xlfn.TEXTAFTER(P$2, "At ")=merged_belt_colours)*merged_months_at_rank),"")</f>
        <v/>
      </c>
      <c r="Q2528" s="18" t="str" cm="1">
        <f t="array" ref="Q2528">IF(LEN($A2528)&gt;0,SUMPRODUCT(($A2528=merged_names)*(_xlfn.TEXTAFTER(Q$2, "At ")=merged_belt_colours)*merged_months_at_rank),"")</f>
        <v/>
      </c>
      <c r="R2528" s="18" t="str" cm="1">
        <f t="array" ref="R2528">IF(LEN($A2528)&gt;0,SUMPRODUCT(($A2528=merged_names)*(_xlfn.TEXTAFTER(R$2, "At ")=merged_belt_colours)*merged_months_at_rank),"")</f>
        <v/>
      </c>
    </row>
    <row r="2529" spans="1:18" x14ac:dyDescent="0.25">
      <c r="A2529"/>
      <c r="B2529" s="15" t="str" cm="1">
        <f t="array" ref="B2529">IFERROR(IF(LEN(A2529)&gt;0, IF(SUMPRODUCT((Inactives[Key]=J2529)*(Inactives[Currently Inactive]))=1,"Inactive","Active"),""),"Active")</f>
        <v/>
      </c>
      <c r="C2529" s="16" t="str" cm="1">
        <f t="array" aca="1" ref="C2529" ca="1">IFERROR(_xlfn._xlws.FILTER(Inactives[Inactive On],(Inactives[Key]=J2529)*(Inactives[Currently Inactive]),""),"")</f>
        <v/>
      </c>
      <c r="D2529" s="16" t="str" cm="1">
        <f t="array" aca="1" ref="D2529" ca="1">IFERROR(INDEX(_xlfn.TEXTSPLIT(E2529," "),1),"")</f>
        <v/>
      </c>
      <c r="E2529" s="15" t="str" cm="1">
        <f t="array" aca="1" ref="E2529" ca="1">IFERROR(_xlfn._xlws.FILTER(merged_ranks,(merged_end_dates=DATE(9999,12,31))*(merged_names=A2529)),"")</f>
        <v/>
      </c>
      <c r="F2529" s="17" t="str">
        <f ca="1">_xlfn.XLOOKUP(J2529,Promotions[Promo Key],Promotions[Promo Date],"")</f>
        <v/>
      </c>
      <c r="G2529" s="18" t="str">
        <f t="shared" ca="1" si="171"/>
        <v/>
      </c>
      <c r="H2529" s="18" t="str">
        <f t="shared" ca="1" si="170"/>
        <v/>
      </c>
      <c r="I2529" s="17" t="str">
        <f>_xlfn.XLOOKUP(A2529,Students[Full Name],Students[Starting Rank],"")</f>
        <v/>
      </c>
      <c r="J2529" s="15" t="str">
        <f t="shared" ca="1" si="172"/>
        <v xml:space="preserve">: </v>
      </c>
      <c r="K2529" s="16" t="str">
        <f>_xlfn.XLOOKUP(A2529,Students[Full Name],Students[Start Date],"")</f>
        <v/>
      </c>
      <c r="L2529" s="18">
        <f t="shared" ca="1" si="173"/>
        <v>-1</v>
      </c>
      <c r="M2529" s="18" cm="1">
        <f t="array" aca="1" ref="M2529" ca="1">SUMPRODUCT(Inactives[Days Inactive]*(Inactives[Student]=A2529))/365</f>
        <v>0</v>
      </c>
      <c r="N2529" s="18" t="str" cm="1">
        <f t="array" ref="N2529">IF(LEN($A2529)&gt;0,SUMPRODUCT(($A2529=merged_names)*(_xlfn.TEXTAFTER(N$2, "At ")=merged_belt_colours)*merged_months_at_rank),"")</f>
        <v/>
      </c>
      <c r="O2529" s="18" t="str" cm="1">
        <f t="array" ref="O2529">IF(LEN($A2529)&gt;0,SUMPRODUCT(($A2529=merged_names)*(_xlfn.TEXTAFTER(O$2, "At ")=merged_belt_colours)*merged_months_at_rank),"")</f>
        <v/>
      </c>
      <c r="P2529" s="18" t="str" cm="1">
        <f t="array" ref="P2529">IF(LEN($A2529)&gt;0,SUMPRODUCT(($A2529=merged_names)*(_xlfn.TEXTAFTER(P$2, "At ")=merged_belt_colours)*merged_months_at_rank),"")</f>
        <v/>
      </c>
      <c r="Q2529" s="18" t="str" cm="1">
        <f t="array" ref="Q2529">IF(LEN($A2529)&gt;0,SUMPRODUCT(($A2529=merged_names)*(_xlfn.TEXTAFTER(Q$2, "At ")=merged_belt_colours)*merged_months_at_rank),"")</f>
        <v/>
      </c>
      <c r="R2529" s="18" t="str" cm="1">
        <f t="array" ref="R2529">IF(LEN($A2529)&gt;0,SUMPRODUCT(($A2529=merged_names)*(_xlfn.TEXTAFTER(R$2, "At ")=merged_belt_colours)*merged_months_at_rank),"")</f>
        <v/>
      </c>
    </row>
    <row r="2530" spans="1:18" x14ac:dyDescent="0.25">
      <c r="A2530"/>
      <c r="B2530" s="15" t="str" cm="1">
        <f t="array" ref="B2530">IFERROR(IF(LEN(A2530)&gt;0, IF(SUMPRODUCT((Inactives[Key]=J2530)*(Inactives[Currently Inactive]))=1,"Inactive","Active"),""),"Active")</f>
        <v/>
      </c>
      <c r="C2530" s="16" t="str" cm="1">
        <f t="array" aca="1" ref="C2530" ca="1">IFERROR(_xlfn._xlws.FILTER(Inactives[Inactive On],(Inactives[Key]=J2530)*(Inactives[Currently Inactive]),""),"")</f>
        <v/>
      </c>
      <c r="D2530" s="16" t="str" cm="1">
        <f t="array" aca="1" ref="D2530" ca="1">IFERROR(INDEX(_xlfn.TEXTSPLIT(E2530," "),1),"")</f>
        <v/>
      </c>
      <c r="E2530" s="15" t="str" cm="1">
        <f t="array" aca="1" ref="E2530" ca="1">IFERROR(_xlfn._xlws.FILTER(merged_ranks,(merged_end_dates=DATE(9999,12,31))*(merged_names=A2530)),"")</f>
        <v/>
      </c>
      <c r="F2530" s="17" t="str">
        <f ca="1">_xlfn.XLOOKUP(J2530,Promotions[Promo Key],Promotions[Promo Date],"")</f>
        <v/>
      </c>
      <c r="G2530" s="18" t="str">
        <f t="shared" ca="1" si="171"/>
        <v/>
      </c>
      <c r="H2530" s="18" t="str">
        <f t="shared" ca="1" si="170"/>
        <v/>
      </c>
      <c r="I2530" s="17" t="str">
        <f>_xlfn.XLOOKUP(A2530,Students[Full Name],Students[Starting Rank],"")</f>
        <v/>
      </c>
      <c r="J2530" s="15" t="str">
        <f t="shared" ca="1" si="172"/>
        <v xml:space="preserve">: </v>
      </c>
      <c r="K2530" s="16" t="str">
        <f>_xlfn.XLOOKUP(A2530,Students[Full Name],Students[Start Date],"")</f>
        <v/>
      </c>
      <c r="L2530" s="18">
        <f t="shared" ca="1" si="173"/>
        <v>-1</v>
      </c>
      <c r="M2530" s="18" cm="1">
        <f t="array" aca="1" ref="M2530" ca="1">SUMPRODUCT(Inactives[Days Inactive]*(Inactives[Student]=A2530))/365</f>
        <v>0</v>
      </c>
      <c r="N2530" s="18" t="str" cm="1">
        <f t="array" ref="N2530">IF(LEN($A2530)&gt;0,SUMPRODUCT(($A2530=merged_names)*(_xlfn.TEXTAFTER(N$2, "At ")=merged_belt_colours)*merged_months_at_rank),"")</f>
        <v/>
      </c>
      <c r="O2530" s="18" t="str" cm="1">
        <f t="array" ref="O2530">IF(LEN($A2530)&gt;0,SUMPRODUCT(($A2530=merged_names)*(_xlfn.TEXTAFTER(O$2, "At ")=merged_belt_colours)*merged_months_at_rank),"")</f>
        <v/>
      </c>
      <c r="P2530" s="18" t="str" cm="1">
        <f t="array" ref="P2530">IF(LEN($A2530)&gt;0,SUMPRODUCT(($A2530=merged_names)*(_xlfn.TEXTAFTER(P$2, "At ")=merged_belt_colours)*merged_months_at_rank),"")</f>
        <v/>
      </c>
      <c r="Q2530" s="18" t="str" cm="1">
        <f t="array" ref="Q2530">IF(LEN($A2530)&gt;0,SUMPRODUCT(($A2530=merged_names)*(_xlfn.TEXTAFTER(Q$2, "At ")=merged_belt_colours)*merged_months_at_rank),"")</f>
        <v/>
      </c>
      <c r="R2530" s="18" t="str" cm="1">
        <f t="array" ref="R2530">IF(LEN($A2530)&gt;0,SUMPRODUCT(($A2530=merged_names)*(_xlfn.TEXTAFTER(R$2, "At ")=merged_belt_colours)*merged_months_at_rank),"")</f>
        <v/>
      </c>
    </row>
    <row r="2531" spans="1:18" x14ac:dyDescent="0.25">
      <c r="A2531"/>
      <c r="B2531" s="15" t="str" cm="1">
        <f t="array" ref="B2531">IFERROR(IF(LEN(A2531)&gt;0, IF(SUMPRODUCT((Inactives[Key]=J2531)*(Inactives[Currently Inactive]))=1,"Inactive","Active"),""),"Active")</f>
        <v/>
      </c>
      <c r="C2531" s="16" t="str" cm="1">
        <f t="array" aca="1" ref="C2531" ca="1">IFERROR(_xlfn._xlws.FILTER(Inactives[Inactive On],(Inactives[Key]=J2531)*(Inactives[Currently Inactive]),""),"")</f>
        <v/>
      </c>
      <c r="D2531" s="16" t="str" cm="1">
        <f t="array" aca="1" ref="D2531" ca="1">IFERROR(INDEX(_xlfn.TEXTSPLIT(E2531," "),1),"")</f>
        <v/>
      </c>
      <c r="E2531" s="15" t="str" cm="1">
        <f t="array" aca="1" ref="E2531" ca="1">IFERROR(_xlfn._xlws.FILTER(merged_ranks,(merged_end_dates=DATE(9999,12,31))*(merged_names=A2531)),"")</f>
        <v/>
      </c>
      <c r="F2531" s="17" t="str">
        <f ca="1">_xlfn.XLOOKUP(J2531,Promotions[Promo Key],Promotions[Promo Date],"")</f>
        <v/>
      </c>
      <c r="G2531" s="18" t="str">
        <f t="shared" ca="1" si="171"/>
        <v/>
      </c>
      <c r="H2531" s="18" t="str">
        <f t="shared" ca="1" si="170"/>
        <v/>
      </c>
      <c r="I2531" s="17" t="str">
        <f>_xlfn.XLOOKUP(A2531,Students[Full Name],Students[Starting Rank],"")</f>
        <v/>
      </c>
      <c r="J2531" s="15" t="str">
        <f t="shared" ca="1" si="172"/>
        <v xml:space="preserve">: </v>
      </c>
      <c r="K2531" s="16" t="str">
        <f>_xlfn.XLOOKUP(A2531,Students[Full Name],Students[Start Date],"")</f>
        <v/>
      </c>
      <c r="L2531" s="18">
        <f t="shared" ca="1" si="173"/>
        <v>-1</v>
      </c>
      <c r="M2531" s="18" cm="1">
        <f t="array" aca="1" ref="M2531" ca="1">SUMPRODUCT(Inactives[Days Inactive]*(Inactives[Student]=A2531))/365</f>
        <v>0</v>
      </c>
      <c r="N2531" s="18" t="str" cm="1">
        <f t="array" ref="N2531">IF(LEN($A2531)&gt;0,SUMPRODUCT(($A2531=merged_names)*(_xlfn.TEXTAFTER(N$2, "At ")=merged_belt_colours)*merged_months_at_rank),"")</f>
        <v/>
      </c>
      <c r="O2531" s="18" t="str" cm="1">
        <f t="array" ref="O2531">IF(LEN($A2531)&gt;0,SUMPRODUCT(($A2531=merged_names)*(_xlfn.TEXTAFTER(O$2, "At ")=merged_belt_colours)*merged_months_at_rank),"")</f>
        <v/>
      </c>
      <c r="P2531" s="18" t="str" cm="1">
        <f t="array" ref="P2531">IF(LEN($A2531)&gt;0,SUMPRODUCT(($A2531=merged_names)*(_xlfn.TEXTAFTER(P$2, "At ")=merged_belt_colours)*merged_months_at_rank),"")</f>
        <v/>
      </c>
      <c r="Q2531" s="18" t="str" cm="1">
        <f t="array" ref="Q2531">IF(LEN($A2531)&gt;0,SUMPRODUCT(($A2531=merged_names)*(_xlfn.TEXTAFTER(Q$2, "At ")=merged_belt_colours)*merged_months_at_rank),"")</f>
        <v/>
      </c>
      <c r="R2531" s="18" t="str" cm="1">
        <f t="array" ref="R2531">IF(LEN($A2531)&gt;0,SUMPRODUCT(($A2531=merged_names)*(_xlfn.TEXTAFTER(R$2, "At ")=merged_belt_colours)*merged_months_at_rank),"")</f>
        <v/>
      </c>
    </row>
    <row r="2532" spans="1:18" x14ac:dyDescent="0.25">
      <c r="A2532"/>
      <c r="B2532" s="15" t="str" cm="1">
        <f t="array" ref="B2532">IFERROR(IF(LEN(A2532)&gt;0, IF(SUMPRODUCT((Inactives[Key]=J2532)*(Inactives[Currently Inactive]))=1,"Inactive","Active"),""),"Active")</f>
        <v/>
      </c>
      <c r="C2532" s="16" t="str" cm="1">
        <f t="array" aca="1" ref="C2532" ca="1">IFERROR(_xlfn._xlws.FILTER(Inactives[Inactive On],(Inactives[Key]=J2532)*(Inactives[Currently Inactive]),""),"")</f>
        <v/>
      </c>
      <c r="D2532" s="16" t="str" cm="1">
        <f t="array" aca="1" ref="D2532" ca="1">IFERROR(INDEX(_xlfn.TEXTSPLIT(E2532," "),1),"")</f>
        <v/>
      </c>
      <c r="E2532" s="15" t="str" cm="1">
        <f t="array" aca="1" ref="E2532" ca="1">IFERROR(_xlfn._xlws.FILTER(merged_ranks,(merged_end_dates=DATE(9999,12,31))*(merged_names=A2532)),"")</f>
        <v/>
      </c>
      <c r="F2532" s="17" t="str">
        <f ca="1">_xlfn.XLOOKUP(J2532,Promotions[Promo Key],Promotions[Promo Date],"")</f>
        <v/>
      </c>
      <c r="G2532" s="18" t="str">
        <f t="shared" ca="1" si="171"/>
        <v/>
      </c>
      <c r="H2532" s="18" t="str">
        <f t="shared" ca="1" si="170"/>
        <v/>
      </c>
      <c r="I2532" s="17" t="str">
        <f>_xlfn.XLOOKUP(A2532,Students[Full Name],Students[Starting Rank],"")</f>
        <v/>
      </c>
      <c r="J2532" s="15" t="str">
        <f t="shared" ca="1" si="172"/>
        <v xml:space="preserve">: </v>
      </c>
      <c r="K2532" s="16" t="str">
        <f>_xlfn.XLOOKUP(A2532,Students[Full Name],Students[Start Date],"")</f>
        <v/>
      </c>
      <c r="L2532" s="18">
        <f t="shared" ca="1" si="173"/>
        <v>-1</v>
      </c>
      <c r="M2532" s="18" cm="1">
        <f t="array" aca="1" ref="M2532" ca="1">SUMPRODUCT(Inactives[Days Inactive]*(Inactives[Student]=A2532))/365</f>
        <v>0</v>
      </c>
      <c r="N2532" s="18" t="str" cm="1">
        <f t="array" ref="N2532">IF(LEN($A2532)&gt;0,SUMPRODUCT(($A2532=merged_names)*(_xlfn.TEXTAFTER(N$2, "At ")=merged_belt_colours)*merged_months_at_rank),"")</f>
        <v/>
      </c>
      <c r="O2532" s="18" t="str" cm="1">
        <f t="array" ref="O2532">IF(LEN($A2532)&gt;0,SUMPRODUCT(($A2532=merged_names)*(_xlfn.TEXTAFTER(O$2, "At ")=merged_belt_colours)*merged_months_at_rank),"")</f>
        <v/>
      </c>
      <c r="P2532" s="18" t="str" cm="1">
        <f t="array" ref="P2532">IF(LEN($A2532)&gt;0,SUMPRODUCT(($A2532=merged_names)*(_xlfn.TEXTAFTER(P$2, "At ")=merged_belt_colours)*merged_months_at_rank),"")</f>
        <v/>
      </c>
      <c r="Q2532" s="18" t="str" cm="1">
        <f t="array" ref="Q2532">IF(LEN($A2532)&gt;0,SUMPRODUCT(($A2532=merged_names)*(_xlfn.TEXTAFTER(Q$2, "At ")=merged_belt_colours)*merged_months_at_rank),"")</f>
        <v/>
      </c>
      <c r="R2532" s="18" t="str" cm="1">
        <f t="array" ref="R2532">IF(LEN($A2532)&gt;0,SUMPRODUCT(($A2532=merged_names)*(_xlfn.TEXTAFTER(R$2, "At ")=merged_belt_colours)*merged_months_at_rank),"")</f>
        <v/>
      </c>
    </row>
    <row r="2533" spans="1:18" x14ac:dyDescent="0.25">
      <c r="A2533"/>
      <c r="B2533" s="15" t="str" cm="1">
        <f t="array" ref="B2533">IFERROR(IF(LEN(A2533)&gt;0, IF(SUMPRODUCT((Inactives[Key]=J2533)*(Inactives[Currently Inactive]))=1,"Inactive","Active"),""),"Active")</f>
        <v/>
      </c>
      <c r="C2533" s="16" t="str" cm="1">
        <f t="array" aca="1" ref="C2533" ca="1">IFERROR(_xlfn._xlws.FILTER(Inactives[Inactive On],(Inactives[Key]=J2533)*(Inactives[Currently Inactive]),""),"")</f>
        <v/>
      </c>
      <c r="D2533" s="16" t="str" cm="1">
        <f t="array" aca="1" ref="D2533" ca="1">IFERROR(INDEX(_xlfn.TEXTSPLIT(E2533," "),1),"")</f>
        <v/>
      </c>
      <c r="E2533" s="15" t="str" cm="1">
        <f t="array" aca="1" ref="E2533" ca="1">IFERROR(_xlfn._xlws.FILTER(merged_ranks,(merged_end_dates=DATE(9999,12,31))*(merged_names=A2533)),"")</f>
        <v/>
      </c>
      <c r="F2533" s="17" t="str">
        <f ca="1">_xlfn.XLOOKUP(J2533,Promotions[Promo Key],Promotions[Promo Date],"")</f>
        <v/>
      </c>
      <c r="G2533" s="18" t="str">
        <f t="shared" ca="1" si="171"/>
        <v/>
      </c>
      <c r="H2533" s="18" t="str">
        <f t="shared" ca="1" si="170"/>
        <v/>
      </c>
      <c r="I2533" s="17" t="str">
        <f>_xlfn.XLOOKUP(A2533,Students[Full Name],Students[Starting Rank],"")</f>
        <v/>
      </c>
      <c r="J2533" s="15" t="str">
        <f t="shared" ca="1" si="172"/>
        <v xml:space="preserve">: </v>
      </c>
      <c r="K2533" s="16" t="str">
        <f>_xlfn.XLOOKUP(A2533,Students[Full Name],Students[Start Date],"")</f>
        <v/>
      </c>
      <c r="L2533" s="18">
        <f t="shared" ca="1" si="173"/>
        <v>-1</v>
      </c>
      <c r="M2533" s="18" cm="1">
        <f t="array" aca="1" ref="M2533" ca="1">SUMPRODUCT(Inactives[Days Inactive]*(Inactives[Student]=A2533))/365</f>
        <v>0</v>
      </c>
      <c r="N2533" s="18" t="str" cm="1">
        <f t="array" ref="N2533">IF(LEN($A2533)&gt;0,SUMPRODUCT(($A2533=merged_names)*(_xlfn.TEXTAFTER(N$2, "At ")=merged_belt_colours)*merged_months_at_rank),"")</f>
        <v/>
      </c>
      <c r="O2533" s="18" t="str" cm="1">
        <f t="array" ref="O2533">IF(LEN($A2533)&gt;0,SUMPRODUCT(($A2533=merged_names)*(_xlfn.TEXTAFTER(O$2, "At ")=merged_belt_colours)*merged_months_at_rank),"")</f>
        <v/>
      </c>
      <c r="P2533" s="18" t="str" cm="1">
        <f t="array" ref="P2533">IF(LEN($A2533)&gt;0,SUMPRODUCT(($A2533=merged_names)*(_xlfn.TEXTAFTER(P$2, "At ")=merged_belt_colours)*merged_months_at_rank),"")</f>
        <v/>
      </c>
      <c r="Q2533" s="18" t="str" cm="1">
        <f t="array" ref="Q2533">IF(LEN($A2533)&gt;0,SUMPRODUCT(($A2533=merged_names)*(_xlfn.TEXTAFTER(Q$2, "At ")=merged_belt_colours)*merged_months_at_rank),"")</f>
        <v/>
      </c>
      <c r="R2533" s="18" t="str" cm="1">
        <f t="array" ref="R2533">IF(LEN($A2533)&gt;0,SUMPRODUCT(($A2533=merged_names)*(_xlfn.TEXTAFTER(R$2, "At ")=merged_belt_colours)*merged_months_at_rank),"")</f>
        <v/>
      </c>
    </row>
    <row r="2534" spans="1:18" x14ac:dyDescent="0.25">
      <c r="A2534"/>
      <c r="B2534" s="15" t="str" cm="1">
        <f t="array" ref="B2534">IFERROR(IF(LEN(A2534)&gt;0, IF(SUMPRODUCT((Inactives[Key]=J2534)*(Inactives[Currently Inactive]))=1,"Inactive","Active"),""),"Active")</f>
        <v/>
      </c>
      <c r="C2534" s="16" t="str" cm="1">
        <f t="array" aca="1" ref="C2534" ca="1">IFERROR(_xlfn._xlws.FILTER(Inactives[Inactive On],(Inactives[Key]=J2534)*(Inactives[Currently Inactive]),""),"")</f>
        <v/>
      </c>
      <c r="D2534" s="16" t="str" cm="1">
        <f t="array" aca="1" ref="D2534" ca="1">IFERROR(INDEX(_xlfn.TEXTSPLIT(E2534," "),1),"")</f>
        <v/>
      </c>
      <c r="E2534" s="15" t="str" cm="1">
        <f t="array" aca="1" ref="E2534" ca="1">IFERROR(_xlfn._xlws.FILTER(merged_ranks,(merged_end_dates=DATE(9999,12,31))*(merged_names=A2534)),"")</f>
        <v/>
      </c>
      <c r="F2534" s="17" t="str">
        <f ca="1">_xlfn.XLOOKUP(J2534,Promotions[Promo Key],Promotions[Promo Date],"")</f>
        <v/>
      </c>
      <c r="G2534" s="18" t="str">
        <f t="shared" ca="1" si="171"/>
        <v/>
      </c>
      <c r="H2534" s="18" t="str">
        <f t="shared" ca="1" si="170"/>
        <v/>
      </c>
      <c r="I2534" s="17" t="str">
        <f>_xlfn.XLOOKUP(A2534,Students[Full Name],Students[Starting Rank],"")</f>
        <v/>
      </c>
      <c r="J2534" s="15" t="str">
        <f t="shared" ca="1" si="172"/>
        <v xml:space="preserve">: </v>
      </c>
      <c r="K2534" s="16" t="str">
        <f>_xlfn.XLOOKUP(A2534,Students[Full Name],Students[Start Date],"")</f>
        <v/>
      </c>
      <c r="L2534" s="18">
        <f t="shared" ca="1" si="173"/>
        <v>-1</v>
      </c>
      <c r="M2534" s="18" cm="1">
        <f t="array" aca="1" ref="M2534" ca="1">SUMPRODUCT(Inactives[Days Inactive]*(Inactives[Student]=A2534))/365</f>
        <v>0</v>
      </c>
      <c r="N2534" s="18" t="str" cm="1">
        <f t="array" ref="N2534">IF(LEN($A2534)&gt;0,SUMPRODUCT(($A2534=merged_names)*(_xlfn.TEXTAFTER(N$2, "At ")=merged_belt_colours)*merged_months_at_rank),"")</f>
        <v/>
      </c>
      <c r="O2534" s="18" t="str" cm="1">
        <f t="array" ref="O2534">IF(LEN($A2534)&gt;0,SUMPRODUCT(($A2534=merged_names)*(_xlfn.TEXTAFTER(O$2, "At ")=merged_belt_colours)*merged_months_at_rank),"")</f>
        <v/>
      </c>
      <c r="P2534" s="18" t="str" cm="1">
        <f t="array" ref="P2534">IF(LEN($A2534)&gt;0,SUMPRODUCT(($A2534=merged_names)*(_xlfn.TEXTAFTER(P$2, "At ")=merged_belt_colours)*merged_months_at_rank),"")</f>
        <v/>
      </c>
      <c r="Q2534" s="18" t="str" cm="1">
        <f t="array" ref="Q2534">IF(LEN($A2534)&gt;0,SUMPRODUCT(($A2534=merged_names)*(_xlfn.TEXTAFTER(Q$2, "At ")=merged_belt_colours)*merged_months_at_rank),"")</f>
        <v/>
      </c>
      <c r="R2534" s="18" t="str" cm="1">
        <f t="array" ref="R2534">IF(LEN($A2534)&gt;0,SUMPRODUCT(($A2534=merged_names)*(_xlfn.TEXTAFTER(R$2, "At ")=merged_belt_colours)*merged_months_at_rank),"")</f>
        <v/>
      </c>
    </row>
    <row r="2535" spans="1:18" x14ac:dyDescent="0.25">
      <c r="A2535"/>
      <c r="B2535" s="15" t="str" cm="1">
        <f t="array" ref="B2535">IFERROR(IF(LEN(A2535)&gt;0, IF(SUMPRODUCT((Inactives[Key]=J2535)*(Inactives[Currently Inactive]))=1,"Inactive","Active"),""),"Active")</f>
        <v/>
      </c>
      <c r="C2535" s="16" t="str" cm="1">
        <f t="array" aca="1" ref="C2535" ca="1">IFERROR(_xlfn._xlws.FILTER(Inactives[Inactive On],(Inactives[Key]=J2535)*(Inactives[Currently Inactive]),""),"")</f>
        <v/>
      </c>
      <c r="D2535" s="16" t="str" cm="1">
        <f t="array" aca="1" ref="D2535" ca="1">IFERROR(INDEX(_xlfn.TEXTSPLIT(E2535," "),1),"")</f>
        <v/>
      </c>
      <c r="E2535" s="15" t="str" cm="1">
        <f t="array" aca="1" ref="E2535" ca="1">IFERROR(_xlfn._xlws.FILTER(merged_ranks,(merged_end_dates=DATE(9999,12,31))*(merged_names=A2535)),"")</f>
        <v/>
      </c>
      <c r="F2535" s="17" t="str">
        <f ca="1">_xlfn.XLOOKUP(J2535,Promotions[Promo Key],Promotions[Promo Date],"")</f>
        <v/>
      </c>
      <c r="G2535" s="18" t="str">
        <f t="shared" ca="1" si="171"/>
        <v/>
      </c>
      <c r="H2535" s="18" t="str">
        <f t="shared" ca="1" si="170"/>
        <v/>
      </c>
      <c r="I2535" s="17" t="str">
        <f>_xlfn.XLOOKUP(A2535,Students[Full Name],Students[Starting Rank],"")</f>
        <v/>
      </c>
      <c r="J2535" s="15" t="str">
        <f t="shared" ca="1" si="172"/>
        <v xml:space="preserve">: </v>
      </c>
      <c r="K2535" s="16" t="str">
        <f>_xlfn.XLOOKUP(A2535,Students[Full Name],Students[Start Date],"")</f>
        <v/>
      </c>
      <c r="L2535" s="18">
        <f t="shared" ca="1" si="173"/>
        <v>-1</v>
      </c>
      <c r="M2535" s="18" cm="1">
        <f t="array" aca="1" ref="M2535" ca="1">SUMPRODUCT(Inactives[Days Inactive]*(Inactives[Student]=A2535))/365</f>
        <v>0</v>
      </c>
      <c r="N2535" s="18" t="str" cm="1">
        <f t="array" ref="N2535">IF(LEN($A2535)&gt;0,SUMPRODUCT(($A2535=merged_names)*(_xlfn.TEXTAFTER(N$2, "At ")=merged_belt_colours)*merged_months_at_rank),"")</f>
        <v/>
      </c>
      <c r="O2535" s="18" t="str" cm="1">
        <f t="array" ref="O2535">IF(LEN($A2535)&gt;0,SUMPRODUCT(($A2535=merged_names)*(_xlfn.TEXTAFTER(O$2, "At ")=merged_belt_colours)*merged_months_at_rank),"")</f>
        <v/>
      </c>
      <c r="P2535" s="18" t="str" cm="1">
        <f t="array" ref="P2535">IF(LEN($A2535)&gt;0,SUMPRODUCT(($A2535=merged_names)*(_xlfn.TEXTAFTER(P$2, "At ")=merged_belt_colours)*merged_months_at_rank),"")</f>
        <v/>
      </c>
      <c r="Q2535" s="18" t="str" cm="1">
        <f t="array" ref="Q2535">IF(LEN($A2535)&gt;0,SUMPRODUCT(($A2535=merged_names)*(_xlfn.TEXTAFTER(Q$2, "At ")=merged_belt_colours)*merged_months_at_rank),"")</f>
        <v/>
      </c>
      <c r="R2535" s="18" t="str" cm="1">
        <f t="array" ref="R2535">IF(LEN($A2535)&gt;0,SUMPRODUCT(($A2535=merged_names)*(_xlfn.TEXTAFTER(R$2, "At ")=merged_belt_colours)*merged_months_at_rank),"")</f>
        <v/>
      </c>
    </row>
    <row r="2536" spans="1:18" x14ac:dyDescent="0.25">
      <c r="A2536"/>
      <c r="B2536" s="15" t="str" cm="1">
        <f t="array" ref="B2536">IFERROR(IF(LEN(A2536)&gt;0, IF(SUMPRODUCT((Inactives[Key]=J2536)*(Inactives[Currently Inactive]))=1,"Inactive","Active"),""),"Active")</f>
        <v/>
      </c>
      <c r="C2536" s="16" t="str" cm="1">
        <f t="array" aca="1" ref="C2536" ca="1">IFERROR(_xlfn._xlws.FILTER(Inactives[Inactive On],(Inactives[Key]=J2536)*(Inactives[Currently Inactive]),""),"")</f>
        <v/>
      </c>
      <c r="D2536" s="16" t="str" cm="1">
        <f t="array" aca="1" ref="D2536" ca="1">IFERROR(INDEX(_xlfn.TEXTSPLIT(E2536," "),1),"")</f>
        <v/>
      </c>
      <c r="E2536" s="15" t="str" cm="1">
        <f t="array" aca="1" ref="E2536" ca="1">IFERROR(_xlfn._xlws.FILTER(merged_ranks,(merged_end_dates=DATE(9999,12,31))*(merged_names=A2536)),"")</f>
        <v/>
      </c>
      <c r="F2536" s="17" t="str">
        <f ca="1">_xlfn.XLOOKUP(J2536,Promotions[Promo Key],Promotions[Promo Date],"")</f>
        <v/>
      </c>
      <c r="G2536" s="18" t="str">
        <f t="shared" ca="1" si="171"/>
        <v/>
      </c>
      <c r="H2536" s="18" t="str">
        <f t="shared" ca="1" si="170"/>
        <v/>
      </c>
      <c r="I2536" s="17" t="str">
        <f>_xlfn.XLOOKUP(A2536,Students[Full Name],Students[Starting Rank],"")</f>
        <v/>
      </c>
      <c r="J2536" s="15" t="str">
        <f t="shared" ca="1" si="172"/>
        <v xml:space="preserve">: </v>
      </c>
      <c r="K2536" s="16" t="str">
        <f>_xlfn.XLOOKUP(A2536,Students[Full Name],Students[Start Date],"")</f>
        <v/>
      </c>
      <c r="L2536" s="18">
        <f t="shared" ca="1" si="173"/>
        <v>-1</v>
      </c>
      <c r="M2536" s="18" cm="1">
        <f t="array" aca="1" ref="M2536" ca="1">SUMPRODUCT(Inactives[Days Inactive]*(Inactives[Student]=A2536))/365</f>
        <v>0</v>
      </c>
      <c r="N2536" s="18" t="str" cm="1">
        <f t="array" ref="N2536">IF(LEN($A2536)&gt;0,SUMPRODUCT(($A2536=merged_names)*(_xlfn.TEXTAFTER(N$2, "At ")=merged_belt_colours)*merged_months_at_rank),"")</f>
        <v/>
      </c>
      <c r="O2536" s="18" t="str" cm="1">
        <f t="array" ref="O2536">IF(LEN($A2536)&gt;0,SUMPRODUCT(($A2536=merged_names)*(_xlfn.TEXTAFTER(O$2, "At ")=merged_belt_colours)*merged_months_at_rank),"")</f>
        <v/>
      </c>
      <c r="P2536" s="18" t="str" cm="1">
        <f t="array" ref="P2536">IF(LEN($A2536)&gt;0,SUMPRODUCT(($A2536=merged_names)*(_xlfn.TEXTAFTER(P$2, "At ")=merged_belt_colours)*merged_months_at_rank),"")</f>
        <v/>
      </c>
      <c r="Q2536" s="18" t="str" cm="1">
        <f t="array" ref="Q2536">IF(LEN($A2536)&gt;0,SUMPRODUCT(($A2536=merged_names)*(_xlfn.TEXTAFTER(Q$2, "At ")=merged_belt_colours)*merged_months_at_rank),"")</f>
        <v/>
      </c>
      <c r="R2536" s="18" t="str" cm="1">
        <f t="array" ref="R2536">IF(LEN($A2536)&gt;0,SUMPRODUCT(($A2536=merged_names)*(_xlfn.TEXTAFTER(R$2, "At ")=merged_belt_colours)*merged_months_at_rank),"")</f>
        <v/>
      </c>
    </row>
    <row r="2537" spans="1:18" x14ac:dyDescent="0.25">
      <c r="A2537"/>
      <c r="B2537" s="15" t="str" cm="1">
        <f t="array" ref="B2537">IFERROR(IF(LEN(A2537)&gt;0, IF(SUMPRODUCT((Inactives[Key]=J2537)*(Inactives[Currently Inactive]))=1,"Inactive","Active"),""),"Active")</f>
        <v/>
      </c>
      <c r="C2537" s="16" t="str" cm="1">
        <f t="array" aca="1" ref="C2537" ca="1">IFERROR(_xlfn._xlws.FILTER(Inactives[Inactive On],(Inactives[Key]=J2537)*(Inactives[Currently Inactive]),""),"")</f>
        <v/>
      </c>
      <c r="D2537" s="16" t="str" cm="1">
        <f t="array" aca="1" ref="D2537" ca="1">IFERROR(INDEX(_xlfn.TEXTSPLIT(E2537," "),1),"")</f>
        <v/>
      </c>
      <c r="E2537" s="15" t="str" cm="1">
        <f t="array" aca="1" ref="E2537" ca="1">IFERROR(_xlfn._xlws.FILTER(merged_ranks,(merged_end_dates=DATE(9999,12,31))*(merged_names=A2537)),"")</f>
        <v/>
      </c>
      <c r="F2537" s="17" t="str">
        <f ca="1">_xlfn.XLOOKUP(J2537,Promotions[Promo Key],Promotions[Promo Date],"")</f>
        <v/>
      </c>
      <c r="G2537" s="18" t="str">
        <f t="shared" ca="1" si="171"/>
        <v/>
      </c>
      <c r="H2537" s="18" t="str">
        <f t="shared" ca="1" si="170"/>
        <v/>
      </c>
      <c r="I2537" s="17" t="str">
        <f>_xlfn.XLOOKUP(A2537,Students[Full Name],Students[Starting Rank],"")</f>
        <v/>
      </c>
      <c r="J2537" s="15" t="str">
        <f t="shared" ca="1" si="172"/>
        <v xml:space="preserve">: </v>
      </c>
      <c r="K2537" s="16" t="str">
        <f>_xlfn.XLOOKUP(A2537,Students[Full Name],Students[Start Date],"")</f>
        <v/>
      </c>
      <c r="L2537" s="18">
        <f t="shared" ca="1" si="173"/>
        <v>-1</v>
      </c>
      <c r="M2537" s="18" cm="1">
        <f t="array" aca="1" ref="M2537" ca="1">SUMPRODUCT(Inactives[Days Inactive]*(Inactives[Student]=A2537))/365</f>
        <v>0</v>
      </c>
      <c r="N2537" s="18" t="str" cm="1">
        <f t="array" ref="N2537">IF(LEN($A2537)&gt;0,SUMPRODUCT(($A2537=merged_names)*(_xlfn.TEXTAFTER(N$2, "At ")=merged_belt_colours)*merged_months_at_rank),"")</f>
        <v/>
      </c>
      <c r="O2537" s="18" t="str" cm="1">
        <f t="array" ref="O2537">IF(LEN($A2537)&gt;0,SUMPRODUCT(($A2537=merged_names)*(_xlfn.TEXTAFTER(O$2, "At ")=merged_belt_colours)*merged_months_at_rank),"")</f>
        <v/>
      </c>
      <c r="P2537" s="18" t="str" cm="1">
        <f t="array" ref="P2537">IF(LEN($A2537)&gt;0,SUMPRODUCT(($A2537=merged_names)*(_xlfn.TEXTAFTER(P$2, "At ")=merged_belt_colours)*merged_months_at_rank),"")</f>
        <v/>
      </c>
      <c r="Q2537" s="18" t="str" cm="1">
        <f t="array" ref="Q2537">IF(LEN($A2537)&gt;0,SUMPRODUCT(($A2537=merged_names)*(_xlfn.TEXTAFTER(Q$2, "At ")=merged_belt_colours)*merged_months_at_rank),"")</f>
        <v/>
      </c>
      <c r="R2537" s="18" t="str" cm="1">
        <f t="array" ref="R2537">IF(LEN($A2537)&gt;0,SUMPRODUCT(($A2537=merged_names)*(_xlfn.TEXTAFTER(R$2, "At ")=merged_belt_colours)*merged_months_at_rank),"")</f>
        <v/>
      </c>
    </row>
    <row r="2538" spans="1:18" x14ac:dyDescent="0.25">
      <c r="A2538"/>
      <c r="B2538" s="15" t="str" cm="1">
        <f t="array" ref="B2538">IFERROR(IF(LEN(A2538)&gt;0, IF(SUMPRODUCT((Inactives[Key]=J2538)*(Inactives[Currently Inactive]))=1,"Inactive","Active"),""),"Active")</f>
        <v/>
      </c>
      <c r="C2538" s="16" t="str" cm="1">
        <f t="array" aca="1" ref="C2538" ca="1">IFERROR(_xlfn._xlws.FILTER(Inactives[Inactive On],(Inactives[Key]=J2538)*(Inactives[Currently Inactive]),""),"")</f>
        <v/>
      </c>
      <c r="D2538" s="16" t="str" cm="1">
        <f t="array" aca="1" ref="D2538" ca="1">IFERROR(INDEX(_xlfn.TEXTSPLIT(E2538," "),1),"")</f>
        <v/>
      </c>
      <c r="E2538" s="15" t="str" cm="1">
        <f t="array" aca="1" ref="E2538" ca="1">IFERROR(_xlfn._xlws.FILTER(merged_ranks,(merged_end_dates=DATE(9999,12,31))*(merged_names=A2538)),"")</f>
        <v/>
      </c>
      <c r="F2538" s="17" t="str">
        <f ca="1">_xlfn.XLOOKUP(J2538,Promotions[Promo Key],Promotions[Promo Date],"")</f>
        <v/>
      </c>
      <c r="G2538" s="18" t="str">
        <f t="shared" ca="1" si="171"/>
        <v/>
      </c>
      <c r="H2538" s="18" t="str">
        <f t="shared" ca="1" si="170"/>
        <v/>
      </c>
      <c r="I2538" s="17" t="str">
        <f>_xlfn.XLOOKUP(A2538,Students[Full Name],Students[Starting Rank],"")</f>
        <v/>
      </c>
      <c r="J2538" s="15" t="str">
        <f t="shared" ca="1" si="172"/>
        <v xml:space="preserve">: </v>
      </c>
      <c r="K2538" s="16" t="str">
        <f>_xlfn.XLOOKUP(A2538,Students[Full Name],Students[Start Date],"")</f>
        <v/>
      </c>
      <c r="L2538" s="18">
        <f t="shared" ca="1" si="173"/>
        <v>-1</v>
      </c>
      <c r="M2538" s="18" cm="1">
        <f t="array" aca="1" ref="M2538" ca="1">SUMPRODUCT(Inactives[Days Inactive]*(Inactives[Student]=A2538))/365</f>
        <v>0</v>
      </c>
      <c r="N2538" s="18" t="str" cm="1">
        <f t="array" ref="N2538">IF(LEN($A2538)&gt;0,SUMPRODUCT(($A2538=merged_names)*(_xlfn.TEXTAFTER(N$2, "At ")=merged_belt_colours)*merged_months_at_rank),"")</f>
        <v/>
      </c>
      <c r="O2538" s="18" t="str" cm="1">
        <f t="array" ref="O2538">IF(LEN($A2538)&gt;0,SUMPRODUCT(($A2538=merged_names)*(_xlfn.TEXTAFTER(O$2, "At ")=merged_belt_colours)*merged_months_at_rank),"")</f>
        <v/>
      </c>
      <c r="P2538" s="18" t="str" cm="1">
        <f t="array" ref="P2538">IF(LEN($A2538)&gt;0,SUMPRODUCT(($A2538=merged_names)*(_xlfn.TEXTAFTER(P$2, "At ")=merged_belt_colours)*merged_months_at_rank),"")</f>
        <v/>
      </c>
      <c r="Q2538" s="18" t="str" cm="1">
        <f t="array" ref="Q2538">IF(LEN($A2538)&gt;0,SUMPRODUCT(($A2538=merged_names)*(_xlfn.TEXTAFTER(Q$2, "At ")=merged_belt_colours)*merged_months_at_rank),"")</f>
        <v/>
      </c>
      <c r="R2538" s="18" t="str" cm="1">
        <f t="array" ref="R2538">IF(LEN($A2538)&gt;0,SUMPRODUCT(($A2538=merged_names)*(_xlfn.TEXTAFTER(R$2, "At ")=merged_belt_colours)*merged_months_at_rank),"")</f>
        <v/>
      </c>
    </row>
    <row r="2539" spans="1:18" x14ac:dyDescent="0.25">
      <c r="A2539"/>
      <c r="B2539" s="15" t="str" cm="1">
        <f t="array" ref="B2539">IFERROR(IF(LEN(A2539)&gt;0, IF(SUMPRODUCT((Inactives[Key]=J2539)*(Inactives[Currently Inactive]))=1,"Inactive","Active"),""),"Active")</f>
        <v/>
      </c>
      <c r="C2539" s="16" t="str" cm="1">
        <f t="array" aca="1" ref="C2539" ca="1">IFERROR(_xlfn._xlws.FILTER(Inactives[Inactive On],(Inactives[Key]=J2539)*(Inactives[Currently Inactive]),""),"")</f>
        <v/>
      </c>
      <c r="D2539" s="16" t="str" cm="1">
        <f t="array" aca="1" ref="D2539" ca="1">IFERROR(INDEX(_xlfn.TEXTSPLIT(E2539," "),1),"")</f>
        <v/>
      </c>
      <c r="E2539" s="15" t="str" cm="1">
        <f t="array" aca="1" ref="E2539" ca="1">IFERROR(_xlfn._xlws.FILTER(merged_ranks,(merged_end_dates=DATE(9999,12,31))*(merged_names=A2539)),"")</f>
        <v/>
      </c>
      <c r="F2539" s="17" t="str">
        <f ca="1">_xlfn.XLOOKUP(J2539,Promotions[Promo Key],Promotions[Promo Date],"")</f>
        <v/>
      </c>
      <c r="G2539" s="18" t="str">
        <f t="shared" ca="1" si="171"/>
        <v/>
      </c>
      <c r="H2539" s="18" t="str">
        <f t="shared" ca="1" si="170"/>
        <v/>
      </c>
      <c r="I2539" s="17" t="str">
        <f>_xlfn.XLOOKUP(A2539,Students[Full Name],Students[Starting Rank],"")</f>
        <v/>
      </c>
      <c r="J2539" s="15" t="str">
        <f t="shared" ca="1" si="172"/>
        <v xml:space="preserve">: </v>
      </c>
      <c r="K2539" s="16" t="str">
        <f>_xlfn.XLOOKUP(A2539,Students[Full Name],Students[Start Date],"")</f>
        <v/>
      </c>
      <c r="L2539" s="18">
        <f t="shared" ca="1" si="173"/>
        <v>-1</v>
      </c>
      <c r="M2539" s="18" cm="1">
        <f t="array" aca="1" ref="M2539" ca="1">SUMPRODUCT(Inactives[Days Inactive]*(Inactives[Student]=A2539))/365</f>
        <v>0</v>
      </c>
      <c r="N2539" s="18" t="str" cm="1">
        <f t="array" ref="N2539">IF(LEN($A2539)&gt;0,SUMPRODUCT(($A2539=merged_names)*(_xlfn.TEXTAFTER(N$2, "At ")=merged_belt_colours)*merged_months_at_rank),"")</f>
        <v/>
      </c>
      <c r="O2539" s="18" t="str" cm="1">
        <f t="array" ref="O2539">IF(LEN($A2539)&gt;0,SUMPRODUCT(($A2539=merged_names)*(_xlfn.TEXTAFTER(O$2, "At ")=merged_belt_colours)*merged_months_at_rank),"")</f>
        <v/>
      </c>
      <c r="P2539" s="18" t="str" cm="1">
        <f t="array" ref="P2539">IF(LEN($A2539)&gt;0,SUMPRODUCT(($A2539=merged_names)*(_xlfn.TEXTAFTER(P$2, "At ")=merged_belt_colours)*merged_months_at_rank),"")</f>
        <v/>
      </c>
      <c r="Q2539" s="18" t="str" cm="1">
        <f t="array" ref="Q2539">IF(LEN($A2539)&gt;0,SUMPRODUCT(($A2539=merged_names)*(_xlfn.TEXTAFTER(Q$2, "At ")=merged_belt_colours)*merged_months_at_rank),"")</f>
        <v/>
      </c>
      <c r="R2539" s="18" t="str" cm="1">
        <f t="array" ref="R2539">IF(LEN($A2539)&gt;0,SUMPRODUCT(($A2539=merged_names)*(_xlfn.TEXTAFTER(R$2, "At ")=merged_belt_colours)*merged_months_at_rank),"")</f>
        <v/>
      </c>
    </row>
    <row r="2540" spans="1:18" x14ac:dyDescent="0.25">
      <c r="A2540"/>
      <c r="B2540" s="15" t="str" cm="1">
        <f t="array" ref="B2540">IFERROR(IF(LEN(A2540)&gt;0, IF(SUMPRODUCT((Inactives[Key]=J2540)*(Inactives[Currently Inactive]))=1,"Inactive","Active"),""),"Active")</f>
        <v/>
      </c>
      <c r="C2540" s="16" t="str" cm="1">
        <f t="array" aca="1" ref="C2540" ca="1">IFERROR(_xlfn._xlws.FILTER(Inactives[Inactive On],(Inactives[Key]=J2540)*(Inactives[Currently Inactive]),""),"")</f>
        <v/>
      </c>
      <c r="D2540" s="16" t="str" cm="1">
        <f t="array" aca="1" ref="D2540" ca="1">IFERROR(INDEX(_xlfn.TEXTSPLIT(E2540," "),1),"")</f>
        <v/>
      </c>
      <c r="E2540" s="15" t="str" cm="1">
        <f t="array" aca="1" ref="E2540" ca="1">IFERROR(_xlfn._xlws.FILTER(merged_ranks,(merged_end_dates=DATE(9999,12,31))*(merged_names=A2540)),"")</f>
        <v/>
      </c>
      <c r="F2540" s="17" t="str">
        <f ca="1">_xlfn.XLOOKUP(J2540,Promotions[Promo Key],Promotions[Promo Date],"")</f>
        <v/>
      </c>
      <c r="G2540" s="18" t="str">
        <f t="shared" ca="1" si="171"/>
        <v/>
      </c>
      <c r="H2540" s="18" t="str">
        <f t="shared" ca="1" si="170"/>
        <v/>
      </c>
      <c r="I2540" s="17" t="str">
        <f>_xlfn.XLOOKUP(A2540,Students[Full Name],Students[Starting Rank],"")</f>
        <v/>
      </c>
      <c r="J2540" s="15" t="str">
        <f t="shared" ca="1" si="172"/>
        <v xml:space="preserve">: </v>
      </c>
      <c r="K2540" s="16" t="str">
        <f>_xlfn.XLOOKUP(A2540,Students[Full Name],Students[Start Date],"")</f>
        <v/>
      </c>
      <c r="L2540" s="18">
        <f t="shared" ca="1" si="173"/>
        <v>-1</v>
      </c>
      <c r="M2540" s="18" cm="1">
        <f t="array" aca="1" ref="M2540" ca="1">SUMPRODUCT(Inactives[Days Inactive]*(Inactives[Student]=A2540))/365</f>
        <v>0</v>
      </c>
      <c r="N2540" s="18" t="str" cm="1">
        <f t="array" ref="N2540">IF(LEN($A2540)&gt;0,SUMPRODUCT(($A2540=merged_names)*(_xlfn.TEXTAFTER(N$2, "At ")=merged_belt_colours)*merged_months_at_rank),"")</f>
        <v/>
      </c>
      <c r="O2540" s="18" t="str" cm="1">
        <f t="array" ref="O2540">IF(LEN($A2540)&gt;0,SUMPRODUCT(($A2540=merged_names)*(_xlfn.TEXTAFTER(O$2, "At ")=merged_belt_colours)*merged_months_at_rank),"")</f>
        <v/>
      </c>
      <c r="P2540" s="18" t="str" cm="1">
        <f t="array" ref="P2540">IF(LEN($A2540)&gt;0,SUMPRODUCT(($A2540=merged_names)*(_xlfn.TEXTAFTER(P$2, "At ")=merged_belt_colours)*merged_months_at_rank),"")</f>
        <v/>
      </c>
      <c r="Q2540" s="18" t="str" cm="1">
        <f t="array" ref="Q2540">IF(LEN($A2540)&gt;0,SUMPRODUCT(($A2540=merged_names)*(_xlfn.TEXTAFTER(Q$2, "At ")=merged_belt_colours)*merged_months_at_rank),"")</f>
        <v/>
      </c>
      <c r="R2540" s="18" t="str" cm="1">
        <f t="array" ref="R2540">IF(LEN($A2540)&gt;0,SUMPRODUCT(($A2540=merged_names)*(_xlfn.TEXTAFTER(R$2, "At ")=merged_belt_colours)*merged_months_at_rank),"")</f>
        <v/>
      </c>
    </row>
    <row r="2541" spans="1:18" x14ac:dyDescent="0.25">
      <c r="A2541"/>
      <c r="B2541" s="15" t="str" cm="1">
        <f t="array" ref="B2541">IFERROR(IF(LEN(A2541)&gt;0, IF(SUMPRODUCT((Inactives[Key]=J2541)*(Inactives[Currently Inactive]))=1,"Inactive","Active"),""),"Active")</f>
        <v/>
      </c>
      <c r="C2541" s="16" t="str" cm="1">
        <f t="array" aca="1" ref="C2541" ca="1">IFERROR(_xlfn._xlws.FILTER(Inactives[Inactive On],(Inactives[Key]=J2541)*(Inactives[Currently Inactive]),""),"")</f>
        <v/>
      </c>
      <c r="D2541" s="16" t="str" cm="1">
        <f t="array" aca="1" ref="D2541" ca="1">IFERROR(INDEX(_xlfn.TEXTSPLIT(E2541," "),1),"")</f>
        <v/>
      </c>
      <c r="E2541" s="15" t="str" cm="1">
        <f t="array" aca="1" ref="E2541" ca="1">IFERROR(_xlfn._xlws.FILTER(merged_ranks,(merged_end_dates=DATE(9999,12,31))*(merged_names=A2541)),"")</f>
        <v/>
      </c>
      <c r="F2541" s="17" t="str">
        <f ca="1">_xlfn.XLOOKUP(J2541,Promotions[Promo Key],Promotions[Promo Date],"")</f>
        <v/>
      </c>
      <c r="G2541" s="18" t="str">
        <f t="shared" ca="1" si="171"/>
        <v/>
      </c>
      <c r="H2541" s="18" t="str">
        <f t="shared" ca="1" si="170"/>
        <v/>
      </c>
      <c r="I2541" s="17" t="str">
        <f>_xlfn.XLOOKUP(A2541,Students[Full Name],Students[Starting Rank],"")</f>
        <v/>
      </c>
      <c r="J2541" s="15" t="str">
        <f t="shared" ca="1" si="172"/>
        <v xml:space="preserve">: </v>
      </c>
      <c r="K2541" s="16" t="str">
        <f>_xlfn.XLOOKUP(A2541,Students[Full Name],Students[Start Date],"")</f>
        <v/>
      </c>
      <c r="L2541" s="18">
        <f t="shared" ca="1" si="173"/>
        <v>-1</v>
      </c>
      <c r="M2541" s="18" cm="1">
        <f t="array" aca="1" ref="M2541" ca="1">SUMPRODUCT(Inactives[Days Inactive]*(Inactives[Student]=A2541))/365</f>
        <v>0</v>
      </c>
      <c r="N2541" s="18" t="str" cm="1">
        <f t="array" ref="N2541">IF(LEN($A2541)&gt;0,SUMPRODUCT(($A2541=merged_names)*(_xlfn.TEXTAFTER(N$2, "At ")=merged_belt_colours)*merged_months_at_rank),"")</f>
        <v/>
      </c>
      <c r="O2541" s="18" t="str" cm="1">
        <f t="array" ref="O2541">IF(LEN($A2541)&gt;0,SUMPRODUCT(($A2541=merged_names)*(_xlfn.TEXTAFTER(O$2, "At ")=merged_belt_colours)*merged_months_at_rank),"")</f>
        <v/>
      </c>
      <c r="P2541" s="18" t="str" cm="1">
        <f t="array" ref="P2541">IF(LEN($A2541)&gt;0,SUMPRODUCT(($A2541=merged_names)*(_xlfn.TEXTAFTER(P$2, "At ")=merged_belt_colours)*merged_months_at_rank),"")</f>
        <v/>
      </c>
      <c r="Q2541" s="18" t="str" cm="1">
        <f t="array" ref="Q2541">IF(LEN($A2541)&gt;0,SUMPRODUCT(($A2541=merged_names)*(_xlfn.TEXTAFTER(Q$2, "At ")=merged_belt_colours)*merged_months_at_rank),"")</f>
        <v/>
      </c>
      <c r="R2541" s="18" t="str" cm="1">
        <f t="array" ref="R2541">IF(LEN($A2541)&gt;0,SUMPRODUCT(($A2541=merged_names)*(_xlfn.TEXTAFTER(R$2, "At ")=merged_belt_colours)*merged_months_at_rank),"")</f>
        <v/>
      </c>
    </row>
    <row r="2542" spans="1:18" x14ac:dyDescent="0.25">
      <c r="A2542"/>
      <c r="B2542" s="15" t="str" cm="1">
        <f t="array" ref="B2542">IFERROR(IF(LEN(A2542)&gt;0, IF(SUMPRODUCT((Inactives[Key]=J2542)*(Inactives[Currently Inactive]))=1,"Inactive","Active"),""),"Active")</f>
        <v/>
      </c>
      <c r="C2542" s="16" t="str" cm="1">
        <f t="array" aca="1" ref="C2542" ca="1">IFERROR(_xlfn._xlws.FILTER(Inactives[Inactive On],(Inactives[Key]=J2542)*(Inactives[Currently Inactive]),""),"")</f>
        <v/>
      </c>
      <c r="D2542" s="16" t="str" cm="1">
        <f t="array" aca="1" ref="D2542" ca="1">IFERROR(INDEX(_xlfn.TEXTSPLIT(E2542," "),1),"")</f>
        <v/>
      </c>
      <c r="E2542" s="15" t="str" cm="1">
        <f t="array" aca="1" ref="E2542" ca="1">IFERROR(_xlfn._xlws.FILTER(merged_ranks,(merged_end_dates=DATE(9999,12,31))*(merged_names=A2542)),"")</f>
        <v/>
      </c>
      <c r="F2542" s="17" t="str">
        <f ca="1">_xlfn.XLOOKUP(J2542,Promotions[Promo Key],Promotions[Promo Date],"")</f>
        <v/>
      </c>
      <c r="G2542" s="18" t="str">
        <f t="shared" ca="1" si="171"/>
        <v/>
      </c>
      <c r="H2542" s="18" t="str">
        <f t="shared" ca="1" si="170"/>
        <v/>
      </c>
      <c r="I2542" s="17" t="str">
        <f>_xlfn.XLOOKUP(A2542,Students[Full Name],Students[Starting Rank],"")</f>
        <v/>
      </c>
      <c r="J2542" s="15" t="str">
        <f t="shared" ca="1" si="172"/>
        <v xml:space="preserve">: </v>
      </c>
      <c r="K2542" s="16" t="str">
        <f>_xlfn.XLOOKUP(A2542,Students[Full Name],Students[Start Date],"")</f>
        <v/>
      </c>
      <c r="L2542" s="18">
        <f t="shared" ca="1" si="173"/>
        <v>-1</v>
      </c>
      <c r="M2542" s="18" cm="1">
        <f t="array" aca="1" ref="M2542" ca="1">SUMPRODUCT(Inactives[Days Inactive]*(Inactives[Student]=A2542))/365</f>
        <v>0</v>
      </c>
      <c r="N2542" s="18" t="str" cm="1">
        <f t="array" ref="N2542">IF(LEN($A2542)&gt;0,SUMPRODUCT(($A2542=merged_names)*(_xlfn.TEXTAFTER(N$2, "At ")=merged_belt_colours)*merged_months_at_rank),"")</f>
        <v/>
      </c>
      <c r="O2542" s="18" t="str" cm="1">
        <f t="array" ref="O2542">IF(LEN($A2542)&gt;0,SUMPRODUCT(($A2542=merged_names)*(_xlfn.TEXTAFTER(O$2, "At ")=merged_belt_colours)*merged_months_at_rank),"")</f>
        <v/>
      </c>
      <c r="P2542" s="18" t="str" cm="1">
        <f t="array" ref="P2542">IF(LEN($A2542)&gt;0,SUMPRODUCT(($A2542=merged_names)*(_xlfn.TEXTAFTER(P$2, "At ")=merged_belt_colours)*merged_months_at_rank),"")</f>
        <v/>
      </c>
      <c r="Q2542" s="18" t="str" cm="1">
        <f t="array" ref="Q2542">IF(LEN($A2542)&gt;0,SUMPRODUCT(($A2542=merged_names)*(_xlfn.TEXTAFTER(Q$2, "At ")=merged_belt_colours)*merged_months_at_rank),"")</f>
        <v/>
      </c>
      <c r="R2542" s="18" t="str" cm="1">
        <f t="array" ref="R2542">IF(LEN($A2542)&gt;0,SUMPRODUCT(($A2542=merged_names)*(_xlfn.TEXTAFTER(R$2, "At ")=merged_belt_colours)*merged_months_at_rank),"")</f>
        <v/>
      </c>
    </row>
    <row r="2543" spans="1:18" x14ac:dyDescent="0.25">
      <c r="A2543"/>
      <c r="B2543" s="15" t="str" cm="1">
        <f t="array" ref="B2543">IFERROR(IF(LEN(A2543)&gt;0, IF(SUMPRODUCT((Inactives[Key]=J2543)*(Inactives[Currently Inactive]))=1,"Inactive","Active"),""),"Active")</f>
        <v/>
      </c>
      <c r="C2543" s="16" t="str" cm="1">
        <f t="array" aca="1" ref="C2543" ca="1">IFERROR(_xlfn._xlws.FILTER(Inactives[Inactive On],(Inactives[Key]=J2543)*(Inactives[Currently Inactive]),""),"")</f>
        <v/>
      </c>
      <c r="D2543" s="16" t="str" cm="1">
        <f t="array" aca="1" ref="D2543" ca="1">IFERROR(INDEX(_xlfn.TEXTSPLIT(E2543," "),1),"")</f>
        <v/>
      </c>
      <c r="E2543" s="15" t="str" cm="1">
        <f t="array" aca="1" ref="E2543" ca="1">IFERROR(_xlfn._xlws.FILTER(merged_ranks,(merged_end_dates=DATE(9999,12,31))*(merged_names=A2543)),"")</f>
        <v/>
      </c>
      <c r="F2543" s="17" t="str">
        <f ca="1">_xlfn.XLOOKUP(J2543,Promotions[Promo Key],Promotions[Promo Date],"")</f>
        <v/>
      </c>
      <c r="G2543" s="18" t="str">
        <f t="shared" ca="1" si="171"/>
        <v/>
      </c>
      <c r="H2543" s="18" t="str">
        <f t="shared" ca="1" si="170"/>
        <v/>
      </c>
      <c r="I2543" s="17" t="str">
        <f>_xlfn.XLOOKUP(A2543,Students[Full Name],Students[Starting Rank],"")</f>
        <v/>
      </c>
      <c r="J2543" s="15" t="str">
        <f t="shared" ca="1" si="172"/>
        <v xml:space="preserve">: </v>
      </c>
      <c r="K2543" s="16" t="str">
        <f>_xlfn.XLOOKUP(A2543,Students[Full Name],Students[Start Date],"")</f>
        <v/>
      </c>
      <c r="L2543" s="18">
        <f t="shared" ca="1" si="173"/>
        <v>-1</v>
      </c>
      <c r="M2543" s="18" cm="1">
        <f t="array" aca="1" ref="M2543" ca="1">SUMPRODUCT(Inactives[Days Inactive]*(Inactives[Student]=A2543))/365</f>
        <v>0</v>
      </c>
      <c r="N2543" s="18" t="str" cm="1">
        <f t="array" ref="N2543">IF(LEN($A2543)&gt;0,SUMPRODUCT(($A2543=merged_names)*(_xlfn.TEXTAFTER(N$2, "At ")=merged_belt_colours)*merged_months_at_rank),"")</f>
        <v/>
      </c>
      <c r="O2543" s="18" t="str" cm="1">
        <f t="array" ref="O2543">IF(LEN($A2543)&gt;0,SUMPRODUCT(($A2543=merged_names)*(_xlfn.TEXTAFTER(O$2, "At ")=merged_belt_colours)*merged_months_at_rank),"")</f>
        <v/>
      </c>
      <c r="P2543" s="18" t="str" cm="1">
        <f t="array" ref="P2543">IF(LEN($A2543)&gt;0,SUMPRODUCT(($A2543=merged_names)*(_xlfn.TEXTAFTER(P$2, "At ")=merged_belt_colours)*merged_months_at_rank),"")</f>
        <v/>
      </c>
      <c r="Q2543" s="18" t="str" cm="1">
        <f t="array" ref="Q2543">IF(LEN($A2543)&gt;0,SUMPRODUCT(($A2543=merged_names)*(_xlfn.TEXTAFTER(Q$2, "At ")=merged_belt_colours)*merged_months_at_rank),"")</f>
        <v/>
      </c>
      <c r="R2543" s="18" t="str" cm="1">
        <f t="array" ref="R2543">IF(LEN($A2543)&gt;0,SUMPRODUCT(($A2543=merged_names)*(_xlfn.TEXTAFTER(R$2, "At ")=merged_belt_colours)*merged_months_at_rank),"")</f>
        <v/>
      </c>
    </row>
    <row r="2544" spans="1:18" x14ac:dyDescent="0.25">
      <c r="A2544"/>
      <c r="B2544" s="15" t="str" cm="1">
        <f t="array" ref="B2544">IFERROR(IF(LEN(A2544)&gt;0, IF(SUMPRODUCT((Inactives[Key]=J2544)*(Inactives[Currently Inactive]))=1,"Inactive","Active"),""),"Active")</f>
        <v/>
      </c>
      <c r="C2544" s="16" t="str" cm="1">
        <f t="array" aca="1" ref="C2544" ca="1">IFERROR(_xlfn._xlws.FILTER(Inactives[Inactive On],(Inactives[Key]=J2544)*(Inactives[Currently Inactive]),""),"")</f>
        <v/>
      </c>
      <c r="D2544" s="16" t="str" cm="1">
        <f t="array" aca="1" ref="D2544" ca="1">IFERROR(INDEX(_xlfn.TEXTSPLIT(E2544," "),1),"")</f>
        <v/>
      </c>
      <c r="E2544" s="15" t="str" cm="1">
        <f t="array" aca="1" ref="E2544" ca="1">IFERROR(_xlfn._xlws.FILTER(merged_ranks,(merged_end_dates=DATE(9999,12,31))*(merged_names=A2544)),"")</f>
        <v/>
      </c>
      <c r="F2544" s="17" t="str">
        <f ca="1">_xlfn.XLOOKUP(J2544,Promotions[Promo Key],Promotions[Promo Date],"")</f>
        <v/>
      </c>
      <c r="G2544" s="18" t="str">
        <f t="shared" ca="1" si="171"/>
        <v/>
      </c>
      <c r="H2544" s="18" t="str">
        <f t="shared" ca="1" si="170"/>
        <v/>
      </c>
      <c r="I2544" s="17" t="str">
        <f>_xlfn.XLOOKUP(A2544,Students[Full Name],Students[Starting Rank],"")</f>
        <v/>
      </c>
      <c r="J2544" s="15" t="str">
        <f t="shared" ca="1" si="172"/>
        <v xml:space="preserve">: </v>
      </c>
      <c r="K2544" s="16" t="str">
        <f>_xlfn.XLOOKUP(A2544,Students[Full Name],Students[Start Date],"")</f>
        <v/>
      </c>
      <c r="L2544" s="18">
        <f t="shared" ca="1" si="173"/>
        <v>-1</v>
      </c>
      <c r="M2544" s="18" cm="1">
        <f t="array" aca="1" ref="M2544" ca="1">SUMPRODUCT(Inactives[Days Inactive]*(Inactives[Student]=A2544))/365</f>
        <v>0</v>
      </c>
      <c r="N2544" s="18" t="str" cm="1">
        <f t="array" ref="N2544">IF(LEN($A2544)&gt;0,SUMPRODUCT(($A2544=merged_names)*(_xlfn.TEXTAFTER(N$2, "At ")=merged_belt_colours)*merged_months_at_rank),"")</f>
        <v/>
      </c>
      <c r="O2544" s="18" t="str" cm="1">
        <f t="array" ref="O2544">IF(LEN($A2544)&gt;0,SUMPRODUCT(($A2544=merged_names)*(_xlfn.TEXTAFTER(O$2, "At ")=merged_belt_colours)*merged_months_at_rank),"")</f>
        <v/>
      </c>
      <c r="P2544" s="18" t="str" cm="1">
        <f t="array" ref="P2544">IF(LEN($A2544)&gt;0,SUMPRODUCT(($A2544=merged_names)*(_xlfn.TEXTAFTER(P$2, "At ")=merged_belt_colours)*merged_months_at_rank),"")</f>
        <v/>
      </c>
      <c r="Q2544" s="18" t="str" cm="1">
        <f t="array" ref="Q2544">IF(LEN($A2544)&gt;0,SUMPRODUCT(($A2544=merged_names)*(_xlfn.TEXTAFTER(Q$2, "At ")=merged_belt_colours)*merged_months_at_rank),"")</f>
        <v/>
      </c>
      <c r="R2544" s="18" t="str" cm="1">
        <f t="array" ref="R2544">IF(LEN($A2544)&gt;0,SUMPRODUCT(($A2544=merged_names)*(_xlfn.TEXTAFTER(R$2, "At ")=merged_belt_colours)*merged_months_at_rank),"")</f>
        <v/>
      </c>
    </row>
    <row r="2545" spans="1:18" x14ac:dyDescent="0.25">
      <c r="A2545"/>
      <c r="B2545" s="15" t="str" cm="1">
        <f t="array" ref="B2545">IFERROR(IF(LEN(A2545)&gt;0, IF(SUMPRODUCT((Inactives[Key]=J2545)*(Inactives[Currently Inactive]))=1,"Inactive","Active"),""),"Active")</f>
        <v/>
      </c>
      <c r="C2545" s="16" t="str" cm="1">
        <f t="array" aca="1" ref="C2545" ca="1">IFERROR(_xlfn._xlws.FILTER(Inactives[Inactive On],(Inactives[Key]=J2545)*(Inactives[Currently Inactive]),""),"")</f>
        <v/>
      </c>
      <c r="D2545" s="16" t="str" cm="1">
        <f t="array" aca="1" ref="D2545" ca="1">IFERROR(INDEX(_xlfn.TEXTSPLIT(E2545," "),1),"")</f>
        <v/>
      </c>
      <c r="E2545" s="15" t="str" cm="1">
        <f t="array" aca="1" ref="E2545" ca="1">IFERROR(_xlfn._xlws.FILTER(merged_ranks,(merged_end_dates=DATE(9999,12,31))*(merged_names=A2545)),"")</f>
        <v/>
      </c>
      <c r="F2545" s="17" t="str">
        <f ca="1">_xlfn.XLOOKUP(J2545,Promotions[Promo Key],Promotions[Promo Date],"")</f>
        <v/>
      </c>
      <c r="G2545" s="18" t="str">
        <f t="shared" ca="1" si="171"/>
        <v/>
      </c>
      <c r="H2545" s="18" t="str">
        <f t="shared" ca="1" si="170"/>
        <v/>
      </c>
      <c r="I2545" s="17" t="str">
        <f>_xlfn.XLOOKUP(A2545,Students[Full Name],Students[Starting Rank],"")</f>
        <v/>
      </c>
      <c r="J2545" s="15" t="str">
        <f t="shared" ca="1" si="172"/>
        <v xml:space="preserve">: </v>
      </c>
      <c r="K2545" s="16" t="str">
        <f>_xlfn.XLOOKUP(A2545,Students[Full Name],Students[Start Date],"")</f>
        <v/>
      </c>
      <c r="L2545" s="18">
        <f t="shared" ca="1" si="173"/>
        <v>-1</v>
      </c>
      <c r="M2545" s="18" cm="1">
        <f t="array" aca="1" ref="M2545" ca="1">SUMPRODUCT(Inactives[Days Inactive]*(Inactives[Student]=A2545))/365</f>
        <v>0</v>
      </c>
      <c r="N2545" s="18" t="str" cm="1">
        <f t="array" ref="N2545">IF(LEN($A2545)&gt;0,SUMPRODUCT(($A2545=merged_names)*(_xlfn.TEXTAFTER(N$2, "At ")=merged_belt_colours)*merged_months_at_rank),"")</f>
        <v/>
      </c>
      <c r="O2545" s="18" t="str" cm="1">
        <f t="array" ref="O2545">IF(LEN($A2545)&gt;0,SUMPRODUCT(($A2545=merged_names)*(_xlfn.TEXTAFTER(O$2, "At ")=merged_belt_colours)*merged_months_at_rank),"")</f>
        <v/>
      </c>
      <c r="P2545" s="18" t="str" cm="1">
        <f t="array" ref="P2545">IF(LEN($A2545)&gt;0,SUMPRODUCT(($A2545=merged_names)*(_xlfn.TEXTAFTER(P$2, "At ")=merged_belt_colours)*merged_months_at_rank),"")</f>
        <v/>
      </c>
      <c r="Q2545" s="18" t="str" cm="1">
        <f t="array" ref="Q2545">IF(LEN($A2545)&gt;0,SUMPRODUCT(($A2545=merged_names)*(_xlfn.TEXTAFTER(Q$2, "At ")=merged_belt_colours)*merged_months_at_rank),"")</f>
        <v/>
      </c>
      <c r="R2545" s="18" t="str" cm="1">
        <f t="array" ref="R2545">IF(LEN($A2545)&gt;0,SUMPRODUCT(($A2545=merged_names)*(_xlfn.TEXTAFTER(R$2, "At ")=merged_belt_colours)*merged_months_at_rank),"")</f>
        <v/>
      </c>
    </row>
    <row r="2546" spans="1:18" x14ac:dyDescent="0.25">
      <c r="A2546"/>
      <c r="B2546" s="15" t="str" cm="1">
        <f t="array" ref="B2546">IFERROR(IF(LEN(A2546)&gt;0, IF(SUMPRODUCT((Inactives[Key]=J2546)*(Inactives[Currently Inactive]))=1,"Inactive","Active"),""),"Active")</f>
        <v/>
      </c>
      <c r="C2546" s="16" t="str" cm="1">
        <f t="array" aca="1" ref="C2546" ca="1">IFERROR(_xlfn._xlws.FILTER(Inactives[Inactive On],(Inactives[Key]=J2546)*(Inactives[Currently Inactive]),""),"")</f>
        <v/>
      </c>
      <c r="D2546" s="16" t="str" cm="1">
        <f t="array" aca="1" ref="D2546" ca="1">IFERROR(INDEX(_xlfn.TEXTSPLIT(E2546," "),1),"")</f>
        <v/>
      </c>
      <c r="E2546" s="15" t="str" cm="1">
        <f t="array" aca="1" ref="E2546" ca="1">IFERROR(_xlfn._xlws.FILTER(merged_ranks,(merged_end_dates=DATE(9999,12,31))*(merged_names=A2546)),"")</f>
        <v/>
      </c>
      <c r="F2546" s="17" t="str">
        <f ca="1">_xlfn.XLOOKUP(J2546,Promotions[Promo Key],Promotions[Promo Date],"")</f>
        <v/>
      </c>
      <c r="G2546" s="18" t="str">
        <f t="shared" ca="1" si="171"/>
        <v/>
      </c>
      <c r="H2546" s="18" t="str">
        <f t="shared" ca="1" si="170"/>
        <v/>
      </c>
      <c r="I2546" s="17" t="str">
        <f>_xlfn.XLOOKUP(A2546,Students[Full Name],Students[Starting Rank],"")</f>
        <v/>
      </c>
      <c r="J2546" s="15" t="str">
        <f t="shared" ca="1" si="172"/>
        <v xml:space="preserve">: </v>
      </c>
      <c r="K2546" s="16" t="str">
        <f>_xlfn.XLOOKUP(A2546,Students[Full Name],Students[Start Date],"")</f>
        <v/>
      </c>
      <c r="L2546" s="18">
        <f t="shared" ca="1" si="173"/>
        <v>-1</v>
      </c>
      <c r="M2546" s="18" cm="1">
        <f t="array" aca="1" ref="M2546" ca="1">SUMPRODUCT(Inactives[Days Inactive]*(Inactives[Student]=A2546))/365</f>
        <v>0</v>
      </c>
      <c r="N2546" s="18" t="str" cm="1">
        <f t="array" ref="N2546">IF(LEN($A2546)&gt;0,SUMPRODUCT(($A2546=merged_names)*(_xlfn.TEXTAFTER(N$2, "At ")=merged_belt_colours)*merged_months_at_rank),"")</f>
        <v/>
      </c>
      <c r="O2546" s="18" t="str" cm="1">
        <f t="array" ref="O2546">IF(LEN($A2546)&gt;0,SUMPRODUCT(($A2546=merged_names)*(_xlfn.TEXTAFTER(O$2, "At ")=merged_belt_colours)*merged_months_at_rank),"")</f>
        <v/>
      </c>
      <c r="P2546" s="18" t="str" cm="1">
        <f t="array" ref="P2546">IF(LEN($A2546)&gt;0,SUMPRODUCT(($A2546=merged_names)*(_xlfn.TEXTAFTER(P$2, "At ")=merged_belt_colours)*merged_months_at_rank),"")</f>
        <v/>
      </c>
      <c r="Q2546" s="18" t="str" cm="1">
        <f t="array" ref="Q2546">IF(LEN($A2546)&gt;0,SUMPRODUCT(($A2546=merged_names)*(_xlfn.TEXTAFTER(Q$2, "At ")=merged_belt_colours)*merged_months_at_rank),"")</f>
        <v/>
      </c>
      <c r="R2546" s="18" t="str" cm="1">
        <f t="array" ref="R2546">IF(LEN($A2546)&gt;0,SUMPRODUCT(($A2546=merged_names)*(_xlfn.TEXTAFTER(R$2, "At ")=merged_belt_colours)*merged_months_at_rank),"")</f>
        <v/>
      </c>
    </row>
    <row r="2547" spans="1:18" x14ac:dyDescent="0.25">
      <c r="A2547"/>
      <c r="B2547" s="15" t="str" cm="1">
        <f t="array" ref="B2547">IFERROR(IF(LEN(A2547)&gt;0, IF(SUMPRODUCT((Inactives[Key]=J2547)*(Inactives[Currently Inactive]))=1,"Inactive","Active"),""),"Active")</f>
        <v/>
      </c>
      <c r="C2547" s="16" t="str" cm="1">
        <f t="array" aca="1" ref="C2547" ca="1">IFERROR(_xlfn._xlws.FILTER(Inactives[Inactive On],(Inactives[Key]=J2547)*(Inactives[Currently Inactive]),""),"")</f>
        <v/>
      </c>
      <c r="D2547" s="16" t="str" cm="1">
        <f t="array" aca="1" ref="D2547" ca="1">IFERROR(INDEX(_xlfn.TEXTSPLIT(E2547," "),1),"")</f>
        <v/>
      </c>
      <c r="E2547" s="15" t="str" cm="1">
        <f t="array" aca="1" ref="E2547" ca="1">IFERROR(_xlfn._xlws.FILTER(merged_ranks,(merged_end_dates=DATE(9999,12,31))*(merged_names=A2547)),"")</f>
        <v/>
      </c>
      <c r="F2547" s="17" t="str">
        <f ca="1">_xlfn.XLOOKUP(J2547,Promotions[Promo Key],Promotions[Promo Date],"")</f>
        <v/>
      </c>
      <c r="G2547" s="18" t="str">
        <f t="shared" ca="1" si="171"/>
        <v/>
      </c>
      <c r="H2547" s="18" t="str">
        <f t="shared" ca="1" si="170"/>
        <v/>
      </c>
      <c r="I2547" s="17" t="str">
        <f>_xlfn.XLOOKUP(A2547,Students[Full Name],Students[Starting Rank],"")</f>
        <v/>
      </c>
      <c r="J2547" s="15" t="str">
        <f t="shared" ca="1" si="172"/>
        <v xml:space="preserve">: </v>
      </c>
      <c r="K2547" s="16" t="str">
        <f>_xlfn.XLOOKUP(A2547,Students[Full Name],Students[Start Date],"")</f>
        <v/>
      </c>
      <c r="L2547" s="18">
        <f t="shared" ca="1" si="173"/>
        <v>-1</v>
      </c>
      <c r="M2547" s="18" cm="1">
        <f t="array" aca="1" ref="M2547" ca="1">SUMPRODUCT(Inactives[Days Inactive]*(Inactives[Student]=A2547))/365</f>
        <v>0</v>
      </c>
      <c r="N2547" s="18" t="str" cm="1">
        <f t="array" ref="N2547">IF(LEN($A2547)&gt;0,SUMPRODUCT(($A2547=merged_names)*(_xlfn.TEXTAFTER(N$2, "At ")=merged_belt_colours)*merged_months_at_rank),"")</f>
        <v/>
      </c>
      <c r="O2547" s="18" t="str" cm="1">
        <f t="array" ref="O2547">IF(LEN($A2547)&gt;0,SUMPRODUCT(($A2547=merged_names)*(_xlfn.TEXTAFTER(O$2, "At ")=merged_belt_colours)*merged_months_at_rank),"")</f>
        <v/>
      </c>
      <c r="P2547" s="18" t="str" cm="1">
        <f t="array" ref="P2547">IF(LEN($A2547)&gt;0,SUMPRODUCT(($A2547=merged_names)*(_xlfn.TEXTAFTER(P$2, "At ")=merged_belt_colours)*merged_months_at_rank),"")</f>
        <v/>
      </c>
      <c r="Q2547" s="18" t="str" cm="1">
        <f t="array" ref="Q2547">IF(LEN($A2547)&gt;0,SUMPRODUCT(($A2547=merged_names)*(_xlfn.TEXTAFTER(Q$2, "At ")=merged_belt_colours)*merged_months_at_rank),"")</f>
        <v/>
      </c>
      <c r="R2547" s="18" t="str" cm="1">
        <f t="array" ref="R2547">IF(LEN($A2547)&gt;0,SUMPRODUCT(($A2547=merged_names)*(_xlfn.TEXTAFTER(R$2, "At ")=merged_belt_colours)*merged_months_at_rank),"")</f>
        <v/>
      </c>
    </row>
    <row r="2548" spans="1:18" x14ac:dyDescent="0.25">
      <c r="A2548"/>
      <c r="B2548" s="15" t="str" cm="1">
        <f t="array" ref="B2548">IFERROR(IF(LEN(A2548)&gt;0, IF(SUMPRODUCT((Inactives[Key]=J2548)*(Inactives[Currently Inactive]))=1,"Inactive","Active"),""),"Active")</f>
        <v/>
      </c>
      <c r="C2548" s="16" t="str" cm="1">
        <f t="array" aca="1" ref="C2548" ca="1">IFERROR(_xlfn._xlws.FILTER(Inactives[Inactive On],(Inactives[Key]=J2548)*(Inactives[Currently Inactive]),""),"")</f>
        <v/>
      </c>
      <c r="D2548" s="16" t="str" cm="1">
        <f t="array" aca="1" ref="D2548" ca="1">IFERROR(INDEX(_xlfn.TEXTSPLIT(E2548," "),1),"")</f>
        <v/>
      </c>
      <c r="E2548" s="15" t="str" cm="1">
        <f t="array" aca="1" ref="E2548" ca="1">IFERROR(_xlfn._xlws.FILTER(merged_ranks,(merged_end_dates=DATE(9999,12,31))*(merged_names=A2548)),"")</f>
        <v/>
      </c>
      <c r="F2548" s="17" t="str">
        <f ca="1">_xlfn.XLOOKUP(J2548,Promotions[Promo Key],Promotions[Promo Date],"")</f>
        <v/>
      </c>
      <c r="G2548" s="18" t="str">
        <f t="shared" ca="1" si="171"/>
        <v/>
      </c>
      <c r="H2548" s="18" t="str">
        <f t="shared" ca="1" si="170"/>
        <v/>
      </c>
      <c r="I2548" s="17" t="str">
        <f>_xlfn.XLOOKUP(A2548,Students[Full Name],Students[Starting Rank],"")</f>
        <v/>
      </c>
      <c r="J2548" s="15" t="str">
        <f t="shared" ca="1" si="172"/>
        <v xml:space="preserve">: </v>
      </c>
      <c r="K2548" s="16" t="str">
        <f>_xlfn.XLOOKUP(A2548,Students[Full Name],Students[Start Date],"")</f>
        <v/>
      </c>
      <c r="L2548" s="18">
        <f t="shared" ca="1" si="173"/>
        <v>-1</v>
      </c>
      <c r="M2548" s="18" cm="1">
        <f t="array" aca="1" ref="M2548" ca="1">SUMPRODUCT(Inactives[Days Inactive]*(Inactives[Student]=A2548))/365</f>
        <v>0</v>
      </c>
      <c r="N2548" s="18" t="str" cm="1">
        <f t="array" ref="N2548">IF(LEN($A2548)&gt;0,SUMPRODUCT(($A2548=merged_names)*(_xlfn.TEXTAFTER(N$2, "At ")=merged_belt_colours)*merged_months_at_rank),"")</f>
        <v/>
      </c>
      <c r="O2548" s="18" t="str" cm="1">
        <f t="array" ref="O2548">IF(LEN($A2548)&gt;0,SUMPRODUCT(($A2548=merged_names)*(_xlfn.TEXTAFTER(O$2, "At ")=merged_belt_colours)*merged_months_at_rank),"")</f>
        <v/>
      </c>
      <c r="P2548" s="18" t="str" cm="1">
        <f t="array" ref="P2548">IF(LEN($A2548)&gt;0,SUMPRODUCT(($A2548=merged_names)*(_xlfn.TEXTAFTER(P$2, "At ")=merged_belt_colours)*merged_months_at_rank),"")</f>
        <v/>
      </c>
      <c r="Q2548" s="18" t="str" cm="1">
        <f t="array" ref="Q2548">IF(LEN($A2548)&gt;0,SUMPRODUCT(($A2548=merged_names)*(_xlfn.TEXTAFTER(Q$2, "At ")=merged_belt_colours)*merged_months_at_rank),"")</f>
        <v/>
      </c>
      <c r="R2548" s="18" t="str" cm="1">
        <f t="array" ref="R2548">IF(LEN($A2548)&gt;0,SUMPRODUCT(($A2548=merged_names)*(_xlfn.TEXTAFTER(R$2, "At ")=merged_belt_colours)*merged_months_at_rank),"")</f>
        <v/>
      </c>
    </row>
    <row r="2549" spans="1:18" x14ac:dyDescent="0.25">
      <c r="A2549"/>
      <c r="B2549" s="15" t="str" cm="1">
        <f t="array" ref="B2549">IFERROR(IF(LEN(A2549)&gt;0, IF(SUMPRODUCT((Inactives[Key]=J2549)*(Inactives[Currently Inactive]))=1,"Inactive","Active"),""),"Active")</f>
        <v/>
      </c>
      <c r="C2549" s="16" t="str" cm="1">
        <f t="array" aca="1" ref="C2549" ca="1">IFERROR(_xlfn._xlws.FILTER(Inactives[Inactive On],(Inactives[Key]=J2549)*(Inactives[Currently Inactive]),""),"")</f>
        <v/>
      </c>
      <c r="D2549" s="16" t="str" cm="1">
        <f t="array" aca="1" ref="D2549" ca="1">IFERROR(INDEX(_xlfn.TEXTSPLIT(E2549," "),1),"")</f>
        <v/>
      </c>
      <c r="E2549" s="15" t="str" cm="1">
        <f t="array" aca="1" ref="E2549" ca="1">IFERROR(_xlfn._xlws.FILTER(merged_ranks,(merged_end_dates=DATE(9999,12,31))*(merged_names=A2549)),"")</f>
        <v/>
      </c>
      <c r="F2549" s="17" t="str">
        <f ca="1">_xlfn.XLOOKUP(J2549,Promotions[Promo Key],Promotions[Promo Date],"")</f>
        <v/>
      </c>
      <c r="G2549" s="18" t="str">
        <f t="shared" ca="1" si="171"/>
        <v/>
      </c>
      <c r="H2549" s="18" t="str">
        <f t="shared" ca="1" si="170"/>
        <v/>
      </c>
      <c r="I2549" s="17" t="str">
        <f>_xlfn.XLOOKUP(A2549,Students[Full Name],Students[Starting Rank],"")</f>
        <v/>
      </c>
      <c r="J2549" s="15" t="str">
        <f t="shared" ca="1" si="172"/>
        <v xml:space="preserve">: </v>
      </c>
      <c r="K2549" s="16" t="str">
        <f>_xlfn.XLOOKUP(A2549,Students[Full Name],Students[Start Date],"")</f>
        <v/>
      </c>
      <c r="L2549" s="18">
        <f t="shared" ca="1" si="173"/>
        <v>-1</v>
      </c>
      <c r="M2549" s="18" cm="1">
        <f t="array" aca="1" ref="M2549" ca="1">SUMPRODUCT(Inactives[Days Inactive]*(Inactives[Student]=A2549))/365</f>
        <v>0</v>
      </c>
      <c r="N2549" s="18" t="str" cm="1">
        <f t="array" ref="N2549">IF(LEN($A2549)&gt;0,SUMPRODUCT(($A2549=merged_names)*(_xlfn.TEXTAFTER(N$2, "At ")=merged_belt_colours)*merged_months_at_rank),"")</f>
        <v/>
      </c>
      <c r="O2549" s="18" t="str" cm="1">
        <f t="array" ref="O2549">IF(LEN($A2549)&gt;0,SUMPRODUCT(($A2549=merged_names)*(_xlfn.TEXTAFTER(O$2, "At ")=merged_belt_colours)*merged_months_at_rank),"")</f>
        <v/>
      </c>
      <c r="P2549" s="18" t="str" cm="1">
        <f t="array" ref="P2549">IF(LEN($A2549)&gt;0,SUMPRODUCT(($A2549=merged_names)*(_xlfn.TEXTAFTER(P$2, "At ")=merged_belt_colours)*merged_months_at_rank),"")</f>
        <v/>
      </c>
      <c r="Q2549" s="18" t="str" cm="1">
        <f t="array" ref="Q2549">IF(LEN($A2549)&gt;0,SUMPRODUCT(($A2549=merged_names)*(_xlfn.TEXTAFTER(Q$2, "At ")=merged_belt_colours)*merged_months_at_rank),"")</f>
        <v/>
      </c>
      <c r="R2549" s="18" t="str" cm="1">
        <f t="array" ref="R2549">IF(LEN($A2549)&gt;0,SUMPRODUCT(($A2549=merged_names)*(_xlfn.TEXTAFTER(R$2, "At ")=merged_belt_colours)*merged_months_at_rank),"")</f>
        <v/>
      </c>
    </row>
    <row r="2550" spans="1:18" x14ac:dyDescent="0.25">
      <c r="A2550"/>
      <c r="B2550" s="15" t="str" cm="1">
        <f t="array" ref="B2550">IFERROR(IF(LEN(A2550)&gt;0, IF(SUMPRODUCT((Inactives[Key]=J2550)*(Inactives[Currently Inactive]))=1,"Inactive","Active"),""),"Active")</f>
        <v/>
      </c>
      <c r="C2550" s="16" t="str" cm="1">
        <f t="array" aca="1" ref="C2550" ca="1">IFERROR(_xlfn._xlws.FILTER(Inactives[Inactive On],(Inactives[Key]=J2550)*(Inactives[Currently Inactive]),""),"")</f>
        <v/>
      </c>
      <c r="D2550" s="16" t="str" cm="1">
        <f t="array" aca="1" ref="D2550" ca="1">IFERROR(INDEX(_xlfn.TEXTSPLIT(E2550," "),1),"")</f>
        <v/>
      </c>
      <c r="E2550" s="15" t="str" cm="1">
        <f t="array" aca="1" ref="E2550" ca="1">IFERROR(_xlfn._xlws.FILTER(merged_ranks,(merged_end_dates=DATE(9999,12,31))*(merged_names=A2550)),"")</f>
        <v/>
      </c>
      <c r="F2550" s="17" t="str">
        <f ca="1">_xlfn.XLOOKUP(J2550,Promotions[Promo Key],Promotions[Promo Date],"")</f>
        <v/>
      </c>
      <c r="G2550" s="18" t="str">
        <f t="shared" ca="1" si="171"/>
        <v/>
      </c>
      <c r="H2550" s="18" t="str">
        <f t="shared" ca="1" si="170"/>
        <v/>
      </c>
      <c r="I2550" s="17" t="str">
        <f>_xlfn.XLOOKUP(A2550,Students[Full Name],Students[Starting Rank],"")</f>
        <v/>
      </c>
      <c r="J2550" s="15" t="str">
        <f t="shared" ca="1" si="172"/>
        <v xml:space="preserve">: </v>
      </c>
      <c r="K2550" s="16" t="str">
        <f>_xlfn.XLOOKUP(A2550,Students[Full Name],Students[Start Date],"")</f>
        <v/>
      </c>
      <c r="L2550" s="18">
        <f t="shared" ca="1" si="173"/>
        <v>-1</v>
      </c>
      <c r="M2550" s="18" cm="1">
        <f t="array" aca="1" ref="M2550" ca="1">SUMPRODUCT(Inactives[Days Inactive]*(Inactives[Student]=A2550))/365</f>
        <v>0</v>
      </c>
      <c r="N2550" s="18" t="str" cm="1">
        <f t="array" ref="N2550">IF(LEN($A2550)&gt;0,SUMPRODUCT(($A2550=merged_names)*(_xlfn.TEXTAFTER(N$2, "At ")=merged_belt_colours)*merged_months_at_rank),"")</f>
        <v/>
      </c>
      <c r="O2550" s="18" t="str" cm="1">
        <f t="array" ref="O2550">IF(LEN($A2550)&gt;0,SUMPRODUCT(($A2550=merged_names)*(_xlfn.TEXTAFTER(O$2, "At ")=merged_belt_colours)*merged_months_at_rank),"")</f>
        <v/>
      </c>
      <c r="P2550" s="18" t="str" cm="1">
        <f t="array" ref="P2550">IF(LEN($A2550)&gt;0,SUMPRODUCT(($A2550=merged_names)*(_xlfn.TEXTAFTER(P$2, "At ")=merged_belt_colours)*merged_months_at_rank),"")</f>
        <v/>
      </c>
      <c r="Q2550" s="18" t="str" cm="1">
        <f t="array" ref="Q2550">IF(LEN($A2550)&gt;0,SUMPRODUCT(($A2550=merged_names)*(_xlfn.TEXTAFTER(Q$2, "At ")=merged_belt_colours)*merged_months_at_rank),"")</f>
        <v/>
      </c>
      <c r="R2550" s="18" t="str" cm="1">
        <f t="array" ref="R2550">IF(LEN($A2550)&gt;0,SUMPRODUCT(($A2550=merged_names)*(_xlfn.TEXTAFTER(R$2, "At ")=merged_belt_colours)*merged_months_at_rank),"")</f>
        <v/>
      </c>
    </row>
    <row r="2551" spans="1:18" x14ac:dyDescent="0.25">
      <c r="A2551"/>
      <c r="B2551" s="15" t="str" cm="1">
        <f t="array" ref="B2551">IFERROR(IF(LEN(A2551)&gt;0, IF(SUMPRODUCT((Inactives[Key]=J2551)*(Inactives[Currently Inactive]))=1,"Inactive","Active"),""),"Active")</f>
        <v/>
      </c>
      <c r="C2551" s="16" t="str" cm="1">
        <f t="array" aca="1" ref="C2551" ca="1">IFERROR(_xlfn._xlws.FILTER(Inactives[Inactive On],(Inactives[Key]=J2551)*(Inactives[Currently Inactive]),""),"")</f>
        <v/>
      </c>
      <c r="D2551" s="16" t="str" cm="1">
        <f t="array" aca="1" ref="D2551" ca="1">IFERROR(INDEX(_xlfn.TEXTSPLIT(E2551," "),1),"")</f>
        <v/>
      </c>
      <c r="E2551" s="15" t="str" cm="1">
        <f t="array" aca="1" ref="E2551" ca="1">IFERROR(_xlfn._xlws.FILTER(merged_ranks,(merged_end_dates=DATE(9999,12,31))*(merged_names=A2551)),"")</f>
        <v/>
      </c>
      <c r="F2551" s="17" t="str">
        <f ca="1">_xlfn.XLOOKUP(J2551,Promotions[Promo Key],Promotions[Promo Date],"")</f>
        <v/>
      </c>
      <c r="G2551" s="18" t="str">
        <f t="shared" ca="1" si="171"/>
        <v/>
      </c>
      <c r="H2551" s="18" t="str">
        <f t="shared" ca="1" si="170"/>
        <v/>
      </c>
      <c r="I2551" s="17" t="str">
        <f>_xlfn.XLOOKUP(A2551,Students[Full Name],Students[Starting Rank],"")</f>
        <v/>
      </c>
      <c r="J2551" s="15" t="str">
        <f t="shared" ca="1" si="172"/>
        <v xml:space="preserve">: </v>
      </c>
      <c r="K2551" s="16" t="str">
        <f>_xlfn.XLOOKUP(A2551,Students[Full Name],Students[Start Date],"")</f>
        <v/>
      </c>
      <c r="L2551" s="18">
        <f t="shared" ca="1" si="173"/>
        <v>-1</v>
      </c>
      <c r="M2551" s="18" cm="1">
        <f t="array" aca="1" ref="M2551" ca="1">SUMPRODUCT(Inactives[Days Inactive]*(Inactives[Student]=A2551))/365</f>
        <v>0</v>
      </c>
      <c r="N2551" s="18" t="str" cm="1">
        <f t="array" ref="N2551">IF(LEN($A2551)&gt;0,SUMPRODUCT(($A2551=merged_names)*(_xlfn.TEXTAFTER(N$2, "At ")=merged_belt_colours)*merged_months_at_rank),"")</f>
        <v/>
      </c>
      <c r="O2551" s="18" t="str" cm="1">
        <f t="array" ref="O2551">IF(LEN($A2551)&gt;0,SUMPRODUCT(($A2551=merged_names)*(_xlfn.TEXTAFTER(O$2, "At ")=merged_belt_colours)*merged_months_at_rank),"")</f>
        <v/>
      </c>
      <c r="P2551" s="18" t="str" cm="1">
        <f t="array" ref="P2551">IF(LEN($A2551)&gt;0,SUMPRODUCT(($A2551=merged_names)*(_xlfn.TEXTAFTER(P$2, "At ")=merged_belt_colours)*merged_months_at_rank),"")</f>
        <v/>
      </c>
      <c r="Q2551" s="18" t="str" cm="1">
        <f t="array" ref="Q2551">IF(LEN($A2551)&gt;0,SUMPRODUCT(($A2551=merged_names)*(_xlfn.TEXTAFTER(Q$2, "At ")=merged_belt_colours)*merged_months_at_rank),"")</f>
        <v/>
      </c>
      <c r="R2551" s="18" t="str" cm="1">
        <f t="array" ref="R2551">IF(LEN($A2551)&gt;0,SUMPRODUCT(($A2551=merged_names)*(_xlfn.TEXTAFTER(R$2, "At ")=merged_belt_colours)*merged_months_at_rank),"")</f>
        <v/>
      </c>
    </row>
    <row r="2552" spans="1:18" x14ac:dyDescent="0.25">
      <c r="A2552"/>
      <c r="B2552" s="15" t="str" cm="1">
        <f t="array" ref="B2552">IFERROR(IF(LEN(A2552)&gt;0, IF(SUMPRODUCT((Inactives[Key]=J2552)*(Inactives[Currently Inactive]))=1,"Inactive","Active"),""),"Active")</f>
        <v/>
      </c>
      <c r="C2552" s="16" t="str" cm="1">
        <f t="array" aca="1" ref="C2552" ca="1">IFERROR(_xlfn._xlws.FILTER(Inactives[Inactive On],(Inactives[Key]=J2552)*(Inactives[Currently Inactive]),""),"")</f>
        <v/>
      </c>
      <c r="D2552" s="16" t="str" cm="1">
        <f t="array" aca="1" ref="D2552" ca="1">IFERROR(INDEX(_xlfn.TEXTSPLIT(E2552," "),1),"")</f>
        <v/>
      </c>
      <c r="E2552" s="15" t="str" cm="1">
        <f t="array" aca="1" ref="E2552" ca="1">IFERROR(_xlfn._xlws.FILTER(merged_ranks,(merged_end_dates=DATE(9999,12,31))*(merged_names=A2552)),"")</f>
        <v/>
      </c>
      <c r="F2552" s="17" t="str">
        <f ca="1">_xlfn.XLOOKUP(J2552,Promotions[Promo Key],Promotions[Promo Date],"")</f>
        <v/>
      </c>
      <c r="G2552" s="18" t="str">
        <f t="shared" ca="1" si="171"/>
        <v/>
      </c>
      <c r="H2552" s="18" t="str">
        <f t="shared" ca="1" si="170"/>
        <v/>
      </c>
      <c r="I2552" s="17" t="str">
        <f>_xlfn.XLOOKUP(A2552,Students[Full Name],Students[Starting Rank],"")</f>
        <v/>
      </c>
      <c r="J2552" s="15" t="str">
        <f t="shared" ca="1" si="172"/>
        <v xml:space="preserve">: </v>
      </c>
      <c r="K2552" s="16" t="str">
        <f>_xlfn.XLOOKUP(A2552,Students[Full Name],Students[Start Date],"")</f>
        <v/>
      </c>
      <c r="L2552" s="18">
        <f t="shared" ca="1" si="173"/>
        <v>-1</v>
      </c>
      <c r="M2552" s="18" cm="1">
        <f t="array" aca="1" ref="M2552" ca="1">SUMPRODUCT(Inactives[Days Inactive]*(Inactives[Student]=A2552))/365</f>
        <v>0</v>
      </c>
      <c r="N2552" s="18" t="str" cm="1">
        <f t="array" ref="N2552">IF(LEN($A2552)&gt;0,SUMPRODUCT(($A2552=merged_names)*(_xlfn.TEXTAFTER(N$2, "At ")=merged_belt_colours)*merged_months_at_rank),"")</f>
        <v/>
      </c>
      <c r="O2552" s="18" t="str" cm="1">
        <f t="array" ref="O2552">IF(LEN($A2552)&gt;0,SUMPRODUCT(($A2552=merged_names)*(_xlfn.TEXTAFTER(O$2, "At ")=merged_belt_colours)*merged_months_at_rank),"")</f>
        <v/>
      </c>
      <c r="P2552" s="18" t="str" cm="1">
        <f t="array" ref="P2552">IF(LEN($A2552)&gt;0,SUMPRODUCT(($A2552=merged_names)*(_xlfn.TEXTAFTER(P$2, "At ")=merged_belt_colours)*merged_months_at_rank),"")</f>
        <v/>
      </c>
      <c r="Q2552" s="18" t="str" cm="1">
        <f t="array" ref="Q2552">IF(LEN($A2552)&gt;0,SUMPRODUCT(($A2552=merged_names)*(_xlfn.TEXTAFTER(Q$2, "At ")=merged_belt_colours)*merged_months_at_rank),"")</f>
        <v/>
      </c>
      <c r="R2552" s="18" t="str" cm="1">
        <f t="array" ref="R2552">IF(LEN($A2552)&gt;0,SUMPRODUCT(($A2552=merged_names)*(_xlfn.TEXTAFTER(R$2, "At ")=merged_belt_colours)*merged_months_at_rank),"")</f>
        <v/>
      </c>
    </row>
    <row r="2553" spans="1:18" x14ac:dyDescent="0.25">
      <c r="A2553"/>
      <c r="B2553" s="15" t="str" cm="1">
        <f t="array" ref="B2553">IFERROR(IF(LEN(A2553)&gt;0, IF(SUMPRODUCT((Inactives[Key]=J2553)*(Inactives[Currently Inactive]))=1,"Inactive","Active"),""),"Active")</f>
        <v/>
      </c>
      <c r="C2553" s="16" t="str" cm="1">
        <f t="array" aca="1" ref="C2553" ca="1">IFERROR(_xlfn._xlws.FILTER(Inactives[Inactive On],(Inactives[Key]=J2553)*(Inactives[Currently Inactive]),""),"")</f>
        <v/>
      </c>
      <c r="D2553" s="16" t="str" cm="1">
        <f t="array" aca="1" ref="D2553" ca="1">IFERROR(INDEX(_xlfn.TEXTSPLIT(E2553," "),1),"")</f>
        <v/>
      </c>
      <c r="E2553" s="15" t="str" cm="1">
        <f t="array" aca="1" ref="E2553" ca="1">IFERROR(_xlfn._xlws.FILTER(merged_ranks,(merged_end_dates=DATE(9999,12,31))*(merged_names=A2553)),"")</f>
        <v/>
      </c>
      <c r="F2553" s="17" t="str">
        <f ca="1">_xlfn.XLOOKUP(J2553,Promotions[Promo Key],Promotions[Promo Date],"")</f>
        <v/>
      </c>
      <c r="G2553" s="18" t="str">
        <f t="shared" ca="1" si="171"/>
        <v/>
      </c>
      <c r="H2553" s="18" t="str">
        <f t="shared" ca="1" si="170"/>
        <v/>
      </c>
      <c r="I2553" s="17" t="str">
        <f>_xlfn.XLOOKUP(A2553,Students[Full Name],Students[Starting Rank],"")</f>
        <v/>
      </c>
      <c r="J2553" s="15" t="str">
        <f t="shared" ca="1" si="172"/>
        <v xml:space="preserve">: </v>
      </c>
      <c r="K2553" s="16" t="str">
        <f>_xlfn.XLOOKUP(A2553,Students[Full Name],Students[Start Date],"")</f>
        <v/>
      </c>
      <c r="L2553" s="18">
        <f t="shared" ca="1" si="173"/>
        <v>-1</v>
      </c>
      <c r="M2553" s="18" cm="1">
        <f t="array" aca="1" ref="M2553" ca="1">SUMPRODUCT(Inactives[Days Inactive]*(Inactives[Student]=A2553))/365</f>
        <v>0</v>
      </c>
      <c r="N2553" s="18" t="str" cm="1">
        <f t="array" ref="N2553">IF(LEN($A2553)&gt;0,SUMPRODUCT(($A2553=merged_names)*(_xlfn.TEXTAFTER(N$2, "At ")=merged_belt_colours)*merged_months_at_rank),"")</f>
        <v/>
      </c>
      <c r="O2553" s="18" t="str" cm="1">
        <f t="array" ref="O2553">IF(LEN($A2553)&gt;0,SUMPRODUCT(($A2553=merged_names)*(_xlfn.TEXTAFTER(O$2, "At ")=merged_belt_colours)*merged_months_at_rank),"")</f>
        <v/>
      </c>
      <c r="P2553" s="18" t="str" cm="1">
        <f t="array" ref="P2553">IF(LEN($A2553)&gt;0,SUMPRODUCT(($A2553=merged_names)*(_xlfn.TEXTAFTER(P$2, "At ")=merged_belt_colours)*merged_months_at_rank),"")</f>
        <v/>
      </c>
      <c r="Q2553" s="18" t="str" cm="1">
        <f t="array" ref="Q2553">IF(LEN($A2553)&gt;0,SUMPRODUCT(($A2553=merged_names)*(_xlfn.TEXTAFTER(Q$2, "At ")=merged_belt_colours)*merged_months_at_rank),"")</f>
        <v/>
      </c>
      <c r="R2553" s="18" t="str" cm="1">
        <f t="array" ref="R2553">IF(LEN($A2553)&gt;0,SUMPRODUCT(($A2553=merged_names)*(_xlfn.TEXTAFTER(R$2, "At ")=merged_belt_colours)*merged_months_at_rank),"")</f>
        <v/>
      </c>
    </row>
    <row r="2554" spans="1:18" x14ac:dyDescent="0.25">
      <c r="A2554"/>
      <c r="B2554" s="15" t="str" cm="1">
        <f t="array" ref="B2554">IFERROR(IF(LEN(A2554)&gt;0, IF(SUMPRODUCT((Inactives[Key]=J2554)*(Inactives[Currently Inactive]))=1,"Inactive","Active"),""),"Active")</f>
        <v/>
      </c>
      <c r="C2554" s="16" t="str" cm="1">
        <f t="array" aca="1" ref="C2554" ca="1">IFERROR(_xlfn._xlws.FILTER(Inactives[Inactive On],(Inactives[Key]=J2554)*(Inactives[Currently Inactive]),""),"")</f>
        <v/>
      </c>
      <c r="D2554" s="16" t="str" cm="1">
        <f t="array" aca="1" ref="D2554" ca="1">IFERROR(INDEX(_xlfn.TEXTSPLIT(E2554," "),1),"")</f>
        <v/>
      </c>
      <c r="E2554" s="15" t="str" cm="1">
        <f t="array" aca="1" ref="E2554" ca="1">IFERROR(_xlfn._xlws.FILTER(merged_ranks,(merged_end_dates=DATE(9999,12,31))*(merged_names=A2554)),"")</f>
        <v/>
      </c>
      <c r="F2554" s="17" t="str">
        <f ca="1">_xlfn.XLOOKUP(J2554,Promotions[Promo Key],Promotions[Promo Date],"")</f>
        <v/>
      </c>
      <c r="G2554" s="18" t="str">
        <f t="shared" ca="1" si="171"/>
        <v/>
      </c>
      <c r="H2554" s="18" t="str">
        <f t="shared" ca="1" si="170"/>
        <v/>
      </c>
      <c r="I2554" s="17" t="str">
        <f>_xlfn.XLOOKUP(A2554,Students[Full Name],Students[Starting Rank],"")</f>
        <v/>
      </c>
      <c r="J2554" s="15" t="str">
        <f t="shared" ca="1" si="172"/>
        <v xml:space="preserve">: </v>
      </c>
      <c r="K2554" s="16" t="str">
        <f>_xlfn.XLOOKUP(A2554,Students[Full Name],Students[Start Date],"")</f>
        <v/>
      </c>
      <c r="L2554" s="18">
        <f t="shared" ca="1" si="173"/>
        <v>-1</v>
      </c>
      <c r="M2554" s="18" cm="1">
        <f t="array" aca="1" ref="M2554" ca="1">SUMPRODUCT(Inactives[Days Inactive]*(Inactives[Student]=A2554))/365</f>
        <v>0</v>
      </c>
      <c r="N2554" s="18" t="str" cm="1">
        <f t="array" ref="N2554">IF(LEN($A2554)&gt;0,SUMPRODUCT(($A2554=merged_names)*(_xlfn.TEXTAFTER(N$2, "At ")=merged_belt_colours)*merged_months_at_rank),"")</f>
        <v/>
      </c>
      <c r="O2554" s="18" t="str" cm="1">
        <f t="array" ref="O2554">IF(LEN($A2554)&gt;0,SUMPRODUCT(($A2554=merged_names)*(_xlfn.TEXTAFTER(O$2, "At ")=merged_belt_colours)*merged_months_at_rank),"")</f>
        <v/>
      </c>
      <c r="P2554" s="18" t="str" cm="1">
        <f t="array" ref="P2554">IF(LEN($A2554)&gt;0,SUMPRODUCT(($A2554=merged_names)*(_xlfn.TEXTAFTER(P$2, "At ")=merged_belt_colours)*merged_months_at_rank),"")</f>
        <v/>
      </c>
      <c r="Q2554" s="18" t="str" cm="1">
        <f t="array" ref="Q2554">IF(LEN($A2554)&gt;0,SUMPRODUCT(($A2554=merged_names)*(_xlfn.TEXTAFTER(Q$2, "At ")=merged_belt_colours)*merged_months_at_rank),"")</f>
        <v/>
      </c>
      <c r="R2554" s="18" t="str" cm="1">
        <f t="array" ref="R2554">IF(LEN($A2554)&gt;0,SUMPRODUCT(($A2554=merged_names)*(_xlfn.TEXTAFTER(R$2, "At ")=merged_belt_colours)*merged_months_at_rank),"")</f>
        <v/>
      </c>
    </row>
    <row r="2555" spans="1:18" x14ac:dyDescent="0.25">
      <c r="A2555"/>
      <c r="B2555" s="15" t="str" cm="1">
        <f t="array" ref="B2555">IFERROR(IF(LEN(A2555)&gt;0, IF(SUMPRODUCT((Inactives[Key]=J2555)*(Inactives[Currently Inactive]))=1,"Inactive","Active"),""),"Active")</f>
        <v/>
      </c>
      <c r="C2555" s="16" t="str" cm="1">
        <f t="array" aca="1" ref="C2555" ca="1">IFERROR(_xlfn._xlws.FILTER(Inactives[Inactive On],(Inactives[Key]=J2555)*(Inactives[Currently Inactive]),""),"")</f>
        <v/>
      </c>
      <c r="D2555" s="16" t="str" cm="1">
        <f t="array" aca="1" ref="D2555" ca="1">IFERROR(INDEX(_xlfn.TEXTSPLIT(E2555," "),1),"")</f>
        <v/>
      </c>
      <c r="E2555" s="15" t="str" cm="1">
        <f t="array" aca="1" ref="E2555" ca="1">IFERROR(_xlfn._xlws.FILTER(merged_ranks,(merged_end_dates=DATE(9999,12,31))*(merged_names=A2555)),"")</f>
        <v/>
      </c>
      <c r="F2555" s="17" t="str">
        <f ca="1">_xlfn.XLOOKUP(J2555,Promotions[Promo Key],Promotions[Promo Date],"")</f>
        <v/>
      </c>
      <c r="G2555" s="18" t="str">
        <f t="shared" ca="1" si="171"/>
        <v/>
      </c>
      <c r="H2555" s="18" t="str">
        <f t="shared" ca="1" si="170"/>
        <v/>
      </c>
      <c r="I2555" s="17" t="str">
        <f>_xlfn.XLOOKUP(A2555,Students[Full Name],Students[Starting Rank],"")</f>
        <v/>
      </c>
      <c r="J2555" s="15" t="str">
        <f t="shared" ca="1" si="172"/>
        <v xml:space="preserve">: </v>
      </c>
      <c r="K2555" s="16" t="str">
        <f>_xlfn.XLOOKUP(A2555,Students[Full Name],Students[Start Date],"")</f>
        <v/>
      </c>
      <c r="L2555" s="18">
        <f t="shared" ca="1" si="173"/>
        <v>-1</v>
      </c>
      <c r="M2555" s="18" cm="1">
        <f t="array" aca="1" ref="M2555" ca="1">SUMPRODUCT(Inactives[Days Inactive]*(Inactives[Student]=A2555))/365</f>
        <v>0</v>
      </c>
      <c r="N2555" s="18" t="str" cm="1">
        <f t="array" ref="N2555">IF(LEN($A2555)&gt;0,SUMPRODUCT(($A2555=merged_names)*(_xlfn.TEXTAFTER(N$2, "At ")=merged_belt_colours)*merged_months_at_rank),"")</f>
        <v/>
      </c>
      <c r="O2555" s="18" t="str" cm="1">
        <f t="array" ref="O2555">IF(LEN($A2555)&gt;0,SUMPRODUCT(($A2555=merged_names)*(_xlfn.TEXTAFTER(O$2, "At ")=merged_belt_colours)*merged_months_at_rank),"")</f>
        <v/>
      </c>
      <c r="P2555" s="18" t="str" cm="1">
        <f t="array" ref="P2555">IF(LEN($A2555)&gt;0,SUMPRODUCT(($A2555=merged_names)*(_xlfn.TEXTAFTER(P$2, "At ")=merged_belt_colours)*merged_months_at_rank),"")</f>
        <v/>
      </c>
      <c r="Q2555" s="18" t="str" cm="1">
        <f t="array" ref="Q2555">IF(LEN($A2555)&gt;0,SUMPRODUCT(($A2555=merged_names)*(_xlfn.TEXTAFTER(Q$2, "At ")=merged_belt_colours)*merged_months_at_rank),"")</f>
        <v/>
      </c>
      <c r="R2555" s="18" t="str" cm="1">
        <f t="array" ref="R2555">IF(LEN($A2555)&gt;0,SUMPRODUCT(($A2555=merged_names)*(_xlfn.TEXTAFTER(R$2, "At ")=merged_belt_colours)*merged_months_at_rank),"")</f>
        <v/>
      </c>
    </row>
    <row r="2556" spans="1:18" x14ac:dyDescent="0.25">
      <c r="A2556"/>
      <c r="B2556" s="15" t="str" cm="1">
        <f t="array" ref="B2556">IFERROR(IF(LEN(A2556)&gt;0, IF(SUMPRODUCT((Inactives[Key]=J2556)*(Inactives[Currently Inactive]))=1,"Inactive","Active"),""),"Active")</f>
        <v/>
      </c>
      <c r="C2556" s="16" t="str" cm="1">
        <f t="array" aca="1" ref="C2556" ca="1">IFERROR(_xlfn._xlws.FILTER(Inactives[Inactive On],(Inactives[Key]=J2556)*(Inactives[Currently Inactive]),""),"")</f>
        <v/>
      </c>
      <c r="D2556" s="16" t="str" cm="1">
        <f t="array" aca="1" ref="D2556" ca="1">IFERROR(INDEX(_xlfn.TEXTSPLIT(E2556," "),1),"")</f>
        <v/>
      </c>
      <c r="E2556" s="15" t="str" cm="1">
        <f t="array" aca="1" ref="E2556" ca="1">IFERROR(_xlfn._xlws.FILTER(merged_ranks,(merged_end_dates=DATE(9999,12,31))*(merged_names=A2556)),"")</f>
        <v/>
      </c>
      <c r="F2556" s="17" t="str">
        <f ca="1">_xlfn.XLOOKUP(J2556,Promotions[Promo Key],Promotions[Promo Date],"")</f>
        <v/>
      </c>
      <c r="G2556" s="18" t="str">
        <f t="shared" ca="1" si="171"/>
        <v/>
      </c>
      <c r="H2556" s="18" t="str">
        <f t="shared" ca="1" si="170"/>
        <v/>
      </c>
      <c r="I2556" s="17" t="str">
        <f>_xlfn.XLOOKUP(A2556,Students[Full Name],Students[Starting Rank],"")</f>
        <v/>
      </c>
      <c r="J2556" s="15" t="str">
        <f t="shared" ca="1" si="172"/>
        <v xml:space="preserve">: </v>
      </c>
      <c r="K2556" s="16" t="str">
        <f>_xlfn.XLOOKUP(A2556,Students[Full Name],Students[Start Date],"")</f>
        <v/>
      </c>
      <c r="L2556" s="18">
        <f t="shared" ca="1" si="173"/>
        <v>-1</v>
      </c>
      <c r="M2556" s="18" cm="1">
        <f t="array" aca="1" ref="M2556" ca="1">SUMPRODUCT(Inactives[Days Inactive]*(Inactives[Student]=A2556))/365</f>
        <v>0</v>
      </c>
      <c r="N2556" s="18" t="str" cm="1">
        <f t="array" ref="N2556">IF(LEN($A2556)&gt;0,SUMPRODUCT(($A2556=merged_names)*(_xlfn.TEXTAFTER(N$2, "At ")=merged_belt_colours)*merged_months_at_rank),"")</f>
        <v/>
      </c>
      <c r="O2556" s="18" t="str" cm="1">
        <f t="array" ref="O2556">IF(LEN($A2556)&gt;0,SUMPRODUCT(($A2556=merged_names)*(_xlfn.TEXTAFTER(O$2, "At ")=merged_belt_colours)*merged_months_at_rank),"")</f>
        <v/>
      </c>
      <c r="P2556" s="18" t="str" cm="1">
        <f t="array" ref="P2556">IF(LEN($A2556)&gt;0,SUMPRODUCT(($A2556=merged_names)*(_xlfn.TEXTAFTER(P$2, "At ")=merged_belt_colours)*merged_months_at_rank),"")</f>
        <v/>
      </c>
      <c r="Q2556" s="18" t="str" cm="1">
        <f t="array" ref="Q2556">IF(LEN($A2556)&gt;0,SUMPRODUCT(($A2556=merged_names)*(_xlfn.TEXTAFTER(Q$2, "At ")=merged_belt_colours)*merged_months_at_rank),"")</f>
        <v/>
      </c>
      <c r="R2556" s="18" t="str" cm="1">
        <f t="array" ref="R2556">IF(LEN($A2556)&gt;0,SUMPRODUCT(($A2556=merged_names)*(_xlfn.TEXTAFTER(R$2, "At ")=merged_belt_colours)*merged_months_at_rank),"")</f>
        <v/>
      </c>
    </row>
    <row r="2557" spans="1:18" x14ac:dyDescent="0.25">
      <c r="A2557"/>
      <c r="B2557" s="15" t="str" cm="1">
        <f t="array" ref="B2557">IFERROR(IF(LEN(A2557)&gt;0, IF(SUMPRODUCT((Inactives[Key]=J2557)*(Inactives[Currently Inactive]))=1,"Inactive","Active"),""),"Active")</f>
        <v/>
      </c>
      <c r="C2557" s="16" t="str" cm="1">
        <f t="array" aca="1" ref="C2557" ca="1">IFERROR(_xlfn._xlws.FILTER(Inactives[Inactive On],(Inactives[Key]=J2557)*(Inactives[Currently Inactive]),""),"")</f>
        <v/>
      </c>
      <c r="D2557" s="16" t="str" cm="1">
        <f t="array" aca="1" ref="D2557" ca="1">IFERROR(INDEX(_xlfn.TEXTSPLIT(E2557," "),1),"")</f>
        <v/>
      </c>
      <c r="E2557" s="15" t="str" cm="1">
        <f t="array" aca="1" ref="E2557" ca="1">IFERROR(_xlfn._xlws.FILTER(merged_ranks,(merged_end_dates=DATE(9999,12,31))*(merged_names=A2557)),"")</f>
        <v/>
      </c>
      <c r="F2557" s="17" t="str">
        <f ca="1">_xlfn.XLOOKUP(J2557,Promotions[Promo Key],Promotions[Promo Date],"")</f>
        <v/>
      </c>
      <c r="G2557" s="18" t="str">
        <f t="shared" ca="1" si="171"/>
        <v/>
      </c>
      <c r="H2557" s="18" t="str">
        <f t="shared" ca="1" si="170"/>
        <v/>
      </c>
      <c r="I2557" s="17" t="str">
        <f>_xlfn.XLOOKUP(A2557,Students[Full Name],Students[Starting Rank],"")</f>
        <v/>
      </c>
      <c r="J2557" s="15" t="str">
        <f t="shared" ca="1" si="172"/>
        <v xml:space="preserve">: </v>
      </c>
      <c r="K2557" s="16" t="str">
        <f>_xlfn.XLOOKUP(A2557,Students[Full Name],Students[Start Date],"")</f>
        <v/>
      </c>
      <c r="L2557" s="18">
        <f t="shared" ca="1" si="173"/>
        <v>-1</v>
      </c>
      <c r="M2557" s="18" cm="1">
        <f t="array" aca="1" ref="M2557" ca="1">SUMPRODUCT(Inactives[Days Inactive]*(Inactives[Student]=A2557))/365</f>
        <v>0</v>
      </c>
      <c r="N2557" s="18" t="str" cm="1">
        <f t="array" ref="N2557">IF(LEN($A2557)&gt;0,SUMPRODUCT(($A2557=merged_names)*(_xlfn.TEXTAFTER(N$2, "At ")=merged_belt_colours)*merged_months_at_rank),"")</f>
        <v/>
      </c>
      <c r="O2557" s="18" t="str" cm="1">
        <f t="array" ref="O2557">IF(LEN($A2557)&gt;0,SUMPRODUCT(($A2557=merged_names)*(_xlfn.TEXTAFTER(O$2, "At ")=merged_belt_colours)*merged_months_at_rank),"")</f>
        <v/>
      </c>
      <c r="P2557" s="18" t="str" cm="1">
        <f t="array" ref="P2557">IF(LEN($A2557)&gt;0,SUMPRODUCT(($A2557=merged_names)*(_xlfn.TEXTAFTER(P$2, "At ")=merged_belt_colours)*merged_months_at_rank),"")</f>
        <v/>
      </c>
      <c r="Q2557" s="18" t="str" cm="1">
        <f t="array" ref="Q2557">IF(LEN($A2557)&gt;0,SUMPRODUCT(($A2557=merged_names)*(_xlfn.TEXTAFTER(Q$2, "At ")=merged_belt_colours)*merged_months_at_rank),"")</f>
        <v/>
      </c>
      <c r="R2557" s="18" t="str" cm="1">
        <f t="array" ref="R2557">IF(LEN($A2557)&gt;0,SUMPRODUCT(($A2557=merged_names)*(_xlfn.TEXTAFTER(R$2, "At ")=merged_belt_colours)*merged_months_at_rank),"")</f>
        <v/>
      </c>
    </row>
    <row r="2558" spans="1:18" x14ac:dyDescent="0.25">
      <c r="A2558"/>
      <c r="B2558" s="15" t="str" cm="1">
        <f t="array" ref="B2558">IFERROR(IF(LEN(A2558)&gt;0, IF(SUMPRODUCT((Inactives[Key]=J2558)*(Inactives[Currently Inactive]))=1,"Inactive","Active"),""),"Active")</f>
        <v/>
      </c>
      <c r="C2558" s="16" t="str" cm="1">
        <f t="array" aca="1" ref="C2558" ca="1">IFERROR(_xlfn._xlws.FILTER(Inactives[Inactive On],(Inactives[Key]=J2558)*(Inactives[Currently Inactive]),""),"")</f>
        <v/>
      </c>
      <c r="D2558" s="16" t="str" cm="1">
        <f t="array" aca="1" ref="D2558" ca="1">IFERROR(INDEX(_xlfn.TEXTSPLIT(E2558," "),1),"")</f>
        <v/>
      </c>
      <c r="E2558" s="15" t="str" cm="1">
        <f t="array" aca="1" ref="E2558" ca="1">IFERROR(_xlfn._xlws.FILTER(merged_ranks,(merged_end_dates=DATE(9999,12,31))*(merged_names=A2558)),"")</f>
        <v/>
      </c>
      <c r="F2558" s="17" t="str">
        <f ca="1">_xlfn.XLOOKUP(J2558,Promotions[Promo Key],Promotions[Promo Date],"")</f>
        <v/>
      </c>
      <c r="G2558" s="18" t="str">
        <f t="shared" ca="1" si="171"/>
        <v/>
      </c>
      <c r="H2558" s="18" t="str">
        <f t="shared" ca="1" si="170"/>
        <v/>
      </c>
      <c r="I2558" s="17" t="str">
        <f>_xlfn.XLOOKUP(A2558,Students[Full Name],Students[Starting Rank],"")</f>
        <v/>
      </c>
      <c r="J2558" s="15" t="str">
        <f t="shared" ca="1" si="172"/>
        <v xml:space="preserve">: </v>
      </c>
      <c r="K2558" s="16" t="str">
        <f>_xlfn.XLOOKUP(A2558,Students[Full Name],Students[Start Date],"")</f>
        <v/>
      </c>
      <c r="L2558" s="18">
        <f t="shared" ca="1" si="173"/>
        <v>-1</v>
      </c>
      <c r="M2558" s="18" cm="1">
        <f t="array" aca="1" ref="M2558" ca="1">SUMPRODUCT(Inactives[Days Inactive]*(Inactives[Student]=A2558))/365</f>
        <v>0</v>
      </c>
      <c r="N2558" s="18" t="str" cm="1">
        <f t="array" ref="N2558">IF(LEN($A2558)&gt;0,SUMPRODUCT(($A2558=merged_names)*(_xlfn.TEXTAFTER(N$2, "At ")=merged_belt_colours)*merged_months_at_rank),"")</f>
        <v/>
      </c>
      <c r="O2558" s="18" t="str" cm="1">
        <f t="array" ref="O2558">IF(LEN($A2558)&gt;0,SUMPRODUCT(($A2558=merged_names)*(_xlfn.TEXTAFTER(O$2, "At ")=merged_belt_colours)*merged_months_at_rank),"")</f>
        <v/>
      </c>
      <c r="P2558" s="18" t="str" cm="1">
        <f t="array" ref="P2558">IF(LEN($A2558)&gt;0,SUMPRODUCT(($A2558=merged_names)*(_xlfn.TEXTAFTER(P$2, "At ")=merged_belt_colours)*merged_months_at_rank),"")</f>
        <v/>
      </c>
      <c r="Q2558" s="18" t="str" cm="1">
        <f t="array" ref="Q2558">IF(LEN($A2558)&gt;0,SUMPRODUCT(($A2558=merged_names)*(_xlfn.TEXTAFTER(Q$2, "At ")=merged_belt_colours)*merged_months_at_rank),"")</f>
        <v/>
      </c>
      <c r="R2558" s="18" t="str" cm="1">
        <f t="array" ref="R2558">IF(LEN($A2558)&gt;0,SUMPRODUCT(($A2558=merged_names)*(_xlfn.TEXTAFTER(R$2, "At ")=merged_belt_colours)*merged_months_at_rank),"")</f>
        <v/>
      </c>
    </row>
    <row r="2559" spans="1:18" x14ac:dyDescent="0.25">
      <c r="A2559"/>
      <c r="B2559" s="15" t="str" cm="1">
        <f t="array" ref="B2559">IFERROR(IF(LEN(A2559)&gt;0, IF(SUMPRODUCT((Inactives[Key]=J2559)*(Inactives[Currently Inactive]))=1,"Inactive","Active"),""),"Active")</f>
        <v/>
      </c>
      <c r="C2559" s="16" t="str" cm="1">
        <f t="array" aca="1" ref="C2559" ca="1">IFERROR(_xlfn._xlws.FILTER(Inactives[Inactive On],(Inactives[Key]=J2559)*(Inactives[Currently Inactive]),""),"")</f>
        <v/>
      </c>
      <c r="D2559" s="16" t="str" cm="1">
        <f t="array" aca="1" ref="D2559" ca="1">IFERROR(INDEX(_xlfn.TEXTSPLIT(E2559," "),1),"")</f>
        <v/>
      </c>
      <c r="E2559" s="15" t="str" cm="1">
        <f t="array" aca="1" ref="E2559" ca="1">IFERROR(_xlfn._xlws.FILTER(merged_ranks,(merged_end_dates=DATE(9999,12,31))*(merged_names=A2559)),"")</f>
        <v/>
      </c>
      <c r="F2559" s="17" t="str">
        <f ca="1">_xlfn.XLOOKUP(J2559,Promotions[Promo Key],Promotions[Promo Date],"")</f>
        <v/>
      </c>
      <c r="G2559" s="18" t="str">
        <f t="shared" ca="1" si="171"/>
        <v/>
      </c>
      <c r="H2559" s="18" t="str">
        <f t="shared" ca="1" si="170"/>
        <v/>
      </c>
      <c r="I2559" s="17" t="str">
        <f>_xlfn.XLOOKUP(A2559,Students[Full Name],Students[Starting Rank],"")</f>
        <v/>
      </c>
      <c r="J2559" s="15" t="str">
        <f t="shared" ca="1" si="172"/>
        <v xml:space="preserve">: </v>
      </c>
      <c r="K2559" s="16" t="str">
        <f>_xlfn.XLOOKUP(A2559,Students[Full Name],Students[Start Date],"")</f>
        <v/>
      </c>
      <c r="L2559" s="18">
        <f t="shared" ca="1" si="173"/>
        <v>-1</v>
      </c>
      <c r="M2559" s="18" cm="1">
        <f t="array" aca="1" ref="M2559" ca="1">SUMPRODUCT(Inactives[Days Inactive]*(Inactives[Student]=A2559))/365</f>
        <v>0</v>
      </c>
      <c r="N2559" s="18" t="str" cm="1">
        <f t="array" ref="N2559">IF(LEN($A2559)&gt;0,SUMPRODUCT(($A2559=merged_names)*(_xlfn.TEXTAFTER(N$2, "At ")=merged_belt_colours)*merged_months_at_rank),"")</f>
        <v/>
      </c>
      <c r="O2559" s="18" t="str" cm="1">
        <f t="array" ref="O2559">IF(LEN($A2559)&gt;0,SUMPRODUCT(($A2559=merged_names)*(_xlfn.TEXTAFTER(O$2, "At ")=merged_belt_colours)*merged_months_at_rank),"")</f>
        <v/>
      </c>
      <c r="P2559" s="18" t="str" cm="1">
        <f t="array" ref="P2559">IF(LEN($A2559)&gt;0,SUMPRODUCT(($A2559=merged_names)*(_xlfn.TEXTAFTER(P$2, "At ")=merged_belt_colours)*merged_months_at_rank),"")</f>
        <v/>
      </c>
      <c r="Q2559" s="18" t="str" cm="1">
        <f t="array" ref="Q2559">IF(LEN($A2559)&gt;0,SUMPRODUCT(($A2559=merged_names)*(_xlfn.TEXTAFTER(Q$2, "At ")=merged_belt_colours)*merged_months_at_rank),"")</f>
        <v/>
      </c>
      <c r="R2559" s="18" t="str" cm="1">
        <f t="array" ref="R2559">IF(LEN($A2559)&gt;0,SUMPRODUCT(($A2559=merged_names)*(_xlfn.TEXTAFTER(R$2, "At ")=merged_belt_colours)*merged_months_at_rank),"")</f>
        <v/>
      </c>
    </row>
    <row r="2560" spans="1:18" x14ac:dyDescent="0.25">
      <c r="A2560"/>
      <c r="B2560" s="15" t="str" cm="1">
        <f t="array" ref="B2560">IFERROR(IF(LEN(A2560)&gt;0, IF(SUMPRODUCT((Inactives[Key]=J2560)*(Inactives[Currently Inactive]))=1,"Inactive","Active"),""),"Active")</f>
        <v/>
      </c>
      <c r="C2560" s="16" t="str" cm="1">
        <f t="array" aca="1" ref="C2560" ca="1">IFERROR(_xlfn._xlws.FILTER(Inactives[Inactive On],(Inactives[Key]=J2560)*(Inactives[Currently Inactive]),""),"")</f>
        <v/>
      </c>
      <c r="D2560" s="16" t="str" cm="1">
        <f t="array" aca="1" ref="D2560" ca="1">IFERROR(INDEX(_xlfn.TEXTSPLIT(E2560," "),1),"")</f>
        <v/>
      </c>
      <c r="E2560" s="15" t="str" cm="1">
        <f t="array" aca="1" ref="E2560" ca="1">IFERROR(_xlfn._xlws.FILTER(merged_ranks,(merged_end_dates=DATE(9999,12,31))*(merged_names=A2560)),"")</f>
        <v/>
      </c>
      <c r="F2560" s="17" t="str">
        <f ca="1">_xlfn.XLOOKUP(J2560,Promotions[Promo Key],Promotions[Promo Date],"")</f>
        <v/>
      </c>
      <c r="G2560" s="18" t="str">
        <f t="shared" ca="1" si="171"/>
        <v/>
      </c>
      <c r="H2560" s="18" t="str">
        <f t="shared" ca="1" si="170"/>
        <v/>
      </c>
      <c r="I2560" s="17" t="str">
        <f>_xlfn.XLOOKUP(A2560,Students[Full Name],Students[Starting Rank],"")</f>
        <v/>
      </c>
      <c r="J2560" s="15" t="str">
        <f t="shared" ca="1" si="172"/>
        <v xml:space="preserve">: </v>
      </c>
      <c r="K2560" s="16" t="str">
        <f>_xlfn.XLOOKUP(A2560,Students[Full Name],Students[Start Date],"")</f>
        <v/>
      </c>
      <c r="L2560" s="18">
        <f t="shared" ca="1" si="173"/>
        <v>-1</v>
      </c>
      <c r="M2560" s="18" cm="1">
        <f t="array" aca="1" ref="M2560" ca="1">SUMPRODUCT(Inactives[Days Inactive]*(Inactives[Student]=A2560))/365</f>
        <v>0</v>
      </c>
      <c r="N2560" s="18" t="str" cm="1">
        <f t="array" ref="N2560">IF(LEN($A2560)&gt;0,SUMPRODUCT(($A2560=merged_names)*(_xlfn.TEXTAFTER(N$2, "At ")=merged_belt_colours)*merged_months_at_rank),"")</f>
        <v/>
      </c>
      <c r="O2560" s="18" t="str" cm="1">
        <f t="array" ref="O2560">IF(LEN($A2560)&gt;0,SUMPRODUCT(($A2560=merged_names)*(_xlfn.TEXTAFTER(O$2, "At ")=merged_belt_colours)*merged_months_at_rank),"")</f>
        <v/>
      </c>
      <c r="P2560" s="18" t="str" cm="1">
        <f t="array" ref="P2560">IF(LEN($A2560)&gt;0,SUMPRODUCT(($A2560=merged_names)*(_xlfn.TEXTAFTER(P$2, "At ")=merged_belt_colours)*merged_months_at_rank),"")</f>
        <v/>
      </c>
      <c r="Q2560" s="18" t="str" cm="1">
        <f t="array" ref="Q2560">IF(LEN($A2560)&gt;0,SUMPRODUCT(($A2560=merged_names)*(_xlfn.TEXTAFTER(Q$2, "At ")=merged_belt_colours)*merged_months_at_rank),"")</f>
        <v/>
      </c>
      <c r="R2560" s="18" t="str" cm="1">
        <f t="array" ref="R2560">IF(LEN($A2560)&gt;0,SUMPRODUCT(($A2560=merged_names)*(_xlfn.TEXTAFTER(R$2, "At ")=merged_belt_colours)*merged_months_at_rank),"")</f>
        <v/>
      </c>
    </row>
    <row r="2561" spans="1:18" x14ac:dyDescent="0.25">
      <c r="A2561"/>
      <c r="B2561" s="15" t="str" cm="1">
        <f t="array" ref="B2561">IFERROR(IF(LEN(A2561)&gt;0, IF(SUMPRODUCT((Inactives[Key]=J2561)*(Inactives[Currently Inactive]))=1,"Inactive","Active"),""),"Active")</f>
        <v/>
      </c>
      <c r="C2561" s="16" t="str" cm="1">
        <f t="array" aca="1" ref="C2561" ca="1">IFERROR(_xlfn._xlws.FILTER(Inactives[Inactive On],(Inactives[Key]=J2561)*(Inactives[Currently Inactive]),""),"")</f>
        <v/>
      </c>
      <c r="D2561" s="16" t="str" cm="1">
        <f t="array" aca="1" ref="D2561" ca="1">IFERROR(INDEX(_xlfn.TEXTSPLIT(E2561," "),1),"")</f>
        <v/>
      </c>
      <c r="E2561" s="15" t="str" cm="1">
        <f t="array" aca="1" ref="E2561" ca="1">IFERROR(_xlfn._xlws.FILTER(merged_ranks,(merged_end_dates=DATE(9999,12,31))*(merged_names=A2561)),"")</f>
        <v/>
      </c>
      <c r="F2561" s="17" t="str">
        <f ca="1">_xlfn.XLOOKUP(J2561,Promotions[Promo Key],Promotions[Promo Date],"")</f>
        <v/>
      </c>
      <c r="G2561" s="18" t="str">
        <f t="shared" ca="1" si="171"/>
        <v/>
      </c>
      <c r="H2561" s="18" t="str">
        <f t="shared" ca="1" si="170"/>
        <v/>
      </c>
      <c r="I2561" s="17" t="str">
        <f>_xlfn.XLOOKUP(A2561,Students[Full Name],Students[Starting Rank],"")</f>
        <v/>
      </c>
      <c r="J2561" s="15" t="str">
        <f t="shared" ca="1" si="172"/>
        <v xml:space="preserve">: </v>
      </c>
      <c r="K2561" s="16" t="str">
        <f>_xlfn.XLOOKUP(A2561,Students[Full Name],Students[Start Date],"")</f>
        <v/>
      </c>
      <c r="L2561" s="18">
        <f t="shared" ca="1" si="173"/>
        <v>-1</v>
      </c>
      <c r="M2561" s="18" cm="1">
        <f t="array" aca="1" ref="M2561" ca="1">SUMPRODUCT(Inactives[Days Inactive]*(Inactives[Student]=A2561))/365</f>
        <v>0</v>
      </c>
      <c r="N2561" s="18" t="str" cm="1">
        <f t="array" ref="N2561">IF(LEN($A2561)&gt;0,SUMPRODUCT(($A2561=merged_names)*(_xlfn.TEXTAFTER(N$2, "At ")=merged_belt_colours)*merged_months_at_rank),"")</f>
        <v/>
      </c>
      <c r="O2561" s="18" t="str" cm="1">
        <f t="array" ref="O2561">IF(LEN($A2561)&gt;0,SUMPRODUCT(($A2561=merged_names)*(_xlfn.TEXTAFTER(O$2, "At ")=merged_belt_colours)*merged_months_at_rank),"")</f>
        <v/>
      </c>
      <c r="P2561" s="18" t="str" cm="1">
        <f t="array" ref="P2561">IF(LEN($A2561)&gt;0,SUMPRODUCT(($A2561=merged_names)*(_xlfn.TEXTAFTER(P$2, "At ")=merged_belt_colours)*merged_months_at_rank),"")</f>
        <v/>
      </c>
      <c r="Q2561" s="18" t="str" cm="1">
        <f t="array" ref="Q2561">IF(LEN($A2561)&gt;0,SUMPRODUCT(($A2561=merged_names)*(_xlfn.TEXTAFTER(Q$2, "At ")=merged_belt_colours)*merged_months_at_rank),"")</f>
        <v/>
      </c>
      <c r="R2561" s="18" t="str" cm="1">
        <f t="array" ref="R2561">IF(LEN($A2561)&gt;0,SUMPRODUCT(($A2561=merged_names)*(_xlfn.TEXTAFTER(R$2, "At ")=merged_belt_colours)*merged_months_at_rank),"")</f>
        <v/>
      </c>
    </row>
    <row r="2562" spans="1:18" x14ac:dyDescent="0.25">
      <c r="A2562"/>
      <c r="B2562" s="15" t="str" cm="1">
        <f t="array" ref="B2562">IFERROR(IF(LEN(A2562)&gt;0, IF(SUMPRODUCT((Inactives[Key]=J2562)*(Inactives[Currently Inactive]))=1,"Inactive","Active"),""),"Active")</f>
        <v/>
      </c>
      <c r="C2562" s="16" t="str" cm="1">
        <f t="array" aca="1" ref="C2562" ca="1">IFERROR(_xlfn._xlws.FILTER(Inactives[Inactive On],(Inactives[Key]=J2562)*(Inactives[Currently Inactive]),""),"")</f>
        <v/>
      </c>
      <c r="D2562" s="16" t="str" cm="1">
        <f t="array" aca="1" ref="D2562" ca="1">IFERROR(INDEX(_xlfn.TEXTSPLIT(E2562," "),1),"")</f>
        <v/>
      </c>
      <c r="E2562" s="15" t="str" cm="1">
        <f t="array" aca="1" ref="E2562" ca="1">IFERROR(_xlfn._xlws.FILTER(merged_ranks,(merged_end_dates=DATE(9999,12,31))*(merged_names=A2562)),"")</f>
        <v/>
      </c>
      <c r="F2562" s="17" t="str">
        <f ca="1">_xlfn.XLOOKUP(J2562,Promotions[Promo Key],Promotions[Promo Date],"")</f>
        <v/>
      </c>
      <c r="G2562" s="18" t="str">
        <f t="shared" ca="1" si="171"/>
        <v/>
      </c>
      <c r="H2562" s="18" t="str">
        <f t="shared" ca="1" si="170"/>
        <v/>
      </c>
      <c r="I2562" s="17" t="str">
        <f>_xlfn.XLOOKUP(A2562,Students[Full Name],Students[Starting Rank],"")</f>
        <v/>
      </c>
      <c r="J2562" s="15" t="str">
        <f t="shared" ca="1" si="172"/>
        <v xml:space="preserve">: </v>
      </c>
      <c r="K2562" s="16" t="str">
        <f>_xlfn.XLOOKUP(A2562,Students[Full Name],Students[Start Date],"")</f>
        <v/>
      </c>
      <c r="L2562" s="18">
        <f t="shared" ca="1" si="173"/>
        <v>-1</v>
      </c>
      <c r="M2562" s="18" cm="1">
        <f t="array" aca="1" ref="M2562" ca="1">SUMPRODUCT(Inactives[Days Inactive]*(Inactives[Student]=A2562))/365</f>
        <v>0</v>
      </c>
      <c r="N2562" s="18" t="str" cm="1">
        <f t="array" ref="N2562">IF(LEN($A2562)&gt;0,SUMPRODUCT(($A2562=merged_names)*(_xlfn.TEXTAFTER(N$2, "At ")=merged_belt_colours)*merged_months_at_rank),"")</f>
        <v/>
      </c>
      <c r="O2562" s="18" t="str" cm="1">
        <f t="array" ref="O2562">IF(LEN($A2562)&gt;0,SUMPRODUCT(($A2562=merged_names)*(_xlfn.TEXTAFTER(O$2, "At ")=merged_belt_colours)*merged_months_at_rank),"")</f>
        <v/>
      </c>
      <c r="P2562" s="18" t="str" cm="1">
        <f t="array" ref="P2562">IF(LEN($A2562)&gt;0,SUMPRODUCT(($A2562=merged_names)*(_xlfn.TEXTAFTER(P$2, "At ")=merged_belt_colours)*merged_months_at_rank),"")</f>
        <v/>
      </c>
      <c r="Q2562" s="18" t="str" cm="1">
        <f t="array" ref="Q2562">IF(LEN($A2562)&gt;0,SUMPRODUCT(($A2562=merged_names)*(_xlfn.TEXTAFTER(Q$2, "At ")=merged_belt_colours)*merged_months_at_rank),"")</f>
        <v/>
      </c>
      <c r="R2562" s="18" t="str" cm="1">
        <f t="array" ref="R2562">IF(LEN($A2562)&gt;0,SUMPRODUCT(($A2562=merged_names)*(_xlfn.TEXTAFTER(R$2, "At ")=merged_belt_colours)*merged_months_at_rank),"")</f>
        <v/>
      </c>
    </row>
    <row r="2563" spans="1:18" x14ac:dyDescent="0.25">
      <c r="A2563"/>
      <c r="B2563" s="15" t="str" cm="1">
        <f t="array" ref="B2563">IFERROR(IF(LEN(A2563)&gt;0, IF(SUMPRODUCT((Inactives[Key]=J2563)*(Inactives[Currently Inactive]))=1,"Inactive","Active"),""),"Active")</f>
        <v/>
      </c>
      <c r="C2563" s="16" t="str" cm="1">
        <f t="array" aca="1" ref="C2563" ca="1">IFERROR(_xlfn._xlws.FILTER(Inactives[Inactive On],(Inactives[Key]=J2563)*(Inactives[Currently Inactive]),""),"")</f>
        <v/>
      </c>
      <c r="D2563" s="16" t="str" cm="1">
        <f t="array" aca="1" ref="D2563" ca="1">IFERROR(INDEX(_xlfn.TEXTSPLIT(E2563," "),1),"")</f>
        <v/>
      </c>
      <c r="E2563" s="15" t="str" cm="1">
        <f t="array" aca="1" ref="E2563" ca="1">IFERROR(_xlfn._xlws.FILTER(merged_ranks,(merged_end_dates=DATE(9999,12,31))*(merged_names=A2563)),"")</f>
        <v/>
      </c>
      <c r="F2563" s="17" t="str">
        <f ca="1">_xlfn.XLOOKUP(J2563,Promotions[Promo Key],Promotions[Promo Date],"")</f>
        <v/>
      </c>
      <c r="G2563" s="18" t="str">
        <f t="shared" ca="1" si="171"/>
        <v/>
      </c>
      <c r="H2563" s="18" t="str">
        <f t="shared" ca="1" si="170"/>
        <v/>
      </c>
      <c r="I2563" s="17" t="str">
        <f>_xlfn.XLOOKUP(A2563,Students[Full Name],Students[Starting Rank],"")</f>
        <v/>
      </c>
      <c r="J2563" s="15" t="str">
        <f t="shared" ca="1" si="172"/>
        <v xml:space="preserve">: </v>
      </c>
      <c r="K2563" s="16" t="str">
        <f>_xlfn.XLOOKUP(A2563,Students[Full Name],Students[Start Date],"")</f>
        <v/>
      </c>
      <c r="L2563" s="18">
        <f t="shared" ca="1" si="173"/>
        <v>-1</v>
      </c>
      <c r="M2563" s="18" cm="1">
        <f t="array" aca="1" ref="M2563" ca="1">SUMPRODUCT(Inactives[Days Inactive]*(Inactives[Student]=A2563))/365</f>
        <v>0</v>
      </c>
      <c r="N2563" s="18" t="str" cm="1">
        <f t="array" ref="N2563">IF(LEN($A2563)&gt;0,SUMPRODUCT(($A2563=merged_names)*(_xlfn.TEXTAFTER(N$2, "At ")=merged_belt_colours)*merged_months_at_rank),"")</f>
        <v/>
      </c>
      <c r="O2563" s="18" t="str" cm="1">
        <f t="array" ref="O2563">IF(LEN($A2563)&gt;0,SUMPRODUCT(($A2563=merged_names)*(_xlfn.TEXTAFTER(O$2, "At ")=merged_belt_colours)*merged_months_at_rank),"")</f>
        <v/>
      </c>
      <c r="P2563" s="18" t="str" cm="1">
        <f t="array" ref="P2563">IF(LEN($A2563)&gt;0,SUMPRODUCT(($A2563=merged_names)*(_xlfn.TEXTAFTER(P$2, "At ")=merged_belt_colours)*merged_months_at_rank),"")</f>
        <v/>
      </c>
      <c r="Q2563" s="18" t="str" cm="1">
        <f t="array" ref="Q2563">IF(LEN($A2563)&gt;0,SUMPRODUCT(($A2563=merged_names)*(_xlfn.TEXTAFTER(Q$2, "At ")=merged_belt_colours)*merged_months_at_rank),"")</f>
        <v/>
      </c>
      <c r="R2563" s="18" t="str" cm="1">
        <f t="array" ref="R2563">IF(LEN($A2563)&gt;0,SUMPRODUCT(($A2563=merged_names)*(_xlfn.TEXTAFTER(R$2, "At ")=merged_belt_colours)*merged_months_at_rank),"")</f>
        <v/>
      </c>
    </row>
    <row r="2564" spans="1:18" x14ac:dyDescent="0.25">
      <c r="A2564"/>
      <c r="B2564" s="15" t="str" cm="1">
        <f t="array" ref="B2564">IFERROR(IF(LEN(A2564)&gt;0, IF(SUMPRODUCT((Inactives[Key]=J2564)*(Inactives[Currently Inactive]))=1,"Inactive","Active"),""),"Active")</f>
        <v/>
      </c>
      <c r="C2564" s="16" t="str" cm="1">
        <f t="array" aca="1" ref="C2564" ca="1">IFERROR(_xlfn._xlws.FILTER(Inactives[Inactive On],(Inactives[Key]=J2564)*(Inactives[Currently Inactive]),""),"")</f>
        <v/>
      </c>
      <c r="D2564" s="16" t="str" cm="1">
        <f t="array" aca="1" ref="D2564" ca="1">IFERROR(INDEX(_xlfn.TEXTSPLIT(E2564," "),1),"")</f>
        <v/>
      </c>
      <c r="E2564" s="15" t="str" cm="1">
        <f t="array" aca="1" ref="E2564" ca="1">IFERROR(_xlfn._xlws.FILTER(merged_ranks,(merged_end_dates=DATE(9999,12,31))*(merged_names=A2564)),"")</f>
        <v/>
      </c>
      <c r="F2564" s="17" t="str">
        <f ca="1">_xlfn.XLOOKUP(J2564,Promotions[Promo Key],Promotions[Promo Date],"")</f>
        <v/>
      </c>
      <c r="G2564" s="18" t="str">
        <f t="shared" ca="1" si="171"/>
        <v/>
      </c>
      <c r="H2564" s="18" t="str">
        <f t="shared" ca="1" si="170"/>
        <v/>
      </c>
      <c r="I2564" s="17" t="str">
        <f>_xlfn.XLOOKUP(A2564,Students[Full Name],Students[Starting Rank],"")</f>
        <v/>
      </c>
      <c r="J2564" s="15" t="str">
        <f t="shared" ca="1" si="172"/>
        <v xml:space="preserve">: </v>
      </c>
      <c r="K2564" s="16" t="str">
        <f>_xlfn.XLOOKUP(A2564,Students[Full Name],Students[Start Date],"")</f>
        <v/>
      </c>
      <c r="L2564" s="18">
        <f t="shared" ca="1" si="173"/>
        <v>-1</v>
      </c>
      <c r="M2564" s="18" cm="1">
        <f t="array" aca="1" ref="M2564" ca="1">SUMPRODUCT(Inactives[Days Inactive]*(Inactives[Student]=A2564))/365</f>
        <v>0</v>
      </c>
      <c r="N2564" s="18" t="str" cm="1">
        <f t="array" ref="N2564">IF(LEN($A2564)&gt;0,SUMPRODUCT(($A2564=merged_names)*(_xlfn.TEXTAFTER(N$2, "At ")=merged_belt_colours)*merged_months_at_rank),"")</f>
        <v/>
      </c>
      <c r="O2564" s="18" t="str" cm="1">
        <f t="array" ref="O2564">IF(LEN($A2564)&gt;0,SUMPRODUCT(($A2564=merged_names)*(_xlfn.TEXTAFTER(O$2, "At ")=merged_belt_colours)*merged_months_at_rank),"")</f>
        <v/>
      </c>
      <c r="P2564" s="18" t="str" cm="1">
        <f t="array" ref="P2564">IF(LEN($A2564)&gt;0,SUMPRODUCT(($A2564=merged_names)*(_xlfn.TEXTAFTER(P$2, "At ")=merged_belt_colours)*merged_months_at_rank),"")</f>
        <v/>
      </c>
      <c r="Q2564" s="18" t="str" cm="1">
        <f t="array" ref="Q2564">IF(LEN($A2564)&gt;0,SUMPRODUCT(($A2564=merged_names)*(_xlfn.TEXTAFTER(Q$2, "At ")=merged_belt_colours)*merged_months_at_rank),"")</f>
        <v/>
      </c>
      <c r="R2564" s="18" t="str" cm="1">
        <f t="array" ref="R2564">IF(LEN($A2564)&gt;0,SUMPRODUCT(($A2564=merged_names)*(_xlfn.TEXTAFTER(R$2, "At ")=merged_belt_colours)*merged_months_at_rank),"")</f>
        <v/>
      </c>
    </row>
    <row r="2565" spans="1:18" x14ac:dyDescent="0.25">
      <c r="A2565"/>
      <c r="B2565" s="15" t="str" cm="1">
        <f t="array" ref="B2565">IFERROR(IF(LEN(A2565)&gt;0, IF(SUMPRODUCT((Inactives[Key]=J2565)*(Inactives[Currently Inactive]))=1,"Inactive","Active"),""),"Active")</f>
        <v/>
      </c>
      <c r="C2565" s="16" t="str" cm="1">
        <f t="array" aca="1" ref="C2565" ca="1">IFERROR(_xlfn._xlws.FILTER(Inactives[Inactive On],(Inactives[Key]=J2565)*(Inactives[Currently Inactive]),""),"")</f>
        <v/>
      </c>
      <c r="D2565" s="16" t="str" cm="1">
        <f t="array" aca="1" ref="D2565" ca="1">IFERROR(INDEX(_xlfn.TEXTSPLIT(E2565," "),1),"")</f>
        <v/>
      </c>
      <c r="E2565" s="15" t="str" cm="1">
        <f t="array" aca="1" ref="E2565" ca="1">IFERROR(_xlfn._xlws.FILTER(merged_ranks,(merged_end_dates=DATE(9999,12,31))*(merged_names=A2565)),"")</f>
        <v/>
      </c>
      <c r="F2565" s="17" t="str">
        <f ca="1">_xlfn.XLOOKUP(J2565,Promotions[Promo Key],Promotions[Promo Date],"")</f>
        <v/>
      </c>
      <c r="G2565" s="18" t="str">
        <f t="shared" ca="1" si="171"/>
        <v/>
      </c>
      <c r="H2565" s="18" t="str">
        <f t="shared" ca="1" si="170"/>
        <v/>
      </c>
      <c r="I2565" s="17" t="str">
        <f>_xlfn.XLOOKUP(A2565,Students[Full Name],Students[Starting Rank],"")</f>
        <v/>
      </c>
      <c r="J2565" s="15" t="str">
        <f t="shared" ca="1" si="172"/>
        <v xml:space="preserve">: </v>
      </c>
      <c r="K2565" s="16" t="str">
        <f>_xlfn.XLOOKUP(A2565,Students[Full Name],Students[Start Date],"")</f>
        <v/>
      </c>
      <c r="L2565" s="18">
        <f t="shared" ca="1" si="173"/>
        <v>-1</v>
      </c>
      <c r="M2565" s="18" cm="1">
        <f t="array" aca="1" ref="M2565" ca="1">SUMPRODUCT(Inactives[Days Inactive]*(Inactives[Student]=A2565))/365</f>
        <v>0</v>
      </c>
      <c r="N2565" s="18" t="str" cm="1">
        <f t="array" ref="N2565">IF(LEN($A2565)&gt;0,SUMPRODUCT(($A2565=merged_names)*(_xlfn.TEXTAFTER(N$2, "At ")=merged_belt_colours)*merged_months_at_rank),"")</f>
        <v/>
      </c>
      <c r="O2565" s="18" t="str" cm="1">
        <f t="array" ref="O2565">IF(LEN($A2565)&gt;0,SUMPRODUCT(($A2565=merged_names)*(_xlfn.TEXTAFTER(O$2, "At ")=merged_belt_colours)*merged_months_at_rank),"")</f>
        <v/>
      </c>
      <c r="P2565" s="18" t="str" cm="1">
        <f t="array" ref="P2565">IF(LEN($A2565)&gt;0,SUMPRODUCT(($A2565=merged_names)*(_xlfn.TEXTAFTER(P$2, "At ")=merged_belt_colours)*merged_months_at_rank),"")</f>
        <v/>
      </c>
      <c r="Q2565" s="18" t="str" cm="1">
        <f t="array" ref="Q2565">IF(LEN($A2565)&gt;0,SUMPRODUCT(($A2565=merged_names)*(_xlfn.TEXTAFTER(Q$2, "At ")=merged_belt_colours)*merged_months_at_rank),"")</f>
        <v/>
      </c>
      <c r="R2565" s="18" t="str" cm="1">
        <f t="array" ref="R2565">IF(LEN($A2565)&gt;0,SUMPRODUCT(($A2565=merged_names)*(_xlfn.TEXTAFTER(R$2, "At ")=merged_belt_colours)*merged_months_at_rank),"")</f>
        <v/>
      </c>
    </row>
    <row r="2566" spans="1:18" x14ac:dyDescent="0.25">
      <c r="A2566"/>
      <c r="B2566" s="15" t="str" cm="1">
        <f t="array" ref="B2566">IFERROR(IF(LEN(A2566)&gt;0, IF(SUMPRODUCT((Inactives[Key]=J2566)*(Inactives[Currently Inactive]))=1,"Inactive","Active"),""),"Active")</f>
        <v/>
      </c>
      <c r="C2566" s="16" t="str" cm="1">
        <f t="array" aca="1" ref="C2566" ca="1">IFERROR(_xlfn._xlws.FILTER(Inactives[Inactive On],(Inactives[Key]=J2566)*(Inactives[Currently Inactive]),""),"")</f>
        <v/>
      </c>
      <c r="D2566" s="16" t="str" cm="1">
        <f t="array" aca="1" ref="D2566" ca="1">IFERROR(INDEX(_xlfn.TEXTSPLIT(E2566," "),1),"")</f>
        <v/>
      </c>
      <c r="E2566" s="15" t="str" cm="1">
        <f t="array" aca="1" ref="E2566" ca="1">IFERROR(_xlfn._xlws.FILTER(merged_ranks,(merged_end_dates=DATE(9999,12,31))*(merged_names=A2566)),"")</f>
        <v/>
      </c>
      <c r="F2566" s="17" t="str">
        <f ca="1">_xlfn.XLOOKUP(J2566,Promotions[Promo Key],Promotions[Promo Date],"")</f>
        <v/>
      </c>
      <c r="G2566" s="18" t="str">
        <f t="shared" ca="1" si="171"/>
        <v/>
      </c>
      <c r="H2566" s="18" t="str">
        <f t="shared" ca="1" si="170"/>
        <v/>
      </c>
      <c r="I2566" s="17" t="str">
        <f>_xlfn.XLOOKUP(A2566,Students[Full Name],Students[Starting Rank],"")</f>
        <v/>
      </c>
      <c r="J2566" s="15" t="str">
        <f t="shared" ca="1" si="172"/>
        <v xml:space="preserve">: </v>
      </c>
      <c r="K2566" s="16" t="str">
        <f>_xlfn.XLOOKUP(A2566,Students[Full Name],Students[Start Date],"")</f>
        <v/>
      </c>
      <c r="L2566" s="18">
        <f t="shared" ca="1" si="173"/>
        <v>-1</v>
      </c>
      <c r="M2566" s="18" cm="1">
        <f t="array" aca="1" ref="M2566" ca="1">SUMPRODUCT(Inactives[Days Inactive]*(Inactives[Student]=A2566))/365</f>
        <v>0</v>
      </c>
      <c r="N2566" s="18" t="str" cm="1">
        <f t="array" ref="N2566">IF(LEN($A2566)&gt;0,SUMPRODUCT(($A2566=merged_names)*(_xlfn.TEXTAFTER(N$2, "At ")=merged_belt_colours)*merged_months_at_rank),"")</f>
        <v/>
      </c>
      <c r="O2566" s="18" t="str" cm="1">
        <f t="array" ref="O2566">IF(LEN($A2566)&gt;0,SUMPRODUCT(($A2566=merged_names)*(_xlfn.TEXTAFTER(O$2, "At ")=merged_belt_colours)*merged_months_at_rank),"")</f>
        <v/>
      </c>
      <c r="P2566" s="18" t="str" cm="1">
        <f t="array" ref="P2566">IF(LEN($A2566)&gt;0,SUMPRODUCT(($A2566=merged_names)*(_xlfn.TEXTAFTER(P$2, "At ")=merged_belt_colours)*merged_months_at_rank),"")</f>
        <v/>
      </c>
      <c r="Q2566" s="18" t="str" cm="1">
        <f t="array" ref="Q2566">IF(LEN($A2566)&gt;0,SUMPRODUCT(($A2566=merged_names)*(_xlfn.TEXTAFTER(Q$2, "At ")=merged_belt_colours)*merged_months_at_rank),"")</f>
        <v/>
      </c>
      <c r="R2566" s="18" t="str" cm="1">
        <f t="array" ref="R2566">IF(LEN($A2566)&gt;0,SUMPRODUCT(($A2566=merged_names)*(_xlfn.TEXTAFTER(R$2, "At ")=merged_belt_colours)*merged_months_at_rank),"")</f>
        <v/>
      </c>
    </row>
    <row r="2567" spans="1:18" x14ac:dyDescent="0.25">
      <c r="A2567"/>
      <c r="B2567" s="15" t="str" cm="1">
        <f t="array" ref="B2567">IFERROR(IF(LEN(A2567)&gt;0, IF(SUMPRODUCT((Inactives[Key]=J2567)*(Inactives[Currently Inactive]))=1,"Inactive","Active"),""),"Active")</f>
        <v/>
      </c>
      <c r="C2567" s="16" t="str" cm="1">
        <f t="array" aca="1" ref="C2567" ca="1">IFERROR(_xlfn._xlws.FILTER(Inactives[Inactive On],(Inactives[Key]=J2567)*(Inactives[Currently Inactive]),""),"")</f>
        <v/>
      </c>
      <c r="D2567" s="16" t="str" cm="1">
        <f t="array" aca="1" ref="D2567" ca="1">IFERROR(INDEX(_xlfn.TEXTSPLIT(E2567," "),1),"")</f>
        <v/>
      </c>
      <c r="E2567" s="15" t="str" cm="1">
        <f t="array" aca="1" ref="E2567" ca="1">IFERROR(_xlfn._xlws.FILTER(merged_ranks,(merged_end_dates=DATE(9999,12,31))*(merged_names=A2567)),"")</f>
        <v/>
      </c>
      <c r="F2567" s="17" t="str">
        <f ca="1">_xlfn.XLOOKUP(J2567,Promotions[Promo Key],Promotions[Promo Date],"")</f>
        <v/>
      </c>
      <c r="G2567" s="18" t="str">
        <f t="shared" ca="1" si="171"/>
        <v/>
      </c>
      <c r="H2567" s="18" t="str">
        <f t="shared" ca="1" si="170"/>
        <v/>
      </c>
      <c r="I2567" s="17" t="str">
        <f>_xlfn.XLOOKUP(A2567,Students[Full Name],Students[Starting Rank],"")</f>
        <v/>
      </c>
      <c r="J2567" s="15" t="str">
        <f t="shared" ca="1" si="172"/>
        <v xml:space="preserve">: </v>
      </c>
      <c r="K2567" s="16" t="str">
        <f>_xlfn.XLOOKUP(A2567,Students[Full Name],Students[Start Date],"")</f>
        <v/>
      </c>
      <c r="L2567" s="18">
        <f t="shared" ca="1" si="173"/>
        <v>-1</v>
      </c>
      <c r="M2567" s="18" cm="1">
        <f t="array" aca="1" ref="M2567" ca="1">SUMPRODUCT(Inactives[Days Inactive]*(Inactives[Student]=A2567))/365</f>
        <v>0</v>
      </c>
      <c r="N2567" s="18" t="str" cm="1">
        <f t="array" ref="N2567">IF(LEN($A2567)&gt;0,SUMPRODUCT(($A2567=merged_names)*(_xlfn.TEXTAFTER(N$2, "At ")=merged_belt_colours)*merged_months_at_rank),"")</f>
        <v/>
      </c>
      <c r="O2567" s="18" t="str" cm="1">
        <f t="array" ref="O2567">IF(LEN($A2567)&gt;0,SUMPRODUCT(($A2567=merged_names)*(_xlfn.TEXTAFTER(O$2, "At ")=merged_belt_colours)*merged_months_at_rank),"")</f>
        <v/>
      </c>
      <c r="P2567" s="18" t="str" cm="1">
        <f t="array" ref="P2567">IF(LEN($A2567)&gt;0,SUMPRODUCT(($A2567=merged_names)*(_xlfn.TEXTAFTER(P$2, "At ")=merged_belt_colours)*merged_months_at_rank),"")</f>
        <v/>
      </c>
      <c r="Q2567" s="18" t="str" cm="1">
        <f t="array" ref="Q2567">IF(LEN($A2567)&gt;0,SUMPRODUCT(($A2567=merged_names)*(_xlfn.TEXTAFTER(Q$2, "At ")=merged_belt_colours)*merged_months_at_rank),"")</f>
        <v/>
      </c>
      <c r="R2567" s="18" t="str" cm="1">
        <f t="array" ref="R2567">IF(LEN($A2567)&gt;0,SUMPRODUCT(($A2567=merged_names)*(_xlfn.TEXTAFTER(R$2, "At ")=merged_belt_colours)*merged_months_at_rank),"")</f>
        <v/>
      </c>
    </row>
    <row r="2568" spans="1:18" x14ac:dyDescent="0.25">
      <c r="A2568"/>
      <c r="B2568" s="15" t="str" cm="1">
        <f t="array" ref="B2568">IFERROR(IF(LEN(A2568)&gt;0, IF(SUMPRODUCT((Inactives[Key]=J2568)*(Inactives[Currently Inactive]))=1,"Inactive","Active"),""),"Active")</f>
        <v/>
      </c>
      <c r="C2568" s="16" t="str" cm="1">
        <f t="array" aca="1" ref="C2568" ca="1">IFERROR(_xlfn._xlws.FILTER(Inactives[Inactive On],(Inactives[Key]=J2568)*(Inactives[Currently Inactive]),""),"")</f>
        <v/>
      </c>
      <c r="D2568" s="16" t="str" cm="1">
        <f t="array" aca="1" ref="D2568" ca="1">IFERROR(INDEX(_xlfn.TEXTSPLIT(E2568," "),1),"")</f>
        <v/>
      </c>
      <c r="E2568" s="15" t="str" cm="1">
        <f t="array" aca="1" ref="E2568" ca="1">IFERROR(_xlfn._xlws.FILTER(merged_ranks,(merged_end_dates=DATE(9999,12,31))*(merged_names=A2568)),"")</f>
        <v/>
      </c>
      <c r="F2568" s="17" t="str">
        <f ca="1">_xlfn.XLOOKUP(J2568,Promotions[Promo Key],Promotions[Promo Date],"")</f>
        <v/>
      </c>
      <c r="G2568" s="18" t="str">
        <f t="shared" ca="1" si="171"/>
        <v/>
      </c>
      <c r="H2568" s="18" t="str">
        <f t="shared" ca="1" si="170"/>
        <v/>
      </c>
      <c r="I2568" s="17" t="str">
        <f>_xlfn.XLOOKUP(A2568,Students[Full Name],Students[Starting Rank],"")</f>
        <v/>
      </c>
      <c r="J2568" s="15" t="str">
        <f t="shared" ca="1" si="172"/>
        <v xml:space="preserve">: </v>
      </c>
      <c r="K2568" s="16" t="str">
        <f>_xlfn.XLOOKUP(A2568,Students[Full Name],Students[Start Date],"")</f>
        <v/>
      </c>
      <c r="L2568" s="18">
        <f t="shared" ca="1" si="173"/>
        <v>-1</v>
      </c>
      <c r="M2568" s="18" cm="1">
        <f t="array" aca="1" ref="M2568" ca="1">SUMPRODUCT(Inactives[Days Inactive]*(Inactives[Student]=A2568))/365</f>
        <v>0</v>
      </c>
      <c r="N2568" s="18" t="str" cm="1">
        <f t="array" ref="N2568">IF(LEN($A2568)&gt;0,SUMPRODUCT(($A2568=merged_names)*(_xlfn.TEXTAFTER(N$2, "At ")=merged_belt_colours)*merged_months_at_rank),"")</f>
        <v/>
      </c>
      <c r="O2568" s="18" t="str" cm="1">
        <f t="array" ref="O2568">IF(LEN($A2568)&gt;0,SUMPRODUCT(($A2568=merged_names)*(_xlfn.TEXTAFTER(O$2, "At ")=merged_belt_colours)*merged_months_at_rank),"")</f>
        <v/>
      </c>
      <c r="P2568" s="18" t="str" cm="1">
        <f t="array" ref="P2568">IF(LEN($A2568)&gt;0,SUMPRODUCT(($A2568=merged_names)*(_xlfn.TEXTAFTER(P$2, "At ")=merged_belt_colours)*merged_months_at_rank),"")</f>
        <v/>
      </c>
      <c r="Q2568" s="18" t="str" cm="1">
        <f t="array" ref="Q2568">IF(LEN($A2568)&gt;0,SUMPRODUCT(($A2568=merged_names)*(_xlfn.TEXTAFTER(Q$2, "At ")=merged_belt_colours)*merged_months_at_rank),"")</f>
        <v/>
      </c>
      <c r="R2568" s="18" t="str" cm="1">
        <f t="array" ref="R2568">IF(LEN($A2568)&gt;0,SUMPRODUCT(($A2568=merged_names)*(_xlfn.TEXTAFTER(R$2, "At ")=merged_belt_colours)*merged_months_at_rank),"")</f>
        <v/>
      </c>
    </row>
    <row r="2569" spans="1:18" x14ac:dyDescent="0.25">
      <c r="A2569"/>
      <c r="B2569" s="15" t="str" cm="1">
        <f t="array" ref="B2569">IFERROR(IF(LEN(A2569)&gt;0, IF(SUMPRODUCT((Inactives[Key]=J2569)*(Inactives[Currently Inactive]))=1,"Inactive","Active"),""),"Active")</f>
        <v/>
      </c>
      <c r="C2569" s="16" t="str" cm="1">
        <f t="array" aca="1" ref="C2569" ca="1">IFERROR(_xlfn._xlws.FILTER(Inactives[Inactive On],(Inactives[Key]=J2569)*(Inactives[Currently Inactive]),""),"")</f>
        <v/>
      </c>
      <c r="D2569" s="16" t="str" cm="1">
        <f t="array" aca="1" ref="D2569" ca="1">IFERROR(INDEX(_xlfn.TEXTSPLIT(E2569," "),1),"")</f>
        <v/>
      </c>
      <c r="E2569" s="15" t="str" cm="1">
        <f t="array" aca="1" ref="E2569" ca="1">IFERROR(_xlfn._xlws.FILTER(merged_ranks,(merged_end_dates=DATE(9999,12,31))*(merged_names=A2569)),"")</f>
        <v/>
      </c>
      <c r="F2569" s="17" t="str">
        <f ca="1">_xlfn.XLOOKUP(J2569,Promotions[Promo Key],Promotions[Promo Date],"")</f>
        <v/>
      </c>
      <c r="G2569" s="18" t="str">
        <f t="shared" ca="1" si="171"/>
        <v/>
      </c>
      <c r="H2569" s="18" t="str">
        <f t="shared" ca="1" si="170"/>
        <v/>
      </c>
      <c r="I2569" s="17" t="str">
        <f>_xlfn.XLOOKUP(A2569,Students[Full Name],Students[Starting Rank],"")</f>
        <v/>
      </c>
      <c r="J2569" s="15" t="str">
        <f t="shared" ca="1" si="172"/>
        <v xml:space="preserve">: </v>
      </c>
      <c r="K2569" s="16" t="str">
        <f>_xlfn.XLOOKUP(A2569,Students[Full Name],Students[Start Date],"")</f>
        <v/>
      </c>
      <c r="L2569" s="18">
        <f t="shared" ca="1" si="173"/>
        <v>-1</v>
      </c>
      <c r="M2569" s="18" cm="1">
        <f t="array" aca="1" ref="M2569" ca="1">SUMPRODUCT(Inactives[Days Inactive]*(Inactives[Student]=A2569))/365</f>
        <v>0</v>
      </c>
      <c r="N2569" s="18" t="str" cm="1">
        <f t="array" ref="N2569">IF(LEN($A2569)&gt;0,SUMPRODUCT(($A2569=merged_names)*(_xlfn.TEXTAFTER(N$2, "At ")=merged_belt_colours)*merged_months_at_rank),"")</f>
        <v/>
      </c>
      <c r="O2569" s="18" t="str" cm="1">
        <f t="array" ref="O2569">IF(LEN($A2569)&gt;0,SUMPRODUCT(($A2569=merged_names)*(_xlfn.TEXTAFTER(O$2, "At ")=merged_belt_colours)*merged_months_at_rank),"")</f>
        <v/>
      </c>
      <c r="P2569" s="18" t="str" cm="1">
        <f t="array" ref="P2569">IF(LEN($A2569)&gt;0,SUMPRODUCT(($A2569=merged_names)*(_xlfn.TEXTAFTER(P$2, "At ")=merged_belt_colours)*merged_months_at_rank),"")</f>
        <v/>
      </c>
      <c r="Q2569" s="18" t="str" cm="1">
        <f t="array" ref="Q2569">IF(LEN($A2569)&gt;0,SUMPRODUCT(($A2569=merged_names)*(_xlfn.TEXTAFTER(Q$2, "At ")=merged_belt_colours)*merged_months_at_rank),"")</f>
        <v/>
      </c>
      <c r="R2569" s="18" t="str" cm="1">
        <f t="array" ref="R2569">IF(LEN($A2569)&gt;0,SUMPRODUCT(($A2569=merged_names)*(_xlfn.TEXTAFTER(R$2, "At ")=merged_belt_colours)*merged_months_at_rank),"")</f>
        <v/>
      </c>
    </row>
    <row r="2570" spans="1:18" x14ac:dyDescent="0.25">
      <c r="A2570"/>
      <c r="B2570" s="15" t="str" cm="1">
        <f t="array" ref="B2570">IFERROR(IF(LEN(A2570)&gt;0, IF(SUMPRODUCT((Inactives[Key]=J2570)*(Inactives[Currently Inactive]))=1,"Inactive","Active"),""),"Active")</f>
        <v/>
      </c>
      <c r="C2570" s="16" t="str" cm="1">
        <f t="array" aca="1" ref="C2570" ca="1">IFERROR(_xlfn._xlws.FILTER(Inactives[Inactive On],(Inactives[Key]=J2570)*(Inactives[Currently Inactive]),""),"")</f>
        <v/>
      </c>
      <c r="D2570" s="16" t="str" cm="1">
        <f t="array" aca="1" ref="D2570" ca="1">IFERROR(INDEX(_xlfn.TEXTSPLIT(E2570," "),1),"")</f>
        <v/>
      </c>
      <c r="E2570" s="15" t="str" cm="1">
        <f t="array" aca="1" ref="E2570" ca="1">IFERROR(_xlfn._xlws.FILTER(merged_ranks,(merged_end_dates=DATE(9999,12,31))*(merged_names=A2570)),"")</f>
        <v/>
      </c>
      <c r="F2570" s="17" t="str">
        <f ca="1">_xlfn.XLOOKUP(J2570,Promotions[Promo Key],Promotions[Promo Date],"")</f>
        <v/>
      </c>
      <c r="G2570" s="18" t="str">
        <f t="shared" ca="1" si="171"/>
        <v/>
      </c>
      <c r="H2570" s="18" t="str">
        <f t="shared" ca="1" si="170"/>
        <v/>
      </c>
      <c r="I2570" s="17" t="str">
        <f>_xlfn.XLOOKUP(A2570,Students[Full Name],Students[Starting Rank],"")</f>
        <v/>
      </c>
      <c r="J2570" s="15" t="str">
        <f t="shared" ca="1" si="172"/>
        <v xml:space="preserve">: </v>
      </c>
      <c r="K2570" s="16" t="str">
        <f>_xlfn.XLOOKUP(A2570,Students[Full Name],Students[Start Date],"")</f>
        <v/>
      </c>
      <c r="L2570" s="18">
        <f t="shared" ca="1" si="173"/>
        <v>-1</v>
      </c>
      <c r="M2570" s="18" cm="1">
        <f t="array" aca="1" ref="M2570" ca="1">SUMPRODUCT(Inactives[Days Inactive]*(Inactives[Student]=A2570))/365</f>
        <v>0</v>
      </c>
      <c r="N2570" s="18" t="str" cm="1">
        <f t="array" ref="N2570">IF(LEN($A2570)&gt;0,SUMPRODUCT(($A2570=merged_names)*(_xlfn.TEXTAFTER(N$2, "At ")=merged_belt_colours)*merged_months_at_rank),"")</f>
        <v/>
      </c>
      <c r="O2570" s="18" t="str" cm="1">
        <f t="array" ref="O2570">IF(LEN($A2570)&gt;0,SUMPRODUCT(($A2570=merged_names)*(_xlfn.TEXTAFTER(O$2, "At ")=merged_belt_colours)*merged_months_at_rank),"")</f>
        <v/>
      </c>
      <c r="P2570" s="18" t="str" cm="1">
        <f t="array" ref="P2570">IF(LEN($A2570)&gt;0,SUMPRODUCT(($A2570=merged_names)*(_xlfn.TEXTAFTER(P$2, "At ")=merged_belt_colours)*merged_months_at_rank),"")</f>
        <v/>
      </c>
      <c r="Q2570" s="18" t="str" cm="1">
        <f t="array" ref="Q2570">IF(LEN($A2570)&gt;0,SUMPRODUCT(($A2570=merged_names)*(_xlfn.TEXTAFTER(Q$2, "At ")=merged_belt_colours)*merged_months_at_rank),"")</f>
        <v/>
      </c>
      <c r="R2570" s="18" t="str" cm="1">
        <f t="array" ref="R2570">IF(LEN($A2570)&gt;0,SUMPRODUCT(($A2570=merged_names)*(_xlfn.TEXTAFTER(R$2, "At ")=merged_belt_colours)*merged_months_at_rank),"")</f>
        <v/>
      </c>
    </row>
    <row r="2571" spans="1:18" x14ac:dyDescent="0.25">
      <c r="A2571"/>
      <c r="B2571" s="15" t="str" cm="1">
        <f t="array" ref="B2571">IFERROR(IF(LEN(A2571)&gt;0, IF(SUMPRODUCT((Inactives[Key]=J2571)*(Inactives[Currently Inactive]))=1,"Inactive","Active"),""),"Active")</f>
        <v/>
      </c>
      <c r="C2571" s="16" t="str" cm="1">
        <f t="array" aca="1" ref="C2571" ca="1">IFERROR(_xlfn._xlws.FILTER(Inactives[Inactive On],(Inactives[Key]=J2571)*(Inactives[Currently Inactive]),""),"")</f>
        <v/>
      </c>
      <c r="D2571" s="16" t="str" cm="1">
        <f t="array" aca="1" ref="D2571" ca="1">IFERROR(INDEX(_xlfn.TEXTSPLIT(E2571," "),1),"")</f>
        <v/>
      </c>
      <c r="E2571" s="15" t="str" cm="1">
        <f t="array" aca="1" ref="E2571" ca="1">IFERROR(_xlfn._xlws.FILTER(merged_ranks,(merged_end_dates=DATE(9999,12,31))*(merged_names=A2571)),"")</f>
        <v/>
      </c>
      <c r="F2571" s="17" t="str">
        <f ca="1">_xlfn.XLOOKUP(J2571,Promotions[Promo Key],Promotions[Promo Date],"")</f>
        <v/>
      </c>
      <c r="G2571" s="18" t="str">
        <f t="shared" ca="1" si="171"/>
        <v/>
      </c>
      <c r="H2571" s="18" t="str">
        <f t="shared" ca="1" si="170"/>
        <v/>
      </c>
      <c r="I2571" s="17" t="str">
        <f>_xlfn.XLOOKUP(A2571,Students[Full Name],Students[Starting Rank],"")</f>
        <v/>
      </c>
      <c r="J2571" s="15" t="str">
        <f t="shared" ca="1" si="172"/>
        <v xml:space="preserve">: </v>
      </c>
      <c r="K2571" s="16" t="str">
        <f>_xlfn.XLOOKUP(A2571,Students[Full Name],Students[Start Date],"")</f>
        <v/>
      </c>
      <c r="L2571" s="18">
        <f t="shared" ca="1" si="173"/>
        <v>-1</v>
      </c>
      <c r="M2571" s="18" cm="1">
        <f t="array" aca="1" ref="M2571" ca="1">SUMPRODUCT(Inactives[Days Inactive]*(Inactives[Student]=A2571))/365</f>
        <v>0</v>
      </c>
      <c r="N2571" s="18" t="str" cm="1">
        <f t="array" ref="N2571">IF(LEN($A2571)&gt;0,SUMPRODUCT(($A2571=merged_names)*(_xlfn.TEXTAFTER(N$2, "At ")=merged_belt_colours)*merged_months_at_rank),"")</f>
        <v/>
      </c>
      <c r="O2571" s="18" t="str" cm="1">
        <f t="array" ref="O2571">IF(LEN($A2571)&gt;0,SUMPRODUCT(($A2571=merged_names)*(_xlfn.TEXTAFTER(O$2, "At ")=merged_belt_colours)*merged_months_at_rank),"")</f>
        <v/>
      </c>
      <c r="P2571" s="18" t="str" cm="1">
        <f t="array" ref="P2571">IF(LEN($A2571)&gt;0,SUMPRODUCT(($A2571=merged_names)*(_xlfn.TEXTAFTER(P$2, "At ")=merged_belt_colours)*merged_months_at_rank),"")</f>
        <v/>
      </c>
      <c r="Q2571" s="18" t="str" cm="1">
        <f t="array" ref="Q2571">IF(LEN($A2571)&gt;0,SUMPRODUCT(($A2571=merged_names)*(_xlfn.TEXTAFTER(Q$2, "At ")=merged_belt_colours)*merged_months_at_rank),"")</f>
        <v/>
      </c>
      <c r="R2571" s="18" t="str" cm="1">
        <f t="array" ref="R2571">IF(LEN($A2571)&gt;0,SUMPRODUCT(($A2571=merged_names)*(_xlfn.TEXTAFTER(R$2, "At ")=merged_belt_colours)*merged_months_at_rank),"")</f>
        <v/>
      </c>
    </row>
    <row r="2572" spans="1:18" x14ac:dyDescent="0.25">
      <c r="A2572"/>
      <c r="B2572" s="15" t="str" cm="1">
        <f t="array" ref="B2572">IFERROR(IF(LEN(A2572)&gt;0, IF(SUMPRODUCT((Inactives[Key]=J2572)*(Inactives[Currently Inactive]))=1,"Inactive","Active"),""),"Active")</f>
        <v/>
      </c>
      <c r="C2572" s="16" t="str" cm="1">
        <f t="array" aca="1" ref="C2572" ca="1">IFERROR(_xlfn._xlws.FILTER(Inactives[Inactive On],(Inactives[Key]=J2572)*(Inactives[Currently Inactive]),""),"")</f>
        <v/>
      </c>
      <c r="D2572" s="16" t="str" cm="1">
        <f t="array" aca="1" ref="D2572" ca="1">IFERROR(INDEX(_xlfn.TEXTSPLIT(E2572," "),1),"")</f>
        <v/>
      </c>
      <c r="E2572" s="15" t="str" cm="1">
        <f t="array" aca="1" ref="E2572" ca="1">IFERROR(_xlfn._xlws.FILTER(merged_ranks,(merged_end_dates=DATE(9999,12,31))*(merged_names=A2572)),"")</f>
        <v/>
      </c>
      <c r="F2572" s="17" t="str">
        <f ca="1">_xlfn.XLOOKUP(J2572,Promotions[Promo Key],Promotions[Promo Date],"")</f>
        <v/>
      </c>
      <c r="G2572" s="18" t="str">
        <f t="shared" ca="1" si="171"/>
        <v/>
      </c>
      <c r="H2572" s="18" t="str">
        <f t="shared" ca="1" si="170"/>
        <v/>
      </c>
      <c r="I2572" s="17" t="str">
        <f>_xlfn.XLOOKUP(A2572,Students[Full Name],Students[Starting Rank],"")</f>
        <v/>
      </c>
      <c r="J2572" s="15" t="str">
        <f t="shared" ca="1" si="172"/>
        <v xml:space="preserve">: </v>
      </c>
      <c r="K2572" s="16" t="str">
        <f>_xlfn.XLOOKUP(A2572,Students[Full Name],Students[Start Date],"")</f>
        <v/>
      </c>
      <c r="L2572" s="18">
        <f t="shared" ca="1" si="173"/>
        <v>-1</v>
      </c>
      <c r="M2572" s="18" cm="1">
        <f t="array" aca="1" ref="M2572" ca="1">SUMPRODUCT(Inactives[Days Inactive]*(Inactives[Student]=A2572))/365</f>
        <v>0</v>
      </c>
      <c r="N2572" s="18" t="str" cm="1">
        <f t="array" ref="N2572">IF(LEN($A2572)&gt;0,SUMPRODUCT(($A2572=merged_names)*(_xlfn.TEXTAFTER(N$2, "At ")=merged_belt_colours)*merged_months_at_rank),"")</f>
        <v/>
      </c>
      <c r="O2572" s="18" t="str" cm="1">
        <f t="array" ref="O2572">IF(LEN($A2572)&gt;0,SUMPRODUCT(($A2572=merged_names)*(_xlfn.TEXTAFTER(O$2, "At ")=merged_belt_colours)*merged_months_at_rank),"")</f>
        <v/>
      </c>
      <c r="P2572" s="18" t="str" cm="1">
        <f t="array" ref="P2572">IF(LEN($A2572)&gt;0,SUMPRODUCT(($A2572=merged_names)*(_xlfn.TEXTAFTER(P$2, "At ")=merged_belt_colours)*merged_months_at_rank),"")</f>
        <v/>
      </c>
      <c r="Q2572" s="18" t="str" cm="1">
        <f t="array" ref="Q2572">IF(LEN($A2572)&gt;0,SUMPRODUCT(($A2572=merged_names)*(_xlfn.TEXTAFTER(Q$2, "At ")=merged_belt_colours)*merged_months_at_rank),"")</f>
        <v/>
      </c>
      <c r="R2572" s="18" t="str" cm="1">
        <f t="array" ref="R2572">IF(LEN($A2572)&gt;0,SUMPRODUCT(($A2572=merged_names)*(_xlfn.TEXTAFTER(R$2, "At ")=merged_belt_colours)*merged_months_at_rank),"")</f>
        <v/>
      </c>
    </row>
    <row r="2573" spans="1:18" x14ac:dyDescent="0.25">
      <c r="A2573"/>
      <c r="B2573" s="15" t="str" cm="1">
        <f t="array" ref="B2573">IFERROR(IF(LEN(A2573)&gt;0, IF(SUMPRODUCT((Inactives[Key]=J2573)*(Inactives[Currently Inactive]))=1,"Inactive","Active"),""),"Active")</f>
        <v/>
      </c>
      <c r="C2573" s="16" t="str" cm="1">
        <f t="array" aca="1" ref="C2573" ca="1">IFERROR(_xlfn._xlws.FILTER(Inactives[Inactive On],(Inactives[Key]=J2573)*(Inactives[Currently Inactive]),""),"")</f>
        <v/>
      </c>
      <c r="D2573" s="16" t="str" cm="1">
        <f t="array" aca="1" ref="D2573" ca="1">IFERROR(INDEX(_xlfn.TEXTSPLIT(E2573," "),1),"")</f>
        <v/>
      </c>
      <c r="E2573" s="15" t="str" cm="1">
        <f t="array" aca="1" ref="E2573" ca="1">IFERROR(_xlfn._xlws.FILTER(merged_ranks,(merged_end_dates=DATE(9999,12,31))*(merged_names=A2573)),"")</f>
        <v/>
      </c>
      <c r="F2573" s="17" t="str">
        <f ca="1">_xlfn.XLOOKUP(J2573,Promotions[Promo Key],Promotions[Promo Date],"")</f>
        <v/>
      </c>
      <c r="G2573" s="18" t="str">
        <f t="shared" ca="1" si="171"/>
        <v/>
      </c>
      <c r="H2573" s="18" t="str">
        <f t="shared" ca="1" si="170"/>
        <v/>
      </c>
      <c r="I2573" s="17" t="str">
        <f>_xlfn.XLOOKUP(A2573,Students[Full Name],Students[Starting Rank],"")</f>
        <v/>
      </c>
      <c r="J2573" s="15" t="str">
        <f t="shared" ca="1" si="172"/>
        <v xml:space="preserve">: </v>
      </c>
      <c r="K2573" s="16" t="str">
        <f>_xlfn.XLOOKUP(A2573,Students[Full Name],Students[Start Date],"")</f>
        <v/>
      </c>
      <c r="L2573" s="18">
        <f t="shared" ca="1" si="173"/>
        <v>-1</v>
      </c>
      <c r="M2573" s="18" cm="1">
        <f t="array" aca="1" ref="M2573" ca="1">SUMPRODUCT(Inactives[Days Inactive]*(Inactives[Student]=A2573))/365</f>
        <v>0</v>
      </c>
      <c r="N2573" s="18" t="str" cm="1">
        <f t="array" ref="N2573">IF(LEN($A2573)&gt;0,SUMPRODUCT(($A2573=merged_names)*(_xlfn.TEXTAFTER(N$2, "At ")=merged_belt_colours)*merged_months_at_rank),"")</f>
        <v/>
      </c>
      <c r="O2573" s="18" t="str" cm="1">
        <f t="array" ref="O2573">IF(LEN($A2573)&gt;0,SUMPRODUCT(($A2573=merged_names)*(_xlfn.TEXTAFTER(O$2, "At ")=merged_belt_colours)*merged_months_at_rank),"")</f>
        <v/>
      </c>
      <c r="P2573" s="18" t="str" cm="1">
        <f t="array" ref="P2573">IF(LEN($A2573)&gt;0,SUMPRODUCT(($A2573=merged_names)*(_xlfn.TEXTAFTER(P$2, "At ")=merged_belt_colours)*merged_months_at_rank),"")</f>
        <v/>
      </c>
      <c r="Q2573" s="18" t="str" cm="1">
        <f t="array" ref="Q2573">IF(LEN($A2573)&gt;0,SUMPRODUCT(($A2573=merged_names)*(_xlfn.TEXTAFTER(Q$2, "At ")=merged_belt_colours)*merged_months_at_rank),"")</f>
        <v/>
      </c>
      <c r="R2573" s="18" t="str" cm="1">
        <f t="array" ref="R2573">IF(LEN($A2573)&gt;0,SUMPRODUCT(($A2573=merged_names)*(_xlfn.TEXTAFTER(R$2, "At ")=merged_belt_colours)*merged_months_at_rank),"")</f>
        <v/>
      </c>
    </row>
    <row r="2574" spans="1:18" x14ac:dyDescent="0.25">
      <c r="A2574"/>
      <c r="B2574" s="15" t="str" cm="1">
        <f t="array" ref="B2574">IFERROR(IF(LEN(A2574)&gt;0, IF(SUMPRODUCT((Inactives[Key]=J2574)*(Inactives[Currently Inactive]))=1,"Inactive","Active"),""),"Active")</f>
        <v/>
      </c>
      <c r="C2574" s="16" t="str" cm="1">
        <f t="array" aca="1" ref="C2574" ca="1">IFERROR(_xlfn._xlws.FILTER(Inactives[Inactive On],(Inactives[Key]=J2574)*(Inactives[Currently Inactive]),""),"")</f>
        <v/>
      </c>
      <c r="D2574" s="16" t="str" cm="1">
        <f t="array" aca="1" ref="D2574" ca="1">IFERROR(INDEX(_xlfn.TEXTSPLIT(E2574," "),1),"")</f>
        <v/>
      </c>
      <c r="E2574" s="15" t="str" cm="1">
        <f t="array" aca="1" ref="E2574" ca="1">IFERROR(_xlfn._xlws.FILTER(merged_ranks,(merged_end_dates=DATE(9999,12,31))*(merged_names=A2574)),"")</f>
        <v/>
      </c>
      <c r="F2574" s="17" t="str">
        <f ca="1">_xlfn.XLOOKUP(J2574,Promotions[Promo Key],Promotions[Promo Date],"")</f>
        <v/>
      </c>
      <c r="G2574" s="18" t="str">
        <f t="shared" ca="1" si="171"/>
        <v/>
      </c>
      <c r="H2574" s="18" t="str">
        <f t="shared" ca="1" si="170"/>
        <v/>
      </c>
      <c r="I2574" s="17" t="str">
        <f>_xlfn.XLOOKUP(A2574,Students[Full Name],Students[Starting Rank],"")</f>
        <v/>
      </c>
      <c r="J2574" s="15" t="str">
        <f t="shared" ca="1" si="172"/>
        <v xml:space="preserve">: </v>
      </c>
      <c r="K2574" s="16" t="str">
        <f>_xlfn.XLOOKUP(A2574,Students[Full Name],Students[Start Date],"")</f>
        <v/>
      </c>
      <c r="L2574" s="18">
        <f t="shared" ca="1" si="173"/>
        <v>-1</v>
      </c>
      <c r="M2574" s="18" cm="1">
        <f t="array" aca="1" ref="M2574" ca="1">SUMPRODUCT(Inactives[Days Inactive]*(Inactives[Student]=A2574))/365</f>
        <v>0</v>
      </c>
      <c r="N2574" s="18" t="str" cm="1">
        <f t="array" ref="N2574">IF(LEN($A2574)&gt;0,SUMPRODUCT(($A2574=merged_names)*(_xlfn.TEXTAFTER(N$2, "At ")=merged_belt_colours)*merged_months_at_rank),"")</f>
        <v/>
      </c>
      <c r="O2574" s="18" t="str" cm="1">
        <f t="array" ref="O2574">IF(LEN($A2574)&gt;0,SUMPRODUCT(($A2574=merged_names)*(_xlfn.TEXTAFTER(O$2, "At ")=merged_belt_colours)*merged_months_at_rank),"")</f>
        <v/>
      </c>
      <c r="P2574" s="18" t="str" cm="1">
        <f t="array" ref="P2574">IF(LEN($A2574)&gt;0,SUMPRODUCT(($A2574=merged_names)*(_xlfn.TEXTAFTER(P$2, "At ")=merged_belt_colours)*merged_months_at_rank),"")</f>
        <v/>
      </c>
      <c r="Q2574" s="18" t="str" cm="1">
        <f t="array" ref="Q2574">IF(LEN($A2574)&gt;0,SUMPRODUCT(($A2574=merged_names)*(_xlfn.TEXTAFTER(Q$2, "At ")=merged_belt_colours)*merged_months_at_rank),"")</f>
        <v/>
      </c>
      <c r="R2574" s="18" t="str" cm="1">
        <f t="array" ref="R2574">IF(LEN($A2574)&gt;0,SUMPRODUCT(($A2574=merged_names)*(_xlfn.TEXTAFTER(R$2, "At ")=merged_belt_colours)*merged_months_at_rank),"")</f>
        <v/>
      </c>
    </row>
    <row r="2575" spans="1:18" x14ac:dyDescent="0.25">
      <c r="A2575"/>
      <c r="B2575" s="15" t="str" cm="1">
        <f t="array" ref="B2575">IFERROR(IF(LEN(A2575)&gt;0, IF(SUMPRODUCT((Inactives[Key]=J2575)*(Inactives[Currently Inactive]))=1,"Inactive","Active"),""),"Active")</f>
        <v/>
      </c>
      <c r="C2575" s="16" t="str" cm="1">
        <f t="array" aca="1" ref="C2575" ca="1">IFERROR(_xlfn._xlws.FILTER(Inactives[Inactive On],(Inactives[Key]=J2575)*(Inactives[Currently Inactive]),""),"")</f>
        <v/>
      </c>
      <c r="D2575" s="16" t="str" cm="1">
        <f t="array" aca="1" ref="D2575" ca="1">IFERROR(INDEX(_xlfn.TEXTSPLIT(E2575," "),1),"")</f>
        <v/>
      </c>
      <c r="E2575" s="15" t="str" cm="1">
        <f t="array" aca="1" ref="E2575" ca="1">IFERROR(_xlfn._xlws.FILTER(merged_ranks,(merged_end_dates=DATE(9999,12,31))*(merged_names=A2575)),"")</f>
        <v/>
      </c>
      <c r="F2575" s="17" t="str">
        <f ca="1">_xlfn.XLOOKUP(J2575,Promotions[Promo Key],Promotions[Promo Date],"")</f>
        <v/>
      </c>
      <c r="G2575" s="18" t="str">
        <f t="shared" ca="1" si="171"/>
        <v/>
      </c>
      <c r="H2575" s="18" t="str">
        <f t="shared" ca="1" si="170"/>
        <v/>
      </c>
      <c r="I2575" s="17" t="str">
        <f>_xlfn.XLOOKUP(A2575,Students[Full Name],Students[Starting Rank],"")</f>
        <v/>
      </c>
      <c r="J2575" s="15" t="str">
        <f t="shared" ca="1" si="172"/>
        <v xml:space="preserve">: </v>
      </c>
      <c r="K2575" s="16" t="str">
        <f>_xlfn.XLOOKUP(A2575,Students[Full Name],Students[Start Date],"")</f>
        <v/>
      </c>
      <c r="L2575" s="18">
        <f t="shared" ca="1" si="173"/>
        <v>-1</v>
      </c>
      <c r="M2575" s="18" cm="1">
        <f t="array" aca="1" ref="M2575" ca="1">SUMPRODUCT(Inactives[Days Inactive]*(Inactives[Student]=A2575))/365</f>
        <v>0</v>
      </c>
      <c r="N2575" s="18" t="str" cm="1">
        <f t="array" ref="N2575">IF(LEN($A2575)&gt;0,SUMPRODUCT(($A2575=merged_names)*(_xlfn.TEXTAFTER(N$2, "At ")=merged_belt_colours)*merged_months_at_rank),"")</f>
        <v/>
      </c>
      <c r="O2575" s="18" t="str" cm="1">
        <f t="array" ref="O2575">IF(LEN($A2575)&gt;0,SUMPRODUCT(($A2575=merged_names)*(_xlfn.TEXTAFTER(O$2, "At ")=merged_belt_colours)*merged_months_at_rank),"")</f>
        <v/>
      </c>
      <c r="P2575" s="18" t="str" cm="1">
        <f t="array" ref="P2575">IF(LEN($A2575)&gt;0,SUMPRODUCT(($A2575=merged_names)*(_xlfn.TEXTAFTER(P$2, "At ")=merged_belt_colours)*merged_months_at_rank),"")</f>
        <v/>
      </c>
      <c r="Q2575" s="18" t="str" cm="1">
        <f t="array" ref="Q2575">IF(LEN($A2575)&gt;0,SUMPRODUCT(($A2575=merged_names)*(_xlfn.TEXTAFTER(Q$2, "At ")=merged_belt_colours)*merged_months_at_rank),"")</f>
        <v/>
      </c>
      <c r="R2575" s="18" t="str" cm="1">
        <f t="array" ref="R2575">IF(LEN($A2575)&gt;0,SUMPRODUCT(($A2575=merged_names)*(_xlfn.TEXTAFTER(R$2, "At ")=merged_belt_colours)*merged_months_at_rank),"")</f>
        <v/>
      </c>
    </row>
    <row r="2576" spans="1:18" x14ac:dyDescent="0.25">
      <c r="A2576"/>
      <c r="B2576" s="15" t="str" cm="1">
        <f t="array" ref="B2576">IFERROR(IF(LEN(A2576)&gt;0, IF(SUMPRODUCT((Inactives[Key]=J2576)*(Inactives[Currently Inactive]))=1,"Inactive","Active"),""),"Active")</f>
        <v/>
      </c>
      <c r="C2576" s="16" t="str" cm="1">
        <f t="array" aca="1" ref="C2576" ca="1">IFERROR(_xlfn._xlws.FILTER(Inactives[Inactive On],(Inactives[Key]=J2576)*(Inactives[Currently Inactive]),""),"")</f>
        <v/>
      </c>
      <c r="D2576" s="16" t="str" cm="1">
        <f t="array" aca="1" ref="D2576" ca="1">IFERROR(INDEX(_xlfn.TEXTSPLIT(E2576," "),1),"")</f>
        <v/>
      </c>
      <c r="E2576" s="15" t="str" cm="1">
        <f t="array" aca="1" ref="E2576" ca="1">IFERROR(_xlfn._xlws.FILTER(merged_ranks,(merged_end_dates=DATE(9999,12,31))*(merged_names=A2576)),"")</f>
        <v/>
      </c>
      <c r="F2576" s="17" t="str">
        <f ca="1">_xlfn.XLOOKUP(J2576,Promotions[Promo Key],Promotions[Promo Date],"")</f>
        <v/>
      </c>
      <c r="G2576" s="18" t="str">
        <f t="shared" ca="1" si="171"/>
        <v/>
      </c>
      <c r="H2576" s="18" t="str">
        <f t="shared" ca="1" si="170"/>
        <v/>
      </c>
      <c r="I2576" s="17" t="str">
        <f>_xlfn.XLOOKUP(A2576,Students[Full Name],Students[Starting Rank],"")</f>
        <v/>
      </c>
      <c r="J2576" s="15" t="str">
        <f t="shared" ca="1" si="172"/>
        <v xml:space="preserve">: </v>
      </c>
      <c r="K2576" s="16" t="str">
        <f>_xlfn.XLOOKUP(A2576,Students[Full Name],Students[Start Date],"")</f>
        <v/>
      </c>
      <c r="L2576" s="18">
        <f t="shared" ca="1" si="173"/>
        <v>-1</v>
      </c>
      <c r="M2576" s="18" cm="1">
        <f t="array" aca="1" ref="M2576" ca="1">SUMPRODUCT(Inactives[Days Inactive]*(Inactives[Student]=A2576))/365</f>
        <v>0</v>
      </c>
      <c r="N2576" s="18" t="str" cm="1">
        <f t="array" ref="N2576">IF(LEN($A2576)&gt;0,SUMPRODUCT(($A2576=merged_names)*(_xlfn.TEXTAFTER(N$2, "At ")=merged_belt_colours)*merged_months_at_rank),"")</f>
        <v/>
      </c>
      <c r="O2576" s="18" t="str" cm="1">
        <f t="array" ref="O2576">IF(LEN($A2576)&gt;0,SUMPRODUCT(($A2576=merged_names)*(_xlfn.TEXTAFTER(O$2, "At ")=merged_belt_colours)*merged_months_at_rank),"")</f>
        <v/>
      </c>
      <c r="P2576" s="18" t="str" cm="1">
        <f t="array" ref="P2576">IF(LEN($A2576)&gt;0,SUMPRODUCT(($A2576=merged_names)*(_xlfn.TEXTAFTER(P$2, "At ")=merged_belt_colours)*merged_months_at_rank),"")</f>
        <v/>
      </c>
      <c r="Q2576" s="18" t="str" cm="1">
        <f t="array" ref="Q2576">IF(LEN($A2576)&gt;0,SUMPRODUCT(($A2576=merged_names)*(_xlfn.TEXTAFTER(Q$2, "At ")=merged_belt_colours)*merged_months_at_rank),"")</f>
        <v/>
      </c>
      <c r="R2576" s="18" t="str" cm="1">
        <f t="array" ref="R2576">IF(LEN($A2576)&gt;0,SUMPRODUCT(($A2576=merged_names)*(_xlfn.TEXTAFTER(R$2, "At ")=merged_belt_colours)*merged_months_at_rank),"")</f>
        <v/>
      </c>
    </row>
    <row r="2577" spans="1:18" x14ac:dyDescent="0.25">
      <c r="A2577"/>
      <c r="B2577" s="15" t="str" cm="1">
        <f t="array" ref="B2577">IFERROR(IF(LEN(A2577)&gt;0, IF(SUMPRODUCT((Inactives[Key]=J2577)*(Inactives[Currently Inactive]))=1,"Inactive","Active"),""),"Active")</f>
        <v/>
      </c>
      <c r="C2577" s="16" t="str" cm="1">
        <f t="array" aca="1" ref="C2577" ca="1">IFERROR(_xlfn._xlws.FILTER(Inactives[Inactive On],(Inactives[Key]=J2577)*(Inactives[Currently Inactive]),""),"")</f>
        <v/>
      </c>
      <c r="D2577" s="16" t="str" cm="1">
        <f t="array" aca="1" ref="D2577" ca="1">IFERROR(INDEX(_xlfn.TEXTSPLIT(E2577," "),1),"")</f>
        <v/>
      </c>
      <c r="E2577" s="15" t="str" cm="1">
        <f t="array" aca="1" ref="E2577" ca="1">IFERROR(_xlfn._xlws.FILTER(merged_ranks,(merged_end_dates=DATE(9999,12,31))*(merged_names=A2577)),"")</f>
        <v/>
      </c>
      <c r="F2577" s="17" t="str">
        <f ca="1">_xlfn.XLOOKUP(J2577,Promotions[Promo Key],Promotions[Promo Date],"")</f>
        <v/>
      </c>
      <c r="G2577" s="18" t="str">
        <f t="shared" ca="1" si="171"/>
        <v/>
      </c>
      <c r="H2577" s="18" t="str">
        <f t="shared" ca="1" si="170"/>
        <v/>
      </c>
      <c r="I2577" s="17" t="str">
        <f>_xlfn.XLOOKUP(A2577,Students[Full Name],Students[Starting Rank],"")</f>
        <v/>
      </c>
      <c r="J2577" s="15" t="str">
        <f t="shared" ca="1" si="172"/>
        <v xml:space="preserve">: </v>
      </c>
      <c r="K2577" s="16" t="str">
        <f>_xlfn.XLOOKUP(A2577,Students[Full Name],Students[Start Date],"")</f>
        <v/>
      </c>
      <c r="L2577" s="18">
        <f t="shared" ca="1" si="173"/>
        <v>-1</v>
      </c>
      <c r="M2577" s="18" cm="1">
        <f t="array" aca="1" ref="M2577" ca="1">SUMPRODUCT(Inactives[Days Inactive]*(Inactives[Student]=A2577))/365</f>
        <v>0</v>
      </c>
      <c r="N2577" s="18" t="str" cm="1">
        <f t="array" ref="N2577">IF(LEN($A2577)&gt;0,SUMPRODUCT(($A2577=merged_names)*(_xlfn.TEXTAFTER(N$2, "At ")=merged_belt_colours)*merged_months_at_rank),"")</f>
        <v/>
      </c>
      <c r="O2577" s="18" t="str" cm="1">
        <f t="array" ref="O2577">IF(LEN($A2577)&gt;0,SUMPRODUCT(($A2577=merged_names)*(_xlfn.TEXTAFTER(O$2, "At ")=merged_belt_colours)*merged_months_at_rank),"")</f>
        <v/>
      </c>
      <c r="P2577" s="18" t="str" cm="1">
        <f t="array" ref="P2577">IF(LEN($A2577)&gt;0,SUMPRODUCT(($A2577=merged_names)*(_xlfn.TEXTAFTER(P$2, "At ")=merged_belt_colours)*merged_months_at_rank),"")</f>
        <v/>
      </c>
      <c r="Q2577" s="18" t="str" cm="1">
        <f t="array" ref="Q2577">IF(LEN($A2577)&gt;0,SUMPRODUCT(($A2577=merged_names)*(_xlfn.TEXTAFTER(Q$2, "At ")=merged_belt_colours)*merged_months_at_rank),"")</f>
        <v/>
      </c>
      <c r="R2577" s="18" t="str" cm="1">
        <f t="array" ref="R2577">IF(LEN($A2577)&gt;0,SUMPRODUCT(($A2577=merged_names)*(_xlfn.TEXTAFTER(R$2, "At ")=merged_belt_colours)*merged_months_at_rank),"")</f>
        <v/>
      </c>
    </row>
    <row r="2578" spans="1:18" x14ac:dyDescent="0.25">
      <c r="A2578"/>
      <c r="B2578" s="15" t="str" cm="1">
        <f t="array" ref="B2578">IFERROR(IF(LEN(A2578)&gt;0, IF(SUMPRODUCT((Inactives[Key]=J2578)*(Inactives[Currently Inactive]))=1,"Inactive","Active"),""),"Active")</f>
        <v/>
      </c>
      <c r="C2578" s="16" t="str" cm="1">
        <f t="array" aca="1" ref="C2578" ca="1">IFERROR(_xlfn._xlws.FILTER(Inactives[Inactive On],(Inactives[Key]=J2578)*(Inactives[Currently Inactive]),""),"")</f>
        <v/>
      </c>
      <c r="D2578" s="16" t="str" cm="1">
        <f t="array" aca="1" ref="D2578" ca="1">IFERROR(INDEX(_xlfn.TEXTSPLIT(E2578," "),1),"")</f>
        <v/>
      </c>
      <c r="E2578" s="15" t="str" cm="1">
        <f t="array" aca="1" ref="E2578" ca="1">IFERROR(_xlfn._xlws.FILTER(merged_ranks,(merged_end_dates=DATE(9999,12,31))*(merged_names=A2578)),"")</f>
        <v/>
      </c>
      <c r="F2578" s="17" t="str">
        <f ca="1">_xlfn.XLOOKUP(J2578,Promotions[Promo Key],Promotions[Promo Date],"")</f>
        <v/>
      </c>
      <c r="G2578" s="18" t="str">
        <f t="shared" ca="1" si="171"/>
        <v/>
      </c>
      <c r="H2578" s="18" t="str">
        <f t="shared" ca="1" si="170"/>
        <v/>
      </c>
      <c r="I2578" s="17" t="str">
        <f>_xlfn.XLOOKUP(A2578,Students[Full Name],Students[Starting Rank],"")</f>
        <v/>
      </c>
      <c r="J2578" s="15" t="str">
        <f t="shared" ca="1" si="172"/>
        <v xml:space="preserve">: </v>
      </c>
      <c r="K2578" s="16" t="str">
        <f>_xlfn.XLOOKUP(A2578,Students[Full Name],Students[Start Date],"")</f>
        <v/>
      </c>
      <c r="L2578" s="18">
        <f t="shared" ca="1" si="173"/>
        <v>-1</v>
      </c>
      <c r="M2578" s="18" cm="1">
        <f t="array" aca="1" ref="M2578" ca="1">SUMPRODUCT(Inactives[Days Inactive]*(Inactives[Student]=A2578))/365</f>
        <v>0</v>
      </c>
      <c r="N2578" s="18" t="str" cm="1">
        <f t="array" ref="N2578">IF(LEN($A2578)&gt;0,SUMPRODUCT(($A2578=merged_names)*(_xlfn.TEXTAFTER(N$2, "At ")=merged_belt_colours)*merged_months_at_rank),"")</f>
        <v/>
      </c>
      <c r="O2578" s="18" t="str" cm="1">
        <f t="array" ref="O2578">IF(LEN($A2578)&gt;0,SUMPRODUCT(($A2578=merged_names)*(_xlfn.TEXTAFTER(O$2, "At ")=merged_belt_colours)*merged_months_at_rank),"")</f>
        <v/>
      </c>
      <c r="P2578" s="18" t="str" cm="1">
        <f t="array" ref="P2578">IF(LEN($A2578)&gt;0,SUMPRODUCT(($A2578=merged_names)*(_xlfn.TEXTAFTER(P$2, "At ")=merged_belt_colours)*merged_months_at_rank),"")</f>
        <v/>
      </c>
      <c r="Q2578" s="18" t="str" cm="1">
        <f t="array" ref="Q2578">IF(LEN($A2578)&gt;0,SUMPRODUCT(($A2578=merged_names)*(_xlfn.TEXTAFTER(Q$2, "At ")=merged_belt_colours)*merged_months_at_rank),"")</f>
        <v/>
      </c>
      <c r="R2578" s="18" t="str" cm="1">
        <f t="array" ref="R2578">IF(LEN($A2578)&gt;0,SUMPRODUCT(($A2578=merged_names)*(_xlfn.TEXTAFTER(R$2, "At ")=merged_belt_colours)*merged_months_at_rank),"")</f>
        <v/>
      </c>
    </row>
    <row r="2579" spans="1:18" x14ac:dyDescent="0.25">
      <c r="A2579"/>
      <c r="B2579" s="15" t="str" cm="1">
        <f t="array" ref="B2579">IFERROR(IF(LEN(A2579)&gt;0, IF(SUMPRODUCT((Inactives[Key]=J2579)*(Inactives[Currently Inactive]))=1,"Inactive","Active"),""),"Active")</f>
        <v/>
      </c>
      <c r="C2579" s="16" t="str" cm="1">
        <f t="array" aca="1" ref="C2579" ca="1">IFERROR(_xlfn._xlws.FILTER(Inactives[Inactive On],(Inactives[Key]=J2579)*(Inactives[Currently Inactive]),""),"")</f>
        <v/>
      </c>
      <c r="D2579" s="16" t="str" cm="1">
        <f t="array" aca="1" ref="D2579" ca="1">IFERROR(INDEX(_xlfn.TEXTSPLIT(E2579," "),1),"")</f>
        <v/>
      </c>
      <c r="E2579" s="15" t="str" cm="1">
        <f t="array" aca="1" ref="E2579" ca="1">IFERROR(_xlfn._xlws.FILTER(merged_ranks,(merged_end_dates=DATE(9999,12,31))*(merged_names=A2579)),"")</f>
        <v/>
      </c>
      <c r="F2579" s="17" t="str">
        <f ca="1">_xlfn.XLOOKUP(J2579,Promotions[Promo Key],Promotions[Promo Date],"")</f>
        <v/>
      </c>
      <c r="G2579" s="18" t="str">
        <f t="shared" ca="1" si="171"/>
        <v/>
      </c>
      <c r="H2579" s="18" t="str">
        <f t="shared" ca="1" si="170"/>
        <v/>
      </c>
      <c r="I2579" s="17" t="str">
        <f>_xlfn.XLOOKUP(A2579,Students[Full Name],Students[Starting Rank],"")</f>
        <v/>
      </c>
      <c r="J2579" s="15" t="str">
        <f t="shared" ca="1" si="172"/>
        <v xml:space="preserve">: </v>
      </c>
      <c r="K2579" s="16" t="str">
        <f>_xlfn.XLOOKUP(A2579,Students[Full Name],Students[Start Date],"")</f>
        <v/>
      </c>
      <c r="L2579" s="18">
        <f t="shared" ca="1" si="173"/>
        <v>-1</v>
      </c>
      <c r="M2579" s="18" cm="1">
        <f t="array" aca="1" ref="M2579" ca="1">SUMPRODUCT(Inactives[Days Inactive]*(Inactives[Student]=A2579))/365</f>
        <v>0</v>
      </c>
      <c r="N2579" s="18" t="str" cm="1">
        <f t="array" ref="N2579">IF(LEN($A2579)&gt;0,SUMPRODUCT(($A2579=merged_names)*(_xlfn.TEXTAFTER(N$2, "At ")=merged_belt_colours)*merged_months_at_rank),"")</f>
        <v/>
      </c>
      <c r="O2579" s="18" t="str" cm="1">
        <f t="array" ref="O2579">IF(LEN($A2579)&gt;0,SUMPRODUCT(($A2579=merged_names)*(_xlfn.TEXTAFTER(O$2, "At ")=merged_belt_colours)*merged_months_at_rank),"")</f>
        <v/>
      </c>
      <c r="P2579" s="18" t="str" cm="1">
        <f t="array" ref="P2579">IF(LEN($A2579)&gt;0,SUMPRODUCT(($A2579=merged_names)*(_xlfn.TEXTAFTER(P$2, "At ")=merged_belt_colours)*merged_months_at_rank),"")</f>
        <v/>
      </c>
      <c r="Q2579" s="18" t="str" cm="1">
        <f t="array" ref="Q2579">IF(LEN($A2579)&gt;0,SUMPRODUCT(($A2579=merged_names)*(_xlfn.TEXTAFTER(Q$2, "At ")=merged_belt_colours)*merged_months_at_rank),"")</f>
        <v/>
      </c>
      <c r="R2579" s="18" t="str" cm="1">
        <f t="array" ref="R2579">IF(LEN($A2579)&gt;0,SUMPRODUCT(($A2579=merged_names)*(_xlfn.TEXTAFTER(R$2, "At ")=merged_belt_colours)*merged_months_at_rank),"")</f>
        <v/>
      </c>
    </row>
    <row r="2580" spans="1:18" x14ac:dyDescent="0.25">
      <c r="A2580"/>
      <c r="B2580" s="15" t="str" cm="1">
        <f t="array" ref="B2580">IFERROR(IF(LEN(A2580)&gt;0, IF(SUMPRODUCT((Inactives[Key]=J2580)*(Inactives[Currently Inactive]))=1,"Inactive","Active"),""),"Active")</f>
        <v/>
      </c>
      <c r="C2580" s="16" t="str" cm="1">
        <f t="array" aca="1" ref="C2580" ca="1">IFERROR(_xlfn._xlws.FILTER(Inactives[Inactive On],(Inactives[Key]=J2580)*(Inactives[Currently Inactive]),""),"")</f>
        <v/>
      </c>
      <c r="D2580" s="16" t="str" cm="1">
        <f t="array" aca="1" ref="D2580" ca="1">IFERROR(INDEX(_xlfn.TEXTSPLIT(E2580," "),1),"")</f>
        <v/>
      </c>
      <c r="E2580" s="15" t="str" cm="1">
        <f t="array" aca="1" ref="E2580" ca="1">IFERROR(_xlfn._xlws.FILTER(merged_ranks,(merged_end_dates=DATE(9999,12,31))*(merged_names=A2580)),"")</f>
        <v/>
      </c>
      <c r="F2580" s="17" t="str">
        <f ca="1">_xlfn.XLOOKUP(J2580,Promotions[Promo Key],Promotions[Promo Date],"")</f>
        <v/>
      </c>
      <c r="G2580" s="18" t="str">
        <f t="shared" ca="1" si="171"/>
        <v/>
      </c>
      <c r="H2580" s="18" t="str">
        <f t="shared" ca="1" si="170"/>
        <v/>
      </c>
      <c r="I2580" s="17" t="str">
        <f>_xlfn.XLOOKUP(A2580,Students[Full Name],Students[Starting Rank],"")</f>
        <v/>
      </c>
      <c r="J2580" s="15" t="str">
        <f t="shared" ca="1" si="172"/>
        <v xml:space="preserve">: </v>
      </c>
      <c r="K2580" s="16" t="str">
        <f>_xlfn.XLOOKUP(A2580,Students[Full Name],Students[Start Date],"")</f>
        <v/>
      </c>
      <c r="L2580" s="18">
        <f t="shared" ca="1" si="173"/>
        <v>-1</v>
      </c>
      <c r="M2580" s="18" cm="1">
        <f t="array" aca="1" ref="M2580" ca="1">SUMPRODUCT(Inactives[Days Inactive]*(Inactives[Student]=A2580))/365</f>
        <v>0</v>
      </c>
      <c r="N2580" s="18" t="str" cm="1">
        <f t="array" ref="N2580">IF(LEN($A2580)&gt;0,SUMPRODUCT(($A2580=merged_names)*(_xlfn.TEXTAFTER(N$2, "At ")=merged_belt_colours)*merged_months_at_rank),"")</f>
        <v/>
      </c>
      <c r="O2580" s="18" t="str" cm="1">
        <f t="array" ref="O2580">IF(LEN($A2580)&gt;0,SUMPRODUCT(($A2580=merged_names)*(_xlfn.TEXTAFTER(O$2, "At ")=merged_belt_colours)*merged_months_at_rank),"")</f>
        <v/>
      </c>
      <c r="P2580" s="18" t="str" cm="1">
        <f t="array" ref="P2580">IF(LEN($A2580)&gt;0,SUMPRODUCT(($A2580=merged_names)*(_xlfn.TEXTAFTER(P$2, "At ")=merged_belt_colours)*merged_months_at_rank),"")</f>
        <v/>
      </c>
      <c r="Q2580" s="18" t="str" cm="1">
        <f t="array" ref="Q2580">IF(LEN($A2580)&gt;0,SUMPRODUCT(($A2580=merged_names)*(_xlfn.TEXTAFTER(Q$2, "At ")=merged_belt_colours)*merged_months_at_rank),"")</f>
        <v/>
      </c>
      <c r="R2580" s="18" t="str" cm="1">
        <f t="array" ref="R2580">IF(LEN($A2580)&gt;0,SUMPRODUCT(($A2580=merged_names)*(_xlfn.TEXTAFTER(R$2, "At ")=merged_belt_colours)*merged_months_at_rank),"")</f>
        <v/>
      </c>
    </row>
    <row r="2581" spans="1:18" x14ac:dyDescent="0.25">
      <c r="A2581"/>
      <c r="B2581" s="15" t="str" cm="1">
        <f t="array" ref="B2581">IFERROR(IF(LEN(A2581)&gt;0, IF(SUMPRODUCT((Inactives[Key]=J2581)*(Inactives[Currently Inactive]))=1,"Inactive","Active"),""),"Active")</f>
        <v/>
      </c>
      <c r="C2581" s="16" t="str" cm="1">
        <f t="array" aca="1" ref="C2581" ca="1">IFERROR(_xlfn._xlws.FILTER(Inactives[Inactive On],(Inactives[Key]=J2581)*(Inactives[Currently Inactive]),""),"")</f>
        <v/>
      </c>
      <c r="D2581" s="16" t="str" cm="1">
        <f t="array" aca="1" ref="D2581" ca="1">IFERROR(INDEX(_xlfn.TEXTSPLIT(E2581," "),1),"")</f>
        <v/>
      </c>
      <c r="E2581" s="15" t="str" cm="1">
        <f t="array" aca="1" ref="E2581" ca="1">IFERROR(_xlfn._xlws.FILTER(merged_ranks,(merged_end_dates=DATE(9999,12,31))*(merged_names=A2581)),"")</f>
        <v/>
      </c>
      <c r="F2581" s="17" t="str">
        <f ca="1">_xlfn.XLOOKUP(J2581,Promotions[Promo Key],Promotions[Promo Date],"")</f>
        <v/>
      </c>
      <c r="G2581" s="18" t="str">
        <f t="shared" ca="1" si="171"/>
        <v/>
      </c>
      <c r="H2581" s="18" t="str">
        <f t="shared" ca="1" si="170"/>
        <v/>
      </c>
      <c r="I2581" s="17" t="str">
        <f>_xlfn.XLOOKUP(A2581,Students[Full Name],Students[Starting Rank],"")</f>
        <v/>
      </c>
      <c r="J2581" s="15" t="str">
        <f t="shared" ca="1" si="172"/>
        <v xml:space="preserve">: </v>
      </c>
      <c r="K2581" s="16" t="str">
        <f>_xlfn.XLOOKUP(A2581,Students[Full Name],Students[Start Date],"")</f>
        <v/>
      </c>
      <c r="L2581" s="18">
        <f t="shared" ca="1" si="173"/>
        <v>-1</v>
      </c>
      <c r="M2581" s="18" cm="1">
        <f t="array" aca="1" ref="M2581" ca="1">SUMPRODUCT(Inactives[Days Inactive]*(Inactives[Student]=A2581))/365</f>
        <v>0</v>
      </c>
      <c r="N2581" s="18" t="str" cm="1">
        <f t="array" ref="N2581">IF(LEN($A2581)&gt;0,SUMPRODUCT(($A2581=merged_names)*(_xlfn.TEXTAFTER(N$2, "At ")=merged_belt_colours)*merged_months_at_rank),"")</f>
        <v/>
      </c>
      <c r="O2581" s="18" t="str" cm="1">
        <f t="array" ref="O2581">IF(LEN($A2581)&gt;0,SUMPRODUCT(($A2581=merged_names)*(_xlfn.TEXTAFTER(O$2, "At ")=merged_belt_colours)*merged_months_at_rank),"")</f>
        <v/>
      </c>
      <c r="P2581" s="18" t="str" cm="1">
        <f t="array" ref="P2581">IF(LEN($A2581)&gt;0,SUMPRODUCT(($A2581=merged_names)*(_xlfn.TEXTAFTER(P$2, "At ")=merged_belt_colours)*merged_months_at_rank),"")</f>
        <v/>
      </c>
      <c r="Q2581" s="18" t="str" cm="1">
        <f t="array" ref="Q2581">IF(LEN($A2581)&gt;0,SUMPRODUCT(($A2581=merged_names)*(_xlfn.TEXTAFTER(Q$2, "At ")=merged_belt_colours)*merged_months_at_rank),"")</f>
        <v/>
      </c>
      <c r="R2581" s="18" t="str" cm="1">
        <f t="array" ref="R2581">IF(LEN($A2581)&gt;0,SUMPRODUCT(($A2581=merged_names)*(_xlfn.TEXTAFTER(R$2, "At ")=merged_belt_colours)*merged_months_at_rank),"")</f>
        <v/>
      </c>
    </row>
    <row r="2582" spans="1:18" x14ac:dyDescent="0.25">
      <c r="A2582"/>
      <c r="B2582" s="15" t="str" cm="1">
        <f t="array" ref="B2582">IFERROR(IF(LEN(A2582)&gt;0, IF(SUMPRODUCT((Inactives[Key]=J2582)*(Inactives[Currently Inactive]))=1,"Inactive","Active"),""),"Active")</f>
        <v/>
      </c>
      <c r="C2582" s="16" t="str" cm="1">
        <f t="array" aca="1" ref="C2582" ca="1">IFERROR(_xlfn._xlws.FILTER(Inactives[Inactive On],(Inactives[Key]=J2582)*(Inactives[Currently Inactive]),""),"")</f>
        <v/>
      </c>
      <c r="D2582" s="16" t="str" cm="1">
        <f t="array" aca="1" ref="D2582" ca="1">IFERROR(INDEX(_xlfn.TEXTSPLIT(E2582," "),1),"")</f>
        <v/>
      </c>
      <c r="E2582" s="15" t="str" cm="1">
        <f t="array" aca="1" ref="E2582" ca="1">IFERROR(_xlfn._xlws.FILTER(merged_ranks,(merged_end_dates=DATE(9999,12,31))*(merged_names=A2582)),"")</f>
        <v/>
      </c>
      <c r="F2582" s="17" t="str">
        <f ca="1">_xlfn.XLOOKUP(J2582,Promotions[Promo Key],Promotions[Promo Date],"")</f>
        <v/>
      </c>
      <c r="G2582" s="18" t="str">
        <f t="shared" ca="1" si="171"/>
        <v/>
      </c>
      <c r="H2582" s="18" t="str">
        <f t="shared" ca="1" si="170"/>
        <v/>
      </c>
      <c r="I2582" s="17" t="str">
        <f>_xlfn.XLOOKUP(A2582,Students[Full Name],Students[Starting Rank],"")</f>
        <v/>
      </c>
      <c r="J2582" s="15" t="str">
        <f t="shared" ca="1" si="172"/>
        <v xml:space="preserve">: </v>
      </c>
      <c r="K2582" s="16" t="str">
        <f>_xlfn.XLOOKUP(A2582,Students[Full Name],Students[Start Date],"")</f>
        <v/>
      </c>
      <c r="L2582" s="18">
        <f t="shared" ca="1" si="173"/>
        <v>-1</v>
      </c>
      <c r="M2582" s="18" cm="1">
        <f t="array" aca="1" ref="M2582" ca="1">SUMPRODUCT(Inactives[Days Inactive]*(Inactives[Student]=A2582))/365</f>
        <v>0</v>
      </c>
      <c r="N2582" s="18" t="str" cm="1">
        <f t="array" ref="N2582">IF(LEN($A2582)&gt;0,SUMPRODUCT(($A2582=merged_names)*(_xlfn.TEXTAFTER(N$2, "At ")=merged_belt_colours)*merged_months_at_rank),"")</f>
        <v/>
      </c>
      <c r="O2582" s="18" t="str" cm="1">
        <f t="array" ref="O2582">IF(LEN($A2582)&gt;0,SUMPRODUCT(($A2582=merged_names)*(_xlfn.TEXTAFTER(O$2, "At ")=merged_belt_colours)*merged_months_at_rank),"")</f>
        <v/>
      </c>
      <c r="P2582" s="18" t="str" cm="1">
        <f t="array" ref="P2582">IF(LEN($A2582)&gt;0,SUMPRODUCT(($A2582=merged_names)*(_xlfn.TEXTAFTER(P$2, "At ")=merged_belt_colours)*merged_months_at_rank),"")</f>
        <v/>
      </c>
      <c r="Q2582" s="18" t="str" cm="1">
        <f t="array" ref="Q2582">IF(LEN($A2582)&gt;0,SUMPRODUCT(($A2582=merged_names)*(_xlfn.TEXTAFTER(Q$2, "At ")=merged_belt_colours)*merged_months_at_rank),"")</f>
        <v/>
      </c>
      <c r="R2582" s="18" t="str" cm="1">
        <f t="array" ref="R2582">IF(LEN($A2582)&gt;0,SUMPRODUCT(($A2582=merged_names)*(_xlfn.TEXTAFTER(R$2, "At ")=merged_belt_colours)*merged_months_at_rank),"")</f>
        <v/>
      </c>
    </row>
    <row r="2583" spans="1:18" x14ac:dyDescent="0.25">
      <c r="A2583"/>
      <c r="B2583" s="15" t="str" cm="1">
        <f t="array" ref="B2583">IFERROR(IF(LEN(A2583)&gt;0, IF(SUMPRODUCT((Inactives[Key]=J2583)*(Inactives[Currently Inactive]))=1,"Inactive","Active"),""),"Active")</f>
        <v/>
      </c>
      <c r="C2583" s="16" t="str" cm="1">
        <f t="array" aca="1" ref="C2583" ca="1">IFERROR(_xlfn._xlws.FILTER(Inactives[Inactive On],(Inactives[Key]=J2583)*(Inactives[Currently Inactive]),""),"")</f>
        <v/>
      </c>
      <c r="D2583" s="16" t="str" cm="1">
        <f t="array" aca="1" ref="D2583" ca="1">IFERROR(INDEX(_xlfn.TEXTSPLIT(E2583," "),1),"")</f>
        <v/>
      </c>
      <c r="E2583" s="15" t="str" cm="1">
        <f t="array" aca="1" ref="E2583" ca="1">IFERROR(_xlfn._xlws.FILTER(merged_ranks,(merged_end_dates=DATE(9999,12,31))*(merged_names=A2583)),"")</f>
        <v/>
      </c>
      <c r="F2583" s="17" t="str">
        <f ca="1">_xlfn.XLOOKUP(J2583,Promotions[Promo Key],Promotions[Promo Date],"")</f>
        <v/>
      </c>
      <c r="G2583" s="18" t="str">
        <f t="shared" ca="1" si="171"/>
        <v/>
      </c>
      <c r="H2583" s="18" t="str">
        <f t="shared" ca="1" si="170"/>
        <v/>
      </c>
      <c r="I2583" s="17" t="str">
        <f>_xlfn.XLOOKUP(A2583,Students[Full Name],Students[Starting Rank],"")</f>
        <v/>
      </c>
      <c r="J2583" s="15" t="str">
        <f t="shared" ca="1" si="172"/>
        <v xml:space="preserve">: </v>
      </c>
      <c r="K2583" s="16" t="str">
        <f>_xlfn.XLOOKUP(A2583,Students[Full Name],Students[Start Date],"")</f>
        <v/>
      </c>
      <c r="L2583" s="18">
        <f t="shared" ca="1" si="173"/>
        <v>-1</v>
      </c>
      <c r="M2583" s="18" cm="1">
        <f t="array" aca="1" ref="M2583" ca="1">SUMPRODUCT(Inactives[Days Inactive]*(Inactives[Student]=A2583))/365</f>
        <v>0</v>
      </c>
      <c r="N2583" s="18" t="str" cm="1">
        <f t="array" ref="N2583">IF(LEN($A2583)&gt;0,SUMPRODUCT(($A2583=merged_names)*(_xlfn.TEXTAFTER(N$2, "At ")=merged_belt_colours)*merged_months_at_rank),"")</f>
        <v/>
      </c>
      <c r="O2583" s="18" t="str" cm="1">
        <f t="array" ref="O2583">IF(LEN($A2583)&gt;0,SUMPRODUCT(($A2583=merged_names)*(_xlfn.TEXTAFTER(O$2, "At ")=merged_belt_colours)*merged_months_at_rank),"")</f>
        <v/>
      </c>
      <c r="P2583" s="18" t="str" cm="1">
        <f t="array" ref="P2583">IF(LEN($A2583)&gt;0,SUMPRODUCT(($A2583=merged_names)*(_xlfn.TEXTAFTER(P$2, "At ")=merged_belt_colours)*merged_months_at_rank),"")</f>
        <v/>
      </c>
      <c r="Q2583" s="18" t="str" cm="1">
        <f t="array" ref="Q2583">IF(LEN($A2583)&gt;0,SUMPRODUCT(($A2583=merged_names)*(_xlfn.TEXTAFTER(Q$2, "At ")=merged_belt_colours)*merged_months_at_rank),"")</f>
        <v/>
      </c>
      <c r="R2583" s="18" t="str" cm="1">
        <f t="array" ref="R2583">IF(LEN($A2583)&gt;0,SUMPRODUCT(($A2583=merged_names)*(_xlfn.TEXTAFTER(R$2, "At ")=merged_belt_colours)*merged_months_at_rank),"")</f>
        <v/>
      </c>
    </row>
    <row r="2584" spans="1:18" x14ac:dyDescent="0.25">
      <c r="A2584"/>
      <c r="B2584" s="15" t="str" cm="1">
        <f t="array" ref="B2584">IFERROR(IF(LEN(A2584)&gt;0, IF(SUMPRODUCT((Inactives[Key]=J2584)*(Inactives[Currently Inactive]))=1,"Inactive","Active"),""),"Active")</f>
        <v/>
      </c>
      <c r="C2584" s="16" t="str" cm="1">
        <f t="array" aca="1" ref="C2584" ca="1">IFERROR(_xlfn._xlws.FILTER(Inactives[Inactive On],(Inactives[Key]=J2584)*(Inactives[Currently Inactive]),""),"")</f>
        <v/>
      </c>
      <c r="D2584" s="16" t="str" cm="1">
        <f t="array" aca="1" ref="D2584" ca="1">IFERROR(INDEX(_xlfn.TEXTSPLIT(E2584," "),1),"")</f>
        <v/>
      </c>
      <c r="E2584" s="15" t="str" cm="1">
        <f t="array" aca="1" ref="E2584" ca="1">IFERROR(_xlfn._xlws.FILTER(merged_ranks,(merged_end_dates=DATE(9999,12,31))*(merged_names=A2584)),"")</f>
        <v/>
      </c>
      <c r="F2584" s="17" t="str">
        <f ca="1">_xlfn.XLOOKUP(J2584,Promotions[Promo Key],Promotions[Promo Date],"")</f>
        <v/>
      </c>
      <c r="G2584" s="18" t="str">
        <f t="shared" ca="1" si="171"/>
        <v/>
      </c>
      <c r="H2584" s="18" t="str">
        <f t="shared" ref="H2584:H2647" ca="1" si="174">IFERROR((TODAY()-K2584)/365-M2584,"")</f>
        <v/>
      </c>
      <c r="I2584" s="17" t="str">
        <f>_xlfn.XLOOKUP(A2584,Students[Full Name],Students[Starting Rank],"")</f>
        <v/>
      </c>
      <c r="J2584" s="15" t="str">
        <f t="shared" ca="1" si="172"/>
        <v xml:space="preserve">: </v>
      </c>
      <c r="K2584" s="16" t="str">
        <f>_xlfn.XLOOKUP(A2584,Students[Full Name],Students[Start Date],"")</f>
        <v/>
      </c>
      <c r="L2584" s="18">
        <f t="shared" ca="1" si="173"/>
        <v>-1</v>
      </c>
      <c r="M2584" s="18" cm="1">
        <f t="array" aca="1" ref="M2584" ca="1">SUMPRODUCT(Inactives[Days Inactive]*(Inactives[Student]=A2584))/365</f>
        <v>0</v>
      </c>
      <c r="N2584" s="18" t="str" cm="1">
        <f t="array" ref="N2584">IF(LEN($A2584)&gt;0,SUMPRODUCT(($A2584=merged_names)*(_xlfn.TEXTAFTER(N$2, "At ")=merged_belt_colours)*merged_months_at_rank),"")</f>
        <v/>
      </c>
      <c r="O2584" s="18" t="str" cm="1">
        <f t="array" ref="O2584">IF(LEN($A2584)&gt;0,SUMPRODUCT(($A2584=merged_names)*(_xlfn.TEXTAFTER(O$2, "At ")=merged_belt_colours)*merged_months_at_rank),"")</f>
        <v/>
      </c>
      <c r="P2584" s="18" t="str" cm="1">
        <f t="array" ref="P2584">IF(LEN($A2584)&gt;0,SUMPRODUCT(($A2584=merged_names)*(_xlfn.TEXTAFTER(P$2, "At ")=merged_belt_colours)*merged_months_at_rank),"")</f>
        <v/>
      </c>
      <c r="Q2584" s="18" t="str" cm="1">
        <f t="array" ref="Q2584">IF(LEN($A2584)&gt;0,SUMPRODUCT(($A2584=merged_names)*(_xlfn.TEXTAFTER(Q$2, "At ")=merged_belt_colours)*merged_months_at_rank),"")</f>
        <v/>
      </c>
      <c r="R2584" s="18" t="str" cm="1">
        <f t="array" ref="R2584">IF(LEN($A2584)&gt;0,SUMPRODUCT(($A2584=merged_names)*(_xlfn.TEXTAFTER(R$2, "At ")=merged_belt_colours)*merged_months_at_rank),"")</f>
        <v/>
      </c>
    </row>
    <row r="2585" spans="1:18" x14ac:dyDescent="0.25">
      <c r="A2585"/>
      <c r="B2585" s="15" t="str" cm="1">
        <f t="array" ref="B2585">IFERROR(IF(LEN(A2585)&gt;0, IF(SUMPRODUCT((Inactives[Key]=J2585)*(Inactives[Currently Inactive]))=1,"Inactive","Active"),""),"Active")</f>
        <v/>
      </c>
      <c r="C2585" s="16" t="str" cm="1">
        <f t="array" aca="1" ref="C2585" ca="1">IFERROR(_xlfn._xlws.FILTER(Inactives[Inactive On],(Inactives[Key]=J2585)*(Inactives[Currently Inactive]),""),"")</f>
        <v/>
      </c>
      <c r="D2585" s="16" t="str" cm="1">
        <f t="array" aca="1" ref="D2585" ca="1">IFERROR(INDEX(_xlfn.TEXTSPLIT(E2585," "),1),"")</f>
        <v/>
      </c>
      <c r="E2585" s="15" t="str" cm="1">
        <f t="array" aca="1" ref="E2585" ca="1">IFERROR(_xlfn._xlws.FILTER(merged_ranks,(merged_end_dates=DATE(9999,12,31))*(merged_names=A2585)),"")</f>
        <v/>
      </c>
      <c r="F2585" s="17" t="str">
        <f ca="1">_xlfn.XLOOKUP(J2585,Promotions[Promo Key],Promotions[Promo Date],"")</f>
        <v/>
      </c>
      <c r="G2585" s="18" t="str">
        <f t="shared" ca="1" si="171"/>
        <v/>
      </c>
      <c r="H2585" s="18" t="str">
        <f t="shared" ca="1" si="174"/>
        <v/>
      </c>
      <c r="I2585" s="17" t="str">
        <f>_xlfn.XLOOKUP(A2585,Students[Full Name],Students[Starting Rank],"")</f>
        <v/>
      </c>
      <c r="J2585" s="15" t="str">
        <f t="shared" ca="1" si="172"/>
        <v xml:space="preserve">: </v>
      </c>
      <c r="K2585" s="16" t="str">
        <f>_xlfn.XLOOKUP(A2585,Students[Full Name],Students[Start Date],"")</f>
        <v/>
      </c>
      <c r="L2585" s="18">
        <f t="shared" ca="1" si="173"/>
        <v>-1</v>
      </c>
      <c r="M2585" s="18" cm="1">
        <f t="array" aca="1" ref="M2585" ca="1">SUMPRODUCT(Inactives[Days Inactive]*(Inactives[Student]=A2585))/365</f>
        <v>0</v>
      </c>
      <c r="N2585" s="18" t="str" cm="1">
        <f t="array" ref="N2585">IF(LEN($A2585)&gt;0,SUMPRODUCT(($A2585=merged_names)*(_xlfn.TEXTAFTER(N$2, "At ")=merged_belt_colours)*merged_months_at_rank),"")</f>
        <v/>
      </c>
      <c r="O2585" s="18" t="str" cm="1">
        <f t="array" ref="O2585">IF(LEN($A2585)&gt;0,SUMPRODUCT(($A2585=merged_names)*(_xlfn.TEXTAFTER(O$2, "At ")=merged_belt_colours)*merged_months_at_rank),"")</f>
        <v/>
      </c>
      <c r="P2585" s="18" t="str" cm="1">
        <f t="array" ref="P2585">IF(LEN($A2585)&gt;0,SUMPRODUCT(($A2585=merged_names)*(_xlfn.TEXTAFTER(P$2, "At ")=merged_belt_colours)*merged_months_at_rank),"")</f>
        <v/>
      </c>
      <c r="Q2585" s="18" t="str" cm="1">
        <f t="array" ref="Q2585">IF(LEN($A2585)&gt;0,SUMPRODUCT(($A2585=merged_names)*(_xlfn.TEXTAFTER(Q$2, "At ")=merged_belt_colours)*merged_months_at_rank),"")</f>
        <v/>
      </c>
      <c r="R2585" s="18" t="str" cm="1">
        <f t="array" ref="R2585">IF(LEN($A2585)&gt;0,SUMPRODUCT(($A2585=merged_names)*(_xlfn.TEXTAFTER(R$2, "At ")=merged_belt_colours)*merged_months_at_rank),"")</f>
        <v/>
      </c>
    </row>
    <row r="2586" spans="1:18" x14ac:dyDescent="0.25">
      <c r="A2586"/>
      <c r="B2586" s="15" t="str" cm="1">
        <f t="array" ref="B2586">IFERROR(IF(LEN(A2586)&gt;0, IF(SUMPRODUCT((Inactives[Key]=J2586)*(Inactives[Currently Inactive]))=1,"Inactive","Active"),""),"Active")</f>
        <v/>
      </c>
      <c r="C2586" s="16" t="str" cm="1">
        <f t="array" aca="1" ref="C2586" ca="1">IFERROR(_xlfn._xlws.FILTER(Inactives[Inactive On],(Inactives[Key]=J2586)*(Inactives[Currently Inactive]),""),"")</f>
        <v/>
      </c>
      <c r="D2586" s="16" t="str" cm="1">
        <f t="array" aca="1" ref="D2586" ca="1">IFERROR(INDEX(_xlfn.TEXTSPLIT(E2586," "),1),"")</f>
        <v/>
      </c>
      <c r="E2586" s="15" t="str" cm="1">
        <f t="array" aca="1" ref="E2586" ca="1">IFERROR(_xlfn._xlws.FILTER(merged_ranks,(merged_end_dates=DATE(9999,12,31))*(merged_names=A2586)),"")</f>
        <v/>
      </c>
      <c r="F2586" s="17" t="str">
        <f ca="1">_xlfn.XLOOKUP(J2586,Promotions[Promo Key],Promotions[Promo Date],"")</f>
        <v/>
      </c>
      <c r="G2586" s="18" t="str">
        <f t="shared" ca="1" si="171"/>
        <v/>
      </c>
      <c r="H2586" s="18" t="str">
        <f t="shared" ca="1" si="174"/>
        <v/>
      </c>
      <c r="I2586" s="17" t="str">
        <f>_xlfn.XLOOKUP(A2586,Students[Full Name],Students[Starting Rank],"")</f>
        <v/>
      </c>
      <c r="J2586" s="15" t="str">
        <f t="shared" ca="1" si="172"/>
        <v xml:space="preserve">: </v>
      </c>
      <c r="K2586" s="16" t="str">
        <f>_xlfn.XLOOKUP(A2586,Students[Full Name],Students[Start Date],"")</f>
        <v/>
      </c>
      <c r="L2586" s="18">
        <f t="shared" ca="1" si="173"/>
        <v>-1</v>
      </c>
      <c r="M2586" s="18" cm="1">
        <f t="array" aca="1" ref="M2586" ca="1">SUMPRODUCT(Inactives[Days Inactive]*(Inactives[Student]=A2586))/365</f>
        <v>0</v>
      </c>
      <c r="N2586" s="18" t="str" cm="1">
        <f t="array" ref="N2586">IF(LEN($A2586)&gt;0,SUMPRODUCT(($A2586=merged_names)*(_xlfn.TEXTAFTER(N$2, "At ")=merged_belt_colours)*merged_months_at_rank),"")</f>
        <v/>
      </c>
      <c r="O2586" s="18" t="str" cm="1">
        <f t="array" ref="O2586">IF(LEN($A2586)&gt;0,SUMPRODUCT(($A2586=merged_names)*(_xlfn.TEXTAFTER(O$2, "At ")=merged_belt_colours)*merged_months_at_rank),"")</f>
        <v/>
      </c>
      <c r="P2586" s="18" t="str" cm="1">
        <f t="array" ref="P2586">IF(LEN($A2586)&gt;0,SUMPRODUCT(($A2586=merged_names)*(_xlfn.TEXTAFTER(P$2, "At ")=merged_belt_colours)*merged_months_at_rank),"")</f>
        <v/>
      </c>
      <c r="Q2586" s="18" t="str" cm="1">
        <f t="array" ref="Q2586">IF(LEN($A2586)&gt;0,SUMPRODUCT(($A2586=merged_names)*(_xlfn.TEXTAFTER(Q$2, "At ")=merged_belt_colours)*merged_months_at_rank),"")</f>
        <v/>
      </c>
      <c r="R2586" s="18" t="str" cm="1">
        <f t="array" ref="R2586">IF(LEN($A2586)&gt;0,SUMPRODUCT(($A2586=merged_names)*(_xlfn.TEXTAFTER(R$2, "At ")=merged_belt_colours)*merged_months_at_rank),"")</f>
        <v/>
      </c>
    </row>
    <row r="2587" spans="1:18" x14ac:dyDescent="0.25">
      <c r="A2587"/>
      <c r="B2587" s="15" t="str" cm="1">
        <f t="array" ref="B2587">IFERROR(IF(LEN(A2587)&gt;0, IF(SUMPRODUCT((Inactives[Key]=J2587)*(Inactives[Currently Inactive]))=1,"Inactive","Active"),""),"Active")</f>
        <v/>
      </c>
      <c r="C2587" s="16" t="str" cm="1">
        <f t="array" aca="1" ref="C2587" ca="1">IFERROR(_xlfn._xlws.FILTER(Inactives[Inactive On],(Inactives[Key]=J2587)*(Inactives[Currently Inactive]),""),"")</f>
        <v/>
      </c>
      <c r="D2587" s="16" t="str" cm="1">
        <f t="array" aca="1" ref="D2587" ca="1">IFERROR(INDEX(_xlfn.TEXTSPLIT(E2587," "),1),"")</f>
        <v/>
      </c>
      <c r="E2587" s="15" t="str" cm="1">
        <f t="array" aca="1" ref="E2587" ca="1">IFERROR(_xlfn._xlws.FILTER(merged_ranks,(merged_end_dates=DATE(9999,12,31))*(merged_names=A2587)),"")</f>
        <v/>
      </c>
      <c r="F2587" s="17" t="str">
        <f ca="1">_xlfn.XLOOKUP(J2587,Promotions[Promo Key],Promotions[Promo Date],"")</f>
        <v/>
      </c>
      <c r="G2587" s="18" t="str">
        <f t="shared" ca="1" si="171"/>
        <v/>
      </c>
      <c r="H2587" s="18" t="str">
        <f t="shared" ca="1" si="174"/>
        <v/>
      </c>
      <c r="I2587" s="17" t="str">
        <f>_xlfn.XLOOKUP(A2587,Students[Full Name],Students[Starting Rank],"")</f>
        <v/>
      </c>
      <c r="J2587" s="15" t="str">
        <f t="shared" ca="1" si="172"/>
        <v xml:space="preserve">: </v>
      </c>
      <c r="K2587" s="16" t="str">
        <f>_xlfn.XLOOKUP(A2587,Students[Full Name],Students[Start Date],"")</f>
        <v/>
      </c>
      <c r="L2587" s="18">
        <f t="shared" ca="1" si="173"/>
        <v>-1</v>
      </c>
      <c r="M2587" s="18" cm="1">
        <f t="array" aca="1" ref="M2587" ca="1">SUMPRODUCT(Inactives[Days Inactive]*(Inactives[Student]=A2587))/365</f>
        <v>0</v>
      </c>
      <c r="N2587" s="18" t="str" cm="1">
        <f t="array" ref="N2587">IF(LEN($A2587)&gt;0,SUMPRODUCT(($A2587=merged_names)*(_xlfn.TEXTAFTER(N$2, "At ")=merged_belt_colours)*merged_months_at_rank),"")</f>
        <v/>
      </c>
      <c r="O2587" s="18" t="str" cm="1">
        <f t="array" ref="O2587">IF(LEN($A2587)&gt;0,SUMPRODUCT(($A2587=merged_names)*(_xlfn.TEXTAFTER(O$2, "At ")=merged_belt_colours)*merged_months_at_rank),"")</f>
        <v/>
      </c>
      <c r="P2587" s="18" t="str" cm="1">
        <f t="array" ref="P2587">IF(LEN($A2587)&gt;0,SUMPRODUCT(($A2587=merged_names)*(_xlfn.TEXTAFTER(P$2, "At ")=merged_belt_colours)*merged_months_at_rank),"")</f>
        <v/>
      </c>
      <c r="Q2587" s="18" t="str" cm="1">
        <f t="array" ref="Q2587">IF(LEN($A2587)&gt;0,SUMPRODUCT(($A2587=merged_names)*(_xlfn.TEXTAFTER(Q$2, "At ")=merged_belt_colours)*merged_months_at_rank),"")</f>
        <v/>
      </c>
      <c r="R2587" s="18" t="str" cm="1">
        <f t="array" ref="R2587">IF(LEN($A2587)&gt;0,SUMPRODUCT(($A2587=merged_names)*(_xlfn.TEXTAFTER(R$2, "At ")=merged_belt_colours)*merged_months_at_rank),"")</f>
        <v/>
      </c>
    </row>
    <row r="2588" spans="1:18" x14ac:dyDescent="0.25">
      <c r="A2588"/>
      <c r="B2588" s="15" t="str" cm="1">
        <f t="array" ref="B2588">IFERROR(IF(LEN(A2588)&gt;0, IF(SUMPRODUCT((Inactives[Key]=J2588)*(Inactives[Currently Inactive]))=1,"Inactive","Active"),""),"Active")</f>
        <v/>
      </c>
      <c r="C2588" s="16" t="str" cm="1">
        <f t="array" aca="1" ref="C2588" ca="1">IFERROR(_xlfn._xlws.FILTER(Inactives[Inactive On],(Inactives[Key]=J2588)*(Inactives[Currently Inactive]),""),"")</f>
        <v/>
      </c>
      <c r="D2588" s="16" t="str" cm="1">
        <f t="array" aca="1" ref="D2588" ca="1">IFERROR(INDEX(_xlfn.TEXTSPLIT(E2588," "),1),"")</f>
        <v/>
      </c>
      <c r="E2588" s="15" t="str" cm="1">
        <f t="array" aca="1" ref="E2588" ca="1">IFERROR(_xlfn._xlws.FILTER(merged_ranks,(merged_end_dates=DATE(9999,12,31))*(merged_names=A2588)),"")</f>
        <v/>
      </c>
      <c r="F2588" s="17" t="str">
        <f ca="1">_xlfn.XLOOKUP(J2588,Promotions[Promo Key],Promotions[Promo Date],"")</f>
        <v/>
      </c>
      <c r="G2588" s="18" t="str">
        <f t="shared" ref="G2588:G2651" ca="1" si="175">IFERROR((TODAY()-F2588)/30.5, "")</f>
        <v/>
      </c>
      <c r="H2588" s="18" t="str">
        <f t="shared" ca="1" si="174"/>
        <v/>
      </c>
      <c r="I2588" s="17" t="str">
        <f>_xlfn.XLOOKUP(A2588,Students[Full Name],Students[Starting Rank],"")</f>
        <v/>
      </c>
      <c r="J2588" s="15" t="str">
        <f t="shared" ref="J2588:J2651" ca="1" si="176">A2588&amp;": "&amp;E2588</f>
        <v xml:space="preserve">: </v>
      </c>
      <c r="K2588" s="16" t="str">
        <f>_xlfn.XLOOKUP(A2588,Students[Full Name],Students[Start Date],"")</f>
        <v/>
      </c>
      <c r="L2588" s="18">
        <f t="shared" ref="L2588:L2651" ca="1" si="177">IF(LEN(C2588)&gt;0,(TODAY()-C2588)/30.5,-1)</f>
        <v>-1</v>
      </c>
      <c r="M2588" s="18" cm="1">
        <f t="array" aca="1" ref="M2588" ca="1">SUMPRODUCT(Inactives[Days Inactive]*(Inactives[Student]=A2588))/365</f>
        <v>0</v>
      </c>
      <c r="N2588" s="18" t="str" cm="1">
        <f t="array" ref="N2588">IF(LEN($A2588)&gt;0,SUMPRODUCT(($A2588=merged_names)*(_xlfn.TEXTAFTER(N$2, "At ")=merged_belt_colours)*merged_months_at_rank),"")</f>
        <v/>
      </c>
      <c r="O2588" s="18" t="str" cm="1">
        <f t="array" ref="O2588">IF(LEN($A2588)&gt;0,SUMPRODUCT(($A2588=merged_names)*(_xlfn.TEXTAFTER(O$2, "At ")=merged_belt_colours)*merged_months_at_rank),"")</f>
        <v/>
      </c>
      <c r="P2588" s="18" t="str" cm="1">
        <f t="array" ref="P2588">IF(LEN($A2588)&gt;0,SUMPRODUCT(($A2588=merged_names)*(_xlfn.TEXTAFTER(P$2, "At ")=merged_belt_colours)*merged_months_at_rank),"")</f>
        <v/>
      </c>
      <c r="Q2588" s="18" t="str" cm="1">
        <f t="array" ref="Q2588">IF(LEN($A2588)&gt;0,SUMPRODUCT(($A2588=merged_names)*(_xlfn.TEXTAFTER(Q$2, "At ")=merged_belt_colours)*merged_months_at_rank),"")</f>
        <v/>
      </c>
      <c r="R2588" s="18" t="str" cm="1">
        <f t="array" ref="R2588">IF(LEN($A2588)&gt;0,SUMPRODUCT(($A2588=merged_names)*(_xlfn.TEXTAFTER(R$2, "At ")=merged_belt_colours)*merged_months_at_rank),"")</f>
        <v/>
      </c>
    </row>
    <row r="2589" spans="1:18" x14ac:dyDescent="0.25">
      <c r="A2589"/>
      <c r="B2589" s="15" t="str" cm="1">
        <f t="array" ref="B2589">IFERROR(IF(LEN(A2589)&gt;0, IF(SUMPRODUCT((Inactives[Key]=J2589)*(Inactives[Currently Inactive]))=1,"Inactive","Active"),""),"Active")</f>
        <v/>
      </c>
      <c r="C2589" s="16" t="str" cm="1">
        <f t="array" aca="1" ref="C2589" ca="1">IFERROR(_xlfn._xlws.FILTER(Inactives[Inactive On],(Inactives[Key]=J2589)*(Inactives[Currently Inactive]),""),"")</f>
        <v/>
      </c>
      <c r="D2589" s="16" t="str" cm="1">
        <f t="array" aca="1" ref="D2589" ca="1">IFERROR(INDEX(_xlfn.TEXTSPLIT(E2589," "),1),"")</f>
        <v/>
      </c>
      <c r="E2589" s="15" t="str" cm="1">
        <f t="array" aca="1" ref="E2589" ca="1">IFERROR(_xlfn._xlws.FILTER(merged_ranks,(merged_end_dates=DATE(9999,12,31))*(merged_names=A2589)),"")</f>
        <v/>
      </c>
      <c r="F2589" s="17" t="str">
        <f ca="1">_xlfn.XLOOKUP(J2589,Promotions[Promo Key],Promotions[Promo Date],"")</f>
        <v/>
      </c>
      <c r="G2589" s="18" t="str">
        <f t="shared" ca="1" si="175"/>
        <v/>
      </c>
      <c r="H2589" s="18" t="str">
        <f t="shared" ca="1" si="174"/>
        <v/>
      </c>
      <c r="I2589" s="17" t="str">
        <f>_xlfn.XLOOKUP(A2589,Students[Full Name],Students[Starting Rank],"")</f>
        <v/>
      </c>
      <c r="J2589" s="15" t="str">
        <f t="shared" ca="1" si="176"/>
        <v xml:space="preserve">: </v>
      </c>
      <c r="K2589" s="16" t="str">
        <f>_xlfn.XLOOKUP(A2589,Students[Full Name],Students[Start Date],"")</f>
        <v/>
      </c>
      <c r="L2589" s="18">
        <f t="shared" ca="1" si="177"/>
        <v>-1</v>
      </c>
      <c r="M2589" s="18" cm="1">
        <f t="array" aca="1" ref="M2589" ca="1">SUMPRODUCT(Inactives[Days Inactive]*(Inactives[Student]=A2589))/365</f>
        <v>0</v>
      </c>
      <c r="N2589" s="18" t="str" cm="1">
        <f t="array" ref="N2589">IF(LEN($A2589)&gt;0,SUMPRODUCT(($A2589=merged_names)*(_xlfn.TEXTAFTER(N$2, "At ")=merged_belt_colours)*merged_months_at_rank),"")</f>
        <v/>
      </c>
      <c r="O2589" s="18" t="str" cm="1">
        <f t="array" ref="O2589">IF(LEN($A2589)&gt;0,SUMPRODUCT(($A2589=merged_names)*(_xlfn.TEXTAFTER(O$2, "At ")=merged_belt_colours)*merged_months_at_rank),"")</f>
        <v/>
      </c>
      <c r="P2589" s="18" t="str" cm="1">
        <f t="array" ref="P2589">IF(LEN($A2589)&gt;0,SUMPRODUCT(($A2589=merged_names)*(_xlfn.TEXTAFTER(P$2, "At ")=merged_belt_colours)*merged_months_at_rank),"")</f>
        <v/>
      </c>
      <c r="Q2589" s="18" t="str" cm="1">
        <f t="array" ref="Q2589">IF(LEN($A2589)&gt;0,SUMPRODUCT(($A2589=merged_names)*(_xlfn.TEXTAFTER(Q$2, "At ")=merged_belt_colours)*merged_months_at_rank),"")</f>
        <v/>
      </c>
      <c r="R2589" s="18" t="str" cm="1">
        <f t="array" ref="R2589">IF(LEN($A2589)&gt;0,SUMPRODUCT(($A2589=merged_names)*(_xlfn.TEXTAFTER(R$2, "At ")=merged_belt_colours)*merged_months_at_rank),"")</f>
        <v/>
      </c>
    </row>
    <row r="2590" spans="1:18" x14ac:dyDescent="0.25">
      <c r="A2590"/>
      <c r="B2590" s="15" t="str" cm="1">
        <f t="array" ref="B2590">IFERROR(IF(LEN(A2590)&gt;0, IF(SUMPRODUCT((Inactives[Key]=J2590)*(Inactives[Currently Inactive]))=1,"Inactive","Active"),""),"Active")</f>
        <v/>
      </c>
      <c r="C2590" s="16" t="str" cm="1">
        <f t="array" aca="1" ref="C2590" ca="1">IFERROR(_xlfn._xlws.FILTER(Inactives[Inactive On],(Inactives[Key]=J2590)*(Inactives[Currently Inactive]),""),"")</f>
        <v/>
      </c>
      <c r="D2590" s="16" t="str" cm="1">
        <f t="array" aca="1" ref="D2590" ca="1">IFERROR(INDEX(_xlfn.TEXTSPLIT(E2590," "),1),"")</f>
        <v/>
      </c>
      <c r="E2590" s="15" t="str" cm="1">
        <f t="array" aca="1" ref="E2590" ca="1">IFERROR(_xlfn._xlws.FILTER(merged_ranks,(merged_end_dates=DATE(9999,12,31))*(merged_names=A2590)),"")</f>
        <v/>
      </c>
      <c r="F2590" s="17" t="str">
        <f ca="1">_xlfn.XLOOKUP(J2590,Promotions[Promo Key],Promotions[Promo Date],"")</f>
        <v/>
      </c>
      <c r="G2590" s="18" t="str">
        <f t="shared" ca="1" si="175"/>
        <v/>
      </c>
      <c r="H2590" s="18" t="str">
        <f t="shared" ca="1" si="174"/>
        <v/>
      </c>
      <c r="I2590" s="17" t="str">
        <f>_xlfn.XLOOKUP(A2590,Students[Full Name],Students[Starting Rank],"")</f>
        <v/>
      </c>
      <c r="J2590" s="15" t="str">
        <f t="shared" ca="1" si="176"/>
        <v xml:space="preserve">: </v>
      </c>
      <c r="K2590" s="16" t="str">
        <f>_xlfn.XLOOKUP(A2590,Students[Full Name],Students[Start Date],"")</f>
        <v/>
      </c>
      <c r="L2590" s="18">
        <f t="shared" ca="1" si="177"/>
        <v>-1</v>
      </c>
      <c r="M2590" s="18" cm="1">
        <f t="array" aca="1" ref="M2590" ca="1">SUMPRODUCT(Inactives[Days Inactive]*(Inactives[Student]=A2590))/365</f>
        <v>0</v>
      </c>
      <c r="N2590" s="18" t="str" cm="1">
        <f t="array" ref="N2590">IF(LEN($A2590)&gt;0,SUMPRODUCT(($A2590=merged_names)*(_xlfn.TEXTAFTER(N$2, "At ")=merged_belt_colours)*merged_months_at_rank),"")</f>
        <v/>
      </c>
      <c r="O2590" s="18" t="str" cm="1">
        <f t="array" ref="O2590">IF(LEN($A2590)&gt;0,SUMPRODUCT(($A2590=merged_names)*(_xlfn.TEXTAFTER(O$2, "At ")=merged_belt_colours)*merged_months_at_rank),"")</f>
        <v/>
      </c>
      <c r="P2590" s="18" t="str" cm="1">
        <f t="array" ref="P2590">IF(LEN($A2590)&gt;0,SUMPRODUCT(($A2590=merged_names)*(_xlfn.TEXTAFTER(P$2, "At ")=merged_belt_colours)*merged_months_at_rank),"")</f>
        <v/>
      </c>
      <c r="Q2590" s="18" t="str" cm="1">
        <f t="array" ref="Q2590">IF(LEN($A2590)&gt;0,SUMPRODUCT(($A2590=merged_names)*(_xlfn.TEXTAFTER(Q$2, "At ")=merged_belt_colours)*merged_months_at_rank),"")</f>
        <v/>
      </c>
      <c r="R2590" s="18" t="str" cm="1">
        <f t="array" ref="R2590">IF(LEN($A2590)&gt;0,SUMPRODUCT(($A2590=merged_names)*(_xlfn.TEXTAFTER(R$2, "At ")=merged_belt_colours)*merged_months_at_rank),"")</f>
        <v/>
      </c>
    </row>
    <row r="2591" spans="1:18" x14ac:dyDescent="0.25">
      <c r="A2591"/>
      <c r="B2591" s="15" t="str" cm="1">
        <f t="array" ref="B2591">IFERROR(IF(LEN(A2591)&gt;0, IF(SUMPRODUCT((Inactives[Key]=J2591)*(Inactives[Currently Inactive]))=1,"Inactive","Active"),""),"Active")</f>
        <v/>
      </c>
      <c r="C2591" s="16" t="str" cm="1">
        <f t="array" aca="1" ref="C2591" ca="1">IFERROR(_xlfn._xlws.FILTER(Inactives[Inactive On],(Inactives[Key]=J2591)*(Inactives[Currently Inactive]),""),"")</f>
        <v/>
      </c>
      <c r="D2591" s="16" t="str" cm="1">
        <f t="array" aca="1" ref="D2591" ca="1">IFERROR(INDEX(_xlfn.TEXTSPLIT(E2591," "),1),"")</f>
        <v/>
      </c>
      <c r="E2591" s="15" t="str" cm="1">
        <f t="array" aca="1" ref="E2591" ca="1">IFERROR(_xlfn._xlws.FILTER(merged_ranks,(merged_end_dates=DATE(9999,12,31))*(merged_names=A2591)),"")</f>
        <v/>
      </c>
      <c r="F2591" s="17" t="str">
        <f ca="1">_xlfn.XLOOKUP(J2591,Promotions[Promo Key],Promotions[Promo Date],"")</f>
        <v/>
      </c>
      <c r="G2591" s="18" t="str">
        <f t="shared" ca="1" si="175"/>
        <v/>
      </c>
      <c r="H2591" s="18" t="str">
        <f t="shared" ca="1" si="174"/>
        <v/>
      </c>
      <c r="I2591" s="17" t="str">
        <f>_xlfn.XLOOKUP(A2591,Students[Full Name],Students[Starting Rank],"")</f>
        <v/>
      </c>
      <c r="J2591" s="15" t="str">
        <f t="shared" ca="1" si="176"/>
        <v xml:space="preserve">: </v>
      </c>
      <c r="K2591" s="16" t="str">
        <f>_xlfn.XLOOKUP(A2591,Students[Full Name],Students[Start Date],"")</f>
        <v/>
      </c>
      <c r="L2591" s="18">
        <f t="shared" ca="1" si="177"/>
        <v>-1</v>
      </c>
      <c r="M2591" s="18" cm="1">
        <f t="array" aca="1" ref="M2591" ca="1">SUMPRODUCT(Inactives[Days Inactive]*(Inactives[Student]=A2591))/365</f>
        <v>0</v>
      </c>
      <c r="N2591" s="18" t="str" cm="1">
        <f t="array" ref="N2591">IF(LEN($A2591)&gt;0,SUMPRODUCT(($A2591=merged_names)*(_xlfn.TEXTAFTER(N$2, "At ")=merged_belt_colours)*merged_months_at_rank),"")</f>
        <v/>
      </c>
      <c r="O2591" s="18" t="str" cm="1">
        <f t="array" ref="O2591">IF(LEN($A2591)&gt;0,SUMPRODUCT(($A2591=merged_names)*(_xlfn.TEXTAFTER(O$2, "At ")=merged_belt_colours)*merged_months_at_rank),"")</f>
        <v/>
      </c>
      <c r="P2591" s="18" t="str" cm="1">
        <f t="array" ref="P2591">IF(LEN($A2591)&gt;0,SUMPRODUCT(($A2591=merged_names)*(_xlfn.TEXTAFTER(P$2, "At ")=merged_belt_colours)*merged_months_at_rank),"")</f>
        <v/>
      </c>
      <c r="Q2591" s="18" t="str" cm="1">
        <f t="array" ref="Q2591">IF(LEN($A2591)&gt;0,SUMPRODUCT(($A2591=merged_names)*(_xlfn.TEXTAFTER(Q$2, "At ")=merged_belt_colours)*merged_months_at_rank),"")</f>
        <v/>
      </c>
      <c r="R2591" s="18" t="str" cm="1">
        <f t="array" ref="R2591">IF(LEN($A2591)&gt;0,SUMPRODUCT(($A2591=merged_names)*(_xlfn.TEXTAFTER(R$2, "At ")=merged_belt_colours)*merged_months_at_rank),"")</f>
        <v/>
      </c>
    </row>
    <row r="2592" spans="1:18" x14ac:dyDescent="0.25">
      <c r="A2592"/>
      <c r="B2592" s="15" t="str" cm="1">
        <f t="array" ref="B2592">IFERROR(IF(LEN(A2592)&gt;0, IF(SUMPRODUCT((Inactives[Key]=J2592)*(Inactives[Currently Inactive]))=1,"Inactive","Active"),""),"Active")</f>
        <v/>
      </c>
      <c r="C2592" s="16" t="str" cm="1">
        <f t="array" aca="1" ref="C2592" ca="1">IFERROR(_xlfn._xlws.FILTER(Inactives[Inactive On],(Inactives[Key]=J2592)*(Inactives[Currently Inactive]),""),"")</f>
        <v/>
      </c>
      <c r="D2592" s="16" t="str" cm="1">
        <f t="array" aca="1" ref="D2592" ca="1">IFERROR(INDEX(_xlfn.TEXTSPLIT(E2592," "),1),"")</f>
        <v/>
      </c>
      <c r="E2592" s="15" t="str" cm="1">
        <f t="array" aca="1" ref="E2592" ca="1">IFERROR(_xlfn._xlws.FILTER(merged_ranks,(merged_end_dates=DATE(9999,12,31))*(merged_names=A2592)),"")</f>
        <v/>
      </c>
      <c r="F2592" s="17" t="str">
        <f ca="1">_xlfn.XLOOKUP(J2592,Promotions[Promo Key],Promotions[Promo Date],"")</f>
        <v/>
      </c>
      <c r="G2592" s="18" t="str">
        <f t="shared" ca="1" si="175"/>
        <v/>
      </c>
      <c r="H2592" s="18" t="str">
        <f t="shared" ca="1" si="174"/>
        <v/>
      </c>
      <c r="I2592" s="17" t="str">
        <f>_xlfn.XLOOKUP(A2592,Students[Full Name],Students[Starting Rank],"")</f>
        <v/>
      </c>
      <c r="J2592" s="15" t="str">
        <f t="shared" ca="1" si="176"/>
        <v xml:space="preserve">: </v>
      </c>
      <c r="K2592" s="16" t="str">
        <f>_xlfn.XLOOKUP(A2592,Students[Full Name],Students[Start Date],"")</f>
        <v/>
      </c>
      <c r="L2592" s="18">
        <f t="shared" ca="1" si="177"/>
        <v>-1</v>
      </c>
      <c r="M2592" s="18" cm="1">
        <f t="array" aca="1" ref="M2592" ca="1">SUMPRODUCT(Inactives[Days Inactive]*(Inactives[Student]=A2592))/365</f>
        <v>0</v>
      </c>
      <c r="N2592" s="18" t="str" cm="1">
        <f t="array" ref="N2592">IF(LEN($A2592)&gt;0,SUMPRODUCT(($A2592=merged_names)*(_xlfn.TEXTAFTER(N$2, "At ")=merged_belt_colours)*merged_months_at_rank),"")</f>
        <v/>
      </c>
      <c r="O2592" s="18" t="str" cm="1">
        <f t="array" ref="O2592">IF(LEN($A2592)&gt;0,SUMPRODUCT(($A2592=merged_names)*(_xlfn.TEXTAFTER(O$2, "At ")=merged_belt_colours)*merged_months_at_rank),"")</f>
        <v/>
      </c>
      <c r="P2592" s="18" t="str" cm="1">
        <f t="array" ref="P2592">IF(LEN($A2592)&gt;0,SUMPRODUCT(($A2592=merged_names)*(_xlfn.TEXTAFTER(P$2, "At ")=merged_belt_colours)*merged_months_at_rank),"")</f>
        <v/>
      </c>
      <c r="Q2592" s="18" t="str" cm="1">
        <f t="array" ref="Q2592">IF(LEN($A2592)&gt;0,SUMPRODUCT(($A2592=merged_names)*(_xlfn.TEXTAFTER(Q$2, "At ")=merged_belt_colours)*merged_months_at_rank),"")</f>
        <v/>
      </c>
      <c r="R2592" s="18" t="str" cm="1">
        <f t="array" ref="R2592">IF(LEN($A2592)&gt;0,SUMPRODUCT(($A2592=merged_names)*(_xlfn.TEXTAFTER(R$2, "At ")=merged_belt_colours)*merged_months_at_rank),"")</f>
        <v/>
      </c>
    </row>
    <row r="2593" spans="1:18" x14ac:dyDescent="0.25">
      <c r="A2593"/>
      <c r="B2593" s="15" t="str" cm="1">
        <f t="array" ref="B2593">IFERROR(IF(LEN(A2593)&gt;0, IF(SUMPRODUCT((Inactives[Key]=J2593)*(Inactives[Currently Inactive]))=1,"Inactive","Active"),""),"Active")</f>
        <v/>
      </c>
      <c r="C2593" s="16" t="str" cm="1">
        <f t="array" aca="1" ref="C2593" ca="1">IFERROR(_xlfn._xlws.FILTER(Inactives[Inactive On],(Inactives[Key]=J2593)*(Inactives[Currently Inactive]),""),"")</f>
        <v/>
      </c>
      <c r="D2593" s="16" t="str" cm="1">
        <f t="array" aca="1" ref="D2593" ca="1">IFERROR(INDEX(_xlfn.TEXTSPLIT(E2593," "),1),"")</f>
        <v/>
      </c>
      <c r="E2593" s="15" t="str" cm="1">
        <f t="array" aca="1" ref="E2593" ca="1">IFERROR(_xlfn._xlws.FILTER(merged_ranks,(merged_end_dates=DATE(9999,12,31))*(merged_names=A2593)),"")</f>
        <v/>
      </c>
      <c r="F2593" s="17" t="str">
        <f ca="1">_xlfn.XLOOKUP(J2593,Promotions[Promo Key],Promotions[Promo Date],"")</f>
        <v/>
      </c>
      <c r="G2593" s="18" t="str">
        <f t="shared" ca="1" si="175"/>
        <v/>
      </c>
      <c r="H2593" s="18" t="str">
        <f t="shared" ca="1" si="174"/>
        <v/>
      </c>
      <c r="I2593" s="17" t="str">
        <f>_xlfn.XLOOKUP(A2593,Students[Full Name],Students[Starting Rank],"")</f>
        <v/>
      </c>
      <c r="J2593" s="15" t="str">
        <f t="shared" ca="1" si="176"/>
        <v xml:space="preserve">: </v>
      </c>
      <c r="K2593" s="16" t="str">
        <f>_xlfn.XLOOKUP(A2593,Students[Full Name],Students[Start Date],"")</f>
        <v/>
      </c>
      <c r="L2593" s="18">
        <f t="shared" ca="1" si="177"/>
        <v>-1</v>
      </c>
      <c r="M2593" s="18" cm="1">
        <f t="array" aca="1" ref="M2593" ca="1">SUMPRODUCT(Inactives[Days Inactive]*(Inactives[Student]=A2593))/365</f>
        <v>0</v>
      </c>
      <c r="N2593" s="18" t="str" cm="1">
        <f t="array" ref="N2593">IF(LEN($A2593)&gt;0,SUMPRODUCT(($A2593=merged_names)*(_xlfn.TEXTAFTER(N$2, "At ")=merged_belt_colours)*merged_months_at_rank),"")</f>
        <v/>
      </c>
      <c r="O2593" s="18" t="str" cm="1">
        <f t="array" ref="O2593">IF(LEN($A2593)&gt;0,SUMPRODUCT(($A2593=merged_names)*(_xlfn.TEXTAFTER(O$2, "At ")=merged_belt_colours)*merged_months_at_rank),"")</f>
        <v/>
      </c>
      <c r="P2593" s="18" t="str" cm="1">
        <f t="array" ref="P2593">IF(LEN($A2593)&gt;0,SUMPRODUCT(($A2593=merged_names)*(_xlfn.TEXTAFTER(P$2, "At ")=merged_belt_colours)*merged_months_at_rank),"")</f>
        <v/>
      </c>
      <c r="Q2593" s="18" t="str" cm="1">
        <f t="array" ref="Q2593">IF(LEN($A2593)&gt;0,SUMPRODUCT(($A2593=merged_names)*(_xlfn.TEXTAFTER(Q$2, "At ")=merged_belt_colours)*merged_months_at_rank),"")</f>
        <v/>
      </c>
      <c r="R2593" s="18" t="str" cm="1">
        <f t="array" ref="R2593">IF(LEN($A2593)&gt;0,SUMPRODUCT(($A2593=merged_names)*(_xlfn.TEXTAFTER(R$2, "At ")=merged_belt_colours)*merged_months_at_rank),"")</f>
        <v/>
      </c>
    </row>
    <row r="2594" spans="1:18" x14ac:dyDescent="0.25">
      <c r="A2594"/>
      <c r="B2594" s="15" t="str" cm="1">
        <f t="array" ref="B2594">IFERROR(IF(LEN(A2594)&gt;0, IF(SUMPRODUCT((Inactives[Key]=J2594)*(Inactives[Currently Inactive]))=1,"Inactive","Active"),""),"Active")</f>
        <v/>
      </c>
      <c r="C2594" s="16" t="str" cm="1">
        <f t="array" aca="1" ref="C2594" ca="1">IFERROR(_xlfn._xlws.FILTER(Inactives[Inactive On],(Inactives[Key]=J2594)*(Inactives[Currently Inactive]),""),"")</f>
        <v/>
      </c>
      <c r="D2594" s="16" t="str" cm="1">
        <f t="array" aca="1" ref="D2594" ca="1">IFERROR(INDEX(_xlfn.TEXTSPLIT(E2594," "),1),"")</f>
        <v/>
      </c>
      <c r="E2594" s="15" t="str" cm="1">
        <f t="array" aca="1" ref="E2594" ca="1">IFERROR(_xlfn._xlws.FILTER(merged_ranks,(merged_end_dates=DATE(9999,12,31))*(merged_names=A2594)),"")</f>
        <v/>
      </c>
      <c r="F2594" s="17" t="str">
        <f ca="1">_xlfn.XLOOKUP(J2594,Promotions[Promo Key],Promotions[Promo Date],"")</f>
        <v/>
      </c>
      <c r="G2594" s="18" t="str">
        <f t="shared" ca="1" si="175"/>
        <v/>
      </c>
      <c r="H2594" s="18" t="str">
        <f t="shared" ca="1" si="174"/>
        <v/>
      </c>
      <c r="I2594" s="17" t="str">
        <f>_xlfn.XLOOKUP(A2594,Students[Full Name],Students[Starting Rank],"")</f>
        <v/>
      </c>
      <c r="J2594" s="15" t="str">
        <f t="shared" ca="1" si="176"/>
        <v xml:space="preserve">: </v>
      </c>
      <c r="K2594" s="16" t="str">
        <f>_xlfn.XLOOKUP(A2594,Students[Full Name],Students[Start Date],"")</f>
        <v/>
      </c>
      <c r="L2594" s="18">
        <f t="shared" ca="1" si="177"/>
        <v>-1</v>
      </c>
      <c r="M2594" s="18" cm="1">
        <f t="array" aca="1" ref="M2594" ca="1">SUMPRODUCT(Inactives[Days Inactive]*(Inactives[Student]=A2594))/365</f>
        <v>0</v>
      </c>
      <c r="N2594" s="18" t="str" cm="1">
        <f t="array" ref="N2594">IF(LEN($A2594)&gt;0,SUMPRODUCT(($A2594=merged_names)*(_xlfn.TEXTAFTER(N$2, "At ")=merged_belt_colours)*merged_months_at_rank),"")</f>
        <v/>
      </c>
      <c r="O2594" s="18" t="str" cm="1">
        <f t="array" ref="O2594">IF(LEN($A2594)&gt;0,SUMPRODUCT(($A2594=merged_names)*(_xlfn.TEXTAFTER(O$2, "At ")=merged_belt_colours)*merged_months_at_rank),"")</f>
        <v/>
      </c>
      <c r="P2594" s="18" t="str" cm="1">
        <f t="array" ref="P2594">IF(LEN($A2594)&gt;0,SUMPRODUCT(($A2594=merged_names)*(_xlfn.TEXTAFTER(P$2, "At ")=merged_belt_colours)*merged_months_at_rank),"")</f>
        <v/>
      </c>
      <c r="Q2594" s="18" t="str" cm="1">
        <f t="array" ref="Q2594">IF(LEN($A2594)&gt;0,SUMPRODUCT(($A2594=merged_names)*(_xlfn.TEXTAFTER(Q$2, "At ")=merged_belt_colours)*merged_months_at_rank),"")</f>
        <v/>
      </c>
      <c r="R2594" s="18" t="str" cm="1">
        <f t="array" ref="R2594">IF(LEN($A2594)&gt;0,SUMPRODUCT(($A2594=merged_names)*(_xlfn.TEXTAFTER(R$2, "At ")=merged_belt_colours)*merged_months_at_rank),"")</f>
        <v/>
      </c>
    </row>
    <row r="2595" spans="1:18" x14ac:dyDescent="0.25">
      <c r="A2595"/>
      <c r="B2595" s="15" t="str" cm="1">
        <f t="array" ref="B2595">IFERROR(IF(LEN(A2595)&gt;0, IF(SUMPRODUCT((Inactives[Key]=J2595)*(Inactives[Currently Inactive]))=1,"Inactive","Active"),""),"Active")</f>
        <v/>
      </c>
      <c r="C2595" s="16" t="str" cm="1">
        <f t="array" aca="1" ref="C2595" ca="1">IFERROR(_xlfn._xlws.FILTER(Inactives[Inactive On],(Inactives[Key]=J2595)*(Inactives[Currently Inactive]),""),"")</f>
        <v/>
      </c>
      <c r="D2595" s="16" t="str" cm="1">
        <f t="array" aca="1" ref="D2595" ca="1">IFERROR(INDEX(_xlfn.TEXTSPLIT(E2595," "),1),"")</f>
        <v/>
      </c>
      <c r="E2595" s="15" t="str" cm="1">
        <f t="array" aca="1" ref="E2595" ca="1">IFERROR(_xlfn._xlws.FILTER(merged_ranks,(merged_end_dates=DATE(9999,12,31))*(merged_names=A2595)),"")</f>
        <v/>
      </c>
      <c r="F2595" s="17" t="str">
        <f ca="1">_xlfn.XLOOKUP(J2595,Promotions[Promo Key],Promotions[Promo Date],"")</f>
        <v/>
      </c>
      <c r="G2595" s="18" t="str">
        <f t="shared" ca="1" si="175"/>
        <v/>
      </c>
      <c r="H2595" s="18" t="str">
        <f t="shared" ca="1" si="174"/>
        <v/>
      </c>
      <c r="I2595" s="17" t="str">
        <f>_xlfn.XLOOKUP(A2595,Students[Full Name],Students[Starting Rank],"")</f>
        <v/>
      </c>
      <c r="J2595" s="15" t="str">
        <f t="shared" ca="1" si="176"/>
        <v xml:space="preserve">: </v>
      </c>
      <c r="K2595" s="16" t="str">
        <f>_xlfn.XLOOKUP(A2595,Students[Full Name],Students[Start Date],"")</f>
        <v/>
      </c>
      <c r="L2595" s="18">
        <f t="shared" ca="1" si="177"/>
        <v>-1</v>
      </c>
      <c r="M2595" s="18" cm="1">
        <f t="array" aca="1" ref="M2595" ca="1">SUMPRODUCT(Inactives[Days Inactive]*(Inactives[Student]=A2595))/365</f>
        <v>0</v>
      </c>
      <c r="N2595" s="18" t="str" cm="1">
        <f t="array" ref="N2595">IF(LEN($A2595)&gt;0,SUMPRODUCT(($A2595=merged_names)*(_xlfn.TEXTAFTER(N$2, "At ")=merged_belt_colours)*merged_months_at_rank),"")</f>
        <v/>
      </c>
      <c r="O2595" s="18" t="str" cm="1">
        <f t="array" ref="O2595">IF(LEN($A2595)&gt;0,SUMPRODUCT(($A2595=merged_names)*(_xlfn.TEXTAFTER(O$2, "At ")=merged_belt_colours)*merged_months_at_rank),"")</f>
        <v/>
      </c>
      <c r="P2595" s="18" t="str" cm="1">
        <f t="array" ref="P2595">IF(LEN($A2595)&gt;0,SUMPRODUCT(($A2595=merged_names)*(_xlfn.TEXTAFTER(P$2, "At ")=merged_belt_colours)*merged_months_at_rank),"")</f>
        <v/>
      </c>
      <c r="Q2595" s="18" t="str" cm="1">
        <f t="array" ref="Q2595">IF(LEN($A2595)&gt;0,SUMPRODUCT(($A2595=merged_names)*(_xlfn.TEXTAFTER(Q$2, "At ")=merged_belt_colours)*merged_months_at_rank),"")</f>
        <v/>
      </c>
      <c r="R2595" s="18" t="str" cm="1">
        <f t="array" ref="R2595">IF(LEN($A2595)&gt;0,SUMPRODUCT(($A2595=merged_names)*(_xlfn.TEXTAFTER(R$2, "At ")=merged_belt_colours)*merged_months_at_rank),"")</f>
        <v/>
      </c>
    </row>
    <row r="2596" spans="1:18" x14ac:dyDescent="0.25">
      <c r="A2596"/>
      <c r="B2596" s="15" t="str" cm="1">
        <f t="array" ref="B2596">IFERROR(IF(LEN(A2596)&gt;0, IF(SUMPRODUCT((Inactives[Key]=J2596)*(Inactives[Currently Inactive]))=1,"Inactive","Active"),""),"Active")</f>
        <v/>
      </c>
      <c r="C2596" s="16" t="str" cm="1">
        <f t="array" aca="1" ref="C2596" ca="1">IFERROR(_xlfn._xlws.FILTER(Inactives[Inactive On],(Inactives[Key]=J2596)*(Inactives[Currently Inactive]),""),"")</f>
        <v/>
      </c>
      <c r="D2596" s="16" t="str" cm="1">
        <f t="array" aca="1" ref="D2596" ca="1">IFERROR(INDEX(_xlfn.TEXTSPLIT(E2596," "),1),"")</f>
        <v/>
      </c>
      <c r="E2596" s="15" t="str" cm="1">
        <f t="array" aca="1" ref="E2596" ca="1">IFERROR(_xlfn._xlws.FILTER(merged_ranks,(merged_end_dates=DATE(9999,12,31))*(merged_names=A2596)),"")</f>
        <v/>
      </c>
      <c r="F2596" s="17" t="str">
        <f ca="1">_xlfn.XLOOKUP(J2596,Promotions[Promo Key],Promotions[Promo Date],"")</f>
        <v/>
      </c>
      <c r="G2596" s="18" t="str">
        <f t="shared" ca="1" si="175"/>
        <v/>
      </c>
      <c r="H2596" s="18" t="str">
        <f t="shared" ca="1" si="174"/>
        <v/>
      </c>
      <c r="I2596" s="17" t="str">
        <f>_xlfn.XLOOKUP(A2596,Students[Full Name],Students[Starting Rank],"")</f>
        <v/>
      </c>
      <c r="J2596" s="15" t="str">
        <f t="shared" ca="1" si="176"/>
        <v xml:space="preserve">: </v>
      </c>
      <c r="K2596" s="16" t="str">
        <f>_xlfn.XLOOKUP(A2596,Students[Full Name],Students[Start Date],"")</f>
        <v/>
      </c>
      <c r="L2596" s="18">
        <f t="shared" ca="1" si="177"/>
        <v>-1</v>
      </c>
      <c r="M2596" s="18" cm="1">
        <f t="array" aca="1" ref="M2596" ca="1">SUMPRODUCT(Inactives[Days Inactive]*(Inactives[Student]=A2596))/365</f>
        <v>0</v>
      </c>
      <c r="N2596" s="18" t="str" cm="1">
        <f t="array" ref="N2596">IF(LEN($A2596)&gt;0,SUMPRODUCT(($A2596=merged_names)*(_xlfn.TEXTAFTER(N$2, "At ")=merged_belt_colours)*merged_months_at_rank),"")</f>
        <v/>
      </c>
      <c r="O2596" s="18" t="str" cm="1">
        <f t="array" ref="O2596">IF(LEN($A2596)&gt;0,SUMPRODUCT(($A2596=merged_names)*(_xlfn.TEXTAFTER(O$2, "At ")=merged_belt_colours)*merged_months_at_rank),"")</f>
        <v/>
      </c>
      <c r="P2596" s="18" t="str" cm="1">
        <f t="array" ref="P2596">IF(LEN($A2596)&gt;0,SUMPRODUCT(($A2596=merged_names)*(_xlfn.TEXTAFTER(P$2, "At ")=merged_belt_colours)*merged_months_at_rank),"")</f>
        <v/>
      </c>
      <c r="Q2596" s="18" t="str" cm="1">
        <f t="array" ref="Q2596">IF(LEN($A2596)&gt;0,SUMPRODUCT(($A2596=merged_names)*(_xlfn.TEXTAFTER(Q$2, "At ")=merged_belt_colours)*merged_months_at_rank),"")</f>
        <v/>
      </c>
      <c r="R2596" s="18" t="str" cm="1">
        <f t="array" ref="R2596">IF(LEN($A2596)&gt;0,SUMPRODUCT(($A2596=merged_names)*(_xlfn.TEXTAFTER(R$2, "At ")=merged_belt_colours)*merged_months_at_rank),"")</f>
        <v/>
      </c>
    </row>
    <row r="2597" spans="1:18" x14ac:dyDescent="0.25">
      <c r="A2597"/>
      <c r="B2597" s="15" t="str" cm="1">
        <f t="array" ref="B2597">IFERROR(IF(LEN(A2597)&gt;0, IF(SUMPRODUCT((Inactives[Key]=J2597)*(Inactives[Currently Inactive]))=1,"Inactive","Active"),""),"Active")</f>
        <v/>
      </c>
      <c r="C2597" s="16" t="str" cm="1">
        <f t="array" aca="1" ref="C2597" ca="1">IFERROR(_xlfn._xlws.FILTER(Inactives[Inactive On],(Inactives[Key]=J2597)*(Inactives[Currently Inactive]),""),"")</f>
        <v/>
      </c>
      <c r="D2597" s="16" t="str" cm="1">
        <f t="array" aca="1" ref="D2597" ca="1">IFERROR(INDEX(_xlfn.TEXTSPLIT(E2597," "),1),"")</f>
        <v/>
      </c>
      <c r="E2597" s="15" t="str" cm="1">
        <f t="array" aca="1" ref="E2597" ca="1">IFERROR(_xlfn._xlws.FILTER(merged_ranks,(merged_end_dates=DATE(9999,12,31))*(merged_names=A2597)),"")</f>
        <v/>
      </c>
      <c r="F2597" s="17" t="str">
        <f ca="1">_xlfn.XLOOKUP(J2597,Promotions[Promo Key],Promotions[Promo Date],"")</f>
        <v/>
      </c>
      <c r="G2597" s="18" t="str">
        <f t="shared" ca="1" si="175"/>
        <v/>
      </c>
      <c r="H2597" s="18" t="str">
        <f t="shared" ca="1" si="174"/>
        <v/>
      </c>
      <c r="I2597" s="17" t="str">
        <f>_xlfn.XLOOKUP(A2597,Students[Full Name],Students[Starting Rank],"")</f>
        <v/>
      </c>
      <c r="J2597" s="15" t="str">
        <f t="shared" ca="1" si="176"/>
        <v xml:space="preserve">: </v>
      </c>
      <c r="K2597" s="16" t="str">
        <f>_xlfn.XLOOKUP(A2597,Students[Full Name],Students[Start Date],"")</f>
        <v/>
      </c>
      <c r="L2597" s="18">
        <f t="shared" ca="1" si="177"/>
        <v>-1</v>
      </c>
      <c r="M2597" s="18" cm="1">
        <f t="array" aca="1" ref="M2597" ca="1">SUMPRODUCT(Inactives[Days Inactive]*(Inactives[Student]=A2597))/365</f>
        <v>0</v>
      </c>
      <c r="N2597" s="18" t="str" cm="1">
        <f t="array" ref="N2597">IF(LEN($A2597)&gt;0,SUMPRODUCT(($A2597=merged_names)*(_xlfn.TEXTAFTER(N$2, "At ")=merged_belt_colours)*merged_months_at_rank),"")</f>
        <v/>
      </c>
      <c r="O2597" s="18" t="str" cm="1">
        <f t="array" ref="O2597">IF(LEN($A2597)&gt;0,SUMPRODUCT(($A2597=merged_names)*(_xlfn.TEXTAFTER(O$2, "At ")=merged_belt_colours)*merged_months_at_rank),"")</f>
        <v/>
      </c>
      <c r="P2597" s="18" t="str" cm="1">
        <f t="array" ref="P2597">IF(LEN($A2597)&gt;0,SUMPRODUCT(($A2597=merged_names)*(_xlfn.TEXTAFTER(P$2, "At ")=merged_belt_colours)*merged_months_at_rank),"")</f>
        <v/>
      </c>
      <c r="Q2597" s="18" t="str" cm="1">
        <f t="array" ref="Q2597">IF(LEN($A2597)&gt;0,SUMPRODUCT(($A2597=merged_names)*(_xlfn.TEXTAFTER(Q$2, "At ")=merged_belt_colours)*merged_months_at_rank),"")</f>
        <v/>
      </c>
      <c r="R2597" s="18" t="str" cm="1">
        <f t="array" ref="R2597">IF(LEN($A2597)&gt;0,SUMPRODUCT(($A2597=merged_names)*(_xlfn.TEXTAFTER(R$2, "At ")=merged_belt_colours)*merged_months_at_rank),"")</f>
        <v/>
      </c>
    </row>
    <row r="2598" spans="1:18" x14ac:dyDescent="0.25">
      <c r="A2598"/>
      <c r="B2598" s="15" t="str" cm="1">
        <f t="array" ref="B2598">IFERROR(IF(LEN(A2598)&gt;0, IF(SUMPRODUCT((Inactives[Key]=J2598)*(Inactives[Currently Inactive]))=1,"Inactive","Active"),""),"Active")</f>
        <v/>
      </c>
      <c r="C2598" s="16" t="str" cm="1">
        <f t="array" aca="1" ref="C2598" ca="1">IFERROR(_xlfn._xlws.FILTER(Inactives[Inactive On],(Inactives[Key]=J2598)*(Inactives[Currently Inactive]),""),"")</f>
        <v/>
      </c>
      <c r="D2598" s="16" t="str" cm="1">
        <f t="array" aca="1" ref="D2598" ca="1">IFERROR(INDEX(_xlfn.TEXTSPLIT(E2598," "),1),"")</f>
        <v/>
      </c>
      <c r="E2598" s="15" t="str" cm="1">
        <f t="array" aca="1" ref="E2598" ca="1">IFERROR(_xlfn._xlws.FILTER(merged_ranks,(merged_end_dates=DATE(9999,12,31))*(merged_names=A2598)),"")</f>
        <v/>
      </c>
      <c r="F2598" s="17" t="str">
        <f ca="1">_xlfn.XLOOKUP(J2598,Promotions[Promo Key],Promotions[Promo Date],"")</f>
        <v/>
      </c>
      <c r="G2598" s="18" t="str">
        <f t="shared" ca="1" si="175"/>
        <v/>
      </c>
      <c r="H2598" s="18" t="str">
        <f t="shared" ca="1" si="174"/>
        <v/>
      </c>
      <c r="I2598" s="17" t="str">
        <f>_xlfn.XLOOKUP(A2598,Students[Full Name],Students[Starting Rank],"")</f>
        <v/>
      </c>
      <c r="J2598" s="15" t="str">
        <f t="shared" ca="1" si="176"/>
        <v xml:space="preserve">: </v>
      </c>
      <c r="K2598" s="16" t="str">
        <f>_xlfn.XLOOKUP(A2598,Students[Full Name],Students[Start Date],"")</f>
        <v/>
      </c>
      <c r="L2598" s="18">
        <f t="shared" ca="1" si="177"/>
        <v>-1</v>
      </c>
      <c r="M2598" s="18" cm="1">
        <f t="array" aca="1" ref="M2598" ca="1">SUMPRODUCT(Inactives[Days Inactive]*(Inactives[Student]=A2598))/365</f>
        <v>0</v>
      </c>
      <c r="N2598" s="18" t="str" cm="1">
        <f t="array" ref="N2598">IF(LEN($A2598)&gt;0,SUMPRODUCT(($A2598=merged_names)*(_xlfn.TEXTAFTER(N$2, "At ")=merged_belt_colours)*merged_months_at_rank),"")</f>
        <v/>
      </c>
      <c r="O2598" s="18" t="str" cm="1">
        <f t="array" ref="O2598">IF(LEN($A2598)&gt;0,SUMPRODUCT(($A2598=merged_names)*(_xlfn.TEXTAFTER(O$2, "At ")=merged_belt_colours)*merged_months_at_rank),"")</f>
        <v/>
      </c>
      <c r="P2598" s="18" t="str" cm="1">
        <f t="array" ref="P2598">IF(LEN($A2598)&gt;0,SUMPRODUCT(($A2598=merged_names)*(_xlfn.TEXTAFTER(P$2, "At ")=merged_belt_colours)*merged_months_at_rank),"")</f>
        <v/>
      </c>
      <c r="Q2598" s="18" t="str" cm="1">
        <f t="array" ref="Q2598">IF(LEN($A2598)&gt;0,SUMPRODUCT(($A2598=merged_names)*(_xlfn.TEXTAFTER(Q$2, "At ")=merged_belt_colours)*merged_months_at_rank),"")</f>
        <v/>
      </c>
      <c r="R2598" s="18" t="str" cm="1">
        <f t="array" ref="R2598">IF(LEN($A2598)&gt;0,SUMPRODUCT(($A2598=merged_names)*(_xlfn.TEXTAFTER(R$2, "At ")=merged_belt_colours)*merged_months_at_rank),"")</f>
        <v/>
      </c>
    </row>
    <row r="2599" spans="1:18" x14ac:dyDescent="0.25">
      <c r="A2599"/>
      <c r="B2599" s="15" t="str" cm="1">
        <f t="array" ref="B2599">IFERROR(IF(LEN(A2599)&gt;0, IF(SUMPRODUCT((Inactives[Key]=J2599)*(Inactives[Currently Inactive]))=1,"Inactive","Active"),""),"Active")</f>
        <v/>
      </c>
      <c r="C2599" s="16" t="str" cm="1">
        <f t="array" aca="1" ref="C2599" ca="1">IFERROR(_xlfn._xlws.FILTER(Inactives[Inactive On],(Inactives[Key]=J2599)*(Inactives[Currently Inactive]),""),"")</f>
        <v/>
      </c>
      <c r="D2599" s="16" t="str" cm="1">
        <f t="array" aca="1" ref="D2599" ca="1">IFERROR(INDEX(_xlfn.TEXTSPLIT(E2599," "),1),"")</f>
        <v/>
      </c>
      <c r="E2599" s="15" t="str" cm="1">
        <f t="array" aca="1" ref="E2599" ca="1">IFERROR(_xlfn._xlws.FILTER(merged_ranks,(merged_end_dates=DATE(9999,12,31))*(merged_names=A2599)),"")</f>
        <v/>
      </c>
      <c r="F2599" s="17" t="str">
        <f ca="1">_xlfn.XLOOKUP(J2599,Promotions[Promo Key],Promotions[Promo Date],"")</f>
        <v/>
      </c>
      <c r="G2599" s="18" t="str">
        <f t="shared" ca="1" si="175"/>
        <v/>
      </c>
      <c r="H2599" s="18" t="str">
        <f t="shared" ca="1" si="174"/>
        <v/>
      </c>
      <c r="I2599" s="17" t="str">
        <f>_xlfn.XLOOKUP(A2599,Students[Full Name],Students[Starting Rank],"")</f>
        <v/>
      </c>
      <c r="J2599" s="15" t="str">
        <f t="shared" ca="1" si="176"/>
        <v xml:space="preserve">: </v>
      </c>
      <c r="K2599" s="16" t="str">
        <f>_xlfn.XLOOKUP(A2599,Students[Full Name],Students[Start Date],"")</f>
        <v/>
      </c>
      <c r="L2599" s="18">
        <f t="shared" ca="1" si="177"/>
        <v>-1</v>
      </c>
      <c r="M2599" s="18" cm="1">
        <f t="array" aca="1" ref="M2599" ca="1">SUMPRODUCT(Inactives[Days Inactive]*(Inactives[Student]=A2599))/365</f>
        <v>0</v>
      </c>
      <c r="N2599" s="18" t="str" cm="1">
        <f t="array" ref="N2599">IF(LEN($A2599)&gt;0,SUMPRODUCT(($A2599=merged_names)*(_xlfn.TEXTAFTER(N$2, "At ")=merged_belt_colours)*merged_months_at_rank),"")</f>
        <v/>
      </c>
      <c r="O2599" s="18" t="str" cm="1">
        <f t="array" ref="O2599">IF(LEN($A2599)&gt;0,SUMPRODUCT(($A2599=merged_names)*(_xlfn.TEXTAFTER(O$2, "At ")=merged_belt_colours)*merged_months_at_rank),"")</f>
        <v/>
      </c>
      <c r="P2599" s="18" t="str" cm="1">
        <f t="array" ref="P2599">IF(LEN($A2599)&gt;0,SUMPRODUCT(($A2599=merged_names)*(_xlfn.TEXTAFTER(P$2, "At ")=merged_belt_colours)*merged_months_at_rank),"")</f>
        <v/>
      </c>
      <c r="Q2599" s="18" t="str" cm="1">
        <f t="array" ref="Q2599">IF(LEN($A2599)&gt;0,SUMPRODUCT(($A2599=merged_names)*(_xlfn.TEXTAFTER(Q$2, "At ")=merged_belt_colours)*merged_months_at_rank),"")</f>
        <v/>
      </c>
      <c r="R2599" s="18" t="str" cm="1">
        <f t="array" ref="R2599">IF(LEN($A2599)&gt;0,SUMPRODUCT(($A2599=merged_names)*(_xlfn.TEXTAFTER(R$2, "At ")=merged_belt_colours)*merged_months_at_rank),"")</f>
        <v/>
      </c>
    </row>
    <row r="2600" spans="1:18" x14ac:dyDescent="0.25">
      <c r="A2600"/>
      <c r="B2600" s="15" t="str" cm="1">
        <f t="array" ref="B2600">IFERROR(IF(LEN(A2600)&gt;0, IF(SUMPRODUCT((Inactives[Key]=J2600)*(Inactives[Currently Inactive]))=1,"Inactive","Active"),""),"Active")</f>
        <v/>
      </c>
      <c r="C2600" s="16" t="str" cm="1">
        <f t="array" aca="1" ref="C2600" ca="1">IFERROR(_xlfn._xlws.FILTER(Inactives[Inactive On],(Inactives[Key]=J2600)*(Inactives[Currently Inactive]),""),"")</f>
        <v/>
      </c>
      <c r="D2600" s="16" t="str" cm="1">
        <f t="array" aca="1" ref="D2600" ca="1">IFERROR(INDEX(_xlfn.TEXTSPLIT(E2600," "),1),"")</f>
        <v/>
      </c>
      <c r="E2600" s="15" t="str" cm="1">
        <f t="array" aca="1" ref="E2600" ca="1">IFERROR(_xlfn._xlws.FILTER(merged_ranks,(merged_end_dates=DATE(9999,12,31))*(merged_names=A2600)),"")</f>
        <v/>
      </c>
      <c r="F2600" s="17" t="str">
        <f ca="1">_xlfn.XLOOKUP(J2600,Promotions[Promo Key],Promotions[Promo Date],"")</f>
        <v/>
      </c>
      <c r="G2600" s="18" t="str">
        <f t="shared" ca="1" si="175"/>
        <v/>
      </c>
      <c r="H2600" s="18" t="str">
        <f t="shared" ca="1" si="174"/>
        <v/>
      </c>
      <c r="I2600" s="17" t="str">
        <f>_xlfn.XLOOKUP(A2600,Students[Full Name],Students[Starting Rank],"")</f>
        <v/>
      </c>
      <c r="J2600" s="15" t="str">
        <f t="shared" ca="1" si="176"/>
        <v xml:space="preserve">: </v>
      </c>
      <c r="K2600" s="16" t="str">
        <f>_xlfn.XLOOKUP(A2600,Students[Full Name],Students[Start Date],"")</f>
        <v/>
      </c>
      <c r="L2600" s="18">
        <f t="shared" ca="1" si="177"/>
        <v>-1</v>
      </c>
      <c r="M2600" s="18" cm="1">
        <f t="array" aca="1" ref="M2600" ca="1">SUMPRODUCT(Inactives[Days Inactive]*(Inactives[Student]=A2600))/365</f>
        <v>0</v>
      </c>
      <c r="N2600" s="18" t="str" cm="1">
        <f t="array" ref="N2600">IF(LEN($A2600)&gt;0,SUMPRODUCT(($A2600=merged_names)*(_xlfn.TEXTAFTER(N$2, "At ")=merged_belt_colours)*merged_months_at_rank),"")</f>
        <v/>
      </c>
      <c r="O2600" s="18" t="str" cm="1">
        <f t="array" ref="O2600">IF(LEN($A2600)&gt;0,SUMPRODUCT(($A2600=merged_names)*(_xlfn.TEXTAFTER(O$2, "At ")=merged_belt_colours)*merged_months_at_rank),"")</f>
        <v/>
      </c>
      <c r="P2600" s="18" t="str" cm="1">
        <f t="array" ref="P2600">IF(LEN($A2600)&gt;0,SUMPRODUCT(($A2600=merged_names)*(_xlfn.TEXTAFTER(P$2, "At ")=merged_belt_colours)*merged_months_at_rank),"")</f>
        <v/>
      </c>
      <c r="Q2600" s="18" t="str" cm="1">
        <f t="array" ref="Q2600">IF(LEN($A2600)&gt;0,SUMPRODUCT(($A2600=merged_names)*(_xlfn.TEXTAFTER(Q$2, "At ")=merged_belt_colours)*merged_months_at_rank),"")</f>
        <v/>
      </c>
      <c r="R2600" s="18" t="str" cm="1">
        <f t="array" ref="R2600">IF(LEN($A2600)&gt;0,SUMPRODUCT(($A2600=merged_names)*(_xlfn.TEXTAFTER(R$2, "At ")=merged_belt_colours)*merged_months_at_rank),"")</f>
        <v/>
      </c>
    </row>
    <row r="2601" spans="1:18" x14ac:dyDescent="0.25">
      <c r="A2601"/>
      <c r="B2601" s="15" t="str" cm="1">
        <f t="array" ref="B2601">IFERROR(IF(LEN(A2601)&gt;0, IF(SUMPRODUCT((Inactives[Key]=J2601)*(Inactives[Currently Inactive]))=1,"Inactive","Active"),""),"Active")</f>
        <v/>
      </c>
      <c r="C2601" s="16" t="str" cm="1">
        <f t="array" aca="1" ref="C2601" ca="1">IFERROR(_xlfn._xlws.FILTER(Inactives[Inactive On],(Inactives[Key]=J2601)*(Inactives[Currently Inactive]),""),"")</f>
        <v/>
      </c>
      <c r="D2601" s="16" t="str" cm="1">
        <f t="array" aca="1" ref="D2601" ca="1">IFERROR(INDEX(_xlfn.TEXTSPLIT(E2601," "),1),"")</f>
        <v/>
      </c>
      <c r="E2601" s="15" t="str" cm="1">
        <f t="array" aca="1" ref="E2601" ca="1">IFERROR(_xlfn._xlws.FILTER(merged_ranks,(merged_end_dates=DATE(9999,12,31))*(merged_names=A2601)),"")</f>
        <v/>
      </c>
      <c r="F2601" s="17" t="str">
        <f ca="1">_xlfn.XLOOKUP(J2601,Promotions[Promo Key],Promotions[Promo Date],"")</f>
        <v/>
      </c>
      <c r="G2601" s="18" t="str">
        <f t="shared" ca="1" si="175"/>
        <v/>
      </c>
      <c r="H2601" s="18" t="str">
        <f t="shared" ca="1" si="174"/>
        <v/>
      </c>
      <c r="I2601" s="17" t="str">
        <f>_xlfn.XLOOKUP(A2601,Students[Full Name],Students[Starting Rank],"")</f>
        <v/>
      </c>
      <c r="J2601" s="15" t="str">
        <f t="shared" ca="1" si="176"/>
        <v xml:space="preserve">: </v>
      </c>
      <c r="K2601" s="16" t="str">
        <f>_xlfn.XLOOKUP(A2601,Students[Full Name],Students[Start Date],"")</f>
        <v/>
      </c>
      <c r="L2601" s="18">
        <f t="shared" ca="1" si="177"/>
        <v>-1</v>
      </c>
      <c r="M2601" s="18" cm="1">
        <f t="array" aca="1" ref="M2601" ca="1">SUMPRODUCT(Inactives[Days Inactive]*(Inactives[Student]=A2601))/365</f>
        <v>0</v>
      </c>
      <c r="N2601" s="18" t="str" cm="1">
        <f t="array" ref="N2601">IF(LEN($A2601)&gt;0,SUMPRODUCT(($A2601=merged_names)*(_xlfn.TEXTAFTER(N$2, "At ")=merged_belt_colours)*merged_months_at_rank),"")</f>
        <v/>
      </c>
      <c r="O2601" s="18" t="str" cm="1">
        <f t="array" ref="O2601">IF(LEN($A2601)&gt;0,SUMPRODUCT(($A2601=merged_names)*(_xlfn.TEXTAFTER(O$2, "At ")=merged_belt_colours)*merged_months_at_rank),"")</f>
        <v/>
      </c>
      <c r="P2601" s="18" t="str" cm="1">
        <f t="array" ref="P2601">IF(LEN($A2601)&gt;0,SUMPRODUCT(($A2601=merged_names)*(_xlfn.TEXTAFTER(P$2, "At ")=merged_belt_colours)*merged_months_at_rank),"")</f>
        <v/>
      </c>
      <c r="Q2601" s="18" t="str" cm="1">
        <f t="array" ref="Q2601">IF(LEN($A2601)&gt;0,SUMPRODUCT(($A2601=merged_names)*(_xlfn.TEXTAFTER(Q$2, "At ")=merged_belt_colours)*merged_months_at_rank),"")</f>
        <v/>
      </c>
      <c r="R2601" s="18" t="str" cm="1">
        <f t="array" ref="R2601">IF(LEN($A2601)&gt;0,SUMPRODUCT(($A2601=merged_names)*(_xlfn.TEXTAFTER(R$2, "At ")=merged_belt_colours)*merged_months_at_rank),"")</f>
        <v/>
      </c>
    </row>
    <row r="2602" spans="1:18" x14ac:dyDescent="0.25">
      <c r="A2602"/>
      <c r="B2602" s="15" t="str" cm="1">
        <f t="array" ref="B2602">IFERROR(IF(LEN(A2602)&gt;0, IF(SUMPRODUCT((Inactives[Key]=J2602)*(Inactives[Currently Inactive]))=1,"Inactive","Active"),""),"Active")</f>
        <v/>
      </c>
      <c r="C2602" s="16" t="str" cm="1">
        <f t="array" aca="1" ref="C2602" ca="1">IFERROR(_xlfn._xlws.FILTER(Inactives[Inactive On],(Inactives[Key]=J2602)*(Inactives[Currently Inactive]),""),"")</f>
        <v/>
      </c>
      <c r="D2602" s="16" t="str" cm="1">
        <f t="array" aca="1" ref="D2602" ca="1">IFERROR(INDEX(_xlfn.TEXTSPLIT(E2602," "),1),"")</f>
        <v/>
      </c>
      <c r="E2602" s="15" t="str" cm="1">
        <f t="array" aca="1" ref="E2602" ca="1">IFERROR(_xlfn._xlws.FILTER(merged_ranks,(merged_end_dates=DATE(9999,12,31))*(merged_names=A2602)),"")</f>
        <v/>
      </c>
      <c r="F2602" s="17" t="str">
        <f ca="1">_xlfn.XLOOKUP(J2602,Promotions[Promo Key],Promotions[Promo Date],"")</f>
        <v/>
      </c>
      <c r="G2602" s="18" t="str">
        <f t="shared" ca="1" si="175"/>
        <v/>
      </c>
      <c r="H2602" s="18" t="str">
        <f t="shared" ca="1" si="174"/>
        <v/>
      </c>
      <c r="I2602" s="17" t="str">
        <f>_xlfn.XLOOKUP(A2602,Students[Full Name],Students[Starting Rank],"")</f>
        <v/>
      </c>
      <c r="J2602" s="15" t="str">
        <f t="shared" ca="1" si="176"/>
        <v xml:space="preserve">: </v>
      </c>
      <c r="K2602" s="16" t="str">
        <f>_xlfn.XLOOKUP(A2602,Students[Full Name],Students[Start Date],"")</f>
        <v/>
      </c>
      <c r="L2602" s="18">
        <f t="shared" ca="1" si="177"/>
        <v>-1</v>
      </c>
      <c r="M2602" s="18" cm="1">
        <f t="array" aca="1" ref="M2602" ca="1">SUMPRODUCT(Inactives[Days Inactive]*(Inactives[Student]=A2602))/365</f>
        <v>0</v>
      </c>
      <c r="N2602" s="18" t="str" cm="1">
        <f t="array" ref="N2602">IF(LEN($A2602)&gt;0,SUMPRODUCT(($A2602=merged_names)*(_xlfn.TEXTAFTER(N$2, "At ")=merged_belt_colours)*merged_months_at_rank),"")</f>
        <v/>
      </c>
      <c r="O2602" s="18" t="str" cm="1">
        <f t="array" ref="O2602">IF(LEN($A2602)&gt;0,SUMPRODUCT(($A2602=merged_names)*(_xlfn.TEXTAFTER(O$2, "At ")=merged_belt_colours)*merged_months_at_rank),"")</f>
        <v/>
      </c>
      <c r="P2602" s="18" t="str" cm="1">
        <f t="array" ref="P2602">IF(LEN($A2602)&gt;0,SUMPRODUCT(($A2602=merged_names)*(_xlfn.TEXTAFTER(P$2, "At ")=merged_belt_colours)*merged_months_at_rank),"")</f>
        <v/>
      </c>
      <c r="Q2602" s="18" t="str" cm="1">
        <f t="array" ref="Q2602">IF(LEN($A2602)&gt;0,SUMPRODUCT(($A2602=merged_names)*(_xlfn.TEXTAFTER(Q$2, "At ")=merged_belt_colours)*merged_months_at_rank),"")</f>
        <v/>
      </c>
      <c r="R2602" s="18" t="str" cm="1">
        <f t="array" ref="R2602">IF(LEN($A2602)&gt;0,SUMPRODUCT(($A2602=merged_names)*(_xlfn.TEXTAFTER(R$2, "At ")=merged_belt_colours)*merged_months_at_rank),"")</f>
        <v/>
      </c>
    </row>
    <row r="2603" spans="1:18" x14ac:dyDescent="0.25">
      <c r="A2603"/>
      <c r="B2603" s="15" t="str" cm="1">
        <f t="array" ref="B2603">IFERROR(IF(LEN(A2603)&gt;0, IF(SUMPRODUCT((Inactives[Key]=J2603)*(Inactives[Currently Inactive]))=1,"Inactive","Active"),""),"Active")</f>
        <v/>
      </c>
      <c r="C2603" s="16" t="str" cm="1">
        <f t="array" aca="1" ref="C2603" ca="1">IFERROR(_xlfn._xlws.FILTER(Inactives[Inactive On],(Inactives[Key]=J2603)*(Inactives[Currently Inactive]),""),"")</f>
        <v/>
      </c>
      <c r="D2603" s="16" t="str" cm="1">
        <f t="array" aca="1" ref="D2603" ca="1">IFERROR(INDEX(_xlfn.TEXTSPLIT(E2603," "),1),"")</f>
        <v/>
      </c>
      <c r="E2603" s="15" t="str" cm="1">
        <f t="array" aca="1" ref="E2603" ca="1">IFERROR(_xlfn._xlws.FILTER(merged_ranks,(merged_end_dates=DATE(9999,12,31))*(merged_names=A2603)),"")</f>
        <v/>
      </c>
      <c r="F2603" s="17" t="str">
        <f ca="1">_xlfn.XLOOKUP(J2603,Promotions[Promo Key],Promotions[Promo Date],"")</f>
        <v/>
      </c>
      <c r="G2603" s="18" t="str">
        <f t="shared" ca="1" si="175"/>
        <v/>
      </c>
      <c r="H2603" s="18" t="str">
        <f t="shared" ca="1" si="174"/>
        <v/>
      </c>
      <c r="I2603" s="17" t="str">
        <f>_xlfn.XLOOKUP(A2603,Students[Full Name],Students[Starting Rank],"")</f>
        <v/>
      </c>
      <c r="J2603" s="15" t="str">
        <f t="shared" ca="1" si="176"/>
        <v xml:space="preserve">: </v>
      </c>
      <c r="K2603" s="16" t="str">
        <f>_xlfn.XLOOKUP(A2603,Students[Full Name],Students[Start Date],"")</f>
        <v/>
      </c>
      <c r="L2603" s="18">
        <f t="shared" ca="1" si="177"/>
        <v>-1</v>
      </c>
      <c r="M2603" s="18" cm="1">
        <f t="array" aca="1" ref="M2603" ca="1">SUMPRODUCT(Inactives[Days Inactive]*(Inactives[Student]=A2603))/365</f>
        <v>0</v>
      </c>
      <c r="N2603" s="18" t="str" cm="1">
        <f t="array" ref="N2603">IF(LEN($A2603)&gt;0,SUMPRODUCT(($A2603=merged_names)*(_xlfn.TEXTAFTER(N$2, "At ")=merged_belt_colours)*merged_months_at_rank),"")</f>
        <v/>
      </c>
      <c r="O2603" s="18" t="str" cm="1">
        <f t="array" ref="O2603">IF(LEN($A2603)&gt;0,SUMPRODUCT(($A2603=merged_names)*(_xlfn.TEXTAFTER(O$2, "At ")=merged_belt_colours)*merged_months_at_rank),"")</f>
        <v/>
      </c>
      <c r="P2603" s="18" t="str" cm="1">
        <f t="array" ref="P2603">IF(LEN($A2603)&gt;0,SUMPRODUCT(($A2603=merged_names)*(_xlfn.TEXTAFTER(P$2, "At ")=merged_belt_colours)*merged_months_at_rank),"")</f>
        <v/>
      </c>
      <c r="Q2603" s="18" t="str" cm="1">
        <f t="array" ref="Q2603">IF(LEN($A2603)&gt;0,SUMPRODUCT(($A2603=merged_names)*(_xlfn.TEXTAFTER(Q$2, "At ")=merged_belt_colours)*merged_months_at_rank),"")</f>
        <v/>
      </c>
      <c r="R2603" s="18" t="str" cm="1">
        <f t="array" ref="R2603">IF(LEN($A2603)&gt;0,SUMPRODUCT(($A2603=merged_names)*(_xlfn.TEXTAFTER(R$2, "At ")=merged_belt_colours)*merged_months_at_rank),"")</f>
        <v/>
      </c>
    </row>
    <row r="2604" spans="1:18" x14ac:dyDescent="0.25">
      <c r="A2604"/>
      <c r="B2604" s="15" t="str" cm="1">
        <f t="array" ref="B2604">IFERROR(IF(LEN(A2604)&gt;0, IF(SUMPRODUCT((Inactives[Key]=J2604)*(Inactives[Currently Inactive]))=1,"Inactive","Active"),""),"Active")</f>
        <v/>
      </c>
      <c r="C2604" s="16" t="str" cm="1">
        <f t="array" aca="1" ref="C2604" ca="1">IFERROR(_xlfn._xlws.FILTER(Inactives[Inactive On],(Inactives[Key]=J2604)*(Inactives[Currently Inactive]),""),"")</f>
        <v/>
      </c>
      <c r="D2604" s="16" t="str" cm="1">
        <f t="array" aca="1" ref="D2604" ca="1">IFERROR(INDEX(_xlfn.TEXTSPLIT(E2604," "),1),"")</f>
        <v/>
      </c>
      <c r="E2604" s="15" t="str" cm="1">
        <f t="array" aca="1" ref="E2604" ca="1">IFERROR(_xlfn._xlws.FILTER(merged_ranks,(merged_end_dates=DATE(9999,12,31))*(merged_names=A2604)),"")</f>
        <v/>
      </c>
      <c r="F2604" s="17" t="str">
        <f ca="1">_xlfn.XLOOKUP(J2604,Promotions[Promo Key],Promotions[Promo Date],"")</f>
        <v/>
      </c>
      <c r="G2604" s="18" t="str">
        <f t="shared" ca="1" si="175"/>
        <v/>
      </c>
      <c r="H2604" s="18" t="str">
        <f t="shared" ca="1" si="174"/>
        <v/>
      </c>
      <c r="I2604" s="17" t="str">
        <f>_xlfn.XLOOKUP(A2604,Students[Full Name],Students[Starting Rank],"")</f>
        <v/>
      </c>
      <c r="J2604" s="15" t="str">
        <f t="shared" ca="1" si="176"/>
        <v xml:space="preserve">: </v>
      </c>
      <c r="K2604" s="16" t="str">
        <f>_xlfn.XLOOKUP(A2604,Students[Full Name],Students[Start Date],"")</f>
        <v/>
      </c>
      <c r="L2604" s="18">
        <f t="shared" ca="1" si="177"/>
        <v>-1</v>
      </c>
      <c r="M2604" s="18" cm="1">
        <f t="array" aca="1" ref="M2604" ca="1">SUMPRODUCT(Inactives[Days Inactive]*(Inactives[Student]=A2604))/365</f>
        <v>0</v>
      </c>
      <c r="N2604" s="18" t="str" cm="1">
        <f t="array" ref="N2604">IF(LEN($A2604)&gt;0,SUMPRODUCT(($A2604=merged_names)*(_xlfn.TEXTAFTER(N$2, "At ")=merged_belt_colours)*merged_months_at_rank),"")</f>
        <v/>
      </c>
      <c r="O2604" s="18" t="str" cm="1">
        <f t="array" ref="O2604">IF(LEN($A2604)&gt;0,SUMPRODUCT(($A2604=merged_names)*(_xlfn.TEXTAFTER(O$2, "At ")=merged_belt_colours)*merged_months_at_rank),"")</f>
        <v/>
      </c>
      <c r="P2604" s="18" t="str" cm="1">
        <f t="array" ref="P2604">IF(LEN($A2604)&gt;0,SUMPRODUCT(($A2604=merged_names)*(_xlfn.TEXTAFTER(P$2, "At ")=merged_belt_colours)*merged_months_at_rank),"")</f>
        <v/>
      </c>
      <c r="Q2604" s="18" t="str" cm="1">
        <f t="array" ref="Q2604">IF(LEN($A2604)&gt;0,SUMPRODUCT(($A2604=merged_names)*(_xlfn.TEXTAFTER(Q$2, "At ")=merged_belt_colours)*merged_months_at_rank),"")</f>
        <v/>
      </c>
      <c r="R2604" s="18" t="str" cm="1">
        <f t="array" ref="R2604">IF(LEN($A2604)&gt;0,SUMPRODUCT(($A2604=merged_names)*(_xlfn.TEXTAFTER(R$2, "At ")=merged_belt_colours)*merged_months_at_rank),"")</f>
        <v/>
      </c>
    </row>
    <row r="2605" spans="1:18" x14ac:dyDescent="0.25">
      <c r="A2605"/>
      <c r="B2605" s="15" t="str" cm="1">
        <f t="array" ref="B2605">IFERROR(IF(LEN(A2605)&gt;0, IF(SUMPRODUCT((Inactives[Key]=J2605)*(Inactives[Currently Inactive]))=1,"Inactive","Active"),""),"Active")</f>
        <v/>
      </c>
      <c r="C2605" s="16" t="str" cm="1">
        <f t="array" aca="1" ref="C2605" ca="1">IFERROR(_xlfn._xlws.FILTER(Inactives[Inactive On],(Inactives[Key]=J2605)*(Inactives[Currently Inactive]),""),"")</f>
        <v/>
      </c>
      <c r="D2605" s="16" t="str" cm="1">
        <f t="array" aca="1" ref="D2605" ca="1">IFERROR(INDEX(_xlfn.TEXTSPLIT(E2605," "),1),"")</f>
        <v/>
      </c>
      <c r="E2605" s="15" t="str" cm="1">
        <f t="array" aca="1" ref="E2605" ca="1">IFERROR(_xlfn._xlws.FILTER(merged_ranks,(merged_end_dates=DATE(9999,12,31))*(merged_names=A2605)),"")</f>
        <v/>
      </c>
      <c r="F2605" s="17" t="str">
        <f ca="1">_xlfn.XLOOKUP(J2605,Promotions[Promo Key],Promotions[Promo Date],"")</f>
        <v/>
      </c>
      <c r="G2605" s="18" t="str">
        <f t="shared" ca="1" si="175"/>
        <v/>
      </c>
      <c r="H2605" s="18" t="str">
        <f t="shared" ca="1" si="174"/>
        <v/>
      </c>
      <c r="I2605" s="17" t="str">
        <f>_xlfn.XLOOKUP(A2605,Students[Full Name],Students[Starting Rank],"")</f>
        <v/>
      </c>
      <c r="J2605" s="15" t="str">
        <f t="shared" ca="1" si="176"/>
        <v xml:space="preserve">: </v>
      </c>
      <c r="K2605" s="16" t="str">
        <f>_xlfn.XLOOKUP(A2605,Students[Full Name],Students[Start Date],"")</f>
        <v/>
      </c>
      <c r="L2605" s="18">
        <f t="shared" ca="1" si="177"/>
        <v>-1</v>
      </c>
      <c r="M2605" s="18" cm="1">
        <f t="array" aca="1" ref="M2605" ca="1">SUMPRODUCT(Inactives[Days Inactive]*(Inactives[Student]=A2605))/365</f>
        <v>0</v>
      </c>
      <c r="N2605" s="18" t="str" cm="1">
        <f t="array" ref="N2605">IF(LEN($A2605)&gt;0,SUMPRODUCT(($A2605=merged_names)*(_xlfn.TEXTAFTER(N$2, "At ")=merged_belt_colours)*merged_months_at_rank),"")</f>
        <v/>
      </c>
      <c r="O2605" s="18" t="str" cm="1">
        <f t="array" ref="O2605">IF(LEN($A2605)&gt;0,SUMPRODUCT(($A2605=merged_names)*(_xlfn.TEXTAFTER(O$2, "At ")=merged_belt_colours)*merged_months_at_rank),"")</f>
        <v/>
      </c>
      <c r="P2605" s="18" t="str" cm="1">
        <f t="array" ref="P2605">IF(LEN($A2605)&gt;0,SUMPRODUCT(($A2605=merged_names)*(_xlfn.TEXTAFTER(P$2, "At ")=merged_belt_colours)*merged_months_at_rank),"")</f>
        <v/>
      </c>
      <c r="Q2605" s="18" t="str" cm="1">
        <f t="array" ref="Q2605">IF(LEN($A2605)&gt;0,SUMPRODUCT(($A2605=merged_names)*(_xlfn.TEXTAFTER(Q$2, "At ")=merged_belt_colours)*merged_months_at_rank),"")</f>
        <v/>
      </c>
      <c r="R2605" s="18" t="str" cm="1">
        <f t="array" ref="R2605">IF(LEN($A2605)&gt;0,SUMPRODUCT(($A2605=merged_names)*(_xlfn.TEXTAFTER(R$2, "At ")=merged_belt_colours)*merged_months_at_rank),"")</f>
        <v/>
      </c>
    </row>
    <row r="2606" spans="1:18" x14ac:dyDescent="0.25">
      <c r="A2606"/>
      <c r="B2606" s="15" t="str" cm="1">
        <f t="array" ref="B2606">IFERROR(IF(LEN(A2606)&gt;0, IF(SUMPRODUCT((Inactives[Key]=J2606)*(Inactives[Currently Inactive]))=1,"Inactive","Active"),""),"Active")</f>
        <v/>
      </c>
      <c r="C2606" s="16" t="str" cm="1">
        <f t="array" aca="1" ref="C2606" ca="1">IFERROR(_xlfn._xlws.FILTER(Inactives[Inactive On],(Inactives[Key]=J2606)*(Inactives[Currently Inactive]),""),"")</f>
        <v/>
      </c>
      <c r="D2606" s="16" t="str" cm="1">
        <f t="array" aca="1" ref="D2606" ca="1">IFERROR(INDEX(_xlfn.TEXTSPLIT(E2606," "),1),"")</f>
        <v/>
      </c>
      <c r="E2606" s="15" t="str" cm="1">
        <f t="array" aca="1" ref="E2606" ca="1">IFERROR(_xlfn._xlws.FILTER(merged_ranks,(merged_end_dates=DATE(9999,12,31))*(merged_names=A2606)),"")</f>
        <v/>
      </c>
      <c r="F2606" s="17" t="str">
        <f ca="1">_xlfn.XLOOKUP(J2606,Promotions[Promo Key],Promotions[Promo Date],"")</f>
        <v/>
      </c>
      <c r="G2606" s="18" t="str">
        <f t="shared" ca="1" si="175"/>
        <v/>
      </c>
      <c r="H2606" s="18" t="str">
        <f t="shared" ca="1" si="174"/>
        <v/>
      </c>
      <c r="I2606" s="17" t="str">
        <f>_xlfn.XLOOKUP(A2606,Students[Full Name],Students[Starting Rank],"")</f>
        <v/>
      </c>
      <c r="J2606" s="15" t="str">
        <f t="shared" ca="1" si="176"/>
        <v xml:space="preserve">: </v>
      </c>
      <c r="K2606" s="16" t="str">
        <f>_xlfn.XLOOKUP(A2606,Students[Full Name],Students[Start Date],"")</f>
        <v/>
      </c>
      <c r="L2606" s="18">
        <f t="shared" ca="1" si="177"/>
        <v>-1</v>
      </c>
      <c r="M2606" s="18" cm="1">
        <f t="array" aca="1" ref="M2606" ca="1">SUMPRODUCT(Inactives[Days Inactive]*(Inactives[Student]=A2606))/365</f>
        <v>0</v>
      </c>
      <c r="N2606" s="18" t="str" cm="1">
        <f t="array" ref="N2606">IF(LEN($A2606)&gt;0,SUMPRODUCT(($A2606=merged_names)*(_xlfn.TEXTAFTER(N$2, "At ")=merged_belt_colours)*merged_months_at_rank),"")</f>
        <v/>
      </c>
      <c r="O2606" s="18" t="str" cm="1">
        <f t="array" ref="O2606">IF(LEN($A2606)&gt;0,SUMPRODUCT(($A2606=merged_names)*(_xlfn.TEXTAFTER(O$2, "At ")=merged_belt_colours)*merged_months_at_rank),"")</f>
        <v/>
      </c>
      <c r="P2606" s="18" t="str" cm="1">
        <f t="array" ref="P2606">IF(LEN($A2606)&gt;0,SUMPRODUCT(($A2606=merged_names)*(_xlfn.TEXTAFTER(P$2, "At ")=merged_belt_colours)*merged_months_at_rank),"")</f>
        <v/>
      </c>
      <c r="Q2606" s="18" t="str" cm="1">
        <f t="array" ref="Q2606">IF(LEN($A2606)&gt;0,SUMPRODUCT(($A2606=merged_names)*(_xlfn.TEXTAFTER(Q$2, "At ")=merged_belt_colours)*merged_months_at_rank),"")</f>
        <v/>
      </c>
      <c r="R2606" s="18" t="str" cm="1">
        <f t="array" ref="R2606">IF(LEN($A2606)&gt;0,SUMPRODUCT(($A2606=merged_names)*(_xlfn.TEXTAFTER(R$2, "At ")=merged_belt_colours)*merged_months_at_rank),"")</f>
        <v/>
      </c>
    </row>
    <row r="2607" spans="1:18" x14ac:dyDescent="0.25">
      <c r="A2607"/>
      <c r="B2607" s="15" t="str" cm="1">
        <f t="array" ref="B2607">IFERROR(IF(LEN(A2607)&gt;0, IF(SUMPRODUCT((Inactives[Key]=J2607)*(Inactives[Currently Inactive]))=1,"Inactive","Active"),""),"Active")</f>
        <v/>
      </c>
      <c r="C2607" s="16" t="str" cm="1">
        <f t="array" aca="1" ref="C2607" ca="1">IFERROR(_xlfn._xlws.FILTER(Inactives[Inactive On],(Inactives[Key]=J2607)*(Inactives[Currently Inactive]),""),"")</f>
        <v/>
      </c>
      <c r="D2607" s="16" t="str" cm="1">
        <f t="array" aca="1" ref="D2607" ca="1">IFERROR(INDEX(_xlfn.TEXTSPLIT(E2607," "),1),"")</f>
        <v/>
      </c>
      <c r="E2607" s="15" t="str" cm="1">
        <f t="array" aca="1" ref="E2607" ca="1">IFERROR(_xlfn._xlws.FILTER(merged_ranks,(merged_end_dates=DATE(9999,12,31))*(merged_names=A2607)),"")</f>
        <v/>
      </c>
      <c r="F2607" s="17" t="str">
        <f ca="1">_xlfn.XLOOKUP(J2607,Promotions[Promo Key],Promotions[Promo Date],"")</f>
        <v/>
      </c>
      <c r="G2607" s="18" t="str">
        <f t="shared" ca="1" si="175"/>
        <v/>
      </c>
      <c r="H2607" s="18" t="str">
        <f t="shared" ca="1" si="174"/>
        <v/>
      </c>
      <c r="I2607" s="17" t="str">
        <f>_xlfn.XLOOKUP(A2607,Students[Full Name],Students[Starting Rank],"")</f>
        <v/>
      </c>
      <c r="J2607" s="15" t="str">
        <f t="shared" ca="1" si="176"/>
        <v xml:space="preserve">: </v>
      </c>
      <c r="K2607" s="16" t="str">
        <f>_xlfn.XLOOKUP(A2607,Students[Full Name],Students[Start Date],"")</f>
        <v/>
      </c>
      <c r="L2607" s="18">
        <f t="shared" ca="1" si="177"/>
        <v>-1</v>
      </c>
      <c r="M2607" s="18" cm="1">
        <f t="array" aca="1" ref="M2607" ca="1">SUMPRODUCT(Inactives[Days Inactive]*(Inactives[Student]=A2607))/365</f>
        <v>0</v>
      </c>
      <c r="N2607" s="18" t="str" cm="1">
        <f t="array" ref="N2607">IF(LEN($A2607)&gt;0,SUMPRODUCT(($A2607=merged_names)*(_xlfn.TEXTAFTER(N$2, "At ")=merged_belt_colours)*merged_months_at_rank),"")</f>
        <v/>
      </c>
      <c r="O2607" s="18" t="str" cm="1">
        <f t="array" ref="O2607">IF(LEN($A2607)&gt;0,SUMPRODUCT(($A2607=merged_names)*(_xlfn.TEXTAFTER(O$2, "At ")=merged_belt_colours)*merged_months_at_rank),"")</f>
        <v/>
      </c>
      <c r="P2607" s="18" t="str" cm="1">
        <f t="array" ref="P2607">IF(LEN($A2607)&gt;0,SUMPRODUCT(($A2607=merged_names)*(_xlfn.TEXTAFTER(P$2, "At ")=merged_belt_colours)*merged_months_at_rank),"")</f>
        <v/>
      </c>
      <c r="Q2607" s="18" t="str" cm="1">
        <f t="array" ref="Q2607">IF(LEN($A2607)&gt;0,SUMPRODUCT(($A2607=merged_names)*(_xlfn.TEXTAFTER(Q$2, "At ")=merged_belt_colours)*merged_months_at_rank),"")</f>
        <v/>
      </c>
      <c r="R2607" s="18" t="str" cm="1">
        <f t="array" ref="R2607">IF(LEN($A2607)&gt;0,SUMPRODUCT(($A2607=merged_names)*(_xlfn.TEXTAFTER(R$2, "At ")=merged_belt_colours)*merged_months_at_rank),"")</f>
        <v/>
      </c>
    </row>
    <row r="2608" spans="1:18" x14ac:dyDescent="0.25">
      <c r="A2608"/>
      <c r="B2608" s="15" t="str" cm="1">
        <f t="array" ref="B2608">IFERROR(IF(LEN(A2608)&gt;0, IF(SUMPRODUCT((Inactives[Key]=J2608)*(Inactives[Currently Inactive]))=1,"Inactive","Active"),""),"Active")</f>
        <v/>
      </c>
      <c r="C2608" s="16" t="str" cm="1">
        <f t="array" aca="1" ref="C2608" ca="1">IFERROR(_xlfn._xlws.FILTER(Inactives[Inactive On],(Inactives[Key]=J2608)*(Inactives[Currently Inactive]),""),"")</f>
        <v/>
      </c>
      <c r="D2608" s="16" t="str" cm="1">
        <f t="array" aca="1" ref="D2608" ca="1">IFERROR(INDEX(_xlfn.TEXTSPLIT(E2608," "),1),"")</f>
        <v/>
      </c>
      <c r="E2608" s="15" t="str" cm="1">
        <f t="array" aca="1" ref="E2608" ca="1">IFERROR(_xlfn._xlws.FILTER(merged_ranks,(merged_end_dates=DATE(9999,12,31))*(merged_names=A2608)),"")</f>
        <v/>
      </c>
      <c r="F2608" s="17" t="str">
        <f ca="1">_xlfn.XLOOKUP(J2608,Promotions[Promo Key],Promotions[Promo Date],"")</f>
        <v/>
      </c>
      <c r="G2608" s="18" t="str">
        <f t="shared" ca="1" si="175"/>
        <v/>
      </c>
      <c r="H2608" s="18" t="str">
        <f t="shared" ca="1" si="174"/>
        <v/>
      </c>
      <c r="I2608" s="17" t="str">
        <f>_xlfn.XLOOKUP(A2608,Students[Full Name],Students[Starting Rank],"")</f>
        <v/>
      </c>
      <c r="J2608" s="15" t="str">
        <f t="shared" ca="1" si="176"/>
        <v xml:space="preserve">: </v>
      </c>
      <c r="K2608" s="16" t="str">
        <f>_xlfn.XLOOKUP(A2608,Students[Full Name],Students[Start Date],"")</f>
        <v/>
      </c>
      <c r="L2608" s="18">
        <f t="shared" ca="1" si="177"/>
        <v>-1</v>
      </c>
      <c r="M2608" s="18" cm="1">
        <f t="array" aca="1" ref="M2608" ca="1">SUMPRODUCT(Inactives[Days Inactive]*(Inactives[Student]=A2608))/365</f>
        <v>0</v>
      </c>
      <c r="N2608" s="18" t="str" cm="1">
        <f t="array" ref="N2608">IF(LEN($A2608)&gt;0,SUMPRODUCT(($A2608=merged_names)*(_xlfn.TEXTAFTER(N$2, "At ")=merged_belt_colours)*merged_months_at_rank),"")</f>
        <v/>
      </c>
      <c r="O2608" s="18" t="str" cm="1">
        <f t="array" ref="O2608">IF(LEN($A2608)&gt;0,SUMPRODUCT(($A2608=merged_names)*(_xlfn.TEXTAFTER(O$2, "At ")=merged_belt_colours)*merged_months_at_rank),"")</f>
        <v/>
      </c>
      <c r="P2608" s="18" t="str" cm="1">
        <f t="array" ref="P2608">IF(LEN($A2608)&gt;0,SUMPRODUCT(($A2608=merged_names)*(_xlfn.TEXTAFTER(P$2, "At ")=merged_belt_colours)*merged_months_at_rank),"")</f>
        <v/>
      </c>
      <c r="Q2608" s="18" t="str" cm="1">
        <f t="array" ref="Q2608">IF(LEN($A2608)&gt;0,SUMPRODUCT(($A2608=merged_names)*(_xlfn.TEXTAFTER(Q$2, "At ")=merged_belt_colours)*merged_months_at_rank),"")</f>
        <v/>
      </c>
      <c r="R2608" s="18" t="str" cm="1">
        <f t="array" ref="R2608">IF(LEN($A2608)&gt;0,SUMPRODUCT(($A2608=merged_names)*(_xlfn.TEXTAFTER(R$2, "At ")=merged_belt_colours)*merged_months_at_rank),"")</f>
        <v/>
      </c>
    </row>
    <row r="2609" spans="1:18" x14ac:dyDescent="0.25">
      <c r="A2609"/>
      <c r="B2609" s="15" t="str" cm="1">
        <f t="array" ref="B2609">IFERROR(IF(LEN(A2609)&gt;0, IF(SUMPRODUCT((Inactives[Key]=J2609)*(Inactives[Currently Inactive]))=1,"Inactive","Active"),""),"Active")</f>
        <v/>
      </c>
      <c r="C2609" s="16" t="str" cm="1">
        <f t="array" aca="1" ref="C2609" ca="1">IFERROR(_xlfn._xlws.FILTER(Inactives[Inactive On],(Inactives[Key]=J2609)*(Inactives[Currently Inactive]),""),"")</f>
        <v/>
      </c>
      <c r="D2609" s="16" t="str" cm="1">
        <f t="array" aca="1" ref="D2609" ca="1">IFERROR(INDEX(_xlfn.TEXTSPLIT(E2609," "),1),"")</f>
        <v/>
      </c>
      <c r="E2609" s="15" t="str" cm="1">
        <f t="array" aca="1" ref="E2609" ca="1">IFERROR(_xlfn._xlws.FILTER(merged_ranks,(merged_end_dates=DATE(9999,12,31))*(merged_names=A2609)),"")</f>
        <v/>
      </c>
      <c r="F2609" s="17" t="str">
        <f ca="1">_xlfn.XLOOKUP(J2609,Promotions[Promo Key],Promotions[Promo Date],"")</f>
        <v/>
      </c>
      <c r="G2609" s="18" t="str">
        <f t="shared" ca="1" si="175"/>
        <v/>
      </c>
      <c r="H2609" s="18" t="str">
        <f t="shared" ca="1" si="174"/>
        <v/>
      </c>
      <c r="I2609" s="17" t="str">
        <f>_xlfn.XLOOKUP(A2609,Students[Full Name],Students[Starting Rank],"")</f>
        <v/>
      </c>
      <c r="J2609" s="15" t="str">
        <f t="shared" ca="1" si="176"/>
        <v xml:space="preserve">: </v>
      </c>
      <c r="K2609" s="16" t="str">
        <f>_xlfn.XLOOKUP(A2609,Students[Full Name],Students[Start Date],"")</f>
        <v/>
      </c>
      <c r="L2609" s="18">
        <f t="shared" ca="1" si="177"/>
        <v>-1</v>
      </c>
      <c r="M2609" s="18" cm="1">
        <f t="array" aca="1" ref="M2609" ca="1">SUMPRODUCT(Inactives[Days Inactive]*(Inactives[Student]=A2609))/365</f>
        <v>0</v>
      </c>
      <c r="N2609" s="18" t="str" cm="1">
        <f t="array" ref="N2609">IF(LEN($A2609)&gt;0,SUMPRODUCT(($A2609=merged_names)*(_xlfn.TEXTAFTER(N$2, "At ")=merged_belt_colours)*merged_months_at_rank),"")</f>
        <v/>
      </c>
      <c r="O2609" s="18" t="str" cm="1">
        <f t="array" ref="O2609">IF(LEN($A2609)&gt;0,SUMPRODUCT(($A2609=merged_names)*(_xlfn.TEXTAFTER(O$2, "At ")=merged_belt_colours)*merged_months_at_rank),"")</f>
        <v/>
      </c>
      <c r="P2609" s="18" t="str" cm="1">
        <f t="array" ref="P2609">IF(LEN($A2609)&gt;0,SUMPRODUCT(($A2609=merged_names)*(_xlfn.TEXTAFTER(P$2, "At ")=merged_belt_colours)*merged_months_at_rank),"")</f>
        <v/>
      </c>
      <c r="Q2609" s="18" t="str" cm="1">
        <f t="array" ref="Q2609">IF(LEN($A2609)&gt;0,SUMPRODUCT(($A2609=merged_names)*(_xlfn.TEXTAFTER(Q$2, "At ")=merged_belt_colours)*merged_months_at_rank),"")</f>
        <v/>
      </c>
      <c r="R2609" s="18" t="str" cm="1">
        <f t="array" ref="R2609">IF(LEN($A2609)&gt;0,SUMPRODUCT(($A2609=merged_names)*(_xlfn.TEXTAFTER(R$2, "At ")=merged_belt_colours)*merged_months_at_rank),"")</f>
        <v/>
      </c>
    </row>
    <row r="2610" spans="1:18" x14ac:dyDescent="0.25">
      <c r="A2610"/>
      <c r="B2610" s="15" t="str" cm="1">
        <f t="array" ref="B2610">IFERROR(IF(LEN(A2610)&gt;0, IF(SUMPRODUCT((Inactives[Key]=J2610)*(Inactives[Currently Inactive]))=1,"Inactive","Active"),""),"Active")</f>
        <v/>
      </c>
      <c r="C2610" s="16" t="str" cm="1">
        <f t="array" aca="1" ref="C2610" ca="1">IFERROR(_xlfn._xlws.FILTER(Inactives[Inactive On],(Inactives[Key]=J2610)*(Inactives[Currently Inactive]),""),"")</f>
        <v/>
      </c>
      <c r="D2610" s="16" t="str" cm="1">
        <f t="array" aca="1" ref="D2610" ca="1">IFERROR(INDEX(_xlfn.TEXTSPLIT(E2610," "),1),"")</f>
        <v/>
      </c>
      <c r="E2610" s="15" t="str" cm="1">
        <f t="array" aca="1" ref="E2610" ca="1">IFERROR(_xlfn._xlws.FILTER(merged_ranks,(merged_end_dates=DATE(9999,12,31))*(merged_names=A2610)),"")</f>
        <v/>
      </c>
      <c r="F2610" s="17" t="str">
        <f ca="1">_xlfn.XLOOKUP(J2610,Promotions[Promo Key],Promotions[Promo Date],"")</f>
        <v/>
      </c>
      <c r="G2610" s="18" t="str">
        <f t="shared" ca="1" si="175"/>
        <v/>
      </c>
      <c r="H2610" s="18" t="str">
        <f t="shared" ca="1" si="174"/>
        <v/>
      </c>
      <c r="I2610" s="17" t="str">
        <f>_xlfn.XLOOKUP(A2610,Students[Full Name],Students[Starting Rank],"")</f>
        <v/>
      </c>
      <c r="J2610" s="15" t="str">
        <f t="shared" ca="1" si="176"/>
        <v xml:space="preserve">: </v>
      </c>
      <c r="K2610" s="16" t="str">
        <f>_xlfn.XLOOKUP(A2610,Students[Full Name],Students[Start Date],"")</f>
        <v/>
      </c>
      <c r="L2610" s="18">
        <f t="shared" ca="1" si="177"/>
        <v>-1</v>
      </c>
      <c r="M2610" s="18" cm="1">
        <f t="array" aca="1" ref="M2610" ca="1">SUMPRODUCT(Inactives[Days Inactive]*(Inactives[Student]=A2610))/365</f>
        <v>0</v>
      </c>
      <c r="N2610" s="18" t="str" cm="1">
        <f t="array" ref="N2610">IF(LEN($A2610)&gt;0,SUMPRODUCT(($A2610=merged_names)*(_xlfn.TEXTAFTER(N$2, "At ")=merged_belt_colours)*merged_months_at_rank),"")</f>
        <v/>
      </c>
      <c r="O2610" s="18" t="str" cm="1">
        <f t="array" ref="O2610">IF(LEN($A2610)&gt;0,SUMPRODUCT(($A2610=merged_names)*(_xlfn.TEXTAFTER(O$2, "At ")=merged_belt_colours)*merged_months_at_rank),"")</f>
        <v/>
      </c>
      <c r="P2610" s="18" t="str" cm="1">
        <f t="array" ref="P2610">IF(LEN($A2610)&gt;0,SUMPRODUCT(($A2610=merged_names)*(_xlfn.TEXTAFTER(P$2, "At ")=merged_belt_colours)*merged_months_at_rank),"")</f>
        <v/>
      </c>
      <c r="Q2610" s="18" t="str" cm="1">
        <f t="array" ref="Q2610">IF(LEN($A2610)&gt;0,SUMPRODUCT(($A2610=merged_names)*(_xlfn.TEXTAFTER(Q$2, "At ")=merged_belt_colours)*merged_months_at_rank),"")</f>
        <v/>
      </c>
      <c r="R2610" s="18" t="str" cm="1">
        <f t="array" ref="R2610">IF(LEN($A2610)&gt;0,SUMPRODUCT(($A2610=merged_names)*(_xlfn.TEXTAFTER(R$2, "At ")=merged_belt_colours)*merged_months_at_rank),"")</f>
        <v/>
      </c>
    </row>
    <row r="2611" spans="1:18" x14ac:dyDescent="0.25">
      <c r="A2611"/>
      <c r="B2611" s="15" t="str" cm="1">
        <f t="array" ref="B2611">IFERROR(IF(LEN(A2611)&gt;0, IF(SUMPRODUCT((Inactives[Key]=J2611)*(Inactives[Currently Inactive]))=1,"Inactive","Active"),""),"Active")</f>
        <v/>
      </c>
      <c r="C2611" s="16" t="str" cm="1">
        <f t="array" aca="1" ref="C2611" ca="1">IFERROR(_xlfn._xlws.FILTER(Inactives[Inactive On],(Inactives[Key]=J2611)*(Inactives[Currently Inactive]),""),"")</f>
        <v/>
      </c>
      <c r="D2611" s="16" t="str" cm="1">
        <f t="array" aca="1" ref="D2611" ca="1">IFERROR(INDEX(_xlfn.TEXTSPLIT(E2611," "),1),"")</f>
        <v/>
      </c>
      <c r="E2611" s="15" t="str" cm="1">
        <f t="array" aca="1" ref="E2611" ca="1">IFERROR(_xlfn._xlws.FILTER(merged_ranks,(merged_end_dates=DATE(9999,12,31))*(merged_names=A2611)),"")</f>
        <v/>
      </c>
      <c r="F2611" s="17" t="str">
        <f ca="1">_xlfn.XLOOKUP(J2611,Promotions[Promo Key],Promotions[Promo Date],"")</f>
        <v/>
      </c>
      <c r="G2611" s="18" t="str">
        <f t="shared" ca="1" si="175"/>
        <v/>
      </c>
      <c r="H2611" s="18" t="str">
        <f t="shared" ca="1" si="174"/>
        <v/>
      </c>
      <c r="I2611" s="17" t="str">
        <f>_xlfn.XLOOKUP(A2611,Students[Full Name],Students[Starting Rank],"")</f>
        <v/>
      </c>
      <c r="J2611" s="15" t="str">
        <f t="shared" ca="1" si="176"/>
        <v xml:space="preserve">: </v>
      </c>
      <c r="K2611" s="16" t="str">
        <f>_xlfn.XLOOKUP(A2611,Students[Full Name],Students[Start Date],"")</f>
        <v/>
      </c>
      <c r="L2611" s="18">
        <f t="shared" ca="1" si="177"/>
        <v>-1</v>
      </c>
      <c r="M2611" s="18" cm="1">
        <f t="array" aca="1" ref="M2611" ca="1">SUMPRODUCT(Inactives[Days Inactive]*(Inactives[Student]=A2611))/365</f>
        <v>0</v>
      </c>
      <c r="N2611" s="18" t="str" cm="1">
        <f t="array" ref="N2611">IF(LEN($A2611)&gt;0,SUMPRODUCT(($A2611=merged_names)*(_xlfn.TEXTAFTER(N$2, "At ")=merged_belt_colours)*merged_months_at_rank),"")</f>
        <v/>
      </c>
      <c r="O2611" s="18" t="str" cm="1">
        <f t="array" ref="O2611">IF(LEN($A2611)&gt;0,SUMPRODUCT(($A2611=merged_names)*(_xlfn.TEXTAFTER(O$2, "At ")=merged_belt_colours)*merged_months_at_rank),"")</f>
        <v/>
      </c>
      <c r="P2611" s="18" t="str" cm="1">
        <f t="array" ref="P2611">IF(LEN($A2611)&gt;0,SUMPRODUCT(($A2611=merged_names)*(_xlfn.TEXTAFTER(P$2, "At ")=merged_belt_colours)*merged_months_at_rank),"")</f>
        <v/>
      </c>
      <c r="Q2611" s="18" t="str" cm="1">
        <f t="array" ref="Q2611">IF(LEN($A2611)&gt;0,SUMPRODUCT(($A2611=merged_names)*(_xlfn.TEXTAFTER(Q$2, "At ")=merged_belt_colours)*merged_months_at_rank),"")</f>
        <v/>
      </c>
      <c r="R2611" s="18" t="str" cm="1">
        <f t="array" ref="R2611">IF(LEN($A2611)&gt;0,SUMPRODUCT(($A2611=merged_names)*(_xlfn.TEXTAFTER(R$2, "At ")=merged_belt_colours)*merged_months_at_rank),"")</f>
        <v/>
      </c>
    </row>
    <row r="2612" spans="1:18" x14ac:dyDescent="0.25">
      <c r="A2612"/>
      <c r="B2612" s="15" t="str" cm="1">
        <f t="array" ref="B2612">IFERROR(IF(LEN(A2612)&gt;0, IF(SUMPRODUCT((Inactives[Key]=J2612)*(Inactives[Currently Inactive]))=1,"Inactive","Active"),""),"Active")</f>
        <v/>
      </c>
      <c r="C2612" s="16" t="str" cm="1">
        <f t="array" aca="1" ref="C2612" ca="1">IFERROR(_xlfn._xlws.FILTER(Inactives[Inactive On],(Inactives[Key]=J2612)*(Inactives[Currently Inactive]),""),"")</f>
        <v/>
      </c>
      <c r="D2612" s="16" t="str" cm="1">
        <f t="array" aca="1" ref="D2612" ca="1">IFERROR(INDEX(_xlfn.TEXTSPLIT(E2612," "),1),"")</f>
        <v/>
      </c>
      <c r="E2612" s="15" t="str" cm="1">
        <f t="array" aca="1" ref="E2612" ca="1">IFERROR(_xlfn._xlws.FILTER(merged_ranks,(merged_end_dates=DATE(9999,12,31))*(merged_names=A2612)),"")</f>
        <v/>
      </c>
      <c r="F2612" s="17" t="str">
        <f ca="1">_xlfn.XLOOKUP(J2612,Promotions[Promo Key],Promotions[Promo Date],"")</f>
        <v/>
      </c>
      <c r="G2612" s="18" t="str">
        <f t="shared" ca="1" si="175"/>
        <v/>
      </c>
      <c r="H2612" s="18" t="str">
        <f t="shared" ca="1" si="174"/>
        <v/>
      </c>
      <c r="I2612" s="17" t="str">
        <f>_xlfn.XLOOKUP(A2612,Students[Full Name],Students[Starting Rank],"")</f>
        <v/>
      </c>
      <c r="J2612" s="15" t="str">
        <f t="shared" ca="1" si="176"/>
        <v xml:space="preserve">: </v>
      </c>
      <c r="K2612" s="16" t="str">
        <f>_xlfn.XLOOKUP(A2612,Students[Full Name],Students[Start Date],"")</f>
        <v/>
      </c>
      <c r="L2612" s="18">
        <f t="shared" ca="1" si="177"/>
        <v>-1</v>
      </c>
      <c r="M2612" s="18" cm="1">
        <f t="array" aca="1" ref="M2612" ca="1">SUMPRODUCT(Inactives[Days Inactive]*(Inactives[Student]=A2612))/365</f>
        <v>0</v>
      </c>
      <c r="N2612" s="18" t="str" cm="1">
        <f t="array" ref="N2612">IF(LEN($A2612)&gt;0,SUMPRODUCT(($A2612=merged_names)*(_xlfn.TEXTAFTER(N$2, "At ")=merged_belt_colours)*merged_months_at_rank),"")</f>
        <v/>
      </c>
      <c r="O2612" s="18" t="str" cm="1">
        <f t="array" ref="O2612">IF(LEN($A2612)&gt;0,SUMPRODUCT(($A2612=merged_names)*(_xlfn.TEXTAFTER(O$2, "At ")=merged_belt_colours)*merged_months_at_rank),"")</f>
        <v/>
      </c>
      <c r="P2612" s="18" t="str" cm="1">
        <f t="array" ref="P2612">IF(LEN($A2612)&gt;0,SUMPRODUCT(($A2612=merged_names)*(_xlfn.TEXTAFTER(P$2, "At ")=merged_belt_colours)*merged_months_at_rank),"")</f>
        <v/>
      </c>
      <c r="Q2612" s="18" t="str" cm="1">
        <f t="array" ref="Q2612">IF(LEN($A2612)&gt;0,SUMPRODUCT(($A2612=merged_names)*(_xlfn.TEXTAFTER(Q$2, "At ")=merged_belt_colours)*merged_months_at_rank),"")</f>
        <v/>
      </c>
      <c r="R2612" s="18" t="str" cm="1">
        <f t="array" ref="R2612">IF(LEN($A2612)&gt;0,SUMPRODUCT(($A2612=merged_names)*(_xlfn.TEXTAFTER(R$2, "At ")=merged_belt_colours)*merged_months_at_rank),"")</f>
        <v/>
      </c>
    </row>
    <row r="2613" spans="1:18" x14ac:dyDescent="0.25">
      <c r="A2613"/>
      <c r="B2613" s="15" t="str" cm="1">
        <f t="array" ref="B2613">IFERROR(IF(LEN(A2613)&gt;0, IF(SUMPRODUCT((Inactives[Key]=J2613)*(Inactives[Currently Inactive]))=1,"Inactive","Active"),""),"Active")</f>
        <v/>
      </c>
      <c r="C2613" s="16" t="str" cm="1">
        <f t="array" aca="1" ref="C2613" ca="1">IFERROR(_xlfn._xlws.FILTER(Inactives[Inactive On],(Inactives[Key]=J2613)*(Inactives[Currently Inactive]),""),"")</f>
        <v/>
      </c>
      <c r="D2613" s="16" t="str" cm="1">
        <f t="array" aca="1" ref="D2613" ca="1">IFERROR(INDEX(_xlfn.TEXTSPLIT(E2613," "),1),"")</f>
        <v/>
      </c>
      <c r="E2613" s="15" t="str" cm="1">
        <f t="array" aca="1" ref="E2613" ca="1">IFERROR(_xlfn._xlws.FILTER(merged_ranks,(merged_end_dates=DATE(9999,12,31))*(merged_names=A2613)),"")</f>
        <v/>
      </c>
      <c r="F2613" s="17" t="str">
        <f ca="1">_xlfn.XLOOKUP(J2613,Promotions[Promo Key],Promotions[Promo Date],"")</f>
        <v/>
      </c>
      <c r="G2613" s="18" t="str">
        <f t="shared" ca="1" si="175"/>
        <v/>
      </c>
      <c r="H2613" s="18" t="str">
        <f t="shared" ca="1" si="174"/>
        <v/>
      </c>
      <c r="I2613" s="17" t="str">
        <f>_xlfn.XLOOKUP(A2613,Students[Full Name],Students[Starting Rank],"")</f>
        <v/>
      </c>
      <c r="J2613" s="15" t="str">
        <f t="shared" ca="1" si="176"/>
        <v xml:space="preserve">: </v>
      </c>
      <c r="K2613" s="16" t="str">
        <f>_xlfn.XLOOKUP(A2613,Students[Full Name],Students[Start Date],"")</f>
        <v/>
      </c>
      <c r="L2613" s="18">
        <f t="shared" ca="1" si="177"/>
        <v>-1</v>
      </c>
      <c r="M2613" s="18" cm="1">
        <f t="array" aca="1" ref="M2613" ca="1">SUMPRODUCT(Inactives[Days Inactive]*(Inactives[Student]=A2613))/365</f>
        <v>0</v>
      </c>
      <c r="N2613" s="18" t="str" cm="1">
        <f t="array" ref="N2613">IF(LEN($A2613)&gt;0,SUMPRODUCT(($A2613=merged_names)*(_xlfn.TEXTAFTER(N$2, "At ")=merged_belt_colours)*merged_months_at_rank),"")</f>
        <v/>
      </c>
      <c r="O2613" s="18" t="str" cm="1">
        <f t="array" ref="O2613">IF(LEN($A2613)&gt;0,SUMPRODUCT(($A2613=merged_names)*(_xlfn.TEXTAFTER(O$2, "At ")=merged_belt_colours)*merged_months_at_rank),"")</f>
        <v/>
      </c>
      <c r="P2613" s="18" t="str" cm="1">
        <f t="array" ref="P2613">IF(LEN($A2613)&gt;0,SUMPRODUCT(($A2613=merged_names)*(_xlfn.TEXTAFTER(P$2, "At ")=merged_belt_colours)*merged_months_at_rank),"")</f>
        <v/>
      </c>
      <c r="Q2613" s="18" t="str" cm="1">
        <f t="array" ref="Q2613">IF(LEN($A2613)&gt;0,SUMPRODUCT(($A2613=merged_names)*(_xlfn.TEXTAFTER(Q$2, "At ")=merged_belt_colours)*merged_months_at_rank),"")</f>
        <v/>
      </c>
      <c r="R2613" s="18" t="str" cm="1">
        <f t="array" ref="R2613">IF(LEN($A2613)&gt;0,SUMPRODUCT(($A2613=merged_names)*(_xlfn.TEXTAFTER(R$2, "At ")=merged_belt_colours)*merged_months_at_rank),"")</f>
        <v/>
      </c>
    </row>
    <row r="2614" spans="1:18" x14ac:dyDescent="0.25">
      <c r="A2614"/>
      <c r="B2614" s="15" t="str" cm="1">
        <f t="array" ref="B2614">IFERROR(IF(LEN(A2614)&gt;0, IF(SUMPRODUCT((Inactives[Key]=J2614)*(Inactives[Currently Inactive]))=1,"Inactive","Active"),""),"Active")</f>
        <v/>
      </c>
      <c r="C2614" s="16" t="str" cm="1">
        <f t="array" aca="1" ref="C2614" ca="1">IFERROR(_xlfn._xlws.FILTER(Inactives[Inactive On],(Inactives[Key]=J2614)*(Inactives[Currently Inactive]),""),"")</f>
        <v/>
      </c>
      <c r="D2614" s="16" t="str" cm="1">
        <f t="array" aca="1" ref="D2614" ca="1">IFERROR(INDEX(_xlfn.TEXTSPLIT(E2614," "),1),"")</f>
        <v/>
      </c>
      <c r="E2614" s="15" t="str" cm="1">
        <f t="array" aca="1" ref="E2614" ca="1">IFERROR(_xlfn._xlws.FILTER(merged_ranks,(merged_end_dates=DATE(9999,12,31))*(merged_names=A2614)),"")</f>
        <v/>
      </c>
      <c r="F2614" s="17" t="str">
        <f ca="1">_xlfn.XLOOKUP(J2614,Promotions[Promo Key],Promotions[Promo Date],"")</f>
        <v/>
      </c>
      <c r="G2614" s="18" t="str">
        <f t="shared" ca="1" si="175"/>
        <v/>
      </c>
      <c r="H2614" s="18" t="str">
        <f t="shared" ca="1" si="174"/>
        <v/>
      </c>
      <c r="I2614" s="17" t="str">
        <f>_xlfn.XLOOKUP(A2614,Students[Full Name],Students[Starting Rank],"")</f>
        <v/>
      </c>
      <c r="J2614" s="15" t="str">
        <f t="shared" ca="1" si="176"/>
        <v xml:space="preserve">: </v>
      </c>
      <c r="K2614" s="16" t="str">
        <f>_xlfn.XLOOKUP(A2614,Students[Full Name],Students[Start Date],"")</f>
        <v/>
      </c>
      <c r="L2614" s="18">
        <f t="shared" ca="1" si="177"/>
        <v>-1</v>
      </c>
      <c r="M2614" s="18" cm="1">
        <f t="array" aca="1" ref="M2614" ca="1">SUMPRODUCT(Inactives[Days Inactive]*(Inactives[Student]=A2614))/365</f>
        <v>0</v>
      </c>
      <c r="N2614" s="18" t="str" cm="1">
        <f t="array" ref="N2614">IF(LEN($A2614)&gt;0,SUMPRODUCT(($A2614=merged_names)*(_xlfn.TEXTAFTER(N$2, "At ")=merged_belt_colours)*merged_months_at_rank),"")</f>
        <v/>
      </c>
      <c r="O2614" s="18" t="str" cm="1">
        <f t="array" ref="O2614">IF(LEN($A2614)&gt;0,SUMPRODUCT(($A2614=merged_names)*(_xlfn.TEXTAFTER(O$2, "At ")=merged_belt_colours)*merged_months_at_rank),"")</f>
        <v/>
      </c>
      <c r="P2614" s="18" t="str" cm="1">
        <f t="array" ref="P2614">IF(LEN($A2614)&gt;0,SUMPRODUCT(($A2614=merged_names)*(_xlfn.TEXTAFTER(P$2, "At ")=merged_belt_colours)*merged_months_at_rank),"")</f>
        <v/>
      </c>
      <c r="Q2614" s="18" t="str" cm="1">
        <f t="array" ref="Q2614">IF(LEN($A2614)&gt;0,SUMPRODUCT(($A2614=merged_names)*(_xlfn.TEXTAFTER(Q$2, "At ")=merged_belt_colours)*merged_months_at_rank),"")</f>
        <v/>
      </c>
      <c r="R2614" s="18" t="str" cm="1">
        <f t="array" ref="R2614">IF(LEN($A2614)&gt;0,SUMPRODUCT(($A2614=merged_names)*(_xlfn.TEXTAFTER(R$2, "At ")=merged_belt_colours)*merged_months_at_rank),"")</f>
        <v/>
      </c>
    </row>
    <row r="2615" spans="1:18" x14ac:dyDescent="0.25">
      <c r="A2615"/>
      <c r="B2615" s="15" t="str" cm="1">
        <f t="array" ref="B2615">IFERROR(IF(LEN(A2615)&gt;0, IF(SUMPRODUCT((Inactives[Key]=J2615)*(Inactives[Currently Inactive]))=1,"Inactive","Active"),""),"Active")</f>
        <v/>
      </c>
      <c r="C2615" s="16" t="str" cm="1">
        <f t="array" aca="1" ref="C2615" ca="1">IFERROR(_xlfn._xlws.FILTER(Inactives[Inactive On],(Inactives[Key]=J2615)*(Inactives[Currently Inactive]),""),"")</f>
        <v/>
      </c>
      <c r="D2615" s="16" t="str" cm="1">
        <f t="array" aca="1" ref="D2615" ca="1">IFERROR(INDEX(_xlfn.TEXTSPLIT(E2615," "),1),"")</f>
        <v/>
      </c>
      <c r="E2615" s="15" t="str" cm="1">
        <f t="array" aca="1" ref="E2615" ca="1">IFERROR(_xlfn._xlws.FILTER(merged_ranks,(merged_end_dates=DATE(9999,12,31))*(merged_names=A2615)),"")</f>
        <v/>
      </c>
      <c r="F2615" s="17" t="str">
        <f ca="1">_xlfn.XLOOKUP(J2615,Promotions[Promo Key],Promotions[Promo Date],"")</f>
        <v/>
      </c>
      <c r="G2615" s="18" t="str">
        <f t="shared" ca="1" si="175"/>
        <v/>
      </c>
      <c r="H2615" s="18" t="str">
        <f t="shared" ca="1" si="174"/>
        <v/>
      </c>
      <c r="I2615" s="17" t="str">
        <f>_xlfn.XLOOKUP(A2615,Students[Full Name],Students[Starting Rank],"")</f>
        <v/>
      </c>
      <c r="J2615" s="15" t="str">
        <f t="shared" ca="1" si="176"/>
        <v xml:space="preserve">: </v>
      </c>
      <c r="K2615" s="16" t="str">
        <f>_xlfn.XLOOKUP(A2615,Students[Full Name],Students[Start Date],"")</f>
        <v/>
      </c>
      <c r="L2615" s="18">
        <f t="shared" ca="1" si="177"/>
        <v>-1</v>
      </c>
      <c r="M2615" s="18" cm="1">
        <f t="array" aca="1" ref="M2615" ca="1">SUMPRODUCT(Inactives[Days Inactive]*(Inactives[Student]=A2615))/365</f>
        <v>0</v>
      </c>
      <c r="N2615" s="18" t="str" cm="1">
        <f t="array" ref="N2615">IF(LEN($A2615)&gt;0,SUMPRODUCT(($A2615=merged_names)*(_xlfn.TEXTAFTER(N$2, "At ")=merged_belt_colours)*merged_months_at_rank),"")</f>
        <v/>
      </c>
      <c r="O2615" s="18" t="str" cm="1">
        <f t="array" ref="O2615">IF(LEN($A2615)&gt;0,SUMPRODUCT(($A2615=merged_names)*(_xlfn.TEXTAFTER(O$2, "At ")=merged_belt_colours)*merged_months_at_rank),"")</f>
        <v/>
      </c>
      <c r="P2615" s="18" t="str" cm="1">
        <f t="array" ref="P2615">IF(LEN($A2615)&gt;0,SUMPRODUCT(($A2615=merged_names)*(_xlfn.TEXTAFTER(P$2, "At ")=merged_belt_colours)*merged_months_at_rank),"")</f>
        <v/>
      </c>
      <c r="Q2615" s="18" t="str" cm="1">
        <f t="array" ref="Q2615">IF(LEN($A2615)&gt;0,SUMPRODUCT(($A2615=merged_names)*(_xlfn.TEXTAFTER(Q$2, "At ")=merged_belt_colours)*merged_months_at_rank),"")</f>
        <v/>
      </c>
      <c r="R2615" s="18" t="str" cm="1">
        <f t="array" ref="R2615">IF(LEN($A2615)&gt;0,SUMPRODUCT(($A2615=merged_names)*(_xlfn.TEXTAFTER(R$2, "At ")=merged_belt_colours)*merged_months_at_rank),"")</f>
        <v/>
      </c>
    </row>
    <row r="2616" spans="1:18" x14ac:dyDescent="0.25">
      <c r="A2616"/>
      <c r="B2616" s="15" t="str" cm="1">
        <f t="array" ref="B2616">IFERROR(IF(LEN(A2616)&gt;0, IF(SUMPRODUCT((Inactives[Key]=J2616)*(Inactives[Currently Inactive]))=1,"Inactive","Active"),""),"Active")</f>
        <v/>
      </c>
      <c r="C2616" s="16" t="str" cm="1">
        <f t="array" aca="1" ref="C2616" ca="1">IFERROR(_xlfn._xlws.FILTER(Inactives[Inactive On],(Inactives[Key]=J2616)*(Inactives[Currently Inactive]),""),"")</f>
        <v/>
      </c>
      <c r="D2616" s="16" t="str" cm="1">
        <f t="array" aca="1" ref="D2616" ca="1">IFERROR(INDEX(_xlfn.TEXTSPLIT(E2616," "),1),"")</f>
        <v/>
      </c>
      <c r="E2616" s="15" t="str" cm="1">
        <f t="array" aca="1" ref="E2616" ca="1">IFERROR(_xlfn._xlws.FILTER(merged_ranks,(merged_end_dates=DATE(9999,12,31))*(merged_names=A2616)),"")</f>
        <v/>
      </c>
      <c r="F2616" s="17" t="str">
        <f ca="1">_xlfn.XLOOKUP(J2616,Promotions[Promo Key],Promotions[Promo Date],"")</f>
        <v/>
      </c>
      <c r="G2616" s="18" t="str">
        <f t="shared" ca="1" si="175"/>
        <v/>
      </c>
      <c r="H2616" s="18" t="str">
        <f t="shared" ca="1" si="174"/>
        <v/>
      </c>
      <c r="I2616" s="17" t="str">
        <f>_xlfn.XLOOKUP(A2616,Students[Full Name],Students[Starting Rank],"")</f>
        <v/>
      </c>
      <c r="J2616" s="15" t="str">
        <f t="shared" ca="1" si="176"/>
        <v xml:space="preserve">: </v>
      </c>
      <c r="K2616" s="16" t="str">
        <f>_xlfn.XLOOKUP(A2616,Students[Full Name],Students[Start Date],"")</f>
        <v/>
      </c>
      <c r="L2616" s="18">
        <f t="shared" ca="1" si="177"/>
        <v>-1</v>
      </c>
      <c r="M2616" s="18" cm="1">
        <f t="array" aca="1" ref="M2616" ca="1">SUMPRODUCT(Inactives[Days Inactive]*(Inactives[Student]=A2616))/365</f>
        <v>0</v>
      </c>
      <c r="N2616" s="18" t="str" cm="1">
        <f t="array" ref="N2616">IF(LEN($A2616)&gt;0,SUMPRODUCT(($A2616=merged_names)*(_xlfn.TEXTAFTER(N$2, "At ")=merged_belt_colours)*merged_months_at_rank),"")</f>
        <v/>
      </c>
      <c r="O2616" s="18" t="str" cm="1">
        <f t="array" ref="O2616">IF(LEN($A2616)&gt;0,SUMPRODUCT(($A2616=merged_names)*(_xlfn.TEXTAFTER(O$2, "At ")=merged_belt_colours)*merged_months_at_rank),"")</f>
        <v/>
      </c>
      <c r="P2616" s="18" t="str" cm="1">
        <f t="array" ref="P2616">IF(LEN($A2616)&gt;0,SUMPRODUCT(($A2616=merged_names)*(_xlfn.TEXTAFTER(P$2, "At ")=merged_belt_colours)*merged_months_at_rank),"")</f>
        <v/>
      </c>
      <c r="Q2616" s="18" t="str" cm="1">
        <f t="array" ref="Q2616">IF(LEN($A2616)&gt;0,SUMPRODUCT(($A2616=merged_names)*(_xlfn.TEXTAFTER(Q$2, "At ")=merged_belt_colours)*merged_months_at_rank),"")</f>
        <v/>
      </c>
      <c r="R2616" s="18" t="str" cm="1">
        <f t="array" ref="R2616">IF(LEN($A2616)&gt;0,SUMPRODUCT(($A2616=merged_names)*(_xlfn.TEXTAFTER(R$2, "At ")=merged_belt_colours)*merged_months_at_rank),"")</f>
        <v/>
      </c>
    </row>
    <row r="2617" spans="1:18" x14ac:dyDescent="0.25">
      <c r="A2617"/>
      <c r="B2617" s="15" t="str" cm="1">
        <f t="array" ref="B2617">IFERROR(IF(LEN(A2617)&gt;0, IF(SUMPRODUCT((Inactives[Key]=J2617)*(Inactives[Currently Inactive]))=1,"Inactive","Active"),""),"Active")</f>
        <v/>
      </c>
      <c r="C2617" s="16" t="str" cm="1">
        <f t="array" aca="1" ref="C2617" ca="1">IFERROR(_xlfn._xlws.FILTER(Inactives[Inactive On],(Inactives[Key]=J2617)*(Inactives[Currently Inactive]),""),"")</f>
        <v/>
      </c>
      <c r="D2617" s="16" t="str" cm="1">
        <f t="array" aca="1" ref="D2617" ca="1">IFERROR(INDEX(_xlfn.TEXTSPLIT(E2617," "),1),"")</f>
        <v/>
      </c>
      <c r="E2617" s="15" t="str" cm="1">
        <f t="array" aca="1" ref="E2617" ca="1">IFERROR(_xlfn._xlws.FILTER(merged_ranks,(merged_end_dates=DATE(9999,12,31))*(merged_names=A2617)),"")</f>
        <v/>
      </c>
      <c r="F2617" s="17" t="str">
        <f ca="1">_xlfn.XLOOKUP(J2617,Promotions[Promo Key],Promotions[Promo Date],"")</f>
        <v/>
      </c>
      <c r="G2617" s="18" t="str">
        <f t="shared" ca="1" si="175"/>
        <v/>
      </c>
      <c r="H2617" s="18" t="str">
        <f t="shared" ca="1" si="174"/>
        <v/>
      </c>
      <c r="I2617" s="17" t="str">
        <f>_xlfn.XLOOKUP(A2617,Students[Full Name],Students[Starting Rank],"")</f>
        <v/>
      </c>
      <c r="J2617" s="15" t="str">
        <f t="shared" ca="1" si="176"/>
        <v xml:space="preserve">: </v>
      </c>
      <c r="K2617" s="16" t="str">
        <f>_xlfn.XLOOKUP(A2617,Students[Full Name],Students[Start Date],"")</f>
        <v/>
      </c>
      <c r="L2617" s="18">
        <f t="shared" ca="1" si="177"/>
        <v>-1</v>
      </c>
      <c r="M2617" s="18" cm="1">
        <f t="array" aca="1" ref="M2617" ca="1">SUMPRODUCT(Inactives[Days Inactive]*(Inactives[Student]=A2617))/365</f>
        <v>0</v>
      </c>
      <c r="N2617" s="18" t="str" cm="1">
        <f t="array" ref="N2617">IF(LEN($A2617)&gt;0,SUMPRODUCT(($A2617=merged_names)*(_xlfn.TEXTAFTER(N$2, "At ")=merged_belt_colours)*merged_months_at_rank),"")</f>
        <v/>
      </c>
      <c r="O2617" s="18" t="str" cm="1">
        <f t="array" ref="O2617">IF(LEN($A2617)&gt;0,SUMPRODUCT(($A2617=merged_names)*(_xlfn.TEXTAFTER(O$2, "At ")=merged_belt_colours)*merged_months_at_rank),"")</f>
        <v/>
      </c>
      <c r="P2617" s="18" t="str" cm="1">
        <f t="array" ref="P2617">IF(LEN($A2617)&gt;0,SUMPRODUCT(($A2617=merged_names)*(_xlfn.TEXTAFTER(P$2, "At ")=merged_belt_colours)*merged_months_at_rank),"")</f>
        <v/>
      </c>
      <c r="Q2617" s="18" t="str" cm="1">
        <f t="array" ref="Q2617">IF(LEN($A2617)&gt;0,SUMPRODUCT(($A2617=merged_names)*(_xlfn.TEXTAFTER(Q$2, "At ")=merged_belt_colours)*merged_months_at_rank),"")</f>
        <v/>
      </c>
      <c r="R2617" s="18" t="str" cm="1">
        <f t="array" ref="R2617">IF(LEN($A2617)&gt;0,SUMPRODUCT(($A2617=merged_names)*(_xlfn.TEXTAFTER(R$2, "At ")=merged_belt_colours)*merged_months_at_rank),"")</f>
        <v/>
      </c>
    </row>
    <row r="2618" spans="1:18" x14ac:dyDescent="0.25">
      <c r="A2618"/>
      <c r="B2618" s="15" t="str" cm="1">
        <f t="array" ref="B2618">IFERROR(IF(LEN(A2618)&gt;0, IF(SUMPRODUCT((Inactives[Key]=J2618)*(Inactives[Currently Inactive]))=1,"Inactive","Active"),""),"Active")</f>
        <v/>
      </c>
      <c r="C2618" s="16" t="str" cm="1">
        <f t="array" aca="1" ref="C2618" ca="1">IFERROR(_xlfn._xlws.FILTER(Inactives[Inactive On],(Inactives[Key]=J2618)*(Inactives[Currently Inactive]),""),"")</f>
        <v/>
      </c>
      <c r="D2618" s="16" t="str" cm="1">
        <f t="array" aca="1" ref="D2618" ca="1">IFERROR(INDEX(_xlfn.TEXTSPLIT(E2618," "),1),"")</f>
        <v/>
      </c>
      <c r="E2618" s="15" t="str" cm="1">
        <f t="array" aca="1" ref="E2618" ca="1">IFERROR(_xlfn._xlws.FILTER(merged_ranks,(merged_end_dates=DATE(9999,12,31))*(merged_names=A2618)),"")</f>
        <v/>
      </c>
      <c r="F2618" s="17" t="str">
        <f ca="1">_xlfn.XLOOKUP(J2618,Promotions[Promo Key],Promotions[Promo Date],"")</f>
        <v/>
      </c>
      <c r="G2618" s="18" t="str">
        <f t="shared" ca="1" si="175"/>
        <v/>
      </c>
      <c r="H2618" s="18" t="str">
        <f t="shared" ca="1" si="174"/>
        <v/>
      </c>
      <c r="I2618" s="17" t="str">
        <f>_xlfn.XLOOKUP(A2618,Students[Full Name],Students[Starting Rank],"")</f>
        <v/>
      </c>
      <c r="J2618" s="15" t="str">
        <f t="shared" ca="1" si="176"/>
        <v xml:space="preserve">: </v>
      </c>
      <c r="K2618" s="16" t="str">
        <f>_xlfn.XLOOKUP(A2618,Students[Full Name],Students[Start Date],"")</f>
        <v/>
      </c>
      <c r="L2618" s="18">
        <f t="shared" ca="1" si="177"/>
        <v>-1</v>
      </c>
      <c r="M2618" s="18" cm="1">
        <f t="array" aca="1" ref="M2618" ca="1">SUMPRODUCT(Inactives[Days Inactive]*(Inactives[Student]=A2618))/365</f>
        <v>0</v>
      </c>
      <c r="N2618" s="18" t="str" cm="1">
        <f t="array" ref="N2618">IF(LEN($A2618)&gt;0,SUMPRODUCT(($A2618=merged_names)*(_xlfn.TEXTAFTER(N$2, "At ")=merged_belt_colours)*merged_months_at_rank),"")</f>
        <v/>
      </c>
      <c r="O2618" s="18" t="str" cm="1">
        <f t="array" ref="O2618">IF(LEN($A2618)&gt;0,SUMPRODUCT(($A2618=merged_names)*(_xlfn.TEXTAFTER(O$2, "At ")=merged_belt_colours)*merged_months_at_rank),"")</f>
        <v/>
      </c>
      <c r="P2618" s="18" t="str" cm="1">
        <f t="array" ref="P2618">IF(LEN($A2618)&gt;0,SUMPRODUCT(($A2618=merged_names)*(_xlfn.TEXTAFTER(P$2, "At ")=merged_belt_colours)*merged_months_at_rank),"")</f>
        <v/>
      </c>
      <c r="Q2618" s="18" t="str" cm="1">
        <f t="array" ref="Q2618">IF(LEN($A2618)&gt;0,SUMPRODUCT(($A2618=merged_names)*(_xlfn.TEXTAFTER(Q$2, "At ")=merged_belt_colours)*merged_months_at_rank),"")</f>
        <v/>
      </c>
      <c r="R2618" s="18" t="str" cm="1">
        <f t="array" ref="R2618">IF(LEN($A2618)&gt;0,SUMPRODUCT(($A2618=merged_names)*(_xlfn.TEXTAFTER(R$2, "At ")=merged_belt_colours)*merged_months_at_rank),"")</f>
        <v/>
      </c>
    </row>
    <row r="2619" spans="1:18" x14ac:dyDescent="0.25">
      <c r="A2619"/>
      <c r="B2619" s="15" t="str" cm="1">
        <f t="array" ref="B2619">IFERROR(IF(LEN(A2619)&gt;0, IF(SUMPRODUCT((Inactives[Key]=J2619)*(Inactives[Currently Inactive]))=1,"Inactive","Active"),""),"Active")</f>
        <v/>
      </c>
      <c r="C2619" s="16" t="str" cm="1">
        <f t="array" aca="1" ref="C2619" ca="1">IFERROR(_xlfn._xlws.FILTER(Inactives[Inactive On],(Inactives[Key]=J2619)*(Inactives[Currently Inactive]),""),"")</f>
        <v/>
      </c>
      <c r="D2619" s="16" t="str" cm="1">
        <f t="array" aca="1" ref="D2619" ca="1">IFERROR(INDEX(_xlfn.TEXTSPLIT(E2619," "),1),"")</f>
        <v/>
      </c>
      <c r="E2619" s="15" t="str" cm="1">
        <f t="array" aca="1" ref="E2619" ca="1">IFERROR(_xlfn._xlws.FILTER(merged_ranks,(merged_end_dates=DATE(9999,12,31))*(merged_names=A2619)),"")</f>
        <v/>
      </c>
      <c r="F2619" s="17" t="str">
        <f ca="1">_xlfn.XLOOKUP(J2619,Promotions[Promo Key],Promotions[Promo Date],"")</f>
        <v/>
      </c>
      <c r="G2619" s="18" t="str">
        <f t="shared" ca="1" si="175"/>
        <v/>
      </c>
      <c r="H2619" s="18" t="str">
        <f t="shared" ca="1" si="174"/>
        <v/>
      </c>
      <c r="I2619" s="17" t="str">
        <f>_xlfn.XLOOKUP(A2619,Students[Full Name],Students[Starting Rank],"")</f>
        <v/>
      </c>
      <c r="J2619" s="15" t="str">
        <f t="shared" ca="1" si="176"/>
        <v xml:space="preserve">: </v>
      </c>
      <c r="K2619" s="16" t="str">
        <f>_xlfn.XLOOKUP(A2619,Students[Full Name],Students[Start Date],"")</f>
        <v/>
      </c>
      <c r="L2619" s="18">
        <f t="shared" ca="1" si="177"/>
        <v>-1</v>
      </c>
      <c r="M2619" s="18" cm="1">
        <f t="array" aca="1" ref="M2619" ca="1">SUMPRODUCT(Inactives[Days Inactive]*(Inactives[Student]=A2619))/365</f>
        <v>0</v>
      </c>
      <c r="N2619" s="18" t="str" cm="1">
        <f t="array" ref="N2619">IF(LEN($A2619)&gt;0,SUMPRODUCT(($A2619=merged_names)*(_xlfn.TEXTAFTER(N$2, "At ")=merged_belt_colours)*merged_months_at_rank),"")</f>
        <v/>
      </c>
      <c r="O2619" s="18" t="str" cm="1">
        <f t="array" ref="O2619">IF(LEN($A2619)&gt;0,SUMPRODUCT(($A2619=merged_names)*(_xlfn.TEXTAFTER(O$2, "At ")=merged_belt_colours)*merged_months_at_rank),"")</f>
        <v/>
      </c>
      <c r="P2619" s="18" t="str" cm="1">
        <f t="array" ref="P2619">IF(LEN($A2619)&gt;0,SUMPRODUCT(($A2619=merged_names)*(_xlfn.TEXTAFTER(P$2, "At ")=merged_belt_colours)*merged_months_at_rank),"")</f>
        <v/>
      </c>
      <c r="Q2619" s="18" t="str" cm="1">
        <f t="array" ref="Q2619">IF(LEN($A2619)&gt;0,SUMPRODUCT(($A2619=merged_names)*(_xlfn.TEXTAFTER(Q$2, "At ")=merged_belt_colours)*merged_months_at_rank),"")</f>
        <v/>
      </c>
      <c r="R2619" s="18" t="str" cm="1">
        <f t="array" ref="R2619">IF(LEN($A2619)&gt;0,SUMPRODUCT(($A2619=merged_names)*(_xlfn.TEXTAFTER(R$2, "At ")=merged_belt_colours)*merged_months_at_rank),"")</f>
        <v/>
      </c>
    </row>
    <row r="2620" spans="1:18" x14ac:dyDescent="0.25">
      <c r="A2620"/>
      <c r="B2620" s="15" t="str" cm="1">
        <f t="array" ref="B2620">IFERROR(IF(LEN(A2620)&gt;0, IF(SUMPRODUCT((Inactives[Key]=J2620)*(Inactives[Currently Inactive]))=1,"Inactive","Active"),""),"Active")</f>
        <v/>
      </c>
      <c r="C2620" s="16" t="str" cm="1">
        <f t="array" aca="1" ref="C2620" ca="1">IFERROR(_xlfn._xlws.FILTER(Inactives[Inactive On],(Inactives[Key]=J2620)*(Inactives[Currently Inactive]),""),"")</f>
        <v/>
      </c>
      <c r="D2620" s="16" t="str" cm="1">
        <f t="array" aca="1" ref="D2620" ca="1">IFERROR(INDEX(_xlfn.TEXTSPLIT(E2620," "),1),"")</f>
        <v/>
      </c>
      <c r="E2620" s="15" t="str" cm="1">
        <f t="array" aca="1" ref="E2620" ca="1">IFERROR(_xlfn._xlws.FILTER(merged_ranks,(merged_end_dates=DATE(9999,12,31))*(merged_names=A2620)),"")</f>
        <v/>
      </c>
      <c r="F2620" s="17" t="str">
        <f ca="1">_xlfn.XLOOKUP(J2620,Promotions[Promo Key],Promotions[Promo Date],"")</f>
        <v/>
      </c>
      <c r="G2620" s="18" t="str">
        <f t="shared" ca="1" si="175"/>
        <v/>
      </c>
      <c r="H2620" s="18" t="str">
        <f t="shared" ca="1" si="174"/>
        <v/>
      </c>
      <c r="I2620" s="17" t="str">
        <f>_xlfn.XLOOKUP(A2620,Students[Full Name],Students[Starting Rank],"")</f>
        <v/>
      </c>
      <c r="J2620" s="15" t="str">
        <f t="shared" ca="1" si="176"/>
        <v xml:space="preserve">: </v>
      </c>
      <c r="K2620" s="16" t="str">
        <f>_xlfn.XLOOKUP(A2620,Students[Full Name],Students[Start Date],"")</f>
        <v/>
      </c>
      <c r="L2620" s="18">
        <f t="shared" ca="1" si="177"/>
        <v>-1</v>
      </c>
      <c r="M2620" s="18" cm="1">
        <f t="array" aca="1" ref="M2620" ca="1">SUMPRODUCT(Inactives[Days Inactive]*(Inactives[Student]=A2620))/365</f>
        <v>0</v>
      </c>
      <c r="N2620" s="18" t="str" cm="1">
        <f t="array" ref="N2620">IF(LEN($A2620)&gt;0,SUMPRODUCT(($A2620=merged_names)*(_xlfn.TEXTAFTER(N$2, "At ")=merged_belt_colours)*merged_months_at_rank),"")</f>
        <v/>
      </c>
      <c r="O2620" s="18" t="str" cm="1">
        <f t="array" ref="O2620">IF(LEN($A2620)&gt;0,SUMPRODUCT(($A2620=merged_names)*(_xlfn.TEXTAFTER(O$2, "At ")=merged_belt_colours)*merged_months_at_rank),"")</f>
        <v/>
      </c>
      <c r="P2620" s="18" t="str" cm="1">
        <f t="array" ref="P2620">IF(LEN($A2620)&gt;0,SUMPRODUCT(($A2620=merged_names)*(_xlfn.TEXTAFTER(P$2, "At ")=merged_belt_colours)*merged_months_at_rank),"")</f>
        <v/>
      </c>
      <c r="Q2620" s="18" t="str" cm="1">
        <f t="array" ref="Q2620">IF(LEN($A2620)&gt;0,SUMPRODUCT(($A2620=merged_names)*(_xlfn.TEXTAFTER(Q$2, "At ")=merged_belt_colours)*merged_months_at_rank),"")</f>
        <v/>
      </c>
      <c r="R2620" s="18" t="str" cm="1">
        <f t="array" ref="R2620">IF(LEN($A2620)&gt;0,SUMPRODUCT(($A2620=merged_names)*(_xlfn.TEXTAFTER(R$2, "At ")=merged_belt_colours)*merged_months_at_rank),"")</f>
        <v/>
      </c>
    </row>
    <row r="2621" spans="1:18" x14ac:dyDescent="0.25">
      <c r="A2621"/>
      <c r="B2621" s="15" t="str" cm="1">
        <f t="array" ref="B2621">IFERROR(IF(LEN(A2621)&gt;0, IF(SUMPRODUCT((Inactives[Key]=J2621)*(Inactives[Currently Inactive]))=1,"Inactive","Active"),""),"Active")</f>
        <v/>
      </c>
      <c r="C2621" s="16" t="str" cm="1">
        <f t="array" aca="1" ref="C2621" ca="1">IFERROR(_xlfn._xlws.FILTER(Inactives[Inactive On],(Inactives[Key]=J2621)*(Inactives[Currently Inactive]),""),"")</f>
        <v/>
      </c>
      <c r="D2621" s="16" t="str" cm="1">
        <f t="array" aca="1" ref="D2621" ca="1">IFERROR(INDEX(_xlfn.TEXTSPLIT(E2621," "),1),"")</f>
        <v/>
      </c>
      <c r="E2621" s="15" t="str" cm="1">
        <f t="array" aca="1" ref="E2621" ca="1">IFERROR(_xlfn._xlws.FILTER(merged_ranks,(merged_end_dates=DATE(9999,12,31))*(merged_names=A2621)),"")</f>
        <v/>
      </c>
      <c r="F2621" s="17" t="str">
        <f ca="1">_xlfn.XLOOKUP(J2621,Promotions[Promo Key],Promotions[Promo Date],"")</f>
        <v/>
      </c>
      <c r="G2621" s="18" t="str">
        <f t="shared" ca="1" si="175"/>
        <v/>
      </c>
      <c r="H2621" s="18" t="str">
        <f t="shared" ca="1" si="174"/>
        <v/>
      </c>
      <c r="I2621" s="17" t="str">
        <f>_xlfn.XLOOKUP(A2621,Students[Full Name],Students[Starting Rank],"")</f>
        <v/>
      </c>
      <c r="J2621" s="15" t="str">
        <f t="shared" ca="1" si="176"/>
        <v xml:space="preserve">: </v>
      </c>
      <c r="K2621" s="16" t="str">
        <f>_xlfn.XLOOKUP(A2621,Students[Full Name],Students[Start Date],"")</f>
        <v/>
      </c>
      <c r="L2621" s="18">
        <f t="shared" ca="1" si="177"/>
        <v>-1</v>
      </c>
      <c r="M2621" s="18" cm="1">
        <f t="array" aca="1" ref="M2621" ca="1">SUMPRODUCT(Inactives[Days Inactive]*(Inactives[Student]=A2621))/365</f>
        <v>0</v>
      </c>
      <c r="N2621" s="18" t="str" cm="1">
        <f t="array" ref="N2621">IF(LEN($A2621)&gt;0,SUMPRODUCT(($A2621=merged_names)*(_xlfn.TEXTAFTER(N$2, "At ")=merged_belt_colours)*merged_months_at_rank),"")</f>
        <v/>
      </c>
      <c r="O2621" s="18" t="str" cm="1">
        <f t="array" ref="O2621">IF(LEN($A2621)&gt;0,SUMPRODUCT(($A2621=merged_names)*(_xlfn.TEXTAFTER(O$2, "At ")=merged_belt_colours)*merged_months_at_rank),"")</f>
        <v/>
      </c>
      <c r="P2621" s="18" t="str" cm="1">
        <f t="array" ref="P2621">IF(LEN($A2621)&gt;0,SUMPRODUCT(($A2621=merged_names)*(_xlfn.TEXTAFTER(P$2, "At ")=merged_belt_colours)*merged_months_at_rank),"")</f>
        <v/>
      </c>
      <c r="Q2621" s="18" t="str" cm="1">
        <f t="array" ref="Q2621">IF(LEN($A2621)&gt;0,SUMPRODUCT(($A2621=merged_names)*(_xlfn.TEXTAFTER(Q$2, "At ")=merged_belt_colours)*merged_months_at_rank),"")</f>
        <v/>
      </c>
      <c r="R2621" s="18" t="str" cm="1">
        <f t="array" ref="R2621">IF(LEN($A2621)&gt;0,SUMPRODUCT(($A2621=merged_names)*(_xlfn.TEXTAFTER(R$2, "At ")=merged_belt_colours)*merged_months_at_rank),"")</f>
        <v/>
      </c>
    </row>
    <row r="2622" spans="1:18" x14ac:dyDescent="0.25">
      <c r="A2622"/>
      <c r="B2622" s="15" t="str" cm="1">
        <f t="array" ref="B2622">IFERROR(IF(LEN(A2622)&gt;0, IF(SUMPRODUCT((Inactives[Key]=J2622)*(Inactives[Currently Inactive]))=1,"Inactive","Active"),""),"Active")</f>
        <v/>
      </c>
      <c r="C2622" s="16" t="str" cm="1">
        <f t="array" aca="1" ref="C2622" ca="1">IFERROR(_xlfn._xlws.FILTER(Inactives[Inactive On],(Inactives[Key]=J2622)*(Inactives[Currently Inactive]),""),"")</f>
        <v/>
      </c>
      <c r="D2622" s="16" t="str" cm="1">
        <f t="array" aca="1" ref="D2622" ca="1">IFERROR(INDEX(_xlfn.TEXTSPLIT(E2622," "),1),"")</f>
        <v/>
      </c>
      <c r="E2622" s="15" t="str" cm="1">
        <f t="array" aca="1" ref="E2622" ca="1">IFERROR(_xlfn._xlws.FILTER(merged_ranks,(merged_end_dates=DATE(9999,12,31))*(merged_names=A2622)),"")</f>
        <v/>
      </c>
      <c r="F2622" s="17" t="str">
        <f ca="1">_xlfn.XLOOKUP(J2622,Promotions[Promo Key],Promotions[Promo Date],"")</f>
        <v/>
      </c>
      <c r="G2622" s="18" t="str">
        <f t="shared" ca="1" si="175"/>
        <v/>
      </c>
      <c r="H2622" s="18" t="str">
        <f t="shared" ca="1" si="174"/>
        <v/>
      </c>
      <c r="I2622" s="17" t="str">
        <f>_xlfn.XLOOKUP(A2622,Students[Full Name],Students[Starting Rank],"")</f>
        <v/>
      </c>
      <c r="J2622" s="15" t="str">
        <f t="shared" ca="1" si="176"/>
        <v xml:space="preserve">: </v>
      </c>
      <c r="K2622" s="16" t="str">
        <f>_xlfn.XLOOKUP(A2622,Students[Full Name],Students[Start Date],"")</f>
        <v/>
      </c>
      <c r="L2622" s="18">
        <f t="shared" ca="1" si="177"/>
        <v>-1</v>
      </c>
      <c r="M2622" s="18" cm="1">
        <f t="array" aca="1" ref="M2622" ca="1">SUMPRODUCT(Inactives[Days Inactive]*(Inactives[Student]=A2622))/365</f>
        <v>0</v>
      </c>
      <c r="N2622" s="18" t="str" cm="1">
        <f t="array" ref="N2622">IF(LEN($A2622)&gt;0,SUMPRODUCT(($A2622=merged_names)*(_xlfn.TEXTAFTER(N$2, "At ")=merged_belt_colours)*merged_months_at_rank),"")</f>
        <v/>
      </c>
      <c r="O2622" s="18" t="str" cm="1">
        <f t="array" ref="O2622">IF(LEN($A2622)&gt;0,SUMPRODUCT(($A2622=merged_names)*(_xlfn.TEXTAFTER(O$2, "At ")=merged_belt_colours)*merged_months_at_rank),"")</f>
        <v/>
      </c>
      <c r="P2622" s="18" t="str" cm="1">
        <f t="array" ref="P2622">IF(LEN($A2622)&gt;0,SUMPRODUCT(($A2622=merged_names)*(_xlfn.TEXTAFTER(P$2, "At ")=merged_belt_colours)*merged_months_at_rank),"")</f>
        <v/>
      </c>
      <c r="Q2622" s="18" t="str" cm="1">
        <f t="array" ref="Q2622">IF(LEN($A2622)&gt;0,SUMPRODUCT(($A2622=merged_names)*(_xlfn.TEXTAFTER(Q$2, "At ")=merged_belt_colours)*merged_months_at_rank),"")</f>
        <v/>
      </c>
      <c r="R2622" s="18" t="str" cm="1">
        <f t="array" ref="R2622">IF(LEN($A2622)&gt;0,SUMPRODUCT(($A2622=merged_names)*(_xlfn.TEXTAFTER(R$2, "At ")=merged_belt_colours)*merged_months_at_rank),"")</f>
        <v/>
      </c>
    </row>
    <row r="2623" spans="1:18" x14ac:dyDescent="0.25">
      <c r="A2623"/>
      <c r="B2623" s="15" t="str" cm="1">
        <f t="array" ref="B2623">IFERROR(IF(LEN(A2623)&gt;0, IF(SUMPRODUCT((Inactives[Key]=J2623)*(Inactives[Currently Inactive]))=1,"Inactive","Active"),""),"Active")</f>
        <v/>
      </c>
      <c r="C2623" s="16" t="str" cm="1">
        <f t="array" aca="1" ref="C2623" ca="1">IFERROR(_xlfn._xlws.FILTER(Inactives[Inactive On],(Inactives[Key]=J2623)*(Inactives[Currently Inactive]),""),"")</f>
        <v/>
      </c>
      <c r="D2623" s="16" t="str" cm="1">
        <f t="array" aca="1" ref="D2623" ca="1">IFERROR(INDEX(_xlfn.TEXTSPLIT(E2623," "),1),"")</f>
        <v/>
      </c>
      <c r="E2623" s="15" t="str" cm="1">
        <f t="array" aca="1" ref="E2623" ca="1">IFERROR(_xlfn._xlws.FILTER(merged_ranks,(merged_end_dates=DATE(9999,12,31))*(merged_names=A2623)),"")</f>
        <v/>
      </c>
      <c r="F2623" s="17" t="str">
        <f ca="1">_xlfn.XLOOKUP(J2623,Promotions[Promo Key],Promotions[Promo Date],"")</f>
        <v/>
      </c>
      <c r="G2623" s="18" t="str">
        <f t="shared" ca="1" si="175"/>
        <v/>
      </c>
      <c r="H2623" s="18" t="str">
        <f t="shared" ca="1" si="174"/>
        <v/>
      </c>
      <c r="I2623" s="17" t="str">
        <f>_xlfn.XLOOKUP(A2623,Students[Full Name],Students[Starting Rank],"")</f>
        <v/>
      </c>
      <c r="J2623" s="15" t="str">
        <f t="shared" ca="1" si="176"/>
        <v xml:space="preserve">: </v>
      </c>
      <c r="K2623" s="16" t="str">
        <f>_xlfn.XLOOKUP(A2623,Students[Full Name],Students[Start Date],"")</f>
        <v/>
      </c>
      <c r="L2623" s="18">
        <f t="shared" ca="1" si="177"/>
        <v>-1</v>
      </c>
      <c r="M2623" s="18" cm="1">
        <f t="array" aca="1" ref="M2623" ca="1">SUMPRODUCT(Inactives[Days Inactive]*(Inactives[Student]=A2623))/365</f>
        <v>0</v>
      </c>
      <c r="N2623" s="18" t="str" cm="1">
        <f t="array" ref="N2623">IF(LEN($A2623)&gt;0,SUMPRODUCT(($A2623=merged_names)*(_xlfn.TEXTAFTER(N$2, "At ")=merged_belt_colours)*merged_months_at_rank),"")</f>
        <v/>
      </c>
      <c r="O2623" s="18" t="str" cm="1">
        <f t="array" ref="O2623">IF(LEN($A2623)&gt;0,SUMPRODUCT(($A2623=merged_names)*(_xlfn.TEXTAFTER(O$2, "At ")=merged_belt_colours)*merged_months_at_rank),"")</f>
        <v/>
      </c>
      <c r="P2623" s="18" t="str" cm="1">
        <f t="array" ref="P2623">IF(LEN($A2623)&gt;0,SUMPRODUCT(($A2623=merged_names)*(_xlfn.TEXTAFTER(P$2, "At ")=merged_belt_colours)*merged_months_at_rank),"")</f>
        <v/>
      </c>
      <c r="Q2623" s="18" t="str" cm="1">
        <f t="array" ref="Q2623">IF(LEN($A2623)&gt;0,SUMPRODUCT(($A2623=merged_names)*(_xlfn.TEXTAFTER(Q$2, "At ")=merged_belt_colours)*merged_months_at_rank),"")</f>
        <v/>
      </c>
      <c r="R2623" s="18" t="str" cm="1">
        <f t="array" ref="R2623">IF(LEN($A2623)&gt;0,SUMPRODUCT(($A2623=merged_names)*(_xlfn.TEXTAFTER(R$2, "At ")=merged_belt_colours)*merged_months_at_rank),"")</f>
        <v/>
      </c>
    </row>
    <row r="2624" spans="1:18" x14ac:dyDescent="0.25">
      <c r="A2624"/>
      <c r="B2624" s="15" t="str" cm="1">
        <f t="array" ref="B2624">IFERROR(IF(LEN(A2624)&gt;0, IF(SUMPRODUCT((Inactives[Key]=J2624)*(Inactives[Currently Inactive]))=1,"Inactive","Active"),""),"Active")</f>
        <v/>
      </c>
      <c r="C2624" s="16" t="str" cm="1">
        <f t="array" aca="1" ref="C2624" ca="1">IFERROR(_xlfn._xlws.FILTER(Inactives[Inactive On],(Inactives[Key]=J2624)*(Inactives[Currently Inactive]),""),"")</f>
        <v/>
      </c>
      <c r="D2624" s="16" t="str" cm="1">
        <f t="array" aca="1" ref="D2624" ca="1">IFERROR(INDEX(_xlfn.TEXTSPLIT(E2624," "),1),"")</f>
        <v/>
      </c>
      <c r="E2624" s="15" t="str" cm="1">
        <f t="array" aca="1" ref="E2624" ca="1">IFERROR(_xlfn._xlws.FILTER(merged_ranks,(merged_end_dates=DATE(9999,12,31))*(merged_names=A2624)),"")</f>
        <v/>
      </c>
      <c r="F2624" s="17" t="str">
        <f ca="1">_xlfn.XLOOKUP(J2624,Promotions[Promo Key],Promotions[Promo Date],"")</f>
        <v/>
      </c>
      <c r="G2624" s="18" t="str">
        <f t="shared" ca="1" si="175"/>
        <v/>
      </c>
      <c r="H2624" s="18" t="str">
        <f t="shared" ca="1" si="174"/>
        <v/>
      </c>
      <c r="I2624" s="17" t="str">
        <f>_xlfn.XLOOKUP(A2624,Students[Full Name],Students[Starting Rank],"")</f>
        <v/>
      </c>
      <c r="J2624" s="15" t="str">
        <f t="shared" ca="1" si="176"/>
        <v xml:space="preserve">: </v>
      </c>
      <c r="K2624" s="16" t="str">
        <f>_xlfn.XLOOKUP(A2624,Students[Full Name],Students[Start Date],"")</f>
        <v/>
      </c>
      <c r="L2624" s="18">
        <f t="shared" ca="1" si="177"/>
        <v>-1</v>
      </c>
      <c r="M2624" s="18" cm="1">
        <f t="array" aca="1" ref="M2624" ca="1">SUMPRODUCT(Inactives[Days Inactive]*(Inactives[Student]=A2624))/365</f>
        <v>0</v>
      </c>
      <c r="N2624" s="18" t="str" cm="1">
        <f t="array" ref="N2624">IF(LEN($A2624)&gt;0,SUMPRODUCT(($A2624=merged_names)*(_xlfn.TEXTAFTER(N$2, "At ")=merged_belt_colours)*merged_months_at_rank),"")</f>
        <v/>
      </c>
      <c r="O2624" s="18" t="str" cm="1">
        <f t="array" ref="O2624">IF(LEN($A2624)&gt;0,SUMPRODUCT(($A2624=merged_names)*(_xlfn.TEXTAFTER(O$2, "At ")=merged_belt_colours)*merged_months_at_rank),"")</f>
        <v/>
      </c>
      <c r="P2624" s="18" t="str" cm="1">
        <f t="array" ref="P2624">IF(LEN($A2624)&gt;0,SUMPRODUCT(($A2624=merged_names)*(_xlfn.TEXTAFTER(P$2, "At ")=merged_belt_colours)*merged_months_at_rank),"")</f>
        <v/>
      </c>
      <c r="Q2624" s="18" t="str" cm="1">
        <f t="array" ref="Q2624">IF(LEN($A2624)&gt;0,SUMPRODUCT(($A2624=merged_names)*(_xlfn.TEXTAFTER(Q$2, "At ")=merged_belt_colours)*merged_months_at_rank),"")</f>
        <v/>
      </c>
      <c r="R2624" s="18" t="str" cm="1">
        <f t="array" ref="R2624">IF(LEN($A2624)&gt;0,SUMPRODUCT(($A2624=merged_names)*(_xlfn.TEXTAFTER(R$2, "At ")=merged_belt_colours)*merged_months_at_rank),"")</f>
        <v/>
      </c>
    </row>
    <row r="2625" spans="1:18" x14ac:dyDescent="0.25">
      <c r="A2625"/>
      <c r="B2625" s="15" t="str" cm="1">
        <f t="array" ref="B2625">IFERROR(IF(LEN(A2625)&gt;0, IF(SUMPRODUCT((Inactives[Key]=J2625)*(Inactives[Currently Inactive]))=1,"Inactive","Active"),""),"Active")</f>
        <v/>
      </c>
      <c r="C2625" s="16" t="str" cm="1">
        <f t="array" aca="1" ref="C2625" ca="1">IFERROR(_xlfn._xlws.FILTER(Inactives[Inactive On],(Inactives[Key]=J2625)*(Inactives[Currently Inactive]),""),"")</f>
        <v/>
      </c>
      <c r="D2625" s="16" t="str" cm="1">
        <f t="array" aca="1" ref="D2625" ca="1">IFERROR(INDEX(_xlfn.TEXTSPLIT(E2625," "),1),"")</f>
        <v/>
      </c>
      <c r="E2625" s="15" t="str" cm="1">
        <f t="array" aca="1" ref="E2625" ca="1">IFERROR(_xlfn._xlws.FILTER(merged_ranks,(merged_end_dates=DATE(9999,12,31))*(merged_names=A2625)),"")</f>
        <v/>
      </c>
      <c r="F2625" s="17" t="str">
        <f ca="1">_xlfn.XLOOKUP(J2625,Promotions[Promo Key],Promotions[Promo Date],"")</f>
        <v/>
      </c>
      <c r="G2625" s="18" t="str">
        <f t="shared" ca="1" si="175"/>
        <v/>
      </c>
      <c r="H2625" s="18" t="str">
        <f t="shared" ca="1" si="174"/>
        <v/>
      </c>
      <c r="I2625" s="17" t="str">
        <f>_xlfn.XLOOKUP(A2625,Students[Full Name],Students[Starting Rank],"")</f>
        <v/>
      </c>
      <c r="J2625" s="15" t="str">
        <f t="shared" ca="1" si="176"/>
        <v xml:space="preserve">: </v>
      </c>
      <c r="K2625" s="16" t="str">
        <f>_xlfn.XLOOKUP(A2625,Students[Full Name],Students[Start Date],"")</f>
        <v/>
      </c>
      <c r="L2625" s="18">
        <f t="shared" ca="1" si="177"/>
        <v>-1</v>
      </c>
      <c r="M2625" s="18" cm="1">
        <f t="array" aca="1" ref="M2625" ca="1">SUMPRODUCT(Inactives[Days Inactive]*(Inactives[Student]=A2625))/365</f>
        <v>0</v>
      </c>
      <c r="N2625" s="18" t="str" cm="1">
        <f t="array" ref="N2625">IF(LEN($A2625)&gt;0,SUMPRODUCT(($A2625=merged_names)*(_xlfn.TEXTAFTER(N$2, "At ")=merged_belt_colours)*merged_months_at_rank),"")</f>
        <v/>
      </c>
      <c r="O2625" s="18" t="str" cm="1">
        <f t="array" ref="O2625">IF(LEN($A2625)&gt;0,SUMPRODUCT(($A2625=merged_names)*(_xlfn.TEXTAFTER(O$2, "At ")=merged_belt_colours)*merged_months_at_rank),"")</f>
        <v/>
      </c>
      <c r="P2625" s="18" t="str" cm="1">
        <f t="array" ref="P2625">IF(LEN($A2625)&gt;0,SUMPRODUCT(($A2625=merged_names)*(_xlfn.TEXTAFTER(P$2, "At ")=merged_belt_colours)*merged_months_at_rank),"")</f>
        <v/>
      </c>
      <c r="Q2625" s="18" t="str" cm="1">
        <f t="array" ref="Q2625">IF(LEN($A2625)&gt;0,SUMPRODUCT(($A2625=merged_names)*(_xlfn.TEXTAFTER(Q$2, "At ")=merged_belt_colours)*merged_months_at_rank),"")</f>
        <v/>
      </c>
      <c r="R2625" s="18" t="str" cm="1">
        <f t="array" ref="R2625">IF(LEN($A2625)&gt;0,SUMPRODUCT(($A2625=merged_names)*(_xlfn.TEXTAFTER(R$2, "At ")=merged_belt_colours)*merged_months_at_rank),"")</f>
        <v/>
      </c>
    </row>
    <row r="2626" spans="1:18" x14ac:dyDescent="0.25">
      <c r="A2626"/>
      <c r="B2626" s="15" t="str" cm="1">
        <f t="array" ref="B2626">IFERROR(IF(LEN(A2626)&gt;0, IF(SUMPRODUCT((Inactives[Key]=J2626)*(Inactives[Currently Inactive]))=1,"Inactive","Active"),""),"Active")</f>
        <v/>
      </c>
      <c r="C2626" s="16" t="str" cm="1">
        <f t="array" aca="1" ref="C2626" ca="1">IFERROR(_xlfn._xlws.FILTER(Inactives[Inactive On],(Inactives[Key]=J2626)*(Inactives[Currently Inactive]),""),"")</f>
        <v/>
      </c>
      <c r="D2626" s="16" t="str" cm="1">
        <f t="array" aca="1" ref="D2626" ca="1">IFERROR(INDEX(_xlfn.TEXTSPLIT(E2626," "),1),"")</f>
        <v/>
      </c>
      <c r="E2626" s="15" t="str" cm="1">
        <f t="array" aca="1" ref="E2626" ca="1">IFERROR(_xlfn._xlws.FILTER(merged_ranks,(merged_end_dates=DATE(9999,12,31))*(merged_names=A2626)),"")</f>
        <v/>
      </c>
      <c r="F2626" s="17" t="str">
        <f ca="1">_xlfn.XLOOKUP(J2626,Promotions[Promo Key],Promotions[Promo Date],"")</f>
        <v/>
      </c>
      <c r="G2626" s="18" t="str">
        <f t="shared" ca="1" si="175"/>
        <v/>
      </c>
      <c r="H2626" s="18" t="str">
        <f t="shared" ca="1" si="174"/>
        <v/>
      </c>
      <c r="I2626" s="17" t="str">
        <f>_xlfn.XLOOKUP(A2626,Students[Full Name],Students[Starting Rank],"")</f>
        <v/>
      </c>
      <c r="J2626" s="15" t="str">
        <f t="shared" ca="1" si="176"/>
        <v xml:space="preserve">: </v>
      </c>
      <c r="K2626" s="16" t="str">
        <f>_xlfn.XLOOKUP(A2626,Students[Full Name],Students[Start Date],"")</f>
        <v/>
      </c>
      <c r="L2626" s="18">
        <f t="shared" ca="1" si="177"/>
        <v>-1</v>
      </c>
      <c r="M2626" s="18" cm="1">
        <f t="array" aca="1" ref="M2626" ca="1">SUMPRODUCT(Inactives[Days Inactive]*(Inactives[Student]=A2626))/365</f>
        <v>0</v>
      </c>
      <c r="N2626" s="18" t="str" cm="1">
        <f t="array" ref="N2626">IF(LEN($A2626)&gt;0,SUMPRODUCT(($A2626=merged_names)*(_xlfn.TEXTAFTER(N$2, "At ")=merged_belt_colours)*merged_months_at_rank),"")</f>
        <v/>
      </c>
      <c r="O2626" s="18" t="str" cm="1">
        <f t="array" ref="O2626">IF(LEN($A2626)&gt;0,SUMPRODUCT(($A2626=merged_names)*(_xlfn.TEXTAFTER(O$2, "At ")=merged_belt_colours)*merged_months_at_rank),"")</f>
        <v/>
      </c>
      <c r="P2626" s="18" t="str" cm="1">
        <f t="array" ref="P2626">IF(LEN($A2626)&gt;0,SUMPRODUCT(($A2626=merged_names)*(_xlfn.TEXTAFTER(P$2, "At ")=merged_belt_colours)*merged_months_at_rank),"")</f>
        <v/>
      </c>
      <c r="Q2626" s="18" t="str" cm="1">
        <f t="array" ref="Q2626">IF(LEN($A2626)&gt;0,SUMPRODUCT(($A2626=merged_names)*(_xlfn.TEXTAFTER(Q$2, "At ")=merged_belt_colours)*merged_months_at_rank),"")</f>
        <v/>
      </c>
      <c r="R2626" s="18" t="str" cm="1">
        <f t="array" ref="R2626">IF(LEN($A2626)&gt;0,SUMPRODUCT(($A2626=merged_names)*(_xlfn.TEXTAFTER(R$2, "At ")=merged_belt_colours)*merged_months_at_rank),"")</f>
        <v/>
      </c>
    </row>
    <row r="2627" spans="1:18" x14ac:dyDescent="0.25">
      <c r="A2627"/>
      <c r="B2627" s="15" t="str" cm="1">
        <f t="array" ref="B2627">IFERROR(IF(LEN(A2627)&gt;0, IF(SUMPRODUCT((Inactives[Key]=J2627)*(Inactives[Currently Inactive]))=1,"Inactive","Active"),""),"Active")</f>
        <v/>
      </c>
      <c r="C2627" s="16" t="str" cm="1">
        <f t="array" aca="1" ref="C2627" ca="1">IFERROR(_xlfn._xlws.FILTER(Inactives[Inactive On],(Inactives[Key]=J2627)*(Inactives[Currently Inactive]),""),"")</f>
        <v/>
      </c>
      <c r="D2627" s="16" t="str" cm="1">
        <f t="array" aca="1" ref="D2627" ca="1">IFERROR(INDEX(_xlfn.TEXTSPLIT(E2627," "),1),"")</f>
        <v/>
      </c>
      <c r="E2627" s="15" t="str" cm="1">
        <f t="array" aca="1" ref="E2627" ca="1">IFERROR(_xlfn._xlws.FILTER(merged_ranks,(merged_end_dates=DATE(9999,12,31))*(merged_names=A2627)),"")</f>
        <v/>
      </c>
      <c r="F2627" s="17" t="str">
        <f ca="1">_xlfn.XLOOKUP(J2627,Promotions[Promo Key],Promotions[Promo Date],"")</f>
        <v/>
      </c>
      <c r="G2627" s="18" t="str">
        <f t="shared" ca="1" si="175"/>
        <v/>
      </c>
      <c r="H2627" s="18" t="str">
        <f t="shared" ca="1" si="174"/>
        <v/>
      </c>
      <c r="I2627" s="17" t="str">
        <f>_xlfn.XLOOKUP(A2627,Students[Full Name],Students[Starting Rank],"")</f>
        <v/>
      </c>
      <c r="J2627" s="15" t="str">
        <f t="shared" ca="1" si="176"/>
        <v xml:space="preserve">: </v>
      </c>
      <c r="K2627" s="16" t="str">
        <f>_xlfn.XLOOKUP(A2627,Students[Full Name],Students[Start Date],"")</f>
        <v/>
      </c>
      <c r="L2627" s="18">
        <f t="shared" ca="1" si="177"/>
        <v>-1</v>
      </c>
      <c r="M2627" s="18" cm="1">
        <f t="array" aca="1" ref="M2627" ca="1">SUMPRODUCT(Inactives[Days Inactive]*(Inactives[Student]=A2627))/365</f>
        <v>0</v>
      </c>
      <c r="N2627" s="18" t="str" cm="1">
        <f t="array" ref="N2627">IF(LEN($A2627)&gt;0,SUMPRODUCT(($A2627=merged_names)*(_xlfn.TEXTAFTER(N$2, "At ")=merged_belt_colours)*merged_months_at_rank),"")</f>
        <v/>
      </c>
      <c r="O2627" s="18" t="str" cm="1">
        <f t="array" ref="O2627">IF(LEN($A2627)&gt;0,SUMPRODUCT(($A2627=merged_names)*(_xlfn.TEXTAFTER(O$2, "At ")=merged_belt_colours)*merged_months_at_rank),"")</f>
        <v/>
      </c>
      <c r="P2627" s="18" t="str" cm="1">
        <f t="array" ref="P2627">IF(LEN($A2627)&gt;0,SUMPRODUCT(($A2627=merged_names)*(_xlfn.TEXTAFTER(P$2, "At ")=merged_belt_colours)*merged_months_at_rank),"")</f>
        <v/>
      </c>
      <c r="Q2627" s="18" t="str" cm="1">
        <f t="array" ref="Q2627">IF(LEN($A2627)&gt;0,SUMPRODUCT(($A2627=merged_names)*(_xlfn.TEXTAFTER(Q$2, "At ")=merged_belt_colours)*merged_months_at_rank),"")</f>
        <v/>
      </c>
      <c r="R2627" s="18" t="str" cm="1">
        <f t="array" ref="R2627">IF(LEN($A2627)&gt;0,SUMPRODUCT(($A2627=merged_names)*(_xlfn.TEXTAFTER(R$2, "At ")=merged_belt_colours)*merged_months_at_rank),"")</f>
        <v/>
      </c>
    </row>
    <row r="2628" spans="1:18" x14ac:dyDescent="0.25">
      <c r="A2628"/>
      <c r="B2628" s="15" t="str" cm="1">
        <f t="array" ref="B2628">IFERROR(IF(LEN(A2628)&gt;0, IF(SUMPRODUCT((Inactives[Key]=J2628)*(Inactives[Currently Inactive]))=1,"Inactive","Active"),""),"Active")</f>
        <v/>
      </c>
      <c r="C2628" s="16" t="str" cm="1">
        <f t="array" aca="1" ref="C2628" ca="1">IFERROR(_xlfn._xlws.FILTER(Inactives[Inactive On],(Inactives[Key]=J2628)*(Inactives[Currently Inactive]),""),"")</f>
        <v/>
      </c>
      <c r="D2628" s="16" t="str" cm="1">
        <f t="array" aca="1" ref="D2628" ca="1">IFERROR(INDEX(_xlfn.TEXTSPLIT(E2628," "),1),"")</f>
        <v/>
      </c>
      <c r="E2628" s="15" t="str" cm="1">
        <f t="array" aca="1" ref="E2628" ca="1">IFERROR(_xlfn._xlws.FILTER(merged_ranks,(merged_end_dates=DATE(9999,12,31))*(merged_names=A2628)),"")</f>
        <v/>
      </c>
      <c r="F2628" s="17" t="str">
        <f ca="1">_xlfn.XLOOKUP(J2628,Promotions[Promo Key],Promotions[Promo Date],"")</f>
        <v/>
      </c>
      <c r="G2628" s="18" t="str">
        <f t="shared" ca="1" si="175"/>
        <v/>
      </c>
      <c r="H2628" s="18" t="str">
        <f t="shared" ca="1" si="174"/>
        <v/>
      </c>
      <c r="I2628" s="17" t="str">
        <f>_xlfn.XLOOKUP(A2628,Students[Full Name],Students[Starting Rank],"")</f>
        <v/>
      </c>
      <c r="J2628" s="15" t="str">
        <f t="shared" ca="1" si="176"/>
        <v xml:space="preserve">: </v>
      </c>
      <c r="K2628" s="16" t="str">
        <f>_xlfn.XLOOKUP(A2628,Students[Full Name],Students[Start Date],"")</f>
        <v/>
      </c>
      <c r="L2628" s="18">
        <f t="shared" ca="1" si="177"/>
        <v>-1</v>
      </c>
      <c r="M2628" s="18" cm="1">
        <f t="array" aca="1" ref="M2628" ca="1">SUMPRODUCT(Inactives[Days Inactive]*(Inactives[Student]=A2628))/365</f>
        <v>0</v>
      </c>
      <c r="N2628" s="18" t="str" cm="1">
        <f t="array" ref="N2628">IF(LEN($A2628)&gt;0,SUMPRODUCT(($A2628=merged_names)*(_xlfn.TEXTAFTER(N$2, "At ")=merged_belt_colours)*merged_months_at_rank),"")</f>
        <v/>
      </c>
      <c r="O2628" s="18" t="str" cm="1">
        <f t="array" ref="O2628">IF(LEN($A2628)&gt;0,SUMPRODUCT(($A2628=merged_names)*(_xlfn.TEXTAFTER(O$2, "At ")=merged_belt_colours)*merged_months_at_rank),"")</f>
        <v/>
      </c>
      <c r="P2628" s="18" t="str" cm="1">
        <f t="array" ref="P2628">IF(LEN($A2628)&gt;0,SUMPRODUCT(($A2628=merged_names)*(_xlfn.TEXTAFTER(P$2, "At ")=merged_belt_colours)*merged_months_at_rank),"")</f>
        <v/>
      </c>
      <c r="Q2628" s="18" t="str" cm="1">
        <f t="array" ref="Q2628">IF(LEN($A2628)&gt;0,SUMPRODUCT(($A2628=merged_names)*(_xlfn.TEXTAFTER(Q$2, "At ")=merged_belt_colours)*merged_months_at_rank),"")</f>
        <v/>
      </c>
      <c r="R2628" s="18" t="str" cm="1">
        <f t="array" ref="R2628">IF(LEN($A2628)&gt;0,SUMPRODUCT(($A2628=merged_names)*(_xlfn.TEXTAFTER(R$2, "At ")=merged_belt_colours)*merged_months_at_rank),"")</f>
        <v/>
      </c>
    </row>
    <row r="2629" spans="1:18" x14ac:dyDescent="0.25">
      <c r="A2629"/>
      <c r="B2629" s="15" t="str" cm="1">
        <f t="array" ref="B2629">IFERROR(IF(LEN(A2629)&gt;0, IF(SUMPRODUCT((Inactives[Key]=J2629)*(Inactives[Currently Inactive]))=1,"Inactive","Active"),""),"Active")</f>
        <v/>
      </c>
      <c r="C2629" s="16" t="str" cm="1">
        <f t="array" aca="1" ref="C2629" ca="1">IFERROR(_xlfn._xlws.FILTER(Inactives[Inactive On],(Inactives[Key]=J2629)*(Inactives[Currently Inactive]),""),"")</f>
        <v/>
      </c>
      <c r="D2629" s="16" t="str" cm="1">
        <f t="array" aca="1" ref="D2629" ca="1">IFERROR(INDEX(_xlfn.TEXTSPLIT(E2629," "),1),"")</f>
        <v/>
      </c>
      <c r="E2629" s="15" t="str" cm="1">
        <f t="array" aca="1" ref="E2629" ca="1">IFERROR(_xlfn._xlws.FILTER(merged_ranks,(merged_end_dates=DATE(9999,12,31))*(merged_names=A2629)),"")</f>
        <v/>
      </c>
      <c r="F2629" s="17" t="str">
        <f ca="1">_xlfn.XLOOKUP(J2629,Promotions[Promo Key],Promotions[Promo Date],"")</f>
        <v/>
      </c>
      <c r="G2629" s="18" t="str">
        <f t="shared" ca="1" si="175"/>
        <v/>
      </c>
      <c r="H2629" s="18" t="str">
        <f t="shared" ca="1" si="174"/>
        <v/>
      </c>
      <c r="I2629" s="17" t="str">
        <f>_xlfn.XLOOKUP(A2629,Students[Full Name],Students[Starting Rank],"")</f>
        <v/>
      </c>
      <c r="J2629" s="15" t="str">
        <f t="shared" ca="1" si="176"/>
        <v xml:space="preserve">: </v>
      </c>
      <c r="K2629" s="16" t="str">
        <f>_xlfn.XLOOKUP(A2629,Students[Full Name],Students[Start Date],"")</f>
        <v/>
      </c>
      <c r="L2629" s="18">
        <f t="shared" ca="1" si="177"/>
        <v>-1</v>
      </c>
      <c r="M2629" s="18" cm="1">
        <f t="array" aca="1" ref="M2629" ca="1">SUMPRODUCT(Inactives[Days Inactive]*(Inactives[Student]=A2629))/365</f>
        <v>0</v>
      </c>
      <c r="N2629" s="18" t="str" cm="1">
        <f t="array" ref="N2629">IF(LEN($A2629)&gt;0,SUMPRODUCT(($A2629=merged_names)*(_xlfn.TEXTAFTER(N$2, "At ")=merged_belt_colours)*merged_months_at_rank),"")</f>
        <v/>
      </c>
      <c r="O2629" s="18" t="str" cm="1">
        <f t="array" ref="O2629">IF(LEN($A2629)&gt;0,SUMPRODUCT(($A2629=merged_names)*(_xlfn.TEXTAFTER(O$2, "At ")=merged_belt_colours)*merged_months_at_rank),"")</f>
        <v/>
      </c>
      <c r="P2629" s="18" t="str" cm="1">
        <f t="array" ref="P2629">IF(LEN($A2629)&gt;0,SUMPRODUCT(($A2629=merged_names)*(_xlfn.TEXTAFTER(P$2, "At ")=merged_belt_colours)*merged_months_at_rank),"")</f>
        <v/>
      </c>
      <c r="Q2629" s="18" t="str" cm="1">
        <f t="array" ref="Q2629">IF(LEN($A2629)&gt;0,SUMPRODUCT(($A2629=merged_names)*(_xlfn.TEXTAFTER(Q$2, "At ")=merged_belt_colours)*merged_months_at_rank),"")</f>
        <v/>
      </c>
      <c r="R2629" s="18" t="str" cm="1">
        <f t="array" ref="R2629">IF(LEN($A2629)&gt;0,SUMPRODUCT(($A2629=merged_names)*(_xlfn.TEXTAFTER(R$2, "At ")=merged_belt_colours)*merged_months_at_rank),"")</f>
        <v/>
      </c>
    </row>
    <row r="2630" spans="1:18" x14ac:dyDescent="0.25">
      <c r="A2630"/>
      <c r="B2630" s="15" t="str" cm="1">
        <f t="array" ref="B2630">IFERROR(IF(LEN(A2630)&gt;0, IF(SUMPRODUCT((Inactives[Key]=J2630)*(Inactives[Currently Inactive]))=1,"Inactive","Active"),""),"Active")</f>
        <v/>
      </c>
      <c r="C2630" s="16" t="str" cm="1">
        <f t="array" aca="1" ref="C2630" ca="1">IFERROR(_xlfn._xlws.FILTER(Inactives[Inactive On],(Inactives[Key]=J2630)*(Inactives[Currently Inactive]),""),"")</f>
        <v/>
      </c>
      <c r="D2630" s="16" t="str" cm="1">
        <f t="array" aca="1" ref="D2630" ca="1">IFERROR(INDEX(_xlfn.TEXTSPLIT(E2630," "),1),"")</f>
        <v/>
      </c>
      <c r="E2630" s="15" t="str" cm="1">
        <f t="array" aca="1" ref="E2630" ca="1">IFERROR(_xlfn._xlws.FILTER(merged_ranks,(merged_end_dates=DATE(9999,12,31))*(merged_names=A2630)),"")</f>
        <v/>
      </c>
      <c r="F2630" s="17" t="str">
        <f ca="1">_xlfn.XLOOKUP(J2630,Promotions[Promo Key],Promotions[Promo Date],"")</f>
        <v/>
      </c>
      <c r="G2630" s="18" t="str">
        <f t="shared" ca="1" si="175"/>
        <v/>
      </c>
      <c r="H2630" s="18" t="str">
        <f t="shared" ca="1" si="174"/>
        <v/>
      </c>
      <c r="I2630" s="17" t="str">
        <f>_xlfn.XLOOKUP(A2630,Students[Full Name],Students[Starting Rank],"")</f>
        <v/>
      </c>
      <c r="J2630" s="15" t="str">
        <f t="shared" ca="1" si="176"/>
        <v xml:space="preserve">: </v>
      </c>
      <c r="K2630" s="16" t="str">
        <f>_xlfn.XLOOKUP(A2630,Students[Full Name],Students[Start Date],"")</f>
        <v/>
      </c>
      <c r="L2630" s="18">
        <f t="shared" ca="1" si="177"/>
        <v>-1</v>
      </c>
      <c r="M2630" s="18" cm="1">
        <f t="array" aca="1" ref="M2630" ca="1">SUMPRODUCT(Inactives[Days Inactive]*(Inactives[Student]=A2630))/365</f>
        <v>0</v>
      </c>
      <c r="N2630" s="18" t="str" cm="1">
        <f t="array" ref="N2630">IF(LEN($A2630)&gt;0,SUMPRODUCT(($A2630=merged_names)*(_xlfn.TEXTAFTER(N$2, "At ")=merged_belt_colours)*merged_months_at_rank),"")</f>
        <v/>
      </c>
      <c r="O2630" s="18" t="str" cm="1">
        <f t="array" ref="O2630">IF(LEN($A2630)&gt;0,SUMPRODUCT(($A2630=merged_names)*(_xlfn.TEXTAFTER(O$2, "At ")=merged_belt_colours)*merged_months_at_rank),"")</f>
        <v/>
      </c>
      <c r="P2630" s="18" t="str" cm="1">
        <f t="array" ref="P2630">IF(LEN($A2630)&gt;0,SUMPRODUCT(($A2630=merged_names)*(_xlfn.TEXTAFTER(P$2, "At ")=merged_belt_colours)*merged_months_at_rank),"")</f>
        <v/>
      </c>
      <c r="Q2630" s="18" t="str" cm="1">
        <f t="array" ref="Q2630">IF(LEN($A2630)&gt;0,SUMPRODUCT(($A2630=merged_names)*(_xlfn.TEXTAFTER(Q$2, "At ")=merged_belt_colours)*merged_months_at_rank),"")</f>
        <v/>
      </c>
      <c r="R2630" s="18" t="str" cm="1">
        <f t="array" ref="R2630">IF(LEN($A2630)&gt;0,SUMPRODUCT(($A2630=merged_names)*(_xlfn.TEXTAFTER(R$2, "At ")=merged_belt_colours)*merged_months_at_rank),"")</f>
        <v/>
      </c>
    </row>
    <row r="2631" spans="1:18" x14ac:dyDescent="0.25">
      <c r="A2631"/>
      <c r="B2631" s="15" t="str" cm="1">
        <f t="array" ref="B2631">IFERROR(IF(LEN(A2631)&gt;0, IF(SUMPRODUCT((Inactives[Key]=J2631)*(Inactives[Currently Inactive]))=1,"Inactive","Active"),""),"Active")</f>
        <v/>
      </c>
      <c r="C2631" s="16" t="str" cm="1">
        <f t="array" aca="1" ref="C2631" ca="1">IFERROR(_xlfn._xlws.FILTER(Inactives[Inactive On],(Inactives[Key]=J2631)*(Inactives[Currently Inactive]),""),"")</f>
        <v/>
      </c>
      <c r="D2631" s="16" t="str" cm="1">
        <f t="array" aca="1" ref="D2631" ca="1">IFERROR(INDEX(_xlfn.TEXTSPLIT(E2631," "),1),"")</f>
        <v/>
      </c>
      <c r="E2631" s="15" t="str" cm="1">
        <f t="array" aca="1" ref="E2631" ca="1">IFERROR(_xlfn._xlws.FILTER(merged_ranks,(merged_end_dates=DATE(9999,12,31))*(merged_names=A2631)),"")</f>
        <v/>
      </c>
      <c r="F2631" s="17" t="str">
        <f ca="1">_xlfn.XLOOKUP(J2631,Promotions[Promo Key],Promotions[Promo Date],"")</f>
        <v/>
      </c>
      <c r="G2631" s="18" t="str">
        <f t="shared" ca="1" si="175"/>
        <v/>
      </c>
      <c r="H2631" s="18" t="str">
        <f t="shared" ca="1" si="174"/>
        <v/>
      </c>
      <c r="I2631" s="17" t="str">
        <f>_xlfn.XLOOKUP(A2631,Students[Full Name],Students[Starting Rank],"")</f>
        <v/>
      </c>
      <c r="J2631" s="15" t="str">
        <f t="shared" ca="1" si="176"/>
        <v xml:space="preserve">: </v>
      </c>
      <c r="K2631" s="16" t="str">
        <f>_xlfn.XLOOKUP(A2631,Students[Full Name],Students[Start Date],"")</f>
        <v/>
      </c>
      <c r="L2631" s="18">
        <f t="shared" ca="1" si="177"/>
        <v>-1</v>
      </c>
      <c r="M2631" s="18" cm="1">
        <f t="array" aca="1" ref="M2631" ca="1">SUMPRODUCT(Inactives[Days Inactive]*(Inactives[Student]=A2631))/365</f>
        <v>0</v>
      </c>
      <c r="N2631" s="18" t="str" cm="1">
        <f t="array" ref="N2631">IF(LEN($A2631)&gt;0,SUMPRODUCT(($A2631=merged_names)*(_xlfn.TEXTAFTER(N$2, "At ")=merged_belt_colours)*merged_months_at_rank),"")</f>
        <v/>
      </c>
      <c r="O2631" s="18" t="str" cm="1">
        <f t="array" ref="O2631">IF(LEN($A2631)&gt;0,SUMPRODUCT(($A2631=merged_names)*(_xlfn.TEXTAFTER(O$2, "At ")=merged_belt_colours)*merged_months_at_rank),"")</f>
        <v/>
      </c>
      <c r="P2631" s="18" t="str" cm="1">
        <f t="array" ref="P2631">IF(LEN($A2631)&gt;0,SUMPRODUCT(($A2631=merged_names)*(_xlfn.TEXTAFTER(P$2, "At ")=merged_belt_colours)*merged_months_at_rank),"")</f>
        <v/>
      </c>
      <c r="Q2631" s="18" t="str" cm="1">
        <f t="array" ref="Q2631">IF(LEN($A2631)&gt;0,SUMPRODUCT(($A2631=merged_names)*(_xlfn.TEXTAFTER(Q$2, "At ")=merged_belt_colours)*merged_months_at_rank),"")</f>
        <v/>
      </c>
      <c r="R2631" s="18" t="str" cm="1">
        <f t="array" ref="R2631">IF(LEN($A2631)&gt;0,SUMPRODUCT(($A2631=merged_names)*(_xlfn.TEXTAFTER(R$2, "At ")=merged_belt_colours)*merged_months_at_rank),"")</f>
        <v/>
      </c>
    </row>
    <row r="2632" spans="1:18" x14ac:dyDescent="0.25">
      <c r="A2632"/>
      <c r="B2632" s="15" t="str" cm="1">
        <f t="array" ref="B2632">IFERROR(IF(LEN(A2632)&gt;0, IF(SUMPRODUCT((Inactives[Key]=J2632)*(Inactives[Currently Inactive]))=1,"Inactive","Active"),""),"Active")</f>
        <v/>
      </c>
      <c r="C2632" s="16" t="str" cm="1">
        <f t="array" aca="1" ref="C2632" ca="1">IFERROR(_xlfn._xlws.FILTER(Inactives[Inactive On],(Inactives[Key]=J2632)*(Inactives[Currently Inactive]),""),"")</f>
        <v/>
      </c>
      <c r="D2632" s="16" t="str" cm="1">
        <f t="array" aca="1" ref="D2632" ca="1">IFERROR(INDEX(_xlfn.TEXTSPLIT(E2632," "),1),"")</f>
        <v/>
      </c>
      <c r="E2632" s="15" t="str" cm="1">
        <f t="array" aca="1" ref="E2632" ca="1">IFERROR(_xlfn._xlws.FILTER(merged_ranks,(merged_end_dates=DATE(9999,12,31))*(merged_names=A2632)),"")</f>
        <v/>
      </c>
      <c r="F2632" s="17" t="str">
        <f ca="1">_xlfn.XLOOKUP(J2632,Promotions[Promo Key],Promotions[Promo Date],"")</f>
        <v/>
      </c>
      <c r="G2632" s="18" t="str">
        <f t="shared" ca="1" si="175"/>
        <v/>
      </c>
      <c r="H2632" s="18" t="str">
        <f t="shared" ca="1" si="174"/>
        <v/>
      </c>
      <c r="I2632" s="17" t="str">
        <f>_xlfn.XLOOKUP(A2632,Students[Full Name],Students[Starting Rank],"")</f>
        <v/>
      </c>
      <c r="J2632" s="15" t="str">
        <f t="shared" ca="1" si="176"/>
        <v xml:space="preserve">: </v>
      </c>
      <c r="K2632" s="16" t="str">
        <f>_xlfn.XLOOKUP(A2632,Students[Full Name],Students[Start Date],"")</f>
        <v/>
      </c>
      <c r="L2632" s="18">
        <f t="shared" ca="1" si="177"/>
        <v>-1</v>
      </c>
      <c r="M2632" s="18" cm="1">
        <f t="array" aca="1" ref="M2632" ca="1">SUMPRODUCT(Inactives[Days Inactive]*(Inactives[Student]=A2632))/365</f>
        <v>0</v>
      </c>
      <c r="N2632" s="18" t="str" cm="1">
        <f t="array" ref="N2632">IF(LEN($A2632)&gt;0,SUMPRODUCT(($A2632=merged_names)*(_xlfn.TEXTAFTER(N$2, "At ")=merged_belt_colours)*merged_months_at_rank),"")</f>
        <v/>
      </c>
      <c r="O2632" s="18" t="str" cm="1">
        <f t="array" ref="O2632">IF(LEN($A2632)&gt;0,SUMPRODUCT(($A2632=merged_names)*(_xlfn.TEXTAFTER(O$2, "At ")=merged_belt_colours)*merged_months_at_rank),"")</f>
        <v/>
      </c>
      <c r="P2632" s="18" t="str" cm="1">
        <f t="array" ref="P2632">IF(LEN($A2632)&gt;0,SUMPRODUCT(($A2632=merged_names)*(_xlfn.TEXTAFTER(P$2, "At ")=merged_belt_colours)*merged_months_at_rank),"")</f>
        <v/>
      </c>
      <c r="Q2632" s="18" t="str" cm="1">
        <f t="array" ref="Q2632">IF(LEN($A2632)&gt;0,SUMPRODUCT(($A2632=merged_names)*(_xlfn.TEXTAFTER(Q$2, "At ")=merged_belt_colours)*merged_months_at_rank),"")</f>
        <v/>
      </c>
      <c r="R2632" s="18" t="str" cm="1">
        <f t="array" ref="R2632">IF(LEN($A2632)&gt;0,SUMPRODUCT(($A2632=merged_names)*(_xlfn.TEXTAFTER(R$2, "At ")=merged_belt_colours)*merged_months_at_rank),"")</f>
        <v/>
      </c>
    </row>
    <row r="2633" spans="1:18" x14ac:dyDescent="0.25">
      <c r="A2633"/>
      <c r="B2633" s="15" t="str" cm="1">
        <f t="array" ref="B2633">IFERROR(IF(LEN(A2633)&gt;0, IF(SUMPRODUCT((Inactives[Key]=J2633)*(Inactives[Currently Inactive]))=1,"Inactive","Active"),""),"Active")</f>
        <v/>
      </c>
      <c r="C2633" s="16" t="str" cm="1">
        <f t="array" aca="1" ref="C2633" ca="1">IFERROR(_xlfn._xlws.FILTER(Inactives[Inactive On],(Inactives[Key]=J2633)*(Inactives[Currently Inactive]),""),"")</f>
        <v/>
      </c>
      <c r="D2633" s="16" t="str" cm="1">
        <f t="array" aca="1" ref="D2633" ca="1">IFERROR(INDEX(_xlfn.TEXTSPLIT(E2633," "),1),"")</f>
        <v/>
      </c>
      <c r="E2633" s="15" t="str" cm="1">
        <f t="array" aca="1" ref="E2633" ca="1">IFERROR(_xlfn._xlws.FILTER(merged_ranks,(merged_end_dates=DATE(9999,12,31))*(merged_names=A2633)),"")</f>
        <v/>
      </c>
      <c r="F2633" s="17" t="str">
        <f ca="1">_xlfn.XLOOKUP(J2633,Promotions[Promo Key],Promotions[Promo Date],"")</f>
        <v/>
      </c>
      <c r="G2633" s="18" t="str">
        <f t="shared" ca="1" si="175"/>
        <v/>
      </c>
      <c r="H2633" s="18" t="str">
        <f t="shared" ca="1" si="174"/>
        <v/>
      </c>
      <c r="I2633" s="17" t="str">
        <f>_xlfn.XLOOKUP(A2633,Students[Full Name],Students[Starting Rank],"")</f>
        <v/>
      </c>
      <c r="J2633" s="15" t="str">
        <f t="shared" ca="1" si="176"/>
        <v xml:space="preserve">: </v>
      </c>
      <c r="K2633" s="16" t="str">
        <f>_xlfn.XLOOKUP(A2633,Students[Full Name],Students[Start Date],"")</f>
        <v/>
      </c>
      <c r="L2633" s="18">
        <f t="shared" ca="1" si="177"/>
        <v>-1</v>
      </c>
      <c r="M2633" s="18" cm="1">
        <f t="array" aca="1" ref="M2633" ca="1">SUMPRODUCT(Inactives[Days Inactive]*(Inactives[Student]=A2633))/365</f>
        <v>0</v>
      </c>
      <c r="N2633" s="18" t="str" cm="1">
        <f t="array" ref="N2633">IF(LEN($A2633)&gt;0,SUMPRODUCT(($A2633=merged_names)*(_xlfn.TEXTAFTER(N$2, "At ")=merged_belt_colours)*merged_months_at_rank),"")</f>
        <v/>
      </c>
      <c r="O2633" s="18" t="str" cm="1">
        <f t="array" ref="O2633">IF(LEN($A2633)&gt;0,SUMPRODUCT(($A2633=merged_names)*(_xlfn.TEXTAFTER(O$2, "At ")=merged_belt_colours)*merged_months_at_rank),"")</f>
        <v/>
      </c>
      <c r="P2633" s="18" t="str" cm="1">
        <f t="array" ref="P2633">IF(LEN($A2633)&gt;0,SUMPRODUCT(($A2633=merged_names)*(_xlfn.TEXTAFTER(P$2, "At ")=merged_belt_colours)*merged_months_at_rank),"")</f>
        <v/>
      </c>
      <c r="Q2633" s="18" t="str" cm="1">
        <f t="array" ref="Q2633">IF(LEN($A2633)&gt;0,SUMPRODUCT(($A2633=merged_names)*(_xlfn.TEXTAFTER(Q$2, "At ")=merged_belt_colours)*merged_months_at_rank),"")</f>
        <v/>
      </c>
      <c r="R2633" s="18" t="str" cm="1">
        <f t="array" ref="R2633">IF(LEN($A2633)&gt;0,SUMPRODUCT(($A2633=merged_names)*(_xlfn.TEXTAFTER(R$2, "At ")=merged_belt_colours)*merged_months_at_rank),"")</f>
        <v/>
      </c>
    </row>
    <row r="2634" spans="1:18" x14ac:dyDescent="0.25">
      <c r="A2634"/>
      <c r="B2634" s="15" t="str" cm="1">
        <f t="array" ref="B2634">IFERROR(IF(LEN(A2634)&gt;0, IF(SUMPRODUCT((Inactives[Key]=J2634)*(Inactives[Currently Inactive]))=1,"Inactive","Active"),""),"Active")</f>
        <v/>
      </c>
      <c r="C2634" s="16" t="str" cm="1">
        <f t="array" aca="1" ref="C2634" ca="1">IFERROR(_xlfn._xlws.FILTER(Inactives[Inactive On],(Inactives[Key]=J2634)*(Inactives[Currently Inactive]),""),"")</f>
        <v/>
      </c>
      <c r="D2634" s="16" t="str" cm="1">
        <f t="array" aca="1" ref="D2634" ca="1">IFERROR(INDEX(_xlfn.TEXTSPLIT(E2634," "),1),"")</f>
        <v/>
      </c>
      <c r="E2634" s="15" t="str" cm="1">
        <f t="array" aca="1" ref="E2634" ca="1">IFERROR(_xlfn._xlws.FILTER(merged_ranks,(merged_end_dates=DATE(9999,12,31))*(merged_names=A2634)),"")</f>
        <v/>
      </c>
      <c r="F2634" s="17" t="str">
        <f ca="1">_xlfn.XLOOKUP(J2634,Promotions[Promo Key],Promotions[Promo Date],"")</f>
        <v/>
      </c>
      <c r="G2634" s="18" t="str">
        <f t="shared" ca="1" si="175"/>
        <v/>
      </c>
      <c r="H2634" s="18" t="str">
        <f t="shared" ca="1" si="174"/>
        <v/>
      </c>
      <c r="I2634" s="17" t="str">
        <f>_xlfn.XLOOKUP(A2634,Students[Full Name],Students[Starting Rank],"")</f>
        <v/>
      </c>
      <c r="J2634" s="15" t="str">
        <f t="shared" ca="1" si="176"/>
        <v xml:space="preserve">: </v>
      </c>
      <c r="K2634" s="16" t="str">
        <f>_xlfn.XLOOKUP(A2634,Students[Full Name],Students[Start Date],"")</f>
        <v/>
      </c>
      <c r="L2634" s="18">
        <f t="shared" ca="1" si="177"/>
        <v>-1</v>
      </c>
      <c r="M2634" s="18" cm="1">
        <f t="array" aca="1" ref="M2634" ca="1">SUMPRODUCT(Inactives[Days Inactive]*(Inactives[Student]=A2634))/365</f>
        <v>0</v>
      </c>
      <c r="N2634" s="18" t="str" cm="1">
        <f t="array" ref="N2634">IF(LEN($A2634)&gt;0,SUMPRODUCT(($A2634=merged_names)*(_xlfn.TEXTAFTER(N$2, "At ")=merged_belt_colours)*merged_months_at_rank),"")</f>
        <v/>
      </c>
      <c r="O2634" s="18" t="str" cm="1">
        <f t="array" ref="O2634">IF(LEN($A2634)&gt;0,SUMPRODUCT(($A2634=merged_names)*(_xlfn.TEXTAFTER(O$2, "At ")=merged_belt_colours)*merged_months_at_rank),"")</f>
        <v/>
      </c>
      <c r="P2634" s="18" t="str" cm="1">
        <f t="array" ref="P2634">IF(LEN($A2634)&gt;0,SUMPRODUCT(($A2634=merged_names)*(_xlfn.TEXTAFTER(P$2, "At ")=merged_belt_colours)*merged_months_at_rank),"")</f>
        <v/>
      </c>
      <c r="Q2634" s="18" t="str" cm="1">
        <f t="array" ref="Q2634">IF(LEN($A2634)&gt;0,SUMPRODUCT(($A2634=merged_names)*(_xlfn.TEXTAFTER(Q$2, "At ")=merged_belt_colours)*merged_months_at_rank),"")</f>
        <v/>
      </c>
      <c r="R2634" s="18" t="str" cm="1">
        <f t="array" ref="R2634">IF(LEN($A2634)&gt;0,SUMPRODUCT(($A2634=merged_names)*(_xlfn.TEXTAFTER(R$2, "At ")=merged_belt_colours)*merged_months_at_rank),"")</f>
        <v/>
      </c>
    </row>
    <row r="2635" spans="1:18" x14ac:dyDescent="0.25">
      <c r="A2635"/>
      <c r="B2635" s="15" t="str" cm="1">
        <f t="array" ref="B2635">IFERROR(IF(LEN(A2635)&gt;0, IF(SUMPRODUCT((Inactives[Key]=J2635)*(Inactives[Currently Inactive]))=1,"Inactive","Active"),""),"Active")</f>
        <v/>
      </c>
      <c r="C2635" s="16" t="str" cm="1">
        <f t="array" aca="1" ref="C2635" ca="1">IFERROR(_xlfn._xlws.FILTER(Inactives[Inactive On],(Inactives[Key]=J2635)*(Inactives[Currently Inactive]),""),"")</f>
        <v/>
      </c>
      <c r="D2635" s="16" t="str" cm="1">
        <f t="array" aca="1" ref="D2635" ca="1">IFERROR(INDEX(_xlfn.TEXTSPLIT(E2635," "),1),"")</f>
        <v/>
      </c>
      <c r="E2635" s="15" t="str" cm="1">
        <f t="array" aca="1" ref="E2635" ca="1">IFERROR(_xlfn._xlws.FILTER(merged_ranks,(merged_end_dates=DATE(9999,12,31))*(merged_names=A2635)),"")</f>
        <v/>
      </c>
      <c r="F2635" s="17" t="str">
        <f ca="1">_xlfn.XLOOKUP(J2635,Promotions[Promo Key],Promotions[Promo Date],"")</f>
        <v/>
      </c>
      <c r="G2635" s="18" t="str">
        <f t="shared" ca="1" si="175"/>
        <v/>
      </c>
      <c r="H2635" s="18" t="str">
        <f t="shared" ca="1" si="174"/>
        <v/>
      </c>
      <c r="I2635" s="17" t="str">
        <f>_xlfn.XLOOKUP(A2635,Students[Full Name],Students[Starting Rank],"")</f>
        <v/>
      </c>
      <c r="J2635" s="15" t="str">
        <f t="shared" ca="1" si="176"/>
        <v xml:space="preserve">: </v>
      </c>
      <c r="K2635" s="16" t="str">
        <f>_xlfn.XLOOKUP(A2635,Students[Full Name],Students[Start Date],"")</f>
        <v/>
      </c>
      <c r="L2635" s="18">
        <f t="shared" ca="1" si="177"/>
        <v>-1</v>
      </c>
      <c r="M2635" s="18" cm="1">
        <f t="array" aca="1" ref="M2635" ca="1">SUMPRODUCT(Inactives[Days Inactive]*(Inactives[Student]=A2635))/365</f>
        <v>0</v>
      </c>
      <c r="N2635" s="18" t="str" cm="1">
        <f t="array" ref="N2635">IF(LEN($A2635)&gt;0,SUMPRODUCT(($A2635=merged_names)*(_xlfn.TEXTAFTER(N$2, "At ")=merged_belt_colours)*merged_months_at_rank),"")</f>
        <v/>
      </c>
      <c r="O2635" s="18" t="str" cm="1">
        <f t="array" ref="O2635">IF(LEN($A2635)&gt;0,SUMPRODUCT(($A2635=merged_names)*(_xlfn.TEXTAFTER(O$2, "At ")=merged_belt_colours)*merged_months_at_rank),"")</f>
        <v/>
      </c>
      <c r="P2635" s="18" t="str" cm="1">
        <f t="array" ref="P2635">IF(LEN($A2635)&gt;0,SUMPRODUCT(($A2635=merged_names)*(_xlfn.TEXTAFTER(P$2, "At ")=merged_belt_colours)*merged_months_at_rank),"")</f>
        <v/>
      </c>
      <c r="Q2635" s="18" t="str" cm="1">
        <f t="array" ref="Q2635">IF(LEN($A2635)&gt;0,SUMPRODUCT(($A2635=merged_names)*(_xlfn.TEXTAFTER(Q$2, "At ")=merged_belt_colours)*merged_months_at_rank),"")</f>
        <v/>
      </c>
      <c r="R2635" s="18" t="str" cm="1">
        <f t="array" ref="R2635">IF(LEN($A2635)&gt;0,SUMPRODUCT(($A2635=merged_names)*(_xlfn.TEXTAFTER(R$2, "At ")=merged_belt_colours)*merged_months_at_rank),"")</f>
        <v/>
      </c>
    </row>
    <row r="2636" spans="1:18" x14ac:dyDescent="0.25">
      <c r="A2636"/>
      <c r="B2636" s="15" t="str" cm="1">
        <f t="array" ref="B2636">IFERROR(IF(LEN(A2636)&gt;0, IF(SUMPRODUCT((Inactives[Key]=J2636)*(Inactives[Currently Inactive]))=1,"Inactive","Active"),""),"Active")</f>
        <v/>
      </c>
      <c r="C2636" s="16" t="str" cm="1">
        <f t="array" aca="1" ref="C2636" ca="1">IFERROR(_xlfn._xlws.FILTER(Inactives[Inactive On],(Inactives[Key]=J2636)*(Inactives[Currently Inactive]),""),"")</f>
        <v/>
      </c>
      <c r="D2636" s="16" t="str" cm="1">
        <f t="array" aca="1" ref="D2636" ca="1">IFERROR(INDEX(_xlfn.TEXTSPLIT(E2636," "),1),"")</f>
        <v/>
      </c>
      <c r="E2636" s="15" t="str" cm="1">
        <f t="array" aca="1" ref="E2636" ca="1">IFERROR(_xlfn._xlws.FILTER(merged_ranks,(merged_end_dates=DATE(9999,12,31))*(merged_names=A2636)),"")</f>
        <v/>
      </c>
      <c r="F2636" s="17" t="str">
        <f ca="1">_xlfn.XLOOKUP(J2636,Promotions[Promo Key],Promotions[Promo Date],"")</f>
        <v/>
      </c>
      <c r="G2636" s="18" t="str">
        <f t="shared" ca="1" si="175"/>
        <v/>
      </c>
      <c r="H2636" s="18" t="str">
        <f t="shared" ca="1" si="174"/>
        <v/>
      </c>
      <c r="I2636" s="17" t="str">
        <f>_xlfn.XLOOKUP(A2636,Students[Full Name],Students[Starting Rank],"")</f>
        <v/>
      </c>
      <c r="J2636" s="15" t="str">
        <f t="shared" ca="1" si="176"/>
        <v xml:space="preserve">: </v>
      </c>
      <c r="K2636" s="16" t="str">
        <f>_xlfn.XLOOKUP(A2636,Students[Full Name],Students[Start Date],"")</f>
        <v/>
      </c>
      <c r="L2636" s="18">
        <f t="shared" ca="1" si="177"/>
        <v>-1</v>
      </c>
      <c r="M2636" s="18" cm="1">
        <f t="array" aca="1" ref="M2636" ca="1">SUMPRODUCT(Inactives[Days Inactive]*(Inactives[Student]=A2636))/365</f>
        <v>0</v>
      </c>
      <c r="N2636" s="18" t="str" cm="1">
        <f t="array" ref="N2636">IF(LEN($A2636)&gt;0,SUMPRODUCT(($A2636=merged_names)*(_xlfn.TEXTAFTER(N$2, "At ")=merged_belt_colours)*merged_months_at_rank),"")</f>
        <v/>
      </c>
      <c r="O2636" s="18" t="str" cm="1">
        <f t="array" ref="O2636">IF(LEN($A2636)&gt;0,SUMPRODUCT(($A2636=merged_names)*(_xlfn.TEXTAFTER(O$2, "At ")=merged_belt_colours)*merged_months_at_rank),"")</f>
        <v/>
      </c>
      <c r="P2636" s="18" t="str" cm="1">
        <f t="array" ref="P2636">IF(LEN($A2636)&gt;0,SUMPRODUCT(($A2636=merged_names)*(_xlfn.TEXTAFTER(P$2, "At ")=merged_belt_colours)*merged_months_at_rank),"")</f>
        <v/>
      </c>
      <c r="Q2636" s="18" t="str" cm="1">
        <f t="array" ref="Q2636">IF(LEN($A2636)&gt;0,SUMPRODUCT(($A2636=merged_names)*(_xlfn.TEXTAFTER(Q$2, "At ")=merged_belt_colours)*merged_months_at_rank),"")</f>
        <v/>
      </c>
      <c r="R2636" s="18" t="str" cm="1">
        <f t="array" ref="R2636">IF(LEN($A2636)&gt;0,SUMPRODUCT(($A2636=merged_names)*(_xlfn.TEXTAFTER(R$2, "At ")=merged_belt_colours)*merged_months_at_rank),"")</f>
        <v/>
      </c>
    </row>
    <row r="2637" spans="1:18" x14ac:dyDescent="0.25">
      <c r="A2637"/>
      <c r="B2637" s="15" t="str" cm="1">
        <f t="array" ref="B2637">IFERROR(IF(LEN(A2637)&gt;0, IF(SUMPRODUCT((Inactives[Key]=J2637)*(Inactives[Currently Inactive]))=1,"Inactive","Active"),""),"Active")</f>
        <v/>
      </c>
      <c r="C2637" s="16" t="str" cm="1">
        <f t="array" aca="1" ref="C2637" ca="1">IFERROR(_xlfn._xlws.FILTER(Inactives[Inactive On],(Inactives[Key]=J2637)*(Inactives[Currently Inactive]),""),"")</f>
        <v/>
      </c>
      <c r="D2637" s="16" t="str" cm="1">
        <f t="array" aca="1" ref="D2637" ca="1">IFERROR(INDEX(_xlfn.TEXTSPLIT(E2637," "),1),"")</f>
        <v/>
      </c>
      <c r="E2637" s="15" t="str" cm="1">
        <f t="array" aca="1" ref="E2637" ca="1">IFERROR(_xlfn._xlws.FILTER(merged_ranks,(merged_end_dates=DATE(9999,12,31))*(merged_names=A2637)),"")</f>
        <v/>
      </c>
      <c r="F2637" s="17" t="str">
        <f ca="1">_xlfn.XLOOKUP(J2637,Promotions[Promo Key],Promotions[Promo Date],"")</f>
        <v/>
      </c>
      <c r="G2637" s="18" t="str">
        <f t="shared" ca="1" si="175"/>
        <v/>
      </c>
      <c r="H2637" s="18" t="str">
        <f t="shared" ca="1" si="174"/>
        <v/>
      </c>
      <c r="I2637" s="17" t="str">
        <f>_xlfn.XLOOKUP(A2637,Students[Full Name],Students[Starting Rank],"")</f>
        <v/>
      </c>
      <c r="J2637" s="15" t="str">
        <f t="shared" ca="1" si="176"/>
        <v xml:space="preserve">: </v>
      </c>
      <c r="K2637" s="16" t="str">
        <f>_xlfn.XLOOKUP(A2637,Students[Full Name],Students[Start Date],"")</f>
        <v/>
      </c>
      <c r="L2637" s="18">
        <f t="shared" ca="1" si="177"/>
        <v>-1</v>
      </c>
      <c r="M2637" s="18" cm="1">
        <f t="array" aca="1" ref="M2637" ca="1">SUMPRODUCT(Inactives[Days Inactive]*(Inactives[Student]=A2637))/365</f>
        <v>0</v>
      </c>
      <c r="N2637" s="18" t="str" cm="1">
        <f t="array" ref="N2637">IF(LEN($A2637)&gt;0,SUMPRODUCT(($A2637=merged_names)*(_xlfn.TEXTAFTER(N$2, "At ")=merged_belt_colours)*merged_months_at_rank),"")</f>
        <v/>
      </c>
      <c r="O2637" s="18" t="str" cm="1">
        <f t="array" ref="O2637">IF(LEN($A2637)&gt;0,SUMPRODUCT(($A2637=merged_names)*(_xlfn.TEXTAFTER(O$2, "At ")=merged_belt_colours)*merged_months_at_rank),"")</f>
        <v/>
      </c>
      <c r="P2637" s="18" t="str" cm="1">
        <f t="array" ref="P2637">IF(LEN($A2637)&gt;0,SUMPRODUCT(($A2637=merged_names)*(_xlfn.TEXTAFTER(P$2, "At ")=merged_belt_colours)*merged_months_at_rank),"")</f>
        <v/>
      </c>
      <c r="Q2637" s="18" t="str" cm="1">
        <f t="array" ref="Q2637">IF(LEN($A2637)&gt;0,SUMPRODUCT(($A2637=merged_names)*(_xlfn.TEXTAFTER(Q$2, "At ")=merged_belt_colours)*merged_months_at_rank),"")</f>
        <v/>
      </c>
      <c r="R2637" s="18" t="str" cm="1">
        <f t="array" ref="R2637">IF(LEN($A2637)&gt;0,SUMPRODUCT(($A2637=merged_names)*(_xlfn.TEXTAFTER(R$2, "At ")=merged_belt_colours)*merged_months_at_rank),"")</f>
        <v/>
      </c>
    </row>
    <row r="2638" spans="1:18" x14ac:dyDescent="0.25">
      <c r="A2638"/>
      <c r="B2638" s="15" t="str" cm="1">
        <f t="array" ref="B2638">IFERROR(IF(LEN(A2638)&gt;0, IF(SUMPRODUCT((Inactives[Key]=J2638)*(Inactives[Currently Inactive]))=1,"Inactive","Active"),""),"Active")</f>
        <v/>
      </c>
      <c r="C2638" s="16" t="str" cm="1">
        <f t="array" aca="1" ref="C2638" ca="1">IFERROR(_xlfn._xlws.FILTER(Inactives[Inactive On],(Inactives[Key]=J2638)*(Inactives[Currently Inactive]),""),"")</f>
        <v/>
      </c>
      <c r="D2638" s="16" t="str" cm="1">
        <f t="array" aca="1" ref="D2638" ca="1">IFERROR(INDEX(_xlfn.TEXTSPLIT(E2638," "),1),"")</f>
        <v/>
      </c>
      <c r="E2638" s="15" t="str" cm="1">
        <f t="array" aca="1" ref="E2638" ca="1">IFERROR(_xlfn._xlws.FILTER(merged_ranks,(merged_end_dates=DATE(9999,12,31))*(merged_names=A2638)),"")</f>
        <v/>
      </c>
      <c r="F2638" s="17" t="str">
        <f ca="1">_xlfn.XLOOKUP(J2638,Promotions[Promo Key],Promotions[Promo Date],"")</f>
        <v/>
      </c>
      <c r="G2638" s="18" t="str">
        <f t="shared" ca="1" si="175"/>
        <v/>
      </c>
      <c r="H2638" s="18" t="str">
        <f t="shared" ca="1" si="174"/>
        <v/>
      </c>
      <c r="I2638" s="17" t="str">
        <f>_xlfn.XLOOKUP(A2638,Students[Full Name],Students[Starting Rank],"")</f>
        <v/>
      </c>
      <c r="J2638" s="15" t="str">
        <f t="shared" ca="1" si="176"/>
        <v xml:space="preserve">: </v>
      </c>
      <c r="K2638" s="16" t="str">
        <f>_xlfn.XLOOKUP(A2638,Students[Full Name],Students[Start Date],"")</f>
        <v/>
      </c>
      <c r="L2638" s="18">
        <f t="shared" ca="1" si="177"/>
        <v>-1</v>
      </c>
      <c r="M2638" s="18" cm="1">
        <f t="array" aca="1" ref="M2638" ca="1">SUMPRODUCT(Inactives[Days Inactive]*(Inactives[Student]=A2638))/365</f>
        <v>0</v>
      </c>
      <c r="N2638" s="18" t="str" cm="1">
        <f t="array" ref="N2638">IF(LEN($A2638)&gt;0,SUMPRODUCT(($A2638=merged_names)*(_xlfn.TEXTAFTER(N$2, "At ")=merged_belt_colours)*merged_months_at_rank),"")</f>
        <v/>
      </c>
      <c r="O2638" s="18" t="str" cm="1">
        <f t="array" ref="O2638">IF(LEN($A2638)&gt;0,SUMPRODUCT(($A2638=merged_names)*(_xlfn.TEXTAFTER(O$2, "At ")=merged_belt_colours)*merged_months_at_rank),"")</f>
        <v/>
      </c>
      <c r="P2638" s="18" t="str" cm="1">
        <f t="array" ref="P2638">IF(LEN($A2638)&gt;0,SUMPRODUCT(($A2638=merged_names)*(_xlfn.TEXTAFTER(P$2, "At ")=merged_belt_colours)*merged_months_at_rank),"")</f>
        <v/>
      </c>
      <c r="Q2638" s="18" t="str" cm="1">
        <f t="array" ref="Q2638">IF(LEN($A2638)&gt;0,SUMPRODUCT(($A2638=merged_names)*(_xlfn.TEXTAFTER(Q$2, "At ")=merged_belt_colours)*merged_months_at_rank),"")</f>
        <v/>
      </c>
      <c r="R2638" s="18" t="str" cm="1">
        <f t="array" ref="R2638">IF(LEN($A2638)&gt;0,SUMPRODUCT(($A2638=merged_names)*(_xlfn.TEXTAFTER(R$2, "At ")=merged_belt_colours)*merged_months_at_rank),"")</f>
        <v/>
      </c>
    </row>
    <row r="2639" spans="1:18" x14ac:dyDescent="0.25">
      <c r="A2639"/>
      <c r="B2639" s="15" t="str" cm="1">
        <f t="array" ref="B2639">IFERROR(IF(LEN(A2639)&gt;0, IF(SUMPRODUCT((Inactives[Key]=J2639)*(Inactives[Currently Inactive]))=1,"Inactive","Active"),""),"Active")</f>
        <v/>
      </c>
      <c r="C2639" s="16" t="str" cm="1">
        <f t="array" aca="1" ref="C2639" ca="1">IFERROR(_xlfn._xlws.FILTER(Inactives[Inactive On],(Inactives[Key]=J2639)*(Inactives[Currently Inactive]),""),"")</f>
        <v/>
      </c>
      <c r="D2639" s="16" t="str" cm="1">
        <f t="array" aca="1" ref="D2639" ca="1">IFERROR(INDEX(_xlfn.TEXTSPLIT(E2639," "),1),"")</f>
        <v/>
      </c>
      <c r="E2639" s="15" t="str" cm="1">
        <f t="array" aca="1" ref="E2639" ca="1">IFERROR(_xlfn._xlws.FILTER(merged_ranks,(merged_end_dates=DATE(9999,12,31))*(merged_names=A2639)),"")</f>
        <v/>
      </c>
      <c r="F2639" s="17" t="str">
        <f ca="1">_xlfn.XLOOKUP(J2639,Promotions[Promo Key],Promotions[Promo Date],"")</f>
        <v/>
      </c>
      <c r="G2639" s="18" t="str">
        <f t="shared" ca="1" si="175"/>
        <v/>
      </c>
      <c r="H2639" s="18" t="str">
        <f t="shared" ca="1" si="174"/>
        <v/>
      </c>
      <c r="I2639" s="17" t="str">
        <f>_xlfn.XLOOKUP(A2639,Students[Full Name],Students[Starting Rank],"")</f>
        <v/>
      </c>
      <c r="J2639" s="15" t="str">
        <f t="shared" ca="1" si="176"/>
        <v xml:space="preserve">: </v>
      </c>
      <c r="K2639" s="16" t="str">
        <f>_xlfn.XLOOKUP(A2639,Students[Full Name],Students[Start Date],"")</f>
        <v/>
      </c>
      <c r="L2639" s="18">
        <f t="shared" ca="1" si="177"/>
        <v>-1</v>
      </c>
      <c r="M2639" s="18" cm="1">
        <f t="array" aca="1" ref="M2639" ca="1">SUMPRODUCT(Inactives[Days Inactive]*(Inactives[Student]=A2639))/365</f>
        <v>0</v>
      </c>
      <c r="N2639" s="18" t="str" cm="1">
        <f t="array" ref="N2639">IF(LEN($A2639)&gt;0,SUMPRODUCT(($A2639=merged_names)*(_xlfn.TEXTAFTER(N$2, "At ")=merged_belt_colours)*merged_months_at_rank),"")</f>
        <v/>
      </c>
      <c r="O2639" s="18" t="str" cm="1">
        <f t="array" ref="O2639">IF(LEN($A2639)&gt;0,SUMPRODUCT(($A2639=merged_names)*(_xlfn.TEXTAFTER(O$2, "At ")=merged_belt_colours)*merged_months_at_rank),"")</f>
        <v/>
      </c>
      <c r="P2639" s="18" t="str" cm="1">
        <f t="array" ref="P2639">IF(LEN($A2639)&gt;0,SUMPRODUCT(($A2639=merged_names)*(_xlfn.TEXTAFTER(P$2, "At ")=merged_belt_colours)*merged_months_at_rank),"")</f>
        <v/>
      </c>
      <c r="Q2639" s="18" t="str" cm="1">
        <f t="array" ref="Q2639">IF(LEN($A2639)&gt;0,SUMPRODUCT(($A2639=merged_names)*(_xlfn.TEXTAFTER(Q$2, "At ")=merged_belt_colours)*merged_months_at_rank),"")</f>
        <v/>
      </c>
      <c r="R2639" s="18" t="str" cm="1">
        <f t="array" ref="R2639">IF(LEN($A2639)&gt;0,SUMPRODUCT(($A2639=merged_names)*(_xlfn.TEXTAFTER(R$2, "At ")=merged_belt_colours)*merged_months_at_rank),"")</f>
        <v/>
      </c>
    </row>
    <row r="2640" spans="1:18" x14ac:dyDescent="0.25">
      <c r="A2640"/>
      <c r="B2640" s="15" t="str" cm="1">
        <f t="array" ref="B2640">IFERROR(IF(LEN(A2640)&gt;0, IF(SUMPRODUCT((Inactives[Key]=J2640)*(Inactives[Currently Inactive]))=1,"Inactive","Active"),""),"Active")</f>
        <v/>
      </c>
      <c r="C2640" s="16" t="str" cm="1">
        <f t="array" aca="1" ref="C2640" ca="1">IFERROR(_xlfn._xlws.FILTER(Inactives[Inactive On],(Inactives[Key]=J2640)*(Inactives[Currently Inactive]),""),"")</f>
        <v/>
      </c>
      <c r="D2640" s="16" t="str" cm="1">
        <f t="array" aca="1" ref="D2640" ca="1">IFERROR(INDEX(_xlfn.TEXTSPLIT(E2640," "),1),"")</f>
        <v/>
      </c>
      <c r="E2640" s="15" t="str" cm="1">
        <f t="array" aca="1" ref="E2640" ca="1">IFERROR(_xlfn._xlws.FILTER(merged_ranks,(merged_end_dates=DATE(9999,12,31))*(merged_names=A2640)),"")</f>
        <v/>
      </c>
      <c r="F2640" s="17" t="str">
        <f ca="1">_xlfn.XLOOKUP(J2640,Promotions[Promo Key],Promotions[Promo Date],"")</f>
        <v/>
      </c>
      <c r="G2640" s="18" t="str">
        <f t="shared" ca="1" si="175"/>
        <v/>
      </c>
      <c r="H2640" s="18" t="str">
        <f t="shared" ca="1" si="174"/>
        <v/>
      </c>
      <c r="I2640" s="17" t="str">
        <f>_xlfn.XLOOKUP(A2640,Students[Full Name],Students[Starting Rank],"")</f>
        <v/>
      </c>
      <c r="J2640" s="15" t="str">
        <f t="shared" ca="1" si="176"/>
        <v xml:space="preserve">: </v>
      </c>
      <c r="K2640" s="16" t="str">
        <f>_xlfn.XLOOKUP(A2640,Students[Full Name],Students[Start Date],"")</f>
        <v/>
      </c>
      <c r="L2640" s="18">
        <f t="shared" ca="1" si="177"/>
        <v>-1</v>
      </c>
      <c r="M2640" s="18" cm="1">
        <f t="array" aca="1" ref="M2640" ca="1">SUMPRODUCT(Inactives[Days Inactive]*(Inactives[Student]=A2640))/365</f>
        <v>0</v>
      </c>
      <c r="N2640" s="18" t="str" cm="1">
        <f t="array" ref="N2640">IF(LEN($A2640)&gt;0,SUMPRODUCT(($A2640=merged_names)*(_xlfn.TEXTAFTER(N$2, "At ")=merged_belt_colours)*merged_months_at_rank),"")</f>
        <v/>
      </c>
      <c r="O2640" s="18" t="str" cm="1">
        <f t="array" ref="O2640">IF(LEN($A2640)&gt;0,SUMPRODUCT(($A2640=merged_names)*(_xlfn.TEXTAFTER(O$2, "At ")=merged_belt_colours)*merged_months_at_rank),"")</f>
        <v/>
      </c>
      <c r="P2640" s="18" t="str" cm="1">
        <f t="array" ref="P2640">IF(LEN($A2640)&gt;0,SUMPRODUCT(($A2640=merged_names)*(_xlfn.TEXTAFTER(P$2, "At ")=merged_belt_colours)*merged_months_at_rank),"")</f>
        <v/>
      </c>
      <c r="Q2640" s="18" t="str" cm="1">
        <f t="array" ref="Q2640">IF(LEN($A2640)&gt;0,SUMPRODUCT(($A2640=merged_names)*(_xlfn.TEXTAFTER(Q$2, "At ")=merged_belt_colours)*merged_months_at_rank),"")</f>
        <v/>
      </c>
      <c r="R2640" s="18" t="str" cm="1">
        <f t="array" ref="R2640">IF(LEN($A2640)&gt;0,SUMPRODUCT(($A2640=merged_names)*(_xlfn.TEXTAFTER(R$2, "At ")=merged_belt_colours)*merged_months_at_rank),"")</f>
        <v/>
      </c>
    </row>
    <row r="2641" spans="1:18" x14ac:dyDescent="0.25">
      <c r="A2641"/>
      <c r="B2641" s="15" t="str" cm="1">
        <f t="array" ref="B2641">IFERROR(IF(LEN(A2641)&gt;0, IF(SUMPRODUCT((Inactives[Key]=J2641)*(Inactives[Currently Inactive]))=1,"Inactive","Active"),""),"Active")</f>
        <v/>
      </c>
      <c r="C2641" s="16" t="str" cm="1">
        <f t="array" aca="1" ref="C2641" ca="1">IFERROR(_xlfn._xlws.FILTER(Inactives[Inactive On],(Inactives[Key]=J2641)*(Inactives[Currently Inactive]),""),"")</f>
        <v/>
      </c>
      <c r="D2641" s="16" t="str" cm="1">
        <f t="array" aca="1" ref="D2641" ca="1">IFERROR(INDEX(_xlfn.TEXTSPLIT(E2641," "),1),"")</f>
        <v/>
      </c>
      <c r="E2641" s="15" t="str" cm="1">
        <f t="array" aca="1" ref="E2641" ca="1">IFERROR(_xlfn._xlws.FILTER(merged_ranks,(merged_end_dates=DATE(9999,12,31))*(merged_names=A2641)),"")</f>
        <v/>
      </c>
      <c r="F2641" s="17" t="str">
        <f ca="1">_xlfn.XLOOKUP(J2641,Promotions[Promo Key],Promotions[Promo Date],"")</f>
        <v/>
      </c>
      <c r="G2641" s="18" t="str">
        <f t="shared" ca="1" si="175"/>
        <v/>
      </c>
      <c r="H2641" s="18" t="str">
        <f t="shared" ca="1" si="174"/>
        <v/>
      </c>
      <c r="I2641" s="17" t="str">
        <f>_xlfn.XLOOKUP(A2641,Students[Full Name],Students[Starting Rank],"")</f>
        <v/>
      </c>
      <c r="J2641" s="15" t="str">
        <f t="shared" ca="1" si="176"/>
        <v xml:space="preserve">: </v>
      </c>
      <c r="K2641" s="16" t="str">
        <f>_xlfn.XLOOKUP(A2641,Students[Full Name],Students[Start Date],"")</f>
        <v/>
      </c>
      <c r="L2641" s="18">
        <f t="shared" ca="1" si="177"/>
        <v>-1</v>
      </c>
      <c r="M2641" s="18" cm="1">
        <f t="array" aca="1" ref="M2641" ca="1">SUMPRODUCT(Inactives[Days Inactive]*(Inactives[Student]=A2641))/365</f>
        <v>0</v>
      </c>
      <c r="N2641" s="18" t="str" cm="1">
        <f t="array" ref="N2641">IF(LEN($A2641)&gt;0,SUMPRODUCT(($A2641=merged_names)*(_xlfn.TEXTAFTER(N$2, "At ")=merged_belt_colours)*merged_months_at_rank),"")</f>
        <v/>
      </c>
      <c r="O2641" s="18" t="str" cm="1">
        <f t="array" ref="O2641">IF(LEN($A2641)&gt;0,SUMPRODUCT(($A2641=merged_names)*(_xlfn.TEXTAFTER(O$2, "At ")=merged_belt_colours)*merged_months_at_rank),"")</f>
        <v/>
      </c>
      <c r="P2641" s="18" t="str" cm="1">
        <f t="array" ref="P2641">IF(LEN($A2641)&gt;0,SUMPRODUCT(($A2641=merged_names)*(_xlfn.TEXTAFTER(P$2, "At ")=merged_belt_colours)*merged_months_at_rank),"")</f>
        <v/>
      </c>
      <c r="Q2641" s="18" t="str" cm="1">
        <f t="array" ref="Q2641">IF(LEN($A2641)&gt;0,SUMPRODUCT(($A2641=merged_names)*(_xlfn.TEXTAFTER(Q$2, "At ")=merged_belt_colours)*merged_months_at_rank),"")</f>
        <v/>
      </c>
      <c r="R2641" s="18" t="str" cm="1">
        <f t="array" ref="R2641">IF(LEN($A2641)&gt;0,SUMPRODUCT(($A2641=merged_names)*(_xlfn.TEXTAFTER(R$2, "At ")=merged_belt_colours)*merged_months_at_rank),"")</f>
        <v/>
      </c>
    </row>
    <row r="2642" spans="1:18" x14ac:dyDescent="0.25">
      <c r="A2642"/>
      <c r="B2642" s="15" t="str" cm="1">
        <f t="array" ref="B2642">IFERROR(IF(LEN(A2642)&gt;0, IF(SUMPRODUCT((Inactives[Key]=J2642)*(Inactives[Currently Inactive]))=1,"Inactive","Active"),""),"Active")</f>
        <v/>
      </c>
      <c r="C2642" s="16" t="str" cm="1">
        <f t="array" aca="1" ref="C2642" ca="1">IFERROR(_xlfn._xlws.FILTER(Inactives[Inactive On],(Inactives[Key]=J2642)*(Inactives[Currently Inactive]),""),"")</f>
        <v/>
      </c>
      <c r="D2642" s="16" t="str" cm="1">
        <f t="array" aca="1" ref="D2642" ca="1">IFERROR(INDEX(_xlfn.TEXTSPLIT(E2642," "),1),"")</f>
        <v/>
      </c>
      <c r="E2642" s="15" t="str" cm="1">
        <f t="array" aca="1" ref="E2642" ca="1">IFERROR(_xlfn._xlws.FILTER(merged_ranks,(merged_end_dates=DATE(9999,12,31))*(merged_names=A2642)),"")</f>
        <v/>
      </c>
      <c r="F2642" s="17" t="str">
        <f ca="1">_xlfn.XLOOKUP(J2642,Promotions[Promo Key],Promotions[Promo Date],"")</f>
        <v/>
      </c>
      <c r="G2642" s="18" t="str">
        <f t="shared" ca="1" si="175"/>
        <v/>
      </c>
      <c r="H2642" s="18" t="str">
        <f t="shared" ca="1" si="174"/>
        <v/>
      </c>
      <c r="I2642" s="17" t="str">
        <f>_xlfn.XLOOKUP(A2642,Students[Full Name],Students[Starting Rank],"")</f>
        <v/>
      </c>
      <c r="J2642" s="15" t="str">
        <f t="shared" ca="1" si="176"/>
        <v xml:space="preserve">: </v>
      </c>
      <c r="K2642" s="16" t="str">
        <f>_xlfn.XLOOKUP(A2642,Students[Full Name],Students[Start Date],"")</f>
        <v/>
      </c>
      <c r="L2642" s="18">
        <f t="shared" ca="1" si="177"/>
        <v>-1</v>
      </c>
      <c r="M2642" s="18" cm="1">
        <f t="array" aca="1" ref="M2642" ca="1">SUMPRODUCT(Inactives[Days Inactive]*(Inactives[Student]=A2642))/365</f>
        <v>0</v>
      </c>
      <c r="N2642" s="18" t="str" cm="1">
        <f t="array" ref="N2642">IF(LEN($A2642)&gt;0,SUMPRODUCT(($A2642=merged_names)*(_xlfn.TEXTAFTER(N$2, "At ")=merged_belt_colours)*merged_months_at_rank),"")</f>
        <v/>
      </c>
      <c r="O2642" s="18" t="str" cm="1">
        <f t="array" ref="O2642">IF(LEN($A2642)&gt;0,SUMPRODUCT(($A2642=merged_names)*(_xlfn.TEXTAFTER(O$2, "At ")=merged_belt_colours)*merged_months_at_rank),"")</f>
        <v/>
      </c>
      <c r="P2642" s="18" t="str" cm="1">
        <f t="array" ref="P2642">IF(LEN($A2642)&gt;0,SUMPRODUCT(($A2642=merged_names)*(_xlfn.TEXTAFTER(P$2, "At ")=merged_belt_colours)*merged_months_at_rank),"")</f>
        <v/>
      </c>
      <c r="Q2642" s="18" t="str" cm="1">
        <f t="array" ref="Q2642">IF(LEN($A2642)&gt;0,SUMPRODUCT(($A2642=merged_names)*(_xlfn.TEXTAFTER(Q$2, "At ")=merged_belt_colours)*merged_months_at_rank),"")</f>
        <v/>
      </c>
      <c r="R2642" s="18" t="str" cm="1">
        <f t="array" ref="R2642">IF(LEN($A2642)&gt;0,SUMPRODUCT(($A2642=merged_names)*(_xlfn.TEXTAFTER(R$2, "At ")=merged_belt_colours)*merged_months_at_rank),"")</f>
        <v/>
      </c>
    </row>
    <row r="2643" spans="1:18" x14ac:dyDescent="0.25">
      <c r="A2643"/>
      <c r="B2643" s="15" t="str" cm="1">
        <f t="array" ref="B2643">IFERROR(IF(LEN(A2643)&gt;0, IF(SUMPRODUCT((Inactives[Key]=J2643)*(Inactives[Currently Inactive]))=1,"Inactive","Active"),""),"Active")</f>
        <v/>
      </c>
      <c r="C2643" s="16" t="str" cm="1">
        <f t="array" aca="1" ref="C2643" ca="1">IFERROR(_xlfn._xlws.FILTER(Inactives[Inactive On],(Inactives[Key]=J2643)*(Inactives[Currently Inactive]),""),"")</f>
        <v/>
      </c>
      <c r="D2643" s="16" t="str" cm="1">
        <f t="array" aca="1" ref="D2643" ca="1">IFERROR(INDEX(_xlfn.TEXTSPLIT(E2643," "),1),"")</f>
        <v/>
      </c>
      <c r="E2643" s="15" t="str" cm="1">
        <f t="array" aca="1" ref="E2643" ca="1">IFERROR(_xlfn._xlws.FILTER(merged_ranks,(merged_end_dates=DATE(9999,12,31))*(merged_names=A2643)),"")</f>
        <v/>
      </c>
      <c r="F2643" s="17" t="str">
        <f ca="1">_xlfn.XLOOKUP(J2643,Promotions[Promo Key],Promotions[Promo Date],"")</f>
        <v/>
      </c>
      <c r="G2643" s="18" t="str">
        <f t="shared" ca="1" si="175"/>
        <v/>
      </c>
      <c r="H2643" s="18" t="str">
        <f t="shared" ca="1" si="174"/>
        <v/>
      </c>
      <c r="I2643" s="17" t="str">
        <f>_xlfn.XLOOKUP(A2643,Students[Full Name],Students[Starting Rank],"")</f>
        <v/>
      </c>
      <c r="J2643" s="15" t="str">
        <f t="shared" ca="1" si="176"/>
        <v xml:space="preserve">: </v>
      </c>
      <c r="K2643" s="16" t="str">
        <f>_xlfn.XLOOKUP(A2643,Students[Full Name],Students[Start Date],"")</f>
        <v/>
      </c>
      <c r="L2643" s="18">
        <f t="shared" ca="1" si="177"/>
        <v>-1</v>
      </c>
      <c r="M2643" s="18" cm="1">
        <f t="array" aca="1" ref="M2643" ca="1">SUMPRODUCT(Inactives[Days Inactive]*(Inactives[Student]=A2643))/365</f>
        <v>0</v>
      </c>
      <c r="N2643" s="18" t="str" cm="1">
        <f t="array" ref="N2643">IF(LEN($A2643)&gt;0,SUMPRODUCT(($A2643=merged_names)*(_xlfn.TEXTAFTER(N$2, "At ")=merged_belt_colours)*merged_months_at_rank),"")</f>
        <v/>
      </c>
      <c r="O2643" s="18" t="str" cm="1">
        <f t="array" ref="O2643">IF(LEN($A2643)&gt;0,SUMPRODUCT(($A2643=merged_names)*(_xlfn.TEXTAFTER(O$2, "At ")=merged_belt_colours)*merged_months_at_rank),"")</f>
        <v/>
      </c>
      <c r="P2643" s="18" t="str" cm="1">
        <f t="array" ref="P2643">IF(LEN($A2643)&gt;0,SUMPRODUCT(($A2643=merged_names)*(_xlfn.TEXTAFTER(P$2, "At ")=merged_belt_colours)*merged_months_at_rank),"")</f>
        <v/>
      </c>
      <c r="Q2643" s="18" t="str" cm="1">
        <f t="array" ref="Q2643">IF(LEN($A2643)&gt;0,SUMPRODUCT(($A2643=merged_names)*(_xlfn.TEXTAFTER(Q$2, "At ")=merged_belt_colours)*merged_months_at_rank),"")</f>
        <v/>
      </c>
      <c r="R2643" s="18" t="str" cm="1">
        <f t="array" ref="R2643">IF(LEN($A2643)&gt;0,SUMPRODUCT(($A2643=merged_names)*(_xlfn.TEXTAFTER(R$2, "At ")=merged_belt_colours)*merged_months_at_rank),"")</f>
        <v/>
      </c>
    </row>
    <row r="2644" spans="1:18" x14ac:dyDescent="0.25">
      <c r="A2644"/>
      <c r="B2644" s="15" t="str" cm="1">
        <f t="array" ref="B2644">IFERROR(IF(LEN(A2644)&gt;0, IF(SUMPRODUCT((Inactives[Key]=J2644)*(Inactives[Currently Inactive]))=1,"Inactive","Active"),""),"Active")</f>
        <v/>
      </c>
      <c r="C2644" s="16" t="str" cm="1">
        <f t="array" aca="1" ref="C2644" ca="1">IFERROR(_xlfn._xlws.FILTER(Inactives[Inactive On],(Inactives[Key]=J2644)*(Inactives[Currently Inactive]),""),"")</f>
        <v/>
      </c>
      <c r="D2644" s="16" t="str" cm="1">
        <f t="array" aca="1" ref="D2644" ca="1">IFERROR(INDEX(_xlfn.TEXTSPLIT(E2644," "),1),"")</f>
        <v/>
      </c>
      <c r="E2644" s="15" t="str" cm="1">
        <f t="array" aca="1" ref="E2644" ca="1">IFERROR(_xlfn._xlws.FILTER(merged_ranks,(merged_end_dates=DATE(9999,12,31))*(merged_names=A2644)),"")</f>
        <v/>
      </c>
      <c r="F2644" s="17" t="str">
        <f ca="1">_xlfn.XLOOKUP(J2644,Promotions[Promo Key],Promotions[Promo Date],"")</f>
        <v/>
      </c>
      <c r="G2644" s="18" t="str">
        <f t="shared" ca="1" si="175"/>
        <v/>
      </c>
      <c r="H2644" s="18" t="str">
        <f t="shared" ca="1" si="174"/>
        <v/>
      </c>
      <c r="I2644" s="17" t="str">
        <f>_xlfn.XLOOKUP(A2644,Students[Full Name],Students[Starting Rank],"")</f>
        <v/>
      </c>
      <c r="J2644" s="15" t="str">
        <f t="shared" ca="1" si="176"/>
        <v xml:space="preserve">: </v>
      </c>
      <c r="K2644" s="16" t="str">
        <f>_xlfn.XLOOKUP(A2644,Students[Full Name],Students[Start Date],"")</f>
        <v/>
      </c>
      <c r="L2644" s="18">
        <f t="shared" ca="1" si="177"/>
        <v>-1</v>
      </c>
      <c r="M2644" s="18" cm="1">
        <f t="array" aca="1" ref="M2644" ca="1">SUMPRODUCT(Inactives[Days Inactive]*(Inactives[Student]=A2644))/365</f>
        <v>0</v>
      </c>
      <c r="N2644" s="18" t="str" cm="1">
        <f t="array" ref="N2644">IF(LEN($A2644)&gt;0,SUMPRODUCT(($A2644=merged_names)*(_xlfn.TEXTAFTER(N$2, "At ")=merged_belt_colours)*merged_months_at_rank),"")</f>
        <v/>
      </c>
      <c r="O2644" s="18" t="str" cm="1">
        <f t="array" ref="O2644">IF(LEN($A2644)&gt;0,SUMPRODUCT(($A2644=merged_names)*(_xlfn.TEXTAFTER(O$2, "At ")=merged_belt_colours)*merged_months_at_rank),"")</f>
        <v/>
      </c>
      <c r="P2644" s="18" t="str" cm="1">
        <f t="array" ref="P2644">IF(LEN($A2644)&gt;0,SUMPRODUCT(($A2644=merged_names)*(_xlfn.TEXTAFTER(P$2, "At ")=merged_belt_colours)*merged_months_at_rank),"")</f>
        <v/>
      </c>
      <c r="Q2644" s="18" t="str" cm="1">
        <f t="array" ref="Q2644">IF(LEN($A2644)&gt;0,SUMPRODUCT(($A2644=merged_names)*(_xlfn.TEXTAFTER(Q$2, "At ")=merged_belt_colours)*merged_months_at_rank),"")</f>
        <v/>
      </c>
      <c r="R2644" s="18" t="str" cm="1">
        <f t="array" ref="R2644">IF(LEN($A2644)&gt;0,SUMPRODUCT(($A2644=merged_names)*(_xlfn.TEXTAFTER(R$2, "At ")=merged_belt_colours)*merged_months_at_rank),"")</f>
        <v/>
      </c>
    </row>
    <row r="2645" spans="1:18" x14ac:dyDescent="0.25">
      <c r="A2645"/>
      <c r="B2645" s="15" t="str" cm="1">
        <f t="array" ref="B2645">IFERROR(IF(LEN(A2645)&gt;0, IF(SUMPRODUCT((Inactives[Key]=J2645)*(Inactives[Currently Inactive]))=1,"Inactive","Active"),""),"Active")</f>
        <v/>
      </c>
      <c r="C2645" s="16" t="str" cm="1">
        <f t="array" aca="1" ref="C2645" ca="1">IFERROR(_xlfn._xlws.FILTER(Inactives[Inactive On],(Inactives[Key]=J2645)*(Inactives[Currently Inactive]),""),"")</f>
        <v/>
      </c>
      <c r="D2645" s="16" t="str" cm="1">
        <f t="array" aca="1" ref="D2645" ca="1">IFERROR(INDEX(_xlfn.TEXTSPLIT(E2645," "),1),"")</f>
        <v/>
      </c>
      <c r="E2645" s="15" t="str" cm="1">
        <f t="array" aca="1" ref="E2645" ca="1">IFERROR(_xlfn._xlws.FILTER(merged_ranks,(merged_end_dates=DATE(9999,12,31))*(merged_names=A2645)),"")</f>
        <v/>
      </c>
      <c r="F2645" s="17" t="str">
        <f ca="1">_xlfn.XLOOKUP(J2645,Promotions[Promo Key],Promotions[Promo Date],"")</f>
        <v/>
      </c>
      <c r="G2645" s="18" t="str">
        <f t="shared" ca="1" si="175"/>
        <v/>
      </c>
      <c r="H2645" s="18" t="str">
        <f t="shared" ca="1" si="174"/>
        <v/>
      </c>
      <c r="I2645" s="17" t="str">
        <f>_xlfn.XLOOKUP(A2645,Students[Full Name],Students[Starting Rank],"")</f>
        <v/>
      </c>
      <c r="J2645" s="15" t="str">
        <f t="shared" ca="1" si="176"/>
        <v xml:space="preserve">: </v>
      </c>
      <c r="K2645" s="16" t="str">
        <f>_xlfn.XLOOKUP(A2645,Students[Full Name],Students[Start Date],"")</f>
        <v/>
      </c>
      <c r="L2645" s="18">
        <f t="shared" ca="1" si="177"/>
        <v>-1</v>
      </c>
      <c r="M2645" s="18" cm="1">
        <f t="array" aca="1" ref="M2645" ca="1">SUMPRODUCT(Inactives[Days Inactive]*(Inactives[Student]=A2645))/365</f>
        <v>0</v>
      </c>
      <c r="N2645" s="18" t="str" cm="1">
        <f t="array" ref="N2645">IF(LEN($A2645)&gt;0,SUMPRODUCT(($A2645=merged_names)*(_xlfn.TEXTAFTER(N$2, "At ")=merged_belt_colours)*merged_months_at_rank),"")</f>
        <v/>
      </c>
      <c r="O2645" s="18" t="str" cm="1">
        <f t="array" ref="O2645">IF(LEN($A2645)&gt;0,SUMPRODUCT(($A2645=merged_names)*(_xlfn.TEXTAFTER(O$2, "At ")=merged_belt_colours)*merged_months_at_rank),"")</f>
        <v/>
      </c>
      <c r="P2645" s="18" t="str" cm="1">
        <f t="array" ref="P2645">IF(LEN($A2645)&gt;0,SUMPRODUCT(($A2645=merged_names)*(_xlfn.TEXTAFTER(P$2, "At ")=merged_belt_colours)*merged_months_at_rank),"")</f>
        <v/>
      </c>
      <c r="Q2645" s="18" t="str" cm="1">
        <f t="array" ref="Q2645">IF(LEN($A2645)&gt;0,SUMPRODUCT(($A2645=merged_names)*(_xlfn.TEXTAFTER(Q$2, "At ")=merged_belt_colours)*merged_months_at_rank),"")</f>
        <v/>
      </c>
      <c r="R2645" s="18" t="str" cm="1">
        <f t="array" ref="R2645">IF(LEN($A2645)&gt;0,SUMPRODUCT(($A2645=merged_names)*(_xlfn.TEXTAFTER(R$2, "At ")=merged_belt_colours)*merged_months_at_rank),"")</f>
        <v/>
      </c>
    </row>
    <row r="2646" spans="1:18" x14ac:dyDescent="0.25">
      <c r="A2646"/>
      <c r="B2646" s="15" t="str" cm="1">
        <f t="array" ref="B2646">IFERROR(IF(LEN(A2646)&gt;0, IF(SUMPRODUCT((Inactives[Key]=J2646)*(Inactives[Currently Inactive]))=1,"Inactive","Active"),""),"Active")</f>
        <v/>
      </c>
      <c r="C2646" s="16" t="str" cm="1">
        <f t="array" aca="1" ref="C2646" ca="1">IFERROR(_xlfn._xlws.FILTER(Inactives[Inactive On],(Inactives[Key]=J2646)*(Inactives[Currently Inactive]),""),"")</f>
        <v/>
      </c>
      <c r="D2646" s="16" t="str" cm="1">
        <f t="array" aca="1" ref="D2646" ca="1">IFERROR(INDEX(_xlfn.TEXTSPLIT(E2646," "),1),"")</f>
        <v/>
      </c>
      <c r="E2646" s="15" t="str" cm="1">
        <f t="array" aca="1" ref="E2646" ca="1">IFERROR(_xlfn._xlws.FILTER(merged_ranks,(merged_end_dates=DATE(9999,12,31))*(merged_names=A2646)),"")</f>
        <v/>
      </c>
      <c r="F2646" s="17" t="str">
        <f ca="1">_xlfn.XLOOKUP(J2646,Promotions[Promo Key],Promotions[Promo Date],"")</f>
        <v/>
      </c>
      <c r="G2646" s="18" t="str">
        <f t="shared" ca="1" si="175"/>
        <v/>
      </c>
      <c r="H2646" s="18" t="str">
        <f t="shared" ca="1" si="174"/>
        <v/>
      </c>
      <c r="I2646" s="17" t="str">
        <f>_xlfn.XLOOKUP(A2646,Students[Full Name],Students[Starting Rank],"")</f>
        <v/>
      </c>
      <c r="J2646" s="15" t="str">
        <f t="shared" ca="1" si="176"/>
        <v xml:space="preserve">: </v>
      </c>
      <c r="K2646" s="16" t="str">
        <f>_xlfn.XLOOKUP(A2646,Students[Full Name],Students[Start Date],"")</f>
        <v/>
      </c>
      <c r="L2646" s="18">
        <f t="shared" ca="1" si="177"/>
        <v>-1</v>
      </c>
      <c r="M2646" s="18" cm="1">
        <f t="array" aca="1" ref="M2646" ca="1">SUMPRODUCT(Inactives[Days Inactive]*(Inactives[Student]=A2646))/365</f>
        <v>0</v>
      </c>
      <c r="N2646" s="18" t="str" cm="1">
        <f t="array" ref="N2646">IF(LEN($A2646)&gt;0,SUMPRODUCT(($A2646=merged_names)*(_xlfn.TEXTAFTER(N$2, "At ")=merged_belt_colours)*merged_months_at_rank),"")</f>
        <v/>
      </c>
      <c r="O2646" s="18" t="str" cm="1">
        <f t="array" ref="O2646">IF(LEN($A2646)&gt;0,SUMPRODUCT(($A2646=merged_names)*(_xlfn.TEXTAFTER(O$2, "At ")=merged_belt_colours)*merged_months_at_rank),"")</f>
        <v/>
      </c>
      <c r="P2646" s="18" t="str" cm="1">
        <f t="array" ref="P2646">IF(LEN($A2646)&gt;0,SUMPRODUCT(($A2646=merged_names)*(_xlfn.TEXTAFTER(P$2, "At ")=merged_belt_colours)*merged_months_at_rank),"")</f>
        <v/>
      </c>
      <c r="Q2646" s="18" t="str" cm="1">
        <f t="array" ref="Q2646">IF(LEN($A2646)&gt;0,SUMPRODUCT(($A2646=merged_names)*(_xlfn.TEXTAFTER(Q$2, "At ")=merged_belt_colours)*merged_months_at_rank),"")</f>
        <v/>
      </c>
      <c r="R2646" s="18" t="str" cm="1">
        <f t="array" ref="R2646">IF(LEN($A2646)&gt;0,SUMPRODUCT(($A2646=merged_names)*(_xlfn.TEXTAFTER(R$2, "At ")=merged_belt_colours)*merged_months_at_rank),"")</f>
        <v/>
      </c>
    </row>
    <row r="2647" spans="1:18" x14ac:dyDescent="0.25">
      <c r="A2647"/>
      <c r="B2647" s="15" t="str" cm="1">
        <f t="array" ref="B2647">IFERROR(IF(LEN(A2647)&gt;0, IF(SUMPRODUCT((Inactives[Key]=J2647)*(Inactives[Currently Inactive]))=1,"Inactive","Active"),""),"Active")</f>
        <v/>
      </c>
      <c r="C2647" s="16" t="str" cm="1">
        <f t="array" aca="1" ref="C2647" ca="1">IFERROR(_xlfn._xlws.FILTER(Inactives[Inactive On],(Inactives[Key]=J2647)*(Inactives[Currently Inactive]),""),"")</f>
        <v/>
      </c>
      <c r="D2647" s="16" t="str" cm="1">
        <f t="array" aca="1" ref="D2647" ca="1">IFERROR(INDEX(_xlfn.TEXTSPLIT(E2647," "),1),"")</f>
        <v/>
      </c>
      <c r="E2647" s="15" t="str" cm="1">
        <f t="array" aca="1" ref="E2647" ca="1">IFERROR(_xlfn._xlws.FILTER(merged_ranks,(merged_end_dates=DATE(9999,12,31))*(merged_names=A2647)),"")</f>
        <v/>
      </c>
      <c r="F2647" s="17" t="str">
        <f ca="1">_xlfn.XLOOKUP(J2647,Promotions[Promo Key],Promotions[Promo Date],"")</f>
        <v/>
      </c>
      <c r="G2647" s="18" t="str">
        <f t="shared" ca="1" si="175"/>
        <v/>
      </c>
      <c r="H2647" s="18" t="str">
        <f t="shared" ca="1" si="174"/>
        <v/>
      </c>
      <c r="I2647" s="17" t="str">
        <f>_xlfn.XLOOKUP(A2647,Students[Full Name],Students[Starting Rank],"")</f>
        <v/>
      </c>
      <c r="J2647" s="15" t="str">
        <f t="shared" ca="1" si="176"/>
        <v xml:space="preserve">: </v>
      </c>
      <c r="K2647" s="16" t="str">
        <f>_xlfn.XLOOKUP(A2647,Students[Full Name],Students[Start Date],"")</f>
        <v/>
      </c>
      <c r="L2647" s="18">
        <f t="shared" ca="1" si="177"/>
        <v>-1</v>
      </c>
      <c r="M2647" s="18" cm="1">
        <f t="array" aca="1" ref="M2647" ca="1">SUMPRODUCT(Inactives[Days Inactive]*(Inactives[Student]=A2647))/365</f>
        <v>0</v>
      </c>
      <c r="N2647" s="18" t="str" cm="1">
        <f t="array" ref="N2647">IF(LEN($A2647)&gt;0,SUMPRODUCT(($A2647=merged_names)*(_xlfn.TEXTAFTER(N$2, "At ")=merged_belt_colours)*merged_months_at_rank),"")</f>
        <v/>
      </c>
      <c r="O2647" s="18" t="str" cm="1">
        <f t="array" ref="O2647">IF(LEN($A2647)&gt;0,SUMPRODUCT(($A2647=merged_names)*(_xlfn.TEXTAFTER(O$2, "At ")=merged_belt_colours)*merged_months_at_rank),"")</f>
        <v/>
      </c>
      <c r="P2647" s="18" t="str" cm="1">
        <f t="array" ref="P2647">IF(LEN($A2647)&gt;0,SUMPRODUCT(($A2647=merged_names)*(_xlfn.TEXTAFTER(P$2, "At ")=merged_belt_colours)*merged_months_at_rank),"")</f>
        <v/>
      </c>
      <c r="Q2647" s="18" t="str" cm="1">
        <f t="array" ref="Q2647">IF(LEN($A2647)&gt;0,SUMPRODUCT(($A2647=merged_names)*(_xlfn.TEXTAFTER(Q$2, "At ")=merged_belt_colours)*merged_months_at_rank),"")</f>
        <v/>
      </c>
      <c r="R2647" s="18" t="str" cm="1">
        <f t="array" ref="R2647">IF(LEN($A2647)&gt;0,SUMPRODUCT(($A2647=merged_names)*(_xlfn.TEXTAFTER(R$2, "At ")=merged_belt_colours)*merged_months_at_rank),"")</f>
        <v/>
      </c>
    </row>
    <row r="2648" spans="1:18" x14ac:dyDescent="0.25">
      <c r="A2648"/>
      <c r="B2648" s="15" t="str" cm="1">
        <f t="array" ref="B2648">IFERROR(IF(LEN(A2648)&gt;0, IF(SUMPRODUCT((Inactives[Key]=J2648)*(Inactives[Currently Inactive]))=1,"Inactive","Active"),""),"Active")</f>
        <v/>
      </c>
      <c r="C2648" s="16" t="str" cm="1">
        <f t="array" aca="1" ref="C2648" ca="1">IFERROR(_xlfn._xlws.FILTER(Inactives[Inactive On],(Inactives[Key]=J2648)*(Inactives[Currently Inactive]),""),"")</f>
        <v/>
      </c>
      <c r="D2648" s="16" t="str" cm="1">
        <f t="array" aca="1" ref="D2648" ca="1">IFERROR(INDEX(_xlfn.TEXTSPLIT(E2648," "),1),"")</f>
        <v/>
      </c>
      <c r="E2648" s="15" t="str" cm="1">
        <f t="array" aca="1" ref="E2648" ca="1">IFERROR(_xlfn._xlws.FILTER(merged_ranks,(merged_end_dates=DATE(9999,12,31))*(merged_names=A2648)),"")</f>
        <v/>
      </c>
      <c r="F2648" s="17" t="str">
        <f ca="1">_xlfn.XLOOKUP(J2648,Promotions[Promo Key],Promotions[Promo Date],"")</f>
        <v/>
      </c>
      <c r="G2648" s="18" t="str">
        <f t="shared" ca="1" si="175"/>
        <v/>
      </c>
      <c r="H2648" s="18" t="str">
        <f t="shared" ref="H2648:H2711" ca="1" si="178">IFERROR((TODAY()-K2648)/365-M2648,"")</f>
        <v/>
      </c>
      <c r="I2648" s="17" t="str">
        <f>_xlfn.XLOOKUP(A2648,Students[Full Name],Students[Starting Rank],"")</f>
        <v/>
      </c>
      <c r="J2648" s="15" t="str">
        <f t="shared" ca="1" si="176"/>
        <v xml:space="preserve">: </v>
      </c>
      <c r="K2648" s="16" t="str">
        <f>_xlfn.XLOOKUP(A2648,Students[Full Name],Students[Start Date],"")</f>
        <v/>
      </c>
      <c r="L2648" s="18">
        <f t="shared" ca="1" si="177"/>
        <v>-1</v>
      </c>
      <c r="M2648" s="18" cm="1">
        <f t="array" aca="1" ref="M2648" ca="1">SUMPRODUCT(Inactives[Days Inactive]*(Inactives[Student]=A2648))/365</f>
        <v>0</v>
      </c>
      <c r="N2648" s="18" t="str" cm="1">
        <f t="array" ref="N2648">IF(LEN($A2648)&gt;0,SUMPRODUCT(($A2648=merged_names)*(_xlfn.TEXTAFTER(N$2, "At ")=merged_belt_colours)*merged_months_at_rank),"")</f>
        <v/>
      </c>
      <c r="O2648" s="18" t="str" cm="1">
        <f t="array" ref="O2648">IF(LEN($A2648)&gt;0,SUMPRODUCT(($A2648=merged_names)*(_xlfn.TEXTAFTER(O$2, "At ")=merged_belt_colours)*merged_months_at_rank),"")</f>
        <v/>
      </c>
      <c r="P2648" s="18" t="str" cm="1">
        <f t="array" ref="P2648">IF(LEN($A2648)&gt;0,SUMPRODUCT(($A2648=merged_names)*(_xlfn.TEXTAFTER(P$2, "At ")=merged_belt_colours)*merged_months_at_rank),"")</f>
        <v/>
      </c>
      <c r="Q2648" s="18" t="str" cm="1">
        <f t="array" ref="Q2648">IF(LEN($A2648)&gt;0,SUMPRODUCT(($A2648=merged_names)*(_xlfn.TEXTAFTER(Q$2, "At ")=merged_belt_colours)*merged_months_at_rank),"")</f>
        <v/>
      </c>
      <c r="R2648" s="18" t="str" cm="1">
        <f t="array" ref="R2648">IF(LEN($A2648)&gt;0,SUMPRODUCT(($A2648=merged_names)*(_xlfn.TEXTAFTER(R$2, "At ")=merged_belt_colours)*merged_months_at_rank),"")</f>
        <v/>
      </c>
    </row>
    <row r="2649" spans="1:18" x14ac:dyDescent="0.25">
      <c r="A2649"/>
      <c r="B2649" s="15" t="str" cm="1">
        <f t="array" ref="B2649">IFERROR(IF(LEN(A2649)&gt;0, IF(SUMPRODUCT((Inactives[Key]=J2649)*(Inactives[Currently Inactive]))=1,"Inactive","Active"),""),"Active")</f>
        <v/>
      </c>
      <c r="C2649" s="16" t="str" cm="1">
        <f t="array" aca="1" ref="C2649" ca="1">IFERROR(_xlfn._xlws.FILTER(Inactives[Inactive On],(Inactives[Key]=J2649)*(Inactives[Currently Inactive]),""),"")</f>
        <v/>
      </c>
      <c r="D2649" s="16" t="str" cm="1">
        <f t="array" aca="1" ref="D2649" ca="1">IFERROR(INDEX(_xlfn.TEXTSPLIT(E2649," "),1),"")</f>
        <v/>
      </c>
      <c r="E2649" s="15" t="str" cm="1">
        <f t="array" aca="1" ref="E2649" ca="1">IFERROR(_xlfn._xlws.FILTER(merged_ranks,(merged_end_dates=DATE(9999,12,31))*(merged_names=A2649)),"")</f>
        <v/>
      </c>
      <c r="F2649" s="17" t="str">
        <f ca="1">_xlfn.XLOOKUP(J2649,Promotions[Promo Key],Promotions[Promo Date],"")</f>
        <v/>
      </c>
      <c r="G2649" s="18" t="str">
        <f t="shared" ca="1" si="175"/>
        <v/>
      </c>
      <c r="H2649" s="18" t="str">
        <f t="shared" ca="1" si="178"/>
        <v/>
      </c>
      <c r="I2649" s="17" t="str">
        <f>_xlfn.XLOOKUP(A2649,Students[Full Name],Students[Starting Rank],"")</f>
        <v/>
      </c>
      <c r="J2649" s="15" t="str">
        <f t="shared" ca="1" si="176"/>
        <v xml:space="preserve">: </v>
      </c>
      <c r="K2649" s="16" t="str">
        <f>_xlfn.XLOOKUP(A2649,Students[Full Name],Students[Start Date],"")</f>
        <v/>
      </c>
      <c r="L2649" s="18">
        <f t="shared" ca="1" si="177"/>
        <v>-1</v>
      </c>
      <c r="M2649" s="18" cm="1">
        <f t="array" aca="1" ref="M2649" ca="1">SUMPRODUCT(Inactives[Days Inactive]*(Inactives[Student]=A2649))/365</f>
        <v>0</v>
      </c>
      <c r="N2649" s="18" t="str" cm="1">
        <f t="array" ref="N2649">IF(LEN($A2649)&gt;0,SUMPRODUCT(($A2649=merged_names)*(_xlfn.TEXTAFTER(N$2, "At ")=merged_belt_colours)*merged_months_at_rank),"")</f>
        <v/>
      </c>
      <c r="O2649" s="18" t="str" cm="1">
        <f t="array" ref="O2649">IF(LEN($A2649)&gt;0,SUMPRODUCT(($A2649=merged_names)*(_xlfn.TEXTAFTER(O$2, "At ")=merged_belt_colours)*merged_months_at_rank),"")</f>
        <v/>
      </c>
      <c r="P2649" s="18" t="str" cm="1">
        <f t="array" ref="P2649">IF(LEN($A2649)&gt;0,SUMPRODUCT(($A2649=merged_names)*(_xlfn.TEXTAFTER(P$2, "At ")=merged_belt_colours)*merged_months_at_rank),"")</f>
        <v/>
      </c>
      <c r="Q2649" s="18" t="str" cm="1">
        <f t="array" ref="Q2649">IF(LEN($A2649)&gt;0,SUMPRODUCT(($A2649=merged_names)*(_xlfn.TEXTAFTER(Q$2, "At ")=merged_belt_colours)*merged_months_at_rank),"")</f>
        <v/>
      </c>
      <c r="R2649" s="18" t="str" cm="1">
        <f t="array" ref="R2649">IF(LEN($A2649)&gt;0,SUMPRODUCT(($A2649=merged_names)*(_xlfn.TEXTAFTER(R$2, "At ")=merged_belt_colours)*merged_months_at_rank),"")</f>
        <v/>
      </c>
    </row>
    <row r="2650" spans="1:18" x14ac:dyDescent="0.25">
      <c r="A2650"/>
      <c r="B2650" s="15" t="str" cm="1">
        <f t="array" ref="B2650">IFERROR(IF(LEN(A2650)&gt;0, IF(SUMPRODUCT((Inactives[Key]=J2650)*(Inactives[Currently Inactive]))=1,"Inactive","Active"),""),"Active")</f>
        <v/>
      </c>
      <c r="C2650" s="16" t="str" cm="1">
        <f t="array" aca="1" ref="C2650" ca="1">IFERROR(_xlfn._xlws.FILTER(Inactives[Inactive On],(Inactives[Key]=J2650)*(Inactives[Currently Inactive]),""),"")</f>
        <v/>
      </c>
      <c r="D2650" s="16" t="str" cm="1">
        <f t="array" aca="1" ref="D2650" ca="1">IFERROR(INDEX(_xlfn.TEXTSPLIT(E2650," "),1),"")</f>
        <v/>
      </c>
      <c r="E2650" s="15" t="str" cm="1">
        <f t="array" aca="1" ref="E2650" ca="1">IFERROR(_xlfn._xlws.FILTER(merged_ranks,(merged_end_dates=DATE(9999,12,31))*(merged_names=A2650)),"")</f>
        <v/>
      </c>
      <c r="F2650" s="17" t="str">
        <f ca="1">_xlfn.XLOOKUP(J2650,Promotions[Promo Key],Promotions[Promo Date],"")</f>
        <v/>
      </c>
      <c r="G2650" s="18" t="str">
        <f t="shared" ca="1" si="175"/>
        <v/>
      </c>
      <c r="H2650" s="18" t="str">
        <f t="shared" ca="1" si="178"/>
        <v/>
      </c>
      <c r="I2650" s="17" t="str">
        <f>_xlfn.XLOOKUP(A2650,Students[Full Name],Students[Starting Rank],"")</f>
        <v/>
      </c>
      <c r="J2650" s="15" t="str">
        <f t="shared" ca="1" si="176"/>
        <v xml:space="preserve">: </v>
      </c>
      <c r="K2650" s="16" t="str">
        <f>_xlfn.XLOOKUP(A2650,Students[Full Name],Students[Start Date],"")</f>
        <v/>
      </c>
      <c r="L2650" s="18">
        <f t="shared" ca="1" si="177"/>
        <v>-1</v>
      </c>
      <c r="M2650" s="18" cm="1">
        <f t="array" aca="1" ref="M2650" ca="1">SUMPRODUCT(Inactives[Days Inactive]*(Inactives[Student]=A2650))/365</f>
        <v>0</v>
      </c>
      <c r="N2650" s="18" t="str" cm="1">
        <f t="array" ref="N2650">IF(LEN($A2650)&gt;0,SUMPRODUCT(($A2650=merged_names)*(_xlfn.TEXTAFTER(N$2, "At ")=merged_belt_colours)*merged_months_at_rank),"")</f>
        <v/>
      </c>
      <c r="O2650" s="18" t="str" cm="1">
        <f t="array" ref="O2650">IF(LEN($A2650)&gt;0,SUMPRODUCT(($A2650=merged_names)*(_xlfn.TEXTAFTER(O$2, "At ")=merged_belt_colours)*merged_months_at_rank),"")</f>
        <v/>
      </c>
      <c r="P2650" s="18" t="str" cm="1">
        <f t="array" ref="P2650">IF(LEN($A2650)&gt;0,SUMPRODUCT(($A2650=merged_names)*(_xlfn.TEXTAFTER(P$2, "At ")=merged_belt_colours)*merged_months_at_rank),"")</f>
        <v/>
      </c>
      <c r="Q2650" s="18" t="str" cm="1">
        <f t="array" ref="Q2650">IF(LEN($A2650)&gt;0,SUMPRODUCT(($A2650=merged_names)*(_xlfn.TEXTAFTER(Q$2, "At ")=merged_belt_colours)*merged_months_at_rank),"")</f>
        <v/>
      </c>
      <c r="R2650" s="18" t="str" cm="1">
        <f t="array" ref="R2650">IF(LEN($A2650)&gt;0,SUMPRODUCT(($A2650=merged_names)*(_xlfn.TEXTAFTER(R$2, "At ")=merged_belt_colours)*merged_months_at_rank),"")</f>
        <v/>
      </c>
    </row>
    <row r="2651" spans="1:18" x14ac:dyDescent="0.25">
      <c r="A2651"/>
      <c r="B2651" s="15" t="str" cm="1">
        <f t="array" ref="B2651">IFERROR(IF(LEN(A2651)&gt;0, IF(SUMPRODUCT((Inactives[Key]=J2651)*(Inactives[Currently Inactive]))=1,"Inactive","Active"),""),"Active")</f>
        <v/>
      </c>
      <c r="C2651" s="16" t="str" cm="1">
        <f t="array" aca="1" ref="C2651" ca="1">IFERROR(_xlfn._xlws.FILTER(Inactives[Inactive On],(Inactives[Key]=J2651)*(Inactives[Currently Inactive]),""),"")</f>
        <v/>
      </c>
      <c r="D2651" s="16" t="str" cm="1">
        <f t="array" aca="1" ref="D2651" ca="1">IFERROR(INDEX(_xlfn.TEXTSPLIT(E2651," "),1),"")</f>
        <v/>
      </c>
      <c r="E2651" s="15" t="str" cm="1">
        <f t="array" aca="1" ref="E2651" ca="1">IFERROR(_xlfn._xlws.FILTER(merged_ranks,(merged_end_dates=DATE(9999,12,31))*(merged_names=A2651)),"")</f>
        <v/>
      </c>
      <c r="F2651" s="17" t="str">
        <f ca="1">_xlfn.XLOOKUP(J2651,Promotions[Promo Key],Promotions[Promo Date],"")</f>
        <v/>
      </c>
      <c r="G2651" s="18" t="str">
        <f t="shared" ca="1" si="175"/>
        <v/>
      </c>
      <c r="H2651" s="18" t="str">
        <f t="shared" ca="1" si="178"/>
        <v/>
      </c>
      <c r="I2651" s="17" t="str">
        <f>_xlfn.XLOOKUP(A2651,Students[Full Name],Students[Starting Rank],"")</f>
        <v/>
      </c>
      <c r="J2651" s="15" t="str">
        <f t="shared" ca="1" si="176"/>
        <v xml:space="preserve">: </v>
      </c>
      <c r="K2651" s="16" t="str">
        <f>_xlfn.XLOOKUP(A2651,Students[Full Name],Students[Start Date],"")</f>
        <v/>
      </c>
      <c r="L2651" s="18">
        <f t="shared" ca="1" si="177"/>
        <v>-1</v>
      </c>
      <c r="M2651" s="18" cm="1">
        <f t="array" aca="1" ref="M2651" ca="1">SUMPRODUCT(Inactives[Days Inactive]*(Inactives[Student]=A2651))/365</f>
        <v>0</v>
      </c>
      <c r="N2651" s="18" t="str" cm="1">
        <f t="array" ref="N2651">IF(LEN($A2651)&gt;0,SUMPRODUCT(($A2651=merged_names)*(_xlfn.TEXTAFTER(N$2, "At ")=merged_belt_colours)*merged_months_at_rank),"")</f>
        <v/>
      </c>
      <c r="O2651" s="18" t="str" cm="1">
        <f t="array" ref="O2651">IF(LEN($A2651)&gt;0,SUMPRODUCT(($A2651=merged_names)*(_xlfn.TEXTAFTER(O$2, "At ")=merged_belt_colours)*merged_months_at_rank),"")</f>
        <v/>
      </c>
      <c r="P2651" s="18" t="str" cm="1">
        <f t="array" ref="P2651">IF(LEN($A2651)&gt;0,SUMPRODUCT(($A2651=merged_names)*(_xlfn.TEXTAFTER(P$2, "At ")=merged_belt_colours)*merged_months_at_rank),"")</f>
        <v/>
      </c>
      <c r="Q2651" s="18" t="str" cm="1">
        <f t="array" ref="Q2651">IF(LEN($A2651)&gt;0,SUMPRODUCT(($A2651=merged_names)*(_xlfn.TEXTAFTER(Q$2, "At ")=merged_belt_colours)*merged_months_at_rank),"")</f>
        <v/>
      </c>
      <c r="R2651" s="18" t="str" cm="1">
        <f t="array" ref="R2651">IF(LEN($A2651)&gt;0,SUMPRODUCT(($A2651=merged_names)*(_xlfn.TEXTAFTER(R$2, "At ")=merged_belt_colours)*merged_months_at_rank),"")</f>
        <v/>
      </c>
    </row>
    <row r="2652" spans="1:18" x14ac:dyDescent="0.25">
      <c r="A2652"/>
      <c r="B2652" s="15" t="str" cm="1">
        <f t="array" ref="B2652">IFERROR(IF(LEN(A2652)&gt;0, IF(SUMPRODUCT((Inactives[Key]=J2652)*(Inactives[Currently Inactive]))=1,"Inactive","Active"),""),"Active")</f>
        <v/>
      </c>
      <c r="C2652" s="16" t="str" cm="1">
        <f t="array" aca="1" ref="C2652" ca="1">IFERROR(_xlfn._xlws.FILTER(Inactives[Inactive On],(Inactives[Key]=J2652)*(Inactives[Currently Inactive]),""),"")</f>
        <v/>
      </c>
      <c r="D2652" s="16" t="str" cm="1">
        <f t="array" aca="1" ref="D2652" ca="1">IFERROR(INDEX(_xlfn.TEXTSPLIT(E2652," "),1),"")</f>
        <v/>
      </c>
      <c r="E2652" s="15" t="str" cm="1">
        <f t="array" aca="1" ref="E2652" ca="1">IFERROR(_xlfn._xlws.FILTER(merged_ranks,(merged_end_dates=DATE(9999,12,31))*(merged_names=A2652)),"")</f>
        <v/>
      </c>
      <c r="F2652" s="17" t="str">
        <f ca="1">_xlfn.XLOOKUP(J2652,Promotions[Promo Key],Promotions[Promo Date],"")</f>
        <v/>
      </c>
      <c r="G2652" s="18" t="str">
        <f t="shared" ref="G2652:G2715" ca="1" si="179">IFERROR((TODAY()-F2652)/30.5, "")</f>
        <v/>
      </c>
      <c r="H2652" s="18" t="str">
        <f t="shared" ca="1" si="178"/>
        <v/>
      </c>
      <c r="I2652" s="17" t="str">
        <f>_xlfn.XLOOKUP(A2652,Students[Full Name],Students[Starting Rank],"")</f>
        <v/>
      </c>
      <c r="J2652" s="15" t="str">
        <f t="shared" ref="J2652:J2715" ca="1" si="180">A2652&amp;": "&amp;E2652</f>
        <v xml:space="preserve">: </v>
      </c>
      <c r="K2652" s="16" t="str">
        <f>_xlfn.XLOOKUP(A2652,Students[Full Name],Students[Start Date],"")</f>
        <v/>
      </c>
      <c r="L2652" s="18">
        <f t="shared" ref="L2652:L2715" ca="1" si="181">IF(LEN(C2652)&gt;0,(TODAY()-C2652)/30.5,-1)</f>
        <v>-1</v>
      </c>
      <c r="M2652" s="18" cm="1">
        <f t="array" aca="1" ref="M2652" ca="1">SUMPRODUCT(Inactives[Days Inactive]*(Inactives[Student]=A2652))/365</f>
        <v>0</v>
      </c>
      <c r="N2652" s="18" t="str" cm="1">
        <f t="array" ref="N2652">IF(LEN($A2652)&gt;0,SUMPRODUCT(($A2652=merged_names)*(_xlfn.TEXTAFTER(N$2, "At ")=merged_belt_colours)*merged_months_at_rank),"")</f>
        <v/>
      </c>
      <c r="O2652" s="18" t="str" cm="1">
        <f t="array" ref="O2652">IF(LEN($A2652)&gt;0,SUMPRODUCT(($A2652=merged_names)*(_xlfn.TEXTAFTER(O$2, "At ")=merged_belt_colours)*merged_months_at_rank),"")</f>
        <v/>
      </c>
      <c r="P2652" s="18" t="str" cm="1">
        <f t="array" ref="P2652">IF(LEN($A2652)&gt;0,SUMPRODUCT(($A2652=merged_names)*(_xlfn.TEXTAFTER(P$2, "At ")=merged_belt_colours)*merged_months_at_rank),"")</f>
        <v/>
      </c>
      <c r="Q2652" s="18" t="str" cm="1">
        <f t="array" ref="Q2652">IF(LEN($A2652)&gt;0,SUMPRODUCT(($A2652=merged_names)*(_xlfn.TEXTAFTER(Q$2, "At ")=merged_belt_colours)*merged_months_at_rank),"")</f>
        <v/>
      </c>
      <c r="R2652" s="18" t="str" cm="1">
        <f t="array" ref="R2652">IF(LEN($A2652)&gt;0,SUMPRODUCT(($A2652=merged_names)*(_xlfn.TEXTAFTER(R$2, "At ")=merged_belt_colours)*merged_months_at_rank),"")</f>
        <v/>
      </c>
    </row>
    <row r="2653" spans="1:18" x14ac:dyDescent="0.25">
      <c r="A2653"/>
      <c r="B2653" s="15" t="str" cm="1">
        <f t="array" ref="B2653">IFERROR(IF(LEN(A2653)&gt;0, IF(SUMPRODUCT((Inactives[Key]=J2653)*(Inactives[Currently Inactive]))=1,"Inactive","Active"),""),"Active")</f>
        <v/>
      </c>
      <c r="C2653" s="16" t="str" cm="1">
        <f t="array" aca="1" ref="C2653" ca="1">IFERROR(_xlfn._xlws.FILTER(Inactives[Inactive On],(Inactives[Key]=J2653)*(Inactives[Currently Inactive]),""),"")</f>
        <v/>
      </c>
      <c r="D2653" s="16" t="str" cm="1">
        <f t="array" aca="1" ref="D2653" ca="1">IFERROR(INDEX(_xlfn.TEXTSPLIT(E2653," "),1),"")</f>
        <v/>
      </c>
      <c r="E2653" s="15" t="str" cm="1">
        <f t="array" aca="1" ref="E2653" ca="1">IFERROR(_xlfn._xlws.FILTER(merged_ranks,(merged_end_dates=DATE(9999,12,31))*(merged_names=A2653)),"")</f>
        <v/>
      </c>
      <c r="F2653" s="17" t="str">
        <f ca="1">_xlfn.XLOOKUP(J2653,Promotions[Promo Key],Promotions[Promo Date],"")</f>
        <v/>
      </c>
      <c r="G2653" s="18" t="str">
        <f t="shared" ca="1" si="179"/>
        <v/>
      </c>
      <c r="H2653" s="18" t="str">
        <f t="shared" ca="1" si="178"/>
        <v/>
      </c>
      <c r="I2653" s="17" t="str">
        <f>_xlfn.XLOOKUP(A2653,Students[Full Name],Students[Starting Rank],"")</f>
        <v/>
      </c>
      <c r="J2653" s="15" t="str">
        <f t="shared" ca="1" si="180"/>
        <v xml:space="preserve">: </v>
      </c>
      <c r="K2653" s="16" t="str">
        <f>_xlfn.XLOOKUP(A2653,Students[Full Name],Students[Start Date],"")</f>
        <v/>
      </c>
      <c r="L2653" s="18">
        <f t="shared" ca="1" si="181"/>
        <v>-1</v>
      </c>
      <c r="M2653" s="18" cm="1">
        <f t="array" aca="1" ref="M2653" ca="1">SUMPRODUCT(Inactives[Days Inactive]*(Inactives[Student]=A2653))/365</f>
        <v>0</v>
      </c>
      <c r="N2653" s="18" t="str" cm="1">
        <f t="array" ref="N2653">IF(LEN($A2653)&gt;0,SUMPRODUCT(($A2653=merged_names)*(_xlfn.TEXTAFTER(N$2, "At ")=merged_belt_colours)*merged_months_at_rank),"")</f>
        <v/>
      </c>
      <c r="O2653" s="18" t="str" cm="1">
        <f t="array" ref="O2653">IF(LEN($A2653)&gt;0,SUMPRODUCT(($A2653=merged_names)*(_xlfn.TEXTAFTER(O$2, "At ")=merged_belt_colours)*merged_months_at_rank),"")</f>
        <v/>
      </c>
      <c r="P2653" s="18" t="str" cm="1">
        <f t="array" ref="P2653">IF(LEN($A2653)&gt;0,SUMPRODUCT(($A2653=merged_names)*(_xlfn.TEXTAFTER(P$2, "At ")=merged_belt_colours)*merged_months_at_rank),"")</f>
        <v/>
      </c>
      <c r="Q2653" s="18" t="str" cm="1">
        <f t="array" ref="Q2653">IF(LEN($A2653)&gt;0,SUMPRODUCT(($A2653=merged_names)*(_xlfn.TEXTAFTER(Q$2, "At ")=merged_belt_colours)*merged_months_at_rank),"")</f>
        <v/>
      </c>
      <c r="R2653" s="18" t="str" cm="1">
        <f t="array" ref="R2653">IF(LEN($A2653)&gt;0,SUMPRODUCT(($A2653=merged_names)*(_xlfn.TEXTAFTER(R$2, "At ")=merged_belt_colours)*merged_months_at_rank),"")</f>
        <v/>
      </c>
    </row>
    <row r="2654" spans="1:18" x14ac:dyDescent="0.25">
      <c r="A2654"/>
      <c r="B2654" s="15" t="str" cm="1">
        <f t="array" ref="B2654">IFERROR(IF(LEN(A2654)&gt;0, IF(SUMPRODUCT((Inactives[Key]=J2654)*(Inactives[Currently Inactive]))=1,"Inactive","Active"),""),"Active")</f>
        <v/>
      </c>
      <c r="C2654" s="16" t="str" cm="1">
        <f t="array" aca="1" ref="C2654" ca="1">IFERROR(_xlfn._xlws.FILTER(Inactives[Inactive On],(Inactives[Key]=J2654)*(Inactives[Currently Inactive]),""),"")</f>
        <v/>
      </c>
      <c r="D2654" s="16" t="str" cm="1">
        <f t="array" aca="1" ref="D2654" ca="1">IFERROR(INDEX(_xlfn.TEXTSPLIT(E2654," "),1),"")</f>
        <v/>
      </c>
      <c r="E2654" s="15" t="str" cm="1">
        <f t="array" aca="1" ref="E2654" ca="1">IFERROR(_xlfn._xlws.FILTER(merged_ranks,(merged_end_dates=DATE(9999,12,31))*(merged_names=A2654)),"")</f>
        <v/>
      </c>
      <c r="F2654" s="17" t="str">
        <f ca="1">_xlfn.XLOOKUP(J2654,Promotions[Promo Key],Promotions[Promo Date],"")</f>
        <v/>
      </c>
      <c r="G2654" s="18" t="str">
        <f t="shared" ca="1" si="179"/>
        <v/>
      </c>
      <c r="H2654" s="18" t="str">
        <f t="shared" ca="1" si="178"/>
        <v/>
      </c>
      <c r="I2654" s="17" t="str">
        <f>_xlfn.XLOOKUP(A2654,Students[Full Name],Students[Starting Rank],"")</f>
        <v/>
      </c>
      <c r="J2654" s="15" t="str">
        <f t="shared" ca="1" si="180"/>
        <v xml:space="preserve">: </v>
      </c>
      <c r="K2654" s="16" t="str">
        <f>_xlfn.XLOOKUP(A2654,Students[Full Name],Students[Start Date],"")</f>
        <v/>
      </c>
      <c r="L2654" s="18">
        <f t="shared" ca="1" si="181"/>
        <v>-1</v>
      </c>
      <c r="M2654" s="18" cm="1">
        <f t="array" aca="1" ref="M2654" ca="1">SUMPRODUCT(Inactives[Days Inactive]*(Inactives[Student]=A2654))/365</f>
        <v>0</v>
      </c>
      <c r="N2654" s="18" t="str" cm="1">
        <f t="array" ref="N2654">IF(LEN($A2654)&gt;0,SUMPRODUCT(($A2654=merged_names)*(_xlfn.TEXTAFTER(N$2, "At ")=merged_belt_colours)*merged_months_at_rank),"")</f>
        <v/>
      </c>
      <c r="O2654" s="18" t="str" cm="1">
        <f t="array" ref="O2654">IF(LEN($A2654)&gt;0,SUMPRODUCT(($A2654=merged_names)*(_xlfn.TEXTAFTER(O$2, "At ")=merged_belt_colours)*merged_months_at_rank),"")</f>
        <v/>
      </c>
      <c r="P2654" s="18" t="str" cm="1">
        <f t="array" ref="P2654">IF(LEN($A2654)&gt;0,SUMPRODUCT(($A2654=merged_names)*(_xlfn.TEXTAFTER(P$2, "At ")=merged_belt_colours)*merged_months_at_rank),"")</f>
        <v/>
      </c>
      <c r="Q2654" s="18" t="str" cm="1">
        <f t="array" ref="Q2654">IF(LEN($A2654)&gt;0,SUMPRODUCT(($A2654=merged_names)*(_xlfn.TEXTAFTER(Q$2, "At ")=merged_belt_colours)*merged_months_at_rank),"")</f>
        <v/>
      </c>
      <c r="R2654" s="18" t="str" cm="1">
        <f t="array" ref="R2654">IF(LEN($A2654)&gt;0,SUMPRODUCT(($A2654=merged_names)*(_xlfn.TEXTAFTER(R$2, "At ")=merged_belt_colours)*merged_months_at_rank),"")</f>
        <v/>
      </c>
    </row>
    <row r="2655" spans="1:18" x14ac:dyDescent="0.25">
      <c r="A2655"/>
      <c r="B2655" s="15" t="str" cm="1">
        <f t="array" ref="B2655">IFERROR(IF(LEN(A2655)&gt;0, IF(SUMPRODUCT((Inactives[Key]=J2655)*(Inactives[Currently Inactive]))=1,"Inactive","Active"),""),"Active")</f>
        <v/>
      </c>
      <c r="C2655" s="16" t="str" cm="1">
        <f t="array" aca="1" ref="C2655" ca="1">IFERROR(_xlfn._xlws.FILTER(Inactives[Inactive On],(Inactives[Key]=J2655)*(Inactives[Currently Inactive]),""),"")</f>
        <v/>
      </c>
      <c r="D2655" s="16" t="str" cm="1">
        <f t="array" aca="1" ref="D2655" ca="1">IFERROR(INDEX(_xlfn.TEXTSPLIT(E2655," "),1),"")</f>
        <v/>
      </c>
      <c r="E2655" s="15" t="str" cm="1">
        <f t="array" aca="1" ref="E2655" ca="1">IFERROR(_xlfn._xlws.FILTER(merged_ranks,(merged_end_dates=DATE(9999,12,31))*(merged_names=A2655)),"")</f>
        <v/>
      </c>
      <c r="F2655" s="17" t="str">
        <f ca="1">_xlfn.XLOOKUP(J2655,Promotions[Promo Key],Promotions[Promo Date],"")</f>
        <v/>
      </c>
      <c r="G2655" s="18" t="str">
        <f t="shared" ca="1" si="179"/>
        <v/>
      </c>
      <c r="H2655" s="18" t="str">
        <f t="shared" ca="1" si="178"/>
        <v/>
      </c>
      <c r="I2655" s="17" t="str">
        <f>_xlfn.XLOOKUP(A2655,Students[Full Name],Students[Starting Rank],"")</f>
        <v/>
      </c>
      <c r="J2655" s="15" t="str">
        <f t="shared" ca="1" si="180"/>
        <v xml:space="preserve">: </v>
      </c>
      <c r="K2655" s="16" t="str">
        <f>_xlfn.XLOOKUP(A2655,Students[Full Name],Students[Start Date],"")</f>
        <v/>
      </c>
      <c r="L2655" s="18">
        <f t="shared" ca="1" si="181"/>
        <v>-1</v>
      </c>
      <c r="M2655" s="18" cm="1">
        <f t="array" aca="1" ref="M2655" ca="1">SUMPRODUCT(Inactives[Days Inactive]*(Inactives[Student]=A2655))/365</f>
        <v>0</v>
      </c>
      <c r="N2655" s="18" t="str" cm="1">
        <f t="array" ref="N2655">IF(LEN($A2655)&gt;0,SUMPRODUCT(($A2655=merged_names)*(_xlfn.TEXTAFTER(N$2, "At ")=merged_belt_colours)*merged_months_at_rank),"")</f>
        <v/>
      </c>
      <c r="O2655" s="18" t="str" cm="1">
        <f t="array" ref="O2655">IF(LEN($A2655)&gt;0,SUMPRODUCT(($A2655=merged_names)*(_xlfn.TEXTAFTER(O$2, "At ")=merged_belt_colours)*merged_months_at_rank),"")</f>
        <v/>
      </c>
      <c r="P2655" s="18" t="str" cm="1">
        <f t="array" ref="P2655">IF(LEN($A2655)&gt;0,SUMPRODUCT(($A2655=merged_names)*(_xlfn.TEXTAFTER(P$2, "At ")=merged_belt_colours)*merged_months_at_rank),"")</f>
        <v/>
      </c>
      <c r="Q2655" s="18" t="str" cm="1">
        <f t="array" ref="Q2655">IF(LEN($A2655)&gt;0,SUMPRODUCT(($A2655=merged_names)*(_xlfn.TEXTAFTER(Q$2, "At ")=merged_belt_colours)*merged_months_at_rank),"")</f>
        <v/>
      </c>
      <c r="R2655" s="18" t="str" cm="1">
        <f t="array" ref="R2655">IF(LEN($A2655)&gt;0,SUMPRODUCT(($A2655=merged_names)*(_xlfn.TEXTAFTER(R$2, "At ")=merged_belt_colours)*merged_months_at_rank),"")</f>
        <v/>
      </c>
    </row>
    <row r="2656" spans="1:18" x14ac:dyDescent="0.25">
      <c r="A2656"/>
      <c r="B2656" s="15" t="str" cm="1">
        <f t="array" ref="B2656">IFERROR(IF(LEN(A2656)&gt;0, IF(SUMPRODUCT((Inactives[Key]=J2656)*(Inactives[Currently Inactive]))=1,"Inactive","Active"),""),"Active")</f>
        <v/>
      </c>
      <c r="C2656" s="16" t="str" cm="1">
        <f t="array" aca="1" ref="C2656" ca="1">IFERROR(_xlfn._xlws.FILTER(Inactives[Inactive On],(Inactives[Key]=J2656)*(Inactives[Currently Inactive]),""),"")</f>
        <v/>
      </c>
      <c r="D2656" s="16" t="str" cm="1">
        <f t="array" aca="1" ref="D2656" ca="1">IFERROR(INDEX(_xlfn.TEXTSPLIT(E2656," "),1),"")</f>
        <v/>
      </c>
      <c r="E2656" s="15" t="str" cm="1">
        <f t="array" aca="1" ref="E2656" ca="1">IFERROR(_xlfn._xlws.FILTER(merged_ranks,(merged_end_dates=DATE(9999,12,31))*(merged_names=A2656)),"")</f>
        <v/>
      </c>
      <c r="F2656" s="17" t="str">
        <f ca="1">_xlfn.XLOOKUP(J2656,Promotions[Promo Key],Promotions[Promo Date],"")</f>
        <v/>
      </c>
      <c r="G2656" s="18" t="str">
        <f t="shared" ca="1" si="179"/>
        <v/>
      </c>
      <c r="H2656" s="18" t="str">
        <f t="shared" ca="1" si="178"/>
        <v/>
      </c>
      <c r="I2656" s="17" t="str">
        <f>_xlfn.XLOOKUP(A2656,Students[Full Name],Students[Starting Rank],"")</f>
        <v/>
      </c>
      <c r="J2656" s="15" t="str">
        <f t="shared" ca="1" si="180"/>
        <v xml:space="preserve">: </v>
      </c>
      <c r="K2656" s="16" t="str">
        <f>_xlfn.XLOOKUP(A2656,Students[Full Name],Students[Start Date],"")</f>
        <v/>
      </c>
      <c r="L2656" s="18">
        <f t="shared" ca="1" si="181"/>
        <v>-1</v>
      </c>
      <c r="M2656" s="18" cm="1">
        <f t="array" aca="1" ref="M2656" ca="1">SUMPRODUCT(Inactives[Days Inactive]*(Inactives[Student]=A2656))/365</f>
        <v>0</v>
      </c>
      <c r="N2656" s="18" t="str" cm="1">
        <f t="array" ref="N2656">IF(LEN($A2656)&gt;0,SUMPRODUCT(($A2656=merged_names)*(_xlfn.TEXTAFTER(N$2, "At ")=merged_belt_colours)*merged_months_at_rank),"")</f>
        <v/>
      </c>
      <c r="O2656" s="18" t="str" cm="1">
        <f t="array" ref="O2656">IF(LEN($A2656)&gt;0,SUMPRODUCT(($A2656=merged_names)*(_xlfn.TEXTAFTER(O$2, "At ")=merged_belt_colours)*merged_months_at_rank),"")</f>
        <v/>
      </c>
      <c r="P2656" s="18" t="str" cm="1">
        <f t="array" ref="P2656">IF(LEN($A2656)&gt;0,SUMPRODUCT(($A2656=merged_names)*(_xlfn.TEXTAFTER(P$2, "At ")=merged_belt_colours)*merged_months_at_rank),"")</f>
        <v/>
      </c>
      <c r="Q2656" s="18" t="str" cm="1">
        <f t="array" ref="Q2656">IF(LEN($A2656)&gt;0,SUMPRODUCT(($A2656=merged_names)*(_xlfn.TEXTAFTER(Q$2, "At ")=merged_belt_colours)*merged_months_at_rank),"")</f>
        <v/>
      </c>
      <c r="R2656" s="18" t="str" cm="1">
        <f t="array" ref="R2656">IF(LEN($A2656)&gt;0,SUMPRODUCT(($A2656=merged_names)*(_xlfn.TEXTAFTER(R$2, "At ")=merged_belt_colours)*merged_months_at_rank),"")</f>
        <v/>
      </c>
    </row>
    <row r="2657" spans="1:18" x14ac:dyDescent="0.25">
      <c r="A2657"/>
      <c r="B2657" s="15" t="str" cm="1">
        <f t="array" ref="B2657">IFERROR(IF(LEN(A2657)&gt;0, IF(SUMPRODUCT((Inactives[Key]=J2657)*(Inactives[Currently Inactive]))=1,"Inactive","Active"),""),"Active")</f>
        <v/>
      </c>
      <c r="C2657" s="16" t="str" cm="1">
        <f t="array" aca="1" ref="C2657" ca="1">IFERROR(_xlfn._xlws.FILTER(Inactives[Inactive On],(Inactives[Key]=J2657)*(Inactives[Currently Inactive]),""),"")</f>
        <v/>
      </c>
      <c r="D2657" s="16" t="str" cm="1">
        <f t="array" aca="1" ref="D2657" ca="1">IFERROR(INDEX(_xlfn.TEXTSPLIT(E2657," "),1),"")</f>
        <v/>
      </c>
      <c r="E2657" s="15" t="str" cm="1">
        <f t="array" aca="1" ref="E2657" ca="1">IFERROR(_xlfn._xlws.FILTER(merged_ranks,(merged_end_dates=DATE(9999,12,31))*(merged_names=A2657)),"")</f>
        <v/>
      </c>
      <c r="F2657" s="17" t="str">
        <f ca="1">_xlfn.XLOOKUP(J2657,Promotions[Promo Key],Promotions[Promo Date],"")</f>
        <v/>
      </c>
      <c r="G2657" s="18" t="str">
        <f t="shared" ca="1" si="179"/>
        <v/>
      </c>
      <c r="H2657" s="18" t="str">
        <f t="shared" ca="1" si="178"/>
        <v/>
      </c>
      <c r="I2657" s="17" t="str">
        <f>_xlfn.XLOOKUP(A2657,Students[Full Name],Students[Starting Rank],"")</f>
        <v/>
      </c>
      <c r="J2657" s="15" t="str">
        <f t="shared" ca="1" si="180"/>
        <v xml:space="preserve">: </v>
      </c>
      <c r="K2657" s="16" t="str">
        <f>_xlfn.XLOOKUP(A2657,Students[Full Name],Students[Start Date],"")</f>
        <v/>
      </c>
      <c r="L2657" s="18">
        <f t="shared" ca="1" si="181"/>
        <v>-1</v>
      </c>
      <c r="M2657" s="18" cm="1">
        <f t="array" aca="1" ref="M2657" ca="1">SUMPRODUCT(Inactives[Days Inactive]*(Inactives[Student]=A2657))/365</f>
        <v>0</v>
      </c>
      <c r="N2657" s="18" t="str" cm="1">
        <f t="array" ref="N2657">IF(LEN($A2657)&gt;0,SUMPRODUCT(($A2657=merged_names)*(_xlfn.TEXTAFTER(N$2, "At ")=merged_belt_colours)*merged_months_at_rank),"")</f>
        <v/>
      </c>
      <c r="O2657" s="18" t="str" cm="1">
        <f t="array" ref="O2657">IF(LEN($A2657)&gt;0,SUMPRODUCT(($A2657=merged_names)*(_xlfn.TEXTAFTER(O$2, "At ")=merged_belt_colours)*merged_months_at_rank),"")</f>
        <v/>
      </c>
      <c r="P2657" s="18" t="str" cm="1">
        <f t="array" ref="P2657">IF(LEN($A2657)&gt;0,SUMPRODUCT(($A2657=merged_names)*(_xlfn.TEXTAFTER(P$2, "At ")=merged_belt_colours)*merged_months_at_rank),"")</f>
        <v/>
      </c>
      <c r="Q2657" s="18" t="str" cm="1">
        <f t="array" ref="Q2657">IF(LEN($A2657)&gt;0,SUMPRODUCT(($A2657=merged_names)*(_xlfn.TEXTAFTER(Q$2, "At ")=merged_belt_colours)*merged_months_at_rank),"")</f>
        <v/>
      </c>
      <c r="R2657" s="18" t="str" cm="1">
        <f t="array" ref="R2657">IF(LEN($A2657)&gt;0,SUMPRODUCT(($A2657=merged_names)*(_xlfn.TEXTAFTER(R$2, "At ")=merged_belt_colours)*merged_months_at_rank),"")</f>
        <v/>
      </c>
    </row>
    <row r="2658" spans="1:18" x14ac:dyDescent="0.25">
      <c r="A2658"/>
      <c r="B2658" s="15" t="str" cm="1">
        <f t="array" ref="B2658">IFERROR(IF(LEN(A2658)&gt;0, IF(SUMPRODUCT((Inactives[Key]=J2658)*(Inactives[Currently Inactive]))=1,"Inactive","Active"),""),"Active")</f>
        <v/>
      </c>
      <c r="C2658" s="16" t="str" cm="1">
        <f t="array" aca="1" ref="C2658" ca="1">IFERROR(_xlfn._xlws.FILTER(Inactives[Inactive On],(Inactives[Key]=J2658)*(Inactives[Currently Inactive]),""),"")</f>
        <v/>
      </c>
      <c r="D2658" s="16" t="str" cm="1">
        <f t="array" aca="1" ref="D2658" ca="1">IFERROR(INDEX(_xlfn.TEXTSPLIT(E2658," "),1),"")</f>
        <v/>
      </c>
      <c r="E2658" s="15" t="str" cm="1">
        <f t="array" aca="1" ref="E2658" ca="1">IFERROR(_xlfn._xlws.FILTER(merged_ranks,(merged_end_dates=DATE(9999,12,31))*(merged_names=A2658)),"")</f>
        <v/>
      </c>
      <c r="F2658" s="17" t="str">
        <f ca="1">_xlfn.XLOOKUP(J2658,Promotions[Promo Key],Promotions[Promo Date],"")</f>
        <v/>
      </c>
      <c r="G2658" s="18" t="str">
        <f t="shared" ca="1" si="179"/>
        <v/>
      </c>
      <c r="H2658" s="18" t="str">
        <f t="shared" ca="1" si="178"/>
        <v/>
      </c>
      <c r="I2658" s="17" t="str">
        <f>_xlfn.XLOOKUP(A2658,Students[Full Name],Students[Starting Rank],"")</f>
        <v/>
      </c>
      <c r="J2658" s="15" t="str">
        <f t="shared" ca="1" si="180"/>
        <v xml:space="preserve">: </v>
      </c>
      <c r="K2658" s="16" t="str">
        <f>_xlfn.XLOOKUP(A2658,Students[Full Name],Students[Start Date],"")</f>
        <v/>
      </c>
      <c r="L2658" s="18">
        <f t="shared" ca="1" si="181"/>
        <v>-1</v>
      </c>
      <c r="M2658" s="18" cm="1">
        <f t="array" aca="1" ref="M2658" ca="1">SUMPRODUCT(Inactives[Days Inactive]*(Inactives[Student]=A2658))/365</f>
        <v>0</v>
      </c>
      <c r="N2658" s="18" t="str" cm="1">
        <f t="array" ref="N2658">IF(LEN($A2658)&gt;0,SUMPRODUCT(($A2658=merged_names)*(_xlfn.TEXTAFTER(N$2, "At ")=merged_belt_colours)*merged_months_at_rank),"")</f>
        <v/>
      </c>
      <c r="O2658" s="18" t="str" cm="1">
        <f t="array" ref="O2658">IF(LEN($A2658)&gt;0,SUMPRODUCT(($A2658=merged_names)*(_xlfn.TEXTAFTER(O$2, "At ")=merged_belt_colours)*merged_months_at_rank),"")</f>
        <v/>
      </c>
      <c r="P2658" s="18" t="str" cm="1">
        <f t="array" ref="P2658">IF(LEN($A2658)&gt;0,SUMPRODUCT(($A2658=merged_names)*(_xlfn.TEXTAFTER(P$2, "At ")=merged_belt_colours)*merged_months_at_rank),"")</f>
        <v/>
      </c>
      <c r="Q2658" s="18" t="str" cm="1">
        <f t="array" ref="Q2658">IF(LEN($A2658)&gt;0,SUMPRODUCT(($A2658=merged_names)*(_xlfn.TEXTAFTER(Q$2, "At ")=merged_belt_colours)*merged_months_at_rank),"")</f>
        <v/>
      </c>
      <c r="R2658" s="18" t="str" cm="1">
        <f t="array" ref="R2658">IF(LEN($A2658)&gt;0,SUMPRODUCT(($A2658=merged_names)*(_xlfn.TEXTAFTER(R$2, "At ")=merged_belt_colours)*merged_months_at_rank),"")</f>
        <v/>
      </c>
    </row>
    <row r="2659" spans="1:18" x14ac:dyDescent="0.25">
      <c r="A2659"/>
      <c r="B2659" s="15" t="str" cm="1">
        <f t="array" ref="B2659">IFERROR(IF(LEN(A2659)&gt;0, IF(SUMPRODUCT((Inactives[Key]=J2659)*(Inactives[Currently Inactive]))=1,"Inactive","Active"),""),"Active")</f>
        <v/>
      </c>
      <c r="C2659" s="16" t="str" cm="1">
        <f t="array" aca="1" ref="C2659" ca="1">IFERROR(_xlfn._xlws.FILTER(Inactives[Inactive On],(Inactives[Key]=J2659)*(Inactives[Currently Inactive]),""),"")</f>
        <v/>
      </c>
      <c r="D2659" s="16" t="str" cm="1">
        <f t="array" aca="1" ref="D2659" ca="1">IFERROR(INDEX(_xlfn.TEXTSPLIT(E2659," "),1),"")</f>
        <v/>
      </c>
      <c r="E2659" s="15" t="str" cm="1">
        <f t="array" aca="1" ref="E2659" ca="1">IFERROR(_xlfn._xlws.FILTER(merged_ranks,(merged_end_dates=DATE(9999,12,31))*(merged_names=A2659)),"")</f>
        <v/>
      </c>
      <c r="F2659" s="17" t="str">
        <f ca="1">_xlfn.XLOOKUP(J2659,Promotions[Promo Key],Promotions[Promo Date],"")</f>
        <v/>
      </c>
      <c r="G2659" s="18" t="str">
        <f t="shared" ca="1" si="179"/>
        <v/>
      </c>
      <c r="H2659" s="18" t="str">
        <f t="shared" ca="1" si="178"/>
        <v/>
      </c>
      <c r="I2659" s="17" t="str">
        <f>_xlfn.XLOOKUP(A2659,Students[Full Name],Students[Starting Rank],"")</f>
        <v/>
      </c>
      <c r="J2659" s="15" t="str">
        <f t="shared" ca="1" si="180"/>
        <v xml:space="preserve">: </v>
      </c>
      <c r="K2659" s="16" t="str">
        <f>_xlfn.XLOOKUP(A2659,Students[Full Name],Students[Start Date],"")</f>
        <v/>
      </c>
      <c r="L2659" s="18">
        <f t="shared" ca="1" si="181"/>
        <v>-1</v>
      </c>
      <c r="M2659" s="18" cm="1">
        <f t="array" aca="1" ref="M2659" ca="1">SUMPRODUCT(Inactives[Days Inactive]*(Inactives[Student]=A2659))/365</f>
        <v>0</v>
      </c>
      <c r="N2659" s="18" t="str" cm="1">
        <f t="array" ref="N2659">IF(LEN($A2659)&gt;0,SUMPRODUCT(($A2659=merged_names)*(_xlfn.TEXTAFTER(N$2, "At ")=merged_belt_colours)*merged_months_at_rank),"")</f>
        <v/>
      </c>
      <c r="O2659" s="18" t="str" cm="1">
        <f t="array" ref="O2659">IF(LEN($A2659)&gt;0,SUMPRODUCT(($A2659=merged_names)*(_xlfn.TEXTAFTER(O$2, "At ")=merged_belt_colours)*merged_months_at_rank),"")</f>
        <v/>
      </c>
      <c r="P2659" s="18" t="str" cm="1">
        <f t="array" ref="P2659">IF(LEN($A2659)&gt;0,SUMPRODUCT(($A2659=merged_names)*(_xlfn.TEXTAFTER(P$2, "At ")=merged_belt_colours)*merged_months_at_rank),"")</f>
        <v/>
      </c>
      <c r="Q2659" s="18" t="str" cm="1">
        <f t="array" ref="Q2659">IF(LEN($A2659)&gt;0,SUMPRODUCT(($A2659=merged_names)*(_xlfn.TEXTAFTER(Q$2, "At ")=merged_belt_colours)*merged_months_at_rank),"")</f>
        <v/>
      </c>
      <c r="R2659" s="18" t="str" cm="1">
        <f t="array" ref="R2659">IF(LEN($A2659)&gt;0,SUMPRODUCT(($A2659=merged_names)*(_xlfn.TEXTAFTER(R$2, "At ")=merged_belt_colours)*merged_months_at_rank),"")</f>
        <v/>
      </c>
    </row>
    <row r="2660" spans="1:18" x14ac:dyDescent="0.25">
      <c r="A2660"/>
      <c r="B2660" s="15" t="str" cm="1">
        <f t="array" ref="B2660">IFERROR(IF(LEN(A2660)&gt;0, IF(SUMPRODUCT((Inactives[Key]=J2660)*(Inactives[Currently Inactive]))=1,"Inactive","Active"),""),"Active")</f>
        <v/>
      </c>
      <c r="C2660" s="16" t="str" cm="1">
        <f t="array" aca="1" ref="C2660" ca="1">IFERROR(_xlfn._xlws.FILTER(Inactives[Inactive On],(Inactives[Key]=J2660)*(Inactives[Currently Inactive]),""),"")</f>
        <v/>
      </c>
      <c r="D2660" s="16" t="str" cm="1">
        <f t="array" aca="1" ref="D2660" ca="1">IFERROR(INDEX(_xlfn.TEXTSPLIT(E2660," "),1),"")</f>
        <v/>
      </c>
      <c r="E2660" s="15" t="str" cm="1">
        <f t="array" aca="1" ref="E2660" ca="1">IFERROR(_xlfn._xlws.FILTER(merged_ranks,(merged_end_dates=DATE(9999,12,31))*(merged_names=A2660)),"")</f>
        <v/>
      </c>
      <c r="F2660" s="17" t="str">
        <f ca="1">_xlfn.XLOOKUP(J2660,Promotions[Promo Key],Promotions[Promo Date],"")</f>
        <v/>
      </c>
      <c r="G2660" s="18" t="str">
        <f t="shared" ca="1" si="179"/>
        <v/>
      </c>
      <c r="H2660" s="18" t="str">
        <f t="shared" ca="1" si="178"/>
        <v/>
      </c>
      <c r="I2660" s="17" t="str">
        <f>_xlfn.XLOOKUP(A2660,Students[Full Name],Students[Starting Rank],"")</f>
        <v/>
      </c>
      <c r="J2660" s="15" t="str">
        <f t="shared" ca="1" si="180"/>
        <v xml:space="preserve">: </v>
      </c>
      <c r="K2660" s="16" t="str">
        <f>_xlfn.XLOOKUP(A2660,Students[Full Name],Students[Start Date],"")</f>
        <v/>
      </c>
      <c r="L2660" s="18">
        <f t="shared" ca="1" si="181"/>
        <v>-1</v>
      </c>
      <c r="M2660" s="18" cm="1">
        <f t="array" aca="1" ref="M2660" ca="1">SUMPRODUCT(Inactives[Days Inactive]*(Inactives[Student]=A2660))/365</f>
        <v>0</v>
      </c>
      <c r="N2660" s="18" t="str" cm="1">
        <f t="array" ref="N2660">IF(LEN($A2660)&gt;0,SUMPRODUCT(($A2660=merged_names)*(_xlfn.TEXTAFTER(N$2, "At ")=merged_belt_colours)*merged_months_at_rank),"")</f>
        <v/>
      </c>
      <c r="O2660" s="18" t="str" cm="1">
        <f t="array" ref="O2660">IF(LEN($A2660)&gt;0,SUMPRODUCT(($A2660=merged_names)*(_xlfn.TEXTAFTER(O$2, "At ")=merged_belt_colours)*merged_months_at_rank),"")</f>
        <v/>
      </c>
      <c r="P2660" s="18" t="str" cm="1">
        <f t="array" ref="P2660">IF(LEN($A2660)&gt;0,SUMPRODUCT(($A2660=merged_names)*(_xlfn.TEXTAFTER(P$2, "At ")=merged_belt_colours)*merged_months_at_rank),"")</f>
        <v/>
      </c>
      <c r="Q2660" s="18" t="str" cm="1">
        <f t="array" ref="Q2660">IF(LEN($A2660)&gt;0,SUMPRODUCT(($A2660=merged_names)*(_xlfn.TEXTAFTER(Q$2, "At ")=merged_belt_colours)*merged_months_at_rank),"")</f>
        <v/>
      </c>
      <c r="R2660" s="18" t="str" cm="1">
        <f t="array" ref="R2660">IF(LEN($A2660)&gt;0,SUMPRODUCT(($A2660=merged_names)*(_xlfn.TEXTAFTER(R$2, "At ")=merged_belt_colours)*merged_months_at_rank),"")</f>
        <v/>
      </c>
    </row>
    <row r="2661" spans="1:18" x14ac:dyDescent="0.25">
      <c r="A2661"/>
      <c r="B2661" s="15" t="str" cm="1">
        <f t="array" ref="B2661">IFERROR(IF(LEN(A2661)&gt;0, IF(SUMPRODUCT((Inactives[Key]=J2661)*(Inactives[Currently Inactive]))=1,"Inactive","Active"),""),"Active")</f>
        <v/>
      </c>
      <c r="C2661" s="16" t="str" cm="1">
        <f t="array" aca="1" ref="C2661" ca="1">IFERROR(_xlfn._xlws.FILTER(Inactives[Inactive On],(Inactives[Key]=J2661)*(Inactives[Currently Inactive]),""),"")</f>
        <v/>
      </c>
      <c r="D2661" s="16" t="str" cm="1">
        <f t="array" aca="1" ref="D2661" ca="1">IFERROR(INDEX(_xlfn.TEXTSPLIT(E2661," "),1),"")</f>
        <v/>
      </c>
      <c r="E2661" s="15" t="str" cm="1">
        <f t="array" aca="1" ref="E2661" ca="1">IFERROR(_xlfn._xlws.FILTER(merged_ranks,(merged_end_dates=DATE(9999,12,31))*(merged_names=A2661)),"")</f>
        <v/>
      </c>
      <c r="F2661" s="17" t="str">
        <f ca="1">_xlfn.XLOOKUP(J2661,Promotions[Promo Key],Promotions[Promo Date],"")</f>
        <v/>
      </c>
      <c r="G2661" s="18" t="str">
        <f t="shared" ca="1" si="179"/>
        <v/>
      </c>
      <c r="H2661" s="18" t="str">
        <f t="shared" ca="1" si="178"/>
        <v/>
      </c>
      <c r="I2661" s="17" t="str">
        <f>_xlfn.XLOOKUP(A2661,Students[Full Name],Students[Starting Rank],"")</f>
        <v/>
      </c>
      <c r="J2661" s="15" t="str">
        <f t="shared" ca="1" si="180"/>
        <v xml:space="preserve">: </v>
      </c>
      <c r="K2661" s="16" t="str">
        <f>_xlfn.XLOOKUP(A2661,Students[Full Name],Students[Start Date],"")</f>
        <v/>
      </c>
      <c r="L2661" s="18">
        <f t="shared" ca="1" si="181"/>
        <v>-1</v>
      </c>
      <c r="M2661" s="18" cm="1">
        <f t="array" aca="1" ref="M2661" ca="1">SUMPRODUCT(Inactives[Days Inactive]*(Inactives[Student]=A2661))/365</f>
        <v>0</v>
      </c>
      <c r="N2661" s="18" t="str" cm="1">
        <f t="array" ref="N2661">IF(LEN($A2661)&gt;0,SUMPRODUCT(($A2661=merged_names)*(_xlfn.TEXTAFTER(N$2, "At ")=merged_belt_colours)*merged_months_at_rank),"")</f>
        <v/>
      </c>
      <c r="O2661" s="18" t="str" cm="1">
        <f t="array" ref="O2661">IF(LEN($A2661)&gt;0,SUMPRODUCT(($A2661=merged_names)*(_xlfn.TEXTAFTER(O$2, "At ")=merged_belt_colours)*merged_months_at_rank),"")</f>
        <v/>
      </c>
      <c r="P2661" s="18" t="str" cm="1">
        <f t="array" ref="P2661">IF(LEN($A2661)&gt;0,SUMPRODUCT(($A2661=merged_names)*(_xlfn.TEXTAFTER(P$2, "At ")=merged_belt_colours)*merged_months_at_rank),"")</f>
        <v/>
      </c>
      <c r="Q2661" s="18" t="str" cm="1">
        <f t="array" ref="Q2661">IF(LEN($A2661)&gt;0,SUMPRODUCT(($A2661=merged_names)*(_xlfn.TEXTAFTER(Q$2, "At ")=merged_belt_colours)*merged_months_at_rank),"")</f>
        <v/>
      </c>
      <c r="R2661" s="18" t="str" cm="1">
        <f t="array" ref="R2661">IF(LEN($A2661)&gt;0,SUMPRODUCT(($A2661=merged_names)*(_xlfn.TEXTAFTER(R$2, "At ")=merged_belt_colours)*merged_months_at_rank),"")</f>
        <v/>
      </c>
    </row>
    <row r="2662" spans="1:18" x14ac:dyDescent="0.25">
      <c r="A2662"/>
      <c r="B2662" s="15" t="str" cm="1">
        <f t="array" ref="B2662">IFERROR(IF(LEN(A2662)&gt;0, IF(SUMPRODUCT((Inactives[Key]=J2662)*(Inactives[Currently Inactive]))=1,"Inactive","Active"),""),"Active")</f>
        <v/>
      </c>
      <c r="C2662" s="16" t="str" cm="1">
        <f t="array" aca="1" ref="C2662" ca="1">IFERROR(_xlfn._xlws.FILTER(Inactives[Inactive On],(Inactives[Key]=J2662)*(Inactives[Currently Inactive]),""),"")</f>
        <v/>
      </c>
      <c r="D2662" s="16" t="str" cm="1">
        <f t="array" aca="1" ref="D2662" ca="1">IFERROR(INDEX(_xlfn.TEXTSPLIT(E2662," "),1),"")</f>
        <v/>
      </c>
      <c r="E2662" s="15" t="str" cm="1">
        <f t="array" aca="1" ref="E2662" ca="1">IFERROR(_xlfn._xlws.FILTER(merged_ranks,(merged_end_dates=DATE(9999,12,31))*(merged_names=A2662)),"")</f>
        <v/>
      </c>
      <c r="F2662" s="17" t="str">
        <f ca="1">_xlfn.XLOOKUP(J2662,Promotions[Promo Key],Promotions[Promo Date],"")</f>
        <v/>
      </c>
      <c r="G2662" s="18" t="str">
        <f t="shared" ca="1" si="179"/>
        <v/>
      </c>
      <c r="H2662" s="18" t="str">
        <f t="shared" ca="1" si="178"/>
        <v/>
      </c>
      <c r="I2662" s="17" t="str">
        <f>_xlfn.XLOOKUP(A2662,Students[Full Name],Students[Starting Rank],"")</f>
        <v/>
      </c>
      <c r="J2662" s="15" t="str">
        <f t="shared" ca="1" si="180"/>
        <v xml:space="preserve">: </v>
      </c>
      <c r="K2662" s="16" t="str">
        <f>_xlfn.XLOOKUP(A2662,Students[Full Name],Students[Start Date],"")</f>
        <v/>
      </c>
      <c r="L2662" s="18">
        <f t="shared" ca="1" si="181"/>
        <v>-1</v>
      </c>
      <c r="M2662" s="18" cm="1">
        <f t="array" aca="1" ref="M2662" ca="1">SUMPRODUCT(Inactives[Days Inactive]*(Inactives[Student]=A2662))/365</f>
        <v>0</v>
      </c>
      <c r="N2662" s="18" t="str" cm="1">
        <f t="array" ref="N2662">IF(LEN($A2662)&gt;0,SUMPRODUCT(($A2662=merged_names)*(_xlfn.TEXTAFTER(N$2, "At ")=merged_belt_colours)*merged_months_at_rank),"")</f>
        <v/>
      </c>
      <c r="O2662" s="18" t="str" cm="1">
        <f t="array" ref="O2662">IF(LEN($A2662)&gt;0,SUMPRODUCT(($A2662=merged_names)*(_xlfn.TEXTAFTER(O$2, "At ")=merged_belt_colours)*merged_months_at_rank),"")</f>
        <v/>
      </c>
      <c r="P2662" s="18" t="str" cm="1">
        <f t="array" ref="P2662">IF(LEN($A2662)&gt;0,SUMPRODUCT(($A2662=merged_names)*(_xlfn.TEXTAFTER(P$2, "At ")=merged_belt_colours)*merged_months_at_rank),"")</f>
        <v/>
      </c>
      <c r="Q2662" s="18" t="str" cm="1">
        <f t="array" ref="Q2662">IF(LEN($A2662)&gt;0,SUMPRODUCT(($A2662=merged_names)*(_xlfn.TEXTAFTER(Q$2, "At ")=merged_belt_colours)*merged_months_at_rank),"")</f>
        <v/>
      </c>
      <c r="R2662" s="18" t="str" cm="1">
        <f t="array" ref="R2662">IF(LEN($A2662)&gt;0,SUMPRODUCT(($A2662=merged_names)*(_xlfn.TEXTAFTER(R$2, "At ")=merged_belt_colours)*merged_months_at_rank),"")</f>
        <v/>
      </c>
    </row>
    <row r="2663" spans="1:18" x14ac:dyDescent="0.25">
      <c r="A2663"/>
      <c r="B2663" s="15" t="str" cm="1">
        <f t="array" ref="B2663">IFERROR(IF(LEN(A2663)&gt;0, IF(SUMPRODUCT((Inactives[Key]=J2663)*(Inactives[Currently Inactive]))=1,"Inactive","Active"),""),"Active")</f>
        <v/>
      </c>
      <c r="C2663" s="16" t="str" cm="1">
        <f t="array" aca="1" ref="C2663" ca="1">IFERROR(_xlfn._xlws.FILTER(Inactives[Inactive On],(Inactives[Key]=J2663)*(Inactives[Currently Inactive]),""),"")</f>
        <v/>
      </c>
      <c r="D2663" s="16" t="str" cm="1">
        <f t="array" aca="1" ref="D2663" ca="1">IFERROR(INDEX(_xlfn.TEXTSPLIT(E2663," "),1),"")</f>
        <v/>
      </c>
      <c r="E2663" s="15" t="str" cm="1">
        <f t="array" aca="1" ref="E2663" ca="1">IFERROR(_xlfn._xlws.FILTER(merged_ranks,(merged_end_dates=DATE(9999,12,31))*(merged_names=A2663)),"")</f>
        <v/>
      </c>
      <c r="F2663" s="17" t="str">
        <f ca="1">_xlfn.XLOOKUP(J2663,Promotions[Promo Key],Promotions[Promo Date],"")</f>
        <v/>
      </c>
      <c r="G2663" s="18" t="str">
        <f t="shared" ca="1" si="179"/>
        <v/>
      </c>
      <c r="H2663" s="18" t="str">
        <f t="shared" ca="1" si="178"/>
        <v/>
      </c>
      <c r="I2663" s="17" t="str">
        <f>_xlfn.XLOOKUP(A2663,Students[Full Name],Students[Starting Rank],"")</f>
        <v/>
      </c>
      <c r="J2663" s="15" t="str">
        <f t="shared" ca="1" si="180"/>
        <v xml:space="preserve">: </v>
      </c>
      <c r="K2663" s="16" t="str">
        <f>_xlfn.XLOOKUP(A2663,Students[Full Name],Students[Start Date],"")</f>
        <v/>
      </c>
      <c r="L2663" s="18">
        <f t="shared" ca="1" si="181"/>
        <v>-1</v>
      </c>
      <c r="M2663" s="18" cm="1">
        <f t="array" aca="1" ref="M2663" ca="1">SUMPRODUCT(Inactives[Days Inactive]*(Inactives[Student]=A2663))/365</f>
        <v>0</v>
      </c>
      <c r="N2663" s="18" t="str" cm="1">
        <f t="array" ref="N2663">IF(LEN($A2663)&gt;0,SUMPRODUCT(($A2663=merged_names)*(_xlfn.TEXTAFTER(N$2, "At ")=merged_belt_colours)*merged_months_at_rank),"")</f>
        <v/>
      </c>
      <c r="O2663" s="18" t="str" cm="1">
        <f t="array" ref="O2663">IF(LEN($A2663)&gt;0,SUMPRODUCT(($A2663=merged_names)*(_xlfn.TEXTAFTER(O$2, "At ")=merged_belt_colours)*merged_months_at_rank),"")</f>
        <v/>
      </c>
      <c r="P2663" s="18" t="str" cm="1">
        <f t="array" ref="P2663">IF(LEN($A2663)&gt;0,SUMPRODUCT(($A2663=merged_names)*(_xlfn.TEXTAFTER(P$2, "At ")=merged_belt_colours)*merged_months_at_rank),"")</f>
        <v/>
      </c>
      <c r="Q2663" s="18" t="str" cm="1">
        <f t="array" ref="Q2663">IF(LEN($A2663)&gt;0,SUMPRODUCT(($A2663=merged_names)*(_xlfn.TEXTAFTER(Q$2, "At ")=merged_belt_colours)*merged_months_at_rank),"")</f>
        <v/>
      </c>
      <c r="R2663" s="18" t="str" cm="1">
        <f t="array" ref="R2663">IF(LEN($A2663)&gt;0,SUMPRODUCT(($A2663=merged_names)*(_xlfn.TEXTAFTER(R$2, "At ")=merged_belt_colours)*merged_months_at_rank),"")</f>
        <v/>
      </c>
    </row>
    <row r="2664" spans="1:18" x14ac:dyDescent="0.25">
      <c r="A2664"/>
      <c r="B2664" s="15" t="str" cm="1">
        <f t="array" ref="B2664">IFERROR(IF(LEN(A2664)&gt;0, IF(SUMPRODUCT((Inactives[Key]=J2664)*(Inactives[Currently Inactive]))=1,"Inactive","Active"),""),"Active")</f>
        <v/>
      </c>
      <c r="C2664" s="16" t="str" cm="1">
        <f t="array" aca="1" ref="C2664" ca="1">IFERROR(_xlfn._xlws.FILTER(Inactives[Inactive On],(Inactives[Key]=J2664)*(Inactives[Currently Inactive]),""),"")</f>
        <v/>
      </c>
      <c r="D2664" s="16" t="str" cm="1">
        <f t="array" aca="1" ref="D2664" ca="1">IFERROR(INDEX(_xlfn.TEXTSPLIT(E2664," "),1),"")</f>
        <v/>
      </c>
      <c r="E2664" s="15" t="str" cm="1">
        <f t="array" aca="1" ref="E2664" ca="1">IFERROR(_xlfn._xlws.FILTER(merged_ranks,(merged_end_dates=DATE(9999,12,31))*(merged_names=A2664)),"")</f>
        <v/>
      </c>
      <c r="F2664" s="17" t="str">
        <f ca="1">_xlfn.XLOOKUP(J2664,Promotions[Promo Key],Promotions[Promo Date],"")</f>
        <v/>
      </c>
      <c r="G2664" s="18" t="str">
        <f t="shared" ca="1" si="179"/>
        <v/>
      </c>
      <c r="H2664" s="18" t="str">
        <f t="shared" ca="1" si="178"/>
        <v/>
      </c>
      <c r="I2664" s="17" t="str">
        <f>_xlfn.XLOOKUP(A2664,Students[Full Name],Students[Starting Rank],"")</f>
        <v/>
      </c>
      <c r="J2664" s="15" t="str">
        <f t="shared" ca="1" si="180"/>
        <v xml:space="preserve">: </v>
      </c>
      <c r="K2664" s="16" t="str">
        <f>_xlfn.XLOOKUP(A2664,Students[Full Name],Students[Start Date],"")</f>
        <v/>
      </c>
      <c r="L2664" s="18">
        <f t="shared" ca="1" si="181"/>
        <v>-1</v>
      </c>
      <c r="M2664" s="18" cm="1">
        <f t="array" aca="1" ref="M2664" ca="1">SUMPRODUCT(Inactives[Days Inactive]*(Inactives[Student]=A2664))/365</f>
        <v>0</v>
      </c>
      <c r="N2664" s="18" t="str" cm="1">
        <f t="array" ref="N2664">IF(LEN($A2664)&gt;0,SUMPRODUCT(($A2664=merged_names)*(_xlfn.TEXTAFTER(N$2, "At ")=merged_belt_colours)*merged_months_at_rank),"")</f>
        <v/>
      </c>
      <c r="O2664" s="18" t="str" cm="1">
        <f t="array" ref="O2664">IF(LEN($A2664)&gt;0,SUMPRODUCT(($A2664=merged_names)*(_xlfn.TEXTAFTER(O$2, "At ")=merged_belt_colours)*merged_months_at_rank),"")</f>
        <v/>
      </c>
      <c r="P2664" s="18" t="str" cm="1">
        <f t="array" ref="P2664">IF(LEN($A2664)&gt;0,SUMPRODUCT(($A2664=merged_names)*(_xlfn.TEXTAFTER(P$2, "At ")=merged_belt_colours)*merged_months_at_rank),"")</f>
        <v/>
      </c>
      <c r="Q2664" s="18" t="str" cm="1">
        <f t="array" ref="Q2664">IF(LEN($A2664)&gt;0,SUMPRODUCT(($A2664=merged_names)*(_xlfn.TEXTAFTER(Q$2, "At ")=merged_belt_colours)*merged_months_at_rank),"")</f>
        <v/>
      </c>
      <c r="R2664" s="18" t="str" cm="1">
        <f t="array" ref="R2664">IF(LEN($A2664)&gt;0,SUMPRODUCT(($A2664=merged_names)*(_xlfn.TEXTAFTER(R$2, "At ")=merged_belt_colours)*merged_months_at_rank),"")</f>
        <v/>
      </c>
    </row>
    <row r="2665" spans="1:18" x14ac:dyDescent="0.25">
      <c r="A2665"/>
      <c r="B2665" s="15" t="str" cm="1">
        <f t="array" ref="B2665">IFERROR(IF(LEN(A2665)&gt;0, IF(SUMPRODUCT((Inactives[Key]=J2665)*(Inactives[Currently Inactive]))=1,"Inactive","Active"),""),"Active")</f>
        <v/>
      </c>
      <c r="C2665" s="16" t="str" cm="1">
        <f t="array" aca="1" ref="C2665" ca="1">IFERROR(_xlfn._xlws.FILTER(Inactives[Inactive On],(Inactives[Key]=J2665)*(Inactives[Currently Inactive]),""),"")</f>
        <v/>
      </c>
      <c r="D2665" s="16" t="str" cm="1">
        <f t="array" aca="1" ref="D2665" ca="1">IFERROR(INDEX(_xlfn.TEXTSPLIT(E2665," "),1),"")</f>
        <v/>
      </c>
      <c r="E2665" s="15" t="str" cm="1">
        <f t="array" aca="1" ref="E2665" ca="1">IFERROR(_xlfn._xlws.FILTER(merged_ranks,(merged_end_dates=DATE(9999,12,31))*(merged_names=A2665)),"")</f>
        <v/>
      </c>
      <c r="F2665" s="17" t="str">
        <f ca="1">_xlfn.XLOOKUP(J2665,Promotions[Promo Key],Promotions[Promo Date],"")</f>
        <v/>
      </c>
      <c r="G2665" s="18" t="str">
        <f t="shared" ca="1" si="179"/>
        <v/>
      </c>
      <c r="H2665" s="18" t="str">
        <f t="shared" ca="1" si="178"/>
        <v/>
      </c>
      <c r="I2665" s="17" t="str">
        <f>_xlfn.XLOOKUP(A2665,Students[Full Name],Students[Starting Rank],"")</f>
        <v/>
      </c>
      <c r="J2665" s="15" t="str">
        <f t="shared" ca="1" si="180"/>
        <v xml:space="preserve">: </v>
      </c>
      <c r="K2665" s="16" t="str">
        <f>_xlfn.XLOOKUP(A2665,Students[Full Name],Students[Start Date],"")</f>
        <v/>
      </c>
      <c r="L2665" s="18">
        <f t="shared" ca="1" si="181"/>
        <v>-1</v>
      </c>
      <c r="M2665" s="18" cm="1">
        <f t="array" aca="1" ref="M2665" ca="1">SUMPRODUCT(Inactives[Days Inactive]*(Inactives[Student]=A2665))/365</f>
        <v>0</v>
      </c>
      <c r="N2665" s="18" t="str" cm="1">
        <f t="array" ref="N2665">IF(LEN($A2665)&gt;0,SUMPRODUCT(($A2665=merged_names)*(_xlfn.TEXTAFTER(N$2, "At ")=merged_belt_colours)*merged_months_at_rank),"")</f>
        <v/>
      </c>
      <c r="O2665" s="18" t="str" cm="1">
        <f t="array" ref="O2665">IF(LEN($A2665)&gt;0,SUMPRODUCT(($A2665=merged_names)*(_xlfn.TEXTAFTER(O$2, "At ")=merged_belt_colours)*merged_months_at_rank),"")</f>
        <v/>
      </c>
      <c r="P2665" s="18" t="str" cm="1">
        <f t="array" ref="P2665">IF(LEN($A2665)&gt;0,SUMPRODUCT(($A2665=merged_names)*(_xlfn.TEXTAFTER(P$2, "At ")=merged_belt_colours)*merged_months_at_rank),"")</f>
        <v/>
      </c>
      <c r="Q2665" s="18" t="str" cm="1">
        <f t="array" ref="Q2665">IF(LEN($A2665)&gt;0,SUMPRODUCT(($A2665=merged_names)*(_xlfn.TEXTAFTER(Q$2, "At ")=merged_belt_colours)*merged_months_at_rank),"")</f>
        <v/>
      </c>
      <c r="R2665" s="18" t="str" cm="1">
        <f t="array" ref="R2665">IF(LEN($A2665)&gt;0,SUMPRODUCT(($A2665=merged_names)*(_xlfn.TEXTAFTER(R$2, "At ")=merged_belt_colours)*merged_months_at_rank),"")</f>
        <v/>
      </c>
    </row>
    <row r="2666" spans="1:18" x14ac:dyDescent="0.25">
      <c r="A2666"/>
      <c r="B2666" s="15" t="str" cm="1">
        <f t="array" ref="B2666">IFERROR(IF(LEN(A2666)&gt;0, IF(SUMPRODUCT((Inactives[Key]=J2666)*(Inactives[Currently Inactive]))=1,"Inactive","Active"),""),"Active")</f>
        <v/>
      </c>
      <c r="C2666" s="16" t="str" cm="1">
        <f t="array" aca="1" ref="C2666" ca="1">IFERROR(_xlfn._xlws.FILTER(Inactives[Inactive On],(Inactives[Key]=J2666)*(Inactives[Currently Inactive]),""),"")</f>
        <v/>
      </c>
      <c r="D2666" s="16" t="str" cm="1">
        <f t="array" aca="1" ref="D2666" ca="1">IFERROR(INDEX(_xlfn.TEXTSPLIT(E2666," "),1),"")</f>
        <v/>
      </c>
      <c r="E2666" s="15" t="str" cm="1">
        <f t="array" aca="1" ref="E2666" ca="1">IFERROR(_xlfn._xlws.FILTER(merged_ranks,(merged_end_dates=DATE(9999,12,31))*(merged_names=A2666)),"")</f>
        <v/>
      </c>
      <c r="F2666" s="17" t="str">
        <f ca="1">_xlfn.XLOOKUP(J2666,Promotions[Promo Key],Promotions[Promo Date],"")</f>
        <v/>
      </c>
      <c r="G2666" s="18" t="str">
        <f t="shared" ca="1" si="179"/>
        <v/>
      </c>
      <c r="H2666" s="18" t="str">
        <f t="shared" ca="1" si="178"/>
        <v/>
      </c>
      <c r="I2666" s="17" t="str">
        <f>_xlfn.XLOOKUP(A2666,Students[Full Name],Students[Starting Rank],"")</f>
        <v/>
      </c>
      <c r="J2666" s="15" t="str">
        <f t="shared" ca="1" si="180"/>
        <v xml:space="preserve">: </v>
      </c>
      <c r="K2666" s="16" t="str">
        <f>_xlfn.XLOOKUP(A2666,Students[Full Name],Students[Start Date],"")</f>
        <v/>
      </c>
      <c r="L2666" s="18">
        <f t="shared" ca="1" si="181"/>
        <v>-1</v>
      </c>
      <c r="M2666" s="18" cm="1">
        <f t="array" aca="1" ref="M2666" ca="1">SUMPRODUCT(Inactives[Days Inactive]*(Inactives[Student]=A2666))/365</f>
        <v>0</v>
      </c>
      <c r="N2666" s="18" t="str" cm="1">
        <f t="array" ref="N2666">IF(LEN($A2666)&gt;0,SUMPRODUCT(($A2666=merged_names)*(_xlfn.TEXTAFTER(N$2, "At ")=merged_belt_colours)*merged_months_at_rank),"")</f>
        <v/>
      </c>
      <c r="O2666" s="18" t="str" cm="1">
        <f t="array" ref="O2666">IF(LEN($A2666)&gt;0,SUMPRODUCT(($A2666=merged_names)*(_xlfn.TEXTAFTER(O$2, "At ")=merged_belt_colours)*merged_months_at_rank),"")</f>
        <v/>
      </c>
      <c r="P2666" s="18" t="str" cm="1">
        <f t="array" ref="P2666">IF(LEN($A2666)&gt;0,SUMPRODUCT(($A2666=merged_names)*(_xlfn.TEXTAFTER(P$2, "At ")=merged_belt_colours)*merged_months_at_rank),"")</f>
        <v/>
      </c>
      <c r="Q2666" s="18" t="str" cm="1">
        <f t="array" ref="Q2666">IF(LEN($A2666)&gt;0,SUMPRODUCT(($A2666=merged_names)*(_xlfn.TEXTAFTER(Q$2, "At ")=merged_belt_colours)*merged_months_at_rank),"")</f>
        <v/>
      </c>
      <c r="R2666" s="18" t="str" cm="1">
        <f t="array" ref="R2666">IF(LEN($A2666)&gt;0,SUMPRODUCT(($A2666=merged_names)*(_xlfn.TEXTAFTER(R$2, "At ")=merged_belt_colours)*merged_months_at_rank),"")</f>
        <v/>
      </c>
    </row>
    <row r="2667" spans="1:18" x14ac:dyDescent="0.25">
      <c r="A2667"/>
      <c r="B2667" s="15" t="str" cm="1">
        <f t="array" ref="B2667">IFERROR(IF(LEN(A2667)&gt;0, IF(SUMPRODUCT((Inactives[Key]=J2667)*(Inactives[Currently Inactive]))=1,"Inactive","Active"),""),"Active")</f>
        <v/>
      </c>
      <c r="C2667" s="16" t="str" cm="1">
        <f t="array" aca="1" ref="C2667" ca="1">IFERROR(_xlfn._xlws.FILTER(Inactives[Inactive On],(Inactives[Key]=J2667)*(Inactives[Currently Inactive]),""),"")</f>
        <v/>
      </c>
      <c r="D2667" s="16" t="str" cm="1">
        <f t="array" aca="1" ref="D2667" ca="1">IFERROR(INDEX(_xlfn.TEXTSPLIT(E2667," "),1),"")</f>
        <v/>
      </c>
      <c r="E2667" s="15" t="str" cm="1">
        <f t="array" aca="1" ref="E2667" ca="1">IFERROR(_xlfn._xlws.FILTER(merged_ranks,(merged_end_dates=DATE(9999,12,31))*(merged_names=A2667)),"")</f>
        <v/>
      </c>
      <c r="F2667" s="17" t="str">
        <f ca="1">_xlfn.XLOOKUP(J2667,Promotions[Promo Key],Promotions[Promo Date],"")</f>
        <v/>
      </c>
      <c r="G2667" s="18" t="str">
        <f t="shared" ca="1" si="179"/>
        <v/>
      </c>
      <c r="H2667" s="18" t="str">
        <f t="shared" ca="1" si="178"/>
        <v/>
      </c>
      <c r="I2667" s="17" t="str">
        <f>_xlfn.XLOOKUP(A2667,Students[Full Name],Students[Starting Rank],"")</f>
        <v/>
      </c>
      <c r="J2667" s="15" t="str">
        <f t="shared" ca="1" si="180"/>
        <v xml:space="preserve">: </v>
      </c>
      <c r="K2667" s="16" t="str">
        <f>_xlfn.XLOOKUP(A2667,Students[Full Name],Students[Start Date],"")</f>
        <v/>
      </c>
      <c r="L2667" s="18">
        <f t="shared" ca="1" si="181"/>
        <v>-1</v>
      </c>
      <c r="M2667" s="18" cm="1">
        <f t="array" aca="1" ref="M2667" ca="1">SUMPRODUCT(Inactives[Days Inactive]*(Inactives[Student]=A2667))/365</f>
        <v>0</v>
      </c>
      <c r="N2667" s="18" t="str" cm="1">
        <f t="array" ref="N2667">IF(LEN($A2667)&gt;0,SUMPRODUCT(($A2667=merged_names)*(_xlfn.TEXTAFTER(N$2, "At ")=merged_belt_colours)*merged_months_at_rank),"")</f>
        <v/>
      </c>
      <c r="O2667" s="18" t="str" cm="1">
        <f t="array" ref="O2667">IF(LEN($A2667)&gt;0,SUMPRODUCT(($A2667=merged_names)*(_xlfn.TEXTAFTER(O$2, "At ")=merged_belt_colours)*merged_months_at_rank),"")</f>
        <v/>
      </c>
      <c r="P2667" s="18" t="str" cm="1">
        <f t="array" ref="P2667">IF(LEN($A2667)&gt;0,SUMPRODUCT(($A2667=merged_names)*(_xlfn.TEXTAFTER(P$2, "At ")=merged_belt_colours)*merged_months_at_rank),"")</f>
        <v/>
      </c>
      <c r="Q2667" s="18" t="str" cm="1">
        <f t="array" ref="Q2667">IF(LEN($A2667)&gt;0,SUMPRODUCT(($A2667=merged_names)*(_xlfn.TEXTAFTER(Q$2, "At ")=merged_belt_colours)*merged_months_at_rank),"")</f>
        <v/>
      </c>
      <c r="R2667" s="18" t="str" cm="1">
        <f t="array" ref="R2667">IF(LEN($A2667)&gt;0,SUMPRODUCT(($A2667=merged_names)*(_xlfn.TEXTAFTER(R$2, "At ")=merged_belt_colours)*merged_months_at_rank),"")</f>
        <v/>
      </c>
    </row>
    <row r="2668" spans="1:18" x14ac:dyDescent="0.25">
      <c r="A2668"/>
      <c r="B2668" s="15" t="str" cm="1">
        <f t="array" ref="B2668">IFERROR(IF(LEN(A2668)&gt;0, IF(SUMPRODUCT((Inactives[Key]=J2668)*(Inactives[Currently Inactive]))=1,"Inactive","Active"),""),"Active")</f>
        <v/>
      </c>
      <c r="C2668" s="16" t="str" cm="1">
        <f t="array" aca="1" ref="C2668" ca="1">IFERROR(_xlfn._xlws.FILTER(Inactives[Inactive On],(Inactives[Key]=J2668)*(Inactives[Currently Inactive]),""),"")</f>
        <v/>
      </c>
      <c r="D2668" s="16" t="str" cm="1">
        <f t="array" aca="1" ref="D2668" ca="1">IFERROR(INDEX(_xlfn.TEXTSPLIT(E2668," "),1),"")</f>
        <v/>
      </c>
      <c r="E2668" s="15" t="str" cm="1">
        <f t="array" aca="1" ref="E2668" ca="1">IFERROR(_xlfn._xlws.FILTER(merged_ranks,(merged_end_dates=DATE(9999,12,31))*(merged_names=A2668)),"")</f>
        <v/>
      </c>
      <c r="F2668" s="17" t="str">
        <f ca="1">_xlfn.XLOOKUP(J2668,Promotions[Promo Key],Promotions[Promo Date],"")</f>
        <v/>
      </c>
      <c r="G2668" s="18" t="str">
        <f t="shared" ca="1" si="179"/>
        <v/>
      </c>
      <c r="H2668" s="18" t="str">
        <f t="shared" ca="1" si="178"/>
        <v/>
      </c>
      <c r="I2668" s="17" t="str">
        <f>_xlfn.XLOOKUP(A2668,Students[Full Name],Students[Starting Rank],"")</f>
        <v/>
      </c>
      <c r="J2668" s="15" t="str">
        <f t="shared" ca="1" si="180"/>
        <v xml:space="preserve">: </v>
      </c>
      <c r="K2668" s="16" t="str">
        <f>_xlfn.XLOOKUP(A2668,Students[Full Name],Students[Start Date],"")</f>
        <v/>
      </c>
      <c r="L2668" s="18">
        <f t="shared" ca="1" si="181"/>
        <v>-1</v>
      </c>
      <c r="M2668" s="18" cm="1">
        <f t="array" aca="1" ref="M2668" ca="1">SUMPRODUCT(Inactives[Days Inactive]*(Inactives[Student]=A2668))/365</f>
        <v>0</v>
      </c>
      <c r="N2668" s="18" t="str" cm="1">
        <f t="array" ref="N2668">IF(LEN($A2668)&gt;0,SUMPRODUCT(($A2668=merged_names)*(_xlfn.TEXTAFTER(N$2, "At ")=merged_belt_colours)*merged_months_at_rank),"")</f>
        <v/>
      </c>
      <c r="O2668" s="18" t="str" cm="1">
        <f t="array" ref="O2668">IF(LEN($A2668)&gt;0,SUMPRODUCT(($A2668=merged_names)*(_xlfn.TEXTAFTER(O$2, "At ")=merged_belt_colours)*merged_months_at_rank),"")</f>
        <v/>
      </c>
      <c r="P2668" s="18" t="str" cm="1">
        <f t="array" ref="P2668">IF(LEN($A2668)&gt;0,SUMPRODUCT(($A2668=merged_names)*(_xlfn.TEXTAFTER(P$2, "At ")=merged_belt_colours)*merged_months_at_rank),"")</f>
        <v/>
      </c>
      <c r="Q2668" s="18" t="str" cm="1">
        <f t="array" ref="Q2668">IF(LEN($A2668)&gt;0,SUMPRODUCT(($A2668=merged_names)*(_xlfn.TEXTAFTER(Q$2, "At ")=merged_belt_colours)*merged_months_at_rank),"")</f>
        <v/>
      </c>
      <c r="R2668" s="18" t="str" cm="1">
        <f t="array" ref="R2668">IF(LEN($A2668)&gt;0,SUMPRODUCT(($A2668=merged_names)*(_xlfn.TEXTAFTER(R$2, "At ")=merged_belt_colours)*merged_months_at_rank),"")</f>
        <v/>
      </c>
    </row>
    <row r="2669" spans="1:18" x14ac:dyDescent="0.25">
      <c r="A2669"/>
      <c r="B2669" s="15" t="str" cm="1">
        <f t="array" ref="B2669">IFERROR(IF(LEN(A2669)&gt;0, IF(SUMPRODUCT((Inactives[Key]=J2669)*(Inactives[Currently Inactive]))=1,"Inactive","Active"),""),"Active")</f>
        <v/>
      </c>
      <c r="C2669" s="16" t="str" cm="1">
        <f t="array" aca="1" ref="C2669" ca="1">IFERROR(_xlfn._xlws.FILTER(Inactives[Inactive On],(Inactives[Key]=J2669)*(Inactives[Currently Inactive]),""),"")</f>
        <v/>
      </c>
      <c r="D2669" s="16" t="str" cm="1">
        <f t="array" aca="1" ref="D2669" ca="1">IFERROR(INDEX(_xlfn.TEXTSPLIT(E2669," "),1),"")</f>
        <v/>
      </c>
      <c r="E2669" s="15" t="str" cm="1">
        <f t="array" aca="1" ref="E2669" ca="1">IFERROR(_xlfn._xlws.FILTER(merged_ranks,(merged_end_dates=DATE(9999,12,31))*(merged_names=A2669)),"")</f>
        <v/>
      </c>
      <c r="F2669" s="17" t="str">
        <f ca="1">_xlfn.XLOOKUP(J2669,Promotions[Promo Key],Promotions[Promo Date],"")</f>
        <v/>
      </c>
      <c r="G2669" s="18" t="str">
        <f t="shared" ca="1" si="179"/>
        <v/>
      </c>
      <c r="H2669" s="18" t="str">
        <f t="shared" ca="1" si="178"/>
        <v/>
      </c>
      <c r="I2669" s="17" t="str">
        <f>_xlfn.XLOOKUP(A2669,Students[Full Name],Students[Starting Rank],"")</f>
        <v/>
      </c>
      <c r="J2669" s="15" t="str">
        <f t="shared" ca="1" si="180"/>
        <v xml:space="preserve">: </v>
      </c>
      <c r="K2669" s="16" t="str">
        <f>_xlfn.XLOOKUP(A2669,Students[Full Name],Students[Start Date],"")</f>
        <v/>
      </c>
      <c r="L2669" s="18">
        <f t="shared" ca="1" si="181"/>
        <v>-1</v>
      </c>
      <c r="M2669" s="18" cm="1">
        <f t="array" aca="1" ref="M2669" ca="1">SUMPRODUCT(Inactives[Days Inactive]*(Inactives[Student]=A2669))/365</f>
        <v>0</v>
      </c>
      <c r="N2669" s="18" t="str" cm="1">
        <f t="array" ref="N2669">IF(LEN($A2669)&gt;0,SUMPRODUCT(($A2669=merged_names)*(_xlfn.TEXTAFTER(N$2, "At ")=merged_belt_colours)*merged_months_at_rank),"")</f>
        <v/>
      </c>
      <c r="O2669" s="18" t="str" cm="1">
        <f t="array" ref="O2669">IF(LEN($A2669)&gt;0,SUMPRODUCT(($A2669=merged_names)*(_xlfn.TEXTAFTER(O$2, "At ")=merged_belt_colours)*merged_months_at_rank),"")</f>
        <v/>
      </c>
      <c r="P2669" s="18" t="str" cm="1">
        <f t="array" ref="P2669">IF(LEN($A2669)&gt;0,SUMPRODUCT(($A2669=merged_names)*(_xlfn.TEXTAFTER(P$2, "At ")=merged_belt_colours)*merged_months_at_rank),"")</f>
        <v/>
      </c>
      <c r="Q2669" s="18" t="str" cm="1">
        <f t="array" ref="Q2669">IF(LEN($A2669)&gt;0,SUMPRODUCT(($A2669=merged_names)*(_xlfn.TEXTAFTER(Q$2, "At ")=merged_belt_colours)*merged_months_at_rank),"")</f>
        <v/>
      </c>
      <c r="R2669" s="18" t="str" cm="1">
        <f t="array" ref="R2669">IF(LEN($A2669)&gt;0,SUMPRODUCT(($A2669=merged_names)*(_xlfn.TEXTAFTER(R$2, "At ")=merged_belt_colours)*merged_months_at_rank),"")</f>
        <v/>
      </c>
    </row>
    <row r="2670" spans="1:18" x14ac:dyDescent="0.25">
      <c r="A2670"/>
      <c r="B2670" s="15" t="str" cm="1">
        <f t="array" ref="B2670">IFERROR(IF(LEN(A2670)&gt;0, IF(SUMPRODUCT((Inactives[Key]=J2670)*(Inactives[Currently Inactive]))=1,"Inactive","Active"),""),"Active")</f>
        <v/>
      </c>
      <c r="C2670" s="16" t="str" cm="1">
        <f t="array" aca="1" ref="C2670" ca="1">IFERROR(_xlfn._xlws.FILTER(Inactives[Inactive On],(Inactives[Key]=J2670)*(Inactives[Currently Inactive]),""),"")</f>
        <v/>
      </c>
      <c r="D2670" s="16" t="str" cm="1">
        <f t="array" aca="1" ref="D2670" ca="1">IFERROR(INDEX(_xlfn.TEXTSPLIT(E2670," "),1),"")</f>
        <v/>
      </c>
      <c r="E2670" s="15" t="str" cm="1">
        <f t="array" aca="1" ref="E2670" ca="1">IFERROR(_xlfn._xlws.FILTER(merged_ranks,(merged_end_dates=DATE(9999,12,31))*(merged_names=A2670)),"")</f>
        <v/>
      </c>
      <c r="F2670" s="17" t="str">
        <f ca="1">_xlfn.XLOOKUP(J2670,Promotions[Promo Key],Promotions[Promo Date],"")</f>
        <v/>
      </c>
      <c r="G2670" s="18" t="str">
        <f t="shared" ca="1" si="179"/>
        <v/>
      </c>
      <c r="H2670" s="18" t="str">
        <f t="shared" ca="1" si="178"/>
        <v/>
      </c>
      <c r="I2670" s="17" t="str">
        <f>_xlfn.XLOOKUP(A2670,Students[Full Name],Students[Starting Rank],"")</f>
        <v/>
      </c>
      <c r="J2670" s="15" t="str">
        <f t="shared" ca="1" si="180"/>
        <v xml:space="preserve">: </v>
      </c>
      <c r="K2670" s="16" t="str">
        <f>_xlfn.XLOOKUP(A2670,Students[Full Name],Students[Start Date],"")</f>
        <v/>
      </c>
      <c r="L2670" s="18">
        <f t="shared" ca="1" si="181"/>
        <v>-1</v>
      </c>
      <c r="M2670" s="18" cm="1">
        <f t="array" aca="1" ref="M2670" ca="1">SUMPRODUCT(Inactives[Days Inactive]*(Inactives[Student]=A2670))/365</f>
        <v>0</v>
      </c>
      <c r="N2670" s="18" t="str" cm="1">
        <f t="array" ref="N2670">IF(LEN($A2670)&gt;0,SUMPRODUCT(($A2670=merged_names)*(_xlfn.TEXTAFTER(N$2, "At ")=merged_belt_colours)*merged_months_at_rank),"")</f>
        <v/>
      </c>
      <c r="O2670" s="18" t="str" cm="1">
        <f t="array" ref="O2670">IF(LEN($A2670)&gt;0,SUMPRODUCT(($A2670=merged_names)*(_xlfn.TEXTAFTER(O$2, "At ")=merged_belt_colours)*merged_months_at_rank),"")</f>
        <v/>
      </c>
      <c r="P2670" s="18" t="str" cm="1">
        <f t="array" ref="P2670">IF(LEN($A2670)&gt;0,SUMPRODUCT(($A2670=merged_names)*(_xlfn.TEXTAFTER(P$2, "At ")=merged_belt_colours)*merged_months_at_rank),"")</f>
        <v/>
      </c>
      <c r="Q2670" s="18" t="str" cm="1">
        <f t="array" ref="Q2670">IF(LEN($A2670)&gt;0,SUMPRODUCT(($A2670=merged_names)*(_xlfn.TEXTAFTER(Q$2, "At ")=merged_belt_colours)*merged_months_at_rank),"")</f>
        <v/>
      </c>
      <c r="R2670" s="18" t="str" cm="1">
        <f t="array" ref="R2670">IF(LEN($A2670)&gt;0,SUMPRODUCT(($A2670=merged_names)*(_xlfn.TEXTAFTER(R$2, "At ")=merged_belt_colours)*merged_months_at_rank),"")</f>
        <v/>
      </c>
    </row>
    <row r="2671" spans="1:18" x14ac:dyDescent="0.25">
      <c r="A2671"/>
      <c r="B2671" s="15" t="str" cm="1">
        <f t="array" ref="B2671">IFERROR(IF(LEN(A2671)&gt;0, IF(SUMPRODUCT((Inactives[Key]=J2671)*(Inactives[Currently Inactive]))=1,"Inactive","Active"),""),"Active")</f>
        <v/>
      </c>
      <c r="C2671" s="16" t="str" cm="1">
        <f t="array" aca="1" ref="C2671" ca="1">IFERROR(_xlfn._xlws.FILTER(Inactives[Inactive On],(Inactives[Key]=J2671)*(Inactives[Currently Inactive]),""),"")</f>
        <v/>
      </c>
      <c r="D2671" s="16" t="str" cm="1">
        <f t="array" aca="1" ref="D2671" ca="1">IFERROR(INDEX(_xlfn.TEXTSPLIT(E2671," "),1),"")</f>
        <v/>
      </c>
      <c r="E2671" s="15" t="str" cm="1">
        <f t="array" aca="1" ref="E2671" ca="1">IFERROR(_xlfn._xlws.FILTER(merged_ranks,(merged_end_dates=DATE(9999,12,31))*(merged_names=A2671)),"")</f>
        <v/>
      </c>
      <c r="F2671" s="17" t="str">
        <f ca="1">_xlfn.XLOOKUP(J2671,Promotions[Promo Key],Promotions[Promo Date],"")</f>
        <v/>
      </c>
      <c r="G2671" s="18" t="str">
        <f t="shared" ca="1" si="179"/>
        <v/>
      </c>
      <c r="H2671" s="18" t="str">
        <f t="shared" ca="1" si="178"/>
        <v/>
      </c>
      <c r="I2671" s="17" t="str">
        <f>_xlfn.XLOOKUP(A2671,Students[Full Name],Students[Starting Rank],"")</f>
        <v/>
      </c>
      <c r="J2671" s="15" t="str">
        <f t="shared" ca="1" si="180"/>
        <v xml:space="preserve">: </v>
      </c>
      <c r="K2671" s="16" t="str">
        <f>_xlfn.XLOOKUP(A2671,Students[Full Name],Students[Start Date],"")</f>
        <v/>
      </c>
      <c r="L2671" s="18">
        <f t="shared" ca="1" si="181"/>
        <v>-1</v>
      </c>
      <c r="M2671" s="18" cm="1">
        <f t="array" aca="1" ref="M2671" ca="1">SUMPRODUCT(Inactives[Days Inactive]*(Inactives[Student]=A2671))/365</f>
        <v>0</v>
      </c>
      <c r="N2671" s="18" t="str" cm="1">
        <f t="array" ref="N2671">IF(LEN($A2671)&gt;0,SUMPRODUCT(($A2671=merged_names)*(_xlfn.TEXTAFTER(N$2, "At ")=merged_belt_colours)*merged_months_at_rank),"")</f>
        <v/>
      </c>
      <c r="O2671" s="18" t="str" cm="1">
        <f t="array" ref="O2671">IF(LEN($A2671)&gt;0,SUMPRODUCT(($A2671=merged_names)*(_xlfn.TEXTAFTER(O$2, "At ")=merged_belt_colours)*merged_months_at_rank),"")</f>
        <v/>
      </c>
      <c r="P2671" s="18" t="str" cm="1">
        <f t="array" ref="P2671">IF(LEN($A2671)&gt;0,SUMPRODUCT(($A2671=merged_names)*(_xlfn.TEXTAFTER(P$2, "At ")=merged_belt_colours)*merged_months_at_rank),"")</f>
        <v/>
      </c>
      <c r="Q2671" s="18" t="str" cm="1">
        <f t="array" ref="Q2671">IF(LEN($A2671)&gt;0,SUMPRODUCT(($A2671=merged_names)*(_xlfn.TEXTAFTER(Q$2, "At ")=merged_belt_colours)*merged_months_at_rank),"")</f>
        <v/>
      </c>
      <c r="R2671" s="18" t="str" cm="1">
        <f t="array" ref="R2671">IF(LEN($A2671)&gt;0,SUMPRODUCT(($A2671=merged_names)*(_xlfn.TEXTAFTER(R$2, "At ")=merged_belt_colours)*merged_months_at_rank),"")</f>
        <v/>
      </c>
    </row>
    <row r="2672" spans="1:18" x14ac:dyDescent="0.25">
      <c r="A2672"/>
      <c r="B2672" s="15" t="str" cm="1">
        <f t="array" ref="B2672">IFERROR(IF(LEN(A2672)&gt;0, IF(SUMPRODUCT((Inactives[Key]=J2672)*(Inactives[Currently Inactive]))=1,"Inactive","Active"),""),"Active")</f>
        <v/>
      </c>
      <c r="C2672" s="16" t="str" cm="1">
        <f t="array" aca="1" ref="C2672" ca="1">IFERROR(_xlfn._xlws.FILTER(Inactives[Inactive On],(Inactives[Key]=J2672)*(Inactives[Currently Inactive]),""),"")</f>
        <v/>
      </c>
      <c r="D2672" s="16" t="str" cm="1">
        <f t="array" aca="1" ref="D2672" ca="1">IFERROR(INDEX(_xlfn.TEXTSPLIT(E2672," "),1),"")</f>
        <v/>
      </c>
      <c r="E2672" s="15" t="str" cm="1">
        <f t="array" aca="1" ref="E2672" ca="1">IFERROR(_xlfn._xlws.FILTER(merged_ranks,(merged_end_dates=DATE(9999,12,31))*(merged_names=A2672)),"")</f>
        <v/>
      </c>
      <c r="F2672" s="17" t="str">
        <f ca="1">_xlfn.XLOOKUP(J2672,Promotions[Promo Key],Promotions[Promo Date],"")</f>
        <v/>
      </c>
      <c r="G2672" s="18" t="str">
        <f t="shared" ca="1" si="179"/>
        <v/>
      </c>
      <c r="H2672" s="18" t="str">
        <f t="shared" ca="1" si="178"/>
        <v/>
      </c>
      <c r="I2672" s="17" t="str">
        <f>_xlfn.XLOOKUP(A2672,Students[Full Name],Students[Starting Rank],"")</f>
        <v/>
      </c>
      <c r="J2672" s="15" t="str">
        <f t="shared" ca="1" si="180"/>
        <v xml:space="preserve">: </v>
      </c>
      <c r="K2672" s="16" t="str">
        <f>_xlfn.XLOOKUP(A2672,Students[Full Name],Students[Start Date],"")</f>
        <v/>
      </c>
      <c r="L2672" s="18">
        <f t="shared" ca="1" si="181"/>
        <v>-1</v>
      </c>
      <c r="M2672" s="18" cm="1">
        <f t="array" aca="1" ref="M2672" ca="1">SUMPRODUCT(Inactives[Days Inactive]*(Inactives[Student]=A2672))/365</f>
        <v>0</v>
      </c>
      <c r="N2672" s="18" t="str" cm="1">
        <f t="array" ref="N2672">IF(LEN($A2672)&gt;0,SUMPRODUCT(($A2672=merged_names)*(_xlfn.TEXTAFTER(N$2, "At ")=merged_belt_colours)*merged_months_at_rank),"")</f>
        <v/>
      </c>
      <c r="O2672" s="18" t="str" cm="1">
        <f t="array" ref="O2672">IF(LEN($A2672)&gt;0,SUMPRODUCT(($A2672=merged_names)*(_xlfn.TEXTAFTER(O$2, "At ")=merged_belt_colours)*merged_months_at_rank),"")</f>
        <v/>
      </c>
      <c r="P2672" s="18" t="str" cm="1">
        <f t="array" ref="P2672">IF(LEN($A2672)&gt;0,SUMPRODUCT(($A2672=merged_names)*(_xlfn.TEXTAFTER(P$2, "At ")=merged_belt_colours)*merged_months_at_rank),"")</f>
        <v/>
      </c>
      <c r="Q2672" s="18" t="str" cm="1">
        <f t="array" ref="Q2672">IF(LEN($A2672)&gt;0,SUMPRODUCT(($A2672=merged_names)*(_xlfn.TEXTAFTER(Q$2, "At ")=merged_belt_colours)*merged_months_at_rank),"")</f>
        <v/>
      </c>
      <c r="R2672" s="18" t="str" cm="1">
        <f t="array" ref="R2672">IF(LEN($A2672)&gt;0,SUMPRODUCT(($A2672=merged_names)*(_xlfn.TEXTAFTER(R$2, "At ")=merged_belt_colours)*merged_months_at_rank),"")</f>
        <v/>
      </c>
    </row>
    <row r="2673" spans="1:18" x14ac:dyDescent="0.25">
      <c r="A2673"/>
      <c r="B2673" s="15" t="str" cm="1">
        <f t="array" ref="B2673">IFERROR(IF(LEN(A2673)&gt;0, IF(SUMPRODUCT((Inactives[Key]=J2673)*(Inactives[Currently Inactive]))=1,"Inactive","Active"),""),"Active")</f>
        <v/>
      </c>
      <c r="C2673" s="16" t="str" cm="1">
        <f t="array" aca="1" ref="C2673" ca="1">IFERROR(_xlfn._xlws.FILTER(Inactives[Inactive On],(Inactives[Key]=J2673)*(Inactives[Currently Inactive]),""),"")</f>
        <v/>
      </c>
      <c r="D2673" s="16" t="str" cm="1">
        <f t="array" aca="1" ref="D2673" ca="1">IFERROR(INDEX(_xlfn.TEXTSPLIT(E2673," "),1),"")</f>
        <v/>
      </c>
      <c r="E2673" s="15" t="str" cm="1">
        <f t="array" aca="1" ref="E2673" ca="1">IFERROR(_xlfn._xlws.FILTER(merged_ranks,(merged_end_dates=DATE(9999,12,31))*(merged_names=A2673)),"")</f>
        <v/>
      </c>
      <c r="F2673" s="17" t="str">
        <f ca="1">_xlfn.XLOOKUP(J2673,Promotions[Promo Key],Promotions[Promo Date],"")</f>
        <v/>
      </c>
      <c r="G2673" s="18" t="str">
        <f t="shared" ca="1" si="179"/>
        <v/>
      </c>
      <c r="H2673" s="18" t="str">
        <f t="shared" ca="1" si="178"/>
        <v/>
      </c>
      <c r="I2673" s="17" t="str">
        <f>_xlfn.XLOOKUP(A2673,Students[Full Name],Students[Starting Rank],"")</f>
        <v/>
      </c>
      <c r="J2673" s="15" t="str">
        <f t="shared" ca="1" si="180"/>
        <v xml:space="preserve">: </v>
      </c>
      <c r="K2673" s="16" t="str">
        <f>_xlfn.XLOOKUP(A2673,Students[Full Name],Students[Start Date],"")</f>
        <v/>
      </c>
      <c r="L2673" s="18">
        <f t="shared" ca="1" si="181"/>
        <v>-1</v>
      </c>
      <c r="M2673" s="18" cm="1">
        <f t="array" aca="1" ref="M2673" ca="1">SUMPRODUCT(Inactives[Days Inactive]*(Inactives[Student]=A2673))/365</f>
        <v>0</v>
      </c>
      <c r="N2673" s="18" t="str" cm="1">
        <f t="array" ref="N2673">IF(LEN($A2673)&gt;0,SUMPRODUCT(($A2673=merged_names)*(_xlfn.TEXTAFTER(N$2, "At ")=merged_belt_colours)*merged_months_at_rank),"")</f>
        <v/>
      </c>
      <c r="O2673" s="18" t="str" cm="1">
        <f t="array" ref="O2673">IF(LEN($A2673)&gt;0,SUMPRODUCT(($A2673=merged_names)*(_xlfn.TEXTAFTER(O$2, "At ")=merged_belt_colours)*merged_months_at_rank),"")</f>
        <v/>
      </c>
      <c r="P2673" s="18" t="str" cm="1">
        <f t="array" ref="P2673">IF(LEN($A2673)&gt;0,SUMPRODUCT(($A2673=merged_names)*(_xlfn.TEXTAFTER(P$2, "At ")=merged_belt_colours)*merged_months_at_rank),"")</f>
        <v/>
      </c>
      <c r="Q2673" s="18" t="str" cm="1">
        <f t="array" ref="Q2673">IF(LEN($A2673)&gt;0,SUMPRODUCT(($A2673=merged_names)*(_xlfn.TEXTAFTER(Q$2, "At ")=merged_belt_colours)*merged_months_at_rank),"")</f>
        <v/>
      </c>
      <c r="R2673" s="18" t="str" cm="1">
        <f t="array" ref="R2673">IF(LEN($A2673)&gt;0,SUMPRODUCT(($A2673=merged_names)*(_xlfn.TEXTAFTER(R$2, "At ")=merged_belt_colours)*merged_months_at_rank),"")</f>
        <v/>
      </c>
    </row>
    <row r="2674" spans="1:18" x14ac:dyDescent="0.25">
      <c r="A2674"/>
      <c r="B2674" s="15" t="str" cm="1">
        <f t="array" ref="B2674">IFERROR(IF(LEN(A2674)&gt;0, IF(SUMPRODUCT((Inactives[Key]=J2674)*(Inactives[Currently Inactive]))=1,"Inactive","Active"),""),"Active")</f>
        <v/>
      </c>
      <c r="C2674" s="16" t="str" cm="1">
        <f t="array" aca="1" ref="C2674" ca="1">IFERROR(_xlfn._xlws.FILTER(Inactives[Inactive On],(Inactives[Key]=J2674)*(Inactives[Currently Inactive]),""),"")</f>
        <v/>
      </c>
      <c r="D2674" s="16" t="str" cm="1">
        <f t="array" aca="1" ref="D2674" ca="1">IFERROR(INDEX(_xlfn.TEXTSPLIT(E2674," "),1),"")</f>
        <v/>
      </c>
      <c r="E2674" s="15" t="str" cm="1">
        <f t="array" aca="1" ref="E2674" ca="1">IFERROR(_xlfn._xlws.FILTER(merged_ranks,(merged_end_dates=DATE(9999,12,31))*(merged_names=A2674)),"")</f>
        <v/>
      </c>
      <c r="F2674" s="17" t="str">
        <f ca="1">_xlfn.XLOOKUP(J2674,Promotions[Promo Key],Promotions[Promo Date],"")</f>
        <v/>
      </c>
      <c r="G2674" s="18" t="str">
        <f t="shared" ca="1" si="179"/>
        <v/>
      </c>
      <c r="H2674" s="18" t="str">
        <f t="shared" ca="1" si="178"/>
        <v/>
      </c>
      <c r="I2674" s="17" t="str">
        <f>_xlfn.XLOOKUP(A2674,Students[Full Name],Students[Starting Rank],"")</f>
        <v/>
      </c>
      <c r="J2674" s="15" t="str">
        <f t="shared" ca="1" si="180"/>
        <v xml:space="preserve">: </v>
      </c>
      <c r="K2674" s="16" t="str">
        <f>_xlfn.XLOOKUP(A2674,Students[Full Name],Students[Start Date],"")</f>
        <v/>
      </c>
      <c r="L2674" s="18">
        <f t="shared" ca="1" si="181"/>
        <v>-1</v>
      </c>
      <c r="M2674" s="18" cm="1">
        <f t="array" aca="1" ref="M2674" ca="1">SUMPRODUCT(Inactives[Days Inactive]*(Inactives[Student]=A2674))/365</f>
        <v>0</v>
      </c>
      <c r="N2674" s="18" t="str" cm="1">
        <f t="array" ref="N2674">IF(LEN($A2674)&gt;0,SUMPRODUCT(($A2674=merged_names)*(_xlfn.TEXTAFTER(N$2, "At ")=merged_belt_colours)*merged_months_at_rank),"")</f>
        <v/>
      </c>
      <c r="O2674" s="18" t="str" cm="1">
        <f t="array" ref="O2674">IF(LEN($A2674)&gt;0,SUMPRODUCT(($A2674=merged_names)*(_xlfn.TEXTAFTER(O$2, "At ")=merged_belt_colours)*merged_months_at_rank),"")</f>
        <v/>
      </c>
      <c r="P2674" s="18" t="str" cm="1">
        <f t="array" ref="P2674">IF(LEN($A2674)&gt;0,SUMPRODUCT(($A2674=merged_names)*(_xlfn.TEXTAFTER(P$2, "At ")=merged_belt_colours)*merged_months_at_rank),"")</f>
        <v/>
      </c>
      <c r="Q2674" s="18" t="str" cm="1">
        <f t="array" ref="Q2674">IF(LEN($A2674)&gt;0,SUMPRODUCT(($A2674=merged_names)*(_xlfn.TEXTAFTER(Q$2, "At ")=merged_belt_colours)*merged_months_at_rank),"")</f>
        <v/>
      </c>
      <c r="R2674" s="18" t="str" cm="1">
        <f t="array" ref="R2674">IF(LEN($A2674)&gt;0,SUMPRODUCT(($A2674=merged_names)*(_xlfn.TEXTAFTER(R$2, "At ")=merged_belt_colours)*merged_months_at_rank),"")</f>
        <v/>
      </c>
    </row>
    <row r="2675" spans="1:18" x14ac:dyDescent="0.25">
      <c r="A2675"/>
      <c r="B2675" s="15" t="str" cm="1">
        <f t="array" ref="B2675">IFERROR(IF(LEN(A2675)&gt;0, IF(SUMPRODUCT((Inactives[Key]=J2675)*(Inactives[Currently Inactive]))=1,"Inactive","Active"),""),"Active")</f>
        <v/>
      </c>
      <c r="C2675" s="16" t="str" cm="1">
        <f t="array" aca="1" ref="C2675" ca="1">IFERROR(_xlfn._xlws.FILTER(Inactives[Inactive On],(Inactives[Key]=J2675)*(Inactives[Currently Inactive]),""),"")</f>
        <v/>
      </c>
      <c r="D2675" s="16" t="str" cm="1">
        <f t="array" aca="1" ref="D2675" ca="1">IFERROR(INDEX(_xlfn.TEXTSPLIT(E2675," "),1),"")</f>
        <v/>
      </c>
      <c r="E2675" s="15" t="str" cm="1">
        <f t="array" aca="1" ref="E2675" ca="1">IFERROR(_xlfn._xlws.FILTER(merged_ranks,(merged_end_dates=DATE(9999,12,31))*(merged_names=A2675)),"")</f>
        <v/>
      </c>
      <c r="F2675" s="17" t="str">
        <f ca="1">_xlfn.XLOOKUP(J2675,Promotions[Promo Key],Promotions[Promo Date],"")</f>
        <v/>
      </c>
      <c r="G2675" s="18" t="str">
        <f t="shared" ca="1" si="179"/>
        <v/>
      </c>
      <c r="H2675" s="18" t="str">
        <f t="shared" ca="1" si="178"/>
        <v/>
      </c>
      <c r="I2675" s="17" t="str">
        <f>_xlfn.XLOOKUP(A2675,Students[Full Name],Students[Starting Rank],"")</f>
        <v/>
      </c>
      <c r="J2675" s="15" t="str">
        <f t="shared" ca="1" si="180"/>
        <v xml:space="preserve">: </v>
      </c>
      <c r="K2675" s="16" t="str">
        <f>_xlfn.XLOOKUP(A2675,Students[Full Name],Students[Start Date],"")</f>
        <v/>
      </c>
      <c r="L2675" s="18">
        <f t="shared" ca="1" si="181"/>
        <v>-1</v>
      </c>
      <c r="M2675" s="18" cm="1">
        <f t="array" aca="1" ref="M2675" ca="1">SUMPRODUCT(Inactives[Days Inactive]*(Inactives[Student]=A2675))/365</f>
        <v>0</v>
      </c>
      <c r="N2675" s="18" t="str" cm="1">
        <f t="array" ref="N2675">IF(LEN($A2675)&gt;0,SUMPRODUCT(($A2675=merged_names)*(_xlfn.TEXTAFTER(N$2, "At ")=merged_belt_colours)*merged_months_at_rank),"")</f>
        <v/>
      </c>
      <c r="O2675" s="18" t="str" cm="1">
        <f t="array" ref="O2675">IF(LEN($A2675)&gt;0,SUMPRODUCT(($A2675=merged_names)*(_xlfn.TEXTAFTER(O$2, "At ")=merged_belt_colours)*merged_months_at_rank),"")</f>
        <v/>
      </c>
      <c r="P2675" s="18" t="str" cm="1">
        <f t="array" ref="P2675">IF(LEN($A2675)&gt;0,SUMPRODUCT(($A2675=merged_names)*(_xlfn.TEXTAFTER(P$2, "At ")=merged_belt_colours)*merged_months_at_rank),"")</f>
        <v/>
      </c>
      <c r="Q2675" s="18" t="str" cm="1">
        <f t="array" ref="Q2675">IF(LEN($A2675)&gt;0,SUMPRODUCT(($A2675=merged_names)*(_xlfn.TEXTAFTER(Q$2, "At ")=merged_belt_colours)*merged_months_at_rank),"")</f>
        <v/>
      </c>
      <c r="R2675" s="18" t="str" cm="1">
        <f t="array" ref="R2675">IF(LEN($A2675)&gt;0,SUMPRODUCT(($A2675=merged_names)*(_xlfn.TEXTAFTER(R$2, "At ")=merged_belt_colours)*merged_months_at_rank),"")</f>
        <v/>
      </c>
    </row>
    <row r="2676" spans="1:18" x14ac:dyDescent="0.25">
      <c r="A2676"/>
      <c r="B2676" s="15" t="str" cm="1">
        <f t="array" ref="B2676">IFERROR(IF(LEN(A2676)&gt;0, IF(SUMPRODUCT((Inactives[Key]=J2676)*(Inactives[Currently Inactive]))=1,"Inactive","Active"),""),"Active")</f>
        <v/>
      </c>
      <c r="C2676" s="16" t="str" cm="1">
        <f t="array" aca="1" ref="C2676" ca="1">IFERROR(_xlfn._xlws.FILTER(Inactives[Inactive On],(Inactives[Key]=J2676)*(Inactives[Currently Inactive]),""),"")</f>
        <v/>
      </c>
      <c r="D2676" s="16" t="str" cm="1">
        <f t="array" aca="1" ref="D2676" ca="1">IFERROR(INDEX(_xlfn.TEXTSPLIT(E2676," "),1),"")</f>
        <v/>
      </c>
      <c r="E2676" s="15" t="str" cm="1">
        <f t="array" aca="1" ref="E2676" ca="1">IFERROR(_xlfn._xlws.FILTER(merged_ranks,(merged_end_dates=DATE(9999,12,31))*(merged_names=A2676)),"")</f>
        <v/>
      </c>
      <c r="F2676" s="17" t="str">
        <f ca="1">_xlfn.XLOOKUP(J2676,Promotions[Promo Key],Promotions[Promo Date],"")</f>
        <v/>
      </c>
      <c r="G2676" s="18" t="str">
        <f t="shared" ca="1" si="179"/>
        <v/>
      </c>
      <c r="H2676" s="18" t="str">
        <f t="shared" ca="1" si="178"/>
        <v/>
      </c>
      <c r="I2676" s="17" t="str">
        <f>_xlfn.XLOOKUP(A2676,Students[Full Name],Students[Starting Rank],"")</f>
        <v/>
      </c>
      <c r="J2676" s="15" t="str">
        <f t="shared" ca="1" si="180"/>
        <v xml:space="preserve">: </v>
      </c>
      <c r="K2676" s="16" t="str">
        <f>_xlfn.XLOOKUP(A2676,Students[Full Name],Students[Start Date],"")</f>
        <v/>
      </c>
      <c r="L2676" s="18">
        <f t="shared" ca="1" si="181"/>
        <v>-1</v>
      </c>
      <c r="M2676" s="18" cm="1">
        <f t="array" aca="1" ref="M2676" ca="1">SUMPRODUCT(Inactives[Days Inactive]*(Inactives[Student]=A2676))/365</f>
        <v>0</v>
      </c>
      <c r="N2676" s="18" t="str" cm="1">
        <f t="array" ref="N2676">IF(LEN($A2676)&gt;0,SUMPRODUCT(($A2676=merged_names)*(_xlfn.TEXTAFTER(N$2, "At ")=merged_belt_colours)*merged_months_at_rank),"")</f>
        <v/>
      </c>
      <c r="O2676" s="18" t="str" cm="1">
        <f t="array" ref="O2676">IF(LEN($A2676)&gt;0,SUMPRODUCT(($A2676=merged_names)*(_xlfn.TEXTAFTER(O$2, "At ")=merged_belt_colours)*merged_months_at_rank),"")</f>
        <v/>
      </c>
      <c r="P2676" s="18" t="str" cm="1">
        <f t="array" ref="P2676">IF(LEN($A2676)&gt;0,SUMPRODUCT(($A2676=merged_names)*(_xlfn.TEXTAFTER(P$2, "At ")=merged_belt_colours)*merged_months_at_rank),"")</f>
        <v/>
      </c>
      <c r="Q2676" s="18" t="str" cm="1">
        <f t="array" ref="Q2676">IF(LEN($A2676)&gt;0,SUMPRODUCT(($A2676=merged_names)*(_xlfn.TEXTAFTER(Q$2, "At ")=merged_belt_colours)*merged_months_at_rank),"")</f>
        <v/>
      </c>
      <c r="R2676" s="18" t="str" cm="1">
        <f t="array" ref="R2676">IF(LEN($A2676)&gt;0,SUMPRODUCT(($A2676=merged_names)*(_xlfn.TEXTAFTER(R$2, "At ")=merged_belt_colours)*merged_months_at_rank),"")</f>
        <v/>
      </c>
    </row>
    <row r="2677" spans="1:18" x14ac:dyDescent="0.25">
      <c r="A2677"/>
      <c r="B2677" s="15" t="str" cm="1">
        <f t="array" ref="B2677">IFERROR(IF(LEN(A2677)&gt;0, IF(SUMPRODUCT((Inactives[Key]=J2677)*(Inactives[Currently Inactive]))=1,"Inactive","Active"),""),"Active")</f>
        <v/>
      </c>
      <c r="C2677" s="16" t="str" cm="1">
        <f t="array" aca="1" ref="C2677" ca="1">IFERROR(_xlfn._xlws.FILTER(Inactives[Inactive On],(Inactives[Key]=J2677)*(Inactives[Currently Inactive]),""),"")</f>
        <v/>
      </c>
      <c r="D2677" s="16" t="str" cm="1">
        <f t="array" aca="1" ref="D2677" ca="1">IFERROR(INDEX(_xlfn.TEXTSPLIT(E2677," "),1),"")</f>
        <v/>
      </c>
      <c r="E2677" s="15" t="str" cm="1">
        <f t="array" aca="1" ref="E2677" ca="1">IFERROR(_xlfn._xlws.FILTER(merged_ranks,(merged_end_dates=DATE(9999,12,31))*(merged_names=A2677)),"")</f>
        <v/>
      </c>
      <c r="F2677" s="17" t="str">
        <f ca="1">_xlfn.XLOOKUP(J2677,Promotions[Promo Key],Promotions[Promo Date],"")</f>
        <v/>
      </c>
      <c r="G2677" s="18" t="str">
        <f t="shared" ca="1" si="179"/>
        <v/>
      </c>
      <c r="H2677" s="18" t="str">
        <f t="shared" ca="1" si="178"/>
        <v/>
      </c>
      <c r="I2677" s="17" t="str">
        <f>_xlfn.XLOOKUP(A2677,Students[Full Name],Students[Starting Rank],"")</f>
        <v/>
      </c>
      <c r="J2677" s="15" t="str">
        <f t="shared" ca="1" si="180"/>
        <v xml:space="preserve">: </v>
      </c>
      <c r="K2677" s="16" t="str">
        <f>_xlfn.XLOOKUP(A2677,Students[Full Name],Students[Start Date],"")</f>
        <v/>
      </c>
      <c r="L2677" s="18">
        <f t="shared" ca="1" si="181"/>
        <v>-1</v>
      </c>
      <c r="M2677" s="18" cm="1">
        <f t="array" aca="1" ref="M2677" ca="1">SUMPRODUCT(Inactives[Days Inactive]*(Inactives[Student]=A2677))/365</f>
        <v>0</v>
      </c>
      <c r="N2677" s="18" t="str" cm="1">
        <f t="array" ref="N2677">IF(LEN($A2677)&gt;0,SUMPRODUCT(($A2677=merged_names)*(_xlfn.TEXTAFTER(N$2, "At ")=merged_belt_colours)*merged_months_at_rank),"")</f>
        <v/>
      </c>
      <c r="O2677" s="18" t="str" cm="1">
        <f t="array" ref="O2677">IF(LEN($A2677)&gt;0,SUMPRODUCT(($A2677=merged_names)*(_xlfn.TEXTAFTER(O$2, "At ")=merged_belt_colours)*merged_months_at_rank),"")</f>
        <v/>
      </c>
      <c r="P2677" s="18" t="str" cm="1">
        <f t="array" ref="P2677">IF(LEN($A2677)&gt;0,SUMPRODUCT(($A2677=merged_names)*(_xlfn.TEXTAFTER(P$2, "At ")=merged_belt_colours)*merged_months_at_rank),"")</f>
        <v/>
      </c>
      <c r="Q2677" s="18" t="str" cm="1">
        <f t="array" ref="Q2677">IF(LEN($A2677)&gt;0,SUMPRODUCT(($A2677=merged_names)*(_xlfn.TEXTAFTER(Q$2, "At ")=merged_belt_colours)*merged_months_at_rank),"")</f>
        <v/>
      </c>
      <c r="R2677" s="18" t="str" cm="1">
        <f t="array" ref="R2677">IF(LEN($A2677)&gt;0,SUMPRODUCT(($A2677=merged_names)*(_xlfn.TEXTAFTER(R$2, "At ")=merged_belt_colours)*merged_months_at_rank),"")</f>
        <v/>
      </c>
    </row>
    <row r="2678" spans="1:18" x14ac:dyDescent="0.25">
      <c r="A2678"/>
      <c r="B2678" s="15" t="str" cm="1">
        <f t="array" ref="B2678">IFERROR(IF(LEN(A2678)&gt;0, IF(SUMPRODUCT((Inactives[Key]=J2678)*(Inactives[Currently Inactive]))=1,"Inactive","Active"),""),"Active")</f>
        <v/>
      </c>
      <c r="C2678" s="16" t="str" cm="1">
        <f t="array" aca="1" ref="C2678" ca="1">IFERROR(_xlfn._xlws.FILTER(Inactives[Inactive On],(Inactives[Key]=J2678)*(Inactives[Currently Inactive]),""),"")</f>
        <v/>
      </c>
      <c r="D2678" s="16" t="str" cm="1">
        <f t="array" aca="1" ref="D2678" ca="1">IFERROR(INDEX(_xlfn.TEXTSPLIT(E2678," "),1),"")</f>
        <v/>
      </c>
      <c r="E2678" s="15" t="str" cm="1">
        <f t="array" aca="1" ref="E2678" ca="1">IFERROR(_xlfn._xlws.FILTER(merged_ranks,(merged_end_dates=DATE(9999,12,31))*(merged_names=A2678)),"")</f>
        <v/>
      </c>
      <c r="F2678" s="17" t="str">
        <f ca="1">_xlfn.XLOOKUP(J2678,Promotions[Promo Key],Promotions[Promo Date],"")</f>
        <v/>
      </c>
      <c r="G2678" s="18" t="str">
        <f t="shared" ca="1" si="179"/>
        <v/>
      </c>
      <c r="H2678" s="18" t="str">
        <f t="shared" ca="1" si="178"/>
        <v/>
      </c>
      <c r="I2678" s="17" t="str">
        <f>_xlfn.XLOOKUP(A2678,Students[Full Name],Students[Starting Rank],"")</f>
        <v/>
      </c>
      <c r="J2678" s="15" t="str">
        <f t="shared" ca="1" si="180"/>
        <v xml:space="preserve">: </v>
      </c>
      <c r="K2678" s="16" t="str">
        <f>_xlfn.XLOOKUP(A2678,Students[Full Name],Students[Start Date],"")</f>
        <v/>
      </c>
      <c r="L2678" s="18">
        <f t="shared" ca="1" si="181"/>
        <v>-1</v>
      </c>
      <c r="M2678" s="18" cm="1">
        <f t="array" aca="1" ref="M2678" ca="1">SUMPRODUCT(Inactives[Days Inactive]*(Inactives[Student]=A2678))/365</f>
        <v>0</v>
      </c>
      <c r="N2678" s="18" t="str" cm="1">
        <f t="array" ref="N2678">IF(LEN($A2678)&gt;0,SUMPRODUCT(($A2678=merged_names)*(_xlfn.TEXTAFTER(N$2, "At ")=merged_belt_colours)*merged_months_at_rank),"")</f>
        <v/>
      </c>
      <c r="O2678" s="18" t="str" cm="1">
        <f t="array" ref="O2678">IF(LEN($A2678)&gt;0,SUMPRODUCT(($A2678=merged_names)*(_xlfn.TEXTAFTER(O$2, "At ")=merged_belt_colours)*merged_months_at_rank),"")</f>
        <v/>
      </c>
      <c r="P2678" s="18" t="str" cm="1">
        <f t="array" ref="P2678">IF(LEN($A2678)&gt;0,SUMPRODUCT(($A2678=merged_names)*(_xlfn.TEXTAFTER(P$2, "At ")=merged_belt_colours)*merged_months_at_rank),"")</f>
        <v/>
      </c>
      <c r="Q2678" s="18" t="str" cm="1">
        <f t="array" ref="Q2678">IF(LEN($A2678)&gt;0,SUMPRODUCT(($A2678=merged_names)*(_xlfn.TEXTAFTER(Q$2, "At ")=merged_belt_colours)*merged_months_at_rank),"")</f>
        <v/>
      </c>
      <c r="R2678" s="18" t="str" cm="1">
        <f t="array" ref="R2678">IF(LEN($A2678)&gt;0,SUMPRODUCT(($A2678=merged_names)*(_xlfn.TEXTAFTER(R$2, "At ")=merged_belt_colours)*merged_months_at_rank),"")</f>
        <v/>
      </c>
    </row>
    <row r="2679" spans="1:18" x14ac:dyDescent="0.25">
      <c r="A2679"/>
      <c r="B2679" s="15" t="str" cm="1">
        <f t="array" ref="B2679">IFERROR(IF(LEN(A2679)&gt;0, IF(SUMPRODUCT((Inactives[Key]=J2679)*(Inactives[Currently Inactive]))=1,"Inactive","Active"),""),"Active")</f>
        <v/>
      </c>
      <c r="C2679" s="16" t="str" cm="1">
        <f t="array" aca="1" ref="C2679" ca="1">IFERROR(_xlfn._xlws.FILTER(Inactives[Inactive On],(Inactives[Key]=J2679)*(Inactives[Currently Inactive]),""),"")</f>
        <v/>
      </c>
      <c r="D2679" s="16" t="str" cm="1">
        <f t="array" aca="1" ref="D2679" ca="1">IFERROR(INDEX(_xlfn.TEXTSPLIT(E2679," "),1),"")</f>
        <v/>
      </c>
      <c r="E2679" s="15" t="str" cm="1">
        <f t="array" aca="1" ref="E2679" ca="1">IFERROR(_xlfn._xlws.FILTER(merged_ranks,(merged_end_dates=DATE(9999,12,31))*(merged_names=A2679)),"")</f>
        <v/>
      </c>
      <c r="F2679" s="17" t="str">
        <f ca="1">_xlfn.XLOOKUP(J2679,Promotions[Promo Key],Promotions[Promo Date],"")</f>
        <v/>
      </c>
      <c r="G2679" s="18" t="str">
        <f t="shared" ca="1" si="179"/>
        <v/>
      </c>
      <c r="H2679" s="18" t="str">
        <f t="shared" ca="1" si="178"/>
        <v/>
      </c>
      <c r="I2679" s="17" t="str">
        <f>_xlfn.XLOOKUP(A2679,Students[Full Name],Students[Starting Rank],"")</f>
        <v/>
      </c>
      <c r="J2679" s="15" t="str">
        <f t="shared" ca="1" si="180"/>
        <v xml:space="preserve">: </v>
      </c>
      <c r="K2679" s="16" t="str">
        <f>_xlfn.XLOOKUP(A2679,Students[Full Name],Students[Start Date],"")</f>
        <v/>
      </c>
      <c r="L2679" s="18">
        <f t="shared" ca="1" si="181"/>
        <v>-1</v>
      </c>
      <c r="M2679" s="18" cm="1">
        <f t="array" aca="1" ref="M2679" ca="1">SUMPRODUCT(Inactives[Days Inactive]*(Inactives[Student]=A2679))/365</f>
        <v>0</v>
      </c>
      <c r="N2679" s="18" t="str" cm="1">
        <f t="array" ref="N2679">IF(LEN($A2679)&gt;0,SUMPRODUCT(($A2679=merged_names)*(_xlfn.TEXTAFTER(N$2, "At ")=merged_belt_colours)*merged_months_at_rank),"")</f>
        <v/>
      </c>
      <c r="O2679" s="18" t="str" cm="1">
        <f t="array" ref="O2679">IF(LEN($A2679)&gt;0,SUMPRODUCT(($A2679=merged_names)*(_xlfn.TEXTAFTER(O$2, "At ")=merged_belt_colours)*merged_months_at_rank),"")</f>
        <v/>
      </c>
      <c r="P2679" s="18" t="str" cm="1">
        <f t="array" ref="P2679">IF(LEN($A2679)&gt;0,SUMPRODUCT(($A2679=merged_names)*(_xlfn.TEXTAFTER(P$2, "At ")=merged_belt_colours)*merged_months_at_rank),"")</f>
        <v/>
      </c>
      <c r="Q2679" s="18" t="str" cm="1">
        <f t="array" ref="Q2679">IF(LEN($A2679)&gt;0,SUMPRODUCT(($A2679=merged_names)*(_xlfn.TEXTAFTER(Q$2, "At ")=merged_belt_colours)*merged_months_at_rank),"")</f>
        <v/>
      </c>
      <c r="R2679" s="18" t="str" cm="1">
        <f t="array" ref="R2679">IF(LEN($A2679)&gt;0,SUMPRODUCT(($A2679=merged_names)*(_xlfn.TEXTAFTER(R$2, "At ")=merged_belt_colours)*merged_months_at_rank),"")</f>
        <v/>
      </c>
    </row>
    <row r="2680" spans="1:18" x14ac:dyDescent="0.25">
      <c r="A2680"/>
      <c r="B2680" s="15" t="str" cm="1">
        <f t="array" ref="B2680">IFERROR(IF(LEN(A2680)&gt;0, IF(SUMPRODUCT((Inactives[Key]=J2680)*(Inactives[Currently Inactive]))=1,"Inactive","Active"),""),"Active")</f>
        <v/>
      </c>
      <c r="C2680" s="16" t="str" cm="1">
        <f t="array" aca="1" ref="C2680" ca="1">IFERROR(_xlfn._xlws.FILTER(Inactives[Inactive On],(Inactives[Key]=J2680)*(Inactives[Currently Inactive]),""),"")</f>
        <v/>
      </c>
      <c r="D2680" s="16" t="str" cm="1">
        <f t="array" aca="1" ref="D2680" ca="1">IFERROR(INDEX(_xlfn.TEXTSPLIT(E2680," "),1),"")</f>
        <v/>
      </c>
      <c r="E2680" s="15" t="str" cm="1">
        <f t="array" aca="1" ref="E2680" ca="1">IFERROR(_xlfn._xlws.FILTER(merged_ranks,(merged_end_dates=DATE(9999,12,31))*(merged_names=A2680)),"")</f>
        <v/>
      </c>
      <c r="F2680" s="17" t="str">
        <f ca="1">_xlfn.XLOOKUP(J2680,Promotions[Promo Key],Promotions[Promo Date],"")</f>
        <v/>
      </c>
      <c r="G2680" s="18" t="str">
        <f t="shared" ca="1" si="179"/>
        <v/>
      </c>
      <c r="H2680" s="18" t="str">
        <f t="shared" ca="1" si="178"/>
        <v/>
      </c>
      <c r="I2680" s="17" t="str">
        <f>_xlfn.XLOOKUP(A2680,Students[Full Name],Students[Starting Rank],"")</f>
        <v/>
      </c>
      <c r="J2680" s="15" t="str">
        <f t="shared" ca="1" si="180"/>
        <v xml:space="preserve">: </v>
      </c>
      <c r="K2680" s="16" t="str">
        <f>_xlfn.XLOOKUP(A2680,Students[Full Name],Students[Start Date],"")</f>
        <v/>
      </c>
      <c r="L2680" s="18">
        <f t="shared" ca="1" si="181"/>
        <v>-1</v>
      </c>
      <c r="M2680" s="18" cm="1">
        <f t="array" aca="1" ref="M2680" ca="1">SUMPRODUCT(Inactives[Days Inactive]*(Inactives[Student]=A2680))/365</f>
        <v>0</v>
      </c>
      <c r="N2680" s="18" t="str" cm="1">
        <f t="array" ref="N2680">IF(LEN($A2680)&gt;0,SUMPRODUCT(($A2680=merged_names)*(_xlfn.TEXTAFTER(N$2, "At ")=merged_belt_colours)*merged_months_at_rank),"")</f>
        <v/>
      </c>
      <c r="O2680" s="18" t="str" cm="1">
        <f t="array" ref="O2680">IF(LEN($A2680)&gt;0,SUMPRODUCT(($A2680=merged_names)*(_xlfn.TEXTAFTER(O$2, "At ")=merged_belt_colours)*merged_months_at_rank),"")</f>
        <v/>
      </c>
      <c r="P2680" s="18" t="str" cm="1">
        <f t="array" ref="P2680">IF(LEN($A2680)&gt;0,SUMPRODUCT(($A2680=merged_names)*(_xlfn.TEXTAFTER(P$2, "At ")=merged_belt_colours)*merged_months_at_rank),"")</f>
        <v/>
      </c>
      <c r="Q2680" s="18" t="str" cm="1">
        <f t="array" ref="Q2680">IF(LEN($A2680)&gt;0,SUMPRODUCT(($A2680=merged_names)*(_xlfn.TEXTAFTER(Q$2, "At ")=merged_belt_colours)*merged_months_at_rank),"")</f>
        <v/>
      </c>
      <c r="R2680" s="18" t="str" cm="1">
        <f t="array" ref="R2680">IF(LEN($A2680)&gt;0,SUMPRODUCT(($A2680=merged_names)*(_xlfn.TEXTAFTER(R$2, "At ")=merged_belt_colours)*merged_months_at_rank),"")</f>
        <v/>
      </c>
    </row>
    <row r="2681" spans="1:18" x14ac:dyDescent="0.25">
      <c r="A2681"/>
      <c r="B2681" s="15" t="str" cm="1">
        <f t="array" ref="B2681">IFERROR(IF(LEN(A2681)&gt;0, IF(SUMPRODUCT((Inactives[Key]=J2681)*(Inactives[Currently Inactive]))=1,"Inactive","Active"),""),"Active")</f>
        <v/>
      </c>
      <c r="C2681" s="16" t="str" cm="1">
        <f t="array" aca="1" ref="C2681" ca="1">IFERROR(_xlfn._xlws.FILTER(Inactives[Inactive On],(Inactives[Key]=J2681)*(Inactives[Currently Inactive]),""),"")</f>
        <v/>
      </c>
      <c r="D2681" s="16" t="str" cm="1">
        <f t="array" aca="1" ref="D2681" ca="1">IFERROR(INDEX(_xlfn.TEXTSPLIT(E2681," "),1),"")</f>
        <v/>
      </c>
      <c r="E2681" s="15" t="str" cm="1">
        <f t="array" aca="1" ref="E2681" ca="1">IFERROR(_xlfn._xlws.FILTER(merged_ranks,(merged_end_dates=DATE(9999,12,31))*(merged_names=A2681)),"")</f>
        <v/>
      </c>
      <c r="F2681" s="17" t="str">
        <f ca="1">_xlfn.XLOOKUP(J2681,Promotions[Promo Key],Promotions[Promo Date],"")</f>
        <v/>
      </c>
      <c r="G2681" s="18" t="str">
        <f t="shared" ca="1" si="179"/>
        <v/>
      </c>
      <c r="H2681" s="18" t="str">
        <f t="shared" ca="1" si="178"/>
        <v/>
      </c>
      <c r="I2681" s="17" t="str">
        <f>_xlfn.XLOOKUP(A2681,Students[Full Name],Students[Starting Rank],"")</f>
        <v/>
      </c>
      <c r="J2681" s="15" t="str">
        <f t="shared" ca="1" si="180"/>
        <v xml:space="preserve">: </v>
      </c>
      <c r="K2681" s="16" t="str">
        <f>_xlfn.XLOOKUP(A2681,Students[Full Name],Students[Start Date],"")</f>
        <v/>
      </c>
      <c r="L2681" s="18">
        <f t="shared" ca="1" si="181"/>
        <v>-1</v>
      </c>
      <c r="M2681" s="18" cm="1">
        <f t="array" aca="1" ref="M2681" ca="1">SUMPRODUCT(Inactives[Days Inactive]*(Inactives[Student]=A2681))/365</f>
        <v>0</v>
      </c>
      <c r="N2681" s="18" t="str" cm="1">
        <f t="array" ref="N2681">IF(LEN($A2681)&gt;0,SUMPRODUCT(($A2681=merged_names)*(_xlfn.TEXTAFTER(N$2, "At ")=merged_belt_colours)*merged_months_at_rank),"")</f>
        <v/>
      </c>
      <c r="O2681" s="18" t="str" cm="1">
        <f t="array" ref="O2681">IF(LEN($A2681)&gt;0,SUMPRODUCT(($A2681=merged_names)*(_xlfn.TEXTAFTER(O$2, "At ")=merged_belt_colours)*merged_months_at_rank),"")</f>
        <v/>
      </c>
      <c r="P2681" s="18" t="str" cm="1">
        <f t="array" ref="P2681">IF(LEN($A2681)&gt;0,SUMPRODUCT(($A2681=merged_names)*(_xlfn.TEXTAFTER(P$2, "At ")=merged_belt_colours)*merged_months_at_rank),"")</f>
        <v/>
      </c>
      <c r="Q2681" s="18" t="str" cm="1">
        <f t="array" ref="Q2681">IF(LEN($A2681)&gt;0,SUMPRODUCT(($A2681=merged_names)*(_xlfn.TEXTAFTER(Q$2, "At ")=merged_belt_colours)*merged_months_at_rank),"")</f>
        <v/>
      </c>
      <c r="R2681" s="18" t="str" cm="1">
        <f t="array" ref="R2681">IF(LEN($A2681)&gt;0,SUMPRODUCT(($A2681=merged_names)*(_xlfn.TEXTAFTER(R$2, "At ")=merged_belt_colours)*merged_months_at_rank),"")</f>
        <v/>
      </c>
    </row>
    <row r="2682" spans="1:18" x14ac:dyDescent="0.25">
      <c r="A2682"/>
      <c r="B2682" s="15" t="str" cm="1">
        <f t="array" ref="B2682">IFERROR(IF(LEN(A2682)&gt;0, IF(SUMPRODUCT((Inactives[Key]=J2682)*(Inactives[Currently Inactive]))=1,"Inactive","Active"),""),"Active")</f>
        <v/>
      </c>
      <c r="C2682" s="16" t="str" cm="1">
        <f t="array" aca="1" ref="C2682" ca="1">IFERROR(_xlfn._xlws.FILTER(Inactives[Inactive On],(Inactives[Key]=J2682)*(Inactives[Currently Inactive]),""),"")</f>
        <v/>
      </c>
      <c r="D2682" s="16" t="str" cm="1">
        <f t="array" aca="1" ref="D2682" ca="1">IFERROR(INDEX(_xlfn.TEXTSPLIT(E2682," "),1),"")</f>
        <v/>
      </c>
      <c r="E2682" s="15" t="str" cm="1">
        <f t="array" aca="1" ref="E2682" ca="1">IFERROR(_xlfn._xlws.FILTER(merged_ranks,(merged_end_dates=DATE(9999,12,31))*(merged_names=A2682)),"")</f>
        <v/>
      </c>
      <c r="F2682" s="17" t="str">
        <f ca="1">_xlfn.XLOOKUP(J2682,Promotions[Promo Key],Promotions[Promo Date],"")</f>
        <v/>
      </c>
      <c r="G2682" s="18" t="str">
        <f t="shared" ca="1" si="179"/>
        <v/>
      </c>
      <c r="H2682" s="18" t="str">
        <f t="shared" ca="1" si="178"/>
        <v/>
      </c>
      <c r="I2682" s="17" t="str">
        <f>_xlfn.XLOOKUP(A2682,Students[Full Name],Students[Starting Rank],"")</f>
        <v/>
      </c>
      <c r="J2682" s="15" t="str">
        <f t="shared" ca="1" si="180"/>
        <v xml:space="preserve">: </v>
      </c>
      <c r="K2682" s="16" t="str">
        <f>_xlfn.XLOOKUP(A2682,Students[Full Name],Students[Start Date],"")</f>
        <v/>
      </c>
      <c r="L2682" s="18">
        <f t="shared" ca="1" si="181"/>
        <v>-1</v>
      </c>
      <c r="M2682" s="18" cm="1">
        <f t="array" aca="1" ref="M2682" ca="1">SUMPRODUCT(Inactives[Days Inactive]*(Inactives[Student]=A2682))/365</f>
        <v>0</v>
      </c>
      <c r="N2682" s="18" t="str" cm="1">
        <f t="array" ref="N2682">IF(LEN($A2682)&gt;0,SUMPRODUCT(($A2682=merged_names)*(_xlfn.TEXTAFTER(N$2, "At ")=merged_belt_colours)*merged_months_at_rank),"")</f>
        <v/>
      </c>
      <c r="O2682" s="18" t="str" cm="1">
        <f t="array" ref="O2682">IF(LEN($A2682)&gt;0,SUMPRODUCT(($A2682=merged_names)*(_xlfn.TEXTAFTER(O$2, "At ")=merged_belt_colours)*merged_months_at_rank),"")</f>
        <v/>
      </c>
      <c r="P2682" s="18" t="str" cm="1">
        <f t="array" ref="P2682">IF(LEN($A2682)&gt;0,SUMPRODUCT(($A2682=merged_names)*(_xlfn.TEXTAFTER(P$2, "At ")=merged_belt_colours)*merged_months_at_rank),"")</f>
        <v/>
      </c>
      <c r="Q2682" s="18" t="str" cm="1">
        <f t="array" ref="Q2682">IF(LEN($A2682)&gt;0,SUMPRODUCT(($A2682=merged_names)*(_xlfn.TEXTAFTER(Q$2, "At ")=merged_belt_colours)*merged_months_at_rank),"")</f>
        <v/>
      </c>
      <c r="R2682" s="18" t="str" cm="1">
        <f t="array" ref="R2682">IF(LEN($A2682)&gt;0,SUMPRODUCT(($A2682=merged_names)*(_xlfn.TEXTAFTER(R$2, "At ")=merged_belt_colours)*merged_months_at_rank),"")</f>
        <v/>
      </c>
    </row>
    <row r="2683" spans="1:18" x14ac:dyDescent="0.25">
      <c r="A2683"/>
      <c r="B2683" s="15" t="str" cm="1">
        <f t="array" ref="B2683">IFERROR(IF(LEN(A2683)&gt;0, IF(SUMPRODUCT((Inactives[Key]=J2683)*(Inactives[Currently Inactive]))=1,"Inactive","Active"),""),"Active")</f>
        <v/>
      </c>
      <c r="C2683" s="16" t="str" cm="1">
        <f t="array" aca="1" ref="C2683" ca="1">IFERROR(_xlfn._xlws.FILTER(Inactives[Inactive On],(Inactives[Key]=J2683)*(Inactives[Currently Inactive]),""),"")</f>
        <v/>
      </c>
      <c r="D2683" s="16" t="str" cm="1">
        <f t="array" aca="1" ref="D2683" ca="1">IFERROR(INDEX(_xlfn.TEXTSPLIT(E2683," "),1),"")</f>
        <v/>
      </c>
      <c r="E2683" s="15" t="str" cm="1">
        <f t="array" aca="1" ref="E2683" ca="1">IFERROR(_xlfn._xlws.FILTER(merged_ranks,(merged_end_dates=DATE(9999,12,31))*(merged_names=A2683)),"")</f>
        <v/>
      </c>
      <c r="F2683" s="17" t="str">
        <f ca="1">_xlfn.XLOOKUP(J2683,Promotions[Promo Key],Promotions[Promo Date],"")</f>
        <v/>
      </c>
      <c r="G2683" s="18" t="str">
        <f t="shared" ca="1" si="179"/>
        <v/>
      </c>
      <c r="H2683" s="18" t="str">
        <f t="shared" ca="1" si="178"/>
        <v/>
      </c>
      <c r="I2683" s="17" t="str">
        <f>_xlfn.XLOOKUP(A2683,Students[Full Name],Students[Starting Rank],"")</f>
        <v/>
      </c>
      <c r="J2683" s="15" t="str">
        <f t="shared" ca="1" si="180"/>
        <v xml:space="preserve">: </v>
      </c>
      <c r="K2683" s="16" t="str">
        <f>_xlfn.XLOOKUP(A2683,Students[Full Name],Students[Start Date],"")</f>
        <v/>
      </c>
      <c r="L2683" s="18">
        <f t="shared" ca="1" si="181"/>
        <v>-1</v>
      </c>
      <c r="M2683" s="18" cm="1">
        <f t="array" aca="1" ref="M2683" ca="1">SUMPRODUCT(Inactives[Days Inactive]*(Inactives[Student]=A2683))/365</f>
        <v>0</v>
      </c>
      <c r="N2683" s="18" t="str" cm="1">
        <f t="array" ref="N2683">IF(LEN($A2683)&gt;0,SUMPRODUCT(($A2683=merged_names)*(_xlfn.TEXTAFTER(N$2, "At ")=merged_belt_colours)*merged_months_at_rank),"")</f>
        <v/>
      </c>
      <c r="O2683" s="18" t="str" cm="1">
        <f t="array" ref="O2683">IF(LEN($A2683)&gt;0,SUMPRODUCT(($A2683=merged_names)*(_xlfn.TEXTAFTER(O$2, "At ")=merged_belt_colours)*merged_months_at_rank),"")</f>
        <v/>
      </c>
      <c r="P2683" s="18" t="str" cm="1">
        <f t="array" ref="P2683">IF(LEN($A2683)&gt;0,SUMPRODUCT(($A2683=merged_names)*(_xlfn.TEXTAFTER(P$2, "At ")=merged_belt_colours)*merged_months_at_rank),"")</f>
        <v/>
      </c>
      <c r="Q2683" s="18" t="str" cm="1">
        <f t="array" ref="Q2683">IF(LEN($A2683)&gt;0,SUMPRODUCT(($A2683=merged_names)*(_xlfn.TEXTAFTER(Q$2, "At ")=merged_belt_colours)*merged_months_at_rank),"")</f>
        <v/>
      </c>
      <c r="R2683" s="18" t="str" cm="1">
        <f t="array" ref="R2683">IF(LEN($A2683)&gt;0,SUMPRODUCT(($A2683=merged_names)*(_xlfn.TEXTAFTER(R$2, "At ")=merged_belt_colours)*merged_months_at_rank),"")</f>
        <v/>
      </c>
    </row>
    <row r="2684" spans="1:18" x14ac:dyDescent="0.25">
      <c r="A2684"/>
      <c r="B2684" s="15" t="str" cm="1">
        <f t="array" ref="B2684">IFERROR(IF(LEN(A2684)&gt;0, IF(SUMPRODUCT((Inactives[Key]=J2684)*(Inactives[Currently Inactive]))=1,"Inactive","Active"),""),"Active")</f>
        <v/>
      </c>
      <c r="C2684" s="16" t="str" cm="1">
        <f t="array" aca="1" ref="C2684" ca="1">IFERROR(_xlfn._xlws.FILTER(Inactives[Inactive On],(Inactives[Key]=J2684)*(Inactives[Currently Inactive]),""),"")</f>
        <v/>
      </c>
      <c r="D2684" s="16" t="str" cm="1">
        <f t="array" aca="1" ref="D2684" ca="1">IFERROR(INDEX(_xlfn.TEXTSPLIT(E2684," "),1),"")</f>
        <v/>
      </c>
      <c r="E2684" s="15" t="str" cm="1">
        <f t="array" aca="1" ref="E2684" ca="1">IFERROR(_xlfn._xlws.FILTER(merged_ranks,(merged_end_dates=DATE(9999,12,31))*(merged_names=A2684)),"")</f>
        <v/>
      </c>
      <c r="F2684" s="17" t="str">
        <f ca="1">_xlfn.XLOOKUP(J2684,Promotions[Promo Key],Promotions[Promo Date],"")</f>
        <v/>
      </c>
      <c r="G2684" s="18" t="str">
        <f t="shared" ca="1" si="179"/>
        <v/>
      </c>
      <c r="H2684" s="18" t="str">
        <f t="shared" ca="1" si="178"/>
        <v/>
      </c>
      <c r="I2684" s="17" t="str">
        <f>_xlfn.XLOOKUP(A2684,Students[Full Name],Students[Starting Rank],"")</f>
        <v/>
      </c>
      <c r="J2684" s="15" t="str">
        <f t="shared" ca="1" si="180"/>
        <v xml:space="preserve">: </v>
      </c>
      <c r="K2684" s="16" t="str">
        <f>_xlfn.XLOOKUP(A2684,Students[Full Name],Students[Start Date],"")</f>
        <v/>
      </c>
      <c r="L2684" s="18">
        <f t="shared" ca="1" si="181"/>
        <v>-1</v>
      </c>
      <c r="M2684" s="18" cm="1">
        <f t="array" aca="1" ref="M2684" ca="1">SUMPRODUCT(Inactives[Days Inactive]*(Inactives[Student]=A2684))/365</f>
        <v>0</v>
      </c>
      <c r="N2684" s="18" t="str" cm="1">
        <f t="array" ref="N2684">IF(LEN($A2684)&gt;0,SUMPRODUCT(($A2684=merged_names)*(_xlfn.TEXTAFTER(N$2, "At ")=merged_belt_colours)*merged_months_at_rank),"")</f>
        <v/>
      </c>
      <c r="O2684" s="18" t="str" cm="1">
        <f t="array" ref="O2684">IF(LEN($A2684)&gt;0,SUMPRODUCT(($A2684=merged_names)*(_xlfn.TEXTAFTER(O$2, "At ")=merged_belt_colours)*merged_months_at_rank),"")</f>
        <v/>
      </c>
      <c r="P2684" s="18" t="str" cm="1">
        <f t="array" ref="P2684">IF(LEN($A2684)&gt;0,SUMPRODUCT(($A2684=merged_names)*(_xlfn.TEXTAFTER(P$2, "At ")=merged_belt_colours)*merged_months_at_rank),"")</f>
        <v/>
      </c>
      <c r="Q2684" s="18" t="str" cm="1">
        <f t="array" ref="Q2684">IF(LEN($A2684)&gt;0,SUMPRODUCT(($A2684=merged_names)*(_xlfn.TEXTAFTER(Q$2, "At ")=merged_belt_colours)*merged_months_at_rank),"")</f>
        <v/>
      </c>
      <c r="R2684" s="18" t="str" cm="1">
        <f t="array" ref="R2684">IF(LEN($A2684)&gt;0,SUMPRODUCT(($A2684=merged_names)*(_xlfn.TEXTAFTER(R$2, "At ")=merged_belt_colours)*merged_months_at_rank),"")</f>
        <v/>
      </c>
    </row>
    <row r="2685" spans="1:18" x14ac:dyDescent="0.25">
      <c r="A2685"/>
      <c r="B2685" s="15" t="str" cm="1">
        <f t="array" ref="B2685">IFERROR(IF(LEN(A2685)&gt;0, IF(SUMPRODUCT((Inactives[Key]=J2685)*(Inactives[Currently Inactive]))=1,"Inactive","Active"),""),"Active")</f>
        <v/>
      </c>
      <c r="C2685" s="16" t="str" cm="1">
        <f t="array" aca="1" ref="C2685" ca="1">IFERROR(_xlfn._xlws.FILTER(Inactives[Inactive On],(Inactives[Key]=J2685)*(Inactives[Currently Inactive]),""),"")</f>
        <v/>
      </c>
      <c r="D2685" s="16" t="str" cm="1">
        <f t="array" aca="1" ref="D2685" ca="1">IFERROR(INDEX(_xlfn.TEXTSPLIT(E2685," "),1),"")</f>
        <v/>
      </c>
      <c r="E2685" s="15" t="str" cm="1">
        <f t="array" aca="1" ref="E2685" ca="1">IFERROR(_xlfn._xlws.FILTER(merged_ranks,(merged_end_dates=DATE(9999,12,31))*(merged_names=A2685)),"")</f>
        <v/>
      </c>
      <c r="F2685" s="17" t="str">
        <f ca="1">_xlfn.XLOOKUP(J2685,Promotions[Promo Key],Promotions[Promo Date],"")</f>
        <v/>
      </c>
      <c r="G2685" s="18" t="str">
        <f t="shared" ca="1" si="179"/>
        <v/>
      </c>
      <c r="H2685" s="18" t="str">
        <f t="shared" ca="1" si="178"/>
        <v/>
      </c>
      <c r="I2685" s="17" t="str">
        <f>_xlfn.XLOOKUP(A2685,Students[Full Name],Students[Starting Rank],"")</f>
        <v/>
      </c>
      <c r="J2685" s="15" t="str">
        <f t="shared" ca="1" si="180"/>
        <v xml:space="preserve">: </v>
      </c>
      <c r="K2685" s="16" t="str">
        <f>_xlfn.XLOOKUP(A2685,Students[Full Name],Students[Start Date],"")</f>
        <v/>
      </c>
      <c r="L2685" s="18">
        <f t="shared" ca="1" si="181"/>
        <v>-1</v>
      </c>
      <c r="M2685" s="18" cm="1">
        <f t="array" aca="1" ref="M2685" ca="1">SUMPRODUCT(Inactives[Days Inactive]*(Inactives[Student]=A2685))/365</f>
        <v>0</v>
      </c>
      <c r="N2685" s="18" t="str" cm="1">
        <f t="array" ref="N2685">IF(LEN($A2685)&gt;0,SUMPRODUCT(($A2685=merged_names)*(_xlfn.TEXTAFTER(N$2, "At ")=merged_belt_colours)*merged_months_at_rank),"")</f>
        <v/>
      </c>
      <c r="O2685" s="18" t="str" cm="1">
        <f t="array" ref="O2685">IF(LEN($A2685)&gt;0,SUMPRODUCT(($A2685=merged_names)*(_xlfn.TEXTAFTER(O$2, "At ")=merged_belt_colours)*merged_months_at_rank),"")</f>
        <v/>
      </c>
      <c r="P2685" s="18" t="str" cm="1">
        <f t="array" ref="P2685">IF(LEN($A2685)&gt;0,SUMPRODUCT(($A2685=merged_names)*(_xlfn.TEXTAFTER(P$2, "At ")=merged_belt_colours)*merged_months_at_rank),"")</f>
        <v/>
      </c>
      <c r="Q2685" s="18" t="str" cm="1">
        <f t="array" ref="Q2685">IF(LEN($A2685)&gt;0,SUMPRODUCT(($A2685=merged_names)*(_xlfn.TEXTAFTER(Q$2, "At ")=merged_belt_colours)*merged_months_at_rank),"")</f>
        <v/>
      </c>
      <c r="R2685" s="18" t="str" cm="1">
        <f t="array" ref="R2685">IF(LEN($A2685)&gt;0,SUMPRODUCT(($A2685=merged_names)*(_xlfn.TEXTAFTER(R$2, "At ")=merged_belt_colours)*merged_months_at_rank),"")</f>
        <v/>
      </c>
    </row>
    <row r="2686" spans="1:18" x14ac:dyDescent="0.25">
      <c r="A2686"/>
      <c r="B2686" s="15" t="str" cm="1">
        <f t="array" ref="B2686">IFERROR(IF(LEN(A2686)&gt;0, IF(SUMPRODUCT((Inactives[Key]=J2686)*(Inactives[Currently Inactive]))=1,"Inactive","Active"),""),"Active")</f>
        <v/>
      </c>
      <c r="C2686" s="16" t="str" cm="1">
        <f t="array" aca="1" ref="C2686" ca="1">IFERROR(_xlfn._xlws.FILTER(Inactives[Inactive On],(Inactives[Key]=J2686)*(Inactives[Currently Inactive]),""),"")</f>
        <v/>
      </c>
      <c r="D2686" s="16" t="str" cm="1">
        <f t="array" aca="1" ref="D2686" ca="1">IFERROR(INDEX(_xlfn.TEXTSPLIT(E2686," "),1),"")</f>
        <v/>
      </c>
      <c r="E2686" s="15" t="str" cm="1">
        <f t="array" aca="1" ref="E2686" ca="1">IFERROR(_xlfn._xlws.FILTER(merged_ranks,(merged_end_dates=DATE(9999,12,31))*(merged_names=A2686)),"")</f>
        <v/>
      </c>
      <c r="F2686" s="17" t="str">
        <f ca="1">_xlfn.XLOOKUP(J2686,Promotions[Promo Key],Promotions[Promo Date],"")</f>
        <v/>
      </c>
      <c r="G2686" s="18" t="str">
        <f t="shared" ca="1" si="179"/>
        <v/>
      </c>
      <c r="H2686" s="18" t="str">
        <f t="shared" ca="1" si="178"/>
        <v/>
      </c>
      <c r="I2686" s="17" t="str">
        <f>_xlfn.XLOOKUP(A2686,Students[Full Name],Students[Starting Rank],"")</f>
        <v/>
      </c>
      <c r="J2686" s="15" t="str">
        <f t="shared" ca="1" si="180"/>
        <v xml:space="preserve">: </v>
      </c>
      <c r="K2686" s="16" t="str">
        <f>_xlfn.XLOOKUP(A2686,Students[Full Name],Students[Start Date],"")</f>
        <v/>
      </c>
      <c r="L2686" s="18">
        <f t="shared" ca="1" si="181"/>
        <v>-1</v>
      </c>
      <c r="M2686" s="18" cm="1">
        <f t="array" aca="1" ref="M2686" ca="1">SUMPRODUCT(Inactives[Days Inactive]*(Inactives[Student]=A2686))/365</f>
        <v>0</v>
      </c>
      <c r="N2686" s="18" t="str" cm="1">
        <f t="array" ref="N2686">IF(LEN($A2686)&gt;0,SUMPRODUCT(($A2686=merged_names)*(_xlfn.TEXTAFTER(N$2, "At ")=merged_belt_colours)*merged_months_at_rank),"")</f>
        <v/>
      </c>
      <c r="O2686" s="18" t="str" cm="1">
        <f t="array" ref="O2686">IF(LEN($A2686)&gt;0,SUMPRODUCT(($A2686=merged_names)*(_xlfn.TEXTAFTER(O$2, "At ")=merged_belt_colours)*merged_months_at_rank),"")</f>
        <v/>
      </c>
      <c r="P2686" s="18" t="str" cm="1">
        <f t="array" ref="P2686">IF(LEN($A2686)&gt;0,SUMPRODUCT(($A2686=merged_names)*(_xlfn.TEXTAFTER(P$2, "At ")=merged_belt_colours)*merged_months_at_rank),"")</f>
        <v/>
      </c>
      <c r="Q2686" s="18" t="str" cm="1">
        <f t="array" ref="Q2686">IF(LEN($A2686)&gt;0,SUMPRODUCT(($A2686=merged_names)*(_xlfn.TEXTAFTER(Q$2, "At ")=merged_belt_colours)*merged_months_at_rank),"")</f>
        <v/>
      </c>
      <c r="R2686" s="18" t="str" cm="1">
        <f t="array" ref="R2686">IF(LEN($A2686)&gt;0,SUMPRODUCT(($A2686=merged_names)*(_xlfn.TEXTAFTER(R$2, "At ")=merged_belt_colours)*merged_months_at_rank),"")</f>
        <v/>
      </c>
    </row>
    <row r="2687" spans="1:18" x14ac:dyDescent="0.25">
      <c r="A2687"/>
      <c r="B2687" s="15" t="str" cm="1">
        <f t="array" ref="B2687">IFERROR(IF(LEN(A2687)&gt;0, IF(SUMPRODUCT((Inactives[Key]=J2687)*(Inactives[Currently Inactive]))=1,"Inactive","Active"),""),"Active")</f>
        <v/>
      </c>
      <c r="C2687" s="16" t="str" cm="1">
        <f t="array" aca="1" ref="C2687" ca="1">IFERROR(_xlfn._xlws.FILTER(Inactives[Inactive On],(Inactives[Key]=J2687)*(Inactives[Currently Inactive]),""),"")</f>
        <v/>
      </c>
      <c r="D2687" s="16" t="str" cm="1">
        <f t="array" aca="1" ref="D2687" ca="1">IFERROR(INDEX(_xlfn.TEXTSPLIT(E2687," "),1),"")</f>
        <v/>
      </c>
      <c r="E2687" s="15" t="str" cm="1">
        <f t="array" aca="1" ref="E2687" ca="1">IFERROR(_xlfn._xlws.FILTER(merged_ranks,(merged_end_dates=DATE(9999,12,31))*(merged_names=A2687)),"")</f>
        <v/>
      </c>
      <c r="F2687" s="17" t="str">
        <f ca="1">_xlfn.XLOOKUP(J2687,Promotions[Promo Key],Promotions[Promo Date],"")</f>
        <v/>
      </c>
      <c r="G2687" s="18" t="str">
        <f t="shared" ca="1" si="179"/>
        <v/>
      </c>
      <c r="H2687" s="18" t="str">
        <f t="shared" ca="1" si="178"/>
        <v/>
      </c>
      <c r="I2687" s="17" t="str">
        <f>_xlfn.XLOOKUP(A2687,Students[Full Name],Students[Starting Rank],"")</f>
        <v/>
      </c>
      <c r="J2687" s="15" t="str">
        <f t="shared" ca="1" si="180"/>
        <v xml:space="preserve">: </v>
      </c>
      <c r="K2687" s="16" t="str">
        <f>_xlfn.XLOOKUP(A2687,Students[Full Name],Students[Start Date],"")</f>
        <v/>
      </c>
      <c r="L2687" s="18">
        <f t="shared" ca="1" si="181"/>
        <v>-1</v>
      </c>
      <c r="M2687" s="18" cm="1">
        <f t="array" aca="1" ref="M2687" ca="1">SUMPRODUCT(Inactives[Days Inactive]*(Inactives[Student]=A2687))/365</f>
        <v>0</v>
      </c>
      <c r="N2687" s="18" t="str" cm="1">
        <f t="array" ref="N2687">IF(LEN($A2687)&gt;0,SUMPRODUCT(($A2687=merged_names)*(_xlfn.TEXTAFTER(N$2, "At ")=merged_belt_colours)*merged_months_at_rank),"")</f>
        <v/>
      </c>
      <c r="O2687" s="18" t="str" cm="1">
        <f t="array" ref="O2687">IF(LEN($A2687)&gt;0,SUMPRODUCT(($A2687=merged_names)*(_xlfn.TEXTAFTER(O$2, "At ")=merged_belt_colours)*merged_months_at_rank),"")</f>
        <v/>
      </c>
      <c r="P2687" s="18" t="str" cm="1">
        <f t="array" ref="P2687">IF(LEN($A2687)&gt;0,SUMPRODUCT(($A2687=merged_names)*(_xlfn.TEXTAFTER(P$2, "At ")=merged_belt_colours)*merged_months_at_rank),"")</f>
        <v/>
      </c>
      <c r="Q2687" s="18" t="str" cm="1">
        <f t="array" ref="Q2687">IF(LEN($A2687)&gt;0,SUMPRODUCT(($A2687=merged_names)*(_xlfn.TEXTAFTER(Q$2, "At ")=merged_belt_colours)*merged_months_at_rank),"")</f>
        <v/>
      </c>
      <c r="R2687" s="18" t="str" cm="1">
        <f t="array" ref="R2687">IF(LEN($A2687)&gt;0,SUMPRODUCT(($A2687=merged_names)*(_xlfn.TEXTAFTER(R$2, "At ")=merged_belt_colours)*merged_months_at_rank),"")</f>
        <v/>
      </c>
    </row>
    <row r="2688" spans="1:18" x14ac:dyDescent="0.25">
      <c r="A2688"/>
      <c r="B2688" s="15" t="str" cm="1">
        <f t="array" ref="B2688">IFERROR(IF(LEN(A2688)&gt;0, IF(SUMPRODUCT((Inactives[Key]=J2688)*(Inactives[Currently Inactive]))=1,"Inactive","Active"),""),"Active")</f>
        <v/>
      </c>
      <c r="C2688" s="16" t="str" cm="1">
        <f t="array" aca="1" ref="C2688" ca="1">IFERROR(_xlfn._xlws.FILTER(Inactives[Inactive On],(Inactives[Key]=J2688)*(Inactives[Currently Inactive]),""),"")</f>
        <v/>
      </c>
      <c r="D2688" s="16" t="str" cm="1">
        <f t="array" aca="1" ref="D2688" ca="1">IFERROR(INDEX(_xlfn.TEXTSPLIT(E2688," "),1),"")</f>
        <v/>
      </c>
      <c r="E2688" s="15" t="str" cm="1">
        <f t="array" aca="1" ref="E2688" ca="1">IFERROR(_xlfn._xlws.FILTER(merged_ranks,(merged_end_dates=DATE(9999,12,31))*(merged_names=A2688)),"")</f>
        <v/>
      </c>
      <c r="F2688" s="17" t="str">
        <f ca="1">_xlfn.XLOOKUP(J2688,Promotions[Promo Key],Promotions[Promo Date],"")</f>
        <v/>
      </c>
      <c r="G2688" s="18" t="str">
        <f t="shared" ca="1" si="179"/>
        <v/>
      </c>
      <c r="H2688" s="18" t="str">
        <f t="shared" ca="1" si="178"/>
        <v/>
      </c>
      <c r="I2688" s="17" t="str">
        <f>_xlfn.XLOOKUP(A2688,Students[Full Name],Students[Starting Rank],"")</f>
        <v/>
      </c>
      <c r="J2688" s="15" t="str">
        <f t="shared" ca="1" si="180"/>
        <v xml:space="preserve">: </v>
      </c>
      <c r="K2688" s="16" t="str">
        <f>_xlfn.XLOOKUP(A2688,Students[Full Name],Students[Start Date],"")</f>
        <v/>
      </c>
      <c r="L2688" s="18">
        <f t="shared" ca="1" si="181"/>
        <v>-1</v>
      </c>
      <c r="M2688" s="18" cm="1">
        <f t="array" aca="1" ref="M2688" ca="1">SUMPRODUCT(Inactives[Days Inactive]*(Inactives[Student]=A2688))/365</f>
        <v>0</v>
      </c>
      <c r="N2688" s="18" t="str" cm="1">
        <f t="array" ref="N2688">IF(LEN($A2688)&gt;0,SUMPRODUCT(($A2688=merged_names)*(_xlfn.TEXTAFTER(N$2, "At ")=merged_belt_colours)*merged_months_at_rank),"")</f>
        <v/>
      </c>
      <c r="O2688" s="18" t="str" cm="1">
        <f t="array" ref="O2688">IF(LEN($A2688)&gt;0,SUMPRODUCT(($A2688=merged_names)*(_xlfn.TEXTAFTER(O$2, "At ")=merged_belt_colours)*merged_months_at_rank),"")</f>
        <v/>
      </c>
      <c r="P2688" s="18" t="str" cm="1">
        <f t="array" ref="P2688">IF(LEN($A2688)&gt;0,SUMPRODUCT(($A2688=merged_names)*(_xlfn.TEXTAFTER(P$2, "At ")=merged_belt_colours)*merged_months_at_rank),"")</f>
        <v/>
      </c>
      <c r="Q2688" s="18" t="str" cm="1">
        <f t="array" ref="Q2688">IF(LEN($A2688)&gt;0,SUMPRODUCT(($A2688=merged_names)*(_xlfn.TEXTAFTER(Q$2, "At ")=merged_belt_colours)*merged_months_at_rank),"")</f>
        <v/>
      </c>
      <c r="R2688" s="18" t="str" cm="1">
        <f t="array" ref="R2688">IF(LEN($A2688)&gt;0,SUMPRODUCT(($A2688=merged_names)*(_xlfn.TEXTAFTER(R$2, "At ")=merged_belt_colours)*merged_months_at_rank),"")</f>
        <v/>
      </c>
    </row>
    <row r="2689" spans="1:18" x14ac:dyDescent="0.25">
      <c r="A2689"/>
      <c r="B2689" s="15" t="str" cm="1">
        <f t="array" ref="B2689">IFERROR(IF(LEN(A2689)&gt;0, IF(SUMPRODUCT((Inactives[Key]=J2689)*(Inactives[Currently Inactive]))=1,"Inactive","Active"),""),"Active")</f>
        <v/>
      </c>
      <c r="C2689" s="16" t="str" cm="1">
        <f t="array" aca="1" ref="C2689" ca="1">IFERROR(_xlfn._xlws.FILTER(Inactives[Inactive On],(Inactives[Key]=J2689)*(Inactives[Currently Inactive]),""),"")</f>
        <v/>
      </c>
      <c r="D2689" s="16" t="str" cm="1">
        <f t="array" aca="1" ref="D2689" ca="1">IFERROR(INDEX(_xlfn.TEXTSPLIT(E2689," "),1),"")</f>
        <v/>
      </c>
      <c r="E2689" s="15" t="str" cm="1">
        <f t="array" aca="1" ref="E2689" ca="1">IFERROR(_xlfn._xlws.FILTER(merged_ranks,(merged_end_dates=DATE(9999,12,31))*(merged_names=A2689)),"")</f>
        <v/>
      </c>
      <c r="F2689" s="17" t="str">
        <f ca="1">_xlfn.XLOOKUP(J2689,Promotions[Promo Key],Promotions[Promo Date],"")</f>
        <v/>
      </c>
      <c r="G2689" s="18" t="str">
        <f t="shared" ca="1" si="179"/>
        <v/>
      </c>
      <c r="H2689" s="18" t="str">
        <f t="shared" ca="1" si="178"/>
        <v/>
      </c>
      <c r="I2689" s="17" t="str">
        <f>_xlfn.XLOOKUP(A2689,Students[Full Name],Students[Starting Rank],"")</f>
        <v/>
      </c>
      <c r="J2689" s="15" t="str">
        <f t="shared" ca="1" si="180"/>
        <v xml:space="preserve">: </v>
      </c>
      <c r="K2689" s="16" t="str">
        <f>_xlfn.XLOOKUP(A2689,Students[Full Name],Students[Start Date],"")</f>
        <v/>
      </c>
      <c r="L2689" s="18">
        <f t="shared" ca="1" si="181"/>
        <v>-1</v>
      </c>
      <c r="M2689" s="18" cm="1">
        <f t="array" aca="1" ref="M2689" ca="1">SUMPRODUCT(Inactives[Days Inactive]*(Inactives[Student]=A2689))/365</f>
        <v>0</v>
      </c>
      <c r="N2689" s="18" t="str" cm="1">
        <f t="array" ref="N2689">IF(LEN($A2689)&gt;0,SUMPRODUCT(($A2689=merged_names)*(_xlfn.TEXTAFTER(N$2, "At ")=merged_belt_colours)*merged_months_at_rank),"")</f>
        <v/>
      </c>
      <c r="O2689" s="18" t="str" cm="1">
        <f t="array" ref="O2689">IF(LEN($A2689)&gt;0,SUMPRODUCT(($A2689=merged_names)*(_xlfn.TEXTAFTER(O$2, "At ")=merged_belt_colours)*merged_months_at_rank),"")</f>
        <v/>
      </c>
      <c r="P2689" s="18" t="str" cm="1">
        <f t="array" ref="P2689">IF(LEN($A2689)&gt;0,SUMPRODUCT(($A2689=merged_names)*(_xlfn.TEXTAFTER(P$2, "At ")=merged_belt_colours)*merged_months_at_rank),"")</f>
        <v/>
      </c>
      <c r="Q2689" s="18" t="str" cm="1">
        <f t="array" ref="Q2689">IF(LEN($A2689)&gt;0,SUMPRODUCT(($A2689=merged_names)*(_xlfn.TEXTAFTER(Q$2, "At ")=merged_belt_colours)*merged_months_at_rank),"")</f>
        <v/>
      </c>
      <c r="R2689" s="18" t="str" cm="1">
        <f t="array" ref="R2689">IF(LEN($A2689)&gt;0,SUMPRODUCT(($A2689=merged_names)*(_xlfn.TEXTAFTER(R$2, "At ")=merged_belt_colours)*merged_months_at_rank),"")</f>
        <v/>
      </c>
    </row>
    <row r="2690" spans="1:18" x14ac:dyDescent="0.25">
      <c r="A2690"/>
      <c r="B2690" s="15" t="str" cm="1">
        <f t="array" ref="B2690">IFERROR(IF(LEN(A2690)&gt;0, IF(SUMPRODUCT((Inactives[Key]=J2690)*(Inactives[Currently Inactive]))=1,"Inactive","Active"),""),"Active")</f>
        <v/>
      </c>
      <c r="C2690" s="16" t="str" cm="1">
        <f t="array" aca="1" ref="C2690" ca="1">IFERROR(_xlfn._xlws.FILTER(Inactives[Inactive On],(Inactives[Key]=J2690)*(Inactives[Currently Inactive]),""),"")</f>
        <v/>
      </c>
      <c r="D2690" s="16" t="str" cm="1">
        <f t="array" aca="1" ref="D2690" ca="1">IFERROR(INDEX(_xlfn.TEXTSPLIT(E2690," "),1),"")</f>
        <v/>
      </c>
      <c r="E2690" s="15" t="str" cm="1">
        <f t="array" aca="1" ref="E2690" ca="1">IFERROR(_xlfn._xlws.FILTER(merged_ranks,(merged_end_dates=DATE(9999,12,31))*(merged_names=A2690)),"")</f>
        <v/>
      </c>
      <c r="F2690" s="17" t="str">
        <f ca="1">_xlfn.XLOOKUP(J2690,Promotions[Promo Key],Promotions[Promo Date],"")</f>
        <v/>
      </c>
      <c r="G2690" s="18" t="str">
        <f t="shared" ca="1" si="179"/>
        <v/>
      </c>
      <c r="H2690" s="18" t="str">
        <f t="shared" ca="1" si="178"/>
        <v/>
      </c>
      <c r="I2690" s="17" t="str">
        <f>_xlfn.XLOOKUP(A2690,Students[Full Name],Students[Starting Rank],"")</f>
        <v/>
      </c>
      <c r="J2690" s="15" t="str">
        <f t="shared" ca="1" si="180"/>
        <v xml:space="preserve">: </v>
      </c>
      <c r="K2690" s="16" t="str">
        <f>_xlfn.XLOOKUP(A2690,Students[Full Name],Students[Start Date],"")</f>
        <v/>
      </c>
      <c r="L2690" s="18">
        <f t="shared" ca="1" si="181"/>
        <v>-1</v>
      </c>
      <c r="M2690" s="18" cm="1">
        <f t="array" aca="1" ref="M2690" ca="1">SUMPRODUCT(Inactives[Days Inactive]*(Inactives[Student]=A2690))/365</f>
        <v>0</v>
      </c>
      <c r="N2690" s="18" t="str" cm="1">
        <f t="array" ref="N2690">IF(LEN($A2690)&gt;0,SUMPRODUCT(($A2690=merged_names)*(_xlfn.TEXTAFTER(N$2, "At ")=merged_belt_colours)*merged_months_at_rank),"")</f>
        <v/>
      </c>
      <c r="O2690" s="18" t="str" cm="1">
        <f t="array" ref="O2690">IF(LEN($A2690)&gt;0,SUMPRODUCT(($A2690=merged_names)*(_xlfn.TEXTAFTER(O$2, "At ")=merged_belt_colours)*merged_months_at_rank),"")</f>
        <v/>
      </c>
      <c r="P2690" s="18" t="str" cm="1">
        <f t="array" ref="P2690">IF(LEN($A2690)&gt;0,SUMPRODUCT(($A2690=merged_names)*(_xlfn.TEXTAFTER(P$2, "At ")=merged_belt_colours)*merged_months_at_rank),"")</f>
        <v/>
      </c>
      <c r="Q2690" s="18" t="str" cm="1">
        <f t="array" ref="Q2690">IF(LEN($A2690)&gt;0,SUMPRODUCT(($A2690=merged_names)*(_xlfn.TEXTAFTER(Q$2, "At ")=merged_belt_colours)*merged_months_at_rank),"")</f>
        <v/>
      </c>
      <c r="R2690" s="18" t="str" cm="1">
        <f t="array" ref="R2690">IF(LEN($A2690)&gt;0,SUMPRODUCT(($A2690=merged_names)*(_xlfn.TEXTAFTER(R$2, "At ")=merged_belt_colours)*merged_months_at_rank),"")</f>
        <v/>
      </c>
    </row>
    <row r="2691" spans="1:18" x14ac:dyDescent="0.25">
      <c r="A2691"/>
      <c r="B2691" s="15" t="str" cm="1">
        <f t="array" ref="B2691">IFERROR(IF(LEN(A2691)&gt;0, IF(SUMPRODUCT((Inactives[Key]=J2691)*(Inactives[Currently Inactive]))=1,"Inactive","Active"),""),"Active")</f>
        <v/>
      </c>
      <c r="C2691" s="16" t="str" cm="1">
        <f t="array" aca="1" ref="C2691" ca="1">IFERROR(_xlfn._xlws.FILTER(Inactives[Inactive On],(Inactives[Key]=J2691)*(Inactives[Currently Inactive]),""),"")</f>
        <v/>
      </c>
      <c r="D2691" s="16" t="str" cm="1">
        <f t="array" aca="1" ref="D2691" ca="1">IFERROR(INDEX(_xlfn.TEXTSPLIT(E2691," "),1),"")</f>
        <v/>
      </c>
      <c r="E2691" s="15" t="str" cm="1">
        <f t="array" aca="1" ref="E2691" ca="1">IFERROR(_xlfn._xlws.FILTER(merged_ranks,(merged_end_dates=DATE(9999,12,31))*(merged_names=A2691)),"")</f>
        <v/>
      </c>
      <c r="F2691" s="17" t="str">
        <f ca="1">_xlfn.XLOOKUP(J2691,Promotions[Promo Key],Promotions[Promo Date],"")</f>
        <v/>
      </c>
      <c r="G2691" s="18" t="str">
        <f t="shared" ca="1" si="179"/>
        <v/>
      </c>
      <c r="H2691" s="18" t="str">
        <f t="shared" ca="1" si="178"/>
        <v/>
      </c>
      <c r="I2691" s="17" t="str">
        <f>_xlfn.XLOOKUP(A2691,Students[Full Name],Students[Starting Rank],"")</f>
        <v/>
      </c>
      <c r="J2691" s="15" t="str">
        <f t="shared" ca="1" si="180"/>
        <v xml:space="preserve">: </v>
      </c>
      <c r="K2691" s="16" t="str">
        <f>_xlfn.XLOOKUP(A2691,Students[Full Name],Students[Start Date],"")</f>
        <v/>
      </c>
      <c r="L2691" s="18">
        <f t="shared" ca="1" si="181"/>
        <v>-1</v>
      </c>
      <c r="M2691" s="18" cm="1">
        <f t="array" aca="1" ref="M2691" ca="1">SUMPRODUCT(Inactives[Days Inactive]*(Inactives[Student]=A2691))/365</f>
        <v>0</v>
      </c>
      <c r="N2691" s="18" t="str" cm="1">
        <f t="array" ref="N2691">IF(LEN($A2691)&gt;0,SUMPRODUCT(($A2691=merged_names)*(_xlfn.TEXTAFTER(N$2, "At ")=merged_belt_colours)*merged_months_at_rank),"")</f>
        <v/>
      </c>
      <c r="O2691" s="18" t="str" cm="1">
        <f t="array" ref="O2691">IF(LEN($A2691)&gt;0,SUMPRODUCT(($A2691=merged_names)*(_xlfn.TEXTAFTER(O$2, "At ")=merged_belt_colours)*merged_months_at_rank),"")</f>
        <v/>
      </c>
      <c r="P2691" s="18" t="str" cm="1">
        <f t="array" ref="P2691">IF(LEN($A2691)&gt;0,SUMPRODUCT(($A2691=merged_names)*(_xlfn.TEXTAFTER(P$2, "At ")=merged_belt_colours)*merged_months_at_rank),"")</f>
        <v/>
      </c>
      <c r="Q2691" s="18" t="str" cm="1">
        <f t="array" ref="Q2691">IF(LEN($A2691)&gt;0,SUMPRODUCT(($A2691=merged_names)*(_xlfn.TEXTAFTER(Q$2, "At ")=merged_belt_colours)*merged_months_at_rank),"")</f>
        <v/>
      </c>
      <c r="R2691" s="18" t="str" cm="1">
        <f t="array" ref="R2691">IF(LEN($A2691)&gt;0,SUMPRODUCT(($A2691=merged_names)*(_xlfn.TEXTAFTER(R$2, "At ")=merged_belt_colours)*merged_months_at_rank),"")</f>
        <v/>
      </c>
    </row>
    <row r="2692" spans="1:18" x14ac:dyDescent="0.25">
      <c r="A2692"/>
      <c r="B2692" s="15" t="str" cm="1">
        <f t="array" ref="B2692">IFERROR(IF(LEN(A2692)&gt;0, IF(SUMPRODUCT((Inactives[Key]=J2692)*(Inactives[Currently Inactive]))=1,"Inactive","Active"),""),"Active")</f>
        <v/>
      </c>
      <c r="C2692" s="16" t="str" cm="1">
        <f t="array" aca="1" ref="C2692" ca="1">IFERROR(_xlfn._xlws.FILTER(Inactives[Inactive On],(Inactives[Key]=J2692)*(Inactives[Currently Inactive]),""),"")</f>
        <v/>
      </c>
      <c r="D2692" s="16" t="str" cm="1">
        <f t="array" aca="1" ref="D2692" ca="1">IFERROR(INDEX(_xlfn.TEXTSPLIT(E2692," "),1),"")</f>
        <v/>
      </c>
      <c r="E2692" s="15" t="str" cm="1">
        <f t="array" aca="1" ref="E2692" ca="1">IFERROR(_xlfn._xlws.FILTER(merged_ranks,(merged_end_dates=DATE(9999,12,31))*(merged_names=A2692)),"")</f>
        <v/>
      </c>
      <c r="F2692" s="17" t="str">
        <f ca="1">_xlfn.XLOOKUP(J2692,Promotions[Promo Key],Promotions[Promo Date],"")</f>
        <v/>
      </c>
      <c r="G2692" s="18" t="str">
        <f t="shared" ca="1" si="179"/>
        <v/>
      </c>
      <c r="H2692" s="18" t="str">
        <f t="shared" ca="1" si="178"/>
        <v/>
      </c>
      <c r="I2692" s="17" t="str">
        <f>_xlfn.XLOOKUP(A2692,Students[Full Name],Students[Starting Rank],"")</f>
        <v/>
      </c>
      <c r="J2692" s="15" t="str">
        <f t="shared" ca="1" si="180"/>
        <v xml:space="preserve">: </v>
      </c>
      <c r="K2692" s="16" t="str">
        <f>_xlfn.XLOOKUP(A2692,Students[Full Name],Students[Start Date],"")</f>
        <v/>
      </c>
      <c r="L2692" s="18">
        <f t="shared" ca="1" si="181"/>
        <v>-1</v>
      </c>
      <c r="M2692" s="18" cm="1">
        <f t="array" aca="1" ref="M2692" ca="1">SUMPRODUCT(Inactives[Days Inactive]*(Inactives[Student]=A2692))/365</f>
        <v>0</v>
      </c>
      <c r="N2692" s="18" t="str" cm="1">
        <f t="array" ref="N2692">IF(LEN($A2692)&gt;0,SUMPRODUCT(($A2692=merged_names)*(_xlfn.TEXTAFTER(N$2, "At ")=merged_belt_colours)*merged_months_at_rank),"")</f>
        <v/>
      </c>
      <c r="O2692" s="18" t="str" cm="1">
        <f t="array" ref="O2692">IF(LEN($A2692)&gt;0,SUMPRODUCT(($A2692=merged_names)*(_xlfn.TEXTAFTER(O$2, "At ")=merged_belt_colours)*merged_months_at_rank),"")</f>
        <v/>
      </c>
      <c r="P2692" s="18" t="str" cm="1">
        <f t="array" ref="P2692">IF(LEN($A2692)&gt;0,SUMPRODUCT(($A2692=merged_names)*(_xlfn.TEXTAFTER(P$2, "At ")=merged_belt_colours)*merged_months_at_rank),"")</f>
        <v/>
      </c>
      <c r="Q2692" s="18" t="str" cm="1">
        <f t="array" ref="Q2692">IF(LEN($A2692)&gt;0,SUMPRODUCT(($A2692=merged_names)*(_xlfn.TEXTAFTER(Q$2, "At ")=merged_belt_colours)*merged_months_at_rank),"")</f>
        <v/>
      </c>
      <c r="R2692" s="18" t="str" cm="1">
        <f t="array" ref="R2692">IF(LEN($A2692)&gt;0,SUMPRODUCT(($A2692=merged_names)*(_xlfn.TEXTAFTER(R$2, "At ")=merged_belt_colours)*merged_months_at_rank),"")</f>
        <v/>
      </c>
    </row>
    <row r="2693" spans="1:18" x14ac:dyDescent="0.25">
      <c r="A2693"/>
      <c r="B2693" s="15" t="str" cm="1">
        <f t="array" ref="B2693">IFERROR(IF(LEN(A2693)&gt;0, IF(SUMPRODUCT((Inactives[Key]=J2693)*(Inactives[Currently Inactive]))=1,"Inactive","Active"),""),"Active")</f>
        <v/>
      </c>
      <c r="C2693" s="16" t="str" cm="1">
        <f t="array" aca="1" ref="C2693" ca="1">IFERROR(_xlfn._xlws.FILTER(Inactives[Inactive On],(Inactives[Key]=J2693)*(Inactives[Currently Inactive]),""),"")</f>
        <v/>
      </c>
      <c r="D2693" s="16" t="str" cm="1">
        <f t="array" aca="1" ref="D2693" ca="1">IFERROR(INDEX(_xlfn.TEXTSPLIT(E2693," "),1),"")</f>
        <v/>
      </c>
      <c r="E2693" s="15" t="str" cm="1">
        <f t="array" aca="1" ref="E2693" ca="1">IFERROR(_xlfn._xlws.FILTER(merged_ranks,(merged_end_dates=DATE(9999,12,31))*(merged_names=A2693)),"")</f>
        <v/>
      </c>
      <c r="F2693" s="17" t="str">
        <f ca="1">_xlfn.XLOOKUP(J2693,Promotions[Promo Key],Promotions[Promo Date],"")</f>
        <v/>
      </c>
      <c r="G2693" s="18" t="str">
        <f t="shared" ca="1" si="179"/>
        <v/>
      </c>
      <c r="H2693" s="18" t="str">
        <f t="shared" ca="1" si="178"/>
        <v/>
      </c>
      <c r="I2693" s="17" t="str">
        <f>_xlfn.XLOOKUP(A2693,Students[Full Name],Students[Starting Rank],"")</f>
        <v/>
      </c>
      <c r="J2693" s="15" t="str">
        <f t="shared" ca="1" si="180"/>
        <v xml:space="preserve">: </v>
      </c>
      <c r="K2693" s="16" t="str">
        <f>_xlfn.XLOOKUP(A2693,Students[Full Name],Students[Start Date],"")</f>
        <v/>
      </c>
      <c r="L2693" s="18">
        <f t="shared" ca="1" si="181"/>
        <v>-1</v>
      </c>
      <c r="M2693" s="18" cm="1">
        <f t="array" aca="1" ref="M2693" ca="1">SUMPRODUCT(Inactives[Days Inactive]*(Inactives[Student]=A2693))/365</f>
        <v>0</v>
      </c>
      <c r="N2693" s="18" t="str" cm="1">
        <f t="array" ref="N2693">IF(LEN($A2693)&gt;0,SUMPRODUCT(($A2693=merged_names)*(_xlfn.TEXTAFTER(N$2, "At ")=merged_belt_colours)*merged_months_at_rank),"")</f>
        <v/>
      </c>
      <c r="O2693" s="18" t="str" cm="1">
        <f t="array" ref="O2693">IF(LEN($A2693)&gt;0,SUMPRODUCT(($A2693=merged_names)*(_xlfn.TEXTAFTER(O$2, "At ")=merged_belt_colours)*merged_months_at_rank),"")</f>
        <v/>
      </c>
      <c r="P2693" s="18" t="str" cm="1">
        <f t="array" ref="P2693">IF(LEN($A2693)&gt;0,SUMPRODUCT(($A2693=merged_names)*(_xlfn.TEXTAFTER(P$2, "At ")=merged_belt_colours)*merged_months_at_rank),"")</f>
        <v/>
      </c>
      <c r="Q2693" s="18" t="str" cm="1">
        <f t="array" ref="Q2693">IF(LEN($A2693)&gt;0,SUMPRODUCT(($A2693=merged_names)*(_xlfn.TEXTAFTER(Q$2, "At ")=merged_belt_colours)*merged_months_at_rank),"")</f>
        <v/>
      </c>
      <c r="R2693" s="18" t="str" cm="1">
        <f t="array" ref="R2693">IF(LEN($A2693)&gt;0,SUMPRODUCT(($A2693=merged_names)*(_xlfn.TEXTAFTER(R$2, "At ")=merged_belt_colours)*merged_months_at_rank),"")</f>
        <v/>
      </c>
    </row>
    <row r="2694" spans="1:18" x14ac:dyDescent="0.25">
      <c r="A2694"/>
      <c r="B2694" s="15" t="str" cm="1">
        <f t="array" ref="B2694">IFERROR(IF(LEN(A2694)&gt;0, IF(SUMPRODUCT((Inactives[Key]=J2694)*(Inactives[Currently Inactive]))=1,"Inactive","Active"),""),"Active")</f>
        <v/>
      </c>
      <c r="C2694" s="16" t="str" cm="1">
        <f t="array" aca="1" ref="C2694" ca="1">IFERROR(_xlfn._xlws.FILTER(Inactives[Inactive On],(Inactives[Key]=J2694)*(Inactives[Currently Inactive]),""),"")</f>
        <v/>
      </c>
      <c r="D2694" s="16" t="str" cm="1">
        <f t="array" aca="1" ref="D2694" ca="1">IFERROR(INDEX(_xlfn.TEXTSPLIT(E2694," "),1),"")</f>
        <v/>
      </c>
      <c r="E2694" s="15" t="str" cm="1">
        <f t="array" aca="1" ref="E2694" ca="1">IFERROR(_xlfn._xlws.FILTER(merged_ranks,(merged_end_dates=DATE(9999,12,31))*(merged_names=A2694)),"")</f>
        <v/>
      </c>
      <c r="F2694" s="17" t="str">
        <f ca="1">_xlfn.XLOOKUP(J2694,Promotions[Promo Key],Promotions[Promo Date],"")</f>
        <v/>
      </c>
      <c r="G2694" s="18" t="str">
        <f t="shared" ca="1" si="179"/>
        <v/>
      </c>
      <c r="H2694" s="18" t="str">
        <f t="shared" ca="1" si="178"/>
        <v/>
      </c>
      <c r="I2694" s="17" t="str">
        <f>_xlfn.XLOOKUP(A2694,Students[Full Name],Students[Starting Rank],"")</f>
        <v/>
      </c>
      <c r="J2694" s="15" t="str">
        <f t="shared" ca="1" si="180"/>
        <v xml:space="preserve">: </v>
      </c>
      <c r="K2694" s="16" t="str">
        <f>_xlfn.XLOOKUP(A2694,Students[Full Name],Students[Start Date],"")</f>
        <v/>
      </c>
      <c r="L2694" s="18">
        <f t="shared" ca="1" si="181"/>
        <v>-1</v>
      </c>
      <c r="M2694" s="18" cm="1">
        <f t="array" aca="1" ref="M2694" ca="1">SUMPRODUCT(Inactives[Days Inactive]*(Inactives[Student]=A2694))/365</f>
        <v>0</v>
      </c>
      <c r="N2694" s="18" t="str" cm="1">
        <f t="array" ref="N2694">IF(LEN($A2694)&gt;0,SUMPRODUCT(($A2694=merged_names)*(_xlfn.TEXTAFTER(N$2, "At ")=merged_belt_colours)*merged_months_at_rank),"")</f>
        <v/>
      </c>
      <c r="O2694" s="18" t="str" cm="1">
        <f t="array" ref="O2694">IF(LEN($A2694)&gt;0,SUMPRODUCT(($A2694=merged_names)*(_xlfn.TEXTAFTER(O$2, "At ")=merged_belt_colours)*merged_months_at_rank),"")</f>
        <v/>
      </c>
      <c r="P2694" s="18" t="str" cm="1">
        <f t="array" ref="P2694">IF(LEN($A2694)&gt;0,SUMPRODUCT(($A2694=merged_names)*(_xlfn.TEXTAFTER(P$2, "At ")=merged_belt_colours)*merged_months_at_rank),"")</f>
        <v/>
      </c>
      <c r="Q2694" s="18" t="str" cm="1">
        <f t="array" ref="Q2694">IF(LEN($A2694)&gt;0,SUMPRODUCT(($A2694=merged_names)*(_xlfn.TEXTAFTER(Q$2, "At ")=merged_belt_colours)*merged_months_at_rank),"")</f>
        <v/>
      </c>
      <c r="R2694" s="18" t="str" cm="1">
        <f t="array" ref="R2694">IF(LEN($A2694)&gt;0,SUMPRODUCT(($A2694=merged_names)*(_xlfn.TEXTAFTER(R$2, "At ")=merged_belt_colours)*merged_months_at_rank),"")</f>
        <v/>
      </c>
    </row>
    <row r="2695" spans="1:18" x14ac:dyDescent="0.25">
      <c r="A2695"/>
      <c r="B2695" s="15" t="str" cm="1">
        <f t="array" ref="B2695">IFERROR(IF(LEN(A2695)&gt;0, IF(SUMPRODUCT((Inactives[Key]=J2695)*(Inactives[Currently Inactive]))=1,"Inactive","Active"),""),"Active")</f>
        <v/>
      </c>
      <c r="C2695" s="16" t="str" cm="1">
        <f t="array" aca="1" ref="C2695" ca="1">IFERROR(_xlfn._xlws.FILTER(Inactives[Inactive On],(Inactives[Key]=J2695)*(Inactives[Currently Inactive]),""),"")</f>
        <v/>
      </c>
      <c r="D2695" s="16" t="str" cm="1">
        <f t="array" aca="1" ref="D2695" ca="1">IFERROR(INDEX(_xlfn.TEXTSPLIT(E2695," "),1),"")</f>
        <v/>
      </c>
      <c r="E2695" s="15" t="str" cm="1">
        <f t="array" aca="1" ref="E2695" ca="1">IFERROR(_xlfn._xlws.FILTER(merged_ranks,(merged_end_dates=DATE(9999,12,31))*(merged_names=A2695)),"")</f>
        <v/>
      </c>
      <c r="F2695" s="17" t="str">
        <f ca="1">_xlfn.XLOOKUP(J2695,Promotions[Promo Key],Promotions[Promo Date],"")</f>
        <v/>
      </c>
      <c r="G2695" s="18" t="str">
        <f t="shared" ca="1" si="179"/>
        <v/>
      </c>
      <c r="H2695" s="18" t="str">
        <f t="shared" ca="1" si="178"/>
        <v/>
      </c>
      <c r="I2695" s="17" t="str">
        <f>_xlfn.XLOOKUP(A2695,Students[Full Name],Students[Starting Rank],"")</f>
        <v/>
      </c>
      <c r="J2695" s="15" t="str">
        <f t="shared" ca="1" si="180"/>
        <v xml:space="preserve">: </v>
      </c>
      <c r="K2695" s="16" t="str">
        <f>_xlfn.XLOOKUP(A2695,Students[Full Name],Students[Start Date],"")</f>
        <v/>
      </c>
      <c r="L2695" s="18">
        <f t="shared" ca="1" si="181"/>
        <v>-1</v>
      </c>
      <c r="M2695" s="18" cm="1">
        <f t="array" aca="1" ref="M2695" ca="1">SUMPRODUCT(Inactives[Days Inactive]*(Inactives[Student]=A2695))/365</f>
        <v>0</v>
      </c>
      <c r="N2695" s="18" t="str" cm="1">
        <f t="array" ref="N2695">IF(LEN($A2695)&gt;0,SUMPRODUCT(($A2695=merged_names)*(_xlfn.TEXTAFTER(N$2, "At ")=merged_belt_colours)*merged_months_at_rank),"")</f>
        <v/>
      </c>
      <c r="O2695" s="18" t="str" cm="1">
        <f t="array" ref="O2695">IF(LEN($A2695)&gt;0,SUMPRODUCT(($A2695=merged_names)*(_xlfn.TEXTAFTER(O$2, "At ")=merged_belt_colours)*merged_months_at_rank),"")</f>
        <v/>
      </c>
      <c r="P2695" s="18" t="str" cm="1">
        <f t="array" ref="P2695">IF(LEN($A2695)&gt;0,SUMPRODUCT(($A2695=merged_names)*(_xlfn.TEXTAFTER(P$2, "At ")=merged_belt_colours)*merged_months_at_rank),"")</f>
        <v/>
      </c>
      <c r="Q2695" s="18" t="str" cm="1">
        <f t="array" ref="Q2695">IF(LEN($A2695)&gt;0,SUMPRODUCT(($A2695=merged_names)*(_xlfn.TEXTAFTER(Q$2, "At ")=merged_belt_colours)*merged_months_at_rank),"")</f>
        <v/>
      </c>
      <c r="R2695" s="18" t="str" cm="1">
        <f t="array" ref="R2695">IF(LEN($A2695)&gt;0,SUMPRODUCT(($A2695=merged_names)*(_xlfn.TEXTAFTER(R$2, "At ")=merged_belt_colours)*merged_months_at_rank),"")</f>
        <v/>
      </c>
    </row>
    <row r="2696" spans="1:18" x14ac:dyDescent="0.25">
      <c r="A2696"/>
      <c r="B2696" s="15" t="str" cm="1">
        <f t="array" ref="B2696">IFERROR(IF(LEN(A2696)&gt;0, IF(SUMPRODUCT((Inactives[Key]=J2696)*(Inactives[Currently Inactive]))=1,"Inactive","Active"),""),"Active")</f>
        <v/>
      </c>
      <c r="C2696" s="16" t="str" cm="1">
        <f t="array" aca="1" ref="C2696" ca="1">IFERROR(_xlfn._xlws.FILTER(Inactives[Inactive On],(Inactives[Key]=J2696)*(Inactives[Currently Inactive]),""),"")</f>
        <v/>
      </c>
      <c r="D2696" s="16" t="str" cm="1">
        <f t="array" aca="1" ref="D2696" ca="1">IFERROR(INDEX(_xlfn.TEXTSPLIT(E2696," "),1),"")</f>
        <v/>
      </c>
      <c r="E2696" s="15" t="str" cm="1">
        <f t="array" aca="1" ref="E2696" ca="1">IFERROR(_xlfn._xlws.FILTER(merged_ranks,(merged_end_dates=DATE(9999,12,31))*(merged_names=A2696)),"")</f>
        <v/>
      </c>
      <c r="F2696" s="17" t="str">
        <f ca="1">_xlfn.XLOOKUP(J2696,Promotions[Promo Key],Promotions[Promo Date],"")</f>
        <v/>
      </c>
      <c r="G2696" s="18" t="str">
        <f t="shared" ca="1" si="179"/>
        <v/>
      </c>
      <c r="H2696" s="18" t="str">
        <f t="shared" ca="1" si="178"/>
        <v/>
      </c>
      <c r="I2696" s="17" t="str">
        <f>_xlfn.XLOOKUP(A2696,Students[Full Name],Students[Starting Rank],"")</f>
        <v/>
      </c>
      <c r="J2696" s="15" t="str">
        <f t="shared" ca="1" si="180"/>
        <v xml:space="preserve">: </v>
      </c>
      <c r="K2696" s="16" t="str">
        <f>_xlfn.XLOOKUP(A2696,Students[Full Name],Students[Start Date],"")</f>
        <v/>
      </c>
      <c r="L2696" s="18">
        <f t="shared" ca="1" si="181"/>
        <v>-1</v>
      </c>
      <c r="M2696" s="18" cm="1">
        <f t="array" aca="1" ref="M2696" ca="1">SUMPRODUCT(Inactives[Days Inactive]*(Inactives[Student]=A2696))/365</f>
        <v>0</v>
      </c>
      <c r="N2696" s="18" t="str" cm="1">
        <f t="array" ref="N2696">IF(LEN($A2696)&gt;0,SUMPRODUCT(($A2696=merged_names)*(_xlfn.TEXTAFTER(N$2, "At ")=merged_belt_colours)*merged_months_at_rank),"")</f>
        <v/>
      </c>
      <c r="O2696" s="18" t="str" cm="1">
        <f t="array" ref="O2696">IF(LEN($A2696)&gt;0,SUMPRODUCT(($A2696=merged_names)*(_xlfn.TEXTAFTER(O$2, "At ")=merged_belt_colours)*merged_months_at_rank),"")</f>
        <v/>
      </c>
      <c r="P2696" s="18" t="str" cm="1">
        <f t="array" ref="P2696">IF(LEN($A2696)&gt;0,SUMPRODUCT(($A2696=merged_names)*(_xlfn.TEXTAFTER(P$2, "At ")=merged_belt_colours)*merged_months_at_rank),"")</f>
        <v/>
      </c>
      <c r="Q2696" s="18" t="str" cm="1">
        <f t="array" ref="Q2696">IF(LEN($A2696)&gt;0,SUMPRODUCT(($A2696=merged_names)*(_xlfn.TEXTAFTER(Q$2, "At ")=merged_belt_colours)*merged_months_at_rank),"")</f>
        <v/>
      </c>
      <c r="R2696" s="18" t="str" cm="1">
        <f t="array" ref="R2696">IF(LEN($A2696)&gt;0,SUMPRODUCT(($A2696=merged_names)*(_xlfn.TEXTAFTER(R$2, "At ")=merged_belt_colours)*merged_months_at_rank),"")</f>
        <v/>
      </c>
    </row>
    <row r="2697" spans="1:18" x14ac:dyDescent="0.25">
      <c r="A2697"/>
      <c r="B2697" s="15" t="str" cm="1">
        <f t="array" ref="B2697">IFERROR(IF(LEN(A2697)&gt;0, IF(SUMPRODUCT((Inactives[Key]=J2697)*(Inactives[Currently Inactive]))=1,"Inactive","Active"),""),"Active")</f>
        <v/>
      </c>
      <c r="C2697" s="16" t="str" cm="1">
        <f t="array" aca="1" ref="C2697" ca="1">IFERROR(_xlfn._xlws.FILTER(Inactives[Inactive On],(Inactives[Key]=J2697)*(Inactives[Currently Inactive]),""),"")</f>
        <v/>
      </c>
      <c r="D2697" s="16" t="str" cm="1">
        <f t="array" aca="1" ref="D2697" ca="1">IFERROR(INDEX(_xlfn.TEXTSPLIT(E2697," "),1),"")</f>
        <v/>
      </c>
      <c r="E2697" s="15" t="str" cm="1">
        <f t="array" aca="1" ref="E2697" ca="1">IFERROR(_xlfn._xlws.FILTER(merged_ranks,(merged_end_dates=DATE(9999,12,31))*(merged_names=A2697)),"")</f>
        <v/>
      </c>
      <c r="F2697" s="17" t="str">
        <f ca="1">_xlfn.XLOOKUP(J2697,Promotions[Promo Key],Promotions[Promo Date],"")</f>
        <v/>
      </c>
      <c r="G2697" s="18" t="str">
        <f t="shared" ca="1" si="179"/>
        <v/>
      </c>
      <c r="H2697" s="18" t="str">
        <f t="shared" ca="1" si="178"/>
        <v/>
      </c>
      <c r="I2697" s="17" t="str">
        <f>_xlfn.XLOOKUP(A2697,Students[Full Name],Students[Starting Rank],"")</f>
        <v/>
      </c>
      <c r="J2697" s="15" t="str">
        <f t="shared" ca="1" si="180"/>
        <v xml:space="preserve">: </v>
      </c>
      <c r="K2697" s="16" t="str">
        <f>_xlfn.XLOOKUP(A2697,Students[Full Name],Students[Start Date],"")</f>
        <v/>
      </c>
      <c r="L2697" s="18">
        <f t="shared" ca="1" si="181"/>
        <v>-1</v>
      </c>
      <c r="M2697" s="18" cm="1">
        <f t="array" aca="1" ref="M2697" ca="1">SUMPRODUCT(Inactives[Days Inactive]*(Inactives[Student]=A2697))/365</f>
        <v>0</v>
      </c>
      <c r="N2697" s="18" t="str" cm="1">
        <f t="array" ref="N2697">IF(LEN($A2697)&gt;0,SUMPRODUCT(($A2697=merged_names)*(_xlfn.TEXTAFTER(N$2, "At ")=merged_belt_colours)*merged_months_at_rank),"")</f>
        <v/>
      </c>
      <c r="O2697" s="18" t="str" cm="1">
        <f t="array" ref="O2697">IF(LEN($A2697)&gt;0,SUMPRODUCT(($A2697=merged_names)*(_xlfn.TEXTAFTER(O$2, "At ")=merged_belt_colours)*merged_months_at_rank),"")</f>
        <v/>
      </c>
      <c r="P2697" s="18" t="str" cm="1">
        <f t="array" ref="P2697">IF(LEN($A2697)&gt;0,SUMPRODUCT(($A2697=merged_names)*(_xlfn.TEXTAFTER(P$2, "At ")=merged_belt_colours)*merged_months_at_rank),"")</f>
        <v/>
      </c>
      <c r="Q2697" s="18" t="str" cm="1">
        <f t="array" ref="Q2697">IF(LEN($A2697)&gt;0,SUMPRODUCT(($A2697=merged_names)*(_xlfn.TEXTAFTER(Q$2, "At ")=merged_belt_colours)*merged_months_at_rank),"")</f>
        <v/>
      </c>
      <c r="R2697" s="18" t="str" cm="1">
        <f t="array" ref="R2697">IF(LEN($A2697)&gt;0,SUMPRODUCT(($A2697=merged_names)*(_xlfn.TEXTAFTER(R$2, "At ")=merged_belt_colours)*merged_months_at_rank),"")</f>
        <v/>
      </c>
    </row>
    <row r="2698" spans="1:18" x14ac:dyDescent="0.25">
      <c r="A2698"/>
      <c r="B2698" s="15" t="str" cm="1">
        <f t="array" ref="B2698">IFERROR(IF(LEN(A2698)&gt;0, IF(SUMPRODUCT((Inactives[Key]=J2698)*(Inactives[Currently Inactive]))=1,"Inactive","Active"),""),"Active")</f>
        <v/>
      </c>
      <c r="C2698" s="16" t="str" cm="1">
        <f t="array" aca="1" ref="C2698" ca="1">IFERROR(_xlfn._xlws.FILTER(Inactives[Inactive On],(Inactives[Key]=J2698)*(Inactives[Currently Inactive]),""),"")</f>
        <v/>
      </c>
      <c r="D2698" s="16" t="str" cm="1">
        <f t="array" aca="1" ref="D2698" ca="1">IFERROR(INDEX(_xlfn.TEXTSPLIT(E2698," "),1),"")</f>
        <v/>
      </c>
      <c r="E2698" s="15" t="str" cm="1">
        <f t="array" aca="1" ref="E2698" ca="1">IFERROR(_xlfn._xlws.FILTER(merged_ranks,(merged_end_dates=DATE(9999,12,31))*(merged_names=A2698)),"")</f>
        <v/>
      </c>
      <c r="F2698" s="17" t="str">
        <f ca="1">_xlfn.XLOOKUP(J2698,Promotions[Promo Key],Promotions[Promo Date],"")</f>
        <v/>
      </c>
      <c r="G2698" s="18" t="str">
        <f t="shared" ca="1" si="179"/>
        <v/>
      </c>
      <c r="H2698" s="18" t="str">
        <f t="shared" ca="1" si="178"/>
        <v/>
      </c>
      <c r="I2698" s="17" t="str">
        <f>_xlfn.XLOOKUP(A2698,Students[Full Name],Students[Starting Rank],"")</f>
        <v/>
      </c>
      <c r="J2698" s="15" t="str">
        <f t="shared" ca="1" si="180"/>
        <v xml:space="preserve">: </v>
      </c>
      <c r="K2698" s="16" t="str">
        <f>_xlfn.XLOOKUP(A2698,Students[Full Name],Students[Start Date],"")</f>
        <v/>
      </c>
      <c r="L2698" s="18">
        <f t="shared" ca="1" si="181"/>
        <v>-1</v>
      </c>
      <c r="M2698" s="18" cm="1">
        <f t="array" aca="1" ref="M2698" ca="1">SUMPRODUCT(Inactives[Days Inactive]*(Inactives[Student]=A2698))/365</f>
        <v>0</v>
      </c>
      <c r="N2698" s="18" t="str" cm="1">
        <f t="array" ref="N2698">IF(LEN($A2698)&gt;0,SUMPRODUCT(($A2698=merged_names)*(_xlfn.TEXTAFTER(N$2, "At ")=merged_belt_colours)*merged_months_at_rank),"")</f>
        <v/>
      </c>
      <c r="O2698" s="18" t="str" cm="1">
        <f t="array" ref="O2698">IF(LEN($A2698)&gt;0,SUMPRODUCT(($A2698=merged_names)*(_xlfn.TEXTAFTER(O$2, "At ")=merged_belt_colours)*merged_months_at_rank),"")</f>
        <v/>
      </c>
      <c r="P2698" s="18" t="str" cm="1">
        <f t="array" ref="P2698">IF(LEN($A2698)&gt;0,SUMPRODUCT(($A2698=merged_names)*(_xlfn.TEXTAFTER(P$2, "At ")=merged_belt_colours)*merged_months_at_rank),"")</f>
        <v/>
      </c>
      <c r="Q2698" s="18" t="str" cm="1">
        <f t="array" ref="Q2698">IF(LEN($A2698)&gt;0,SUMPRODUCT(($A2698=merged_names)*(_xlfn.TEXTAFTER(Q$2, "At ")=merged_belt_colours)*merged_months_at_rank),"")</f>
        <v/>
      </c>
      <c r="R2698" s="18" t="str" cm="1">
        <f t="array" ref="R2698">IF(LEN($A2698)&gt;0,SUMPRODUCT(($A2698=merged_names)*(_xlfn.TEXTAFTER(R$2, "At ")=merged_belt_colours)*merged_months_at_rank),"")</f>
        <v/>
      </c>
    </row>
    <row r="2699" spans="1:18" x14ac:dyDescent="0.25">
      <c r="A2699"/>
      <c r="B2699" s="15" t="str" cm="1">
        <f t="array" ref="B2699">IFERROR(IF(LEN(A2699)&gt;0, IF(SUMPRODUCT((Inactives[Key]=J2699)*(Inactives[Currently Inactive]))=1,"Inactive","Active"),""),"Active")</f>
        <v/>
      </c>
      <c r="C2699" s="16" t="str" cm="1">
        <f t="array" aca="1" ref="C2699" ca="1">IFERROR(_xlfn._xlws.FILTER(Inactives[Inactive On],(Inactives[Key]=J2699)*(Inactives[Currently Inactive]),""),"")</f>
        <v/>
      </c>
      <c r="D2699" s="16" t="str" cm="1">
        <f t="array" aca="1" ref="D2699" ca="1">IFERROR(INDEX(_xlfn.TEXTSPLIT(E2699," "),1),"")</f>
        <v/>
      </c>
      <c r="E2699" s="15" t="str" cm="1">
        <f t="array" aca="1" ref="E2699" ca="1">IFERROR(_xlfn._xlws.FILTER(merged_ranks,(merged_end_dates=DATE(9999,12,31))*(merged_names=A2699)),"")</f>
        <v/>
      </c>
      <c r="F2699" s="17" t="str">
        <f ca="1">_xlfn.XLOOKUP(J2699,Promotions[Promo Key],Promotions[Promo Date],"")</f>
        <v/>
      </c>
      <c r="G2699" s="18" t="str">
        <f t="shared" ca="1" si="179"/>
        <v/>
      </c>
      <c r="H2699" s="18" t="str">
        <f t="shared" ca="1" si="178"/>
        <v/>
      </c>
      <c r="I2699" s="17" t="str">
        <f>_xlfn.XLOOKUP(A2699,Students[Full Name],Students[Starting Rank],"")</f>
        <v/>
      </c>
      <c r="J2699" s="15" t="str">
        <f t="shared" ca="1" si="180"/>
        <v xml:space="preserve">: </v>
      </c>
      <c r="K2699" s="16" t="str">
        <f>_xlfn.XLOOKUP(A2699,Students[Full Name],Students[Start Date],"")</f>
        <v/>
      </c>
      <c r="L2699" s="18">
        <f t="shared" ca="1" si="181"/>
        <v>-1</v>
      </c>
      <c r="M2699" s="18" cm="1">
        <f t="array" aca="1" ref="M2699" ca="1">SUMPRODUCT(Inactives[Days Inactive]*(Inactives[Student]=A2699))/365</f>
        <v>0</v>
      </c>
      <c r="N2699" s="18" t="str" cm="1">
        <f t="array" ref="N2699">IF(LEN($A2699)&gt;0,SUMPRODUCT(($A2699=merged_names)*(_xlfn.TEXTAFTER(N$2, "At ")=merged_belt_colours)*merged_months_at_rank),"")</f>
        <v/>
      </c>
      <c r="O2699" s="18" t="str" cm="1">
        <f t="array" ref="O2699">IF(LEN($A2699)&gt;0,SUMPRODUCT(($A2699=merged_names)*(_xlfn.TEXTAFTER(O$2, "At ")=merged_belt_colours)*merged_months_at_rank),"")</f>
        <v/>
      </c>
      <c r="P2699" s="18" t="str" cm="1">
        <f t="array" ref="P2699">IF(LEN($A2699)&gt;0,SUMPRODUCT(($A2699=merged_names)*(_xlfn.TEXTAFTER(P$2, "At ")=merged_belt_colours)*merged_months_at_rank),"")</f>
        <v/>
      </c>
      <c r="Q2699" s="18" t="str" cm="1">
        <f t="array" ref="Q2699">IF(LEN($A2699)&gt;0,SUMPRODUCT(($A2699=merged_names)*(_xlfn.TEXTAFTER(Q$2, "At ")=merged_belt_colours)*merged_months_at_rank),"")</f>
        <v/>
      </c>
      <c r="R2699" s="18" t="str" cm="1">
        <f t="array" ref="R2699">IF(LEN($A2699)&gt;0,SUMPRODUCT(($A2699=merged_names)*(_xlfn.TEXTAFTER(R$2, "At ")=merged_belt_colours)*merged_months_at_rank),"")</f>
        <v/>
      </c>
    </row>
    <row r="2700" spans="1:18" x14ac:dyDescent="0.25">
      <c r="A2700"/>
      <c r="B2700" s="15" t="str" cm="1">
        <f t="array" ref="B2700">IFERROR(IF(LEN(A2700)&gt;0, IF(SUMPRODUCT((Inactives[Key]=J2700)*(Inactives[Currently Inactive]))=1,"Inactive","Active"),""),"Active")</f>
        <v/>
      </c>
      <c r="C2700" s="16" t="str" cm="1">
        <f t="array" aca="1" ref="C2700" ca="1">IFERROR(_xlfn._xlws.FILTER(Inactives[Inactive On],(Inactives[Key]=J2700)*(Inactives[Currently Inactive]),""),"")</f>
        <v/>
      </c>
      <c r="D2700" s="16" t="str" cm="1">
        <f t="array" aca="1" ref="D2700" ca="1">IFERROR(INDEX(_xlfn.TEXTSPLIT(E2700," "),1),"")</f>
        <v/>
      </c>
      <c r="E2700" s="15" t="str" cm="1">
        <f t="array" aca="1" ref="E2700" ca="1">IFERROR(_xlfn._xlws.FILTER(merged_ranks,(merged_end_dates=DATE(9999,12,31))*(merged_names=A2700)),"")</f>
        <v/>
      </c>
      <c r="F2700" s="17" t="str">
        <f ca="1">_xlfn.XLOOKUP(J2700,Promotions[Promo Key],Promotions[Promo Date],"")</f>
        <v/>
      </c>
      <c r="G2700" s="18" t="str">
        <f t="shared" ca="1" si="179"/>
        <v/>
      </c>
      <c r="H2700" s="18" t="str">
        <f t="shared" ca="1" si="178"/>
        <v/>
      </c>
      <c r="I2700" s="17" t="str">
        <f>_xlfn.XLOOKUP(A2700,Students[Full Name],Students[Starting Rank],"")</f>
        <v/>
      </c>
      <c r="J2700" s="15" t="str">
        <f t="shared" ca="1" si="180"/>
        <v xml:space="preserve">: </v>
      </c>
      <c r="K2700" s="16" t="str">
        <f>_xlfn.XLOOKUP(A2700,Students[Full Name],Students[Start Date],"")</f>
        <v/>
      </c>
      <c r="L2700" s="18">
        <f t="shared" ca="1" si="181"/>
        <v>-1</v>
      </c>
      <c r="M2700" s="18" cm="1">
        <f t="array" aca="1" ref="M2700" ca="1">SUMPRODUCT(Inactives[Days Inactive]*(Inactives[Student]=A2700))/365</f>
        <v>0</v>
      </c>
      <c r="N2700" s="18" t="str" cm="1">
        <f t="array" ref="N2700">IF(LEN($A2700)&gt;0,SUMPRODUCT(($A2700=merged_names)*(_xlfn.TEXTAFTER(N$2, "At ")=merged_belt_colours)*merged_months_at_rank),"")</f>
        <v/>
      </c>
      <c r="O2700" s="18" t="str" cm="1">
        <f t="array" ref="O2700">IF(LEN($A2700)&gt;0,SUMPRODUCT(($A2700=merged_names)*(_xlfn.TEXTAFTER(O$2, "At ")=merged_belt_colours)*merged_months_at_rank),"")</f>
        <v/>
      </c>
      <c r="P2700" s="18" t="str" cm="1">
        <f t="array" ref="P2700">IF(LEN($A2700)&gt;0,SUMPRODUCT(($A2700=merged_names)*(_xlfn.TEXTAFTER(P$2, "At ")=merged_belt_colours)*merged_months_at_rank),"")</f>
        <v/>
      </c>
      <c r="Q2700" s="18" t="str" cm="1">
        <f t="array" ref="Q2700">IF(LEN($A2700)&gt;0,SUMPRODUCT(($A2700=merged_names)*(_xlfn.TEXTAFTER(Q$2, "At ")=merged_belt_colours)*merged_months_at_rank),"")</f>
        <v/>
      </c>
      <c r="R2700" s="18" t="str" cm="1">
        <f t="array" ref="R2700">IF(LEN($A2700)&gt;0,SUMPRODUCT(($A2700=merged_names)*(_xlfn.TEXTAFTER(R$2, "At ")=merged_belt_colours)*merged_months_at_rank),"")</f>
        <v/>
      </c>
    </row>
    <row r="2701" spans="1:18" x14ac:dyDescent="0.25">
      <c r="A2701"/>
      <c r="B2701" s="15" t="str" cm="1">
        <f t="array" ref="B2701">IFERROR(IF(LEN(A2701)&gt;0, IF(SUMPRODUCT((Inactives[Key]=J2701)*(Inactives[Currently Inactive]))=1,"Inactive","Active"),""),"Active")</f>
        <v/>
      </c>
      <c r="C2701" s="16" t="str" cm="1">
        <f t="array" aca="1" ref="C2701" ca="1">IFERROR(_xlfn._xlws.FILTER(Inactives[Inactive On],(Inactives[Key]=J2701)*(Inactives[Currently Inactive]),""),"")</f>
        <v/>
      </c>
      <c r="D2701" s="16" t="str" cm="1">
        <f t="array" aca="1" ref="D2701" ca="1">IFERROR(INDEX(_xlfn.TEXTSPLIT(E2701," "),1),"")</f>
        <v/>
      </c>
      <c r="E2701" s="15" t="str" cm="1">
        <f t="array" aca="1" ref="E2701" ca="1">IFERROR(_xlfn._xlws.FILTER(merged_ranks,(merged_end_dates=DATE(9999,12,31))*(merged_names=A2701)),"")</f>
        <v/>
      </c>
      <c r="F2701" s="17" t="str">
        <f ca="1">_xlfn.XLOOKUP(J2701,Promotions[Promo Key],Promotions[Promo Date],"")</f>
        <v/>
      </c>
      <c r="G2701" s="18" t="str">
        <f t="shared" ca="1" si="179"/>
        <v/>
      </c>
      <c r="H2701" s="18" t="str">
        <f t="shared" ca="1" si="178"/>
        <v/>
      </c>
      <c r="I2701" s="17" t="str">
        <f>_xlfn.XLOOKUP(A2701,Students[Full Name],Students[Starting Rank],"")</f>
        <v/>
      </c>
      <c r="J2701" s="15" t="str">
        <f t="shared" ca="1" si="180"/>
        <v xml:space="preserve">: </v>
      </c>
      <c r="K2701" s="16" t="str">
        <f>_xlfn.XLOOKUP(A2701,Students[Full Name],Students[Start Date],"")</f>
        <v/>
      </c>
      <c r="L2701" s="18">
        <f t="shared" ca="1" si="181"/>
        <v>-1</v>
      </c>
      <c r="M2701" s="18" cm="1">
        <f t="array" aca="1" ref="M2701" ca="1">SUMPRODUCT(Inactives[Days Inactive]*(Inactives[Student]=A2701))/365</f>
        <v>0</v>
      </c>
      <c r="N2701" s="18" t="str" cm="1">
        <f t="array" ref="N2701">IF(LEN($A2701)&gt;0,SUMPRODUCT(($A2701=merged_names)*(_xlfn.TEXTAFTER(N$2, "At ")=merged_belt_colours)*merged_months_at_rank),"")</f>
        <v/>
      </c>
      <c r="O2701" s="18" t="str" cm="1">
        <f t="array" ref="O2701">IF(LEN($A2701)&gt;0,SUMPRODUCT(($A2701=merged_names)*(_xlfn.TEXTAFTER(O$2, "At ")=merged_belt_colours)*merged_months_at_rank),"")</f>
        <v/>
      </c>
      <c r="P2701" s="18" t="str" cm="1">
        <f t="array" ref="P2701">IF(LEN($A2701)&gt;0,SUMPRODUCT(($A2701=merged_names)*(_xlfn.TEXTAFTER(P$2, "At ")=merged_belt_colours)*merged_months_at_rank),"")</f>
        <v/>
      </c>
      <c r="Q2701" s="18" t="str" cm="1">
        <f t="array" ref="Q2701">IF(LEN($A2701)&gt;0,SUMPRODUCT(($A2701=merged_names)*(_xlfn.TEXTAFTER(Q$2, "At ")=merged_belt_colours)*merged_months_at_rank),"")</f>
        <v/>
      </c>
      <c r="R2701" s="18" t="str" cm="1">
        <f t="array" ref="R2701">IF(LEN($A2701)&gt;0,SUMPRODUCT(($A2701=merged_names)*(_xlfn.TEXTAFTER(R$2, "At ")=merged_belt_colours)*merged_months_at_rank),"")</f>
        <v/>
      </c>
    </row>
    <row r="2702" spans="1:18" x14ac:dyDescent="0.25">
      <c r="A2702"/>
      <c r="B2702" s="15" t="str" cm="1">
        <f t="array" ref="B2702">IFERROR(IF(LEN(A2702)&gt;0, IF(SUMPRODUCT((Inactives[Key]=J2702)*(Inactives[Currently Inactive]))=1,"Inactive","Active"),""),"Active")</f>
        <v/>
      </c>
      <c r="C2702" s="16" t="str" cm="1">
        <f t="array" aca="1" ref="C2702" ca="1">IFERROR(_xlfn._xlws.FILTER(Inactives[Inactive On],(Inactives[Key]=J2702)*(Inactives[Currently Inactive]),""),"")</f>
        <v/>
      </c>
      <c r="D2702" s="16" t="str" cm="1">
        <f t="array" aca="1" ref="D2702" ca="1">IFERROR(INDEX(_xlfn.TEXTSPLIT(E2702," "),1),"")</f>
        <v/>
      </c>
      <c r="E2702" s="15" t="str" cm="1">
        <f t="array" aca="1" ref="E2702" ca="1">IFERROR(_xlfn._xlws.FILTER(merged_ranks,(merged_end_dates=DATE(9999,12,31))*(merged_names=A2702)),"")</f>
        <v/>
      </c>
      <c r="F2702" s="17" t="str">
        <f ca="1">_xlfn.XLOOKUP(J2702,Promotions[Promo Key],Promotions[Promo Date],"")</f>
        <v/>
      </c>
      <c r="G2702" s="18" t="str">
        <f t="shared" ca="1" si="179"/>
        <v/>
      </c>
      <c r="H2702" s="18" t="str">
        <f t="shared" ca="1" si="178"/>
        <v/>
      </c>
      <c r="I2702" s="17" t="str">
        <f>_xlfn.XLOOKUP(A2702,Students[Full Name],Students[Starting Rank],"")</f>
        <v/>
      </c>
      <c r="J2702" s="15" t="str">
        <f t="shared" ca="1" si="180"/>
        <v xml:space="preserve">: </v>
      </c>
      <c r="K2702" s="16" t="str">
        <f>_xlfn.XLOOKUP(A2702,Students[Full Name],Students[Start Date],"")</f>
        <v/>
      </c>
      <c r="L2702" s="18">
        <f t="shared" ca="1" si="181"/>
        <v>-1</v>
      </c>
      <c r="M2702" s="18" cm="1">
        <f t="array" aca="1" ref="M2702" ca="1">SUMPRODUCT(Inactives[Days Inactive]*(Inactives[Student]=A2702))/365</f>
        <v>0</v>
      </c>
      <c r="N2702" s="18" t="str" cm="1">
        <f t="array" ref="N2702">IF(LEN($A2702)&gt;0,SUMPRODUCT(($A2702=merged_names)*(_xlfn.TEXTAFTER(N$2, "At ")=merged_belt_colours)*merged_months_at_rank),"")</f>
        <v/>
      </c>
      <c r="O2702" s="18" t="str" cm="1">
        <f t="array" ref="O2702">IF(LEN($A2702)&gt;0,SUMPRODUCT(($A2702=merged_names)*(_xlfn.TEXTAFTER(O$2, "At ")=merged_belt_colours)*merged_months_at_rank),"")</f>
        <v/>
      </c>
      <c r="P2702" s="18" t="str" cm="1">
        <f t="array" ref="P2702">IF(LEN($A2702)&gt;0,SUMPRODUCT(($A2702=merged_names)*(_xlfn.TEXTAFTER(P$2, "At ")=merged_belt_colours)*merged_months_at_rank),"")</f>
        <v/>
      </c>
      <c r="Q2702" s="18" t="str" cm="1">
        <f t="array" ref="Q2702">IF(LEN($A2702)&gt;0,SUMPRODUCT(($A2702=merged_names)*(_xlfn.TEXTAFTER(Q$2, "At ")=merged_belt_colours)*merged_months_at_rank),"")</f>
        <v/>
      </c>
      <c r="R2702" s="18" t="str" cm="1">
        <f t="array" ref="R2702">IF(LEN($A2702)&gt;0,SUMPRODUCT(($A2702=merged_names)*(_xlfn.TEXTAFTER(R$2, "At ")=merged_belt_colours)*merged_months_at_rank),"")</f>
        <v/>
      </c>
    </row>
    <row r="2703" spans="1:18" x14ac:dyDescent="0.25">
      <c r="A2703"/>
      <c r="B2703" s="15" t="str" cm="1">
        <f t="array" ref="B2703">IFERROR(IF(LEN(A2703)&gt;0, IF(SUMPRODUCT((Inactives[Key]=J2703)*(Inactives[Currently Inactive]))=1,"Inactive","Active"),""),"Active")</f>
        <v/>
      </c>
      <c r="C2703" s="16" t="str" cm="1">
        <f t="array" aca="1" ref="C2703" ca="1">IFERROR(_xlfn._xlws.FILTER(Inactives[Inactive On],(Inactives[Key]=J2703)*(Inactives[Currently Inactive]),""),"")</f>
        <v/>
      </c>
      <c r="D2703" s="16" t="str" cm="1">
        <f t="array" aca="1" ref="D2703" ca="1">IFERROR(INDEX(_xlfn.TEXTSPLIT(E2703," "),1),"")</f>
        <v/>
      </c>
      <c r="E2703" s="15" t="str" cm="1">
        <f t="array" aca="1" ref="E2703" ca="1">IFERROR(_xlfn._xlws.FILTER(merged_ranks,(merged_end_dates=DATE(9999,12,31))*(merged_names=A2703)),"")</f>
        <v/>
      </c>
      <c r="F2703" s="17" t="str">
        <f ca="1">_xlfn.XLOOKUP(J2703,Promotions[Promo Key],Promotions[Promo Date],"")</f>
        <v/>
      </c>
      <c r="G2703" s="18" t="str">
        <f t="shared" ca="1" si="179"/>
        <v/>
      </c>
      <c r="H2703" s="18" t="str">
        <f t="shared" ca="1" si="178"/>
        <v/>
      </c>
      <c r="I2703" s="17" t="str">
        <f>_xlfn.XLOOKUP(A2703,Students[Full Name],Students[Starting Rank],"")</f>
        <v/>
      </c>
      <c r="J2703" s="15" t="str">
        <f t="shared" ca="1" si="180"/>
        <v xml:space="preserve">: </v>
      </c>
      <c r="K2703" s="16" t="str">
        <f>_xlfn.XLOOKUP(A2703,Students[Full Name],Students[Start Date],"")</f>
        <v/>
      </c>
      <c r="L2703" s="18">
        <f t="shared" ca="1" si="181"/>
        <v>-1</v>
      </c>
      <c r="M2703" s="18" cm="1">
        <f t="array" aca="1" ref="M2703" ca="1">SUMPRODUCT(Inactives[Days Inactive]*(Inactives[Student]=A2703))/365</f>
        <v>0</v>
      </c>
      <c r="N2703" s="18" t="str" cm="1">
        <f t="array" ref="N2703">IF(LEN($A2703)&gt;0,SUMPRODUCT(($A2703=merged_names)*(_xlfn.TEXTAFTER(N$2, "At ")=merged_belt_colours)*merged_months_at_rank),"")</f>
        <v/>
      </c>
      <c r="O2703" s="18" t="str" cm="1">
        <f t="array" ref="O2703">IF(LEN($A2703)&gt;0,SUMPRODUCT(($A2703=merged_names)*(_xlfn.TEXTAFTER(O$2, "At ")=merged_belt_colours)*merged_months_at_rank),"")</f>
        <v/>
      </c>
      <c r="P2703" s="18" t="str" cm="1">
        <f t="array" ref="P2703">IF(LEN($A2703)&gt;0,SUMPRODUCT(($A2703=merged_names)*(_xlfn.TEXTAFTER(P$2, "At ")=merged_belt_colours)*merged_months_at_rank),"")</f>
        <v/>
      </c>
      <c r="Q2703" s="18" t="str" cm="1">
        <f t="array" ref="Q2703">IF(LEN($A2703)&gt;0,SUMPRODUCT(($A2703=merged_names)*(_xlfn.TEXTAFTER(Q$2, "At ")=merged_belt_colours)*merged_months_at_rank),"")</f>
        <v/>
      </c>
      <c r="R2703" s="18" t="str" cm="1">
        <f t="array" ref="R2703">IF(LEN($A2703)&gt;0,SUMPRODUCT(($A2703=merged_names)*(_xlfn.TEXTAFTER(R$2, "At ")=merged_belt_colours)*merged_months_at_rank),"")</f>
        <v/>
      </c>
    </row>
    <row r="2704" spans="1:18" x14ac:dyDescent="0.25">
      <c r="A2704"/>
      <c r="B2704" s="15" t="str" cm="1">
        <f t="array" ref="B2704">IFERROR(IF(LEN(A2704)&gt;0, IF(SUMPRODUCT((Inactives[Key]=J2704)*(Inactives[Currently Inactive]))=1,"Inactive","Active"),""),"Active")</f>
        <v/>
      </c>
      <c r="C2704" s="16" t="str" cm="1">
        <f t="array" aca="1" ref="C2704" ca="1">IFERROR(_xlfn._xlws.FILTER(Inactives[Inactive On],(Inactives[Key]=J2704)*(Inactives[Currently Inactive]),""),"")</f>
        <v/>
      </c>
      <c r="D2704" s="16" t="str" cm="1">
        <f t="array" aca="1" ref="D2704" ca="1">IFERROR(INDEX(_xlfn.TEXTSPLIT(E2704," "),1),"")</f>
        <v/>
      </c>
      <c r="E2704" s="15" t="str" cm="1">
        <f t="array" aca="1" ref="E2704" ca="1">IFERROR(_xlfn._xlws.FILTER(merged_ranks,(merged_end_dates=DATE(9999,12,31))*(merged_names=A2704)),"")</f>
        <v/>
      </c>
      <c r="F2704" s="17" t="str">
        <f ca="1">_xlfn.XLOOKUP(J2704,Promotions[Promo Key],Promotions[Promo Date],"")</f>
        <v/>
      </c>
      <c r="G2704" s="18" t="str">
        <f t="shared" ca="1" si="179"/>
        <v/>
      </c>
      <c r="H2704" s="18" t="str">
        <f t="shared" ca="1" si="178"/>
        <v/>
      </c>
      <c r="I2704" s="17" t="str">
        <f>_xlfn.XLOOKUP(A2704,Students[Full Name],Students[Starting Rank],"")</f>
        <v/>
      </c>
      <c r="J2704" s="15" t="str">
        <f t="shared" ca="1" si="180"/>
        <v xml:space="preserve">: </v>
      </c>
      <c r="K2704" s="16" t="str">
        <f>_xlfn.XLOOKUP(A2704,Students[Full Name],Students[Start Date],"")</f>
        <v/>
      </c>
      <c r="L2704" s="18">
        <f t="shared" ca="1" si="181"/>
        <v>-1</v>
      </c>
      <c r="M2704" s="18" cm="1">
        <f t="array" aca="1" ref="M2704" ca="1">SUMPRODUCT(Inactives[Days Inactive]*(Inactives[Student]=A2704))/365</f>
        <v>0</v>
      </c>
      <c r="N2704" s="18" t="str" cm="1">
        <f t="array" ref="N2704">IF(LEN($A2704)&gt;0,SUMPRODUCT(($A2704=merged_names)*(_xlfn.TEXTAFTER(N$2, "At ")=merged_belt_colours)*merged_months_at_rank),"")</f>
        <v/>
      </c>
      <c r="O2704" s="18" t="str" cm="1">
        <f t="array" ref="O2704">IF(LEN($A2704)&gt;0,SUMPRODUCT(($A2704=merged_names)*(_xlfn.TEXTAFTER(O$2, "At ")=merged_belt_colours)*merged_months_at_rank),"")</f>
        <v/>
      </c>
      <c r="P2704" s="18" t="str" cm="1">
        <f t="array" ref="P2704">IF(LEN($A2704)&gt;0,SUMPRODUCT(($A2704=merged_names)*(_xlfn.TEXTAFTER(P$2, "At ")=merged_belt_colours)*merged_months_at_rank),"")</f>
        <v/>
      </c>
      <c r="Q2704" s="18" t="str" cm="1">
        <f t="array" ref="Q2704">IF(LEN($A2704)&gt;0,SUMPRODUCT(($A2704=merged_names)*(_xlfn.TEXTAFTER(Q$2, "At ")=merged_belt_colours)*merged_months_at_rank),"")</f>
        <v/>
      </c>
      <c r="R2704" s="18" t="str" cm="1">
        <f t="array" ref="R2704">IF(LEN($A2704)&gt;0,SUMPRODUCT(($A2704=merged_names)*(_xlfn.TEXTAFTER(R$2, "At ")=merged_belt_colours)*merged_months_at_rank),"")</f>
        <v/>
      </c>
    </row>
    <row r="2705" spans="1:18" x14ac:dyDescent="0.25">
      <c r="A2705"/>
      <c r="B2705" s="15" t="str" cm="1">
        <f t="array" ref="B2705">IFERROR(IF(LEN(A2705)&gt;0, IF(SUMPRODUCT((Inactives[Key]=J2705)*(Inactives[Currently Inactive]))=1,"Inactive","Active"),""),"Active")</f>
        <v/>
      </c>
      <c r="C2705" s="16" t="str" cm="1">
        <f t="array" aca="1" ref="C2705" ca="1">IFERROR(_xlfn._xlws.FILTER(Inactives[Inactive On],(Inactives[Key]=J2705)*(Inactives[Currently Inactive]),""),"")</f>
        <v/>
      </c>
      <c r="D2705" s="16" t="str" cm="1">
        <f t="array" aca="1" ref="D2705" ca="1">IFERROR(INDEX(_xlfn.TEXTSPLIT(E2705," "),1),"")</f>
        <v/>
      </c>
      <c r="E2705" s="15" t="str" cm="1">
        <f t="array" aca="1" ref="E2705" ca="1">IFERROR(_xlfn._xlws.FILTER(merged_ranks,(merged_end_dates=DATE(9999,12,31))*(merged_names=A2705)),"")</f>
        <v/>
      </c>
      <c r="F2705" s="17" t="str">
        <f ca="1">_xlfn.XLOOKUP(J2705,Promotions[Promo Key],Promotions[Promo Date],"")</f>
        <v/>
      </c>
      <c r="G2705" s="18" t="str">
        <f t="shared" ca="1" si="179"/>
        <v/>
      </c>
      <c r="H2705" s="18" t="str">
        <f t="shared" ca="1" si="178"/>
        <v/>
      </c>
      <c r="I2705" s="17" t="str">
        <f>_xlfn.XLOOKUP(A2705,Students[Full Name],Students[Starting Rank],"")</f>
        <v/>
      </c>
      <c r="J2705" s="15" t="str">
        <f t="shared" ca="1" si="180"/>
        <v xml:space="preserve">: </v>
      </c>
      <c r="K2705" s="16" t="str">
        <f>_xlfn.XLOOKUP(A2705,Students[Full Name],Students[Start Date],"")</f>
        <v/>
      </c>
      <c r="L2705" s="18">
        <f t="shared" ca="1" si="181"/>
        <v>-1</v>
      </c>
      <c r="M2705" s="18" cm="1">
        <f t="array" aca="1" ref="M2705" ca="1">SUMPRODUCT(Inactives[Days Inactive]*(Inactives[Student]=A2705))/365</f>
        <v>0</v>
      </c>
      <c r="N2705" s="18" t="str" cm="1">
        <f t="array" ref="N2705">IF(LEN($A2705)&gt;0,SUMPRODUCT(($A2705=merged_names)*(_xlfn.TEXTAFTER(N$2, "At ")=merged_belt_colours)*merged_months_at_rank),"")</f>
        <v/>
      </c>
      <c r="O2705" s="18" t="str" cm="1">
        <f t="array" ref="O2705">IF(LEN($A2705)&gt;0,SUMPRODUCT(($A2705=merged_names)*(_xlfn.TEXTAFTER(O$2, "At ")=merged_belt_colours)*merged_months_at_rank),"")</f>
        <v/>
      </c>
      <c r="P2705" s="18" t="str" cm="1">
        <f t="array" ref="P2705">IF(LEN($A2705)&gt;0,SUMPRODUCT(($A2705=merged_names)*(_xlfn.TEXTAFTER(P$2, "At ")=merged_belt_colours)*merged_months_at_rank),"")</f>
        <v/>
      </c>
      <c r="Q2705" s="18" t="str" cm="1">
        <f t="array" ref="Q2705">IF(LEN($A2705)&gt;0,SUMPRODUCT(($A2705=merged_names)*(_xlfn.TEXTAFTER(Q$2, "At ")=merged_belt_colours)*merged_months_at_rank),"")</f>
        <v/>
      </c>
      <c r="R2705" s="18" t="str" cm="1">
        <f t="array" ref="R2705">IF(LEN($A2705)&gt;0,SUMPRODUCT(($A2705=merged_names)*(_xlfn.TEXTAFTER(R$2, "At ")=merged_belt_colours)*merged_months_at_rank),"")</f>
        <v/>
      </c>
    </row>
    <row r="2706" spans="1:18" x14ac:dyDescent="0.25">
      <c r="A2706"/>
      <c r="B2706" s="15" t="str" cm="1">
        <f t="array" ref="B2706">IFERROR(IF(LEN(A2706)&gt;0, IF(SUMPRODUCT((Inactives[Key]=J2706)*(Inactives[Currently Inactive]))=1,"Inactive","Active"),""),"Active")</f>
        <v/>
      </c>
      <c r="C2706" s="16" t="str" cm="1">
        <f t="array" aca="1" ref="C2706" ca="1">IFERROR(_xlfn._xlws.FILTER(Inactives[Inactive On],(Inactives[Key]=J2706)*(Inactives[Currently Inactive]),""),"")</f>
        <v/>
      </c>
      <c r="D2706" s="16" t="str" cm="1">
        <f t="array" aca="1" ref="D2706" ca="1">IFERROR(INDEX(_xlfn.TEXTSPLIT(E2706," "),1),"")</f>
        <v/>
      </c>
      <c r="E2706" s="15" t="str" cm="1">
        <f t="array" aca="1" ref="E2706" ca="1">IFERROR(_xlfn._xlws.FILTER(merged_ranks,(merged_end_dates=DATE(9999,12,31))*(merged_names=A2706)),"")</f>
        <v/>
      </c>
      <c r="F2706" s="17" t="str">
        <f ca="1">_xlfn.XLOOKUP(J2706,Promotions[Promo Key],Promotions[Promo Date],"")</f>
        <v/>
      </c>
      <c r="G2706" s="18" t="str">
        <f t="shared" ca="1" si="179"/>
        <v/>
      </c>
      <c r="H2706" s="18" t="str">
        <f t="shared" ca="1" si="178"/>
        <v/>
      </c>
      <c r="I2706" s="17" t="str">
        <f>_xlfn.XLOOKUP(A2706,Students[Full Name],Students[Starting Rank],"")</f>
        <v/>
      </c>
      <c r="J2706" s="15" t="str">
        <f t="shared" ca="1" si="180"/>
        <v xml:space="preserve">: </v>
      </c>
      <c r="K2706" s="16" t="str">
        <f>_xlfn.XLOOKUP(A2706,Students[Full Name],Students[Start Date],"")</f>
        <v/>
      </c>
      <c r="L2706" s="18">
        <f t="shared" ca="1" si="181"/>
        <v>-1</v>
      </c>
      <c r="M2706" s="18" cm="1">
        <f t="array" aca="1" ref="M2706" ca="1">SUMPRODUCT(Inactives[Days Inactive]*(Inactives[Student]=A2706))/365</f>
        <v>0</v>
      </c>
      <c r="N2706" s="18" t="str" cm="1">
        <f t="array" ref="N2706">IF(LEN($A2706)&gt;0,SUMPRODUCT(($A2706=merged_names)*(_xlfn.TEXTAFTER(N$2, "At ")=merged_belt_colours)*merged_months_at_rank),"")</f>
        <v/>
      </c>
      <c r="O2706" s="18" t="str" cm="1">
        <f t="array" ref="O2706">IF(LEN($A2706)&gt;0,SUMPRODUCT(($A2706=merged_names)*(_xlfn.TEXTAFTER(O$2, "At ")=merged_belt_colours)*merged_months_at_rank),"")</f>
        <v/>
      </c>
      <c r="P2706" s="18" t="str" cm="1">
        <f t="array" ref="P2706">IF(LEN($A2706)&gt;0,SUMPRODUCT(($A2706=merged_names)*(_xlfn.TEXTAFTER(P$2, "At ")=merged_belt_colours)*merged_months_at_rank),"")</f>
        <v/>
      </c>
      <c r="Q2706" s="18" t="str" cm="1">
        <f t="array" ref="Q2706">IF(LEN($A2706)&gt;0,SUMPRODUCT(($A2706=merged_names)*(_xlfn.TEXTAFTER(Q$2, "At ")=merged_belt_colours)*merged_months_at_rank),"")</f>
        <v/>
      </c>
      <c r="R2706" s="18" t="str" cm="1">
        <f t="array" ref="R2706">IF(LEN($A2706)&gt;0,SUMPRODUCT(($A2706=merged_names)*(_xlfn.TEXTAFTER(R$2, "At ")=merged_belt_colours)*merged_months_at_rank),"")</f>
        <v/>
      </c>
    </row>
    <row r="2707" spans="1:18" x14ac:dyDescent="0.25">
      <c r="A2707"/>
      <c r="B2707" s="15" t="str" cm="1">
        <f t="array" ref="B2707">IFERROR(IF(LEN(A2707)&gt;0, IF(SUMPRODUCT((Inactives[Key]=J2707)*(Inactives[Currently Inactive]))=1,"Inactive","Active"),""),"Active")</f>
        <v/>
      </c>
      <c r="C2707" s="16" t="str" cm="1">
        <f t="array" aca="1" ref="C2707" ca="1">IFERROR(_xlfn._xlws.FILTER(Inactives[Inactive On],(Inactives[Key]=J2707)*(Inactives[Currently Inactive]),""),"")</f>
        <v/>
      </c>
      <c r="D2707" s="16" t="str" cm="1">
        <f t="array" aca="1" ref="D2707" ca="1">IFERROR(INDEX(_xlfn.TEXTSPLIT(E2707," "),1),"")</f>
        <v/>
      </c>
      <c r="E2707" s="15" t="str" cm="1">
        <f t="array" aca="1" ref="E2707" ca="1">IFERROR(_xlfn._xlws.FILTER(merged_ranks,(merged_end_dates=DATE(9999,12,31))*(merged_names=A2707)),"")</f>
        <v/>
      </c>
      <c r="F2707" s="17" t="str">
        <f ca="1">_xlfn.XLOOKUP(J2707,Promotions[Promo Key],Promotions[Promo Date],"")</f>
        <v/>
      </c>
      <c r="G2707" s="18" t="str">
        <f t="shared" ca="1" si="179"/>
        <v/>
      </c>
      <c r="H2707" s="18" t="str">
        <f t="shared" ca="1" si="178"/>
        <v/>
      </c>
      <c r="I2707" s="17" t="str">
        <f>_xlfn.XLOOKUP(A2707,Students[Full Name],Students[Starting Rank],"")</f>
        <v/>
      </c>
      <c r="J2707" s="15" t="str">
        <f t="shared" ca="1" si="180"/>
        <v xml:space="preserve">: </v>
      </c>
      <c r="K2707" s="16" t="str">
        <f>_xlfn.XLOOKUP(A2707,Students[Full Name],Students[Start Date],"")</f>
        <v/>
      </c>
      <c r="L2707" s="18">
        <f t="shared" ca="1" si="181"/>
        <v>-1</v>
      </c>
      <c r="M2707" s="18" cm="1">
        <f t="array" aca="1" ref="M2707" ca="1">SUMPRODUCT(Inactives[Days Inactive]*(Inactives[Student]=A2707))/365</f>
        <v>0</v>
      </c>
      <c r="N2707" s="18" t="str" cm="1">
        <f t="array" ref="N2707">IF(LEN($A2707)&gt;0,SUMPRODUCT(($A2707=merged_names)*(_xlfn.TEXTAFTER(N$2, "At ")=merged_belt_colours)*merged_months_at_rank),"")</f>
        <v/>
      </c>
      <c r="O2707" s="18" t="str" cm="1">
        <f t="array" ref="O2707">IF(LEN($A2707)&gt;0,SUMPRODUCT(($A2707=merged_names)*(_xlfn.TEXTAFTER(O$2, "At ")=merged_belt_colours)*merged_months_at_rank),"")</f>
        <v/>
      </c>
      <c r="P2707" s="18" t="str" cm="1">
        <f t="array" ref="P2707">IF(LEN($A2707)&gt;0,SUMPRODUCT(($A2707=merged_names)*(_xlfn.TEXTAFTER(P$2, "At ")=merged_belt_colours)*merged_months_at_rank),"")</f>
        <v/>
      </c>
      <c r="Q2707" s="18" t="str" cm="1">
        <f t="array" ref="Q2707">IF(LEN($A2707)&gt;0,SUMPRODUCT(($A2707=merged_names)*(_xlfn.TEXTAFTER(Q$2, "At ")=merged_belt_colours)*merged_months_at_rank),"")</f>
        <v/>
      </c>
      <c r="R2707" s="18" t="str" cm="1">
        <f t="array" ref="R2707">IF(LEN($A2707)&gt;0,SUMPRODUCT(($A2707=merged_names)*(_xlfn.TEXTAFTER(R$2, "At ")=merged_belt_colours)*merged_months_at_rank),"")</f>
        <v/>
      </c>
    </row>
    <row r="2708" spans="1:18" x14ac:dyDescent="0.25">
      <c r="A2708"/>
      <c r="B2708" s="15" t="str" cm="1">
        <f t="array" ref="B2708">IFERROR(IF(LEN(A2708)&gt;0, IF(SUMPRODUCT((Inactives[Key]=J2708)*(Inactives[Currently Inactive]))=1,"Inactive","Active"),""),"Active")</f>
        <v/>
      </c>
      <c r="C2708" s="16" t="str" cm="1">
        <f t="array" aca="1" ref="C2708" ca="1">IFERROR(_xlfn._xlws.FILTER(Inactives[Inactive On],(Inactives[Key]=J2708)*(Inactives[Currently Inactive]),""),"")</f>
        <v/>
      </c>
      <c r="D2708" s="16" t="str" cm="1">
        <f t="array" aca="1" ref="D2708" ca="1">IFERROR(INDEX(_xlfn.TEXTSPLIT(E2708," "),1),"")</f>
        <v/>
      </c>
      <c r="E2708" s="15" t="str" cm="1">
        <f t="array" aca="1" ref="E2708" ca="1">IFERROR(_xlfn._xlws.FILTER(merged_ranks,(merged_end_dates=DATE(9999,12,31))*(merged_names=A2708)),"")</f>
        <v/>
      </c>
      <c r="F2708" s="17" t="str">
        <f ca="1">_xlfn.XLOOKUP(J2708,Promotions[Promo Key],Promotions[Promo Date],"")</f>
        <v/>
      </c>
      <c r="G2708" s="18" t="str">
        <f t="shared" ca="1" si="179"/>
        <v/>
      </c>
      <c r="H2708" s="18" t="str">
        <f t="shared" ca="1" si="178"/>
        <v/>
      </c>
      <c r="I2708" s="17" t="str">
        <f>_xlfn.XLOOKUP(A2708,Students[Full Name],Students[Starting Rank],"")</f>
        <v/>
      </c>
      <c r="J2708" s="15" t="str">
        <f t="shared" ca="1" si="180"/>
        <v xml:space="preserve">: </v>
      </c>
      <c r="K2708" s="16" t="str">
        <f>_xlfn.XLOOKUP(A2708,Students[Full Name],Students[Start Date],"")</f>
        <v/>
      </c>
      <c r="L2708" s="18">
        <f t="shared" ca="1" si="181"/>
        <v>-1</v>
      </c>
      <c r="M2708" s="18" cm="1">
        <f t="array" aca="1" ref="M2708" ca="1">SUMPRODUCT(Inactives[Days Inactive]*(Inactives[Student]=A2708))/365</f>
        <v>0</v>
      </c>
      <c r="N2708" s="18" t="str" cm="1">
        <f t="array" ref="N2708">IF(LEN($A2708)&gt;0,SUMPRODUCT(($A2708=merged_names)*(_xlfn.TEXTAFTER(N$2, "At ")=merged_belt_colours)*merged_months_at_rank),"")</f>
        <v/>
      </c>
      <c r="O2708" s="18" t="str" cm="1">
        <f t="array" ref="O2708">IF(LEN($A2708)&gt;0,SUMPRODUCT(($A2708=merged_names)*(_xlfn.TEXTAFTER(O$2, "At ")=merged_belt_colours)*merged_months_at_rank),"")</f>
        <v/>
      </c>
      <c r="P2708" s="18" t="str" cm="1">
        <f t="array" ref="P2708">IF(LEN($A2708)&gt;0,SUMPRODUCT(($A2708=merged_names)*(_xlfn.TEXTAFTER(P$2, "At ")=merged_belt_colours)*merged_months_at_rank),"")</f>
        <v/>
      </c>
      <c r="Q2708" s="18" t="str" cm="1">
        <f t="array" ref="Q2708">IF(LEN($A2708)&gt;0,SUMPRODUCT(($A2708=merged_names)*(_xlfn.TEXTAFTER(Q$2, "At ")=merged_belt_colours)*merged_months_at_rank),"")</f>
        <v/>
      </c>
      <c r="R2708" s="18" t="str" cm="1">
        <f t="array" ref="R2708">IF(LEN($A2708)&gt;0,SUMPRODUCT(($A2708=merged_names)*(_xlfn.TEXTAFTER(R$2, "At ")=merged_belt_colours)*merged_months_at_rank),"")</f>
        <v/>
      </c>
    </row>
    <row r="2709" spans="1:18" x14ac:dyDescent="0.25">
      <c r="A2709"/>
      <c r="B2709" s="15" t="str" cm="1">
        <f t="array" ref="B2709">IFERROR(IF(LEN(A2709)&gt;0, IF(SUMPRODUCT((Inactives[Key]=J2709)*(Inactives[Currently Inactive]))=1,"Inactive","Active"),""),"Active")</f>
        <v/>
      </c>
      <c r="C2709" s="16" t="str" cm="1">
        <f t="array" aca="1" ref="C2709" ca="1">IFERROR(_xlfn._xlws.FILTER(Inactives[Inactive On],(Inactives[Key]=J2709)*(Inactives[Currently Inactive]),""),"")</f>
        <v/>
      </c>
      <c r="D2709" s="16" t="str" cm="1">
        <f t="array" aca="1" ref="D2709" ca="1">IFERROR(INDEX(_xlfn.TEXTSPLIT(E2709," "),1),"")</f>
        <v/>
      </c>
      <c r="E2709" s="15" t="str" cm="1">
        <f t="array" aca="1" ref="E2709" ca="1">IFERROR(_xlfn._xlws.FILTER(merged_ranks,(merged_end_dates=DATE(9999,12,31))*(merged_names=A2709)),"")</f>
        <v/>
      </c>
      <c r="F2709" s="17" t="str">
        <f ca="1">_xlfn.XLOOKUP(J2709,Promotions[Promo Key],Promotions[Promo Date],"")</f>
        <v/>
      </c>
      <c r="G2709" s="18" t="str">
        <f t="shared" ca="1" si="179"/>
        <v/>
      </c>
      <c r="H2709" s="18" t="str">
        <f t="shared" ca="1" si="178"/>
        <v/>
      </c>
      <c r="I2709" s="17" t="str">
        <f>_xlfn.XLOOKUP(A2709,Students[Full Name],Students[Starting Rank],"")</f>
        <v/>
      </c>
      <c r="J2709" s="15" t="str">
        <f t="shared" ca="1" si="180"/>
        <v xml:space="preserve">: </v>
      </c>
      <c r="K2709" s="16" t="str">
        <f>_xlfn.XLOOKUP(A2709,Students[Full Name],Students[Start Date],"")</f>
        <v/>
      </c>
      <c r="L2709" s="18">
        <f t="shared" ca="1" si="181"/>
        <v>-1</v>
      </c>
      <c r="M2709" s="18" cm="1">
        <f t="array" aca="1" ref="M2709" ca="1">SUMPRODUCT(Inactives[Days Inactive]*(Inactives[Student]=A2709))/365</f>
        <v>0</v>
      </c>
      <c r="N2709" s="18" t="str" cm="1">
        <f t="array" ref="N2709">IF(LEN($A2709)&gt;0,SUMPRODUCT(($A2709=merged_names)*(_xlfn.TEXTAFTER(N$2, "At ")=merged_belt_colours)*merged_months_at_rank),"")</f>
        <v/>
      </c>
      <c r="O2709" s="18" t="str" cm="1">
        <f t="array" ref="O2709">IF(LEN($A2709)&gt;0,SUMPRODUCT(($A2709=merged_names)*(_xlfn.TEXTAFTER(O$2, "At ")=merged_belt_colours)*merged_months_at_rank),"")</f>
        <v/>
      </c>
      <c r="P2709" s="18" t="str" cm="1">
        <f t="array" ref="P2709">IF(LEN($A2709)&gt;0,SUMPRODUCT(($A2709=merged_names)*(_xlfn.TEXTAFTER(P$2, "At ")=merged_belt_colours)*merged_months_at_rank),"")</f>
        <v/>
      </c>
      <c r="Q2709" s="18" t="str" cm="1">
        <f t="array" ref="Q2709">IF(LEN($A2709)&gt;0,SUMPRODUCT(($A2709=merged_names)*(_xlfn.TEXTAFTER(Q$2, "At ")=merged_belt_colours)*merged_months_at_rank),"")</f>
        <v/>
      </c>
      <c r="R2709" s="18" t="str" cm="1">
        <f t="array" ref="R2709">IF(LEN($A2709)&gt;0,SUMPRODUCT(($A2709=merged_names)*(_xlfn.TEXTAFTER(R$2, "At ")=merged_belt_colours)*merged_months_at_rank),"")</f>
        <v/>
      </c>
    </row>
    <row r="2710" spans="1:18" x14ac:dyDescent="0.25">
      <c r="A2710"/>
      <c r="B2710" s="15" t="str" cm="1">
        <f t="array" ref="B2710">IFERROR(IF(LEN(A2710)&gt;0, IF(SUMPRODUCT((Inactives[Key]=J2710)*(Inactives[Currently Inactive]))=1,"Inactive","Active"),""),"Active")</f>
        <v/>
      </c>
      <c r="C2710" s="16" t="str" cm="1">
        <f t="array" aca="1" ref="C2710" ca="1">IFERROR(_xlfn._xlws.FILTER(Inactives[Inactive On],(Inactives[Key]=J2710)*(Inactives[Currently Inactive]),""),"")</f>
        <v/>
      </c>
      <c r="D2710" s="16" t="str" cm="1">
        <f t="array" aca="1" ref="D2710" ca="1">IFERROR(INDEX(_xlfn.TEXTSPLIT(E2710," "),1),"")</f>
        <v/>
      </c>
      <c r="E2710" s="15" t="str" cm="1">
        <f t="array" aca="1" ref="E2710" ca="1">IFERROR(_xlfn._xlws.FILTER(merged_ranks,(merged_end_dates=DATE(9999,12,31))*(merged_names=A2710)),"")</f>
        <v/>
      </c>
      <c r="F2710" s="17" t="str">
        <f ca="1">_xlfn.XLOOKUP(J2710,Promotions[Promo Key],Promotions[Promo Date],"")</f>
        <v/>
      </c>
      <c r="G2710" s="18" t="str">
        <f t="shared" ca="1" si="179"/>
        <v/>
      </c>
      <c r="H2710" s="18" t="str">
        <f t="shared" ca="1" si="178"/>
        <v/>
      </c>
      <c r="I2710" s="17" t="str">
        <f>_xlfn.XLOOKUP(A2710,Students[Full Name],Students[Starting Rank],"")</f>
        <v/>
      </c>
      <c r="J2710" s="15" t="str">
        <f t="shared" ca="1" si="180"/>
        <v xml:space="preserve">: </v>
      </c>
      <c r="K2710" s="16" t="str">
        <f>_xlfn.XLOOKUP(A2710,Students[Full Name],Students[Start Date],"")</f>
        <v/>
      </c>
      <c r="L2710" s="18">
        <f t="shared" ca="1" si="181"/>
        <v>-1</v>
      </c>
      <c r="M2710" s="18" cm="1">
        <f t="array" aca="1" ref="M2710" ca="1">SUMPRODUCT(Inactives[Days Inactive]*(Inactives[Student]=A2710))/365</f>
        <v>0</v>
      </c>
      <c r="N2710" s="18" t="str" cm="1">
        <f t="array" ref="N2710">IF(LEN($A2710)&gt;0,SUMPRODUCT(($A2710=merged_names)*(_xlfn.TEXTAFTER(N$2, "At ")=merged_belt_colours)*merged_months_at_rank),"")</f>
        <v/>
      </c>
      <c r="O2710" s="18" t="str" cm="1">
        <f t="array" ref="O2710">IF(LEN($A2710)&gt;0,SUMPRODUCT(($A2710=merged_names)*(_xlfn.TEXTAFTER(O$2, "At ")=merged_belt_colours)*merged_months_at_rank),"")</f>
        <v/>
      </c>
      <c r="P2710" s="18" t="str" cm="1">
        <f t="array" ref="P2710">IF(LEN($A2710)&gt;0,SUMPRODUCT(($A2710=merged_names)*(_xlfn.TEXTAFTER(P$2, "At ")=merged_belt_colours)*merged_months_at_rank),"")</f>
        <v/>
      </c>
      <c r="Q2710" s="18" t="str" cm="1">
        <f t="array" ref="Q2710">IF(LEN($A2710)&gt;0,SUMPRODUCT(($A2710=merged_names)*(_xlfn.TEXTAFTER(Q$2, "At ")=merged_belt_colours)*merged_months_at_rank),"")</f>
        <v/>
      </c>
      <c r="R2710" s="18" t="str" cm="1">
        <f t="array" ref="R2710">IF(LEN($A2710)&gt;0,SUMPRODUCT(($A2710=merged_names)*(_xlfn.TEXTAFTER(R$2, "At ")=merged_belt_colours)*merged_months_at_rank),"")</f>
        <v/>
      </c>
    </row>
    <row r="2711" spans="1:18" x14ac:dyDescent="0.25">
      <c r="A2711"/>
      <c r="B2711" s="15" t="str" cm="1">
        <f t="array" ref="B2711">IFERROR(IF(LEN(A2711)&gt;0, IF(SUMPRODUCT((Inactives[Key]=J2711)*(Inactives[Currently Inactive]))=1,"Inactive","Active"),""),"Active")</f>
        <v/>
      </c>
      <c r="C2711" s="16" t="str" cm="1">
        <f t="array" aca="1" ref="C2711" ca="1">IFERROR(_xlfn._xlws.FILTER(Inactives[Inactive On],(Inactives[Key]=J2711)*(Inactives[Currently Inactive]),""),"")</f>
        <v/>
      </c>
      <c r="D2711" s="16" t="str" cm="1">
        <f t="array" aca="1" ref="D2711" ca="1">IFERROR(INDEX(_xlfn.TEXTSPLIT(E2711," "),1),"")</f>
        <v/>
      </c>
      <c r="E2711" s="15" t="str" cm="1">
        <f t="array" aca="1" ref="E2711" ca="1">IFERROR(_xlfn._xlws.FILTER(merged_ranks,(merged_end_dates=DATE(9999,12,31))*(merged_names=A2711)),"")</f>
        <v/>
      </c>
      <c r="F2711" s="17" t="str">
        <f ca="1">_xlfn.XLOOKUP(J2711,Promotions[Promo Key],Promotions[Promo Date],"")</f>
        <v/>
      </c>
      <c r="G2711" s="18" t="str">
        <f t="shared" ca="1" si="179"/>
        <v/>
      </c>
      <c r="H2711" s="18" t="str">
        <f t="shared" ca="1" si="178"/>
        <v/>
      </c>
      <c r="I2711" s="17" t="str">
        <f>_xlfn.XLOOKUP(A2711,Students[Full Name],Students[Starting Rank],"")</f>
        <v/>
      </c>
      <c r="J2711" s="15" t="str">
        <f t="shared" ca="1" si="180"/>
        <v xml:space="preserve">: </v>
      </c>
      <c r="K2711" s="16" t="str">
        <f>_xlfn.XLOOKUP(A2711,Students[Full Name],Students[Start Date],"")</f>
        <v/>
      </c>
      <c r="L2711" s="18">
        <f t="shared" ca="1" si="181"/>
        <v>-1</v>
      </c>
      <c r="M2711" s="18" cm="1">
        <f t="array" aca="1" ref="M2711" ca="1">SUMPRODUCT(Inactives[Days Inactive]*(Inactives[Student]=A2711))/365</f>
        <v>0</v>
      </c>
      <c r="N2711" s="18" t="str" cm="1">
        <f t="array" ref="N2711">IF(LEN($A2711)&gt;0,SUMPRODUCT(($A2711=merged_names)*(_xlfn.TEXTAFTER(N$2, "At ")=merged_belt_colours)*merged_months_at_rank),"")</f>
        <v/>
      </c>
      <c r="O2711" s="18" t="str" cm="1">
        <f t="array" ref="O2711">IF(LEN($A2711)&gt;0,SUMPRODUCT(($A2711=merged_names)*(_xlfn.TEXTAFTER(O$2, "At ")=merged_belt_colours)*merged_months_at_rank),"")</f>
        <v/>
      </c>
      <c r="P2711" s="18" t="str" cm="1">
        <f t="array" ref="P2711">IF(LEN($A2711)&gt;0,SUMPRODUCT(($A2711=merged_names)*(_xlfn.TEXTAFTER(P$2, "At ")=merged_belt_colours)*merged_months_at_rank),"")</f>
        <v/>
      </c>
      <c r="Q2711" s="18" t="str" cm="1">
        <f t="array" ref="Q2711">IF(LEN($A2711)&gt;0,SUMPRODUCT(($A2711=merged_names)*(_xlfn.TEXTAFTER(Q$2, "At ")=merged_belt_colours)*merged_months_at_rank),"")</f>
        <v/>
      </c>
      <c r="R2711" s="18" t="str" cm="1">
        <f t="array" ref="R2711">IF(LEN($A2711)&gt;0,SUMPRODUCT(($A2711=merged_names)*(_xlfn.TEXTAFTER(R$2, "At ")=merged_belt_colours)*merged_months_at_rank),"")</f>
        <v/>
      </c>
    </row>
    <row r="2712" spans="1:18" x14ac:dyDescent="0.25">
      <c r="A2712"/>
      <c r="B2712" s="15" t="str" cm="1">
        <f t="array" ref="B2712">IFERROR(IF(LEN(A2712)&gt;0, IF(SUMPRODUCT((Inactives[Key]=J2712)*(Inactives[Currently Inactive]))=1,"Inactive","Active"),""),"Active")</f>
        <v/>
      </c>
      <c r="C2712" s="16" t="str" cm="1">
        <f t="array" aca="1" ref="C2712" ca="1">IFERROR(_xlfn._xlws.FILTER(Inactives[Inactive On],(Inactives[Key]=J2712)*(Inactives[Currently Inactive]),""),"")</f>
        <v/>
      </c>
      <c r="D2712" s="16" t="str" cm="1">
        <f t="array" aca="1" ref="D2712" ca="1">IFERROR(INDEX(_xlfn.TEXTSPLIT(E2712," "),1),"")</f>
        <v/>
      </c>
      <c r="E2712" s="15" t="str" cm="1">
        <f t="array" aca="1" ref="E2712" ca="1">IFERROR(_xlfn._xlws.FILTER(merged_ranks,(merged_end_dates=DATE(9999,12,31))*(merged_names=A2712)),"")</f>
        <v/>
      </c>
      <c r="F2712" s="17" t="str">
        <f ca="1">_xlfn.XLOOKUP(J2712,Promotions[Promo Key],Promotions[Promo Date],"")</f>
        <v/>
      </c>
      <c r="G2712" s="18" t="str">
        <f t="shared" ca="1" si="179"/>
        <v/>
      </c>
      <c r="H2712" s="18" t="str">
        <f t="shared" ref="H2712:H2775" ca="1" si="182">IFERROR((TODAY()-K2712)/365-M2712,"")</f>
        <v/>
      </c>
      <c r="I2712" s="17" t="str">
        <f>_xlfn.XLOOKUP(A2712,Students[Full Name],Students[Starting Rank],"")</f>
        <v/>
      </c>
      <c r="J2712" s="15" t="str">
        <f t="shared" ca="1" si="180"/>
        <v xml:space="preserve">: </v>
      </c>
      <c r="K2712" s="16" t="str">
        <f>_xlfn.XLOOKUP(A2712,Students[Full Name],Students[Start Date],"")</f>
        <v/>
      </c>
      <c r="L2712" s="18">
        <f t="shared" ca="1" si="181"/>
        <v>-1</v>
      </c>
      <c r="M2712" s="18" cm="1">
        <f t="array" aca="1" ref="M2712" ca="1">SUMPRODUCT(Inactives[Days Inactive]*(Inactives[Student]=A2712))/365</f>
        <v>0</v>
      </c>
      <c r="N2712" s="18" t="str" cm="1">
        <f t="array" ref="N2712">IF(LEN($A2712)&gt;0,SUMPRODUCT(($A2712=merged_names)*(_xlfn.TEXTAFTER(N$2, "At ")=merged_belt_colours)*merged_months_at_rank),"")</f>
        <v/>
      </c>
      <c r="O2712" s="18" t="str" cm="1">
        <f t="array" ref="O2712">IF(LEN($A2712)&gt;0,SUMPRODUCT(($A2712=merged_names)*(_xlfn.TEXTAFTER(O$2, "At ")=merged_belt_colours)*merged_months_at_rank),"")</f>
        <v/>
      </c>
      <c r="P2712" s="18" t="str" cm="1">
        <f t="array" ref="P2712">IF(LEN($A2712)&gt;0,SUMPRODUCT(($A2712=merged_names)*(_xlfn.TEXTAFTER(P$2, "At ")=merged_belt_colours)*merged_months_at_rank),"")</f>
        <v/>
      </c>
      <c r="Q2712" s="18" t="str" cm="1">
        <f t="array" ref="Q2712">IF(LEN($A2712)&gt;0,SUMPRODUCT(($A2712=merged_names)*(_xlfn.TEXTAFTER(Q$2, "At ")=merged_belt_colours)*merged_months_at_rank),"")</f>
        <v/>
      </c>
      <c r="R2712" s="18" t="str" cm="1">
        <f t="array" ref="R2712">IF(LEN($A2712)&gt;0,SUMPRODUCT(($A2712=merged_names)*(_xlfn.TEXTAFTER(R$2, "At ")=merged_belt_colours)*merged_months_at_rank),"")</f>
        <v/>
      </c>
    </row>
    <row r="2713" spans="1:18" x14ac:dyDescent="0.25">
      <c r="A2713"/>
      <c r="B2713" s="15" t="str" cm="1">
        <f t="array" ref="B2713">IFERROR(IF(LEN(A2713)&gt;0, IF(SUMPRODUCT((Inactives[Key]=J2713)*(Inactives[Currently Inactive]))=1,"Inactive","Active"),""),"Active")</f>
        <v/>
      </c>
      <c r="C2713" s="16" t="str" cm="1">
        <f t="array" aca="1" ref="C2713" ca="1">IFERROR(_xlfn._xlws.FILTER(Inactives[Inactive On],(Inactives[Key]=J2713)*(Inactives[Currently Inactive]),""),"")</f>
        <v/>
      </c>
      <c r="D2713" s="16" t="str" cm="1">
        <f t="array" aca="1" ref="D2713" ca="1">IFERROR(INDEX(_xlfn.TEXTSPLIT(E2713," "),1),"")</f>
        <v/>
      </c>
      <c r="E2713" s="15" t="str" cm="1">
        <f t="array" aca="1" ref="E2713" ca="1">IFERROR(_xlfn._xlws.FILTER(merged_ranks,(merged_end_dates=DATE(9999,12,31))*(merged_names=A2713)),"")</f>
        <v/>
      </c>
      <c r="F2713" s="17" t="str">
        <f ca="1">_xlfn.XLOOKUP(J2713,Promotions[Promo Key],Promotions[Promo Date],"")</f>
        <v/>
      </c>
      <c r="G2713" s="18" t="str">
        <f t="shared" ca="1" si="179"/>
        <v/>
      </c>
      <c r="H2713" s="18" t="str">
        <f t="shared" ca="1" si="182"/>
        <v/>
      </c>
      <c r="I2713" s="17" t="str">
        <f>_xlfn.XLOOKUP(A2713,Students[Full Name],Students[Starting Rank],"")</f>
        <v/>
      </c>
      <c r="J2713" s="15" t="str">
        <f t="shared" ca="1" si="180"/>
        <v xml:space="preserve">: </v>
      </c>
      <c r="K2713" s="16" t="str">
        <f>_xlfn.XLOOKUP(A2713,Students[Full Name],Students[Start Date],"")</f>
        <v/>
      </c>
      <c r="L2713" s="18">
        <f t="shared" ca="1" si="181"/>
        <v>-1</v>
      </c>
      <c r="M2713" s="18" cm="1">
        <f t="array" aca="1" ref="M2713" ca="1">SUMPRODUCT(Inactives[Days Inactive]*(Inactives[Student]=A2713))/365</f>
        <v>0</v>
      </c>
      <c r="N2713" s="18" t="str" cm="1">
        <f t="array" ref="N2713">IF(LEN($A2713)&gt;0,SUMPRODUCT(($A2713=merged_names)*(_xlfn.TEXTAFTER(N$2, "At ")=merged_belt_colours)*merged_months_at_rank),"")</f>
        <v/>
      </c>
      <c r="O2713" s="18" t="str" cm="1">
        <f t="array" ref="O2713">IF(LEN($A2713)&gt;0,SUMPRODUCT(($A2713=merged_names)*(_xlfn.TEXTAFTER(O$2, "At ")=merged_belt_colours)*merged_months_at_rank),"")</f>
        <v/>
      </c>
      <c r="P2713" s="18" t="str" cm="1">
        <f t="array" ref="P2713">IF(LEN($A2713)&gt;0,SUMPRODUCT(($A2713=merged_names)*(_xlfn.TEXTAFTER(P$2, "At ")=merged_belt_colours)*merged_months_at_rank),"")</f>
        <v/>
      </c>
      <c r="Q2713" s="18" t="str" cm="1">
        <f t="array" ref="Q2713">IF(LEN($A2713)&gt;0,SUMPRODUCT(($A2713=merged_names)*(_xlfn.TEXTAFTER(Q$2, "At ")=merged_belt_colours)*merged_months_at_rank),"")</f>
        <v/>
      </c>
      <c r="R2713" s="18" t="str" cm="1">
        <f t="array" ref="R2713">IF(LEN($A2713)&gt;0,SUMPRODUCT(($A2713=merged_names)*(_xlfn.TEXTAFTER(R$2, "At ")=merged_belt_colours)*merged_months_at_rank),"")</f>
        <v/>
      </c>
    </row>
    <row r="2714" spans="1:18" x14ac:dyDescent="0.25">
      <c r="A2714"/>
      <c r="B2714" s="15" t="str" cm="1">
        <f t="array" ref="B2714">IFERROR(IF(LEN(A2714)&gt;0, IF(SUMPRODUCT((Inactives[Key]=J2714)*(Inactives[Currently Inactive]))=1,"Inactive","Active"),""),"Active")</f>
        <v/>
      </c>
      <c r="C2714" s="16" t="str" cm="1">
        <f t="array" aca="1" ref="C2714" ca="1">IFERROR(_xlfn._xlws.FILTER(Inactives[Inactive On],(Inactives[Key]=J2714)*(Inactives[Currently Inactive]),""),"")</f>
        <v/>
      </c>
      <c r="D2714" s="16" t="str" cm="1">
        <f t="array" aca="1" ref="D2714" ca="1">IFERROR(INDEX(_xlfn.TEXTSPLIT(E2714," "),1),"")</f>
        <v/>
      </c>
      <c r="E2714" s="15" t="str" cm="1">
        <f t="array" aca="1" ref="E2714" ca="1">IFERROR(_xlfn._xlws.FILTER(merged_ranks,(merged_end_dates=DATE(9999,12,31))*(merged_names=A2714)),"")</f>
        <v/>
      </c>
      <c r="F2714" s="17" t="str">
        <f ca="1">_xlfn.XLOOKUP(J2714,Promotions[Promo Key],Promotions[Promo Date],"")</f>
        <v/>
      </c>
      <c r="G2714" s="18" t="str">
        <f t="shared" ca="1" si="179"/>
        <v/>
      </c>
      <c r="H2714" s="18" t="str">
        <f t="shared" ca="1" si="182"/>
        <v/>
      </c>
      <c r="I2714" s="17" t="str">
        <f>_xlfn.XLOOKUP(A2714,Students[Full Name],Students[Starting Rank],"")</f>
        <v/>
      </c>
      <c r="J2714" s="15" t="str">
        <f t="shared" ca="1" si="180"/>
        <v xml:space="preserve">: </v>
      </c>
      <c r="K2714" s="16" t="str">
        <f>_xlfn.XLOOKUP(A2714,Students[Full Name],Students[Start Date],"")</f>
        <v/>
      </c>
      <c r="L2714" s="18">
        <f t="shared" ca="1" si="181"/>
        <v>-1</v>
      </c>
      <c r="M2714" s="18" cm="1">
        <f t="array" aca="1" ref="M2714" ca="1">SUMPRODUCT(Inactives[Days Inactive]*(Inactives[Student]=A2714))/365</f>
        <v>0</v>
      </c>
      <c r="N2714" s="18" t="str" cm="1">
        <f t="array" ref="N2714">IF(LEN($A2714)&gt;0,SUMPRODUCT(($A2714=merged_names)*(_xlfn.TEXTAFTER(N$2, "At ")=merged_belt_colours)*merged_months_at_rank),"")</f>
        <v/>
      </c>
      <c r="O2714" s="18" t="str" cm="1">
        <f t="array" ref="O2714">IF(LEN($A2714)&gt;0,SUMPRODUCT(($A2714=merged_names)*(_xlfn.TEXTAFTER(O$2, "At ")=merged_belt_colours)*merged_months_at_rank),"")</f>
        <v/>
      </c>
      <c r="P2714" s="18" t="str" cm="1">
        <f t="array" ref="P2714">IF(LEN($A2714)&gt;0,SUMPRODUCT(($A2714=merged_names)*(_xlfn.TEXTAFTER(P$2, "At ")=merged_belt_colours)*merged_months_at_rank),"")</f>
        <v/>
      </c>
      <c r="Q2714" s="18" t="str" cm="1">
        <f t="array" ref="Q2714">IF(LEN($A2714)&gt;0,SUMPRODUCT(($A2714=merged_names)*(_xlfn.TEXTAFTER(Q$2, "At ")=merged_belt_colours)*merged_months_at_rank),"")</f>
        <v/>
      </c>
      <c r="R2714" s="18" t="str" cm="1">
        <f t="array" ref="R2714">IF(LEN($A2714)&gt;0,SUMPRODUCT(($A2714=merged_names)*(_xlfn.TEXTAFTER(R$2, "At ")=merged_belt_colours)*merged_months_at_rank),"")</f>
        <v/>
      </c>
    </row>
    <row r="2715" spans="1:18" x14ac:dyDescent="0.25">
      <c r="A2715"/>
      <c r="B2715" s="15" t="str" cm="1">
        <f t="array" ref="B2715">IFERROR(IF(LEN(A2715)&gt;0, IF(SUMPRODUCT((Inactives[Key]=J2715)*(Inactives[Currently Inactive]))=1,"Inactive","Active"),""),"Active")</f>
        <v/>
      </c>
      <c r="C2715" s="16" t="str" cm="1">
        <f t="array" aca="1" ref="C2715" ca="1">IFERROR(_xlfn._xlws.FILTER(Inactives[Inactive On],(Inactives[Key]=J2715)*(Inactives[Currently Inactive]),""),"")</f>
        <v/>
      </c>
      <c r="D2715" s="16" t="str" cm="1">
        <f t="array" aca="1" ref="D2715" ca="1">IFERROR(INDEX(_xlfn.TEXTSPLIT(E2715," "),1),"")</f>
        <v/>
      </c>
      <c r="E2715" s="15" t="str" cm="1">
        <f t="array" aca="1" ref="E2715" ca="1">IFERROR(_xlfn._xlws.FILTER(merged_ranks,(merged_end_dates=DATE(9999,12,31))*(merged_names=A2715)),"")</f>
        <v/>
      </c>
      <c r="F2715" s="17" t="str">
        <f ca="1">_xlfn.XLOOKUP(J2715,Promotions[Promo Key],Promotions[Promo Date],"")</f>
        <v/>
      </c>
      <c r="G2715" s="18" t="str">
        <f t="shared" ca="1" si="179"/>
        <v/>
      </c>
      <c r="H2715" s="18" t="str">
        <f t="shared" ca="1" si="182"/>
        <v/>
      </c>
      <c r="I2715" s="17" t="str">
        <f>_xlfn.XLOOKUP(A2715,Students[Full Name],Students[Starting Rank],"")</f>
        <v/>
      </c>
      <c r="J2715" s="15" t="str">
        <f t="shared" ca="1" si="180"/>
        <v xml:space="preserve">: </v>
      </c>
      <c r="K2715" s="16" t="str">
        <f>_xlfn.XLOOKUP(A2715,Students[Full Name],Students[Start Date],"")</f>
        <v/>
      </c>
      <c r="L2715" s="18">
        <f t="shared" ca="1" si="181"/>
        <v>-1</v>
      </c>
      <c r="M2715" s="18" cm="1">
        <f t="array" aca="1" ref="M2715" ca="1">SUMPRODUCT(Inactives[Days Inactive]*(Inactives[Student]=A2715))/365</f>
        <v>0</v>
      </c>
      <c r="N2715" s="18" t="str" cm="1">
        <f t="array" ref="N2715">IF(LEN($A2715)&gt;0,SUMPRODUCT(($A2715=merged_names)*(_xlfn.TEXTAFTER(N$2, "At ")=merged_belt_colours)*merged_months_at_rank),"")</f>
        <v/>
      </c>
      <c r="O2715" s="18" t="str" cm="1">
        <f t="array" ref="O2715">IF(LEN($A2715)&gt;0,SUMPRODUCT(($A2715=merged_names)*(_xlfn.TEXTAFTER(O$2, "At ")=merged_belt_colours)*merged_months_at_rank),"")</f>
        <v/>
      </c>
      <c r="P2715" s="18" t="str" cm="1">
        <f t="array" ref="P2715">IF(LEN($A2715)&gt;0,SUMPRODUCT(($A2715=merged_names)*(_xlfn.TEXTAFTER(P$2, "At ")=merged_belt_colours)*merged_months_at_rank),"")</f>
        <v/>
      </c>
      <c r="Q2715" s="18" t="str" cm="1">
        <f t="array" ref="Q2715">IF(LEN($A2715)&gt;0,SUMPRODUCT(($A2715=merged_names)*(_xlfn.TEXTAFTER(Q$2, "At ")=merged_belt_colours)*merged_months_at_rank),"")</f>
        <v/>
      </c>
      <c r="R2715" s="18" t="str" cm="1">
        <f t="array" ref="R2715">IF(LEN($A2715)&gt;0,SUMPRODUCT(($A2715=merged_names)*(_xlfn.TEXTAFTER(R$2, "At ")=merged_belt_colours)*merged_months_at_rank),"")</f>
        <v/>
      </c>
    </row>
    <row r="2716" spans="1:18" x14ac:dyDescent="0.25">
      <c r="A2716"/>
      <c r="B2716" s="15" t="str" cm="1">
        <f t="array" ref="B2716">IFERROR(IF(LEN(A2716)&gt;0, IF(SUMPRODUCT((Inactives[Key]=J2716)*(Inactives[Currently Inactive]))=1,"Inactive","Active"),""),"Active")</f>
        <v/>
      </c>
      <c r="C2716" s="16" t="str" cm="1">
        <f t="array" aca="1" ref="C2716" ca="1">IFERROR(_xlfn._xlws.FILTER(Inactives[Inactive On],(Inactives[Key]=J2716)*(Inactives[Currently Inactive]),""),"")</f>
        <v/>
      </c>
      <c r="D2716" s="16" t="str" cm="1">
        <f t="array" aca="1" ref="D2716" ca="1">IFERROR(INDEX(_xlfn.TEXTSPLIT(E2716," "),1),"")</f>
        <v/>
      </c>
      <c r="E2716" s="15" t="str" cm="1">
        <f t="array" aca="1" ref="E2716" ca="1">IFERROR(_xlfn._xlws.FILTER(merged_ranks,(merged_end_dates=DATE(9999,12,31))*(merged_names=A2716)),"")</f>
        <v/>
      </c>
      <c r="F2716" s="17" t="str">
        <f ca="1">_xlfn.XLOOKUP(J2716,Promotions[Promo Key],Promotions[Promo Date],"")</f>
        <v/>
      </c>
      <c r="G2716" s="18" t="str">
        <f t="shared" ref="G2716:G2779" ca="1" si="183">IFERROR((TODAY()-F2716)/30.5, "")</f>
        <v/>
      </c>
      <c r="H2716" s="18" t="str">
        <f t="shared" ca="1" si="182"/>
        <v/>
      </c>
      <c r="I2716" s="17" t="str">
        <f>_xlfn.XLOOKUP(A2716,Students[Full Name],Students[Starting Rank],"")</f>
        <v/>
      </c>
      <c r="J2716" s="15" t="str">
        <f t="shared" ref="J2716:J2779" ca="1" si="184">A2716&amp;": "&amp;E2716</f>
        <v xml:space="preserve">: </v>
      </c>
      <c r="K2716" s="16" t="str">
        <f>_xlfn.XLOOKUP(A2716,Students[Full Name],Students[Start Date],"")</f>
        <v/>
      </c>
      <c r="L2716" s="18">
        <f t="shared" ref="L2716:L2779" ca="1" si="185">IF(LEN(C2716)&gt;0,(TODAY()-C2716)/30.5,-1)</f>
        <v>-1</v>
      </c>
      <c r="M2716" s="18" cm="1">
        <f t="array" aca="1" ref="M2716" ca="1">SUMPRODUCT(Inactives[Days Inactive]*(Inactives[Student]=A2716))/365</f>
        <v>0</v>
      </c>
      <c r="N2716" s="18" t="str" cm="1">
        <f t="array" ref="N2716">IF(LEN($A2716)&gt;0,SUMPRODUCT(($A2716=merged_names)*(_xlfn.TEXTAFTER(N$2, "At ")=merged_belt_colours)*merged_months_at_rank),"")</f>
        <v/>
      </c>
      <c r="O2716" s="18" t="str" cm="1">
        <f t="array" ref="O2716">IF(LEN($A2716)&gt;0,SUMPRODUCT(($A2716=merged_names)*(_xlfn.TEXTAFTER(O$2, "At ")=merged_belt_colours)*merged_months_at_rank),"")</f>
        <v/>
      </c>
      <c r="P2716" s="18" t="str" cm="1">
        <f t="array" ref="P2716">IF(LEN($A2716)&gt;0,SUMPRODUCT(($A2716=merged_names)*(_xlfn.TEXTAFTER(P$2, "At ")=merged_belt_colours)*merged_months_at_rank),"")</f>
        <v/>
      </c>
      <c r="Q2716" s="18" t="str" cm="1">
        <f t="array" ref="Q2716">IF(LEN($A2716)&gt;0,SUMPRODUCT(($A2716=merged_names)*(_xlfn.TEXTAFTER(Q$2, "At ")=merged_belt_colours)*merged_months_at_rank),"")</f>
        <v/>
      </c>
      <c r="R2716" s="18" t="str" cm="1">
        <f t="array" ref="R2716">IF(LEN($A2716)&gt;0,SUMPRODUCT(($A2716=merged_names)*(_xlfn.TEXTAFTER(R$2, "At ")=merged_belt_colours)*merged_months_at_rank),"")</f>
        <v/>
      </c>
    </row>
    <row r="2717" spans="1:18" x14ac:dyDescent="0.25">
      <c r="A2717"/>
      <c r="B2717" s="15" t="str" cm="1">
        <f t="array" ref="B2717">IFERROR(IF(LEN(A2717)&gt;0, IF(SUMPRODUCT((Inactives[Key]=J2717)*(Inactives[Currently Inactive]))=1,"Inactive","Active"),""),"Active")</f>
        <v/>
      </c>
      <c r="C2717" s="16" t="str" cm="1">
        <f t="array" aca="1" ref="C2717" ca="1">IFERROR(_xlfn._xlws.FILTER(Inactives[Inactive On],(Inactives[Key]=J2717)*(Inactives[Currently Inactive]),""),"")</f>
        <v/>
      </c>
      <c r="D2717" s="16" t="str" cm="1">
        <f t="array" aca="1" ref="D2717" ca="1">IFERROR(INDEX(_xlfn.TEXTSPLIT(E2717," "),1),"")</f>
        <v/>
      </c>
      <c r="E2717" s="15" t="str" cm="1">
        <f t="array" aca="1" ref="E2717" ca="1">IFERROR(_xlfn._xlws.FILTER(merged_ranks,(merged_end_dates=DATE(9999,12,31))*(merged_names=A2717)),"")</f>
        <v/>
      </c>
      <c r="F2717" s="17" t="str">
        <f ca="1">_xlfn.XLOOKUP(J2717,Promotions[Promo Key],Promotions[Promo Date],"")</f>
        <v/>
      </c>
      <c r="G2717" s="18" t="str">
        <f t="shared" ca="1" si="183"/>
        <v/>
      </c>
      <c r="H2717" s="18" t="str">
        <f t="shared" ca="1" si="182"/>
        <v/>
      </c>
      <c r="I2717" s="17" t="str">
        <f>_xlfn.XLOOKUP(A2717,Students[Full Name],Students[Starting Rank],"")</f>
        <v/>
      </c>
      <c r="J2717" s="15" t="str">
        <f t="shared" ca="1" si="184"/>
        <v xml:space="preserve">: </v>
      </c>
      <c r="K2717" s="16" t="str">
        <f>_xlfn.XLOOKUP(A2717,Students[Full Name],Students[Start Date],"")</f>
        <v/>
      </c>
      <c r="L2717" s="18">
        <f t="shared" ca="1" si="185"/>
        <v>-1</v>
      </c>
      <c r="M2717" s="18" cm="1">
        <f t="array" aca="1" ref="M2717" ca="1">SUMPRODUCT(Inactives[Days Inactive]*(Inactives[Student]=A2717))/365</f>
        <v>0</v>
      </c>
      <c r="N2717" s="18" t="str" cm="1">
        <f t="array" ref="N2717">IF(LEN($A2717)&gt;0,SUMPRODUCT(($A2717=merged_names)*(_xlfn.TEXTAFTER(N$2, "At ")=merged_belt_colours)*merged_months_at_rank),"")</f>
        <v/>
      </c>
      <c r="O2717" s="18" t="str" cm="1">
        <f t="array" ref="O2717">IF(LEN($A2717)&gt;0,SUMPRODUCT(($A2717=merged_names)*(_xlfn.TEXTAFTER(O$2, "At ")=merged_belt_colours)*merged_months_at_rank),"")</f>
        <v/>
      </c>
      <c r="P2717" s="18" t="str" cm="1">
        <f t="array" ref="P2717">IF(LEN($A2717)&gt;0,SUMPRODUCT(($A2717=merged_names)*(_xlfn.TEXTAFTER(P$2, "At ")=merged_belt_colours)*merged_months_at_rank),"")</f>
        <v/>
      </c>
      <c r="Q2717" s="18" t="str" cm="1">
        <f t="array" ref="Q2717">IF(LEN($A2717)&gt;0,SUMPRODUCT(($A2717=merged_names)*(_xlfn.TEXTAFTER(Q$2, "At ")=merged_belt_colours)*merged_months_at_rank),"")</f>
        <v/>
      </c>
      <c r="R2717" s="18" t="str" cm="1">
        <f t="array" ref="R2717">IF(LEN($A2717)&gt;0,SUMPRODUCT(($A2717=merged_names)*(_xlfn.TEXTAFTER(R$2, "At ")=merged_belt_colours)*merged_months_at_rank),"")</f>
        <v/>
      </c>
    </row>
    <row r="2718" spans="1:18" x14ac:dyDescent="0.25">
      <c r="A2718"/>
      <c r="B2718" s="15" t="str" cm="1">
        <f t="array" ref="B2718">IFERROR(IF(LEN(A2718)&gt;0, IF(SUMPRODUCT((Inactives[Key]=J2718)*(Inactives[Currently Inactive]))=1,"Inactive","Active"),""),"Active")</f>
        <v/>
      </c>
      <c r="C2718" s="16" t="str" cm="1">
        <f t="array" aca="1" ref="C2718" ca="1">IFERROR(_xlfn._xlws.FILTER(Inactives[Inactive On],(Inactives[Key]=J2718)*(Inactives[Currently Inactive]),""),"")</f>
        <v/>
      </c>
      <c r="D2718" s="16" t="str" cm="1">
        <f t="array" aca="1" ref="D2718" ca="1">IFERROR(INDEX(_xlfn.TEXTSPLIT(E2718," "),1),"")</f>
        <v/>
      </c>
      <c r="E2718" s="15" t="str" cm="1">
        <f t="array" aca="1" ref="E2718" ca="1">IFERROR(_xlfn._xlws.FILTER(merged_ranks,(merged_end_dates=DATE(9999,12,31))*(merged_names=A2718)),"")</f>
        <v/>
      </c>
      <c r="F2718" s="17" t="str">
        <f ca="1">_xlfn.XLOOKUP(J2718,Promotions[Promo Key],Promotions[Promo Date],"")</f>
        <v/>
      </c>
      <c r="G2718" s="18" t="str">
        <f t="shared" ca="1" si="183"/>
        <v/>
      </c>
      <c r="H2718" s="18" t="str">
        <f t="shared" ca="1" si="182"/>
        <v/>
      </c>
      <c r="I2718" s="17" t="str">
        <f>_xlfn.XLOOKUP(A2718,Students[Full Name],Students[Starting Rank],"")</f>
        <v/>
      </c>
      <c r="J2718" s="15" t="str">
        <f t="shared" ca="1" si="184"/>
        <v xml:space="preserve">: </v>
      </c>
      <c r="K2718" s="16" t="str">
        <f>_xlfn.XLOOKUP(A2718,Students[Full Name],Students[Start Date],"")</f>
        <v/>
      </c>
      <c r="L2718" s="18">
        <f t="shared" ca="1" si="185"/>
        <v>-1</v>
      </c>
      <c r="M2718" s="18" cm="1">
        <f t="array" aca="1" ref="M2718" ca="1">SUMPRODUCT(Inactives[Days Inactive]*(Inactives[Student]=A2718))/365</f>
        <v>0</v>
      </c>
      <c r="N2718" s="18" t="str" cm="1">
        <f t="array" ref="N2718">IF(LEN($A2718)&gt;0,SUMPRODUCT(($A2718=merged_names)*(_xlfn.TEXTAFTER(N$2, "At ")=merged_belt_colours)*merged_months_at_rank),"")</f>
        <v/>
      </c>
      <c r="O2718" s="18" t="str" cm="1">
        <f t="array" ref="O2718">IF(LEN($A2718)&gt;0,SUMPRODUCT(($A2718=merged_names)*(_xlfn.TEXTAFTER(O$2, "At ")=merged_belt_colours)*merged_months_at_rank),"")</f>
        <v/>
      </c>
      <c r="P2718" s="18" t="str" cm="1">
        <f t="array" ref="P2718">IF(LEN($A2718)&gt;0,SUMPRODUCT(($A2718=merged_names)*(_xlfn.TEXTAFTER(P$2, "At ")=merged_belt_colours)*merged_months_at_rank),"")</f>
        <v/>
      </c>
      <c r="Q2718" s="18" t="str" cm="1">
        <f t="array" ref="Q2718">IF(LEN($A2718)&gt;0,SUMPRODUCT(($A2718=merged_names)*(_xlfn.TEXTAFTER(Q$2, "At ")=merged_belt_colours)*merged_months_at_rank),"")</f>
        <v/>
      </c>
      <c r="R2718" s="18" t="str" cm="1">
        <f t="array" ref="R2718">IF(LEN($A2718)&gt;0,SUMPRODUCT(($A2718=merged_names)*(_xlfn.TEXTAFTER(R$2, "At ")=merged_belt_colours)*merged_months_at_rank),"")</f>
        <v/>
      </c>
    </row>
    <row r="2719" spans="1:18" x14ac:dyDescent="0.25">
      <c r="A2719"/>
      <c r="B2719" s="15" t="str" cm="1">
        <f t="array" ref="B2719">IFERROR(IF(LEN(A2719)&gt;0, IF(SUMPRODUCT((Inactives[Key]=J2719)*(Inactives[Currently Inactive]))=1,"Inactive","Active"),""),"Active")</f>
        <v/>
      </c>
      <c r="C2719" s="16" t="str" cm="1">
        <f t="array" aca="1" ref="C2719" ca="1">IFERROR(_xlfn._xlws.FILTER(Inactives[Inactive On],(Inactives[Key]=J2719)*(Inactives[Currently Inactive]),""),"")</f>
        <v/>
      </c>
      <c r="D2719" s="16" t="str" cm="1">
        <f t="array" aca="1" ref="D2719" ca="1">IFERROR(INDEX(_xlfn.TEXTSPLIT(E2719," "),1),"")</f>
        <v/>
      </c>
      <c r="E2719" s="15" t="str" cm="1">
        <f t="array" aca="1" ref="E2719" ca="1">IFERROR(_xlfn._xlws.FILTER(merged_ranks,(merged_end_dates=DATE(9999,12,31))*(merged_names=A2719)),"")</f>
        <v/>
      </c>
      <c r="F2719" s="17" t="str">
        <f ca="1">_xlfn.XLOOKUP(J2719,Promotions[Promo Key],Promotions[Promo Date],"")</f>
        <v/>
      </c>
      <c r="G2719" s="18" t="str">
        <f t="shared" ca="1" si="183"/>
        <v/>
      </c>
      <c r="H2719" s="18" t="str">
        <f t="shared" ca="1" si="182"/>
        <v/>
      </c>
      <c r="I2719" s="17" t="str">
        <f>_xlfn.XLOOKUP(A2719,Students[Full Name],Students[Starting Rank],"")</f>
        <v/>
      </c>
      <c r="J2719" s="15" t="str">
        <f t="shared" ca="1" si="184"/>
        <v xml:space="preserve">: </v>
      </c>
      <c r="K2719" s="16" t="str">
        <f>_xlfn.XLOOKUP(A2719,Students[Full Name],Students[Start Date],"")</f>
        <v/>
      </c>
      <c r="L2719" s="18">
        <f t="shared" ca="1" si="185"/>
        <v>-1</v>
      </c>
      <c r="M2719" s="18" cm="1">
        <f t="array" aca="1" ref="M2719" ca="1">SUMPRODUCT(Inactives[Days Inactive]*(Inactives[Student]=A2719))/365</f>
        <v>0</v>
      </c>
      <c r="N2719" s="18" t="str" cm="1">
        <f t="array" ref="N2719">IF(LEN($A2719)&gt;0,SUMPRODUCT(($A2719=merged_names)*(_xlfn.TEXTAFTER(N$2, "At ")=merged_belt_colours)*merged_months_at_rank),"")</f>
        <v/>
      </c>
      <c r="O2719" s="18" t="str" cm="1">
        <f t="array" ref="O2719">IF(LEN($A2719)&gt;0,SUMPRODUCT(($A2719=merged_names)*(_xlfn.TEXTAFTER(O$2, "At ")=merged_belt_colours)*merged_months_at_rank),"")</f>
        <v/>
      </c>
      <c r="P2719" s="18" t="str" cm="1">
        <f t="array" ref="P2719">IF(LEN($A2719)&gt;0,SUMPRODUCT(($A2719=merged_names)*(_xlfn.TEXTAFTER(P$2, "At ")=merged_belt_colours)*merged_months_at_rank),"")</f>
        <v/>
      </c>
      <c r="Q2719" s="18" t="str" cm="1">
        <f t="array" ref="Q2719">IF(LEN($A2719)&gt;0,SUMPRODUCT(($A2719=merged_names)*(_xlfn.TEXTAFTER(Q$2, "At ")=merged_belt_colours)*merged_months_at_rank),"")</f>
        <v/>
      </c>
      <c r="R2719" s="18" t="str" cm="1">
        <f t="array" ref="R2719">IF(LEN($A2719)&gt;0,SUMPRODUCT(($A2719=merged_names)*(_xlfn.TEXTAFTER(R$2, "At ")=merged_belt_colours)*merged_months_at_rank),"")</f>
        <v/>
      </c>
    </row>
    <row r="2720" spans="1:18" x14ac:dyDescent="0.25">
      <c r="A2720"/>
      <c r="B2720" s="15" t="str" cm="1">
        <f t="array" ref="B2720">IFERROR(IF(LEN(A2720)&gt;0, IF(SUMPRODUCT((Inactives[Key]=J2720)*(Inactives[Currently Inactive]))=1,"Inactive","Active"),""),"Active")</f>
        <v/>
      </c>
      <c r="C2720" s="16" t="str" cm="1">
        <f t="array" aca="1" ref="C2720" ca="1">IFERROR(_xlfn._xlws.FILTER(Inactives[Inactive On],(Inactives[Key]=J2720)*(Inactives[Currently Inactive]),""),"")</f>
        <v/>
      </c>
      <c r="D2720" s="16" t="str" cm="1">
        <f t="array" aca="1" ref="D2720" ca="1">IFERROR(INDEX(_xlfn.TEXTSPLIT(E2720," "),1),"")</f>
        <v/>
      </c>
      <c r="E2720" s="15" t="str" cm="1">
        <f t="array" aca="1" ref="E2720" ca="1">IFERROR(_xlfn._xlws.FILTER(merged_ranks,(merged_end_dates=DATE(9999,12,31))*(merged_names=A2720)),"")</f>
        <v/>
      </c>
      <c r="F2720" s="17" t="str">
        <f ca="1">_xlfn.XLOOKUP(J2720,Promotions[Promo Key],Promotions[Promo Date],"")</f>
        <v/>
      </c>
      <c r="G2720" s="18" t="str">
        <f t="shared" ca="1" si="183"/>
        <v/>
      </c>
      <c r="H2720" s="18" t="str">
        <f t="shared" ca="1" si="182"/>
        <v/>
      </c>
      <c r="I2720" s="17" t="str">
        <f>_xlfn.XLOOKUP(A2720,Students[Full Name],Students[Starting Rank],"")</f>
        <v/>
      </c>
      <c r="J2720" s="15" t="str">
        <f t="shared" ca="1" si="184"/>
        <v xml:space="preserve">: </v>
      </c>
      <c r="K2720" s="16" t="str">
        <f>_xlfn.XLOOKUP(A2720,Students[Full Name],Students[Start Date],"")</f>
        <v/>
      </c>
      <c r="L2720" s="18">
        <f t="shared" ca="1" si="185"/>
        <v>-1</v>
      </c>
      <c r="M2720" s="18" cm="1">
        <f t="array" aca="1" ref="M2720" ca="1">SUMPRODUCT(Inactives[Days Inactive]*(Inactives[Student]=A2720))/365</f>
        <v>0</v>
      </c>
      <c r="N2720" s="18" t="str" cm="1">
        <f t="array" ref="N2720">IF(LEN($A2720)&gt;0,SUMPRODUCT(($A2720=merged_names)*(_xlfn.TEXTAFTER(N$2, "At ")=merged_belt_colours)*merged_months_at_rank),"")</f>
        <v/>
      </c>
      <c r="O2720" s="18" t="str" cm="1">
        <f t="array" ref="O2720">IF(LEN($A2720)&gt;0,SUMPRODUCT(($A2720=merged_names)*(_xlfn.TEXTAFTER(O$2, "At ")=merged_belt_colours)*merged_months_at_rank),"")</f>
        <v/>
      </c>
      <c r="P2720" s="18" t="str" cm="1">
        <f t="array" ref="P2720">IF(LEN($A2720)&gt;0,SUMPRODUCT(($A2720=merged_names)*(_xlfn.TEXTAFTER(P$2, "At ")=merged_belt_colours)*merged_months_at_rank),"")</f>
        <v/>
      </c>
      <c r="Q2720" s="18" t="str" cm="1">
        <f t="array" ref="Q2720">IF(LEN($A2720)&gt;0,SUMPRODUCT(($A2720=merged_names)*(_xlfn.TEXTAFTER(Q$2, "At ")=merged_belt_colours)*merged_months_at_rank),"")</f>
        <v/>
      </c>
      <c r="R2720" s="18" t="str" cm="1">
        <f t="array" ref="R2720">IF(LEN($A2720)&gt;0,SUMPRODUCT(($A2720=merged_names)*(_xlfn.TEXTAFTER(R$2, "At ")=merged_belt_colours)*merged_months_at_rank),"")</f>
        <v/>
      </c>
    </row>
    <row r="2721" spans="1:18" x14ac:dyDescent="0.25">
      <c r="A2721"/>
      <c r="B2721" s="15" t="str" cm="1">
        <f t="array" ref="B2721">IFERROR(IF(LEN(A2721)&gt;0, IF(SUMPRODUCT((Inactives[Key]=J2721)*(Inactives[Currently Inactive]))=1,"Inactive","Active"),""),"Active")</f>
        <v/>
      </c>
      <c r="C2721" s="16" t="str" cm="1">
        <f t="array" aca="1" ref="C2721" ca="1">IFERROR(_xlfn._xlws.FILTER(Inactives[Inactive On],(Inactives[Key]=J2721)*(Inactives[Currently Inactive]),""),"")</f>
        <v/>
      </c>
      <c r="D2721" s="16" t="str" cm="1">
        <f t="array" aca="1" ref="D2721" ca="1">IFERROR(INDEX(_xlfn.TEXTSPLIT(E2721," "),1),"")</f>
        <v/>
      </c>
      <c r="E2721" s="15" t="str" cm="1">
        <f t="array" aca="1" ref="E2721" ca="1">IFERROR(_xlfn._xlws.FILTER(merged_ranks,(merged_end_dates=DATE(9999,12,31))*(merged_names=A2721)),"")</f>
        <v/>
      </c>
      <c r="F2721" s="17" t="str">
        <f ca="1">_xlfn.XLOOKUP(J2721,Promotions[Promo Key],Promotions[Promo Date],"")</f>
        <v/>
      </c>
      <c r="G2721" s="18" t="str">
        <f t="shared" ca="1" si="183"/>
        <v/>
      </c>
      <c r="H2721" s="18" t="str">
        <f t="shared" ca="1" si="182"/>
        <v/>
      </c>
      <c r="I2721" s="17" t="str">
        <f>_xlfn.XLOOKUP(A2721,Students[Full Name],Students[Starting Rank],"")</f>
        <v/>
      </c>
      <c r="J2721" s="15" t="str">
        <f t="shared" ca="1" si="184"/>
        <v xml:space="preserve">: </v>
      </c>
      <c r="K2721" s="16" t="str">
        <f>_xlfn.XLOOKUP(A2721,Students[Full Name],Students[Start Date],"")</f>
        <v/>
      </c>
      <c r="L2721" s="18">
        <f t="shared" ca="1" si="185"/>
        <v>-1</v>
      </c>
      <c r="M2721" s="18" cm="1">
        <f t="array" aca="1" ref="M2721" ca="1">SUMPRODUCT(Inactives[Days Inactive]*(Inactives[Student]=A2721))/365</f>
        <v>0</v>
      </c>
      <c r="N2721" s="18" t="str" cm="1">
        <f t="array" ref="N2721">IF(LEN($A2721)&gt;0,SUMPRODUCT(($A2721=merged_names)*(_xlfn.TEXTAFTER(N$2, "At ")=merged_belt_colours)*merged_months_at_rank),"")</f>
        <v/>
      </c>
      <c r="O2721" s="18" t="str" cm="1">
        <f t="array" ref="O2721">IF(LEN($A2721)&gt;0,SUMPRODUCT(($A2721=merged_names)*(_xlfn.TEXTAFTER(O$2, "At ")=merged_belt_colours)*merged_months_at_rank),"")</f>
        <v/>
      </c>
      <c r="P2721" s="18" t="str" cm="1">
        <f t="array" ref="P2721">IF(LEN($A2721)&gt;0,SUMPRODUCT(($A2721=merged_names)*(_xlfn.TEXTAFTER(P$2, "At ")=merged_belt_colours)*merged_months_at_rank),"")</f>
        <v/>
      </c>
      <c r="Q2721" s="18" t="str" cm="1">
        <f t="array" ref="Q2721">IF(LEN($A2721)&gt;0,SUMPRODUCT(($A2721=merged_names)*(_xlfn.TEXTAFTER(Q$2, "At ")=merged_belt_colours)*merged_months_at_rank),"")</f>
        <v/>
      </c>
      <c r="R2721" s="18" t="str" cm="1">
        <f t="array" ref="R2721">IF(LEN($A2721)&gt;0,SUMPRODUCT(($A2721=merged_names)*(_xlfn.TEXTAFTER(R$2, "At ")=merged_belt_colours)*merged_months_at_rank),"")</f>
        <v/>
      </c>
    </row>
    <row r="2722" spans="1:18" x14ac:dyDescent="0.25">
      <c r="A2722"/>
      <c r="B2722" s="15" t="str" cm="1">
        <f t="array" ref="B2722">IFERROR(IF(LEN(A2722)&gt;0, IF(SUMPRODUCT((Inactives[Key]=J2722)*(Inactives[Currently Inactive]))=1,"Inactive","Active"),""),"Active")</f>
        <v/>
      </c>
      <c r="C2722" s="16" t="str" cm="1">
        <f t="array" aca="1" ref="C2722" ca="1">IFERROR(_xlfn._xlws.FILTER(Inactives[Inactive On],(Inactives[Key]=J2722)*(Inactives[Currently Inactive]),""),"")</f>
        <v/>
      </c>
      <c r="D2722" s="16" t="str" cm="1">
        <f t="array" aca="1" ref="D2722" ca="1">IFERROR(INDEX(_xlfn.TEXTSPLIT(E2722," "),1),"")</f>
        <v/>
      </c>
      <c r="E2722" s="15" t="str" cm="1">
        <f t="array" aca="1" ref="E2722" ca="1">IFERROR(_xlfn._xlws.FILTER(merged_ranks,(merged_end_dates=DATE(9999,12,31))*(merged_names=A2722)),"")</f>
        <v/>
      </c>
      <c r="F2722" s="17" t="str">
        <f ca="1">_xlfn.XLOOKUP(J2722,Promotions[Promo Key],Promotions[Promo Date],"")</f>
        <v/>
      </c>
      <c r="G2722" s="18" t="str">
        <f t="shared" ca="1" si="183"/>
        <v/>
      </c>
      <c r="H2722" s="18" t="str">
        <f t="shared" ca="1" si="182"/>
        <v/>
      </c>
      <c r="I2722" s="17" t="str">
        <f>_xlfn.XLOOKUP(A2722,Students[Full Name],Students[Starting Rank],"")</f>
        <v/>
      </c>
      <c r="J2722" s="15" t="str">
        <f t="shared" ca="1" si="184"/>
        <v xml:space="preserve">: </v>
      </c>
      <c r="K2722" s="16" t="str">
        <f>_xlfn.XLOOKUP(A2722,Students[Full Name],Students[Start Date],"")</f>
        <v/>
      </c>
      <c r="L2722" s="18">
        <f t="shared" ca="1" si="185"/>
        <v>-1</v>
      </c>
      <c r="M2722" s="18" cm="1">
        <f t="array" aca="1" ref="M2722" ca="1">SUMPRODUCT(Inactives[Days Inactive]*(Inactives[Student]=A2722))/365</f>
        <v>0</v>
      </c>
      <c r="N2722" s="18" t="str" cm="1">
        <f t="array" ref="N2722">IF(LEN($A2722)&gt;0,SUMPRODUCT(($A2722=merged_names)*(_xlfn.TEXTAFTER(N$2, "At ")=merged_belt_colours)*merged_months_at_rank),"")</f>
        <v/>
      </c>
      <c r="O2722" s="18" t="str" cm="1">
        <f t="array" ref="O2722">IF(LEN($A2722)&gt;0,SUMPRODUCT(($A2722=merged_names)*(_xlfn.TEXTAFTER(O$2, "At ")=merged_belt_colours)*merged_months_at_rank),"")</f>
        <v/>
      </c>
      <c r="P2722" s="18" t="str" cm="1">
        <f t="array" ref="P2722">IF(LEN($A2722)&gt;0,SUMPRODUCT(($A2722=merged_names)*(_xlfn.TEXTAFTER(P$2, "At ")=merged_belt_colours)*merged_months_at_rank),"")</f>
        <v/>
      </c>
      <c r="Q2722" s="18" t="str" cm="1">
        <f t="array" ref="Q2722">IF(LEN($A2722)&gt;0,SUMPRODUCT(($A2722=merged_names)*(_xlfn.TEXTAFTER(Q$2, "At ")=merged_belt_colours)*merged_months_at_rank),"")</f>
        <v/>
      </c>
      <c r="R2722" s="18" t="str" cm="1">
        <f t="array" ref="R2722">IF(LEN($A2722)&gt;0,SUMPRODUCT(($A2722=merged_names)*(_xlfn.TEXTAFTER(R$2, "At ")=merged_belt_colours)*merged_months_at_rank),"")</f>
        <v/>
      </c>
    </row>
    <row r="2723" spans="1:18" x14ac:dyDescent="0.25">
      <c r="A2723"/>
      <c r="B2723" s="15" t="str" cm="1">
        <f t="array" ref="B2723">IFERROR(IF(LEN(A2723)&gt;0, IF(SUMPRODUCT((Inactives[Key]=J2723)*(Inactives[Currently Inactive]))=1,"Inactive","Active"),""),"Active")</f>
        <v/>
      </c>
      <c r="C2723" s="16" t="str" cm="1">
        <f t="array" aca="1" ref="C2723" ca="1">IFERROR(_xlfn._xlws.FILTER(Inactives[Inactive On],(Inactives[Key]=J2723)*(Inactives[Currently Inactive]),""),"")</f>
        <v/>
      </c>
      <c r="D2723" s="16" t="str" cm="1">
        <f t="array" aca="1" ref="D2723" ca="1">IFERROR(INDEX(_xlfn.TEXTSPLIT(E2723," "),1),"")</f>
        <v/>
      </c>
      <c r="E2723" s="15" t="str" cm="1">
        <f t="array" aca="1" ref="E2723" ca="1">IFERROR(_xlfn._xlws.FILTER(merged_ranks,(merged_end_dates=DATE(9999,12,31))*(merged_names=A2723)),"")</f>
        <v/>
      </c>
      <c r="F2723" s="17" t="str">
        <f ca="1">_xlfn.XLOOKUP(J2723,Promotions[Promo Key],Promotions[Promo Date],"")</f>
        <v/>
      </c>
      <c r="G2723" s="18" t="str">
        <f t="shared" ca="1" si="183"/>
        <v/>
      </c>
      <c r="H2723" s="18" t="str">
        <f t="shared" ca="1" si="182"/>
        <v/>
      </c>
      <c r="I2723" s="17" t="str">
        <f>_xlfn.XLOOKUP(A2723,Students[Full Name],Students[Starting Rank],"")</f>
        <v/>
      </c>
      <c r="J2723" s="15" t="str">
        <f t="shared" ca="1" si="184"/>
        <v xml:space="preserve">: </v>
      </c>
      <c r="K2723" s="16" t="str">
        <f>_xlfn.XLOOKUP(A2723,Students[Full Name],Students[Start Date],"")</f>
        <v/>
      </c>
      <c r="L2723" s="18">
        <f t="shared" ca="1" si="185"/>
        <v>-1</v>
      </c>
      <c r="M2723" s="18" cm="1">
        <f t="array" aca="1" ref="M2723" ca="1">SUMPRODUCT(Inactives[Days Inactive]*(Inactives[Student]=A2723))/365</f>
        <v>0</v>
      </c>
      <c r="N2723" s="18" t="str" cm="1">
        <f t="array" ref="N2723">IF(LEN($A2723)&gt;0,SUMPRODUCT(($A2723=merged_names)*(_xlfn.TEXTAFTER(N$2, "At ")=merged_belt_colours)*merged_months_at_rank),"")</f>
        <v/>
      </c>
      <c r="O2723" s="18" t="str" cm="1">
        <f t="array" ref="O2723">IF(LEN($A2723)&gt;0,SUMPRODUCT(($A2723=merged_names)*(_xlfn.TEXTAFTER(O$2, "At ")=merged_belt_colours)*merged_months_at_rank),"")</f>
        <v/>
      </c>
      <c r="P2723" s="18" t="str" cm="1">
        <f t="array" ref="P2723">IF(LEN($A2723)&gt;0,SUMPRODUCT(($A2723=merged_names)*(_xlfn.TEXTAFTER(P$2, "At ")=merged_belt_colours)*merged_months_at_rank),"")</f>
        <v/>
      </c>
      <c r="Q2723" s="18" t="str" cm="1">
        <f t="array" ref="Q2723">IF(LEN($A2723)&gt;0,SUMPRODUCT(($A2723=merged_names)*(_xlfn.TEXTAFTER(Q$2, "At ")=merged_belt_colours)*merged_months_at_rank),"")</f>
        <v/>
      </c>
      <c r="R2723" s="18" t="str" cm="1">
        <f t="array" ref="R2723">IF(LEN($A2723)&gt;0,SUMPRODUCT(($A2723=merged_names)*(_xlfn.TEXTAFTER(R$2, "At ")=merged_belt_colours)*merged_months_at_rank),"")</f>
        <v/>
      </c>
    </row>
    <row r="2724" spans="1:18" x14ac:dyDescent="0.25">
      <c r="A2724"/>
      <c r="B2724" s="15" t="str" cm="1">
        <f t="array" ref="B2724">IFERROR(IF(LEN(A2724)&gt;0, IF(SUMPRODUCT((Inactives[Key]=J2724)*(Inactives[Currently Inactive]))=1,"Inactive","Active"),""),"Active")</f>
        <v/>
      </c>
      <c r="C2724" s="16" t="str" cm="1">
        <f t="array" aca="1" ref="C2724" ca="1">IFERROR(_xlfn._xlws.FILTER(Inactives[Inactive On],(Inactives[Key]=J2724)*(Inactives[Currently Inactive]),""),"")</f>
        <v/>
      </c>
      <c r="D2724" s="16" t="str" cm="1">
        <f t="array" aca="1" ref="D2724" ca="1">IFERROR(INDEX(_xlfn.TEXTSPLIT(E2724," "),1),"")</f>
        <v/>
      </c>
      <c r="E2724" s="15" t="str" cm="1">
        <f t="array" aca="1" ref="E2724" ca="1">IFERROR(_xlfn._xlws.FILTER(merged_ranks,(merged_end_dates=DATE(9999,12,31))*(merged_names=A2724)),"")</f>
        <v/>
      </c>
      <c r="F2724" s="17" t="str">
        <f ca="1">_xlfn.XLOOKUP(J2724,Promotions[Promo Key],Promotions[Promo Date],"")</f>
        <v/>
      </c>
      <c r="G2724" s="18" t="str">
        <f t="shared" ca="1" si="183"/>
        <v/>
      </c>
      <c r="H2724" s="18" t="str">
        <f t="shared" ca="1" si="182"/>
        <v/>
      </c>
      <c r="I2724" s="17" t="str">
        <f>_xlfn.XLOOKUP(A2724,Students[Full Name],Students[Starting Rank],"")</f>
        <v/>
      </c>
      <c r="J2724" s="15" t="str">
        <f t="shared" ca="1" si="184"/>
        <v xml:space="preserve">: </v>
      </c>
      <c r="K2724" s="16" t="str">
        <f>_xlfn.XLOOKUP(A2724,Students[Full Name],Students[Start Date],"")</f>
        <v/>
      </c>
      <c r="L2724" s="18">
        <f t="shared" ca="1" si="185"/>
        <v>-1</v>
      </c>
      <c r="M2724" s="18" cm="1">
        <f t="array" aca="1" ref="M2724" ca="1">SUMPRODUCT(Inactives[Days Inactive]*(Inactives[Student]=A2724))/365</f>
        <v>0</v>
      </c>
      <c r="N2724" s="18" t="str" cm="1">
        <f t="array" ref="N2724">IF(LEN($A2724)&gt;0,SUMPRODUCT(($A2724=merged_names)*(_xlfn.TEXTAFTER(N$2, "At ")=merged_belt_colours)*merged_months_at_rank),"")</f>
        <v/>
      </c>
      <c r="O2724" s="18" t="str" cm="1">
        <f t="array" ref="O2724">IF(LEN($A2724)&gt;0,SUMPRODUCT(($A2724=merged_names)*(_xlfn.TEXTAFTER(O$2, "At ")=merged_belt_colours)*merged_months_at_rank),"")</f>
        <v/>
      </c>
      <c r="P2724" s="18" t="str" cm="1">
        <f t="array" ref="P2724">IF(LEN($A2724)&gt;0,SUMPRODUCT(($A2724=merged_names)*(_xlfn.TEXTAFTER(P$2, "At ")=merged_belt_colours)*merged_months_at_rank),"")</f>
        <v/>
      </c>
      <c r="Q2724" s="18" t="str" cm="1">
        <f t="array" ref="Q2724">IF(LEN($A2724)&gt;0,SUMPRODUCT(($A2724=merged_names)*(_xlfn.TEXTAFTER(Q$2, "At ")=merged_belt_colours)*merged_months_at_rank),"")</f>
        <v/>
      </c>
      <c r="R2724" s="18" t="str" cm="1">
        <f t="array" ref="R2724">IF(LEN($A2724)&gt;0,SUMPRODUCT(($A2724=merged_names)*(_xlfn.TEXTAFTER(R$2, "At ")=merged_belt_colours)*merged_months_at_rank),"")</f>
        <v/>
      </c>
    </row>
    <row r="2725" spans="1:18" x14ac:dyDescent="0.25">
      <c r="A2725"/>
      <c r="B2725" s="15" t="str" cm="1">
        <f t="array" ref="B2725">IFERROR(IF(LEN(A2725)&gt;0, IF(SUMPRODUCT((Inactives[Key]=J2725)*(Inactives[Currently Inactive]))=1,"Inactive","Active"),""),"Active")</f>
        <v/>
      </c>
      <c r="C2725" s="16" t="str" cm="1">
        <f t="array" aca="1" ref="C2725" ca="1">IFERROR(_xlfn._xlws.FILTER(Inactives[Inactive On],(Inactives[Key]=J2725)*(Inactives[Currently Inactive]),""),"")</f>
        <v/>
      </c>
      <c r="D2725" s="16" t="str" cm="1">
        <f t="array" aca="1" ref="D2725" ca="1">IFERROR(INDEX(_xlfn.TEXTSPLIT(E2725," "),1),"")</f>
        <v/>
      </c>
      <c r="E2725" s="15" t="str" cm="1">
        <f t="array" aca="1" ref="E2725" ca="1">IFERROR(_xlfn._xlws.FILTER(merged_ranks,(merged_end_dates=DATE(9999,12,31))*(merged_names=A2725)),"")</f>
        <v/>
      </c>
      <c r="F2725" s="17" t="str">
        <f ca="1">_xlfn.XLOOKUP(J2725,Promotions[Promo Key],Promotions[Promo Date],"")</f>
        <v/>
      </c>
      <c r="G2725" s="18" t="str">
        <f t="shared" ca="1" si="183"/>
        <v/>
      </c>
      <c r="H2725" s="18" t="str">
        <f t="shared" ca="1" si="182"/>
        <v/>
      </c>
      <c r="I2725" s="17" t="str">
        <f>_xlfn.XLOOKUP(A2725,Students[Full Name],Students[Starting Rank],"")</f>
        <v/>
      </c>
      <c r="J2725" s="15" t="str">
        <f t="shared" ca="1" si="184"/>
        <v xml:space="preserve">: </v>
      </c>
      <c r="K2725" s="16" t="str">
        <f>_xlfn.XLOOKUP(A2725,Students[Full Name],Students[Start Date],"")</f>
        <v/>
      </c>
      <c r="L2725" s="18">
        <f t="shared" ca="1" si="185"/>
        <v>-1</v>
      </c>
      <c r="M2725" s="18" cm="1">
        <f t="array" aca="1" ref="M2725" ca="1">SUMPRODUCT(Inactives[Days Inactive]*(Inactives[Student]=A2725))/365</f>
        <v>0</v>
      </c>
      <c r="N2725" s="18" t="str" cm="1">
        <f t="array" ref="N2725">IF(LEN($A2725)&gt;0,SUMPRODUCT(($A2725=merged_names)*(_xlfn.TEXTAFTER(N$2, "At ")=merged_belt_colours)*merged_months_at_rank),"")</f>
        <v/>
      </c>
      <c r="O2725" s="18" t="str" cm="1">
        <f t="array" ref="O2725">IF(LEN($A2725)&gt;0,SUMPRODUCT(($A2725=merged_names)*(_xlfn.TEXTAFTER(O$2, "At ")=merged_belt_colours)*merged_months_at_rank),"")</f>
        <v/>
      </c>
      <c r="P2725" s="18" t="str" cm="1">
        <f t="array" ref="P2725">IF(LEN($A2725)&gt;0,SUMPRODUCT(($A2725=merged_names)*(_xlfn.TEXTAFTER(P$2, "At ")=merged_belt_colours)*merged_months_at_rank),"")</f>
        <v/>
      </c>
      <c r="Q2725" s="18" t="str" cm="1">
        <f t="array" ref="Q2725">IF(LEN($A2725)&gt;0,SUMPRODUCT(($A2725=merged_names)*(_xlfn.TEXTAFTER(Q$2, "At ")=merged_belt_colours)*merged_months_at_rank),"")</f>
        <v/>
      </c>
      <c r="R2725" s="18" t="str" cm="1">
        <f t="array" ref="R2725">IF(LEN($A2725)&gt;0,SUMPRODUCT(($A2725=merged_names)*(_xlfn.TEXTAFTER(R$2, "At ")=merged_belt_colours)*merged_months_at_rank),"")</f>
        <v/>
      </c>
    </row>
    <row r="2726" spans="1:18" x14ac:dyDescent="0.25">
      <c r="A2726"/>
      <c r="B2726" s="15" t="str" cm="1">
        <f t="array" ref="B2726">IFERROR(IF(LEN(A2726)&gt;0, IF(SUMPRODUCT((Inactives[Key]=J2726)*(Inactives[Currently Inactive]))=1,"Inactive","Active"),""),"Active")</f>
        <v/>
      </c>
      <c r="C2726" s="16" t="str" cm="1">
        <f t="array" aca="1" ref="C2726" ca="1">IFERROR(_xlfn._xlws.FILTER(Inactives[Inactive On],(Inactives[Key]=J2726)*(Inactives[Currently Inactive]),""),"")</f>
        <v/>
      </c>
      <c r="D2726" s="16" t="str" cm="1">
        <f t="array" aca="1" ref="D2726" ca="1">IFERROR(INDEX(_xlfn.TEXTSPLIT(E2726," "),1),"")</f>
        <v/>
      </c>
      <c r="E2726" s="15" t="str" cm="1">
        <f t="array" aca="1" ref="E2726" ca="1">IFERROR(_xlfn._xlws.FILTER(merged_ranks,(merged_end_dates=DATE(9999,12,31))*(merged_names=A2726)),"")</f>
        <v/>
      </c>
      <c r="F2726" s="17" t="str">
        <f ca="1">_xlfn.XLOOKUP(J2726,Promotions[Promo Key],Promotions[Promo Date],"")</f>
        <v/>
      </c>
      <c r="G2726" s="18" t="str">
        <f t="shared" ca="1" si="183"/>
        <v/>
      </c>
      <c r="H2726" s="18" t="str">
        <f t="shared" ca="1" si="182"/>
        <v/>
      </c>
      <c r="I2726" s="17" t="str">
        <f>_xlfn.XLOOKUP(A2726,Students[Full Name],Students[Starting Rank],"")</f>
        <v/>
      </c>
      <c r="J2726" s="15" t="str">
        <f t="shared" ca="1" si="184"/>
        <v xml:space="preserve">: </v>
      </c>
      <c r="K2726" s="16" t="str">
        <f>_xlfn.XLOOKUP(A2726,Students[Full Name],Students[Start Date],"")</f>
        <v/>
      </c>
      <c r="L2726" s="18">
        <f t="shared" ca="1" si="185"/>
        <v>-1</v>
      </c>
      <c r="M2726" s="18" cm="1">
        <f t="array" aca="1" ref="M2726" ca="1">SUMPRODUCT(Inactives[Days Inactive]*(Inactives[Student]=A2726))/365</f>
        <v>0</v>
      </c>
      <c r="N2726" s="18" t="str" cm="1">
        <f t="array" ref="N2726">IF(LEN($A2726)&gt;0,SUMPRODUCT(($A2726=merged_names)*(_xlfn.TEXTAFTER(N$2, "At ")=merged_belt_colours)*merged_months_at_rank),"")</f>
        <v/>
      </c>
      <c r="O2726" s="18" t="str" cm="1">
        <f t="array" ref="O2726">IF(LEN($A2726)&gt;0,SUMPRODUCT(($A2726=merged_names)*(_xlfn.TEXTAFTER(O$2, "At ")=merged_belt_colours)*merged_months_at_rank),"")</f>
        <v/>
      </c>
      <c r="P2726" s="18" t="str" cm="1">
        <f t="array" ref="P2726">IF(LEN($A2726)&gt;0,SUMPRODUCT(($A2726=merged_names)*(_xlfn.TEXTAFTER(P$2, "At ")=merged_belt_colours)*merged_months_at_rank),"")</f>
        <v/>
      </c>
      <c r="Q2726" s="18" t="str" cm="1">
        <f t="array" ref="Q2726">IF(LEN($A2726)&gt;0,SUMPRODUCT(($A2726=merged_names)*(_xlfn.TEXTAFTER(Q$2, "At ")=merged_belt_colours)*merged_months_at_rank),"")</f>
        <v/>
      </c>
      <c r="R2726" s="18" t="str" cm="1">
        <f t="array" ref="R2726">IF(LEN($A2726)&gt;0,SUMPRODUCT(($A2726=merged_names)*(_xlfn.TEXTAFTER(R$2, "At ")=merged_belt_colours)*merged_months_at_rank),"")</f>
        <v/>
      </c>
    </row>
    <row r="2727" spans="1:18" x14ac:dyDescent="0.25">
      <c r="A2727"/>
      <c r="B2727" s="15" t="str" cm="1">
        <f t="array" ref="B2727">IFERROR(IF(LEN(A2727)&gt;0, IF(SUMPRODUCT((Inactives[Key]=J2727)*(Inactives[Currently Inactive]))=1,"Inactive","Active"),""),"Active")</f>
        <v/>
      </c>
      <c r="C2727" s="16" t="str" cm="1">
        <f t="array" aca="1" ref="C2727" ca="1">IFERROR(_xlfn._xlws.FILTER(Inactives[Inactive On],(Inactives[Key]=J2727)*(Inactives[Currently Inactive]),""),"")</f>
        <v/>
      </c>
      <c r="D2727" s="16" t="str" cm="1">
        <f t="array" aca="1" ref="D2727" ca="1">IFERROR(INDEX(_xlfn.TEXTSPLIT(E2727," "),1),"")</f>
        <v/>
      </c>
      <c r="E2727" s="15" t="str" cm="1">
        <f t="array" aca="1" ref="E2727" ca="1">IFERROR(_xlfn._xlws.FILTER(merged_ranks,(merged_end_dates=DATE(9999,12,31))*(merged_names=A2727)),"")</f>
        <v/>
      </c>
      <c r="F2727" s="17" t="str">
        <f ca="1">_xlfn.XLOOKUP(J2727,Promotions[Promo Key],Promotions[Promo Date],"")</f>
        <v/>
      </c>
      <c r="G2727" s="18" t="str">
        <f t="shared" ca="1" si="183"/>
        <v/>
      </c>
      <c r="H2727" s="18" t="str">
        <f t="shared" ca="1" si="182"/>
        <v/>
      </c>
      <c r="I2727" s="17" t="str">
        <f>_xlfn.XLOOKUP(A2727,Students[Full Name],Students[Starting Rank],"")</f>
        <v/>
      </c>
      <c r="J2727" s="15" t="str">
        <f t="shared" ca="1" si="184"/>
        <v xml:space="preserve">: </v>
      </c>
      <c r="K2727" s="16" t="str">
        <f>_xlfn.XLOOKUP(A2727,Students[Full Name],Students[Start Date],"")</f>
        <v/>
      </c>
      <c r="L2727" s="18">
        <f t="shared" ca="1" si="185"/>
        <v>-1</v>
      </c>
      <c r="M2727" s="18" cm="1">
        <f t="array" aca="1" ref="M2727" ca="1">SUMPRODUCT(Inactives[Days Inactive]*(Inactives[Student]=A2727))/365</f>
        <v>0</v>
      </c>
      <c r="N2727" s="18" t="str" cm="1">
        <f t="array" ref="N2727">IF(LEN($A2727)&gt;0,SUMPRODUCT(($A2727=merged_names)*(_xlfn.TEXTAFTER(N$2, "At ")=merged_belt_colours)*merged_months_at_rank),"")</f>
        <v/>
      </c>
      <c r="O2727" s="18" t="str" cm="1">
        <f t="array" ref="O2727">IF(LEN($A2727)&gt;0,SUMPRODUCT(($A2727=merged_names)*(_xlfn.TEXTAFTER(O$2, "At ")=merged_belt_colours)*merged_months_at_rank),"")</f>
        <v/>
      </c>
      <c r="P2727" s="18" t="str" cm="1">
        <f t="array" ref="P2727">IF(LEN($A2727)&gt;0,SUMPRODUCT(($A2727=merged_names)*(_xlfn.TEXTAFTER(P$2, "At ")=merged_belt_colours)*merged_months_at_rank),"")</f>
        <v/>
      </c>
      <c r="Q2727" s="18" t="str" cm="1">
        <f t="array" ref="Q2727">IF(LEN($A2727)&gt;0,SUMPRODUCT(($A2727=merged_names)*(_xlfn.TEXTAFTER(Q$2, "At ")=merged_belt_colours)*merged_months_at_rank),"")</f>
        <v/>
      </c>
      <c r="R2727" s="18" t="str" cm="1">
        <f t="array" ref="R2727">IF(LEN($A2727)&gt;0,SUMPRODUCT(($A2727=merged_names)*(_xlfn.TEXTAFTER(R$2, "At ")=merged_belt_colours)*merged_months_at_rank),"")</f>
        <v/>
      </c>
    </row>
    <row r="2728" spans="1:18" x14ac:dyDescent="0.25">
      <c r="A2728"/>
      <c r="B2728" s="15" t="str" cm="1">
        <f t="array" ref="B2728">IFERROR(IF(LEN(A2728)&gt;0, IF(SUMPRODUCT((Inactives[Key]=J2728)*(Inactives[Currently Inactive]))=1,"Inactive","Active"),""),"Active")</f>
        <v/>
      </c>
      <c r="C2728" s="16" t="str" cm="1">
        <f t="array" aca="1" ref="C2728" ca="1">IFERROR(_xlfn._xlws.FILTER(Inactives[Inactive On],(Inactives[Key]=J2728)*(Inactives[Currently Inactive]),""),"")</f>
        <v/>
      </c>
      <c r="D2728" s="16" t="str" cm="1">
        <f t="array" aca="1" ref="D2728" ca="1">IFERROR(INDEX(_xlfn.TEXTSPLIT(E2728," "),1),"")</f>
        <v/>
      </c>
      <c r="E2728" s="15" t="str" cm="1">
        <f t="array" aca="1" ref="E2728" ca="1">IFERROR(_xlfn._xlws.FILTER(merged_ranks,(merged_end_dates=DATE(9999,12,31))*(merged_names=A2728)),"")</f>
        <v/>
      </c>
      <c r="F2728" s="17" t="str">
        <f ca="1">_xlfn.XLOOKUP(J2728,Promotions[Promo Key],Promotions[Promo Date],"")</f>
        <v/>
      </c>
      <c r="G2728" s="18" t="str">
        <f t="shared" ca="1" si="183"/>
        <v/>
      </c>
      <c r="H2728" s="18" t="str">
        <f t="shared" ca="1" si="182"/>
        <v/>
      </c>
      <c r="I2728" s="17" t="str">
        <f>_xlfn.XLOOKUP(A2728,Students[Full Name],Students[Starting Rank],"")</f>
        <v/>
      </c>
      <c r="J2728" s="15" t="str">
        <f t="shared" ca="1" si="184"/>
        <v xml:space="preserve">: </v>
      </c>
      <c r="K2728" s="16" t="str">
        <f>_xlfn.XLOOKUP(A2728,Students[Full Name],Students[Start Date],"")</f>
        <v/>
      </c>
      <c r="L2728" s="18">
        <f t="shared" ca="1" si="185"/>
        <v>-1</v>
      </c>
      <c r="M2728" s="18" cm="1">
        <f t="array" aca="1" ref="M2728" ca="1">SUMPRODUCT(Inactives[Days Inactive]*(Inactives[Student]=A2728))/365</f>
        <v>0</v>
      </c>
      <c r="N2728" s="18" t="str" cm="1">
        <f t="array" ref="N2728">IF(LEN($A2728)&gt;0,SUMPRODUCT(($A2728=merged_names)*(_xlfn.TEXTAFTER(N$2, "At ")=merged_belt_colours)*merged_months_at_rank),"")</f>
        <v/>
      </c>
      <c r="O2728" s="18" t="str" cm="1">
        <f t="array" ref="O2728">IF(LEN($A2728)&gt;0,SUMPRODUCT(($A2728=merged_names)*(_xlfn.TEXTAFTER(O$2, "At ")=merged_belt_colours)*merged_months_at_rank),"")</f>
        <v/>
      </c>
      <c r="P2728" s="18" t="str" cm="1">
        <f t="array" ref="P2728">IF(LEN($A2728)&gt;0,SUMPRODUCT(($A2728=merged_names)*(_xlfn.TEXTAFTER(P$2, "At ")=merged_belt_colours)*merged_months_at_rank),"")</f>
        <v/>
      </c>
      <c r="Q2728" s="18" t="str" cm="1">
        <f t="array" ref="Q2728">IF(LEN($A2728)&gt;0,SUMPRODUCT(($A2728=merged_names)*(_xlfn.TEXTAFTER(Q$2, "At ")=merged_belt_colours)*merged_months_at_rank),"")</f>
        <v/>
      </c>
      <c r="R2728" s="18" t="str" cm="1">
        <f t="array" ref="R2728">IF(LEN($A2728)&gt;0,SUMPRODUCT(($A2728=merged_names)*(_xlfn.TEXTAFTER(R$2, "At ")=merged_belt_colours)*merged_months_at_rank),"")</f>
        <v/>
      </c>
    </row>
    <row r="2729" spans="1:18" x14ac:dyDescent="0.25">
      <c r="A2729"/>
      <c r="B2729" s="15" t="str" cm="1">
        <f t="array" ref="B2729">IFERROR(IF(LEN(A2729)&gt;0, IF(SUMPRODUCT((Inactives[Key]=J2729)*(Inactives[Currently Inactive]))=1,"Inactive","Active"),""),"Active")</f>
        <v/>
      </c>
      <c r="C2729" s="16" t="str" cm="1">
        <f t="array" aca="1" ref="C2729" ca="1">IFERROR(_xlfn._xlws.FILTER(Inactives[Inactive On],(Inactives[Key]=J2729)*(Inactives[Currently Inactive]),""),"")</f>
        <v/>
      </c>
      <c r="D2729" s="16" t="str" cm="1">
        <f t="array" aca="1" ref="D2729" ca="1">IFERROR(INDEX(_xlfn.TEXTSPLIT(E2729," "),1),"")</f>
        <v/>
      </c>
      <c r="E2729" s="15" t="str" cm="1">
        <f t="array" aca="1" ref="E2729" ca="1">IFERROR(_xlfn._xlws.FILTER(merged_ranks,(merged_end_dates=DATE(9999,12,31))*(merged_names=A2729)),"")</f>
        <v/>
      </c>
      <c r="F2729" s="17" t="str">
        <f ca="1">_xlfn.XLOOKUP(J2729,Promotions[Promo Key],Promotions[Promo Date],"")</f>
        <v/>
      </c>
      <c r="G2729" s="18" t="str">
        <f t="shared" ca="1" si="183"/>
        <v/>
      </c>
      <c r="H2729" s="18" t="str">
        <f t="shared" ca="1" si="182"/>
        <v/>
      </c>
      <c r="I2729" s="17" t="str">
        <f>_xlfn.XLOOKUP(A2729,Students[Full Name],Students[Starting Rank],"")</f>
        <v/>
      </c>
      <c r="J2729" s="15" t="str">
        <f t="shared" ca="1" si="184"/>
        <v xml:space="preserve">: </v>
      </c>
      <c r="K2729" s="16" t="str">
        <f>_xlfn.XLOOKUP(A2729,Students[Full Name],Students[Start Date],"")</f>
        <v/>
      </c>
      <c r="L2729" s="18">
        <f t="shared" ca="1" si="185"/>
        <v>-1</v>
      </c>
      <c r="M2729" s="18" cm="1">
        <f t="array" aca="1" ref="M2729" ca="1">SUMPRODUCT(Inactives[Days Inactive]*(Inactives[Student]=A2729))/365</f>
        <v>0</v>
      </c>
      <c r="N2729" s="18" t="str" cm="1">
        <f t="array" ref="N2729">IF(LEN($A2729)&gt;0,SUMPRODUCT(($A2729=merged_names)*(_xlfn.TEXTAFTER(N$2, "At ")=merged_belt_colours)*merged_months_at_rank),"")</f>
        <v/>
      </c>
      <c r="O2729" s="18" t="str" cm="1">
        <f t="array" ref="O2729">IF(LEN($A2729)&gt;0,SUMPRODUCT(($A2729=merged_names)*(_xlfn.TEXTAFTER(O$2, "At ")=merged_belt_colours)*merged_months_at_rank),"")</f>
        <v/>
      </c>
      <c r="P2729" s="18" t="str" cm="1">
        <f t="array" ref="P2729">IF(LEN($A2729)&gt;0,SUMPRODUCT(($A2729=merged_names)*(_xlfn.TEXTAFTER(P$2, "At ")=merged_belt_colours)*merged_months_at_rank),"")</f>
        <v/>
      </c>
      <c r="Q2729" s="18" t="str" cm="1">
        <f t="array" ref="Q2729">IF(LEN($A2729)&gt;0,SUMPRODUCT(($A2729=merged_names)*(_xlfn.TEXTAFTER(Q$2, "At ")=merged_belt_colours)*merged_months_at_rank),"")</f>
        <v/>
      </c>
      <c r="R2729" s="18" t="str" cm="1">
        <f t="array" ref="R2729">IF(LEN($A2729)&gt;0,SUMPRODUCT(($A2729=merged_names)*(_xlfn.TEXTAFTER(R$2, "At ")=merged_belt_colours)*merged_months_at_rank),"")</f>
        <v/>
      </c>
    </row>
    <row r="2730" spans="1:18" x14ac:dyDescent="0.25">
      <c r="A2730"/>
      <c r="B2730" s="15" t="str" cm="1">
        <f t="array" ref="B2730">IFERROR(IF(LEN(A2730)&gt;0, IF(SUMPRODUCT((Inactives[Key]=J2730)*(Inactives[Currently Inactive]))=1,"Inactive","Active"),""),"Active")</f>
        <v/>
      </c>
      <c r="C2730" s="16" t="str" cm="1">
        <f t="array" aca="1" ref="C2730" ca="1">IFERROR(_xlfn._xlws.FILTER(Inactives[Inactive On],(Inactives[Key]=J2730)*(Inactives[Currently Inactive]),""),"")</f>
        <v/>
      </c>
      <c r="D2730" s="16" t="str" cm="1">
        <f t="array" aca="1" ref="D2730" ca="1">IFERROR(INDEX(_xlfn.TEXTSPLIT(E2730," "),1),"")</f>
        <v/>
      </c>
      <c r="E2730" s="15" t="str" cm="1">
        <f t="array" aca="1" ref="E2730" ca="1">IFERROR(_xlfn._xlws.FILTER(merged_ranks,(merged_end_dates=DATE(9999,12,31))*(merged_names=A2730)),"")</f>
        <v/>
      </c>
      <c r="F2730" s="17" t="str">
        <f ca="1">_xlfn.XLOOKUP(J2730,Promotions[Promo Key],Promotions[Promo Date],"")</f>
        <v/>
      </c>
      <c r="G2730" s="18" t="str">
        <f t="shared" ca="1" si="183"/>
        <v/>
      </c>
      <c r="H2730" s="18" t="str">
        <f t="shared" ca="1" si="182"/>
        <v/>
      </c>
      <c r="I2730" s="17" t="str">
        <f>_xlfn.XLOOKUP(A2730,Students[Full Name],Students[Starting Rank],"")</f>
        <v/>
      </c>
      <c r="J2730" s="15" t="str">
        <f t="shared" ca="1" si="184"/>
        <v xml:space="preserve">: </v>
      </c>
      <c r="K2730" s="16" t="str">
        <f>_xlfn.XLOOKUP(A2730,Students[Full Name],Students[Start Date],"")</f>
        <v/>
      </c>
      <c r="L2730" s="18">
        <f t="shared" ca="1" si="185"/>
        <v>-1</v>
      </c>
      <c r="M2730" s="18" cm="1">
        <f t="array" aca="1" ref="M2730" ca="1">SUMPRODUCT(Inactives[Days Inactive]*(Inactives[Student]=A2730))/365</f>
        <v>0</v>
      </c>
      <c r="N2730" s="18" t="str" cm="1">
        <f t="array" ref="N2730">IF(LEN($A2730)&gt;0,SUMPRODUCT(($A2730=merged_names)*(_xlfn.TEXTAFTER(N$2, "At ")=merged_belt_colours)*merged_months_at_rank),"")</f>
        <v/>
      </c>
      <c r="O2730" s="18" t="str" cm="1">
        <f t="array" ref="O2730">IF(LEN($A2730)&gt;0,SUMPRODUCT(($A2730=merged_names)*(_xlfn.TEXTAFTER(O$2, "At ")=merged_belt_colours)*merged_months_at_rank),"")</f>
        <v/>
      </c>
      <c r="P2730" s="18" t="str" cm="1">
        <f t="array" ref="P2730">IF(LEN($A2730)&gt;0,SUMPRODUCT(($A2730=merged_names)*(_xlfn.TEXTAFTER(P$2, "At ")=merged_belt_colours)*merged_months_at_rank),"")</f>
        <v/>
      </c>
      <c r="Q2730" s="18" t="str" cm="1">
        <f t="array" ref="Q2730">IF(LEN($A2730)&gt;0,SUMPRODUCT(($A2730=merged_names)*(_xlfn.TEXTAFTER(Q$2, "At ")=merged_belt_colours)*merged_months_at_rank),"")</f>
        <v/>
      </c>
      <c r="R2730" s="18" t="str" cm="1">
        <f t="array" ref="R2730">IF(LEN($A2730)&gt;0,SUMPRODUCT(($A2730=merged_names)*(_xlfn.TEXTAFTER(R$2, "At ")=merged_belt_colours)*merged_months_at_rank),"")</f>
        <v/>
      </c>
    </row>
    <row r="2731" spans="1:18" x14ac:dyDescent="0.25">
      <c r="A2731"/>
      <c r="B2731" s="15" t="str" cm="1">
        <f t="array" ref="B2731">IFERROR(IF(LEN(A2731)&gt;0, IF(SUMPRODUCT((Inactives[Key]=J2731)*(Inactives[Currently Inactive]))=1,"Inactive","Active"),""),"Active")</f>
        <v/>
      </c>
      <c r="C2731" s="16" t="str" cm="1">
        <f t="array" aca="1" ref="C2731" ca="1">IFERROR(_xlfn._xlws.FILTER(Inactives[Inactive On],(Inactives[Key]=J2731)*(Inactives[Currently Inactive]),""),"")</f>
        <v/>
      </c>
      <c r="D2731" s="16" t="str" cm="1">
        <f t="array" aca="1" ref="D2731" ca="1">IFERROR(INDEX(_xlfn.TEXTSPLIT(E2731," "),1),"")</f>
        <v/>
      </c>
      <c r="E2731" s="15" t="str" cm="1">
        <f t="array" aca="1" ref="E2731" ca="1">IFERROR(_xlfn._xlws.FILTER(merged_ranks,(merged_end_dates=DATE(9999,12,31))*(merged_names=A2731)),"")</f>
        <v/>
      </c>
      <c r="F2731" s="17" t="str">
        <f ca="1">_xlfn.XLOOKUP(J2731,Promotions[Promo Key],Promotions[Promo Date],"")</f>
        <v/>
      </c>
      <c r="G2731" s="18" t="str">
        <f t="shared" ca="1" si="183"/>
        <v/>
      </c>
      <c r="H2731" s="18" t="str">
        <f t="shared" ca="1" si="182"/>
        <v/>
      </c>
      <c r="I2731" s="17" t="str">
        <f>_xlfn.XLOOKUP(A2731,Students[Full Name],Students[Starting Rank],"")</f>
        <v/>
      </c>
      <c r="J2731" s="15" t="str">
        <f t="shared" ca="1" si="184"/>
        <v xml:space="preserve">: </v>
      </c>
      <c r="K2731" s="16" t="str">
        <f>_xlfn.XLOOKUP(A2731,Students[Full Name],Students[Start Date],"")</f>
        <v/>
      </c>
      <c r="L2731" s="18">
        <f t="shared" ca="1" si="185"/>
        <v>-1</v>
      </c>
      <c r="M2731" s="18" cm="1">
        <f t="array" aca="1" ref="M2731" ca="1">SUMPRODUCT(Inactives[Days Inactive]*(Inactives[Student]=A2731))/365</f>
        <v>0</v>
      </c>
      <c r="N2731" s="18" t="str" cm="1">
        <f t="array" ref="N2731">IF(LEN($A2731)&gt;0,SUMPRODUCT(($A2731=merged_names)*(_xlfn.TEXTAFTER(N$2, "At ")=merged_belt_colours)*merged_months_at_rank),"")</f>
        <v/>
      </c>
      <c r="O2731" s="18" t="str" cm="1">
        <f t="array" ref="O2731">IF(LEN($A2731)&gt;0,SUMPRODUCT(($A2731=merged_names)*(_xlfn.TEXTAFTER(O$2, "At ")=merged_belt_colours)*merged_months_at_rank),"")</f>
        <v/>
      </c>
      <c r="P2731" s="18" t="str" cm="1">
        <f t="array" ref="P2731">IF(LEN($A2731)&gt;0,SUMPRODUCT(($A2731=merged_names)*(_xlfn.TEXTAFTER(P$2, "At ")=merged_belt_colours)*merged_months_at_rank),"")</f>
        <v/>
      </c>
      <c r="Q2731" s="18" t="str" cm="1">
        <f t="array" ref="Q2731">IF(LEN($A2731)&gt;0,SUMPRODUCT(($A2731=merged_names)*(_xlfn.TEXTAFTER(Q$2, "At ")=merged_belt_colours)*merged_months_at_rank),"")</f>
        <v/>
      </c>
      <c r="R2731" s="18" t="str" cm="1">
        <f t="array" ref="R2731">IF(LEN($A2731)&gt;0,SUMPRODUCT(($A2731=merged_names)*(_xlfn.TEXTAFTER(R$2, "At ")=merged_belt_colours)*merged_months_at_rank),"")</f>
        <v/>
      </c>
    </row>
    <row r="2732" spans="1:18" x14ac:dyDescent="0.25">
      <c r="A2732"/>
      <c r="B2732" s="15" t="str" cm="1">
        <f t="array" ref="B2732">IFERROR(IF(LEN(A2732)&gt;0, IF(SUMPRODUCT((Inactives[Key]=J2732)*(Inactives[Currently Inactive]))=1,"Inactive","Active"),""),"Active")</f>
        <v/>
      </c>
      <c r="C2732" s="16" t="str" cm="1">
        <f t="array" aca="1" ref="C2732" ca="1">IFERROR(_xlfn._xlws.FILTER(Inactives[Inactive On],(Inactives[Key]=J2732)*(Inactives[Currently Inactive]),""),"")</f>
        <v/>
      </c>
      <c r="D2732" s="16" t="str" cm="1">
        <f t="array" aca="1" ref="D2732" ca="1">IFERROR(INDEX(_xlfn.TEXTSPLIT(E2732," "),1),"")</f>
        <v/>
      </c>
      <c r="E2732" s="15" t="str" cm="1">
        <f t="array" aca="1" ref="E2732" ca="1">IFERROR(_xlfn._xlws.FILTER(merged_ranks,(merged_end_dates=DATE(9999,12,31))*(merged_names=A2732)),"")</f>
        <v/>
      </c>
      <c r="F2732" s="17" t="str">
        <f ca="1">_xlfn.XLOOKUP(J2732,Promotions[Promo Key],Promotions[Promo Date],"")</f>
        <v/>
      </c>
      <c r="G2732" s="18" t="str">
        <f t="shared" ca="1" si="183"/>
        <v/>
      </c>
      <c r="H2732" s="18" t="str">
        <f t="shared" ca="1" si="182"/>
        <v/>
      </c>
      <c r="I2732" s="17" t="str">
        <f>_xlfn.XLOOKUP(A2732,Students[Full Name],Students[Starting Rank],"")</f>
        <v/>
      </c>
      <c r="J2732" s="15" t="str">
        <f t="shared" ca="1" si="184"/>
        <v xml:space="preserve">: </v>
      </c>
      <c r="K2732" s="16" t="str">
        <f>_xlfn.XLOOKUP(A2732,Students[Full Name],Students[Start Date],"")</f>
        <v/>
      </c>
      <c r="L2732" s="18">
        <f t="shared" ca="1" si="185"/>
        <v>-1</v>
      </c>
      <c r="M2732" s="18" cm="1">
        <f t="array" aca="1" ref="M2732" ca="1">SUMPRODUCT(Inactives[Days Inactive]*(Inactives[Student]=A2732))/365</f>
        <v>0</v>
      </c>
      <c r="N2732" s="18" t="str" cm="1">
        <f t="array" ref="N2732">IF(LEN($A2732)&gt;0,SUMPRODUCT(($A2732=merged_names)*(_xlfn.TEXTAFTER(N$2, "At ")=merged_belt_colours)*merged_months_at_rank),"")</f>
        <v/>
      </c>
      <c r="O2732" s="18" t="str" cm="1">
        <f t="array" ref="O2732">IF(LEN($A2732)&gt;0,SUMPRODUCT(($A2732=merged_names)*(_xlfn.TEXTAFTER(O$2, "At ")=merged_belt_colours)*merged_months_at_rank),"")</f>
        <v/>
      </c>
      <c r="P2732" s="18" t="str" cm="1">
        <f t="array" ref="P2732">IF(LEN($A2732)&gt;0,SUMPRODUCT(($A2732=merged_names)*(_xlfn.TEXTAFTER(P$2, "At ")=merged_belt_colours)*merged_months_at_rank),"")</f>
        <v/>
      </c>
      <c r="Q2732" s="18" t="str" cm="1">
        <f t="array" ref="Q2732">IF(LEN($A2732)&gt;0,SUMPRODUCT(($A2732=merged_names)*(_xlfn.TEXTAFTER(Q$2, "At ")=merged_belt_colours)*merged_months_at_rank),"")</f>
        <v/>
      </c>
      <c r="R2732" s="18" t="str" cm="1">
        <f t="array" ref="R2732">IF(LEN($A2732)&gt;0,SUMPRODUCT(($A2732=merged_names)*(_xlfn.TEXTAFTER(R$2, "At ")=merged_belt_colours)*merged_months_at_rank),"")</f>
        <v/>
      </c>
    </row>
    <row r="2733" spans="1:18" x14ac:dyDescent="0.25">
      <c r="A2733"/>
      <c r="B2733" s="15" t="str" cm="1">
        <f t="array" ref="B2733">IFERROR(IF(LEN(A2733)&gt;0, IF(SUMPRODUCT((Inactives[Key]=J2733)*(Inactives[Currently Inactive]))=1,"Inactive","Active"),""),"Active")</f>
        <v/>
      </c>
      <c r="C2733" s="16" t="str" cm="1">
        <f t="array" aca="1" ref="C2733" ca="1">IFERROR(_xlfn._xlws.FILTER(Inactives[Inactive On],(Inactives[Key]=J2733)*(Inactives[Currently Inactive]),""),"")</f>
        <v/>
      </c>
      <c r="D2733" s="16" t="str" cm="1">
        <f t="array" aca="1" ref="D2733" ca="1">IFERROR(INDEX(_xlfn.TEXTSPLIT(E2733," "),1),"")</f>
        <v/>
      </c>
      <c r="E2733" s="15" t="str" cm="1">
        <f t="array" aca="1" ref="E2733" ca="1">IFERROR(_xlfn._xlws.FILTER(merged_ranks,(merged_end_dates=DATE(9999,12,31))*(merged_names=A2733)),"")</f>
        <v/>
      </c>
      <c r="F2733" s="17" t="str">
        <f ca="1">_xlfn.XLOOKUP(J2733,Promotions[Promo Key],Promotions[Promo Date],"")</f>
        <v/>
      </c>
      <c r="G2733" s="18" t="str">
        <f t="shared" ca="1" si="183"/>
        <v/>
      </c>
      <c r="H2733" s="18" t="str">
        <f t="shared" ca="1" si="182"/>
        <v/>
      </c>
      <c r="I2733" s="17" t="str">
        <f>_xlfn.XLOOKUP(A2733,Students[Full Name],Students[Starting Rank],"")</f>
        <v/>
      </c>
      <c r="J2733" s="15" t="str">
        <f t="shared" ca="1" si="184"/>
        <v xml:space="preserve">: </v>
      </c>
      <c r="K2733" s="16" t="str">
        <f>_xlfn.XLOOKUP(A2733,Students[Full Name],Students[Start Date],"")</f>
        <v/>
      </c>
      <c r="L2733" s="18">
        <f t="shared" ca="1" si="185"/>
        <v>-1</v>
      </c>
      <c r="M2733" s="18" cm="1">
        <f t="array" aca="1" ref="M2733" ca="1">SUMPRODUCT(Inactives[Days Inactive]*(Inactives[Student]=A2733))/365</f>
        <v>0</v>
      </c>
      <c r="N2733" s="18" t="str" cm="1">
        <f t="array" ref="N2733">IF(LEN($A2733)&gt;0,SUMPRODUCT(($A2733=merged_names)*(_xlfn.TEXTAFTER(N$2, "At ")=merged_belt_colours)*merged_months_at_rank),"")</f>
        <v/>
      </c>
      <c r="O2733" s="18" t="str" cm="1">
        <f t="array" ref="O2733">IF(LEN($A2733)&gt;0,SUMPRODUCT(($A2733=merged_names)*(_xlfn.TEXTAFTER(O$2, "At ")=merged_belt_colours)*merged_months_at_rank),"")</f>
        <v/>
      </c>
      <c r="P2733" s="18" t="str" cm="1">
        <f t="array" ref="P2733">IF(LEN($A2733)&gt;0,SUMPRODUCT(($A2733=merged_names)*(_xlfn.TEXTAFTER(P$2, "At ")=merged_belt_colours)*merged_months_at_rank),"")</f>
        <v/>
      </c>
      <c r="Q2733" s="18" t="str" cm="1">
        <f t="array" ref="Q2733">IF(LEN($A2733)&gt;0,SUMPRODUCT(($A2733=merged_names)*(_xlfn.TEXTAFTER(Q$2, "At ")=merged_belt_colours)*merged_months_at_rank),"")</f>
        <v/>
      </c>
      <c r="R2733" s="18" t="str" cm="1">
        <f t="array" ref="R2733">IF(LEN($A2733)&gt;0,SUMPRODUCT(($A2733=merged_names)*(_xlfn.TEXTAFTER(R$2, "At ")=merged_belt_colours)*merged_months_at_rank),"")</f>
        <v/>
      </c>
    </row>
    <row r="2734" spans="1:18" x14ac:dyDescent="0.25">
      <c r="A2734"/>
      <c r="B2734" s="15" t="str" cm="1">
        <f t="array" ref="B2734">IFERROR(IF(LEN(A2734)&gt;0, IF(SUMPRODUCT((Inactives[Key]=J2734)*(Inactives[Currently Inactive]))=1,"Inactive","Active"),""),"Active")</f>
        <v/>
      </c>
      <c r="C2734" s="16" t="str" cm="1">
        <f t="array" aca="1" ref="C2734" ca="1">IFERROR(_xlfn._xlws.FILTER(Inactives[Inactive On],(Inactives[Key]=J2734)*(Inactives[Currently Inactive]),""),"")</f>
        <v/>
      </c>
      <c r="D2734" s="16" t="str" cm="1">
        <f t="array" aca="1" ref="D2734" ca="1">IFERROR(INDEX(_xlfn.TEXTSPLIT(E2734," "),1),"")</f>
        <v/>
      </c>
      <c r="E2734" s="15" t="str" cm="1">
        <f t="array" aca="1" ref="E2734" ca="1">IFERROR(_xlfn._xlws.FILTER(merged_ranks,(merged_end_dates=DATE(9999,12,31))*(merged_names=A2734)),"")</f>
        <v/>
      </c>
      <c r="F2734" s="17" t="str">
        <f ca="1">_xlfn.XLOOKUP(J2734,Promotions[Promo Key],Promotions[Promo Date],"")</f>
        <v/>
      </c>
      <c r="G2734" s="18" t="str">
        <f t="shared" ca="1" si="183"/>
        <v/>
      </c>
      <c r="H2734" s="18" t="str">
        <f t="shared" ca="1" si="182"/>
        <v/>
      </c>
      <c r="I2734" s="17" t="str">
        <f>_xlfn.XLOOKUP(A2734,Students[Full Name],Students[Starting Rank],"")</f>
        <v/>
      </c>
      <c r="J2734" s="15" t="str">
        <f t="shared" ca="1" si="184"/>
        <v xml:space="preserve">: </v>
      </c>
      <c r="K2734" s="16" t="str">
        <f>_xlfn.XLOOKUP(A2734,Students[Full Name],Students[Start Date],"")</f>
        <v/>
      </c>
      <c r="L2734" s="18">
        <f t="shared" ca="1" si="185"/>
        <v>-1</v>
      </c>
      <c r="M2734" s="18" cm="1">
        <f t="array" aca="1" ref="M2734" ca="1">SUMPRODUCT(Inactives[Days Inactive]*(Inactives[Student]=A2734))/365</f>
        <v>0</v>
      </c>
      <c r="N2734" s="18" t="str" cm="1">
        <f t="array" ref="N2734">IF(LEN($A2734)&gt;0,SUMPRODUCT(($A2734=merged_names)*(_xlfn.TEXTAFTER(N$2, "At ")=merged_belt_colours)*merged_months_at_rank),"")</f>
        <v/>
      </c>
      <c r="O2734" s="18" t="str" cm="1">
        <f t="array" ref="O2734">IF(LEN($A2734)&gt;0,SUMPRODUCT(($A2734=merged_names)*(_xlfn.TEXTAFTER(O$2, "At ")=merged_belt_colours)*merged_months_at_rank),"")</f>
        <v/>
      </c>
      <c r="P2734" s="18" t="str" cm="1">
        <f t="array" ref="P2734">IF(LEN($A2734)&gt;0,SUMPRODUCT(($A2734=merged_names)*(_xlfn.TEXTAFTER(P$2, "At ")=merged_belt_colours)*merged_months_at_rank),"")</f>
        <v/>
      </c>
      <c r="Q2734" s="18" t="str" cm="1">
        <f t="array" ref="Q2734">IF(LEN($A2734)&gt;0,SUMPRODUCT(($A2734=merged_names)*(_xlfn.TEXTAFTER(Q$2, "At ")=merged_belt_colours)*merged_months_at_rank),"")</f>
        <v/>
      </c>
      <c r="R2734" s="18" t="str" cm="1">
        <f t="array" ref="R2734">IF(LEN($A2734)&gt;0,SUMPRODUCT(($A2734=merged_names)*(_xlfn.TEXTAFTER(R$2, "At ")=merged_belt_colours)*merged_months_at_rank),"")</f>
        <v/>
      </c>
    </row>
    <row r="2735" spans="1:18" x14ac:dyDescent="0.25">
      <c r="A2735"/>
      <c r="B2735" s="15" t="str" cm="1">
        <f t="array" ref="B2735">IFERROR(IF(LEN(A2735)&gt;0, IF(SUMPRODUCT((Inactives[Key]=J2735)*(Inactives[Currently Inactive]))=1,"Inactive","Active"),""),"Active")</f>
        <v/>
      </c>
      <c r="C2735" s="16" t="str" cm="1">
        <f t="array" aca="1" ref="C2735" ca="1">IFERROR(_xlfn._xlws.FILTER(Inactives[Inactive On],(Inactives[Key]=J2735)*(Inactives[Currently Inactive]),""),"")</f>
        <v/>
      </c>
      <c r="D2735" s="16" t="str" cm="1">
        <f t="array" aca="1" ref="D2735" ca="1">IFERROR(INDEX(_xlfn.TEXTSPLIT(E2735," "),1),"")</f>
        <v/>
      </c>
      <c r="E2735" s="15" t="str" cm="1">
        <f t="array" aca="1" ref="E2735" ca="1">IFERROR(_xlfn._xlws.FILTER(merged_ranks,(merged_end_dates=DATE(9999,12,31))*(merged_names=A2735)),"")</f>
        <v/>
      </c>
      <c r="F2735" s="17" t="str">
        <f ca="1">_xlfn.XLOOKUP(J2735,Promotions[Promo Key],Promotions[Promo Date],"")</f>
        <v/>
      </c>
      <c r="G2735" s="18" t="str">
        <f t="shared" ca="1" si="183"/>
        <v/>
      </c>
      <c r="H2735" s="18" t="str">
        <f t="shared" ca="1" si="182"/>
        <v/>
      </c>
      <c r="I2735" s="17" t="str">
        <f>_xlfn.XLOOKUP(A2735,Students[Full Name],Students[Starting Rank],"")</f>
        <v/>
      </c>
      <c r="J2735" s="15" t="str">
        <f t="shared" ca="1" si="184"/>
        <v xml:space="preserve">: </v>
      </c>
      <c r="K2735" s="16" t="str">
        <f>_xlfn.XLOOKUP(A2735,Students[Full Name],Students[Start Date],"")</f>
        <v/>
      </c>
      <c r="L2735" s="18">
        <f t="shared" ca="1" si="185"/>
        <v>-1</v>
      </c>
      <c r="M2735" s="18" cm="1">
        <f t="array" aca="1" ref="M2735" ca="1">SUMPRODUCT(Inactives[Days Inactive]*(Inactives[Student]=A2735))/365</f>
        <v>0</v>
      </c>
      <c r="N2735" s="18" t="str" cm="1">
        <f t="array" ref="N2735">IF(LEN($A2735)&gt;0,SUMPRODUCT(($A2735=merged_names)*(_xlfn.TEXTAFTER(N$2, "At ")=merged_belt_colours)*merged_months_at_rank),"")</f>
        <v/>
      </c>
      <c r="O2735" s="18" t="str" cm="1">
        <f t="array" ref="O2735">IF(LEN($A2735)&gt;0,SUMPRODUCT(($A2735=merged_names)*(_xlfn.TEXTAFTER(O$2, "At ")=merged_belt_colours)*merged_months_at_rank),"")</f>
        <v/>
      </c>
      <c r="P2735" s="18" t="str" cm="1">
        <f t="array" ref="P2735">IF(LEN($A2735)&gt;0,SUMPRODUCT(($A2735=merged_names)*(_xlfn.TEXTAFTER(P$2, "At ")=merged_belt_colours)*merged_months_at_rank),"")</f>
        <v/>
      </c>
      <c r="Q2735" s="18" t="str" cm="1">
        <f t="array" ref="Q2735">IF(LEN($A2735)&gt;0,SUMPRODUCT(($A2735=merged_names)*(_xlfn.TEXTAFTER(Q$2, "At ")=merged_belt_colours)*merged_months_at_rank),"")</f>
        <v/>
      </c>
      <c r="R2735" s="18" t="str" cm="1">
        <f t="array" ref="R2735">IF(LEN($A2735)&gt;0,SUMPRODUCT(($A2735=merged_names)*(_xlfn.TEXTAFTER(R$2, "At ")=merged_belt_colours)*merged_months_at_rank),"")</f>
        <v/>
      </c>
    </row>
    <row r="2736" spans="1:18" x14ac:dyDescent="0.25">
      <c r="A2736"/>
      <c r="B2736" s="15" t="str" cm="1">
        <f t="array" ref="B2736">IFERROR(IF(LEN(A2736)&gt;0, IF(SUMPRODUCT((Inactives[Key]=J2736)*(Inactives[Currently Inactive]))=1,"Inactive","Active"),""),"Active")</f>
        <v/>
      </c>
      <c r="C2736" s="16" t="str" cm="1">
        <f t="array" aca="1" ref="C2736" ca="1">IFERROR(_xlfn._xlws.FILTER(Inactives[Inactive On],(Inactives[Key]=J2736)*(Inactives[Currently Inactive]),""),"")</f>
        <v/>
      </c>
      <c r="D2736" s="16" t="str" cm="1">
        <f t="array" aca="1" ref="D2736" ca="1">IFERROR(INDEX(_xlfn.TEXTSPLIT(E2736," "),1),"")</f>
        <v/>
      </c>
      <c r="E2736" s="15" t="str" cm="1">
        <f t="array" aca="1" ref="E2736" ca="1">IFERROR(_xlfn._xlws.FILTER(merged_ranks,(merged_end_dates=DATE(9999,12,31))*(merged_names=A2736)),"")</f>
        <v/>
      </c>
      <c r="F2736" s="17" t="str">
        <f ca="1">_xlfn.XLOOKUP(J2736,Promotions[Promo Key],Promotions[Promo Date],"")</f>
        <v/>
      </c>
      <c r="G2736" s="18" t="str">
        <f t="shared" ca="1" si="183"/>
        <v/>
      </c>
      <c r="H2736" s="18" t="str">
        <f t="shared" ca="1" si="182"/>
        <v/>
      </c>
      <c r="I2736" s="17" t="str">
        <f>_xlfn.XLOOKUP(A2736,Students[Full Name],Students[Starting Rank],"")</f>
        <v/>
      </c>
      <c r="J2736" s="15" t="str">
        <f t="shared" ca="1" si="184"/>
        <v xml:space="preserve">: </v>
      </c>
      <c r="K2736" s="16" t="str">
        <f>_xlfn.XLOOKUP(A2736,Students[Full Name],Students[Start Date],"")</f>
        <v/>
      </c>
      <c r="L2736" s="18">
        <f t="shared" ca="1" si="185"/>
        <v>-1</v>
      </c>
      <c r="M2736" s="18" cm="1">
        <f t="array" aca="1" ref="M2736" ca="1">SUMPRODUCT(Inactives[Days Inactive]*(Inactives[Student]=A2736))/365</f>
        <v>0</v>
      </c>
      <c r="N2736" s="18" t="str" cm="1">
        <f t="array" ref="N2736">IF(LEN($A2736)&gt;0,SUMPRODUCT(($A2736=merged_names)*(_xlfn.TEXTAFTER(N$2, "At ")=merged_belt_colours)*merged_months_at_rank),"")</f>
        <v/>
      </c>
      <c r="O2736" s="18" t="str" cm="1">
        <f t="array" ref="O2736">IF(LEN($A2736)&gt;0,SUMPRODUCT(($A2736=merged_names)*(_xlfn.TEXTAFTER(O$2, "At ")=merged_belt_colours)*merged_months_at_rank),"")</f>
        <v/>
      </c>
      <c r="P2736" s="18" t="str" cm="1">
        <f t="array" ref="P2736">IF(LEN($A2736)&gt;0,SUMPRODUCT(($A2736=merged_names)*(_xlfn.TEXTAFTER(P$2, "At ")=merged_belt_colours)*merged_months_at_rank),"")</f>
        <v/>
      </c>
      <c r="Q2736" s="18" t="str" cm="1">
        <f t="array" ref="Q2736">IF(LEN($A2736)&gt;0,SUMPRODUCT(($A2736=merged_names)*(_xlfn.TEXTAFTER(Q$2, "At ")=merged_belt_colours)*merged_months_at_rank),"")</f>
        <v/>
      </c>
      <c r="R2736" s="18" t="str" cm="1">
        <f t="array" ref="R2736">IF(LEN($A2736)&gt;0,SUMPRODUCT(($A2736=merged_names)*(_xlfn.TEXTAFTER(R$2, "At ")=merged_belt_colours)*merged_months_at_rank),"")</f>
        <v/>
      </c>
    </row>
    <row r="2737" spans="1:18" x14ac:dyDescent="0.25">
      <c r="A2737"/>
      <c r="B2737" s="15" t="str" cm="1">
        <f t="array" ref="B2737">IFERROR(IF(LEN(A2737)&gt;0, IF(SUMPRODUCT((Inactives[Key]=J2737)*(Inactives[Currently Inactive]))=1,"Inactive","Active"),""),"Active")</f>
        <v/>
      </c>
      <c r="C2737" s="16" t="str" cm="1">
        <f t="array" aca="1" ref="C2737" ca="1">IFERROR(_xlfn._xlws.FILTER(Inactives[Inactive On],(Inactives[Key]=J2737)*(Inactives[Currently Inactive]),""),"")</f>
        <v/>
      </c>
      <c r="D2737" s="16" t="str" cm="1">
        <f t="array" aca="1" ref="D2737" ca="1">IFERROR(INDEX(_xlfn.TEXTSPLIT(E2737," "),1),"")</f>
        <v/>
      </c>
      <c r="E2737" s="15" t="str" cm="1">
        <f t="array" aca="1" ref="E2737" ca="1">IFERROR(_xlfn._xlws.FILTER(merged_ranks,(merged_end_dates=DATE(9999,12,31))*(merged_names=A2737)),"")</f>
        <v/>
      </c>
      <c r="F2737" s="17" t="str">
        <f ca="1">_xlfn.XLOOKUP(J2737,Promotions[Promo Key],Promotions[Promo Date],"")</f>
        <v/>
      </c>
      <c r="G2737" s="18" t="str">
        <f t="shared" ca="1" si="183"/>
        <v/>
      </c>
      <c r="H2737" s="18" t="str">
        <f t="shared" ca="1" si="182"/>
        <v/>
      </c>
      <c r="I2737" s="17" t="str">
        <f>_xlfn.XLOOKUP(A2737,Students[Full Name],Students[Starting Rank],"")</f>
        <v/>
      </c>
      <c r="J2737" s="15" t="str">
        <f t="shared" ca="1" si="184"/>
        <v xml:space="preserve">: </v>
      </c>
      <c r="K2737" s="16" t="str">
        <f>_xlfn.XLOOKUP(A2737,Students[Full Name],Students[Start Date],"")</f>
        <v/>
      </c>
      <c r="L2737" s="18">
        <f t="shared" ca="1" si="185"/>
        <v>-1</v>
      </c>
      <c r="M2737" s="18" cm="1">
        <f t="array" aca="1" ref="M2737" ca="1">SUMPRODUCT(Inactives[Days Inactive]*(Inactives[Student]=A2737))/365</f>
        <v>0</v>
      </c>
      <c r="N2737" s="18" t="str" cm="1">
        <f t="array" ref="N2737">IF(LEN($A2737)&gt;0,SUMPRODUCT(($A2737=merged_names)*(_xlfn.TEXTAFTER(N$2, "At ")=merged_belt_colours)*merged_months_at_rank),"")</f>
        <v/>
      </c>
      <c r="O2737" s="18" t="str" cm="1">
        <f t="array" ref="O2737">IF(LEN($A2737)&gt;0,SUMPRODUCT(($A2737=merged_names)*(_xlfn.TEXTAFTER(O$2, "At ")=merged_belt_colours)*merged_months_at_rank),"")</f>
        <v/>
      </c>
      <c r="P2737" s="18" t="str" cm="1">
        <f t="array" ref="P2737">IF(LEN($A2737)&gt;0,SUMPRODUCT(($A2737=merged_names)*(_xlfn.TEXTAFTER(P$2, "At ")=merged_belt_colours)*merged_months_at_rank),"")</f>
        <v/>
      </c>
      <c r="Q2737" s="18" t="str" cm="1">
        <f t="array" ref="Q2737">IF(LEN($A2737)&gt;0,SUMPRODUCT(($A2737=merged_names)*(_xlfn.TEXTAFTER(Q$2, "At ")=merged_belt_colours)*merged_months_at_rank),"")</f>
        <v/>
      </c>
      <c r="R2737" s="18" t="str" cm="1">
        <f t="array" ref="R2737">IF(LEN($A2737)&gt;0,SUMPRODUCT(($A2737=merged_names)*(_xlfn.TEXTAFTER(R$2, "At ")=merged_belt_colours)*merged_months_at_rank),"")</f>
        <v/>
      </c>
    </row>
    <row r="2738" spans="1:18" x14ac:dyDescent="0.25">
      <c r="A2738"/>
      <c r="B2738" s="15" t="str" cm="1">
        <f t="array" ref="B2738">IFERROR(IF(LEN(A2738)&gt;0, IF(SUMPRODUCT((Inactives[Key]=J2738)*(Inactives[Currently Inactive]))=1,"Inactive","Active"),""),"Active")</f>
        <v/>
      </c>
      <c r="C2738" s="16" t="str" cm="1">
        <f t="array" aca="1" ref="C2738" ca="1">IFERROR(_xlfn._xlws.FILTER(Inactives[Inactive On],(Inactives[Key]=J2738)*(Inactives[Currently Inactive]),""),"")</f>
        <v/>
      </c>
      <c r="D2738" s="16" t="str" cm="1">
        <f t="array" aca="1" ref="D2738" ca="1">IFERROR(INDEX(_xlfn.TEXTSPLIT(E2738," "),1),"")</f>
        <v/>
      </c>
      <c r="E2738" s="15" t="str" cm="1">
        <f t="array" aca="1" ref="E2738" ca="1">IFERROR(_xlfn._xlws.FILTER(merged_ranks,(merged_end_dates=DATE(9999,12,31))*(merged_names=A2738)),"")</f>
        <v/>
      </c>
      <c r="F2738" s="17" t="str">
        <f ca="1">_xlfn.XLOOKUP(J2738,Promotions[Promo Key],Promotions[Promo Date],"")</f>
        <v/>
      </c>
      <c r="G2738" s="18" t="str">
        <f t="shared" ca="1" si="183"/>
        <v/>
      </c>
      <c r="H2738" s="18" t="str">
        <f t="shared" ca="1" si="182"/>
        <v/>
      </c>
      <c r="I2738" s="17" t="str">
        <f>_xlfn.XLOOKUP(A2738,Students[Full Name],Students[Starting Rank],"")</f>
        <v/>
      </c>
      <c r="J2738" s="15" t="str">
        <f t="shared" ca="1" si="184"/>
        <v xml:space="preserve">: </v>
      </c>
      <c r="K2738" s="16" t="str">
        <f>_xlfn.XLOOKUP(A2738,Students[Full Name],Students[Start Date],"")</f>
        <v/>
      </c>
      <c r="L2738" s="18">
        <f t="shared" ca="1" si="185"/>
        <v>-1</v>
      </c>
      <c r="M2738" s="18" cm="1">
        <f t="array" aca="1" ref="M2738" ca="1">SUMPRODUCT(Inactives[Days Inactive]*(Inactives[Student]=A2738))/365</f>
        <v>0</v>
      </c>
      <c r="N2738" s="18" t="str" cm="1">
        <f t="array" ref="N2738">IF(LEN($A2738)&gt;0,SUMPRODUCT(($A2738=merged_names)*(_xlfn.TEXTAFTER(N$2, "At ")=merged_belt_colours)*merged_months_at_rank),"")</f>
        <v/>
      </c>
      <c r="O2738" s="18" t="str" cm="1">
        <f t="array" ref="O2738">IF(LEN($A2738)&gt;0,SUMPRODUCT(($A2738=merged_names)*(_xlfn.TEXTAFTER(O$2, "At ")=merged_belt_colours)*merged_months_at_rank),"")</f>
        <v/>
      </c>
      <c r="P2738" s="18" t="str" cm="1">
        <f t="array" ref="P2738">IF(LEN($A2738)&gt;0,SUMPRODUCT(($A2738=merged_names)*(_xlfn.TEXTAFTER(P$2, "At ")=merged_belt_colours)*merged_months_at_rank),"")</f>
        <v/>
      </c>
      <c r="Q2738" s="18" t="str" cm="1">
        <f t="array" ref="Q2738">IF(LEN($A2738)&gt;0,SUMPRODUCT(($A2738=merged_names)*(_xlfn.TEXTAFTER(Q$2, "At ")=merged_belt_colours)*merged_months_at_rank),"")</f>
        <v/>
      </c>
      <c r="R2738" s="18" t="str" cm="1">
        <f t="array" ref="R2738">IF(LEN($A2738)&gt;0,SUMPRODUCT(($A2738=merged_names)*(_xlfn.TEXTAFTER(R$2, "At ")=merged_belt_colours)*merged_months_at_rank),"")</f>
        <v/>
      </c>
    </row>
    <row r="2739" spans="1:18" x14ac:dyDescent="0.25">
      <c r="A2739"/>
      <c r="B2739" s="15" t="str" cm="1">
        <f t="array" ref="B2739">IFERROR(IF(LEN(A2739)&gt;0, IF(SUMPRODUCT((Inactives[Key]=J2739)*(Inactives[Currently Inactive]))=1,"Inactive","Active"),""),"Active")</f>
        <v/>
      </c>
      <c r="C2739" s="16" t="str" cm="1">
        <f t="array" aca="1" ref="C2739" ca="1">IFERROR(_xlfn._xlws.FILTER(Inactives[Inactive On],(Inactives[Key]=J2739)*(Inactives[Currently Inactive]),""),"")</f>
        <v/>
      </c>
      <c r="D2739" s="16" t="str" cm="1">
        <f t="array" aca="1" ref="D2739" ca="1">IFERROR(INDEX(_xlfn.TEXTSPLIT(E2739," "),1),"")</f>
        <v/>
      </c>
      <c r="E2739" s="15" t="str" cm="1">
        <f t="array" aca="1" ref="E2739" ca="1">IFERROR(_xlfn._xlws.FILTER(merged_ranks,(merged_end_dates=DATE(9999,12,31))*(merged_names=A2739)),"")</f>
        <v/>
      </c>
      <c r="F2739" s="17" t="str">
        <f ca="1">_xlfn.XLOOKUP(J2739,Promotions[Promo Key],Promotions[Promo Date],"")</f>
        <v/>
      </c>
      <c r="G2739" s="18" t="str">
        <f t="shared" ca="1" si="183"/>
        <v/>
      </c>
      <c r="H2739" s="18" t="str">
        <f t="shared" ca="1" si="182"/>
        <v/>
      </c>
      <c r="I2739" s="17" t="str">
        <f>_xlfn.XLOOKUP(A2739,Students[Full Name],Students[Starting Rank],"")</f>
        <v/>
      </c>
      <c r="J2739" s="15" t="str">
        <f t="shared" ca="1" si="184"/>
        <v xml:space="preserve">: </v>
      </c>
      <c r="K2739" s="16" t="str">
        <f>_xlfn.XLOOKUP(A2739,Students[Full Name],Students[Start Date],"")</f>
        <v/>
      </c>
      <c r="L2739" s="18">
        <f t="shared" ca="1" si="185"/>
        <v>-1</v>
      </c>
      <c r="M2739" s="18" cm="1">
        <f t="array" aca="1" ref="M2739" ca="1">SUMPRODUCT(Inactives[Days Inactive]*(Inactives[Student]=A2739))/365</f>
        <v>0</v>
      </c>
      <c r="N2739" s="18" t="str" cm="1">
        <f t="array" ref="N2739">IF(LEN($A2739)&gt;0,SUMPRODUCT(($A2739=merged_names)*(_xlfn.TEXTAFTER(N$2, "At ")=merged_belt_colours)*merged_months_at_rank),"")</f>
        <v/>
      </c>
      <c r="O2739" s="18" t="str" cm="1">
        <f t="array" ref="O2739">IF(LEN($A2739)&gt;0,SUMPRODUCT(($A2739=merged_names)*(_xlfn.TEXTAFTER(O$2, "At ")=merged_belt_colours)*merged_months_at_rank),"")</f>
        <v/>
      </c>
      <c r="P2739" s="18" t="str" cm="1">
        <f t="array" ref="P2739">IF(LEN($A2739)&gt;0,SUMPRODUCT(($A2739=merged_names)*(_xlfn.TEXTAFTER(P$2, "At ")=merged_belt_colours)*merged_months_at_rank),"")</f>
        <v/>
      </c>
      <c r="Q2739" s="18" t="str" cm="1">
        <f t="array" ref="Q2739">IF(LEN($A2739)&gt;0,SUMPRODUCT(($A2739=merged_names)*(_xlfn.TEXTAFTER(Q$2, "At ")=merged_belt_colours)*merged_months_at_rank),"")</f>
        <v/>
      </c>
      <c r="R2739" s="18" t="str" cm="1">
        <f t="array" ref="R2739">IF(LEN($A2739)&gt;0,SUMPRODUCT(($A2739=merged_names)*(_xlfn.TEXTAFTER(R$2, "At ")=merged_belt_colours)*merged_months_at_rank),"")</f>
        <v/>
      </c>
    </row>
    <row r="2740" spans="1:18" x14ac:dyDescent="0.25">
      <c r="A2740"/>
      <c r="B2740" s="15" t="str" cm="1">
        <f t="array" ref="B2740">IFERROR(IF(LEN(A2740)&gt;0, IF(SUMPRODUCT((Inactives[Key]=J2740)*(Inactives[Currently Inactive]))=1,"Inactive","Active"),""),"Active")</f>
        <v/>
      </c>
      <c r="C2740" s="16" t="str" cm="1">
        <f t="array" aca="1" ref="C2740" ca="1">IFERROR(_xlfn._xlws.FILTER(Inactives[Inactive On],(Inactives[Key]=J2740)*(Inactives[Currently Inactive]),""),"")</f>
        <v/>
      </c>
      <c r="D2740" s="16" t="str" cm="1">
        <f t="array" aca="1" ref="D2740" ca="1">IFERROR(INDEX(_xlfn.TEXTSPLIT(E2740," "),1),"")</f>
        <v/>
      </c>
      <c r="E2740" s="15" t="str" cm="1">
        <f t="array" aca="1" ref="E2740" ca="1">IFERROR(_xlfn._xlws.FILTER(merged_ranks,(merged_end_dates=DATE(9999,12,31))*(merged_names=A2740)),"")</f>
        <v/>
      </c>
      <c r="F2740" s="17" t="str">
        <f ca="1">_xlfn.XLOOKUP(J2740,Promotions[Promo Key],Promotions[Promo Date],"")</f>
        <v/>
      </c>
      <c r="G2740" s="18" t="str">
        <f t="shared" ca="1" si="183"/>
        <v/>
      </c>
      <c r="H2740" s="18" t="str">
        <f t="shared" ca="1" si="182"/>
        <v/>
      </c>
      <c r="I2740" s="17" t="str">
        <f>_xlfn.XLOOKUP(A2740,Students[Full Name],Students[Starting Rank],"")</f>
        <v/>
      </c>
      <c r="J2740" s="15" t="str">
        <f t="shared" ca="1" si="184"/>
        <v xml:space="preserve">: </v>
      </c>
      <c r="K2740" s="16" t="str">
        <f>_xlfn.XLOOKUP(A2740,Students[Full Name],Students[Start Date],"")</f>
        <v/>
      </c>
      <c r="L2740" s="18">
        <f t="shared" ca="1" si="185"/>
        <v>-1</v>
      </c>
      <c r="M2740" s="18" cm="1">
        <f t="array" aca="1" ref="M2740" ca="1">SUMPRODUCT(Inactives[Days Inactive]*(Inactives[Student]=A2740))/365</f>
        <v>0</v>
      </c>
      <c r="N2740" s="18" t="str" cm="1">
        <f t="array" ref="N2740">IF(LEN($A2740)&gt;0,SUMPRODUCT(($A2740=merged_names)*(_xlfn.TEXTAFTER(N$2, "At ")=merged_belt_colours)*merged_months_at_rank),"")</f>
        <v/>
      </c>
      <c r="O2740" s="18" t="str" cm="1">
        <f t="array" ref="O2740">IF(LEN($A2740)&gt;0,SUMPRODUCT(($A2740=merged_names)*(_xlfn.TEXTAFTER(O$2, "At ")=merged_belt_colours)*merged_months_at_rank),"")</f>
        <v/>
      </c>
      <c r="P2740" s="18" t="str" cm="1">
        <f t="array" ref="P2740">IF(LEN($A2740)&gt;0,SUMPRODUCT(($A2740=merged_names)*(_xlfn.TEXTAFTER(P$2, "At ")=merged_belt_colours)*merged_months_at_rank),"")</f>
        <v/>
      </c>
      <c r="Q2740" s="18" t="str" cm="1">
        <f t="array" ref="Q2740">IF(LEN($A2740)&gt;0,SUMPRODUCT(($A2740=merged_names)*(_xlfn.TEXTAFTER(Q$2, "At ")=merged_belt_colours)*merged_months_at_rank),"")</f>
        <v/>
      </c>
      <c r="R2740" s="18" t="str" cm="1">
        <f t="array" ref="R2740">IF(LEN($A2740)&gt;0,SUMPRODUCT(($A2740=merged_names)*(_xlfn.TEXTAFTER(R$2, "At ")=merged_belt_colours)*merged_months_at_rank),"")</f>
        <v/>
      </c>
    </row>
    <row r="2741" spans="1:18" x14ac:dyDescent="0.25">
      <c r="A2741"/>
      <c r="B2741" s="15" t="str" cm="1">
        <f t="array" ref="B2741">IFERROR(IF(LEN(A2741)&gt;0, IF(SUMPRODUCT((Inactives[Key]=J2741)*(Inactives[Currently Inactive]))=1,"Inactive","Active"),""),"Active")</f>
        <v/>
      </c>
      <c r="C2741" s="16" t="str" cm="1">
        <f t="array" aca="1" ref="C2741" ca="1">IFERROR(_xlfn._xlws.FILTER(Inactives[Inactive On],(Inactives[Key]=J2741)*(Inactives[Currently Inactive]),""),"")</f>
        <v/>
      </c>
      <c r="D2741" s="16" t="str" cm="1">
        <f t="array" aca="1" ref="D2741" ca="1">IFERROR(INDEX(_xlfn.TEXTSPLIT(E2741," "),1),"")</f>
        <v/>
      </c>
      <c r="E2741" s="15" t="str" cm="1">
        <f t="array" aca="1" ref="E2741" ca="1">IFERROR(_xlfn._xlws.FILTER(merged_ranks,(merged_end_dates=DATE(9999,12,31))*(merged_names=A2741)),"")</f>
        <v/>
      </c>
      <c r="F2741" s="17" t="str">
        <f ca="1">_xlfn.XLOOKUP(J2741,Promotions[Promo Key],Promotions[Promo Date],"")</f>
        <v/>
      </c>
      <c r="G2741" s="18" t="str">
        <f t="shared" ca="1" si="183"/>
        <v/>
      </c>
      <c r="H2741" s="18" t="str">
        <f t="shared" ca="1" si="182"/>
        <v/>
      </c>
      <c r="I2741" s="17" t="str">
        <f>_xlfn.XLOOKUP(A2741,Students[Full Name],Students[Starting Rank],"")</f>
        <v/>
      </c>
      <c r="J2741" s="15" t="str">
        <f t="shared" ca="1" si="184"/>
        <v xml:space="preserve">: </v>
      </c>
      <c r="K2741" s="16" t="str">
        <f>_xlfn.XLOOKUP(A2741,Students[Full Name],Students[Start Date],"")</f>
        <v/>
      </c>
      <c r="L2741" s="18">
        <f t="shared" ca="1" si="185"/>
        <v>-1</v>
      </c>
      <c r="M2741" s="18" cm="1">
        <f t="array" aca="1" ref="M2741" ca="1">SUMPRODUCT(Inactives[Days Inactive]*(Inactives[Student]=A2741))/365</f>
        <v>0</v>
      </c>
      <c r="N2741" s="18" t="str" cm="1">
        <f t="array" ref="N2741">IF(LEN($A2741)&gt;0,SUMPRODUCT(($A2741=merged_names)*(_xlfn.TEXTAFTER(N$2, "At ")=merged_belt_colours)*merged_months_at_rank),"")</f>
        <v/>
      </c>
      <c r="O2741" s="18" t="str" cm="1">
        <f t="array" ref="O2741">IF(LEN($A2741)&gt;0,SUMPRODUCT(($A2741=merged_names)*(_xlfn.TEXTAFTER(O$2, "At ")=merged_belt_colours)*merged_months_at_rank),"")</f>
        <v/>
      </c>
      <c r="P2741" s="18" t="str" cm="1">
        <f t="array" ref="P2741">IF(LEN($A2741)&gt;0,SUMPRODUCT(($A2741=merged_names)*(_xlfn.TEXTAFTER(P$2, "At ")=merged_belt_colours)*merged_months_at_rank),"")</f>
        <v/>
      </c>
      <c r="Q2741" s="18" t="str" cm="1">
        <f t="array" ref="Q2741">IF(LEN($A2741)&gt;0,SUMPRODUCT(($A2741=merged_names)*(_xlfn.TEXTAFTER(Q$2, "At ")=merged_belt_colours)*merged_months_at_rank),"")</f>
        <v/>
      </c>
      <c r="R2741" s="18" t="str" cm="1">
        <f t="array" ref="R2741">IF(LEN($A2741)&gt;0,SUMPRODUCT(($A2741=merged_names)*(_xlfn.TEXTAFTER(R$2, "At ")=merged_belt_colours)*merged_months_at_rank),"")</f>
        <v/>
      </c>
    </row>
    <row r="2742" spans="1:18" x14ac:dyDescent="0.25">
      <c r="A2742"/>
      <c r="B2742" s="15" t="str" cm="1">
        <f t="array" ref="B2742">IFERROR(IF(LEN(A2742)&gt;0, IF(SUMPRODUCT((Inactives[Key]=J2742)*(Inactives[Currently Inactive]))=1,"Inactive","Active"),""),"Active")</f>
        <v/>
      </c>
      <c r="C2742" s="16" t="str" cm="1">
        <f t="array" aca="1" ref="C2742" ca="1">IFERROR(_xlfn._xlws.FILTER(Inactives[Inactive On],(Inactives[Key]=J2742)*(Inactives[Currently Inactive]),""),"")</f>
        <v/>
      </c>
      <c r="D2742" s="16" t="str" cm="1">
        <f t="array" aca="1" ref="D2742" ca="1">IFERROR(INDEX(_xlfn.TEXTSPLIT(E2742," "),1),"")</f>
        <v/>
      </c>
      <c r="E2742" s="15" t="str" cm="1">
        <f t="array" aca="1" ref="E2742" ca="1">IFERROR(_xlfn._xlws.FILTER(merged_ranks,(merged_end_dates=DATE(9999,12,31))*(merged_names=A2742)),"")</f>
        <v/>
      </c>
      <c r="F2742" s="17" t="str">
        <f ca="1">_xlfn.XLOOKUP(J2742,Promotions[Promo Key],Promotions[Promo Date],"")</f>
        <v/>
      </c>
      <c r="G2742" s="18" t="str">
        <f t="shared" ca="1" si="183"/>
        <v/>
      </c>
      <c r="H2742" s="18" t="str">
        <f t="shared" ca="1" si="182"/>
        <v/>
      </c>
      <c r="I2742" s="17" t="str">
        <f>_xlfn.XLOOKUP(A2742,Students[Full Name],Students[Starting Rank],"")</f>
        <v/>
      </c>
      <c r="J2742" s="15" t="str">
        <f t="shared" ca="1" si="184"/>
        <v xml:space="preserve">: </v>
      </c>
      <c r="K2742" s="16" t="str">
        <f>_xlfn.XLOOKUP(A2742,Students[Full Name],Students[Start Date],"")</f>
        <v/>
      </c>
      <c r="L2742" s="18">
        <f t="shared" ca="1" si="185"/>
        <v>-1</v>
      </c>
      <c r="M2742" s="18" cm="1">
        <f t="array" aca="1" ref="M2742" ca="1">SUMPRODUCT(Inactives[Days Inactive]*(Inactives[Student]=A2742))/365</f>
        <v>0</v>
      </c>
      <c r="N2742" s="18" t="str" cm="1">
        <f t="array" ref="N2742">IF(LEN($A2742)&gt;0,SUMPRODUCT(($A2742=merged_names)*(_xlfn.TEXTAFTER(N$2, "At ")=merged_belt_colours)*merged_months_at_rank),"")</f>
        <v/>
      </c>
      <c r="O2742" s="18" t="str" cm="1">
        <f t="array" ref="O2742">IF(LEN($A2742)&gt;0,SUMPRODUCT(($A2742=merged_names)*(_xlfn.TEXTAFTER(O$2, "At ")=merged_belt_colours)*merged_months_at_rank),"")</f>
        <v/>
      </c>
      <c r="P2742" s="18" t="str" cm="1">
        <f t="array" ref="P2742">IF(LEN($A2742)&gt;0,SUMPRODUCT(($A2742=merged_names)*(_xlfn.TEXTAFTER(P$2, "At ")=merged_belt_colours)*merged_months_at_rank),"")</f>
        <v/>
      </c>
      <c r="Q2742" s="18" t="str" cm="1">
        <f t="array" ref="Q2742">IF(LEN($A2742)&gt;0,SUMPRODUCT(($A2742=merged_names)*(_xlfn.TEXTAFTER(Q$2, "At ")=merged_belt_colours)*merged_months_at_rank),"")</f>
        <v/>
      </c>
      <c r="R2742" s="18" t="str" cm="1">
        <f t="array" ref="R2742">IF(LEN($A2742)&gt;0,SUMPRODUCT(($A2742=merged_names)*(_xlfn.TEXTAFTER(R$2, "At ")=merged_belt_colours)*merged_months_at_rank),"")</f>
        <v/>
      </c>
    </row>
    <row r="2743" spans="1:18" x14ac:dyDescent="0.25">
      <c r="A2743"/>
      <c r="B2743" s="15" t="str" cm="1">
        <f t="array" ref="B2743">IFERROR(IF(LEN(A2743)&gt;0, IF(SUMPRODUCT((Inactives[Key]=J2743)*(Inactives[Currently Inactive]))=1,"Inactive","Active"),""),"Active")</f>
        <v/>
      </c>
      <c r="C2743" s="16" t="str" cm="1">
        <f t="array" aca="1" ref="C2743" ca="1">IFERROR(_xlfn._xlws.FILTER(Inactives[Inactive On],(Inactives[Key]=J2743)*(Inactives[Currently Inactive]),""),"")</f>
        <v/>
      </c>
      <c r="D2743" s="16" t="str" cm="1">
        <f t="array" aca="1" ref="D2743" ca="1">IFERROR(INDEX(_xlfn.TEXTSPLIT(E2743," "),1),"")</f>
        <v/>
      </c>
      <c r="E2743" s="15" t="str" cm="1">
        <f t="array" aca="1" ref="E2743" ca="1">IFERROR(_xlfn._xlws.FILTER(merged_ranks,(merged_end_dates=DATE(9999,12,31))*(merged_names=A2743)),"")</f>
        <v/>
      </c>
      <c r="F2743" s="17" t="str">
        <f ca="1">_xlfn.XLOOKUP(J2743,Promotions[Promo Key],Promotions[Promo Date],"")</f>
        <v/>
      </c>
      <c r="G2743" s="18" t="str">
        <f t="shared" ca="1" si="183"/>
        <v/>
      </c>
      <c r="H2743" s="18" t="str">
        <f t="shared" ca="1" si="182"/>
        <v/>
      </c>
      <c r="I2743" s="17" t="str">
        <f>_xlfn.XLOOKUP(A2743,Students[Full Name],Students[Starting Rank],"")</f>
        <v/>
      </c>
      <c r="J2743" s="15" t="str">
        <f t="shared" ca="1" si="184"/>
        <v xml:space="preserve">: </v>
      </c>
      <c r="K2743" s="16" t="str">
        <f>_xlfn.XLOOKUP(A2743,Students[Full Name],Students[Start Date],"")</f>
        <v/>
      </c>
      <c r="L2743" s="18">
        <f t="shared" ca="1" si="185"/>
        <v>-1</v>
      </c>
      <c r="M2743" s="18" cm="1">
        <f t="array" aca="1" ref="M2743" ca="1">SUMPRODUCT(Inactives[Days Inactive]*(Inactives[Student]=A2743))/365</f>
        <v>0</v>
      </c>
      <c r="N2743" s="18" t="str" cm="1">
        <f t="array" ref="N2743">IF(LEN($A2743)&gt;0,SUMPRODUCT(($A2743=merged_names)*(_xlfn.TEXTAFTER(N$2, "At ")=merged_belt_colours)*merged_months_at_rank),"")</f>
        <v/>
      </c>
      <c r="O2743" s="18" t="str" cm="1">
        <f t="array" ref="O2743">IF(LEN($A2743)&gt;0,SUMPRODUCT(($A2743=merged_names)*(_xlfn.TEXTAFTER(O$2, "At ")=merged_belt_colours)*merged_months_at_rank),"")</f>
        <v/>
      </c>
      <c r="P2743" s="18" t="str" cm="1">
        <f t="array" ref="P2743">IF(LEN($A2743)&gt;0,SUMPRODUCT(($A2743=merged_names)*(_xlfn.TEXTAFTER(P$2, "At ")=merged_belt_colours)*merged_months_at_rank),"")</f>
        <v/>
      </c>
      <c r="Q2743" s="18" t="str" cm="1">
        <f t="array" ref="Q2743">IF(LEN($A2743)&gt;0,SUMPRODUCT(($A2743=merged_names)*(_xlfn.TEXTAFTER(Q$2, "At ")=merged_belt_colours)*merged_months_at_rank),"")</f>
        <v/>
      </c>
      <c r="R2743" s="18" t="str" cm="1">
        <f t="array" ref="R2743">IF(LEN($A2743)&gt;0,SUMPRODUCT(($A2743=merged_names)*(_xlfn.TEXTAFTER(R$2, "At ")=merged_belt_colours)*merged_months_at_rank),"")</f>
        <v/>
      </c>
    </row>
    <row r="2744" spans="1:18" x14ac:dyDescent="0.25">
      <c r="A2744"/>
      <c r="B2744" s="15" t="str" cm="1">
        <f t="array" ref="B2744">IFERROR(IF(LEN(A2744)&gt;0, IF(SUMPRODUCT((Inactives[Key]=J2744)*(Inactives[Currently Inactive]))=1,"Inactive","Active"),""),"Active")</f>
        <v/>
      </c>
      <c r="C2744" s="16" t="str" cm="1">
        <f t="array" aca="1" ref="C2744" ca="1">IFERROR(_xlfn._xlws.FILTER(Inactives[Inactive On],(Inactives[Key]=J2744)*(Inactives[Currently Inactive]),""),"")</f>
        <v/>
      </c>
      <c r="D2744" s="16" t="str" cm="1">
        <f t="array" aca="1" ref="D2744" ca="1">IFERROR(INDEX(_xlfn.TEXTSPLIT(E2744," "),1),"")</f>
        <v/>
      </c>
      <c r="E2744" s="15" t="str" cm="1">
        <f t="array" aca="1" ref="E2744" ca="1">IFERROR(_xlfn._xlws.FILTER(merged_ranks,(merged_end_dates=DATE(9999,12,31))*(merged_names=A2744)),"")</f>
        <v/>
      </c>
      <c r="F2744" s="17" t="str">
        <f ca="1">_xlfn.XLOOKUP(J2744,Promotions[Promo Key],Promotions[Promo Date],"")</f>
        <v/>
      </c>
      <c r="G2744" s="18" t="str">
        <f t="shared" ca="1" si="183"/>
        <v/>
      </c>
      <c r="H2744" s="18" t="str">
        <f t="shared" ca="1" si="182"/>
        <v/>
      </c>
      <c r="I2744" s="17" t="str">
        <f>_xlfn.XLOOKUP(A2744,Students[Full Name],Students[Starting Rank],"")</f>
        <v/>
      </c>
      <c r="J2744" s="15" t="str">
        <f t="shared" ca="1" si="184"/>
        <v xml:space="preserve">: </v>
      </c>
      <c r="K2744" s="16" t="str">
        <f>_xlfn.XLOOKUP(A2744,Students[Full Name],Students[Start Date],"")</f>
        <v/>
      </c>
      <c r="L2744" s="18">
        <f t="shared" ca="1" si="185"/>
        <v>-1</v>
      </c>
      <c r="M2744" s="18" cm="1">
        <f t="array" aca="1" ref="M2744" ca="1">SUMPRODUCT(Inactives[Days Inactive]*(Inactives[Student]=A2744))/365</f>
        <v>0</v>
      </c>
      <c r="N2744" s="18" t="str" cm="1">
        <f t="array" ref="N2744">IF(LEN($A2744)&gt;0,SUMPRODUCT(($A2744=merged_names)*(_xlfn.TEXTAFTER(N$2, "At ")=merged_belt_colours)*merged_months_at_rank),"")</f>
        <v/>
      </c>
      <c r="O2744" s="18" t="str" cm="1">
        <f t="array" ref="O2744">IF(LEN($A2744)&gt;0,SUMPRODUCT(($A2744=merged_names)*(_xlfn.TEXTAFTER(O$2, "At ")=merged_belt_colours)*merged_months_at_rank),"")</f>
        <v/>
      </c>
      <c r="P2744" s="18" t="str" cm="1">
        <f t="array" ref="P2744">IF(LEN($A2744)&gt;0,SUMPRODUCT(($A2744=merged_names)*(_xlfn.TEXTAFTER(P$2, "At ")=merged_belt_colours)*merged_months_at_rank),"")</f>
        <v/>
      </c>
      <c r="Q2744" s="18" t="str" cm="1">
        <f t="array" ref="Q2744">IF(LEN($A2744)&gt;0,SUMPRODUCT(($A2744=merged_names)*(_xlfn.TEXTAFTER(Q$2, "At ")=merged_belt_colours)*merged_months_at_rank),"")</f>
        <v/>
      </c>
      <c r="R2744" s="18" t="str" cm="1">
        <f t="array" ref="R2744">IF(LEN($A2744)&gt;0,SUMPRODUCT(($A2744=merged_names)*(_xlfn.TEXTAFTER(R$2, "At ")=merged_belt_colours)*merged_months_at_rank),"")</f>
        <v/>
      </c>
    </row>
    <row r="2745" spans="1:18" x14ac:dyDescent="0.25">
      <c r="A2745"/>
      <c r="B2745" s="15" t="str" cm="1">
        <f t="array" ref="B2745">IFERROR(IF(LEN(A2745)&gt;0, IF(SUMPRODUCT((Inactives[Key]=J2745)*(Inactives[Currently Inactive]))=1,"Inactive","Active"),""),"Active")</f>
        <v/>
      </c>
      <c r="C2745" s="16" t="str" cm="1">
        <f t="array" aca="1" ref="C2745" ca="1">IFERROR(_xlfn._xlws.FILTER(Inactives[Inactive On],(Inactives[Key]=J2745)*(Inactives[Currently Inactive]),""),"")</f>
        <v/>
      </c>
      <c r="D2745" s="16" t="str" cm="1">
        <f t="array" aca="1" ref="D2745" ca="1">IFERROR(INDEX(_xlfn.TEXTSPLIT(E2745," "),1),"")</f>
        <v/>
      </c>
      <c r="E2745" s="15" t="str" cm="1">
        <f t="array" aca="1" ref="E2745" ca="1">IFERROR(_xlfn._xlws.FILTER(merged_ranks,(merged_end_dates=DATE(9999,12,31))*(merged_names=A2745)),"")</f>
        <v/>
      </c>
      <c r="F2745" s="17" t="str">
        <f ca="1">_xlfn.XLOOKUP(J2745,Promotions[Promo Key],Promotions[Promo Date],"")</f>
        <v/>
      </c>
      <c r="G2745" s="18" t="str">
        <f t="shared" ca="1" si="183"/>
        <v/>
      </c>
      <c r="H2745" s="18" t="str">
        <f t="shared" ca="1" si="182"/>
        <v/>
      </c>
      <c r="I2745" s="17" t="str">
        <f>_xlfn.XLOOKUP(A2745,Students[Full Name],Students[Starting Rank],"")</f>
        <v/>
      </c>
      <c r="J2745" s="15" t="str">
        <f t="shared" ca="1" si="184"/>
        <v xml:space="preserve">: </v>
      </c>
      <c r="K2745" s="16" t="str">
        <f>_xlfn.XLOOKUP(A2745,Students[Full Name],Students[Start Date],"")</f>
        <v/>
      </c>
      <c r="L2745" s="18">
        <f t="shared" ca="1" si="185"/>
        <v>-1</v>
      </c>
      <c r="M2745" s="18" cm="1">
        <f t="array" aca="1" ref="M2745" ca="1">SUMPRODUCT(Inactives[Days Inactive]*(Inactives[Student]=A2745))/365</f>
        <v>0</v>
      </c>
      <c r="N2745" s="18" t="str" cm="1">
        <f t="array" ref="N2745">IF(LEN($A2745)&gt;0,SUMPRODUCT(($A2745=merged_names)*(_xlfn.TEXTAFTER(N$2, "At ")=merged_belt_colours)*merged_months_at_rank),"")</f>
        <v/>
      </c>
      <c r="O2745" s="18" t="str" cm="1">
        <f t="array" ref="O2745">IF(LEN($A2745)&gt;0,SUMPRODUCT(($A2745=merged_names)*(_xlfn.TEXTAFTER(O$2, "At ")=merged_belt_colours)*merged_months_at_rank),"")</f>
        <v/>
      </c>
      <c r="P2745" s="18" t="str" cm="1">
        <f t="array" ref="P2745">IF(LEN($A2745)&gt;0,SUMPRODUCT(($A2745=merged_names)*(_xlfn.TEXTAFTER(P$2, "At ")=merged_belt_colours)*merged_months_at_rank),"")</f>
        <v/>
      </c>
      <c r="Q2745" s="18" t="str" cm="1">
        <f t="array" ref="Q2745">IF(LEN($A2745)&gt;0,SUMPRODUCT(($A2745=merged_names)*(_xlfn.TEXTAFTER(Q$2, "At ")=merged_belt_colours)*merged_months_at_rank),"")</f>
        <v/>
      </c>
      <c r="R2745" s="18" t="str" cm="1">
        <f t="array" ref="R2745">IF(LEN($A2745)&gt;0,SUMPRODUCT(($A2745=merged_names)*(_xlfn.TEXTAFTER(R$2, "At ")=merged_belt_colours)*merged_months_at_rank),"")</f>
        <v/>
      </c>
    </row>
    <row r="2746" spans="1:18" x14ac:dyDescent="0.25">
      <c r="A2746"/>
      <c r="B2746" s="15" t="str" cm="1">
        <f t="array" ref="B2746">IFERROR(IF(LEN(A2746)&gt;0, IF(SUMPRODUCT((Inactives[Key]=J2746)*(Inactives[Currently Inactive]))=1,"Inactive","Active"),""),"Active")</f>
        <v/>
      </c>
      <c r="C2746" s="16" t="str" cm="1">
        <f t="array" aca="1" ref="C2746" ca="1">IFERROR(_xlfn._xlws.FILTER(Inactives[Inactive On],(Inactives[Key]=J2746)*(Inactives[Currently Inactive]),""),"")</f>
        <v/>
      </c>
      <c r="D2746" s="16" t="str" cm="1">
        <f t="array" aca="1" ref="D2746" ca="1">IFERROR(INDEX(_xlfn.TEXTSPLIT(E2746," "),1),"")</f>
        <v/>
      </c>
      <c r="E2746" s="15" t="str" cm="1">
        <f t="array" aca="1" ref="E2746" ca="1">IFERROR(_xlfn._xlws.FILTER(merged_ranks,(merged_end_dates=DATE(9999,12,31))*(merged_names=A2746)),"")</f>
        <v/>
      </c>
      <c r="F2746" s="17" t="str">
        <f ca="1">_xlfn.XLOOKUP(J2746,Promotions[Promo Key],Promotions[Promo Date],"")</f>
        <v/>
      </c>
      <c r="G2746" s="18" t="str">
        <f t="shared" ca="1" si="183"/>
        <v/>
      </c>
      <c r="H2746" s="18" t="str">
        <f t="shared" ca="1" si="182"/>
        <v/>
      </c>
      <c r="I2746" s="17" t="str">
        <f>_xlfn.XLOOKUP(A2746,Students[Full Name],Students[Starting Rank],"")</f>
        <v/>
      </c>
      <c r="J2746" s="15" t="str">
        <f t="shared" ca="1" si="184"/>
        <v xml:space="preserve">: </v>
      </c>
      <c r="K2746" s="16" t="str">
        <f>_xlfn.XLOOKUP(A2746,Students[Full Name],Students[Start Date],"")</f>
        <v/>
      </c>
      <c r="L2746" s="18">
        <f t="shared" ca="1" si="185"/>
        <v>-1</v>
      </c>
      <c r="M2746" s="18" cm="1">
        <f t="array" aca="1" ref="M2746" ca="1">SUMPRODUCT(Inactives[Days Inactive]*(Inactives[Student]=A2746))/365</f>
        <v>0</v>
      </c>
      <c r="N2746" s="18" t="str" cm="1">
        <f t="array" ref="N2746">IF(LEN($A2746)&gt;0,SUMPRODUCT(($A2746=merged_names)*(_xlfn.TEXTAFTER(N$2, "At ")=merged_belt_colours)*merged_months_at_rank),"")</f>
        <v/>
      </c>
      <c r="O2746" s="18" t="str" cm="1">
        <f t="array" ref="O2746">IF(LEN($A2746)&gt;0,SUMPRODUCT(($A2746=merged_names)*(_xlfn.TEXTAFTER(O$2, "At ")=merged_belt_colours)*merged_months_at_rank),"")</f>
        <v/>
      </c>
      <c r="P2746" s="18" t="str" cm="1">
        <f t="array" ref="P2746">IF(LEN($A2746)&gt;0,SUMPRODUCT(($A2746=merged_names)*(_xlfn.TEXTAFTER(P$2, "At ")=merged_belt_colours)*merged_months_at_rank),"")</f>
        <v/>
      </c>
      <c r="Q2746" s="18" t="str" cm="1">
        <f t="array" ref="Q2746">IF(LEN($A2746)&gt;0,SUMPRODUCT(($A2746=merged_names)*(_xlfn.TEXTAFTER(Q$2, "At ")=merged_belt_colours)*merged_months_at_rank),"")</f>
        <v/>
      </c>
      <c r="R2746" s="18" t="str" cm="1">
        <f t="array" ref="R2746">IF(LEN($A2746)&gt;0,SUMPRODUCT(($A2746=merged_names)*(_xlfn.TEXTAFTER(R$2, "At ")=merged_belt_colours)*merged_months_at_rank),"")</f>
        <v/>
      </c>
    </row>
    <row r="2747" spans="1:18" x14ac:dyDescent="0.25">
      <c r="A2747"/>
      <c r="B2747" s="15" t="str" cm="1">
        <f t="array" ref="B2747">IFERROR(IF(LEN(A2747)&gt;0, IF(SUMPRODUCT((Inactives[Key]=J2747)*(Inactives[Currently Inactive]))=1,"Inactive","Active"),""),"Active")</f>
        <v/>
      </c>
      <c r="C2747" s="16" t="str" cm="1">
        <f t="array" aca="1" ref="C2747" ca="1">IFERROR(_xlfn._xlws.FILTER(Inactives[Inactive On],(Inactives[Key]=J2747)*(Inactives[Currently Inactive]),""),"")</f>
        <v/>
      </c>
      <c r="D2747" s="16" t="str" cm="1">
        <f t="array" aca="1" ref="D2747" ca="1">IFERROR(INDEX(_xlfn.TEXTSPLIT(E2747," "),1),"")</f>
        <v/>
      </c>
      <c r="E2747" s="15" t="str" cm="1">
        <f t="array" aca="1" ref="E2747" ca="1">IFERROR(_xlfn._xlws.FILTER(merged_ranks,(merged_end_dates=DATE(9999,12,31))*(merged_names=A2747)),"")</f>
        <v/>
      </c>
      <c r="F2747" s="17" t="str">
        <f ca="1">_xlfn.XLOOKUP(J2747,Promotions[Promo Key],Promotions[Promo Date],"")</f>
        <v/>
      </c>
      <c r="G2747" s="18" t="str">
        <f t="shared" ca="1" si="183"/>
        <v/>
      </c>
      <c r="H2747" s="18" t="str">
        <f t="shared" ca="1" si="182"/>
        <v/>
      </c>
      <c r="I2747" s="17" t="str">
        <f>_xlfn.XLOOKUP(A2747,Students[Full Name],Students[Starting Rank],"")</f>
        <v/>
      </c>
      <c r="J2747" s="15" t="str">
        <f t="shared" ca="1" si="184"/>
        <v xml:space="preserve">: </v>
      </c>
      <c r="K2747" s="16" t="str">
        <f>_xlfn.XLOOKUP(A2747,Students[Full Name],Students[Start Date],"")</f>
        <v/>
      </c>
      <c r="L2747" s="18">
        <f t="shared" ca="1" si="185"/>
        <v>-1</v>
      </c>
      <c r="M2747" s="18" cm="1">
        <f t="array" aca="1" ref="M2747" ca="1">SUMPRODUCT(Inactives[Days Inactive]*(Inactives[Student]=A2747))/365</f>
        <v>0</v>
      </c>
      <c r="N2747" s="18" t="str" cm="1">
        <f t="array" ref="N2747">IF(LEN($A2747)&gt;0,SUMPRODUCT(($A2747=merged_names)*(_xlfn.TEXTAFTER(N$2, "At ")=merged_belt_colours)*merged_months_at_rank),"")</f>
        <v/>
      </c>
      <c r="O2747" s="18" t="str" cm="1">
        <f t="array" ref="O2747">IF(LEN($A2747)&gt;0,SUMPRODUCT(($A2747=merged_names)*(_xlfn.TEXTAFTER(O$2, "At ")=merged_belt_colours)*merged_months_at_rank),"")</f>
        <v/>
      </c>
      <c r="P2747" s="18" t="str" cm="1">
        <f t="array" ref="P2747">IF(LEN($A2747)&gt;0,SUMPRODUCT(($A2747=merged_names)*(_xlfn.TEXTAFTER(P$2, "At ")=merged_belt_colours)*merged_months_at_rank),"")</f>
        <v/>
      </c>
      <c r="Q2747" s="18" t="str" cm="1">
        <f t="array" ref="Q2747">IF(LEN($A2747)&gt;0,SUMPRODUCT(($A2747=merged_names)*(_xlfn.TEXTAFTER(Q$2, "At ")=merged_belt_colours)*merged_months_at_rank),"")</f>
        <v/>
      </c>
      <c r="R2747" s="18" t="str" cm="1">
        <f t="array" ref="R2747">IF(LEN($A2747)&gt;0,SUMPRODUCT(($A2747=merged_names)*(_xlfn.TEXTAFTER(R$2, "At ")=merged_belt_colours)*merged_months_at_rank),"")</f>
        <v/>
      </c>
    </row>
    <row r="2748" spans="1:18" x14ac:dyDescent="0.25">
      <c r="A2748"/>
      <c r="B2748" s="15" t="str" cm="1">
        <f t="array" ref="B2748">IFERROR(IF(LEN(A2748)&gt;0, IF(SUMPRODUCT((Inactives[Key]=J2748)*(Inactives[Currently Inactive]))=1,"Inactive","Active"),""),"Active")</f>
        <v/>
      </c>
      <c r="C2748" s="16" t="str" cm="1">
        <f t="array" aca="1" ref="C2748" ca="1">IFERROR(_xlfn._xlws.FILTER(Inactives[Inactive On],(Inactives[Key]=J2748)*(Inactives[Currently Inactive]),""),"")</f>
        <v/>
      </c>
      <c r="D2748" s="16" t="str" cm="1">
        <f t="array" aca="1" ref="D2748" ca="1">IFERROR(INDEX(_xlfn.TEXTSPLIT(E2748," "),1),"")</f>
        <v/>
      </c>
      <c r="E2748" s="15" t="str" cm="1">
        <f t="array" aca="1" ref="E2748" ca="1">IFERROR(_xlfn._xlws.FILTER(merged_ranks,(merged_end_dates=DATE(9999,12,31))*(merged_names=A2748)),"")</f>
        <v/>
      </c>
      <c r="F2748" s="17" t="str">
        <f ca="1">_xlfn.XLOOKUP(J2748,Promotions[Promo Key],Promotions[Promo Date],"")</f>
        <v/>
      </c>
      <c r="G2748" s="18" t="str">
        <f t="shared" ca="1" si="183"/>
        <v/>
      </c>
      <c r="H2748" s="18" t="str">
        <f t="shared" ca="1" si="182"/>
        <v/>
      </c>
      <c r="I2748" s="17" t="str">
        <f>_xlfn.XLOOKUP(A2748,Students[Full Name],Students[Starting Rank],"")</f>
        <v/>
      </c>
      <c r="J2748" s="15" t="str">
        <f t="shared" ca="1" si="184"/>
        <v xml:space="preserve">: </v>
      </c>
      <c r="K2748" s="16" t="str">
        <f>_xlfn.XLOOKUP(A2748,Students[Full Name],Students[Start Date],"")</f>
        <v/>
      </c>
      <c r="L2748" s="18">
        <f t="shared" ca="1" si="185"/>
        <v>-1</v>
      </c>
      <c r="M2748" s="18" cm="1">
        <f t="array" aca="1" ref="M2748" ca="1">SUMPRODUCT(Inactives[Days Inactive]*(Inactives[Student]=A2748))/365</f>
        <v>0</v>
      </c>
      <c r="N2748" s="18" t="str" cm="1">
        <f t="array" ref="N2748">IF(LEN($A2748)&gt;0,SUMPRODUCT(($A2748=merged_names)*(_xlfn.TEXTAFTER(N$2, "At ")=merged_belt_colours)*merged_months_at_rank),"")</f>
        <v/>
      </c>
      <c r="O2748" s="18" t="str" cm="1">
        <f t="array" ref="O2748">IF(LEN($A2748)&gt;0,SUMPRODUCT(($A2748=merged_names)*(_xlfn.TEXTAFTER(O$2, "At ")=merged_belt_colours)*merged_months_at_rank),"")</f>
        <v/>
      </c>
      <c r="P2748" s="18" t="str" cm="1">
        <f t="array" ref="P2748">IF(LEN($A2748)&gt;0,SUMPRODUCT(($A2748=merged_names)*(_xlfn.TEXTAFTER(P$2, "At ")=merged_belt_colours)*merged_months_at_rank),"")</f>
        <v/>
      </c>
      <c r="Q2748" s="18" t="str" cm="1">
        <f t="array" ref="Q2748">IF(LEN($A2748)&gt;0,SUMPRODUCT(($A2748=merged_names)*(_xlfn.TEXTAFTER(Q$2, "At ")=merged_belt_colours)*merged_months_at_rank),"")</f>
        <v/>
      </c>
      <c r="R2748" s="18" t="str" cm="1">
        <f t="array" ref="R2748">IF(LEN($A2748)&gt;0,SUMPRODUCT(($A2748=merged_names)*(_xlfn.TEXTAFTER(R$2, "At ")=merged_belt_colours)*merged_months_at_rank),"")</f>
        <v/>
      </c>
    </row>
    <row r="2749" spans="1:18" x14ac:dyDescent="0.25">
      <c r="A2749"/>
      <c r="B2749" s="15" t="str" cm="1">
        <f t="array" ref="B2749">IFERROR(IF(LEN(A2749)&gt;0, IF(SUMPRODUCT((Inactives[Key]=J2749)*(Inactives[Currently Inactive]))=1,"Inactive","Active"),""),"Active")</f>
        <v/>
      </c>
      <c r="C2749" s="16" t="str" cm="1">
        <f t="array" aca="1" ref="C2749" ca="1">IFERROR(_xlfn._xlws.FILTER(Inactives[Inactive On],(Inactives[Key]=J2749)*(Inactives[Currently Inactive]),""),"")</f>
        <v/>
      </c>
      <c r="D2749" s="16" t="str" cm="1">
        <f t="array" aca="1" ref="D2749" ca="1">IFERROR(INDEX(_xlfn.TEXTSPLIT(E2749," "),1),"")</f>
        <v/>
      </c>
      <c r="E2749" s="15" t="str" cm="1">
        <f t="array" aca="1" ref="E2749" ca="1">IFERROR(_xlfn._xlws.FILTER(merged_ranks,(merged_end_dates=DATE(9999,12,31))*(merged_names=A2749)),"")</f>
        <v/>
      </c>
      <c r="F2749" s="17" t="str">
        <f ca="1">_xlfn.XLOOKUP(J2749,Promotions[Promo Key],Promotions[Promo Date],"")</f>
        <v/>
      </c>
      <c r="G2749" s="18" t="str">
        <f t="shared" ca="1" si="183"/>
        <v/>
      </c>
      <c r="H2749" s="18" t="str">
        <f t="shared" ca="1" si="182"/>
        <v/>
      </c>
      <c r="I2749" s="17" t="str">
        <f>_xlfn.XLOOKUP(A2749,Students[Full Name],Students[Starting Rank],"")</f>
        <v/>
      </c>
      <c r="J2749" s="15" t="str">
        <f t="shared" ca="1" si="184"/>
        <v xml:space="preserve">: </v>
      </c>
      <c r="K2749" s="16" t="str">
        <f>_xlfn.XLOOKUP(A2749,Students[Full Name],Students[Start Date],"")</f>
        <v/>
      </c>
      <c r="L2749" s="18">
        <f t="shared" ca="1" si="185"/>
        <v>-1</v>
      </c>
      <c r="M2749" s="18" cm="1">
        <f t="array" aca="1" ref="M2749" ca="1">SUMPRODUCT(Inactives[Days Inactive]*(Inactives[Student]=A2749))/365</f>
        <v>0</v>
      </c>
      <c r="N2749" s="18" t="str" cm="1">
        <f t="array" ref="N2749">IF(LEN($A2749)&gt;0,SUMPRODUCT(($A2749=merged_names)*(_xlfn.TEXTAFTER(N$2, "At ")=merged_belt_colours)*merged_months_at_rank),"")</f>
        <v/>
      </c>
      <c r="O2749" s="18" t="str" cm="1">
        <f t="array" ref="O2749">IF(LEN($A2749)&gt;0,SUMPRODUCT(($A2749=merged_names)*(_xlfn.TEXTAFTER(O$2, "At ")=merged_belt_colours)*merged_months_at_rank),"")</f>
        <v/>
      </c>
      <c r="P2749" s="18" t="str" cm="1">
        <f t="array" ref="P2749">IF(LEN($A2749)&gt;0,SUMPRODUCT(($A2749=merged_names)*(_xlfn.TEXTAFTER(P$2, "At ")=merged_belt_colours)*merged_months_at_rank),"")</f>
        <v/>
      </c>
      <c r="Q2749" s="18" t="str" cm="1">
        <f t="array" ref="Q2749">IF(LEN($A2749)&gt;0,SUMPRODUCT(($A2749=merged_names)*(_xlfn.TEXTAFTER(Q$2, "At ")=merged_belt_colours)*merged_months_at_rank),"")</f>
        <v/>
      </c>
      <c r="R2749" s="18" t="str" cm="1">
        <f t="array" ref="R2749">IF(LEN($A2749)&gt;0,SUMPRODUCT(($A2749=merged_names)*(_xlfn.TEXTAFTER(R$2, "At ")=merged_belt_colours)*merged_months_at_rank),"")</f>
        <v/>
      </c>
    </row>
    <row r="2750" spans="1:18" x14ac:dyDescent="0.25">
      <c r="A2750"/>
      <c r="B2750" s="15" t="str" cm="1">
        <f t="array" ref="B2750">IFERROR(IF(LEN(A2750)&gt;0, IF(SUMPRODUCT((Inactives[Key]=J2750)*(Inactives[Currently Inactive]))=1,"Inactive","Active"),""),"Active")</f>
        <v/>
      </c>
      <c r="C2750" s="16" t="str" cm="1">
        <f t="array" aca="1" ref="C2750" ca="1">IFERROR(_xlfn._xlws.FILTER(Inactives[Inactive On],(Inactives[Key]=J2750)*(Inactives[Currently Inactive]),""),"")</f>
        <v/>
      </c>
      <c r="D2750" s="16" t="str" cm="1">
        <f t="array" aca="1" ref="D2750" ca="1">IFERROR(INDEX(_xlfn.TEXTSPLIT(E2750," "),1),"")</f>
        <v/>
      </c>
      <c r="E2750" s="15" t="str" cm="1">
        <f t="array" aca="1" ref="E2750" ca="1">IFERROR(_xlfn._xlws.FILTER(merged_ranks,(merged_end_dates=DATE(9999,12,31))*(merged_names=A2750)),"")</f>
        <v/>
      </c>
      <c r="F2750" s="17" t="str">
        <f ca="1">_xlfn.XLOOKUP(J2750,Promotions[Promo Key],Promotions[Promo Date],"")</f>
        <v/>
      </c>
      <c r="G2750" s="18" t="str">
        <f t="shared" ca="1" si="183"/>
        <v/>
      </c>
      <c r="H2750" s="18" t="str">
        <f t="shared" ca="1" si="182"/>
        <v/>
      </c>
      <c r="I2750" s="17" t="str">
        <f>_xlfn.XLOOKUP(A2750,Students[Full Name],Students[Starting Rank],"")</f>
        <v/>
      </c>
      <c r="J2750" s="15" t="str">
        <f t="shared" ca="1" si="184"/>
        <v xml:space="preserve">: </v>
      </c>
      <c r="K2750" s="16" t="str">
        <f>_xlfn.XLOOKUP(A2750,Students[Full Name],Students[Start Date],"")</f>
        <v/>
      </c>
      <c r="L2750" s="18">
        <f t="shared" ca="1" si="185"/>
        <v>-1</v>
      </c>
      <c r="M2750" s="18" cm="1">
        <f t="array" aca="1" ref="M2750" ca="1">SUMPRODUCT(Inactives[Days Inactive]*(Inactives[Student]=A2750))/365</f>
        <v>0</v>
      </c>
      <c r="N2750" s="18" t="str" cm="1">
        <f t="array" ref="N2750">IF(LEN($A2750)&gt;0,SUMPRODUCT(($A2750=merged_names)*(_xlfn.TEXTAFTER(N$2, "At ")=merged_belt_colours)*merged_months_at_rank),"")</f>
        <v/>
      </c>
      <c r="O2750" s="18" t="str" cm="1">
        <f t="array" ref="O2750">IF(LEN($A2750)&gt;0,SUMPRODUCT(($A2750=merged_names)*(_xlfn.TEXTAFTER(O$2, "At ")=merged_belt_colours)*merged_months_at_rank),"")</f>
        <v/>
      </c>
      <c r="P2750" s="18" t="str" cm="1">
        <f t="array" ref="P2750">IF(LEN($A2750)&gt;0,SUMPRODUCT(($A2750=merged_names)*(_xlfn.TEXTAFTER(P$2, "At ")=merged_belt_colours)*merged_months_at_rank),"")</f>
        <v/>
      </c>
      <c r="Q2750" s="18" t="str" cm="1">
        <f t="array" ref="Q2750">IF(LEN($A2750)&gt;0,SUMPRODUCT(($A2750=merged_names)*(_xlfn.TEXTAFTER(Q$2, "At ")=merged_belt_colours)*merged_months_at_rank),"")</f>
        <v/>
      </c>
      <c r="R2750" s="18" t="str" cm="1">
        <f t="array" ref="R2750">IF(LEN($A2750)&gt;0,SUMPRODUCT(($A2750=merged_names)*(_xlfn.TEXTAFTER(R$2, "At ")=merged_belt_colours)*merged_months_at_rank),"")</f>
        <v/>
      </c>
    </row>
    <row r="2751" spans="1:18" x14ac:dyDescent="0.25">
      <c r="A2751"/>
      <c r="B2751" s="15" t="str" cm="1">
        <f t="array" ref="B2751">IFERROR(IF(LEN(A2751)&gt;0, IF(SUMPRODUCT((Inactives[Key]=J2751)*(Inactives[Currently Inactive]))=1,"Inactive","Active"),""),"Active")</f>
        <v/>
      </c>
      <c r="C2751" s="16" t="str" cm="1">
        <f t="array" aca="1" ref="C2751" ca="1">IFERROR(_xlfn._xlws.FILTER(Inactives[Inactive On],(Inactives[Key]=J2751)*(Inactives[Currently Inactive]),""),"")</f>
        <v/>
      </c>
      <c r="D2751" s="16" t="str" cm="1">
        <f t="array" aca="1" ref="D2751" ca="1">IFERROR(INDEX(_xlfn.TEXTSPLIT(E2751," "),1),"")</f>
        <v/>
      </c>
      <c r="E2751" s="15" t="str" cm="1">
        <f t="array" aca="1" ref="E2751" ca="1">IFERROR(_xlfn._xlws.FILTER(merged_ranks,(merged_end_dates=DATE(9999,12,31))*(merged_names=A2751)),"")</f>
        <v/>
      </c>
      <c r="F2751" s="17" t="str">
        <f ca="1">_xlfn.XLOOKUP(J2751,Promotions[Promo Key],Promotions[Promo Date],"")</f>
        <v/>
      </c>
      <c r="G2751" s="18" t="str">
        <f t="shared" ca="1" si="183"/>
        <v/>
      </c>
      <c r="H2751" s="18" t="str">
        <f t="shared" ca="1" si="182"/>
        <v/>
      </c>
      <c r="I2751" s="17" t="str">
        <f>_xlfn.XLOOKUP(A2751,Students[Full Name],Students[Starting Rank],"")</f>
        <v/>
      </c>
      <c r="J2751" s="15" t="str">
        <f t="shared" ca="1" si="184"/>
        <v xml:space="preserve">: </v>
      </c>
      <c r="K2751" s="16" t="str">
        <f>_xlfn.XLOOKUP(A2751,Students[Full Name],Students[Start Date],"")</f>
        <v/>
      </c>
      <c r="L2751" s="18">
        <f t="shared" ca="1" si="185"/>
        <v>-1</v>
      </c>
      <c r="M2751" s="18" cm="1">
        <f t="array" aca="1" ref="M2751" ca="1">SUMPRODUCT(Inactives[Days Inactive]*(Inactives[Student]=A2751))/365</f>
        <v>0</v>
      </c>
      <c r="N2751" s="18" t="str" cm="1">
        <f t="array" ref="N2751">IF(LEN($A2751)&gt;0,SUMPRODUCT(($A2751=merged_names)*(_xlfn.TEXTAFTER(N$2, "At ")=merged_belt_colours)*merged_months_at_rank),"")</f>
        <v/>
      </c>
      <c r="O2751" s="18" t="str" cm="1">
        <f t="array" ref="O2751">IF(LEN($A2751)&gt;0,SUMPRODUCT(($A2751=merged_names)*(_xlfn.TEXTAFTER(O$2, "At ")=merged_belt_colours)*merged_months_at_rank),"")</f>
        <v/>
      </c>
      <c r="P2751" s="18" t="str" cm="1">
        <f t="array" ref="P2751">IF(LEN($A2751)&gt;0,SUMPRODUCT(($A2751=merged_names)*(_xlfn.TEXTAFTER(P$2, "At ")=merged_belt_colours)*merged_months_at_rank),"")</f>
        <v/>
      </c>
      <c r="Q2751" s="18" t="str" cm="1">
        <f t="array" ref="Q2751">IF(LEN($A2751)&gt;0,SUMPRODUCT(($A2751=merged_names)*(_xlfn.TEXTAFTER(Q$2, "At ")=merged_belt_colours)*merged_months_at_rank),"")</f>
        <v/>
      </c>
      <c r="R2751" s="18" t="str" cm="1">
        <f t="array" ref="R2751">IF(LEN($A2751)&gt;0,SUMPRODUCT(($A2751=merged_names)*(_xlfn.TEXTAFTER(R$2, "At ")=merged_belt_colours)*merged_months_at_rank),"")</f>
        <v/>
      </c>
    </row>
    <row r="2752" spans="1:18" x14ac:dyDescent="0.25">
      <c r="A2752"/>
      <c r="B2752" s="15" t="str" cm="1">
        <f t="array" ref="B2752">IFERROR(IF(LEN(A2752)&gt;0, IF(SUMPRODUCT((Inactives[Key]=J2752)*(Inactives[Currently Inactive]))=1,"Inactive","Active"),""),"Active")</f>
        <v/>
      </c>
      <c r="C2752" s="16" t="str" cm="1">
        <f t="array" aca="1" ref="C2752" ca="1">IFERROR(_xlfn._xlws.FILTER(Inactives[Inactive On],(Inactives[Key]=J2752)*(Inactives[Currently Inactive]),""),"")</f>
        <v/>
      </c>
      <c r="D2752" s="16" t="str" cm="1">
        <f t="array" aca="1" ref="D2752" ca="1">IFERROR(INDEX(_xlfn.TEXTSPLIT(E2752," "),1),"")</f>
        <v/>
      </c>
      <c r="E2752" s="15" t="str" cm="1">
        <f t="array" aca="1" ref="E2752" ca="1">IFERROR(_xlfn._xlws.FILTER(merged_ranks,(merged_end_dates=DATE(9999,12,31))*(merged_names=A2752)),"")</f>
        <v/>
      </c>
      <c r="F2752" s="17" t="str">
        <f ca="1">_xlfn.XLOOKUP(J2752,Promotions[Promo Key],Promotions[Promo Date],"")</f>
        <v/>
      </c>
      <c r="G2752" s="18" t="str">
        <f t="shared" ca="1" si="183"/>
        <v/>
      </c>
      <c r="H2752" s="18" t="str">
        <f t="shared" ca="1" si="182"/>
        <v/>
      </c>
      <c r="I2752" s="17" t="str">
        <f>_xlfn.XLOOKUP(A2752,Students[Full Name],Students[Starting Rank],"")</f>
        <v/>
      </c>
      <c r="J2752" s="15" t="str">
        <f t="shared" ca="1" si="184"/>
        <v xml:space="preserve">: </v>
      </c>
      <c r="K2752" s="16" t="str">
        <f>_xlfn.XLOOKUP(A2752,Students[Full Name],Students[Start Date],"")</f>
        <v/>
      </c>
      <c r="L2752" s="18">
        <f t="shared" ca="1" si="185"/>
        <v>-1</v>
      </c>
      <c r="M2752" s="18" cm="1">
        <f t="array" aca="1" ref="M2752" ca="1">SUMPRODUCT(Inactives[Days Inactive]*(Inactives[Student]=A2752))/365</f>
        <v>0</v>
      </c>
      <c r="N2752" s="18" t="str" cm="1">
        <f t="array" ref="N2752">IF(LEN($A2752)&gt;0,SUMPRODUCT(($A2752=merged_names)*(_xlfn.TEXTAFTER(N$2, "At ")=merged_belt_colours)*merged_months_at_rank),"")</f>
        <v/>
      </c>
      <c r="O2752" s="18" t="str" cm="1">
        <f t="array" ref="O2752">IF(LEN($A2752)&gt;0,SUMPRODUCT(($A2752=merged_names)*(_xlfn.TEXTAFTER(O$2, "At ")=merged_belt_colours)*merged_months_at_rank),"")</f>
        <v/>
      </c>
      <c r="P2752" s="18" t="str" cm="1">
        <f t="array" ref="P2752">IF(LEN($A2752)&gt;0,SUMPRODUCT(($A2752=merged_names)*(_xlfn.TEXTAFTER(P$2, "At ")=merged_belt_colours)*merged_months_at_rank),"")</f>
        <v/>
      </c>
      <c r="Q2752" s="18" t="str" cm="1">
        <f t="array" ref="Q2752">IF(LEN($A2752)&gt;0,SUMPRODUCT(($A2752=merged_names)*(_xlfn.TEXTAFTER(Q$2, "At ")=merged_belt_colours)*merged_months_at_rank),"")</f>
        <v/>
      </c>
      <c r="R2752" s="18" t="str" cm="1">
        <f t="array" ref="R2752">IF(LEN($A2752)&gt;0,SUMPRODUCT(($A2752=merged_names)*(_xlfn.TEXTAFTER(R$2, "At ")=merged_belt_colours)*merged_months_at_rank),"")</f>
        <v/>
      </c>
    </row>
    <row r="2753" spans="1:18" x14ac:dyDescent="0.25">
      <c r="A2753"/>
      <c r="B2753" s="15" t="str" cm="1">
        <f t="array" ref="B2753">IFERROR(IF(LEN(A2753)&gt;0, IF(SUMPRODUCT((Inactives[Key]=J2753)*(Inactives[Currently Inactive]))=1,"Inactive","Active"),""),"Active")</f>
        <v/>
      </c>
      <c r="C2753" s="16" t="str" cm="1">
        <f t="array" aca="1" ref="C2753" ca="1">IFERROR(_xlfn._xlws.FILTER(Inactives[Inactive On],(Inactives[Key]=J2753)*(Inactives[Currently Inactive]),""),"")</f>
        <v/>
      </c>
      <c r="D2753" s="16" t="str" cm="1">
        <f t="array" aca="1" ref="D2753" ca="1">IFERROR(INDEX(_xlfn.TEXTSPLIT(E2753," "),1),"")</f>
        <v/>
      </c>
      <c r="E2753" s="15" t="str" cm="1">
        <f t="array" aca="1" ref="E2753" ca="1">IFERROR(_xlfn._xlws.FILTER(merged_ranks,(merged_end_dates=DATE(9999,12,31))*(merged_names=A2753)),"")</f>
        <v/>
      </c>
      <c r="F2753" s="17" t="str">
        <f ca="1">_xlfn.XLOOKUP(J2753,Promotions[Promo Key],Promotions[Promo Date],"")</f>
        <v/>
      </c>
      <c r="G2753" s="18" t="str">
        <f t="shared" ca="1" si="183"/>
        <v/>
      </c>
      <c r="H2753" s="18" t="str">
        <f t="shared" ca="1" si="182"/>
        <v/>
      </c>
      <c r="I2753" s="17" t="str">
        <f>_xlfn.XLOOKUP(A2753,Students[Full Name],Students[Starting Rank],"")</f>
        <v/>
      </c>
      <c r="J2753" s="15" t="str">
        <f t="shared" ca="1" si="184"/>
        <v xml:space="preserve">: </v>
      </c>
      <c r="K2753" s="16" t="str">
        <f>_xlfn.XLOOKUP(A2753,Students[Full Name],Students[Start Date],"")</f>
        <v/>
      </c>
      <c r="L2753" s="18">
        <f t="shared" ca="1" si="185"/>
        <v>-1</v>
      </c>
      <c r="M2753" s="18" cm="1">
        <f t="array" aca="1" ref="M2753" ca="1">SUMPRODUCT(Inactives[Days Inactive]*(Inactives[Student]=A2753))/365</f>
        <v>0</v>
      </c>
      <c r="N2753" s="18" t="str" cm="1">
        <f t="array" ref="N2753">IF(LEN($A2753)&gt;0,SUMPRODUCT(($A2753=merged_names)*(_xlfn.TEXTAFTER(N$2, "At ")=merged_belt_colours)*merged_months_at_rank),"")</f>
        <v/>
      </c>
      <c r="O2753" s="18" t="str" cm="1">
        <f t="array" ref="O2753">IF(LEN($A2753)&gt;0,SUMPRODUCT(($A2753=merged_names)*(_xlfn.TEXTAFTER(O$2, "At ")=merged_belt_colours)*merged_months_at_rank),"")</f>
        <v/>
      </c>
      <c r="P2753" s="18" t="str" cm="1">
        <f t="array" ref="P2753">IF(LEN($A2753)&gt;0,SUMPRODUCT(($A2753=merged_names)*(_xlfn.TEXTAFTER(P$2, "At ")=merged_belt_colours)*merged_months_at_rank),"")</f>
        <v/>
      </c>
      <c r="Q2753" s="18" t="str" cm="1">
        <f t="array" ref="Q2753">IF(LEN($A2753)&gt;0,SUMPRODUCT(($A2753=merged_names)*(_xlfn.TEXTAFTER(Q$2, "At ")=merged_belt_colours)*merged_months_at_rank),"")</f>
        <v/>
      </c>
      <c r="R2753" s="18" t="str" cm="1">
        <f t="array" ref="R2753">IF(LEN($A2753)&gt;0,SUMPRODUCT(($A2753=merged_names)*(_xlfn.TEXTAFTER(R$2, "At ")=merged_belt_colours)*merged_months_at_rank),"")</f>
        <v/>
      </c>
    </row>
    <row r="2754" spans="1:18" x14ac:dyDescent="0.25">
      <c r="A2754"/>
      <c r="B2754" s="15" t="str" cm="1">
        <f t="array" ref="B2754">IFERROR(IF(LEN(A2754)&gt;0, IF(SUMPRODUCT((Inactives[Key]=J2754)*(Inactives[Currently Inactive]))=1,"Inactive","Active"),""),"Active")</f>
        <v/>
      </c>
      <c r="C2754" s="16" t="str" cm="1">
        <f t="array" aca="1" ref="C2754" ca="1">IFERROR(_xlfn._xlws.FILTER(Inactives[Inactive On],(Inactives[Key]=J2754)*(Inactives[Currently Inactive]),""),"")</f>
        <v/>
      </c>
      <c r="D2754" s="16" t="str" cm="1">
        <f t="array" aca="1" ref="D2754" ca="1">IFERROR(INDEX(_xlfn.TEXTSPLIT(E2754," "),1),"")</f>
        <v/>
      </c>
      <c r="E2754" s="15" t="str" cm="1">
        <f t="array" aca="1" ref="E2754" ca="1">IFERROR(_xlfn._xlws.FILTER(merged_ranks,(merged_end_dates=DATE(9999,12,31))*(merged_names=A2754)),"")</f>
        <v/>
      </c>
      <c r="F2754" s="17" t="str">
        <f ca="1">_xlfn.XLOOKUP(J2754,Promotions[Promo Key],Promotions[Promo Date],"")</f>
        <v/>
      </c>
      <c r="G2754" s="18" t="str">
        <f t="shared" ca="1" si="183"/>
        <v/>
      </c>
      <c r="H2754" s="18" t="str">
        <f t="shared" ca="1" si="182"/>
        <v/>
      </c>
      <c r="I2754" s="17" t="str">
        <f>_xlfn.XLOOKUP(A2754,Students[Full Name],Students[Starting Rank],"")</f>
        <v/>
      </c>
      <c r="J2754" s="15" t="str">
        <f t="shared" ca="1" si="184"/>
        <v xml:space="preserve">: </v>
      </c>
      <c r="K2754" s="16" t="str">
        <f>_xlfn.XLOOKUP(A2754,Students[Full Name],Students[Start Date],"")</f>
        <v/>
      </c>
      <c r="L2754" s="18">
        <f t="shared" ca="1" si="185"/>
        <v>-1</v>
      </c>
      <c r="M2754" s="18" cm="1">
        <f t="array" aca="1" ref="M2754" ca="1">SUMPRODUCT(Inactives[Days Inactive]*(Inactives[Student]=A2754))/365</f>
        <v>0</v>
      </c>
      <c r="N2754" s="18" t="str" cm="1">
        <f t="array" ref="N2754">IF(LEN($A2754)&gt;0,SUMPRODUCT(($A2754=merged_names)*(_xlfn.TEXTAFTER(N$2, "At ")=merged_belt_colours)*merged_months_at_rank),"")</f>
        <v/>
      </c>
      <c r="O2754" s="18" t="str" cm="1">
        <f t="array" ref="O2754">IF(LEN($A2754)&gt;0,SUMPRODUCT(($A2754=merged_names)*(_xlfn.TEXTAFTER(O$2, "At ")=merged_belt_colours)*merged_months_at_rank),"")</f>
        <v/>
      </c>
      <c r="P2754" s="18" t="str" cm="1">
        <f t="array" ref="P2754">IF(LEN($A2754)&gt;0,SUMPRODUCT(($A2754=merged_names)*(_xlfn.TEXTAFTER(P$2, "At ")=merged_belt_colours)*merged_months_at_rank),"")</f>
        <v/>
      </c>
      <c r="Q2754" s="18" t="str" cm="1">
        <f t="array" ref="Q2754">IF(LEN($A2754)&gt;0,SUMPRODUCT(($A2754=merged_names)*(_xlfn.TEXTAFTER(Q$2, "At ")=merged_belt_colours)*merged_months_at_rank),"")</f>
        <v/>
      </c>
      <c r="R2754" s="18" t="str" cm="1">
        <f t="array" ref="R2754">IF(LEN($A2754)&gt;0,SUMPRODUCT(($A2754=merged_names)*(_xlfn.TEXTAFTER(R$2, "At ")=merged_belt_colours)*merged_months_at_rank),"")</f>
        <v/>
      </c>
    </row>
    <row r="2755" spans="1:18" x14ac:dyDescent="0.25">
      <c r="A2755"/>
      <c r="B2755" s="15" t="str" cm="1">
        <f t="array" ref="B2755">IFERROR(IF(LEN(A2755)&gt;0, IF(SUMPRODUCT((Inactives[Key]=J2755)*(Inactives[Currently Inactive]))=1,"Inactive","Active"),""),"Active")</f>
        <v/>
      </c>
      <c r="C2755" s="16" t="str" cm="1">
        <f t="array" aca="1" ref="C2755" ca="1">IFERROR(_xlfn._xlws.FILTER(Inactives[Inactive On],(Inactives[Key]=J2755)*(Inactives[Currently Inactive]),""),"")</f>
        <v/>
      </c>
      <c r="D2755" s="16" t="str" cm="1">
        <f t="array" aca="1" ref="D2755" ca="1">IFERROR(INDEX(_xlfn.TEXTSPLIT(E2755," "),1),"")</f>
        <v/>
      </c>
      <c r="E2755" s="15" t="str" cm="1">
        <f t="array" aca="1" ref="E2755" ca="1">IFERROR(_xlfn._xlws.FILTER(merged_ranks,(merged_end_dates=DATE(9999,12,31))*(merged_names=A2755)),"")</f>
        <v/>
      </c>
      <c r="F2755" s="17" t="str">
        <f ca="1">_xlfn.XLOOKUP(J2755,Promotions[Promo Key],Promotions[Promo Date],"")</f>
        <v/>
      </c>
      <c r="G2755" s="18" t="str">
        <f t="shared" ca="1" si="183"/>
        <v/>
      </c>
      <c r="H2755" s="18" t="str">
        <f t="shared" ca="1" si="182"/>
        <v/>
      </c>
      <c r="I2755" s="17" t="str">
        <f>_xlfn.XLOOKUP(A2755,Students[Full Name],Students[Starting Rank],"")</f>
        <v/>
      </c>
      <c r="J2755" s="15" t="str">
        <f t="shared" ca="1" si="184"/>
        <v xml:space="preserve">: </v>
      </c>
      <c r="K2755" s="16" t="str">
        <f>_xlfn.XLOOKUP(A2755,Students[Full Name],Students[Start Date],"")</f>
        <v/>
      </c>
      <c r="L2755" s="18">
        <f t="shared" ca="1" si="185"/>
        <v>-1</v>
      </c>
      <c r="M2755" s="18" cm="1">
        <f t="array" aca="1" ref="M2755" ca="1">SUMPRODUCT(Inactives[Days Inactive]*(Inactives[Student]=A2755))/365</f>
        <v>0</v>
      </c>
      <c r="N2755" s="18" t="str" cm="1">
        <f t="array" ref="N2755">IF(LEN($A2755)&gt;0,SUMPRODUCT(($A2755=merged_names)*(_xlfn.TEXTAFTER(N$2, "At ")=merged_belt_colours)*merged_months_at_rank),"")</f>
        <v/>
      </c>
      <c r="O2755" s="18" t="str" cm="1">
        <f t="array" ref="O2755">IF(LEN($A2755)&gt;0,SUMPRODUCT(($A2755=merged_names)*(_xlfn.TEXTAFTER(O$2, "At ")=merged_belt_colours)*merged_months_at_rank),"")</f>
        <v/>
      </c>
      <c r="P2755" s="18" t="str" cm="1">
        <f t="array" ref="P2755">IF(LEN($A2755)&gt;0,SUMPRODUCT(($A2755=merged_names)*(_xlfn.TEXTAFTER(P$2, "At ")=merged_belt_colours)*merged_months_at_rank),"")</f>
        <v/>
      </c>
      <c r="Q2755" s="18" t="str" cm="1">
        <f t="array" ref="Q2755">IF(LEN($A2755)&gt;0,SUMPRODUCT(($A2755=merged_names)*(_xlfn.TEXTAFTER(Q$2, "At ")=merged_belt_colours)*merged_months_at_rank),"")</f>
        <v/>
      </c>
      <c r="R2755" s="18" t="str" cm="1">
        <f t="array" ref="R2755">IF(LEN($A2755)&gt;0,SUMPRODUCT(($A2755=merged_names)*(_xlfn.TEXTAFTER(R$2, "At ")=merged_belt_colours)*merged_months_at_rank),"")</f>
        <v/>
      </c>
    </row>
    <row r="2756" spans="1:18" x14ac:dyDescent="0.25">
      <c r="A2756"/>
      <c r="B2756" s="15" t="str" cm="1">
        <f t="array" ref="B2756">IFERROR(IF(LEN(A2756)&gt;0, IF(SUMPRODUCT((Inactives[Key]=J2756)*(Inactives[Currently Inactive]))=1,"Inactive","Active"),""),"Active")</f>
        <v/>
      </c>
      <c r="C2756" s="16" t="str" cm="1">
        <f t="array" aca="1" ref="C2756" ca="1">IFERROR(_xlfn._xlws.FILTER(Inactives[Inactive On],(Inactives[Key]=J2756)*(Inactives[Currently Inactive]),""),"")</f>
        <v/>
      </c>
      <c r="D2756" s="16" t="str" cm="1">
        <f t="array" aca="1" ref="D2756" ca="1">IFERROR(INDEX(_xlfn.TEXTSPLIT(E2756," "),1),"")</f>
        <v/>
      </c>
      <c r="E2756" s="15" t="str" cm="1">
        <f t="array" aca="1" ref="E2756" ca="1">IFERROR(_xlfn._xlws.FILTER(merged_ranks,(merged_end_dates=DATE(9999,12,31))*(merged_names=A2756)),"")</f>
        <v/>
      </c>
      <c r="F2756" s="17" t="str">
        <f ca="1">_xlfn.XLOOKUP(J2756,Promotions[Promo Key],Promotions[Promo Date],"")</f>
        <v/>
      </c>
      <c r="G2756" s="18" t="str">
        <f t="shared" ca="1" si="183"/>
        <v/>
      </c>
      <c r="H2756" s="18" t="str">
        <f t="shared" ca="1" si="182"/>
        <v/>
      </c>
      <c r="I2756" s="17" t="str">
        <f>_xlfn.XLOOKUP(A2756,Students[Full Name],Students[Starting Rank],"")</f>
        <v/>
      </c>
      <c r="J2756" s="15" t="str">
        <f t="shared" ca="1" si="184"/>
        <v xml:space="preserve">: </v>
      </c>
      <c r="K2756" s="16" t="str">
        <f>_xlfn.XLOOKUP(A2756,Students[Full Name],Students[Start Date],"")</f>
        <v/>
      </c>
      <c r="L2756" s="18">
        <f t="shared" ca="1" si="185"/>
        <v>-1</v>
      </c>
      <c r="M2756" s="18" cm="1">
        <f t="array" aca="1" ref="M2756" ca="1">SUMPRODUCT(Inactives[Days Inactive]*(Inactives[Student]=A2756))/365</f>
        <v>0</v>
      </c>
      <c r="N2756" s="18" t="str" cm="1">
        <f t="array" ref="N2756">IF(LEN($A2756)&gt;0,SUMPRODUCT(($A2756=merged_names)*(_xlfn.TEXTAFTER(N$2, "At ")=merged_belt_colours)*merged_months_at_rank),"")</f>
        <v/>
      </c>
      <c r="O2756" s="18" t="str" cm="1">
        <f t="array" ref="O2756">IF(LEN($A2756)&gt;0,SUMPRODUCT(($A2756=merged_names)*(_xlfn.TEXTAFTER(O$2, "At ")=merged_belt_colours)*merged_months_at_rank),"")</f>
        <v/>
      </c>
      <c r="P2756" s="18" t="str" cm="1">
        <f t="array" ref="P2756">IF(LEN($A2756)&gt;0,SUMPRODUCT(($A2756=merged_names)*(_xlfn.TEXTAFTER(P$2, "At ")=merged_belt_colours)*merged_months_at_rank),"")</f>
        <v/>
      </c>
      <c r="Q2756" s="18" t="str" cm="1">
        <f t="array" ref="Q2756">IF(LEN($A2756)&gt;0,SUMPRODUCT(($A2756=merged_names)*(_xlfn.TEXTAFTER(Q$2, "At ")=merged_belt_colours)*merged_months_at_rank),"")</f>
        <v/>
      </c>
      <c r="R2756" s="18" t="str" cm="1">
        <f t="array" ref="R2756">IF(LEN($A2756)&gt;0,SUMPRODUCT(($A2756=merged_names)*(_xlfn.TEXTAFTER(R$2, "At ")=merged_belt_colours)*merged_months_at_rank),"")</f>
        <v/>
      </c>
    </row>
    <row r="2757" spans="1:18" x14ac:dyDescent="0.25">
      <c r="A2757"/>
      <c r="B2757" s="15" t="str" cm="1">
        <f t="array" ref="B2757">IFERROR(IF(LEN(A2757)&gt;0, IF(SUMPRODUCT((Inactives[Key]=J2757)*(Inactives[Currently Inactive]))=1,"Inactive","Active"),""),"Active")</f>
        <v/>
      </c>
      <c r="C2757" s="16" t="str" cm="1">
        <f t="array" aca="1" ref="C2757" ca="1">IFERROR(_xlfn._xlws.FILTER(Inactives[Inactive On],(Inactives[Key]=J2757)*(Inactives[Currently Inactive]),""),"")</f>
        <v/>
      </c>
      <c r="D2757" s="16" t="str" cm="1">
        <f t="array" aca="1" ref="D2757" ca="1">IFERROR(INDEX(_xlfn.TEXTSPLIT(E2757," "),1),"")</f>
        <v/>
      </c>
      <c r="E2757" s="15" t="str" cm="1">
        <f t="array" aca="1" ref="E2757" ca="1">IFERROR(_xlfn._xlws.FILTER(merged_ranks,(merged_end_dates=DATE(9999,12,31))*(merged_names=A2757)),"")</f>
        <v/>
      </c>
      <c r="F2757" s="17" t="str">
        <f ca="1">_xlfn.XLOOKUP(J2757,Promotions[Promo Key],Promotions[Promo Date],"")</f>
        <v/>
      </c>
      <c r="G2757" s="18" t="str">
        <f t="shared" ca="1" si="183"/>
        <v/>
      </c>
      <c r="H2757" s="18" t="str">
        <f t="shared" ca="1" si="182"/>
        <v/>
      </c>
      <c r="I2757" s="17" t="str">
        <f>_xlfn.XLOOKUP(A2757,Students[Full Name],Students[Starting Rank],"")</f>
        <v/>
      </c>
      <c r="J2757" s="15" t="str">
        <f t="shared" ca="1" si="184"/>
        <v xml:space="preserve">: </v>
      </c>
      <c r="K2757" s="16" t="str">
        <f>_xlfn.XLOOKUP(A2757,Students[Full Name],Students[Start Date],"")</f>
        <v/>
      </c>
      <c r="L2757" s="18">
        <f t="shared" ca="1" si="185"/>
        <v>-1</v>
      </c>
      <c r="M2757" s="18" cm="1">
        <f t="array" aca="1" ref="M2757" ca="1">SUMPRODUCT(Inactives[Days Inactive]*(Inactives[Student]=A2757))/365</f>
        <v>0</v>
      </c>
      <c r="N2757" s="18" t="str" cm="1">
        <f t="array" ref="N2757">IF(LEN($A2757)&gt;0,SUMPRODUCT(($A2757=merged_names)*(_xlfn.TEXTAFTER(N$2, "At ")=merged_belt_colours)*merged_months_at_rank),"")</f>
        <v/>
      </c>
      <c r="O2757" s="18" t="str" cm="1">
        <f t="array" ref="O2757">IF(LEN($A2757)&gt;0,SUMPRODUCT(($A2757=merged_names)*(_xlfn.TEXTAFTER(O$2, "At ")=merged_belt_colours)*merged_months_at_rank),"")</f>
        <v/>
      </c>
      <c r="P2757" s="18" t="str" cm="1">
        <f t="array" ref="P2757">IF(LEN($A2757)&gt;0,SUMPRODUCT(($A2757=merged_names)*(_xlfn.TEXTAFTER(P$2, "At ")=merged_belt_colours)*merged_months_at_rank),"")</f>
        <v/>
      </c>
      <c r="Q2757" s="18" t="str" cm="1">
        <f t="array" ref="Q2757">IF(LEN($A2757)&gt;0,SUMPRODUCT(($A2757=merged_names)*(_xlfn.TEXTAFTER(Q$2, "At ")=merged_belt_colours)*merged_months_at_rank),"")</f>
        <v/>
      </c>
      <c r="R2757" s="18" t="str" cm="1">
        <f t="array" ref="R2757">IF(LEN($A2757)&gt;0,SUMPRODUCT(($A2757=merged_names)*(_xlfn.TEXTAFTER(R$2, "At ")=merged_belt_colours)*merged_months_at_rank),"")</f>
        <v/>
      </c>
    </row>
    <row r="2758" spans="1:18" x14ac:dyDescent="0.25">
      <c r="A2758"/>
      <c r="B2758" s="15" t="str" cm="1">
        <f t="array" ref="B2758">IFERROR(IF(LEN(A2758)&gt;0, IF(SUMPRODUCT((Inactives[Key]=J2758)*(Inactives[Currently Inactive]))=1,"Inactive","Active"),""),"Active")</f>
        <v/>
      </c>
      <c r="C2758" s="16" t="str" cm="1">
        <f t="array" aca="1" ref="C2758" ca="1">IFERROR(_xlfn._xlws.FILTER(Inactives[Inactive On],(Inactives[Key]=J2758)*(Inactives[Currently Inactive]),""),"")</f>
        <v/>
      </c>
      <c r="D2758" s="16" t="str" cm="1">
        <f t="array" aca="1" ref="D2758" ca="1">IFERROR(INDEX(_xlfn.TEXTSPLIT(E2758," "),1),"")</f>
        <v/>
      </c>
      <c r="E2758" s="15" t="str" cm="1">
        <f t="array" aca="1" ref="E2758" ca="1">IFERROR(_xlfn._xlws.FILTER(merged_ranks,(merged_end_dates=DATE(9999,12,31))*(merged_names=A2758)),"")</f>
        <v/>
      </c>
      <c r="F2758" s="17" t="str">
        <f ca="1">_xlfn.XLOOKUP(J2758,Promotions[Promo Key],Promotions[Promo Date],"")</f>
        <v/>
      </c>
      <c r="G2758" s="18" t="str">
        <f t="shared" ca="1" si="183"/>
        <v/>
      </c>
      <c r="H2758" s="18" t="str">
        <f t="shared" ca="1" si="182"/>
        <v/>
      </c>
      <c r="I2758" s="17" t="str">
        <f>_xlfn.XLOOKUP(A2758,Students[Full Name],Students[Starting Rank],"")</f>
        <v/>
      </c>
      <c r="J2758" s="15" t="str">
        <f t="shared" ca="1" si="184"/>
        <v xml:space="preserve">: </v>
      </c>
      <c r="K2758" s="16" t="str">
        <f>_xlfn.XLOOKUP(A2758,Students[Full Name],Students[Start Date],"")</f>
        <v/>
      </c>
      <c r="L2758" s="18">
        <f t="shared" ca="1" si="185"/>
        <v>-1</v>
      </c>
      <c r="M2758" s="18" cm="1">
        <f t="array" aca="1" ref="M2758" ca="1">SUMPRODUCT(Inactives[Days Inactive]*(Inactives[Student]=A2758))/365</f>
        <v>0</v>
      </c>
      <c r="N2758" s="18" t="str" cm="1">
        <f t="array" ref="N2758">IF(LEN($A2758)&gt;0,SUMPRODUCT(($A2758=merged_names)*(_xlfn.TEXTAFTER(N$2, "At ")=merged_belt_colours)*merged_months_at_rank),"")</f>
        <v/>
      </c>
      <c r="O2758" s="18" t="str" cm="1">
        <f t="array" ref="O2758">IF(LEN($A2758)&gt;0,SUMPRODUCT(($A2758=merged_names)*(_xlfn.TEXTAFTER(O$2, "At ")=merged_belt_colours)*merged_months_at_rank),"")</f>
        <v/>
      </c>
      <c r="P2758" s="18" t="str" cm="1">
        <f t="array" ref="P2758">IF(LEN($A2758)&gt;0,SUMPRODUCT(($A2758=merged_names)*(_xlfn.TEXTAFTER(P$2, "At ")=merged_belt_colours)*merged_months_at_rank),"")</f>
        <v/>
      </c>
      <c r="Q2758" s="18" t="str" cm="1">
        <f t="array" ref="Q2758">IF(LEN($A2758)&gt;0,SUMPRODUCT(($A2758=merged_names)*(_xlfn.TEXTAFTER(Q$2, "At ")=merged_belt_colours)*merged_months_at_rank),"")</f>
        <v/>
      </c>
      <c r="R2758" s="18" t="str" cm="1">
        <f t="array" ref="R2758">IF(LEN($A2758)&gt;0,SUMPRODUCT(($A2758=merged_names)*(_xlfn.TEXTAFTER(R$2, "At ")=merged_belt_colours)*merged_months_at_rank),"")</f>
        <v/>
      </c>
    </row>
    <row r="2759" spans="1:18" x14ac:dyDescent="0.25">
      <c r="A2759"/>
      <c r="B2759" s="15" t="str" cm="1">
        <f t="array" ref="B2759">IFERROR(IF(LEN(A2759)&gt;0, IF(SUMPRODUCT((Inactives[Key]=J2759)*(Inactives[Currently Inactive]))=1,"Inactive","Active"),""),"Active")</f>
        <v/>
      </c>
      <c r="C2759" s="16" t="str" cm="1">
        <f t="array" aca="1" ref="C2759" ca="1">IFERROR(_xlfn._xlws.FILTER(Inactives[Inactive On],(Inactives[Key]=J2759)*(Inactives[Currently Inactive]),""),"")</f>
        <v/>
      </c>
      <c r="D2759" s="16" t="str" cm="1">
        <f t="array" aca="1" ref="D2759" ca="1">IFERROR(INDEX(_xlfn.TEXTSPLIT(E2759," "),1),"")</f>
        <v/>
      </c>
      <c r="E2759" s="15" t="str" cm="1">
        <f t="array" aca="1" ref="E2759" ca="1">IFERROR(_xlfn._xlws.FILTER(merged_ranks,(merged_end_dates=DATE(9999,12,31))*(merged_names=A2759)),"")</f>
        <v/>
      </c>
      <c r="F2759" s="17" t="str">
        <f ca="1">_xlfn.XLOOKUP(J2759,Promotions[Promo Key],Promotions[Promo Date],"")</f>
        <v/>
      </c>
      <c r="G2759" s="18" t="str">
        <f t="shared" ca="1" si="183"/>
        <v/>
      </c>
      <c r="H2759" s="18" t="str">
        <f t="shared" ca="1" si="182"/>
        <v/>
      </c>
      <c r="I2759" s="17" t="str">
        <f>_xlfn.XLOOKUP(A2759,Students[Full Name],Students[Starting Rank],"")</f>
        <v/>
      </c>
      <c r="J2759" s="15" t="str">
        <f t="shared" ca="1" si="184"/>
        <v xml:space="preserve">: </v>
      </c>
      <c r="K2759" s="16" t="str">
        <f>_xlfn.XLOOKUP(A2759,Students[Full Name],Students[Start Date],"")</f>
        <v/>
      </c>
      <c r="L2759" s="18">
        <f t="shared" ca="1" si="185"/>
        <v>-1</v>
      </c>
      <c r="M2759" s="18" cm="1">
        <f t="array" aca="1" ref="M2759" ca="1">SUMPRODUCT(Inactives[Days Inactive]*(Inactives[Student]=A2759))/365</f>
        <v>0</v>
      </c>
      <c r="N2759" s="18" t="str" cm="1">
        <f t="array" ref="N2759">IF(LEN($A2759)&gt;0,SUMPRODUCT(($A2759=merged_names)*(_xlfn.TEXTAFTER(N$2, "At ")=merged_belt_colours)*merged_months_at_rank),"")</f>
        <v/>
      </c>
      <c r="O2759" s="18" t="str" cm="1">
        <f t="array" ref="O2759">IF(LEN($A2759)&gt;0,SUMPRODUCT(($A2759=merged_names)*(_xlfn.TEXTAFTER(O$2, "At ")=merged_belt_colours)*merged_months_at_rank),"")</f>
        <v/>
      </c>
      <c r="P2759" s="18" t="str" cm="1">
        <f t="array" ref="P2759">IF(LEN($A2759)&gt;0,SUMPRODUCT(($A2759=merged_names)*(_xlfn.TEXTAFTER(P$2, "At ")=merged_belt_colours)*merged_months_at_rank),"")</f>
        <v/>
      </c>
      <c r="Q2759" s="18" t="str" cm="1">
        <f t="array" ref="Q2759">IF(LEN($A2759)&gt;0,SUMPRODUCT(($A2759=merged_names)*(_xlfn.TEXTAFTER(Q$2, "At ")=merged_belt_colours)*merged_months_at_rank),"")</f>
        <v/>
      </c>
      <c r="R2759" s="18" t="str" cm="1">
        <f t="array" ref="R2759">IF(LEN($A2759)&gt;0,SUMPRODUCT(($A2759=merged_names)*(_xlfn.TEXTAFTER(R$2, "At ")=merged_belt_colours)*merged_months_at_rank),"")</f>
        <v/>
      </c>
    </row>
    <row r="2760" spans="1:18" x14ac:dyDescent="0.25">
      <c r="A2760"/>
      <c r="B2760" s="15" t="str" cm="1">
        <f t="array" ref="B2760">IFERROR(IF(LEN(A2760)&gt;0, IF(SUMPRODUCT((Inactives[Key]=J2760)*(Inactives[Currently Inactive]))=1,"Inactive","Active"),""),"Active")</f>
        <v/>
      </c>
      <c r="C2760" s="16" t="str" cm="1">
        <f t="array" aca="1" ref="C2760" ca="1">IFERROR(_xlfn._xlws.FILTER(Inactives[Inactive On],(Inactives[Key]=J2760)*(Inactives[Currently Inactive]),""),"")</f>
        <v/>
      </c>
      <c r="D2760" s="16" t="str" cm="1">
        <f t="array" aca="1" ref="D2760" ca="1">IFERROR(INDEX(_xlfn.TEXTSPLIT(E2760," "),1),"")</f>
        <v/>
      </c>
      <c r="E2760" s="15" t="str" cm="1">
        <f t="array" aca="1" ref="E2760" ca="1">IFERROR(_xlfn._xlws.FILTER(merged_ranks,(merged_end_dates=DATE(9999,12,31))*(merged_names=A2760)),"")</f>
        <v/>
      </c>
      <c r="F2760" s="17" t="str">
        <f ca="1">_xlfn.XLOOKUP(J2760,Promotions[Promo Key],Promotions[Promo Date],"")</f>
        <v/>
      </c>
      <c r="G2760" s="18" t="str">
        <f t="shared" ca="1" si="183"/>
        <v/>
      </c>
      <c r="H2760" s="18" t="str">
        <f t="shared" ca="1" si="182"/>
        <v/>
      </c>
      <c r="I2760" s="17" t="str">
        <f>_xlfn.XLOOKUP(A2760,Students[Full Name],Students[Starting Rank],"")</f>
        <v/>
      </c>
      <c r="J2760" s="15" t="str">
        <f t="shared" ca="1" si="184"/>
        <v xml:space="preserve">: </v>
      </c>
      <c r="K2760" s="16" t="str">
        <f>_xlfn.XLOOKUP(A2760,Students[Full Name],Students[Start Date],"")</f>
        <v/>
      </c>
      <c r="L2760" s="18">
        <f t="shared" ca="1" si="185"/>
        <v>-1</v>
      </c>
      <c r="M2760" s="18" cm="1">
        <f t="array" aca="1" ref="M2760" ca="1">SUMPRODUCT(Inactives[Days Inactive]*(Inactives[Student]=A2760))/365</f>
        <v>0</v>
      </c>
      <c r="N2760" s="18" t="str" cm="1">
        <f t="array" ref="N2760">IF(LEN($A2760)&gt;0,SUMPRODUCT(($A2760=merged_names)*(_xlfn.TEXTAFTER(N$2, "At ")=merged_belt_colours)*merged_months_at_rank),"")</f>
        <v/>
      </c>
      <c r="O2760" s="18" t="str" cm="1">
        <f t="array" ref="O2760">IF(LEN($A2760)&gt;0,SUMPRODUCT(($A2760=merged_names)*(_xlfn.TEXTAFTER(O$2, "At ")=merged_belt_colours)*merged_months_at_rank),"")</f>
        <v/>
      </c>
      <c r="P2760" s="18" t="str" cm="1">
        <f t="array" ref="P2760">IF(LEN($A2760)&gt;0,SUMPRODUCT(($A2760=merged_names)*(_xlfn.TEXTAFTER(P$2, "At ")=merged_belt_colours)*merged_months_at_rank),"")</f>
        <v/>
      </c>
      <c r="Q2760" s="18" t="str" cm="1">
        <f t="array" ref="Q2760">IF(LEN($A2760)&gt;0,SUMPRODUCT(($A2760=merged_names)*(_xlfn.TEXTAFTER(Q$2, "At ")=merged_belt_colours)*merged_months_at_rank),"")</f>
        <v/>
      </c>
      <c r="R2760" s="18" t="str" cm="1">
        <f t="array" ref="R2760">IF(LEN($A2760)&gt;0,SUMPRODUCT(($A2760=merged_names)*(_xlfn.TEXTAFTER(R$2, "At ")=merged_belt_colours)*merged_months_at_rank),"")</f>
        <v/>
      </c>
    </row>
    <row r="2761" spans="1:18" x14ac:dyDescent="0.25">
      <c r="A2761"/>
      <c r="B2761" s="15" t="str" cm="1">
        <f t="array" ref="B2761">IFERROR(IF(LEN(A2761)&gt;0, IF(SUMPRODUCT((Inactives[Key]=J2761)*(Inactives[Currently Inactive]))=1,"Inactive","Active"),""),"Active")</f>
        <v/>
      </c>
      <c r="C2761" s="16" t="str" cm="1">
        <f t="array" aca="1" ref="C2761" ca="1">IFERROR(_xlfn._xlws.FILTER(Inactives[Inactive On],(Inactives[Key]=J2761)*(Inactives[Currently Inactive]),""),"")</f>
        <v/>
      </c>
      <c r="D2761" s="16" t="str" cm="1">
        <f t="array" aca="1" ref="D2761" ca="1">IFERROR(INDEX(_xlfn.TEXTSPLIT(E2761," "),1),"")</f>
        <v/>
      </c>
      <c r="E2761" s="15" t="str" cm="1">
        <f t="array" aca="1" ref="E2761" ca="1">IFERROR(_xlfn._xlws.FILTER(merged_ranks,(merged_end_dates=DATE(9999,12,31))*(merged_names=A2761)),"")</f>
        <v/>
      </c>
      <c r="F2761" s="17" t="str">
        <f ca="1">_xlfn.XLOOKUP(J2761,Promotions[Promo Key],Promotions[Promo Date],"")</f>
        <v/>
      </c>
      <c r="G2761" s="18" t="str">
        <f t="shared" ca="1" si="183"/>
        <v/>
      </c>
      <c r="H2761" s="18" t="str">
        <f t="shared" ca="1" si="182"/>
        <v/>
      </c>
      <c r="I2761" s="17" t="str">
        <f>_xlfn.XLOOKUP(A2761,Students[Full Name],Students[Starting Rank],"")</f>
        <v/>
      </c>
      <c r="J2761" s="15" t="str">
        <f t="shared" ca="1" si="184"/>
        <v xml:space="preserve">: </v>
      </c>
      <c r="K2761" s="16" t="str">
        <f>_xlfn.XLOOKUP(A2761,Students[Full Name],Students[Start Date],"")</f>
        <v/>
      </c>
      <c r="L2761" s="18">
        <f t="shared" ca="1" si="185"/>
        <v>-1</v>
      </c>
      <c r="M2761" s="18" cm="1">
        <f t="array" aca="1" ref="M2761" ca="1">SUMPRODUCT(Inactives[Days Inactive]*(Inactives[Student]=A2761))/365</f>
        <v>0</v>
      </c>
      <c r="N2761" s="18" t="str" cm="1">
        <f t="array" ref="N2761">IF(LEN($A2761)&gt;0,SUMPRODUCT(($A2761=merged_names)*(_xlfn.TEXTAFTER(N$2, "At ")=merged_belt_colours)*merged_months_at_rank),"")</f>
        <v/>
      </c>
      <c r="O2761" s="18" t="str" cm="1">
        <f t="array" ref="O2761">IF(LEN($A2761)&gt;0,SUMPRODUCT(($A2761=merged_names)*(_xlfn.TEXTAFTER(O$2, "At ")=merged_belt_colours)*merged_months_at_rank),"")</f>
        <v/>
      </c>
      <c r="P2761" s="18" t="str" cm="1">
        <f t="array" ref="P2761">IF(LEN($A2761)&gt;0,SUMPRODUCT(($A2761=merged_names)*(_xlfn.TEXTAFTER(P$2, "At ")=merged_belt_colours)*merged_months_at_rank),"")</f>
        <v/>
      </c>
      <c r="Q2761" s="18" t="str" cm="1">
        <f t="array" ref="Q2761">IF(LEN($A2761)&gt;0,SUMPRODUCT(($A2761=merged_names)*(_xlfn.TEXTAFTER(Q$2, "At ")=merged_belt_colours)*merged_months_at_rank),"")</f>
        <v/>
      </c>
      <c r="R2761" s="18" t="str" cm="1">
        <f t="array" ref="R2761">IF(LEN($A2761)&gt;0,SUMPRODUCT(($A2761=merged_names)*(_xlfn.TEXTAFTER(R$2, "At ")=merged_belt_colours)*merged_months_at_rank),"")</f>
        <v/>
      </c>
    </row>
    <row r="2762" spans="1:18" x14ac:dyDescent="0.25">
      <c r="A2762"/>
      <c r="B2762" s="15" t="str" cm="1">
        <f t="array" ref="B2762">IFERROR(IF(LEN(A2762)&gt;0, IF(SUMPRODUCT((Inactives[Key]=J2762)*(Inactives[Currently Inactive]))=1,"Inactive","Active"),""),"Active")</f>
        <v/>
      </c>
      <c r="C2762" s="16" t="str" cm="1">
        <f t="array" aca="1" ref="C2762" ca="1">IFERROR(_xlfn._xlws.FILTER(Inactives[Inactive On],(Inactives[Key]=J2762)*(Inactives[Currently Inactive]),""),"")</f>
        <v/>
      </c>
      <c r="D2762" s="16" t="str" cm="1">
        <f t="array" aca="1" ref="D2762" ca="1">IFERROR(INDEX(_xlfn.TEXTSPLIT(E2762," "),1),"")</f>
        <v/>
      </c>
      <c r="E2762" s="15" t="str" cm="1">
        <f t="array" aca="1" ref="E2762" ca="1">IFERROR(_xlfn._xlws.FILTER(merged_ranks,(merged_end_dates=DATE(9999,12,31))*(merged_names=A2762)),"")</f>
        <v/>
      </c>
      <c r="F2762" s="17" t="str">
        <f ca="1">_xlfn.XLOOKUP(J2762,Promotions[Promo Key],Promotions[Promo Date],"")</f>
        <v/>
      </c>
      <c r="G2762" s="18" t="str">
        <f t="shared" ca="1" si="183"/>
        <v/>
      </c>
      <c r="H2762" s="18" t="str">
        <f t="shared" ca="1" si="182"/>
        <v/>
      </c>
      <c r="I2762" s="17" t="str">
        <f>_xlfn.XLOOKUP(A2762,Students[Full Name],Students[Starting Rank],"")</f>
        <v/>
      </c>
      <c r="J2762" s="15" t="str">
        <f t="shared" ca="1" si="184"/>
        <v xml:space="preserve">: </v>
      </c>
      <c r="K2762" s="16" t="str">
        <f>_xlfn.XLOOKUP(A2762,Students[Full Name],Students[Start Date],"")</f>
        <v/>
      </c>
      <c r="L2762" s="18">
        <f t="shared" ca="1" si="185"/>
        <v>-1</v>
      </c>
      <c r="M2762" s="18" cm="1">
        <f t="array" aca="1" ref="M2762" ca="1">SUMPRODUCT(Inactives[Days Inactive]*(Inactives[Student]=A2762))/365</f>
        <v>0</v>
      </c>
      <c r="N2762" s="18" t="str" cm="1">
        <f t="array" ref="N2762">IF(LEN($A2762)&gt;0,SUMPRODUCT(($A2762=merged_names)*(_xlfn.TEXTAFTER(N$2, "At ")=merged_belt_colours)*merged_months_at_rank),"")</f>
        <v/>
      </c>
      <c r="O2762" s="18" t="str" cm="1">
        <f t="array" ref="O2762">IF(LEN($A2762)&gt;0,SUMPRODUCT(($A2762=merged_names)*(_xlfn.TEXTAFTER(O$2, "At ")=merged_belt_colours)*merged_months_at_rank),"")</f>
        <v/>
      </c>
      <c r="P2762" s="18" t="str" cm="1">
        <f t="array" ref="P2762">IF(LEN($A2762)&gt;0,SUMPRODUCT(($A2762=merged_names)*(_xlfn.TEXTAFTER(P$2, "At ")=merged_belt_colours)*merged_months_at_rank),"")</f>
        <v/>
      </c>
      <c r="Q2762" s="18" t="str" cm="1">
        <f t="array" ref="Q2762">IF(LEN($A2762)&gt;0,SUMPRODUCT(($A2762=merged_names)*(_xlfn.TEXTAFTER(Q$2, "At ")=merged_belt_colours)*merged_months_at_rank),"")</f>
        <v/>
      </c>
      <c r="R2762" s="18" t="str" cm="1">
        <f t="array" ref="R2762">IF(LEN($A2762)&gt;0,SUMPRODUCT(($A2762=merged_names)*(_xlfn.TEXTAFTER(R$2, "At ")=merged_belt_colours)*merged_months_at_rank),"")</f>
        <v/>
      </c>
    </row>
    <row r="2763" spans="1:18" x14ac:dyDescent="0.25">
      <c r="A2763"/>
      <c r="B2763" s="15" t="str" cm="1">
        <f t="array" ref="B2763">IFERROR(IF(LEN(A2763)&gt;0, IF(SUMPRODUCT((Inactives[Key]=J2763)*(Inactives[Currently Inactive]))=1,"Inactive","Active"),""),"Active")</f>
        <v/>
      </c>
      <c r="C2763" s="16" t="str" cm="1">
        <f t="array" aca="1" ref="C2763" ca="1">IFERROR(_xlfn._xlws.FILTER(Inactives[Inactive On],(Inactives[Key]=J2763)*(Inactives[Currently Inactive]),""),"")</f>
        <v/>
      </c>
      <c r="D2763" s="16" t="str" cm="1">
        <f t="array" aca="1" ref="D2763" ca="1">IFERROR(INDEX(_xlfn.TEXTSPLIT(E2763," "),1),"")</f>
        <v/>
      </c>
      <c r="E2763" s="15" t="str" cm="1">
        <f t="array" aca="1" ref="E2763" ca="1">IFERROR(_xlfn._xlws.FILTER(merged_ranks,(merged_end_dates=DATE(9999,12,31))*(merged_names=A2763)),"")</f>
        <v/>
      </c>
      <c r="F2763" s="17" t="str">
        <f ca="1">_xlfn.XLOOKUP(J2763,Promotions[Promo Key],Promotions[Promo Date],"")</f>
        <v/>
      </c>
      <c r="G2763" s="18" t="str">
        <f t="shared" ca="1" si="183"/>
        <v/>
      </c>
      <c r="H2763" s="18" t="str">
        <f t="shared" ca="1" si="182"/>
        <v/>
      </c>
      <c r="I2763" s="17" t="str">
        <f>_xlfn.XLOOKUP(A2763,Students[Full Name],Students[Starting Rank],"")</f>
        <v/>
      </c>
      <c r="J2763" s="15" t="str">
        <f t="shared" ca="1" si="184"/>
        <v xml:space="preserve">: </v>
      </c>
      <c r="K2763" s="16" t="str">
        <f>_xlfn.XLOOKUP(A2763,Students[Full Name],Students[Start Date],"")</f>
        <v/>
      </c>
      <c r="L2763" s="18">
        <f t="shared" ca="1" si="185"/>
        <v>-1</v>
      </c>
      <c r="M2763" s="18" cm="1">
        <f t="array" aca="1" ref="M2763" ca="1">SUMPRODUCT(Inactives[Days Inactive]*(Inactives[Student]=A2763))/365</f>
        <v>0</v>
      </c>
      <c r="N2763" s="18" t="str" cm="1">
        <f t="array" ref="N2763">IF(LEN($A2763)&gt;0,SUMPRODUCT(($A2763=merged_names)*(_xlfn.TEXTAFTER(N$2, "At ")=merged_belt_colours)*merged_months_at_rank),"")</f>
        <v/>
      </c>
      <c r="O2763" s="18" t="str" cm="1">
        <f t="array" ref="O2763">IF(LEN($A2763)&gt;0,SUMPRODUCT(($A2763=merged_names)*(_xlfn.TEXTAFTER(O$2, "At ")=merged_belt_colours)*merged_months_at_rank),"")</f>
        <v/>
      </c>
      <c r="P2763" s="18" t="str" cm="1">
        <f t="array" ref="P2763">IF(LEN($A2763)&gt;0,SUMPRODUCT(($A2763=merged_names)*(_xlfn.TEXTAFTER(P$2, "At ")=merged_belt_colours)*merged_months_at_rank),"")</f>
        <v/>
      </c>
      <c r="Q2763" s="18" t="str" cm="1">
        <f t="array" ref="Q2763">IF(LEN($A2763)&gt;0,SUMPRODUCT(($A2763=merged_names)*(_xlfn.TEXTAFTER(Q$2, "At ")=merged_belt_colours)*merged_months_at_rank),"")</f>
        <v/>
      </c>
      <c r="R2763" s="18" t="str" cm="1">
        <f t="array" ref="R2763">IF(LEN($A2763)&gt;0,SUMPRODUCT(($A2763=merged_names)*(_xlfn.TEXTAFTER(R$2, "At ")=merged_belt_colours)*merged_months_at_rank),"")</f>
        <v/>
      </c>
    </row>
    <row r="2764" spans="1:18" x14ac:dyDescent="0.25">
      <c r="A2764"/>
      <c r="B2764" s="15" t="str" cm="1">
        <f t="array" ref="B2764">IFERROR(IF(LEN(A2764)&gt;0, IF(SUMPRODUCT((Inactives[Key]=J2764)*(Inactives[Currently Inactive]))=1,"Inactive","Active"),""),"Active")</f>
        <v/>
      </c>
      <c r="C2764" s="16" t="str" cm="1">
        <f t="array" aca="1" ref="C2764" ca="1">IFERROR(_xlfn._xlws.FILTER(Inactives[Inactive On],(Inactives[Key]=J2764)*(Inactives[Currently Inactive]),""),"")</f>
        <v/>
      </c>
      <c r="D2764" s="16" t="str" cm="1">
        <f t="array" aca="1" ref="D2764" ca="1">IFERROR(INDEX(_xlfn.TEXTSPLIT(E2764," "),1),"")</f>
        <v/>
      </c>
      <c r="E2764" s="15" t="str" cm="1">
        <f t="array" aca="1" ref="E2764" ca="1">IFERROR(_xlfn._xlws.FILTER(merged_ranks,(merged_end_dates=DATE(9999,12,31))*(merged_names=A2764)),"")</f>
        <v/>
      </c>
      <c r="F2764" s="17" t="str">
        <f ca="1">_xlfn.XLOOKUP(J2764,Promotions[Promo Key],Promotions[Promo Date],"")</f>
        <v/>
      </c>
      <c r="G2764" s="18" t="str">
        <f t="shared" ca="1" si="183"/>
        <v/>
      </c>
      <c r="H2764" s="18" t="str">
        <f t="shared" ca="1" si="182"/>
        <v/>
      </c>
      <c r="I2764" s="17" t="str">
        <f>_xlfn.XLOOKUP(A2764,Students[Full Name],Students[Starting Rank],"")</f>
        <v/>
      </c>
      <c r="J2764" s="15" t="str">
        <f t="shared" ca="1" si="184"/>
        <v xml:space="preserve">: </v>
      </c>
      <c r="K2764" s="16" t="str">
        <f>_xlfn.XLOOKUP(A2764,Students[Full Name],Students[Start Date],"")</f>
        <v/>
      </c>
      <c r="L2764" s="18">
        <f t="shared" ca="1" si="185"/>
        <v>-1</v>
      </c>
      <c r="M2764" s="18" cm="1">
        <f t="array" aca="1" ref="M2764" ca="1">SUMPRODUCT(Inactives[Days Inactive]*(Inactives[Student]=A2764))/365</f>
        <v>0</v>
      </c>
      <c r="N2764" s="18" t="str" cm="1">
        <f t="array" ref="N2764">IF(LEN($A2764)&gt;0,SUMPRODUCT(($A2764=merged_names)*(_xlfn.TEXTAFTER(N$2, "At ")=merged_belt_colours)*merged_months_at_rank),"")</f>
        <v/>
      </c>
      <c r="O2764" s="18" t="str" cm="1">
        <f t="array" ref="O2764">IF(LEN($A2764)&gt;0,SUMPRODUCT(($A2764=merged_names)*(_xlfn.TEXTAFTER(O$2, "At ")=merged_belt_colours)*merged_months_at_rank),"")</f>
        <v/>
      </c>
      <c r="P2764" s="18" t="str" cm="1">
        <f t="array" ref="P2764">IF(LEN($A2764)&gt;0,SUMPRODUCT(($A2764=merged_names)*(_xlfn.TEXTAFTER(P$2, "At ")=merged_belt_colours)*merged_months_at_rank),"")</f>
        <v/>
      </c>
      <c r="Q2764" s="18" t="str" cm="1">
        <f t="array" ref="Q2764">IF(LEN($A2764)&gt;0,SUMPRODUCT(($A2764=merged_names)*(_xlfn.TEXTAFTER(Q$2, "At ")=merged_belt_colours)*merged_months_at_rank),"")</f>
        <v/>
      </c>
      <c r="R2764" s="18" t="str" cm="1">
        <f t="array" ref="R2764">IF(LEN($A2764)&gt;0,SUMPRODUCT(($A2764=merged_names)*(_xlfn.TEXTAFTER(R$2, "At ")=merged_belt_colours)*merged_months_at_rank),"")</f>
        <v/>
      </c>
    </row>
    <row r="2765" spans="1:18" x14ac:dyDescent="0.25">
      <c r="A2765"/>
      <c r="B2765" s="15" t="str" cm="1">
        <f t="array" ref="B2765">IFERROR(IF(LEN(A2765)&gt;0, IF(SUMPRODUCT((Inactives[Key]=J2765)*(Inactives[Currently Inactive]))=1,"Inactive","Active"),""),"Active")</f>
        <v/>
      </c>
      <c r="C2765" s="16" t="str" cm="1">
        <f t="array" aca="1" ref="C2765" ca="1">IFERROR(_xlfn._xlws.FILTER(Inactives[Inactive On],(Inactives[Key]=J2765)*(Inactives[Currently Inactive]),""),"")</f>
        <v/>
      </c>
      <c r="D2765" s="16" t="str" cm="1">
        <f t="array" aca="1" ref="D2765" ca="1">IFERROR(INDEX(_xlfn.TEXTSPLIT(E2765," "),1),"")</f>
        <v/>
      </c>
      <c r="E2765" s="15" t="str" cm="1">
        <f t="array" aca="1" ref="E2765" ca="1">IFERROR(_xlfn._xlws.FILTER(merged_ranks,(merged_end_dates=DATE(9999,12,31))*(merged_names=A2765)),"")</f>
        <v/>
      </c>
      <c r="F2765" s="17" t="str">
        <f ca="1">_xlfn.XLOOKUP(J2765,Promotions[Promo Key],Promotions[Promo Date],"")</f>
        <v/>
      </c>
      <c r="G2765" s="18" t="str">
        <f t="shared" ca="1" si="183"/>
        <v/>
      </c>
      <c r="H2765" s="18" t="str">
        <f t="shared" ca="1" si="182"/>
        <v/>
      </c>
      <c r="I2765" s="17" t="str">
        <f>_xlfn.XLOOKUP(A2765,Students[Full Name],Students[Starting Rank],"")</f>
        <v/>
      </c>
      <c r="J2765" s="15" t="str">
        <f t="shared" ca="1" si="184"/>
        <v xml:space="preserve">: </v>
      </c>
      <c r="K2765" s="16" t="str">
        <f>_xlfn.XLOOKUP(A2765,Students[Full Name],Students[Start Date],"")</f>
        <v/>
      </c>
      <c r="L2765" s="18">
        <f t="shared" ca="1" si="185"/>
        <v>-1</v>
      </c>
      <c r="M2765" s="18" cm="1">
        <f t="array" aca="1" ref="M2765" ca="1">SUMPRODUCT(Inactives[Days Inactive]*(Inactives[Student]=A2765))/365</f>
        <v>0</v>
      </c>
      <c r="N2765" s="18" t="str" cm="1">
        <f t="array" ref="N2765">IF(LEN($A2765)&gt;0,SUMPRODUCT(($A2765=merged_names)*(_xlfn.TEXTAFTER(N$2, "At ")=merged_belt_colours)*merged_months_at_rank),"")</f>
        <v/>
      </c>
      <c r="O2765" s="18" t="str" cm="1">
        <f t="array" ref="O2765">IF(LEN($A2765)&gt;0,SUMPRODUCT(($A2765=merged_names)*(_xlfn.TEXTAFTER(O$2, "At ")=merged_belt_colours)*merged_months_at_rank),"")</f>
        <v/>
      </c>
      <c r="P2765" s="18" t="str" cm="1">
        <f t="array" ref="P2765">IF(LEN($A2765)&gt;0,SUMPRODUCT(($A2765=merged_names)*(_xlfn.TEXTAFTER(P$2, "At ")=merged_belt_colours)*merged_months_at_rank),"")</f>
        <v/>
      </c>
      <c r="Q2765" s="18" t="str" cm="1">
        <f t="array" ref="Q2765">IF(LEN($A2765)&gt;0,SUMPRODUCT(($A2765=merged_names)*(_xlfn.TEXTAFTER(Q$2, "At ")=merged_belt_colours)*merged_months_at_rank),"")</f>
        <v/>
      </c>
      <c r="R2765" s="18" t="str" cm="1">
        <f t="array" ref="R2765">IF(LEN($A2765)&gt;0,SUMPRODUCT(($A2765=merged_names)*(_xlfn.TEXTAFTER(R$2, "At ")=merged_belt_colours)*merged_months_at_rank),"")</f>
        <v/>
      </c>
    </row>
    <row r="2766" spans="1:18" x14ac:dyDescent="0.25">
      <c r="A2766"/>
      <c r="B2766" s="15" t="str" cm="1">
        <f t="array" ref="B2766">IFERROR(IF(LEN(A2766)&gt;0, IF(SUMPRODUCT((Inactives[Key]=J2766)*(Inactives[Currently Inactive]))=1,"Inactive","Active"),""),"Active")</f>
        <v/>
      </c>
      <c r="C2766" s="16" t="str" cm="1">
        <f t="array" aca="1" ref="C2766" ca="1">IFERROR(_xlfn._xlws.FILTER(Inactives[Inactive On],(Inactives[Key]=J2766)*(Inactives[Currently Inactive]),""),"")</f>
        <v/>
      </c>
      <c r="D2766" s="16" t="str" cm="1">
        <f t="array" aca="1" ref="D2766" ca="1">IFERROR(INDEX(_xlfn.TEXTSPLIT(E2766," "),1),"")</f>
        <v/>
      </c>
      <c r="E2766" s="15" t="str" cm="1">
        <f t="array" aca="1" ref="E2766" ca="1">IFERROR(_xlfn._xlws.FILTER(merged_ranks,(merged_end_dates=DATE(9999,12,31))*(merged_names=A2766)),"")</f>
        <v/>
      </c>
      <c r="F2766" s="17" t="str">
        <f ca="1">_xlfn.XLOOKUP(J2766,Promotions[Promo Key],Promotions[Promo Date],"")</f>
        <v/>
      </c>
      <c r="G2766" s="18" t="str">
        <f t="shared" ca="1" si="183"/>
        <v/>
      </c>
      <c r="H2766" s="18" t="str">
        <f t="shared" ca="1" si="182"/>
        <v/>
      </c>
      <c r="I2766" s="17" t="str">
        <f>_xlfn.XLOOKUP(A2766,Students[Full Name],Students[Starting Rank],"")</f>
        <v/>
      </c>
      <c r="J2766" s="15" t="str">
        <f t="shared" ca="1" si="184"/>
        <v xml:space="preserve">: </v>
      </c>
      <c r="K2766" s="16" t="str">
        <f>_xlfn.XLOOKUP(A2766,Students[Full Name],Students[Start Date],"")</f>
        <v/>
      </c>
      <c r="L2766" s="18">
        <f t="shared" ca="1" si="185"/>
        <v>-1</v>
      </c>
      <c r="M2766" s="18" cm="1">
        <f t="array" aca="1" ref="M2766" ca="1">SUMPRODUCT(Inactives[Days Inactive]*(Inactives[Student]=A2766))/365</f>
        <v>0</v>
      </c>
      <c r="N2766" s="18" t="str" cm="1">
        <f t="array" ref="N2766">IF(LEN($A2766)&gt;0,SUMPRODUCT(($A2766=merged_names)*(_xlfn.TEXTAFTER(N$2, "At ")=merged_belt_colours)*merged_months_at_rank),"")</f>
        <v/>
      </c>
      <c r="O2766" s="18" t="str" cm="1">
        <f t="array" ref="O2766">IF(LEN($A2766)&gt;0,SUMPRODUCT(($A2766=merged_names)*(_xlfn.TEXTAFTER(O$2, "At ")=merged_belt_colours)*merged_months_at_rank),"")</f>
        <v/>
      </c>
      <c r="P2766" s="18" t="str" cm="1">
        <f t="array" ref="P2766">IF(LEN($A2766)&gt;0,SUMPRODUCT(($A2766=merged_names)*(_xlfn.TEXTAFTER(P$2, "At ")=merged_belt_colours)*merged_months_at_rank),"")</f>
        <v/>
      </c>
      <c r="Q2766" s="18" t="str" cm="1">
        <f t="array" ref="Q2766">IF(LEN($A2766)&gt;0,SUMPRODUCT(($A2766=merged_names)*(_xlfn.TEXTAFTER(Q$2, "At ")=merged_belt_colours)*merged_months_at_rank),"")</f>
        <v/>
      </c>
      <c r="R2766" s="18" t="str" cm="1">
        <f t="array" ref="R2766">IF(LEN($A2766)&gt;0,SUMPRODUCT(($A2766=merged_names)*(_xlfn.TEXTAFTER(R$2, "At ")=merged_belt_colours)*merged_months_at_rank),"")</f>
        <v/>
      </c>
    </row>
    <row r="2767" spans="1:18" x14ac:dyDescent="0.25">
      <c r="A2767"/>
      <c r="B2767" s="15" t="str" cm="1">
        <f t="array" ref="B2767">IFERROR(IF(LEN(A2767)&gt;0, IF(SUMPRODUCT((Inactives[Key]=J2767)*(Inactives[Currently Inactive]))=1,"Inactive","Active"),""),"Active")</f>
        <v/>
      </c>
      <c r="C2767" s="16" t="str" cm="1">
        <f t="array" aca="1" ref="C2767" ca="1">IFERROR(_xlfn._xlws.FILTER(Inactives[Inactive On],(Inactives[Key]=J2767)*(Inactives[Currently Inactive]),""),"")</f>
        <v/>
      </c>
      <c r="D2767" s="16" t="str" cm="1">
        <f t="array" aca="1" ref="D2767" ca="1">IFERROR(INDEX(_xlfn.TEXTSPLIT(E2767," "),1),"")</f>
        <v/>
      </c>
      <c r="E2767" s="15" t="str" cm="1">
        <f t="array" aca="1" ref="E2767" ca="1">IFERROR(_xlfn._xlws.FILTER(merged_ranks,(merged_end_dates=DATE(9999,12,31))*(merged_names=A2767)),"")</f>
        <v/>
      </c>
      <c r="F2767" s="17" t="str">
        <f ca="1">_xlfn.XLOOKUP(J2767,Promotions[Promo Key],Promotions[Promo Date],"")</f>
        <v/>
      </c>
      <c r="G2767" s="18" t="str">
        <f t="shared" ca="1" si="183"/>
        <v/>
      </c>
      <c r="H2767" s="18" t="str">
        <f t="shared" ca="1" si="182"/>
        <v/>
      </c>
      <c r="I2767" s="17" t="str">
        <f>_xlfn.XLOOKUP(A2767,Students[Full Name],Students[Starting Rank],"")</f>
        <v/>
      </c>
      <c r="J2767" s="15" t="str">
        <f t="shared" ca="1" si="184"/>
        <v xml:space="preserve">: </v>
      </c>
      <c r="K2767" s="16" t="str">
        <f>_xlfn.XLOOKUP(A2767,Students[Full Name],Students[Start Date],"")</f>
        <v/>
      </c>
      <c r="L2767" s="18">
        <f t="shared" ca="1" si="185"/>
        <v>-1</v>
      </c>
      <c r="M2767" s="18" cm="1">
        <f t="array" aca="1" ref="M2767" ca="1">SUMPRODUCT(Inactives[Days Inactive]*(Inactives[Student]=A2767))/365</f>
        <v>0</v>
      </c>
      <c r="N2767" s="18" t="str" cm="1">
        <f t="array" ref="N2767">IF(LEN($A2767)&gt;0,SUMPRODUCT(($A2767=merged_names)*(_xlfn.TEXTAFTER(N$2, "At ")=merged_belt_colours)*merged_months_at_rank),"")</f>
        <v/>
      </c>
      <c r="O2767" s="18" t="str" cm="1">
        <f t="array" ref="O2767">IF(LEN($A2767)&gt;0,SUMPRODUCT(($A2767=merged_names)*(_xlfn.TEXTAFTER(O$2, "At ")=merged_belt_colours)*merged_months_at_rank),"")</f>
        <v/>
      </c>
      <c r="P2767" s="18" t="str" cm="1">
        <f t="array" ref="P2767">IF(LEN($A2767)&gt;0,SUMPRODUCT(($A2767=merged_names)*(_xlfn.TEXTAFTER(P$2, "At ")=merged_belt_colours)*merged_months_at_rank),"")</f>
        <v/>
      </c>
      <c r="Q2767" s="18" t="str" cm="1">
        <f t="array" ref="Q2767">IF(LEN($A2767)&gt;0,SUMPRODUCT(($A2767=merged_names)*(_xlfn.TEXTAFTER(Q$2, "At ")=merged_belt_colours)*merged_months_at_rank),"")</f>
        <v/>
      </c>
      <c r="R2767" s="18" t="str" cm="1">
        <f t="array" ref="R2767">IF(LEN($A2767)&gt;0,SUMPRODUCT(($A2767=merged_names)*(_xlfn.TEXTAFTER(R$2, "At ")=merged_belt_colours)*merged_months_at_rank),"")</f>
        <v/>
      </c>
    </row>
    <row r="2768" spans="1:18" x14ac:dyDescent="0.25">
      <c r="A2768"/>
      <c r="B2768" s="15" t="str" cm="1">
        <f t="array" ref="B2768">IFERROR(IF(LEN(A2768)&gt;0, IF(SUMPRODUCT((Inactives[Key]=J2768)*(Inactives[Currently Inactive]))=1,"Inactive","Active"),""),"Active")</f>
        <v/>
      </c>
      <c r="C2768" s="16" t="str" cm="1">
        <f t="array" aca="1" ref="C2768" ca="1">IFERROR(_xlfn._xlws.FILTER(Inactives[Inactive On],(Inactives[Key]=J2768)*(Inactives[Currently Inactive]),""),"")</f>
        <v/>
      </c>
      <c r="D2768" s="16" t="str" cm="1">
        <f t="array" aca="1" ref="D2768" ca="1">IFERROR(INDEX(_xlfn.TEXTSPLIT(E2768," "),1),"")</f>
        <v/>
      </c>
      <c r="E2768" s="15" t="str" cm="1">
        <f t="array" aca="1" ref="E2768" ca="1">IFERROR(_xlfn._xlws.FILTER(merged_ranks,(merged_end_dates=DATE(9999,12,31))*(merged_names=A2768)),"")</f>
        <v/>
      </c>
      <c r="F2768" s="17" t="str">
        <f ca="1">_xlfn.XLOOKUP(J2768,Promotions[Promo Key],Promotions[Promo Date],"")</f>
        <v/>
      </c>
      <c r="G2768" s="18" t="str">
        <f t="shared" ca="1" si="183"/>
        <v/>
      </c>
      <c r="H2768" s="18" t="str">
        <f t="shared" ca="1" si="182"/>
        <v/>
      </c>
      <c r="I2768" s="17" t="str">
        <f>_xlfn.XLOOKUP(A2768,Students[Full Name],Students[Starting Rank],"")</f>
        <v/>
      </c>
      <c r="J2768" s="15" t="str">
        <f t="shared" ca="1" si="184"/>
        <v xml:space="preserve">: </v>
      </c>
      <c r="K2768" s="16" t="str">
        <f>_xlfn.XLOOKUP(A2768,Students[Full Name],Students[Start Date],"")</f>
        <v/>
      </c>
      <c r="L2768" s="18">
        <f t="shared" ca="1" si="185"/>
        <v>-1</v>
      </c>
      <c r="M2768" s="18" cm="1">
        <f t="array" aca="1" ref="M2768" ca="1">SUMPRODUCT(Inactives[Days Inactive]*(Inactives[Student]=A2768))/365</f>
        <v>0</v>
      </c>
      <c r="N2768" s="18" t="str" cm="1">
        <f t="array" ref="N2768">IF(LEN($A2768)&gt;0,SUMPRODUCT(($A2768=merged_names)*(_xlfn.TEXTAFTER(N$2, "At ")=merged_belt_colours)*merged_months_at_rank),"")</f>
        <v/>
      </c>
      <c r="O2768" s="18" t="str" cm="1">
        <f t="array" ref="O2768">IF(LEN($A2768)&gt;0,SUMPRODUCT(($A2768=merged_names)*(_xlfn.TEXTAFTER(O$2, "At ")=merged_belt_colours)*merged_months_at_rank),"")</f>
        <v/>
      </c>
      <c r="P2768" s="18" t="str" cm="1">
        <f t="array" ref="P2768">IF(LEN($A2768)&gt;0,SUMPRODUCT(($A2768=merged_names)*(_xlfn.TEXTAFTER(P$2, "At ")=merged_belt_colours)*merged_months_at_rank),"")</f>
        <v/>
      </c>
      <c r="Q2768" s="18" t="str" cm="1">
        <f t="array" ref="Q2768">IF(LEN($A2768)&gt;0,SUMPRODUCT(($A2768=merged_names)*(_xlfn.TEXTAFTER(Q$2, "At ")=merged_belt_colours)*merged_months_at_rank),"")</f>
        <v/>
      </c>
      <c r="R2768" s="18" t="str" cm="1">
        <f t="array" ref="R2768">IF(LEN($A2768)&gt;0,SUMPRODUCT(($A2768=merged_names)*(_xlfn.TEXTAFTER(R$2, "At ")=merged_belt_colours)*merged_months_at_rank),"")</f>
        <v/>
      </c>
    </row>
    <row r="2769" spans="1:18" x14ac:dyDescent="0.25">
      <c r="A2769"/>
      <c r="B2769" s="15" t="str" cm="1">
        <f t="array" ref="B2769">IFERROR(IF(LEN(A2769)&gt;0, IF(SUMPRODUCT((Inactives[Key]=J2769)*(Inactives[Currently Inactive]))=1,"Inactive","Active"),""),"Active")</f>
        <v/>
      </c>
      <c r="C2769" s="16" t="str" cm="1">
        <f t="array" aca="1" ref="C2769" ca="1">IFERROR(_xlfn._xlws.FILTER(Inactives[Inactive On],(Inactives[Key]=J2769)*(Inactives[Currently Inactive]),""),"")</f>
        <v/>
      </c>
      <c r="D2769" s="16" t="str" cm="1">
        <f t="array" aca="1" ref="D2769" ca="1">IFERROR(INDEX(_xlfn.TEXTSPLIT(E2769," "),1),"")</f>
        <v/>
      </c>
      <c r="E2769" s="15" t="str" cm="1">
        <f t="array" aca="1" ref="E2769" ca="1">IFERROR(_xlfn._xlws.FILTER(merged_ranks,(merged_end_dates=DATE(9999,12,31))*(merged_names=A2769)),"")</f>
        <v/>
      </c>
      <c r="F2769" s="17" t="str">
        <f ca="1">_xlfn.XLOOKUP(J2769,Promotions[Promo Key],Promotions[Promo Date],"")</f>
        <v/>
      </c>
      <c r="G2769" s="18" t="str">
        <f t="shared" ca="1" si="183"/>
        <v/>
      </c>
      <c r="H2769" s="18" t="str">
        <f t="shared" ca="1" si="182"/>
        <v/>
      </c>
      <c r="I2769" s="17" t="str">
        <f>_xlfn.XLOOKUP(A2769,Students[Full Name],Students[Starting Rank],"")</f>
        <v/>
      </c>
      <c r="J2769" s="15" t="str">
        <f t="shared" ca="1" si="184"/>
        <v xml:space="preserve">: </v>
      </c>
      <c r="K2769" s="16" t="str">
        <f>_xlfn.XLOOKUP(A2769,Students[Full Name],Students[Start Date],"")</f>
        <v/>
      </c>
      <c r="L2769" s="18">
        <f t="shared" ca="1" si="185"/>
        <v>-1</v>
      </c>
      <c r="M2769" s="18" cm="1">
        <f t="array" aca="1" ref="M2769" ca="1">SUMPRODUCT(Inactives[Days Inactive]*(Inactives[Student]=A2769))/365</f>
        <v>0</v>
      </c>
      <c r="N2769" s="18" t="str" cm="1">
        <f t="array" ref="N2769">IF(LEN($A2769)&gt;0,SUMPRODUCT(($A2769=merged_names)*(_xlfn.TEXTAFTER(N$2, "At ")=merged_belt_colours)*merged_months_at_rank),"")</f>
        <v/>
      </c>
      <c r="O2769" s="18" t="str" cm="1">
        <f t="array" ref="O2769">IF(LEN($A2769)&gt;0,SUMPRODUCT(($A2769=merged_names)*(_xlfn.TEXTAFTER(O$2, "At ")=merged_belt_colours)*merged_months_at_rank),"")</f>
        <v/>
      </c>
      <c r="P2769" s="18" t="str" cm="1">
        <f t="array" ref="P2769">IF(LEN($A2769)&gt;0,SUMPRODUCT(($A2769=merged_names)*(_xlfn.TEXTAFTER(P$2, "At ")=merged_belt_colours)*merged_months_at_rank),"")</f>
        <v/>
      </c>
      <c r="Q2769" s="18" t="str" cm="1">
        <f t="array" ref="Q2769">IF(LEN($A2769)&gt;0,SUMPRODUCT(($A2769=merged_names)*(_xlfn.TEXTAFTER(Q$2, "At ")=merged_belt_colours)*merged_months_at_rank),"")</f>
        <v/>
      </c>
      <c r="R2769" s="18" t="str" cm="1">
        <f t="array" ref="R2769">IF(LEN($A2769)&gt;0,SUMPRODUCT(($A2769=merged_names)*(_xlfn.TEXTAFTER(R$2, "At ")=merged_belt_colours)*merged_months_at_rank),"")</f>
        <v/>
      </c>
    </row>
    <row r="2770" spans="1:18" x14ac:dyDescent="0.25">
      <c r="A2770"/>
      <c r="B2770" s="15" t="str" cm="1">
        <f t="array" ref="B2770">IFERROR(IF(LEN(A2770)&gt;0, IF(SUMPRODUCT((Inactives[Key]=J2770)*(Inactives[Currently Inactive]))=1,"Inactive","Active"),""),"Active")</f>
        <v/>
      </c>
      <c r="C2770" s="16" t="str" cm="1">
        <f t="array" aca="1" ref="C2770" ca="1">IFERROR(_xlfn._xlws.FILTER(Inactives[Inactive On],(Inactives[Key]=J2770)*(Inactives[Currently Inactive]),""),"")</f>
        <v/>
      </c>
      <c r="D2770" s="16" t="str" cm="1">
        <f t="array" aca="1" ref="D2770" ca="1">IFERROR(INDEX(_xlfn.TEXTSPLIT(E2770," "),1),"")</f>
        <v/>
      </c>
      <c r="E2770" s="15" t="str" cm="1">
        <f t="array" aca="1" ref="E2770" ca="1">IFERROR(_xlfn._xlws.FILTER(merged_ranks,(merged_end_dates=DATE(9999,12,31))*(merged_names=A2770)),"")</f>
        <v/>
      </c>
      <c r="F2770" s="17" t="str">
        <f ca="1">_xlfn.XLOOKUP(J2770,Promotions[Promo Key],Promotions[Promo Date],"")</f>
        <v/>
      </c>
      <c r="G2770" s="18" t="str">
        <f t="shared" ca="1" si="183"/>
        <v/>
      </c>
      <c r="H2770" s="18" t="str">
        <f t="shared" ca="1" si="182"/>
        <v/>
      </c>
      <c r="I2770" s="17" t="str">
        <f>_xlfn.XLOOKUP(A2770,Students[Full Name],Students[Starting Rank],"")</f>
        <v/>
      </c>
      <c r="J2770" s="15" t="str">
        <f t="shared" ca="1" si="184"/>
        <v xml:space="preserve">: </v>
      </c>
      <c r="K2770" s="16" t="str">
        <f>_xlfn.XLOOKUP(A2770,Students[Full Name],Students[Start Date],"")</f>
        <v/>
      </c>
      <c r="L2770" s="18">
        <f t="shared" ca="1" si="185"/>
        <v>-1</v>
      </c>
      <c r="M2770" s="18" cm="1">
        <f t="array" aca="1" ref="M2770" ca="1">SUMPRODUCT(Inactives[Days Inactive]*(Inactives[Student]=A2770))/365</f>
        <v>0</v>
      </c>
      <c r="N2770" s="18" t="str" cm="1">
        <f t="array" ref="N2770">IF(LEN($A2770)&gt;0,SUMPRODUCT(($A2770=merged_names)*(_xlfn.TEXTAFTER(N$2, "At ")=merged_belt_colours)*merged_months_at_rank),"")</f>
        <v/>
      </c>
      <c r="O2770" s="18" t="str" cm="1">
        <f t="array" ref="O2770">IF(LEN($A2770)&gt;0,SUMPRODUCT(($A2770=merged_names)*(_xlfn.TEXTAFTER(O$2, "At ")=merged_belt_colours)*merged_months_at_rank),"")</f>
        <v/>
      </c>
      <c r="P2770" s="18" t="str" cm="1">
        <f t="array" ref="P2770">IF(LEN($A2770)&gt;0,SUMPRODUCT(($A2770=merged_names)*(_xlfn.TEXTAFTER(P$2, "At ")=merged_belt_colours)*merged_months_at_rank),"")</f>
        <v/>
      </c>
      <c r="Q2770" s="18" t="str" cm="1">
        <f t="array" ref="Q2770">IF(LEN($A2770)&gt;0,SUMPRODUCT(($A2770=merged_names)*(_xlfn.TEXTAFTER(Q$2, "At ")=merged_belt_colours)*merged_months_at_rank),"")</f>
        <v/>
      </c>
      <c r="R2770" s="18" t="str" cm="1">
        <f t="array" ref="R2770">IF(LEN($A2770)&gt;0,SUMPRODUCT(($A2770=merged_names)*(_xlfn.TEXTAFTER(R$2, "At ")=merged_belt_colours)*merged_months_at_rank),"")</f>
        <v/>
      </c>
    </row>
    <row r="2771" spans="1:18" x14ac:dyDescent="0.25">
      <c r="A2771"/>
      <c r="B2771" s="15" t="str" cm="1">
        <f t="array" ref="B2771">IFERROR(IF(LEN(A2771)&gt;0, IF(SUMPRODUCT((Inactives[Key]=J2771)*(Inactives[Currently Inactive]))=1,"Inactive","Active"),""),"Active")</f>
        <v/>
      </c>
      <c r="C2771" s="16" t="str" cm="1">
        <f t="array" aca="1" ref="C2771" ca="1">IFERROR(_xlfn._xlws.FILTER(Inactives[Inactive On],(Inactives[Key]=J2771)*(Inactives[Currently Inactive]),""),"")</f>
        <v/>
      </c>
      <c r="D2771" s="16" t="str" cm="1">
        <f t="array" aca="1" ref="D2771" ca="1">IFERROR(INDEX(_xlfn.TEXTSPLIT(E2771," "),1),"")</f>
        <v/>
      </c>
      <c r="E2771" s="15" t="str" cm="1">
        <f t="array" aca="1" ref="E2771" ca="1">IFERROR(_xlfn._xlws.FILTER(merged_ranks,(merged_end_dates=DATE(9999,12,31))*(merged_names=A2771)),"")</f>
        <v/>
      </c>
      <c r="F2771" s="17" t="str">
        <f ca="1">_xlfn.XLOOKUP(J2771,Promotions[Promo Key],Promotions[Promo Date],"")</f>
        <v/>
      </c>
      <c r="G2771" s="18" t="str">
        <f t="shared" ca="1" si="183"/>
        <v/>
      </c>
      <c r="H2771" s="18" t="str">
        <f t="shared" ca="1" si="182"/>
        <v/>
      </c>
      <c r="I2771" s="17" t="str">
        <f>_xlfn.XLOOKUP(A2771,Students[Full Name],Students[Starting Rank],"")</f>
        <v/>
      </c>
      <c r="J2771" s="15" t="str">
        <f t="shared" ca="1" si="184"/>
        <v xml:space="preserve">: </v>
      </c>
      <c r="K2771" s="16" t="str">
        <f>_xlfn.XLOOKUP(A2771,Students[Full Name],Students[Start Date],"")</f>
        <v/>
      </c>
      <c r="L2771" s="18">
        <f t="shared" ca="1" si="185"/>
        <v>-1</v>
      </c>
      <c r="M2771" s="18" cm="1">
        <f t="array" aca="1" ref="M2771" ca="1">SUMPRODUCT(Inactives[Days Inactive]*(Inactives[Student]=A2771))/365</f>
        <v>0</v>
      </c>
      <c r="N2771" s="18" t="str" cm="1">
        <f t="array" ref="N2771">IF(LEN($A2771)&gt;0,SUMPRODUCT(($A2771=merged_names)*(_xlfn.TEXTAFTER(N$2, "At ")=merged_belt_colours)*merged_months_at_rank),"")</f>
        <v/>
      </c>
      <c r="O2771" s="18" t="str" cm="1">
        <f t="array" ref="O2771">IF(LEN($A2771)&gt;0,SUMPRODUCT(($A2771=merged_names)*(_xlfn.TEXTAFTER(O$2, "At ")=merged_belt_colours)*merged_months_at_rank),"")</f>
        <v/>
      </c>
      <c r="P2771" s="18" t="str" cm="1">
        <f t="array" ref="P2771">IF(LEN($A2771)&gt;0,SUMPRODUCT(($A2771=merged_names)*(_xlfn.TEXTAFTER(P$2, "At ")=merged_belt_colours)*merged_months_at_rank),"")</f>
        <v/>
      </c>
      <c r="Q2771" s="18" t="str" cm="1">
        <f t="array" ref="Q2771">IF(LEN($A2771)&gt;0,SUMPRODUCT(($A2771=merged_names)*(_xlfn.TEXTAFTER(Q$2, "At ")=merged_belt_colours)*merged_months_at_rank),"")</f>
        <v/>
      </c>
      <c r="R2771" s="18" t="str" cm="1">
        <f t="array" ref="R2771">IF(LEN($A2771)&gt;0,SUMPRODUCT(($A2771=merged_names)*(_xlfn.TEXTAFTER(R$2, "At ")=merged_belt_colours)*merged_months_at_rank),"")</f>
        <v/>
      </c>
    </row>
    <row r="2772" spans="1:18" x14ac:dyDescent="0.25">
      <c r="A2772"/>
      <c r="B2772" s="15" t="str" cm="1">
        <f t="array" ref="B2772">IFERROR(IF(LEN(A2772)&gt;0, IF(SUMPRODUCT((Inactives[Key]=J2772)*(Inactives[Currently Inactive]))=1,"Inactive","Active"),""),"Active")</f>
        <v/>
      </c>
      <c r="C2772" s="16" t="str" cm="1">
        <f t="array" aca="1" ref="C2772" ca="1">IFERROR(_xlfn._xlws.FILTER(Inactives[Inactive On],(Inactives[Key]=J2772)*(Inactives[Currently Inactive]),""),"")</f>
        <v/>
      </c>
      <c r="D2772" s="16" t="str" cm="1">
        <f t="array" aca="1" ref="D2772" ca="1">IFERROR(INDEX(_xlfn.TEXTSPLIT(E2772," "),1),"")</f>
        <v/>
      </c>
      <c r="E2772" s="15" t="str" cm="1">
        <f t="array" aca="1" ref="E2772" ca="1">IFERROR(_xlfn._xlws.FILTER(merged_ranks,(merged_end_dates=DATE(9999,12,31))*(merged_names=A2772)),"")</f>
        <v/>
      </c>
      <c r="F2772" s="17" t="str">
        <f ca="1">_xlfn.XLOOKUP(J2772,Promotions[Promo Key],Promotions[Promo Date],"")</f>
        <v/>
      </c>
      <c r="G2772" s="18" t="str">
        <f t="shared" ca="1" si="183"/>
        <v/>
      </c>
      <c r="H2772" s="18" t="str">
        <f t="shared" ca="1" si="182"/>
        <v/>
      </c>
      <c r="I2772" s="17" t="str">
        <f>_xlfn.XLOOKUP(A2772,Students[Full Name],Students[Starting Rank],"")</f>
        <v/>
      </c>
      <c r="J2772" s="15" t="str">
        <f t="shared" ca="1" si="184"/>
        <v xml:space="preserve">: </v>
      </c>
      <c r="K2772" s="16" t="str">
        <f>_xlfn.XLOOKUP(A2772,Students[Full Name],Students[Start Date],"")</f>
        <v/>
      </c>
      <c r="L2772" s="18">
        <f t="shared" ca="1" si="185"/>
        <v>-1</v>
      </c>
      <c r="M2772" s="18" cm="1">
        <f t="array" aca="1" ref="M2772" ca="1">SUMPRODUCT(Inactives[Days Inactive]*(Inactives[Student]=A2772))/365</f>
        <v>0</v>
      </c>
      <c r="N2772" s="18" t="str" cm="1">
        <f t="array" ref="N2772">IF(LEN($A2772)&gt;0,SUMPRODUCT(($A2772=merged_names)*(_xlfn.TEXTAFTER(N$2, "At ")=merged_belt_colours)*merged_months_at_rank),"")</f>
        <v/>
      </c>
      <c r="O2772" s="18" t="str" cm="1">
        <f t="array" ref="O2772">IF(LEN($A2772)&gt;0,SUMPRODUCT(($A2772=merged_names)*(_xlfn.TEXTAFTER(O$2, "At ")=merged_belt_colours)*merged_months_at_rank),"")</f>
        <v/>
      </c>
      <c r="P2772" s="18" t="str" cm="1">
        <f t="array" ref="P2772">IF(LEN($A2772)&gt;0,SUMPRODUCT(($A2772=merged_names)*(_xlfn.TEXTAFTER(P$2, "At ")=merged_belt_colours)*merged_months_at_rank),"")</f>
        <v/>
      </c>
      <c r="Q2772" s="18" t="str" cm="1">
        <f t="array" ref="Q2772">IF(LEN($A2772)&gt;0,SUMPRODUCT(($A2772=merged_names)*(_xlfn.TEXTAFTER(Q$2, "At ")=merged_belt_colours)*merged_months_at_rank),"")</f>
        <v/>
      </c>
      <c r="R2772" s="18" t="str" cm="1">
        <f t="array" ref="R2772">IF(LEN($A2772)&gt;0,SUMPRODUCT(($A2772=merged_names)*(_xlfn.TEXTAFTER(R$2, "At ")=merged_belt_colours)*merged_months_at_rank),"")</f>
        <v/>
      </c>
    </row>
    <row r="2773" spans="1:18" x14ac:dyDescent="0.25">
      <c r="A2773"/>
      <c r="B2773" s="15" t="str" cm="1">
        <f t="array" ref="B2773">IFERROR(IF(LEN(A2773)&gt;0, IF(SUMPRODUCT((Inactives[Key]=J2773)*(Inactives[Currently Inactive]))=1,"Inactive","Active"),""),"Active")</f>
        <v/>
      </c>
      <c r="C2773" s="16" t="str" cm="1">
        <f t="array" aca="1" ref="C2773" ca="1">IFERROR(_xlfn._xlws.FILTER(Inactives[Inactive On],(Inactives[Key]=J2773)*(Inactives[Currently Inactive]),""),"")</f>
        <v/>
      </c>
      <c r="D2773" s="16" t="str" cm="1">
        <f t="array" aca="1" ref="D2773" ca="1">IFERROR(INDEX(_xlfn.TEXTSPLIT(E2773," "),1),"")</f>
        <v/>
      </c>
      <c r="E2773" s="15" t="str" cm="1">
        <f t="array" aca="1" ref="E2773" ca="1">IFERROR(_xlfn._xlws.FILTER(merged_ranks,(merged_end_dates=DATE(9999,12,31))*(merged_names=A2773)),"")</f>
        <v/>
      </c>
      <c r="F2773" s="17" t="str">
        <f ca="1">_xlfn.XLOOKUP(J2773,Promotions[Promo Key],Promotions[Promo Date],"")</f>
        <v/>
      </c>
      <c r="G2773" s="18" t="str">
        <f t="shared" ca="1" si="183"/>
        <v/>
      </c>
      <c r="H2773" s="18" t="str">
        <f t="shared" ca="1" si="182"/>
        <v/>
      </c>
      <c r="I2773" s="17" t="str">
        <f>_xlfn.XLOOKUP(A2773,Students[Full Name],Students[Starting Rank],"")</f>
        <v/>
      </c>
      <c r="J2773" s="15" t="str">
        <f t="shared" ca="1" si="184"/>
        <v xml:space="preserve">: </v>
      </c>
      <c r="K2773" s="16" t="str">
        <f>_xlfn.XLOOKUP(A2773,Students[Full Name],Students[Start Date],"")</f>
        <v/>
      </c>
      <c r="L2773" s="18">
        <f t="shared" ca="1" si="185"/>
        <v>-1</v>
      </c>
      <c r="M2773" s="18" cm="1">
        <f t="array" aca="1" ref="M2773" ca="1">SUMPRODUCT(Inactives[Days Inactive]*(Inactives[Student]=A2773))/365</f>
        <v>0</v>
      </c>
      <c r="N2773" s="18" t="str" cm="1">
        <f t="array" ref="N2773">IF(LEN($A2773)&gt;0,SUMPRODUCT(($A2773=merged_names)*(_xlfn.TEXTAFTER(N$2, "At ")=merged_belt_colours)*merged_months_at_rank),"")</f>
        <v/>
      </c>
      <c r="O2773" s="18" t="str" cm="1">
        <f t="array" ref="O2773">IF(LEN($A2773)&gt;0,SUMPRODUCT(($A2773=merged_names)*(_xlfn.TEXTAFTER(O$2, "At ")=merged_belt_colours)*merged_months_at_rank),"")</f>
        <v/>
      </c>
      <c r="P2773" s="18" t="str" cm="1">
        <f t="array" ref="P2773">IF(LEN($A2773)&gt;0,SUMPRODUCT(($A2773=merged_names)*(_xlfn.TEXTAFTER(P$2, "At ")=merged_belt_colours)*merged_months_at_rank),"")</f>
        <v/>
      </c>
      <c r="Q2773" s="18" t="str" cm="1">
        <f t="array" ref="Q2773">IF(LEN($A2773)&gt;0,SUMPRODUCT(($A2773=merged_names)*(_xlfn.TEXTAFTER(Q$2, "At ")=merged_belt_colours)*merged_months_at_rank),"")</f>
        <v/>
      </c>
      <c r="R2773" s="18" t="str" cm="1">
        <f t="array" ref="R2773">IF(LEN($A2773)&gt;0,SUMPRODUCT(($A2773=merged_names)*(_xlfn.TEXTAFTER(R$2, "At ")=merged_belt_colours)*merged_months_at_rank),"")</f>
        <v/>
      </c>
    </row>
    <row r="2774" spans="1:18" x14ac:dyDescent="0.25">
      <c r="A2774"/>
      <c r="B2774" s="15" t="str" cm="1">
        <f t="array" ref="B2774">IFERROR(IF(LEN(A2774)&gt;0, IF(SUMPRODUCT((Inactives[Key]=J2774)*(Inactives[Currently Inactive]))=1,"Inactive","Active"),""),"Active")</f>
        <v/>
      </c>
      <c r="C2774" s="16" t="str" cm="1">
        <f t="array" aca="1" ref="C2774" ca="1">IFERROR(_xlfn._xlws.FILTER(Inactives[Inactive On],(Inactives[Key]=J2774)*(Inactives[Currently Inactive]),""),"")</f>
        <v/>
      </c>
      <c r="D2774" s="16" t="str" cm="1">
        <f t="array" aca="1" ref="D2774" ca="1">IFERROR(INDEX(_xlfn.TEXTSPLIT(E2774," "),1),"")</f>
        <v/>
      </c>
      <c r="E2774" s="15" t="str" cm="1">
        <f t="array" aca="1" ref="E2774" ca="1">IFERROR(_xlfn._xlws.FILTER(merged_ranks,(merged_end_dates=DATE(9999,12,31))*(merged_names=A2774)),"")</f>
        <v/>
      </c>
      <c r="F2774" s="17" t="str">
        <f ca="1">_xlfn.XLOOKUP(J2774,Promotions[Promo Key],Promotions[Promo Date],"")</f>
        <v/>
      </c>
      <c r="G2774" s="18" t="str">
        <f t="shared" ca="1" si="183"/>
        <v/>
      </c>
      <c r="H2774" s="18" t="str">
        <f t="shared" ca="1" si="182"/>
        <v/>
      </c>
      <c r="I2774" s="17" t="str">
        <f>_xlfn.XLOOKUP(A2774,Students[Full Name],Students[Starting Rank],"")</f>
        <v/>
      </c>
      <c r="J2774" s="15" t="str">
        <f t="shared" ca="1" si="184"/>
        <v xml:space="preserve">: </v>
      </c>
      <c r="K2774" s="16" t="str">
        <f>_xlfn.XLOOKUP(A2774,Students[Full Name],Students[Start Date],"")</f>
        <v/>
      </c>
      <c r="L2774" s="18">
        <f t="shared" ca="1" si="185"/>
        <v>-1</v>
      </c>
      <c r="M2774" s="18" cm="1">
        <f t="array" aca="1" ref="M2774" ca="1">SUMPRODUCT(Inactives[Days Inactive]*(Inactives[Student]=A2774))/365</f>
        <v>0</v>
      </c>
      <c r="N2774" s="18" t="str" cm="1">
        <f t="array" ref="N2774">IF(LEN($A2774)&gt;0,SUMPRODUCT(($A2774=merged_names)*(_xlfn.TEXTAFTER(N$2, "At ")=merged_belt_colours)*merged_months_at_rank),"")</f>
        <v/>
      </c>
      <c r="O2774" s="18" t="str" cm="1">
        <f t="array" ref="O2774">IF(LEN($A2774)&gt;0,SUMPRODUCT(($A2774=merged_names)*(_xlfn.TEXTAFTER(O$2, "At ")=merged_belt_colours)*merged_months_at_rank),"")</f>
        <v/>
      </c>
      <c r="P2774" s="18" t="str" cm="1">
        <f t="array" ref="P2774">IF(LEN($A2774)&gt;0,SUMPRODUCT(($A2774=merged_names)*(_xlfn.TEXTAFTER(P$2, "At ")=merged_belt_colours)*merged_months_at_rank),"")</f>
        <v/>
      </c>
      <c r="Q2774" s="18" t="str" cm="1">
        <f t="array" ref="Q2774">IF(LEN($A2774)&gt;0,SUMPRODUCT(($A2774=merged_names)*(_xlfn.TEXTAFTER(Q$2, "At ")=merged_belt_colours)*merged_months_at_rank),"")</f>
        <v/>
      </c>
      <c r="R2774" s="18" t="str" cm="1">
        <f t="array" ref="R2774">IF(LEN($A2774)&gt;0,SUMPRODUCT(($A2774=merged_names)*(_xlfn.TEXTAFTER(R$2, "At ")=merged_belt_colours)*merged_months_at_rank),"")</f>
        <v/>
      </c>
    </row>
    <row r="2775" spans="1:18" x14ac:dyDescent="0.25">
      <c r="A2775"/>
      <c r="B2775" s="15" t="str" cm="1">
        <f t="array" ref="B2775">IFERROR(IF(LEN(A2775)&gt;0, IF(SUMPRODUCT((Inactives[Key]=J2775)*(Inactives[Currently Inactive]))=1,"Inactive","Active"),""),"Active")</f>
        <v/>
      </c>
      <c r="C2775" s="16" t="str" cm="1">
        <f t="array" aca="1" ref="C2775" ca="1">IFERROR(_xlfn._xlws.FILTER(Inactives[Inactive On],(Inactives[Key]=J2775)*(Inactives[Currently Inactive]),""),"")</f>
        <v/>
      </c>
      <c r="D2775" s="16" t="str" cm="1">
        <f t="array" aca="1" ref="D2775" ca="1">IFERROR(INDEX(_xlfn.TEXTSPLIT(E2775," "),1),"")</f>
        <v/>
      </c>
      <c r="E2775" s="15" t="str" cm="1">
        <f t="array" aca="1" ref="E2775" ca="1">IFERROR(_xlfn._xlws.FILTER(merged_ranks,(merged_end_dates=DATE(9999,12,31))*(merged_names=A2775)),"")</f>
        <v/>
      </c>
      <c r="F2775" s="17" t="str">
        <f ca="1">_xlfn.XLOOKUP(J2775,Promotions[Promo Key],Promotions[Promo Date],"")</f>
        <v/>
      </c>
      <c r="G2775" s="18" t="str">
        <f t="shared" ca="1" si="183"/>
        <v/>
      </c>
      <c r="H2775" s="18" t="str">
        <f t="shared" ca="1" si="182"/>
        <v/>
      </c>
      <c r="I2775" s="17" t="str">
        <f>_xlfn.XLOOKUP(A2775,Students[Full Name],Students[Starting Rank],"")</f>
        <v/>
      </c>
      <c r="J2775" s="15" t="str">
        <f t="shared" ca="1" si="184"/>
        <v xml:space="preserve">: </v>
      </c>
      <c r="K2775" s="16" t="str">
        <f>_xlfn.XLOOKUP(A2775,Students[Full Name],Students[Start Date],"")</f>
        <v/>
      </c>
      <c r="L2775" s="18">
        <f t="shared" ca="1" si="185"/>
        <v>-1</v>
      </c>
      <c r="M2775" s="18" cm="1">
        <f t="array" aca="1" ref="M2775" ca="1">SUMPRODUCT(Inactives[Days Inactive]*(Inactives[Student]=A2775))/365</f>
        <v>0</v>
      </c>
      <c r="N2775" s="18" t="str" cm="1">
        <f t="array" ref="N2775">IF(LEN($A2775)&gt;0,SUMPRODUCT(($A2775=merged_names)*(_xlfn.TEXTAFTER(N$2, "At ")=merged_belt_colours)*merged_months_at_rank),"")</f>
        <v/>
      </c>
      <c r="O2775" s="18" t="str" cm="1">
        <f t="array" ref="O2775">IF(LEN($A2775)&gt;0,SUMPRODUCT(($A2775=merged_names)*(_xlfn.TEXTAFTER(O$2, "At ")=merged_belt_colours)*merged_months_at_rank),"")</f>
        <v/>
      </c>
      <c r="P2775" s="18" t="str" cm="1">
        <f t="array" ref="P2775">IF(LEN($A2775)&gt;0,SUMPRODUCT(($A2775=merged_names)*(_xlfn.TEXTAFTER(P$2, "At ")=merged_belt_colours)*merged_months_at_rank),"")</f>
        <v/>
      </c>
      <c r="Q2775" s="18" t="str" cm="1">
        <f t="array" ref="Q2775">IF(LEN($A2775)&gt;0,SUMPRODUCT(($A2775=merged_names)*(_xlfn.TEXTAFTER(Q$2, "At ")=merged_belt_colours)*merged_months_at_rank),"")</f>
        <v/>
      </c>
      <c r="R2775" s="18" t="str" cm="1">
        <f t="array" ref="R2775">IF(LEN($A2775)&gt;0,SUMPRODUCT(($A2775=merged_names)*(_xlfn.TEXTAFTER(R$2, "At ")=merged_belt_colours)*merged_months_at_rank),"")</f>
        <v/>
      </c>
    </row>
    <row r="2776" spans="1:18" x14ac:dyDescent="0.25">
      <c r="A2776"/>
      <c r="B2776" s="15" t="str" cm="1">
        <f t="array" ref="B2776">IFERROR(IF(LEN(A2776)&gt;0, IF(SUMPRODUCT((Inactives[Key]=J2776)*(Inactives[Currently Inactive]))=1,"Inactive","Active"),""),"Active")</f>
        <v/>
      </c>
      <c r="C2776" s="16" t="str" cm="1">
        <f t="array" aca="1" ref="C2776" ca="1">IFERROR(_xlfn._xlws.FILTER(Inactives[Inactive On],(Inactives[Key]=J2776)*(Inactives[Currently Inactive]),""),"")</f>
        <v/>
      </c>
      <c r="D2776" s="16" t="str" cm="1">
        <f t="array" aca="1" ref="D2776" ca="1">IFERROR(INDEX(_xlfn.TEXTSPLIT(E2776," "),1),"")</f>
        <v/>
      </c>
      <c r="E2776" s="15" t="str" cm="1">
        <f t="array" aca="1" ref="E2776" ca="1">IFERROR(_xlfn._xlws.FILTER(merged_ranks,(merged_end_dates=DATE(9999,12,31))*(merged_names=A2776)),"")</f>
        <v/>
      </c>
      <c r="F2776" s="17" t="str">
        <f ca="1">_xlfn.XLOOKUP(J2776,Promotions[Promo Key],Promotions[Promo Date],"")</f>
        <v/>
      </c>
      <c r="G2776" s="18" t="str">
        <f t="shared" ca="1" si="183"/>
        <v/>
      </c>
      <c r="H2776" s="18" t="str">
        <f t="shared" ref="H2776:H2839" ca="1" si="186">IFERROR((TODAY()-K2776)/365-M2776,"")</f>
        <v/>
      </c>
      <c r="I2776" s="17" t="str">
        <f>_xlfn.XLOOKUP(A2776,Students[Full Name],Students[Starting Rank],"")</f>
        <v/>
      </c>
      <c r="J2776" s="15" t="str">
        <f t="shared" ca="1" si="184"/>
        <v xml:space="preserve">: </v>
      </c>
      <c r="K2776" s="16" t="str">
        <f>_xlfn.XLOOKUP(A2776,Students[Full Name],Students[Start Date],"")</f>
        <v/>
      </c>
      <c r="L2776" s="18">
        <f t="shared" ca="1" si="185"/>
        <v>-1</v>
      </c>
      <c r="M2776" s="18" cm="1">
        <f t="array" aca="1" ref="M2776" ca="1">SUMPRODUCT(Inactives[Days Inactive]*(Inactives[Student]=A2776))/365</f>
        <v>0</v>
      </c>
      <c r="N2776" s="18" t="str" cm="1">
        <f t="array" ref="N2776">IF(LEN($A2776)&gt;0,SUMPRODUCT(($A2776=merged_names)*(_xlfn.TEXTAFTER(N$2, "At ")=merged_belt_colours)*merged_months_at_rank),"")</f>
        <v/>
      </c>
      <c r="O2776" s="18" t="str" cm="1">
        <f t="array" ref="O2776">IF(LEN($A2776)&gt;0,SUMPRODUCT(($A2776=merged_names)*(_xlfn.TEXTAFTER(O$2, "At ")=merged_belt_colours)*merged_months_at_rank),"")</f>
        <v/>
      </c>
      <c r="P2776" s="18" t="str" cm="1">
        <f t="array" ref="P2776">IF(LEN($A2776)&gt;0,SUMPRODUCT(($A2776=merged_names)*(_xlfn.TEXTAFTER(P$2, "At ")=merged_belt_colours)*merged_months_at_rank),"")</f>
        <v/>
      </c>
      <c r="Q2776" s="18" t="str" cm="1">
        <f t="array" ref="Q2776">IF(LEN($A2776)&gt;0,SUMPRODUCT(($A2776=merged_names)*(_xlfn.TEXTAFTER(Q$2, "At ")=merged_belt_colours)*merged_months_at_rank),"")</f>
        <v/>
      </c>
      <c r="R2776" s="18" t="str" cm="1">
        <f t="array" ref="R2776">IF(LEN($A2776)&gt;0,SUMPRODUCT(($A2776=merged_names)*(_xlfn.TEXTAFTER(R$2, "At ")=merged_belt_colours)*merged_months_at_rank),"")</f>
        <v/>
      </c>
    </row>
    <row r="2777" spans="1:18" x14ac:dyDescent="0.25">
      <c r="A2777"/>
      <c r="B2777" s="15" t="str" cm="1">
        <f t="array" ref="B2777">IFERROR(IF(LEN(A2777)&gt;0, IF(SUMPRODUCT((Inactives[Key]=J2777)*(Inactives[Currently Inactive]))=1,"Inactive","Active"),""),"Active")</f>
        <v/>
      </c>
      <c r="C2777" s="16" t="str" cm="1">
        <f t="array" aca="1" ref="C2777" ca="1">IFERROR(_xlfn._xlws.FILTER(Inactives[Inactive On],(Inactives[Key]=J2777)*(Inactives[Currently Inactive]),""),"")</f>
        <v/>
      </c>
      <c r="D2777" s="16" t="str" cm="1">
        <f t="array" aca="1" ref="D2777" ca="1">IFERROR(INDEX(_xlfn.TEXTSPLIT(E2777," "),1),"")</f>
        <v/>
      </c>
      <c r="E2777" s="15" t="str" cm="1">
        <f t="array" aca="1" ref="E2777" ca="1">IFERROR(_xlfn._xlws.FILTER(merged_ranks,(merged_end_dates=DATE(9999,12,31))*(merged_names=A2777)),"")</f>
        <v/>
      </c>
      <c r="F2777" s="17" t="str">
        <f ca="1">_xlfn.XLOOKUP(J2777,Promotions[Promo Key],Promotions[Promo Date],"")</f>
        <v/>
      </c>
      <c r="G2777" s="18" t="str">
        <f t="shared" ca="1" si="183"/>
        <v/>
      </c>
      <c r="H2777" s="18" t="str">
        <f t="shared" ca="1" si="186"/>
        <v/>
      </c>
      <c r="I2777" s="17" t="str">
        <f>_xlfn.XLOOKUP(A2777,Students[Full Name],Students[Starting Rank],"")</f>
        <v/>
      </c>
      <c r="J2777" s="15" t="str">
        <f t="shared" ca="1" si="184"/>
        <v xml:space="preserve">: </v>
      </c>
      <c r="K2777" s="16" t="str">
        <f>_xlfn.XLOOKUP(A2777,Students[Full Name],Students[Start Date],"")</f>
        <v/>
      </c>
      <c r="L2777" s="18">
        <f t="shared" ca="1" si="185"/>
        <v>-1</v>
      </c>
      <c r="M2777" s="18" cm="1">
        <f t="array" aca="1" ref="M2777" ca="1">SUMPRODUCT(Inactives[Days Inactive]*(Inactives[Student]=A2777))/365</f>
        <v>0</v>
      </c>
      <c r="N2777" s="18" t="str" cm="1">
        <f t="array" ref="N2777">IF(LEN($A2777)&gt;0,SUMPRODUCT(($A2777=merged_names)*(_xlfn.TEXTAFTER(N$2, "At ")=merged_belt_colours)*merged_months_at_rank),"")</f>
        <v/>
      </c>
      <c r="O2777" s="18" t="str" cm="1">
        <f t="array" ref="O2777">IF(LEN($A2777)&gt;0,SUMPRODUCT(($A2777=merged_names)*(_xlfn.TEXTAFTER(O$2, "At ")=merged_belt_colours)*merged_months_at_rank),"")</f>
        <v/>
      </c>
      <c r="P2777" s="18" t="str" cm="1">
        <f t="array" ref="P2777">IF(LEN($A2777)&gt;0,SUMPRODUCT(($A2777=merged_names)*(_xlfn.TEXTAFTER(P$2, "At ")=merged_belt_colours)*merged_months_at_rank),"")</f>
        <v/>
      </c>
      <c r="Q2777" s="18" t="str" cm="1">
        <f t="array" ref="Q2777">IF(LEN($A2777)&gt;0,SUMPRODUCT(($A2777=merged_names)*(_xlfn.TEXTAFTER(Q$2, "At ")=merged_belt_colours)*merged_months_at_rank),"")</f>
        <v/>
      </c>
      <c r="R2777" s="18" t="str" cm="1">
        <f t="array" ref="R2777">IF(LEN($A2777)&gt;0,SUMPRODUCT(($A2777=merged_names)*(_xlfn.TEXTAFTER(R$2, "At ")=merged_belt_colours)*merged_months_at_rank),"")</f>
        <v/>
      </c>
    </row>
    <row r="2778" spans="1:18" x14ac:dyDescent="0.25">
      <c r="A2778"/>
      <c r="B2778" s="15" t="str" cm="1">
        <f t="array" ref="B2778">IFERROR(IF(LEN(A2778)&gt;0, IF(SUMPRODUCT((Inactives[Key]=J2778)*(Inactives[Currently Inactive]))=1,"Inactive","Active"),""),"Active")</f>
        <v/>
      </c>
      <c r="C2778" s="16" t="str" cm="1">
        <f t="array" aca="1" ref="C2778" ca="1">IFERROR(_xlfn._xlws.FILTER(Inactives[Inactive On],(Inactives[Key]=J2778)*(Inactives[Currently Inactive]),""),"")</f>
        <v/>
      </c>
      <c r="D2778" s="16" t="str" cm="1">
        <f t="array" aca="1" ref="D2778" ca="1">IFERROR(INDEX(_xlfn.TEXTSPLIT(E2778," "),1),"")</f>
        <v/>
      </c>
      <c r="E2778" s="15" t="str" cm="1">
        <f t="array" aca="1" ref="E2778" ca="1">IFERROR(_xlfn._xlws.FILTER(merged_ranks,(merged_end_dates=DATE(9999,12,31))*(merged_names=A2778)),"")</f>
        <v/>
      </c>
      <c r="F2778" s="17" t="str">
        <f ca="1">_xlfn.XLOOKUP(J2778,Promotions[Promo Key],Promotions[Promo Date],"")</f>
        <v/>
      </c>
      <c r="G2778" s="18" t="str">
        <f t="shared" ca="1" si="183"/>
        <v/>
      </c>
      <c r="H2778" s="18" t="str">
        <f t="shared" ca="1" si="186"/>
        <v/>
      </c>
      <c r="I2778" s="17" t="str">
        <f>_xlfn.XLOOKUP(A2778,Students[Full Name],Students[Starting Rank],"")</f>
        <v/>
      </c>
      <c r="J2778" s="15" t="str">
        <f t="shared" ca="1" si="184"/>
        <v xml:space="preserve">: </v>
      </c>
      <c r="K2778" s="16" t="str">
        <f>_xlfn.XLOOKUP(A2778,Students[Full Name],Students[Start Date],"")</f>
        <v/>
      </c>
      <c r="L2778" s="18">
        <f t="shared" ca="1" si="185"/>
        <v>-1</v>
      </c>
      <c r="M2778" s="18" cm="1">
        <f t="array" aca="1" ref="M2778" ca="1">SUMPRODUCT(Inactives[Days Inactive]*(Inactives[Student]=A2778))/365</f>
        <v>0</v>
      </c>
      <c r="N2778" s="18" t="str" cm="1">
        <f t="array" ref="N2778">IF(LEN($A2778)&gt;0,SUMPRODUCT(($A2778=merged_names)*(_xlfn.TEXTAFTER(N$2, "At ")=merged_belt_colours)*merged_months_at_rank),"")</f>
        <v/>
      </c>
      <c r="O2778" s="18" t="str" cm="1">
        <f t="array" ref="O2778">IF(LEN($A2778)&gt;0,SUMPRODUCT(($A2778=merged_names)*(_xlfn.TEXTAFTER(O$2, "At ")=merged_belt_colours)*merged_months_at_rank),"")</f>
        <v/>
      </c>
      <c r="P2778" s="18" t="str" cm="1">
        <f t="array" ref="P2778">IF(LEN($A2778)&gt;0,SUMPRODUCT(($A2778=merged_names)*(_xlfn.TEXTAFTER(P$2, "At ")=merged_belt_colours)*merged_months_at_rank),"")</f>
        <v/>
      </c>
      <c r="Q2778" s="18" t="str" cm="1">
        <f t="array" ref="Q2778">IF(LEN($A2778)&gt;0,SUMPRODUCT(($A2778=merged_names)*(_xlfn.TEXTAFTER(Q$2, "At ")=merged_belt_colours)*merged_months_at_rank),"")</f>
        <v/>
      </c>
      <c r="R2778" s="18" t="str" cm="1">
        <f t="array" ref="R2778">IF(LEN($A2778)&gt;0,SUMPRODUCT(($A2778=merged_names)*(_xlfn.TEXTAFTER(R$2, "At ")=merged_belt_colours)*merged_months_at_rank),"")</f>
        <v/>
      </c>
    </row>
    <row r="2779" spans="1:18" x14ac:dyDescent="0.25">
      <c r="A2779"/>
      <c r="B2779" s="15" t="str" cm="1">
        <f t="array" ref="B2779">IFERROR(IF(LEN(A2779)&gt;0, IF(SUMPRODUCT((Inactives[Key]=J2779)*(Inactives[Currently Inactive]))=1,"Inactive","Active"),""),"Active")</f>
        <v/>
      </c>
      <c r="C2779" s="16" t="str" cm="1">
        <f t="array" aca="1" ref="C2779" ca="1">IFERROR(_xlfn._xlws.FILTER(Inactives[Inactive On],(Inactives[Key]=J2779)*(Inactives[Currently Inactive]),""),"")</f>
        <v/>
      </c>
      <c r="D2779" s="16" t="str" cm="1">
        <f t="array" aca="1" ref="D2779" ca="1">IFERROR(INDEX(_xlfn.TEXTSPLIT(E2779," "),1),"")</f>
        <v/>
      </c>
      <c r="E2779" s="15" t="str" cm="1">
        <f t="array" aca="1" ref="E2779" ca="1">IFERROR(_xlfn._xlws.FILTER(merged_ranks,(merged_end_dates=DATE(9999,12,31))*(merged_names=A2779)),"")</f>
        <v/>
      </c>
      <c r="F2779" s="17" t="str">
        <f ca="1">_xlfn.XLOOKUP(J2779,Promotions[Promo Key],Promotions[Promo Date],"")</f>
        <v/>
      </c>
      <c r="G2779" s="18" t="str">
        <f t="shared" ca="1" si="183"/>
        <v/>
      </c>
      <c r="H2779" s="18" t="str">
        <f t="shared" ca="1" si="186"/>
        <v/>
      </c>
      <c r="I2779" s="17" t="str">
        <f>_xlfn.XLOOKUP(A2779,Students[Full Name],Students[Starting Rank],"")</f>
        <v/>
      </c>
      <c r="J2779" s="15" t="str">
        <f t="shared" ca="1" si="184"/>
        <v xml:space="preserve">: </v>
      </c>
      <c r="K2779" s="16" t="str">
        <f>_xlfn.XLOOKUP(A2779,Students[Full Name],Students[Start Date],"")</f>
        <v/>
      </c>
      <c r="L2779" s="18">
        <f t="shared" ca="1" si="185"/>
        <v>-1</v>
      </c>
      <c r="M2779" s="18" cm="1">
        <f t="array" aca="1" ref="M2779" ca="1">SUMPRODUCT(Inactives[Days Inactive]*(Inactives[Student]=A2779))/365</f>
        <v>0</v>
      </c>
      <c r="N2779" s="18" t="str" cm="1">
        <f t="array" ref="N2779">IF(LEN($A2779)&gt;0,SUMPRODUCT(($A2779=merged_names)*(_xlfn.TEXTAFTER(N$2, "At ")=merged_belt_colours)*merged_months_at_rank),"")</f>
        <v/>
      </c>
      <c r="O2779" s="18" t="str" cm="1">
        <f t="array" ref="O2779">IF(LEN($A2779)&gt;0,SUMPRODUCT(($A2779=merged_names)*(_xlfn.TEXTAFTER(O$2, "At ")=merged_belt_colours)*merged_months_at_rank),"")</f>
        <v/>
      </c>
      <c r="P2779" s="18" t="str" cm="1">
        <f t="array" ref="P2779">IF(LEN($A2779)&gt;0,SUMPRODUCT(($A2779=merged_names)*(_xlfn.TEXTAFTER(P$2, "At ")=merged_belt_colours)*merged_months_at_rank),"")</f>
        <v/>
      </c>
      <c r="Q2779" s="18" t="str" cm="1">
        <f t="array" ref="Q2779">IF(LEN($A2779)&gt;0,SUMPRODUCT(($A2779=merged_names)*(_xlfn.TEXTAFTER(Q$2, "At ")=merged_belt_colours)*merged_months_at_rank),"")</f>
        <v/>
      </c>
      <c r="R2779" s="18" t="str" cm="1">
        <f t="array" ref="R2779">IF(LEN($A2779)&gt;0,SUMPRODUCT(($A2779=merged_names)*(_xlfn.TEXTAFTER(R$2, "At ")=merged_belt_colours)*merged_months_at_rank),"")</f>
        <v/>
      </c>
    </row>
    <row r="2780" spans="1:18" x14ac:dyDescent="0.25">
      <c r="A2780"/>
      <c r="B2780" s="15" t="str" cm="1">
        <f t="array" ref="B2780">IFERROR(IF(LEN(A2780)&gt;0, IF(SUMPRODUCT((Inactives[Key]=J2780)*(Inactives[Currently Inactive]))=1,"Inactive","Active"),""),"Active")</f>
        <v/>
      </c>
      <c r="C2780" s="16" t="str" cm="1">
        <f t="array" aca="1" ref="C2780" ca="1">IFERROR(_xlfn._xlws.FILTER(Inactives[Inactive On],(Inactives[Key]=J2780)*(Inactives[Currently Inactive]),""),"")</f>
        <v/>
      </c>
      <c r="D2780" s="16" t="str" cm="1">
        <f t="array" aca="1" ref="D2780" ca="1">IFERROR(INDEX(_xlfn.TEXTSPLIT(E2780," "),1),"")</f>
        <v/>
      </c>
      <c r="E2780" s="15" t="str" cm="1">
        <f t="array" aca="1" ref="E2780" ca="1">IFERROR(_xlfn._xlws.FILTER(merged_ranks,(merged_end_dates=DATE(9999,12,31))*(merged_names=A2780)),"")</f>
        <v/>
      </c>
      <c r="F2780" s="17" t="str">
        <f ca="1">_xlfn.XLOOKUP(J2780,Promotions[Promo Key],Promotions[Promo Date],"")</f>
        <v/>
      </c>
      <c r="G2780" s="18" t="str">
        <f t="shared" ref="G2780:G2843" ca="1" si="187">IFERROR((TODAY()-F2780)/30.5, "")</f>
        <v/>
      </c>
      <c r="H2780" s="18" t="str">
        <f t="shared" ca="1" si="186"/>
        <v/>
      </c>
      <c r="I2780" s="17" t="str">
        <f>_xlfn.XLOOKUP(A2780,Students[Full Name],Students[Starting Rank],"")</f>
        <v/>
      </c>
      <c r="J2780" s="15" t="str">
        <f t="shared" ref="J2780:J2843" ca="1" si="188">A2780&amp;": "&amp;E2780</f>
        <v xml:space="preserve">: </v>
      </c>
      <c r="K2780" s="16" t="str">
        <f>_xlfn.XLOOKUP(A2780,Students[Full Name],Students[Start Date],"")</f>
        <v/>
      </c>
      <c r="L2780" s="18">
        <f t="shared" ref="L2780:L2843" ca="1" si="189">IF(LEN(C2780)&gt;0,(TODAY()-C2780)/30.5,-1)</f>
        <v>-1</v>
      </c>
      <c r="M2780" s="18" cm="1">
        <f t="array" aca="1" ref="M2780" ca="1">SUMPRODUCT(Inactives[Days Inactive]*(Inactives[Student]=A2780))/365</f>
        <v>0</v>
      </c>
      <c r="N2780" s="18" t="str" cm="1">
        <f t="array" ref="N2780">IF(LEN($A2780)&gt;0,SUMPRODUCT(($A2780=merged_names)*(_xlfn.TEXTAFTER(N$2, "At ")=merged_belt_colours)*merged_months_at_rank),"")</f>
        <v/>
      </c>
      <c r="O2780" s="18" t="str" cm="1">
        <f t="array" ref="O2780">IF(LEN($A2780)&gt;0,SUMPRODUCT(($A2780=merged_names)*(_xlfn.TEXTAFTER(O$2, "At ")=merged_belt_colours)*merged_months_at_rank),"")</f>
        <v/>
      </c>
      <c r="P2780" s="18" t="str" cm="1">
        <f t="array" ref="P2780">IF(LEN($A2780)&gt;0,SUMPRODUCT(($A2780=merged_names)*(_xlfn.TEXTAFTER(P$2, "At ")=merged_belt_colours)*merged_months_at_rank),"")</f>
        <v/>
      </c>
      <c r="Q2780" s="18" t="str" cm="1">
        <f t="array" ref="Q2780">IF(LEN($A2780)&gt;0,SUMPRODUCT(($A2780=merged_names)*(_xlfn.TEXTAFTER(Q$2, "At ")=merged_belt_colours)*merged_months_at_rank),"")</f>
        <v/>
      </c>
      <c r="R2780" s="18" t="str" cm="1">
        <f t="array" ref="R2780">IF(LEN($A2780)&gt;0,SUMPRODUCT(($A2780=merged_names)*(_xlfn.TEXTAFTER(R$2, "At ")=merged_belt_colours)*merged_months_at_rank),"")</f>
        <v/>
      </c>
    </row>
    <row r="2781" spans="1:18" x14ac:dyDescent="0.25">
      <c r="A2781"/>
      <c r="B2781" s="15" t="str" cm="1">
        <f t="array" ref="B2781">IFERROR(IF(LEN(A2781)&gt;0, IF(SUMPRODUCT((Inactives[Key]=J2781)*(Inactives[Currently Inactive]))=1,"Inactive","Active"),""),"Active")</f>
        <v/>
      </c>
      <c r="C2781" s="16" t="str" cm="1">
        <f t="array" aca="1" ref="C2781" ca="1">IFERROR(_xlfn._xlws.FILTER(Inactives[Inactive On],(Inactives[Key]=J2781)*(Inactives[Currently Inactive]),""),"")</f>
        <v/>
      </c>
      <c r="D2781" s="16" t="str" cm="1">
        <f t="array" aca="1" ref="D2781" ca="1">IFERROR(INDEX(_xlfn.TEXTSPLIT(E2781," "),1),"")</f>
        <v/>
      </c>
      <c r="E2781" s="15" t="str" cm="1">
        <f t="array" aca="1" ref="E2781" ca="1">IFERROR(_xlfn._xlws.FILTER(merged_ranks,(merged_end_dates=DATE(9999,12,31))*(merged_names=A2781)),"")</f>
        <v/>
      </c>
      <c r="F2781" s="17" t="str">
        <f ca="1">_xlfn.XLOOKUP(J2781,Promotions[Promo Key],Promotions[Promo Date],"")</f>
        <v/>
      </c>
      <c r="G2781" s="18" t="str">
        <f t="shared" ca="1" si="187"/>
        <v/>
      </c>
      <c r="H2781" s="18" t="str">
        <f t="shared" ca="1" si="186"/>
        <v/>
      </c>
      <c r="I2781" s="17" t="str">
        <f>_xlfn.XLOOKUP(A2781,Students[Full Name],Students[Starting Rank],"")</f>
        <v/>
      </c>
      <c r="J2781" s="15" t="str">
        <f t="shared" ca="1" si="188"/>
        <v xml:space="preserve">: </v>
      </c>
      <c r="K2781" s="16" t="str">
        <f>_xlfn.XLOOKUP(A2781,Students[Full Name],Students[Start Date],"")</f>
        <v/>
      </c>
      <c r="L2781" s="18">
        <f t="shared" ca="1" si="189"/>
        <v>-1</v>
      </c>
      <c r="M2781" s="18" cm="1">
        <f t="array" aca="1" ref="M2781" ca="1">SUMPRODUCT(Inactives[Days Inactive]*(Inactives[Student]=A2781))/365</f>
        <v>0</v>
      </c>
      <c r="N2781" s="18" t="str" cm="1">
        <f t="array" ref="N2781">IF(LEN($A2781)&gt;0,SUMPRODUCT(($A2781=merged_names)*(_xlfn.TEXTAFTER(N$2, "At ")=merged_belt_colours)*merged_months_at_rank),"")</f>
        <v/>
      </c>
      <c r="O2781" s="18" t="str" cm="1">
        <f t="array" ref="O2781">IF(LEN($A2781)&gt;0,SUMPRODUCT(($A2781=merged_names)*(_xlfn.TEXTAFTER(O$2, "At ")=merged_belt_colours)*merged_months_at_rank),"")</f>
        <v/>
      </c>
      <c r="P2781" s="18" t="str" cm="1">
        <f t="array" ref="P2781">IF(LEN($A2781)&gt;0,SUMPRODUCT(($A2781=merged_names)*(_xlfn.TEXTAFTER(P$2, "At ")=merged_belt_colours)*merged_months_at_rank),"")</f>
        <v/>
      </c>
      <c r="Q2781" s="18" t="str" cm="1">
        <f t="array" ref="Q2781">IF(LEN($A2781)&gt;0,SUMPRODUCT(($A2781=merged_names)*(_xlfn.TEXTAFTER(Q$2, "At ")=merged_belt_colours)*merged_months_at_rank),"")</f>
        <v/>
      </c>
      <c r="R2781" s="18" t="str" cm="1">
        <f t="array" ref="R2781">IF(LEN($A2781)&gt;0,SUMPRODUCT(($A2781=merged_names)*(_xlfn.TEXTAFTER(R$2, "At ")=merged_belt_colours)*merged_months_at_rank),"")</f>
        <v/>
      </c>
    </row>
    <row r="2782" spans="1:18" x14ac:dyDescent="0.25">
      <c r="A2782"/>
      <c r="B2782" s="15" t="str" cm="1">
        <f t="array" ref="B2782">IFERROR(IF(LEN(A2782)&gt;0, IF(SUMPRODUCT((Inactives[Key]=J2782)*(Inactives[Currently Inactive]))=1,"Inactive","Active"),""),"Active")</f>
        <v/>
      </c>
      <c r="C2782" s="16" t="str" cm="1">
        <f t="array" aca="1" ref="C2782" ca="1">IFERROR(_xlfn._xlws.FILTER(Inactives[Inactive On],(Inactives[Key]=J2782)*(Inactives[Currently Inactive]),""),"")</f>
        <v/>
      </c>
      <c r="D2782" s="16" t="str" cm="1">
        <f t="array" aca="1" ref="D2782" ca="1">IFERROR(INDEX(_xlfn.TEXTSPLIT(E2782," "),1),"")</f>
        <v/>
      </c>
      <c r="E2782" s="15" t="str" cm="1">
        <f t="array" aca="1" ref="E2782" ca="1">IFERROR(_xlfn._xlws.FILTER(merged_ranks,(merged_end_dates=DATE(9999,12,31))*(merged_names=A2782)),"")</f>
        <v/>
      </c>
      <c r="F2782" s="17" t="str">
        <f ca="1">_xlfn.XLOOKUP(J2782,Promotions[Promo Key],Promotions[Promo Date],"")</f>
        <v/>
      </c>
      <c r="G2782" s="18" t="str">
        <f t="shared" ca="1" si="187"/>
        <v/>
      </c>
      <c r="H2782" s="18" t="str">
        <f t="shared" ca="1" si="186"/>
        <v/>
      </c>
      <c r="I2782" s="17" t="str">
        <f>_xlfn.XLOOKUP(A2782,Students[Full Name],Students[Starting Rank],"")</f>
        <v/>
      </c>
      <c r="J2782" s="15" t="str">
        <f t="shared" ca="1" si="188"/>
        <v xml:space="preserve">: </v>
      </c>
      <c r="K2782" s="16" t="str">
        <f>_xlfn.XLOOKUP(A2782,Students[Full Name],Students[Start Date],"")</f>
        <v/>
      </c>
      <c r="L2782" s="18">
        <f t="shared" ca="1" si="189"/>
        <v>-1</v>
      </c>
      <c r="M2782" s="18" cm="1">
        <f t="array" aca="1" ref="M2782" ca="1">SUMPRODUCT(Inactives[Days Inactive]*(Inactives[Student]=A2782))/365</f>
        <v>0</v>
      </c>
      <c r="N2782" s="18" t="str" cm="1">
        <f t="array" ref="N2782">IF(LEN($A2782)&gt;0,SUMPRODUCT(($A2782=merged_names)*(_xlfn.TEXTAFTER(N$2, "At ")=merged_belt_colours)*merged_months_at_rank),"")</f>
        <v/>
      </c>
      <c r="O2782" s="18" t="str" cm="1">
        <f t="array" ref="O2782">IF(LEN($A2782)&gt;0,SUMPRODUCT(($A2782=merged_names)*(_xlfn.TEXTAFTER(O$2, "At ")=merged_belt_colours)*merged_months_at_rank),"")</f>
        <v/>
      </c>
      <c r="P2782" s="18" t="str" cm="1">
        <f t="array" ref="P2782">IF(LEN($A2782)&gt;0,SUMPRODUCT(($A2782=merged_names)*(_xlfn.TEXTAFTER(P$2, "At ")=merged_belt_colours)*merged_months_at_rank),"")</f>
        <v/>
      </c>
      <c r="Q2782" s="18" t="str" cm="1">
        <f t="array" ref="Q2782">IF(LEN($A2782)&gt;0,SUMPRODUCT(($A2782=merged_names)*(_xlfn.TEXTAFTER(Q$2, "At ")=merged_belt_colours)*merged_months_at_rank),"")</f>
        <v/>
      </c>
      <c r="R2782" s="18" t="str" cm="1">
        <f t="array" ref="R2782">IF(LEN($A2782)&gt;0,SUMPRODUCT(($A2782=merged_names)*(_xlfn.TEXTAFTER(R$2, "At ")=merged_belt_colours)*merged_months_at_rank),"")</f>
        <v/>
      </c>
    </row>
    <row r="2783" spans="1:18" x14ac:dyDescent="0.25">
      <c r="A2783"/>
      <c r="B2783" s="15" t="str" cm="1">
        <f t="array" ref="B2783">IFERROR(IF(LEN(A2783)&gt;0, IF(SUMPRODUCT((Inactives[Key]=J2783)*(Inactives[Currently Inactive]))=1,"Inactive","Active"),""),"Active")</f>
        <v/>
      </c>
      <c r="C2783" s="16" t="str" cm="1">
        <f t="array" aca="1" ref="C2783" ca="1">IFERROR(_xlfn._xlws.FILTER(Inactives[Inactive On],(Inactives[Key]=J2783)*(Inactives[Currently Inactive]),""),"")</f>
        <v/>
      </c>
      <c r="D2783" s="16" t="str" cm="1">
        <f t="array" aca="1" ref="D2783" ca="1">IFERROR(INDEX(_xlfn.TEXTSPLIT(E2783," "),1),"")</f>
        <v/>
      </c>
      <c r="E2783" s="15" t="str" cm="1">
        <f t="array" aca="1" ref="E2783" ca="1">IFERROR(_xlfn._xlws.FILTER(merged_ranks,(merged_end_dates=DATE(9999,12,31))*(merged_names=A2783)),"")</f>
        <v/>
      </c>
      <c r="F2783" s="17" t="str">
        <f ca="1">_xlfn.XLOOKUP(J2783,Promotions[Promo Key],Promotions[Promo Date],"")</f>
        <v/>
      </c>
      <c r="G2783" s="18" t="str">
        <f t="shared" ca="1" si="187"/>
        <v/>
      </c>
      <c r="H2783" s="18" t="str">
        <f t="shared" ca="1" si="186"/>
        <v/>
      </c>
      <c r="I2783" s="17" t="str">
        <f>_xlfn.XLOOKUP(A2783,Students[Full Name],Students[Starting Rank],"")</f>
        <v/>
      </c>
      <c r="J2783" s="15" t="str">
        <f t="shared" ca="1" si="188"/>
        <v xml:space="preserve">: </v>
      </c>
      <c r="K2783" s="16" t="str">
        <f>_xlfn.XLOOKUP(A2783,Students[Full Name],Students[Start Date],"")</f>
        <v/>
      </c>
      <c r="L2783" s="18">
        <f t="shared" ca="1" si="189"/>
        <v>-1</v>
      </c>
      <c r="M2783" s="18" cm="1">
        <f t="array" aca="1" ref="M2783" ca="1">SUMPRODUCT(Inactives[Days Inactive]*(Inactives[Student]=A2783))/365</f>
        <v>0</v>
      </c>
      <c r="N2783" s="18" t="str" cm="1">
        <f t="array" ref="N2783">IF(LEN($A2783)&gt;0,SUMPRODUCT(($A2783=merged_names)*(_xlfn.TEXTAFTER(N$2, "At ")=merged_belt_colours)*merged_months_at_rank),"")</f>
        <v/>
      </c>
      <c r="O2783" s="18" t="str" cm="1">
        <f t="array" ref="O2783">IF(LEN($A2783)&gt;0,SUMPRODUCT(($A2783=merged_names)*(_xlfn.TEXTAFTER(O$2, "At ")=merged_belt_colours)*merged_months_at_rank),"")</f>
        <v/>
      </c>
      <c r="P2783" s="18" t="str" cm="1">
        <f t="array" ref="P2783">IF(LEN($A2783)&gt;0,SUMPRODUCT(($A2783=merged_names)*(_xlfn.TEXTAFTER(P$2, "At ")=merged_belt_colours)*merged_months_at_rank),"")</f>
        <v/>
      </c>
      <c r="Q2783" s="18" t="str" cm="1">
        <f t="array" ref="Q2783">IF(LEN($A2783)&gt;0,SUMPRODUCT(($A2783=merged_names)*(_xlfn.TEXTAFTER(Q$2, "At ")=merged_belt_colours)*merged_months_at_rank),"")</f>
        <v/>
      </c>
      <c r="R2783" s="18" t="str" cm="1">
        <f t="array" ref="R2783">IF(LEN($A2783)&gt;0,SUMPRODUCT(($A2783=merged_names)*(_xlfn.TEXTAFTER(R$2, "At ")=merged_belt_colours)*merged_months_at_rank),"")</f>
        <v/>
      </c>
    </row>
    <row r="2784" spans="1:18" x14ac:dyDescent="0.25">
      <c r="A2784"/>
      <c r="B2784" s="15" t="str" cm="1">
        <f t="array" ref="B2784">IFERROR(IF(LEN(A2784)&gt;0, IF(SUMPRODUCT((Inactives[Key]=J2784)*(Inactives[Currently Inactive]))=1,"Inactive","Active"),""),"Active")</f>
        <v/>
      </c>
      <c r="C2784" s="16" t="str" cm="1">
        <f t="array" aca="1" ref="C2784" ca="1">IFERROR(_xlfn._xlws.FILTER(Inactives[Inactive On],(Inactives[Key]=J2784)*(Inactives[Currently Inactive]),""),"")</f>
        <v/>
      </c>
      <c r="D2784" s="16" t="str" cm="1">
        <f t="array" aca="1" ref="D2784" ca="1">IFERROR(INDEX(_xlfn.TEXTSPLIT(E2784," "),1),"")</f>
        <v/>
      </c>
      <c r="E2784" s="15" t="str" cm="1">
        <f t="array" aca="1" ref="E2784" ca="1">IFERROR(_xlfn._xlws.FILTER(merged_ranks,(merged_end_dates=DATE(9999,12,31))*(merged_names=A2784)),"")</f>
        <v/>
      </c>
      <c r="F2784" s="17" t="str">
        <f ca="1">_xlfn.XLOOKUP(J2784,Promotions[Promo Key],Promotions[Promo Date],"")</f>
        <v/>
      </c>
      <c r="G2784" s="18" t="str">
        <f t="shared" ca="1" si="187"/>
        <v/>
      </c>
      <c r="H2784" s="18" t="str">
        <f t="shared" ca="1" si="186"/>
        <v/>
      </c>
      <c r="I2784" s="17" t="str">
        <f>_xlfn.XLOOKUP(A2784,Students[Full Name],Students[Starting Rank],"")</f>
        <v/>
      </c>
      <c r="J2784" s="15" t="str">
        <f t="shared" ca="1" si="188"/>
        <v xml:space="preserve">: </v>
      </c>
      <c r="K2784" s="16" t="str">
        <f>_xlfn.XLOOKUP(A2784,Students[Full Name],Students[Start Date],"")</f>
        <v/>
      </c>
      <c r="L2784" s="18">
        <f t="shared" ca="1" si="189"/>
        <v>-1</v>
      </c>
      <c r="M2784" s="18" cm="1">
        <f t="array" aca="1" ref="M2784" ca="1">SUMPRODUCT(Inactives[Days Inactive]*(Inactives[Student]=A2784))/365</f>
        <v>0</v>
      </c>
      <c r="N2784" s="18" t="str" cm="1">
        <f t="array" ref="N2784">IF(LEN($A2784)&gt;0,SUMPRODUCT(($A2784=merged_names)*(_xlfn.TEXTAFTER(N$2, "At ")=merged_belt_colours)*merged_months_at_rank),"")</f>
        <v/>
      </c>
      <c r="O2784" s="18" t="str" cm="1">
        <f t="array" ref="O2784">IF(LEN($A2784)&gt;0,SUMPRODUCT(($A2784=merged_names)*(_xlfn.TEXTAFTER(O$2, "At ")=merged_belt_colours)*merged_months_at_rank),"")</f>
        <v/>
      </c>
      <c r="P2784" s="18" t="str" cm="1">
        <f t="array" ref="P2784">IF(LEN($A2784)&gt;0,SUMPRODUCT(($A2784=merged_names)*(_xlfn.TEXTAFTER(P$2, "At ")=merged_belt_colours)*merged_months_at_rank),"")</f>
        <v/>
      </c>
      <c r="Q2784" s="18" t="str" cm="1">
        <f t="array" ref="Q2784">IF(LEN($A2784)&gt;0,SUMPRODUCT(($A2784=merged_names)*(_xlfn.TEXTAFTER(Q$2, "At ")=merged_belt_colours)*merged_months_at_rank),"")</f>
        <v/>
      </c>
      <c r="R2784" s="18" t="str" cm="1">
        <f t="array" ref="R2784">IF(LEN($A2784)&gt;0,SUMPRODUCT(($A2784=merged_names)*(_xlfn.TEXTAFTER(R$2, "At ")=merged_belt_colours)*merged_months_at_rank),"")</f>
        <v/>
      </c>
    </row>
    <row r="2785" spans="1:18" x14ac:dyDescent="0.25">
      <c r="A2785"/>
      <c r="B2785" s="15" t="str" cm="1">
        <f t="array" ref="B2785">IFERROR(IF(LEN(A2785)&gt;0, IF(SUMPRODUCT((Inactives[Key]=J2785)*(Inactives[Currently Inactive]))=1,"Inactive","Active"),""),"Active")</f>
        <v/>
      </c>
      <c r="C2785" s="16" t="str" cm="1">
        <f t="array" aca="1" ref="C2785" ca="1">IFERROR(_xlfn._xlws.FILTER(Inactives[Inactive On],(Inactives[Key]=J2785)*(Inactives[Currently Inactive]),""),"")</f>
        <v/>
      </c>
      <c r="D2785" s="16" t="str" cm="1">
        <f t="array" aca="1" ref="D2785" ca="1">IFERROR(INDEX(_xlfn.TEXTSPLIT(E2785," "),1),"")</f>
        <v/>
      </c>
      <c r="E2785" s="15" t="str" cm="1">
        <f t="array" aca="1" ref="E2785" ca="1">IFERROR(_xlfn._xlws.FILTER(merged_ranks,(merged_end_dates=DATE(9999,12,31))*(merged_names=A2785)),"")</f>
        <v/>
      </c>
      <c r="F2785" s="17" t="str">
        <f ca="1">_xlfn.XLOOKUP(J2785,Promotions[Promo Key],Promotions[Promo Date],"")</f>
        <v/>
      </c>
      <c r="G2785" s="18" t="str">
        <f t="shared" ca="1" si="187"/>
        <v/>
      </c>
      <c r="H2785" s="18" t="str">
        <f t="shared" ca="1" si="186"/>
        <v/>
      </c>
      <c r="I2785" s="17" t="str">
        <f>_xlfn.XLOOKUP(A2785,Students[Full Name],Students[Starting Rank],"")</f>
        <v/>
      </c>
      <c r="J2785" s="15" t="str">
        <f t="shared" ca="1" si="188"/>
        <v xml:space="preserve">: </v>
      </c>
      <c r="K2785" s="16" t="str">
        <f>_xlfn.XLOOKUP(A2785,Students[Full Name],Students[Start Date],"")</f>
        <v/>
      </c>
      <c r="L2785" s="18">
        <f t="shared" ca="1" si="189"/>
        <v>-1</v>
      </c>
      <c r="M2785" s="18" cm="1">
        <f t="array" aca="1" ref="M2785" ca="1">SUMPRODUCT(Inactives[Days Inactive]*(Inactives[Student]=A2785))/365</f>
        <v>0</v>
      </c>
      <c r="N2785" s="18" t="str" cm="1">
        <f t="array" ref="N2785">IF(LEN($A2785)&gt;0,SUMPRODUCT(($A2785=merged_names)*(_xlfn.TEXTAFTER(N$2, "At ")=merged_belt_colours)*merged_months_at_rank),"")</f>
        <v/>
      </c>
      <c r="O2785" s="18" t="str" cm="1">
        <f t="array" ref="O2785">IF(LEN($A2785)&gt;0,SUMPRODUCT(($A2785=merged_names)*(_xlfn.TEXTAFTER(O$2, "At ")=merged_belt_colours)*merged_months_at_rank),"")</f>
        <v/>
      </c>
      <c r="P2785" s="18" t="str" cm="1">
        <f t="array" ref="P2785">IF(LEN($A2785)&gt;0,SUMPRODUCT(($A2785=merged_names)*(_xlfn.TEXTAFTER(P$2, "At ")=merged_belt_colours)*merged_months_at_rank),"")</f>
        <v/>
      </c>
      <c r="Q2785" s="18" t="str" cm="1">
        <f t="array" ref="Q2785">IF(LEN($A2785)&gt;0,SUMPRODUCT(($A2785=merged_names)*(_xlfn.TEXTAFTER(Q$2, "At ")=merged_belt_colours)*merged_months_at_rank),"")</f>
        <v/>
      </c>
      <c r="R2785" s="18" t="str" cm="1">
        <f t="array" ref="R2785">IF(LEN($A2785)&gt;0,SUMPRODUCT(($A2785=merged_names)*(_xlfn.TEXTAFTER(R$2, "At ")=merged_belt_colours)*merged_months_at_rank),"")</f>
        <v/>
      </c>
    </row>
    <row r="2786" spans="1:18" x14ac:dyDescent="0.25">
      <c r="A2786"/>
      <c r="B2786" s="15" t="str" cm="1">
        <f t="array" ref="B2786">IFERROR(IF(LEN(A2786)&gt;0, IF(SUMPRODUCT((Inactives[Key]=J2786)*(Inactives[Currently Inactive]))=1,"Inactive","Active"),""),"Active")</f>
        <v/>
      </c>
      <c r="C2786" s="16" t="str" cm="1">
        <f t="array" aca="1" ref="C2786" ca="1">IFERROR(_xlfn._xlws.FILTER(Inactives[Inactive On],(Inactives[Key]=J2786)*(Inactives[Currently Inactive]),""),"")</f>
        <v/>
      </c>
      <c r="D2786" s="16" t="str" cm="1">
        <f t="array" aca="1" ref="D2786" ca="1">IFERROR(INDEX(_xlfn.TEXTSPLIT(E2786," "),1),"")</f>
        <v/>
      </c>
      <c r="E2786" s="15" t="str" cm="1">
        <f t="array" aca="1" ref="E2786" ca="1">IFERROR(_xlfn._xlws.FILTER(merged_ranks,(merged_end_dates=DATE(9999,12,31))*(merged_names=A2786)),"")</f>
        <v/>
      </c>
      <c r="F2786" s="17" t="str">
        <f ca="1">_xlfn.XLOOKUP(J2786,Promotions[Promo Key],Promotions[Promo Date],"")</f>
        <v/>
      </c>
      <c r="G2786" s="18" t="str">
        <f t="shared" ca="1" si="187"/>
        <v/>
      </c>
      <c r="H2786" s="18" t="str">
        <f t="shared" ca="1" si="186"/>
        <v/>
      </c>
      <c r="I2786" s="17" t="str">
        <f>_xlfn.XLOOKUP(A2786,Students[Full Name],Students[Starting Rank],"")</f>
        <v/>
      </c>
      <c r="J2786" s="15" t="str">
        <f t="shared" ca="1" si="188"/>
        <v xml:space="preserve">: </v>
      </c>
      <c r="K2786" s="16" t="str">
        <f>_xlfn.XLOOKUP(A2786,Students[Full Name],Students[Start Date],"")</f>
        <v/>
      </c>
      <c r="L2786" s="18">
        <f t="shared" ca="1" si="189"/>
        <v>-1</v>
      </c>
      <c r="M2786" s="18" cm="1">
        <f t="array" aca="1" ref="M2786" ca="1">SUMPRODUCT(Inactives[Days Inactive]*(Inactives[Student]=A2786))/365</f>
        <v>0</v>
      </c>
      <c r="N2786" s="18" t="str" cm="1">
        <f t="array" ref="N2786">IF(LEN($A2786)&gt;0,SUMPRODUCT(($A2786=merged_names)*(_xlfn.TEXTAFTER(N$2, "At ")=merged_belt_colours)*merged_months_at_rank),"")</f>
        <v/>
      </c>
      <c r="O2786" s="18" t="str" cm="1">
        <f t="array" ref="O2786">IF(LEN($A2786)&gt;0,SUMPRODUCT(($A2786=merged_names)*(_xlfn.TEXTAFTER(O$2, "At ")=merged_belt_colours)*merged_months_at_rank),"")</f>
        <v/>
      </c>
      <c r="P2786" s="18" t="str" cm="1">
        <f t="array" ref="P2786">IF(LEN($A2786)&gt;0,SUMPRODUCT(($A2786=merged_names)*(_xlfn.TEXTAFTER(P$2, "At ")=merged_belt_colours)*merged_months_at_rank),"")</f>
        <v/>
      </c>
      <c r="Q2786" s="18" t="str" cm="1">
        <f t="array" ref="Q2786">IF(LEN($A2786)&gt;0,SUMPRODUCT(($A2786=merged_names)*(_xlfn.TEXTAFTER(Q$2, "At ")=merged_belt_colours)*merged_months_at_rank),"")</f>
        <v/>
      </c>
      <c r="R2786" s="18" t="str" cm="1">
        <f t="array" ref="R2786">IF(LEN($A2786)&gt;0,SUMPRODUCT(($A2786=merged_names)*(_xlfn.TEXTAFTER(R$2, "At ")=merged_belt_colours)*merged_months_at_rank),"")</f>
        <v/>
      </c>
    </row>
    <row r="2787" spans="1:18" x14ac:dyDescent="0.25">
      <c r="A2787"/>
      <c r="B2787" s="15" t="str" cm="1">
        <f t="array" ref="B2787">IFERROR(IF(LEN(A2787)&gt;0, IF(SUMPRODUCT((Inactives[Key]=J2787)*(Inactives[Currently Inactive]))=1,"Inactive","Active"),""),"Active")</f>
        <v/>
      </c>
      <c r="C2787" s="16" t="str" cm="1">
        <f t="array" aca="1" ref="C2787" ca="1">IFERROR(_xlfn._xlws.FILTER(Inactives[Inactive On],(Inactives[Key]=J2787)*(Inactives[Currently Inactive]),""),"")</f>
        <v/>
      </c>
      <c r="D2787" s="16" t="str" cm="1">
        <f t="array" aca="1" ref="D2787" ca="1">IFERROR(INDEX(_xlfn.TEXTSPLIT(E2787," "),1),"")</f>
        <v/>
      </c>
      <c r="E2787" s="15" t="str" cm="1">
        <f t="array" aca="1" ref="E2787" ca="1">IFERROR(_xlfn._xlws.FILTER(merged_ranks,(merged_end_dates=DATE(9999,12,31))*(merged_names=A2787)),"")</f>
        <v/>
      </c>
      <c r="F2787" s="17" t="str">
        <f ca="1">_xlfn.XLOOKUP(J2787,Promotions[Promo Key],Promotions[Promo Date],"")</f>
        <v/>
      </c>
      <c r="G2787" s="18" t="str">
        <f t="shared" ca="1" si="187"/>
        <v/>
      </c>
      <c r="H2787" s="18" t="str">
        <f t="shared" ca="1" si="186"/>
        <v/>
      </c>
      <c r="I2787" s="17" t="str">
        <f>_xlfn.XLOOKUP(A2787,Students[Full Name],Students[Starting Rank],"")</f>
        <v/>
      </c>
      <c r="J2787" s="15" t="str">
        <f t="shared" ca="1" si="188"/>
        <v xml:space="preserve">: </v>
      </c>
      <c r="K2787" s="16" t="str">
        <f>_xlfn.XLOOKUP(A2787,Students[Full Name],Students[Start Date],"")</f>
        <v/>
      </c>
      <c r="L2787" s="18">
        <f t="shared" ca="1" si="189"/>
        <v>-1</v>
      </c>
      <c r="M2787" s="18" cm="1">
        <f t="array" aca="1" ref="M2787" ca="1">SUMPRODUCT(Inactives[Days Inactive]*(Inactives[Student]=A2787))/365</f>
        <v>0</v>
      </c>
      <c r="N2787" s="18" t="str" cm="1">
        <f t="array" ref="N2787">IF(LEN($A2787)&gt;0,SUMPRODUCT(($A2787=merged_names)*(_xlfn.TEXTAFTER(N$2, "At ")=merged_belt_colours)*merged_months_at_rank),"")</f>
        <v/>
      </c>
      <c r="O2787" s="18" t="str" cm="1">
        <f t="array" ref="O2787">IF(LEN($A2787)&gt;0,SUMPRODUCT(($A2787=merged_names)*(_xlfn.TEXTAFTER(O$2, "At ")=merged_belt_colours)*merged_months_at_rank),"")</f>
        <v/>
      </c>
      <c r="P2787" s="18" t="str" cm="1">
        <f t="array" ref="P2787">IF(LEN($A2787)&gt;0,SUMPRODUCT(($A2787=merged_names)*(_xlfn.TEXTAFTER(P$2, "At ")=merged_belt_colours)*merged_months_at_rank),"")</f>
        <v/>
      </c>
      <c r="Q2787" s="18" t="str" cm="1">
        <f t="array" ref="Q2787">IF(LEN($A2787)&gt;0,SUMPRODUCT(($A2787=merged_names)*(_xlfn.TEXTAFTER(Q$2, "At ")=merged_belt_colours)*merged_months_at_rank),"")</f>
        <v/>
      </c>
      <c r="R2787" s="18" t="str" cm="1">
        <f t="array" ref="R2787">IF(LEN($A2787)&gt;0,SUMPRODUCT(($A2787=merged_names)*(_xlfn.TEXTAFTER(R$2, "At ")=merged_belt_colours)*merged_months_at_rank),"")</f>
        <v/>
      </c>
    </row>
    <row r="2788" spans="1:18" x14ac:dyDescent="0.25">
      <c r="A2788"/>
      <c r="B2788" s="15" t="str" cm="1">
        <f t="array" ref="B2788">IFERROR(IF(LEN(A2788)&gt;0, IF(SUMPRODUCT((Inactives[Key]=J2788)*(Inactives[Currently Inactive]))=1,"Inactive","Active"),""),"Active")</f>
        <v/>
      </c>
      <c r="C2788" s="16" t="str" cm="1">
        <f t="array" aca="1" ref="C2788" ca="1">IFERROR(_xlfn._xlws.FILTER(Inactives[Inactive On],(Inactives[Key]=J2788)*(Inactives[Currently Inactive]),""),"")</f>
        <v/>
      </c>
      <c r="D2788" s="16" t="str" cm="1">
        <f t="array" aca="1" ref="D2788" ca="1">IFERROR(INDEX(_xlfn.TEXTSPLIT(E2788," "),1),"")</f>
        <v/>
      </c>
      <c r="E2788" s="15" t="str" cm="1">
        <f t="array" aca="1" ref="E2788" ca="1">IFERROR(_xlfn._xlws.FILTER(merged_ranks,(merged_end_dates=DATE(9999,12,31))*(merged_names=A2788)),"")</f>
        <v/>
      </c>
      <c r="F2788" s="17" t="str">
        <f ca="1">_xlfn.XLOOKUP(J2788,Promotions[Promo Key],Promotions[Promo Date],"")</f>
        <v/>
      </c>
      <c r="G2788" s="18" t="str">
        <f t="shared" ca="1" si="187"/>
        <v/>
      </c>
      <c r="H2788" s="18" t="str">
        <f t="shared" ca="1" si="186"/>
        <v/>
      </c>
      <c r="I2788" s="17" t="str">
        <f>_xlfn.XLOOKUP(A2788,Students[Full Name],Students[Starting Rank],"")</f>
        <v/>
      </c>
      <c r="J2788" s="15" t="str">
        <f t="shared" ca="1" si="188"/>
        <v xml:space="preserve">: </v>
      </c>
      <c r="K2788" s="16" t="str">
        <f>_xlfn.XLOOKUP(A2788,Students[Full Name],Students[Start Date],"")</f>
        <v/>
      </c>
      <c r="L2788" s="18">
        <f t="shared" ca="1" si="189"/>
        <v>-1</v>
      </c>
      <c r="M2788" s="18" cm="1">
        <f t="array" aca="1" ref="M2788" ca="1">SUMPRODUCT(Inactives[Days Inactive]*(Inactives[Student]=A2788))/365</f>
        <v>0</v>
      </c>
      <c r="N2788" s="18" t="str" cm="1">
        <f t="array" ref="N2788">IF(LEN($A2788)&gt;0,SUMPRODUCT(($A2788=merged_names)*(_xlfn.TEXTAFTER(N$2, "At ")=merged_belt_colours)*merged_months_at_rank),"")</f>
        <v/>
      </c>
      <c r="O2788" s="18" t="str" cm="1">
        <f t="array" ref="O2788">IF(LEN($A2788)&gt;0,SUMPRODUCT(($A2788=merged_names)*(_xlfn.TEXTAFTER(O$2, "At ")=merged_belt_colours)*merged_months_at_rank),"")</f>
        <v/>
      </c>
      <c r="P2788" s="18" t="str" cm="1">
        <f t="array" ref="P2788">IF(LEN($A2788)&gt;0,SUMPRODUCT(($A2788=merged_names)*(_xlfn.TEXTAFTER(P$2, "At ")=merged_belt_colours)*merged_months_at_rank),"")</f>
        <v/>
      </c>
      <c r="Q2788" s="18" t="str" cm="1">
        <f t="array" ref="Q2788">IF(LEN($A2788)&gt;0,SUMPRODUCT(($A2788=merged_names)*(_xlfn.TEXTAFTER(Q$2, "At ")=merged_belt_colours)*merged_months_at_rank),"")</f>
        <v/>
      </c>
      <c r="R2788" s="18" t="str" cm="1">
        <f t="array" ref="R2788">IF(LEN($A2788)&gt;0,SUMPRODUCT(($A2788=merged_names)*(_xlfn.TEXTAFTER(R$2, "At ")=merged_belt_colours)*merged_months_at_rank),"")</f>
        <v/>
      </c>
    </row>
    <row r="2789" spans="1:18" x14ac:dyDescent="0.25">
      <c r="A2789"/>
      <c r="B2789" s="15" t="str" cm="1">
        <f t="array" ref="B2789">IFERROR(IF(LEN(A2789)&gt;0, IF(SUMPRODUCT((Inactives[Key]=J2789)*(Inactives[Currently Inactive]))=1,"Inactive","Active"),""),"Active")</f>
        <v/>
      </c>
      <c r="C2789" s="16" t="str" cm="1">
        <f t="array" aca="1" ref="C2789" ca="1">IFERROR(_xlfn._xlws.FILTER(Inactives[Inactive On],(Inactives[Key]=J2789)*(Inactives[Currently Inactive]),""),"")</f>
        <v/>
      </c>
      <c r="D2789" s="16" t="str" cm="1">
        <f t="array" aca="1" ref="D2789" ca="1">IFERROR(INDEX(_xlfn.TEXTSPLIT(E2789," "),1),"")</f>
        <v/>
      </c>
      <c r="E2789" s="15" t="str" cm="1">
        <f t="array" aca="1" ref="E2789" ca="1">IFERROR(_xlfn._xlws.FILTER(merged_ranks,(merged_end_dates=DATE(9999,12,31))*(merged_names=A2789)),"")</f>
        <v/>
      </c>
      <c r="F2789" s="17" t="str">
        <f ca="1">_xlfn.XLOOKUP(J2789,Promotions[Promo Key],Promotions[Promo Date],"")</f>
        <v/>
      </c>
      <c r="G2789" s="18" t="str">
        <f t="shared" ca="1" si="187"/>
        <v/>
      </c>
      <c r="H2789" s="18" t="str">
        <f t="shared" ca="1" si="186"/>
        <v/>
      </c>
      <c r="I2789" s="17" t="str">
        <f>_xlfn.XLOOKUP(A2789,Students[Full Name],Students[Starting Rank],"")</f>
        <v/>
      </c>
      <c r="J2789" s="15" t="str">
        <f t="shared" ca="1" si="188"/>
        <v xml:space="preserve">: </v>
      </c>
      <c r="K2789" s="16" t="str">
        <f>_xlfn.XLOOKUP(A2789,Students[Full Name],Students[Start Date],"")</f>
        <v/>
      </c>
      <c r="L2789" s="18">
        <f t="shared" ca="1" si="189"/>
        <v>-1</v>
      </c>
      <c r="M2789" s="18" cm="1">
        <f t="array" aca="1" ref="M2789" ca="1">SUMPRODUCT(Inactives[Days Inactive]*(Inactives[Student]=A2789))/365</f>
        <v>0</v>
      </c>
      <c r="N2789" s="18" t="str" cm="1">
        <f t="array" ref="N2789">IF(LEN($A2789)&gt;0,SUMPRODUCT(($A2789=merged_names)*(_xlfn.TEXTAFTER(N$2, "At ")=merged_belt_colours)*merged_months_at_rank),"")</f>
        <v/>
      </c>
      <c r="O2789" s="18" t="str" cm="1">
        <f t="array" ref="O2789">IF(LEN($A2789)&gt;0,SUMPRODUCT(($A2789=merged_names)*(_xlfn.TEXTAFTER(O$2, "At ")=merged_belt_colours)*merged_months_at_rank),"")</f>
        <v/>
      </c>
      <c r="P2789" s="18" t="str" cm="1">
        <f t="array" ref="P2789">IF(LEN($A2789)&gt;0,SUMPRODUCT(($A2789=merged_names)*(_xlfn.TEXTAFTER(P$2, "At ")=merged_belt_colours)*merged_months_at_rank),"")</f>
        <v/>
      </c>
      <c r="Q2789" s="18" t="str" cm="1">
        <f t="array" ref="Q2789">IF(LEN($A2789)&gt;0,SUMPRODUCT(($A2789=merged_names)*(_xlfn.TEXTAFTER(Q$2, "At ")=merged_belt_colours)*merged_months_at_rank),"")</f>
        <v/>
      </c>
      <c r="R2789" s="18" t="str" cm="1">
        <f t="array" ref="R2789">IF(LEN($A2789)&gt;0,SUMPRODUCT(($A2789=merged_names)*(_xlfn.TEXTAFTER(R$2, "At ")=merged_belt_colours)*merged_months_at_rank),"")</f>
        <v/>
      </c>
    </row>
    <row r="2790" spans="1:18" x14ac:dyDescent="0.25">
      <c r="A2790"/>
      <c r="B2790" s="15" t="str" cm="1">
        <f t="array" ref="B2790">IFERROR(IF(LEN(A2790)&gt;0, IF(SUMPRODUCT((Inactives[Key]=J2790)*(Inactives[Currently Inactive]))=1,"Inactive","Active"),""),"Active")</f>
        <v/>
      </c>
      <c r="C2790" s="16" t="str" cm="1">
        <f t="array" aca="1" ref="C2790" ca="1">IFERROR(_xlfn._xlws.FILTER(Inactives[Inactive On],(Inactives[Key]=J2790)*(Inactives[Currently Inactive]),""),"")</f>
        <v/>
      </c>
      <c r="D2790" s="16" t="str" cm="1">
        <f t="array" aca="1" ref="D2790" ca="1">IFERROR(INDEX(_xlfn.TEXTSPLIT(E2790," "),1),"")</f>
        <v/>
      </c>
      <c r="E2790" s="15" t="str" cm="1">
        <f t="array" aca="1" ref="E2790" ca="1">IFERROR(_xlfn._xlws.FILTER(merged_ranks,(merged_end_dates=DATE(9999,12,31))*(merged_names=A2790)),"")</f>
        <v/>
      </c>
      <c r="F2790" s="17" t="str">
        <f ca="1">_xlfn.XLOOKUP(J2790,Promotions[Promo Key],Promotions[Promo Date],"")</f>
        <v/>
      </c>
      <c r="G2790" s="18" t="str">
        <f t="shared" ca="1" si="187"/>
        <v/>
      </c>
      <c r="H2790" s="18" t="str">
        <f t="shared" ca="1" si="186"/>
        <v/>
      </c>
      <c r="I2790" s="17" t="str">
        <f>_xlfn.XLOOKUP(A2790,Students[Full Name],Students[Starting Rank],"")</f>
        <v/>
      </c>
      <c r="J2790" s="15" t="str">
        <f t="shared" ca="1" si="188"/>
        <v xml:space="preserve">: </v>
      </c>
      <c r="K2790" s="16" t="str">
        <f>_xlfn.XLOOKUP(A2790,Students[Full Name],Students[Start Date],"")</f>
        <v/>
      </c>
      <c r="L2790" s="18">
        <f t="shared" ca="1" si="189"/>
        <v>-1</v>
      </c>
      <c r="M2790" s="18" cm="1">
        <f t="array" aca="1" ref="M2790" ca="1">SUMPRODUCT(Inactives[Days Inactive]*(Inactives[Student]=A2790))/365</f>
        <v>0</v>
      </c>
      <c r="N2790" s="18" t="str" cm="1">
        <f t="array" ref="N2790">IF(LEN($A2790)&gt;0,SUMPRODUCT(($A2790=merged_names)*(_xlfn.TEXTAFTER(N$2, "At ")=merged_belt_colours)*merged_months_at_rank),"")</f>
        <v/>
      </c>
      <c r="O2790" s="18" t="str" cm="1">
        <f t="array" ref="O2790">IF(LEN($A2790)&gt;0,SUMPRODUCT(($A2790=merged_names)*(_xlfn.TEXTAFTER(O$2, "At ")=merged_belt_colours)*merged_months_at_rank),"")</f>
        <v/>
      </c>
      <c r="P2790" s="18" t="str" cm="1">
        <f t="array" ref="P2790">IF(LEN($A2790)&gt;0,SUMPRODUCT(($A2790=merged_names)*(_xlfn.TEXTAFTER(P$2, "At ")=merged_belt_colours)*merged_months_at_rank),"")</f>
        <v/>
      </c>
      <c r="Q2790" s="18" t="str" cm="1">
        <f t="array" ref="Q2790">IF(LEN($A2790)&gt;0,SUMPRODUCT(($A2790=merged_names)*(_xlfn.TEXTAFTER(Q$2, "At ")=merged_belt_colours)*merged_months_at_rank),"")</f>
        <v/>
      </c>
      <c r="R2790" s="18" t="str" cm="1">
        <f t="array" ref="R2790">IF(LEN($A2790)&gt;0,SUMPRODUCT(($A2790=merged_names)*(_xlfn.TEXTAFTER(R$2, "At ")=merged_belt_colours)*merged_months_at_rank),"")</f>
        <v/>
      </c>
    </row>
    <row r="2791" spans="1:18" x14ac:dyDescent="0.25">
      <c r="A2791"/>
      <c r="B2791" s="15" t="str" cm="1">
        <f t="array" ref="B2791">IFERROR(IF(LEN(A2791)&gt;0, IF(SUMPRODUCT((Inactives[Key]=J2791)*(Inactives[Currently Inactive]))=1,"Inactive","Active"),""),"Active")</f>
        <v/>
      </c>
      <c r="C2791" s="16" t="str" cm="1">
        <f t="array" aca="1" ref="C2791" ca="1">IFERROR(_xlfn._xlws.FILTER(Inactives[Inactive On],(Inactives[Key]=J2791)*(Inactives[Currently Inactive]),""),"")</f>
        <v/>
      </c>
      <c r="D2791" s="16" t="str" cm="1">
        <f t="array" aca="1" ref="D2791" ca="1">IFERROR(INDEX(_xlfn.TEXTSPLIT(E2791," "),1),"")</f>
        <v/>
      </c>
      <c r="E2791" s="15" t="str" cm="1">
        <f t="array" aca="1" ref="E2791" ca="1">IFERROR(_xlfn._xlws.FILTER(merged_ranks,(merged_end_dates=DATE(9999,12,31))*(merged_names=A2791)),"")</f>
        <v/>
      </c>
      <c r="F2791" s="17" t="str">
        <f ca="1">_xlfn.XLOOKUP(J2791,Promotions[Promo Key],Promotions[Promo Date],"")</f>
        <v/>
      </c>
      <c r="G2791" s="18" t="str">
        <f t="shared" ca="1" si="187"/>
        <v/>
      </c>
      <c r="H2791" s="18" t="str">
        <f t="shared" ca="1" si="186"/>
        <v/>
      </c>
      <c r="I2791" s="17" t="str">
        <f>_xlfn.XLOOKUP(A2791,Students[Full Name],Students[Starting Rank],"")</f>
        <v/>
      </c>
      <c r="J2791" s="15" t="str">
        <f t="shared" ca="1" si="188"/>
        <v xml:space="preserve">: </v>
      </c>
      <c r="K2791" s="16" t="str">
        <f>_xlfn.XLOOKUP(A2791,Students[Full Name],Students[Start Date],"")</f>
        <v/>
      </c>
      <c r="L2791" s="18">
        <f t="shared" ca="1" si="189"/>
        <v>-1</v>
      </c>
      <c r="M2791" s="18" cm="1">
        <f t="array" aca="1" ref="M2791" ca="1">SUMPRODUCT(Inactives[Days Inactive]*(Inactives[Student]=A2791))/365</f>
        <v>0</v>
      </c>
      <c r="N2791" s="18" t="str" cm="1">
        <f t="array" ref="N2791">IF(LEN($A2791)&gt;0,SUMPRODUCT(($A2791=merged_names)*(_xlfn.TEXTAFTER(N$2, "At ")=merged_belt_colours)*merged_months_at_rank),"")</f>
        <v/>
      </c>
      <c r="O2791" s="18" t="str" cm="1">
        <f t="array" ref="O2791">IF(LEN($A2791)&gt;0,SUMPRODUCT(($A2791=merged_names)*(_xlfn.TEXTAFTER(O$2, "At ")=merged_belt_colours)*merged_months_at_rank),"")</f>
        <v/>
      </c>
      <c r="P2791" s="18" t="str" cm="1">
        <f t="array" ref="P2791">IF(LEN($A2791)&gt;0,SUMPRODUCT(($A2791=merged_names)*(_xlfn.TEXTAFTER(P$2, "At ")=merged_belt_colours)*merged_months_at_rank),"")</f>
        <v/>
      </c>
      <c r="Q2791" s="18" t="str" cm="1">
        <f t="array" ref="Q2791">IF(LEN($A2791)&gt;0,SUMPRODUCT(($A2791=merged_names)*(_xlfn.TEXTAFTER(Q$2, "At ")=merged_belt_colours)*merged_months_at_rank),"")</f>
        <v/>
      </c>
      <c r="R2791" s="18" t="str" cm="1">
        <f t="array" ref="R2791">IF(LEN($A2791)&gt;0,SUMPRODUCT(($A2791=merged_names)*(_xlfn.TEXTAFTER(R$2, "At ")=merged_belt_colours)*merged_months_at_rank),"")</f>
        <v/>
      </c>
    </row>
    <row r="2792" spans="1:18" x14ac:dyDescent="0.25">
      <c r="A2792"/>
      <c r="B2792" s="15" t="str" cm="1">
        <f t="array" ref="B2792">IFERROR(IF(LEN(A2792)&gt;0, IF(SUMPRODUCT((Inactives[Key]=J2792)*(Inactives[Currently Inactive]))=1,"Inactive","Active"),""),"Active")</f>
        <v/>
      </c>
      <c r="C2792" s="16" t="str" cm="1">
        <f t="array" aca="1" ref="C2792" ca="1">IFERROR(_xlfn._xlws.FILTER(Inactives[Inactive On],(Inactives[Key]=J2792)*(Inactives[Currently Inactive]),""),"")</f>
        <v/>
      </c>
      <c r="D2792" s="16" t="str" cm="1">
        <f t="array" aca="1" ref="D2792" ca="1">IFERROR(INDEX(_xlfn.TEXTSPLIT(E2792," "),1),"")</f>
        <v/>
      </c>
      <c r="E2792" s="15" t="str" cm="1">
        <f t="array" aca="1" ref="E2792" ca="1">IFERROR(_xlfn._xlws.FILTER(merged_ranks,(merged_end_dates=DATE(9999,12,31))*(merged_names=A2792)),"")</f>
        <v/>
      </c>
      <c r="F2792" s="17" t="str">
        <f ca="1">_xlfn.XLOOKUP(J2792,Promotions[Promo Key],Promotions[Promo Date],"")</f>
        <v/>
      </c>
      <c r="G2792" s="18" t="str">
        <f t="shared" ca="1" si="187"/>
        <v/>
      </c>
      <c r="H2792" s="18" t="str">
        <f t="shared" ca="1" si="186"/>
        <v/>
      </c>
      <c r="I2792" s="17" t="str">
        <f>_xlfn.XLOOKUP(A2792,Students[Full Name],Students[Starting Rank],"")</f>
        <v/>
      </c>
      <c r="J2792" s="15" t="str">
        <f t="shared" ca="1" si="188"/>
        <v xml:space="preserve">: </v>
      </c>
      <c r="K2792" s="16" t="str">
        <f>_xlfn.XLOOKUP(A2792,Students[Full Name],Students[Start Date],"")</f>
        <v/>
      </c>
      <c r="L2792" s="18">
        <f t="shared" ca="1" si="189"/>
        <v>-1</v>
      </c>
      <c r="M2792" s="18" cm="1">
        <f t="array" aca="1" ref="M2792" ca="1">SUMPRODUCT(Inactives[Days Inactive]*(Inactives[Student]=A2792))/365</f>
        <v>0</v>
      </c>
      <c r="N2792" s="18" t="str" cm="1">
        <f t="array" ref="N2792">IF(LEN($A2792)&gt;0,SUMPRODUCT(($A2792=merged_names)*(_xlfn.TEXTAFTER(N$2, "At ")=merged_belt_colours)*merged_months_at_rank),"")</f>
        <v/>
      </c>
      <c r="O2792" s="18" t="str" cm="1">
        <f t="array" ref="O2792">IF(LEN($A2792)&gt;0,SUMPRODUCT(($A2792=merged_names)*(_xlfn.TEXTAFTER(O$2, "At ")=merged_belt_colours)*merged_months_at_rank),"")</f>
        <v/>
      </c>
      <c r="P2792" s="18" t="str" cm="1">
        <f t="array" ref="P2792">IF(LEN($A2792)&gt;0,SUMPRODUCT(($A2792=merged_names)*(_xlfn.TEXTAFTER(P$2, "At ")=merged_belt_colours)*merged_months_at_rank),"")</f>
        <v/>
      </c>
      <c r="Q2792" s="18" t="str" cm="1">
        <f t="array" ref="Q2792">IF(LEN($A2792)&gt;0,SUMPRODUCT(($A2792=merged_names)*(_xlfn.TEXTAFTER(Q$2, "At ")=merged_belt_colours)*merged_months_at_rank),"")</f>
        <v/>
      </c>
      <c r="R2792" s="18" t="str" cm="1">
        <f t="array" ref="R2792">IF(LEN($A2792)&gt;0,SUMPRODUCT(($A2792=merged_names)*(_xlfn.TEXTAFTER(R$2, "At ")=merged_belt_colours)*merged_months_at_rank),"")</f>
        <v/>
      </c>
    </row>
    <row r="2793" spans="1:18" x14ac:dyDescent="0.25">
      <c r="A2793"/>
      <c r="B2793" s="15" t="str" cm="1">
        <f t="array" ref="B2793">IFERROR(IF(LEN(A2793)&gt;0, IF(SUMPRODUCT((Inactives[Key]=J2793)*(Inactives[Currently Inactive]))=1,"Inactive","Active"),""),"Active")</f>
        <v/>
      </c>
      <c r="C2793" s="16" t="str" cm="1">
        <f t="array" aca="1" ref="C2793" ca="1">IFERROR(_xlfn._xlws.FILTER(Inactives[Inactive On],(Inactives[Key]=J2793)*(Inactives[Currently Inactive]),""),"")</f>
        <v/>
      </c>
      <c r="D2793" s="16" t="str" cm="1">
        <f t="array" aca="1" ref="D2793" ca="1">IFERROR(INDEX(_xlfn.TEXTSPLIT(E2793," "),1),"")</f>
        <v/>
      </c>
      <c r="E2793" s="15" t="str" cm="1">
        <f t="array" aca="1" ref="E2793" ca="1">IFERROR(_xlfn._xlws.FILTER(merged_ranks,(merged_end_dates=DATE(9999,12,31))*(merged_names=A2793)),"")</f>
        <v/>
      </c>
      <c r="F2793" s="17" t="str">
        <f ca="1">_xlfn.XLOOKUP(J2793,Promotions[Promo Key],Promotions[Promo Date],"")</f>
        <v/>
      </c>
      <c r="G2793" s="18" t="str">
        <f t="shared" ca="1" si="187"/>
        <v/>
      </c>
      <c r="H2793" s="18" t="str">
        <f t="shared" ca="1" si="186"/>
        <v/>
      </c>
      <c r="I2793" s="17" t="str">
        <f>_xlfn.XLOOKUP(A2793,Students[Full Name],Students[Starting Rank],"")</f>
        <v/>
      </c>
      <c r="J2793" s="15" t="str">
        <f t="shared" ca="1" si="188"/>
        <v xml:space="preserve">: </v>
      </c>
      <c r="K2793" s="16" t="str">
        <f>_xlfn.XLOOKUP(A2793,Students[Full Name],Students[Start Date],"")</f>
        <v/>
      </c>
      <c r="L2793" s="18">
        <f t="shared" ca="1" si="189"/>
        <v>-1</v>
      </c>
      <c r="M2793" s="18" cm="1">
        <f t="array" aca="1" ref="M2793" ca="1">SUMPRODUCT(Inactives[Days Inactive]*(Inactives[Student]=A2793))/365</f>
        <v>0</v>
      </c>
      <c r="N2793" s="18" t="str" cm="1">
        <f t="array" ref="N2793">IF(LEN($A2793)&gt;0,SUMPRODUCT(($A2793=merged_names)*(_xlfn.TEXTAFTER(N$2, "At ")=merged_belt_colours)*merged_months_at_rank),"")</f>
        <v/>
      </c>
      <c r="O2793" s="18" t="str" cm="1">
        <f t="array" ref="O2793">IF(LEN($A2793)&gt;0,SUMPRODUCT(($A2793=merged_names)*(_xlfn.TEXTAFTER(O$2, "At ")=merged_belt_colours)*merged_months_at_rank),"")</f>
        <v/>
      </c>
      <c r="P2793" s="18" t="str" cm="1">
        <f t="array" ref="P2793">IF(LEN($A2793)&gt;0,SUMPRODUCT(($A2793=merged_names)*(_xlfn.TEXTAFTER(P$2, "At ")=merged_belt_colours)*merged_months_at_rank),"")</f>
        <v/>
      </c>
      <c r="Q2793" s="18" t="str" cm="1">
        <f t="array" ref="Q2793">IF(LEN($A2793)&gt;0,SUMPRODUCT(($A2793=merged_names)*(_xlfn.TEXTAFTER(Q$2, "At ")=merged_belt_colours)*merged_months_at_rank),"")</f>
        <v/>
      </c>
      <c r="R2793" s="18" t="str" cm="1">
        <f t="array" ref="R2793">IF(LEN($A2793)&gt;0,SUMPRODUCT(($A2793=merged_names)*(_xlfn.TEXTAFTER(R$2, "At ")=merged_belt_colours)*merged_months_at_rank),"")</f>
        <v/>
      </c>
    </row>
    <row r="2794" spans="1:18" x14ac:dyDescent="0.25">
      <c r="A2794"/>
      <c r="B2794" s="15" t="str" cm="1">
        <f t="array" ref="B2794">IFERROR(IF(LEN(A2794)&gt;0, IF(SUMPRODUCT((Inactives[Key]=J2794)*(Inactives[Currently Inactive]))=1,"Inactive","Active"),""),"Active")</f>
        <v/>
      </c>
      <c r="C2794" s="16" t="str" cm="1">
        <f t="array" aca="1" ref="C2794" ca="1">IFERROR(_xlfn._xlws.FILTER(Inactives[Inactive On],(Inactives[Key]=J2794)*(Inactives[Currently Inactive]),""),"")</f>
        <v/>
      </c>
      <c r="D2794" s="16" t="str" cm="1">
        <f t="array" aca="1" ref="D2794" ca="1">IFERROR(INDEX(_xlfn.TEXTSPLIT(E2794," "),1),"")</f>
        <v/>
      </c>
      <c r="E2794" s="15" t="str" cm="1">
        <f t="array" aca="1" ref="E2794" ca="1">IFERROR(_xlfn._xlws.FILTER(merged_ranks,(merged_end_dates=DATE(9999,12,31))*(merged_names=A2794)),"")</f>
        <v/>
      </c>
      <c r="F2794" s="17" t="str">
        <f ca="1">_xlfn.XLOOKUP(J2794,Promotions[Promo Key],Promotions[Promo Date],"")</f>
        <v/>
      </c>
      <c r="G2794" s="18" t="str">
        <f t="shared" ca="1" si="187"/>
        <v/>
      </c>
      <c r="H2794" s="18" t="str">
        <f t="shared" ca="1" si="186"/>
        <v/>
      </c>
      <c r="I2794" s="17" t="str">
        <f>_xlfn.XLOOKUP(A2794,Students[Full Name],Students[Starting Rank],"")</f>
        <v/>
      </c>
      <c r="J2794" s="15" t="str">
        <f t="shared" ca="1" si="188"/>
        <v xml:space="preserve">: </v>
      </c>
      <c r="K2794" s="16" t="str">
        <f>_xlfn.XLOOKUP(A2794,Students[Full Name],Students[Start Date],"")</f>
        <v/>
      </c>
      <c r="L2794" s="18">
        <f t="shared" ca="1" si="189"/>
        <v>-1</v>
      </c>
      <c r="M2794" s="18" cm="1">
        <f t="array" aca="1" ref="M2794" ca="1">SUMPRODUCT(Inactives[Days Inactive]*(Inactives[Student]=A2794))/365</f>
        <v>0</v>
      </c>
      <c r="N2794" s="18" t="str" cm="1">
        <f t="array" ref="N2794">IF(LEN($A2794)&gt;0,SUMPRODUCT(($A2794=merged_names)*(_xlfn.TEXTAFTER(N$2, "At ")=merged_belt_colours)*merged_months_at_rank),"")</f>
        <v/>
      </c>
      <c r="O2794" s="18" t="str" cm="1">
        <f t="array" ref="O2794">IF(LEN($A2794)&gt;0,SUMPRODUCT(($A2794=merged_names)*(_xlfn.TEXTAFTER(O$2, "At ")=merged_belt_colours)*merged_months_at_rank),"")</f>
        <v/>
      </c>
      <c r="P2794" s="18" t="str" cm="1">
        <f t="array" ref="P2794">IF(LEN($A2794)&gt;0,SUMPRODUCT(($A2794=merged_names)*(_xlfn.TEXTAFTER(P$2, "At ")=merged_belt_colours)*merged_months_at_rank),"")</f>
        <v/>
      </c>
      <c r="Q2794" s="18" t="str" cm="1">
        <f t="array" ref="Q2794">IF(LEN($A2794)&gt;0,SUMPRODUCT(($A2794=merged_names)*(_xlfn.TEXTAFTER(Q$2, "At ")=merged_belt_colours)*merged_months_at_rank),"")</f>
        <v/>
      </c>
      <c r="R2794" s="18" t="str" cm="1">
        <f t="array" ref="R2794">IF(LEN($A2794)&gt;0,SUMPRODUCT(($A2794=merged_names)*(_xlfn.TEXTAFTER(R$2, "At ")=merged_belt_colours)*merged_months_at_rank),"")</f>
        <v/>
      </c>
    </row>
    <row r="2795" spans="1:18" x14ac:dyDescent="0.25">
      <c r="A2795"/>
      <c r="B2795" s="15" t="str" cm="1">
        <f t="array" ref="B2795">IFERROR(IF(LEN(A2795)&gt;0, IF(SUMPRODUCT((Inactives[Key]=J2795)*(Inactives[Currently Inactive]))=1,"Inactive","Active"),""),"Active")</f>
        <v/>
      </c>
      <c r="C2795" s="16" t="str" cm="1">
        <f t="array" aca="1" ref="C2795" ca="1">IFERROR(_xlfn._xlws.FILTER(Inactives[Inactive On],(Inactives[Key]=J2795)*(Inactives[Currently Inactive]),""),"")</f>
        <v/>
      </c>
      <c r="D2795" s="16" t="str" cm="1">
        <f t="array" aca="1" ref="D2795" ca="1">IFERROR(INDEX(_xlfn.TEXTSPLIT(E2795," "),1),"")</f>
        <v/>
      </c>
      <c r="E2795" s="15" t="str" cm="1">
        <f t="array" aca="1" ref="E2795" ca="1">IFERROR(_xlfn._xlws.FILTER(merged_ranks,(merged_end_dates=DATE(9999,12,31))*(merged_names=A2795)),"")</f>
        <v/>
      </c>
      <c r="F2795" s="17" t="str">
        <f ca="1">_xlfn.XLOOKUP(J2795,Promotions[Promo Key],Promotions[Promo Date],"")</f>
        <v/>
      </c>
      <c r="G2795" s="18" t="str">
        <f t="shared" ca="1" si="187"/>
        <v/>
      </c>
      <c r="H2795" s="18" t="str">
        <f t="shared" ca="1" si="186"/>
        <v/>
      </c>
      <c r="I2795" s="17" t="str">
        <f>_xlfn.XLOOKUP(A2795,Students[Full Name],Students[Starting Rank],"")</f>
        <v/>
      </c>
      <c r="J2795" s="15" t="str">
        <f t="shared" ca="1" si="188"/>
        <v xml:space="preserve">: </v>
      </c>
      <c r="K2795" s="16" t="str">
        <f>_xlfn.XLOOKUP(A2795,Students[Full Name],Students[Start Date],"")</f>
        <v/>
      </c>
      <c r="L2795" s="18">
        <f t="shared" ca="1" si="189"/>
        <v>-1</v>
      </c>
      <c r="M2795" s="18" cm="1">
        <f t="array" aca="1" ref="M2795" ca="1">SUMPRODUCT(Inactives[Days Inactive]*(Inactives[Student]=A2795))/365</f>
        <v>0</v>
      </c>
      <c r="N2795" s="18" t="str" cm="1">
        <f t="array" ref="N2795">IF(LEN($A2795)&gt;0,SUMPRODUCT(($A2795=merged_names)*(_xlfn.TEXTAFTER(N$2, "At ")=merged_belt_colours)*merged_months_at_rank),"")</f>
        <v/>
      </c>
      <c r="O2795" s="18" t="str" cm="1">
        <f t="array" ref="O2795">IF(LEN($A2795)&gt;0,SUMPRODUCT(($A2795=merged_names)*(_xlfn.TEXTAFTER(O$2, "At ")=merged_belt_colours)*merged_months_at_rank),"")</f>
        <v/>
      </c>
      <c r="P2795" s="18" t="str" cm="1">
        <f t="array" ref="P2795">IF(LEN($A2795)&gt;0,SUMPRODUCT(($A2795=merged_names)*(_xlfn.TEXTAFTER(P$2, "At ")=merged_belt_colours)*merged_months_at_rank),"")</f>
        <v/>
      </c>
      <c r="Q2795" s="18" t="str" cm="1">
        <f t="array" ref="Q2795">IF(LEN($A2795)&gt;0,SUMPRODUCT(($A2795=merged_names)*(_xlfn.TEXTAFTER(Q$2, "At ")=merged_belt_colours)*merged_months_at_rank),"")</f>
        <v/>
      </c>
      <c r="R2795" s="18" t="str" cm="1">
        <f t="array" ref="R2795">IF(LEN($A2795)&gt;0,SUMPRODUCT(($A2795=merged_names)*(_xlfn.TEXTAFTER(R$2, "At ")=merged_belt_colours)*merged_months_at_rank),"")</f>
        <v/>
      </c>
    </row>
    <row r="2796" spans="1:18" x14ac:dyDescent="0.25">
      <c r="A2796"/>
      <c r="B2796" s="15" t="str" cm="1">
        <f t="array" ref="B2796">IFERROR(IF(LEN(A2796)&gt;0, IF(SUMPRODUCT((Inactives[Key]=J2796)*(Inactives[Currently Inactive]))=1,"Inactive","Active"),""),"Active")</f>
        <v/>
      </c>
      <c r="C2796" s="16" t="str" cm="1">
        <f t="array" aca="1" ref="C2796" ca="1">IFERROR(_xlfn._xlws.FILTER(Inactives[Inactive On],(Inactives[Key]=J2796)*(Inactives[Currently Inactive]),""),"")</f>
        <v/>
      </c>
      <c r="D2796" s="16" t="str" cm="1">
        <f t="array" aca="1" ref="D2796" ca="1">IFERROR(INDEX(_xlfn.TEXTSPLIT(E2796," "),1),"")</f>
        <v/>
      </c>
      <c r="E2796" s="15" t="str" cm="1">
        <f t="array" aca="1" ref="E2796" ca="1">IFERROR(_xlfn._xlws.FILTER(merged_ranks,(merged_end_dates=DATE(9999,12,31))*(merged_names=A2796)),"")</f>
        <v/>
      </c>
      <c r="F2796" s="17" t="str">
        <f ca="1">_xlfn.XLOOKUP(J2796,Promotions[Promo Key],Promotions[Promo Date],"")</f>
        <v/>
      </c>
      <c r="G2796" s="18" t="str">
        <f t="shared" ca="1" si="187"/>
        <v/>
      </c>
      <c r="H2796" s="18" t="str">
        <f t="shared" ca="1" si="186"/>
        <v/>
      </c>
      <c r="I2796" s="17" t="str">
        <f>_xlfn.XLOOKUP(A2796,Students[Full Name],Students[Starting Rank],"")</f>
        <v/>
      </c>
      <c r="J2796" s="15" t="str">
        <f t="shared" ca="1" si="188"/>
        <v xml:space="preserve">: </v>
      </c>
      <c r="K2796" s="16" t="str">
        <f>_xlfn.XLOOKUP(A2796,Students[Full Name],Students[Start Date],"")</f>
        <v/>
      </c>
      <c r="L2796" s="18">
        <f t="shared" ca="1" si="189"/>
        <v>-1</v>
      </c>
      <c r="M2796" s="18" cm="1">
        <f t="array" aca="1" ref="M2796" ca="1">SUMPRODUCT(Inactives[Days Inactive]*(Inactives[Student]=A2796))/365</f>
        <v>0</v>
      </c>
      <c r="N2796" s="18" t="str" cm="1">
        <f t="array" ref="N2796">IF(LEN($A2796)&gt;0,SUMPRODUCT(($A2796=merged_names)*(_xlfn.TEXTAFTER(N$2, "At ")=merged_belt_colours)*merged_months_at_rank),"")</f>
        <v/>
      </c>
      <c r="O2796" s="18" t="str" cm="1">
        <f t="array" ref="O2796">IF(LEN($A2796)&gt;0,SUMPRODUCT(($A2796=merged_names)*(_xlfn.TEXTAFTER(O$2, "At ")=merged_belt_colours)*merged_months_at_rank),"")</f>
        <v/>
      </c>
      <c r="P2796" s="18" t="str" cm="1">
        <f t="array" ref="P2796">IF(LEN($A2796)&gt;0,SUMPRODUCT(($A2796=merged_names)*(_xlfn.TEXTAFTER(P$2, "At ")=merged_belt_colours)*merged_months_at_rank),"")</f>
        <v/>
      </c>
      <c r="Q2796" s="18" t="str" cm="1">
        <f t="array" ref="Q2796">IF(LEN($A2796)&gt;0,SUMPRODUCT(($A2796=merged_names)*(_xlfn.TEXTAFTER(Q$2, "At ")=merged_belt_colours)*merged_months_at_rank),"")</f>
        <v/>
      </c>
      <c r="R2796" s="18" t="str" cm="1">
        <f t="array" ref="R2796">IF(LEN($A2796)&gt;0,SUMPRODUCT(($A2796=merged_names)*(_xlfn.TEXTAFTER(R$2, "At ")=merged_belt_colours)*merged_months_at_rank),"")</f>
        <v/>
      </c>
    </row>
    <row r="2797" spans="1:18" x14ac:dyDescent="0.25">
      <c r="A2797"/>
      <c r="B2797" s="15" t="str" cm="1">
        <f t="array" ref="B2797">IFERROR(IF(LEN(A2797)&gt;0, IF(SUMPRODUCT((Inactives[Key]=J2797)*(Inactives[Currently Inactive]))=1,"Inactive","Active"),""),"Active")</f>
        <v/>
      </c>
      <c r="C2797" s="16" t="str" cm="1">
        <f t="array" aca="1" ref="C2797" ca="1">IFERROR(_xlfn._xlws.FILTER(Inactives[Inactive On],(Inactives[Key]=J2797)*(Inactives[Currently Inactive]),""),"")</f>
        <v/>
      </c>
      <c r="D2797" s="16" t="str" cm="1">
        <f t="array" aca="1" ref="D2797" ca="1">IFERROR(INDEX(_xlfn.TEXTSPLIT(E2797," "),1),"")</f>
        <v/>
      </c>
      <c r="E2797" s="15" t="str" cm="1">
        <f t="array" aca="1" ref="E2797" ca="1">IFERROR(_xlfn._xlws.FILTER(merged_ranks,(merged_end_dates=DATE(9999,12,31))*(merged_names=A2797)),"")</f>
        <v/>
      </c>
      <c r="F2797" s="17" t="str">
        <f ca="1">_xlfn.XLOOKUP(J2797,Promotions[Promo Key],Promotions[Promo Date],"")</f>
        <v/>
      </c>
      <c r="G2797" s="18" t="str">
        <f t="shared" ca="1" si="187"/>
        <v/>
      </c>
      <c r="H2797" s="18" t="str">
        <f t="shared" ca="1" si="186"/>
        <v/>
      </c>
      <c r="I2797" s="17" t="str">
        <f>_xlfn.XLOOKUP(A2797,Students[Full Name],Students[Starting Rank],"")</f>
        <v/>
      </c>
      <c r="J2797" s="15" t="str">
        <f t="shared" ca="1" si="188"/>
        <v xml:space="preserve">: </v>
      </c>
      <c r="K2797" s="16" t="str">
        <f>_xlfn.XLOOKUP(A2797,Students[Full Name],Students[Start Date],"")</f>
        <v/>
      </c>
      <c r="L2797" s="18">
        <f t="shared" ca="1" si="189"/>
        <v>-1</v>
      </c>
      <c r="M2797" s="18" cm="1">
        <f t="array" aca="1" ref="M2797" ca="1">SUMPRODUCT(Inactives[Days Inactive]*(Inactives[Student]=A2797))/365</f>
        <v>0</v>
      </c>
      <c r="N2797" s="18" t="str" cm="1">
        <f t="array" ref="N2797">IF(LEN($A2797)&gt;0,SUMPRODUCT(($A2797=merged_names)*(_xlfn.TEXTAFTER(N$2, "At ")=merged_belt_colours)*merged_months_at_rank),"")</f>
        <v/>
      </c>
      <c r="O2797" s="18" t="str" cm="1">
        <f t="array" ref="O2797">IF(LEN($A2797)&gt;0,SUMPRODUCT(($A2797=merged_names)*(_xlfn.TEXTAFTER(O$2, "At ")=merged_belt_colours)*merged_months_at_rank),"")</f>
        <v/>
      </c>
      <c r="P2797" s="18" t="str" cm="1">
        <f t="array" ref="P2797">IF(LEN($A2797)&gt;0,SUMPRODUCT(($A2797=merged_names)*(_xlfn.TEXTAFTER(P$2, "At ")=merged_belt_colours)*merged_months_at_rank),"")</f>
        <v/>
      </c>
      <c r="Q2797" s="18" t="str" cm="1">
        <f t="array" ref="Q2797">IF(LEN($A2797)&gt;0,SUMPRODUCT(($A2797=merged_names)*(_xlfn.TEXTAFTER(Q$2, "At ")=merged_belt_colours)*merged_months_at_rank),"")</f>
        <v/>
      </c>
      <c r="R2797" s="18" t="str" cm="1">
        <f t="array" ref="R2797">IF(LEN($A2797)&gt;0,SUMPRODUCT(($A2797=merged_names)*(_xlfn.TEXTAFTER(R$2, "At ")=merged_belt_colours)*merged_months_at_rank),"")</f>
        <v/>
      </c>
    </row>
    <row r="2798" spans="1:18" x14ac:dyDescent="0.25">
      <c r="A2798"/>
      <c r="B2798" s="15" t="str" cm="1">
        <f t="array" ref="B2798">IFERROR(IF(LEN(A2798)&gt;0, IF(SUMPRODUCT((Inactives[Key]=J2798)*(Inactives[Currently Inactive]))=1,"Inactive","Active"),""),"Active")</f>
        <v/>
      </c>
      <c r="C2798" s="16" t="str" cm="1">
        <f t="array" aca="1" ref="C2798" ca="1">IFERROR(_xlfn._xlws.FILTER(Inactives[Inactive On],(Inactives[Key]=J2798)*(Inactives[Currently Inactive]),""),"")</f>
        <v/>
      </c>
      <c r="D2798" s="16" t="str" cm="1">
        <f t="array" aca="1" ref="D2798" ca="1">IFERROR(INDEX(_xlfn.TEXTSPLIT(E2798," "),1),"")</f>
        <v/>
      </c>
      <c r="E2798" s="15" t="str" cm="1">
        <f t="array" aca="1" ref="E2798" ca="1">IFERROR(_xlfn._xlws.FILTER(merged_ranks,(merged_end_dates=DATE(9999,12,31))*(merged_names=A2798)),"")</f>
        <v/>
      </c>
      <c r="F2798" s="17" t="str">
        <f ca="1">_xlfn.XLOOKUP(J2798,Promotions[Promo Key],Promotions[Promo Date],"")</f>
        <v/>
      </c>
      <c r="G2798" s="18" t="str">
        <f t="shared" ca="1" si="187"/>
        <v/>
      </c>
      <c r="H2798" s="18" t="str">
        <f t="shared" ca="1" si="186"/>
        <v/>
      </c>
      <c r="I2798" s="17" t="str">
        <f>_xlfn.XLOOKUP(A2798,Students[Full Name],Students[Starting Rank],"")</f>
        <v/>
      </c>
      <c r="J2798" s="15" t="str">
        <f t="shared" ca="1" si="188"/>
        <v xml:space="preserve">: </v>
      </c>
      <c r="K2798" s="16" t="str">
        <f>_xlfn.XLOOKUP(A2798,Students[Full Name],Students[Start Date],"")</f>
        <v/>
      </c>
      <c r="L2798" s="18">
        <f t="shared" ca="1" si="189"/>
        <v>-1</v>
      </c>
      <c r="M2798" s="18" cm="1">
        <f t="array" aca="1" ref="M2798" ca="1">SUMPRODUCT(Inactives[Days Inactive]*(Inactives[Student]=A2798))/365</f>
        <v>0</v>
      </c>
      <c r="N2798" s="18" t="str" cm="1">
        <f t="array" ref="N2798">IF(LEN($A2798)&gt;0,SUMPRODUCT(($A2798=merged_names)*(_xlfn.TEXTAFTER(N$2, "At ")=merged_belt_colours)*merged_months_at_rank),"")</f>
        <v/>
      </c>
      <c r="O2798" s="18" t="str" cm="1">
        <f t="array" ref="O2798">IF(LEN($A2798)&gt;0,SUMPRODUCT(($A2798=merged_names)*(_xlfn.TEXTAFTER(O$2, "At ")=merged_belt_colours)*merged_months_at_rank),"")</f>
        <v/>
      </c>
      <c r="P2798" s="18" t="str" cm="1">
        <f t="array" ref="P2798">IF(LEN($A2798)&gt;0,SUMPRODUCT(($A2798=merged_names)*(_xlfn.TEXTAFTER(P$2, "At ")=merged_belt_colours)*merged_months_at_rank),"")</f>
        <v/>
      </c>
      <c r="Q2798" s="18" t="str" cm="1">
        <f t="array" ref="Q2798">IF(LEN($A2798)&gt;0,SUMPRODUCT(($A2798=merged_names)*(_xlfn.TEXTAFTER(Q$2, "At ")=merged_belt_colours)*merged_months_at_rank),"")</f>
        <v/>
      </c>
      <c r="R2798" s="18" t="str" cm="1">
        <f t="array" ref="R2798">IF(LEN($A2798)&gt;0,SUMPRODUCT(($A2798=merged_names)*(_xlfn.TEXTAFTER(R$2, "At ")=merged_belt_colours)*merged_months_at_rank),"")</f>
        <v/>
      </c>
    </row>
    <row r="2799" spans="1:18" x14ac:dyDescent="0.25">
      <c r="A2799"/>
      <c r="B2799" s="15" t="str" cm="1">
        <f t="array" ref="B2799">IFERROR(IF(LEN(A2799)&gt;0, IF(SUMPRODUCT((Inactives[Key]=J2799)*(Inactives[Currently Inactive]))=1,"Inactive","Active"),""),"Active")</f>
        <v/>
      </c>
      <c r="C2799" s="16" t="str" cm="1">
        <f t="array" aca="1" ref="C2799" ca="1">IFERROR(_xlfn._xlws.FILTER(Inactives[Inactive On],(Inactives[Key]=J2799)*(Inactives[Currently Inactive]),""),"")</f>
        <v/>
      </c>
      <c r="D2799" s="16" t="str" cm="1">
        <f t="array" aca="1" ref="D2799" ca="1">IFERROR(INDEX(_xlfn.TEXTSPLIT(E2799," "),1),"")</f>
        <v/>
      </c>
      <c r="E2799" s="15" t="str" cm="1">
        <f t="array" aca="1" ref="E2799" ca="1">IFERROR(_xlfn._xlws.FILTER(merged_ranks,(merged_end_dates=DATE(9999,12,31))*(merged_names=A2799)),"")</f>
        <v/>
      </c>
      <c r="F2799" s="17" t="str">
        <f ca="1">_xlfn.XLOOKUP(J2799,Promotions[Promo Key],Promotions[Promo Date],"")</f>
        <v/>
      </c>
      <c r="G2799" s="18" t="str">
        <f t="shared" ca="1" si="187"/>
        <v/>
      </c>
      <c r="H2799" s="18" t="str">
        <f t="shared" ca="1" si="186"/>
        <v/>
      </c>
      <c r="I2799" s="17" t="str">
        <f>_xlfn.XLOOKUP(A2799,Students[Full Name],Students[Starting Rank],"")</f>
        <v/>
      </c>
      <c r="J2799" s="15" t="str">
        <f t="shared" ca="1" si="188"/>
        <v xml:space="preserve">: </v>
      </c>
      <c r="K2799" s="16" t="str">
        <f>_xlfn.XLOOKUP(A2799,Students[Full Name],Students[Start Date],"")</f>
        <v/>
      </c>
      <c r="L2799" s="18">
        <f t="shared" ca="1" si="189"/>
        <v>-1</v>
      </c>
      <c r="M2799" s="18" cm="1">
        <f t="array" aca="1" ref="M2799" ca="1">SUMPRODUCT(Inactives[Days Inactive]*(Inactives[Student]=A2799))/365</f>
        <v>0</v>
      </c>
      <c r="N2799" s="18" t="str" cm="1">
        <f t="array" ref="N2799">IF(LEN($A2799)&gt;0,SUMPRODUCT(($A2799=merged_names)*(_xlfn.TEXTAFTER(N$2, "At ")=merged_belt_colours)*merged_months_at_rank),"")</f>
        <v/>
      </c>
      <c r="O2799" s="18" t="str" cm="1">
        <f t="array" ref="O2799">IF(LEN($A2799)&gt;0,SUMPRODUCT(($A2799=merged_names)*(_xlfn.TEXTAFTER(O$2, "At ")=merged_belt_colours)*merged_months_at_rank),"")</f>
        <v/>
      </c>
      <c r="P2799" s="18" t="str" cm="1">
        <f t="array" ref="P2799">IF(LEN($A2799)&gt;0,SUMPRODUCT(($A2799=merged_names)*(_xlfn.TEXTAFTER(P$2, "At ")=merged_belt_colours)*merged_months_at_rank),"")</f>
        <v/>
      </c>
      <c r="Q2799" s="18" t="str" cm="1">
        <f t="array" ref="Q2799">IF(LEN($A2799)&gt;0,SUMPRODUCT(($A2799=merged_names)*(_xlfn.TEXTAFTER(Q$2, "At ")=merged_belt_colours)*merged_months_at_rank),"")</f>
        <v/>
      </c>
      <c r="R2799" s="18" t="str" cm="1">
        <f t="array" ref="R2799">IF(LEN($A2799)&gt;0,SUMPRODUCT(($A2799=merged_names)*(_xlfn.TEXTAFTER(R$2, "At ")=merged_belt_colours)*merged_months_at_rank),"")</f>
        <v/>
      </c>
    </row>
    <row r="2800" spans="1:18" x14ac:dyDescent="0.25">
      <c r="A2800"/>
      <c r="B2800" s="15" t="str" cm="1">
        <f t="array" ref="B2800">IFERROR(IF(LEN(A2800)&gt;0, IF(SUMPRODUCT((Inactives[Key]=J2800)*(Inactives[Currently Inactive]))=1,"Inactive","Active"),""),"Active")</f>
        <v/>
      </c>
      <c r="C2800" s="16" t="str" cm="1">
        <f t="array" aca="1" ref="C2800" ca="1">IFERROR(_xlfn._xlws.FILTER(Inactives[Inactive On],(Inactives[Key]=J2800)*(Inactives[Currently Inactive]),""),"")</f>
        <v/>
      </c>
      <c r="D2800" s="16" t="str" cm="1">
        <f t="array" aca="1" ref="D2800" ca="1">IFERROR(INDEX(_xlfn.TEXTSPLIT(E2800," "),1),"")</f>
        <v/>
      </c>
      <c r="E2800" s="15" t="str" cm="1">
        <f t="array" aca="1" ref="E2800" ca="1">IFERROR(_xlfn._xlws.FILTER(merged_ranks,(merged_end_dates=DATE(9999,12,31))*(merged_names=A2800)),"")</f>
        <v/>
      </c>
      <c r="F2800" s="17" t="str">
        <f ca="1">_xlfn.XLOOKUP(J2800,Promotions[Promo Key],Promotions[Promo Date],"")</f>
        <v/>
      </c>
      <c r="G2800" s="18" t="str">
        <f t="shared" ca="1" si="187"/>
        <v/>
      </c>
      <c r="H2800" s="18" t="str">
        <f t="shared" ca="1" si="186"/>
        <v/>
      </c>
      <c r="I2800" s="17" t="str">
        <f>_xlfn.XLOOKUP(A2800,Students[Full Name],Students[Starting Rank],"")</f>
        <v/>
      </c>
      <c r="J2800" s="15" t="str">
        <f t="shared" ca="1" si="188"/>
        <v xml:space="preserve">: </v>
      </c>
      <c r="K2800" s="16" t="str">
        <f>_xlfn.XLOOKUP(A2800,Students[Full Name],Students[Start Date],"")</f>
        <v/>
      </c>
      <c r="L2800" s="18">
        <f t="shared" ca="1" si="189"/>
        <v>-1</v>
      </c>
      <c r="M2800" s="18" cm="1">
        <f t="array" aca="1" ref="M2800" ca="1">SUMPRODUCT(Inactives[Days Inactive]*(Inactives[Student]=A2800))/365</f>
        <v>0</v>
      </c>
      <c r="N2800" s="18" t="str" cm="1">
        <f t="array" ref="N2800">IF(LEN($A2800)&gt;0,SUMPRODUCT(($A2800=merged_names)*(_xlfn.TEXTAFTER(N$2, "At ")=merged_belt_colours)*merged_months_at_rank),"")</f>
        <v/>
      </c>
      <c r="O2800" s="18" t="str" cm="1">
        <f t="array" ref="O2800">IF(LEN($A2800)&gt;0,SUMPRODUCT(($A2800=merged_names)*(_xlfn.TEXTAFTER(O$2, "At ")=merged_belt_colours)*merged_months_at_rank),"")</f>
        <v/>
      </c>
      <c r="P2800" s="18" t="str" cm="1">
        <f t="array" ref="P2800">IF(LEN($A2800)&gt;0,SUMPRODUCT(($A2800=merged_names)*(_xlfn.TEXTAFTER(P$2, "At ")=merged_belt_colours)*merged_months_at_rank),"")</f>
        <v/>
      </c>
      <c r="Q2800" s="18" t="str" cm="1">
        <f t="array" ref="Q2800">IF(LEN($A2800)&gt;0,SUMPRODUCT(($A2800=merged_names)*(_xlfn.TEXTAFTER(Q$2, "At ")=merged_belt_colours)*merged_months_at_rank),"")</f>
        <v/>
      </c>
      <c r="R2800" s="18" t="str" cm="1">
        <f t="array" ref="R2800">IF(LEN($A2800)&gt;0,SUMPRODUCT(($A2800=merged_names)*(_xlfn.TEXTAFTER(R$2, "At ")=merged_belt_colours)*merged_months_at_rank),"")</f>
        <v/>
      </c>
    </row>
    <row r="2801" spans="1:18" x14ac:dyDescent="0.25">
      <c r="A2801"/>
      <c r="B2801" s="15" t="str" cm="1">
        <f t="array" ref="B2801">IFERROR(IF(LEN(A2801)&gt;0, IF(SUMPRODUCT((Inactives[Key]=J2801)*(Inactives[Currently Inactive]))=1,"Inactive","Active"),""),"Active")</f>
        <v/>
      </c>
      <c r="C2801" s="16" t="str" cm="1">
        <f t="array" aca="1" ref="C2801" ca="1">IFERROR(_xlfn._xlws.FILTER(Inactives[Inactive On],(Inactives[Key]=J2801)*(Inactives[Currently Inactive]),""),"")</f>
        <v/>
      </c>
      <c r="D2801" s="16" t="str" cm="1">
        <f t="array" aca="1" ref="D2801" ca="1">IFERROR(INDEX(_xlfn.TEXTSPLIT(E2801," "),1),"")</f>
        <v/>
      </c>
      <c r="E2801" s="15" t="str" cm="1">
        <f t="array" aca="1" ref="E2801" ca="1">IFERROR(_xlfn._xlws.FILTER(merged_ranks,(merged_end_dates=DATE(9999,12,31))*(merged_names=A2801)),"")</f>
        <v/>
      </c>
      <c r="F2801" s="17" t="str">
        <f ca="1">_xlfn.XLOOKUP(J2801,Promotions[Promo Key],Promotions[Promo Date],"")</f>
        <v/>
      </c>
      <c r="G2801" s="18" t="str">
        <f t="shared" ca="1" si="187"/>
        <v/>
      </c>
      <c r="H2801" s="18" t="str">
        <f t="shared" ca="1" si="186"/>
        <v/>
      </c>
      <c r="I2801" s="17" t="str">
        <f>_xlfn.XLOOKUP(A2801,Students[Full Name],Students[Starting Rank],"")</f>
        <v/>
      </c>
      <c r="J2801" s="15" t="str">
        <f t="shared" ca="1" si="188"/>
        <v xml:space="preserve">: </v>
      </c>
      <c r="K2801" s="16" t="str">
        <f>_xlfn.XLOOKUP(A2801,Students[Full Name],Students[Start Date],"")</f>
        <v/>
      </c>
      <c r="L2801" s="18">
        <f t="shared" ca="1" si="189"/>
        <v>-1</v>
      </c>
      <c r="M2801" s="18" cm="1">
        <f t="array" aca="1" ref="M2801" ca="1">SUMPRODUCT(Inactives[Days Inactive]*(Inactives[Student]=A2801))/365</f>
        <v>0</v>
      </c>
      <c r="N2801" s="18" t="str" cm="1">
        <f t="array" ref="N2801">IF(LEN($A2801)&gt;0,SUMPRODUCT(($A2801=merged_names)*(_xlfn.TEXTAFTER(N$2, "At ")=merged_belt_colours)*merged_months_at_rank),"")</f>
        <v/>
      </c>
      <c r="O2801" s="18" t="str" cm="1">
        <f t="array" ref="O2801">IF(LEN($A2801)&gt;0,SUMPRODUCT(($A2801=merged_names)*(_xlfn.TEXTAFTER(O$2, "At ")=merged_belt_colours)*merged_months_at_rank),"")</f>
        <v/>
      </c>
      <c r="P2801" s="18" t="str" cm="1">
        <f t="array" ref="P2801">IF(LEN($A2801)&gt;0,SUMPRODUCT(($A2801=merged_names)*(_xlfn.TEXTAFTER(P$2, "At ")=merged_belt_colours)*merged_months_at_rank),"")</f>
        <v/>
      </c>
      <c r="Q2801" s="18" t="str" cm="1">
        <f t="array" ref="Q2801">IF(LEN($A2801)&gt;0,SUMPRODUCT(($A2801=merged_names)*(_xlfn.TEXTAFTER(Q$2, "At ")=merged_belt_colours)*merged_months_at_rank),"")</f>
        <v/>
      </c>
      <c r="R2801" s="18" t="str" cm="1">
        <f t="array" ref="R2801">IF(LEN($A2801)&gt;0,SUMPRODUCT(($A2801=merged_names)*(_xlfn.TEXTAFTER(R$2, "At ")=merged_belt_colours)*merged_months_at_rank),"")</f>
        <v/>
      </c>
    </row>
    <row r="2802" spans="1:18" x14ac:dyDescent="0.25">
      <c r="A2802"/>
      <c r="B2802" s="15" t="str" cm="1">
        <f t="array" ref="B2802">IFERROR(IF(LEN(A2802)&gt;0, IF(SUMPRODUCT((Inactives[Key]=J2802)*(Inactives[Currently Inactive]))=1,"Inactive","Active"),""),"Active")</f>
        <v/>
      </c>
      <c r="C2802" s="16" t="str" cm="1">
        <f t="array" aca="1" ref="C2802" ca="1">IFERROR(_xlfn._xlws.FILTER(Inactives[Inactive On],(Inactives[Key]=J2802)*(Inactives[Currently Inactive]),""),"")</f>
        <v/>
      </c>
      <c r="D2802" s="16" t="str" cm="1">
        <f t="array" aca="1" ref="D2802" ca="1">IFERROR(INDEX(_xlfn.TEXTSPLIT(E2802," "),1),"")</f>
        <v/>
      </c>
      <c r="E2802" s="15" t="str" cm="1">
        <f t="array" aca="1" ref="E2802" ca="1">IFERROR(_xlfn._xlws.FILTER(merged_ranks,(merged_end_dates=DATE(9999,12,31))*(merged_names=A2802)),"")</f>
        <v/>
      </c>
      <c r="F2802" s="17" t="str">
        <f ca="1">_xlfn.XLOOKUP(J2802,Promotions[Promo Key],Promotions[Promo Date],"")</f>
        <v/>
      </c>
      <c r="G2802" s="18" t="str">
        <f t="shared" ca="1" si="187"/>
        <v/>
      </c>
      <c r="H2802" s="18" t="str">
        <f t="shared" ca="1" si="186"/>
        <v/>
      </c>
      <c r="I2802" s="17" t="str">
        <f>_xlfn.XLOOKUP(A2802,Students[Full Name],Students[Starting Rank],"")</f>
        <v/>
      </c>
      <c r="J2802" s="15" t="str">
        <f t="shared" ca="1" si="188"/>
        <v xml:space="preserve">: </v>
      </c>
      <c r="K2802" s="16" t="str">
        <f>_xlfn.XLOOKUP(A2802,Students[Full Name],Students[Start Date],"")</f>
        <v/>
      </c>
      <c r="L2802" s="18">
        <f t="shared" ca="1" si="189"/>
        <v>-1</v>
      </c>
      <c r="M2802" s="18" cm="1">
        <f t="array" aca="1" ref="M2802" ca="1">SUMPRODUCT(Inactives[Days Inactive]*(Inactives[Student]=A2802))/365</f>
        <v>0</v>
      </c>
      <c r="N2802" s="18" t="str" cm="1">
        <f t="array" ref="N2802">IF(LEN($A2802)&gt;0,SUMPRODUCT(($A2802=merged_names)*(_xlfn.TEXTAFTER(N$2, "At ")=merged_belt_colours)*merged_months_at_rank),"")</f>
        <v/>
      </c>
      <c r="O2802" s="18" t="str" cm="1">
        <f t="array" ref="O2802">IF(LEN($A2802)&gt;0,SUMPRODUCT(($A2802=merged_names)*(_xlfn.TEXTAFTER(O$2, "At ")=merged_belt_colours)*merged_months_at_rank),"")</f>
        <v/>
      </c>
      <c r="P2802" s="18" t="str" cm="1">
        <f t="array" ref="P2802">IF(LEN($A2802)&gt;0,SUMPRODUCT(($A2802=merged_names)*(_xlfn.TEXTAFTER(P$2, "At ")=merged_belt_colours)*merged_months_at_rank),"")</f>
        <v/>
      </c>
      <c r="Q2802" s="18" t="str" cm="1">
        <f t="array" ref="Q2802">IF(LEN($A2802)&gt;0,SUMPRODUCT(($A2802=merged_names)*(_xlfn.TEXTAFTER(Q$2, "At ")=merged_belt_colours)*merged_months_at_rank),"")</f>
        <v/>
      </c>
      <c r="R2802" s="18" t="str" cm="1">
        <f t="array" ref="R2802">IF(LEN($A2802)&gt;0,SUMPRODUCT(($A2802=merged_names)*(_xlfn.TEXTAFTER(R$2, "At ")=merged_belt_colours)*merged_months_at_rank),"")</f>
        <v/>
      </c>
    </row>
    <row r="2803" spans="1:18" x14ac:dyDescent="0.25">
      <c r="A2803"/>
      <c r="B2803" s="15" t="str" cm="1">
        <f t="array" ref="B2803">IFERROR(IF(LEN(A2803)&gt;0, IF(SUMPRODUCT((Inactives[Key]=J2803)*(Inactives[Currently Inactive]))=1,"Inactive","Active"),""),"Active")</f>
        <v/>
      </c>
      <c r="C2803" s="16" t="str" cm="1">
        <f t="array" aca="1" ref="C2803" ca="1">IFERROR(_xlfn._xlws.FILTER(Inactives[Inactive On],(Inactives[Key]=J2803)*(Inactives[Currently Inactive]),""),"")</f>
        <v/>
      </c>
      <c r="D2803" s="16" t="str" cm="1">
        <f t="array" aca="1" ref="D2803" ca="1">IFERROR(INDEX(_xlfn.TEXTSPLIT(E2803," "),1),"")</f>
        <v/>
      </c>
      <c r="E2803" s="15" t="str" cm="1">
        <f t="array" aca="1" ref="E2803" ca="1">IFERROR(_xlfn._xlws.FILTER(merged_ranks,(merged_end_dates=DATE(9999,12,31))*(merged_names=A2803)),"")</f>
        <v/>
      </c>
      <c r="F2803" s="17" t="str">
        <f ca="1">_xlfn.XLOOKUP(J2803,Promotions[Promo Key],Promotions[Promo Date],"")</f>
        <v/>
      </c>
      <c r="G2803" s="18" t="str">
        <f t="shared" ca="1" si="187"/>
        <v/>
      </c>
      <c r="H2803" s="18" t="str">
        <f t="shared" ca="1" si="186"/>
        <v/>
      </c>
      <c r="I2803" s="17" t="str">
        <f>_xlfn.XLOOKUP(A2803,Students[Full Name],Students[Starting Rank],"")</f>
        <v/>
      </c>
      <c r="J2803" s="15" t="str">
        <f t="shared" ca="1" si="188"/>
        <v xml:space="preserve">: </v>
      </c>
      <c r="K2803" s="16" t="str">
        <f>_xlfn.XLOOKUP(A2803,Students[Full Name],Students[Start Date],"")</f>
        <v/>
      </c>
      <c r="L2803" s="18">
        <f t="shared" ca="1" si="189"/>
        <v>-1</v>
      </c>
      <c r="M2803" s="18" cm="1">
        <f t="array" aca="1" ref="M2803" ca="1">SUMPRODUCT(Inactives[Days Inactive]*(Inactives[Student]=A2803))/365</f>
        <v>0</v>
      </c>
      <c r="N2803" s="18" t="str" cm="1">
        <f t="array" ref="N2803">IF(LEN($A2803)&gt;0,SUMPRODUCT(($A2803=merged_names)*(_xlfn.TEXTAFTER(N$2, "At ")=merged_belt_colours)*merged_months_at_rank),"")</f>
        <v/>
      </c>
      <c r="O2803" s="18" t="str" cm="1">
        <f t="array" ref="O2803">IF(LEN($A2803)&gt;0,SUMPRODUCT(($A2803=merged_names)*(_xlfn.TEXTAFTER(O$2, "At ")=merged_belt_colours)*merged_months_at_rank),"")</f>
        <v/>
      </c>
      <c r="P2803" s="18" t="str" cm="1">
        <f t="array" ref="P2803">IF(LEN($A2803)&gt;0,SUMPRODUCT(($A2803=merged_names)*(_xlfn.TEXTAFTER(P$2, "At ")=merged_belt_colours)*merged_months_at_rank),"")</f>
        <v/>
      </c>
      <c r="Q2803" s="18" t="str" cm="1">
        <f t="array" ref="Q2803">IF(LEN($A2803)&gt;0,SUMPRODUCT(($A2803=merged_names)*(_xlfn.TEXTAFTER(Q$2, "At ")=merged_belt_colours)*merged_months_at_rank),"")</f>
        <v/>
      </c>
      <c r="R2803" s="18" t="str" cm="1">
        <f t="array" ref="R2803">IF(LEN($A2803)&gt;0,SUMPRODUCT(($A2803=merged_names)*(_xlfn.TEXTAFTER(R$2, "At ")=merged_belt_colours)*merged_months_at_rank),"")</f>
        <v/>
      </c>
    </row>
    <row r="2804" spans="1:18" x14ac:dyDescent="0.25">
      <c r="A2804"/>
      <c r="B2804" s="15" t="str" cm="1">
        <f t="array" ref="B2804">IFERROR(IF(LEN(A2804)&gt;0, IF(SUMPRODUCT((Inactives[Key]=J2804)*(Inactives[Currently Inactive]))=1,"Inactive","Active"),""),"Active")</f>
        <v/>
      </c>
      <c r="C2804" s="16" t="str" cm="1">
        <f t="array" aca="1" ref="C2804" ca="1">IFERROR(_xlfn._xlws.FILTER(Inactives[Inactive On],(Inactives[Key]=J2804)*(Inactives[Currently Inactive]),""),"")</f>
        <v/>
      </c>
      <c r="D2804" s="16" t="str" cm="1">
        <f t="array" aca="1" ref="D2804" ca="1">IFERROR(INDEX(_xlfn.TEXTSPLIT(E2804," "),1),"")</f>
        <v/>
      </c>
      <c r="E2804" s="15" t="str" cm="1">
        <f t="array" aca="1" ref="E2804" ca="1">IFERROR(_xlfn._xlws.FILTER(merged_ranks,(merged_end_dates=DATE(9999,12,31))*(merged_names=A2804)),"")</f>
        <v/>
      </c>
      <c r="F2804" s="17" t="str">
        <f ca="1">_xlfn.XLOOKUP(J2804,Promotions[Promo Key],Promotions[Promo Date],"")</f>
        <v/>
      </c>
      <c r="G2804" s="18" t="str">
        <f t="shared" ca="1" si="187"/>
        <v/>
      </c>
      <c r="H2804" s="18" t="str">
        <f t="shared" ca="1" si="186"/>
        <v/>
      </c>
      <c r="I2804" s="17" t="str">
        <f>_xlfn.XLOOKUP(A2804,Students[Full Name],Students[Starting Rank],"")</f>
        <v/>
      </c>
      <c r="J2804" s="15" t="str">
        <f t="shared" ca="1" si="188"/>
        <v xml:space="preserve">: </v>
      </c>
      <c r="K2804" s="16" t="str">
        <f>_xlfn.XLOOKUP(A2804,Students[Full Name],Students[Start Date],"")</f>
        <v/>
      </c>
      <c r="L2804" s="18">
        <f t="shared" ca="1" si="189"/>
        <v>-1</v>
      </c>
      <c r="M2804" s="18" cm="1">
        <f t="array" aca="1" ref="M2804" ca="1">SUMPRODUCT(Inactives[Days Inactive]*(Inactives[Student]=A2804))/365</f>
        <v>0</v>
      </c>
      <c r="N2804" s="18" t="str" cm="1">
        <f t="array" ref="N2804">IF(LEN($A2804)&gt;0,SUMPRODUCT(($A2804=merged_names)*(_xlfn.TEXTAFTER(N$2, "At ")=merged_belt_colours)*merged_months_at_rank),"")</f>
        <v/>
      </c>
      <c r="O2804" s="18" t="str" cm="1">
        <f t="array" ref="O2804">IF(LEN($A2804)&gt;0,SUMPRODUCT(($A2804=merged_names)*(_xlfn.TEXTAFTER(O$2, "At ")=merged_belt_colours)*merged_months_at_rank),"")</f>
        <v/>
      </c>
      <c r="P2804" s="18" t="str" cm="1">
        <f t="array" ref="P2804">IF(LEN($A2804)&gt;0,SUMPRODUCT(($A2804=merged_names)*(_xlfn.TEXTAFTER(P$2, "At ")=merged_belt_colours)*merged_months_at_rank),"")</f>
        <v/>
      </c>
      <c r="Q2804" s="18" t="str" cm="1">
        <f t="array" ref="Q2804">IF(LEN($A2804)&gt;0,SUMPRODUCT(($A2804=merged_names)*(_xlfn.TEXTAFTER(Q$2, "At ")=merged_belt_colours)*merged_months_at_rank),"")</f>
        <v/>
      </c>
      <c r="R2804" s="18" t="str" cm="1">
        <f t="array" ref="R2804">IF(LEN($A2804)&gt;0,SUMPRODUCT(($A2804=merged_names)*(_xlfn.TEXTAFTER(R$2, "At ")=merged_belt_colours)*merged_months_at_rank),"")</f>
        <v/>
      </c>
    </row>
    <row r="2805" spans="1:18" x14ac:dyDescent="0.25">
      <c r="A2805"/>
      <c r="B2805" s="15" t="str" cm="1">
        <f t="array" ref="B2805">IFERROR(IF(LEN(A2805)&gt;0, IF(SUMPRODUCT((Inactives[Key]=J2805)*(Inactives[Currently Inactive]))=1,"Inactive","Active"),""),"Active")</f>
        <v/>
      </c>
      <c r="C2805" s="16" t="str" cm="1">
        <f t="array" aca="1" ref="C2805" ca="1">IFERROR(_xlfn._xlws.FILTER(Inactives[Inactive On],(Inactives[Key]=J2805)*(Inactives[Currently Inactive]),""),"")</f>
        <v/>
      </c>
      <c r="D2805" s="16" t="str" cm="1">
        <f t="array" aca="1" ref="D2805" ca="1">IFERROR(INDEX(_xlfn.TEXTSPLIT(E2805," "),1),"")</f>
        <v/>
      </c>
      <c r="E2805" s="15" t="str" cm="1">
        <f t="array" aca="1" ref="E2805" ca="1">IFERROR(_xlfn._xlws.FILTER(merged_ranks,(merged_end_dates=DATE(9999,12,31))*(merged_names=A2805)),"")</f>
        <v/>
      </c>
      <c r="F2805" s="17" t="str">
        <f ca="1">_xlfn.XLOOKUP(J2805,Promotions[Promo Key],Promotions[Promo Date],"")</f>
        <v/>
      </c>
      <c r="G2805" s="18" t="str">
        <f t="shared" ca="1" si="187"/>
        <v/>
      </c>
      <c r="H2805" s="18" t="str">
        <f t="shared" ca="1" si="186"/>
        <v/>
      </c>
      <c r="I2805" s="17" t="str">
        <f>_xlfn.XLOOKUP(A2805,Students[Full Name],Students[Starting Rank],"")</f>
        <v/>
      </c>
      <c r="J2805" s="15" t="str">
        <f t="shared" ca="1" si="188"/>
        <v xml:space="preserve">: </v>
      </c>
      <c r="K2805" s="16" t="str">
        <f>_xlfn.XLOOKUP(A2805,Students[Full Name],Students[Start Date],"")</f>
        <v/>
      </c>
      <c r="L2805" s="18">
        <f t="shared" ca="1" si="189"/>
        <v>-1</v>
      </c>
      <c r="M2805" s="18" cm="1">
        <f t="array" aca="1" ref="M2805" ca="1">SUMPRODUCT(Inactives[Days Inactive]*(Inactives[Student]=A2805))/365</f>
        <v>0</v>
      </c>
      <c r="N2805" s="18" t="str" cm="1">
        <f t="array" ref="N2805">IF(LEN($A2805)&gt;0,SUMPRODUCT(($A2805=merged_names)*(_xlfn.TEXTAFTER(N$2, "At ")=merged_belt_colours)*merged_months_at_rank),"")</f>
        <v/>
      </c>
      <c r="O2805" s="18" t="str" cm="1">
        <f t="array" ref="O2805">IF(LEN($A2805)&gt;0,SUMPRODUCT(($A2805=merged_names)*(_xlfn.TEXTAFTER(O$2, "At ")=merged_belt_colours)*merged_months_at_rank),"")</f>
        <v/>
      </c>
      <c r="P2805" s="18" t="str" cm="1">
        <f t="array" ref="P2805">IF(LEN($A2805)&gt;0,SUMPRODUCT(($A2805=merged_names)*(_xlfn.TEXTAFTER(P$2, "At ")=merged_belt_colours)*merged_months_at_rank),"")</f>
        <v/>
      </c>
      <c r="Q2805" s="18" t="str" cm="1">
        <f t="array" ref="Q2805">IF(LEN($A2805)&gt;0,SUMPRODUCT(($A2805=merged_names)*(_xlfn.TEXTAFTER(Q$2, "At ")=merged_belt_colours)*merged_months_at_rank),"")</f>
        <v/>
      </c>
      <c r="R2805" s="18" t="str" cm="1">
        <f t="array" ref="R2805">IF(LEN($A2805)&gt;0,SUMPRODUCT(($A2805=merged_names)*(_xlfn.TEXTAFTER(R$2, "At ")=merged_belt_colours)*merged_months_at_rank),"")</f>
        <v/>
      </c>
    </row>
    <row r="2806" spans="1:18" x14ac:dyDescent="0.25">
      <c r="A2806"/>
      <c r="B2806" s="15" t="str" cm="1">
        <f t="array" ref="B2806">IFERROR(IF(LEN(A2806)&gt;0, IF(SUMPRODUCT((Inactives[Key]=J2806)*(Inactives[Currently Inactive]))=1,"Inactive","Active"),""),"Active")</f>
        <v/>
      </c>
      <c r="C2806" s="16" t="str" cm="1">
        <f t="array" aca="1" ref="C2806" ca="1">IFERROR(_xlfn._xlws.FILTER(Inactives[Inactive On],(Inactives[Key]=J2806)*(Inactives[Currently Inactive]),""),"")</f>
        <v/>
      </c>
      <c r="D2806" s="16" t="str" cm="1">
        <f t="array" aca="1" ref="D2806" ca="1">IFERROR(INDEX(_xlfn.TEXTSPLIT(E2806," "),1),"")</f>
        <v/>
      </c>
      <c r="E2806" s="15" t="str" cm="1">
        <f t="array" aca="1" ref="E2806" ca="1">IFERROR(_xlfn._xlws.FILTER(merged_ranks,(merged_end_dates=DATE(9999,12,31))*(merged_names=A2806)),"")</f>
        <v/>
      </c>
      <c r="F2806" s="17" t="str">
        <f ca="1">_xlfn.XLOOKUP(J2806,Promotions[Promo Key],Promotions[Promo Date],"")</f>
        <v/>
      </c>
      <c r="G2806" s="18" t="str">
        <f t="shared" ca="1" si="187"/>
        <v/>
      </c>
      <c r="H2806" s="18" t="str">
        <f t="shared" ca="1" si="186"/>
        <v/>
      </c>
      <c r="I2806" s="17" t="str">
        <f>_xlfn.XLOOKUP(A2806,Students[Full Name],Students[Starting Rank],"")</f>
        <v/>
      </c>
      <c r="J2806" s="15" t="str">
        <f t="shared" ca="1" si="188"/>
        <v xml:space="preserve">: </v>
      </c>
      <c r="K2806" s="16" t="str">
        <f>_xlfn.XLOOKUP(A2806,Students[Full Name],Students[Start Date],"")</f>
        <v/>
      </c>
      <c r="L2806" s="18">
        <f t="shared" ca="1" si="189"/>
        <v>-1</v>
      </c>
      <c r="M2806" s="18" cm="1">
        <f t="array" aca="1" ref="M2806" ca="1">SUMPRODUCT(Inactives[Days Inactive]*(Inactives[Student]=A2806))/365</f>
        <v>0</v>
      </c>
      <c r="N2806" s="18" t="str" cm="1">
        <f t="array" ref="N2806">IF(LEN($A2806)&gt;0,SUMPRODUCT(($A2806=merged_names)*(_xlfn.TEXTAFTER(N$2, "At ")=merged_belt_colours)*merged_months_at_rank),"")</f>
        <v/>
      </c>
      <c r="O2806" s="18" t="str" cm="1">
        <f t="array" ref="O2806">IF(LEN($A2806)&gt;0,SUMPRODUCT(($A2806=merged_names)*(_xlfn.TEXTAFTER(O$2, "At ")=merged_belt_colours)*merged_months_at_rank),"")</f>
        <v/>
      </c>
      <c r="P2806" s="18" t="str" cm="1">
        <f t="array" ref="P2806">IF(LEN($A2806)&gt;0,SUMPRODUCT(($A2806=merged_names)*(_xlfn.TEXTAFTER(P$2, "At ")=merged_belt_colours)*merged_months_at_rank),"")</f>
        <v/>
      </c>
      <c r="Q2806" s="18" t="str" cm="1">
        <f t="array" ref="Q2806">IF(LEN($A2806)&gt;0,SUMPRODUCT(($A2806=merged_names)*(_xlfn.TEXTAFTER(Q$2, "At ")=merged_belt_colours)*merged_months_at_rank),"")</f>
        <v/>
      </c>
      <c r="R2806" s="18" t="str" cm="1">
        <f t="array" ref="R2806">IF(LEN($A2806)&gt;0,SUMPRODUCT(($A2806=merged_names)*(_xlfn.TEXTAFTER(R$2, "At ")=merged_belt_colours)*merged_months_at_rank),"")</f>
        <v/>
      </c>
    </row>
    <row r="2807" spans="1:18" x14ac:dyDescent="0.25">
      <c r="A2807"/>
      <c r="B2807" s="15" t="str" cm="1">
        <f t="array" ref="B2807">IFERROR(IF(LEN(A2807)&gt;0, IF(SUMPRODUCT((Inactives[Key]=J2807)*(Inactives[Currently Inactive]))=1,"Inactive","Active"),""),"Active")</f>
        <v/>
      </c>
      <c r="C2807" s="16" t="str" cm="1">
        <f t="array" aca="1" ref="C2807" ca="1">IFERROR(_xlfn._xlws.FILTER(Inactives[Inactive On],(Inactives[Key]=J2807)*(Inactives[Currently Inactive]),""),"")</f>
        <v/>
      </c>
      <c r="D2807" s="16" t="str" cm="1">
        <f t="array" aca="1" ref="D2807" ca="1">IFERROR(INDEX(_xlfn.TEXTSPLIT(E2807," "),1),"")</f>
        <v/>
      </c>
      <c r="E2807" s="15" t="str" cm="1">
        <f t="array" aca="1" ref="E2807" ca="1">IFERROR(_xlfn._xlws.FILTER(merged_ranks,(merged_end_dates=DATE(9999,12,31))*(merged_names=A2807)),"")</f>
        <v/>
      </c>
      <c r="F2807" s="17" t="str">
        <f ca="1">_xlfn.XLOOKUP(J2807,Promotions[Promo Key],Promotions[Promo Date],"")</f>
        <v/>
      </c>
      <c r="G2807" s="18" t="str">
        <f t="shared" ca="1" si="187"/>
        <v/>
      </c>
      <c r="H2807" s="18" t="str">
        <f t="shared" ca="1" si="186"/>
        <v/>
      </c>
      <c r="I2807" s="17" t="str">
        <f>_xlfn.XLOOKUP(A2807,Students[Full Name],Students[Starting Rank],"")</f>
        <v/>
      </c>
      <c r="J2807" s="15" t="str">
        <f t="shared" ca="1" si="188"/>
        <v xml:space="preserve">: </v>
      </c>
      <c r="K2807" s="16" t="str">
        <f>_xlfn.XLOOKUP(A2807,Students[Full Name],Students[Start Date],"")</f>
        <v/>
      </c>
      <c r="L2807" s="18">
        <f t="shared" ca="1" si="189"/>
        <v>-1</v>
      </c>
      <c r="M2807" s="18" cm="1">
        <f t="array" aca="1" ref="M2807" ca="1">SUMPRODUCT(Inactives[Days Inactive]*(Inactives[Student]=A2807))/365</f>
        <v>0</v>
      </c>
      <c r="N2807" s="18" t="str" cm="1">
        <f t="array" ref="N2807">IF(LEN($A2807)&gt;0,SUMPRODUCT(($A2807=merged_names)*(_xlfn.TEXTAFTER(N$2, "At ")=merged_belt_colours)*merged_months_at_rank),"")</f>
        <v/>
      </c>
      <c r="O2807" s="18" t="str" cm="1">
        <f t="array" ref="O2807">IF(LEN($A2807)&gt;0,SUMPRODUCT(($A2807=merged_names)*(_xlfn.TEXTAFTER(O$2, "At ")=merged_belt_colours)*merged_months_at_rank),"")</f>
        <v/>
      </c>
      <c r="P2807" s="18" t="str" cm="1">
        <f t="array" ref="P2807">IF(LEN($A2807)&gt;0,SUMPRODUCT(($A2807=merged_names)*(_xlfn.TEXTAFTER(P$2, "At ")=merged_belt_colours)*merged_months_at_rank),"")</f>
        <v/>
      </c>
      <c r="Q2807" s="18" t="str" cm="1">
        <f t="array" ref="Q2807">IF(LEN($A2807)&gt;0,SUMPRODUCT(($A2807=merged_names)*(_xlfn.TEXTAFTER(Q$2, "At ")=merged_belt_colours)*merged_months_at_rank),"")</f>
        <v/>
      </c>
      <c r="R2807" s="18" t="str" cm="1">
        <f t="array" ref="R2807">IF(LEN($A2807)&gt;0,SUMPRODUCT(($A2807=merged_names)*(_xlfn.TEXTAFTER(R$2, "At ")=merged_belt_colours)*merged_months_at_rank),"")</f>
        <v/>
      </c>
    </row>
    <row r="2808" spans="1:18" x14ac:dyDescent="0.25">
      <c r="A2808"/>
      <c r="B2808" s="15" t="str" cm="1">
        <f t="array" ref="B2808">IFERROR(IF(LEN(A2808)&gt;0, IF(SUMPRODUCT((Inactives[Key]=J2808)*(Inactives[Currently Inactive]))=1,"Inactive","Active"),""),"Active")</f>
        <v/>
      </c>
      <c r="C2808" s="16" t="str" cm="1">
        <f t="array" aca="1" ref="C2808" ca="1">IFERROR(_xlfn._xlws.FILTER(Inactives[Inactive On],(Inactives[Key]=J2808)*(Inactives[Currently Inactive]),""),"")</f>
        <v/>
      </c>
      <c r="D2808" s="16" t="str" cm="1">
        <f t="array" aca="1" ref="D2808" ca="1">IFERROR(INDEX(_xlfn.TEXTSPLIT(E2808," "),1),"")</f>
        <v/>
      </c>
      <c r="E2808" s="15" t="str" cm="1">
        <f t="array" aca="1" ref="E2808" ca="1">IFERROR(_xlfn._xlws.FILTER(merged_ranks,(merged_end_dates=DATE(9999,12,31))*(merged_names=A2808)),"")</f>
        <v/>
      </c>
      <c r="F2808" s="17" t="str">
        <f ca="1">_xlfn.XLOOKUP(J2808,Promotions[Promo Key],Promotions[Promo Date],"")</f>
        <v/>
      </c>
      <c r="G2808" s="18" t="str">
        <f t="shared" ca="1" si="187"/>
        <v/>
      </c>
      <c r="H2808" s="18" t="str">
        <f t="shared" ca="1" si="186"/>
        <v/>
      </c>
      <c r="I2808" s="17" t="str">
        <f>_xlfn.XLOOKUP(A2808,Students[Full Name],Students[Starting Rank],"")</f>
        <v/>
      </c>
      <c r="J2808" s="15" t="str">
        <f t="shared" ca="1" si="188"/>
        <v xml:space="preserve">: </v>
      </c>
      <c r="K2808" s="16" t="str">
        <f>_xlfn.XLOOKUP(A2808,Students[Full Name],Students[Start Date],"")</f>
        <v/>
      </c>
      <c r="L2808" s="18">
        <f t="shared" ca="1" si="189"/>
        <v>-1</v>
      </c>
      <c r="M2808" s="18" cm="1">
        <f t="array" aca="1" ref="M2808" ca="1">SUMPRODUCT(Inactives[Days Inactive]*(Inactives[Student]=A2808))/365</f>
        <v>0</v>
      </c>
      <c r="N2808" s="18" t="str" cm="1">
        <f t="array" ref="N2808">IF(LEN($A2808)&gt;0,SUMPRODUCT(($A2808=merged_names)*(_xlfn.TEXTAFTER(N$2, "At ")=merged_belt_colours)*merged_months_at_rank),"")</f>
        <v/>
      </c>
      <c r="O2808" s="18" t="str" cm="1">
        <f t="array" ref="O2808">IF(LEN($A2808)&gt;0,SUMPRODUCT(($A2808=merged_names)*(_xlfn.TEXTAFTER(O$2, "At ")=merged_belt_colours)*merged_months_at_rank),"")</f>
        <v/>
      </c>
      <c r="P2808" s="18" t="str" cm="1">
        <f t="array" ref="P2808">IF(LEN($A2808)&gt;0,SUMPRODUCT(($A2808=merged_names)*(_xlfn.TEXTAFTER(P$2, "At ")=merged_belt_colours)*merged_months_at_rank),"")</f>
        <v/>
      </c>
      <c r="Q2808" s="18" t="str" cm="1">
        <f t="array" ref="Q2808">IF(LEN($A2808)&gt;0,SUMPRODUCT(($A2808=merged_names)*(_xlfn.TEXTAFTER(Q$2, "At ")=merged_belt_colours)*merged_months_at_rank),"")</f>
        <v/>
      </c>
      <c r="R2808" s="18" t="str" cm="1">
        <f t="array" ref="R2808">IF(LEN($A2808)&gt;0,SUMPRODUCT(($A2808=merged_names)*(_xlfn.TEXTAFTER(R$2, "At ")=merged_belt_colours)*merged_months_at_rank),"")</f>
        <v/>
      </c>
    </row>
    <row r="2809" spans="1:18" x14ac:dyDescent="0.25">
      <c r="A2809"/>
      <c r="B2809" s="15" t="str" cm="1">
        <f t="array" ref="B2809">IFERROR(IF(LEN(A2809)&gt;0, IF(SUMPRODUCT((Inactives[Key]=J2809)*(Inactives[Currently Inactive]))=1,"Inactive","Active"),""),"Active")</f>
        <v/>
      </c>
      <c r="C2809" s="16" t="str" cm="1">
        <f t="array" aca="1" ref="C2809" ca="1">IFERROR(_xlfn._xlws.FILTER(Inactives[Inactive On],(Inactives[Key]=J2809)*(Inactives[Currently Inactive]),""),"")</f>
        <v/>
      </c>
      <c r="D2809" s="16" t="str" cm="1">
        <f t="array" aca="1" ref="D2809" ca="1">IFERROR(INDEX(_xlfn.TEXTSPLIT(E2809," "),1),"")</f>
        <v/>
      </c>
      <c r="E2809" s="15" t="str" cm="1">
        <f t="array" aca="1" ref="E2809" ca="1">IFERROR(_xlfn._xlws.FILTER(merged_ranks,(merged_end_dates=DATE(9999,12,31))*(merged_names=A2809)),"")</f>
        <v/>
      </c>
      <c r="F2809" s="17" t="str">
        <f ca="1">_xlfn.XLOOKUP(J2809,Promotions[Promo Key],Promotions[Promo Date],"")</f>
        <v/>
      </c>
      <c r="G2809" s="18" t="str">
        <f t="shared" ca="1" si="187"/>
        <v/>
      </c>
      <c r="H2809" s="18" t="str">
        <f t="shared" ca="1" si="186"/>
        <v/>
      </c>
      <c r="I2809" s="17" t="str">
        <f>_xlfn.XLOOKUP(A2809,Students[Full Name],Students[Starting Rank],"")</f>
        <v/>
      </c>
      <c r="J2809" s="15" t="str">
        <f t="shared" ca="1" si="188"/>
        <v xml:space="preserve">: </v>
      </c>
      <c r="K2809" s="16" t="str">
        <f>_xlfn.XLOOKUP(A2809,Students[Full Name],Students[Start Date],"")</f>
        <v/>
      </c>
      <c r="L2809" s="18">
        <f t="shared" ca="1" si="189"/>
        <v>-1</v>
      </c>
      <c r="M2809" s="18" cm="1">
        <f t="array" aca="1" ref="M2809" ca="1">SUMPRODUCT(Inactives[Days Inactive]*(Inactives[Student]=A2809))/365</f>
        <v>0</v>
      </c>
      <c r="N2809" s="18" t="str" cm="1">
        <f t="array" ref="N2809">IF(LEN($A2809)&gt;0,SUMPRODUCT(($A2809=merged_names)*(_xlfn.TEXTAFTER(N$2, "At ")=merged_belt_colours)*merged_months_at_rank),"")</f>
        <v/>
      </c>
      <c r="O2809" s="18" t="str" cm="1">
        <f t="array" ref="O2809">IF(LEN($A2809)&gt;0,SUMPRODUCT(($A2809=merged_names)*(_xlfn.TEXTAFTER(O$2, "At ")=merged_belt_colours)*merged_months_at_rank),"")</f>
        <v/>
      </c>
      <c r="P2809" s="18" t="str" cm="1">
        <f t="array" ref="P2809">IF(LEN($A2809)&gt;0,SUMPRODUCT(($A2809=merged_names)*(_xlfn.TEXTAFTER(P$2, "At ")=merged_belt_colours)*merged_months_at_rank),"")</f>
        <v/>
      </c>
      <c r="Q2809" s="18" t="str" cm="1">
        <f t="array" ref="Q2809">IF(LEN($A2809)&gt;0,SUMPRODUCT(($A2809=merged_names)*(_xlfn.TEXTAFTER(Q$2, "At ")=merged_belt_colours)*merged_months_at_rank),"")</f>
        <v/>
      </c>
      <c r="R2809" s="18" t="str" cm="1">
        <f t="array" ref="R2809">IF(LEN($A2809)&gt;0,SUMPRODUCT(($A2809=merged_names)*(_xlfn.TEXTAFTER(R$2, "At ")=merged_belt_colours)*merged_months_at_rank),"")</f>
        <v/>
      </c>
    </row>
    <row r="2810" spans="1:18" x14ac:dyDescent="0.25">
      <c r="A2810"/>
      <c r="B2810" s="15" t="str" cm="1">
        <f t="array" ref="B2810">IFERROR(IF(LEN(A2810)&gt;0, IF(SUMPRODUCT((Inactives[Key]=J2810)*(Inactives[Currently Inactive]))=1,"Inactive","Active"),""),"Active")</f>
        <v/>
      </c>
      <c r="C2810" s="16" t="str" cm="1">
        <f t="array" aca="1" ref="C2810" ca="1">IFERROR(_xlfn._xlws.FILTER(Inactives[Inactive On],(Inactives[Key]=J2810)*(Inactives[Currently Inactive]),""),"")</f>
        <v/>
      </c>
      <c r="D2810" s="16" t="str" cm="1">
        <f t="array" aca="1" ref="D2810" ca="1">IFERROR(INDEX(_xlfn.TEXTSPLIT(E2810," "),1),"")</f>
        <v/>
      </c>
      <c r="E2810" s="15" t="str" cm="1">
        <f t="array" aca="1" ref="E2810" ca="1">IFERROR(_xlfn._xlws.FILTER(merged_ranks,(merged_end_dates=DATE(9999,12,31))*(merged_names=A2810)),"")</f>
        <v/>
      </c>
      <c r="F2810" s="17" t="str">
        <f ca="1">_xlfn.XLOOKUP(J2810,Promotions[Promo Key],Promotions[Promo Date],"")</f>
        <v/>
      </c>
      <c r="G2810" s="18" t="str">
        <f t="shared" ca="1" si="187"/>
        <v/>
      </c>
      <c r="H2810" s="18" t="str">
        <f t="shared" ca="1" si="186"/>
        <v/>
      </c>
      <c r="I2810" s="17" t="str">
        <f>_xlfn.XLOOKUP(A2810,Students[Full Name],Students[Starting Rank],"")</f>
        <v/>
      </c>
      <c r="J2810" s="15" t="str">
        <f t="shared" ca="1" si="188"/>
        <v xml:space="preserve">: </v>
      </c>
      <c r="K2810" s="16" t="str">
        <f>_xlfn.XLOOKUP(A2810,Students[Full Name],Students[Start Date],"")</f>
        <v/>
      </c>
      <c r="L2810" s="18">
        <f t="shared" ca="1" si="189"/>
        <v>-1</v>
      </c>
      <c r="M2810" s="18" cm="1">
        <f t="array" aca="1" ref="M2810" ca="1">SUMPRODUCT(Inactives[Days Inactive]*(Inactives[Student]=A2810))/365</f>
        <v>0</v>
      </c>
      <c r="N2810" s="18" t="str" cm="1">
        <f t="array" ref="N2810">IF(LEN($A2810)&gt;0,SUMPRODUCT(($A2810=merged_names)*(_xlfn.TEXTAFTER(N$2, "At ")=merged_belt_colours)*merged_months_at_rank),"")</f>
        <v/>
      </c>
      <c r="O2810" s="18" t="str" cm="1">
        <f t="array" ref="O2810">IF(LEN($A2810)&gt;0,SUMPRODUCT(($A2810=merged_names)*(_xlfn.TEXTAFTER(O$2, "At ")=merged_belt_colours)*merged_months_at_rank),"")</f>
        <v/>
      </c>
      <c r="P2810" s="18" t="str" cm="1">
        <f t="array" ref="P2810">IF(LEN($A2810)&gt;0,SUMPRODUCT(($A2810=merged_names)*(_xlfn.TEXTAFTER(P$2, "At ")=merged_belt_colours)*merged_months_at_rank),"")</f>
        <v/>
      </c>
      <c r="Q2810" s="18" t="str" cm="1">
        <f t="array" ref="Q2810">IF(LEN($A2810)&gt;0,SUMPRODUCT(($A2810=merged_names)*(_xlfn.TEXTAFTER(Q$2, "At ")=merged_belt_colours)*merged_months_at_rank),"")</f>
        <v/>
      </c>
      <c r="R2810" s="18" t="str" cm="1">
        <f t="array" ref="R2810">IF(LEN($A2810)&gt;0,SUMPRODUCT(($A2810=merged_names)*(_xlfn.TEXTAFTER(R$2, "At ")=merged_belt_colours)*merged_months_at_rank),"")</f>
        <v/>
      </c>
    </row>
    <row r="2811" spans="1:18" x14ac:dyDescent="0.25">
      <c r="A2811"/>
      <c r="B2811" s="15" t="str" cm="1">
        <f t="array" ref="B2811">IFERROR(IF(LEN(A2811)&gt;0, IF(SUMPRODUCT((Inactives[Key]=J2811)*(Inactives[Currently Inactive]))=1,"Inactive","Active"),""),"Active")</f>
        <v/>
      </c>
      <c r="C2811" s="16" t="str" cm="1">
        <f t="array" aca="1" ref="C2811" ca="1">IFERROR(_xlfn._xlws.FILTER(Inactives[Inactive On],(Inactives[Key]=J2811)*(Inactives[Currently Inactive]),""),"")</f>
        <v/>
      </c>
      <c r="D2811" s="16" t="str" cm="1">
        <f t="array" aca="1" ref="D2811" ca="1">IFERROR(INDEX(_xlfn.TEXTSPLIT(E2811," "),1),"")</f>
        <v/>
      </c>
      <c r="E2811" s="15" t="str" cm="1">
        <f t="array" aca="1" ref="E2811" ca="1">IFERROR(_xlfn._xlws.FILTER(merged_ranks,(merged_end_dates=DATE(9999,12,31))*(merged_names=A2811)),"")</f>
        <v/>
      </c>
      <c r="F2811" s="17" t="str">
        <f ca="1">_xlfn.XLOOKUP(J2811,Promotions[Promo Key],Promotions[Promo Date],"")</f>
        <v/>
      </c>
      <c r="G2811" s="18" t="str">
        <f t="shared" ca="1" si="187"/>
        <v/>
      </c>
      <c r="H2811" s="18" t="str">
        <f t="shared" ca="1" si="186"/>
        <v/>
      </c>
      <c r="I2811" s="17" t="str">
        <f>_xlfn.XLOOKUP(A2811,Students[Full Name],Students[Starting Rank],"")</f>
        <v/>
      </c>
      <c r="J2811" s="15" t="str">
        <f t="shared" ca="1" si="188"/>
        <v xml:space="preserve">: </v>
      </c>
      <c r="K2811" s="16" t="str">
        <f>_xlfn.XLOOKUP(A2811,Students[Full Name],Students[Start Date],"")</f>
        <v/>
      </c>
      <c r="L2811" s="18">
        <f t="shared" ca="1" si="189"/>
        <v>-1</v>
      </c>
      <c r="M2811" s="18" cm="1">
        <f t="array" aca="1" ref="M2811" ca="1">SUMPRODUCT(Inactives[Days Inactive]*(Inactives[Student]=A2811))/365</f>
        <v>0</v>
      </c>
      <c r="N2811" s="18" t="str" cm="1">
        <f t="array" ref="N2811">IF(LEN($A2811)&gt;0,SUMPRODUCT(($A2811=merged_names)*(_xlfn.TEXTAFTER(N$2, "At ")=merged_belt_colours)*merged_months_at_rank),"")</f>
        <v/>
      </c>
      <c r="O2811" s="18" t="str" cm="1">
        <f t="array" ref="O2811">IF(LEN($A2811)&gt;0,SUMPRODUCT(($A2811=merged_names)*(_xlfn.TEXTAFTER(O$2, "At ")=merged_belt_colours)*merged_months_at_rank),"")</f>
        <v/>
      </c>
      <c r="P2811" s="18" t="str" cm="1">
        <f t="array" ref="P2811">IF(LEN($A2811)&gt;0,SUMPRODUCT(($A2811=merged_names)*(_xlfn.TEXTAFTER(P$2, "At ")=merged_belt_colours)*merged_months_at_rank),"")</f>
        <v/>
      </c>
      <c r="Q2811" s="18" t="str" cm="1">
        <f t="array" ref="Q2811">IF(LEN($A2811)&gt;0,SUMPRODUCT(($A2811=merged_names)*(_xlfn.TEXTAFTER(Q$2, "At ")=merged_belt_colours)*merged_months_at_rank),"")</f>
        <v/>
      </c>
      <c r="R2811" s="18" t="str" cm="1">
        <f t="array" ref="R2811">IF(LEN($A2811)&gt;0,SUMPRODUCT(($A2811=merged_names)*(_xlfn.TEXTAFTER(R$2, "At ")=merged_belt_colours)*merged_months_at_rank),"")</f>
        <v/>
      </c>
    </row>
    <row r="2812" spans="1:18" x14ac:dyDescent="0.25">
      <c r="A2812"/>
      <c r="B2812" s="15" t="str" cm="1">
        <f t="array" ref="B2812">IFERROR(IF(LEN(A2812)&gt;0, IF(SUMPRODUCT((Inactives[Key]=J2812)*(Inactives[Currently Inactive]))=1,"Inactive","Active"),""),"Active")</f>
        <v/>
      </c>
      <c r="C2812" s="16" t="str" cm="1">
        <f t="array" aca="1" ref="C2812" ca="1">IFERROR(_xlfn._xlws.FILTER(Inactives[Inactive On],(Inactives[Key]=J2812)*(Inactives[Currently Inactive]),""),"")</f>
        <v/>
      </c>
      <c r="D2812" s="16" t="str" cm="1">
        <f t="array" aca="1" ref="D2812" ca="1">IFERROR(INDEX(_xlfn.TEXTSPLIT(E2812," "),1),"")</f>
        <v/>
      </c>
      <c r="E2812" s="15" t="str" cm="1">
        <f t="array" aca="1" ref="E2812" ca="1">IFERROR(_xlfn._xlws.FILTER(merged_ranks,(merged_end_dates=DATE(9999,12,31))*(merged_names=A2812)),"")</f>
        <v/>
      </c>
      <c r="F2812" s="17" t="str">
        <f ca="1">_xlfn.XLOOKUP(J2812,Promotions[Promo Key],Promotions[Promo Date],"")</f>
        <v/>
      </c>
      <c r="G2812" s="18" t="str">
        <f t="shared" ca="1" si="187"/>
        <v/>
      </c>
      <c r="H2812" s="18" t="str">
        <f t="shared" ca="1" si="186"/>
        <v/>
      </c>
      <c r="I2812" s="17" t="str">
        <f>_xlfn.XLOOKUP(A2812,Students[Full Name],Students[Starting Rank],"")</f>
        <v/>
      </c>
      <c r="J2812" s="15" t="str">
        <f t="shared" ca="1" si="188"/>
        <v xml:space="preserve">: </v>
      </c>
      <c r="K2812" s="16" t="str">
        <f>_xlfn.XLOOKUP(A2812,Students[Full Name],Students[Start Date],"")</f>
        <v/>
      </c>
      <c r="L2812" s="18">
        <f t="shared" ca="1" si="189"/>
        <v>-1</v>
      </c>
      <c r="M2812" s="18" cm="1">
        <f t="array" aca="1" ref="M2812" ca="1">SUMPRODUCT(Inactives[Days Inactive]*(Inactives[Student]=A2812))/365</f>
        <v>0</v>
      </c>
      <c r="N2812" s="18" t="str" cm="1">
        <f t="array" ref="N2812">IF(LEN($A2812)&gt;0,SUMPRODUCT(($A2812=merged_names)*(_xlfn.TEXTAFTER(N$2, "At ")=merged_belt_colours)*merged_months_at_rank),"")</f>
        <v/>
      </c>
      <c r="O2812" s="18" t="str" cm="1">
        <f t="array" ref="O2812">IF(LEN($A2812)&gt;0,SUMPRODUCT(($A2812=merged_names)*(_xlfn.TEXTAFTER(O$2, "At ")=merged_belt_colours)*merged_months_at_rank),"")</f>
        <v/>
      </c>
      <c r="P2812" s="18" t="str" cm="1">
        <f t="array" ref="P2812">IF(LEN($A2812)&gt;0,SUMPRODUCT(($A2812=merged_names)*(_xlfn.TEXTAFTER(P$2, "At ")=merged_belt_colours)*merged_months_at_rank),"")</f>
        <v/>
      </c>
      <c r="Q2812" s="18" t="str" cm="1">
        <f t="array" ref="Q2812">IF(LEN($A2812)&gt;0,SUMPRODUCT(($A2812=merged_names)*(_xlfn.TEXTAFTER(Q$2, "At ")=merged_belt_colours)*merged_months_at_rank),"")</f>
        <v/>
      </c>
      <c r="R2812" s="18" t="str" cm="1">
        <f t="array" ref="R2812">IF(LEN($A2812)&gt;0,SUMPRODUCT(($A2812=merged_names)*(_xlfn.TEXTAFTER(R$2, "At ")=merged_belt_colours)*merged_months_at_rank),"")</f>
        <v/>
      </c>
    </row>
    <row r="2813" spans="1:18" x14ac:dyDescent="0.25">
      <c r="A2813"/>
      <c r="B2813" s="15" t="str" cm="1">
        <f t="array" ref="B2813">IFERROR(IF(LEN(A2813)&gt;0, IF(SUMPRODUCT((Inactives[Key]=J2813)*(Inactives[Currently Inactive]))=1,"Inactive","Active"),""),"Active")</f>
        <v/>
      </c>
      <c r="C2813" s="16" t="str" cm="1">
        <f t="array" aca="1" ref="C2813" ca="1">IFERROR(_xlfn._xlws.FILTER(Inactives[Inactive On],(Inactives[Key]=J2813)*(Inactives[Currently Inactive]),""),"")</f>
        <v/>
      </c>
      <c r="D2813" s="16" t="str" cm="1">
        <f t="array" aca="1" ref="D2813" ca="1">IFERROR(INDEX(_xlfn.TEXTSPLIT(E2813," "),1),"")</f>
        <v/>
      </c>
      <c r="E2813" s="15" t="str" cm="1">
        <f t="array" aca="1" ref="E2813" ca="1">IFERROR(_xlfn._xlws.FILTER(merged_ranks,(merged_end_dates=DATE(9999,12,31))*(merged_names=A2813)),"")</f>
        <v/>
      </c>
      <c r="F2813" s="17" t="str">
        <f ca="1">_xlfn.XLOOKUP(J2813,Promotions[Promo Key],Promotions[Promo Date],"")</f>
        <v/>
      </c>
      <c r="G2813" s="18" t="str">
        <f t="shared" ca="1" si="187"/>
        <v/>
      </c>
      <c r="H2813" s="18" t="str">
        <f t="shared" ca="1" si="186"/>
        <v/>
      </c>
      <c r="I2813" s="17" t="str">
        <f>_xlfn.XLOOKUP(A2813,Students[Full Name],Students[Starting Rank],"")</f>
        <v/>
      </c>
      <c r="J2813" s="15" t="str">
        <f t="shared" ca="1" si="188"/>
        <v xml:space="preserve">: </v>
      </c>
      <c r="K2813" s="16" t="str">
        <f>_xlfn.XLOOKUP(A2813,Students[Full Name],Students[Start Date],"")</f>
        <v/>
      </c>
      <c r="L2813" s="18">
        <f t="shared" ca="1" si="189"/>
        <v>-1</v>
      </c>
      <c r="M2813" s="18" cm="1">
        <f t="array" aca="1" ref="M2813" ca="1">SUMPRODUCT(Inactives[Days Inactive]*(Inactives[Student]=A2813))/365</f>
        <v>0</v>
      </c>
      <c r="N2813" s="18" t="str" cm="1">
        <f t="array" ref="N2813">IF(LEN($A2813)&gt;0,SUMPRODUCT(($A2813=merged_names)*(_xlfn.TEXTAFTER(N$2, "At ")=merged_belt_colours)*merged_months_at_rank),"")</f>
        <v/>
      </c>
      <c r="O2813" s="18" t="str" cm="1">
        <f t="array" ref="O2813">IF(LEN($A2813)&gt;0,SUMPRODUCT(($A2813=merged_names)*(_xlfn.TEXTAFTER(O$2, "At ")=merged_belt_colours)*merged_months_at_rank),"")</f>
        <v/>
      </c>
      <c r="P2813" s="18" t="str" cm="1">
        <f t="array" ref="P2813">IF(LEN($A2813)&gt;0,SUMPRODUCT(($A2813=merged_names)*(_xlfn.TEXTAFTER(P$2, "At ")=merged_belt_colours)*merged_months_at_rank),"")</f>
        <v/>
      </c>
      <c r="Q2813" s="18" t="str" cm="1">
        <f t="array" ref="Q2813">IF(LEN($A2813)&gt;0,SUMPRODUCT(($A2813=merged_names)*(_xlfn.TEXTAFTER(Q$2, "At ")=merged_belt_colours)*merged_months_at_rank),"")</f>
        <v/>
      </c>
      <c r="R2813" s="18" t="str" cm="1">
        <f t="array" ref="R2813">IF(LEN($A2813)&gt;0,SUMPRODUCT(($A2813=merged_names)*(_xlfn.TEXTAFTER(R$2, "At ")=merged_belt_colours)*merged_months_at_rank),"")</f>
        <v/>
      </c>
    </row>
    <row r="2814" spans="1:18" x14ac:dyDescent="0.25">
      <c r="A2814"/>
      <c r="B2814" s="15" t="str" cm="1">
        <f t="array" ref="B2814">IFERROR(IF(LEN(A2814)&gt;0, IF(SUMPRODUCT((Inactives[Key]=J2814)*(Inactives[Currently Inactive]))=1,"Inactive","Active"),""),"Active")</f>
        <v/>
      </c>
      <c r="C2814" s="16" t="str" cm="1">
        <f t="array" aca="1" ref="C2814" ca="1">IFERROR(_xlfn._xlws.FILTER(Inactives[Inactive On],(Inactives[Key]=J2814)*(Inactives[Currently Inactive]),""),"")</f>
        <v/>
      </c>
      <c r="D2814" s="16" t="str" cm="1">
        <f t="array" aca="1" ref="D2814" ca="1">IFERROR(INDEX(_xlfn.TEXTSPLIT(E2814," "),1),"")</f>
        <v/>
      </c>
      <c r="E2814" s="15" t="str" cm="1">
        <f t="array" aca="1" ref="E2814" ca="1">IFERROR(_xlfn._xlws.FILTER(merged_ranks,(merged_end_dates=DATE(9999,12,31))*(merged_names=A2814)),"")</f>
        <v/>
      </c>
      <c r="F2814" s="17" t="str">
        <f ca="1">_xlfn.XLOOKUP(J2814,Promotions[Promo Key],Promotions[Promo Date],"")</f>
        <v/>
      </c>
      <c r="G2814" s="18" t="str">
        <f t="shared" ca="1" si="187"/>
        <v/>
      </c>
      <c r="H2814" s="18" t="str">
        <f t="shared" ca="1" si="186"/>
        <v/>
      </c>
      <c r="I2814" s="17" t="str">
        <f>_xlfn.XLOOKUP(A2814,Students[Full Name],Students[Starting Rank],"")</f>
        <v/>
      </c>
      <c r="J2814" s="15" t="str">
        <f t="shared" ca="1" si="188"/>
        <v xml:space="preserve">: </v>
      </c>
      <c r="K2814" s="16" t="str">
        <f>_xlfn.XLOOKUP(A2814,Students[Full Name],Students[Start Date],"")</f>
        <v/>
      </c>
      <c r="L2814" s="18">
        <f t="shared" ca="1" si="189"/>
        <v>-1</v>
      </c>
      <c r="M2814" s="18" cm="1">
        <f t="array" aca="1" ref="M2814" ca="1">SUMPRODUCT(Inactives[Days Inactive]*(Inactives[Student]=A2814))/365</f>
        <v>0</v>
      </c>
      <c r="N2814" s="18" t="str" cm="1">
        <f t="array" ref="N2814">IF(LEN($A2814)&gt;0,SUMPRODUCT(($A2814=merged_names)*(_xlfn.TEXTAFTER(N$2, "At ")=merged_belt_colours)*merged_months_at_rank),"")</f>
        <v/>
      </c>
      <c r="O2814" s="18" t="str" cm="1">
        <f t="array" ref="O2814">IF(LEN($A2814)&gt;0,SUMPRODUCT(($A2814=merged_names)*(_xlfn.TEXTAFTER(O$2, "At ")=merged_belt_colours)*merged_months_at_rank),"")</f>
        <v/>
      </c>
      <c r="P2814" s="18" t="str" cm="1">
        <f t="array" ref="P2814">IF(LEN($A2814)&gt;0,SUMPRODUCT(($A2814=merged_names)*(_xlfn.TEXTAFTER(P$2, "At ")=merged_belt_colours)*merged_months_at_rank),"")</f>
        <v/>
      </c>
      <c r="Q2814" s="18" t="str" cm="1">
        <f t="array" ref="Q2814">IF(LEN($A2814)&gt;0,SUMPRODUCT(($A2814=merged_names)*(_xlfn.TEXTAFTER(Q$2, "At ")=merged_belt_colours)*merged_months_at_rank),"")</f>
        <v/>
      </c>
      <c r="R2814" s="18" t="str" cm="1">
        <f t="array" ref="R2814">IF(LEN($A2814)&gt;0,SUMPRODUCT(($A2814=merged_names)*(_xlfn.TEXTAFTER(R$2, "At ")=merged_belt_colours)*merged_months_at_rank),"")</f>
        <v/>
      </c>
    </row>
    <row r="2815" spans="1:18" x14ac:dyDescent="0.25">
      <c r="A2815"/>
      <c r="B2815" s="15" t="str" cm="1">
        <f t="array" ref="B2815">IFERROR(IF(LEN(A2815)&gt;0, IF(SUMPRODUCT((Inactives[Key]=J2815)*(Inactives[Currently Inactive]))=1,"Inactive","Active"),""),"Active")</f>
        <v/>
      </c>
      <c r="C2815" s="16" t="str" cm="1">
        <f t="array" aca="1" ref="C2815" ca="1">IFERROR(_xlfn._xlws.FILTER(Inactives[Inactive On],(Inactives[Key]=J2815)*(Inactives[Currently Inactive]),""),"")</f>
        <v/>
      </c>
      <c r="D2815" s="16" t="str" cm="1">
        <f t="array" aca="1" ref="D2815" ca="1">IFERROR(INDEX(_xlfn.TEXTSPLIT(E2815," "),1),"")</f>
        <v/>
      </c>
      <c r="E2815" s="15" t="str" cm="1">
        <f t="array" aca="1" ref="E2815" ca="1">IFERROR(_xlfn._xlws.FILTER(merged_ranks,(merged_end_dates=DATE(9999,12,31))*(merged_names=A2815)),"")</f>
        <v/>
      </c>
      <c r="F2815" s="17" t="str">
        <f ca="1">_xlfn.XLOOKUP(J2815,Promotions[Promo Key],Promotions[Promo Date],"")</f>
        <v/>
      </c>
      <c r="G2815" s="18" t="str">
        <f t="shared" ca="1" si="187"/>
        <v/>
      </c>
      <c r="H2815" s="18" t="str">
        <f t="shared" ca="1" si="186"/>
        <v/>
      </c>
      <c r="I2815" s="17" t="str">
        <f>_xlfn.XLOOKUP(A2815,Students[Full Name],Students[Starting Rank],"")</f>
        <v/>
      </c>
      <c r="J2815" s="15" t="str">
        <f t="shared" ca="1" si="188"/>
        <v xml:space="preserve">: </v>
      </c>
      <c r="K2815" s="16" t="str">
        <f>_xlfn.XLOOKUP(A2815,Students[Full Name],Students[Start Date],"")</f>
        <v/>
      </c>
      <c r="L2815" s="18">
        <f t="shared" ca="1" si="189"/>
        <v>-1</v>
      </c>
      <c r="M2815" s="18" cm="1">
        <f t="array" aca="1" ref="M2815" ca="1">SUMPRODUCT(Inactives[Days Inactive]*(Inactives[Student]=A2815))/365</f>
        <v>0</v>
      </c>
      <c r="N2815" s="18" t="str" cm="1">
        <f t="array" ref="N2815">IF(LEN($A2815)&gt;0,SUMPRODUCT(($A2815=merged_names)*(_xlfn.TEXTAFTER(N$2, "At ")=merged_belt_colours)*merged_months_at_rank),"")</f>
        <v/>
      </c>
      <c r="O2815" s="18" t="str" cm="1">
        <f t="array" ref="O2815">IF(LEN($A2815)&gt;0,SUMPRODUCT(($A2815=merged_names)*(_xlfn.TEXTAFTER(O$2, "At ")=merged_belt_colours)*merged_months_at_rank),"")</f>
        <v/>
      </c>
      <c r="P2815" s="18" t="str" cm="1">
        <f t="array" ref="P2815">IF(LEN($A2815)&gt;0,SUMPRODUCT(($A2815=merged_names)*(_xlfn.TEXTAFTER(P$2, "At ")=merged_belt_colours)*merged_months_at_rank),"")</f>
        <v/>
      </c>
      <c r="Q2815" s="18" t="str" cm="1">
        <f t="array" ref="Q2815">IF(LEN($A2815)&gt;0,SUMPRODUCT(($A2815=merged_names)*(_xlfn.TEXTAFTER(Q$2, "At ")=merged_belt_colours)*merged_months_at_rank),"")</f>
        <v/>
      </c>
      <c r="R2815" s="18" t="str" cm="1">
        <f t="array" ref="R2815">IF(LEN($A2815)&gt;0,SUMPRODUCT(($A2815=merged_names)*(_xlfn.TEXTAFTER(R$2, "At ")=merged_belt_colours)*merged_months_at_rank),"")</f>
        <v/>
      </c>
    </row>
    <row r="2816" spans="1:18" x14ac:dyDescent="0.25">
      <c r="A2816"/>
      <c r="B2816" s="15" t="str" cm="1">
        <f t="array" ref="B2816">IFERROR(IF(LEN(A2816)&gt;0, IF(SUMPRODUCT((Inactives[Key]=J2816)*(Inactives[Currently Inactive]))=1,"Inactive","Active"),""),"Active")</f>
        <v/>
      </c>
      <c r="C2816" s="16" t="str" cm="1">
        <f t="array" aca="1" ref="C2816" ca="1">IFERROR(_xlfn._xlws.FILTER(Inactives[Inactive On],(Inactives[Key]=J2816)*(Inactives[Currently Inactive]),""),"")</f>
        <v/>
      </c>
      <c r="D2816" s="16" t="str" cm="1">
        <f t="array" aca="1" ref="D2816" ca="1">IFERROR(INDEX(_xlfn.TEXTSPLIT(E2816," "),1),"")</f>
        <v/>
      </c>
      <c r="E2816" s="15" t="str" cm="1">
        <f t="array" aca="1" ref="E2816" ca="1">IFERROR(_xlfn._xlws.FILTER(merged_ranks,(merged_end_dates=DATE(9999,12,31))*(merged_names=A2816)),"")</f>
        <v/>
      </c>
      <c r="F2816" s="17" t="str">
        <f ca="1">_xlfn.XLOOKUP(J2816,Promotions[Promo Key],Promotions[Promo Date],"")</f>
        <v/>
      </c>
      <c r="G2816" s="18" t="str">
        <f t="shared" ca="1" si="187"/>
        <v/>
      </c>
      <c r="H2816" s="18" t="str">
        <f t="shared" ca="1" si="186"/>
        <v/>
      </c>
      <c r="I2816" s="17" t="str">
        <f>_xlfn.XLOOKUP(A2816,Students[Full Name],Students[Starting Rank],"")</f>
        <v/>
      </c>
      <c r="J2816" s="15" t="str">
        <f t="shared" ca="1" si="188"/>
        <v xml:space="preserve">: </v>
      </c>
      <c r="K2816" s="16" t="str">
        <f>_xlfn.XLOOKUP(A2816,Students[Full Name],Students[Start Date],"")</f>
        <v/>
      </c>
      <c r="L2816" s="18">
        <f t="shared" ca="1" si="189"/>
        <v>-1</v>
      </c>
      <c r="M2816" s="18" cm="1">
        <f t="array" aca="1" ref="M2816" ca="1">SUMPRODUCT(Inactives[Days Inactive]*(Inactives[Student]=A2816))/365</f>
        <v>0</v>
      </c>
      <c r="N2816" s="18" t="str" cm="1">
        <f t="array" ref="N2816">IF(LEN($A2816)&gt;0,SUMPRODUCT(($A2816=merged_names)*(_xlfn.TEXTAFTER(N$2, "At ")=merged_belt_colours)*merged_months_at_rank),"")</f>
        <v/>
      </c>
      <c r="O2816" s="18" t="str" cm="1">
        <f t="array" ref="O2816">IF(LEN($A2816)&gt;0,SUMPRODUCT(($A2816=merged_names)*(_xlfn.TEXTAFTER(O$2, "At ")=merged_belt_colours)*merged_months_at_rank),"")</f>
        <v/>
      </c>
      <c r="P2816" s="18" t="str" cm="1">
        <f t="array" ref="P2816">IF(LEN($A2816)&gt;0,SUMPRODUCT(($A2816=merged_names)*(_xlfn.TEXTAFTER(P$2, "At ")=merged_belt_colours)*merged_months_at_rank),"")</f>
        <v/>
      </c>
      <c r="Q2816" s="18" t="str" cm="1">
        <f t="array" ref="Q2816">IF(LEN($A2816)&gt;0,SUMPRODUCT(($A2816=merged_names)*(_xlfn.TEXTAFTER(Q$2, "At ")=merged_belt_colours)*merged_months_at_rank),"")</f>
        <v/>
      </c>
      <c r="R2816" s="18" t="str" cm="1">
        <f t="array" ref="R2816">IF(LEN($A2816)&gt;0,SUMPRODUCT(($A2816=merged_names)*(_xlfn.TEXTAFTER(R$2, "At ")=merged_belt_colours)*merged_months_at_rank),"")</f>
        <v/>
      </c>
    </row>
    <row r="2817" spans="1:18" x14ac:dyDescent="0.25">
      <c r="A2817"/>
      <c r="B2817" s="15" t="str" cm="1">
        <f t="array" ref="B2817">IFERROR(IF(LEN(A2817)&gt;0, IF(SUMPRODUCT((Inactives[Key]=J2817)*(Inactives[Currently Inactive]))=1,"Inactive","Active"),""),"Active")</f>
        <v/>
      </c>
      <c r="C2817" s="16" t="str" cm="1">
        <f t="array" aca="1" ref="C2817" ca="1">IFERROR(_xlfn._xlws.FILTER(Inactives[Inactive On],(Inactives[Key]=J2817)*(Inactives[Currently Inactive]),""),"")</f>
        <v/>
      </c>
      <c r="D2817" s="16" t="str" cm="1">
        <f t="array" aca="1" ref="D2817" ca="1">IFERROR(INDEX(_xlfn.TEXTSPLIT(E2817," "),1),"")</f>
        <v/>
      </c>
      <c r="E2817" s="15" t="str" cm="1">
        <f t="array" aca="1" ref="E2817" ca="1">IFERROR(_xlfn._xlws.FILTER(merged_ranks,(merged_end_dates=DATE(9999,12,31))*(merged_names=A2817)),"")</f>
        <v/>
      </c>
      <c r="F2817" s="17" t="str">
        <f ca="1">_xlfn.XLOOKUP(J2817,Promotions[Promo Key],Promotions[Promo Date],"")</f>
        <v/>
      </c>
      <c r="G2817" s="18" t="str">
        <f t="shared" ca="1" si="187"/>
        <v/>
      </c>
      <c r="H2817" s="18" t="str">
        <f t="shared" ca="1" si="186"/>
        <v/>
      </c>
      <c r="I2817" s="17" t="str">
        <f>_xlfn.XLOOKUP(A2817,Students[Full Name],Students[Starting Rank],"")</f>
        <v/>
      </c>
      <c r="J2817" s="15" t="str">
        <f t="shared" ca="1" si="188"/>
        <v xml:space="preserve">: </v>
      </c>
      <c r="K2817" s="16" t="str">
        <f>_xlfn.XLOOKUP(A2817,Students[Full Name],Students[Start Date],"")</f>
        <v/>
      </c>
      <c r="L2817" s="18">
        <f t="shared" ca="1" si="189"/>
        <v>-1</v>
      </c>
      <c r="M2817" s="18" cm="1">
        <f t="array" aca="1" ref="M2817" ca="1">SUMPRODUCT(Inactives[Days Inactive]*(Inactives[Student]=A2817))/365</f>
        <v>0</v>
      </c>
      <c r="N2817" s="18" t="str" cm="1">
        <f t="array" ref="N2817">IF(LEN($A2817)&gt;0,SUMPRODUCT(($A2817=merged_names)*(_xlfn.TEXTAFTER(N$2, "At ")=merged_belt_colours)*merged_months_at_rank),"")</f>
        <v/>
      </c>
      <c r="O2817" s="18" t="str" cm="1">
        <f t="array" ref="O2817">IF(LEN($A2817)&gt;0,SUMPRODUCT(($A2817=merged_names)*(_xlfn.TEXTAFTER(O$2, "At ")=merged_belt_colours)*merged_months_at_rank),"")</f>
        <v/>
      </c>
      <c r="P2817" s="18" t="str" cm="1">
        <f t="array" ref="P2817">IF(LEN($A2817)&gt;0,SUMPRODUCT(($A2817=merged_names)*(_xlfn.TEXTAFTER(P$2, "At ")=merged_belt_colours)*merged_months_at_rank),"")</f>
        <v/>
      </c>
      <c r="Q2817" s="18" t="str" cm="1">
        <f t="array" ref="Q2817">IF(LEN($A2817)&gt;0,SUMPRODUCT(($A2817=merged_names)*(_xlfn.TEXTAFTER(Q$2, "At ")=merged_belt_colours)*merged_months_at_rank),"")</f>
        <v/>
      </c>
      <c r="R2817" s="18" t="str" cm="1">
        <f t="array" ref="R2817">IF(LEN($A2817)&gt;0,SUMPRODUCT(($A2817=merged_names)*(_xlfn.TEXTAFTER(R$2, "At ")=merged_belt_colours)*merged_months_at_rank),"")</f>
        <v/>
      </c>
    </row>
    <row r="2818" spans="1:18" x14ac:dyDescent="0.25">
      <c r="A2818"/>
      <c r="B2818" s="15" t="str" cm="1">
        <f t="array" ref="B2818">IFERROR(IF(LEN(A2818)&gt;0, IF(SUMPRODUCT((Inactives[Key]=J2818)*(Inactives[Currently Inactive]))=1,"Inactive","Active"),""),"Active")</f>
        <v/>
      </c>
      <c r="C2818" s="16" t="str" cm="1">
        <f t="array" aca="1" ref="C2818" ca="1">IFERROR(_xlfn._xlws.FILTER(Inactives[Inactive On],(Inactives[Key]=J2818)*(Inactives[Currently Inactive]),""),"")</f>
        <v/>
      </c>
      <c r="D2818" s="16" t="str" cm="1">
        <f t="array" aca="1" ref="D2818" ca="1">IFERROR(INDEX(_xlfn.TEXTSPLIT(E2818," "),1),"")</f>
        <v/>
      </c>
      <c r="E2818" s="15" t="str" cm="1">
        <f t="array" aca="1" ref="E2818" ca="1">IFERROR(_xlfn._xlws.FILTER(merged_ranks,(merged_end_dates=DATE(9999,12,31))*(merged_names=A2818)),"")</f>
        <v/>
      </c>
      <c r="F2818" s="17" t="str">
        <f ca="1">_xlfn.XLOOKUP(J2818,Promotions[Promo Key],Promotions[Promo Date],"")</f>
        <v/>
      </c>
      <c r="G2818" s="18" t="str">
        <f t="shared" ca="1" si="187"/>
        <v/>
      </c>
      <c r="H2818" s="18" t="str">
        <f t="shared" ca="1" si="186"/>
        <v/>
      </c>
      <c r="I2818" s="17" t="str">
        <f>_xlfn.XLOOKUP(A2818,Students[Full Name],Students[Starting Rank],"")</f>
        <v/>
      </c>
      <c r="J2818" s="15" t="str">
        <f t="shared" ca="1" si="188"/>
        <v xml:space="preserve">: </v>
      </c>
      <c r="K2818" s="16" t="str">
        <f>_xlfn.XLOOKUP(A2818,Students[Full Name],Students[Start Date],"")</f>
        <v/>
      </c>
      <c r="L2818" s="18">
        <f t="shared" ca="1" si="189"/>
        <v>-1</v>
      </c>
      <c r="M2818" s="18" cm="1">
        <f t="array" aca="1" ref="M2818" ca="1">SUMPRODUCT(Inactives[Days Inactive]*(Inactives[Student]=A2818))/365</f>
        <v>0</v>
      </c>
      <c r="N2818" s="18" t="str" cm="1">
        <f t="array" ref="N2818">IF(LEN($A2818)&gt;0,SUMPRODUCT(($A2818=merged_names)*(_xlfn.TEXTAFTER(N$2, "At ")=merged_belt_colours)*merged_months_at_rank),"")</f>
        <v/>
      </c>
      <c r="O2818" s="18" t="str" cm="1">
        <f t="array" ref="O2818">IF(LEN($A2818)&gt;0,SUMPRODUCT(($A2818=merged_names)*(_xlfn.TEXTAFTER(O$2, "At ")=merged_belt_colours)*merged_months_at_rank),"")</f>
        <v/>
      </c>
      <c r="P2818" s="18" t="str" cm="1">
        <f t="array" ref="P2818">IF(LEN($A2818)&gt;0,SUMPRODUCT(($A2818=merged_names)*(_xlfn.TEXTAFTER(P$2, "At ")=merged_belt_colours)*merged_months_at_rank),"")</f>
        <v/>
      </c>
      <c r="Q2818" s="18" t="str" cm="1">
        <f t="array" ref="Q2818">IF(LEN($A2818)&gt;0,SUMPRODUCT(($A2818=merged_names)*(_xlfn.TEXTAFTER(Q$2, "At ")=merged_belt_colours)*merged_months_at_rank),"")</f>
        <v/>
      </c>
      <c r="R2818" s="18" t="str" cm="1">
        <f t="array" ref="R2818">IF(LEN($A2818)&gt;0,SUMPRODUCT(($A2818=merged_names)*(_xlfn.TEXTAFTER(R$2, "At ")=merged_belt_colours)*merged_months_at_rank),"")</f>
        <v/>
      </c>
    </row>
    <row r="2819" spans="1:18" x14ac:dyDescent="0.25">
      <c r="A2819"/>
      <c r="B2819" s="15" t="str" cm="1">
        <f t="array" ref="B2819">IFERROR(IF(LEN(A2819)&gt;0, IF(SUMPRODUCT((Inactives[Key]=J2819)*(Inactives[Currently Inactive]))=1,"Inactive","Active"),""),"Active")</f>
        <v/>
      </c>
      <c r="C2819" s="16" t="str" cm="1">
        <f t="array" aca="1" ref="C2819" ca="1">IFERROR(_xlfn._xlws.FILTER(Inactives[Inactive On],(Inactives[Key]=J2819)*(Inactives[Currently Inactive]),""),"")</f>
        <v/>
      </c>
      <c r="D2819" s="16" t="str" cm="1">
        <f t="array" aca="1" ref="D2819" ca="1">IFERROR(INDEX(_xlfn.TEXTSPLIT(E2819," "),1),"")</f>
        <v/>
      </c>
      <c r="E2819" s="15" t="str" cm="1">
        <f t="array" aca="1" ref="E2819" ca="1">IFERROR(_xlfn._xlws.FILTER(merged_ranks,(merged_end_dates=DATE(9999,12,31))*(merged_names=A2819)),"")</f>
        <v/>
      </c>
      <c r="F2819" s="17" t="str">
        <f ca="1">_xlfn.XLOOKUP(J2819,Promotions[Promo Key],Promotions[Promo Date],"")</f>
        <v/>
      </c>
      <c r="G2819" s="18" t="str">
        <f t="shared" ca="1" si="187"/>
        <v/>
      </c>
      <c r="H2819" s="18" t="str">
        <f t="shared" ca="1" si="186"/>
        <v/>
      </c>
      <c r="I2819" s="17" t="str">
        <f>_xlfn.XLOOKUP(A2819,Students[Full Name],Students[Starting Rank],"")</f>
        <v/>
      </c>
      <c r="J2819" s="15" t="str">
        <f t="shared" ca="1" si="188"/>
        <v xml:space="preserve">: </v>
      </c>
      <c r="K2819" s="16" t="str">
        <f>_xlfn.XLOOKUP(A2819,Students[Full Name],Students[Start Date],"")</f>
        <v/>
      </c>
      <c r="L2819" s="18">
        <f t="shared" ca="1" si="189"/>
        <v>-1</v>
      </c>
      <c r="M2819" s="18" cm="1">
        <f t="array" aca="1" ref="M2819" ca="1">SUMPRODUCT(Inactives[Days Inactive]*(Inactives[Student]=A2819))/365</f>
        <v>0</v>
      </c>
      <c r="N2819" s="18" t="str" cm="1">
        <f t="array" ref="N2819">IF(LEN($A2819)&gt;0,SUMPRODUCT(($A2819=merged_names)*(_xlfn.TEXTAFTER(N$2, "At ")=merged_belt_colours)*merged_months_at_rank),"")</f>
        <v/>
      </c>
      <c r="O2819" s="18" t="str" cm="1">
        <f t="array" ref="O2819">IF(LEN($A2819)&gt;0,SUMPRODUCT(($A2819=merged_names)*(_xlfn.TEXTAFTER(O$2, "At ")=merged_belt_colours)*merged_months_at_rank),"")</f>
        <v/>
      </c>
      <c r="P2819" s="18" t="str" cm="1">
        <f t="array" ref="P2819">IF(LEN($A2819)&gt;0,SUMPRODUCT(($A2819=merged_names)*(_xlfn.TEXTAFTER(P$2, "At ")=merged_belt_colours)*merged_months_at_rank),"")</f>
        <v/>
      </c>
      <c r="Q2819" s="18" t="str" cm="1">
        <f t="array" ref="Q2819">IF(LEN($A2819)&gt;0,SUMPRODUCT(($A2819=merged_names)*(_xlfn.TEXTAFTER(Q$2, "At ")=merged_belt_colours)*merged_months_at_rank),"")</f>
        <v/>
      </c>
      <c r="R2819" s="18" t="str" cm="1">
        <f t="array" ref="R2819">IF(LEN($A2819)&gt;0,SUMPRODUCT(($A2819=merged_names)*(_xlfn.TEXTAFTER(R$2, "At ")=merged_belt_colours)*merged_months_at_rank),"")</f>
        <v/>
      </c>
    </row>
    <row r="2820" spans="1:18" x14ac:dyDescent="0.25">
      <c r="A2820"/>
      <c r="B2820" s="15" t="str" cm="1">
        <f t="array" ref="B2820">IFERROR(IF(LEN(A2820)&gt;0, IF(SUMPRODUCT((Inactives[Key]=J2820)*(Inactives[Currently Inactive]))=1,"Inactive","Active"),""),"Active")</f>
        <v/>
      </c>
      <c r="C2820" s="16" t="str" cm="1">
        <f t="array" aca="1" ref="C2820" ca="1">IFERROR(_xlfn._xlws.FILTER(Inactives[Inactive On],(Inactives[Key]=J2820)*(Inactives[Currently Inactive]),""),"")</f>
        <v/>
      </c>
      <c r="D2820" s="16" t="str" cm="1">
        <f t="array" aca="1" ref="D2820" ca="1">IFERROR(INDEX(_xlfn.TEXTSPLIT(E2820," "),1),"")</f>
        <v/>
      </c>
      <c r="E2820" s="15" t="str" cm="1">
        <f t="array" aca="1" ref="E2820" ca="1">IFERROR(_xlfn._xlws.FILTER(merged_ranks,(merged_end_dates=DATE(9999,12,31))*(merged_names=A2820)),"")</f>
        <v/>
      </c>
      <c r="F2820" s="17" t="str">
        <f ca="1">_xlfn.XLOOKUP(J2820,Promotions[Promo Key],Promotions[Promo Date],"")</f>
        <v/>
      </c>
      <c r="G2820" s="18" t="str">
        <f t="shared" ca="1" si="187"/>
        <v/>
      </c>
      <c r="H2820" s="18" t="str">
        <f t="shared" ca="1" si="186"/>
        <v/>
      </c>
      <c r="I2820" s="17" t="str">
        <f>_xlfn.XLOOKUP(A2820,Students[Full Name],Students[Starting Rank],"")</f>
        <v/>
      </c>
      <c r="J2820" s="15" t="str">
        <f t="shared" ca="1" si="188"/>
        <v xml:space="preserve">: </v>
      </c>
      <c r="K2820" s="16" t="str">
        <f>_xlfn.XLOOKUP(A2820,Students[Full Name],Students[Start Date],"")</f>
        <v/>
      </c>
      <c r="L2820" s="18">
        <f t="shared" ca="1" si="189"/>
        <v>-1</v>
      </c>
      <c r="M2820" s="18" cm="1">
        <f t="array" aca="1" ref="M2820" ca="1">SUMPRODUCT(Inactives[Days Inactive]*(Inactives[Student]=A2820))/365</f>
        <v>0</v>
      </c>
      <c r="N2820" s="18" t="str" cm="1">
        <f t="array" ref="N2820">IF(LEN($A2820)&gt;0,SUMPRODUCT(($A2820=merged_names)*(_xlfn.TEXTAFTER(N$2, "At ")=merged_belt_colours)*merged_months_at_rank),"")</f>
        <v/>
      </c>
      <c r="O2820" s="18" t="str" cm="1">
        <f t="array" ref="O2820">IF(LEN($A2820)&gt;0,SUMPRODUCT(($A2820=merged_names)*(_xlfn.TEXTAFTER(O$2, "At ")=merged_belt_colours)*merged_months_at_rank),"")</f>
        <v/>
      </c>
      <c r="P2820" s="18" t="str" cm="1">
        <f t="array" ref="P2820">IF(LEN($A2820)&gt;0,SUMPRODUCT(($A2820=merged_names)*(_xlfn.TEXTAFTER(P$2, "At ")=merged_belt_colours)*merged_months_at_rank),"")</f>
        <v/>
      </c>
      <c r="Q2820" s="18" t="str" cm="1">
        <f t="array" ref="Q2820">IF(LEN($A2820)&gt;0,SUMPRODUCT(($A2820=merged_names)*(_xlfn.TEXTAFTER(Q$2, "At ")=merged_belt_colours)*merged_months_at_rank),"")</f>
        <v/>
      </c>
      <c r="R2820" s="18" t="str" cm="1">
        <f t="array" ref="R2820">IF(LEN($A2820)&gt;0,SUMPRODUCT(($A2820=merged_names)*(_xlfn.TEXTAFTER(R$2, "At ")=merged_belt_colours)*merged_months_at_rank),"")</f>
        <v/>
      </c>
    </row>
    <row r="2821" spans="1:18" x14ac:dyDescent="0.25">
      <c r="A2821"/>
      <c r="B2821" s="15" t="str" cm="1">
        <f t="array" ref="B2821">IFERROR(IF(LEN(A2821)&gt;0, IF(SUMPRODUCT((Inactives[Key]=J2821)*(Inactives[Currently Inactive]))=1,"Inactive","Active"),""),"Active")</f>
        <v/>
      </c>
      <c r="C2821" s="16" t="str" cm="1">
        <f t="array" aca="1" ref="C2821" ca="1">IFERROR(_xlfn._xlws.FILTER(Inactives[Inactive On],(Inactives[Key]=J2821)*(Inactives[Currently Inactive]),""),"")</f>
        <v/>
      </c>
      <c r="D2821" s="16" t="str" cm="1">
        <f t="array" aca="1" ref="D2821" ca="1">IFERROR(INDEX(_xlfn.TEXTSPLIT(E2821," "),1),"")</f>
        <v/>
      </c>
      <c r="E2821" s="15" t="str" cm="1">
        <f t="array" aca="1" ref="E2821" ca="1">IFERROR(_xlfn._xlws.FILTER(merged_ranks,(merged_end_dates=DATE(9999,12,31))*(merged_names=A2821)),"")</f>
        <v/>
      </c>
      <c r="F2821" s="17" t="str">
        <f ca="1">_xlfn.XLOOKUP(J2821,Promotions[Promo Key],Promotions[Promo Date],"")</f>
        <v/>
      </c>
      <c r="G2821" s="18" t="str">
        <f t="shared" ca="1" si="187"/>
        <v/>
      </c>
      <c r="H2821" s="18" t="str">
        <f t="shared" ca="1" si="186"/>
        <v/>
      </c>
      <c r="I2821" s="17" t="str">
        <f>_xlfn.XLOOKUP(A2821,Students[Full Name],Students[Starting Rank],"")</f>
        <v/>
      </c>
      <c r="J2821" s="15" t="str">
        <f t="shared" ca="1" si="188"/>
        <v xml:space="preserve">: </v>
      </c>
      <c r="K2821" s="16" t="str">
        <f>_xlfn.XLOOKUP(A2821,Students[Full Name],Students[Start Date],"")</f>
        <v/>
      </c>
      <c r="L2821" s="18">
        <f t="shared" ca="1" si="189"/>
        <v>-1</v>
      </c>
      <c r="M2821" s="18" cm="1">
        <f t="array" aca="1" ref="M2821" ca="1">SUMPRODUCT(Inactives[Days Inactive]*(Inactives[Student]=A2821))/365</f>
        <v>0</v>
      </c>
      <c r="N2821" s="18" t="str" cm="1">
        <f t="array" ref="N2821">IF(LEN($A2821)&gt;0,SUMPRODUCT(($A2821=merged_names)*(_xlfn.TEXTAFTER(N$2, "At ")=merged_belt_colours)*merged_months_at_rank),"")</f>
        <v/>
      </c>
      <c r="O2821" s="18" t="str" cm="1">
        <f t="array" ref="O2821">IF(LEN($A2821)&gt;0,SUMPRODUCT(($A2821=merged_names)*(_xlfn.TEXTAFTER(O$2, "At ")=merged_belt_colours)*merged_months_at_rank),"")</f>
        <v/>
      </c>
      <c r="P2821" s="18" t="str" cm="1">
        <f t="array" ref="P2821">IF(LEN($A2821)&gt;0,SUMPRODUCT(($A2821=merged_names)*(_xlfn.TEXTAFTER(P$2, "At ")=merged_belt_colours)*merged_months_at_rank),"")</f>
        <v/>
      </c>
      <c r="Q2821" s="18" t="str" cm="1">
        <f t="array" ref="Q2821">IF(LEN($A2821)&gt;0,SUMPRODUCT(($A2821=merged_names)*(_xlfn.TEXTAFTER(Q$2, "At ")=merged_belt_colours)*merged_months_at_rank),"")</f>
        <v/>
      </c>
      <c r="R2821" s="18" t="str" cm="1">
        <f t="array" ref="R2821">IF(LEN($A2821)&gt;0,SUMPRODUCT(($A2821=merged_names)*(_xlfn.TEXTAFTER(R$2, "At ")=merged_belt_colours)*merged_months_at_rank),"")</f>
        <v/>
      </c>
    </row>
    <row r="2822" spans="1:18" x14ac:dyDescent="0.25">
      <c r="A2822"/>
      <c r="B2822" s="15" t="str" cm="1">
        <f t="array" ref="B2822">IFERROR(IF(LEN(A2822)&gt;0, IF(SUMPRODUCT((Inactives[Key]=J2822)*(Inactives[Currently Inactive]))=1,"Inactive","Active"),""),"Active")</f>
        <v/>
      </c>
      <c r="C2822" s="16" t="str" cm="1">
        <f t="array" aca="1" ref="C2822" ca="1">IFERROR(_xlfn._xlws.FILTER(Inactives[Inactive On],(Inactives[Key]=J2822)*(Inactives[Currently Inactive]),""),"")</f>
        <v/>
      </c>
      <c r="D2822" s="16" t="str" cm="1">
        <f t="array" aca="1" ref="D2822" ca="1">IFERROR(INDEX(_xlfn.TEXTSPLIT(E2822," "),1),"")</f>
        <v/>
      </c>
      <c r="E2822" s="15" t="str" cm="1">
        <f t="array" aca="1" ref="E2822" ca="1">IFERROR(_xlfn._xlws.FILTER(merged_ranks,(merged_end_dates=DATE(9999,12,31))*(merged_names=A2822)),"")</f>
        <v/>
      </c>
      <c r="F2822" s="17" t="str">
        <f ca="1">_xlfn.XLOOKUP(J2822,Promotions[Promo Key],Promotions[Promo Date],"")</f>
        <v/>
      </c>
      <c r="G2822" s="18" t="str">
        <f t="shared" ca="1" si="187"/>
        <v/>
      </c>
      <c r="H2822" s="18" t="str">
        <f t="shared" ca="1" si="186"/>
        <v/>
      </c>
      <c r="I2822" s="17" t="str">
        <f>_xlfn.XLOOKUP(A2822,Students[Full Name],Students[Starting Rank],"")</f>
        <v/>
      </c>
      <c r="J2822" s="15" t="str">
        <f t="shared" ca="1" si="188"/>
        <v xml:space="preserve">: </v>
      </c>
      <c r="K2822" s="16" t="str">
        <f>_xlfn.XLOOKUP(A2822,Students[Full Name],Students[Start Date],"")</f>
        <v/>
      </c>
      <c r="L2822" s="18">
        <f t="shared" ca="1" si="189"/>
        <v>-1</v>
      </c>
      <c r="M2822" s="18" cm="1">
        <f t="array" aca="1" ref="M2822" ca="1">SUMPRODUCT(Inactives[Days Inactive]*(Inactives[Student]=A2822))/365</f>
        <v>0</v>
      </c>
      <c r="N2822" s="18" t="str" cm="1">
        <f t="array" ref="N2822">IF(LEN($A2822)&gt;0,SUMPRODUCT(($A2822=merged_names)*(_xlfn.TEXTAFTER(N$2, "At ")=merged_belt_colours)*merged_months_at_rank),"")</f>
        <v/>
      </c>
      <c r="O2822" s="18" t="str" cm="1">
        <f t="array" ref="O2822">IF(LEN($A2822)&gt;0,SUMPRODUCT(($A2822=merged_names)*(_xlfn.TEXTAFTER(O$2, "At ")=merged_belt_colours)*merged_months_at_rank),"")</f>
        <v/>
      </c>
      <c r="P2822" s="18" t="str" cm="1">
        <f t="array" ref="P2822">IF(LEN($A2822)&gt;0,SUMPRODUCT(($A2822=merged_names)*(_xlfn.TEXTAFTER(P$2, "At ")=merged_belt_colours)*merged_months_at_rank),"")</f>
        <v/>
      </c>
      <c r="Q2822" s="18" t="str" cm="1">
        <f t="array" ref="Q2822">IF(LEN($A2822)&gt;0,SUMPRODUCT(($A2822=merged_names)*(_xlfn.TEXTAFTER(Q$2, "At ")=merged_belt_colours)*merged_months_at_rank),"")</f>
        <v/>
      </c>
      <c r="R2822" s="18" t="str" cm="1">
        <f t="array" ref="R2822">IF(LEN($A2822)&gt;0,SUMPRODUCT(($A2822=merged_names)*(_xlfn.TEXTAFTER(R$2, "At ")=merged_belt_colours)*merged_months_at_rank),"")</f>
        <v/>
      </c>
    </row>
    <row r="2823" spans="1:18" x14ac:dyDescent="0.25">
      <c r="A2823"/>
      <c r="B2823" s="15" t="str" cm="1">
        <f t="array" ref="B2823">IFERROR(IF(LEN(A2823)&gt;0, IF(SUMPRODUCT((Inactives[Key]=J2823)*(Inactives[Currently Inactive]))=1,"Inactive","Active"),""),"Active")</f>
        <v/>
      </c>
      <c r="C2823" s="16" t="str" cm="1">
        <f t="array" aca="1" ref="C2823" ca="1">IFERROR(_xlfn._xlws.FILTER(Inactives[Inactive On],(Inactives[Key]=J2823)*(Inactives[Currently Inactive]),""),"")</f>
        <v/>
      </c>
      <c r="D2823" s="16" t="str" cm="1">
        <f t="array" aca="1" ref="D2823" ca="1">IFERROR(INDEX(_xlfn.TEXTSPLIT(E2823," "),1),"")</f>
        <v/>
      </c>
      <c r="E2823" s="15" t="str" cm="1">
        <f t="array" aca="1" ref="E2823" ca="1">IFERROR(_xlfn._xlws.FILTER(merged_ranks,(merged_end_dates=DATE(9999,12,31))*(merged_names=A2823)),"")</f>
        <v/>
      </c>
      <c r="F2823" s="17" t="str">
        <f ca="1">_xlfn.XLOOKUP(J2823,Promotions[Promo Key],Promotions[Promo Date],"")</f>
        <v/>
      </c>
      <c r="G2823" s="18" t="str">
        <f t="shared" ca="1" si="187"/>
        <v/>
      </c>
      <c r="H2823" s="18" t="str">
        <f t="shared" ca="1" si="186"/>
        <v/>
      </c>
      <c r="I2823" s="17" t="str">
        <f>_xlfn.XLOOKUP(A2823,Students[Full Name],Students[Starting Rank],"")</f>
        <v/>
      </c>
      <c r="J2823" s="15" t="str">
        <f t="shared" ca="1" si="188"/>
        <v xml:space="preserve">: </v>
      </c>
      <c r="K2823" s="16" t="str">
        <f>_xlfn.XLOOKUP(A2823,Students[Full Name],Students[Start Date],"")</f>
        <v/>
      </c>
      <c r="L2823" s="18">
        <f t="shared" ca="1" si="189"/>
        <v>-1</v>
      </c>
      <c r="M2823" s="18" cm="1">
        <f t="array" aca="1" ref="M2823" ca="1">SUMPRODUCT(Inactives[Days Inactive]*(Inactives[Student]=A2823))/365</f>
        <v>0</v>
      </c>
      <c r="N2823" s="18" t="str" cm="1">
        <f t="array" ref="N2823">IF(LEN($A2823)&gt;0,SUMPRODUCT(($A2823=merged_names)*(_xlfn.TEXTAFTER(N$2, "At ")=merged_belt_colours)*merged_months_at_rank),"")</f>
        <v/>
      </c>
      <c r="O2823" s="18" t="str" cm="1">
        <f t="array" ref="O2823">IF(LEN($A2823)&gt;0,SUMPRODUCT(($A2823=merged_names)*(_xlfn.TEXTAFTER(O$2, "At ")=merged_belt_colours)*merged_months_at_rank),"")</f>
        <v/>
      </c>
      <c r="P2823" s="18" t="str" cm="1">
        <f t="array" ref="P2823">IF(LEN($A2823)&gt;0,SUMPRODUCT(($A2823=merged_names)*(_xlfn.TEXTAFTER(P$2, "At ")=merged_belt_colours)*merged_months_at_rank),"")</f>
        <v/>
      </c>
      <c r="Q2823" s="18" t="str" cm="1">
        <f t="array" ref="Q2823">IF(LEN($A2823)&gt;0,SUMPRODUCT(($A2823=merged_names)*(_xlfn.TEXTAFTER(Q$2, "At ")=merged_belt_colours)*merged_months_at_rank),"")</f>
        <v/>
      </c>
      <c r="R2823" s="18" t="str" cm="1">
        <f t="array" ref="R2823">IF(LEN($A2823)&gt;0,SUMPRODUCT(($A2823=merged_names)*(_xlfn.TEXTAFTER(R$2, "At ")=merged_belt_colours)*merged_months_at_rank),"")</f>
        <v/>
      </c>
    </row>
    <row r="2824" spans="1:18" x14ac:dyDescent="0.25">
      <c r="A2824"/>
      <c r="B2824" s="15" t="str" cm="1">
        <f t="array" ref="B2824">IFERROR(IF(LEN(A2824)&gt;0, IF(SUMPRODUCT((Inactives[Key]=J2824)*(Inactives[Currently Inactive]))=1,"Inactive","Active"),""),"Active")</f>
        <v/>
      </c>
      <c r="C2824" s="16" t="str" cm="1">
        <f t="array" aca="1" ref="C2824" ca="1">IFERROR(_xlfn._xlws.FILTER(Inactives[Inactive On],(Inactives[Key]=J2824)*(Inactives[Currently Inactive]),""),"")</f>
        <v/>
      </c>
      <c r="D2824" s="16" t="str" cm="1">
        <f t="array" aca="1" ref="D2824" ca="1">IFERROR(INDEX(_xlfn.TEXTSPLIT(E2824," "),1),"")</f>
        <v/>
      </c>
      <c r="E2824" s="15" t="str" cm="1">
        <f t="array" aca="1" ref="E2824" ca="1">IFERROR(_xlfn._xlws.FILTER(merged_ranks,(merged_end_dates=DATE(9999,12,31))*(merged_names=A2824)),"")</f>
        <v/>
      </c>
      <c r="F2824" s="17" t="str">
        <f ca="1">_xlfn.XLOOKUP(J2824,Promotions[Promo Key],Promotions[Promo Date],"")</f>
        <v/>
      </c>
      <c r="G2824" s="18" t="str">
        <f t="shared" ca="1" si="187"/>
        <v/>
      </c>
      <c r="H2824" s="18" t="str">
        <f t="shared" ca="1" si="186"/>
        <v/>
      </c>
      <c r="I2824" s="17" t="str">
        <f>_xlfn.XLOOKUP(A2824,Students[Full Name],Students[Starting Rank],"")</f>
        <v/>
      </c>
      <c r="J2824" s="15" t="str">
        <f t="shared" ca="1" si="188"/>
        <v xml:space="preserve">: </v>
      </c>
      <c r="K2824" s="16" t="str">
        <f>_xlfn.XLOOKUP(A2824,Students[Full Name],Students[Start Date],"")</f>
        <v/>
      </c>
      <c r="L2824" s="18">
        <f t="shared" ca="1" si="189"/>
        <v>-1</v>
      </c>
      <c r="M2824" s="18" cm="1">
        <f t="array" aca="1" ref="M2824" ca="1">SUMPRODUCT(Inactives[Days Inactive]*(Inactives[Student]=A2824))/365</f>
        <v>0</v>
      </c>
      <c r="N2824" s="18" t="str" cm="1">
        <f t="array" ref="N2824">IF(LEN($A2824)&gt;0,SUMPRODUCT(($A2824=merged_names)*(_xlfn.TEXTAFTER(N$2, "At ")=merged_belt_colours)*merged_months_at_rank),"")</f>
        <v/>
      </c>
      <c r="O2824" s="18" t="str" cm="1">
        <f t="array" ref="O2824">IF(LEN($A2824)&gt;0,SUMPRODUCT(($A2824=merged_names)*(_xlfn.TEXTAFTER(O$2, "At ")=merged_belt_colours)*merged_months_at_rank),"")</f>
        <v/>
      </c>
      <c r="P2824" s="18" t="str" cm="1">
        <f t="array" ref="P2824">IF(LEN($A2824)&gt;0,SUMPRODUCT(($A2824=merged_names)*(_xlfn.TEXTAFTER(P$2, "At ")=merged_belt_colours)*merged_months_at_rank),"")</f>
        <v/>
      </c>
      <c r="Q2824" s="18" t="str" cm="1">
        <f t="array" ref="Q2824">IF(LEN($A2824)&gt;0,SUMPRODUCT(($A2824=merged_names)*(_xlfn.TEXTAFTER(Q$2, "At ")=merged_belt_colours)*merged_months_at_rank),"")</f>
        <v/>
      </c>
      <c r="R2824" s="18" t="str" cm="1">
        <f t="array" ref="R2824">IF(LEN($A2824)&gt;0,SUMPRODUCT(($A2824=merged_names)*(_xlfn.TEXTAFTER(R$2, "At ")=merged_belt_colours)*merged_months_at_rank),"")</f>
        <v/>
      </c>
    </row>
    <row r="2825" spans="1:18" x14ac:dyDescent="0.25">
      <c r="A2825"/>
      <c r="B2825" s="15" t="str" cm="1">
        <f t="array" ref="B2825">IFERROR(IF(LEN(A2825)&gt;0, IF(SUMPRODUCT((Inactives[Key]=J2825)*(Inactives[Currently Inactive]))=1,"Inactive","Active"),""),"Active")</f>
        <v/>
      </c>
      <c r="C2825" s="16" t="str" cm="1">
        <f t="array" aca="1" ref="C2825" ca="1">IFERROR(_xlfn._xlws.FILTER(Inactives[Inactive On],(Inactives[Key]=J2825)*(Inactives[Currently Inactive]),""),"")</f>
        <v/>
      </c>
      <c r="D2825" s="16" t="str" cm="1">
        <f t="array" aca="1" ref="D2825" ca="1">IFERROR(INDEX(_xlfn.TEXTSPLIT(E2825," "),1),"")</f>
        <v/>
      </c>
      <c r="E2825" s="15" t="str" cm="1">
        <f t="array" aca="1" ref="E2825" ca="1">IFERROR(_xlfn._xlws.FILTER(merged_ranks,(merged_end_dates=DATE(9999,12,31))*(merged_names=A2825)),"")</f>
        <v/>
      </c>
      <c r="F2825" s="17" t="str">
        <f ca="1">_xlfn.XLOOKUP(J2825,Promotions[Promo Key],Promotions[Promo Date],"")</f>
        <v/>
      </c>
      <c r="G2825" s="18" t="str">
        <f t="shared" ca="1" si="187"/>
        <v/>
      </c>
      <c r="H2825" s="18" t="str">
        <f t="shared" ca="1" si="186"/>
        <v/>
      </c>
      <c r="I2825" s="17" t="str">
        <f>_xlfn.XLOOKUP(A2825,Students[Full Name],Students[Starting Rank],"")</f>
        <v/>
      </c>
      <c r="J2825" s="15" t="str">
        <f t="shared" ca="1" si="188"/>
        <v xml:space="preserve">: </v>
      </c>
      <c r="K2825" s="16" t="str">
        <f>_xlfn.XLOOKUP(A2825,Students[Full Name],Students[Start Date],"")</f>
        <v/>
      </c>
      <c r="L2825" s="18">
        <f t="shared" ca="1" si="189"/>
        <v>-1</v>
      </c>
      <c r="M2825" s="18" cm="1">
        <f t="array" aca="1" ref="M2825" ca="1">SUMPRODUCT(Inactives[Days Inactive]*(Inactives[Student]=A2825))/365</f>
        <v>0</v>
      </c>
      <c r="N2825" s="18" t="str" cm="1">
        <f t="array" ref="N2825">IF(LEN($A2825)&gt;0,SUMPRODUCT(($A2825=merged_names)*(_xlfn.TEXTAFTER(N$2, "At ")=merged_belt_colours)*merged_months_at_rank),"")</f>
        <v/>
      </c>
      <c r="O2825" s="18" t="str" cm="1">
        <f t="array" ref="O2825">IF(LEN($A2825)&gt;0,SUMPRODUCT(($A2825=merged_names)*(_xlfn.TEXTAFTER(O$2, "At ")=merged_belt_colours)*merged_months_at_rank),"")</f>
        <v/>
      </c>
      <c r="P2825" s="18" t="str" cm="1">
        <f t="array" ref="P2825">IF(LEN($A2825)&gt;0,SUMPRODUCT(($A2825=merged_names)*(_xlfn.TEXTAFTER(P$2, "At ")=merged_belt_colours)*merged_months_at_rank),"")</f>
        <v/>
      </c>
      <c r="Q2825" s="18" t="str" cm="1">
        <f t="array" ref="Q2825">IF(LEN($A2825)&gt;0,SUMPRODUCT(($A2825=merged_names)*(_xlfn.TEXTAFTER(Q$2, "At ")=merged_belt_colours)*merged_months_at_rank),"")</f>
        <v/>
      </c>
      <c r="R2825" s="18" t="str" cm="1">
        <f t="array" ref="R2825">IF(LEN($A2825)&gt;0,SUMPRODUCT(($A2825=merged_names)*(_xlfn.TEXTAFTER(R$2, "At ")=merged_belt_colours)*merged_months_at_rank),"")</f>
        <v/>
      </c>
    </row>
    <row r="2826" spans="1:18" x14ac:dyDescent="0.25">
      <c r="A2826"/>
      <c r="B2826" s="15" t="str" cm="1">
        <f t="array" ref="B2826">IFERROR(IF(LEN(A2826)&gt;0, IF(SUMPRODUCT((Inactives[Key]=J2826)*(Inactives[Currently Inactive]))=1,"Inactive","Active"),""),"Active")</f>
        <v/>
      </c>
      <c r="C2826" s="16" t="str" cm="1">
        <f t="array" aca="1" ref="C2826" ca="1">IFERROR(_xlfn._xlws.FILTER(Inactives[Inactive On],(Inactives[Key]=J2826)*(Inactives[Currently Inactive]),""),"")</f>
        <v/>
      </c>
      <c r="D2826" s="16" t="str" cm="1">
        <f t="array" aca="1" ref="D2826" ca="1">IFERROR(INDEX(_xlfn.TEXTSPLIT(E2826," "),1),"")</f>
        <v/>
      </c>
      <c r="E2826" s="15" t="str" cm="1">
        <f t="array" aca="1" ref="E2826" ca="1">IFERROR(_xlfn._xlws.FILTER(merged_ranks,(merged_end_dates=DATE(9999,12,31))*(merged_names=A2826)),"")</f>
        <v/>
      </c>
      <c r="F2826" s="17" t="str">
        <f ca="1">_xlfn.XLOOKUP(J2826,Promotions[Promo Key],Promotions[Promo Date],"")</f>
        <v/>
      </c>
      <c r="G2826" s="18" t="str">
        <f t="shared" ca="1" si="187"/>
        <v/>
      </c>
      <c r="H2826" s="18" t="str">
        <f t="shared" ca="1" si="186"/>
        <v/>
      </c>
      <c r="I2826" s="17" t="str">
        <f>_xlfn.XLOOKUP(A2826,Students[Full Name],Students[Starting Rank],"")</f>
        <v/>
      </c>
      <c r="J2826" s="15" t="str">
        <f t="shared" ca="1" si="188"/>
        <v xml:space="preserve">: </v>
      </c>
      <c r="K2826" s="16" t="str">
        <f>_xlfn.XLOOKUP(A2826,Students[Full Name],Students[Start Date],"")</f>
        <v/>
      </c>
      <c r="L2826" s="18">
        <f t="shared" ca="1" si="189"/>
        <v>-1</v>
      </c>
      <c r="M2826" s="18" cm="1">
        <f t="array" aca="1" ref="M2826" ca="1">SUMPRODUCT(Inactives[Days Inactive]*(Inactives[Student]=A2826))/365</f>
        <v>0</v>
      </c>
      <c r="N2826" s="18" t="str" cm="1">
        <f t="array" ref="N2826">IF(LEN($A2826)&gt;0,SUMPRODUCT(($A2826=merged_names)*(_xlfn.TEXTAFTER(N$2, "At ")=merged_belt_colours)*merged_months_at_rank),"")</f>
        <v/>
      </c>
      <c r="O2826" s="18" t="str" cm="1">
        <f t="array" ref="O2826">IF(LEN($A2826)&gt;0,SUMPRODUCT(($A2826=merged_names)*(_xlfn.TEXTAFTER(O$2, "At ")=merged_belt_colours)*merged_months_at_rank),"")</f>
        <v/>
      </c>
      <c r="P2826" s="18" t="str" cm="1">
        <f t="array" ref="P2826">IF(LEN($A2826)&gt;0,SUMPRODUCT(($A2826=merged_names)*(_xlfn.TEXTAFTER(P$2, "At ")=merged_belt_colours)*merged_months_at_rank),"")</f>
        <v/>
      </c>
      <c r="Q2826" s="18" t="str" cm="1">
        <f t="array" ref="Q2826">IF(LEN($A2826)&gt;0,SUMPRODUCT(($A2826=merged_names)*(_xlfn.TEXTAFTER(Q$2, "At ")=merged_belt_colours)*merged_months_at_rank),"")</f>
        <v/>
      </c>
      <c r="R2826" s="18" t="str" cm="1">
        <f t="array" ref="R2826">IF(LEN($A2826)&gt;0,SUMPRODUCT(($A2826=merged_names)*(_xlfn.TEXTAFTER(R$2, "At ")=merged_belt_colours)*merged_months_at_rank),"")</f>
        <v/>
      </c>
    </row>
    <row r="2827" spans="1:18" x14ac:dyDescent="0.25">
      <c r="A2827"/>
      <c r="B2827" s="15" t="str" cm="1">
        <f t="array" ref="B2827">IFERROR(IF(LEN(A2827)&gt;0, IF(SUMPRODUCT((Inactives[Key]=J2827)*(Inactives[Currently Inactive]))=1,"Inactive","Active"),""),"Active")</f>
        <v/>
      </c>
      <c r="C2827" s="16" t="str" cm="1">
        <f t="array" aca="1" ref="C2827" ca="1">IFERROR(_xlfn._xlws.FILTER(Inactives[Inactive On],(Inactives[Key]=J2827)*(Inactives[Currently Inactive]),""),"")</f>
        <v/>
      </c>
      <c r="D2827" s="16" t="str" cm="1">
        <f t="array" aca="1" ref="D2827" ca="1">IFERROR(INDEX(_xlfn.TEXTSPLIT(E2827," "),1),"")</f>
        <v/>
      </c>
      <c r="E2827" s="15" t="str" cm="1">
        <f t="array" aca="1" ref="E2827" ca="1">IFERROR(_xlfn._xlws.FILTER(merged_ranks,(merged_end_dates=DATE(9999,12,31))*(merged_names=A2827)),"")</f>
        <v/>
      </c>
      <c r="F2827" s="17" t="str">
        <f ca="1">_xlfn.XLOOKUP(J2827,Promotions[Promo Key],Promotions[Promo Date],"")</f>
        <v/>
      </c>
      <c r="G2827" s="18" t="str">
        <f t="shared" ca="1" si="187"/>
        <v/>
      </c>
      <c r="H2827" s="18" t="str">
        <f t="shared" ca="1" si="186"/>
        <v/>
      </c>
      <c r="I2827" s="17" t="str">
        <f>_xlfn.XLOOKUP(A2827,Students[Full Name],Students[Starting Rank],"")</f>
        <v/>
      </c>
      <c r="J2827" s="15" t="str">
        <f t="shared" ca="1" si="188"/>
        <v xml:space="preserve">: </v>
      </c>
      <c r="K2827" s="16" t="str">
        <f>_xlfn.XLOOKUP(A2827,Students[Full Name],Students[Start Date],"")</f>
        <v/>
      </c>
      <c r="L2827" s="18">
        <f t="shared" ca="1" si="189"/>
        <v>-1</v>
      </c>
      <c r="M2827" s="18" cm="1">
        <f t="array" aca="1" ref="M2827" ca="1">SUMPRODUCT(Inactives[Days Inactive]*(Inactives[Student]=A2827))/365</f>
        <v>0</v>
      </c>
      <c r="N2827" s="18" t="str" cm="1">
        <f t="array" ref="N2827">IF(LEN($A2827)&gt;0,SUMPRODUCT(($A2827=merged_names)*(_xlfn.TEXTAFTER(N$2, "At ")=merged_belt_colours)*merged_months_at_rank),"")</f>
        <v/>
      </c>
      <c r="O2827" s="18" t="str" cm="1">
        <f t="array" ref="O2827">IF(LEN($A2827)&gt;0,SUMPRODUCT(($A2827=merged_names)*(_xlfn.TEXTAFTER(O$2, "At ")=merged_belt_colours)*merged_months_at_rank),"")</f>
        <v/>
      </c>
      <c r="P2827" s="18" t="str" cm="1">
        <f t="array" ref="P2827">IF(LEN($A2827)&gt;0,SUMPRODUCT(($A2827=merged_names)*(_xlfn.TEXTAFTER(P$2, "At ")=merged_belt_colours)*merged_months_at_rank),"")</f>
        <v/>
      </c>
      <c r="Q2827" s="18" t="str" cm="1">
        <f t="array" ref="Q2827">IF(LEN($A2827)&gt;0,SUMPRODUCT(($A2827=merged_names)*(_xlfn.TEXTAFTER(Q$2, "At ")=merged_belt_colours)*merged_months_at_rank),"")</f>
        <v/>
      </c>
      <c r="R2827" s="18" t="str" cm="1">
        <f t="array" ref="R2827">IF(LEN($A2827)&gt;0,SUMPRODUCT(($A2827=merged_names)*(_xlfn.TEXTAFTER(R$2, "At ")=merged_belt_colours)*merged_months_at_rank),"")</f>
        <v/>
      </c>
    </row>
    <row r="2828" spans="1:18" x14ac:dyDescent="0.25">
      <c r="A2828"/>
      <c r="B2828" s="15" t="str" cm="1">
        <f t="array" ref="B2828">IFERROR(IF(LEN(A2828)&gt;0, IF(SUMPRODUCT((Inactives[Key]=J2828)*(Inactives[Currently Inactive]))=1,"Inactive","Active"),""),"Active")</f>
        <v/>
      </c>
      <c r="C2828" s="16" t="str" cm="1">
        <f t="array" aca="1" ref="C2828" ca="1">IFERROR(_xlfn._xlws.FILTER(Inactives[Inactive On],(Inactives[Key]=J2828)*(Inactives[Currently Inactive]),""),"")</f>
        <v/>
      </c>
      <c r="D2828" s="16" t="str" cm="1">
        <f t="array" aca="1" ref="D2828" ca="1">IFERROR(INDEX(_xlfn.TEXTSPLIT(E2828," "),1),"")</f>
        <v/>
      </c>
      <c r="E2828" s="15" t="str" cm="1">
        <f t="array" aca="1" ref="E2828" ca="1">IFERROR(_xlfn._xlws.FILTER(merged_ranks,(merged_end_dates=DATE(9999,12,31))*(merged_names=A2828)),"")</f>
        <v/>
      </c>
      <c r="F2828" s="17" t="str">
        <f ca="1">_xlfn.XLOOKUP(J2828,Promotions[Promo Key],Promotions[Promo Date],"")</f>
        <v/>
      </c>
      <c r="G2828" s="18" t="str">
        <f t="shared" ca="1" si="187"/>
        <v/>
      </c>
      <c r="H2828" s="18" t="str">
        <f t="shared" ca="1" si="186"/>
        <v/>
      </c>
      <c r="I2828" s="17" t="str">
        <f>_xlfn.XLOOKUP(A2828,Students[Full Name],Students[Starting Rank],"")</f>
        <v/>
      </c>
      <c r="J2828" s="15" t="str">
        <f t="shared" ca="1" si="188"/>
        <v xml:space="preserve">: </v>
      </c>
      <c r="K2828" s="16" t="str">
        <f>_xlfn.XLOOKUP(A2828,Students[Full Name],Students[Start Date],"")</f>
        <v/>
      </c>
      <c r="L2828" s="18">
        <f t="shared" ca="1" si="189"/>
        <v>-1</v>
      </c>
      <c r="M2828" s="18" cm="1">
        <f t="array" aca="1" ref="M2828" ca="1">SUMPRODUCT(Inactives[Days Inactive]*(Inactives[Student]=A2828))/365</f>
        <v>0</v>
      </c>
      <c r="N2828" s="18" t="str" cm="1">
        <f t="array" ref="N2828">IF(LEN($A2828)&gt;0,SUMPRODUCT(($A2828=merged_names)*(_xlfn.TEXTAFTER(N$2, "At ")=merged_belt_colours)*merged_months_at_rank),"")</f>
        <v/>
      </c>
      <c r="O2828" s="18" t="str" cm="1">
        <f t="array" ref="O2828">IF(LEN($A2828)&gt;0,SUMPRODUCT(($A2828=merged_names)*(_xlfn.TEXTAFTER(O$2, "At ")=merged_belt_colours)*merged_months_at_rank),"")</f>
        <v/>
      </c>
      <c r="P2828" s="18" t="str" cm="1">
        <f t="array" ref="P2828">IF(LEN($A2828)&gt;0,SUMPRODUCT(($A2828=merged_names)*(_xlfn.TEXTAFTER(P$2, "At ")=merged_belt_colours)*merged_months_at_rank),"")</f>
        <v/>
      </c>
      <c r="Q2828" s="18" t="str" cm="1">
        <f t="array" ref="Q2828">IF(LEN($A2828)&gt;0,SUMPRODUCT(($A2828=merged_names)*(_xlfn.TEXTAFTER(Q$2, "At ")=merged_belt_colours)*merged_months_at_rank),"")</f>
        <v/>
      </c>
      <c r="R2828" s="18" t="str" cm="1">
        <f t="array" ref="R2828">IF(LEN($A2828)&gt;0,SUMPRODUCT(($A2828=merged_names)*(_xlfn.TEXTAFTER(R$2, "At ")=merged_belt_colours)*merged_months_at_rank),"")</f>
        <v/>
      </c>
    </row>
    <row r="2829" spans="1:18" x14ac:dyDescent="0.25">
      <c r="A2829"/>
      <c r="B2829" s="15" t="str" cm="1">
        <f t="array" ref="B2829">IFERROR(IF(LEN(A2829)&gt;0, IF(SUMPRODUCT((Inactives[Key]=J2829)*(Inactives[Currently Inactive]))=1,"Inactive","Active"),""),"Active")</f>
        <v/>
      </c>
      <c r="C2829" s="16" t="str" cm="1">
        <f t="array" aca="1" ref="C2829" ca="1">IFERROR(_xlfn._xlws.FILTER(Inactives[Inactive On],(Inactives[Key]=J2829)*(Inactives[Currently Inactive]),""),"")</f>
        <v/>
      </c>
      <c r="D2829" s="16" t="str" cm="1">
        <f t="array" aca="1" ref="D2829" ca="1">IFERROR(INDEX(_xlfn.TEXTSPLIT(E2829," "),1),"")</f>
        <v/>
      </c>
      <c r="E2829" s="15" t="str" cm="1">
        <f t="array" aca="1" ref="E2829" ca="1">IFERROR(_xlfn._xlws.FILTER(merged_ranks,(merged_end_dates=DATE(9999,12,31))*(merged_names=A2829)),"")</f>
        <v/>
      </c>
      <c r="F2829" s="17" t="str">
        <f ca="1">_xlfn.XLOOKUP(J2829,Promotions[Promo Key],Promotions[Promo Date],"")</f>
        <v/>
      </c>
      <c r="G2829" s="18" t="str">
        <f t="shared" ca="1" si="187"/>
        <v/>
      </c>
      <c r="H2829" s="18" t="str">
        <f t="shared" ca="1" si="186"/>
        <v/>
      </c>
      <c r="I2829" s="17" t="str">
        <f>_xlfn.XLOOKUP(A2829,Students[Full Name],Students[Starting Rank],"")</f>
        <v/>
      </c>
      <c r="J2829" s="15" t="str">
        <f t="shared" ca="1" si="188"/>
        <v xml:space="preserve">: </v>
      </c>
      <c r="K2829" s="16" t="str">
        <f>_xlfn.XLOOKUP(A2829,Students[Full Name],Students[Start Date],"")</f>
        <v/>
      </c>
      <c r="L2829" s="18">
        <f t="shared" ca="1" si="189"/>
        <v>-1</v>
      </c>
      <c r="M2829" s="18" cm="1">
        <f t="array" aca="1" ref="M2829" ca="1">SUMPRODUCT(Inactives[Days Inactive]*(Inactives[Student]=A2829))/365</f>
        <v>0</v>
      </c>
      <c r="N2829" s="18" t="str" cm="1">
        <f t="array" ref="N2829">IF(LEN($A2829)&gt;0,SUMPRODUCT(($A2829=merged_names)*(_xlfn.TEXTAFTER(N$2, "At ")=merged_belt_colours)*merged_months_at_rank),"")</f>
        <v/>
      </c>
      <c r="O2829" s="18" t="str" cm="1">
        <f t="array" ref="O2829">IF(LEN($A2829)&gt;0,SUMPRODUCT(($A2829=merged_names)*(_xlfn.TEXTAFTER(O$2, "At ")=merged_belt_colours)*merged_months_at_rank),"")</f>
        <v/>
      </c>
      <c r="P2829" s="18" t="str" cm="1">
        <f t="array" ref="P2829">IF(LEN($A2829)&gt;0,SUMPRODUCT(($A2829=merged_names)*(_xlfn.TEXTAFTER(P$2, "At ")=merged_belt_colours)*merged_months_at_rank),"")</f>
        <v/>
      </c>
      <c r="Q2829" s="18" t="str" cm="1">
        <f t="array" ref="Q2829">IF(LEN($A2829)&gt;0,SUMPRODUCT(($A2829=merged_names)*(_xlfn.TEXTAFTER(Q$2, "At ")=merged_belt_colours)*merged_months_at_rank),"")</f>
        <v/>
      </c>
      <c r="R2829" s="18" t="str" cm="1">
        <f t="array" ref="R2829">IF(LEN($A2829)&gt;0,SUMPRODUCT(($A2829=merged_names)*(_xlfn.TEXTAFTER(R$2, "At ")=merged_belt_colours)*merged_months_at_rank),"")</f>
        <v/>
      </c>
    </row>
    <row r="2830" spans="1:18" x14ac:dyDescent="0.25">
      <c r="A2830"/>
      <c r="B2830" s="15" t="str" cm="1">
        <f t="array" ref="B2830">IFERROR(IF(LEN(A2830)&gt;0, IF(SUMPRODUCT((Inactives[Key]=J2830)*(Inactives[Currently Inactive]))=1,"Inactive","Active"),""),"Active")</f>
        <v/>
      </c>
      <c r="C2830" s="16" t="str" cm="1">
        <f t="array" aca="1" ref="C2830" ca="1">IFERROR(_xlfn._xlws.FILTER(Inactives[Inactive On],(Inactives[Key]=J2830)*(Inactives[Currently Inactive]),""),"")</f>
        <v/>
      </c>
      <c r="D2830" s="16" t="str" cm="1">
        <f t="array" aca="1" ref="D2830" ca="1">IFERROR(INDEX(_xlfn.TEXTSPLIT(E2830," "),1),"")</f>
        <v/>
      </c>
      <c r="E2830" s="15" t="str" cm="1">
        <f t="array" aca="1" ref="E2830" ca="1">IFERROR(_xlfn._xlws.FILTER(merged_ranks,(merged_end_dates=DATE(9999,12,31))*(merged_names=A2830)),"")</f>
        <v/>
      </c>
      <c r="F2830" s="17" t="str">
        <f ca="1">_xlfn.XLOOKUP(J2830,Promotions[Promo Key],Promotions[Promo Date],"")</f>
        <v/>
      </c>
      <c r="G2830" s="18" t="str">
        <f t="shared" ca="1" si="187"/>
        <v/>
      </c>
      <c r="H2830" s="18" t="str">
        <f t="shared" ca="1" si="186"/>
        <v/>
      </c>
      <c r="I2830" s="17" t="str">
        <f>_xlfn.XLOOKUP(A2830,Students[Full Name],Students[Starting Rank],"")</f>
        <v/>
      </c>
      <c r="J2830" s="15" t="str">
        <f t="shared" ca="1" si="188"/>
        <v xml:space="preserve">: </v>
      </c>
      <c r="K2830" s="16" t="str">
        <f>_xlfn.XLOOKUP(A2830,Students[Full Name],Students[Start Date],"")</f>
        <v/>
      </c>
      <c r="L2830" s="18">
        <f t="shared" ca="1" si="189"/>
        <v>-1</v>
      </c>
      <c r="M2830" s="18" cm="1">
        <f t="array" aca="1" ref="M2830" ca="1">SUMPRODUCT(Inactives[Days Inactive]*(Inactives[Student]=A2830))/365</f>
        <v>0</v>
      </c>
      <c r="N2830" s="18" t="str" cm="1">
        <f t="array" ref="N2830">IF(LEN($A2830)&gt;0,SUMPRODUCT(($A2830=merged_names)*(_xlfn.TEXTAFTER(N$2, "At ")=merged_belt_colours)*merged_months_at_rank),"")</f>
        <v/>
      </c>
      <c r="O2830" s="18" t="str" cm="1">
        <f t="array" ref="O2830">IF(LEN($A2830)&gt;0,SUMPRODUCT(($A2830=merged_names)*(_xlfn.TEXTAFTER(O$2, "At ")=merged_belt_colours)*merged_months_at_rank),"")</f>
        <v/>
      </c>
      <c r="P2830" s="18" t="str" cm="1">
        <f t="array" ref="P2830">IF(LEN($A2830)&gt;0,SUMPRODUCT(($A2830=merged_names)*(_xlfn.TEXTAFTER(P$2, "At ")=merged_belt_colours)*merged_months_at_rank),"")</f>
        <v/>
      </c>
      <c r="Q2830" s="18" t="str" cm="1">
        <f t="array" ref="Q2830">IF(LEN($A2830)&gt;0,SUMPRODUCT(($A2830=merged_names)*(_xlfn.TEXTAFTER(Q$2, "At ")=merged_belt_colours)*merged_months_at_rank),"")</f>
        <v/>
      </c>
      <c r="R2830" s="18" t="str" cm="1">
        <f t="array" ref="R2830">IF(LEN($A2830)&gt;0,SUMPRODUCT(($A2830=merged_names)*(_xlfn.TEXTAFTER(R$2, "At ")=merged_belt_colours)*merged_months_at_rank),"")</f>
        <v/>
      </c>
    </row>
    <row r="2831" spans="1:18" x14ac:dyDescent="0.25">
      <c r="A2831"/>
      <c r="B2831" s="15" t="str" cm="1">
        <f t="array" ref="B2831">IFERROR(IF(LEN(A2831)&gt;0, IF(SUMPRODUCT((Inactives[Key]=J2831)*(Inactives[Currently Inactive]))=1,"Inactive","Active"),""),"Active")</f>
        <v/>
      </c>
      <c r="C2831" s="16" t="str" cm="1">
        <f t="array" aca="1" ref="C2831" ca="1">IFERROR(_xlfn._xlws.FILTER(Inactives[Inactive On],(Inactives[Key]=J2831)*(Inactives[Currently Inactive]),""),"")</f>
        <v/>
      </c>
      <c r="D2831" s="16" t="str" cm="1">
        <f t="array" aca="1" ref="D2831" ca="1">IFERROR(INDEX(_xlfn.TEXTSPLIT(E2831," "),1),"")</f>
        <v/>
      </c>
      <c r="E2831" s="15" t="str" cm="1">
        <f t="array" aca="1" ref="E2831" ca="1">IFERROR(_xlfn._xlws.FILTER(merged_ranks,(merged_end_dates=DATE(9999,12,31))*(merged_names=A2831)),"")</f>
        <v/>
      </c>
      <c r="F2831" s="17" t="str">
        <f ca="1">_xlfn.XLOOKUP(J2831,Promotions[Promo Key],Promotions[Promo Date],"")</f>
        <v/>
      </c>
      <c r="G2831" s="18" t="str">
        <f t="shared" ca="1" si="187"/>
        <v/>
      </c>
      <c r="H2831" s="18" t="str">
        <f t="shared" ca="1" si="186"/>
        <v/>
      </c>
      <c r="I2831" s="17" t="str">
        <f>_xlfn.XLOOKUP(A2831,Students[Full Name],Students[Starting Rank],"")</f>
        <v/>
      </c>
      <c r="J2831" s="15" t="str">
        <f t="shared" ca="1" si="188"/>
        <v xml:space="preserve">: </v>
      </c>
      <c r="K2831" s="16" t="str">
        <f>_xlfn.XLOOKUP(A2831,Students[Full Name],Students[Start Date],"")</f>
        <v/>
      </c>
      <c r="L2831" s="18">
        <f t="shared" ca="1" si="189"/>
        <v>-1</v>
      </c>
      <c r="M2831" s="18" cm="1">
        <f t="array" aca="1" ref="M2831" ca="1">SUMPRODUCT(Inactives[Days Inactive]*(Inactives[Student]=A2831))/365</f>
        <v>0</v>
      </c>
      <c r="N2831" s="18" t="str" cm="1">
        <f t="array" ref="N2831">IF(LEN($A2831)&gt;0,SUMPRODUCT(($A2831=merged_names)*(_xlfn.TEXTAFTER(N$2, "At ")=merged_belt_colours)*merged_months_at_rank),"")</f>
        <v/>
      </c>
      <c r="O2831" s="18" t="str" cm="1">
        <f t="array" ref="O2831">IF(LEN($A2831)&gt;0,SUMPRODUCT(($A2831=merged_names)*(_xlfn.TEXTAFTER(O$2, "At ")=merged_belt_colours)*merged_months_at_rank),"")</f>
        <v/>
      </c>
      <c r="P2831" s="18" t="str" cm="1">
        <f t="array" ref="P2831">IF(LEN($A2831)&gt;0,SUMPRODUCT(($A2831=merged_names)*(_xlfn.TEXTAFTER(P$2, "At ")=merged_belt_colours)*merged_months_at_rank),"")</f>
        <v/>
      </c>
      <c r="Q2831" s="18" t="str" cm="1">
        <f t="array" ref="Q2831">IF(LEN($A2831)&gt;0,SUMPRODUCT(($A2831=merged_names)*(_xlfn.TEXTAFTER(Q$2, "At ")=merged_belt_colours)*merged_months_at_rank),"")</f>
        <v/>
      </c>
      <c r="R2831" s="18" t="str" cm="1">
        <f t="array" ref="R2831">IF(LEN($A2831)&gt;0,SUMPRODUCT(($A2831=merged_names)*(_xlfn.TEXTAFTER(R$2, "At ")=merged_belt_colours)*merged_months_at_rank),"")</f>
        <v/>
      </c>
    </row>
    <row r="2832" spans="1:18" x14ac:dyDescent="0.25">
      <c r="A2832"/>
      <c r="B2832" s="15" t="str" cm="1">
        <f t="array" ref="B2832">IFERROR(IF(LEN(A2832)&gt;0, IF(SUMPRODUCT((Inactives[Key]=J2832)*(Inactives[Currently Inactive]))=1,"Inactive","Active"),""),"Active")</f>
        <v/>
      </c>
      <c r="C2832" s="16" t="str" cm="1">
        <f t="array" aca="1" ref="C2832" ca="1">IFERROR(_xlfn._xlws.FILTER(Inactives[Inactive On],(Inactives[Key]=J2832)*(Inactives[Currently Inactive]),""),"")</f>
        <v/>
      </c>
      <c r="D2832" s="16" t="str" cm="1">
        <f t="array" aca="1" ref="D2832" ca="1">IFERROR(INDEX(_xlfn.TEXTSPLIT(E2832," "),1),"")</f>
        <v/>
      </c>
      <c r="E2832" s="15" t="str" cm="1">
        <f t="array" aca="1" ref="E2832" ca="1">IFERROR(_xlfn._xlws.FILTER(merged_ranks,(merged_end_dates=DATE(9999,12,31))*(merged_names=A2832)),"")</f>
        <v/>
      </c>
      <c r="F2832" s="17" t="str">
        <f ca="1">_xlfn.XLOOKUP(J2832,Promotions[Promo Key],Promotions[Promo Date],"")</f>
        <v/>
      </c>
      <c r="G2832" s="18" t="str">
        <f t="shared" ca="1" si="187"/>
        <v/>
      </c>
      <c r="H2832" s="18" t="str">
        <f t="shared" ca="1" si="186"/>
        <v/>
      </c>
      <c r="I2832" s="17" t="str">
        <f>_xlfn.XLOOKUP(A2832,Students[Full Name],Students[Starting Rank],"")</f>
        <v/>
      </c>
      <c r="J2832" s="15" t="str">
        <f t="shared" ca="1" si="188"/>
        <v xml:space="preserve">: </v>
      </c>
      <c r="K2832" s="16" t="str">
        <f>_xlfn.XLOOKUP(A2832,Students[Full Name],Students[Start Date],"")</f>
        <v/>
      </c>
      <c r="L2832" s="18">
        <f t="shared" ca="1" si="189"/>
        <v>-1</v>
      </c>
      <c r="M2832" s="18" cm="1">
        <f t="array" aca="1" ref="M2832" ca="1">SUMPRODUCT(Inactives[Days Inactive]*(Inactives[Student]=A2832))/365</f>
        <v>0</v>
      </c>
      <c r="N2832" s="18" t="str" cm="1">
        <f t="array" ref="N2832">IF(LEN($A2832)&gt;0,SUMPRODUCT(($A2832=merged_names)*(_xlfn.TEXTAFTER(N$2, "At ")=merged_belt_colours)*merged_months_at_rank),"")</f>
        <v/>
      </c>
      <c r="O2832" s="18" t="str" cm="1">
        <f t="array" ref="O2832">IF(LEN($A2832)&gt;0,SUMPRODUCT(($A2832=merged_names)*(_xlfn.TEXTAFTER(O$2, "At ")=merged_belt_colours)*merged_months_at_rank),"")</f>
        <v/>
      </c>
      <c r="P2832" s="18" t="str" cm="1">
        <f t="array" ref="P2832">IF(LEN($A2832)&gt;0,SUMPRODUCT(($A2832=merged_names)*(_xlfn.TEXTAFTER(P$2, "At ")=merged_belt_colours)*merged_months_at_rank),"")</f>
        <v/>
      </c>
      <c r="Q2832" s="18" t="str" cm="1">
        <f t="array" ref="Q2832">IF(LEN($A2832)&gt;0,SUMPRODUCT(($A2832=merged_names)*(_xlfn.TEXTAFTER(Q$2, "At ")=merged_belt_colours)*merged_months_at_rank),"")</f>
        <v/>
      </c>
      <c r="R2832" s="18" t="str" cm="1">
        <f t="array" ref="R2832">IF(LEN($A2832)&gt;0,SUMPRODUCT(($A2832=merged_names)*(_xlfn.TEXTAFTER(R$2, "At ")=merged_belt_colours)*merged_months_at_rank),"")</f>
        <v/>
      </c>
    </row>
    <row r="2833" spans="1:18" x14ac:dyDescent="0.25">
      <c r="A2833"/>
      <c r="B2833" s="15" t="str" cm="1">
        <f t="array" ref="B2833">IFERROR(IF(LEN(A2833)&gt;0, IF(SUMPRODUCT((Inactives[Key]=J2833)*(Inactives[Currently Inactive]))=1,"Inactive","Active"),""),"Active")</f>
        <v/>
      </c>
      <c r="C2833" s="16" t="str" cm="1">
        <f t="array" aca="1" ref="C2833" ca="1">IFERROR(_xlfn._xlws.FILTER(Inactives[Inactive On],(Inactives[Key]=J2833)*(Inactives[Currently Inactive]),""),"")</f>
        <v/>
      </c>
      <c r="D2833" s="16" t="str" cm="1">
        <f t="array" aca="1" ref="D2833" ca="1">IFERROR(INDEX(_xlfn.TEXTSPLIT(E2833," "),1),"")</f>
        <v/>
      </c>
      <c r="E2833" s="15" t="str" cm="1">
        <f t="array" aca="1" ref="E2833" ca="1">IFERROR(_xlfn._xlws.FILTER(merged_ranks,(merged_end_dates=DATE(9999,12,31))*(merged_names=A2833)),"")</f>
        <v/>
      </c>
      <c r="F2833" s="17" t="str">
        <f ca="1">_xlfn.XLOOKUP(J2833,Promotions[Promo Key],Promotions[Promo Date],"")</f>
        <v/>
      </c>
      <c r="G2833" s="18" t="str">
        <f t="shared" ca="1" si="187"/>
        <v/>
      </c>
      <c r="H2833" s="18" t="str">
        <f t="shared" ca="1" si="186"/>
        <v/>
      </c>
      <c r="I2833" s="17" t="str">
        <f>_xlfn.XLOOKUP(A2833,Students[Full Name],Students[Starting Rank],"")</f>
        <v/>
      </c>
      <c r="J2833" s="15" t="str">
        <f t="shared" ca="1" si="188"/>
        <v xml:space="preserve">: </v>
      </c>
      <c r="K2833" s="16" t="str">
        <f>_xlfn.XLOOKUP(A2833,Students[Full Name],Students[Start Date],"")</f>
        <v/>
      </c>
      <c r="L2833" s="18">
        <f t="shared" ca="1" si="189"/>
        <v>-1</v>
      </c>
      <c r="M2833" s="18" cm="1">
        <f t="array" aca="1" ref="M2833" ca="1">SUMPRODUCT(Inactives[Days Inactive]*(Inactives[Student]=A2833))/365</f>
        <v>0</v>
      </c>
      <c r="N2833" s="18" t="str" cm="1">
        <f t="array" ref="N2833">IF(LEN($A2833)&gt;0,SUMPRODUCT(($A2833=merged_names)*(_xlfn.TEXTAFTER(N$2, "At ")=merged_belt_colours)*merged_months_at_rank),"")</f>
        <v/>
      </c>
      <c r="O2833" s="18" t="str" cm="1">
        <f t="array" ref="O2833">IF(LEN($A2833)&gt;0,SUMPRODUCT(($A2833=merged_names)*(_xlfn.TEXTAFTER(O$2, "At ")=merged_belt_colours)*merged_months_at_rank),"")</f>
        <v/>
      </c>
      <c r="P2833" s="18" t="str" cm="1">
        <f t="array" ref="P2833">IF(LEN($A2833)&gt;0,SUMPRODUCT(($A2833=merged_names)*(_xlfn.TEXTAFTER(P$2, "At ")=merged_belt_colours)*merged_months_at_rank),"")</f>
        <v/>
      </c>
      <c r="Q2833" s="18" t="str" cm="1">
        <f t="array" ref="Q2833">IF(LEN($A2833)&gt;0,SUMPRODUCT(($A2833=merged_names)*(_xlfn.TEXTAFTER(Q$2, "At ")=merged_belt_colours)*merged_months_at_rank),"")</f>
        <v/>
      </c>
      <c r="R2833" s="18" t="str" cm="1">
        <f t="array" ref="R2833">IF(LEN($A2833)&gt;0,SUMPRODUCT(($A2833=merged_names)*(_xlfn.TEXTAFTER(R$2, "At ")=merged_belt_colours)*merged_months_at_rank),"")</f>
        <v/>
      </c>
    </row>
    <row r="2834" spans="1:18" x14ac:dyDescent="0.25">
      <c r="A2834"/>
      <c r="B2834" s="15" t="str" cm="1">
        <f t="array" ref="B2834">IFERROR(IF(LEN(A2834)&gt;0, IF(SUMPRODUCT((Inactives[Key]=J2834)*(Inactives[Currently Inactive]))=1,"Inactive","Active"),""),"Active")</f>
        <v/>
      </c>
      <c r="C2834" s="16" t="str" cm="1">
        <f t="array" aca="1" ref="C2834" ca="1">IFERROR(_xlfn._xlws.FILTER(Inactives[Inactive On],(Inactives[Key]=J2834)*(Inactives[Currently Inactive]),""),"")</f>
        <v/>
      </c>
      <c r="D2834" s="16" t="str" cm="1">
        <f t="array" aca="1" ref="D2834" ca="1">IFERROR(INDEX(_xlfn.TEXTSPLIT(E2834," "),1),"")</f>
        <v/>
      </c>
      <c r="E2834" s="15" t="str" cm="1">
        <f t="array" aca="1" ref="E2834" ca="1">IFERROR(_xlfn._xlws.FILTER(merged_ranks,(merged_end_dates=DATE(9999,12,31))*(merged_names=A2834)),"")</f>
        <v/>
      </c>
      <c r="F2834" s="17" t="str">
        <f ca="1">_xlfn.XLOOKUP(J2834,Promotions[Promo Key],Promotions[Promo Date],"")</f>
        <v/>
      </c>
      <c r="G2834" s="18" t="str">
        <f t="shared" ca="1" si="187"/>
        <v/>
      </c>
      <c r="H2834" s="18" t="str">
        <f t="shared" ca="1" si="186"/>
        <v/>
      </c>
      <c r="I2834" s="17" t="str">
        <f>_xlfn.XLOOKUP(A2834,Students[Full Name],Students[Starting Rank],"")</f>
        <v/>
      </c>
      <c r="J2834" s="15" t="str">
        <f t="shared" ca="1" si="188"/>
        <v xml:space="preserve">: </v>
      </c>
      <c r="K2834" s="16" t="str">
        <f>_xlfn.XLOOKUP(A2834,Students[Full Name],Students[Start Date],"")</f>
        <v/>
      </c>
      <c r="L2834" s="18">
        <f t="shared" ca="1" si="189"/>
        <v>-1</v>
      </c>
      <c r="M2834" s="18" cm="1">
        <f t="array" aca="1" ref="M2834" ca="1">SUMPRODUCT(Inactives[Days Inactive]*(Inactives[Student]=A2834))/365</f>
        <v>0</v>
      </c>
      <c r="N2834" s="18" t="str" cm="1">
        <f t="array" ref="N2834">IF(LEN($A2834)&gt;0,SUMPRODUCT(($A2834=merged_names)*(_xlfn.TEXTAFTER(N$2, "At ")=merged_belt_colours)*merged_months_at_rank),"")</f>
        <v/>
      </c>
      <c r="O2834" s="18" t="str" cm="1">
        <f t="array" ref="O2834">IF(LEN($A2834)&gt;0,SUMPRODUCT(($A2834=merged_names)*(_xlfn.TEXTAFTER(O$2, "At ")=merged_belt_colours)*merged_months_at_rank),"")</f>
        <v/>
      </c>
      <c r="P2834" s="18" t="str" cm="1">
        <f t="array" ref="P2834">IF(LEN($A2834)&gt;0,SUMPRODUCT(($A2834=merged_names)*(_xlfn.TEXTAFTER(P$2, "At ")=merged_belt_colours)*merged_months_at_rank),"")</f>
        <v/>
      </c>
      <c r="Q2834" s="18" t="str" cm="1">
        <f t="array" ref="Q2834">IF(LEN($A2834)&gt;0,SUMPRODUCT(($A2834=merged_names)*(_xlfn.TEXTAFTER(Q$2, "At ")=merged_belt_colours)*merged_months_at_rank),"")</f>
        <v/>
      </c>
      <c r="R2834" s="18" t="str" cm="1">
        <f t="array" ref="R2834">IF(LEN($A2834)&gt;0,SUMPRODUCT(($A2834=merged_names)*(_xlfn.TEXTAFTER(R$2, "At ")=merged_belt_colours)*merged_months_at_rank),"")</f>
        <v/>
      </c>
    </row>
    <row r="2835" spans="1:18" x14ac:dyDescent="0.25">
      <c r="A2835"/>
      <c r="B2835" s="15" t="str" cm="1">
        <f t="array" ref="B2835">IFERROR(IF(LEN(A2835)&gt;0, IF(SUMPRODUCT((Inactives[Key]=J2835)*(Inactives[Currently Inactive]))=1,"Inactive","Active"),""),"Active")</f>
        <v/>
      </c>
      <c r="C2835" s="16" t="str" cm="1">
        <f t="array" aca="1" ref="C2835" ca="1">IFERROR(_xlfn._xlws.FILTER(Inactives[Inactive On],(Inactives[Key]=J2835)*(Inactives[Currently Inactive]),""),"")</f>
        <v/>
      </c>
      <c r="D2835" s="16" t="str" cm="1">
        <f t="array" aca="1" ref="D2835" ca="1">IFERROR(INDEX(_xlfn.TEXTSPLIT(E2835," "),1),"")</f>
        <v/>
      </c>
      <c r="E2835" s="15" t="str" cm="1">
        <f t="array" aca="1" ref="E2835" ca="1">IFERROR(_xlfn._xlws.FILTER(merged_ranks,(merged_end_dates=DATE(9999,12,31))*(merged_names=A2835)),"")</f>
        <v/>
      </c>
      <c r="F2835" s="17" t="str">
        <f ca="1">_xlfn.XLOOKUP(J2835,Promotions[Promo Key],Promotions[Promo Date],"")</f>
        <v/>
      </c>
      <c r="G2835" s="18" t="str">
        <f t="shared" ca="1" si="187"/>
        <v/>
      </c>
      <c r="H2835" s="18" t="str">
        <f t="shared" ca="1" si="186"/>
        <v/>
      </c>
      <c r="I2835" s="17" t="str">
        <f>_xlfn.XLOOKUP(A2835,Students[Full Name],Students[Starting Rank],"")</f>
        <v/>
      </c>
      <c r="J2835" s="15" t="str">
        <f t="shared" ca="1" si="188"/>
        <v xml:space="preserve">: </v>
      </c>
      <c r="K2835" s="16" t="str">
        <f>_xlfn.XLOOKUP(A2835,Students[Full Name],Students[Start Date],"")</f>
        <v/>
      </c>
      <c r="L2835" s="18">
        <f t="shared" ca="1" si="189"/>
        <v>-1</v>
      </c>
      <c r="M2835" s="18" cm="1">
        <f t="array" aca="1" ref="M2835" ca="1">SUMPRODUCT(Inactives[Days Inactive]*(Inactives[Student]=A2835))/365</f>
        <v>0</v>
      </c>
      <c r="N2835" s="18" t="str" cm="1">
        <f t="array" ref="N2835">IF(LEN($A2835)&gt;0,SUMPRODUCT(($A2835=merged_names)*(_xlfn.TEXTAFTER(N$2, "At ")=merged_belt_colours)*merged_months_at_rank),"")</f>
        <v/>
      </c>
      <c r="O2835" s="18" t="str" cm="1">
        <f t="array" ref="O2835">IF(LEN($A2835)&gt;0,SUMPRODUCT(($A2835=merged_names)*(_xlfn.TEXTAFTER(O$2, "At ")=merged_belt_colours)*merged_months_at_rank),"")</f>
        <v/>
      </c>
      <c r="P2835" s="18" t="str" cm="1">
        <f t="array" ref="P2835">IF(LEN($A2835)&gt;0,SUMPRODUCT(($A2835=merged_names)*(_xlfn.TEXTAFTER(P$2, "At ")=merged_belt_colours)*merged_months_at_rank),"")</f>
        <v/>
      </c>
      <c r="Q2835" s="18" t="str" cm="1">
        <f t="array" ref="Q2835">IF(LEN($A2835)&gt;0,SUMPRODUCT(($A2835=merged_names)*(_xlfn.TEXTAFTER(Q$2, "At ")=merged_belt_colours)*merged_months_at_rank),"")</f>
        <v/>
      </c>
      <c r="R2835" s="18" t="str" cm="1">
        <f t="array" ref="R2835">IF(LEN($A2835)&gt;0,SUMPRODUCT(($A2835=merged_names)*(_xlfn.TEXTAFTER(R$2, "At ")=merged_belt_colours)*merged_months_at_rank),"")</f>
        <v/>
      </c>
    </row>
    <row r="2836" spans="1:18" x14ac:dyDescent="0.25">
      <c r="A2836"/>
      <c r="B2836" s="15" t="str" cm="1">
        <f t="array" ref="B2836">IFERROR(IF(LEN(A2836)&gt;0, IF(SUMPRODUCT((Inactives[Key]=J2836)*(Inactives[Currently Inactive]))=1,"Inactive","Active"),""),"Active")</f>
        <v/>
      </c>
      <c r="C2836" s="16" t="str" cm="1">
        <f t="array" aca="1" ref="C2836" ca="1">IFERROR(_xlfn._xlws.FILTER(Inactives[Inactive On],(Inactives[Key]=J2836)*(Inactives[Currently Inactive]),""),"")</f>
        <v/>
      </c>
      <c r="D2836" s="16" t="str" cm="1">
        <f t="array" aca="1" ref="D2836" ca="1">IFERROR(INDEX(_xlfn.TEXTSPLIT(E2836," "),1),"")</f>
        <v/>
      </c>
      <c r="E2836" s="15" t="str" cm="1">
        <f t="array" aca="1" ref="E2836" ca="1">IFERROR(_xlfn._xlws.FILTER(merged_ranks,(merged_end_dates=DATE(9999,12,31))*(merged_names=A2836)),"")</f>
        <v/>
      </c>
      <c r="F2836" s="17" t="str">
        <f ca="1">_xlfn.XLOOKUP(J2836,Promotions[Promo Key],Promotions[Promo Date],"")</f>
        <v/>
      </c>
      <c r="G2836" s="18" t="str">
        <f t="shared" ca="1" si="187"/>
        <v/>
      </c>
      <c r="H2836" s="18" t="str">
        <f t="shared" ca="1" si="186"/>
        <v/>
      </c>
      <c r="I2836" s="17" t="str">
        <f>_xlfn.XLOOKUP(A2836,Students[Full Name],Students[Starting Rank],"")</f>
        <v/>
      </c>
      <c r="J2836" s="15" t="str">
        <f t="shared" ca="1" si="188"/>
        <v xml:space="preserve">: </v>
      </c>
      <c r="K2836" s="16" t="str">
        <f>_xlfn.XLOOKUP(A2836,Students[Full Name],Students[Start Date],"")</f>
        <v/>
      </c>
      <c r="L2836" s="18">
        <f t="shared" ca="1" si="189"/>
        <v>-1</v>
      </c>
      <c r="M2836" s="18" cm="1">
        <f t="array" aca="1" ref="M2836" ca="1">SUMPRODUCT(Inactives[Days Inactive]*(Inactives[Student]=A2836))/365</f>
        <v>0</v>
      </c>
      <c r="N2836" s="18" t="str" cm="1">
        <f t="array" ref="N2836">IF(LEN($A2836)&gt;0,SUMPRODUCT(($A2836=merged_names)*(_xlfn.TEXTAFTER(N$2, "At ")=merged_belt_colours)*merged_months_at_rank),"")</f>
        <v/>
      </c>
      <c r="O2836" s="18" t="str" cm="1">
        <f t="array" ref="O2836">IF(LEN($A2836)&gt;0,SUMPRODUCT(($A2836=merged_names)*(_xlfn.TEXTAFTER(O$2, "At ")=merged_belt_colours)*merged_months_at_rank),"")</f>
        <v/>
      </c>
      <c r="P2836" s="18" t="str" cm="1">
        <f t="array" ref="P2836">IF(LEN($A2836)&gt;0,SUMPRODUCT(($A2836=merged_names)*(_xlfn.TEXTAFTER(P$2, "At ")=merged_belt_colours)*merged_months_at_rank),"")</f>
        <v/>
      </c>
      <c r="Q2836" s="18" t="str" cm="1">
        <f t="array" ref="Q2836">IF(LEN($A2836)&gt;0,SUMPRODUCT(($A2836=merged_names)*(_xlfn.TEXTAFTER(Q$2, "At ")=merged_belt_colours)*merged_months_at_rank),"")</f>
        <v/>
      </c>
      <c r="R2836" s="18" t="str" cm="1">
        <f t="array" ref="R2836">IF(LEN($A2836)&gt;0,SUMPRODUCT(($A2836=merged_names)*(_xlfn.TEXTAFTER(R$2, "At ")=merged_belt_colours)*merged_months_at_rank),"")</f>
        <v/>
      </c>
    </row>
    <row r="2837" spans="1:18" x14ac:dyDescent="0.25">
      <c r="A2837"/>
      <c r="B2837" s="15" t="str" cm="1">
        <f t="array" ref="B2837">IFERROR(IF(LEN(A2837)&gt;0, IF(SUMPRODUCT((Inactives[Key]=J2837)*(Inactives[Currently Inactive]))=1,"Inactive","Active"),""),"Active")</f>
        <v/>
      </c>
      <c r="C2837" s="16" t="str" cm="1">
        <f t="array" aca="1" ref="C2837" ca="1">IFERROR(_xlfn._xlws.FILTER(Inactives[Inactive On],(Inactives[Key]=J2837)*(Inactives[Currently Inactive]),""),"")</f>
        <v/>
      </c>
      <c r="D2837" s="16" t="str" cm="1">
        <f t="array" aca="1" ref="D2837" ca="1">IFERROR(INDEX(_xlfn.TEXTSPLIT(E2837," "),1),"")</f>
        <v/>
      </c>
      <c r="E2837" s="15" t="str" cm="1">
        <f t="array" aca="1" ref="E2837" ca="1">IFERROR(_xlfn._xlws.FILTER(merged_ranks,(merged_end_dates=DATE(9999,12,31))*(merged_names=A2837)),"")</f>
        <v/>
      </c>
      <c r="F2837" s="17" t="str">
        <f ca="1">_xlfn.XLOOKUP(J2837,Promotions[Promo Key],Promotions[Promo Date],"")</f>
        <v/>
      </c>
      <c r="G2837" s="18" t="str">
        <f t="shared" ca="1" si="187"/>
        <v/>
      </c>
      <c r="H2837" s="18" t="str">
        <f t="shared" ca="1" si="186"/>
        <v/>
      </c>
      <c r="I2837" s="17" t="str">
        <f>_xlfn.XLOOKUP(A2837,Students[Full Name],Students[Starting Rank],"")</f>
        <v/>
      </c>
      <c r="J2837" s="15" t="str">
        <f t="shared" ca="1" si="188"/>
        <v xml:space="preserve">: </v>
      </c>
      <c r="K2837" s="16" t="str">
        <f>_xlfn.XLOOKUP(A2837,Students[Full Name],Students[Start Date],"")</f>
        <v/>
      </c>
      <c r="L2837" s="18">
        <f t="shared" ca="1" si="189"/>
        <v>-1</v>
      </c>
      <c r="M2837" s="18" cm="1">
        <f t="array" aca="1" ref="M2837" ca="1">SUMPRODUCT(Inactives[Days Inactive]*(Inactives[Student]=A2837))/365</f>
        <v>0</v>
      </c>
      <c r="N2837" s="18" t="str" cm="1">
        <f t="array" ref="N2837">IF(LEN($A2837)&gt;0,SUMPRODUCT(($A2837=merged_names)*(_xlfn.TEXTAFTER(N$2, "At ")=merged_belt_colours)*merged_months_at_rank),"")</f>
        <v/>
      </c>
      <c r="O2837" s="18" t="str" cm="1">
        <f t="array" ref="O2837">IF(LEN($A2837)&gt;0,SUMPRODUCT(($A2837=merged_names)*(_xlfn.TEXTAFTER(O$2, "At ")=merged_belt_colours)*merged_months_at_rank),"")</f>
        <v/>
      </c>
      <c r="P2837" s="18" t="str" cm="1">
        <f t="array" ref="P2837">IF(LEN($A2837)&gt;0,SUMPRODUCT(($A2837=merged_names)*(_xlfn.TEXTAFTER(P$2, "At ")=merged_belt_colours)*merged_months_at_rank),"")</f>
        <v/>
      </c>
      <c r="Q2837" s="18" t="str" cm="1">
        <f t="array" ref="Q2837">IF(LEN($A2837)&gt;0,SUMPRODUCT(($A2837=merged_names)*(_xlfn.TEXTAFTER(Q$2, "At ")=merged_belt_colours)*merged_months_at_rank),"")</f>
        <v/>
      </c>
      <c r="R2837" s="18" t="str" cm="1">
        <f t="array" ref="R2837">IF(LEN($A2837)&gt;0,SUMPRODUCT(($A2837=merged_names)*(_xlfn.TEXTAFTER(R$2, "At ")=merged_belt_colours)*merged_months_at_rank),"")</f>
        <v/>
      </c>
    </row>
    <row r="2838" spans="1:18" x14ac:dyDescent="0.25">
      <c r="A2838"/>
      <c r="B2838" s="15" t="str" cm="1">
        <f t="array" ref="B2838">IFERROR(IF(LEN(A2838)&gt;0, IF(SUMPRODUCT((Inactives[Key]=J2838)*(Inactives[Currently Inactive]))=1,"Inactive","Active"),""),"Active")</f>
        <v/>
      </c>
      <c r="C2838" s="16" t="str" cm="1">
        <f t="array" aca="1" ref="C2838" ca="1">IFERROR(_xlfn._xlws.FILTER(Inactives[Inactive On],(Inactives[Key]=J2838)*(Inactives[Currently Inactive]),""),"")</f>
        <v/>
      </c>
      <c r="D2838" s="16" t="str" cm="1">
        <f t="array" aca="1" ref="D2838" ca="1">IFERROR(INDEX(_xlfn.TEXTSPLIT(E2838," "),1),"")</f>
        <v/>
      </c>
      <c r="E2838" s="15" t="str" cm="1">
        <f t="array" aca="1" ref="E2838" ca="1">IFERROR(_xlfn._xlws.FILTER(merged_ranks,(merged_end_dates=DATE(9999,12,31))*(merged_names=A2838)),"")</f>
        <v/>
      </c>
      <c r="F2838" s="17" t="str">
        <f ca="1">_xlfn.XLOOKUP(J2838,Promotions[Promo Key],Promotions[Promo Date],"")</f>
        <v/>
      </c>
      <c r="G2838" s="18" t="str">
        <f t="shared" ca="1" si="187"/>
        <v/>
      </c>
      <c r="H2838" s="18" t="str">
        <f t="shared" ca="1" si="186"/>
        <v/>
      </c>
      <c r="I2838" s="17" t="str">
        <f>_xlfn.XLOOKUP(A2838,Students[Full Name],Students[Starting Rank],"")</f>
        <v/>
      </c>
      <c r="J2838" s="15" t="str">
        <f t="shared" ca="1" si="188"/>
        <v xml:space="preserve">: </v>
      </c>
      <c r="K2838" s="16" t="str">
        <f>_xlfn.XLOOKUP(A2838,Students[Full Name],Students[Start Date],"")</f>
        <v/>
      </c>
      <c r="L2838" s="18">
        <f t="shared" ca="1" si="189"/>
        <v>-1</v>
      </c>
      <c r="M2838" s="18" cm="1">
        <f t="array" aca="1" ref="M2838" ca="1">SUMPRODUCT(Inactives[Days Inactive]*(Inactives[Student]=A2838))/365</f>
        <v>0</v>
      </c>
      <c r="N2838" s="18" t="str" cm="1">
        <f t="array" ref="N2838">IF(LEN($A2838)&gt;0,SUMPRODUCT(($A2838=merged_names)*(_xlfn.TEXTAFTER(N$2, "At ")=merged_belt_colours)*merged_months_at_rank),"")</f>
        <v/>
      </c>
      <c r="O2838" s="18" t="str" cm="1">
        <f t="array" ref="O2838">IF(LEN($A2838)&gt;0,SUMPRODUCT(($A2838=merged_names)*(_xlfn.TEXTAFTER(O$2, "At ")=merged_belt_colours)*merged_months_at_rank),"")</f>
        <v/>
      </c>
      <c r="P2838" s="18" t="str" cm="1">
        <f t="array" ref="P2838">IF(LEN($A2838)&gt;0,SUMPRODUCT(($A2838=merged_names)*(_xlfn.TEXTAFTER(P$2, "At ")=merged_belt_colours)*merged_months_at_rank),"")</f>
        <v/>
      </c>
      <c r="Q2838" s="18" t="str" cm="1">
        <f t="array" ref="Q2838">IF(LEN($A2838)&gt;0,SUMPRODUCT(($A2838=merged_names)*(_xlfn.TEXTAFTER(Q$2, "At ")=merged_belt_colours)*merged_months_at_rank),"")</f>
        <v/>
      </c>
      <c r="R2838" s="18" t="str" cm="1">
        <f t="array" ref="R2838">IF(LEN($A2838)&gt;0,SUMPRODUCT(($A2838=merged_names)*(_xlfn.TEXTAFTER(R$2, "At ")=merged_belt_colours)*merged_months_at_rank),"")</f>
        <v/>
      </c>
    </row>
    <row r="2839" spans="1:18" x14ac:dyDescent="0.25">
      <c r="A2839"/>
      <c r="B2839" s="15" t="str" cm="1">
        <f t="array" ref="B2839">IFERROR(IF(LEN(A2839)&gt;0, IF(SUMPRODUCT((Inactives[Key]=J2839)*(Inactives[Currently Inactive]))=1,"Inactive","Active"),""),"Active")</f>
        <v/>
      </c>
      <c r="C2839" s="16" t="str" cm="1">
        <f t="array" aca="1" ref="C2839" ca="1">IFERROR(_xlfn._xlws.FILTER(Inactives[Inactive On],(Inactives[Key]=J2839)*(Inactives[Currently Inactive]),""),"")</f>
        <v/>
      </c>
      <c r="D2839" s="16" t="str" cm="1">
        <f t="array" aca="1" ref="D2839" ca="1">IFERROR(INDEX(_xlfn.TEXTSPLIT(E2839," "),1),"")</f>
        <v/>
      </c>
      <c r="E2839" s="15" t="str" cm="1">
        <f t="array" aca="1" ref="E2839" ca="1">IFERROR(_xlfn._xlws.FILTER(merged_ranks,(merged_end_dates=DATE(9999,12,31))*(merged_names=A2839)),"")</f>
        <v/>
      </c>
      <c r="F2839" s="17" t="str">
        <f ca="1">_xlfn.XLOOKUP(J2839,Promotions[Promo Key],Promotions[Promo Date],"")</f>
        <v/>
      </c>
      <c r="G2839" s="18" t="str">
        <f t="shared" ca="1" si="187"/>
        <v/>
      </c>
      <c r="H2839" s="18" t="str">
        <f t="shared" ca="1" si="186"/>
        <v/>
      </c>
      <c r="I2839" s="17" t="str">
        <f>_xlfn.XLOOKUP(A2839,Students[Full Name],Students[Starting Rank],"")</f>
        <v/>
      </c>
      <c r="J2839" s="15" t="str">
        <f t="shared" ca="1" si="188"/>
        <v xml:space="preserve">: </v>
      </c>
      <c r="K2839" s="16" t="str">
        <f>_xlfn.XLOOKUP(A2839,Students[Full Name],Students[Start Date],"")</f>
        <v/>
      </c>
      <c r="L2839" s="18">
        <f t="shared" ca="1" si="189"/>
        <v>-1</v>
      </c>
      <c r="M2839" s="18" cm="1">
        <f t="array" aca="1" ref="M2839" ca="1">SUMPRODUCT(Inactives[Days Inactive]*(Inactives[Student]=A2839))/365</f>
        <v>0</v>
      </c>
      <c r="N2839" s="18" t="str" cm="1">
        <f t="array" ref="N2839">IF(LEN($A2839)&gt;0,SUMPRODUCT(($A2839=merged_names)*(_xlfn.TEXTAFTER(N$2, "At ")=merged_belt_colours)*merged_months_at_rank),"")</f>
        <v/>
      </c>
      <c r="O2839" s="18" t="str" cm="1">
        <f t="array" ref="O2839">IF(LEN($A2839)&gt;0,SUMPRODUCT(($A2839=merged_names)*(_xlfn.TEXTAFTER(O$2, "At ")=merged_belt_colours)*merged_months_at_rank),"")</f>
        <v/>
      </c>
      <c r="P2839" s="18" t="str" cm="1">
        <f t="array" ref="P2839">IF(LEN($A2839)&gt;0,SUMPRODUCT(($A2839=merged_names)*(_xlfn.TEXTAFTER(P$2, "At ")=merged_belt_colours)*merged_months_at_rank),"")</f>
        <v/>
      </c>
      <c r="Q2839" s="18" t="str" cm="1">
        <f t="array" ref="Q2839">IF(LEN($A2839)&gt;0,SUMPRODUCT(($A2839=merged_names)*(_xlfn.TEXTAFTER(Q$2, "At ")=merged_belt_colours)*merged_months_at_rank),"")</f>
        <v/>
      </c>
      <c r="R2839" s="18" t="str" cm="1">
        <f t="array" ref="R2839">IF(LEN($A2839)&gt;0,SUMPRODUCT(($A2839=merged_names)*(_xlfn.TEXTAFTER(R$2, "At ")=merged_belt_colours)*merged_months_at_rank),"")</f>
        <v/>
      </c>
    </row>
    <row r="2840" spans="1:18" x14ac:dyDescent="0.25">
      <c r="A2840"/>
      <c r="B2840" s="15" t="str" cm="1">
        <f t="array" ref="B2840">IFERROR(IF(LEN(A2840)&gt;0, IF(SUMPRODUCT((Inactives[Key]=J2840)*(Inactives[Currently Inactive]))=1,"Inactive","Active"),""),"Active")</f>
        <v/>
      </c>
      <c r="C2840" s="16" t="str" cm="1">
        <f t="array" aca="1" ref="C2840" ca="1">IFERROR(_xlfn._xlws.FILTER(Inactives[Inactive On],(Inactives[Key]=J2840)*(Inactives[Currently Inactive]),""),"")</f>
        <v/>
      </c>
      <c r="D2840" s="16" t="str" cm="1">
        <f t="array" aca="1" ref="D2840" ca="1">IFERROR(INDEX(_xlfn.TEXTSPLIT(E2840," "),1),"")</f>
        <v/>
      </c>
      <c r="E2840" s="15" t="str" cm="1">
        <f t="array" aca="1" ref="E2840" ca="1">IFERROR(_xlfn._xlws.FILTER(merged_ranks,(merged_end_dates=DATE(9999,12,31))*(merged_names=A2840)),"")</f>
        <v/>
      </c>
      <c r="F2840" s="17" t="str">
        <f ca="1">_xlfn.XLOOKUP(J2840,Promotions[Promo Key],Promotions[Promo Date],"")</f>
        <v/>
      </c>
      <c r="G2840" s="18" t="str">
        <f t="shared" ca="1" si="187"/>
        <v/>
      </c>
      <c r="H2840" s="18" t="str">
        <f t="shared" ref="H2840:H2903" ca="1" si="190">IFERROR((TODAY()-K2840)/365-M2840,"")</f>
        <v/>
      </c>
      <c r="I2840" s="17" t="str">
        <f>_xlfn.XLOOKUP(A2840,Students[Full Name],Students[Starting Rank],"")</f>
        <v/>
      </c>
      <c r="J2840" s="15" t="str">
        <f t="shared" ca="1" si="188"/>
        <v xml:space="preserve">: </v>
      </c>
      <c r="K2840" s="16" t="str">
        <f>_xlfn.XLOOKUP(A2840,Students[Full Name],Students[Start Date],"")</f>
        <v/>
      </c>
      <c r="L2840" s="18">
        <f t="shared" ca="1" si="189"/>
        <v>-1</v>
      </c>
      <c r="M2840" s="18" cm="1">
        <f t="array" aca="1" ref="M2840" ca="1">SUMPRODUCT(Inactives[Days Inactive]*(Inactives[Student]=A2840))/365</f>
        <v>0</v>
      </c>
      <c r="N2840" s="18" t="str" cm="1">
        <f t="array" ref="N2840">IF(LEN($A2840)&gt;0,SUMPRODUCT(($A2840=merged_names)*(_xlfn.TEXTAFTER(N$2, "At ")=merged_belt_colours)*merged_months_at_rank),"")</f>
        <v/>
      </c>
      <c r="O2840" s="18" t="str" cm="1">
        <f t="array" ref="O2840">IF(LEN($A2840)&gt;0,SUMPRODUCT(($A2840=merged_names)*(_xlfn.TEXTAFTER(O$2, "At ")=merged_belt_colours)*merged_months_at_rank),"")</f>
        <v/>
      </c>
      <c r="P2840" s="18" t="str" cm="1">
        <f t="array" ref="P2840">IF(LEN($A2840)&gt;0,SUMPRODUCT(($A2840=merged_names)*(_xlfn.TEXTAFTER(P$2, "At ")=merged_belt_colours)*merged_months_at_rank),"")</f>
        <v/>
      </c>
      <c r="Q2840" s="18" t="str" cm="1">
        <f t="array" ref="Q2840">IF(LEN($A2840)&gt;0,SUMPRODUCT(($A2840=merged_names)*(_xlfn.TEXTAFTER(Q$2, "At ")=merged_belt_colours)*merged_months_at_rank),"")</f>
        <v/>
      </c>
      <c r="R2840" s="18" t="str" cm="1">
        <f t="array" ref="R2840">IF(LEN($A2840)&gt;0,SUMPRODUCT(($A2840=merged_names)*(_xlfn.TEXTAFTER(R$2, "At ")=merged_belt_colours)*merged_months_at_rank),"")</f>
        <v/>
      </c>
    </row>
    <row r="2841" spans="1:18" x14ac:dyDescent="0.25">
      <c r="A2841"/>
      <c r="B2841" s="15" t="str" cm="1">
        <f t="array" ref="B2841">IFERROR(IF(LEN(A2841)&gt;0, IF(SUMPRODUCT((Inactives[Key]=J2841)*(Inactives[Currently Inactive]))=1,"Inactive","Active"),""),"Active")</f>
        <v/>
      </c>
      <c r="C2841" s="16" t="str" cm="1">
        <f t="array" aca="1" ref="C2841" ca="1">IFERROR(_xlfn._xlws.FILTER(Inactives[Inactive On],(Inactives[Key]=J2841)*(Inactives[Currently Inactive]),""),"")</f>
        <v/>
      </c>
      <c r="D2841" s="16" t="str" cm="1">
        <f t="array" aca="1" ref="D2841" ca="1">IFERROR(INDEX(_xlfn.TEXTSPLIT(E2841," "),1),"")</f>
        <v/>
      </c>
      <c r="E2841" s="15" t="str" cm="1">
        <f t="array" aca="1" ref="E2841" ca="1">IFERROR(_xlfn._xlws.FILTER(merged_ranks,(merged_end_dates=DATE(9999,12,31))*(merged_names=A2841)),"")</f>
        <v/>
      </c>
      <c r="F2841" s="17" t="str">
        <f ca="1">_xlfn.XLOOKUP(J2841,Promotions[Promo Key],Promotions[Promo Date],"")</f>
        <v/>
      </c>
      <c r="G2841" s="18" t="str">
        <f t="shared" ca="1" si="187"/>
        <v/>
      </c>
      <c r="H2841" s="18" t="str">
        <f t="shared" ca="1" si="190"/>
        <v/>
      </c>
      <c r="I2841" s="17" t="str">
        <f>_xlfn.XLOOKUP(A2841,Students[Full Name],Students[Starting Rank],"")</f>
        <v/>
      </c>
      <c r="J2841" s="15" t="str">
        <f t="shared" ca="1" si="188"/>
        <v xml:space="preserve">: </v>
      </c>
      <c r="K2841" s="16" t="str">
        <f>_xlfn.XLOOKUP(A2841,Students[Full Name],Students[Start Date],"")</f>
        <v/>
      </c>
      <c r="L2841" s="18">
        <f t="shared" ca="1" si="189"/>
        <v>-1</v>
      </c>
      <c r="M2841" s="18" cm="1">
        <f t="array" aca="1" ref="M2841" ca="1">SUMPRODUCT(Inactives[Days Inactive]*(Inactives[Student]=A2841))/365</f>
        <v>0</v>
      </c>
      <c r="N2841" s="18" t="str" cm="1">
        <f t="array" ref="N2841">IF(LEN($A2841)&gt;0,SUMPRODUCT(($A2841=merged_names)*(_xlfn.TEXTAFTER(N$2, "At ")=merged_belt_colours)*merged_months_at_rank),"")</f>
        <v/>
      </c>
      <c r="O2841" s="18" t="str" cm="1">
        <f t="array" ref="O2841">IF(LEN($A2841)&gt;0,SUMPRODUCT(($A2841=merged_names)*(_xlfn.TEXTAFTER(O$2, "At ")=merged_belt_colours)*merged_months_at_rank),"")</f>
        <v/>
      </c>
      <c r="P2841" s="18" t="str" cm="1">
        <f t="array" ref="P2841">IF(LEN($A2841)&gt;0,SUMPRODUCT(($A2841=merged_names)*(_xlfn.TEXTAFTER(P$2, "At ")=merged_belt_colours)*merged_months_at_rank),"")</f>
        <v/>
      </c>
      <c r="Q2841" s="18" t="str" cm="1">
        <f t="array" ref="Q2841">IF(LEN($A2841)&gt;0,SUMPRODUCT(($A2841=merged_names)*(_xlfn.TEXTAFTER(Q$2, "At ")=merged_belt_colours)*merged_months_at_rank),"")</f>
        <v/>
      </c>
      <c r="R2841" s="18" t="str" cm="1">
        <f t="array" ref="R2841">IF(LEN($A2841)&gt;0,SUMPRODUCT(($A2841=merged_names)*(_xlfn.TEXTAFTER(R$2, "At ")=merged_belt_colours)*merged_months_at_rank),"")</f>
        <v/>
      </c>
    </row>
    <row r="2842" spans="1:18" x14ac:dyDescent="0.25">
      <c r="A2842"/>
      <c r="B2842" s="15" t="str" cm="1">
        <f t="array" ref="B2842">IFERROR(IF(LEN(A2842)&gt;0, IF(SUMPRODUCT((Inactives[Key]=J2842)*(Inactives[Currently Inactive]))=1,"Inactive","Active"),""),"Active")</f>
        <v/>
      </c>
      <c r="C2842" s="16" t="str" cm="1">
        <f t="array" aca="1" ref="C2842" ca="1">IFERROR(_xlfn._xlws.FILTER(Inactives[Inactive On],(Inactives[Key]=J2842)*(Inactives[Currently Inactive]),""),"")</f>
        <v/>
      </c>
      <c r="D2842" s="16" t="str" cm="1">
        <f t="array" aca="1" ref="D2842" ca="1">IFERROR(INDEX(_xlfn.TEXTSPLIT(E2842," "),1),"")</f>
        <v/>
      </c>
      <c r="E2842" s="15" t="str" cm="1">
        <f t="array" aca="1" ref="E2842" ca="1">IFERROR(_xlfn._xlws.FILTER(merged_ranks,(merged_end_dates=DATE(9999,12,31))*(merged_names=A2842)),"")</f>
        <v/>
      </c>
      <c r="F2842" s="17" t="str">
        <f ca="1">_xlfn.XLOOKUP(J2842,Promotions[Promo Key],Promotions[Promo Date],"")</f>
        <v/>
      </c>
      <c r="G2842" s="18" t="str">
        <f t="shared" ca="1" si="187"/>
        <v/>
      </c>
      <c r="H2842" s="18" t="str">
        <f t="shared" ca="1" si="190"/>
        <v/>
      </c>
      <c r="I2842" s="17" t="str">
        <f>_xlfn.XLOOKUP(A2842,Students[Full Name],Students[Starting Rank],"")</f>
        <v/>
      </c>
      <c r="J2842" s="15" t="str">
        <f t="shared" ca="1" si="188"/>
        <v xml:space="preserve">: </v>
      </c>
      <c r="K2842" s="16" t="str">
        <f>_xlfn.XLOOKUP(A2842,Students[Full Name],Students[Start Date],"")</f>
        <v/>
      </c>
      <c r="L2842" s="18">
        <f t="shared" ca="1" si="189"/>
        <v>-1</v>
      </c>
      <c r="M2842" s="18" cm="1">
        <f t="array" aca="1" ref="M2842" ca="1">SUMPRODUCT(Inactives[Days Inactive]*(Inactives[Student]=A2842))/365</f>
        <v>0</v>
      </c>
      <c r="N2842" s="18" t="str" cm="1">
        <f t="array" ref="N2842">IF(LEN($A2842)&gt;0,SUMPRODUCT(($A2842=merged_names)*(_xlfn.TEXTAFTER(N$2, "At ")=merged_belt_colours)*merged_months_at_rank),"")</f>
        <v/>
      </c>
      <c r="O2842" s="18" t="str" cm="1">
        <f t="array" ref="O2842">IF(LEN($A2842)&gt;0,SUMPRODUCT(($A2842=merged_names)*(_xlfn.TEXTAFTER(O$2, "At ")=merged_belt_colours)*merged_months_at_rank),"")</f>
        <v/>
      </c>
      <c r="P2842" s="18" t="str" cm="1">
        <f t="array" ref="P2842">IF(LEN($A2842)&gt;0,SUMPRODUCT(($A2842=merged_names)*(_xlfn.TEXTAFTER(P$2, "At ")=merged_belt_colours)*merged_months_at_rank),"")</f>
        <v/>
      </c>
      <c r="Q2842" s="18" t="str" cm="1">
        <f t="array" ref="Q2842">IF(LEN($A2842)&gt;0,SUMPRODUCT(($A2842=merged_names)*(_xlfn.TEXTAFTER(Q$2, "At ")=merged_belt_colours)*merged_months_at_rank),"")</f>
        <v/>
      </c>
      <c r="R2842" s="18" t="str" cm="1">
        <f t="array" ref="R2842">IF(LEN($A2842)&gt;0,SUMPRODUCT(($A2842=merged_names)*(_xlfn.TEXTAFTER(R$2, "At ")=merged_belt_colours)*merged_months_at_rank),"")</f>
        <v/>
      </c>
    </row>
    <row r="2843" spans="1:18" x14ac:dyDescent="0.25">
      <c r="A2843"/>
      <c r="B2843" s="15" t="str" cm="1">
        <f t="array" ref="B2843">IFERROR(IF(LEN(A2843)&gt;0, IF(SUMPRODUCT((Inactives[Key]=J2843)*(Inactives[Currently Inactive]))=1,"Inactive","Active"),""),"Active")</f>
        <v/>
      </c>
      <c r="C2843" s="16" t="str" cm="1">
        <f t="array" aca="1" ref="C2843" ca="1">IFERROR(_xlfn._xlws.FILTER(Inactives[Inactive On],(Inactives[Key]=J2843)*(Inactives[Currently Inactive]),""),"")</f>
        <v/>
      </c>
      <c r="D2843" s="16" t="str" cm="1">
        <f t="array" aca="1" ref="D2843" ca="1">IFERROR(INDEX(_xlfn.TEXTSPLIT(E2843," "),1),"")</f>
        <v/>
      </c>
      <c r="E2843" s="15" t="str" cm="1">
        <f t="array" aca="1" ref="E2843" ca="1">IFERROR(_xlfn._xlws.FILTER(merged_ranks,(merged_end_dates=DATE(9999,12,31))*(merged_names=A2843)),"")</f>
        <v/>
      </c>
      <c r="F2843" s="17" t="str">
        <f ca="1">_xlfn.XLOOKUP(J2843,Promotions[Promo Key],Promotions[Promo Date],"")</f>
        <v/>
      </c>
      <c r="G2843" s="18" t="str">
        <f t="shared" ca="1" si="187"/>
        <v/>
      </c>
      <c r="H2843" s="18" t="str">
        <f t="shared" ca="1" si="190"/>
        <v/>
      </c>
      <c r="I2843" s="17" t="str">
        <f>_xlfn.XLOOKUP(A2843,Students[Full Name],Students[Starting Rank],"")</f>
        <v/>
      </c>
      <c r="J2843" s="15" t="str">
        <f t="shared" ca="1" si="188"/>
        <v xml:space="preserve">: </v>
      </c>
      <c r="K2843" s="16" t="str">
        <f>_xlfn.XLOOKUP(A2843,Students[Full Name],Students[Start Date],"")</f>
        <v/>
      </c>
      <c r="L2843" s="18">
        <f t="shared" ca="1" si="189"/>
        <v>-1</v>
      </c>
      <c r="M2843" s="18" cm="1">
        <f t="array" aca="1" ref="M2843" ca="1">SUMPRODUCT(Inactives[Days Inactive]*(Inactives[Student]=A2843))/365</f>
        <v>0</v>
      </c>
      <c r="N2843" s="18" t="str" cm="1">
        <f t="array" ref="N2843">IF(LEN($A2843)&gt;0,SUMPRODUCT(($A2843=merged_names)*(_xlfn.TEXTAFTER(N$2, "At ")=merged_belt_colours)*merged_months_at_rank),"")</f>
        <v/>
      </c>
      <c r="O2843" s="18" t="str" cm="1">
        <f t="array" ref="O2843">IF(LEN($A2843)&gt;0,SUMPRODUCT(($A2843=merged_names)*(_xlfn.TEXTAFTER(O$2, "At ")=merged_belt_colours)*merged_months_at_rank),"")</f>
        <v/>
      </c>
      <c r="P2843" s="18" t="str" cm="1">
        <f t="array" ref="P2843">IF(LEN($A2843)&gt;0,SUMPRODUCT(($A2843=merged_names)*(_xlfn.TEXTAFTER(P$2, "At ")=merged_belt_colours)*merged_months_at_rank),"")</f>
        <v/>
      </c>
      <c r="Q2843" s="18" t="str" cm="1">
        <f t="array" ref="Q2843">IF(LEN($A2843)&gt;0,SUMPRODUCT(($A2843=merged_names)*(_xlfn.TEXTAFTER(Q$2, "At ")=merged_belt_colours)*merged_months_at_rank),"")</f>
        <v/>
      </c>
      <c r="R2843" s="18" t="str" cm="1">
        <f t="array" ref="R2843">IF(LEN($A2843)&gt;0,SUMPRODUCT(($A2843=merged_names)*(_xlfn.TEXTAFTER(R$2, "At ")=merged_belt_colours)*merged_months_at_rank),"")</f>
        <v/>
      </c>
    </row>
    <row r="2844" spans="1:18" x14ac:dyDescent="0.25">
      <c r="A2844"/>
      <c r="B2844" s="15" t="str" cm="1">
        <f t="array" ref="B2844">IFERROR(IF(LEN(A2844)&gt;0, IF(SUMPRODUCT((Inactives[Key]=J2844)*(Inactives[Currently Inactive]))=1,"Inactive","Active"),""),"Active")</f>
        <v/>
      </c>
      <c r="C2844" s="16" t="str" cm="1">
        <f t="array" aca="1" ref="C2844" ca="1">IFERROR(_xlfn._xlws.FILTER(Inactives[Inactive On],(Inactives[Key]=J2844)*(Inactives[Currently Inactive]),""),"")</f>
        <v/>
      </c>
      <c r="D2844" s="16" t="str" cm="1">
        <f t="array" aca="1" ref="D2844" ca="1">IFERROR(INDEX(_xlfn.TEXTSPLIT(E2844," "),1),"")</f>
        <v/>
      </c>
      <c r="E2844" s="15" t="str" cm="1">
        <f t="array" aca="1" ref="E2844" ca="1">IFERROR(_xlfn._xlws.FILTER(merged_ranks,(merged_end_dates=DATE(9999,12,31))*(merged_names=A2844)),"")</f>
        <v/>
      </c>
      <c r="F2844" s="17" t="str">
        <f ca="1">_xlfn.XLOOKUP(J2844,Promotions[Promo Key],Promotions[Promo Date],"")</f>
        <v/>
      </c>
      <c r="G2844" s="18" t="str">
        <f t="shared" ref="G2844:G2907" ca="1" si="191">IFERROR((TODAY()-F2844)/30.5, "")</f>
        <v/>
      </c>
      <c r="H2844" s="18" t="str">
        <f t="shared" ca="1" si="190"/>
        <v/>
      </c>
      <c r="I2844" s="17" t="str">
        <f>_xlfn.XLOOKUP(A2844,Students[Full Name],Students[Starting Rank],"")</f>
        <v/>
      </c>
      <c r="J2844" s="15" t="str">
        <f t="shared" ref="J2844:J2907" ca="1" si="192">A2844&amp;": "&amp;E2844</f>
        <v xml:space="preserve">: </v>
      </c>
      <c r="K2844" s="16" t="str">
        <f>_xlfn.XLOOKUP(A2844,Students[Full Name],Students[Start Date],"")</f>
        <v/>
      </c>
      <c r="L2844" s="18">
        <f t="shared" ref="L2844:L2907" ca="1" si="193">IF(LEN(C2844)&gt;0,(TODAY()-C2844)/30.5,-1)</f>
        <v>-1</v>
      </c>
      <c r="M2844" s="18" cm="1">
        <f t="array" aca="1" ref="M2844" ca="1">SUMPRODUCT(Inactives[Days Inactive]*(Inactives[Student]=A2844))/365</f>
        <v>0</v>
      </c>
      <c r="N2844" s="18" t="str" cm="1">
        <f t="array" ref="N2844">IF(LEN($A2844)&gt;0,SUMPRODUCT(($A2844=merged_names)*(_xlfn.TEXTAFTER(N$2, "At ")=merged_belt_colours)*merged_months_at_rank),"")</f>
        <v/>
      </c>
      <c r="O2844" s="18" t="str" cm="1">
        <f t="array" ref="O2844">IF(LEN($A2844)&gt;0,SUMPRODUCT(($A2844=merged_names)*(_xlfn.TEXTAFTER(O$2, "At ")=merged_belt_colours)*merged_months_at_rank),"")</f>
        <v/>
      </c>
      <c r="P2844" s="18" t="str" cm="1">
        <f t="array" ref="P2844">IF(LEN($A2844)&gt;0,SUMPRODUCT(($A2844=merged_names)*(_xlfn.TEXTAFTER(P$2, "At ")=merged_belt_colours)*merged_months_at_rank),"")</f>
        <v/>
      </c>
      <c r="Q2844" s="18" t="str" cm="1">
        <f t="array" ref="Q2844">IF(LEN($A2844)&gt;0,SUMPRODUCT(($A2844=merged_names)*(_xlfn.TEXTAFTER(Q$2, "At ")=merged_belt_colours)*merged_months_at_rank),"")</f>
        <v/>
      </c>
      <c r="R2844" s="18" t="str" cm="1">
        <f t="array" ref="R2844">IF(LEN($A2844)&gt;0,SUMPRODUCT(($A2844=merged_names)*(_xlfn.TEXTAFTER(R$2, "At ")=merged_belt_colours)*merged_months_at_rank),"")</f>
        <v/>
      </c>
    </row>
    <row r="2845" spans="1:18" x14ac:dyDescent="0.25">
      <c r="A2845"/>
      <c r="B2845" s="15" t="str" cm="1">
        <f t="array" ref="B2845">IFERROR(IF(LEN(A2845)&gt;0, IF(SUMPRODUCT((Inactives[Key]=J2845)*(Inactives[Currently Inactive]))=1,"Inactive","Active"),""),"Active")</f>
        <v/>
      </c>
      <c r="C2845" s="16" t="str" cm="1">
        <f t="array" aca="1" ref="C2845" ca="1">IFERROR(_xlfn._xlws.FILTER(Inactives[Inactive On],(Inactives[Key]=J2845)*(Inactives[Currently Inactive]),""),"")</f>
        <v/>
      </c>
      <c r="D2845" s="16" t="str" cm="1">
        <f t="array" aca="1" ref="D2845" ca="1">IFERROR(INDEX(_xlfn.TEXTSPLIT(E2845," "),1),"")</f>
        <v/>
      </c>
      <c r="E2845" s="15" t="str" cm="1">
        <f t="array" aca="1" ref="E2845" ca="1">IFERROR(_xlfn._xlws.FILTER(merged_ranks,(merged_end_dates=DATE(9999,12,31))*(merged_names=A2845)),"")</f>
        <v/>
      </c>
      <c r="F2845" s="17" t="str">
        <f ca="1">_xlfn.XLOOKUP(J2845,Promotions[Promo Key],Promotions[Promo Date],"")</f>
        <v/>
      </c>
      <c r="G2845" s="18" t="str">
        <f t="shared" ca="1" si="191"/>
        <v/>
      </c>
      <c r="H2845" s="18" t="str">
        <f t="shared" ca="1" si="190"/>
        <v/>
      </c>
      <c r="I2845" s="17" t="str">
        <f>_xlfn.XLOOKUP(A2845,Students[Full Name],Students[Starting Rank],"")</f>
        <v/>
      </c>
      <c r="J2845" s="15" t="str">
        <f t="shared" ca="1" si="192"/>
        <v xml:space="preserve">: </v>
      </c>
      <c r="K2845" s="16" t="str">
        <f>_xlfn.XLOOKUP(A2845,Students[Full Name],Students[Start Date],"")</f>
        <v/>
      </c>
      <c r="L2845" s="18">
        <f t="shared" ca="1" si="193"/>
        <v>-1</v>
      </c>
      <c r="M2845" s="18" cm="1">
        <f t="array" aca="1" ref="M2845" ca="1">SUMPRODUCT(Inactives[Days Inactive]*(Inactives[Student]=A2845))/365</f>
        <v>0</v>
      </c>
      <c r="N2845" s="18" t="str" cm="1">
        <f t="array" ref="N2845">IF(LEN($A2845)&gt;0,SUMPRODUCT(($A2845=merged_names)*(_xlfn.TEXTAFTER(N$2, "At ")=merged_belt_colours)*merged_months_at_rank),"")</f>
        <v/>
      </c>
      <c r="O2845" s="18" t="str" cm="1">
        <f t="array" ref="O2845">IF(LEN($A2845)&gt;0,SUMPRODUCT(($A2845=merged_names)*(_xlfn.TEXTAFTER(O$2, "At ")=merged_belt_colours)*merged_months_at_rank),"")</f>
        <v/>
      </c>
      <c r="P2845" s="18" t="str" cm="1">
        <f t="array" ref="P2845">IF(LEN($A2845)&gt;0,SUMPRODUCT(($A2845=merged_names)*(_xlfn.TEXTAFTER(P$2, "At ")=merged_belt_colours)*merged_months_at_rank),"")</f>
        <v/>
      </c>
      <c r="Q2845" s="18" t="str" cm="1">
        <f t="array" ref="Q2845">IF(LEN($A2845)&gt;0,SUMPRODUCT(($A2845=merged_names)*(_xlfn.TEXTAFTER(Q$2, "At ")=merged_belt_colours)*merged_months_at_rank),"")</f>
        <v/>
      </c>
      <c r="R2845" s="18" t="str" cm="1">
        <f t="array" ref="R2845">IF(LEN($A2845)&gt;0,SUMPRODUCT(($A2845=merged_names)*(_xlfn.TEXTAFTER(R$2, "At ")=merged_belt_colours)*merged_months_at_rank),"")</f>
        <v/>
      </c>
    </row>
    <row r="2846" spans="1:18" x14ac:dyDescent="0.25">
      <c r="A2846"/>
      <c r="B2846" s="15" t="str" cm="1">
        <f t="array" ref="B2846">IFERROR(IF(LEN(A2846)&gt;0, IF(SUMPRODUCT((Inactives[Key]=J2846)*(Inactives[Currently Inactive]))=1,"Inactive","Active"),""),"Active")</f>
        <v/>
      </c>
      <c r="C2846" s="16" t="str" cm="1">
        <f t="array" aca="1" ref="C2846" ca="1">IFERROR(_xlfn._xlws.FILTER(Inactives[Inactive On],(Inactives[Key]=J2846)*(Inactives[Currently Inactive]),""),"")</f>
        <v/>
      </c>
      <c r="D2846" s="16" t="str" cm="1">
        <f t="array" aca="1" ref="D2846" ca="1">IFERROR(INDEX(_xlfn.TEXTSPLIT(E2846," "),1),"")</f>
        <v/>
      </c>
      <c r="E2846" s="15" t="str" cm="1">
        <f t="array" aca="1" ref="E2846" ca="1">IFERROR(_xlfn._xlws.FILTER(merged_ranks,(merged_end_dates=DATE(9999,12,31))*(merged_names=A2846)),"")</f>
        <v/>
      </c>
      <c r="F2846" s="17" t="str">
        <f ca="1">_xlfn.XLOOKUP(J2846,Promotions[Promo Key],Promotions[Promo Date],"")</f>
        <v/>
      </c>
      <c r="G2846" s="18" t="str">
        <f t="shared" ca="1" si="191"/>
        <v/>
      </c>
      <c r="H2846" s="18" t="str">
        <f t="shared" ca="1" si="190"/>
        <v/>
      </c>
      <c r="I2846" s="17" t="str">
        <f>_xlfn.XLOOKUP(A2846,Students[Full Name],Students[Starting Rank],"")</f>
        <v/>
      </c>
      <c r="J2846" s="15" t="str">
        <f t="shared" ca="1" si="192"/>
        <v xml:space="preserve">: </v>
      </c>
      <c r="K2846" s="16" t="str">
        <f>_xlfn.XLOOKUP(A2846,Students[Full Name],Students[Start Date],"")</f>
        <v/>
      </c>
      <c r="L2846" s="18">
        <f t="shared" ca="1" si="193"/>
        <v>-1</v>
      </c>
      <c r="M2846" s="18" cm="1">
        <f t="array" aca="1" ref="M2846" ca="1">SUMPRODUCT(Inactives[Days Inactive]*(Inactives[Student]=A2846))/365</f>
        <v>0</v>
      </c>
      <c r="N2846" s="18" t="str" cm="1">
        <f t="array" ref="N2846">IF(LEN($A2846)&gt;0,SUMPRODUCT(($A2846=merged_names)*(_xlfn.TEXTAFTER(N$2, "At ")=merged_belt_colours)*merged_months_at_rank),"")</f>
        <v/>
      </c>
      <c r="O2846" s="18" t="str" cm="1">
        <f t="array" ref="O2846">IF(LEN($A2846)&gt;0,SUMPRODUCT(($A2846=merged_names)*(_xlfn.TEXTAFTER(O$2, "At ")=merged_belt_colours)*merged_months_at_rank),"")</f>
        <v/>
      </c>
      <c r="P2846" s="18" t="str" cm="1">
        <f t="array" ref="P2846">IF(LEN($A2846)&gt;0,SUMPRODUCT(($A2846=merged_names)*(_xlfn.TEXTAFTER(P$2, "At ")=merged_belt_colours)*merged_months_at_rank),"")</f>
        <v/>
      </c>
      <c r="Q2846" s="18" t="str" cm="1">
        <f t="array" ref="Q2846">IF(LEN($A2846)&gt;0,SUMPRODUCT(($A2846=merged_names)*(_xlfn.TEXTAFTER(Q$2, "At ")=merged_belt_colours)*merged_months_at_rank),"")</f>
        <v/>
      </c>
      <c r="R2846" s="18" t="str" cm="1">
        <f t="array" ref="R2846">IF(LEN($A2846)&gt;0,SUMPRODUCT(($A2846=merged_names)*(_xlfn.TEXTAFTER(R$2, "At ")=merged_belt_colours)*merged_months_at_rank),"")</f>
        <v/>
      </c>
    </row>
    <row r="2847" spans="1:18" x14ac:dyDescent="0.25">
      <c r="A2847"/>
      <c r="B2847" s="15" t="str" cm="1">
        <f t="array" ref="B2847">IFERROR(IF(LEN(A2847)&gt;0, IF(SUMPRODUCT((Inactives[Key]=J2847)*(Inactives[Currently Inactive]))=1,"Inactive","Active"),""),"Active")</f>
        <v/>
      </c>
      <c r="C2847" s="16" t="str" cm="1">
        <f t="array" aca="1" ref="C2847" ca="1">IFERROR(_xlfn._xlws.FILTER(Inactives[Inactive On],(Inactives[Key]=J2847)*(Inactives[Currently Inactive]),""),"")</f>
        <v/>
      </c>
      <c r="D2847" s="16" t="str" cm="1">
        <f t="array" aca="1" ref="D2847" ca="1">IFERROR(INDEX(_xlfn.TEXTSPLIT(E2847," "),1),"")</f>
        <v/>
      </c>
      <c r="E2847" s="15" t="str" cm="1">
        <f t="array" aca="1" ref="E2847" ca="1">IFERROR(_xlfn._xlws.FILTER(merged_ranks,(merged_end_dates=DATE(9999,12,31))*(merged_names=A2847)),"")</f>
        <v/>
      </c>
      <c r="F2847" s="17" t="str">
        <f ca="1">_xlfn.XLOOKUP(J2847,Promotions[Promo Key],Promotions[Promo Date],"")</f>
        <v/>
      </c>
      <c r="G2847" s="18" t="str">
        <f t="shared" ca="1" si="191"/>
        <v/>
      </c>
      <c r="H2847" s="18" t="str">
        <f t="shared" ca="1" si="190"/>
        <v/>
      </c>
      <c r="I2847" s="17" t="str">
        <f>_xlfn.XLOOKUP(A2847,Students[Full Name],Students[Starting Rank],"")</f>
        <v/>
      </c>
      <c r="J2847" s="15" t="str">
        <f t="shared" ca="1" si="192"/>
        <v xml:space="preserve">: </v>
      </c>
      <c r="K2847" s="16" t="str">
        <f>_xlfn.XLOOKUP(A2847,Students[Full Name],Students[Start Date],"")</f>
        <v/>
      </c>
      <c r="L2847" s="18">
        <f t="shared" ca="1" si="193"/>
        <v>-1</v>
      </c>
      <c r="M2847" s="18" cm="1">
        <f t="array" aca="1" ref="M2847" ca="1">SUMPRODUCT(Inactives[Days Inactive]*(Inactives[Student]=A2847))/365</f>
        <v>0</v>
      </c>
      <c r="N2847" s="18" t="str" cm="1">
        <f t="array" ref="N2847">IF(LEN($A2847)&gt;0,SUMPRODUCT(($A2847=merged_names)*(_xlfn.TEXTAFTER(N$2, "At ")=merged_belt_colours)*merged_months_at_rank),"")</f>
        <v/>
      </c>
      <c r="O2847" s="18" t="str" cm="1">
        <f t="array" ref="O2847">IF(LEN($A2847)&gt;0,SUMPRODUCT(($A2847=merged_names)*(_xlfn.TEXTAFTER(O$2, "At ")=merged_belt_colours)*merged_months_at_rank),"")</f>
        <v/>
      </c>
      <c r="P2847" s="18" t="str" cm="1">
        <f t="array" ref="P2847">IF(LEN($A2847)&gt;0,SUMPRODUCT(($A2847=merged_names)*(_xlfn.TEXTAFTER(P$2, "At ")=merged_belt_colours)*merged_months_at_rank),"")</f>
        <v/>
      </c>
      <c r="Q2847" s="18" t="str" cm="1">
        <f t="array" ref="Q2847">IF(LEN($A2847)&gt;0,SUMPRODUCT(($A2847=merged_names)*(_xlfn.TEXTAFTER(Q$2, "At ")=merged_belt_colours)*merged_months_at_rank),"")</f>
        <v/>
      </c>
      <c r="R2847" s="18" t="str" cm="1">
        <f t="array" ref="R2847">IF(LEN($A2847)&gt;0,SUMPRODUCT(($A2847=merged_names)*(_xlfn.TEXTAFTER(R$2, "At ")=merged_belt_colours)*merged_months_at_rank),"")</f>
        <v/>
      </c>
    </row>
    <row r="2848" spans="1:18" x14ac:dyDescent="0.25">
      <c r="A2848"/>
      <c r="B2848" s="15" t="str" cm="1">
        <f t="array" ref="B2848">IFERROR(IF(LEN(A2848)&gt;0, IF(SUMPRODUCT((Inactives[Key]=J2848)*(Inactives[Currently Inactive]))=1,"Inactive","Active"),""),"Active")</f>
        <v/>
      </c>
      <c r="C2848" s="16" t="str" cm="1">
        <f t="array" aca="1" ref="C2848" ca="1">IFERROR(_xlfn._xlws.FILTER(Inactives[Inactive On],(Inactives[Key]=J2848)*(Inactives[Currently Inactive]),""),"")</f>
        <v/>
      </c>
      <c r="D2848" s="16" t="str" cm="1">
        <f t="array" aca="1" ref="D2848" ca="1">IFERROR(INDEX(_xlfn.TEXTSPLIT(E2848," "),1),"")</f>
        <v/>
      </c>
      <c r="E2848" s="15" t="str" cm="1">
        <f t="array" aca="1" ref="E2848" ca="1">IFERROR(_xlfn._xlws.FILTER(merged_ranks,(merged_end_dates=DATE(9999,12,31))*(merged_names=A2848)),"")</f>
        <v/>
      </c>
      <c r="F2848" s="17" t="str">
        <f ca="1">_xlfn.XLOOKUP(J2848,Promotions[Promo Key],Promotions[Promo Date],"")</f>
        <v/>
      </c>
      <c r="G2848" s="18" t="str">
        <f t="shared" ca="1" si="191"/>
        <v/>
      </c>
      <c r="H2848" s="18" t="str">
        <f t="shared" ca="1" si="190"/>
        <v/>
      </c>
      <c r="I2848" s="17" t="str">
        <f>_xlfn.XLOOKUP(A2848,Students[Full Name],Students[Starting Rank],"")</f>
        <v/>
      </c>
      <c r="J2848" s="15" t="str">
        <f t="shared" ca="1" si="192"/>
        <v xml:space="preserve">: </v>
      </c>
      <c r="K2848" s="16" t="str">
        <f>_xlfn.XLOOKUP(A2848,Students[Full Name],Students[Start Date],"")</f>
        <v/>
      </c>
      <c r="L2848" s="18">
        <f t="shared" ca="1" si="193"/>
        <v>-1</v>
      </c>
      <c r="M2848" s="18" cm="1">
        <f t="array" aca="1" ref="M2848" ca="1">SUMPRODUCT(Inactives[Days Inactive]*(Inactives[Student]=A2848))/365</f>
        <v>0</v>
      </c>
      <c r="N2848" s="18" t="str" cm="1">
        <f t="array" ref="N2848">IF(LEN($A2848)&gt;0,SUMPRODUCT(($A2848=merged_names)*(_xlfn.TEXTAFTER(N$2, "At ")=merged_belt_colours)*merged_months_at_rank),"")</f>
        <v/>
      </c>
      <c r="O2848" s="18" t="str" cm="1">
        <f t="array" ref="O2848">IF(LEN($A2848)&gt;0,SUMPRODUCT(($A2848=merged_names)*(_xlfn.TEXTAFTER(O$2, "At ")=merged_belt_colours)*merged_months_at_rank),"")</f>
        <v/>
      </c>
      <c r="P2848" s="18" t="str" cm="1">
        <f t="array" ref="P2848">IF(LEN($A2848)&gt;0,SUMPRODUCT(($A2848=merged_names)*(_xlfn.TEXTAFTER(P$2, "At ")=merged_belt_colours)*merged_months_at_rank),"")</f>
        <v/>
      </c>
      <c r="Q2848" s="18" t="str" cm="1">
        <f t="array" ref="Q2848">IF(LEN($A2848)&gt;0,SUMPRODUCT(($A2848=merged_names)*(_xlfn.TEXTAFTER(Q$2, "At ")=merged_belt_colours)*merged_months_at_rank),"")</f>
        <v/>
      </c>
      <c r="R2848" s="18" t="str" cm="1">
        <f t="array" ref="R2848">IF(LEN($A2848)&gt;0,SUMPRODUCT(($A2848=merged_names)*(_xlfn.TEXTAFTER(R$2, "At ")=merged_belt_colours)*merged_months_at_rank),"")</f>
        <v/>
      </c>
    </row>
    <row r="2849" spans="1:18" x14ac:dyDescent="0.25">
      <c r="A2849"/>
      <c r="B2849" s="15" t="str" cm="1">
        <f t="array" ref="B2849">IFERROR(IF(LEN(A2849)&gt;0, IF(SUMPRODUCT((Inactives[Key]=J2849)*(Inactives[Currently Inactive]))=1,"Inactive","Active"),""),"Active")</f>
        <v/>
      </c>
      <c r="C2849" s="16" t="str" cm="1">
        <f t="array" aca="1" ref="C2849" ca="1">IFERROR(_xlfn._xlws.FILTER(Inactives[Inactive On],(Inactives[Key]=J2849)*(Inactives[Currently Inactive]),""),"")</f>
        <v/>
      </c>
      <c r="D2849" s="16" t="str" cm="1">
        <f t="array" aca="1" ref="D2849" ca="1">IFERROR(INDEX(_xlfn.TEXTSPLIT(E2849," "),1),"")</f>
        <v/>
      </c>
      <c r="E2849" s="15" t="str" cm="1">
        <f t="array" aca="1" ref="E2849" ca="1">IFERROR(_xlfn._xlws.FILTER(merged_ranks,(merged_end_dates=DATE(9999,12,31))*(merged_names=A2849)),"")</f>
        <v/>
      </c>
      <c r="F2849" s="17" t="str">
        <f ca="1">_xlfn.XLOOKUP(J2849,Promotions[Promo Key],Promotions[Promo Date],"")</f>
        <v/>
      </c>
      <c r="G2849" s="18" t="str">
        <f t="shared" ca="1" si="191"/>
        <v/>
      </c>
      <c r="H2849" s="18" t="str">
        <f t="shared" ca="1" si="190"/>
        <v/>
      </c>
      <c r="I2849" s="17" t="str">
        <f>_xlfn.XLOOKUP(A2849,Students[Full Name],Students[Starting Rank],"")</f>
        <v/>
      </c>
      <c r="J2849" s="15" t="str">
        <f t="shared" ca="1" si="192"/>
        <v xml:space="preserve">: </v>
      </c>
      <c r="K2849" s="16" t="str">
        <f>_xlfn.XLOOKUP(A2849,Students[Full Name],Students[Start Date],"")</f>
        <v/>
      </c>
      <c r="L2849" s="18">
        <f t="shared" ca="1" si="193"/>
        <v>-1</v>
      </c>
      <c r="M2849" s="18" cm="1">
        <f t="array" aca="1" ref="M2849" ca="1">SUMPRODUCT(Inactives[Days Inactive]*(Inactives[Student]=A2849))/365</f>
        <v>0</v>
      </c>
      <c r="N2849" s="18" t="str" cm="1">
        <f t="array" ref="N2849">IF(LEN($A2849)&gt;0,SUMPRODUCT(($A2849=merged_names)*(_xlfn.TEXTAFTER(N$2, "At ")=merged_belt_colours)*merged_months_at_rank),"")</f>
        <v/>
      </c>
      <c r="O2849" s="18" t="str" cm="1">
        <f t="array" ref="O2849">IF(LEN($A2849)&gt;0,SUMPRODUCT(($A2849=merged_names)*(_xlfn.TEXTAFTER(O$2, "At ")=merged_belt_colours)*merged_months_at_rank),"")</f>
        <v/>
      </c>
      <c r="P2849" s="18" t="str" cm="1">
        <f t="array" ref="P2849">IF(LEN($A2849)&gt;0,SUMPRODUCT(($A2849=merged_names)*(_xlfn.TEXTAFTER(P$2, "At ")=merged_belt_colours)*merged_months_at_rank),"")</f>
        <v/>
      </c>
      <c r="Q2849" s="18" t="str" cm="1">
        <f t="array" ref="Q2849">IF(LEN($A2849)&gt;0,SUMPRODUCT(($A2849=merged_names)*(_xlfn.TEXTAFTER(Q$2, "At ")=merged_belt_colours)*merged_months_at_rank),"")</f>
        <v/>
      </c>
      <c r="R2849" s="18" t="str" cm="1">
        <f t="array" ref="R2849">IF(LEN($A2849)&gt;0,SUMPRODUCT(($A2849=merged_names)*(_xlfn.TEXTAFTER(R$2, "At ")=merged_belt_colours)*merged_months_at_rank),"")</f>
        <v/>
      </c>
    </row>
    <row r="2850" spans="1:18" x14ac:dyDescent="0.25">
      <c r="A2850"/>
      <c r="B2850" s="15" t="str" cm="1">
        <f t="array" ref="B2850">IFERROR(IF(LEN(A2850)&gt;0, IF(SUMPRODUCT((Inactives[Key]=J2850)*(Inactives[Currently Inactive]))=1,"Inactive","Active"),""),"Active")</f>
        <v/>
      </c>
      <c r="C2850" s="16" t="str" cm="1">
        <f t="array" aca="1" ref="C2850" ca="1">IFERROR(_xlfn._xlws.FILTER(Inactives[Inactive On],(Inactives[Key]=J2850)*(Inactives[Currently Inactive]),""),"")</f>
        <v/>
      </c>
      <c r="D2850" s="16" t="str" cm="1">
        <f t="array" aca="1" ref="D2850" ca="1">IFERROR(INDEX(_xlfn.TEXTSPLIT(E2850," "),1),"")</f>
        <v/>
      </c>
      <c r="E2850" s="15" t="str" cm="1">
        <f t="array" aca="1" ref="E2850" ca="1">IFERROR(_xlfn._xlws.FILTER(merged_ranks,(merged_end_dates=DATE(9999,12,31))*(merged_names=A2850)),"")</f>
        <v/>
      </c>
      <c r="F2850" s="17" t="str">
        <f ca="1">_xlfn.XLOOKUP(J2850,Promotions[Promo Key],Promotions[Promo Date],"")</f>
        <v/>
      </c>
      <c r="G2850" s="18" t="str">
        <f t="shared" ca="1" si="191"/>
        <v/>
      </c>
      <c r="H2850" s="18" t="str">
        <f t="shared" ca="1" si="190"/>
        <v/>
      </c>
      <c r="I2850" s="17" t="str">
        <f>_xlfn.XLOOKUP(A2850,Students[Full Name],Students[Starting Rank],"")</f>
        <v/>
      </c>
      <c r="J2850" s="15" t="str">
        <f t="shared" ca="1" si="192"/>
        <v xml:space="preserve">: </v>
      </c>
      <c r="K2850" s="16" t="str">
        <f>_xlfn.XLOOKUP(A2850,Students[Full Name],Students[Start Date],"")</f>
        <v/>
      </c>
      <c r="L2850" s="18">
        <f t="shared" ca="1" si="193"/>
        <v>-1</v>
      </c>
      <c r="M2850" s="18" cm="1">
        <f t="array" aca="1" ref="M2850" ca="1">SUMPRODUCT(Inactives[Days Inactive]*(Inactives[Student]=A2850))/365</f>
        <v>0</v>
      </c>
      <c r="N2850" s="18" t="str" cm="1">
        <f t="array" ref="N2850">IF(LEN($A2850)&gt;0,SUMPRODUCT(($A2850=merged_names)*(_xlfn.TEXTAFTER(N$2, "At ")=merged_belt_colours)*merged_months_at_rank),"")</f>
        <v/>
      </c>
      <c r="O2850" s="18" t="str" cm="1">
        <f t="array" ref="O2850">IF(LEN($A2850)&gt;0,SUMPRODUCT(($A2850=merged_names)*(_xlfn.TEXTAFTER(O$2, "At ")=merged_belt_colours)*merged_months_at_rank),"")</f>
        <v/>
      </c>
      <c r="P2850" s="18" t="str" cm="1">
        <f t="array" ref="P2850">IF(LEN($A2850)&gt;0,SUMPRODUCT(($A2850=merged_names)*(_xlfn.TEXTAFTER(P$2, "At ")=merged_belt_colours)*merged_months_at_rank),"")</f>
        <v/>
      </c>
      <c r="Q2850" s="18" t="str" cm="1">
        <f t="array" ref="Q2850">IF(LEN($A2850)&gt;0,SUMPRODUCT(($A2850=merged_names)*(_xlfn.TEXTAFTER(Q$2, "At ")=merged_belt_colours)*merged_months_at_rank),"")</f>
        <v/>
      </c>
      <c r="R2850" s="18" t="str" cm="1">
        <f t="array" ref="R2850">IF(LEN($A2850)&gt;0,SUMPRODUCT(($A2850=merged_names)*(_xlfn.TEXTAFTER(R$2, "At ")=merged_belt_colours)*merged_months_at_rank),"")</f>
        <v/>
      </c>
    </row>
    <row r="2851" spans="1:18" x14ac:dyDescent="0.25">
      <c r="A2851"/>
      <c r="B2851" s="15" t="str" cm="1">
        <f t="array" ref="B2851">IFERROR(IF(LEN(A2851)&gt;0, IF(SUMPRODUCT((Inactives[Key]=J2851)*(Inactives[Currently Inactive]))=1,"Inactive","Active"),""),"Active")</f>
        <v/>
      </c>
      <c r="C2851" s="16" t="str" cm="1">
        <f t="array" aca="1" ref="C2851" ca="1">IFERROR(_xlfn._xlws.FILTER(Inactives[Inactive On],(Inactives[Key]=J2851)*(Inactives[Currently Inactive]),""),"")</f>
        <v/>
      </c>
      <c r="D2851" s="16" t="str" cm="1">
        <f t="array" aca="1" ref="D2851" ca="1">IFERROR(INDEX(_xlfn.TEXTSPLIT(E2851," "),1),"")</f>
        <v/>
      </c>
      <c r="E2851" s="15" t="str" cm="1">
        <f t="array" aca="1" ref="E2851" ca="1">IFERROR(_xlfn._xlws.FILTER(merged_ranks,(merged_end_dates=DATE(9999,12,31))*(merged_names=A2851)),"")</f>
        <v/>
      </c>
      <c r="F2851" s="17" t="str">
        <f ca="1">_xlfn.XLOOKUP(J2851,Promotions[Promo Key],Promotions[Promo Date],"")</f>
        <v/>
      </c>
      <c r="G2851" s="18" t="str">
        <f t="shared" ca="1" si="191"/>
        <v/>
      </c>
      <c r="H2851" s="18" t="str">
        <f t="shared" ca="1" si="190"/>
        <v/>
      </c>
      <c r="I2851" s="17" t="str">
        <f>_xlfn.XLOOKUP(A2851,Students[Full Name],Students[Starting Rank],"")</f>
        <v/>
      </c>
      <c r="J2851" s="15" t="str">
        <f t="shared" ca="1" si="192"/>
        <v xml:space="preserve">: </v>
      </c>
      <c r="K2851" s="16" t="str">
        <f>_xlfn.XLOOKUP(A2851,Students[Full Name],Students[Start Date],"")</f>
        <v/>
      </c>
      <c r="L2851" s="18">
        <f t="shared" ca="1" si="193"/>
        <v>-1</v>
      </c>
      <c r="M2851" s="18" cm="1">
        <f t="array" aca="1" ref="M2851" ca="1">SUMPRODUCT(Inactives[Days Inactive]*(Inactives[Student]=A2851))/365</f>
        <v>0</v>
      </c>
      <c r="N2851" s="18" t="str" cm="1">
        <f t="array" ref="N2851">IF(LEN($A2851)&gt;0,SUMPRODUCT(($A2851=merged_names)*(_xlfn.TEXTAFTER(N$2, "At ")=merged_belt_colours)*merged_months_at_rank),"")</f>
        <v/>
      </c>
      <c r="O2851" s="18" t="str" cm="1">
        <f t="array" ref="O2851">IF(LEN($A2851)&gt;0,SUMPRODUCT(($A2851=merged_names)*(_xlfn.TEXTAFTER(O$2, "At ")=merged_belt_colours)*merged_months_at_rank),"")</f>
        <v/>
      </c>
      <c r="P2851" s="18" t="str" cm="1">
        <f t="array" ref="P2851">IF(LEN($A2851)&gt;0,SUMPRODUCT(($A2851=merged_names)*(_xlfn.TEXTAFTER(P$2, "At ")=merged_belt_colours)*merged_months_at_rank),"")</f>
        <v/>
      </c>
      <c r="Q2851" s="18" t="str" cm="1">
        <f t="array" ref="Q2851">IF(LEN($A2851)&gt;0,SUMPRODUCT(($A2851=merged_names)*(_xlfn.TEXTAFTER(Q$2, "At ")=merged_belt_colours)*merged_months_at_rank),"")</f>
        <v/>
      </c>
      <c r="R2851" s="18" t="str" cm="1">
        <f t="array" ref="R2851">IF(LEN($A2851)&gt;0,SUMPRODUCT(($A2851=merged_names)*(_xlfn.TEXTAFTER(R$2, "At ")=merged_belt_colours)*merged_months_at_rank),"")</f>
        <v/>
      </c>
    </row>
    <row r="2852" spans="1:18" x14ac:dyDescent="0.25">
      <c r="A2852"/>
      <c r="B2852" s="15" t="str" cm="1">
        <f t="array" ref="B2852">IFERROR(IF(LEN(A2852)&gt;0, IF(SUMPRODUCT((Inactives[Key]=J2852)*(Inactives[Currently Inactive]))=1,"Inactive","Active"),""),"Active")</f>
        <v/>
      </c>
      <c r="C2852" s="16" t="str" cm="1">
        <f t="array" aca="1" ref="C2852" ca="1">IFERROR(_xlfn._xlws.FILTER(Inactives[Inactive On],(Inactives[Key]=J2852)*(Inactives[Currently Inactive]),""),"")</f>
        <v/>
      </c>
      <c r="D2852" s="16" t="str" cm="1">
        <f t="array" aca="1" ref="D2852" ca="1">IFERROR(INDEX(_xlfn.TEXTSPLIT(E2852," "),1),"")</f>
        <v/>
      </c>
      <c r="E2852" s="15" t="str" cm="1">
        <f t="array" aca="1" ref="E2852" ca="1">IFERROR(_xlfn._xlws.FILTER(merged_ranks,(merged_end_dates=DATE(9999,12,31))*(merged_names=A2852)),"")</f>
        <v/>
      </c>
      <c r="F2852" s="17" t="str">
        <f ca="1">_xlfn.XLOOKUP(J2852,Promotions[Promo Key],Promotions[Promo Date],"")</f>
        <v/>
      </c>
      <c r="G2852" s="18" t="str">
        <f t="shared" ca="1" si="191"/>
        <v/>
      </c>
      <c r="H2852" s="18" t="str">
        <f t="shared" ca="1" si="190"/>
        <v/>
      </c>
      <c r="I2852" s="17" t="str">
        <f>_xlfn.XLOOKUP(A2852,Students[Full Name],Students[Starting Rank],"")</f>
        <v/>
      </c>
      <c r="J2852" s="15" t="str">
        <f t="shared" ca="1" si="192"/>
        <v xml:space="preserve">: </v>
      </c>
      <c r="K2852" s="16" t="str">
        <f>_xlfn.XLOOKUP(A2852,Students[Full Name],Students[Start Date],"")</f>
        <v/>
      </c>
      <c r="L2852" s="18">
        <f t="shared" ca="1" si="193"/>
        <v>-1</v>
      </c>
      <c r="M2852" s="18" cm="1">
        <f t="array" aca="1" ref="M2852" ca="1">SUMPRODUCT(Inactives[Days Inactive]*(Inactives[Student]=A2852))/365</f>
        <v>0</v>
      </c>
      <c r="N2852" s="18" t="str" cm="1">
        <f t="array" ref="N2852">IF(LEN($A2852)&gt;0,SUMPRODUCT(($A2852=merged_names)*(_xlfn.TEXTAFTER(N$2, "At ")=merged_belt_colours)*merged_months_at_rank),"")</f>
        <v/>
      </c>
      <c r="O2852" s="18" t="str" cm="1">
        <f t="array" ref="O2852">IF(LEN($A2852)&gt;0,SUMPRODUCT(($A2852=merged_names)*(_xlfn.TEXTAFTER(O$2, "At ")=merged_belt_colours)*merged_months_at_rank),"")</f>
        <v/>
      </c>
      <c r="P2852" s="18" t="str" cm="1">
        <f t="array" ref="P2852">IF(LEN($A2852)&gt;0,SUMPRODUCT(($A2852=merged_names)*(_xlfn.TEXTAFTER(P$2, "At ")=merged_belt_colours)*merged_months_at_rank),"")</f>
        <v/>
      </c>
      <c r="Q2852" s="18" t="str" cm="1">
        <f t="array" ref="Q2852">IF(LEN($A2852)&gt;0,SUMPRODUCT(($A2852=merged_names)*(_xlfn.TEXTAFTER(Q$2, "At ")=merged_belt_colours)*merged_months_at_rank),"")</f>
        <v/>
      </c>
      <c r="R2852" s="18" t="str" cm="1">
        <f t="array" ref="R2852">IF(LEN($A2852)&gt;0,SUMPRODUCT(($A2852=merged_names)*(_xlfn.TEXTAFTER(R$2, "At ")=merged_belt_colours)*merged_months_at_rank),"")</f>
        <v/>
      </c>
    </row>
    <row r="2853" spans="1:18" x14ac:dyDescent="0.25">
      <c r="A2853"/>
      <c r="B2853" s="15" t="str" cm="1">
        <f t="array" ref="B2853">IFERROR(IF(LEN(A2853)&gt;0, IF(SUMPRODUCT((Inactives[Key]=J2853)*(Inactives[Currently Inactive]))=1,"Inactive","Active"),""),"Active")</f>
        <v/>
      </c>
      <c r="C2853" s="16" t="str" cm="1">
        <f t="array" aca="1" ref="C2853" ca="1">IFERROR(_xlfn._xlws.FILTER(Inactives[Inactive On],(Inactives[Key]=J2853)*(Inactives[Currently Inactive]),""),"")</f>
        <v/>
      </c>
      <c r="D2853" s="16" t="str" cm="1">
        <f t="array" aca="1" ref="D2853" ca="1">IFERROR(INDEX(_xlfn.TEXTSPLIT(E2853," "),1),"")</f>
        <v/>
      </c>
      <c r="E2853" s="15" t="str" cm="1">
        <f t="array" aca="1" ref="E2853" ca="1">IFERROR(_xlfn._xlws.FILTER(merged_ranks,(merged_end_dates=DATE(9999,12,31))*(merged_names=A2853)),"")</f>
        <v/>
      </c>
      <c r="F2853" s="17" t="str">
        <f ca="1">_xlfn.XLOOKUP(J2853,Promotions[Promo Key],Promotions[Promo Date],"")</f>
        <v/>
      </c>
      <c r="G2853" s="18" t="str">
        <f t="shared" ca="1" si="191"/>
        <v/>
      </c>
      <c r="H2853" s="18" t="str">
        <f t="shared" ca="1" si="190"/>
        <v/>
      </c>
      <c r="I2853" s="17" t="str">
        <f>_xlfn.XLOOKUP(A2853,Students[Full Name],Students[Starting Rank],"")</f>
        <v/>
      </c>
      <c r="J2853" s="15" t="str">
        <f t="shared" ca="1" si="192"/>
        <v xml:space="preserve">: </v>
      </c>
      <c r="K2853" s="16" t="str">
        <f>_xlfn.XLOOKUP(A2853,Students[Full Name],Students[Start Date],"")</f>
        <v/>
      </c>
      <c r="L2853" s="18">
        <f t="shared" ca="1" si="193"/>
        <v>-1</v>
      </c>
      <c r="M2853" s="18" cm="1">
        <f t="array" aca="1" ref="M2853" ca="1">SUMPRODUCT(Inactives[Days Inactive]*(Inactives[Student]=A2853))/365</f>
        <v>0</v>
      </c>
      <c r="N2853" s="18" t="str" cm="1">
        <f t="array" ref="N2853">IF(LEN($A2853)&gt;0,SUMPRODUCT(($A2853=merged_names)*(_xlfn.TEXTAFTER(N$2, "At ")=merged_belt_colours)*merged_months_at_rank),"")</f>
        <v/>
      </c>
      <c r="O2853" s="18" t="str" cm="1">
        <f t="array" ref="O2853">IF(LEN($A2853)&gt;0,SUMPRODUCT(($A2853=merged_names)*(_xlfn.TEXTAFTER(O$2, "At ")=merged_belt_colours)*merged_months_at_rank),"")</f>
        <v/>
      </c>
      <c r="P2853" s="18" t="str" cm="1">
        <f t="array" ref="P2853">IF(LEN($A2853)&gt;0,SUMPRODUCT(($A2853=merged_names)*(_xlfn.TEXTAFTER(P$2, "At ")=merged_belt_colours)*merged_months_at_rank),"")</f>
        <v/>
      </c>
      <c r="Q2853" s="18" t="str" cm="1">
        <f t="array" ref="Q2853">IF(LEN($A2853)&gt;0,SUMPRODUCT(($A2853=merged_names)*(_xlfn.TEXTAFTER(Q$2, "At ")=merged_belt_colours)*merged_months_at_rank),"")</f>
        <v/>
      </c>
      <c r="R2853" s="18" t="str" cm="1">
        <f t="array" ref="R2853">IF(LEN($A2853)&gt;0,SUMPRODUCT(($A2853=merged_names)*(_xlfn.TEXTAFTER(R$2, "At ")=merged_belt_colours)*merged_months_at_rank),"")</f>
        <v/>
      </c>
    </row>
    <row r="2854" spans="1:18" x14ac:dyDescent="0.25">
      <c r="A2854"/>
      <c r="B2854" s="15" t="str" cm="1">
        <f t="array" ref="B2854">IFERROR(IF(LEN(A2854)&gt;0, IF(SUMPRODUCT((Inactives[Key]=J2854)*(Inactives[Currently Inactive]))=1,"Inactive","Active"),""),"Active")</f>
        <v/>
      </c>
      <c r="C2854" s="16" t="str" cm="1">
        <f t="array" aca="1" ref="C2854" ca="1">IFERROR(_xlfn._xlws.FILTER(Inactives[Inactive On],(Inactives[Key]=J2854)*(Inactives[Currently Inactive]),""),"")</f>
        <v/>
      </c>
      <c r="D2854" s="16" t="str" cm="1">
        <f t="array" aca="1" ref="D2854" ca="1">IFERROR(INDEX(_xlfn.TEXTSPLIT(E2854," "),1),"")</f>
        <v/>
      </c>
      <c r="E2854" s="15" t="str" cm="1">
        <f t="array" aca="1" ref="E2854" ca="1">IFERROR(_xlfn._xlws.FILTER(merged_ranks,(merged_end_dates=DATE(9999,12,31))*(merged_names=A2854)),"")</f>
        <v/>
      </c>
      <c r="F2854" s="17" t="str">
        <f ca="1">_xlfn.XLOOKUP(J2854,Promotions[Promo Key],Promotions[Promo Date],"")</f>
        <v/>
      </c>
      <c r="G2854" s="18" t="str">
        <f t="shared" ca="1" si="191"/>
        <v/>
      </c>
      <c r="H2854" s="18" t="str">
        <f t="shared" ca="1" si="190"/>
        <v/>
      </c>
      <c r="I2854" s="17" t="str">
        <f>_xlfn.XLOOKUP(A2854,Students[Full Name],Students[Starting Rank],"")</f>
        <v/>
      </c>
      <c r="J2854" s="15" t="str">
        <f t="shared" ca="1" si="192"/>
        <v xml:space="preserve">: </v>
      </c>
      <c r="K2854" s="16" t="str">
        <f>_xlfn.XLOOKUP(A2854,Students[Full Name],Students[Start Date],"")</f>
        <v/>
      </c>
      <c r="L2854" s="18">
        <f t="shared" ca="1" si="193"/>
        <v>-1</v>
      </c>
      <c r="M2854" s="18" cm="1">
        <f t="array" aca="1" ref="M2854" ca="1">SUMPRODUCT(Inactives[Days Inactive]*(Inactives[Student]=A2854))/365</f>
        <v>0</v>
      </c>
      <c r="N2854" s="18" t="str" cm="1">
        <f t="array" ref="N2854">IF(LEN($A2854)&gt;0,SUMPRODUCT(($A2854=merged_names)*(_xlfn.TEXTAFTER(N$2, "At ")=merged_belt_colours)*merged_months_at_rank),"")</f>
        <v/>
      </c>
      <c r="O2854" s="18" t="str" cm="1">
        <f t="array" ref="O2854">IF(LEN($A2854)&gt;0,SUMPRODUCT(($A2854=merged_names)*(_xlfn.TEXTAFTER(O$2, "At ")=merged_belt_colours)*merged_months_at_rank),"")</f>
        <v/>
      </c>
      <c r="P2854" s="18" t="str" cm="1">
        <f t="array" ref="P2854">IF(LEN($A2854)&gt;0,SUMPRODUCT(($A2854=merged_names)*(_xlfn.TEXTAFTER(P$2, "At ")=merged_belt_colours)*merged_months_at_rank),"")</f>
        <v/>
      </c>
      <c r="Q2854" s="18" t="str" cm="1">
        <f t="array" ref="Q2854">IF(LEN($A2854)&gt;0,SUMPRODUCT(($A2854=merged_names)*(_xlfn.TEXTAFTER(Q$2, "At ")=merged_belt_colours)*merged_months_at_rank),"")</f>
        <v/>
      </c>
      <c r="R2854" s="18" t="str" cm="1">
        <f t="array" ref="R2854">IF(LEN($A2854)&gt;0,SUMPRODUCT(($A2854=merged_names)*(_xlfn.TEXTAFTER(R$2, "At ")=merged_belt_colours)*merged_months_at_rank),"")</f>
        <v/>
      </c>
    </row>
    <row r="2855" spans="1:18" x14ac:dyDescent="0.25">
      <c r="A2855"/>
      <c r="B2855" s="15" t="str" cm="1">
        <f t="array" ref="B2855">IFERROR(IF(LEN(A2855)&gt;0, IF(SUMPRODUCT((Inactives[Key]=J2855)*(Inactives[Currently Inactive]))=1,"Inactive","Active"),""),"Active")</f>
        <v/>
      </c>
      <c r="C2855" s="16" t="str" cm="1">
        <f t="array" aca="1" ref="C2855" ca="1">IFERROR(_xlfn._xlws.FILTER(Inactives[Inactive On],(Inactives[Key]=J2855)*(Inactives[Currently Inactive]),""),"")</f>
        <v/>
      </c>
      <c r="D2855" s="16" t="str" cm="1">
        <f t="array" aca="1" ref="D2855" ca="1">IFERROR(INDEX(_xlfn.TEXTSPLIT(E2855," "),1),"")</f>
        <v/>
      </c>
      <c r="E2855" s="15" t="str" cm="1">
        <f t="array" aca="1" ref="E2855" ca="1">IFERROR(_xlfn._xlws.FILTER(merged_ranks,(merged_end_dates=DATE(9999,12,31))*(merged_names=A2855)),"")</f>
        <v/>
      </c>
      <c r="F2855" s="17" t="str">
        <f ca="1">_xlfn.XLOOKUP(J2855,Promotions[Promo Key],Promotions[Promo Date],"")</f>
        <v/>
      </c>
      <c r="G2855" s="18" t="str">
        <f t="shared" ca="1" si="191"/>
        <v/>
      </c>
      <c r="H2855" s="18" t="str">
        <f t="shared" ca="1" si="190"/>
        <v/>
      </c>
      <c r="I2855" s="17" t="str">
        <f>_xlfn.XLOOKUP(A2855,Students[Full Name],Students[Starting Rank],"")</f>
        <v/>
      </c>
      <c r="J2855" s="15" t="str">
        <f t="shared" ca="1" si="192"/>
        <v xml:space="preserve">: </v>
      </c>
      <c r="K2855" s="16" t="str">
        <f>_xlfn.XLOOKUP(A2855,Students[Full Name],Students[Start Date],"")</f>
        <v/>
      </c>
      <c r="L2855" s="18">
        <f t="shared" ca="1" si="193"/>
        <v>-1</v>
      </c>
      <c r="M2855" s="18" cm="1">
        <f t="array" aca="1" ref="M2855" ca="1">SUMPRODUCT(Inactives[Days Inactive]*(Inactives[Student]=A2855))/365</f>
        <v>0</v>
      </c>
      <c r="N2855" s="18" t="str" cm="1">
        <f t="array" ref="N2855">IF(LEN($A2855)&gt;0,SUMPRODUCT(($A2855=merged_names)*(_xlfn.TEXTAFTER(N$2, "At ")=merged_belt_colours)*merged_months_at_rank),"")</f>
        <v/>
      </c>
      <c r="O2855" s="18" t="str" cm="1">
        <f t="array" ref="O2855">IF(LEN($A2855)&gt;0,SUMPRODUCT(($A2855=merged_names)*(_xlfn.TEXTAFTER(O$2, "At ")=merged_belt_colours)*merged_months_at_rank),"")</f>
        <v/>
      </c>
      <c r="P2855" s="18" t="str" cm="1">
        <f t="array" ref="P2855">IF(LEN($A2855)&gt;0,SUMPRODUCT(($A2855=merged_names)*(_xlfn.TEXTAFTER(P$2, "At ")=merged_belt_colours)*merged_months_at_rank),"")</f>
        <v/>
      </c>
      <c r="Q2855" s="18" t="str" cm="1">
        <f t="array" ref="Q2855">IF(LEN($A2855)&gt;0,SUMPRODUCT(($A2855=merged_names)*(_xlfn.TEXTAFTER(Q$2, "At ")=merged_belt_colours)*merged_months_at_rank),"")</f>
        <v/>
      </c>
      <c r="R2855" s="18" t="str" cm="1">
        <f t="array" ref="R2855">IF(LEN($A2855)&gt;0,SUMPRODUCT(($A2855=merged_names)*(_xlfn.TEXTAFTER(R$2, "At ")=merged_belt_colours)*merged_months_at_rank),"")</f>
        <v/>
      </c>
    </row>
    <row r="2856" spans="1:18" x14ac:dyDescent="0.25">
      <c r="A2856"/>
      <c r="B2856" s="15" t="str" cm="1">
        <f t="array" ref="B2856">IFERROR(IF(LEN(A2856)&gt;0, IF(SUMPRODUCT((Inactives[Key]=J2856)*(Inactives[Currently Inactive]))=1,"Inactive","Active"),""),"Active")</f>
        <v/>
      </c>
      <c r="C2856" s="16" t="str" cm="1">
        <f t="array" aca="1" ref="C2856" ca="1">IFERROR(_xlfn._xlws.FILTER(Inactives[Inactive On],(Inactives[Key]=J2856)*(Inactives[Currently Inactive]),""),"")</f>
        <v/>
      </c>
      <c r="D2856" s="16" t="str" cm="1">
        <f t="array" aca="1" ref="D2856" ca="1">IFERROR(INDEX(_xlfn.TEXTSPLIT(E2856," "),1),"")</f>
        <v/>
      </c>
      <c r="E2856" s="15" t="str" cm="1">
        <f t="array" aca="1" ref="E2856" ca="1">IFERROR(_xlfn._xlws.FILTER(merged_ranks,(merged_end_dates=DATE(9999,12,31))*(merged_names=A2856)),"")</f>
        <v/>
      </c>
      <c r="F2856" s="17" t="str">
        <f ca="1">_xlfn.XLOOKUP(J2856,Promotions[Promo Key],Promotions[Promo Date],"")</f>
        <v/>
      </c>
      <c r="G2856" s="18" t="str">
        <f t="shared" ca="1" si="191"/>
        <v/>
      </c>
      <c r="H2856" s="18" t="str">
        <f t="shared" ca="1" si="190"/>
        <v/>
      </c>
      <c r="I2856" s="17" t="str">
        <f>_xlfn.XLOOKUP(A2856,Students[Full Name],Students[Starting Rank],"")</f>
        <v/>
      </c>
      <c r="J2856" s="15" t="str">
        <f t="shared" ca="1" si="192"/>
        <v xml:space="preserve">: </v>
      </c>
      <c r="K2856" s="16" t="str">
        <f>_xlfn.XLOOKUP(A2856,Students[Full Name],Students[Start Date],"")</f>
        <v/>
      </c>
      <c r="L2856" s="18">
        <f t="shared" ca="1" si="193"/>
        <v>-1</v>
      </c>
      <c r="M2856" s="18" cm="1">
        <f t="array" aca="1" ref="M2856" ca="1">SUMPRODUCT(Inactives[Days Inactive]*(Inactives[Student]=A2856))/365</f>
        <v>0</v>
      </c>
      <c r="N2856" s="18" t="str" cm="1">
        <f t="array" ref="N2856">IF(LEN($A2856)&gt;0,SUMPRODUCT(($A2856=merged_names)*(_xlfn.TEXTAFTER(N$2, "At ")=merged_belt_colours)*merged_months_at_rank),"")</f>
        <v/>
      </c>
      <c r="O2856" s="18" t="str" cm="1">
        <f t="array" ref="O2856">IF(LEN($A2856)&gt;0,SUMPRODUCT(($A2856=merged_names)*(_xlfn.TEXTAFTER(O$2, "At ")=merged_belt_colours)*merged_months_at_rank),"")</f>
        <v/>
      </c>
      <c r="P2856" s="18" t="str" cm="1">
        <f t="array" ref="P2856">IF(LEN($A2856)&gt;0,SUMPRODUCT(($A2856=merged_names)*(_xlfn.TEXTAFTER(P$2, "At ")=merged_belt_colours)*merged_months_at_rank),"")</f>
        <v/>
      </c>
      <c r="Q2856" s="18" t="str" cm="1">
        <f t="array" ref="Q2856">IF(LEN($A2856)&gt;0,SUMPRODUCT(($A2856=merged_names)*(_xlfn.TEXTAFTER(Q$2, "At ")=merged_belt_colours)*merged_months_at_rank),"")</f>
        <v/>
      </c>
      <c r="R2856" s="18" t="str" cm="1">
        <f t="array" ref="R2856">IF(LEN($A2856)&gt;0,SUMPRODUCT(($A2856=merged_names)*(_xlfn.TEXTAFTER(R$2, "At ")=merged_belt_colours)*merged_months_at_rank),"")</f>
        <v/>
      </c>
    </row>
    <row r="2857" spans="1:18" x14ac:dyDescent="0.25">
      <c r="A2857"/>
      <c r="B2857" s="15" t="str" cm="1">
        <f t="array" ref="B2857">IFERROR(IF(LEN(A2857)&gt;0, IF(SUMPRODUCT((Inactives[Key]=J2857)*(Inactives[Currently Inactive]))=1,"Inactive","Active"),""),"Active")</f>
        <v/>
      </c>
      <c r="C2857" s="16" t="str" cm="1">
        <f t="array" aca="1" ref="C2857" ca="1">IFERROR(_xlfn._xlws.FILTER(Inactives[Inactive On],(Inactives[Key]=J2857)*(Inactives[Currently Inactive]),""),"")</f>
        <v/>
      </c>
      <c r="D2857" s="16" t="str" cm="1">
        <f t="array" aca="1" ref="D2857" ca="1">IFERROR(INDEX(_xlfn.TEXTSPLIT(E2857," "),1),"")</f>
        <v/>
      </c>
      <c r="E2857" s="15" t="str" cm="1">
        <f t="array" aca="1" ref="E2857" ca="1">IFERROR(_xlfn._xlws.FILTER(merged_ranks,(merged_end_dates=DATE(9999,12,31))*(merged_names=A2857)),"")</f>
        <v/>
      </c>
      <c r="F2857" s="17" t="str">
        <f ca="1">_xlfn.XLOOKUP(J2857,Promotions[Promo Key],Promotions[Promo Date],"")</f>
        <v/>
      </c>
      <c r="G2857" s="18" t="str">
        <f t="shared" ca="1" si="191"/>
        <v/>
      </c>
      <c r="H2857" s="18" t="str">
        <f t="shared" ca="1" si="190"/>
        <v/>
      </c>
      <c r="I2857" s="17" t="str">
        <f>_xlfn.XLOOKUP(A2857,Students[Full Name],Students[Starting Rank],"")</f>
        <v/>
      </c>
      <c r="J2857" s="15" t="str">
        <f t="shared" ca="1" si="192"/>
        <v xml:space="preserve">: </v>
      </c>
      <c r="K2857" s="16" t="str">
        <f>_xlfn.XLOOKUP(A2857,Students[Full Name],Students[Start Date],"")</f>
        <v/>
      </c>
      <c r="L2857" s="18">
        <f t="shared" ca="1" si="193"/>
        <v>-1</v>
      </c>
      <c r="M2857" s="18" cm="1">
        <f t="array" aca="1" ref="M2857" ca="1">SUMPRODUCT(Inactives[Days Inactive]*(Inactives[Student]=A2857))/365</f>
        <v>0</v>
      </c>
      <c r="N2857" s="18" t="str" cm="1">
        <f t="array" ref="N2857">IF(LEN($A2857)&gt;0,SUMPRODUCT(($A2857=merged_names)*(_xlfn.TEXTAFTER(N$2, "At ")=merged_belt_colours)*merged_months_at_rank),"")</f>
        <v/>
      </c>
      <c r="O2857" s="18" t="str" cm="1">
        <f t="array" ref="O2857">IF(LEN($A2857)&gt;0,SUMPRODUCT(($A2857=merged_names)*(_xlfn.TEXTAFTER(O$2, "At ")=merged_belt_colours)*merged_months_at_rank),"")</f>
        <v/>
      </c>
      <c r="P2857" s="18" t="str" cm="1">
        <f t="array" ref="P2857">IF(LEN($A2857)&gt;0,SUMPRODUCT(($A2857=merged_names)*(_xlfn.TEXTAFTER(P$2, "At ")=merged_belt_colours)*merged_months_at_rank),"")</f>
        <v/>
      </c>
      <c r="Q2857" s="18" t="str" cm="1">
        <f t="array" ref="Q2857">IF(LEN($A2857)&gt;0,SUMPRODUCT(($A2857=merged_names)*(_xlfn.TEXTAFTER(Q$2, "At ")=merged_belt_colours)*merged_months_at_rank),"")</f>
        <v/>
      </c>
      <c r="R2857" s="18" t="str" cm="1">
        <f t="array" ref="R2857">IF(LEN($A2857)&gt;0,SUMPRODUCT(($A2857=merged_names)*(_xlfn.TEXTAFTER(R$2, "At ")=merged_belt_colours)*merged_months_at_rank),"")</f>
        <v/>
      </c>
    </row>
    <row r="2858" spans="1:18" x14ac:dyDescent="0.25">
      <c r="A2858"/>
      <c r="B2858" s="15" t="str" cm="1">
        <f t="array" ref="B2858">IFERROR(IF(LEN(A2858)&gt;0, IF(SUMPRODUCT((Inactives[Key]=J2858)*(Inactives[Currently Inactive]))=1,"Inactive","Active"),""),"Active")</f>
        <v/>
      </c>
      <c r="C2858" s="16" t="str" cm="1">
        <f t="array" aca="1" ref="C2858" ca="1">IFERROR(_xlfn._xlws.FILTER(Inactives[Inactive On],(Inactives[Key]=J2858)*(Inactives[Currently Inactive]),""),"")</f>
        <v/>
      </c>
      <c r="D2858" s="16" t="str" cm="1">
        <f t="array" aca="1" ref="D2858" ca="1">IFERROR(INDEX(_xlfn.TEXTSPLIT(E2858," "),1),"")</f>
        <v/>
      </c>
      <c r="E2858" s="15" t="str" cm="1">
        <f t="array" aca="1" ref="E2858" ca="1">IFERROR(_xlfn._xlws.FILTER(merged_ranks,(merged_end_dates=DATE(9999,12,31))*(merged_names=A2858)),"")</f>
        <v/>
      </c>
      <c r="F2858" s="17" t="str">
        <f ca="1">_xlfn.XLOOKUP(J2858,Promotions[Promo Key],Promotions[Promo Date],"")</f>
        <v/>
      </c>
      <c r="G2858" s="18" t="str">
        <f t="shared" ca="1" si="191"/>
        <v/>
      </c>
      <c r="H2858" s="18" t="str">
        <f t="shared" ca="1" si="190"/>
        <v/>
      </c>
      <c r="I2858" s="17" t="str">
        <f>_xlfn.XLOOKUP(A2858,Students[Full Name],Students[Starting Rank],"")</f>
        <v/>
      </c>
      <c r="J2858" s="15" t="str">
        <f t="shared" ca="1" si="192"/>
        <v xml:space="preserve">: </v>
      </c>
      <c r="K2858" s="16" t="str">
        <f>_xlfn.XLOOKUP(A2858,Students[Full Name],Students[Start Date],"")</f>
        <v/>
      </c>
      <c r="L2858" s="18">
        <f t="shared" ca="1" si="193"/>
        <v>-1</v>
      </c>
      <c r="M2858" s="18" cm="1">
        <f t="array" aca="1" ref="M2858" ca="1">SUMPRODUCT(Inactives[Days Inactive]*(Inactives[Student]=A2858))/365</f>
        <v>0</v>
      </c>
      <c r="N2858" s="18" t="str" cm="1">
        <f t="array" ref="N2858">IF(LEN($A2858)&gt;0,SUMPRODUCT(($A2858=merged_names)*(_xlfn.TEXTAFTER(N$2, "At ")=merged_belt_colours)*merged_months_at_rank),"")</f>
        <v/>
      </c>
      <c r="O2858" s="18" t="str" cm="1">
        <f t="array" ref="O2858">IF(LEN($A2858)&gt;0,SUMPRODUCT(($A2858=merged_names)*(_xlfn.TEXTAFTER(O$2, "At ")=merged_belt_colours)*merged_months_at_rank),"")</f>
        <v/>
      </c>
      <c r="P2858" s="18" t="str" cm="1">
        <f t="array" ref="P2858">IF(LEN($A2858)&gt;0,SUMPRODUCT(($A2858=merged_names)*(_xlfn.TEXTAFTER(P$2, "At ")=merged_belt_colours)*merged_months_at_rank),"")</f>
        <v/>
      </c>
      <c r="Q2858" s="18" t="str" cm="1">
        <f t="array" ref="Q2858">IF(LEN($A2858)&gt;0,SUMPRODUCT(($A2858=merged_names)*(_xlfn.TEXTAFTER(Q$2, "At ")=merged_belt_colours)*merged_months_at_rank),"")</f>
        <v/>
      </c>
      <c r="R2858" s="18" t="str" cm="1">
        <f t="array" ref="R2858">IF(LEN($A2858)&gt;0,SUMPRODUCT(($A2858=merged_names)*(_xlfn.TEXTAFTER(R$2, "At ")=merged_belt_colours)*merged_months_at_rank),"")</f>
        <v/>
      </c>
    </row>
    <row r="2859" spans="1:18" x14ac:dyDescent="0.25">
      <c r="A2859"/>
      <c r="B2859" s="15" t="str" cm="1">
        <f t="array" ref="B2859">IFERROR(IF(LEN(A2859)&gt;0, IF(SUMPRODUCT((Inactives[Key]=J2859)*(Inactives[Currently Inactive]))=1,"Inactive","Active"),""),"Active")</f>
        <v/>
      </c>
      <c r="C2859" s="16" t="str" cm="1">
        <f t="array" aca="1" ref="C2859" ca="1">IFERROR(_xlfn._xlws.FILTER(Inactives[Inactive On],(Inactives[Key]=J2859)*(Inactives[Currently Inactive]),""),"")</f>
        <v/>
      </c>
      <c r="D2859" s="16" t="str" cm="1">
        <f t="array" aca="1" ref="D2859" ca="1">IFERROR(INDEX(_xlfn.TEXTSPLIT(E2859," "),1),"")</f>
        <v/>
      </c>
      <c r="E2859" s="15" t="str" cm="1">
        <f t="array" aca="1" ref="E2859" ca="1">IFERROR(_xlfn._xlws.FILTER(merged_ranks,(merged_end_dates=DATE(9999,12,31))*(merged_names=A2859)),"")</f>
        <v/>
      </c>
      <c r="F2859" s="17" t="str">
        <f ca="1">_xlfn.XLOOKUP(J2859,Promotions[Promo Key],Promotions[Promo Date],"")</f>
        <v/>
      </c>
      <c r="G2859" s="18" t="str">
        <f t="shared" ca="1" si="191"/>
        <v/>
      </c>
      <c r="H2859" s="18" t="str">
        <f t="shared" ca="1" si="190"/>
        <v/>
      </c>
      <c r="I2859" s="17" t="str">
        <f>_xlfn.XLOOKUP(A2859,Students[Full Name],Students[Starting Rank],"")</f>
        <v/>
      </c>
      <c r="J2859" s="15" t="str">
        <f t="shared" ca="1" si="192"/>
        <v xml:space="preserve">: </v>
      </c>
      <c r="K2859" s="16" t="str">
        <f>_xlfn.XLOOKUP(A2859,Students[Full Name],Students[Start Date],"")</f>
        <v/>
      </c>
      <c r="L2859" s="18">
        <f t="shared" ca="1" si="193"/>
        <v>-1</v>
      </c>
      <c r="M2859" s="18" cm="1">
        <f t="array" aca="1" ref="M2859" ca="1">SUMPRODUCT(Inactives[Days Inactive]*(Inactives[Student]=A2859))/365</f>
        <v>0</v>
      </c>
      <c r="N2859" s="18" t="str" cm="1">
        <f t="array" ref="N2859">IF(LEN($A2859)&gt;0,SUMPRODUCT(($A2859=merged_names)*(_xlfn.TEXTAFTER(N$2, "At ")=merged_belt_colours)*merged_months_at_rank),"")</f>
        <v/>
      </c>
      <c r="O2859" s="18" t="str" cm="1">
        <f t="array" ref="O2859">IF(LEN($A2859)&gt;0,SUMPRODUCT(($A2859=merged_names)*(_xlfn.TEXTAFTER(O$2, "At ")=merged_belt_colours)*merged_months_at_rank),"")</f>
        <v/>
      </c>
      <c r="P2859" s="18" t="str" cm="1">
        <f t="array" ref="P2859">IF(LEN($A2859)&gt;0,SUMPRODUCT(($A2859=merged_names)*(_xlfn.TEXTAFTER(P$2, "At ")=merged_belt_colours)*merged_months_at_rank),"")</f>
        <v/>
      </c>
      <c r="Q2859" s="18" t="str" cm="1">
        <f t="array" ref="Q2859">IF(LEN($A2859)&gt;0,SUMPRODUCT(($A2859=merged_names)*(_xlfn.TEXTAFTER(Q$2, "At ")=merged_belt_colours)*merged_months_at_rank),"")</f>
        <v/>
      </c>
      <c r="R2859" s="18" t="str" cm="1">
        <f t="array" ref="R2859">IF(LEN($A2859)&gt;0,SUMPRODUCT(($A2859=merged_names)*(_xlfn.TEXTAFTER(R$2, "At ")=merged_belt_colours)*merged_months_at_rank),"")</f>
        <v/>
      </c>
    </row>
    <row r="2860" spans="1:18" x14ac:dyDescent="0.25">
      <c r="A2860"/>
      <c r="B2860" s="15" t="str" cm="1">
        <f t="array" ref="B2860">IFERROR(IF(LEN(A2860)&gt;0, IF(SUMPRODUCT((Inactives[Key]=J2860)*(Inactives[Currently Inactive]))=1,"Inactive","Active"),""),"Active")</f>
        <v/>
      </c>
      <c r="C2860" s="16" t="str" cm="1">
        <f t="array" aca="1" ref="C2860" ca="1">IFERROR(_xlfn._xlws.FILTER(Inactives[Inactive On],(Inactives[Key]=J2860)*(Inactives[Currently Inactive]),""),"")</f>
        <v/>
      </c>
      <c r="D2860" s="16" t="str" cm="1">
        <f t="array" aca="1" ref="D2860" ca="1">IFERROR(INDEX(_xlfn.TEXTSPLIT(E2860," "),1),"")</f>
        <v/>
      </c>
      <c r="E2860" s="15" t="str" cm="1">
        <f t="array" aca="1" ref="E2860" ca="1">IFERROR(_xlfn._xlws.FILTER(merged_ranks,(merged_end_dates=DATE(9999,12,31))*(merged_names=A2860)),"")</f>
        <v/>
      </c>
      <c r="F2860" s="17" t="str">
        <f ca="1">_xlfn.XLOOKUP(J2860,Promotions[Promo Key],Promotions[Promo Date],"")</f>
        <v/>
      </c>
      <c r="G2860" s="18" t="str">
        <f t="shared" ca="1" si="191"/>
        <v/>
      </c>
      <c r="H2860" s="18" t="str">
        <f t="shared" ca="1" si="190"/>
        <v/>
      </c>
      <c r="I2860" s="17" t="str">
        <f>_xlfn.XLOOKUP(A2860,Students[Full Name],Students[Starting Rank],"")</f>
        <v/>
      </c>
      <c r="J2860" s="15" t="str">
        <f t="shared" ca="1" si="192"/>
        <v xml:space="preserve">: </v>
      </c>
      <c r="K2860" s="16" t="str">
        <f>_xlfn.XLOOKUP(A2860,Students[Full Name],Students[Start Date],"")</f>
        <v/>
      </c>
      <c r="L2860" s="18">
        <f t="shared" ca="1" si="193"/>
        <v>-1</v>
      </c>
      <c r="M2860" s="18" cm="1">
        <f t="array" aca="1" ref="M2860" ca="1">SUMPRODUCT(Inactives[Days Inactive]*(Inactives[Student]=A2860))/365</f>
        <v>0</v>
      </c>
      <c r="N2860" s="18" t="str" cm="1">
        <f t="array" ref="N2860">IF(LEN($A2860)&gt;0,SUMPRODUCT(($A2860=merged_names)*(_xlfn.TEXTAFTER(N$2, "At ")=merged_belt_colours)*merged_months_at_rank),"")</f>
        <v/>
      </c>
      <c r="O2860" s="18" t="str" cm="1">
        <f t="array" ref="O2860">IF(LEN($A2860)&gt;0,SUMPRODUCT(($A2860=merged_names)*(_xlfn.TEXTAFTER(O$2, "At ")=merged_belt_colours)*merged_months_at_rank),"")</f>
        <v/>
      </c>
      <c r="P2860" s="18" t="str" cm="1">
        <f t="array" ref="P2860">IF(LEN($A2860)&gt;0,SUMPRODUCT(($A2860=merged_names)*(_xlfn.TEXTAFTER(P$2, "At ")=merged_belt_colours)*merged_months_at_rank),"")</f>
        <v/>
      </c>
      <c r="Q2860" s="18" t="str" cm="1">
        <f t="array" ref="Q2860">IF(LEN($A2860)&gt;0,SUMPRODUCT(($A2860=merged_names)*(_xlfn.TEXTAFTER(Q$2, "At ")=merged_belt_colours)*merged_months_at_rank),"")</f>
        <v/>
      </c>
      <c r="R2860" s="18" t="str" cm="1">
        <f t="array" ref="R2860">IF(LEN($A2860)&gt;0,SUMPRODUCT(($A2860=merged_names)*(_xlfn.TEXTAFTER(R$2, "At ")=merged_belt_colours)*merged_months_at_rank),"")</f>
        <v/>
      </c>
    </row>
    <row r="2861" spans="1:18" x14ac:dyDescent="0.25">
      <c r="A2861"/>
      <c r="B2861" s="15" t="str" cm="1">
        <f t="array" ref="B2861">IFERROR(IF(LEN(A2861)&gt;0, IF(SUMPRODUCT((Inactives[Key]=J2861)*(Inactives[Currently Inactive]))=1,"Inactive","Active"),""),"Active")</f>
        <v/>
      </c>
      <c r="C2861" s="16" t="str" cm="1">
        <f t="array" aca="1" ref="C2861" ca="1">IFERROR(_xlfn._xlws.FILTER(Inactives[Inactive On],(Inactives[Key]=J2861)*(Inactives[Currently Inactive]),""),"")</f>
        <v/>
      </c>
      <c r="D2861" s="16" t="str" cm="1">
        <f t="array" aca="1" ref="D2861" ca="1">IFERROR(INDEX(_xlfn.TEXTSPLIT(E2861," "),1),"")</f>
        <v/>
      </c>
      <c r="E2861" s="15" t="str" cm="1">
        <f t="array" aca="1" ref="E2861" ca="1">IFERROR(_xlfn._xlws.FILTER(merged_ranks,(merged_end_dates=DATE(9999,12,31))*(merged_names=A2861)),"")</f>
        <v/>
      </c>
      <c r="F2861" s="17" t="str">
        <f ca="1">_xlfn.XLOOKUP(J2861,Promotions[Promo Key],Promotions[Promo Date],"")</f>
        <v/>
      </c>
      <c r="G2861" s="18" t="str">
        <f t="shared" ca="1" si="191"/>
        <v/>
      </c>
      <c r="H2861" s="18" t="str">
        <f t="shared" ca="1" si="190"/>
        <v/>
      </c>
      <c r="I2861" s="17" t="str">
        <f>_xlfn.XLOOKUP(A2861,Students[Full Name],Students[Starting Rank],"")</f>
        <v/>
      </c>
      <c r="J2861" s="15" t="str">
        <f t="shared" ca="1" si="192"/>
        <v xml:space="preserve">: </v>
      </c>
      <c r="K2861" s="16" t="str">
        <f>_xlfn.XLOOKUP(A2861,Students[Full Name],Students[Start Date],"")</f>
        <v/>
      </c>
      <c r="L2861" s="18">
        <f t="shared" ca="1" si="193"/>
        <v>-1</v>
      </c>
      <c r="M2861" s="18" cm="1">
        <f t="array" aca="1" ref="M2861" ca="1">SUMPRODUCT(Inactives[Days Inactive]*(Inactives[Student]=A2861))/365</f>
        <v>0</v>
      </c>
      <c r="N2861" s="18" t="str" cm="1">
        <f t="array" ref="N2861">IF(LEN($A2861)&gt;0,SUMPRODUCT(($A2861=merged_names)*(_xlfn.TEXTAFTER(N$2, "At ")=merged_belt_colours)*merged_months_at_rank),"")</f>
        <v/>
      </c>
      <c r="O2861" s="18" t="str" cm="1">
        <f t="array" ref="O2861">IF(LEN($A2861)&gt;0,SUMPRODUCT(($A2861=merged_names)*(_xlfn.TEXTAFTER(O$2, "At ")=merged_belt_colours)*merged_months_at_rank),"")</f>
        <v/>
      </c>
      <c r="P2861" s="18" t="str" cm="1">
        <f t="array" ref="P2861">IF(LEN($A2861)&gt;0,SUMPRODUCT(($A2861=merged_names)*(_xlfn.TEXTAFTER(P$2, "At ")=merged_belt_colours)*merged_months_at_rank),"")</f>
        <v/>
      </c>
      <c r="Q2861" s="18" t="str" cm="1">
        <f t="array" ref="Q2861">IF(LEN($A2861)&gt;0,SUMPRODUCT(($A2861=merged_names)*(_xlfn.TEXTAFTER(Q$2, "At ")=merged_belt_colours)*merged_months_at_rank),"")</f>
        <v/>
      </c>
      <c r="R2861" s="18" t="str" cm="1">
        <f t="array" ref="R2861">IF(LEN($A2861)&gt;0,SUMPRODUCT(($A2861=merged_names)*(_xlfn.TEXTAFTER(R$2, "At ")=merged_belt_colours)*merged_months_at_rank),"")</f>
        <v/>
      </c>
    </row>
    <row r="2862" spans="1:18" x14ac:dyDescent="0.25">
      <c r="A2862"/>
      <c r="B2862" s="15" t="str" cm="1">
        <f t="array" ref="B2862">IFERROR(IF(LEN(A2862)&gt;0, IF(SUMPRODUCT((Inactives[Key]=J2862)*(Inactives[Currently Inactive]))=1,"Inactive","Active"),""),"Active")</f>
        <v/>
      </c>
      <c r="C2862" s="16" t="str" cm="1">
        <f t="array" aca="1" ref="C2862" ca="1">IFERROR(_xlfn._xlws.FILTER(Inactives[Inactive On],(Inactives[Key]=J2862)*(Inactives[Currently Inactive]),""),"")</f>
        <v/>
      </c>
      <c r="D2862" s="16" t="str" cm="1">
        <f t="array" aca="1" ref="D2862" ca="1">IFERROR(INDEX(_xlfn.TEXTSPLIT(E2862," "),1),"")</f>
        <v/>
      </c>
      <c r="E2862" s="15" t="str" cm="1">
        <f t="array" aca="1" ref="E2862" ca="1">IFERROR(_xlfn._xlws.FILTER(merged_ranks,(merged_end_dates=DATE(9999,12,31))*(merged_names=A2862)),"")</f>
        <v/>
      </c>
      <c r="F2862" s="17" t="str">
        <f ca="1">_xlfn.XLOOKUP(J2862,Promotions[Promo Key],Promotions[Promo Date],"")</f>
        <v/>
      </c>
      <c r="G2862" s="18" t="str">
        <f t="shared" ca="1" si="191"/>
        <v/>
      </c>
      <c r="H2862" s="18" t="str">
        <f t="shared" ca="1" si="190"/>
        <v/>
      </c>
      <c r="I2862" s="17" t="str">
        <f>_xlfn.XLOOKUP(A2862,Students[Full Name],Students[Starting Rank],"")</f>
        <v/>
      </c>
      <c r="J2862" s="15" t="str">
        <f t="shared" ca="1" si="192"/>
        <v xml:space="preserve">: </v>
      </c>
      <c r="K2862" s="16" t="str">
        <f>_xlfn.XLOOKUP(A2862,Students[Full Name],Students[Start Date],"")</f>
        <v/>
      </c>
      <c r="L2862" s="18">
        <f t="shared" ca="1" si="193"/>
        <v>-1</v>
      </c>
      <c r="M2862" s="18" cm="1">
        <f t="array" aca="1" ref="M2862" ca="1">SUMPRODUCT(Inactives[Days Inactive]*(Inactives[Student]=A2862))/365</f>
        <v>0</v>
      </c>
      <c r="N2862" s="18" t="str" cm="1">
        <f t="array" ref="N2862">IF(LEN($A2862)&gt;0,SUMPRODUCT(($A2862=merged_names)*(_xlfn.TEXTAFTER(N$2, "At ")=merged_belt_colours)*merged_months_at_rank),"")</f>
        <v/>
      </c>
      <c r="O2862" s="18" t="str" cm="1">
        <f t="array" ref="O2862">IF(LEN($A2862)&gt;0,SUMPRODUCT(($A2862=merged_names)*(_xlfn.TEXTAFTER(O$2, "At ")=merged_belt_colours)*merged_months_at_rank),"")</f>
        <v/>
      </c>
      <c r="P2862" s="18" t="str" cm="1">
        <f t="array" ref="P2862">IF(LEN($A2862)&gt;0,SUMPRODUCT(($A2862=merged_names)*(_xlfn.TEXTAFTER(P$2, "At ")=merged_belt_colours)*merged_months_at_rank),"")</f>
        <v/>
      </c>
      <c r="Q2862" s="18" t="str" cm="1">
        <f t="array" ref="Q2862">IF(LEN($A2862)&gt;0,SUMPRODUCT(($A2862=merged_names)*(_xlfn.TEXTAFTER(Q$2, "At ")=merged_belt_colours)*merged_months_at_rank),"")</f>
        <v/>
      </c>
      <c r="R2862" s="18" t="str" cm="1">
        <f t="array" ref="R2862">IF(LEN($A2862)&gt;0,SUMPRODUCT(($A2862=merged_names)*(_xlfn.TEXTAFTER(R$2, "At ")=merged_belt_colours)*merged_months_at_rank),"")</f>
        <v/>
      </c>
    </row>
    <row r="2863" spans="1:18" x14ac:dyDescent="0.25">
      <c r="A2863"/>
      <c r="B2863" s="15" t="str" cm="1">
        <f t="array" ref="B2863">IFERROR(IF(LEN(A2863)&gt;0, IF(SUMPRODUCT((Inactives[Key]=J2863)*(Inactives[Currently Inactive]))=1,"Inactive","Active"),""),"Active")</f>
        <v/>
      </c>
      <c r="C2863" s="16" t="str" cm="1">
        <f t="array" aca="1" ref="C2863" ca="1">IFERROR(_xlfn._xlws.FILTER(Inactives[Inactive On],(Inactives[Key]=J2863)*(Inactives[Currently Inactive]),""),"")</f>
        <v/>
      </c>
      <c r="D2863" s="16" t="str" cm="1">
        <f t="array" aca="1" ref="D2863" ca="1">IFERROR(INDEX(_xlfn.TEXTSPLIT(E2863," "),1),"")</f>
        <v/>
      </c>
      <c r="E2863" s="15" t="str" cm="1">
        <f t="array" aca="1" ref="E2863" ca="1">IFERROR(_xlfn._xlws.FILTER(merged_ranks,(merged_end_dates=DATE(9999,12,31))*(merged_names=A2863)),"")</f>
        <v/>
      </c>
      <c r="F2863" s="17" t="str">
        <f ca="1">_xlfn.XLOOKUP(J2863,Promotions[Promo Key],Promotions[Promo Date],"")</f>
        <v/>
      </c>
      <c r="G2863" s="18" t="str">
        <f t="shared" ca="1" si="191"/>
        <v/>
      </c>
      <c r="H2863" s="18" t="str">
        <f t="shared" ca="1" si="190"/>
        <v/>
      </c>
      <c r="I2863" s="17" t="str">
        <f>_xlfn.XLOOKUP(A2863,Students[Full Name],Students[Starting Rank],"")</f>
        <v/>
      </c>
      <c r="J2863" s="15" t="str">
        <f t="shared" ca="1" si="192"/>
        <v xml:space="preserve">: </v>
      </c>
      <c r="K2863" s="16" t="str">
        <f>_xlfn.XLOOKUP(A2863,Students[Full Name],Students[Start Date],"")</f>
        <v/>
      </c>
      <c r="L2863" s="18">
        <f t="shared" ca="1" si="193"/>
        <v>-1</v>
      </c>
      <c r="M2863" s="18" cm="1">
        <f t="array" aca="1" ref="M2863" ca="1">SUMPRODUCT(Inactives[Days Inactive]*(Inactives[Student]=A2863))/365</f>
        <v>0</v>
      </c>
      <c r="N2863" s="18" t="str" cm="1">
        <f t="array" ref="N2863">IF(LEN($A2863)&gt;0,SUMPRODUCT(($A2863=merged_names)*(_xlfn.TEXTAFTER(N$2, "At ")=merged_belt_colours)*merged_months_at_rank),"")</f>
        <v/>
      </c>
      <c r="O2863" s="18" t="str" cm="1">
        <f t="array" ref="O2863">IF(LEN($A2863)&gt;0,SUMPRODUCT(($A2863=merged_names)*(_xlfn.TEXTAFTER(O$2, "At ")=merged_belt_colours)*merged_months_at_rank),"")</f>
        <v/>
      </c>
      <c r="P2863" s="18" t="str" cm="1">
        <f t="array" ref="P2863">IF(LEN($A2863)&gt;0,SUMPRODUCT(($A2863=merged_names)*(_xlfn.TEXTAFTER(P$2, "At ")=merged_belt_colours)*merged_months_at_rank),"")</f>
        <v/>
      </c>
      <c r="Q2863" s="18" t="str" cm="1">
        <f t="array" ref="Q2863">IF(LEN($A2863)&gt;0,SUMPRODUCT(($A2863=merged_names)*(_xlfn.TEXTAFTER(Q$2, "At ")=merged_belt_colours)*merged_months_at_rank),"")</f>
        <v/>
      </c>
      <c r="R2863" s="18" t="str" cm="1">
        <f t="array" ref="R2863">IF(LEN($A2863)&gt;0,SUMPRODUCT(($A2863=merged_names)*(_xlfn.TEXTAFTER(R$2, "At ")=merged_belt_colours)*merged_months_at_rank),"")</f>
        <v/>
      </c>
    </row>
    <row r="2864" spans="1:18" x14ac:dyDescent="0.25">
      <c r="A2864"/>
      <c r="B2864" s="15" t="str" cm="1">
        <f t="array" ref="B2864">IFERROR(IF(LEN(A2864)&gt;0, IF(SUMPRODUCT((Inactives[Key]=J2864)*(Inactives[Currently Inactive]))=1,"Inactive","Active"),""),"Active")</f>
        <v/>
      </c>
      <c r="C2864" s="16" t="str" cm="1">
        <f t="array" aca="1" ref="C2864" ca="1">IFERROR(_xlfn._xlws.FILTER(Inactives[Inactive On],(Inactives[Key]=J2864)*(Inactives[Currently Inactive]),""),"")</f>
        <v/>
      </c>
      <c r="D2864" s="16" t="str" cm="1">
        <f t="array" aca="1" ref="D2864" ca="1">IFERROR(INDEX(_xlfn.TEXTSPLIT(E2864," "),1),"")</f>
        <v/>
      </c>
      <c r="E2864" s="15" t="str" cm="1">
        <f t="array" aca="1" ref="E2864" ca="1">IFERROR(_xlfn._xlws.FILTER(merged_ranks,(merged_end_dates=DATE(9999,12,31))*(merged_names=A2864)),"")</f>
        <v/>
      </c>
      <c r="F2864" s="17" t="str">
        <f ca="1">_xlfn.XLOOKUP(J2864,Promotions[Promo Key],Promotions[Promo Date],"")</f>
        <v/>
      </c>
      <c r="G2864" s="18" t="str">
        <f t="shared" ca="1" si="191"/>
        <v/>
      </c>
      <c r="H2864" s="18" t="str">
        <f t="shared" ca="1" si="190"/>
        <v/>
      </c>
      <c r="I2864" s="17" t="str">
        <f>_xlfn.XLOOKUP(A2864,Students[Full Name],Students[Starting Rank],"")</f>
        <v/>
      </c>
      <c r="J2864" s="15" t="str">
        <f t="shared" ca="1" si="192"/>
        <v xml:space="preserve">: </v>
      </c>
      <c r="K2864" s="16" t="str">
        <f>_xlfn.XLOOKUP(A2864,Students[Full Name],Students[Start Date],"")</f>
        <v/>
      </c>
      <c r="L2864" s="18">
        <f t="shared" ca="1" si="193"/>
        <v>-1</v>
      </c>
      <c r="M2864" s="18" cm="1">
        <f t="array" aca="1" ref="M2864" ca="1">SUMPRODUCT(Inactives[Days Inactive]*(Inactives[Student]=A2864))/365</f>
        <v>0</v>
      </c>
      <c r="N2864" s="18" t="str" cm="1">
        <f t="array" ref="N2864">IF(LEN($A2864)&gt;0,SUMPRODUCT(($A2864=merged_names)*(_xlfn.TEXTAFTER(N$2, "At ")=merged_belt_colours)*merged_months_at_rank),"")</f>
        <v/>
      </c>
      <c r="O2864" s="18" t="str" cm="1">
        <f t="array" ref="O2864">IF(LEN($A2864)&gt;0,SUMPRODUCT(($A2864=merged_names)*(_xlfn.TEXTAFTER(O$2, "At ")=merged_belt_colours)*merged_months_at_rank),"")</f>
        <v/>
      </c>
      <c r="P2864" s="18" t="str" cm="1">
        <f t="array" ref="P2864">IF(LEN($A2864)&gt;0,SUMPRODUCT(($A2864=merged_names)*(_xlfn.TEXTAFTER(P$2, "At ")=merged_belt_colours)*merged_months_at_rank),"")</f>
        <v/>
      </c>
      <c r="Q2864" s="18" t="str" cm="1">
        <f t="array" ref="Q2864">IF(LEN($A2864)&gt;0,SUMPRODUCT(($A2864=merged_names)*(_xlfn.TEXTAFTER(Q$2, "At ")=merged_belt_colours)*merged_months_at_rank),"")</f>
        <v/>
      </c>
      <c r="R2864" s="18" t="str" cm="1">
        <f t="array" ref="R2864">IF(LEN($A2864)&gt;0,SUMPRODUCT(($A2864=merged_names)*(_xlfn.TEXTAFTER(R$2, "At ")=merged_belt_colours)*merged_months_at_rank),"")</f>
        <v/>
      </c>
    </row>
    <row r="2865" spans="1:18" x14ac:dyDescent="0.25">
      <c r="A2865"/>
      <c r="B2865" s="15" t="str" cm="1">
        <f t="array" ref="B2865">IFERROR(IF(LEN(A2865)&gt;0, IF(SUMPRODUCT((Inactives[Key]=J2865)*(Inactives[Currently Inactive]))=1,"Inactive","Active"),""),"Active")</f>
        <v/>
      </c>
      <c r="C2865" s="16" t="str" cm="1">
        <f t="array" aca="1" ref="C2865" ca="1">IFERROR(_xlfn._xlws.FILTER(Inactives[Inactive On],(Inactives[Key]=J2865)*(Inactives[Currently Inactive]),""),"")</f>
        <v/>
      </c>
      <c r="D2865" s="16" t="str" cm="1">
        <f t="array" aca="1" ref="D2865" ca="1">IFERROR(INDEX(_xlfn.TEXTSPLIT(E2865," "),1),"")</f>
        <v/>
      </c>
      <c r="E2865" s="15" t="str" cm="1">
        <f t="array" aca="1" ref="E2865" ca="1">IFERROR(_xlfn._xlws.FILTER(merged_ranks,(merged_end_dates=DATE(9999,12,31))*(merged_names=A2865)),"")</f>
        <v/>
      </c>
      <c r="F2865" s="17" t="str">
        <f ca="1">_xlfn.XLOOKUP(J2865,Promotions[Promo Key],Promotions[Promo Date],"")</f>
        <v/>
      </c>
      <c r="G2865" s="18" t="str">
        <f t="shared" ca="1" si="191"/>
        <v/>
      </c>
      <c r="H2865" s="18" t="str">
        <f t="shared" ca="1" si="190"/>
        <v/>
      </c>
      <c r="I2865" s="17" t="str">
        <f>_xlfn.XLOOKUP(A2865,Students[Full Name],Students[Starting Rank],"")</f>
        <v/>
      </c>
      <c r="J2865" s="15" t="str">
        <f t="shared" ca="1" si="192"/>
        <v xml:space="preserve">: </v>
      </c>
      <c r="K2865" s="16" t="str">
        <f>_xlfn.XLOOKUP(A2865,Students[Full Name],Students[Start Date],"")</f>
        <v/>
      </c>
      <c r="L2865" s="18">
        <f t="shared" ca="1" si="193"/>
        <v>-1</v>
      </c>
      <c r="M2865" s="18" cm="1">
        <f t="array" aca="1" ref="M2865" ca="1">SUMPRODUCT(Inactives[Days Inactive]*(Inactives[Student]=A2865))/365</f>
        <v>0</v>
      </c>
      <c r="N2865" s="18" t="str" cm="1">
        <f t="array" ref="N2865">IF(LEN($A2865)&gt;0,SUMPRODUCT(($A2865=merged_names)*(_xlfn.TEXTAFTER(N$2, "At ")=merged_belt_colours)*merged_months_at_rank),"")</f>
        <v/>
      </c>
      <c r="O2865" s="18" t="str" cm="1">
        <f t="array" ref="O2865">IF(LEN($A2865)&gt;0,SUMPRODUCT(($A2865=merged_names)*(_xlfn.TEXTAFTER(O$2, "At ")=merged_belt_colours)*merged_months_at_rank),"")</f>
        <v/>
      </c>
      <c r="P2865" s="18" t="str" cm="1">
        <f t="array" ref="P2865">IF(LEN($A2865)&gt;0,SUMPRODUCT(($A2865=merged_names)*(_xlfn.TEXTAFTER(P$2, "At ")=merged_belt_colours)*merged_months_at_rank),"")</f>
        <v/>
      </c>
      <c r="Q2865" s="18" t="str" cm="1">
        <f t="array" ref="Q2865">IF(LEN($A2865)&gt;0,SUMPRODUCT(($A2865=merged_names)*(_xlfn.TEXTAFTER(Q$2, "At ")=merged_belt_colours)*merged_months_at_rank),"")</f>
        <v/>
      </c>
      <c r="R2865" s="18" t="str" cm="1">
        <f t="array" ref="R2865">IF(LEN($A2865)&gt;0,SUMPRODUCT(($A2865=merged_names)*(_xlfn.TEXTAFTER(R$2, "At ")=merged_belt_colours)*merged_months_at_rank),"")</f>
        <v/>
      </c>
    </row>
    <row r="2866" spans="1:18" x14ac:dyDescent="0.25">
      <c r="A2866"/>
      <c r="B2866" s="15" t="str" cm="1">
        <f t="array" ref="B2866">IFERROR(IF(LEN(A2866)&gt;0, IF(SUMPRODUCT((Inactives[Key]=J2866)*(Inactives[Currently Inactive]))=1,"Inactive","Active"),""),"Active")</f>
        <v/>
      </c>
      <c r="C2866" s="16" t="str" cm="1">
        <f t="array" aca="1" ref="C2866" ca="1">IFERROR(_xlfn._xlws.FILTER(Inactives[Inactive On],(Inactives[Key]=J2866)*(Inactives[Currently Inactive]),""),"")</f>
        <v/>
      </c>
      <c r="D2866" s="16" t="str" cm="1">
        <f t="array" aca="1" ref="D2866" ca="1">IFERROR(INDEX(_xlfn.TEXTSPLIT(E2866," "),1),"")</f>
        <v/>
      </c>
      <c r="E2866" s="15" t="str" cm="1">
        <f t="array" aca="1" ref="E2866" ca="1">IFERROR(_xlfn._xlws.FILTER(merged_ranks,(merged_end_dates=DATE(9999,12,31))*(merged_names=A2866)),"")</f>
        <v/>
      </c>
      <c r="F2866" s="17" t="str">
        <f ca="1">_xlfn.XLOOKUP(J2866,Promotions[Promo Key],Promotions[Promo Date],"")</f>
        <v/>
      </c>
      <c r="G2866" s="18" t="str">
        <f t="shared" ca="1" si="191"/>
        <v/>
      </c>
      <c r="H2866" s="18" t="str">
        <f t="shared" ca="1" si="190"/>
        <v/>
      </c>
      <c r="I2866" s="17" t="str">
        <f>_xlfn.XLOOKUP(A2866,Students[Full Name],Students[Starting Rank],"")</f>
        <v/>
      </c>
      <c r="J2866" s="15" t="str">
        <f t="shared" ca="1" si="192"/>
        <v xml:space="preserve">: </v>
      </c>
      <c r="K2866" s="16" t="str">
        <f>_xlfn.XLOOKUP(A2866,Students[Full Name],Students[Start Date],"")</f>
        <v/>
      </c>
      <c r="L2866" s="18">
        <f t="shared" ca="1" si="193"/>
        <v>-1</v>
      </c>
      <c r="M2866" s="18" cm="1">
        <f t="array" aca="1" ref="M2866" ca="1">SUMPRODUCT(Inactives[Days Inactive]*(Inactives[Student]=A2866))/365</f>
        <v>0</v>
      </c>
      <c r="N2866" s="18" t="str" cm="1">
        <f t="array" ref="N2866">IF(LEN($A2866)&gt;0,SUMPRODUCT(($A2866=merged_names)*(_xlfn.TEXTAFTER(N$2, "At ")=merged_belt_colours)*merged_months_at_rank),"")</f>
        <v/>
      </c>
      <c r="O2866" s="18" t="str" cm="1">
        <f t="array" ref="O2866">IF(LEN($A2866)&gt;0,SUMPRODUCT(($A2866=merged_names)*(_xlfn.TEXTAFTER(O$2, "At ")=merged_belt_colours)*merged_months_at_rank),"")</f>
        <v/>
      </c>
      <c r="P2866" s="18" t="str" cm="1">
        <f t="array" ref="P2866">IF(LEN($A2866)&gt;0,SUMPRODUCT(($A2866=merged_names)*(_xlfn.TEXTAFTER(P$2, "At ")=merged_belt_colours)*merged_months_at_rank),"")</f>
        <v/>
      </c>
      <c r="Q2866" s="18" t="str" cm="1">
        <f t="array" ref="Q2866">IF(LEN($A2866)&gt;0,SUMPRODUCT(($A2866=merged_names)*(_xlfn.TEXTAFTER(Q$2, "At ")=merged_belt_colours)*merged_months_at_rank),"")</f>
        <v/>
      </c>
      <c r="R2866" s="18" t="str" cm="1">
        <f t="array" ref="R2866">IF(LEN($A2866)&gt;0,SUMPRODUCT(($A2866=merged_names)*(_xlfn.TEXTAFTER(R$2, "At ")=merged_belt_colours)*merged_months_at_rank),"")</f>
        <v/>
      </c>
    </row>
    <row r="2867" spans="1:18" x14ac:dyDescent="0.25">
      <c r="A2867"/>
      <c r="B2867" s="15" t="str" cm="1">
        <f t="array" ref="B2867">IFERROR(IF(LEN(A2867)&gt;0, IF(SUMPRODUCT((Inactives[Key]=J2867)*(Inactives[Currently Inactive]))=1,"Inactive","Active"),""),"Active")</f>
        <v/>
      </c>
      <c r="C2867" s="16" t="str" cm="1">
        <f t="array" aca="1" ref="C2867" ca="1">IFERROR(_xlfn._xlws.FILTER(Inactives[Inactive On],(Inactives[Key]=J2867)*(Inactives[Currently Inactive]),""),"")</f>
        <v/>
      </c>
      <c r="D2867" s="16" t="str" cm="1">
        <f t="array" aca="1" ref="D2867" ca="1">IFERROR(INDEX(_xlfn.TEXTSPLIT(E2867," "),1),"")</f>
        <v/>
      </c>
      <c r="E2867" s="15" t="str" cm="1">
        <f t="array" aca="1" ref="E2867" ca="1">IFERROR(_xlfn._xlws.FILTER(merged_ranks,(merged_end_dates=DATE(9999,12,31))*(merged_names=A2867)),"")</f>
        <v/>
      </c>
      <c r="F2867" s="17" t="str">
        <f ca="1">_xlfn.XLOOKUP(J2867,Promotions[Promo Key],Promotions[Promo Date],"")</f>
        <v/>
      </c>
      <c r="G2867" s="18" t="str">
        <f t="shared" ca="1" si="191"/>
        <v/>
      </c>
      <c r="H2867" s="18" t="str">
        <f t="shared" ca="1" si="190"/>
        <v/>
      </c>
      <c r="I2867" s="17" t="str">
        <f>_xlfn.XLOOKUP(A2867,Students[Full Name],Students[Starting Rank],"")</f>
        <v/>
      </c>
      <c r="J2867" s="15" t="str">
        <f t="shared" ca="1" si="192"/>
        <v xml:space="preserve">: </v>
      </c>
      <c r="K2867" s="16" t="str">
        <f>_xlfn.XLOOKUP(A2867,Students[Full Name],Students[Start Date],"")</f>
        <v/>
      </c>
      <c r="L2867" s="18">
        <f t="shared" ca="1" si="193"/>
        <v>-1</v>
      </c>
      <c r="M2867" s="18" cm="1">
        <f t="array" aca="1" ref="M2867" ca="1">SUMPRODUCT(Inactives[Days Inactive]*(Inactives[Student]=A2867))/365</f>
        <v>0</v>
      </c>
      <c r="N2867" s="18" t="str" cm="1">
        <f t="array" ref="N2867">IF(LEN($A2867)&gt;0,SUMPRODUCT(($A2867=merged_names)*(_xlfn.TEXTAFTER(N$2, "At ")=merged_belt_colours)*merged_months_at_rank),"")</f>
        <v/>
      </c>
      <c r="O2867" s="18" t="str" cm="1">
        <f t="array" ref="O2867">IF(LEN($A2867)&gt;0,SUMPRODUCT(($A2867=merged_names)*(_xlfn.TEXTAFTER(O$2, "At ")=merged_belt_colours)*merged_months_at_rank),"")</f>
        <v/>
      </c>
      <c r="P2867" s="18" t="str" cm="1">
        <f t="array" ref="P2867">IF(LEN($A2867)&gt;0,SUMPRODUCT(($A2867=merged_names)*(_xlfn.TEXTAFTER(P$2, "At ")=merged_belt_colours)*merged_months_at_rank),"")</f>
        <v/>
      </c>
      <c r="Q2867" s="18" t="str" cm="1">
        <f t="array" ref="Q2867">IF(LEN($A2867)&gt;0,SUMPRODUCT(($A2867=merged_names)*(_xlfn.TEXTAFTER(Q$2, "At ")=merged_belt_colours)*merged_months_at_rank),"")</f>
        <v/>
      </c>
      <c r="R2867" s="18" t="str" cm="1">
        <f t="array" ref="R2867">IF(LEN($A2867)&gt;0,SUMPRODUCT(($A2867=merged_names)*(_xlfn.TEXTAFTER(R$2, "At ")=merged_belt_colours)*merged_months_at_rank),"")</f>
        <v/>
      </c>
    </row>
    <row r="2868" spans="1:18" x14ac:dyDescent="0.25">
      <c r="A2868"/>
      <c r="B2868" s="15" t="str" cm="1">
        <f t="array" ref="B2868">IFERROR(IF(LEN(A2868)&gt;0, IF(SUMPRODUCT((Inactives[Key]=J2868)*(Inactives[Currently Inactive]))=1,"Inactive","Active"),""),"Active")</f>
        <v/>
      </c>
      <c r="C2868" s="16" t="str" cm="1">
        <f t="array" aca="1" ref="C2868" ca="1">IFERROR(_xlfn._xlws.FILTER(Inactives[Inactive On],(Inactives[Key]=J2868)*(Inactives[Currently Inactive]),""),"")</f>
        <v/>
      </c>
      <c r="D2868" s="16" t="str" cm="1">
        <f t="array" aca="1" ref="D2868" ca="1">IFERROR(INDEX(_xlfn.TEXTSPLIT(E2868," "),1),"")</f>
        <v/>
      </c>
      <c r="E2868" s="15" t="str" cm="1">
        <f t="array" aca="1" ref="E2868" ca="1">IFERROR(_xlfn._xlws.FILTER(merged_ranks,(merged_end_dates=DATE(9999,12,31))*(merged_names=A2868)),"")</f>
        <v/>
      </c>
      <c r="F2868" s="17" t="str">
        <f ca="1">_xlfn.XLOOKUP(J2868,Promotions[Promo Key],Promotions[Promo Date],"")</f>
        <v/>
      </c>
      <c r="G2868" s="18" t="str">
        <f t="shared" ca="1" si="191"/>
        <v/>
      </c>
      <c r="H2868" s="18" t="str">
        <f t="shared" ca="1" si="190"/>
        <v/>
      </c>
      <c r="I2868" s="17" t="str">
        <f>_xlfn.XLOOKUP(A2868,Students[Full Name],Students[Starting Rank],"")</f>
        <v/>
      </c>
      <c r="J2868" s="15" t="str">
        <f t="shared" ca="1" si="192"/>
        <v xml:space="preserve">: </v>
      </c>
      <c r="K2868" s="16" t="str">
        <f>_xlfn.XLOOKUP(A2868,Students[Full Name],Students[Start Date],"")</f>
        <v/>
      </c>
      <c r="L2868" s="18">
        <f t="shared" ca="1" si="193"/>
        <v>-1</v>
      </c>
      <c r="M2868" s="18" cm="1">
        <f t="array" aca="1" ref="M2868" ca="1">SUMPRODUCT(Inactives[Days Inactive]*(Inactives[Student]=A2868))/365</f>
        <v>0</v>
      </c>
      <c r="N2868" s="18" t="str" cm="1">
        <f t="array" ref="N2868">IF(LEN($A2868)&gt;0,SUMPRODUCT(($A2868=merged_names)*(_xlfn.TEXTAFTER(N$2, "At ")=merged_belt_colours)*merged_months_at_rank),"")</f>
        <v/>
      </c>
      <c r="O2868" s="18" t="str" cm="1">
        <f t="array" ref="O2868">IF(LEN($A2868)&gt;0,SUMPRODUCT(($A2868=merged_names)*(_xlfn.TEXTAFTER(O$2, "At ")=merged_belt_colours)*merged_months_at_rank),"")</f>
        <v/>
      </c>
      <c r="P2868" s="18" t="str" cm="1">
        <f t="array" ref="P2868">IF(LEN($A2868)&gt;0,SUMPRODUCT(($A2868=merged_names)*(_xlfn.TEXTAFTER(P$2, "At ")=merged_belt_colours)*merged_months_at_rank),"")</f>
        <v/>
      </c>
      <c r="Q2868" s="18" t="str" cm="1">
        <f t="array" ref="Q2868">IF(LEN($A2868)&gt;0,SUMPRODUCT(($A2868=merged_names)*(_xlfn.TEXTAFTER(Q$2, "At ")=merged_belt_colours)*merged_months_at_rank),"")</f>
        <v/>
      </c>
      <c r="R2868" s="18" t="str" cm="1">
        <f t="array" ref="R2868">IF(LEN($A2868)&gt;0,SUMPRODUCT(($A2868=merged_names)*(_xlfn.TEXTAFTER(R$2, "At ")=merged_belt_colours)*merged_months_at_rank),"")</f>
        <v/>
      </c>
    </row>
    <row r="2869" spans="1:18" x14ac:dyDescent="0.25">
      <c r="A2869"/>
      <c r="B2869" s="15" t="str" cm="1">
        <f t="array" ref="B2869">IFERROR(IF(LEN(A2869)&gt;0, IF(SUMPRODUCT((Inactives[Key]=J2869)*(Inactives[Currently Inactive]))=1,"Inactive","Active"),""),"Active")</f>
        <v/>
      </c>
      <c r="C2869" s="16" t="str" cm="1">
        <f t="array" aca="1" ref="C2869" ca="1">IFERROR(_xlfn._xlws.FILTER(Inactives[Inactive On],(Inactives[Key]=J2869)*(Inactives[Currently Inactive]),""),"")</f>
        <v/>
      </c>
      <c r="D2869" s="16" t="str" cm="1">
        <f t="array" aca="1" ref="D2869" ca="1">IFERROR(INDEX(_xlfn.TEXTSPLIT(E2869," "),1),"")</f>
        <v/>
      </c>
      <c r="E2869" s="15" t="str" cm="1">
        <f t="array" aca="1" ref="E2869" ca="1">IFERROR(_xlfn._xlws.FILTER(merged_ranks,(merged_end_dates=DATE(9999,12,31))*(merged_names=A2869)),"")</f>
        <v/>
      </c>
      <c r="F2869" s="17" t="str">
        <f ca="1">_xlfn.XLOOKUP(J2869,Promotions[Promo Key],Promotions[Promo Date],"")</f>
        <v/>
      </c>
      <c r="G2869" s="18" t="str">
        <f t="shared" ca="1" si="191"/>
        <v/>
      </c>
      <c r="H2869" s="18" t="str">
        <f t="shared" ca="1" si="190"/>
        <v/>
      </c>
      <c r="I2869" s="17" t="str">
        <f>_xlfn.XLOOKUP(A2869,Students[Full Name],Students[Starting Rank],"")</f>
        <v/>
      </c>
      <c r="J2869" s="15" t="str">
        <f t="shared" ca="1" si="192"/>
        <v xml:space="preserve">: </v>
      </c>
      <c r="K2869" s="16" t="str">
        <f>_xlfn.XLOOKUP(A2869,Students[Full Name],Students[Start Date],"")</f>
        <v/>
      </c>
      <c r="L2869" s="18">
        <f t="shared" ca="1" si="193"/>
        <v>-1</v>
      </c>
      <c r="M2869" s="18" cm="1">
        <f t="array" aca="1" ref="M2869" ca="1">SUMPRODUCT(Inactives[Days Inactive]*(Inactives[Student]=A2869))/365</f>
        <v>0</v>
      </c>
      <c r="N2869" s="18" t="str" cm="1">
        <f t="array" ref="N2869">IF(LEN($A2869)&gt;0,SUMPRODUCT(($A2869=merged_names)*(_xlfn.TEXTAFTER(N$2, "At ")=merged_belt_colours)*merged_months_at_rank),"")</f>
        <v/>
      </c>
      <c r="O2869" s="18" t="str" cm="1">
        <f t="array" ref="O2869">IF(LEN($A2869)&gt;0,SUMPRODUCT(($A2869=merged_names)*(_xlfn.TEXTAFTER(O$2, "At ")=merged_belt_colours)*merged_months_at_rank),"")</f>
        <v/>
      </c>
      <c r="P2869" s="18" t="str" cm="1">
        <f t="array" ref="P2869">IF(LEN($A2869)&gt;0,SUMPRODUCT(($A2869=merged_names)*(_xlfn.TEXTAFTER(P$2, "At ")=merged_belt_colours)*merged_months_at_rank),"")</f>
        <v/>
      </c>
      <c r="Q2869" s="18" t="str" cm="1">
        <f t="array" ref="Q2869">IF(LEN($A2869)&gt;0,SUMPRODUCT(($A2869=merged_names)*(_xlfn.TEXTAFTER(Q$2, "At ")=merged_belt_colours)*merged_months_at_rank),"")</f>
        <v/>
      </c>
      <c r="R2869" s="18" t="str" cm="1">
        <f t="array" ref="R2869">IF(LEN($A2869)&gt;0,SUMPRODUCT(($A2869=merged_names)*(_xlfn.TEXTAFTER(R$2, "At ")=merged_belt_colours)*merged_months_at_rank),"")</f>
        <v/>
      </c>
    </row>
    <row r="2870" spans="1:18" x14ac:dyDescent="0.25">
      <c r="A2870"/>
      <c r="B2870" s="15" t="str" cm="1">
        <f t="array" ref="B2870">IFERROR(IF(LEN(A2870)&gt;0, IF(SUMPRODUCT((Inactives[Key]=J2870)*(Inactives[Currently Inactive]))=1,"Inactive","Active"),""),"Active")</f>
        <v/>
      </c>
      <c r="C2870" s="16" t="str" cm="1">
        <f t="array" aca="1" ref="C2870" ca="1">IFERROR(_xlfn._xlws.FILTER(Inactives[Inactive On],(Inactives[Key]=J2870)*(Inactives[Currently Inactive]),""),"")</f>
        <v/>
      </c>
      <c r="D2870" s="16" t="str" cm="1">
        <f t="array" aca="1" ref="D2870" ca="1">IFERROR(INDEX(_xlfn.TEXTSPLIT(E2870," "),1),"")</f>
        <v/>
      </c>
      <c r="E2870" s="15" t="str" cm="1">
        <f t="array" aca="1" ref="E2870" ca="1">IFERROR(_xlfn._xlws.FILTER(merged_ranks,(merged_end_dates=DATE(9999,12,31))*(merged_names=A2870)),"")</f>
        <v/>
      </c>
      <c r="F2870" s="17" t="str">
        <f ca="1">_xlfn.XLOOKUP(J2870,Promotions[Promo Key],Promotions[Promo Date],"")</f>
        <v/>
      </c>
      <c r="G2870" s="18" t="str">
        <f t="shared" ca="1" si="191"/>
        <v/>
      </c>
      <c r="H2870" s="18" t="str">
        <f t="shared" ca="1" si="190"/>
        <v/>
      </c>
      <c r="I2870" s="17" t="str">
        <f>_xlfn.XLOOKUP(A2870,Students[Full Name],Students[Starting Rank],"")</f>
        <v/>
      </c>
      <c r="J2870" s="15" t="str">
        <f t="shared" ca="1" si="192"/>
        <v xml:space="preserve">: </v>
      </c>
      <c r="K2870" s="16" t="str">
        <f>_xlfn.XLOOKUP(A2870,Students[Full Name],Students[Start Date],"")</f>
        <v/>
      </c>
      <c r="L2870" s="18">
        <f t="shared" ca="1" si="193"/>
        <v>-1</v>
      </c>
      <c r="M2870" s="18" cm="1">
        <f t="array" aca="1" ref="M2870" ca="1">SUMPRODUCT(Inactives[Days Inactive]*(Inactives[Student]=A2870))/365</f>
        <v>0</v>
      </c>
      <c r="N2870" s="18" t="str" cm="1">
        <f t="array" ref="N2870">IF(LEN($A2870)&gt;0,SUMPRODUCT(($A2870=merged_names)*(_xlfn.TEXTAFTER(N$2, "At ")=merged_belt_colours)*merged_months_at_rank),"")</f>
        <v/>
      </c>
      <c r="O2870" s="18" t="str" cm="1">
        <f t="array" ref="O2870">IF(LEN($A2870)&gt;0,SUMPRODUCT(($A2870=merged_names)*(_xlfn.TEXTAFTER(O$2, "At ")=merged_belt_colours)*merged_months_at_rank),"")</f>
        <v/>
      </c>
      <c r="P2870" s="18" t="str" cm="1">
        <f t="array" ref="P2870">IF(LEN($A2870)&gt;0,SUMPRODUCT(($A2870=merged_names)*(_xlfn.TEXTAFTER(P$2, "At ")=merged_belt_colours)*merged_months_at_rank),"")</f>
        <v/>
      </c>
      <c r="Q2870" s="18" t="str" cm="1">
        <f t="array" ref="Q2870">IF(LEN($A2870)&gt;0,SUMPRODUCT(($A2870=merged_names)*(_xlfn.TEXTAFTER(Q$2, "At ")=merged_belt_colours)*merged_months_at_rank),"")</f>
        <v/>
      </c>
      <c r="R2870" s="18" t="str" cm="1">
        <f t="array" ref="R2870">IF(LEN($A2870)&gt;0,SUMPRODUCT(($A2870=merged_names)*(_xlfn.TEXTAFTER(R$2, "At ")=merged_belt_colours)*merged_months_at_rank),"")</f>
        <v/>
      </c>
    </row>
    <row r="2871" spans="1:18" x14ac:dyDescent="0.25">
      <c r="A2871"/>
      <c r="B2871" s="15" t="str" cm="1">
        <f t="array" ref="B2871">IFERROR(IF(LEN(A2871)&gt;0, IF(SUMPRODUCT((Inactives[Key]=J2871)*(Inactives[Currently Inactive]))=1,"Inactive","Active"),""),"Active")</f>
        <v/>
      </c>
      <c r="C2871" s="16" t="str" cm="1">
        <f t="array" aca="1" ref="C2871" ca="1">IFERROR(_xlfn._xlws.FILTER(Inactives[Inactive On],(Inactives[Key]=J2871)*(Inactives[Currently Inactive]),""),"")</f>
        <v/>
      </c>
      <c r="D2871" s="16" t="str" cm="1">
        <f t="array" aca="1" ref="D2871" ca="1">IFERROR(INDEX(_xlfn.TEXTSPLIT(E2871," "),1),"")</f>
        <v/>
      </c>
      <c r="E2871" s="15" t="str" cm="1">
        <f t="array" aca="1" ref="E2871" ca="1">IFERROR(_xlfn._xlws.FILTER(merged_ranks,(merged_end_dates=DATE(9999,12,31))*(merged_names=A2871)),"")</f>
        <v/>
      </c>
      <c r="F2871" s="17" t="str">
        <f ca="1">_xlfn.XLOOKUP(J2871,Promotions[Promo Key],Promotions[Promo Date],"")</f>
        <v/>
      </c>
      <c r="G2871" s="18" t="str">
        <f t="shared" ca="1" si="191"/>
        <v/>
      </c>
      <c r="H2871" s="18" t="str">
        <f t="shared" ca="1" si="190"/>
        <v/>
      </c>
      <c r="I2871" s="17" t="str">
        <f>_xlfn.XLOOKUP(A2871,Students[Full Name],Students[Starting Rank],"")</f>
        <v/>
      </c>
      <c r="J2871" s="15" t="str">
        <f t="shared" ca="1" si="192"/>
        <v xml:space="preserve">: </v>
      </c>
      <c r="K2871" s="16" t="str">
        <f>_xlfn.XLOOKUP(A2871,Students[Full Name],Students[Start Date],"")</f>
        <v/>
      </c>
      <c r="L2871" s="18">
        <f t="shared" ca="1" si="193"/>
        <v>-1</v>
      </c>
      <c r="M2871" s="18" cm="1">
        <f t="array" aca="1" ref="M2871" ca="1">SUMPRODUCT(Inactives[Days Inactive]*(Inactives[Student]=A2871))/365</f>
        <v>0</v>
      </c>
      <c r="N2871" s="18" t="str" cm="1">
        <f t="array" ref="N2871">IF(LEN($A2871)&gt;0,SUMPRODUCT(($A2871=merged_names)*(_xlfn.TEXTAFTER(N$2, "At ")=merged_belt_colours)*merged_months_at_rank),"")</f>
        <v/>
      </c>
      <c r="O2871" s="18" t="str" cm="1">
        <f t="array" ref="O2871">IF(LEN($A2871)&gt;0,SUMPRODUCT(($A2871=merged_names)*(_xlfn.TEXTAFTER(O$2, "At ")=merged_belt_colours)*merged_months_at_rank),"")</f>
        <v/>
      </c>
      <c r="P2871" s="18" t="str" cm="1">
        <f t="array" ref="P2871">IF(LEN($A2871)&gt;0,SUMPRODUCT(($A2871=merged_names)*(_xlfn.TEXTAFTER(P$2, "At ")=merged_belt_colours)*merged_months_at_rank),"")</f>
        <v/>
      </c>
      <c r="Q2871" s="18" t="str" cm="1">
        <f t="array" ref="Q2871">IF(LEN($A2871)&gt;0,SUMPRODUCT(($A2871=merged_names)*(_xlfn.TEXTAFTER(Q$2, "At ")=merged_belt_colours)*merged_months_at_rank),"")</f>
        <v/>
      </c>
      <c r="R2871" s="18" t="str" cm="1">
        <f t="array" ref="R2871">IF(LEN($A2871)&gt;0,SUMPRODUCT(($A2871=merged_names)*(_xlfn.TEXTAFTER(R$2, "At ")=merged_belt_colours)*merged_months_at_rank),"")</f>
        <v/>
      </c>
    </row>
    <row r="2872" spans="1:18" x14ac:dyDescent="0.25">
      <c r="A2872"/>
      <c r="B2872" s="15" t="str" cm="1">
        <f t="array" ref="B2872">IFERROR(IF(LEN(A2872)&gt;0, IF(SUMPRODUCT((Inactives[Key]=J2872)*(Inactives[Currently Inactive]))=1,"Inactive","Active"),""),"Active")</f>
        <v/>
      </c>
      <c r="C2872" s="16" t="str" cm="1">
        <f t="array" aca="1" ref="C2872" ca="1">IFERROR(_xlfn._xlws.FILTER(Inactives[Inactive On],(Inactives[Key]=J2872)*(Inactives[Currently Inactive]),""),"")</f>
        <v/>
      </c>
      <c r="D2872" s="16" t="str" cm="1">
        <f t="array" aca="1" ref="D2872" ca="1">IFERROR(INDEX(_xlfn.TEXTSPLIT(E2872," "),1),"")</f>
        <v/>
      </c>
      <c r="E2872" s="15" t="str" cm="1">
        <f t="array" aca="1" ref="E2872" ca="1">IFERROR(_xlfn._xlws.FILTER(merged_ranks,(merged_end_dates=DATE(9999,12,31))*(merged_names=A2872)),"")</f>
        <v/>
      </c>
      <c r="F2872" s="17" t="str">
        <f ca="1">_xlfn.XLOOKUP(J2872,Promotions[Promo Key],Promotions[Promo Date],"")</f>
        <v/>
      </c>
      <c r="G2872" s="18" t="str">
        <f t="shared" ca="1" si="191"/>
        <v/>
      </c>
      <c r="H2872" s="18" t="str">
        <f t="shared" ca="1" si="190"/>
        <v/>
      </c>
      <c r="I2872" s="17" t="str">
        <f>_xlfn.XLOOKUP(A2872,Students[Full Name],Students[Starting Rank],"")</f>
        <v/>
      </c>
      <c r="J2872" s="15" t="str">
        <f t="shared" ca="1" si="192"/>
        <v xml:space="preserve">: </v>
      </c>
      <c r="K2872" s="16" t="str">
        <f>_xlfn.XLOOKUP(A2872,Students[Full Name],Students[Start Date],"")</f>
        <v/>
      </c>
      <c r="L2872" s="18">
        <f t="shared" ca="1" si="193"/>
        <v>-1</v>
      </c>
      <c r="M2872" s="18" cm="1">
        <f t="array" aca="1" ref="M2872" ca="1">SUMPRODUCT(Inactives[Days Inactive]*(Inactives[Student]=A2872))/365</f>
        <v>0</v>
      </c>
      <c r="N2872" s="18" t="str" cm="1">
        <f t="array" ref="N2872">IF(LEN($A2872)&gt;0,SUMPRODUCT(($A2872=merged_names)*(_xlfn.TEXTAFTER(N$2, "At ")=merged_belt_colours)*merged_months_at_rank),"")</f>
        <v/>
      </c>
      <c r="O2872" s="18" t="str" cm="1">
        <f t="array" ref="O2872">IF(LEN($A2872)&gt;0,SUMPRODUCT(($A2872=merged_names)*(_xlfn.TEXTAFTER(O$2, "At ")=merged_belt_colours)*merged_months_at_rank),"")</f>
        <v/>
      </c>
      <c r="P2872" s="18" t="str" cm="1">
        <f t="array" ref="P2872">IF(LEN($A2872)&gt;0,SUMPRODUCT(($A2872=merged_names)*(_xlfn.TEXTAFTER(P$2, "At ")=merged_belt_colours)*merged_months_at_rank),"")</f>
        <v/>
      </c>
      <c r="Q2872" s="18" t="str" cm="1">
        <f t="array" ref="Q2872">IF(LEN($A2872)&gt;0,SUMPRODUCT(($A2872=merged_names)*(_xlfn.TEXTAFTER(Q$2, "At ")=merged_belt_colours)*merged_months_at_rank),"")</f>
        <v/>
      </c>
      <c r="R2872" s="18" t="str" cm="1">
        <f t="array" ref="R2872">IF(LEN($A2872)&gt;0,SUMPRODUCT(($A2872=merged_names)*(_xlfn.TEXTAFTER(R$2, "At ")=merged_belt_colours)*merged_months_at_rank),"")</f>
        <v/>
      </c>
    </row>
    <row r="2873" spans="1:18" x14ac:dyDescent="0.25">
      <c r="A2873"/>
      <c r="B2873" s="15" t="str" cm="1">
        <f t="array" ref="B2873">IFERROR(IF(LEN(A2873)&gt;0, IF(SUMPRODUCT((Inactives[Key]=J2873)*(Inactives[Currently Inactive]))=1,"Inactive","Active"),""),"Active")</f>
        <v/>
      </c>
      <c r="C2873" s="16" t="str" cm="1">
        <f t="array" aca="1" ref="C2873" ca="1">IFERROR(_xlfn._xlws.FILTER(Inactives[Inactive On],(Inactives[Key]=J2873)*(Inactives[Currently Inactive]),""),"")</f>
        <v/>
      </c>
      <c r="D2873" s="16" t="str" cm="1">
        <f t="array" aca="1" ref="D2873" ca="1">IFERROR(INDEX(_xlfn.TEXTSPLIT(E2873," "),1),"")</f>
        <v/>
      </c>
      <c r="E2873" s="15" t="str" cm="1">
        <f t="array" aca="1" ref="E2873" ca="1">IFERROR(_xlfn._xlws.FILTER(merged_ranks,(merged_end_dates=DATE(9999,12,31))*(merged_names=A2873)),"")</f>
        <v/>
      </c>
      <c r="F2873" s="17" t="str">
        <f ca="1">_xlfn.XLOOKUP(J2873,Promotions[Promo Key],Promotions[Promo Date],"")</f>
        <v/>
      </c>
      <c r="G2873" s="18" t="str">
        <f t="shared" ca="1" si="191"/>
        <v/>
      </c>
      <c r="H2873" s="18" t="str">
        <f t="shared" ca="1" si="190"/>
        <v/>
      </c>
      <c r="I2873" s="17" t="str">
        <f>_xlfn.XLOOKUP(A2873,Students[Full Name],Students[Starting Rank],"")</f>
        <v/>
      </c>
      <c r="J2873" s="15" t="str">
        <f t="shared" ca="1" si="192"/>
        <v xml:space="preserve">: </v>
      </c>
      <c r="K2873" s="16" t="str">
        <f>_xlfn.XLOOKUP(A2873,Students[Full Name],Students[Start Date],"")</f>
        <v/>
      </c>
      <c r="L2873" s="18">
        <f t="shared" ca="1" si="193"/>
        <v>-1</v>
      </c>
      <c r="M2873" s="18" cm="1">
        <f t="array" aca="1" ref="M2873" ca="1">SUMPRODUCT(Inactives[Days Inactive]*(Inactives[Student]=A2873))/365</f>
        <v>0</v>
      </c>
      <c r="N2873" s="18" t="str" cm="1">
        <f t="array" ref="N2873">IF(LEN($A2873)&gt;0,SUMPRODUCT(($A2873=merged_names)*(_xlfn.TEXTAFTER(N$2, "At ")=merged_belt_colours)*merged_months_at_rank),"")</f>
        <v/>
      </c>
      <c r="O2873" s="18" t="str" cm="1">
        <f t="array" ref="O2873">IF(LEN($A2873)&gt;0,SUMPRODUCT(($A2873=merged_names)*(_xlfn.TEXTAFTER(O$2, "At ")=merged_belt_colours)*merged_months_at_rank),"")</f>
        <v/>
      </c>
      <c r="P2873" s="18" t="str" cm="1">
        <f t="array" ref="P2873">IF(LEN($A2873)&gt;0,SUMPRODUCT(($A2873=merged_names)*(_xlfn.TEXTAFTER(P$2, "At ")=merged_belt_colours)*merged_months_at_rank),"")</f>
        <v/>
      </c>
      <c r="Q2873" s="18" t="str" cm="1">
        <f t="array" ref="Q2873">IF(LEN($A2873)&gt;0,SUMPRODUCT(($A2873=merged_names)*(_xlfn.TEXTAFTER(Q$2, "At ")=merged_belt_colours)*merged_months_at_rank),"")</f>
        <v/>
      </c>
      <c r="R2873" s="18" t="str" cm="1">
        <f t="array" ref="R2873">IF(LEN($A2873)&gt;0,SUMPRODUCT(($A2873=merged_names)*(_xlfn.TEXTAFTER(R$2, "At ")=merged_belt_colours)*merged_months_at_rank),"")</f>
        <v/>
      </c>
    </row>
    <row r="2874" spans="1:18" x14ac:dyDescent="0.25">
      <c r="A2874"/>
      <c r="B2874" s="15" t="str" cm="1">
        <f t="array" ref="B2874">IFERROR(IF(LEN(A2874)&gt;0, IF(SUMPRODUCT((Inactives[Key]=J2874)*(Inactives[Currently Inactive]))=1,"Inactive","Active"),""),"Active")</f>
        <v/>
      </c>
      <c r="C2874" s="16" t="str" cm="1">
        <f t="array" aca="1" ref="C2874" ca="1">IFERROR(_xlfn._xlws.FILTER(Inactives[Inactive On],(Inactives[Key]=J2874)*(Inactives[Currently Inactive]),""),"")</f>
        <v/>
      </c>
      <c r="D2874" s="16" t="str" cm="1">
        <f t="array" aca="1" ref="D2874" ca="1">IFERROR(INDEX(_xlfn.TEXTSPLIT(E2874," "),1),"")</f>
        <v/>
      </c>
      <c r="E2874" s="15" t="str" cm="1">
        <f t="array" aca="1" ref="E2874" ca="1">IFERROR(_xlfn._xlws.FILTER(merged_ranks,(merged_end_dates=DATE(9999,12,31))*(merged_names=A2874)),"")</f>
        <v/>
      </c>
      <c r="F2874" s="17" t="str">
        <f ca="1">_xlfn.XLOOKUP(J2874,Promotions[Promo Key],Promotions[Promo Date],"")</f>
        <v/>
      </c>
      <c r="G2874" s="18" t="str">
        <f t="shared" ca="1" si="191"/>
        <v/>
      </c>
      <c r="H2874" s="18" t="str">
        <f t="shared" ca="1" si="190"/>
        <v/>
      </c>
      <c r="I2874" s="17" t="str">
        <f>_xlfn.XLOOKUP(A2874,Students[Full Name],Students[Starting Rank],"")</f>
        <v/>
      </c>
      <c r="J2874" s="15" t="str">
        <f t="shared" ca="1" si="192"/>
        <v xml:space="preserve">: </v>
      </c>
      <c r="K2874" s="16" t="str">
        <f>_xlfn.XLOOKUP(A2874,Students[Full Name],Students[Start Date],"")</f>
        <v/>
      </c>
      <c r="L2874" s="18">
        <f t="shared" ca="1" si="193"/>
        <v>-1</v>
      </c>
      <c r="M2874" s="18" cm="1">
        <f t="array" aca="1" ref="M2874" ca="1">SUMPRODUCT(Inactives[Days Inactive]*(Inactives[Student]=A2874))/365</f>
        <v>0</v>
      </c>
      <c r="N2874" s="18" t="str" cm="1">
        <f t="array" ref="N2874">IF(LEN($A2874)&gt;0,SUMPRODUCT(($A2874=merged_names)*(_xlfn.TEXTAFTER(N$2, "At ")=merged_belt_colours)*merged_months_at_rank),"")</f>
        <v/>
      </c>
      <c r="O2874" s="18" t="str" cm="1">
        <f t="array" ref="O2874">IF(LEN($A2874)&gt;0,SUMPRODUCT(($A2874=merged_names)*(_xlfn.TEXTAFTER(O$2, "At ")=merged_belt_colours)*merged_months_at_rank),"")</f>
        <v/>
      </c>
      <c r="P2874" s="18" t="str" cm="1">
        <f t="array" ref="P2874">IF(LEN($A2874)&gt;0,SUMPRODUCT(($A2874=merged_names)*(_xlfn.TEXTAFTER(P$2, "At ")=merged_belt_colours)*merged_months_at_rank),"")</f>
        <v/>
      </c>
      <c r="Q2874" s="18" t="str" cm="1">
        <f t="array" ref="Q2874">IF(LEN($A2874)&gt;0,SUMPRODUCT(($A2874=merged_names)*(_xlfn.TEXTAFTER(Q$2, "At ")=merged_belt_colours)*merged_months_at_rank),"")</f>
        <v/>
      </c>
      <c r="R2874" s="18" t="str" cm="1">
        <f t="array" ref="R2874">IF(LEN($A2874)&gt;0,SUMPRODUCT(($A2874=merged_names)*(_xlfn.TEXTAFTER(R$2, "At ")=merged_belt_colours)*merged_months_at_rank),"")</f>
        <v/>
      </c>
    </row>
    <row r="2875" spans="1:18" x14ac:dyDescent="0.25">
      <c r="A2875"/>
      <c r="B2875" s="15" t="str" cm="1">
        <f t="array" ref="B2875">IFERROR(IF(LEN(A2875)&gt;0, IF(SUMPRODUCT((Inactives[Key]=J2875)*(Inactives[Currently Inactive]))=1,"Inactive","Active"),""),"Active")</f>
        <v/>
      </c>
      <c r="C2875" s="16" t="str" cm="1">
        <f t="array" aca="1" ref="C2875" ca="1">IFERROR(_xlfn._xlws.FILTER(Inactives[Inactive On],(Inactives[Key]=J2875)*(Inactives[Currently Inactive]),""),"")</f>
        <v/>
      </c>
      <c r="D2875" s="16" t="str" cm="1">
        <f t="array" aca="1" ref="D2875" ca="1">IFERROR(INDEX(_xlfn.TEXTSPLIT(E2875," "),1),"")</f>
        <v/>
      </c>
      <c r="E2875" s="15" t="str" cm="1">
        <f t="array" aca="1" ref="E2875" ca="1">IFERROR(_xlfn._xlws.FILTER(merged_ranks,(merged_end_dates=DATE(9999,12,31))*(merged_names=A2875)),"")</f>
        <v/>
      </c>
      <c r="F2875" s="17" t="str">
        <f ca="1">_xlfn.XLOOKUP(J2875,Promotions[Promo Key],Promotions[Promo Date],"")</f>
        <v/>
      </c>
      <c r="G2875" s="18" t="str">
        <f t="shared" ca="1" si="191"/>
        <v/>
      </c>
      <c r="H2875" s="18" t="str">
        <f t="shared" ca="1" si="190"/>
        <v/>
      </c>
      <c r="I2875" s="17" t="str">
        <f>_xlfn.XLOOKUP(A2875,Students[Full Name],Students[Starting Rank],"")</f>
        <v/>
      </c>
      <c r="J2875" s="15" t="str">
        <f t="shared" ca="1" si="192"/>
        <v xml:space="preserve">: </v>
      </c>
      <c r="K2875" s="16" t="str">
        <f>_xlfn.XLOOKUP(A2875,Students[Full Name],Students[Start Date],"")</f>
        <v/>
      </c>
      <c r="L2875" s="18">
        <f t="shared" ca="1" si="193"/>
        <v>-1</v>
      </c>
      <c r="M2875" s="18" cm="1">
        <f t="array" aca="1" ref="M2875" ca="1">SUMPRODUCT(Inactives[Days Inactive]*(Inactives[Student]=A2875))/365</f>
        <v>0</v>
      </c>
      <c r="N2875" s="18" t="str" cm="1">
        <f t="array" ref="N2875">IF(LEN($A2875)&gt;0,SUMPRODUCT(($A2875=merged_names)*(_xlfn.TEXTAFTER(N$2, "At ")=merged_belt_colours)*merged_months_at_rank),"")</f>
        <v/>
      </c>
      <c r="O2875" s="18" t="str" cm="1">
        <f t="array" ref="O2875">IF(LEN($A2875)&gt;0,SUMPRODUCT(($A2875=merged_names)*(_xlfn.TEXTAFTER(O$2, "At ")=merged_belt_colours)*merged_months_at_rank),"")</f>
        <v/>
      </c>
      <c r="P2875" s="18" t="str" cm="1">
        <f t="array" ref="P2875">IF(LEN($A2875)&gt;0,SUMPRODUCT(($A2875=merged_names)*(_xlfn.TEXTAFTER(P$2, "At ")=merged_belt_colours)*merged_months_at_rank),"")</f>
        <v/>
      </c>
      <c r="Q2875" s="18" t="str" cm="1">
        <f t="array" ref="Q2875">IF(LEN($A2875)&gt;0,SUMPRODUCT(($A2875=merged_names)*(_xlfn.TEXTAFTER(Q$2, "At ")=merged_belt_colours)*merged_months_at_rank),"")</f>
        <v/>
      </c>
      <c r="R2875" s="18" t="str" cm="1">
        <f t="array" ref="R2875">IF(LEN($A2875)&gt;0,SUMPRODUCT(($A2875=merged_names)*(_xlfn.TEXTAFTER(R$2, "At ")=merged_belt_colours)*merged_months_at_rank),"")</f>
        <v/>
      </c>
    </row>
    <row r="2876" spans="1:18" x14ac:dyDescent="0.25">
      <c r="A2876"/>
      <c r="B2876" s="15" t="str" cm="1">
        <f t="array" ref="B2876">IFERROR(IF(LEN(A2876)&gt;0, IF(SUMPRODUCT((Inactives[Key]=J2876)*(Inactives[Currently Inactive]))=1,"Inactive","Active"),""),"Active")</f>
        <v/>
      </c>
      <c r="C2876" s="16" t="str" cm="1">
        <f t="array" aca="1" ref="C2876" ca="1">IFERROR(_xlfn._xlws.FILTER(Inactives[Inactive On],(Inactives[Key]=J2876)*(Inactives[Currently Inactive]),""),"")</f>
        <v/>
      </c>
      <c r="D2876" s="16" t="str" cm="1">
        <f t="array" aca="1" ref="D2876" ca="1">IFERROR(INDEX(_xlfn.TEXTSPLIT(E2876," "),1),"")</f>
        <v/>
      </c>
      <c r="E2876" s="15" t="str" cm="1">
        <f t="array" aca="1" ref="E2876" ca="1">IFERROR(_xlfn._xlws.FILTER(merged_ranks,(merged_end_dates=DATE(9999,12,31))*(merged_names=A2876)),"")</f>
        <v/>
      </c>
      <c r="F2876" s="17" t="str">
        <f ca="1">_xlfn.XLOOKUP(J2876,Promotions[Promo Key],Promotions[Promo Date],"")</f>
        <v/>
      </c>
      <c r="G2876" s="18" t="str">
        <f t="shared" ca="1" si="191"/>
        <v/>
      </c>
      <c r="H2876" s="18" t="str">
        <f t="shared" ca="1" si="190"/>
        <v/>
      </c>
      <c r="I2876" s="17" t="str">
        <f>_xlfn.XLOOKUP(A2876,Students[Full Name],Students[Starting Rank],"")</f>
        <v/>
      </c>
      <c r="J2876" s="15" t="str">
        <f t="shared" ca="1" si="192"/>
        <v xml:space="preserve">: </v>
      </c>
      <c r="K2876" s="16" t="str">
        <f>_xlfn.XLOOKUP(A2876,Students[Full Name],Students[Start Date],"")</f>
        <v/>
      </c>
      <c r="L2876" s="18">
        <f t="shared" ca="1" si="193"/>
        <v>-1</v>
      </c>
      <c r="M2876" s="18" cm="1">
        <f t="array" aca="1" ref="M2876" ca="1">SUMPRODUCT(Inactives[Days Inactive]*(Inactives[Student]=A2876))/365</f>
        <v>0</v>
      </c>
      <c r="N2876" s="18" t="str" cm="1">
        <f t="array" ref="N2876">IF(LEN($A2876)&gt;0,SUMPRODUCT(($A2876=merged_names)*(_xlfn.TEXTAFTER(N$2, "At ")=merged_belt_colours)*merged_months_at_rank),"")</f>
        <v/>
      </c>
      <c r="O2876" s="18" t="str" cm="1">
        <f t="array" ref="O2876">IF(LEN($A2876)&gt;0,SUMPRODUCT(($A2876=merged_names)*(_xlfn.TEXTAFTER(O$2, "At ")=merged_belt_colours)*merged_months_at_rank),"")</f>
        <v/>
      </c>
      <c r="P2876" s="18" t="str" cm="1">
        <f t="array" ref="P2876">IF(LEN($A2876)&gt;0,SUMPRODUCT(($A2876=merged_names)*(_xlfn.TEXTAFTER(P$2, "At ")=merged_belt_colours)*merged_months_at_rank),"")</f>
        <v/>
      </c>
      <c r="Q2876" s="18" t="str" cm="1">
        <f t="array" ref="Q2876">IF(LEN($A2876)&gt;0,SUMPRODUCT(($A2876=merged_names)*(_xlfn.TEXTAFTER(Q$2, "At ")=merged_belt_colours)*merged_months_at_rank),"")</f>
        <v/>
      </c>
      <c r="R2876" s="18" t="str" cm="1">
        <f t="array" ref="R2876">IF(LEN($A2876)&gt;0,SUMPRODUCT(($A2876=merged_names)*(_xlfn.TEXTAFTER(R$2, "At ")=merged_belt_colours)*merged_months_at_rank),"")</f>
        <v/>
      </c>
    </row>
    <row r="2877" spans="1:18" x14ac:dyDescent="0.25">
      <c r="A2877"/>
      <c r="B2877" s="15" t="str" cm="1">
        <f t="array" ref="B2877">IFERROR(IF(LEN(A2877)&gt;0, IF(SUMPRODUCT((Inactives[Key]=J2877)*(Inactives[Currently Inactive]))=1,"Inactive","Active"),""),"Active")</f>
        <v/>
      </c>
      <c r="C2877" s="16" t="str" cm="1">
        <f t="array" aca="1" ref="C2877" ca="1">IFERROR(_xlfn._xlws.FILTER(Inactives[Inactive On],(Inactives[Key]=J2877)*(Inactives[Currently Inactive]),""),"")</f>
        <v/>
      </c>
      <c r="D2877" s="16" t="str" cm="1">
        <f t="array" aca="1" ref="D2877" ca="1">IFERROR(INDEX(_xlfn.TEXTSPLIT(E2877," "),1),"")</f>
        <v/>
      </c>
      <c r="E2877" s="15" t="str" cm="1">
        <f t="array" aca="1" ref="E2877" ca="1">IFERROR(_xlfn._xlws.FILTER(merged_ranks,(merged_end_dates=DATE(9999,12,31))*(merged_names=A2877)),"")</f>
        <v/>
      </c>
      <c r="F2877" s="17" t="str">
        <f ca="1">_xlfn.XLOOKUP(J2877,Promotions[Promo Key],Promotions[Promo Date],"")</f>
        <v/>
      </c>
      <c r="G2877" s="18" t="str">
        <f t="shared" ca="1" si="191"/>
        <v/>
      </c>
      <c r="H2877" s="18" t="str">
        <f t="shared" ca="1" si="190"/>
        <v/>
      </c>
      <c r="I2877" s="17" t="str">
        <f>_xlfn.XLOOKUP(A2877,Students[Full Name],Students[Starting Rank],"")</f>
        <v/>
      </c>
      <c r="J2877" s="15" t="str">
        <f t="shared" ca="1" si="192"/>
        <v xml:space="preserve">: </v>
      </c>
      <c r="K2877" s="16" t="str">
        <f>_xlfn.XLOOKUP(A2877,Students[Full Name],Students[Start Date],"")</f>
        <v/>
      </c>
      <c r="L2877" s="18">
        <f t="shared" ca="1" si="193"/>
        <v>-1</v>
      </c>
      <c r="M2877" s="18" cm="1">
        <f t="array" aca="1" ref="M2877" ca="1">SUMPRODUCT(Inactives[Days Inactive]*(Inactives[Student]=A2877))/365</f>
        <v>0</v>
      </c>
      <c r="N2877" s="18" t="str" cm="1">
        <f t="array" ref="N2877">IF(LEN($A2877)&gt;0,SUMPRODUCT(($A2877=merged_names)*(_xlfn.TEXTAFTER(N$2, "At ")=merged_belt_colours)*merged_months_at_rank),"")</f>
        <v/>
      </c>
      <c r="O2877" s="18" t="str" cm="1">
        <f t="array" ref="O2877">IF(LEN($A2877)&gt;0,SUMPRODUCT(($A2877=merged_names)*(_xlfn.TEXTAFTER(O$2, "At ")=merged_belt_colours)*merged_months_at_rank),"")</f>
        <v/>
      </c>
      <c r="P2877" s="18" t="str" cm="1">
        <f t="array" ref="P2877">IF(LEN($A2877)&gt;0,SUMPRODUCT(($A2877=merged_names)*(_xlfn.TEXTAFTER(P$2, "At ")=merged_belt_colours)*merged_months_at_rank),"")</f>
        <v/>
      </c>
      <c r="Q2877" s="18" t="str" cm="1">
        <f t="array" ref="Q2877">IF(LEN($A2877)&gt;0,SUMPRODUCT(($A2877=merged_names)*(_xlfn.TEXTAFTER(Q$2, "At ")=merged_belt_colours)*merged_months_at_rank),"")</f>
        <v/>
      </c>
      <c r="R2877" s="18" t="str" cm="1">
        <f t="array" ref="R2877">IF(LEN($A2877)&gt;0,SUMPRODUCT(($A2877=merged_names)*(_xlfn.TEXTAFTER(R$2, "At ")=merged_belt_colours)*merged_months_at_rank),"")</f>
        <v/>
      </c>
    </row>
    <row r="2878" spans="1:18" x14ac:dyDescent="0.25">
      <c r="A2878"/>
      <c r="B2878" s="15" t="str" cm="1">
        <f t="array" ref="B2878">IFERROR(IF(LEN(A2878)&gt;0, IF(SUMPRODUCT((Inactives[Key]=J2878)*(Inactives[Currently Inactive]))=1,"Inactive","Active"),""),"Active")</f>
        <v/>
      </c>
      <c r="C2878" s="16" t="str" cm="1">
        <f t="array" aca="1" ref="C2878" ca="1">IFERROR(_xlfn._xlws.FILTER(Inactives[Inactive On],(Inactives[Key]=J2878)*(Inactives[Currently Inactive]),""),"")</f>
        <v/>
      </c>
      <c r="D2878" s="16" t="str" cm="1">
        <f t="array" aca="1" ref="D2878" ca="1">IFERROR(INDEX(_xlfn.TEXTSPLIT(E2878," "),1),"")</f>
        <v/>
      </c>
      <c r="E2878" s="15" t="str" cm="1">
        <f t="array" aca="1" ref="E2878" ca="1">IFERROR(_xlfn._xlws.FILTER(merged_ranks,(merged_end_dates=DATE(9999,12,31))*(merged_names=A2878)),"")</f>
        <v/>
      </c>
      <c r="F2878" s="17" t="str">
        <f ca="1">_xlfn.XLOOKUP(J2878,Promotions[Promo Key],Promotions[Promo Date],"")</f>
        <v/>
      </c>
      <c r="G2878" s="18" t="str">
        <f t="shared" ca="1" si="191"/>
        <v/>
      </c>
      <c r="H2878" s="18" t="str">
        <f t="shared" ca="1" si="190"/>
        <v/>
      </c>
      <c r="I2878" s="17" t="str">
        <f>_xlfn.XLOOKUP(A2878,Students[Full Name],Students[Starting Rank],"")</f>
        <v/>
      </c>
      <c r="J2878" s="15" t="str">
        <f t="shared" ca="1" si="192"/>
        <v xml:space="preserve">: </v>
      </c>
      <c r="K2878" s="16" t="str">
        <f>_xlfn.XLOOKUP(A2878,Students[Full Name],Students[Start Date],"")</f>
        <v/>
      </c>
      <c r="L2878" s="18">
        <f t="shared" ca="1" si="193"/>
        <v>-1</v>
      </c>
      <c r="M2878" s="18" cm="1">
        <f t="array" aca="1" ref="M2878" ca="1">SUMPRODUCT(Inactives[Days Inactive]*(Inactives[Student]=A2878))/365</f>
        <v>0</v>
      </c>
      <c r="N2878" s="18" t="str" cm="1">
        <f t="array" ref="N2878">IF(LEN($A2878)&gt;0,SUMPRODUCT(($A2878=merged_names)*(_xlfn.TEXTAFTER(N$2, "At ")=merged_belt_colours)*merged_months_at_rank),"")</f>
        <v/>
      </c>
      <c r="O2878" s="18" t="str" cm="1">
        <f t="array" ref="O2878">IF(LEN($A2878)&gt;0,SUMPRODUCT(($A2878=merged_names)*(_xlfn.TEXTAFTER(O$2, "At ")=merged_belt_colours)*merged_months_at_rank),"")</f>
        <v/>
      </c>
      <c r="P2878" s="18" t="str" cm="1">
        <f t="array" ref="P2878">IF(LEN($A2878)&gt;0,SUMPRODUCT(($A2878=merged_names)*(_xlfn.TEXTAFTER(P$2, "At ")=merged_belt_colours)*merged_months_at_rank),"")</f>
        <v/>
      </c>
      <c r="Q2878" s="18" t="str" cm="1">
        <f t="array" ref="Q2878">IF(LEN($A2878)&gt;0,SUMPRODUCT(($A2878=merged_names)*(_xlfn.TEXTAFTER(Q$2, "At ")=merged_belt_colours)*merged_months_at_rank),"")</f>
        <v/>
      </c>
      <c r="R2878" s="18" t="str" cm="1">
        <f t="array" ref="R2878">IF(LEN($A2878)&gt;0,SUMPRODUCT(($A2878=merged_names)*(_xlfn.TEXTAFTER(R$2, "At ")=merged_belt_colours)*merged_months_at_rank),"")</f>
        <v/>
      </c>
    </row>
    <row r="2879" spans="1:18" x14ac:dyDescent="0.25">
      <c r="A2879"/>
      <c r="B2879" s="15" t="str" cm="1">
        <f t="array" ref="B2879">IFERROR(IF(LEN(A2879)&gt;0, IF(SUMPRODUCT((Inactives[Key]=J2879)*(Inactives[Currently Inactive]))=1,"Inactive","Active"),""),"Active")</f>
        <v/>
      </c>
      <c r="C2879" s="16" t="str" cm="1">
        <f t="array" aca="1" ref="C2879" ca="1">IFERROR(_xlfn._xlws.FILTER(Inactives[Inactive On],(Inactives[Key]=J2879)*(Inactives[Currently Inactive]),""),"")</f>
        <v/>
      </c>
      <c r="D2879" s="16" t="str" cm="1">
        <f t="array" aca="1" ref="D2879" ca="1">IFERROR(INDEX(_xlfn.TEXTSPLIT(E2879," "),1),"")</f>
        <v/>
      </c>
      <c r="E2879" s="15" t="str" cm="1">
        <f t="array" aca="1" ref="E2879" ca="1">IFERROR(_xlfn._xlws.FILTER(merged_ranks,(merged_end_dates=DATE(9999,12,31))*(merged_names=A2879)),"")</f>
        <v/>
      </c>
      <c r="F2879" s="17" t="str">
        <f ca="1">_xlfn.XLOOKUP(J2879,Promotions[Promo Key],Promotions[Promo Date],"")</f>
        <v/>
      </c>
      <c r="G2879" s="18" t="str">
        <f t="shared" ca="1" si="191"/>
        <v/>
      </c>
      <c r="H2879" s="18" t="str">
        <f t="shared" ca="1" si="190"/>
        <v/>
      </c>
      <c r="I2879" s="17" t="str">
        <f>_xlfn.XLOOKUP(A2879,Students[Full Name],Students[Starting Rank],"")</f>
        <v/>
      </c>
      <c r="J2879" s="15" t="str">
        <f t="shared" ca="1" si="192"/>
        <v xml:space="preserve">: </v>
      </c>
      <c r="K2879" s="16" t="str">
        <f>_xlfn.XLOOKUP(A2879,Students[Full Name],Students[Start Date],"")</f>
        <v/>
      </c>
      <c r="L2879" s="18">
        <f t="shared" ca="1" si="193"/>
        <v>-1</v>
      </c>
      <c r="M2879" s="18" cm="1">
        <f t="array" aca="1" ref="M2879" ca="1">SUMPRODUCT(Inactives[Days Inactive]*(Inactives[Student]=A2879))/365</f>
        <v>0</v>
      </c>
      <c r="N2879" s="18" t="str" cm="1">
        <f t="array" ref="N2879">IF(LEN($A2879)&gt;0,SUMPRODUCT(($A2879=merged_names)*(_xlfn.TEXTAFTER(N$2, "At ")=merged_belt_colours)*merged_months_at_rank),"")</f>
        <v/>
      </c>
      <c r="O2879" s="18" t="str" cm="1">
        <f t="array" ref="O2879">IF(LEN($A2879)&gt;0,SUMPRODUCT(($A2879=merged_names)*(_xlfn.TEXTAFTER(O$2, "At ")=merged_belt_colours)*merged_months_at_rank),"")</f>
        <v/>
      </c>
      <c r="P2879" s="18" t="str" cm="1">
        <f t="array" ref="P2879">IF(LEN($A2879)&gt;0,SUMPRODUCT(($A2879=merged_names)*(_xlfn.TEXTAFTER(P$2, "At ")=merged_belt_colours)*merged_months_at_rank),"")</f>
        <v/>
      </c>
      <c r="Q2879" s="18" t="str" cm="1">
        <f t="array" ref="Q2879">IF(LEN($A2879)&gt;0,SUMPRODUCT(($A2879=merged_names)*(_xlfn.TEXTAFTER(Q$2, "At ")=merged_belt_colours)*merged_months_at_rank),"")</f>
        <v/>
      </c>
      <c r="R2879" s="18" t="str" cm="1">
        <f t="array" ref="R2879">IF(LEN($A2879)&gt;0,SUMPRODUCT(($A2879=merged_names)*(_xlfn.TEXTAFTER(R$2, "At ")=merged_belt_colours)*merged_months_at_rank),"")</f>
        <v/>
      </c>
    </row>
    <row r="2880" spans="1:18" x14ac:dyDescent="0.25">
      <c r="A2880"/>
      <c r="B2880" s="15" t="str" cm="1">
        <f t="array" ref="B2880">IFERROR(IF(LEN(A2880)&gt;0, IF(SUMPRODUCT((Inactives[Key]=J2880)*(Inactives[Currently Inactive]))=1,"Inactive","Active"),""),"Active")</f>
        <v/>
      </c>
      <c r="C2880" s="16" t="str" cm="1">
        <f t="array" aca="1" ref="C2880" ca="1">IFERROR(_xlfn._xlws.FILTER(Inactives[Inactive On],(Inactives[Key]=J2880)*(Inactives[Currently Inactive]),""),"")</f>
        <v/>
      </c>
      <c r="D2880" s="16" t="str" cm="1">
        <f t="array" aca="1" ref="D2880" ca="1">IFERROR(INDEX(_xlfn.TEXTSPLIT(E2880," "),1),"")</f>
        <v/>
      </c>
      <c r="E2880" s="15" t="str" cm="1">
        <f t="array" aca="1" ref="E2880" ca="1">IFERROR(_xlfn._xlws.FILTER(merged_ranks,(merged_end_dates=DATE(9999,12,31))*(merged_names=A2880)),"")</f>
        <v/>
      </c>
      <c r="F2880" s="17" t="str">
        <f ca="1">_xlfn.XLOOKUP(J2880,Promotions[Promo Key],Promotions[Promo Date],"")</f>
        <v/>
      </c>
      <c r="G2880" s="18" t="str">
        <f t="shared" ca="1" si="191"/>
        <v/>
      </c>
      <c r="H2880" s="18" t="str">
        <f t="shared" ca="1" si="190"/>
        <v/>
      </c>
      <c r="I2880" s="17" t="str">
        <f>_xlfn.XLOOKUP(A2880,Students[Full Name],Students[Starting Rank],"")</f>
        <v/>
      </c>
      <c r="J2880" s="15" t="str">
        <f t="shared" ca="1" si="192"/>
        <v xml:space="preserve">: </v>
      </c>
      <c r="K2880" s="16" t="str">
        <f>_xlfn.XLOOKUP(A2880,Students[Full Name],Students[Start Date],"")</f>
        <v/>
      </c>
      <c r="L2880" s="18">
        <f t="shared" ca="1" si="193"/>
        <v>-1</v>
      </c>
      <c r="M2880" s="18" cm="1">
        <f t="array" aca="1" ref="M2880" ca="1">SUMPRODUCT(Inactives[Days Inactive]*(Inactives[Student]=A2880))/365</f>
        <v>0</v>
      </c>
      <c r="N2880" s="18" t="str" cm="1">
        <f t="array" ref="N2880">IF(LEN($A2880)&gt;0,SUMPRODUCT(($A2880=merged_names)*(_xlfn.TEXTAFTER(N$2, "At ")=merged_belt_colours)*merged_months_at_rank),"")</f>
        <v/>
      </c>
      <c r="O2880" s="18" t="str" cm="1">
        <f t="array" ref="O2880">IF(LEN($A2880)&gt;0,SUMPRODUCT(($A2880=merged_names)*(_xlfn.TEXTAFTER(O$2, "At ")=merged_belt_colours)*merged_months_at_rank),"")</f>
        <v/>
      </c>
      <c r="P2880" s="18" t="str" cm="1">
        <f t="array" ref="P2880">IF(LEN($A2880)&gt;0,SUMPRODUCT(($A2880=merged_names)*(_xlfn.TEXTAFTER(P$2, "At ")=merged_belt_colours)*merged_months_at_rank),"")</f>
        <v/>
      </c>
      <c r="Q2880" s="18" t="str" cm="1">
        <f t="array" ref="Q2880">IF(LEN($A2880)&gt;0,SUMPRODUCT(($A2880=merged_names)*(_xlfn.TEXTAFTER(Q$2, "At ")=merged_belt_colours)*merged_months_at_rank),"")</f>
        <v/>
      </c>
      <c r="R2880" s="18" t="str" cm="1">
        <f t="array" ref="R2880">IF(LEN($A2880)&gt;0,SUMPRODUCT(($A2880=merged_names)*(_xlfn.TEXTAFTER(R$2, "At ")=merged_belt_colours)*merged_months_at_rank),"")</f>
        <v/>
      </c>
    </row>
    <row r="2881" spans="1:18" x14ac:dyDescent="0.25">
      <c r="A2881"/>
      <c r="B2881" s="15" t="str" cm="1">
        <f t="array" ref="B2881">IFERROR(IF(LEN(A2881)&gt;0, IF(SUMPRODUCT((Inactives[Key]=J2881)*(Inactives[Currently Inactive]))=1,"Inactive","Active"),""),"Active")</f>
        <v/>
      </c>
      <c r="C2881" s="16" t="str" cm="1">
        <f t="array" aca="1" ref="C2881" ca="1">IFERROR(_xlfn._xlws.FILTER(Inactives[Inactive On],(Inactives[Key]=J2881)*(Inactives[Currently Inactive]),""),"")</f>
        <v/>
      </c>
      <c r="D2881" s="16" t="str" cm="1">
        <f t="array" aca="1" ref="D2881" ca="1">IFERROR(INDEX(_xlfn.TEXTSPLIT(E2881," "),1),"")</f>
        <v/>
      </c>
      <c r="E2881" s="15" t="str" cm="1">
        <f t="array" aca="1" ref="E2881" ca="1">IFERROR(_xlfn._xlws.FILTER(merged_ranks,(merged_end_dates=DATE(9999,12,31))*(merged_names=A2881)),"")</f>
        <v/>
      </c>
      <c r="F2881" s="17" t="str">
        <f ca="1">_xlfn.XLOOKUP(J2881,Promotions[Promo Key],Promotions[Promo Date],"")</f>
        <v/>
      </c>
      <c r="G2881" s="18" t="str">
        <f t="shared" ca="1" si="191"/>
        <v/>
      </c>
      <c r="H2881" s="18" t="str">
        <f t="shared" ca="1" si="190"/>
        <v/>
      </c>
      <c r="I2881" s="17" t="str">
        <f>_xlfn.XLOOKUP(A2881,Students[Full Name],Students[Starting Rank],"")</f>
        <v/>
      </c>
      <c r="J2881" s="15" t="str">
        <f t="shared" ca="1" si="192"/>
        <v xml:space="preserve">: </v>
      </c>
      <c r="K2881" s="16" t="str">
        <f>_xlfn.XLOOKUP(A2881,Students[Full Name],Students[Start Date],"")</f>
        <v/>
      </c>
      <c r="L2881" s="18">
        <f t="shared" ca="1" si="193"/>
        <v>-1</v>
      </c>
      <c r="M2881" s="18" cm="1">
        <f t="array" aca="1" ref="M2881" ca="1">SUMPRODUCT(Inactives[Days Inactive]*(Inactives[Student]=A2881))/365</f>
        <v>0</v>
      </c>
      <c r="N2881" s="18" t="str" cm="1">
        <f t="array" ref="N2881">IF(LEN($A2881)&gt;0,SUMPRODUCT(($A2881=merged_names)*(_xlfn.TEXTAFTER(N$2, "At ")=merged_belt_colours)*merged_months_at_rank),"")</f>
        <v/>
      </c>
      <c r="O2881" s="18" t="str" cm="1">
        <f t="array" ref="O2881">IF(LEN($A2881)&gt;0,SUMPRODUCT(($A2881=merged_names)*(_xlfn.TEXTAFTER(O$2, "At ")=merged_belt_colours)*merged_months_at_rank),"")</f>
        <v/>
      </c>
      <c r="P2881" s="18" t="str" cm="1">
        <f t="array" ref="P2881">IF(LEN($A2881)&gt;0,SUMPRODUCT(($A2881=merged_names)*(_xlfn.TEXTAFTER(P$2, "At ")=merged_belt_colours)*merged_months_at_rank),"")</f>
        <v/>
      </c>
      <c r="Q2881" s="18" t="str" cm="1">
        <f t="array" ref="Q2881">IF(LEN($A2881)&gt;0,SUMPRODUCT(($A2881=merged_names)*(_xlfn.TEXTAFTER(Q$2, "At ")=merged_belt_colours)*merged_months_at_rank),"")</f>
        <v/>
      </c>
      <c r="R2881" s="18" t="str" cm="1">
        <f t="array" ref="R2881">IF(LEN($A2881)&gt;0,SUMPRODUCT(($A2881=merged_names)*(_xlfn.TEXTAFTER(R$2, "At ")=merged_belt_colours)*merged_months_at_rank),"")</f>
        <v/>
      </c>
    </row>
    <row r="2882" spans="1:18" x14ac:dyDescent="0.25">
      <c r="A2882"/>
      <c r="B2882" s="15" t="str" cm="1">
        <f t="array" ref="B2882">IFERROR(IF(LEN(A2882)&gt;0, IF(SUMPRODUCT((Inactives[Key]=J2882)*(Inactives[Currently Inactive]))=1,"Inactive","Active"),""),"Active")</f>
        <v/>
      </c>
      <c r="C2882" s="16" t="str" cm="1">
        <f t="array" aca="1" ref="C2882" ca="1">IFERROR(_xlfn._xlws.FILTER(Inactives[Inactive On],(Inactives[Key]=J2882)*(Inactives[Currently Inactive]),""),"")</f>
        <v/>
      </c>
      <c r="D2882" s="16" t="str" cm="1">
        <f t="array" aca="1" ref="D2882" ca="1">IFERROR(INDEX(_xlfn.TEXTSPLIT(E2882," "),1),"")</f>
        <v/>
      </c>
      <c r="E2882" s="15" t="str" cm="1">
        <f t="array" aca="1" ref="E2882" ca="1">IFERROR(_xlfn._xlws.FILTER(merged_ranks,(merged_end_dates=DATE(9999,12,31))*(merged_names=A2882)),"")</f>
        <v/>
      </c>
      <c r="F2882" s="17" t="str">
        <f ca="1">_xlfn.XLOOKUP(J2882,Promotions[Promo Key],Promotions[Promo Date],"")</f>
        <v/>
      </c>
      <c r="G2882" s="18" t="str">
        <f t="shared" ca="1" si="191"/>
        <v/>
      </c>
      <c r="H2882" s="18" t="str">
        <f t="shared" ca="1" si="190"/>
        <v/>
      </c>
      <c r="I2882" s="17" t="str">
        <f>_xlfn.XLOOKUP(A2882,Students[Full Name],Students[Starting Rank],"")</f>
        <v/>
      </c>
      <c r="J2882" s="15" t="str">
        <f t="shared" ca="1" si="192"/>
        <v xml:space="preserve">: </v>
      </c>
      <c r="K2882" s="16" t="str">
        <f>_xlfn.XLOOKUP(A2882,Students[Full Name],Students[Start Date],"")</f>
        <v/>
      </c>
      <c r="L2882" s="18">
        <f t="shared" ca="1" si="193"/>
        <v>-1</v>
      </c>
      <c r="M2882" s="18" cm="1">
        <f t="array" aca="1" ref="M2882" ca="1">SUMPRODUCT(Inactives[Days Inactive]*(Inactives[Student]=A2882))/365</f>
        <v>0</v>
      </c>
      <c r="N2882" s="18" t="str" cm="1">
        <f t="array" ref="N2882">IF(LEN($A2882)&gt;0,SUMPRODUCT(($A2882=merged_names)*(_xlfn.TEXTAFTER(N$2, "At ")=merged_belt_colours)*merged_months_at_rank),"")</f>
        <v/>
      </c>
      <c r="O2882" s="18" t="str" cm="1">
        <f t="array" ref="O2882">IF(LEN($A2882)&gt;0,SUMPRODUCT(($A2882=merged_names)*(_xlfn.TEXTAFTER(O$2, "At ")=merged_belt_colours)*merged_months_at_rank),"")</f>
        <v/>
      </c>
      <c r="P2882" s="18" t="str" cm="1">
        <f t="array" ref="P2882">IF(LEN($A2882)&gt;0,SUMPRODUCT(($A2882=merged_names)*(_xlfn.TEXTAFTER(P$2, "At ")=merged_belt_colours)*merged_months_at_rank),"")</f>
        <v/>
      </c>
      <c r="Q2882" s="18" t="str" cm="1">
        <f t="array" ref="Q2882">IF(LEN($A2882)&gt;0,SUMPRODUCT(($A2882=merged_names)*(_xlfn.TEXTAFTER(Q$2, "At ")=merged_belt_colours)*merged_months_at_rank),"")</f>
        <v/>
      </c>
      <c r="R2882" s="18" t="str" cm="1">
        <f t="array" ref="R2882">IF(LEN($A2882)&gt;0,SUMPRODUCT(($A2882=merged_names)*(_xlfn.TEXTAFTER(R$2, "At ")=merged_belt_colours)*merged_months_at_rank),"")</f>
        <v/>
      </c>
    </row>
    <row r="2883" spans="1:18" x14ac:dyDescent="0.25">
      <c r="A2883"/>
      <c r="B2883" s="15" t="str" cm="1">
        <f t="array" ref="B2883">IFERROR(IF(LEN(A2883)&gt;0, IF(SUMPRODUCT((Inactives[Key]=J2883)*(Inactives[Currently Inactive]))=1,"Inactive","Active"),""),"Active")</f>
        <v/>
      </c>
      <c r="C2883" s="16" t="str" cm="1">
        <f t="array" aca="1" ref="C2883" ca="1">IFERROR(_xlfn._xlws.FILTER(Inactives[Inactive On],(Inactives[Key]=J2883)*(Inactives[Currently Inactive]),""),"")</f>
        <v/>
      </c>
      <c r="D2883" s="16" t="str" cm="1">
        <f t="array" aca="1" ref="D2883" ca="1">IFERROR(INDEX(_xlfn.TEXTSPLIT(E2883," "),1),"")</f>
        <v/>
      </c>
      <c r="E2883" s="15" t="str" cm="1">
        <f t="array" aca="1" ref="E2883" ca="1">IFERROR(_xlfn._xlws.FILTER(merged_ranks,(merged_end_dates=DATE(9999,12,31))*(merged_names=A2883)),"")</f>
        <v/>
      </c>
      <c r="F2883" s="17" t="str">
        <f ca="1">_xlfn.XLOOKUP(J2883,Promotions[Promo Key],Promotions[Promo Date],"")</f>
        <v/>
      </c>
      <c r="G2883" s="18" t="str">
        <f t="shared" ca="1" si="191"/>
        <v/>
      </c>
      <c r="H2883" s="18" t="str">
        <f t="shared" ca="1" si="190"/>
        <v/>
      </c>
      <c r="I2883" s="17" t="str">
        <f>_xlfn.XLOOKUP(A2883,Students[Full Name],Students[Starting Rank],"")</f>
        <v/>
      </c>
      <c r="J2883" s="15" t="str">
        <f t="shared" ca="1" si="192"/>
        <v xml:space="preserve">: </v>
      </c>
      <c r="K2883" s="16" t="str">
        <f>_xlfn.XLOOKUP(A2883,Students[Full Name],Students[Start Date],"")</f>
        <v/>
      </c>
      <c r="L2883" s="18">
        <f t="shared" ca="1" si="193"/>
        <v>-1</v>
      </c>
      <c r="M2883" s="18" cm="1">
        <f t="array" aca="1" ref="M2883" ca="1">SUMPRODUCT(Inactives[Days Inactive]*(Inactives[Student]=A2883))/365</f>
        <v>0</v>
      </c>
      <c r="N2883" s="18" t="str" cm="1">
        <f t="array" ref="N2883">IF(LEN($A2883)&gt;0,SUMPRODUCT(($A2883=merged_names)*(_xlfn.TEXTAFTER(N$2, "At ")=merged_belt_colours)*merged_months_at_rank),"")</f>
        <v/>
      </c>
      <c r="O2883" s="18" t="str" cm="1">
        <f t="array" ref="O2883">IF(LEN($A2883)&gt;0,SUMPRODUCT(($A2883=merged_names)*(_xlfn.TEXTAFTER(O$2, "At ")=merged_belt_colours)*merged_months_at_rank),"")</f>
        <v/>
      </c>
      <c r="P2883" s="18" t="str" cm="1">
        <f t="array" ref="P2883">IF(LEN($A2883)&gt;0,SUMPRODUCT(($A2883=merged_names)*(_xlfn.TEXTAFTER(P$2, "At ")=merged_belt_colours)*merged_months_at_rank),"")</f>
        <v/>
      </c>
      <c r="Q2883" s="18" t="str" cm="1">
        <f t="array" ref="Q2883">IF(LEN($A2883)&gt;0,SUMPRODUCT(($A2883=merged_names)*(_xlfn.TEXTAFTER(Q$2, "At ")=merged_belt_colours)*merged_months_at_rank),"")</f>
        <v/>
      </c>
      <c r="R2883" s="18" t="str" cm="1">
        <f t="array" ref="R2883">IF(LEN($A2883)&gt;0,SUMPRODUCT(($A2883=merged_names)*(_xlfn.TEXTAFTER(R$2, "At ")=merged_belt_colours)*merged_months_at_rank),"")</f>
        <v/>
      </c>
    </row>
    <row r="2884" spans="1:18" x14ac:dyDescent="0.25">
      <c r="A2884"/>
      <c r="B2884" s="15" t="str" cm="1">
        <f t="array" ref="B2884">IFERROR(IF(LEN(A2884)&gt;0, IF(SUMPRODUCT((Inactives[Key]=J2884)*(Inactives[Currently Inactive]))=1,"Inactive","Active"),""),"Active")</f>
        <v/>
      </c>
      <c r="C2884" s="16" t="str" cm="1">
        <f t="array" aca="1" ref="C2884" ca="1">IFERROR(_xlfn._xlws.FILTER(Inactives[Inactive On],(Inactives[Key]=J2884)*(Inactives[Currently Inactive]),""),"")</f>
        <v/>
      </c>
      <c r="D2884" s="16" t="str" cm="1">
        <f t="array" aca="1" ref="D2884" ca="1">IFERROR(INDEX(_xlfn.TEXTSPLIT(E2884," "),1),"")</f>
        <v/>
      </c>
      <c r="E2884" s="15" t="str" cm="1">
        <f t="array" aca="1" ref="E2884" ca="1">IFERROR(_xlfn._xlws.FILTER(merged_ranks,(merged_end_dates=DATE(9999,12,31))*(merged_names=A2884)),"")</f>
        <v/>
      </c>
      <c r="F2884" s="17" t="str">
        <f ca="1">_xlfn.XLOOKUP(J2884,Promotions[Promo Key],Promotions[Promo Date],"")</f>
        <v/>
      </c>
      <c r="G2884" s="18" t="str">
        <f t="shared" ca="1" si="191"/>
        <v/>
      </c>
      <c r="H2884" s="18" t="str">
        <f t="shared" ca="1" si="190"/>
        <v/>
      </c>
      <c r="I2884" s="17" t="str">
        <f>_xlfn.XLOOKUP(A2884,Students[Full Name],Students[Starting Rank],"")</f>
        <v/>
      </c>
      <c r="J2884" s="15" t="str">
        <f t="shared" ca="1" si="192"/>
        <v xml:space="preserve">: </v>
      </c>
      <c r="K2884" s="16" t="str">
        <f>_xlfn.XLOOKUP(A2884,Students[Full Name],Students[Start Date],"")</f>
        <v/>
      </c>
      <c r="L2884" s="18">
        <f t="shared" ca="1" si="193"/>
        <v>-1</v>
      </c>
      <c r="M2884" s="18" cm="1">
        <f t="array" aca="1" ref="M2884" ca="1">SUMPRODUCT(Inactives[Days Inactive]*(Inactives[Student]=A2884))/365</f>
        <v>0</v>
      </c>
      <c r="N2884" s="18" t="str" cm="1">
        <f t="array" ref="N2884">IF(LEN($A2884)&gt;0,SUMPRODUCT(($A2884=merged_names)*(_xlfn.TEXTAFTER(N$2, "At ")=merged_belt_colours)*merged_months_at_rank),"")</f>
        <v/>
      </c>
      <c r="O2884" s="18" t="str" cm="1">
        <f t="array" ref="O2884">IF(LEN($A2884)&gt;0,SUMPRODUCT(($A2884=merged_names)*(_xlfn.TEXTAFTER(O$2, "At ")=merged_belt_colours)*merged_months_at_rank),"")</f>
        <v/>
      </c>
      <c r="P2884" s="18" t="str" cm="1">
        <f t="array" ref="P2884">IF(LEN($A2884)&gt;0,SUMPRODUCT(($A2884=merged_names)*(_xlfn.TEXTAFTER(P$2, "At ")=merged_belt_colours)*merged_months_at_rank),"")</f>
        <v/>
      </c>
      <c r="Q2884" s="18" t="str" cm="1">
        <f t="array" ref="Q2884">IF(LEN($A2884)&gt;0,SUMPRODUCT(($A2884=merged_names)*(_xlfn.TEXTAFTER(Q$2, "At ")=merged_belt_colours)*merged_months_at_rank),"")</f>
        <v/>
      </c>
      <c r="R2884" s="18" t="str" cm="1">
        <f t="array" ref="R2884">IF(LEN($A2884)&gt;0,SUMPRODUCT(($A2884=merged_names)*(_xlfn.TEXTAFTER(R$2, "At ")=merged_belt_colours)*merged_months_at_rank),"")</f>
        <v/>
      </c>
    </row>
    <row r="2885" spans="1:18" x14ac:dyDescent="0.25">
      <c r="A2885"/>
      <c r="B2885" s="15" t="str" cm="1">
        <f t="array" ref="B2885">IFERROR(IF(LEN(A2885)&gt;0, IF(SUMPRODUCT((Inactives[Key]=J2885)*(Inactives[Currently Inactive]))=1,"Inactive","Active"),""),"Active")</f>
        <v/>
      </c>
      <c r="C2885" s="16" t="str" cm="1">
        <f t="array" aca="1" ref="C2885" ca="1">IFERROR(_xlfn._xlws.FILTER(Inactives[Inactive On],(Inactives[Key]=J2885)*(Inactives[Currently Inactive]),""),"")</f>
        <v/>
      </c>
      <c r="D2885" s="16" t="str" cm="1">
        <f t="array" aca="1" ref="D2885" ca="1">IFERROR(INDEX(_xlfn.TEXTSPLIT(E2885," "),1),"")</f>
        <v/>
      </c>
      <c r="E2885" s="15" t="str" cm="1">
        <f t="array" aca="1" ref="E2885" ca="1">IFERROR(_xlfn._xlws.FILTER(merged_ranks,(merged_end_dates=DATE(9999,12,31))*(merged_names=A2885)),"")</f>
        <v/>
      </c>
      <c r="F2885" s="17" t="str">
        <f ca="1">_xlfn.XLOOKUP(J2885,Promotions[Promo Key],Promotions[Promo Date],"")</f>
        <v/>
      </c>
      <c r="G2885" s="18" t="str">
        <f t="shared" ca="1" si="191"/>
        <v/>
      </c>
      <c r="H2885" s="18" t="str">
        <f t="shared" ca="1" si="190"/>
        <v/>
      </c>
      <c r="I2885" s="17" t="str">
        <f>_xlfn.XLOOKUP(A2885,Students[Full Name],Students[Starting Rank],"")</f>
        <v/>
      </c>
      <c r="J2885" s="15" t="str">
        <f t="shared" ca="1" si="192"/>
        <v xml:space="preserve">: </v>
      </c>
      <c r="K2885" s="16" t="str">
        <f>_xlfn.XLOOKUP(A2885,Students[Full Name],Students[Start Date],"")</f>
        <v/>
      </c>
      <c r="L2885" s="18">
        <f t="shared" ca="1" si="193"/>
        <v>-1</v>
      </c>
      <c r="M2885" s="18" cm="1">
        <f t="array" aca="1" ref="M2885" ca="1">SUMPRODUCT(Inactives[Days Inactive]*(Inactives[Student]=A2885))/365</f>
        <v>0</v>
      </c>
      <c r="N2885" s="18" t="str" cm="1">
        <f t="array" ref="N2885">IF(LEN($A2885)&gt;0,SUMPRODUCT(($A2885=merged_names)*(_xlfn.TEXTAFTER(N$2, "At ")=merged_belt_colours)*merged_months_at_rank),"")</f>
        <v/>
      </c>
      <c r="O2885" s="18" t="str" cm="1">
        <f t="array" ref="O2885">IF(LEN($A2885)&gt;0,SUMPRODUCT(($A2885=merged_names)*(_xlfn.TEXTAFTER(O$2, "At ")=merged_belt_colours)*merged_months_at_rank),"")</f>
        <v/>
      </c>
      <c r="P2885" s="18" t="str" cm="1">
        <f t="array" ref="P2885">IF(LEN($A2885)&gt;0,SUMPRODUCT(($A2885=merged_names)*(_xlfn.TEXTAFTER(P$2, "At ")=merged_belt_colours)*merged_months_at_rank),"")</f>
        <v/>
      </c>
      <c r="Q2885" s="18" t="str" cm="1">
        <f t="array" ref="Q2885">IF(LEN($A2885)&gt;0,SUMPRODUCT(($A2885=merged_names)*(_xlfn.TEXTAFTER(Q$2, "At ")=merged_belt_colours)*merged_months_at_rank),"")</f>
        <v/>
      </c>
      <c r="R2885" s="18" t="str" cm="1">
        <f t="array" ref="R2885">IF(LEN($A2885)&gt;0,SUMPRODUCT(($A2885=merged_names)*(_xlfn.TEXTAFTER(R$2, "At ")=merged_belt_colours)*merged_months_at_rank),"")</f>
        <v/>
      </c>
    </row>
    <row r="2886" spans="1:18" x14ac:dyDescent="0.25">
      <c r="A2886"/>
      <c r="B2886" s="15" t="str" cm="1">
        <f t="array" ref="B2886">IFERROR(IF(LEN(A2886)&gt;0, IF(SUMPRODUCT((Inactives[Key]=J2886)*(Inactives[Currently Inactive]))=1,"Inactive","Active"),""),"Active")</f>
        <v/>
      </c>
      <c r="C2886" s="16" t="str" cm="1">
        <f t="array" aca="1" ref="C2886" ca="1">IFERROR(_xlfn._xlws.FILTER(Inactives[Inactive On],(Inactives[Key]=J2886)*(Inactives[Currently Inactive]),""),"")</f>
        <v/>
      </c>
      <c r="D2886" s="16" t="str" cm="1">
        <f t="array" aca="1" ref="D2886" ca="1">IFERROR(INDEX(_xlfn.TEXTSPLIT(E2886," "),1),"")</f>
        <v/>
      </c>
      <c r="E2886" s="15" t="str" cm="1">
        <f t="array" aca="1" ref="E2886" ca="1">IFERROR(_xlfn._xlws.FILTER(merged_ranks,(merged_end_dates=DATE(9999,12,31))*(merged_names=A2886)),"")</f>
        <v/>
      </c>
      <c r="F2886" s="17" t="str">
        <f ca="1">_xlfn.XLOOKUP(J2886,Promotions[Promo Key],Promotions[Promo Date],"")</f>
        <v/>
      </c>
      <c r="G2886" s="18" t="str">
        <f t="shared" ca="1" si="191"/>
        <v/>
      </c>
      <c r="H2886" s="18" t="str">
        <f t="shared" ca="1" si="190"/>
        <v/>
      </c>
      <c r="I2886" s="17" t="str">
        <f>_xlfn.XLOOKUP(A2886,Students[Full Name],Students[Starting Rank],"")</f>
        <v/>
      </c>
      <c r="J2886" s="15" t="str">
        <f t="shared" ca="1" si="192"/>
        <v xml:space="preserve">: </v>
      </c>
      <c r="K2886" s="16" t="str">
        <f>_xlfn.XLOOKUP(A2886,Students[Full Name],Students[Start Date],"")</f>
        <v/>
      </c>
      <c r="L2886" s="18">
        <f t="shared" ca="1" si="193"/>
        <v>-1</v>
      </c>
      <c r="M2886" s="18" cm="1">
        <f t="array" aca="1" ref="M2886" ca="1">SUMPRODUCT(Inactives[Days Inactive]*(Inactives[Student]=A2886))/365</f>
        <v>0</v>
      </c>
      <c r="N2886" s="18" t="str" cm="1">
        <f t="array" ref="N2886">IF(LEN($A2886)&gt;0,SUMPRODUCT(($A2886=merged_names)*(_xlfn.TEXTAFTER(N$2, "At ")=merged_belt_colours)*merged_months_at_rank),"")</f>
        <v/>
      </c>
      <c r="O2886" s="18" t="str" cm="1">
        <f t="array" ref="O2886">IF(LEN($A2886)&gt;0,SUMPRODUCT(($A2886=merged_names)*(_xlfn.TEXTAFTER(O$2, "At ")=merged_belt_colours)*merged_months_at_rank),"")</f>
        <v/>
      </c>
      <c r="P2886" s="18" t="str" cm="1">
        <f t="array" ref="P2886">IF(LEN($A2886)&gt;0,SUMPRODUCT(($A2886=merged_names)*(_xlfn.TEXTAFTER(P$2, "At ")=merged_belt_colours)*merged_months_at_rank),"")</f>
        <v/>
      </c>
      <c r="Q2886" s="18" t="str" cm="1">
        <f t="array" ref="Q2886">IF(LEN($A2886)&gt;0,SUMPRODUCT(($A2886=merged_names)*(_xlfn.TEXTAFTER(Q$2, "At ")=merged_belt_colours)*merged_months_at_rank),"")</f>
        <v/>
      </c>
      <c r="R2886" s="18" t="str" cm="1">
        <f t="array" ref="R2886">IF(LEN($A2886)&gt;0,SUMPRODUCT(($A2886=merged_names)*(_xlfn.TEXTAFTER(R$2, "At ")=merged_belt_colours)*merged_months_at_rank),"")</f>
        <v/>
      </c>
    </row>
    <row r="2887" spans="1:18" x14ac:dyDescent="0.25">
      <c r="A2887"/>
      <c r="B2887" s="15" t="str" cm="1">
        <f t="array" ref="B2887">IFERROR(IF(LEN(A2887)&gt;0, IF(SUMPRODUCT((Inactives[Key]=J2887)*(Inactives[Currently Inactive]))=1,"Inactive","Active"),""),"Active")</f>
        <v/>
      </c>
      <c r="C2887" s="16" t="str" cm="1">
        <f t="array" aca="1" ref="C2887" ca="1">IFERROR(_xlfn._xlws.FILTER(Inactives[Inactive On],(Inactives[Key]=J2887)*(Inactives[Currently Inactive]),""),"")</f>
        <v/>
      </c>
      <c r="D2887" s="16" t="str" cm="1">
        <f t="array" aca="1" ref="D2887" ca="1">IFERROR(INDEX(_xlfn.TEXTSPLIT(E2887," "),1),"")</f>
        <v/>
      </c>
      <c r="E2887" s="15" t="str" cm="1">
        <f t="array" aca="1" ref="E2887" ca="1">IFERROR(_xlfn._xlws.FILTER(merged_ranks,(merged_end_dates=DATE(9999,12,31))*(merged_names=A2887)),"")</f>
        <v/>
      </c>
      <c r="F2887" s="17" t="str">
        <f ca="1">_xlfn.XLOOKUP(J2887,Promotions[Promo Key],Promotions[Promo Date],"")</f>
        <v/>
      </c>
      <c r="G2887" s="18" t="str">
        <f t="shared" ca="1" si="191"/>
        <v/>
      </c>
      <c r="H2887" s="18" t="str">
        <f t="shared" ca="1" si="190"/>
        <v/>
      </c>
      <c r="I2887" s="17" t="str">
        <f>_xlfn.XLOOKUP(A2887,Students[Full Name],Students[Starting Rank],"")</f>
        <v/>
      </c>
      <c r="J2887" s="15" t="str">
        <f t="shared" ca="1" si="192"/>
        <v xml:space="preserve">: </v>
      </c>
      <c r="K2887" s="16" t="str">
        <f>_xlfn.XLOOKUP(A2887,Students[Full Name],Students[Start Date],"")</f>
        <v/>
      </c>
      <c r="L2887" s="18">
        <f t="shared" ca="1" si="193"/>
        <v>-1</v>
      </c>
      <c r="M2887" s="18" cm="1">
        <f t="array" aca="1" ref="M2887" ca="1">SUMPRODUCT(Inactives[Days Inactive]*(Inactives[Student]=A2887))/365</f>
        <v>0</v>
      </c>
      <c r="N2887" s="18" t="str" cm="1">
        <f t="array" ref="N2887">IF(LEN($A2887)&gt;0,SUMPRODUCT(($A2887=merged_names)*(_xlfn.TEXTAFTER(N$2, "At ")=merged_belt_colours)*merged_months_at_rank),"")</f>
        <v/>
      </c>
      <c r="O2887" s="18" t="str" cm="1">
        <f t="array" ref="O2887">IF(LEN($A2887)&gt;0,SUMPRODUCT(($A2887=merged_names)*(_xlfn.TEXTAFTER(O$2, "At ")=merged_belt_colours)*merged_months_at_rank),"")</f>
        <v/>
      </c>
      <c r="P2887" s="18" t="str" cm="1">
        <f t="array" ref="P2887">IF(LEN($A2887)&gt;0,SUMPRODUCT(($A2887=merged_names)*(_xlfn.TEXTAFTER(P$2, "At ")=merged_belt_colours)*merged_months_at_rank),"")</f>
        <v/>
      </c>
      <c r="Q2887" s="18" t="str" cm="1">
        <f t="array" ref="Q2887">IF(LEN($A2887)&gt;0,SUMPRODUCT(($A2887=merged_names)*(_xlfn.TEXTAFTER(Q$2, "At ")=merged_belt_colours)*merged_months_at_rank),"")</f>
        <v/>
      </c>
      <c r="R2887" s="18" t="str" cm="1">
        <f t="array" ref="R2887">IF(LEN($A2887)&gt;0,SUMPRODUCT(($A2887=merged_names)*(_xlfn.TEXTAFTER(R$2, "At ")=merged_belt_colours)*merged_months_at_rank),"")</f>
        <v/>
      </c>
    </row>
    <row r="2888" spans="1:18" x14ac:dyDescent="0.25">
      <c r="A2888"/>
      <c r="B2888" s="15" t="str" cm="1">
        <f t="array" ref="B2888">IFERROR(IF(LEN(A2888)&gt;0, IF(SUMPRODUCT((Inactives[Key]=J2888)*(Inactives[Currently Inactive]))=1,"Inactive","Active"),""),"Active")</f>
        <v/>
      </c>
      <c r="C2888" s="16" t="str" cm="1">
        <f t="array" aca="1" ref="C2888" ca="1">IFERROR(_xlfn._xlws.FILTER(Inactives[Inactive On],(Inactives[Key]=J2888)*(Inactives[Currently Inactive]),""),"")</f>
        <v/>
      </c>
      <c r="D2888" s="16" t="str" cm="1">
        <f t="array" aca="1" ref="D2888" ca="1">IFERROR(INDEX(_xlfn.TEXTSPLIT(E2888," "),1),"")</f>
        <v/>
      </c>
      <c r="E2888" s="15" t="str" cm="1">
        <f t="array" aca="1" ref="E2888" ca="1">IFERROR(_xlfn._xlws.FILTER(merged_ranks,(merged_end_dates=DATE(9999,12,31))*(merged_names=A2888)),"")</f>
        <v/>
      </c>
      <c r="F2888" s="17" t="str">
        <f ca="1">_xlfn.XLOOKUP(J2888,Promotions[Promo Key],Promotions[Promo Date],"")</f>
        <v/>
      </c>
      <c r="G2888" s="18" t="str">
        <f t="shared" ca="1" si="191"/>
        <v/>
      </c>
      <c r="H2888" s="18" t="str">
        <f t="shared" ca="1" si="190"/>
        <v/>
      </c>
      <c r="I2888" s="17" t="str">
        <f>_xlfn.XLOOKUP(A2888,Students[Full Name],Students[Starting Rank],"")</f>
        <v/>
      </c>
      <c r="J2888" s="15" t="str">
        <f t="shared" ca="1" si="192"/>
        <v xml:space="preserve">: </v>
      </c>
      <c r="K2888" s="16" t="str">
        <f>_xlfn.XLOOKUP(A2888,Students[Full Name],Students[Start Date],"")</f>
        <v/>
      </c>
      <c r="L2888" s="18">
        <f t="shared" ca="1" si="193"/>
        <v>-1</v>
      </c>
      <c r="M2888" s="18" cm="1">
        <f t="array" aca="1" ref="M2888" ca="1">SUMPRODUCT(Inactives[Days Inactive]*(Inactives[Student]=A2888))/365</f>
        <v>0</v>
      </c>
      <c r="N2888" s="18" t="str" cm="1">
        <f t="array" ref="N2888">IF(LEN($A2888)&gt;0,SUMPRODUCT(($A2888=merged_names)*(_xlfn.TEXTAFTER(N$2, "At ")=merged_belt_colours)*merged_months_at_rank),"")</f>
        <v/>
      </c>
      <c r="O2888" s="18" t="str" cm="1">
        <f t="array" ref="O2888">IF(LEN($A2888)&gt;0,SUMPRODUCT(($A2888=merged_names)*(_xlfn.TEXTAFTER(O$2, "At ")=merged_belt_colours)*merged_months_at_rank),"")</f>
        <v/>
      </c>
      <c r="P2888" s="18" t="str" cm="1">
        <f t="array" ref="P2888">IF(LEN($A2888)&gt;0,SUMPRODUCT(($A2888=merged_names)*(_xlfn.TEXTAFTER(P$2, "At ")=merged_belt_colours)*merged_months_at_rank),"")</f>
        <v/>
      </c>
      <c r="Q2888" s="18" t="str" cm="1">
        <f t="array" ref="Q2888">IF(LEN($A2888)&gt;0,SUMPRODUCT(($A2888=merged_names)*(_xlfn.TEXTAFTER(Q$2, "At ")=merged_belt_colours)*merged_months_at_rank),"")</f>
        <v/>
      </c>
      <c r="R2888" s="18" t="str" cm="1">
        <f t="array" ref="R2888">IF(LEN($A2888)&gt;0,SUMPRODUCT(($A2888=merged_names)*(_xlfn.TEXTAFTER(R$2, "At ")=merged_belt_colours)*merged_months_at_rank),"")</f>
        <v/>
      </c>
    </row>
    <row r="2889" spans="1:18" x14ac:dyDescent="0.25">
      <c r="A2889"/>
      <c r="B2889" s="15" t="str" cm="1">
        <f t="array" ref="B2889">IFERROR(IF(LEN(A2889)&gt;0, IF(SUMPRODUCT((Inactives[Key]=J2889)*(Inactives[Currently Inactive]))=1,"Inactive","Active"),""),"Active")</f>
        <v/>
      </c>
      <c r="C2889" s="16" t="str" cm="1">
        <f t="array" aca="1" ref="C2889" ca="1">IFERROR(_xlfn._xlws.FILTER(Inactives[Inactive On],(Inactives[Key]=J2889)*(Inactives[Currently Inactive]),""),"")</f>
        <v/>
      </c>
      <c r="D2889" s="16" t="str" cm="1">
        <f t="array" aca="1" ref="D2889" ca="1">IFERROR(INDEX(_xlfn.TEXTSPLIT(E2889," "),1),"")</f>
        <v/>
      </c>
      <c r="E2889" s="15" t="str" cm="1">
        <f t="array" aca="1" ref="E2889" ca="1">IFERROR(_xlfn._xlws.FILTER(merged_ranks,(merged_end_dates=DATE(9999,12,31))*(merged_names=A2889)),"")</f>
        <v/>
      </c>
      <c r="F2889" s="17" t="str">
        <f ca="1">_xlfn.XLOOKUP(J2889,Promotions[Promo Key],Promotions[Promo Date],"")</f>
        <v/>
      </c>
      <c r="G2889" s="18" t="str">
        <f t="shared" ca="1" si="191"/>
        <v/>
      </c>
      <c r="H2889" s="18" t="str">
        <f t="shared" ca="1" si="190"/>
        <v/>
      </c>
      <c r="I2889" s="17" t="str">
        <f>_xlfn.XLOOKUP(A2889,Students[Full Name],Students[Starting Rank],"")</f>
        <v/>
      </c>
      <c r="J2889" s="15" t="str">
        <f t="shared" ca="1" si="192"/>
        <v xml:space="preserve">: </v>
      </c>
      <c r="K2889" s="16" t="str">
        <f>_xlfn.XLOOKUP(A2889,Students[Full Name],Students[Start Date],"")</f>
        <v/>
      </c>
      <c r="L2889" s="18">
        <f t="shared" ca="1" si="193"/>
        <v>-1</v>
      </c>
      <c r="M2889" s="18" cm="1">
        <f t="array" aca="1" ref="M2889" ca="1">SUMPRODUCT(Inactives[Days Inactive]*(Inactives[Student]=A2889))/365</f>
        <v>0</v>
      </c>
      <c r="N2889" s="18" t="str" cm="1">
        <f t="array" ref="N2889">IF(LEN($A2889)&gt;0,SUMPRODUCT(($A2889=merged_names)*(_xlfn.TEXTAFTER(N$2, "At ")=merged_belt_colours)*merged_months_at_rank),"")</f>
        <v/>
      </c>
      <c r="O2889" s="18" t="str" cm="1">
        <f t="array" ref="O2889">IF(LEN($A2889)&gt;0,SUMPRODUCT(($A2889=merged_names)*(_xlfn.TEXTAFTER(O$2, "At ")=merged_belt_colours)*merged_months_at_rank),"")</f>
        <v/>
      </c>
      <c r="P2889" s="18" t="str" cm="1">
        <f t="array" ref="P2889">IF(LEN($A2889)&gt;0,SUMPRODUCT(($A2889=merged_names)*(_xlfn.TEXTAFTER(P$2, "At ")=merged_belt_colours)*merged_months_at_rank),"")</f>
        <v/>
      </c>
      <c r="Q2889" s="18" t="str" cm="1">
        <f t="array" ref="Q2889">IF(LEN($A2889)&gt;0,SUMPRODUCT(($A2889=merged_names)*(_xlfn.TEXTAFTER(Q$2, "At ")=merged_belt_colours)*merged_months_at_rank),"")</f>
        <v/>
      </c>
      <c r="R2889" s="18" t="str" cm="1">
        <f t="array" ref="R2889">IF(LEN($A2889)&gt;0,SUMPRODUCT(($A2889=merged_names)*(_xlfn.TEXTAFTER(R$2, "At ")=merged_belt_colours)*merged_months_at_rank),"")</f>
        <v/>
      </c>
    </row>
    <row r="2890" spans="1:18" x14ac:dyDescent="0.25">
      <c r="A2890"/>
      <c r="B2890" s="15" t="str" cm="1">
        <f t="array" ref="B2890">IFERROR(IF(LEN(A2890)&gt;0, IF(SUMPRODUCT((Inactives[Key]=J2890)*(Inactives[Currently Inactive]))=1,"Inactive","Active"),""),"Active")</f>
        <v/>
      </c>
      <c r="C2890" s="16" t="str" cm="1">
        <f t="array" aca="1" ref="C2890" ca="1">IFERROR(_xlfn._xlws.FILTER(Inactives[Inactive On],(Inactives[Key]=J2890)*(Inactives[Currently Inactive]),""),"")</f>
        <v/>
      </c>
      <c r="D2890" s="16" t="str" cm="1">
        <f t="array" aca="1" ref="D2890" ca="1">IFERROR(INDEX(_xlfn.TEXTSPLIT(E2890," "),1),"")</f>
        <v/>
      </c>
      <c r="E2890" s="15" t="str" cm="1">
        <f t="array" aca="1" ref="E2890" ca="1">IFERROR(_xlfn._xlws.FILTER(merged_ranks,(merged_end_dates=DATE(9999,12,31))*(merged_names=A2890)),"")</f>
        <v/>
      </c>
      <c r="F2890" s="17" t="str">
        <f ca="1">_xlfn.XLOOKUP(J2890,Promotions[Promo Key],Promotions[Promo Date],"")</f>
        <v/>
      </c>
      <c r="G2890" s="18" t="str">
        <f t="shared" ca="1" si="191"/>
        <v/>
      </c>
      <c r="H2890" s="18" t="str">
        <f t="shared" ca="1" si="190"/>
        <v/>
      </c>
      <c r="I2890" s="17" t="str">
        <f>_xlfn.XLOOKUP(A2890,Students[Full Name],Students[Starting Rank],"")</f>
        <v/>
      </c>
      <c r="J2890" s="15" t="str">
        <f t="shared" ca="1" si="192"/>
        <v xml:space="preserve">: </v>
      </c>
      <c r="K2890" s="16" t="str">
        <f>_xlfn.XLOOKUP(A2890,Students[Full Name],Students[Start Date],"")</f>
        <v/>
      </c>
      <c r="L2890" s="18">
        <f t="shared" ca="1" si="193"/>
        <v>-1</v>
      </c>
      <c r="M2890" s="18" cm="1">
        <f t="array" aca="1" ref="M2890" ca="1">SUMPRODUCT(Inactives[Days Inactive]*(Inactives[Student]=A2890))/365</f>
        <v>0</v>
      </c>
      <c r="N2890" s="18" t="str" cm="1">
        <f t="array" ref="N2890">IF(LEN($A2890)&gt;0,SUMPRODUCT(($A2890=merged_names)*(_xlfn.TEXTAFTER(N$2, "At ")=merged_belt_colours)*merged_months_at_rank),"")</f>
        <v/>
      </c>
      <c r="O2890" s="18" t="str" cm="1">
        <f t="array" ref="O2890">IF(LEN($A2890)&gt;0,SUMPRODUCT(($A2890=merged_names)*(_xlfn.TEXTAFTER(O$2, "At ")=merged_belt_colours)*merged_months_at_rank),"")</f>
        <v/>
      </c>
      <c r="P2890" s="18" t="str" cm="1">
        <f t="array" ref="P2890">IF(LEN($A2890)&gt;0,SUMPRODUCT(($A2890=merged_names)*(_xlfn.TEXTAFTER(P$2, "At ")=merged_belt_colours)*merged_months_at_rank),"")</f>
        <v/>
      </c>
      <c r="Q2890" s="18" t="str" cm="1">
        <f t="array" ref="Q2890">IF(LEN($A2890)&gt;0,SUMPRODUCT(($A2890=merged_names)*(_xlfn.TEXTAFTER(Q$2, "At ")=merged_belt_colours)*merged_months_at_rank),"")</f>
        <v/>
      </c>
      <c r="R2890" s="18" t="str" cm="1">
        <f t="array" ref="R2890">IF(LEN($A2890)&gt;0,SUMPRODUCT(($A2890=merged_names)*(_xlfn.TEXTAFTER(R$2, "At ")=merged_belt_colours)*merged_months_at_rank),"")</f>
        <v/>
      </c>
    </row>
    <row r="2891" spans="1:18" x14ac:dyDescent="0.25">
      <c r="A2891"/>
      <c r="B2891" s="15" t="str" cm="1">
        <f t="array" ref="B2891">IFERROR(IF(LEN(A2891)&gt;0, IF(SUMPRODUCT((Inactives[Key]=J2891)*(Inactives[Currently Inactive]))=1,"Inactive","Active"),""),"Active")</f>
        <v/>
      </c>
      <c r="C2891" s="16" t="str" cm="1">
        <f t="array" aca="1" ref="C2891" ca="1">IFERROR(_xlfn._xlws.FILTER(Inactives[Inactive On],(Inactives[Key]=J2891)*(Inactives[Currently Inactive]),""),"")</f>
        <v/>
      </c>
      <c r="D2891" s="16" t="str" cm="1">
        <f t="array" aca="1" ref="D2891" ca="1">IFERROR(INDEX(_xlfn.TEXTSPLIT(E2891," "),1),"")</f>
        <v/>
      </c>
      <c r="E2891" s="15" t="str" cm="1">
        <f t="array" aca="1" ref="E2891" ca="1">IFERROR(_xlfn._xlws.FILTER(merged_ranks,(merged_end_dates=DATE(9999,12,31))*(merged_names=A2891)),"")</f>
        <v/>
      </c>
      <c r="F2891" s="17" t="str">
        <f ca="1">_xlfn.XLOOKUP(J2891,Promotions[Promo Key],Promotions[Promo Date],"")</f>
        <v/>
      </c>
      <c r="G2891" s="18" t="str">
        <f t="shared" ca="1" si="191"/>
        <v/>
      </c>
      <c r="H2891" s="18" t="str">
        <f t="shared" ca="1" si="190"/>
        <v/>
      </c>
      <c r="I2891" s="17" t="str">
        <f>_xlfn.XLOOKUP(A2891,Students[Full Name],Students[Starting Rank],"")</f>
        <v/>
      </c>
      <c r="J2891" s="15" t="str">
        <f t="shared" ca="1" si="192"/>
        <v xml:space="preserve">: </v>
      </c>
      <c r="K2891" s="16" t="str">
        <f>_xlfn.XLOOKUP(A2891,Students[Full Name],Students[Start Date],"")</f>
        <v/>
      </c>
      <c r="L2891" s="18">
        <f t="shared" ca="1" si="193"/>
        <v>-1</v>
      </c>
      <c r="M2891" s="18" cm="1">
        <f t="array" aca="1" ref="M2891" ca="1">SUMPRODUCT(Inactives[Days Inactive]*(Inactives[Student]=A2891))/365</f>
        <v>0</v>
      </c>
      <c r="N2891" s="18" t="str" cm="1">
        <f t="array" ref="N2891">IF(LEN($A2891)&gt;0,SUMPRODUCT(($A2891=merged_names)*(_xlfn.TEXTAFTER(N$2, "At ")=merged_belt_colours)*merged_months_at_rank),"")</f>
        <v/>
      </c>
      <c r="O2891" s="18" t="str" cm="1">
        <f t="array" ref="O2891">IF(LEN($A2891)&gt;0,SUMPRODUCT(($A2891=merged_names)*(_xlfn.TEXTAFTER(O$2, "At ")=merged_belt_colours)*merged_months_at_rank),"")</f>
        <v/>
      </c>
      <c r="P2891" s="18" t="str" cm="1">
        <f t="array" ref="P2891">IF(LEN($A2891)&gt;0,SUMPRODUCT(($A2891=merged_names)*(_xlfn.TEXTAFTER(P$2, "At ")=merged_belt_colours)*merged_months_at_rank),"")</f>
        <v/>
      </c>
      <c r="Q2891" s="18" t="str" cm="1">
        <f t="array" ref="Q2891">IF(LEN($A2891)&gt;0,SUMPRODUCT(($A2891=merged_names)*(_xlfn.TEXTAFTER(Q$2, "At ")=merged_belt_colours)*merged_months_at_rank),"")</f>
        <v/>
      </c>
      <c r="R2891" s="18" t="str" cm="1">
        <f t="array" ref="R2891">IF(LEN($A2891)&gt;0,SUMPRODUCT(($A2891=merged_names)*(_xlfn.TEXTAFTER(R$2, "At ")=merged_belt_colours)*merged_months_at_rank),"")</f>
        <v/>
      </c>
    </row>
    <row r="2892" spans="1:18" x14ac:dyDescent="0.25">
      <c r="A2892"/>
      <c r="B2892" s="15" t="str" cm="1">
        <f t="array" ref="B2892">IFERROR(IF(LEN(A2892)&gt;0, IF(SUMPRODUCT((Inactives[Key]=J2892)*(Inactives[Currently Inactive]))=1,"Inactive","Active"),""),"Active")</f>
        <v/>
      </c>
      <c r="C2892" s="16" t="str" cm="1">
        <f t="array" aca="1" ref="C2892" ca="1">IFERROR(_xlfn._xlws.FILTER(Inactives[Inactive On],(Inactives[Key]=J2892)*(Inactives[Currently Inactive]),""),"")</f>
        <v/>
      </c>
      <c r="D2892" s="16" t="str" cm="1">
        <f t="array" aca="1" ref="D2892" ca="1">IFERROR(INDEX(_xlfn.TEXTSPLIT(E2892," "),1),"")</f>
        <v/>
      </c>
      <c r="E2892" s="15" t="str" cm="1">
        <f t="array" aca="1" ref="E2892" ca="1">IFERROR(_xlfn._xlws.FILTER(merged_ranks,(merged_end_dates=DATE(9999,12,31))*(merged_names=A2892)),"")</f>
        <v/>
      </c>
      <c r="F2892" s="17" t="str">
        <f ca="1">_xlfn.XLOOKUP(J2892,Promotions[Promo Key],Promotions[Promo Date],"")</f>
        <v/>
      </c>
      <c r="G2892" s="18" t="str">
        <f t="shared" ca="1" si="191"/>
        <v/>
      </c>
      <c r="H2892" s="18" t="str">
        <f t="shared" ca="1" si="190"/>
        <v/>
      </c>
      <c r="I2892" s="17" t="str">
        <f>_xlfn.XLOOKUP(A2892,Students[Full Name],Students[Starting Rank],"")</f>
        <v/>
      </c>
      <c r="J2892" s="15" t="str">
        <f t="shared" ca="1" si="192"/>
        <v xml:space="preserve">: </v>
      </c>
      <c r="K2892" s="16" t="str">
        <f>_xlfn.XLOOKUP(A2892,Students[Full Name],Students[Start Date],"")</f>
        <v/>
      </c>
      <c r="L2892" s="18">
        <f t="shared" ca="1" si="193"/>
        <v>-1</v>
      </c>
      <c r="M2892" s="18" cm="1">
        <f t="array" aca="1" ref="M2892" ca="1">SUMPRODUCT(Inactives[Days Inactive]*(Inactives[Student]=A2892))/365</f>
        <v>0</v>
      </c>
      <c r="N2892" s="18" t="str" cm="1">
        <f t="array" ref="N2892">IF(LEN($A2892)&gt;0,SUMPRODUCT(($A2892=merged_names)*(_xlfn.TEXTAFTER(N$2, "At ")=merged_belt_colours)*merged_months_at_rank),"")</f>
        <v/>
      </c>
      <c r="O2892" s="18" t="str" cm="1">
        <f t="array" ref="O2892">IF(LEN($A2892)&gt;0,SUMPRODUCT(($A2892=merged_names)*(_xlfn.TEXTAFTER(O$2, "At ")=merged_belt_colours)*merged_months_at_rank),"")</f>
        <v/>
      </c>
      <c r="P2892" s="18" t="str" cm="1">
        <f t="array" ref="P2892">IF(LEN($A2892)&gt;0,SUMPRODUCT(($A2892=merged_names)*(_xlfn.TEXTAFTER(P$2, "At ")=merged_belt_colours)*merged_months_at_rank),"")</f>
        <v/>
      </c>
      <c r="Q2892" s="18" t="str" cm="1">
        <f t="array" ref="Q2892">IF(LEN($A2892)&gt;0,SUMPRODUCT(($A2892=merged_names)*(_xlfn.TEXTAFTER(Q$2, "At ")=merged_belt_colours)*merged_months_at_rank),"")</f>
        <v/>
      </c>
      <c r="R2892" s="18" t="str" cm="1">
        <f t="array" ref="R2892">IF(LEN($A2892)&gt;0,SUMPRODUCT(($A2892=merged_names)*(_xlfn.TEXTAFTER(R$2, "At ")=merged_belt_colours)*merged_months_at_rank),"")</f>
        <v/>
      </c>
    </row>
    <row r="2893" spans="1:18" x14ac:dyDescent="0.25">
      <c r="A2893"/>
      <c r="B2893" s="15" t="str" cm="1">
        <f t="array" ref="B2893">IFERROR(IF(LEN(A2893)&gt;0, IF(SUMPRODUCT((Inactives[Key]=J2893)*(Inactives[Currently Inactive]))=1,"Inactive","Active"),""),"Active")</f>
        <v/>
      </c>
      <c r="C2893" s="16" t="str" cm="1">
        <f t="array" aca="1" ref="C2893" ca="1">IFERROR(_xlfn._xlws.FILTER(Inactives[Inactive On],(Inactives[Key]=J2893)*(Inactives[Currently Inactive]),""),"")</f>
        <v/>
      </c>
      <c r="D2893" s="16" t="str" cm="1">
        <f t="array" aca="1" ref="D2893" ca="1">IFERROR(INDEX(_xlfn.TEXTSPLIT(E2893," "),1),"")</f>
        <v/>
      </c>
      <c r="E2893" s="15" t="str" cm="1">
        <f t="array" aca="1" ref="E2893" ca="1">IFERROR(_xlfn._xlws.FILTER(merged_ranks,(merged_end_dates=DATE(9999,12,31))*(merged_names=A2893)),"")</f>
        <v/>
      </c>
      <c r="F2893" s="17" t="str">
        <f ca="1">_xlfn.XLOOKUP(J2893,Promotions[Promo Key],Promotions[Promo Date],"")</f>
        <v/>
      </c>
      <c r="G2893" s="18" t="str">
        <f t="shared" ca="1" si="191"/>
        <v/>
      </c>
      <c r="H2893" s="18" t="str">
        <f t="shared" ca="1" si="190"/>
        <v/>
      </c>
      <c r="I2893" s="17" t="str">
        <f>_xlfn.XLOOKUP(A2893,Students[Full Name],Students[Starting Rank],"")</f>
        <v/>
      </c>
      <c r="J2893" s="15" t="str">
        <f t="shared" ca="1" si="192"/>
        <v xml:space="preserve">: </v>
      </c>
      <c r="K2893" s="16" t="str">
        <f>_xlfn.XLOOKUP(A2893,Students[Full Name],Students[Start Date],"")</f>
        <v/>
      </c>
      <c r="L2893" s="18">
        <f t="shared" ca="1" si="193"/>
        <v>-1</v>
      </c>
      <c r="M2893" s="18" cm="1">
        <f t="array" aca="1" ref="M2893" ca="1">SUMPRODUCT(Inactives[Days Inactive]*(Inactives[Student]=A2893))/365</f>
        <v>0</v>
      </c>
      <c r="N2893" s="18" t="str" cm="1">
        <f t="array" ref="N2893">IF(LEN($A2893)&gt;0,SUMPRODUCT(($A2893=merged_names)*(_xlfn.TEXTAFTER(N$2, "At ")=merged_belt_colours)*merged_months_at_rank),"")</f>
        <v/>
      </c>
      <c r="O2893" s="18" t="str" cm="1">
        <f t="array" ref="O2893">IF(LEN($A2893)&gt;0,SUMPRODUCT(($A2893=merged_names)*(_xlfn.TEXTAFTER(O$2, "At ")=merged_belt_colours)*merged_months_at_rank),"")</f>
        <v/>
      </c>
      <c r="P2893" s="18" t="str" cm="1">
        <f t="array" ref="P2893">IF(LEN($A2893)&gt;0,SUMPRODUCT(($A2893=merged_names)*(_xlfn.TEXTAFTER(P$2, "At ")=merged_belt_colours)*merged_months_at_rank),"")</f>
        <v/>
      </c>
      <c r="Q2893" s="18" t="str" cm="1">
        <f t="array" ref="Q2893">IF(LEN($A2893)&gt;0,SUMPRODUCT(($A2893=merged_names)*(_xlfn.TEXTAFTER(Q$2, "At ")=merged_belt_colours)*merged_months_at_rank),"")</f>
        <v/>
      </c>
      <c r="R2893" s="18" t="str" cm="1">
        <f t="array" ref="R2893">IF(LEN($A2893)&gt;0,SUMPRODUCT(($A2893=merged_names)*(_xlfn.TEXTAFTER(R$2, "At ")=merged_belt_colours)*merged_months_at_rank),"")</f>
        <v/>
      </c>
    </row>
    <row r="2894" spans="1:18" x14ac:dyDescent="0.25">
      <c r="A2894"/>
      <c r="B2894" s="15" t="str" cm="1">
        <f t="array" ref="B2894">IFERROR(IF(LEN(A2894)&gt;0, IF(SUMPRODUCT((Inactives[Key]=J2894)*(Inactives[Currently Inactive]))=1,"Inactive","Active"),""),"Active")</f>
        <v/>
      </c>
      <c r="C2894" s="16" t="str" cm="1">
        <f t="array" aca="1" ref="C2894" ca="1">IFERROR(_xlfn._xlws.FILTER(Inactives[Inactive On],(Inactives[Key]=J2894)*(Inactives[Currently Inactive]),""),"")</f>
        <v/>
      </c>
      <c r="D2894" s="16" t="str" cm="1">
        <f t="array" aca="1" ref="D2894" ca="1">IFERROR(INDEX(_xlfn.TEXTSPLIT(E2894," "),1),"")</f>
        <v/>
      </c>
      <c r="E2894" s="15" t="str" cm="1">
        <f t="array" aca="1" ref="E2894" ca="1">IFERROR(_xlfn._xlws.FILTER(merged_ranks,(merged_end_dates=DATE(9999,12,31))*(merged_names=A2894)),"")</f>
        <v/>
      </c>
      <c r="F2894" s="17" t="str">
        <f ca="1">_xlfn.XLOOKUP(J2894,Promotions[Promo Key],Promotions[Promo Date],"")</f>
        <v/>
      </c>
      <c r="G2894" s="18" t="str">
        <f t="shared" ca="1" si="191"/>
        <v/>
      </c>
      <c r="H2894" s="18" t="str">
        <f t="shared" ca="1" si="190"/>
        <v/>
      </c>
      <c r="I2894" s="17" t="str">
        <f>_xlfn.XLOOKUP(A2894,Students[Full Name],Students[Starting Rank],"")</f>
        <v/>
      </c>
      <c r="J2894" s="15" t="str">
        <f t="shared" ca="1" si="192"/>
        <v xml:space="preserve">: </v>
      </c>
      <c r="K2894" s="16" t="str">
        <f>_xlfn.XLOOKUP(A2894,Students[Full Name],Students[Start Date],"")</f>
        <v/>
      </c>
      <c r="L2894" s="18">
        <f t="shared" ca="1" si="193"/>
        <v>-1</v>
      </c>
      <c r="M2894" s="18" cm="1">
        <f t="array" aca="1" ref="M2894" ca="1">SUMPRODUCT(Inactives[Days Inactive]*(Inactives[Student]=A2894))/365</f>
        <v>0</v>
      </c>
      <c r="N2894" s="18" t="str" cm="1">
        <f t="array" ref="N2894">IF(LEN($A2894)&gt;0,SUMPRODUCT(($A2894=merged_names)*(_xlfn.TEXTAFTER(N$2, "At ")=merged_belt_colours)*merged_months_at_rank),"")</f>
        <v/>
      </c>
      <c r="O2894" s="18" t="str" cm="1">
        <f t="array" ref="O2894">IF(LEN($A2894)&gt;0,SUMPRODUCT(($A2894=merged_names)*(_xlfn.TEXTAFTER(O$2, "At ")=merged_belt_colours)*merged_months_at_rank),"")</f>
        <v/>
      </c>
      <c r="P2894" s="18" t="str" cm="1">
        <f t="array" ref="P2894">IF(LEN($A2894)&gt;0,SUMPRODUCT(($A2894=merged_names)*(_xlfn.TEXTAFTER(P$2, "At ")=merged_belt_colours)*merged_months_at_rank),"")</f>
        <v/>
      </c>
      <c r="Q2894" s="18" t="str" cm="1">
        <f t="array" ref="Q2894">IF(LEN($A2894)&gt;0,SUMPRODUCT(($A2894=merged_names)*(_xlfn.TEXTAFTER(Q$2, "At ")=merged_belt_colours)*merged_months_at_rank),"")</f>
        <v/>
      </c>
      <c r="R2894" s="18" t="str" cm="1">
        <f t="array" ref="R2894">IF(LEN($A2894)&gt;0,SUMPRODUCT(($A2894=merged_names)*(_xlfn.TEXTAFTER(R$2, "At ")=merged_belt_colours)*merged_months_at_rank),"")</f>
        <v/>
      </c>
    </row>
    <row r="2895" spans="1:18" x14ac:dyDescent="0.25">
      <c r="A2895"/>
      <c r="B2895" s="15" t="str" cm="1">
        <f t="array" ref="B2895">IFERROR(IF(LEN(A2895)&gt;0, IF(SUMPRODUCT((Inactives[Key]=J2895)*(Inactives[Currently Inactive]))=1,"Inactive","Active"),""),"Active")</f>
        <v/>
      </c>
      <c r="C2895" s="16" t="str" cm="1">
        <f t="array" aca="1" ref="C2895" ca="1">IFERROR(_xlfn._xlws.FILTER(Inactives[Inactive On],(Inactives[Key]=J2895)*(Inactives[Currently Inactive]),""),"")</f>
        <v/>
      </c>
      <c r="D2895" s="16" t="str" cm="1">
        <f t="array" aca="1" ref="D2895" ca="1">IFERROR(INDEX(_xlfn.TEXTSPLIT(E2895," "),1),"")</f>
        <v/>
      </c>
      <c r="E2895" s="15" t="str" cm="1">
        <f t="array" aca="1" ref="E2895" ca="1">IFERROR(_xlfn._xlws.FILTER(merged_ranks,(merged_end_dates=DATE(9999,12,31))*(merged_names=A2895)),"")</f>
        <v/>
      </c>
      <c r="F2895" s="17" t="str">
        <f ca="1">_xlfn.XLOOKUP(J2895,Promotions[Promo Key],Promotions[Promo Date],"")</f>
        <v/>
      </c>
      <c r="G2895" s="18" t="str">
        <f t="shared" ca="1" si="191"/>
        <v/>
      </c>
      <c r="H2895" s="18" t="str">
        <f t="shared" ca="1" si="190"/>
        <v/>
      </c>
      <c r="I2895" s="17" t="str">
        <f>_xlfn.XLOOKUP(A2895,Students[Full Name],Students[Starting Rank],"")</f>
        <v/>
      </c>
      <c r="J2895" s="15" t="str">
        <f t="shared" ca="1" si="192"/>
        <v xml:space="preserve">: </v>
      </c>
      <c r="K2895" s="16" t="str">
        <f>_xlfn.XLOOKUP(A2895,Students[Full Name],Students[Start Date],"")</f>
        <v/>
      </c>
      <c r="L2895" s="18">
        <f t="shared" ca="1" si="193"/>
        <v>-1</v>
      </c>
      <c r="M2895" s="18" cm="1">
        <f t="array" aca="1" ref="M2895" ca="1">SUMPRODUCT(Inactives[Days Inactive]*(Inactives[Student]=A2895))/365</f>
        <v>0</v>
      </c>
      <c r="N2895" s="18" t="str" cm="1">
        <f t="array" ref="N2895">IF(LEN($A2895)&gt;0,SUMPRODUCT(($A2895=merged_names)*(_xlfn.TEXTAFTER(N$2, "At ")=merged_belt_colours)*merged_months_at_rank),"")</f>
        <v/>
      </c>
      <c r="O2895" s="18" t="str" cm="1">
        <f t="array" ref="O2895">IF(LEN($A2895)&gt;0,SUMPRODUCT(($A2895=merged_names)*(_xlfn.TEXTAFTER(O$2, "At ")=merged_belt_colours)*merged_months_at_rank),"")</f>
        <v/>
      </c>
      <c r="P2895" s="18" t="str" cm="1">
        <f t="array" ref="P2895">IF(LEN($A2895)&gt;0,SUMPRODUCT(($A2895=merged_names)*(_xlfn.TEXTAFTER(P$2, "At ")=merged_belt_colours)*merged_months_at_rank),"")</f>
        <v/>
      </c>
      <c r="Q2895" s="18" t="str" cm="1">
        <f t="array" ref="Q2895">IF(LEN($A2895)&gt;0,SUMPRODUCT(($A2895=merged_names)*(_xlfn.TEXTAFTER(Q$2, "At ")=merged_belt_colours)*merged_months_at_rank),"")</f>
        <v/>
      </c>
      <c r="R2895" s="18" t="str" cm="1">
        <f t="array" ref="R2895">IF(LEN($A2895)&gt;0,SUMPRODUCT(($A2895=merged_names)*(_xlfn.TEXTAFTER(R$2, "At ")=merged_belt_colours)*merged_months_at_rank),"")</f>
        <v/>
      </c>
    </row>
    <row r="2896" spans="1:18" x14ac:dyDescent="0.25">
      <c r="A2896"/>
      <c r="B2896" s="15" t="str" cm="1">
        <f t="array" ref="B2896">IFERROR(IF(LEN(A2896)&gt;0, IF(SUMPRODUCT((Inactives[Key]=J2896)*(Inactives[Currently Inactive]))=1,"Inactive","Active"),""),"Active")</f>
        <v/>
      </c>
      <c r="C2896" s="16" t="str" cm="1">
        <f t="array" aca="1" ref="C2896" ca="1">IFERROR(_xlfn._xlws.FILTER(Inactives[Inactive On],(Inactives[Key]=J2896)*(Inactives[Currently Inactive]),""),"")</f>
        <v/>
      </c>
      <c r="D2896" s="16" t="str" cm="1">
        <f t="array" aca="1" ref="D2896" ca="1">IFERROR(INDEX(_xlfn.TEXTSPLIT(E2896," "),1),"")</f>
        <v/>
      </c>
      <c r="E2896" s="15" t="str" cm="1">
        <f t="array" aca="1" ref="E2896" ca="1">IFERROR(_xlfn._xlws.FILTER(merged_ranks,(merged_end_dates=DATE(9999,12,31))*(merged_names=A2896)),"")</f>
        <v/>
      </c>
      <c r="F2896" s="17" t="str">
        <f ca="1">_xlfn.XLOOKUP(J2896,Promotions[Promo Key],Promotions[Promo Date],"")</f>
        <v/>
      </c>
      <c r="G2896" s="18" t="str">
        <f t="shared" ca="1" si="191"/>
        <v/>
      </c>
      <c r="H2896" s="18" t="str">
        <f t="shared" ca="1" si="190"/>
        <v/>
      </c>
      <c r="I2896" s="17" t="str">
        <f>_xlfn.XLOOKUP(A2896,Students[Full Name],Students[Starting Rank],"")</f>
        <v/>
      </c>
      <c r="J2896" s="15" t="str">
        <f t="shared" ca="1" si="192"/>
        <v xml:space="preserve">: </v>
      </c>
      <c r="K2896" s="16" t="str">
        <f>_xlfn.XLOOKUP(A2896,Students[Full Name],Students[Start Date],"")</f>
        <v/>
      </c>
      <c r="L2896" s="18">
        <f t="shared" ca="1" si="193"/>
        <v>-1</v>
      </c>
      <c r="M2896" s="18" cm="1">
        <f t="array" aca="1" ref="M2896" ca="1">SUMPRODUCT(Inactives[Days Inactive]*(Inactives[Student]=A2896))/365</f>
        <v>0</v>
      </c>
      <c r="N2896" s="18" t="str" cm="1">
        <f t="array" ref="N2896">IF(LEN($A2896)&gt;0,SUMPRODUCT(($A2896=merged_names)*(_xlfn.TEXTAFTER(N$2, "At ")=merged_belt_colours)*merged_months_at_rank),"")</f>
        <v/>
      </c>
      <c r="O2896" s="18" t="str" cm="1">
        <f t="array" ref="O2896">IF(LEN($A2896)&gt;0,SUMPRODUCT(($A2896=merged_names)*(_xlfn.TEXTAFTER(O$2, "At ")=merged_belt_colours)*merged_months_at_rank),"")</f>
        <v/>
      </c>
      <c r="P2896" s="18" t="str" cm="1">
        <f t="array" ref="P2896">IF(LEN($A2896)&gt;0,SUMPRODUCT(($A2896=merged_names)*(_xlfn.TEXTAFTER(P$2, "At ")=merged_belt_colours)*merged_months_at_rank),"")</f>
        <v/>
      </c>
      <c r="Q2896" s="18" t="str" cm="1">
        <f t="array" ref="Q2896">IF(LEN($A2896)&gt;0,SUMPRODUCT(($A2896=merged_names)*(_xlfn.TEXTAFTER(Q$2, "At ")=merged_belt_colours)*merged_months_at_rank),"")</f>
        <v/>
      </c>
      <c r="R2896" s="18" t="str" cm="1">
        <f t="array" ref="R2896">IF(LEN($A2896)&gt;0,SUMPRODUCT(($A2896=merged_names)*(_xlfn.TEXTAFTER(R$2, "At ")=merged_belt_colours)*merged_months_at_rank),"")</f>
        <v/>
      </c>
    </row>
    <row r="2897" spans="1:18" x14ac:dyDescent="0.25">
      <c r="A2897"/>
      <c r="B2897" s="15" t="str" cm="1">
        <f t="array" ref="B2897">IFERROR(IF(LEN(A2897)&gt;0, IF(SUMPRODUCT((Inactives[Key]=J2897)*(Inactives[Currently Inactive]))=1,"Inactive","Active"),""),"Active")</f>
        <v/>
      </c>
      <c r="C2897" s="16" t="str" cm="1">
        <f t="array" aca="1" ref="C2897" ca="1">IFERROR(_xlfn._xlws.FILTER(Inactives[Inactive On],(Inactives[Key]=J2897)*(Inactives[Currently Inactive]),""),"")</f>
        <v/>
      </c>
      <c r="D2897" s="16" t="str" cm="1">
        <f t="array" aca="1" ref="D2897" ca="1">IFERROR(INDEX(_xlfn.TEXTSPLIT(E2897," "),1),"")</f>
        <v/>
      </c>
      <c r="E2897" s="15" t="str" cm="1">
        <f t="array" aca="1" ref="E2897" ca="1">IFERROR(_xlfn._xlws.FILTER(merged_ranks,(merged_end_dates=DATE(9999,12,31))*(merged_names=A2897)),"")</f>
        <v/>
      </c>
      <c r="F2897" s="17" t="str">
        <f ca="1">_xlfn.XLOOKUP(J2897,Promotions[Promo Key],Promotions[Promo Date],"")</f>
        <v/>
      </c>
      <c r="G2897" s="18" t="str">
        <f t="shared" ca="1" si="191"/>
        <v/>
      </c>
      <c r="H2897" s="18" t="str">
        <f t="shared" ca="1" si="190"/>
        <v/>
      </c>
      <c r="I2897" s="17" t="str">
        <f>_xlfn.XLOOKUP(A2897,Students[Full Name],Students[Starting Rank],"")</f>
        <v/>
      </c>
      <c r="J2897" s="15" t="str">
        <f t="shared" ca="1" si="192"/>
        <v xml:space="preserve">: </v>
      </c>
      <c r="K2897" s="16" t="str">
        <f>_xlfn.XLOOKUP(A2897,Students[Full Name],Students[Start Date],"")</f>
        <v/>
      </c>
      <c r="L2897" s="18">
        <f t="shared" ca="1" si="193"/>
        <v>-1</v>
      </c>
      <c r="M2897" s="18" cm="1">
        <f t="array" aca="1" ref="M2897" ca="1">SUMPRODUCT(Inactives[Days Inactive]*(Inactives[Student]=A2897))/365</f>
        <v>0</v>
      </c>
      <c r="N2897" s="18" t="str" cm="1">
        <f t="array" ref="N2897">IF(LEN($A2897)&gt;0,SUMPRODUCT(($A2897=merged_names)*(_xlfn.TEXTAFTER(N$2, "At ")=merged_belt_colours)*merged_months_at_rank),"")</f>
        <v/>
      </c>
      <c r="O2897" s="18" t="str" cm="1">
        <f t="array" ref="O2897">IF(LEN($A2897)&gt;0,SUMPRODUCT(($A2897=merged_names)*(_xlfn.TEXTAFTER(O$2, "At ")=merged_belt_colours)*merged_months_at_rank),"")</f>
        <v/>
      </c>
      <c r="P2897" s="18" t="str" cm="1">
        <f t="array" ref="P2897">IF(LEN($A2897)&gt;0,SUMPRODUCT(($A2897=merged_names)*(_xlfn.TEXTAFTER(P$2, "At ")=merged_belt_colours)*merged_months_at_rank),"")</f>
        <v/>
      </c>
      <c r="Q2897" s="18" t="str" cm="1">
        <f t="array" ref="Q2897">IF(LEN($A2897)&gt;0,SUMPRODUCT(($A2897=merged_names)*(_xlfn.TEXTAFTER(Q$2, "At ")=merged_belt_colours)*merged_months_at_rank),"")</f>
        <v/>
      </c>
      <c r="R2897" s="18" t="str" cm="1">
        <f t="array" ref="R2897">IF(LEN($A2897)&gt;0,SUMPRODUCT(($A2897=merged_names)*(_xlfn.TEXTAFTER(R$2, "At ")=merged_belt_colours)*merged_months_at_rank),"")</f>
        <v/>
      </c>
    </row>
    <row r="2898" spans="1:18" x14ac:dyDescent="0.25">
      <c r="A2898"/>
      <c r="B2898" s="15" t="str" cm="1">
        <f t="array" ref="B2898">IFERROR(IF(LEN(A2898)&gt;0, IF(SUMPRODUCT((Inactives[Key]=J2898)*(Inactives[Currently Inactive]))=1,"Inactive","Active"),""),"Active")</f>
        <v/>
      </c>
      <c r="C2898" s="16" t="str" cm="1">
        <f t="array" aca="1" ref="C2898" ca="1">IFERROR(_xlfn._xlws.FILTER(Inactives[Inactive On],(Inactives[Key]=J2898)*(Inactives[Currently Inactive]),""),"")</f>
        <v/>
      </c>
      <c r="D2898" s="16" t="str" cm="1">
        <f t="array" aca="1" ref="D2898" ca="1">IFERROR(INDEX(_xlfn.TEXTSPLIT(E2898," "),1),"")</f>
        <v/>
      </c>
      <c r="E2898" s="15" t="str" cm="1">
        <f t="array" aca="1" ref="E2898" ca="1">IFERROR(_xlfn._xlws.FILTER(merged_ranks,(merged_end_dates=DATE(9999,12,31))*(merged_names=A2898)),"")</f>
        <v/>
      </c>
      <c r="F2898" s="17" t="str">
        <f ca="1">_xlfn.XLOOKUP(J2898,Promotions[Promo Key],Promotions[Promo Date],"")</f>
        <v/>
      </c>
      <c r="G2898" s="18" t="str">
        <f t="shared" ca="1" si="191"/>
        <v/>
      </c>
      <c r="H2898" s="18" t="str">
        <f t="shared" ca="1" si="190"/>
        <v/>
      </c>
      <c r="I2898" s="17" t="str">
        <f>_xlfn.XLOOKUP(A2898,Students[Full Name],Students[Starting Rank],"")</f>
        <v/>
      </c>
      <c r="J2898" s="15" t="str">
        <f t="shared" ca="1" si="192"/>
        <v xml:space="preserve">: </v>
      </c>
      <c r="K2898" s="16" t="str">
        <f>_xlfn.XLOOKUP(A2898,Students[Full Name],Students[Start Date],"")</f>
        <v/>
      </c>
      <c r="L2898" s="18">
        <f t="shared" ca="1" si="193"/>
        <v>-1</v>
      </c>
      <c r="M2898" s="18" cm="1">
        <f t="array" aca="1" ref="M2898" ca="1">SUMPRODUCT(Inactives[Days Inactive]*(Inactives[Student]=A2898))/365</f>
        <v>0</v>
      </c>
      <c r="N2898" s="18" t="str" cm="1">
        <f t="array" ref="N2898">IF(LEN($A2898)&gt;0,SUMPRODUCT(($A2898=merged_names)*(_xlfn.TEXTAFTER(N$2, "At ")=merged_belt_colours)*merged_months_at_rank),"")</f>
        <v/>
      </c>
      <c r="O2898" s="18" t="str" cm="1">
        <f t="array" ref="O2898">IF(LEN($A2898)&gt;0,SUMPRODUCT(($A2898=merged_names)*(_xlfn.TEXTAFTER(O$2, "At ")=merged_belt_colours)*merged_months_at_rank),"")</f>
        <v/>
      </c>
      <c r="P2898" s="18" t="str" cm="1">
        <f t="array" ref="P2898">IF(LEN($A2898)&gt;0,SUMPRODUCT(($A2898=merged_names)*(_xlfn.TEXTAFTER(P$2, "At ")=merged_belt_colours)*merged_months_at_rank),"")</f>
        <v/>
      </c>
      <c r="Q2898" s="18" t="str" cm="1">
        <f t="array" ref="Q2898">IF(LEN($A2898)&gt;0,SUMPRODUCT(($A2898=merged_names)*(_xlfn.TEXTAFTER(Q$2, "At ")=merged_belt_colours)*merged_months_at_rank),"")</f>
        <v/>
      </c>
      <c r="R2898" s="18" t="str" cm="1">
        <f t="array" ref="R2898">IF(LEN($A2898)&gt;0,SUMPRODUCT(($A2898=merged_names)*(_xlfn.TEXTAFTER(R$2, "At ")=merged_belt_colours)*merged_months_at_rank),"")</f>
        <v/>
      </c>
    </row>
    <row r="2899" spans="1:18" x14ac:dyDescent="0.25">
      <c r="A2899"/>
      <c r="B2899" s="15" t="str" cm="1">
        <f t="array" ref="B2899">IFERROR(IF(LEN(A2899)&gt;0, IF(SUMPRODUCT((Inactives[Key]=J2899)*(Inactives[Currently Inactive]))=1,"Inactive","Active"),""),"Active")</f>
        <v/>
      </c>
      <c r="C2899" s="16" t="str" cm="1">
        <f t="array" aca="1" ref="C2899" ca="1">IFERROR(_xlfn._xlws.FILTER(Inactives[Inactive On],(Inactives[Key]=J2899)*(Inactives[Currently Inactive]),""),"")</f>
        <v/>
      </c>
      <c r="D2899" s="16" t="str" cm="1">
        <f t="array" aca="1" ref="D2899" ca="1">IFERROR(INDEX(_xlfn.TEXTSPLIT(E2899," "),1),"")</f>
        <v/>
      </c>
      <c r="E2899" s="15" t="str" cm="1">
        <f t="array" aca="1" ref="E2899" ca="1">IFERROR(_xlfn._xlws.FILTER(merged_ranks,(merged_end_dates=DATE(9999,12,31))*(merged_names=A2899)),"")</f>
        <v/>
      </c>
      <c r="F2899" s="17" t="str">
        <f ca="1">_xlfn.XLOOKUP(J2899,Promotions[Promo Key],Promotions[Promo Date],"")</f>
        <v/>
      </c>
      <c r="G2899" s="18" t="str">
        <f t="shared" ca="1" si="191"/>
        <v/>
      </c>
      <c r="H2899" s="18" t="str">
        <f t="shared" ca="1" si="190"/>
        <v/>
      </c>
      <c r="I2899" s="17" t="str">
        <f>_xlfn.XLOOKUP(A2899,Students[Full Name],Students[Starting Rank],"")</f>
        <v/>
      </c>
      <c r="J2899" s="15" t="str">
        <f t="shared" ca="1" si="192"/>
        <v xml:space="preserve">: </v>
      </c>
      <c r="K2899" s="16" t="str">
        <f>_xlfn.XLOOKUP(A2899,Students[Full Name],Students[Start Date],"")</f>
        <v/>
      </c>
      <c r="L2899" s="18">
        <f t="shared" ca="1" si="193"/>
        <v>-1</v>
      </c>
      <c r="M2899" s="18" cm="1">
        <f t="array" aca="1" ref="M2899" ca="1">SUMPRODUCT(Inactives[Days Inactive]*(Inactives[Student]=A2899))/365</f>
        <v>0</v>
      </c>
      <c r="N2899" s="18" t="str" cm="1">
        <f t="array" ref="N2899">IF(LEN($A2899)&gt;0,SUMPRODUCT(($A2899=merged_names)*(_xlfn.TEXTAFTER(N$2, "At ")=merged_belt_colours)*merged_months_at_rank),"")</f>
        <v/>
      </c>
      <c r="O2899" s="18" t="str" cm="1">
        <f t="array" ref="O2899">IF(LEN($A2899)&gt;0,SUMPRODUCT(($A2899=merged_names)*(_xlfn.TEXTAFTER(O$2, "At ")=merged_belt_colours)*merged_months_at_rank),"")</f>
        <v/>
      </c>
      <c r="P2899" s="18" t="str" cm="1">
        <f t="array" ref="P2899">IF(LEN($A2899)&gt;0,SUMPRODUCT(($A2899=merged_names)*(_xlfn.TEXTAFTER(P$2, "At ")=merged_belt_colours)*merged_months_at_rank),"")</f>
        <v/>
      </c>
      <c r="Q2899" s="18" t="str" cm="1">
        <f t="array" ref="Q2899">IF(LEN($A2899)&gt;0,SUMPRODUCT(($A2899=merged_names)*(_xlfn.TEXTAFTER(Q$2, "At ")=merged_belt_colours)*merged_months_at_rank),"")</f>
        <v/>
      </c>
      <c r="R2899" s="18" t="str" cm="1">
        <f t="array" ref="R2899">IF(LEN($A2899)&gt;0,SUMPRODUCT(($A2899=merged_names)*(_xlfn.TEXTAFTER(R$2, "At ")=merged_belt_colours)*merged_months_at_rank),"")</f>
        <v/>
      </c>
    </row>
    <row r="2900" spans="1:18" x14ac:dyDescent="0.25">
      <c r="A2900"/>
      <c r="B2900" s="15" t="str" cm="1">
        <f t="array" ref="B2900">IFERROR(IF(LEN(A2900)&gt;0, IF(SUMPRODUCT((Inactives[Key]=J2900)*(Inactives[Currently Inactive]))=1,"Inactive","Active"),""),"Active")</f>
        <v/>
      </c>
      <c r="C2900" s="16" t="str" cm="1">
        <f t="array" aca="1" ref="C2900" ca="1">IFERROR(_xlfn._xlws.FILTER(Inactives[Inactive On],(Inactives[Key]=J2900)*(Inactives[Currently Inactive]),""),"")</f>
        <v/>
      </c>
      <c r="D2900" s="16" t="str" cm="1">
        <f t="array" aca="1" ref="D2900" ca="1">IFERROR(INDEX(_xlfn.TEXTSPLIT(E2900," "),1),"")</f>
        <v/>
      </c>
      <c r="E2900" s="15" t="str" cm="1">
        <f t="array" aca="1" ref="E2900" ca="1">IFERROR(_xlfn._xlws.FILTER(merged_ranks,(merged_end_dates=DATE(9999,12,31))*(merged_names=A2900)),"")</f>
        <v/>
      </c>
      <c r="F2900" s="17" t="str">
        <f ca="1">_xlfn.XLOOKUP(J2900,Promotions[Promo Key],Promotions[Promo Date],"")</f>
        <v/>
      </c>
      <c r="G2900" s="18" t="str">
        <f t="shared" ca="1" si="191"/>
        <v/>
      </c>
      <c r="H2900" s="18" t="str">
        <f t="shared" ca="1" si="190"/>
        <v/>
      </c>
      <c r="I2900" s="17" t="str">
        <f>_xlfn.XLOOKUP(A2900,Students[Full Name],Students[Starting Rank],"")</f>
        <v/>
      </c>
      <c r="J2900" s="15" t="str">
        <f t="shared" ca="1" si="192"/>
        <v xml:space="preserve">: </v>
      </c>
      <c r="K2900" s="16" t="str">
        <f>_xlfn.XLOOKUP(A2900,Students[Full Name],Students[Start Date],"")</f>
        <v/>
      </c>
      <c r="L2900" s="18">
        <f t="shared" ca="1" si="193"/>
        <v>-1</v>
      </c>
      <c r="M2900" s="18" cm="1">
        <f t="array" aca="1" ref="M2900" ca="1">SUMPRODUCT(Inactives[Days Inactive]*(Inactives[Student]=A2900))/365</f>
        <v>0</v>
      </c>
      <c r="N2900" s="18" t="str" cm="1">
        <f t="array" ref="N2900">IF(LEN($A2900)&gt;0,SUMPRODUCT(($A2900=merged_names)*(_xlfn.TEXTAFTER(N$2, "At ")=merged_belt_colours)*merged_months_at_rank),"")</f>
        <v/>
      </c>
      <c r="O2900" s="18" t="str" cm="1">
        <f t="array" ref="O2900">IF(LEN($A2900)&gt;0,SUMPRODUCT(($A2900=merged_names)*(_xlfn.TEXTAFTER(O$2, "At ")=merged_belt_colours)*merged_months_at_rank),"")</f>
        <v/>
      </c>
      <c r="P2900" s="18" t="str" cm="1">
        <f t="array" ref="P2900">IF(LEN($A2900)&gt;0,SUMPRODUCT(($A2900=merged_names)*(_xlfn.TEXTAFTER(P$2, "At ")=merged_belt_colours)*merged_months_at_rank),"")</f>
        <v/>
      </c>
      <c r="Q2900" s="18" t="str" cm="1">
        <f t="array" ref="Q2900">IF(LEN($A2900)&gt;0,SUMPRODUCT(($A2900=merged_names)*(_xlfn.TEXTAFTER(Q$2, "At ")=merged_belt_colours)*merged_months_at_rank),"")</f>
        <v/>
      </c>
      <c r="R2900" s="18" t="str" cm="1">
        <f t="array" ref="R2900">IF(LEN($A2900)&gt;0,SUMPRODUCT(($A2900=merged_names)*(_xlfn.TEXTAFTER(R$2, "At ")=merged_belt_colours)*merged_months_at_rank),"")</f>
        <v/>
      </c>
    </row>
    <row r="2901" spans="1:18" x14ac:dyDescent="0.25">
      <c r="A2901"/>
      <c r="B2901" s="15" t="str" cm="1">
        <f t="array" ref="B2901">IFERROR(IF(LEN(A2901)&gt;0, IF(SUMPRODUCT((Inactives[Key]=J2901)*(Inactives[Currently Inactive]))=1,"Inactive","Active"),""),"Active")</f>
        <v/>
      </c>
      <c r="C2901" s="16" t="str" cm="1">
        <f t="array" aca="1" ref="C2901" ca="1">IFERROR(_xlfn._xlws.FILTER(Inactives[Inactive On],(Inactives[Key]=J2901)*(Inactives[Currently Inactive]),""),"")</f>
        <v/>
      </c>
      <c r="D2901" s="16" t="str" cm="1">
        <f t="array" aca="1" ref="D2901" ca="1">IFERROR(INDEX(_xlfn.TEXTSPLIT(E2901," "),1),"")</f>
        <v/>
      </c>
      <c r="E2901" s="15" t="str" cm="1">
        <f t="array" aca="1" ref="E2901" ca="1">IFERROR(_xlfn._xlws.FILTER(merged_ranks,(merged_end_dates=DATE(9999,12,31))*(merged_names=A2901)),"")</f>
        <v/>
      </c>
      <c r="F2901" s="17" t="str">
        <f ca="1">_xlfn.XLOOKUP(J2901,Promotions[Promo Key],Promotions[Promo Date],"")</f>
        <v/>
      </c>
      <c r="G2901" s="18" t="str">
        <f t="shared" ca="1" si="191"/>
        <v/>
      </c>
      <c r="H2901" s="18" t="str">
        <f t="shared" ca="1" si="190"/>
        <v/>
      </c>
      <c r="I2901" s="17" t="str">
        <f>_xlfn.XLOOKUP(A2901,Students[Full Name],Students[Starting Rank],"")</f>
        <v/>
      </c>
      <c r="J2901" s="15" t="str">
        <f t="shared" ca="1" si="192"/>
        <v xml:space="preserve">: </v>
      </c>
      <c r="K2901" s="16" t="str">
        <f>_xlfn.XLOOKUP(A2901,Students[Full Name],Students[Start Date],"")</f>
        <v/>
      </c>
      <c r="L2901" s="18">
        <f t="shared" ca="1" si="193"/>
        <v>-1</v>
      </c>
      <c r="M2901" s="18" cm="1">
        <f t="array" aca="1" ref="M2901" ca="1">SUMPRODUCT(Inactives[Days Inactive]*(Inactives[Student]=A2901))/365</f>
        <v>0</v>
      </c>
      <c r="N2901" s="18" t="str" cm="1">
        <f t="array" ref="N2901">IF(LEN($A2901)&gt;0,SUMPRODUCT(($A2901=merged_names)*(_xlfn.TEXTAFTER(N$2, "At ")=merged_belt_colours)*merged_months_at_rank),"")</f>
        <v/>
      </c>
      <c r="O2901" s="18" t="str" cm="1">
        <f t="array" ref="O2901">IF(LEN($A2901)&gt;0,SUMPRODUCT(($A2901=merged_names)*(_xlfn.TEXTAFTER(O$2, "At ")=merged_belt_colours)*merged_months_at_rank),"")</f>
        <v/>
      </c>
      <c r="P2901" s="18" t="str" cm="1">
        <f t="array" ref="P2901">IF(LEN($A2901)&gt;0,SUMPRODUCT(($A2901=merged_names)*(_xlfn.TEXTAFTER(P$2, "At ")=merged_belt_colours)*merged_months_at_rank),"")</f>
        <v/>
      </c>
      <c r="Q2901" s="18" t="str" cm="1">
        <f t="array" ref="Q2901">IF(LEN($A2901)&gt;0,SUMPRODUCT(($A2901=merged_names)*(_xlfn.TEXTAFTER(Q$2, "At ")=merged_belt_colours)*merged_months_at_rank),"")</f>
        <v/>
      </c>
      <c r="R2901" s="18" t="str" cm="1">
        <f t="array" ref="R2901">IF(LEN($A2901)&gt;0,SUMPRODUCT(($A2901=merged_names)*(_xlfn.TEXTAFTER(R$2, "At ")=merged_belt_colours)*merged_months_at_rank),"")</f>
        <v/>
      </c>
    </row>
    <row r="2902" spans="1:18" x14ac:dyDescent="0.25">
      <c r="A2902"/>
      <c r="B2902" s="15" t="str" cm="1">
        <f t="array" ref="B2902">IFERROR(IF(LEN(A2902)&gt;0, IF(SUMPRODUCT((Inactives[Key]=J2902)*(Inactives[Currently Inactive]))=1,"Inactive","Active"),""),"Active")</f>
        <v/>
      </c>
      <c r="C2902" s="16" t="str" cm="1">
        <f t="array" aca="1" ref="C2902" ca="1">IFERROR(_xlfn._xlws.FILTER(Inactives[Inactive On],(Inactives[Key]=J2902)*(Inactives[Currently Inactive]),""),"")</f>
        <v/>
      </c>
      <c r="D2902" s="16" t="str" cm="1">
        <f t="array" aca="1" ref="D2902" ca="1">IFERROR(INDEX(_xlfn.TEXTSPLIT(E2902," "),1),"")</f>
        <v/>
      </c>
      <c r="E2902" s="15" t="str" cm="1">
        <f t="array" aca="1" ref="E2902" ca="1">IFERROR(_xlfn._xlws.FILTER(merged_ranks,(merged_end_dates=DATE(9999,12,31))*(merged_names=A2902)),"")</f>
        <v/>
      </c>
      <c r="F2902" s="17" t="str">
        <f ca="1">_xlfn.XLOOKUP(J2902,Promotions[Promo Key],Promotions[Promo Date],"")</f>
        <v/>
      </c>
      <c r="G2902" s="18" t="str">
        <f t="shared" ca="1" si="191"/>
        <v/>
      </c>
      <c r="H2902" s="18" t="str">
        <f t="shared" ca="1" si="190"/>
        <v/>
      </c>
      <c r="I2902" s="17" t="str">
        <f>_xlfn.XLOOKUP(A2902,Students[Full Name],Students[Starting Rank],"")</f>
        <v/>
      </c>
      <c r="J2902" s="15" t="str">
        <f t="shared" ca="1" si="192"/>
        <v xml:space="preserve">: </v>
      </c>
      <c r="K2902" s="16" t="str">
        <f>_xlfn.XLOOKUP(A2902,Students[Full Name],Students[Start Date],"")</f>
        <v/>
      </c>
      <c r="L2902" s="18">
        <f t="shared" ca="1" si="193"/>
        <v>-1</v>
      </c>
      <c r="M2902" s="18" cm="1">
        <f t="array" aca="1" ref="M2902" ca="1">SUMPRODUCT(Inactives[Days Inactive]*(Inactives[Student]=A2902))/365</f>
        <v>0</v>
      </c>
      <c r="N2902" s="18" t="str" cm="1">
        <f t="array" ref="N2902">IF(LEN($A2902)&gt;0,SUMPRODUCT(($A2902=merged_names)*(_xlfn.TEXTAFTER(N$2, "At ")=merged_belt_colours)*merged_months_at_rank),"")</f>
        <v/>
      </c>
      <c r="O2902" s="18" t="str" cm="1">
        <f t="array" ref="O2902">IF(LEN($A2902)&gt;0,SUMPRODUCT(($A2902=merged_names)*(_xlfn.TEXTAFTER(O$2, "At ")=merged_belt_colours)*merged_months_at_rank),"")</f>
        <v/>
      </c>
      <c r="P2902" s="18" t="str" cm="1">
        <f t="array" ref="P2902">IF(LEN($A2902)&gt;0,SUMPRODUCT(($A2902=merged_names)*(_xlfn.TEXTAFTER(P$2, "At ")=merged_belt_colours)*merged_months_at_rank),"")</f>
        <v/>
      </c>
      <c r="Q2902" s="18" t="str" cm="1">
        <f t="array" ref="Q2902">IF(LEN($A2902)&gt;0,SUMPRODUCT(($A2902=merged_names)*(_xlfn.TEXTAFTER(Q$2, "At ")=merged_belt_colours)*merged_months_at_rank),"")</f>
        <v/>
      </c>
      <c r="R2902" s="18" t="str" cm="1">
        <f t="array" ref="R2902">IF(LEN($A2902)&gt;0,SUMPRODUCT(($A2902=merged_names)*(_xlfn.TEXTAFTER(R$2, "At ")=merged_belt_colours)*merged_months_at_rank),"")</f>
        <v/>
      </c>
    </row>
    <row r="2903" spans="1:18" x14ac:dyDescent="0.25">
      <c r="A2903"/>
      <c r="B2903" s="15" t="str" cm="1">
        <f t="array" ref="B2903">IFERROR(IF(LEN(A2903)&gt;0, IF(SUMPRODUCT((Inactives[Key]=J2903)*(Inactives[Currently Inactive]))=1,"Inactive","Active"),""),"Active")</f>
        <v/>
      </c>
      <c r="C2903" s="16" t="str" cm="1">
        <f t="array" aca="1" ref="C2903" ca="1">IFERROR(_xlfn._xlws.FILTER(Inactives[Inactive On],(Inactives[Key]=J2903)*(Inactives[Currently Inactive]),""),"")</f>
        <v/>
      </c>
      <c r="D2903" s="16" t="str" cm="1">
        <f t="array" aca="1" ref="D2903" ca="1">IFERROR(INDEX(_xlfn.TEXTSPLIT(E2903," "),1),"")</f>
        <v/>
      </c>
      <c r="E2903" s="15" t="str" cm="1">
        <f t="array" aca="1" ref="E2903" ca="1">IFERROR(_xlfn._xlws.FILTER(merged_ranks,(merged_end_dates=DATE(9999,12,31))*(merged_names=A2903)),"")</f>
        <v/>
      </c>
      <c r="F2903" s="17" t="str">
        <f ca="1">_xlfn.XLOOKUP(J2903,Promotions[Promo Key],Promotions[Promo Date],"")</f>
        <v/>
      </c>
      <c r="G2903" s="18" t="str">
        <f t="shared" ca="1" si="191"/>
        <v/>
      </c>
      <c r="H2903" s="18" t="str">
        <f t="shared" ca="1" si="190"/>
        <v/>
      </c>
      <c r="I2903" s="17" t="str">
        <f>_xlfn.XLOOKUP(A2903,Students[Full Name],Students[Starting Rank],"")</f>
        <v/>
      </c>
      <c r="J2903" s="15" t="str">
        <f t="shared" ca="1" si="192"/>
        <v xml:space="preserve">: </v>
      </c>
      <c r="K2903" s="16" t="str">
        <f>_xlfn.XLOOKUP(A2903,Students[Full Name],Students[Start Date],"")</f>
        <v/>
      </c>
      <c r="L2903" s="18">
        <f t="shared" ca="1" si="193"/>
        <v>-1</v>
      </c>
      <c r="M2903" s="18" cm="1">
        <f t="array" aca="1" ref="M2903" ca="1">SUMPRODUCT(Inactives[Days Inactive]*(Inactives[Student]=A2903))/365</f>
        <v>0</v>
      </c>
      <c r="N2903" s="18" t="str" cm="1">
        <f t="array" ref="N2903">IF(LEN($A2903)&gt;0,SUMPRODUCT(($A2903=merged_names)*(_xlfn.TEXTAFTER(N$2, "At ")=merged_belt_colours)*merged_months_at_rank),"")</f>
        <v/>
      </c>
      <c r="O2903" s="18" t="str" cm="1">
        <f t="array" ref="O2903">IF(LEN($A2903)&gt;0,SUMPRODUCT(($A2903=merged_names)*(_xlfn.TEXTAFTER(O$2, "At ")=merged_belt_colours)*merged_months_at_rank),"")</f>
        <v/>
      </c>
      <c r="P2903" s="18" t="str" cm="1">
        <f t="array" ref="P2903">IF(LEN($A2903)&gt;0,SUMPRODUCT(($A2903=merged_names)*(_xlfn.TEXTAFTER(P$2, "At ")=merged_belt_colours)*merged_months_at_rank),"")</f>
        <v/>
      </c>
      <c r="Q2903" s="18" t="str" cm="1">
        <f t="array" ref="Q2903">IF(LEN($A2903)&gt;0,SUMPRODUCT(($A2903=merged_names)*(_xlfn.TEXTAFTER(Q$2, "At ")=merged_belt_colours)*merged_months_at_rank),"")</f>
        <v/>
      </c>
      <c r="R2903" s="18" t="str" cm="1">
        <f t="array" ref="R2903">IF(LEN($A2903)&gt;0,SUMPRODUCT(($A2903=merged_names)*(_xlfn.TEXTAFTER(R$2, "At ")=merged_belt_colours)*merged_months_at_rank),"")</f>
        <v/>
      </c>
    </row>
    <row r="2904" spans="1:18" x14ac:dyDescent="0.25">
      <c r="A2904"/>
      <c r="B2904" s="15" t="str" cm="1">
        <f t="array" ref="B2904">IFERROR(IF(LEN(A2904)&gt;0, IF(SUMPRODUCT((Inactives[Key]=J2904)*(Inactives[Currently Inactive]))=1,"Inactive","Active"),""),"Active")</f>
        <v/>
      </c>
      <c r="C2904" s="16" t="str" cm="1">
        <f t="array" aca="1" ref="C2904" ca="1">IFERROR(_xlfn._xlws.FILTER(Inactives[Inactive On],(Inactives[Key]=J2904)*(Inactives[Currently Inactive]),""),"")</f>
        <v/>
      </c>
      <c r="D2904" s="16" t="str" cm="1">
        <f t="array" aca="1" ref="D2904" ca="1">IFERROR(INDEX(_xlfn.TEXTSPLIT(E2904," "),1),"")</f>
        <v/>
      </c>
      <c r="E2904" s="15" t="str" cm="1">
        <f t="array" aca="1" ref="E2904" ca="1">IFERROR(_xlfn._xlws.FILTER(merged_ranks,(merged_end_dates=DATE(9999,12,31))*(merged_names=A2904)),"")</f>
        <v/>
      </c>
      <c r="F2904" s="17" t="str">
        <f ca="1">_xlfn.XLOOKUP(J2904,Promotions[Promo Key],Promotions[Promo Date],"")</f>
        <v/>
      </c>
      <c r="G2904" s="18" t="str">
        <f t="shared" ca="1" si="191"/>
        <v/>
      </c>
      <c r="H2904" s="18" t="str">
        <f t="shared" ref="H2904:H2967" ca="1" si="194">IFERROR((TODAY()-K2904)/365-M2904,"")</f>
        <v/>
      </c>
      <c r="I2904" s="17" t="str">
        <f>_xlfn.XLOOKUP(A2904,Students[Full Name],Students[Starting Rank],"")</f>
        <v/>
      </c>
      <c r="J2904" s="15" t="str">
        <f t="shared" ca="1" si="192"/>
        <v xml:space="preserve">: </v>
      </c>
      <c r="K2904" s="16" t="str">
        <f>_xlfn.XLOOKUP(A2904,Students[Full Name],Students[Start Date],"")</f>
        <v/>
      </c>
      <c r="L2904" s="18">
        <f t="shared" ca="1" si="193"/>
        <v>-1</v>
      </c>
      <c r="M2904" s="18" cm="1">
        <f t="array" aca="1" ref="M2904" ca="1">SUMPRODUCT(Inactives[Days Inactive]*(Inactives[Student]=A2904))/365</f>
        <v>0</v>
      </c>
      <c r="N2904" s="18" t="str" cm="1">
        <f t="array" ref="N2904">IF(LEN($A2904)&gt;0,SUMPRODUCT(($A2904=merged_names)*(_xlfn.TEXTAFTER(N$2, "At ")=merged_belt_colours)*merged_months_at_rank),"")</f>
        <v/>
      </c>
      <c r="O2904" s="18" t="str" cm="1">
        <f t="array" ref="O2904">IF(LEN($A2904)&gt;0,SUMPRODUCT(($A2904=merged_names)*(_xlfn.TEXTAFTER(O$2, "At ")=merged_belt_colours)*merged_months_at_rank),"")</f>
        <v/>
      </c>
      <c r="P2904" s="18" t="str" cm="1">
        <f t="array" ref="P2904">IF(LEN($A2904)&gt;0,SUMPRODUCT(($A2904=merged_names)*(_xlfn.TEXTAFTER(P$2, "At ")=merged_belt_colours)*merged_months_at_rank),"")</f>
        <v/>
      </c>
      <c r="Q2904" s="18" t="str" cm="1">
        <f t="array" ref="Q2904">IF(LEN($A2904)&gt;0,SUMPRODUCT(($A2904=merged_names)*(_xlfn.TEXTAFTER(Q$2, "At ")=merged_belt_colours)*merged_months_at_rank),"")</f>
        <v/>
      </c>
      <c r="R2904" s="18" t="str" cm="1">
        <f t="array" ref="R2904">IF(LEN($A2904)&gt;0,SUMPRODUCT(($A2904=merged_names)*(_xlfn.TEXTAFTER(R$2, "At ")=merged_belt_colours)*merged_months_at_rank),"")</f>
        <v/>
      </c>
    </row>
    <row r="2905" spans="1:18" x14ac:dyDescent="0.25">
      <c r="A2905"/>
      <c r="B2905" s="15" t="str" cm="1">
        <f t="array" ref="B2905">IFERROR(IF(LEN(A2905)&gt;0, IF(SUMPRODUCT((Inactives[Key]=J2905)*(Inactives[Currently Inactive]))=1,"Inactive","Active"),""),"Active")</f>
        <v/>
      </c>
      <c r="C2905" s="16" t="str" cm="1">
        <f t="array" aca="1" ref="C2905" ca="1">IFERROR(_xlfn._xlws.FILTER(Inactives[Inactive On],(Inactives[Key]=J2905)*(Inactives[Currently Inactive]),""),"")</f>
        <v/>
      </c>
      <c r="D2905" s="16" t="str" cm="1">
        <f t="array" aca="1" ref="D2905" ca="1">IFERROR(INDEX(_xlfn.TEXTSPLIT(E2905," "),1),"")</f>
        <v/>
      </c>
      <c r="E2905" s="15" t="str" cm="1">
        <f t="array" aca="1" ref="E2905" ca="1">IFERROR(_xlfn._xlws.FILTER(merged_ranks,(merged_end_dates=DATE(9999,12,31))*(merged_names=A2905)),"")</f>
        <v/>
      </c>
      <c r="F2905" s="17" t="str">
        <f ca="1">_xlfn.XLOOKUP(J2905,Promotions[Promo Key],Promotions[Promo Date],"")</f>
        <v/>
      </c>
      <c r="G2905" s="18" t="str">
        <f t="shared" ca="1" si="191"/>
        <v/>
      </c>
      <c r="H2905" s="18" t="str">
        <f t="shared" ca="1" si="194"/>
        <v/>
      </c>
      <c r="I2905" s="17" t="str">
        <f>_xlfn.XLOOKUP(A2905,Students[Full Name],Students[Starting Rank],"")</f>
        <v/>
      </c>
      <c r="J2905" s="15" t="str">
        <f t="shared" ca="1" si="192"/>
        <v xml:space="preserve">: </v>
      </c>
      <c r="K2905" s="16" t="str">
        <f>_xlfn.XLOOKUP(A2905,Students[Full Name],Students[Start Date],"")</f>
        <v/>
      </c>
      <c r="L2905" s="18">
        <f t="shared" ca="1" si="193"/>
        <v>-1</v>
      </c>
      <c r="M2905" s="18" cm="1">
        <f t="array" aca="1" ref="M2905" ca="1">SUMPRODUCT(Inactives[Days Inactive]*(Inactives[Student]=A2905))/365</f>
        <v>0</v>
      </c>
      <c r="N2905" s="18" t="str" cm="1">
        <f t="array" ref="N2905">IF(LEN($A2905)&gt;0,SUMPRODUCT(($A2905=merged_names)*(_xlfn.TEXTAFTER(N$2, "At ")=merged_belt_colours)*merged_months_at_rank),"")</f>
        <v/>
      </c>
      <c r="O2905" s="18" t="str" cm="1">
        <f t="array" ref="O2905">IF(LEN($A2905)&gt;0,SUMPRODUCT(($A2905=merged_names)*(_xlfn.TEXTAFTER(O$2, "At ")=merged_belt_colours)*merged_months_at_rank),"")</f>
        <v/>
      </c>
      <c r="P2905" s="18" t="str" cm="1">
        <f t="array" ref="P2905">IF(LEN($A2905)&gt;0,SUMPRODUCT(($A2905=merged_names)*(_xlfn.TEXTAFTER(P$2, "At ")=merged_belt_colours)*merged_months_at_rank),"")</f>
        <v/>
      </c>
      <c r="Q2905" s="18" t="str" cm="1">
        <f t="array" ref="Q2905">IF(LEN($A2905)&gt;0,SUMPRODUCT(($A2905=merged_names)*(_xlfn.TEXTAFTER(Q$2, "At ")=merged_belt_colours)*merged_months_at_rank),"")</f>
        <v/>
      </c>
      <c r="R2905" s="18" t="str" cm="1">
        <f t="array" ref="R2905">IF(LEN($A2905)&gt;0,SUMPRODUCT(($A2905=merged_names)*(_xlfn.TEXTAFTER(R$2, "At ")=merged_belt_colours)*merged_months_at_rank),"")</f>
        <v/>
      </c>
    </row>
    <row r="2906" spans="1:18" x14ac:dyDescent="0.25">
      <c r="A2906"/>
      <c r="B2906" s="15" t="str" cm="1">
        <f t="array" ref="B2906">IFERROR(IF(LEN(A2906)&gt;0, IF(SUMPRODUCT((Inactives[Key]=J2906)*(Inactives[Currently Inactive]))=1,"Inactive","Active"),""),"Active")</f>
        <v/>
      </c>
      <c r="C2906" s="16" t="str" cm="1">
        <f t="array" aca="1" ref="C2906" ca="1">IFERROR(_xlfn._xlws.FILTER(Inactives[Inactive On],(Inactives[Key]=J2906)*(Inactives[Currently Inactive]),""),"")</f>
        <v/>
      </c>
      <c r="D2906" s="16" t="str" cm="1">
        <f t="array" aca="1" ref="D2906" ca="1">IFERROR(INDEX(_xlfn.TEXTSPLIT(E2906," "),1),"")</f>
        <v/>
      </c>
      <c r="E2906" s="15" t="str" cm="1">
        <f t="array" aca="1" ref="E2906" ca="1">IFERROR(_xlfn._xlws.FILTER(merged_ranks,(merged_end_dates=DATE(9999,12,31))*(merged_names=A2906)),"")</f>
        <v/>
      </c>
      <c r="F2906" s="17" t="str">
        <f ca="1">_xlfn.XLOOKUP(J2906,Promotions[Promo Key],Promotions[Promo Date],"")</f>
        <v/>
      </c>
      <c r="G2906" s="18" t="str">
        <f t="shared" ca="1" si="191"/>
        <v/>
      </c>
      <c r="H2906" s="18" t="str">
        <f t="shared" ca="1" si="194"/>
        <v/>
      </c>
      <c r="I2906" s="17" t="str">
        <f>_xlfn.XLOOKUP(A2906,Students[Full Name],Students[Starting Rank],"")</f>
        <v/>
      </c>
      <c r="J2906" s="15" t="str">
        <f t="shared" ca="1" si="192"/>
        <v xml:space="preserve">: </v>
      </c>
      <c r="K2906" s="16" t="str">
        <f>_xlfn.XLOOKUP(A2906,Students[Full Name],Students[Start Date],"")</f>
        <v/>
      </c>
      <c r="L2906" s="18">
        <f t="shared" ca="1" si="193"/>
        <v>-1</v>
      </c>
      <c r="M2906" s="18" cm="1">
        <f t="array" aca="1" ref="M2906" ca="1">SUMPRODUCT(Inactives[Days Inactive]*(Inactives[Student]=A2906))/365</f>
        <v>0</v>
      </c>
      <c r="N2906" s="18" t="str" cm="1">
        <f t="array" ref="N2906">IF(LEN($A2906)&gt;0,SUMPRODUCT(($A2906=merged_names)*(_xlfn.TEXTAFTER(N$2, "At ")=merged_belt_colours)*merged_months_at_rank),"")</f>
        <v/>
      </c>
      <c r="O2906" s="18" t="str" cm="1">
        <f t="array" ref="O2906">IF(LEN($A2906)&gt;0,SUMPRODUCT(($A2906=merged_names)*(_xlfn.TEXTAFTER(O$2, "At ")=merged_belt_colours)*merged_months_at_rank),"")</f>
        <v/>
      </c>
      <c r="P2906" s="18" t="str" cm="1">
        <f t="array" ref="P2906">IF(LEN($A2906)&gt;0,SUMPRODUCT(($A2906=merged_names)*(_xlfn.TEXTAFTER(P$2, "At ")=merged_belt_colours)*merged_months_at_rank),"")</f>
        <v/>
      </c>
      <c r="Q2906" s="18" t="str" cm="1">
        <f t="array" ref="Q2906">IF(LEN($A2906)&gt;0,SUMPRODUCT(($A2906=merged_names)*(_xlfn.TEXTAFTER(Q$2, "At ")=merged_belt_colours)*merged_months_at_rank),"")</f>
        <v/>
      </c>
      <c r="R2906" s="18" t="str" cm="1">
        <f t="array" ref="R2906">IF(LEN($A2906)&gt;0,SUMPRODUCT(($A2906=merged_names)*(_xlfn.TEXTAFTER(R$2, "At ")=merged_belt_colours)*merged_months_at_rank),"")</f>
        <v/>
      </c>
    </row>
    <row r="2907" spans="1:18" x14ac:dyDescent="0.25">
      <c r="A2907"/>
      <c r="B2907" s="15" t="str" cm="1">
        <f t="array" ref="B2907">IFERROR(IF(LEN(A2907)&gt;0, IF(SUMPRODUCT((Inactives[Key]=J2907)*(Inactives[Currently Inactive]))=1,"Inactive","Active"),""),"Active")</f>
        <v/>
      </c>
      <c r="C2907" s="16" t="str" cm="1">
        <f t="array" aca="1" ref="C2907" ca="1">IFERROR(_xlfn._xlws.FILTER(Inactives[Inactive On],(Inactives[Key]=J2907)*(Inactives[Currently Inactive]),""),"")</f>
        <v/>
      </c>
      <c r="D2907" s="16" t="str" cm="1">
        <f t="array" aca="1" ref="D2907" ca="1">IFERROR(INDEX(_xlfn.TEXTSPLIT(E2907," "),1),"")</f>
        <v/>
      </c>
      <c r="E2907" s="15" t="str" cm="1">
        <f t="array" aca="1" ref="E2907" ca="1">IFERROR(_xlfn._xlws.FILTER(merged_ranks,(merged_end_dates=DATE(9999,12,31))*(merged_names=A2907)),"")</f>
        <v/>
      </c>
      <c r="F2907" s="17" t="str">
        <f ca="1">_xlfn.XLOOKUP(J2907,Promotions[Promo Key],Promotions[Promo Date],"")</f>
        <v/>
      </c>
      <c r="G2907" s="18" t="str">
        <f t="shared" ca="1" si="191"/>
        <v/>
      </c>
      <c r="H2907" s="18" t="str">
        <f t="shared" ca="1" si="194"/>
        <v/>
      </c>
      <c r="I2907" s="17" t="str">
        <f>_xlfn.XLOOKUP(A2907,Students[Full Name],Students[Starting Rank],"")</f>
        <v/>
      </c>
      <c r="J2907" s="15" t="str">
        <f t="shared" ca="1" si="192"/>
        <v xml:space="preserve">: </v>
      </c>
      <c r="K2907" s="16" t="str">
        <f>_xlfn.XLOOKUP(A2907,Students[Full Name],Students[Start Date],"")</f>
        <v/>
      </c>
      <c r="L2907" s="18">
        <f t="shared" ca="1" si="193"/>
        <v>-1</v>
      </c>
      <c r="M2907" s="18" cm="1">
        <f t="array" aca="1" ref="M2907" ca="1">SUMPRODUCT(Inactives[Days Inactive]*(Inactives[Student]=A2907))/365</f>
        <v>0</v>
      </c>
      <c r="N2907" s="18" t="str" cm="1">
        <f t="array" ref="N2907">IF(LEN($A2907)&gt;0,SUMPRODUCT(($A2907=merged_names)*(_xlfn.TEXTAFTER(N$2, "At ")=merged_belt_colours)*merged_months_at_rank),"")</f>
        <v/>
      </c>
      <c r="O2907" s="18" t="str" cm="1">
        <f t="array" ref="O2907">IF(LEN($A2907)&gt;0,SUMPRODUCT(($A2907=merged_names)*(_xlfn.TEXTAFTER(O$2, "At ")=merged_belt_colours)*merged_months_at_rank),"")</f>
        <v/>
      </c>
      <c r="P2907" s="18" t="str" cm="1">
        <f t="array" ref="P2907">IF(LEN($A2907)&gt;0,SUMPRODUCT(($A2907=merged_names)*(_xlfn.TEXTAFTER(P$2, "At ")=merged_belt_colours)*merged_months_at_rank),"")</f>
        <v/>
      </c>
      <c r="Q2907" s="18" t="str" cm="1">
        <f t="array" ref="Q2907">IF(LEN($A2907)&gt;0,SUMPRODUCT(($A2907=merged_names)*(_xlfn.TEXTAFTER(Q$2, "At ")=merged_belt_colours)*merged_months_at_rank),"")</f>
        <v/>
      </c>
      <c r="R2907" s="18" t="str" cm="1">
        <f t="array" ref="R2907">IF(LEN($A2907)&gt;0,SUMPRODUCT(($A2907=merged_names)*(_xlfn.TEXTAFTER(R$2, "At ")=merged_belt_colours)*merged_months_at_rank),"")</f>
        <v/>
      </c>
    </row>
    <row r="2908" spans="1:18" x14ac:dyDescent="0.25">
      <c r="A2908"/>
      <c r="B2908" s="15" t="str" cm="1">
        <f t="array" ref="B2908">IFERROR(IF(LEN(A2908)&gt;0, IF(SUMPRODUCT((Inactives[Key]=J2908)*(Inactives[Currently Inactive]))=1,"Inactive","Active"),""),"Active")</f>
        <v/>
      </c>
      <c r="C2908" s="16" t="str" cm="1">
        <f t="array" aca="1" ref="C2908" ca="1">IFERROR(_xlfn._xlws.FILTER(Inactives[Inactive On],(Inactives[Key]=J2908)*(Inactives[Currently Inactive]),""),"")</f>
        <v/>
      </c>
      <c r="D2908" s="16" t="str" cm="1">
        <f t="array" aca="1" ref="D2908" ca="1">IFERROR(INDEX(_xlfn.TEXTSPLIT(E2908," "),1),"")</f>
        <v/>
      </c>
      <c r="E2908" s="15" t="str" cm="1">
        <f t="array" aca="1" ref="E2908" ca="1">IFERROR(_xlfn._xlws.FILTER(merged_ranks,(merged_end_dates=DATE(9999,12,31))*(merged_names=A2908)),"")</f>
        <v/>
      </c>
      <c r="F2908" s="17" t="str">
        <f ca="1">_xlfn.XLOOKUP(J2908,Promotions[Promo Key],Promotions[Promo Date],"")</f>
        <v/>
      </c>
      <c r="G2908" s="18" t="str">
        <f t="shared" ref="G2908:G2971" ca="1" si="195">IFERROR((TODAY()-F2908)/30.5, "")</f>
        <v/>
      </c>
      <c r="H2908" s="18" t="str">
        <f t="shared" ca="1" si="194"/>
        <v/>
      </c>
      <c r="I2908" s="17" t="str">
        <f>_xlfn.XLOOKUP(A2908,Students[Full Name],Students[Starting Rank],"")</f>
        <v/>
      </c>
      <c r="J2908" s="15" t="str">
        <f t="shared" ref="J2908:J2971" ca="1" si="196">A2908&amp;": "&amp;E2908</f>
        <v xml:space="preserve">: </v>
      </c>
      <c r="K2908" s="16" t="str">
        <f>_xlfn.XLOOKUP(A2908,Students[Full Name],Students[Start Date],"")</f>
        <v/>
      </c>
      <c r="L2908" s="18">
        <f t="shared" ref="L2908:L2971" ca="1" si="197">IF(LEN(C2908)&gt;0,(TODAY()-C2908)/30.5,-1)</f>
        <v>-1</v>
      </c>
      <c r="M2908" s="18" cm="1">
        <f t="array" aca="1" ref="M2908" ca="1">SUMPRODUCT(Inactives[Days Inactive]*(Inactives[Student]=A2908))/365</f>
        <v>0</v>
      </c>
      <c r="N2908" s="18" t="str" cm="1">
        <f t="array" ref="N2908">IF(LEN($A2908)&gt;0,SUMPRODUCT(($A2908=merged_names)*(_xlfn.TEXTAFTER(N$2, "At ")=merged_belt_colours)*merged_months_at_rank),"")</f>
        <v/>
      </c>
      <c r="O2908" s="18" t="str" cm="1">
        <f t="array" ref="O2908">IF(LEN($A2908)&gt;0,SUMPRODUCT(($A2908=merged_names)*(_xlfn.TEXTAFTER(O$2, "At ")=merged_belt_colours)*merged_months_at_rank),"")</f>
        <v/>
      </c>
      <c r="P2908" s="18" t="str" cm="1">
        <f t="array" ref="P2908">IF(LEN($A2908)&gt;0,SUMPRODUCT(($A2908=merged_names)*(_xlfn.TEXTAFTER(P$2, "At ")=merged_belt_colours)*merged_months_at_rank),"")</f>
        <v/>
      </c>
      <c r="Q2908" s="18" t="str" cm="1">
        <f t="array" ref="Q2908">IF(LEN($A2908)&gt;0,SUMPRODUCT(($A2908=merged_names)*(_xlfn.TEXTAFTER(Q$2, "At ")=merged_belt_colours)*merged_months_at_rank),"")</f>
        <v/>
      </c>
      <c r="R2908" s="18" t="str" cm="1">
        <f t="array" ref="R2908">IF(LEN($A2908)&gt;0,SUMPRODUCT(($A2908=merged_names)*(_xlfn.TEXTAFTER(R$2, "At ")=merged_belt_colours)*merged_months_at_rank),"")</f>
        <v/>
      </c>
    </row>
    <row r="2909" spans="1:18" x14ac:dyDescent="0.25">
      <c r="A2909"/>
      <c r="B2909" s="15" t="str" cm="1">
        <f t="array" ref="B2909">IFERROR(IF(LEN(A2909)&gt;0, IF(SUMPRODUCT((Inactives[Key]=J2909)*(Inactives[Currently Inactive]))=1,"Inactive","Active"),""),"Active")</f>
        <v/>
      </c>
      <c r="C2909" s="16" t="str" cm="1">
        <f t="array" aca="1" ref="C2909" ca="1">IFERROR(_xlfn._xlws.FILTER(Inactives[Inactive On],(Inactives[Key]=J2909)*(Inactives[Currently Inactive]),""),"")</f>
        <v/>
      </c>
      <c r="D2909" s="16" t="str" cm="1">
        <f t="array" aca="1" ref="D2909" ca="1">IFERROR(INDEX(_xlfn.TEXTSPLIT(E2909," "),1),"")</f>
        <v/>
      </c>
      <c r="E2909" s="15" t="str" cm="1">
        <f t="array" aca="1" ref="E2909" ca="1">IFERROR(_xlfn._xlws.FILTER(merged_ranks,(merged_end_dates=DATE(9999,12,31))*(merged_names=A2909)),"")</f>
        <v/>
      </c>
      <c r="F2909" s="17" t="str">
        <f ca="1">_xlfn.XLOOKUP(J2909,Promotions[Promo Key],Promotions[Promo Date],"")</f>
        <v/>
      </c>
      <c r="G2909" s="18" t="str">
        <f t="shared" ca="1" si="195"/>
        <v/>
      </c>
      <c r="H2909" s="18" t="str">
        <f t="shared" ca="1" si="194"/>
        <v/>
      </c>
      <c r="I2909" s="17" t="str">
        <f>_xlfn.XLOOKUP(A2909,Students[Full Name],Students[Starting Rank],"")</f>
        <v/>
      </c>
      <c r="J2909" s="15" t="str">
        <f t="shared" ca="1" si="196"/>
        <v xml:space="preserve">: </v>
      </c>
      <c r="K2909" s="16" t="str">
        <f>_xlfn.XLOOKUP(A2909,Students[Full Name],Students[Start Date],"")</f>
        <v/>
      </c>
      <c r="L2909" s="18">
        <f t="shared" ca="1" si="197"/>
        <v>-1</v>
      </c>
      <c r="M2909" s="18" cm="1">
        <f t="array" aca="1" ref="M2909" ca="1">SUMPRODUCT(Inactives[Days Inactive]*(Inactives[Student]=A2909))/365</f>
        <v>0</v>
      </c>
      <c r="N2909" s="18" t="str" cm="1">
        <f t="array" ref="N2909">IF(LEN($A2909)&gt;0,SUMPRODUCT(($A2909=merged_names)*(_xlfn.TEXTAFTER(N$2, "At ")=merged_belt_colours)*merged_months_at_rank),"")</f>
        <v/>
      </c>
      <c r="O2909" s="18" t="str" cm="1">
        <f t="array" ref="O2909">IF(LEN($A2909)&gt;0,SUMPRODUCT(($A2909=merged_names)*(_xlfn.TEXTAFTER(O$2, "At ")=merged_belt_colours)*merged_months_at_rank),"")</f>
        <v/>
      </c>
      <c r="P2909" s="18" t="str" cm="1">
        <f t="array" ref="P2909">IF(LEN($A2909)&gt;0,SUMPRODUCT(($A2909=merged_names)*(_xlfn.TEXTAFTER(P$2, "At ")=merged_belt_colours)*merged_months_at_rank),"")</f>
        <v/>
      </c>
      <c r="Q2909" s="18" t="str" cm="1">
        <f t="array" ref="Q2909">IF(LEN($A2909)&gt;0,SUMPRODUCT(($A2909=merged_names)*(_xlfn.TEXTAFTER(Q$2, "At ")=merged_belt_colours)*merged_months_at_rank),"")</f>
        <v/>
      </c>
      <c r="R2909" s="18" t="str" cm="1">
        <f t="array" ref="R2909">IF(LEN($A2909)&gt;0,SUMPRODUCT(($A2909=merged_names)*(_xlfn.TEXTAFTER(R$2, "At ")=merged_belt_colours)*merged_months_at_rank),"")</f>
        <v/>
      </c>
    </row>
    <row r="2910" spans="1:18" x14ac:dyDescent="0.25">
      <c r="A2910"/>
      <c r="B2910" s="15" t="str" cm="1">
        <f t="array" ref="B2910">IFERROR(IF(LEN(A2910)&gt;0, IF(SUMPRODUCT((Inactives[Key]=J2910)*(Inactives[Currently Inactive]))=1,"Inactive","Active"),""),"Active")</f>
        <v/>
      </c>
      <c r="C2910" s="16" t="str" cm="1">
        <f t="array" aca="1" ref="C2910" ca="1">IFERROR(_xlfn._xlws.FILTER(Inactives[Inactive On],(Inactives[Key]=J2910)*(Inactives[Currently Inactive]),""),"")</f>
        <v/>
      </c>
      <c r="D2910" s="16" t="str" cm="1">
        <f t="array" aca="1" ref="D2910" ca="1">IFERROR(INDEX(_xlfn.TEXTSPLIT(E2910," "),1),"")</f>
        <v/>
      </c>
      <c r="E2910" s="15" t="str" cm="1">
        <f t="array" aca="1" ref="E2910" ca="1">IFERROR(_xlfn._xlws.FILTER(merged_ranks,(merged_end_dates=DATE(9999,12,31))*(merged_names=A2910)),"")</f>
        <v/>
      </c>
      <c r="F2910" s="17" t="str">
        <f ca="1">_xlfn.XLOOKUP(J2910,Promotions[Promo Key],Promotions[Promo Date],"")</f>
        <v/>
      </c>
      <c r="G2910" s="18" t="str">
        <f t="shared" ca="1" si="195"/>
        <v/>
      </c>
      <c r="H2910" s="18" t="str">
        <f t="shared" ca="1" si="194"/>
        <v/>
      </c>
      <c r="I2910" s="17" t="str">
        <f>_xlfn.XLOOKUP(A2910,Students[Full Name],Students[Starting Rank],"")</f>
        <v/>
      </c>
      <c r="J2910" s="15" t="str">
        <f t="shared" ca="1" si="196"/>
        <v xml:space="preserve">: </v>
      </c>
      <c r="K2910" s="16" t="str">
        <f>_xlfn.XLOOKUP(A2910,Students[Full Name],Students[Start Date],"")</f>
        <v/>
      </c>
      <c r="L2910" s="18">
        <f t="shared" ca="1" si="197"/>
        <v>-1</v>
      </c>
      <c r="M2910" s="18" cm="1">
        <f t="array" aca="1" ref="M2910" ca="1">SUMPRODUCT(Inactives[Days Inactive]*(Inactives[Student]=A2910))/365</f>
        <v>0</v>
      </c>
      <c r="N2910" s="18" t="str" cm="1">
        <f t="array" ref="N2910">IF(LEN($A2910)&gt;0,SUMPRODUCT(($A2910=merged_names)*(_xlfn.TEXTAFTER(N$2, "At ")=merged_belt_colours)*merged_months_at_rank),"")</f>
        <v/>
      </c>
      <c r="O2910" s="18" t="str" cm="1">
        <f t="array" ref="O2910">IF(LEN($A2910)&gt;0,SUMPRODUCT(($A2910=merged_names)*(_xlfn.TEXTAFTER(O$2, "At ")=merged_belt_colours)*merged_months_at_rank),"")</f>
        <v/>
      </c>
      <c r="P2910" s="18" t="str" cm="1">
        <f t="array" ref="P2910">IF(LEN($A2910)&gt;0,SUMPRODUCT(($A2910=merged_names)*(_xlfn.TEXTAFTER(P$2, "At ")=merged_belt_colours)*merged_months_at_rank),"")</f>
        <v/>
      </c>
      <c r="Q2910" s="18" t="str" cm="1">
        <f t="array" ref="Q2910">IF(LEN($A2910)&gt;0,SUMPRODUCT(($A2910=merged_names)*(_xlfn.TEXTAFTER(Q$2, "At ")=merged_belt_colours)*merged_months_at_rank),"")</f>
        <v/>
      </c>
      <c r="R2910" s="18" t="str" cm="1">
        <f t="array" ref="R2910">IF(LEN($A2910)&gt;0,SUMPRODUCT(($A2910=merged_names)*(_xlfn.TEXTAFTER(R$2, "At ")=merged_belt_colours)*merged_months_at_rank),"")</f>
        <v/>
      </c>
    </row>
    <row r="2911" spans="1:18" x14ac:dyDescent="0.25">
      <c r="A2911"/>
      <c r="B2911" s="15" t="str" cm="1">
        <f t="array" ref="B2911">IFERROR(IF(LEN(A2911)&gt;0, IF(SUMPRODUCT((Inactives[Key]=J2911)*(Inactives[Currently Inactive]))=1,"Inactive","Active"),""),"Active")</f>
        <v/>
      </c>
      <c r="C2911" s="16" t="str" cm="1">
        <f t="array" aca="1" ref="C2911" ca="1">IFERROR(_xlfn._xlws.FILTER(Inactives[Inactive On],(Inactives[Key]=J2911)*(Inactives[Currently Inactive]),""),"")</f>
        <v/>
      </c>
      <c r="D2911" s="16" t="str" cm="1">
        <f t="array" aca="1" ref="D2911" ca="1">IFERROR(INDEX(_xlfn.TEXTSPLIT(E2911," "),1),"")</f>
        <v/>
      </c>
      <c r="E2911" s="15" t="str" cm="1">
        <f t="array" aca="1" ref="E2911" ca="1">IFERROR(_xlfn._xlws.FILTER(merged_ranks,(merged_end_dates=DATE(9999,12,31))*(merged_names=A2911)),"")</f>
        <v/>
      </c>
      <c r="F2911" s="17" t="str">
        <f ca="1">_xlfn.XLOOKUP(J2911,Promotions[Promo Key],Promotions[Promo Date],"")</f>
        <v/>
      </c>
      <c r="G2911" s="18" t="str">
        <f t="shared" ca="1" si="195"/>
        <v/>
      </c>
      <c r="H2911" s="18" t="str">
        <f t="shared" ca="1" si="194"/>
        <v/>
      </c>
      <c r="I2911" s="17" t="str">
        <f>_xlfn.XLOOKUP(A2911,Students[Full Name],Students[Starting Rank],"")</f>
        <v/>
      </c>
      <c r="J2911" s="15" t="str">
        <f t="shared" ca="1" si="196"/>
        <v xml:space="preserve">: </v>
      </c>
      <c r="K2911" s="16" t="str">
        <f>_xlfn.XLOOKUP(A2911,Students[Full Name],Students[Start Date],"")</f>
        <v/>
      </c>
      <c r="L2911" s="18">
        <f t="shared" ca="1" si="197"/>
        <v>-1</v>
      </c>
      <c r="M2911" s="18" cm="1">
        <f t="array" aca="1" ref="M2911" ca="1">SUMPRODUCT(Inactives[Days Inactive]*(Inactives[Student]=A2911))/365</f>
        <v>0</v>
      </c>
      <c r="N2911" s="18" t="str" cm="1">
        <f t="array" ref="N2911">IF(LEN($A2911)&gt;0,SUMPRODUCT(($A2911=merged_names)*(_xlfn.TEXTAFTER(N$2, "At ")=merged_belt_colours)*merged_months_at_rank),"")</f>
        <v/>
      </c>
      <c r="O2911" s="18" t="str" cm="1">
        <f t="array" ref="O2911">IF(LEN($A2911)&gt;0,SUMPRODUCT(($A2911=merged_names)*(_xlfn.TEXTAFTER(O$2, "At ")=merged_belt_colours)*merged_months_at_rank),"")</f>
        <v/>
      </c>
      <c r="P2911" s="18" t="str" cm="1">
        <f t="array" ref="P2911">IF(LEN($A2911)&gt;0,SUMPRODUCT(($A2911=merged_names)*(_xlfn.TEXTAFTER(P$2, "At ")=merged_belt_colours)*merged_months_at_rank),"")</f>
        <v/>
      </c>
      <c r="Q2911" s="18" t="str" cm="1">
        <f t="array" ref="Q2911">IF(LEN($A2911)&gt;0,SUMPRODUCT(($A2911=merged_names)*(_xlfn.TEXTAFTER(Q$2, "At ")=merged_belt_colours)*merged_months_at_rank),"")</f>
        <v/>
      </c>
      <c r="R2911" s="18" t="str" cm="1">
        <f t="array" ref="R2911">IF(LEN($A2911)&gt;0,SUMPRODUCT(($A2911=merged_names)*(_xlfn.TEXTAFTER(R$2, "At ")=merged_belt_colours)*merged_months_at_rank),"")</f>
        <v/>
      </c>
    </row>
    <row r="2912" spans="1:18" x14ac:dyDescent="0.25">
      <c r="A2912"/>
      <c r="B2912" s="15" t="str" cm="1">
        <f t="array" ref="B2912">IFERROR(IF(LEN(A2912)&gt;0, IF(SUMPRODUCT((Inactives[Key]=J2912)*(Inactives[Currently Inactive]))=1,"Inactive","Active"),""),"Active")</f>
        <v/>
      </c>
      <c r="C2912" s="16" t="str" cm="1">
        <f t="array" aca="1" ref="C2912" ca="1">IFERROR(_xlfn._xlws.FILTER(Inactives[Inactive On],(Inactives[Key]=J2912)*(Inactives[Currently Inactive]),""),"")</f>
        <v/>
      </c>
      <c r="D2912" s="16" t="str" cm="1">
        <f t="array" aca="1" ref="D2912" ca="1">IFERROR(INDEX(_xlfn.TEXTSPLIT(E2912," "),1),"")</f>
        <v/>
      </c>
      <c r="E2912" s="15" t="str" cm="1">
        <f t="array" aca="1" ref="E2912" ca="1">IFERROR(_xlfn._xlws.FILTER(merged_ranks,(merged_end_dates=DATE(9999,12,31))*(merged_names=A2912)),"")</f>
        <v/>
      </c>
      <c r="F2912" s="17" t="str">
        <f ca="1">_xlfn.XLOOKUP(J2912,Promotions[Promo Key],Promotions[Promo Date],"")</f>
        <v/>
      </c>
      <c r="G2912" s="18" t="str">
        <f t="shared" ca="1" si="195"/>
        <v/>
      </c>
      <c r="H2912" s="18" t="str">
        <f t="shared" ca="1" si="194"/>
        <v/>
      </c>
      <c r="I2912" s="17" t="str">
        <f>_xlfn.XLOOKUP(A2912,Students[Full Name],Students[Starting Rank],"")</f>
        <v/>
      </c>
      <c r="J2912" s="15" t="str">
        <f t="shared" ca="1" si="196"/>
        <v xml:space="preserve">: </v>
      </c>
      <c r="K2912" s="16" t="str">
        <f>_xlfn.XLOOKUP(A2912,Students[Full Name],Students[Start Date],"")</f>
        <v/>
      </c>
      <c r="L2912" s="18">
        <f t="shared" ca="1" si="197"/>
        <v>-1</v>
      </c>
      <c r="M2912" s="18" cm="1">
        <f t="array" aca="1" ref="M2912" ca="1">SUMPRODUCT(Inactives[Days Inactive]*(Inactives[Student]=A2912))/365</f>
        <v>0</v>
      </c>
      <c r="N2912" s="18" t="str" cm="1">
        <f t="array" ref="N2912">IF(LEN($A2912)&gt;0,SUMPRODUCT(($A2912=merged_names)*(_xlfn.TEXTAFTER(N$2, "At ")=merged_belt_colours)*merged_months_at_rank),"")</f>
        <v/>
      </c>
      <c r="O2912" s="18" t="str" cm="1">
        <f t="array" ref="O2912">IF(LEN($A2912)&gt;0,SUMPRODUCT(($A2912=merged_names)*(_xlfn.TEXTAFTER(O$2, "At ")=merged_belt_colours)*merged_months_at_rank),"")</f>
        <v/>
      </c>
      <c r="P2912" s="18" t="str" cm="1">
        <f t="array" ref="P2912">IF(LEN($A2912)&gt;0,SUMPRODUCT(($A2912=merged_names)*(_xlfn.TEXTAFTER(P$2, "At ")=merged_belt_colours)*merged_months_at_rank),"")</f>
        <v/>
      </c>
      <c r="Q2912" s="18" t="str" cm="1">
        <f t="array" ref="Q2912">IF(LEN($A2912)&gt;0,SUMPRODUCT(($A2912=merged_names)*(_xlfn.TEXTAFTER(Q$2, "At ")=merged_belt_colours)*merged_months_at_rank),"")</f>
        <v/>
      </c>
      <c r="R2912" s="18" t="str" cm="1">
        <f t="array" ref="R2912">IF(LEN($A2912)&gt;0,SUMPRODUCT(($A2912=merged_names)*(_xlfn.TEXTAFTER(R$2, "At ")=merged_belt_colours)*merged_months_at_rank),"")</f>
        <v/>
      </c>
    </row>
    <row r="2913" spans="1:18" x14ac:dyDescent="0.25">
      <c r="A2913"/>
      <c r="B2913" s="15" t="str" cm="1">
        <f t="array" ref="B2913">IFERROR(IF(LEN(A2913)&gt;0, IF(SUMPRODUCT((Inactives[Key]=J2913)*(Inactives[Currently Inactive]))=1,"Inactive","Active"),""),"Active")</f>
        <v/>
      </c>
      <c r="C2913" s="16" t="str" cm="1">
        <f t="array" aca="1" ref="C2913" ca="1">IFERROR(_xlfn._xlws.FILTER(Inactives[Inactive On],(Inactives[Key]=J2913)*(Inactives[Currently Inactive]),""),"")</f>
        <v/>
      </c>
      <c r="D2913" s="16" t="str" cm="1">
        <f t="array" aca="1" ref="D2913" ca="1">IFERROR(INDEX(_xlfn.TEXTSPLIT(E2913," "),1),"")</f>
        <v/>
      </c>
      <c r="E2913" s="15" t="str" cm="1">
        <f t="array" aca="1" ref="E2913" ca="1">IFERROR(_xlfn._xlws.FILTER(merged_ranks,(merged_end_dates=DATE(9999,12,31))*(merged_names=A2913)),"")</f>
        <v/>
      </c>
      <c r="F2913" s="17" t="str">
        <f ca="1">_xlfn.XLOOKUP(J2913,Promotions[Promo Key],Promotions[Promo Date],"")</f>
        <v/>
      </c>
      <c r="G2913" s="18" t="str">
        <f t="shared" ca="1" si="195"/>
        <v/>
      </c>
      <c r="H2913" s="18" t="str">
        <f t="shared" ca="1" si="194"/>
        <v/>
      </c>
      <c r="I2913" s="17" t="str">
        <f>_xlfn.XLOOKUP(A2913,Students[Full Name],Students[Starting Rank],"")</f>
        <v/>
      </c>
      <c r="J2913" s="15" t="str">
        <f t="shared" ca="1" si="196"/>
        <v xml:space="preserve">: </v>
      </c>
      <c r="K2913" s="16" t="str">
        <f>_xlfn.XLOOKUP(A2913,Students[Full Name],Students[Start Date],"")</f>
        <v/>
      </c>
      <c r="L2913" s="18">
        <f t="shared" ca="1" si="197"/>
        <v>-1</v>
      </c>
      <c r="M2913" s="18" cm="1">
        <f t="array" aca="1" ref="M2913" ca="1">SUMPRODUCT(Inactives[Days Inactive]*(Inactives[Student]=A2913))/365</f>
        <v>0</v>
      </c>
      <c r="N2913" s="18" t="str" cm="1">
        <f t="array" ref="N2913">IF(LEN($A2913)&gt;0,SUMPRODUCT(($A2913=merged_names)*(_xlfn.TEXTAFTER(N$2, "At ")=merged_belt_colours)*merged_months_at_rank),"")</f>
        <v/>
      </c>
      <c r="O2913" s="18" t="str" cm="1">
        <f t="array" ref="O2913">IF(LEN($A2913)&gt;0,SUMPRODUCT(($A2913=merged_names)*(_xlfn.TEXTAFTER(O$2, "At ")=merged_belt_colours)*merged_months_at_rank),"")</f>
        <v/>
      </c>
      <c r="P2913" s="18" t="str" cm="1">
        <f t="array" ref="P2913">IF(LEN($A2913)&gt;0,SUMPRODUCT(($A2913=merged_names)*(_xlfn.TEXTAFTER(P$2, "At ")=merged_belt_colours)*merged_months_at_rank),"")</f>
        <v/>
      </c>
      <c r="Q2913" s="18" t="str" cm="1">
        <f t="array" ref="Q2913">IF(LEN($A2913)&gt;0,SUMPRODUCT(($A2913=merged_names)*(_xlfn.TEXTAFTER(Q$2, "At ")=merged_belt_colours)*merged_months_at_rank),"")</f>
        <v/>
      </c>
      <c r="R2913" s="18" t="str" cm="1">
        <f t="array" ref="R2913">IF(LEN($A2913)&gt;0,SUMPRODUCT(($A2913=merged_names)*(_xlfn.TEXTAFTER(R$2, "At ")=merged_belt_colours)*merged_months_at_rank),"")</f>
        <v/>
      </c>
    </row>
    <row r="2914" spans="1:18" x14ac:dyDescent="0.25">
      <c r="A2914"/>
      <c r="B2914" s="15" t="str" cm="1">
        <f t="array" ref="B2914">IFERROR(IF(LEN(A2914)&gt;0, IF(SUMPRODUCT((Inactives[Key]=J2914)*(Inactives[Currently Inactive]))=1,"Inactive","Active"),""),"Active")</f>
        <v/>
      </c>
      <c r="C2914" s="16" t="str" cm="1">
        <f t="array" aca="1" ref="C2914" ca="1">IFERROR(_xlfn._xlws.FILTER(Inactives[Inactive On],(Inactives[Key]=J2914)*(Inactives[Currently Inactive]),""),"")</f>
        <v/>
      </c>
      <c r="D2914" s="16" t="str" cm="1">
        <f t="array" aca="1" ref="D2914" ca="1">IFERROR(INDEX(_xlfn.TEXTSPLIT(E2914," "),1),"")</f>
        <v/>
      </c>
      <c r="E2914" s="15" t="str" cm="1">
        <f t="array" aca="1" ref="E2914" ca="1">IFERROR(_xlfn._xlws.FILTER(merged_ranks,(merged_end_dates=DATE(9999,12,31))*(merged_names=A2914)),"")</f>
        <v/>
      </c>
      <c r="F2914" s="17" t="str">
        <f ca="1">_xlfn.XLOOKUP(J2914,Promotions[Promo Key],Promotions[Promo Date],"")</f>
        <v/>
      </c>
      <c r="G2914" s="18" t="str">
        <f t="shared" ca="1" si="195"/>
        <v/>
      </c>
      <c r="H2914" s="18" t="str">
        <f t="shared" ca="1" si="194"/>
        <v/>
      </c>
      <c r="I2914" s="17" t="str">
        <f>_xlfn.XLOOKUP(A2914,Students[Full Name],Students[Starting Rank],"")</f>
        <v/>
      </c>
      <c r="J2914" s="15" t="str">
        <f t="shared" ca="1" si="196"/>
        <v xml:space="preserve">: </v>
      </c>
      <c r="K2914" s="16" t="str">
        <f>_xlfn.XLOOKUP(A2914,Students[Full Name],Students[Start Date],"")</f>
        <v/>
      </c>
      <c r="L2914" s="18">
        <f t="shared" ca="1" si="197"/>
        <v>-1</v>
      </c>
      <c r="M2914" s="18" cm="1">
        <f t="array" aca="1" ref="M2914" ca="1">SUMPRODUCT(Inactives[Days Inactive]*(Inactives[Student]=A2914))/365</f>
        <v>0</v>
      </c>
      <c r="N2914" s="18" t="str" cm="1">
        <f t="array" ref="N2914">IF(LEN($A2914)&gt;0,SUMPRODUCT(($A2914=merged_names)*(_xlfn.TEXTAFTER(N$2, "At ")=merged_belt_colours)*merged_months_at_rank),"")</f>
        <v/>
      </c>
      <c r="O2914" s="18" t="str" cm="1">
        <f t="array" ref="O2914">IF(LEN($A2914)&gt;0,SUMPRODUCT(($A2914=merged_names)*(_xlfn.TEXTAFTER(O$2, "At ")=merged_belt_colours)*merged_months_at_rank),"")</f>
        <v/>
      </c>
      <c r="P2914" s="18" t="str" cm="1">
        <f t="array" ref="P2914">IF(LEN($A2914)&gt;0,SUMPRODUCT(($A2914=merged_names)*(_xlfn.TEXTAFTER(P$2, "At ")=merged_belt_colours)*merged_months_at_rank),"")</f>
        <v/>
      </c>
      <c r="Q2914" s="18" t="str" cm="1">
        <f t="array" ref="Q2914">IF(LEN($A2914)&gt;0,SUMPRODUCT(($A2914=merged_names)*(_xlfn.TEXTAFTER(Q$2, "At ")=merged_belt_colours)*merged_months_at_rank),"")</f>
        <v/>
      </c>
      <c r="R2914" s="18" t="str" cm="1">
        <f t="array" ref="R2914">IF(LEN($A2914)&gt;0,SUMPRODUCT(($A2914=merged_names)*(_xlfn.TEXTAFTER(R$2, "At ")=merged_belt_colours)*merged_months_at_rank),"")</f>
        <v/>
      </c>
    </row>
    <row r="2915" spans="1:18" x14ac:dyDescent="0.25">
      <c r="A2915"/>
      <c r="B2915" s="15" t="str" cm="1">
        <f t="array" ref="B2915">IFERROR(IF(LEN(A2915)&gt;0, IF(SUMPRODUCT((Inactives[Key]=J2915)*(Inactives[Currently Inactive]))=1,"Inactive","Active"),""),"Active")</f>
        <v/>
      </c>
      <c r="C2915" s="16" t="str" cm="1">
        <f t="array" aca="1" ref="C2915" ca="1">IFERROR(_xlfn._xlws.FILTER(Inactives[Inactive On],(Inactives[Key]=J2915)*(Inactives[Currently Inactive]),""),"")</f>
        <v/>
      </c>
      <c r="D2915" s="16" t="str" cm="1">
        <f t="array" aca="1" ref="D2915" ca="1">IFERROR(INDEX(_xlfn.TEXTSPLIT(E2915," "),1),"")</f>
        <v/>
      </c>
      <c r="E2915" s="15" t="str" cm="1">
        <f t="array" aca="1" ref="E2915" ca="1">IFERROR(_xlfn._xlws.FILTER(merged_ranks,(merged_end_dates=DATE(9999,12,31))*(merged_names=A2915)),"")</f>
        <v/>
      </c>
      <c r="F2915" s="17" t="str">
        <f ca="1">_xlfn.XLOOKUP(J2915,Promotions[Promo Key],Promotions[Promo Date],"")</f>
        <v/>
      </c>
      <c r="G2915" s="18" t="str">
        <f t="shared" ca="1" si="195"/>
        <v/>
      </c>
      <c r="H2915" s="18" t="str">
        <f t="shared" ca="1" si="194"/>
        <v/>
      </c>
      <c r="I2915" s="17" t="str">
        <f>_xlfn.XLOOKUP(A2915,Students[Full Name],Students[Starting Rank],"")</f>
        <v/>
      </c>
      <c r="J2915" s="15" t="str">
        <f t="shared" ca="1" si="196"/>
        <v xml:space="preserve">: </v>
      </c>
      <c r="K2915" s="16" t="str">
        <f>_xlfn.XLOOKUP(A2915,Students[Full Name],Students[Start Date],"")</f>
        <v/>
      </c>
      <c r="L2915" s="18">
        <f t="shared" ca="1" si="197"/>
        <v>-1</v>
      </c>
      <c r="M2915" s="18" cm="1">
        <f t="array" aca="1" ref="M2915" ca="1">SUMPRODUCT(Inactives[Days Inactive]*(Inactives[Student]=A2915))/365</f>
        <v>0</v>
      </c>
      <c r="N2915" s="18" t="str" cm="1">
        <f t="array" ref="N2915">IF(LEN($A2915)&gt;0,SUMPRODUCT(($A2915=merged_names)*(_xlfn.TEXTAFTER(N$2, "At ")=merged_belt_colours)*merged_months_at_rank),"")</f>
        <v/>
      </c>
      <c r="O2915" s="18" t="str" cm="1">
        <f t="array" ref="O2915">IF(LEN($A2915)&gt;0,SUMPRODUCT(($A2915=merged_names)*(_xlfn.TEXTAFTER(O$2, "At ")=merged_belt_colours)*merged_months_at_rank),"")</f>
        <v/>
      </c>
      <c r="P2915" s="18" t="str" cm="1">
        <f t="array" ref="P2915">IF(LEN($A2915)&gt;0,SUMPRODUCT(($A2915=merged_names)*(_xlfn.TEXTAFTER(P$2, "At ")=merged_belt_colours)*merged_months_at_rank),"")</f>
        <v/>
      </c>
      <c r="Q2915" s="18" t="str" cm="1">
        <f t="array" ref="Q2915">IF(LEN($A2915)&gt;0,SUMPRODUCT(($A2915=merged_names)*(_xlfn.TEXTAFTER(Q$2, "At ")=merged_belt_colours)*merged_months_at_rank),"")</f>
        <v/>
      </c>
      <c r="R2915" s="18" t="str" cm="1">
        <f t="array" ref="R2915">IF(LEN($A2915)&gt;0,SUMPRODUCT(($A2915=merged_names)*(_xlfn.TEXTAFTER(R$2, "At ")=merged_belt_colours)*merged_months_at_rank),"")</f>
        <v/>
      </c>
    </row>
    <row r="2916" spans="1:18" x14ac:dyDescent="0.25">
      <c r="A2916"/>
      <c r="B2916" s="15" t="str" cm="1">
        <f t="array" ref="B2916">IFERROR(IF(LEN(A2916)&gt;0, IF(SUMPRODUCT((Inactives[Key]=J2916)*(Inactives[Currently Inactive]))=1,"Inactive","Active"),""),"Active")</f>
        <v/>
      </c>
      <c r="C2916" s="16" t="str" cm="1">
        <f t="array" aca="1" ref="C2916" ca="1">IFERROR(_xlfn._xlws.FILTER(Inactives[Inactive On],(Inactives[Key]=J2916)*(Inactives[Currently Inactive]),""),"")</f>
        <v/>
      </c>
      <c r="D2916" s="16" t="str" cm="1">
        <f t="array" aca="1" ref="D2916" ca="1">IFERROR(INDEX(_xlfn.TEXTSPLIT(E2916," "),1),"")</f>
        <v/>
      </c>
      <c r="E2916" s="15" t="str" cm="1">
        <f t="array" aca="1" ref="E2916" ca="1">IFERROR(_xlfn._xlws.FILTER(merged_ranks,(merged_end_dates=DATE(9999,12,31))*(merged_names=A2916)),"")</f>
        <v/>
      </c>
      <c r="F2916" s="17" t="str">
        <f ca="1">_xlfn.XLOOKUP(J2916,Promotions[Promo Key],Promotions[Promo Date],"")</f>
        <v/>
      </c>
      <c r="G2916" s="18" t="str">
        <f t="shared" ca="1" si="195"/>
        <v/>
      </c>
      <c r="H2916" s="18" t="str">
        <f t="shared" ca="1" si="194"/>
        <v/>
      </c>
      <c r="I2916" s="17" t="str">
        <f>_xlfn.XLOOKUP(A2916,Students[Full Name],Students[Starting Rank],"")</f>
        <v/>
      </c>
      <c r="J2916" s="15" t="str">
        <f t="shared" ca="1" si="196"/>
        <v xml:space="preserve">: </v>
      </c>
      <c r="K2916" s="16" t="str">
        <f>_xlfn.XLOOKUP(A2916,Students[Full Name],Students[Start Date],"")</f>
        <v/>
      </c>
      <c r="L2916" s="18">
        <f t="shared" ca="1" si="197"/>
        <v>-1</v>
      </c>
      <c r="M2916" s="18" cm="1">
        <f t="array" aca="1" ref="M2916" ca="1">SUMPRODUCT(Inactives[Days Inactive]*(Inactives[Student]=A2916))/365</f>
        <v>0</v>
      </c>
      <c r="N2916" s="18" t="str" cm="1">
        <f t="array" ref="N2916">IF(LEN($A2916)&gt;0,SUMPRODUCT(($A2916=merged_names)*(_xlfn.TEXTAFTER(N$2, "At ")=merged_belt_colours)*merged_months_at_rank),"")</f>
        <v/>
      </c>
      <c r="O2916" s="18" t="str" cm="1">
        <f t="array" ref="O2916">IF(LEN($A2916)&gt;0,SUMPRODUCT(($A2916=merged_names)*(_xlfn.TEXTAFTER(O$2, "At ")=merged_belt_colours)*merged_months_at_rank),"")</f>
        <v/>
      </c>
      <c r="P2916" s="18" t="str" cm="1">
        <f t="array" ref="P2916">IF(LEN($A2916)&gt;0,SUMPRODUCT(($A2916=merged_names)*(_xlfn.TEXTAFTER(P$2, "At ")=merged_belt_colours)*merged_months_at_rank),"")</f>
        <v/>
      </c>
      <c r="Q2916" s="18" t="str" cm="1">
        <f t="array" ref="Q2916">IF(LEN($A2916)&gt;0,SUMPRODUCT(($A2916=merged_names)*(_xlfn.TEXTAFTER(Q$2, "At ")=merged_belt_colours)*merged_months_at_rank),"")</f>
        <v/>
      </c>
      <c r="R2916" s="18" t="str" cm="1">
        <f t="array" ref="R2916">IF(LEN($A2916)&gt;0,SUMPRODUCT(($A2916=merged_names)*(_xlfn.TEXTAFTER(R$2, "At ")=merged_belt_colours)*merged_months_at_rank),"")</f>
        <v/>
      </c>
    </row>
    <row r="2917" spans="1:18" x14ac:dyDescent="0.25">
      <c r="A2917"/>
      <c r="B2917" s="15" t="str" cm="1">
        <f t="array" ref="B2917">IFERROR(IF(LEN(A2917)&gt;0, IF(SUMPRODUCT((Inactives[Key]=J2917)*(Inactives[Currently Inactive]))=1,"Inactive","Active"),""),"Active")</f>
        <v/>
      </c>
      <c r="C2917" s="16" t="str" cm="1">
        <f t="array" aca="1" ref="C2917" ca="1">IFERROR(_xlfn._xlws.FILTER(Inactives[Inactive On],(Inactives[Key]=J2917)*(Inactives[Currently Inactive]),""),"")</f>
        <v/>
      </c>
      <c r="D2917" s="16" t="str" cm="1">
        <f t="array" aca="1" ref="D2917" ca="1">IFERROR(INDEX(_xlfn.TEXTSPLIT(E2917," "),1),"")</f>
        <v/>
      </c>
      <c r="E2917" s="15" t="str" cm="1">
        <f t="array" aca="1" ref="E2917" ca="1">IFERROR(_xlfn._xlws.FILTER(merged_ranks,(merged_end_dates=DATE(9999,12,31))*(merged_names=A2917)),"")</f>
        <v/>
      </c>
      <c r="F2917" s="17" t="str">
        <f ca="1">_xlfn.XLOOKUP(J2917,Promotions[Promo Key],Promotions[Promo Date],"")</f>
        <v/>
      </c>
      <c r="G2917" s="18" t="str">
        <f t="shared" ca="1" si="195"/>
        <v/>
      </c>
      <c r="H2917" s="18" t="str">
        <f t="shared" ca="1" si="194"/>
        <v/>
      </c>
      <c r="I2917" s="17" t="str">
        <f>_xlfn.XLOOKUP(A2917,Students[Full Name],Students[Starting Rank],"")</f>
        <v/>
      </c>
      <c r="J2917" s="15" t="str">
        <f t="shared" ca="1" si="196"/>
        <v xml:space="preserve">: </v>
      </c>
      <c r="K2917" s="16" t="str">
        <f>_xlfn.XLOOKUP(A2917,Students[Full Name],Students[Start Date],"")</f>
        <v/>
      </c>
      <c r="L2917" s="18">
        <f t="shared" ca="1" si="197"/>
        <v>-1</v>
      </c>
      <c r="M2917" s="18" cm="1">
        <f t="array" aca="1" ref="M2917" ca="1">SUMPRODUCT(Inactives[Days Inactive]*(Inactives[Student]=A2917))/365</f>
        <v>0</v>
      </c>
      <c r="N2917" s="18" t="str" cm="1">
        <f t="array" ref="N2917">IF(LEN($A2917)&gt;0,SUMPRODUCT(($A2917=merged_names)*(_xlfn.TEXTAFTER(N$2, "At ")=merged_belt_colours)*merged_months_at_rank),"")</f>
        <v/>
      </c>
      <c r="O2917" s="18" t="str" cm="1">
        <f t="array" ref="O2917">IF(LEN($A2917)&gt;0,SUMPRODUCT(($A2917=merged_names)*(_xlfn.TEXTAFTER(O$2, "At ")=merged_belt_colours)*merged_months_at_rank),"")</f>
        <v/>
      </c>
      <c r="P2917" s="18" t="str" cm="1">
        <f t="array" ref="P2917">IF(LEN($A2917)&gt;0,SUMPRODUCT(($A2917=merged_names)*(_xlfn.TEXTAFTER(P$2, "At ")=merged_belt_colours)*merged_months_at_rank),"")</f>
        <v/>
      </c>
      <c r="Q2917" s="18" t="str" cm="1">
        <f t="array" ref="Q2917">IF(LEN($A2917)&gt;0,SUMPRODUCT(($A2917=merged_names)*(_xlfn.TEXTAFTER(Q$2, "At ")=merged_belt_colours)*merged_months_at_rank),"")</f>
        <v/>
      </c>
      <c r="R2917" s="18" t="str" cm="1">
        <f t="array" ref="R2917">IF(LEN($A2917)&gt;0,SUMPRODUCT(($A2917=merged_names)*(_xlfn.TEXTAFTER(R$2, "At ")=merged_belt_colours)*merged_months_at_rank),"")</f>
        <v/>
      </c>
    </row>
    <row r="2918" spans="1:18" x14ac:dyDescent="0.25">
      <c r="A2918"/>
      <c r="B2918" s="15" t="str" cm="1">
        <f t="array" ref="B2918">IFERROR(IF(LEN(A2918)&gt;0, IF(SUMPRODUCT((Inactives[Key]=J2918)*(Inactives[Currently Inactive]))=1,"Inactive","Active"),""),"Active")</f>
        <v/>
      </c>
      <c r="C2918" s="16" t="str" cm="1">
        <f t="array" aca="1" ref="C2918" ca="1">IFERROR(_xlfn._xlws.FILTER(Inactives[Inactive On],(Inactives[Key]=J2918)*(Inactives[Currently Inactive]),""),"")</f>
        <v/>
      </c>
      <c r="D2918" s="16" t="str" cm="1">
        <f t="array" aca="1" ref="D2918" ca="1">IFERROR(INDEX(_xlfn.TEXTSPLIT(E2918," "),1),"")</f>
        <v/>
      </c>
      <c r="E2918" s="15" t="str" cm="1">
        <f t="array" aca="1" ref="E2918" ca="1">IFERROR(_xlfn._xlws.FILTER(merged_ranks,(merged_end_dates=DATE(9999,12,31))*(merged_names=A2918)),"")</f>
        <v/>
      </c>
      <c r="F2918" s="17" t="str">
        <f ca="1">_xlfn.XLOOKUP(J2918,Promotions[Promo Key],Promotions[Promo Date],"")</f>
        <v/>
      </c>
      <c r="G2918" s="18" t="str">
        <f t="shared" ca="1" si="195"/>
        <v/>
      </c>
      <c r="H2918" s="18" t="str">
        <f t="shared" ca="1" si="194"/>
        <v/>
      </c>
      <c r="I2918" s="17" t="str">
        <f>_xlfn.XLOOKUP(A2918,Students[Full Name],Students[Starting Rank],"")</f>
        <v/>
      </c>
      <c r="J2918" s="15" t="str">
        <f t="shared" ca="1" si="196"/>
        <v xml:space="preserve">: </v>
      </c>
      <c r="K2918" s="16" t="str">
        <f>_xlfn.XLOOKUP(A2918,Students[Full Name],Students[Start Date],"")</f>
        <v/>
      </c>
      <c r="L2918" s="18">
        <f t="shared" ca="1" si="197"/>
        <v>-1</v>
      </c>
      <c r="M2918" s="18" cm="1">
        <f t="array" aca="1" ref="M2918" ca="1">SUMPRODUCT(Inactives[Days Inactive]*(Inactives[Student]=A2918))/365</f>
        <v>0</v>
      </c>
      <c r="N2918" s="18" t="str" cm="1">
        <f t="array" ref="N2918">IF(LEN($A2918)&gt;0,SUMPRODUCT(($A2918=merged_names)*(_xlfn.TEXTAFTER(N$2, "At ")=merged_belt_colours)*merged_months_at_rank),"")</f>
        <v/>
      </c>
      <c r="O2918" s="18" t="str" cm="1">
        <f t="array" ref="O2918">IF(LEN($A2918)&gt;0,SUMPRODUCT(($A2918=merged_names)*(_xlfn.TEXTAFTER(O$2, "At ")=merged_belt_colours)*merged_months_at_rank),"")</f>
        <v/>
      </c>
      <c r="P2918" s="18" t="str" cm="1">
        <f t="array" ref="P2918">IF(LEN($A2918)&gt;0,SUMPRODUCT(($A2918=merged_names)*(_xlfn.TEXTAFTER(P$2, "At ")=merged_belt_colours)*merged_months_at_rank),"")</f>
        <v/>
      </c>
      <c r="Q2918" s="18" t="str" cm="1">
        <f t="array" ref="Q2918">IF(LEN($A2918)&gt;0,SUMPRODUCT(($A2918=merged_names)*(_xlfn.TEXTAFTER(Q$2, "At ")=merged_belt_colours)*merged_months_at_rank),"")</f>
        <v/>
      </c>
      <c r="R2918" s="18" t="str" cm="1">
        <f t="array" ref="R2918">IF(LEN($A2918)&gt;0,SUMPRODUCT(($A2918=merged_names)*(_xlfn.TEXTAFTER(R$2, "At ")=merged_belt_colours)*merged_months_at_rank),"")</f>
        <v/>
      </c>
    </row>
    <row r="2919" spans="1:18" x14ac:dyDescent="0.25">
      <c r="A2919"/>
      <c r="B2919" s="15" t="str" cm="1">
        <f t="array" ref="B2919">IFERROR(IF(LEN(A2919)&gt;0, IF(SUMPRODUCT((Inactives[Key]=J2919)*(Inactives[Currently Inactive]))=1,"Inactive","Active"),""),"Active")</f>
        <v/>
      </c>
      <c r="C2919" s="16" t="str" cm="1">
        <f t="array" aca="1" ref="C2919" ca="1">IFERROR(_xlfn._xlws.FILTER(Inactives[Inactive On],(Inactives[Key]=J2919)*(Inactives[Currently Inactive]),""),"")</f>
        <v/>
      </c>
      <c r="D2919" s="16" t="str" cm="1">
        <f t="array" aca="1" ref="D2919" ca="1">IFERROR(INDEX(_xlfn.TEXTSPLIT(E2919," "),1),"")</f>
        <v/>
      </c>
      <c r="E2919" s="15" t="str" cm="1">
        <f t="array" aca="1" ref="E2919" ca="1">IFERROR(_xlfn._xlws.FILTER(merged_ranks,(merged_end_dates=DATE(9999,12,31))*(merged_names=A2919)),"")</f>
        <v/>
      </c>
      <c r="F2919" s="17" t="str">
        <f ca="1">_xlfn.XLOOKUP(J2919,Promotions[Promo Key],Promotions[Promo Date],"")</f>
        <v/>
      </c>
      <c r="G2919" s="18" t="str">
        <f t="shared" ca="1" si="195"/>
        <v/>
      </c>
      <c r="H2919" s="18" t="str">
        <f t="shared" ca="1" si="194"/>
        <v/>
      </c>
      <c r="I2919" s="17" t="str">
        <f>_xlfn.XLOOKUP(A2919,Students[Full Name],Students[Starting Rank],"")</f>
        <v/>
      </c>
      <c r="J2919" s="15" t="str">
        <f t="shared" ca="1" si="196"/>
        <v xml:space="preserve">: </v>
      </c>
      <c r="K2919" s="16" t="str">
        <f>_xlfn.XLOOKUP(A2919,Students[Full Name],Students[Start Date],"")</f>
        <v/>
      </c>
      <c r="L2919" s="18">
        <f t="shared" ca="1" si="197"/>
        <v>-1</v>
      </c>
      <c r="M2919" s="18" cm="1">
        <f t="array" aca="1" ref="M2919" ca="1">SUMPRODUCT(Inactives[Days Inactive]*(Inactives[Student]=A2919))/365</f>
        <v>0</v>
      </c>
      <c r="N2919" s="18" t="str" cm="1">
        <f t="array" ref="N2919">IF(LEN($A2919)&gt;0,SUMPRODUCT(($A2919=merged_names)*(_xlfn.TEXTAFTER(N$2, "At ")=merged_belt_colours)*merged_months_at_rank),"")</f>
        <v/>
      </c>
      <c r="O2919" s="18" t="str" cm="1">
        <f t="array" ref="O2919">IF(LEN($A2919)&gt;0,SUMPRODUCT(($A2919=merged_names)*(_xlfn.TEXTAFTER(O$2, "At ")=merged_belt_colours)*merged_months_at_rank),"")</f>
        <v/>
      </c>
      <c r="P2919" s="18" t="str" cm="1">
        <f t="array" ref="P2919">IF(LEN($A2919)&gt;0,SUMPRODUCT(($A2919=merged_names)*(_xlfn.TEXTAFTER(P$2, "At ")=merged_belt_colours)*merged_months_at_rank),"")</f>
        <v/>
      </c>
      <c r="Q2919" s="18" t="str" cm="1">
        <f t="array" ref="Q2919">IF(LEN($A2919)&gt;0,SUMPRODUCT(($A2919=merged_names)*(_xlfn.TEXTAFTER(Q$2, "At ")=merged_belt_colours)*merged_months_at_rank),"")</f>
        <v/>
      </c>
      <c r="R2919" s="18" t="str" cm="1">
        <f t="array" ref="R2919">IF(LEN($A2919)&gt;0,SUMPRODUCT(($A2919=merged_names)*(_xlfn.TEXTAFTER(R$2, "At ")=merged_belt_colours)*merged_months_at_rank),"")</f>
        <v/>
      </c>
    </row>
    <row r="2920" spans="1:18" x14ac:dyDescent="0.25">
      <c r="A2920"/>
      <c r="B2920" s="15" t="str" cm="1">
        <f t="array" ref="B2920">IFERROR(IF(LEN(A2920)&gt;0, IF(SUMPRODUCT((Inactives[Key]=J2920)*(Inactives[Currently Inactive]))=1,"Inactive","Active"),""),"Active")</f>
        <v/>
      </c>
      <c r="C2920" s="16" t="str" cm="1">
        <f t="array" aca="1" ref="C2920" ca="1">IFERROR(_xlfn._xlws.FILTER(Inactives[Inactive On],(Inactives[Key]=J2920)*(Inactives[Currently Inactive]),""),"")</f>
        <v/>
      </c>
      <c r="D2920" s="16" t="str" cm="1">
        <f t="array" aca="1" ref="D2920" ca="1">IFERROR(INDEX(_xlfn.TEXTSPLIT(E2920," "),1),"")</f>
        <v/>
      </c>
      <c r="E2920" s="15" t="str" cm="1">
        <f t="array" aca="1" ref="E2920" ca="1">IFERROR(_xlfn._xlws.FILTER(merged_ranks,(merged_end_dates=DATE(9999,12,31))*(merged_names=A2920)),"")</f>
        <v/>
      </c>
      <c r="F2920" s="17" t="str">
        <f ca="1">_xlfn.XLOOKUP(J2920,Promotions[Promo Key],Promotions[Promo Date],"")</f>
        <v/>
      </c>
      <c r="G2920" s="18" t="str">
        <f t="shared" ca="1" si="195"/>
        <v/>
      </c>
      <c r="H2920" s="18" t="str">
        <f t="shared" ca="1" si="194"/>
        <v/>
      </c>
      <c r="I2920" s="17" t="str">
        <f>_xlfn.XLOOKUP(A2920,Students[Full Name],Students[Starting Rank],"")</f>
        <v/>
      </c>
      <c r="J2920" s="15" t="str">
        <f t="shared" ca="1" si="196"/>
        <v xml:space="preserve">: </v>
      </c>
      <c r="K2920" s="16" t="str">
        <f>_xlfn.XLOOKUP(A2920,Students[Full Name],Students[Start Date],"")</f>
        <v/>
      </c>
      <c r="L2920" s="18">
        <f t="shared" ca="1" si="197"/>
        <v>-1</v>
      </c>
      <c r="M2920" s="18" cm="1">
        <f t="array" aca="1" ref="M2920" ca="1">SUMPRODUCT(Inactives[Days Inactive]*(Inactives[Student]=A2920))/365</f>
        <v>0</v>
      </c>
      <c r="N2920" s="18" t="str" cm="1">
        <f t="array" ref="N2920">IF(LEN($A2920)&gt;0,SUMPRODUCT(($A2920=merged_names)*(_xlfn.TEXTAFTER(N$2, "At ")=merged_belt_colours)*merged_months_at_rank),"")</f>
        <v/>
      </c>
      <c r="O2920" s="18" t="str" cm="1">
        <f t="array" ref="O2920">IF(LEN($A2920)&gt;0,SUMPRODUCT(($A2920=merged_names)*(_xlfn.TEXTAFTER(O$2, "At ")=merged_belt_colours)*merged_months_at_rank),"")</f>
        <v/>
      </c>
      <c r="P2920" s="18" t="str" cm="1">
        <f t="array" ref="P2920">IF(LEN($A2920)&gt;0,SUMPRODUCT(($A2920=merged_names)*(_xlfn.TEXTAFTER(P$2, "At ")=merged_belt_colours)*merged_months_at_rank),"")</f>
        <v/>
      </c>
      <c r="Q2920" s="18" t="str" cm="1">
        <f t="array" ref="Q2920">IF(LEN($A2920)&gt;0,SUMPRODUCT(($A2920=merged_names)*(_xlfn.TEXTAFTER(Q$2, "At ")=merged_belt_colours)*merged_months_at_rank),"")</f>
        <v/>
      </c>
      <c r="R2920" s="18" t="str" cm="1">
        <f t="array" ref="R2920">IF(LEN($A2920)&gt;0,SUMPRODUCT(($A2920=merged_names)*(_xlfn.TEXTAFTER(R$2, "At ")=merged_belt_colours)*merged_months_at_rank),"")</f>
        <v/>
      </c>
    </row>
    <row r="2921" spans="1:18" x14ac:dyDescent="0.25">
      <c r="A2921"/>
      <c r="B2921" s="15" t="str" cm="1">
        <f t="array" ref="B2921">IFERROR(IF(LEN(A2921)&gt;0, IF(SUMPRODUCT((Inactives[Key]=J2921)*(Inactives[Currently Inactive]))=1,"Inactive","Active"),""),"Active")</f>
        <v/>
      </c>
      <c r="C2921" s="16" t="str" cm="1">
        <f t="array" aca="1" ref="C2921" ca="1">IFERROR(_xlfn._xlws.FILTER(Inactives[Inactive On],(Inactives[Key]=J2921)*(Inactives[Currently Inactive]),""),"")</f>
        <v/>
      </c>
      <c r="D2921" s="16" t="str" cm="1">
        <f t="array" aca="1" ref="D2921" ca="1">IFERROR(INDEX(_xlfn.TEXTSPLIT(E2921," "),1),"")</f>
        <v/>
      </c>
      <c r="E2921" s="15" t="str" cm="1">
        <f t="array" aca="1" ref="E2921" ca="1">IFERROR(_xlfn._xlws.FILTER(merged_ranks,(merged_end_dates=DATE(9999,12,31))*(merged_names=A2921)),"")</f>
        <v/>
      </c>
      <c r="F2921" s="17" t="str">
        <f ca="1">_xlfn.XLOOKUP(J2921,Promotions[Promo Key],Promotions[Promo Date],"")</f>
        <v/>
      </c>
      <c r="G2921" s="18" t="str">
        <f t="shared" ca="1" si="195"/>
        <v/>
      </c>
      <c r="H2921" s="18" t="str">
        <f t="shared" ca="1" si="194"/>
        <v/>
      </c>
      <c r="I2921" s="17" t="str">
        <f>_xlfn.XLOOKUP(A2921,Students[Full Name],Students[Starting Rank],"")</f>
        <v/>
      </c>
      <c r="J2921" s="15" t="str">
        <f t="shared" ca="1" si="196"/>
        <v xml:space="preserve">: </v>
      </c>
      <c r="K2921" s="16" t="str">
        <f>_xlfn.XLOOKUP(A2921,Students[Full Name],Students[Start Date],"")</f>
        <v/>
      </c>
      <c r="L2921" s="18">
        <f t="shared" ca="1" si="197"/>
        <v>-1</v>
      </c>
      <c r="M2921" s="18" cm="1">
        <f t="array" aca="1" ref="M2921" ca="1">SUMPRODUCT(Inactives[Days Inactive]*(Inactives[Student]=A2921))/365</f>
        <v>0</v>
      </c>
      <c r="N2921" s="18" t="str" cm="1">
        <f t="array" ref="N2921">IF(LEN($A2921)&gt;0,SUMPRODUCT(($A2921=merged_names)*(_xlfn.TEXTAFTER(N$2, "At ")=merged_belt_colours)*merged_months_at_rank),"")</f>
        <v/>
      </c>
      <c r="O2921" s="18" t="str" cm="1">
        <f t="array" ref="O2921">IF(LEN($A2921)&gt;0,SUMPRODUCT(($A2921=merged_names)*(_xlfn.TEXTAFTER(O$2, "At ")=merged_belt_colours)*merged_months_at_rank),"")</f>
        <v/>
      </c>
      <c r="P2921" s="18" t="str" cm="1">
        <f t="array" ref="P2921">IF(LEN($A2921)&gt;0,SUMPRODUCT(($A2921=merged_names)*(_xlfn.TEXTAFTER(P$2, "At ")=merged_belt_colours)*merged_months_at_rank),"")</f>
        <v/>
      </c>
      <c r="Q2921" s="18" t="str" cm="1">
        <f t="array" ref="Q2921">IF(LEN($A2921)&gt;0,SUMPRODUCT(($A2921=merged_names)*(_xlfn.TEXTAFTER(Q$2, "At ")=merged_belt_colours)*merged_months_at_rank),"")</f>
        <v/>
      </c>
      <c r="R2921" s="18" t="str" cm="1">
        <f t="array" ref="R2921">IF(LEN($A2921)&gt;0,SUMPRODUCT(($A2921=merged_names)*(_xlfn.TEXTAFTER(R$2, "At ")=merged_belt_colours)*merged_months_at_rank),"")</f>
        <v/>
      </c>
    </row>
    <row r="2922" spans="1:18" x14ac:dyDescent="0.25">
      <c r="A2922"/>
      <c r="B2922" s="15" t="str" cm="1">
        <f t="array" ref="B2922">IFERROR(IF(LEN(A2922)&gt;0, IF(SUMPRODUCT((Inactives[Key]=J2922)*(Inactives[Currently Inactive]))=1,"Inactive","Active"),""),"Active")</f>
        <v/>
      </c>
      <c r="C2922" s="16" t="str" cm="1">
        <f t="array" aca="1" ref="C2922" ca="1">IFERROR(_xlfn._xlws.FILTER(Inactives[Inactive On],(Inactives[Key]=J2922)*(Inactives[Currently Inactive]),""),"")</f>
        <v/>
      </c>
      <c r="D2922" s="16" t="str" cm="1">
        <f t="array" aca="1" ref="D2922" ca="1">IFERROR(INDEX(_xlfn.TEXTSPLIT(E2922," "),1),"")</f>
        <v/>
      </c>
      <c r="E2922" s="15" t="str" cm="1">
        <f t="array" aca="1" ref="E2922" ca="1">IFERROR(_xlfn._xlws.FILTER(merged_ranks,(merged_end_dates=DATE(9999,12,31))*(merged_names=A2922)),"")</f>
        <v/>
      </c>
      <c r="F2922" s="17" t="str">
        <f ca="1">_xlfn.XLOOKUP(J2922,Promotions[Promo Key],Promotions[Promo Date],"")</f>
        <v/>
      </c>
      <c r="G2922" s="18" t="str">
        <f t="shared" ca="1" si="195"/>
        <v/>
      </c>
      <c r="H2922" s="18" t="str">
        <f t="shared" ca="1" si="194"/>
        <v/>
      </c>
      <c r="I2922" s="17" t="str">
        <f>_xlfn.XLOOKUP(A2922,Students[Full Name],Students[Starting Rank],"")</f>
        <v/>
      </c>
      <c r="J2922" s="15" t="str">
        <f t="shared" ca="1" si="196"/>
        <v xml:space="preserve">: </v>
      </c>
      <c r="K2922" s="16" t="str">
        <f>_xlfn.XLOOKUP(A2922,Students[Full Name],Students[Start Date],"")</f>
        <v/>
      </c>
      <c r="L2922" s="18">
        <f t="shared" ca="1" si="197"/>
        <v>-1</v>
      </c>
      <c r="M2922" s="18" cm="1">
        <f t="array" aca="1" ref="M2922" ca="1">SUMPRODUCT(Inactives[Days Inactive]*(Inactives[Student]=A2922))/365</f>
        <v>0</v>
      </c>
      <c r="N2922" s="18" t="str" cm="1">
        <f t="array" ref="N2922">IF(LEN($A2922)&gt;0,SUMPRODUCT(($A2922=merged_names)*(_xlfn.TEXTAFTER(N$2, "At ")=merged_belt_colours)*merged_months_at_rank),"")</f>
        <v/>
      </c>
      <c r="O2922" s="18" t="str" cm="1">
        <f t="array" ref="O2922">IF(LEN($A2922)&gt;0,SUMPRODUCT(($A2922=merged_names)*(_xlfn.TEXTAFTER(O$2, "At ")=merged_belt_colours)*merged_months_at_rank),"")</f>
        <v/>
      </c>
      <c r="P2922" s="18" t="str" cm="1">
        <f t="array" ref="P2922">IF(LEN($A2922)&gt;0,SUMPRODUCT(($A2922=merged_names)*(_xlfn.TEXTAFTER(P$2, "At ")=merged_belt_colours)*merged_months_at_rank),"")</f>
        <v/>
      </c>
      <c r="Q2922" s="18" t="str" cm="1">
        <f t="array" ref="Q2922">IF(LEN($A2922)&gt;0,SUMPRODUCT(($A2922=merged_names)*(_xlfn.TEXTAFTER(Q$2, "At ")=merged_belt_colours)*merged_months_at_rank),"")</f>
        <v/>
      </c>
      <c r="R2922" s="18" t="str" cm="1">
        <f t="array" ref="R2922">IF(LEN($A2922)&gt;0,SUMPRODUCT(($A2922=merged_names)*(_xlfn.TEXTAFTER(R$2, "At ")=merged_belt_colours)*merged_months_at_rank),"")</f>
        <v/>
      </c>
    </row>
    <row r="2923" spans="1:18" x14ac:dyDescent="0.25">
      <c r="A2923"/>
      <c r="B2923" s="15" t="str" cm="1">
        <f t="array" ref="B2923">IFERROR(IF(LEN(A2923)&gt;0, IF(SUMPRODUCT((Inactives[Key]=J2923)*(Inactives[Currently Inactive]))=1,"Inactive","Active"),""),"Active")</f>
        <v/>
      </c>
      <c r="C2923" s="16" t="str" cm="1">
        <f t="array" aca="1" ref="C2923" ca="1">IFERROR(_xlfn._xlws.FILTER(Inactives[Inactive On],(Inactives[Key]=J2923)*(Inactives[Currently Inactive]),""),"")</f>
        <v/>
      </c>
      <c r="D2923" s="16" t="str" cm="1">
        <f t="array" aca="1" ref="D2923" ca="1">IFERROR(INDEX(_xlfn.TEXTSPLIT(E2923," "),1),"")</f>
        <v/>
      </c>
      <c r="E2923" s="15" t="str" cm="1">
        <f t="array" aca="1" ref="E2923" ca="1">IFERROR(_xlfn._xlws.FILTER(merged_ranks,(merged_end_dates=DATE(9999,12,31))*(merged_names=A2923)),"")</f>
        <v/>
      </c>
      <c r="F2923" s="17" t="str">
        <f ca="1">_xlfn.XLOOKUP(J2923,Promotions[Promo Key],Promotions[Promo Date],"")</f>
        <v/>
      </c>
      <c r="G2923" s="18" t="str">
        <f t="shared" ca="1" si="195"/>
        <v/>
      </c>
      <c r="H2923" s="18" t="str">
        <f t="shared" ca="1" si="194"/>
        <v/>
      </c>
      <c r="I2923" s="17" t="str">
        <f>_xlfn.XLOOKUP(A2923,Students[Full Name],Students[Starting Rank],"")</f>
        <v/>
      </c>
      <c r="J2923" s="15" t="str">
        <f t="shared" ca="1" si="196"/>
        <v xml:space="preserve">: </v>
      </c>
      <c r="K2923" s="16" t="str">
        <f>_xlfn.XLOOKUP(A2923,Students[Full Name],Students[Start Date],"")</f>
        <v/>
      </c>
      <c r="L2923" s="18">
        <f t="shared" ca="1" si="197"/>
        <v>-1</v>
      </c>
      <c r="M2923" s="18" cm="1">
        <f t="array" aca="1" ref="M2923" ca="1">SUMPRODUCT(Inactives[Days Inactive]*(Inactives[Student]=A2923))/365</f>
        <v>0</v>
      </c>
      <c r="N2923" s="18" t="str" cm="1">
        <f t="array" ref="N2923">IF(LEN($A2923)&gt;0,SUMPRODUCT(($A2923=merged_names)*(_xlfn.TEXTAFTER(N$2, "At ")=merged_belt_colours)*merged_months_at_rank),"")</f>
        <v/>
      </c>
      <c r="O2923" s="18" t="str" cm="1">
        <f t="array" ref="O2923">IF(LEN($A2923)&gt;0,SUMPRODUCT(($A2923=merged_names)*(_xlfn.TEXTAFTER(O$2, "At ")=merged_belt_colours)*merged_months_at_rank),"")</f>
        <v/>
      </c>
      <c r="P2923" s="18" t="str" cm="1">
        <f t="array" ref="P2923">IF(LEN($A2923)&gt;0,SUMPRODUCT(($A2923=merged_names)*(_xlfn.TEXTAFTER(P$2, "At ")=merged_belt_colours)*merged_months_at_rank),"")</f>
        <v/>
      </c>
      <c r="Q2923" s="18" t="str" cm="1">
        <f t="array" ref="Q2923">IF(LEN($A2923)&gt;0,SUMPRODUCT(($A2923=merged_names)*(_xlfn.TEXTAFTER(Q$2, "At ")=merged_belt_colours)*merged_months_at_rank),"")</f>
        <v/>
      </c>
      <c r="R2923" s="18" t="str" cm="1">
        <f t="array" ref="R2923">IF(LEN($A2923)&gt;0,SUMPRODUCT(($A2923=merged_names)*(_xlfn.TEXTAFTER(R$2, "At ")=merged_belt_colours)*merged_months_at_rank),"")</f>
        <v/>
      </c>
    </row>
    <row r="2924" spans="1:18" x14ac:dyDescent="0.25">
      <c r="A2924"/>
      <c r="B2924" s="15" t="str" cm="1">
        <f t="array" ref="B2924">IFERROR(IF(LEN(A2924)&gt;0, IF(SUMPRODUCT((Inactives[Key]=J2924)*(Inactives[Currently Inactive]))=1,"Inactive","Active"),""),"Active")</f>
        <v/>
      </c>
      <c r="C2924" s="16" t="str" cm="1">
        <f t="array" aca="1" ref="C2924" ca="1">IFERROR(_xlfn._xlws.FILTER(Inactives[Inactive On],(Inactives[Key]=J2924)*(Inactives[Currently Inactive]),""),"")</f>
        <v/>
      </c>
      <c r="D2924" s="16" t="str" cm="1">
        <f t="array" aca="1" ref="D2924" ca="1">IFERROR(INDEX(_xlfn.TEXTSPLIT(E2924," "),1),"")</f>
        <v/>
      </c>
      <c r="E2924" s="15" t="str" cm="1">
        <f t="array" aca="1" ref="E2924" ca="1">IFERROR(_xlfn._xlws.FILTER(merged_ranks,(merged_end_dates=DATE(9999,12,31))*(merged_names=A2924)),"")</f>
        <v/>
      </c>
      <c r="F2924" s="17" t="str">
        <f ca="1">_xlfn.XLOOKUP(J2924,Promotions[Promo Key],Promotions[Promo Date],"")</f>
        <v/>
      </c>
      <c r="G2924" s="18" t="str">
        <f t="shared" ca="1" si="195"/>
        <v/>
      </c>
      <c r="H2924" s="18" t="str">
        <f t="shared" ca="1" si="194"/>
        <v/>
      </c>
      <c r="I2924" s="17" t="str">
        <f>_xlfn.XLOOKUP(A2924,Students[Full Name],Students[Starting Rank],"")</f>
        <v/>
      </c>
      <c r="J2924" s="15" t="str">
        <f t="shared" ca="1" si="196"/>
        <v xml:space="preserve">: </v>
      </c>
      <c r="K2924" s="16" t="str">
        <f>_xlfn.XLOOKUP(A2924,Students[Full Name],Students[Start Date],"")</f>
        <v/>
      </c>
      <c r="L2924" s="18">
        <f t="shared" ca="1" si="197"/>
        <v>-1</v>
      </c>
      <c r="M2924" s="18" cm="1">
        <f t="array" aca="1" ref="M2924" ca="1">SUMPRODUCT(Inactives[Days Inactive]*(Inactives[Student]=A2924))/365</f>
        <v>0</v>
      </c>
      <c r="N2924" s="18" t="str" cm="1">
        <f t="array" ref="N2924">IF(LEN($A2924)&gt;0,SUMPRODUCT(($A2924=merged_names)*(_xlfn.TEXTAFTER(N$2, "At ")=merged_belt_colours)*merged_months_at_rank),"")</f>
        <v/>
      </c>
      <c r="O2924" s="18" t="str" cm="1">
        <f t="array" ref="O2924">IF(LEN($A2924)&gt;0,SUMPRODUCT(($A2924=merged_names)*(_xlfn.TEXTAFTER(O$2, "At ")=merged_belt_colours)*merged_months_at_rank),"")</f>
        <v/>
      </c>
      <c r="P2924" s="18" t="str" cm="1">
        <f t="array" ref="P2924">IF(LEN($A2924)&gt;0,SUMPRODUCT(($A2924=merged_names)*(_xlfn.TEXTAFTER(P$2, "At ")=merged_belt_colours)*merged_months_at_rank),"")</f>
        <v/>
      </c>
      <c r="Q2924" s="18" t="str" cm="1">
        <f t="array" ref="Q2924">IF(LEN($A2924)&gt;0,SUMPRODUCT(($A2924=merged_names)*(_xlfn.TEXTAFTER(Q$2, "At ")=merged_belt_colours)*merged_months_at_rank),"")</f>
        <v/>
      </c>
      <c r="R2924" s="18" t="str" cm="1">
        <f t="array" ref="R2924">IF(LEN($A2924)&gt;0,SUMPRODUCT(($A2924=merged_names)*(_xlfn.TEXTAFTER(R$2, "At ")=merged_belt_colours)*merged_months_at_rank),"")</f>
        <v/>
      </c>
    </row>
    <row r="2925" spans="1:18" x14ac:dyDescent="0.25">
      <c r="A2925"/>
      <c r="B2925" s="15" t="str" cm="1">
        <f t="array" ref="B2925">IFERROR(IF(LEN(A2925)&gt;0, IF(SUMPRODUCT((Inactives[Key]=J2925)*(Inactives[Currently Inactive]))=1,"Inactive","Active"),""),"Active")</f>
        <v/>
      </c>
      <c r="C2925" s="16" t="str" cm="1">
        <f t="array" aca="1" ref="C2925" ca="1">IFERROR(_xlfn._xlws.FILTER(Inactives[Inactive On],(Inactives[Key]=J2925)*(Inactives[Currently Inactive]),""),"")</f>
        <v/>
      </c>
      <c r="D2925" s="16" t="str" cm="1">
        <f t="array" aca="1" ref="D2925" ca="1">IFERROR(INDEX(_xlfn.TEXTSPLIT(E2925," "),1),"")</f>
        <v/>
      </c>
      <c r="E2925" s="15" t="str" cm="1">
        <f t="array" aca="1" ref="E2925" ca="1">IFERROR(_xlfn._xlws.FILTER(merged_ranks,(merged_end_dates=DATE(9999,12,31))*(merged_names=A2925)),"")</f>
        <v/>
      </c>
      <c r="F2925" s="17" t="str">
        <f ca="1">_xlfn.XLOOKUP(J2925,Promotions[Promo Key],Promotions[Promo Date],"")</f>
        <v/>
      </c>
      <c r="G2925" s="18" t="str">
        <f t="shared" ca="1" si="195"/>
        <v/>
      </c>
      <c r="H2925" s="18" t="str">
        <f t="shared" ca="1" si="194"/>
        <v/>
      </c>
      <c r="I2925" s="17" t="str">
        <f>_xlfn.XLOOKUP(A2925,Students[Full Name],Students[Starting Rank],"")</f>
        <v/>
      </c>
      <c r="J2925" s="15" t="str">
        <f t="shared" ca="1" si="196"/>
        <v xml:space="preserve">: </v>
      </c>
      <c r="K2925" s="16" t="str">
        <f>_xlfn.XLOOKUP(A2925,Students[Full Name],Students[Start Date],"")</f>
        <v/>
      </c>
      <c r="L2925" s="18">
        <f t="shared" ca="1" si="197"/>
        <v>-1</v>
      </c>
      <c r="M2925" s="18" cm="1">
        <f t="array" aca="1" ref="M2925" ca="1">SUMPRODUCT(Inactives[Days Inactive]*(Inactives[Student]=A2925))/365</f>
        <v>0</v>
      </c>
      <c r="N2925" s="18" t="str" cm="1">
        <f t="array" ref="N2925">IF(LEN($A2925)&gt;0,SUMPRODUCT(($A2925=merged_names)*(_xlfn.TEXTAFTER(N$2, "At ")=merged_belt_colours)*merged_months_at_rank),"")</f>
        <v/>
      </c>
      <c r="O2925" s="18" t="str" cm="1">
        <f t="array" ref="O2925">IF(LEN($A2925)&gt;0,SUMPRODUCT(($A2925=merged_names)*(_xlfn.TEXTAFTER(O$2, "At ")=merged_belt_colours)*merged_months_at_rank),"")</f>
        <v/>
      </c>
      <c r="P2925" s="18" t="str" cm="1">
        <f t="array" ref="P2925">IF(LEN($A2925)&gt;0,SUMPRODUCT(($A2925=merged_names)*(_xlfn.TEXTAFTER(P$2, "At ")=merged_belt_colours)*merged_months_at_rank),"")</f>
        <v/>
      </c>
      <c r="Q2925" s="18" t="str" cm="1">
        <f t="array" ref="Q2925">IF(LEN($A2925)&gt;0,SUMPRODUCT(($A2925=merged_names)*(_xlfn.TEXTAFTER(Q$2, "At ")=merged_belt_colours)*merged_months_at_rank),"")</f>
        <v/>
      </c>
      <c r="R2925" s="18" t="str" cm="1">
        <f t="array" ref="R2925">IF(LEN($A2925)&gt;0,SUMPRODUCT(($A2925=merged_names)*(_xlfn.TEXTAFTER(R$2, "At ")=merged_belt_colours)*merged_months_at_rank),"")</f>
        <v/>
      </c>
    </row>
    <row r="2926" spans="1:18" x14ac:dyDescent="0.25">
      <c r="A2926"/>
      <c r="B2926" s="15" t="str" cm="1">
        <f t="array" ref="B2926">IFERROR(IF(LEN(A2926)&gt;0, IF(SUMPRODUCT((Inactives[Key]=J2926)*(Inactives[Currently Inactive]))=1,"Inactive","Active"),""),"Active")</f>
        <v/>
      </c>
      <c r="C2926" s="16" t="str" cm="1">
        <f t="array" aca="1" ref="C2926" ca="1">IFERROR(_xlfn._xlws.FILTER(Inactives[Inactive On],(Inactives[Key]=J2926)*(Inactives[Currently Inactive]),""),"")</f>
        <v/>
      </c>
      <c r="D2926" s="16" t="str" cm="1">
        <f t="array" aca="1" ref="D2926" ca="1">IFERROR(INDEX(_xlfn.TEXTSPLIT(E2926," "),1),"")</f>
        <v/>
      </c>
      <c r="E2926" s="15" t="str" cm="1">
        <f t="array" aca="1" ref="E2926" ca="1">IFERROR(_xlfn._xlws.FILTER(merged_ranks,(merged_end_dates=DATE(9999,12,31))*(merged_names=A2926)),"")</f>
        <v/>
      </c>
      <c r="F2926" s="17" t="str">
        <f ca="1">_xlfn.XLOOKUP(J2926,Promotions[Promo Key],Promotions[Promo Date],"")</f>
        <v/>
      </c>
      <c r="G2926" s="18" t="str">
        <f t="shared" ca="1" si="195"/>
        <v/>
      </c>
      <c r="H2926" s="18" t="str">
        <f t="shared" ca="1" si="194"/>
        <v/>
      </c>
      <c r="I2926" s="17" t="str">
        <f>_xlfn.XLOOKUP(A2926,Students[Full Name],Students[Starting Rank],"")</f>
        <v/>
      </c>
      <c r="J2926" s="15" t="str">
        <f t="shared" ca="1" si="196"/>
        <v xml:space="preserve">: </v>
      </c>
      <c r="K2926" s="16" t="str">
        <f>_xlfn.XLOOKUP(A2926,Students[Full Name],Students[Start Date],"")</f>
        <v/>
      </c>
      <c r="L2926" s="18">
        <f t="shared" ca="1" si="197"/>
        <v>-1</v>
      </c>
      <c r="M2926" s="18" cm="1">
        <f t="array" aca="1" ref="M2926" ca="1">SUMPRODUCT(Inactives[Days Inactive]*(Inactives[Student]=A2926))/365</f>
        <v>0</v>
      </c>
      <c r="N2926" s="18" t="str" cm="1">
        <f t="array" ref="N2926">IF(LEN($A2926)&gt;0,SUMPRODUCT(($A2926=merged_names)*(_xlfn.TEXTAFTER(N$2, "At ")=merged_belt_colours)*merged_months_at_rank),"")</f>
        <v/>
      </c>
      <c r="O2926" s="18" t="str" cm="1">
        <f t="array" ref="O2926">IF(LEN($A2926)&gt;0,SUMPRODUCT(($A2926=merged_names)*(_xlfn.TEXTAFTER(O$2, "At ")=merged_belt_colours)*merged_months_at_rank),"")</f>
        <v/>
      </c>
      <c r="P2926" s="18" t="str" cm="1">
        <f t="array" ref="P2926">IF(LEN($A2926)&gt;0,SUMPRODUCT(($A2926=merged_names)*(_xlfn.TEXTAFTER(P$2, "At ")=merged_belt_colours)*merged_months_at_rank),"")</f>
        <v/>
      </c>
      <c r="Q2926" s="18" t="str" cm="1">
        <f t="array" ref="Q2926">IF(LEN($A2926)&gt;0,SUMPRODUCT(($A2926=merged_names)*(_xlfn.TEXTAFTER(Q$2, "At ")=merged_belt_colours)*merged_months_at_rank),"")</f>
        <v/>
      </c>
      <c r="R2926" s="18" t="str" cm="1">
        <f t="array" ref="R2926">IF(LEN($A2926)&gt;0,SUMPRODUCT(($A2926=merged_names)*(_xlfn.TEXTAFTER(R$2, "At ")=merged_belt_colours)*merged_months_at_rank),"")</f>
        <v/>
      </c>
    </row>
    <row r="2927" spans="1:18" x14ac:dyDescent="0.25">
      <c r="A2927"/>
      <c r="B2927" s="15" t="str" cm="1">
        <f t="array" ref="B2927">IFERROR(IF(LEN(A2927)&gt;0, IF(SUMPRODUCT((Inactives[Key]=J2927)*(Inactives[Currently Inactive]))=1,"Inactive","Active"),""),"Active")</f>
        <v/>
      </c>
      <c r="C2927" s="16" t="str" cm="1">
        <f t="array" aca="1" ref="C2927" ca="1">IFERROR(_xlfn._xlws.FILTER(Inactives[Inactive On],(Inactives[Key]=J2927)*(Inactives[Currently Inactive]),""),"")</f>
        <v/>
      </c>
      <c r="D2927" s="16" t="str" cm="1">
        <f t="array" aca="1" ref="D2927" ca="1">IFERROR(INDEX(_xlfn.TEXTSPLIT(E2927," "),1),"")</f>
        <v/>
      </c>
      <c r="E2927" s="15" t="str" cm="1">
        <f t="array" aca="1" ref="E2927" ca="1">IFERROR(_xlfn._xlws.FILTER(merged_ranks,(merged_end_dates=DATE(9999,12,31))*(merged_names=A2927)),"")</f>
        <v/>
      </c>
      <c r="F2927" s="17" t="str">
        <f ca="1">_xlfn.XLOOKUP(J2927,Promotions[Promo Key],Promotions[Promo Date],"")</f>
        <v/>
      </c>
      <c r="G2927" s="18" t="str">
        <f t="shared" ca="1" si="195"/>
        <v/>
      </c>
      <c r="H2927" s="18" t="str">
        <f t="shared" ca="1" si="194"/>
        <v/>
      </c>
      <c r="I2927" s="17" t="str">
        <f>_xlfn.XLOOKUP(A2927,Students[Full Name],Students[Starting Rank],"")</f>
        <v/>
      </c>
      <c r="J2927" s="15" t="str">
        <f t="shared" ca="1" si="196"/>
        <v xml:space="preserve">: </v>
      </c>
      <c r="K2927" s="16" t="str">
        <f>_xlfn.XLOOKUP(A2927,Students[Full Name],Students[Start Date],"")</f>
        <v/>
      </c>
      <c r="L2927" s="18">
        <f t="shared" ca="1" si="197"/>
        <v>-1</v>
      </c>
      <c r="M2927" s="18" cm="1">
        <f t="array" aca="1" ref="M2927" ca="1">SUMPRODUCT(Inactives[Days Inactive]*(Inactives[Student]=A2927))/365</f>
        <v>0</v>
      </c>
      <c r="N2927" s="18" t="str" cm="1">
        <f t="array" ref="N2927">IF(LEN($A2927)&gt;0,SUMPRODUCT(($A2927=merged_names)*(_xlfn.TEXTAFTER(N$2, "At ")=merged_belt_colours)*merged_months_at_rank),"")</f>
        <v/>
      </c>
      <c r="O2927" s="18" t="str" cm="1">
        <f t="array" ref="O2927">IF(LEN($A2927)&gt;0,SUMPRODUCT(($A2927=merged_names)*(_xlfn.TEXTAFTER(O$2, "At ")=merged_belt_colours)*merged_months_at_rank),"")</f>
        <v/>
      </c>
      <c r="P2927" s="18" t="str" cm="1">
        <f t="array" ref="P2927">IF(LEN($A2927)&gt;0,SUMPRODUCT(($A2927=merged_names)*(_xlfn.TEXTAFTER(P$2, "At ")=merged_belt_colours)*merged_months_at_rank),"")</f>
        <v/>
      </c>
      <c r="Q2927" s="18" t="str" cm="1">
        <f t="array" ref="Q2927">IF(LEN($A2927)&gt;0,SUMPRODUCT(($A2927=merged_names)*(_xlfn.TEXTAFTER(Q$2, "At ")=merged_belt_colours)*merged_months_at_rank),"")</f>
        <v/>
      </c>
      <c r="R2927" s="18" t="str" cm="1">
        <f t="array" ref="R2927">IF(LEN($A2927)&gt;0,SUMPRODUCT(($A2927=merged_names)*(_xlfn.TEXTAFTER(R$2, "At ")=merged_belt_colours)*merged_months_at_rank),"")</f>
        <v/>
      </c>
    </row>
    <row r="2928" spans="1:18" x14ac:dyDescent="0.25">
      <c r="A2928"/>
      <c r="B2928" s="15" t="str" cm="1">
        <f t="array" ref="B2928">IFERROR(IF(LEN(A2928)&gt;0, IF(SUMPRODUCT((Inactives[Key]=J2928)*(Inactives[Currently Inactive]))=1,"Inactive","Active"),""),"Active")</f>
        <v/>
      </c>
      <c r="C2928" s="16" t="str" cm="1">
        <f t="array" aca="1" ref="C2928" ca="1">IFERROR(_xlfn._xlws.FILTER(Inactives[Inactive On],(Inactives[Key]=J2928)*(Inactives[Currently Inactive]),""),"")</f>
        <v/>
      </c>
      <c r="D2928" s="16" t="str" cm="1">
        <f t="array" aca="1" ref="D2928" ca="1">IFERROR(INDEX(_xlfn.TEXTSPLIT(E2928," "),1),"")</f>
        <v/>
      </c>
      <c r="E2928" s="15" t="str" cm="1">
        <f t="array" aca="1" ref="E2928" ca="1">IFERROR(_xlfn._xlws.FILTER(merged_ranks,(merged_end_dates=DATE(9999,12,31))*(merged_names=A2928)),"")</f>
        <v/>
      </c>
      <c r="F2928" s="17" t="str">
        <f ca="1">_xlfn.XLOOKUP(J2928,Promotions[Promo Key],Promotions[Promo Date],"")</f>
        <v/>
      </c>
      <c r="G2928" s="18" t="str">
        <f t="shared" ca="1" si="195"/>
        <v/>
      </c>
      <c r="H2928" s="18" t="str">
        <f t="shared" ca="1" si="194"/>
        <v/>
      </c>
      <c r="I2928" s="17" t="str">
        <f>_xlfn.XLOOKUP(A2928,Students[Full Name],Students[Starting Rank],"")</f>
        <v/>
      </c>
      <c r="J2928" s="15" t="str">
        <f t="shared" ca="1" si="196"/>
        <v xml:space="preserve">: </v>
      </c>
      <c r="K2928" s="16" t="str">
        <f>_xlfn.XLOOKUP(A2928,Students[Full Name],Students[Start Date],"")</f>
        <v/>
      </c>
      <c r="L2928" s="18">
        <f t="shared" ca="1" si="197"/>
        <v>-1</v>
      </c>
      <c r="M2928" s="18" cm="1">
        <f t="array" aca="1" ref="M2928" ca="1">SUMPRODUCT(Inactives[Days Inactive]*(Inactives[Student]=A2928))/365</f>
        <v>0</v>
      </c>
      <c r="N2928" s="18" t="str" cm="1">
        <f t="array" ref="N2928">IF(LEN($A2928)&gt;0,SUMPRODUCT(($A2928=merged_names)*(_xlfn.TEXTAFTER(N$2, "At ")=merged_belt_colours)*merged_months_at_rank),"")</f>
        <v/>
      </c>
      <c r="O2928" s="18" t="str" cm="1">
        <f t="array" ref="O2928">IF(LEN($A2928)&gt;0,SUMPRODUCT(($A2928=merged_names)*(_xlfn.TEXTAFTER(O$2, "At ")=merged_belt_colours)*merged_months_at_rank),"")</f>
        <v/>
      </c>
      <c r="P2928" s="18" t="str" cm="1">
        <f t="array" ref="P2928">IF(LEN($A2928)&gt;0,SUMPRODUCT(($A2928=merged_names)*(_xlfn.TEXTAFTER(P$2, "At ")=merged_belt_colours)*merged_months_at_rank),"")</f>
        <v/>
      </c>
      <c r="Q2928" s="18" t="str" cm="1">
        <f t="array" ref="Q2928">IF(LEN($A2928)&gt;0,SUMPRODUCT(($A2928=merged_names)*(_xlfn.TEXTAFTER(Q$2, "At ")=merged_belt_colours)*merged_months_at_rank),"")</f>
        <v/>
      </c>
      <c r="R2928" s="18" t="str" cm="1">
        <f t="array" ref="R2928">IF(LEN($A2928)&gt;0,SUMPRODUCT(($A2928=merged_names)*(_xlfn.TEXTAFTER(R$2, "At ")=merged_belt_colours)*merged_months_at_rank),"")</f>
        <v/>
      </c>
    </row>
    <row r="2929" spans="1:18" x14ac:dyDescent="0.25">
      <c r="A2929"/>
      <c r="B2929" s="15" t="str" cm="1">
        <f t="array" ref="B2929">IFERROR(IF(LEN(A2929)&gt;0, IF(SUMPRODUCT((Inactives[Key]=J2929)*(Inactives[Currently Inactive]))=1,"Inactive","Active"),""),"Active")</f>
        <v/>
      </c>
      <c r="C2929" s="16" t="str" cm="1">
        <f t="array" aca="1" ref="C2929" ca="1">IFERROR(_xlfn._xlws.FILTER(Inactives[Inactive On],(Inactives[Key]=J2929)*(Inactives[Currently Inactive]),""),"")</f>
        <v/>
      </c>
      <c r="D2929" s="16" t="str" cm="1">
        <f t="array" aca="1" ref="D2929" ca="1">IFERROR(INDEX(_xlfn.TEXTSPLIT(E2929," "),1),"")</f>
        <v/>
      </c>
      <c r="E2929" s="15" t="str" cm="1">
        <f t="array" aca="1" ref="E2929" ca="1">IFERROR(_xlfn._xlws.FILTER(merged_ranks,(merged_end_dates=DATE(9999,12,31))*(merged_names=A2929)),"")</f>
        <v/>
      </c>
      <c r="F2929" s="17" t="str">
        <f ca="1">_xlfn.XLOOKUP(J2929,Promotions[Promo Key],Promotions[Promo Date],"")</f>
        <v/>
      </c>
      <c r="G2929" s="18" t="str">
        <f t="shared" ca="1" si="195"/>
        <v/>
      </c>
      <c r="H2929" s="18" t="str">
        <f t="shared" ca="1" si="194"/>
        <v/>
      </c>
      <c r="I2929" s="17" t="str">
        <f>_xlfn.XLOOKUP(A2929,Students[Full Name],Students[Starting Rank],"")</f>
        <v/>
      </c>
      <c r="J2929" s="15" t="str">
        <f t="shared" ca="1" si="196"/>
        <v xml:space="preserve">: </v>
      </c>
      <c r="K2929" s="16" t="str">
        <f>_xlfn.XLOOKUP(A2929,Students[Full Name],Students[Start Date],"")</f>
        <v/>
      </c>
      <c r="L2929" s="18">
        <f t="shared" ca="1" si="197"/>
        <v>-1</v>
      </c>
      <c r="M2929" s="18" cm="1">
        <f t="array" aca="1" ref="M2929" ca="1">SUMPRODUCT(Inactives[Days Inactive]*(Inactives[Student]=A2929))/365</f>
        <v>0</v>
      </c>
      <c r="N2929" s="18" t="str" cm="1">
        <f t="array" ref="N2929">IF(LEN($A2929)&gt;0,SUMPRODUCT(($A2929=merged_names)*(_xlfn.TEXTAFTER(N$2, "At ")=merged_belt_colours)*merged_months_at_rank),"")</f>
        <v/>
      </c>
      <c r="O2929" s="18" t="str" cm="1">
        <f t="array" ref="O2929">IF(LEN($A2929)&gt;0,SUMPRODUCT(($A2929=merged_names)*(_xlfn.TEXTAFTER(O$2, "At ")=merged_belt_colours)*merged_months_at_rank),"")</f>
        <v/>
      </c>
      <c r="P2929" s="18" t="str" cm="1">
        <f t="array" ref="P2929">IF(LEN($A2929)&gt;0,SUMPRODUCT(($A2929=merged_names)*(_xlfn.TEXTAFTER(P$2, "At ")=merged_belt_colours)*merged_months_at_rank),"")</f>
        <v/>
      </c>
      <c r="Q2929" s="18" t="str" cm="1">
        <f t="array" ref="Q2929">IF(LEN($A2929)&gt;0,SUMPRODUCT(($A2929=merged_names)*(_xlfn.TEXTAFTER(Q$2, "At ")=merged_belt_colours)*merged_months_at_rank),"")</f>
        <v/>
      </c>
      <c r="R2929" s="18" t="str" cm="1">
        <f t="array" ref="R2929">IF(LEN($A2929)&gt;0,SUMPRODUCT(($A2929=merged_names)*(_xlfn.TEXTAFTER(R$2, "At ")=merged_belt_colours)*merged_months_at_rank),"")</f>
        <v/>
      </c>
    </row>
    <row r="2930" spans="1:18" x14ac:dyDescent="0.25">
      <c r="A2930"/>
      <c r="B2930" s="15" t="str" cm="1">
        <f t="array" ref="B2930">IFERROR(IF(LEN(A2930)&gt;0, IF(SUMPRODUCT((Inactives[Key]=J2930)*(Inactives[Currently Inactive]))=1,"Inactive","Active"),""),"Active")</f>
        <v/>
      </c>
      <c r="C2930" s="16" t="str" cm="1">
        <f t="array" aca="1" ref="C2930" ca="1">IFERROR(_xlfn._xlws.FILTER(Inactives[Inactive On],(Inactives[Key]=J2930)*(Inactives[Currently Inactive]),""),"")</f>
        <v/>
      </c>
      <c r="D2930" s="16" t="str" cm="1">
        <f t="array" aca="1" ref="D2930" ca="1">IFERROR(INDEX(_xlfn.TEXTSPLIT(E2930," "),1),"")</f>
        <v/>
      </c>
      <c r="E2930" s="15" t="str" cm="1">
        <f t="array" aca="1" ref="E2930" ca="1">IFERROR(_xlfn._xlws.FILTER(merged_ranks,(merged_end_dates=DATE(9999,12,31))*(merged_names=A2930)),"")</f>
        <v/>
      </c>
      <c r="F2930" s="17" t="str">
        <f ca="1">_xlfn.XLOOKUP(J2930,Promotions[Promo Key],Promotions[Promo Date],"")</f>
        <v/>
      </c>
      <c r="G2930" s="18" t="str">
        <f t="shared" ca="1" si="195"/>
        <v/>
      </c>
      <c r="H2930" s="18" t="str">
        <f t="shared" ca="1" si="194"/>
        <v/>
      </c>
      <c r="I2930" s="17" t="str">
        <f>_xlfn.XLOOKUP(A2930,Students[Full Name],Students[Starting Rank],"")</f>
        <v/>
      </c>
      <c r="J2930" s="15" t="str">
        <f t="shared" ca="1" si="196"/>
        <v xml:space="preserve">: </v>
      </c>
      <c r="K2930" s="16" t="str">
        <f>_xlfn.XLOOKUP(A2930,Students[Full Name],Students[Start Date],"")</f>
        <v/>
      </c>
      <c r="L2930" s="18">
        <f t="shared" ca="1" si="197"/>
        <v>-1</v>
      </c>
      <c r="M2930" s="18" cm="1">
        <f t="array" aca="1" ref="M2930" ca="1">SUMPRODUCT(Inactives[Days Inactive]*(Inactives[Student]=A2930))/365</f>
        <v>0</v>
      </c>
      <c r="N2930" s="18" t="str" cm="1">
        <f t="array" ref="N2930">IF(LEN($A2930)&gt;0,SUMPRODUCT(($A2930=merged_names)*(_xlfn.TEXTAFTER(N$2, "At ")=merged_belt_colours)*merged_months_at_rank),"")</f>
        <v/>
      </c>
      <c r="O2930" s="18" t="str" cm="1">
        <f t="array" ref="O2930">IF(LEN($A2930)&gt;0,SUMPRODUCT(($A2930=merged_names)*(_xlfn.TEXTAFTER(O$2, "At ")=merged_belt_colours)*merged_months_at_rank),"")</f>
        <v/>
      </c>
      <c r="P2930" s="18" t="str" cm="1">
        <f t="array" ref="P2930">IF(LEN($A2930)&gt;0,SUMPRODUCT(($A2930=merged_names)*(_xlfn.TEXTAFTER(P$2, "At ")=merged_belt_colours)*merged_months_at_rank),"")</f>
        <v/>
      </c>
      <c r="Q2930" s="18" t="str" cm="1">
        <f t="array" ref="Q2930">IF(LEN($A2930)&gt;0,SUMPRODUCT(($A2930=merged_names)*(_xlfn.TEXTAFTER(Q$2, "At ")=merged_belt_colours)*merged_months_at_rank),"")</f>
        <v/>
      </c>
      <c r="R2930" s="18" t="str" cm="1">
        <f t="array" ref="R2930">IF(LEN($A2930)&gt;0,SUMPRODUCT(($A2930=merged_names)*(_xlfn.TEXTAFTER(R$2, "At ")=merged_belt_colours)*merged_months_at_rank),"")</f>
        <v/>
      </c>
    </row>
    <row r="2931" spans="1:18" x14ac:dyDescent="0.25">
      <c r="A2931"/>
      <c r="B2931" s="15" t="str" cm="1">
        <f t="array" ref="B2931">IFERROR(IF(LEN(A2931)&gt;0, IF(SUMPRODUCT((Inactives[Key]=J2931)*(Inactives[Currently Inactive]))=1,"Inactive","Active"),""),"Active")</f>
        <v/>
      </c>
      <c r="C2931" s="16" t="str" cm="1">
        <f t="array" aca="1" ref="C2931" ca="1">IFERROR(_xlfn._xlws.FILTER(Inactives[Inactive On],(Inactives[Key]=J2931)*(Inactives[Currently Inactive]),""),"")</f>
        <v/>
      </c>
      <c r="D2931" s="16" t="str" cm="1">
        <f t="array" aca="1" ref="D2931" ca="1">IFERROR(INDEX(_xlfn.TEXTSPLIT(E2931," "),1),"")</f>
        <v/>
      </c>
      <c r="E2931" s="15" t="str" cm="1">
        <f t="array" aca="1" ref="E2931" ca="1">IFERROR(_xlfn._xlws.FILTER(merged_ranks,(merged_end_dates=DATE(9999,12,31))*(merged_names=A2931)),"")</f>
        <v/>
      </c>
      <c r="F2931" s="17" t="str">
        <f ca="1">_xlfn.XLOOKUP(J2931,Promotions[Promo Key],Promotions[Promo Date],"")</f>
        <v/>
      </c>
      <c r="G2931" s="18" t="str">
        <f t="shared" ca="1" si="195"/>
        <v/>
      </c>
      <c r="H2931" s="18" t="str">
        <f t="shared" ca="1" si="194"/>
        <v/>
      </c>
      <c r="I2931" s="17" t="str">
        <f>_xlfn.XLOOKUP(A2931,Students[Full Name],Students[Starting Rank],"")</f>
        <v/>
      </c>
      <c r="J2931" s="15" t="str">
        <f t="shared" ca="1" si="196"/>
        <v xml:space="preserve">: </v>
      </c>
      <c r="K2931" s="16" t="str">
        <f>_xlfn.XLOOKUP(A2931,Students[Full Name],Students[Start Date],"")</f>
        <v/>
      </c>
      <c r="L2931" s="18">
        <f t="shared" ca="1" si="197"/>
        <v>-1</v>
      </c>
      <c r="M2931" s="18" cm="1">
        <f t="array" aca="1" ref="M2931" ca="1">SUMPRODUCT(Inactives[Days Inactive]*(Inactives[Student]=A2931))/365</f>
        <v>0</v>
      </c>
      <c r="N2931" s="18" t="str" cm="1">
        <f t="array" ref="N2931">IF(LEN($A2931)&gt;0,SUMPRODUCT(($A2931=merged_names)*(_xlfn.TEXTAFTER(N$2, "At ")=merged_belt_colours)*merged_months_at_rank),"")</f>
        <v/>
      </c>
      <c r="O2931" s="18" t="str" cm="1">
        <f t="array" ref="O2931">IF(LEN($A2931)&gt;0,SUMPRODUCT(($A2931=merged_names)*(_xlfn.TEXTAFTER(O$2, "At ")=merged_belt_colours)*merged_months_at_rank),"")</f>
        <v/>
      </c>
      <c r="P2931" s="18" t="str" cm="1">
        <f t="array" ref="P2931">IF(LEN($A2931)&gt;0,SUMPRODUCT(($A2931=merged_names)*(_xlfn.TEXTAFTER(P$2, "At ")=merged_belt_colours)*merged_months_at_rank),"")</f>
        <v/>
      </c>
      <c r="Q2931" s="18" t="str" cm="1">
        <f t="array" ref="Q2931">IF(LEN($A2931)&gt;0,SUMPRODUCT(($A2931=merged_names)*(_xlfn.TEXTAFTER(Q$2, "At ")=merged_belt_colours)*merged_months_at_rank),"")</f>
        <v/>
      </c>
      <c r="R2931" s="18" t="str" cm="1">
        <f t="array" ref="R2931">IF(LEN($A2931)&gt;0,SUMPRODUCT(($A2931=merged_names)*(_xlfn.TEXTAFTER(R$2, "At ")=merged_belt_colours)*merged_months_at_rank),"")</f>
        <v/>
      </c>
    </row>
    <row r="2932" spans="1:18" x14ac:dyDescent="0.25">
      <c r="A2932"/>
      <c r="B2932" s="15" t="str" cm="1">
        <f t="array" ref="B2932">IFERROR(IF(LEN(A2932)&gt;0, IF(SUMPRODUCT((Inactives[Key]=J2932)*(Inactives[Currently Inactive]))=1,"Inactive","Active"),""),"Active")</f>
        <v/>
      </c>
      <c r="C2932" s="16" t="str" cm="1">
        <f t="array" aca="1" ref="C2932" ca="1">IFERROR(_xlfn._xlws.FILTER(Inactives[Inactive On],(Inactives[Key]=J2932)*(Inactives[Currently Inactive]),""),"")</f>
        <v/>
      </c>
      <c r="D2932" s="16" t="str" cm="1">
        <f t="array" aca="1" ref="D2932" ca="1">IFERROR(INDEX(_xlfn.TEXTSPLIT(E2932," "),1),"")</f>
        <v/>
      </c>
      <c r="E2932" s="15" t="str" cm="1">
        <f t="array" aca="1" ref="E2932" ca="1">IFERROR(_xlfn._xlws.FILTER(merged_ranks,(merged_end_dates=DATE(9999,12,31))*(merged_names=A2932)),"")</f>
        <v/>
      </c>
      <c r="F2932" s="17" t="str">
        <f ca="1">_xlfn.XLOOKUP(J2932,Promotions[Promo Key],Promotions[Promo Date],"")</f>
        <v/>
      </c>
      <c r="G2932" s="18" t="str">
        <f t="shared" ca="1" si="195"/>
        <v/>
      </c>
      <c r="H2932" s="18" t="str">
        <f t="shared" ca="1" si="194"/>
        <v/>
      </c>
      <c r="I2932" s="17" t="str">
        <f>_xlfn.XLOOKUP(A2932,Students[Full Name],Students[Starting Rank],"")</f>
        <v/>
      </c>
      <c r="J2932" s="15" t="str">
        <f t="shared" ca="1" si="196"/>
        <v xml:space="preserve">: </v>
      </c>
      <c r="K2932" s="16" t="str">
        <f>_xlfn.XLOOKUP(A2932,Students[Full Name],Students[Start Date],"")</f>
        <v/>
      </c>
      <c r="L2932" s="18">
        <f t="shared" ca="1" si="197"/>
        <v>-1</v>
      </c>
      <c r="M2932" s="18" cm="1">
        <f t="array" aca="1" ref="M2932" ca="1">SUMPRODUCT(Inactives[Days Inactive]*(Inactives[Student]=A2932))/365</f>
        <v>0</v>
      </c>
      <c r="N2932" s="18" t="str" cm="1">
        <f t="array" ref="N2932">IF(LEN($A2932)&gt;0,SUMPRODUCT(($A2932=merged_names)*(_xlfn.TEXTAFTER(N$2, "At ")=merged_belt_colours)*merged_months_at_rank),"")</f>
        <v/>
      </c>
      <c r="O2932" s="18" t="str" cm="1">
        <f t="array" ref="O2932">IF(LEN($A2932)&gt;0,SUMPRODUCT(($A2932=merged_names)*(_xlfn.TEXTAFTER(O$2, "At ")=merged_belt_colours)*merged_months_at_rank),"")</f>
        <v/>
      </c>
      <c r="P2932" s="18" t="str" cm="1">
        <f t="array" ref="P2932">IF(LEN($A2932)&gt;0,SUMPRODUCT(($A2932=merged_names)*(_xlfn.TEXTAFTER(P$2, "At ")=merged_belt_colours)*merged_months_at_rank),"")</f>
        <v/>
      </c>
      <c r="Q2932" s="18" t="str" cm="1">
        <f t="array" ref="Q2932">IF(LEN($A2932)&gt;0,SUMPRODUCT(($A2932=merged_names)*(_xlfn.TEXTAFTER(Q$2, "At ")=merged_belt_colours)*merged_months_at_rank),"")</f>
        <v/>
      </c>
      <c r="R2932" s="18" t="str" cm="1">
        <f t="array" ref="R2932">IF(LEN($A2932)&gt;0,SUMPRODUCT(($A2932=merged_names)*(_xlfn.TEXTAFTER(R$2, "At ")=merged_belt_colours)*merged_months_at_rank),"")</f>
        <v/>
      </c>
    </row>
    <row r="2933" spans="1:18" x14ac:dyDescent="0.25">
      <c r="A2933"/>
      <c r="B2933" s="15" t="str" cm="1">
        <f t="array" ref="B2933">IFERROR(IF(LEN(A2933)&gt;0, IF(SUMPRODUCT((Inactives[Key]=J2933)*(Inactives[Currently Inactive]))=1,"Inactive","Active"),""),"Active")</f>
        <v/>
      </c>
      <c r="C2933" s="16" t="str" cm="1">
        <f t="array" aca="1" ref="C2933" ca="1">IFERROR(_xlfn._xlws.FILTER(Inactives[Inactive On],(Inactives[Key]=J2933)*(Inactives[Currently Inactive]),""),"")</f>
        <v/>
      </c>
      <c r="D2933" s="16" t="str" cm="1">
        <f t="array" aca="1" ref="D2933" ca="1">IFERROR(INDEX(_xlfn.TEXTSPLIT(E2933," "),1),"")</f>
        <v/>
      </c>
      <c r="E2933" s="15" t="str" cm="1">
        <f t="array" aca="1" ref="E2933" ca="1">IFERROR(_xlfn._xlws.FILTER(merged_ranks,(merged_end_dates=DATE(9999,12,31))*(merged_names=A2933)),"")</f>
        <v/>
      </c>
      <c r="F2933" s="17" t="str">
        <f ca="1">_xlfn.XLOOKUP(J2933,Promotions[Promo Key],Promotions[Promo Date],"")</f>
        <v/>
      </c>
      <c r="G2933" s="18" t="str">
        <f t="shared" ca="1" si="195"/>
        <v/>
      </c>
      <c r="H2933" s="18" t="str">
        <f t="shared" ca="1" si="194"/>
        <v/>
      </c>
      <c r="I2933" s="17" t="str">
        <f>_xlfn.XLOOKUP(A2933,Students[Full Name],Students[Starting Rank],"")</f>
        <v/>
      </c>
      <c r="J2933" s="15" t="str">
        <f t="shared" ca="1" si="196"/>
        <v xml:space="preserve">: </v>
      </c>
      <c r="K2933" s="16" t="str">
        <f>_xlfn.XLOOKUP(A2933,Students[Full Name],Students[Start Date],"")</f>
        <v/>
      </c>
      <c r="L2933" s="18">
        <f t="shared" ca="1" si="197"/>
        <v>-1</v>
      </c>
      <c r="M2933" s="18" cm="1">
        <f t="array" aca="1" ref="M2933" ca="1">SUMPRODUCT(Inactives[Days Inactive]*(Inactives[Student]=A2933))/365</f>
        <v>0</v>
      </c>
      <c r="N2933" s="18" t="str" cm="1">
        <f t="array" ref="N2933">IF(LEN($A2933)&gt;0,SUMPRODUCT(($A2933=merged_names)*(_xlfn.TEXTAFTER(N$2, "At ")=merged_belt_colours)*merged_months_at_rank),"")</f>
        <v/>
      </c>
      <c r="O2933" s="18" t="str" cm="1">
        <f t="array" ref="O2933">IF(LEN($A2933)&gt;0,SUMPRODUCT(($A2933=merged_names)*(_xlfn.TEXTAFTER(O$2, "At ")=merged_belt_colours)*merged_months_at_rank),"")</f>
        <v/>
      </c>
      <c r="P2933" s="18" t="str" cm="1">
        <f t="array" ref="P2933">IF(LEN($A2933)&gt;0,SUMPRODUCT(($A2933=merged_names)*(_xlfn.TEXTAFTER(P$2, "At ")=merged_belt_colours)*merged_months_at_rank),"")</f>
        <v/>
      </c>
      <c r="Q2933" s="18" t="str" cm="1">
        <f t="array" ref="Q2933">IF(LEN($A2933)&gt;0,SUMPRODUCT(($A2933=merged_names)*(_xlfn.TEXTAFTER(Q$2, "At ")=merged_belt_colours)*merged_months_at_rank),"")</f>
        <v/>
      </c>
      <c r="R2933" s="18" t="str" cm="1">
        <f t="array" ref="R2933">IF(LEN($A2933)&gt;0,SUMPRODUCT(($A2933=merged_names)*(_xlfn.TEXTAFTER(R$2, "At ")=merged_belt_colours)*merged_months_at_rank),"")</f>
        <v/>
      </c>
    </row>
    <row r="2934" spans="1:18" x14ac:dyDescent="0.25">
      <c r="A2934"/>
      <c r="B2934" s="15" t="str" cm="1">
        <f t="array" ref="B2934">IFERROR(IF(LEN(A2934)&gt;0, IF(SUMPRODUCT((Inactives[Key]=J2934)*(Inactives[Currently Inactive]))=1,"Inactive","Active"),""),"Active")</f>
        <v/>
      </c>
      <c r="C2934" s="16" t="str" cm="1">
        <f t="array" aca="1" ref="C2934" ca="1">IFERROR(_xlfn._xlws.FILTER(Inactives[Inactive On],(Inactives[Key]=J2934)*(Inactives[Currently Inactive]),""),"")</f>
        <v/>
      </c>
      <c r="D2934" s="16" t="str" cm="1">
        <f t="array" aca="1" ref="D2934" ca="1">IFERROR(INDEX(_xlfn.TEXTSPLIT(E2934," "),1),"")</f>
        <v/>
      </c>
      <c r="E2934" s="15" t="str" cm="1">
        <f t="array" aca="1" ref="E2934" ca="1">IFERROR(_xlfn._xlws.FILTER(merged_ranks,(merged_end_dates=DATE(9999,12,31))*(merged_names=A2934)),"")</f>
        <v/>
      </c>
      <c r="F2934" s="17" t="str">
        <f ca="1">_xlfn.XLOOKUP(J2934,Promotions[Promo Key],Promotions[Promo Date],"")</f>
        <v/>
      </c>
      <c r="G2934" s="18" t="str">
        <f t="shared" ca="1" si="195"/>
        <v/>
      </c>
      <c r="H2934" s="18" t="str">
        <f t="shared" ca="1" si="194"/>
        <v/>
      </c>
      <c r="I2934" s="17" t="str">
        <f>_xlfn.XLOOKUP(A2934,Students[Full Name],Students[Starting Rank],"")</f>
        <v/>
      </c>
      <c r="J2934" s="15" t="str">
        <f t="shared" ca="1" si="196"/>
        <v xml:space="preserve">: </v>
      </c>
      <c r="K2934" s="16" t="str">
        <f>_xlfn.XLOOKUP(A2934,Students[Full Name],Students[Start Date],"")</f>
        <v/>
      </c>
      <c r="L2934" s="18">
        <f t="shared" ca="1" si="197"/>
        <v>-1</v>
      </c>
      <c r="M2934" s="18" cm="1">
        <f t="array" aca="1" ref="M2934" ca="1">SUMPRODUCT(Inactives[Days Inactive]*(Inactives[Student]=A2934))/365</f>
        <v>0</v>
      </c>
      <c r="N2934" s="18" t="str" cm="1">
        <f t="array" ref="N2934">IF(LEN($A2934)&gt;0,SUMPRODUCT(($A2934=merged_names)*(_xlfn.TEXTAFTER(N$2, "At ")=merged_belt_colours)*merged_months_at_rank),"")</f>
        <v/>
      </c>
      <c r="O2934" s="18" t="str" cm="1">
        <f t="array" ref="O2934">IF(LEN($A2934)&gt;0,SUMPRODUCT(($A2934=merged_names)*(_xlfn.TEXTAFTER(O$2, "At ")=merged_belt_colours)*merged_months_at_rank),"")</f>
        <v/>
      </c>
      <c r="P2934" s="18" t="str" cm="1">
        <f t="array" ref="P2934">IF(LEN($A2934)&gt;0,SUMPRODUCT(($A2934=merged_names)*(_xlfn.TEXTAFTER(P$2, "At ")=merged_belt_colours)*merged_months_at_rank),"")</f>
        <v/>
      </c>
      <c r="Q2934" s="18" t="str" cm="1">
        <f t="array" ref="Q2934">IF(LEN($A2934)&gt;0,SUMPRODUCT(($A2934=merged_names)*(_xlfn.TEXTAFTER(Q$2, "At ")=merged_belt_colours)*merged_months_at_rank),"")</f>
        <v/>
      </c>
      <c r="R2934" s="18" t="str" cm="1">
        <f t="array" ref="R2934">IF(LEN($A2934)&gt;0,SUMPRODUCT(($A2934=merged_names)*(_xlfn.TEXTAFTER(R$2, "At ")=merged_belt_colours)*merged_months_at_rank),"")</f>
        <v/>
      </c>
    </row>
    <row r="2935" spans="1:18" x14ac:dyDescent="0.25">
      <c r="A2935"/>
      <c r="B2935" s="15" t="str" cm="1">
        <f t="array" ref="B2935">IFERROR(IF(LEN(A2935)&gt;0, IF(SUMPRODUCT((Inactives[Key]=J2935)*(Inactives[Currently Inactive]))=1,"Inactive","Active"),""),"Active")</f>
        <v/>
      </c>
      <c r="C2935" s="16" t="str" cm="1">
        <f t="array" aca="1" ref="C2935" ca="1">IFERROR(_xlfn._xlws.FILTER(Inactives[Inactive On],(Inactives[Key]=J2935)*(Inactives[Currently Inactive]),""),"")</f>
        <v/>
      </c>
      <c r="D2935" s="16" t="str" cm="1">
        <f t="array" aca="1" ref="D2935" ca="1">IFERROR(INDEX(_xlfn.TEXTSPLIT(E2935," "),1),"")</f>
        <v/>
      </c>
      <c r="E2935" s="15" t="str" cm="1">
        <f t="array" aca="1" ref="E2935" ca="1">IFERROR(_xlfn._xlws.FILTER(merged_ranks,(merged_end_dates=DATE(9999,12,31))*(merged_names=A2935)),"")</f>
        <v/>
      </c>
      <c r="F2935" s="17" t="str">
        <f ca="1">_xlfn.XLOOKUP(J2935,Promotions[Promo Key],Promotions[Promo Date],"")</f>
        <v/>
      </c>
      <c r="G2935" s="18" t="str">
        <f t="shared" ca="1" si="195"/>
        <v/>
      </c>
      <c r="H2935" s="18" t="str">
        <f t="shared" ca="1" si="194"/>
        <v/>
      </c>
      <c r="I2935" s="17" t="str">
        <f>_xlfn.XLOOKUP(A2935,Students[Full Name],Students[Starting Rank],"")</f>
        <v/>
      </c>
      <c r="J2935" s="15" t="str">
        <f t="shared" ca="1" si="196"/>
        <v xml:space="preserve">: </v>
      </c>
      <c r="K2935" s="16" t="str">
        <f>_xlfn.XLOOKUP(A2935,Students[Full Name],Students[Start Date],"")</f>
        <v/>
      </c>
      <c r="L2935" s="18">
        <f t="shared" ca="1" si="197"/>
        <v>-1</v>
      </c>
      <c r="M2935" s="18" cm="1">
        <f t="array" aca="1" ref="M2935" ca="1">SUMPRODUCT(Inactives[Days Inactive]*(Inactives[Student]=A2935))/365</f>
        <v>0</v>
      </c>
      <c r="N2935" s="18" t="str" cm="1">
        <f t="array" ref="N2935">IF(LEN($A2935)&gt;0,SUMPRODUCT(($A2935=merged_names)*(_xlfn.TEXTAFTER(N$2, "At ")=merged_belt_colours)*merged_months_at_rank),"")</f>
        <v/>
      </c>
      <c r="O2935" s="18" t="str" cm="1">
        <f t="array" ref="O2935">IF(LEN($A2935)&gt;0,SUMPRODUCT(($A2935=merged_names)*(_xlfn.TEXTAFTER(O$2, "At ")=merged_belt_colours)*merged_months_at_rank),"")</f>
        <v/>
      </c>
      <c r="P2935" s="18" t="str" cm="1">
        <f t="array" ref="P2935">IF(LEN($A2935)&gt;0,SUMPRODUCT(($A2935=merged_names)*(_xlfn.TEXTAFTER(P$2, "At ")=merged_belt_colours)*merged_months_at_rank),"")</f>
        <v/>
      </c>
      <c r="Q2935" s="18" t="str" cm="1">
        <f t="array" ref="Q2935">IF(LEN($A2935)&gt;0,SUMPRODUCT(($A2935=merged_names)*(_xlfn.TEXTAFTER(Q$2, "At ")=merged_belt_colours)*merged_months_at_rank),"")</f>
        <v/>
      </c>
      <c r="R2935" s="18" t="str" cm="1">
        <f t="array" ref="R2935">IF(LEN($A2935)&gt;0,SUMPRODUCT(($A2935=merged_names)*(_xlfn.TEXTAFTER(R$2, "At ")=merged_belt_colours)*merged_months_at_rank),"")</f>
        <v/>
      </c>
    </row>
    <row r="2936" spans="1:18" x14ac:dyDescent="0.25">
      <c r="A2936"/>
      <c r="B2936" s="15" t="str" cm="1">
        <f t="array" ref="B2936">IFERROR(IF(LEN(A2936)&gt;0, IF(SUMPRODUCT((Inactives[Key]=J2936)*(Inactives[Currently Inactive]))=1,"Inactive","Active"),""),"Active")</f>
        <v/>
      </c>
      <c r="C2936" s="16" t="str" cm="1">
        <f t="array" aca="1" ref="C2936" ca="1">IFERROR(_xlfn._xlws.FILTER(Inactives[Inactive On],(Inactives[Key]=J2936)*(Inactives[Currently Inactive]),""),"")</f>
        <v/>
      </c>
      <c r="D2936" s="16" t="str" cm="1">
        <f t="array" aca="1" ref="D2936" ca="1">IFERROR(INDEX(_xlfn.TEXTSPLIT(E2936," "),1),"")</f>
        <v/>
      </c>
      <c r="E2936" s="15" t="str" cm="1">
        <f t="array" aca="1" ref="E2936" ca="1">IFERROR(_xlfn._xlws.FILTER(merged_ranks,(merged_end_dates=DATE(9999,12,31))*(merged_names=A2936)),"")</f>
        <v/>
      </c>
      <c r="F2936" s="17" t="str">
        <f ca="1">_xlfn.XLOOKUP(J2936,Promotions[Promo Key],Promotions[Promo Date],"")</f>
        <v/>
      </c>
      <c r="G2936" s="18" t="str">
        <f t="shared" ca="1" si="195"/>
        <v/>
      </c>
      <c r="H2936" s="18" t="str">
        <f t="shared" ca="1" si="194"/>
        <v/>
      </c>
      <c r="I2936" s="17" t="str">
        <f>_xlfn.XLOOKUP(A2936,Students[Full Name],Students[Starting Rank],"")</f>
        <v/>
      </c>
      <c r="J2936" s="15" t="str">
        <f t="shared" ca="1" si="196"/>
        <v xml:space="preserve">: </v>
      </c>
      <c r="K2936" s="16" t="str">
        <f>_xlfn.XLOOKUP(A2936,Students[Full Name],Students[Start Date],"")</f>
        <v/>
      </c>
      <c r="L2936" s="18">
        <f t="shared" ca="1" si="197"/>
        <v>-1</v>
      </c>
      <c r="M2936" s="18" cm="1">
        <f t="array" aca="1" ref="M2936" ca="1">SUMPRODUCT(Inactives[Days Inactive]*(Inactives[Student]=A2936))/365</f>
        <v>0</v>
      </c>
      <c r="N2936" s="18" t="str" cm="1">
        <f t="array" ref="N2936">IF(LEN($A2936)&gt;0,SUMPRODUCT(($A2936=merged_names)*(_xlfn.TEXTAFTER(N$2, "At ")=merged_belt_colours)*merged_months_at_rank),"")</f>
        <v/>
      </c>
      <c r="O2936" s="18" t="str" cm="1">
        <f t="array" ref="O2936">IF(LEN($A2936)&gt;0,SUMPRODUCT(($A2936=merged_names)*(_xlfn.TEXTAFTER(O$2, "At ")=merged_belt_colours)*merged_months_at_rank),"")</f>
        <v/>
      </c>
      <c r="P2936" s="18" t="str" cm="1">
        <f t="array" ref="P2936">IF(LEN($A2936)&gt;0,SUMPRODUCT(($A2936=merged_names)*(_xlfn.TEXTAFTER(P$2, "At ")=merged_belt_colours)*merged_months_at_rank),"")</f>
        <v/>
      </c>
      <c r="Q2936" s="18" t="str" cm="1">
        <f t="array" ref="Q2936">IF(LEN($A2936)&gt;0,SUMPRODUCT(($A2936=merged_names)*(_xlfn.TEXTAFTER(Q$2, "At ")=merged_belt_colours)*merged_months_at_rank),"")</f>
        <v/>
      </c>
      <c r="R2936" s="18" t="str" cm="1">
        <f t="array" ref="R2936">IF(LEN($A2936)&gt;0,SUMPRODUCT(($A2936=merged_names)*(_xlfn.TEXTAFTER(R$2, "At ")=merged_belt_colours)*merged_months_at_rank),"")</f>
        <v/>
      </c>
    </row>
    <row r="2937" spans="1:18" x14ac:dyDescent="0.25">
      <c r="A2937"/>
      <c r="B2937" s="15" t="str" cm="1">
        <f t="array" ref="B2937">IFERROR(IF(LEN(A2937)&gt;0, IF(SUMPRODUCT((Inactives[Key]=J2937)*(Inactives[Currently Inactive]))=1,"Inactive","Active"),""),"Active")</f>
        <v/>
      </c>
      <c r="C2937" s="16" t="str" cm="1">
        <f t="array" aca="1" ref="C2937" ca="1">IFERROR(_xlfn._xlws.FILTER(Inactives[Inactive On],(Inactives[Key]=J2937)*(Inactives[Currently Inactive]),""),"")</f>
        <v/>
      </c>
      <c r="D2937" s="16" t="str" cm="1">
        <f t="array" aca="1" ref="D2937" ca="1">IFERROR(INDEX(_xlfn.TEXTSPLIT(E2937," "),1),"")</f>
        <v/>
      </c>
      <c r="E2937" s="15" t="str" cm="1">
        <f t="array" aca="1" ref="E2937" ca="1">IFERROR(_xlfn._xlws.FILTER(merged_ranks,(merged_end_dates=DATE(9999,12,31))*(merged_names=A2937)),"")</f>
        <v/>
      </c>
      <c r="F2937" s="17" t="str">
        <f ca="1">_xlfn.XLOOKUP(J2937,Promotions[Promo Key],Promotions[Promo Date],"")</f>
        <v/>
      </c>
      <c r="G2937" s="18" t="str">
        <f t="shared" ca="1" si="195"/>
        <v/>
      </c>
      <c r="H2937" s="18" t="str">
        <f t="shared" ca="1" si="194"/>
        <v/>
      </c>
      <c r="I2937" s="17" t="str">
        <f>_xlfn.XLOOKUP(A2937,Students[Full Name],Students[Starting Rank],"")</f>
        <v/>
      </c>
      <c r="J2937" s="15" t="str">
        <f t="shared" ca="1" si="196"/>
        <v xml:space="preserve">: </v>
      </c>
      <c r="K2937" s="16" t="str">
        <f>_xlfn.XLOOKUP(A2937,Students[Full Name],Students[Start Date],"")</f>
        <v/>
      </c>
      <c r="L2937" s="18">
        <f t="shared" ca="1" si="197"/>
        <v>-1</v>
      </c>
      <c r="M2937" s="18" cm="1">
        <f t="array" aca="1" ref="M2937" ca="1">SUMPRODUCT(Inactives[Days Inactive]*(Inactives[Student]=A2937))/365</f>
        <v>0</v>
      </c>
      <c r="N2937" s="18" t="str" cm="1">
        <f t="array" ref="N2937">IF(LEN($A2937)&gt;0,SUMPRODUCT(($A2937=merged_names)*(_xlfn.TEXTAFTER(N$2, "At ")=merged_belt_colours)*merged_months_at_rank),"")</f>
        <v/>
      </c>
      <c r="O2937" s="18" t="str" cm="1">
        <f t="array" ref="O2937">IF(LEN($A2937)&gt;0,SUMPRODUCT(($A2937=merged_names)*(_xlfn.TEXTAFTER(O$2, "At ")=merged_belt_colours)*merged_months_at_rank),"")</f>
        <v/>
      </c>
      <c r="P2937" s="18" t="str" cm="1">
        <f t="array" ref="P2937">IF(LEN($A2937)&gt;0,SUMPRODUCT(($A2937=merged_names)*(_xlfn.TEXTAFTER(P$2, "At ")=merged_belt_colours)*merged_months_at_rank),"")</f>
        <v/>
      </c>
      <c r="Q2937" s="18" t="str" cm="1">
        <f t="array" ref="Q2937">IF(LEN($A2937)&gt;0,SUMPRODUCT(($A2937=merged_names)*(_xlfn.TEXTAFTER(Q$2, "At ")=merged_belt_colours)*merged_months_at_rank),"")</f>
        <v/>
      </c>
      <c r="R2937" s="18" t="str" cm="1">
        <f t="array" ref="R2937">IF(LEN($A2937)&gt;0,SUMPRODUCT(($A2937=merged_names)*(_xlfn.TEXTAFTER(R$2, "At ")=merged_belt_colours)*merged_months_at_rank),"")</f>
        <v/>
      </c>
    </row>
    <row r="2938" spans="1:18" x14ac:dyDescent="0.25">
      <c r="A2938"/>
      <c r="B2938" s="15" t="str" cm="1">
        <f t="array" ref="B2938">IFERROR(IF(LEN(A2938)&gt;0, IF(SUMPRODUCT((Inactives[Key]=J2938)*(Inactives[Currently Inactive]))=1,"Inactive","Active"),""),"Active")</f>
        <v/>
      </c>
      <c r="C2938" s="16" t="str" cm="1">
        <f t="array" aca="1" ref="C2938" ca="1">IFERROR(_xlfn._xlws.FILTER(Inactives[Inactive On],(Inactives[Key]=J2938)*(Inactives[Currently Inactive]),""),"")</f>
        <v/>
      </c>
      <c r="D2938" s="16" t="str" cm="1">
        <f t="array" aca="1" ref="D2938" ca="1">IFERROR(INDEX(_xlfn.TEXTSPLIT(E2938," "),1),"")</f>
        <v/>
      </c>
      <c r="E2938" s="15" t="str" cm="1">
        <f t="array" aca="1" ref="E2938" ca="1">IFERROR(_xlfn._xlws.FILTER(merged_ranks,(merged_end_dates=DATE(9999,12,31))*(merged_names=A2938)),"")</f>
        <v/>
      </c>
      <c r="F2938" s="17" t="str">
        <f ca="1">_xlfn.XLOOKUP(J2938,Promotions[Promo Key],Promotions[Promo Date],"")</f>
        <v/>
      </c>
      <c r="G2938" s="18" t="str">
        <f t="shared" ca="1" si="195"/>
        <v/>
      </c>
      <c r="H2938" s="18" t="str">
        <f t="shared" ca="1" si="194"/>
        <v/>
      </c>
      <c r="I2938" s="17" t="str">
        <f>_xlfn.XLOOKUP(A2938,Students[Full Name],Students[Starting Rank],"")</f>
        <v/>
      </c>
      <c r="J2938" s="15" t="str">
        <f t="shared" ca="1" si="196"/>
        <v xml:space="preserve">: </v>
      </c>
      <c r="K2938" s="16" t="str">
        <f>_xlfn.XLOOKUP(A2938,Students[Full Name],Students[Start Date],"")</f>
        <v/>
      </c>
      <c r="L2938" s="18">
        <f t="shared" ca="1" si="197"/>
        <v>-1</v>
      </c>
      <c r="M2938" s="18" cm="1">
        <f t="array" aca="1" ref="M2938" ca="1">SUMPRODUCT(Inactives[Days Inactive]*(Inactives[Student]=A2938))/365</f>
        <v>0</v>
      </c>
      <c r="N2938" s="18" t="str" cm="1">
        <f t="array" ref="N2938">IF(LEN($A2938)&gt;0,SUMPRODUCT(($A2938=merged_names)*(_xlfn.TEXTAFTER(N$2, "At ")=merged_belt_colours)*merged_months_at_rank),"")</f>
        <v/>
      </c>
      <c r="O2938" s="18" t="str" cm="1">
        <f t="array" ref="O2938">IF(LEN($A2938)&gt;0,SUMPRODUCT(($A2938=merged_names)*(_xlfn.TEXTAFTER(O$2, "At ")=merged_belt_colours)*merged_months_at_rank),"")</f>
        <v/>
      </c>
      <c r="P2938" s="18" t="str" cm="1">
        <f t="array" ref="P2938">IF(LEN($A2938)&gt;0,SUMPRODUCT(($A2938=merged_names)*(_xlfn.TEXTAFTER(P$2, "At ")=merged_belt_colours)*merged_months_at_rank),"")</f>
        <v/>
      </c>
      <c r="Q2938" s="18" t="str" cm="1">
        <f t="array" ref="Q2938">IF(LEN($A2938)&gt;0,SUMPRODUCT(($A2938=merged_names)*(_xlfn.TEXTAFTER(Q$2, "At ")=merged_belt_colours)*merged_months_at_rank),"")</f>
        <v/>
      </c>
      <c r="R2938" s="18" t="str" cm="1">
        <f t="array" ref="R2938">IF(LEN($A2938)&gt;0,SUMPRODUCT(($A2938=merged_names)*(_xlfn.TEXTAFTER(R$2, "At ")=merged_belt_colours)*merged_months_at_rank),"")</f>
        <v/>
      </c>
    </row>
    <row r="2939" spans="1:18" x14ac:dyDescent="0.25">
      <c r="A2939"/>
      <c r="B2939" s="15" t="str" cm="1">
        <f t="array" ref="B2939">IFERROR(IF(LEN(A2939)&gt;0, IF(SUMPRODUCT((Inactives[Key]=J2939)*(Inactives[Currently Inactive]))=1,"Inactive","Active"),""),"Active")</f>
        <v/>
      </c>
      <c r="C2939" s="16" t="str" cm="1">
        <f t="array" aca="1" ref="C2939" ca="1">IFERROR(_xlfn._xlws.FILTER(Inactives[Inactive On],(Inactives[Key]=J2939)*(Inactives[Currently Inactive]),""),"")</f>
        <v/>
      </c>
      <c r="D2939" s="16" t="str" cm="1">
        <f t="array" aca="1" ref="D2939" ca="1">IFERROR(INDEX(_xlfn.TEXTSPLIT(E2939," "),1),"")</f>
        <v/>
      </c>
      <c r="E2939" s="15" t="str" cm="1">
        <f t="array" aca="1" ref="E2939" ca="1">IFERROR(_xlfn._xlws.FILTER(merged_ranks,(merged_end_dates=DATE(9999,12,31))*(merged_names=A2939)),"")</f>
        <v/>
      </c>
      <c r="F2939" s="17" t="str">
        <f ca="1">_xlfn.XLOOKUP(J2939,Promotions[Promo Key],Promotions[Promo Date],"")</f>
        <v/>
      </c>
      <c r="G2939" s="18" t="str">
        <f t="shared" ca="1" si="195"/>
        <v/>
      </c>
      <c r="H2939" s="18" t="str">
        <f t="shared" ca="1" si="194"/>
        <v/>
      </c>
      <c r="I2939" s="17" t="str">
        <f>_xlfn.XLOOKUP(A2939,Students[Full Name],Students[Starting Rank],"")</f>
        <v/>
      </c>
      <c r="J2939" s="15" t="str">
        <f t="shared" ca="1" si="196"/>
        <v xml:space="preserve">: </v>
      </c>
      <c r="K2939" s="16" t="str">
        <f>_xlfn.XLOOKUP(A2939,Students[Full Name],Students[Start Date],"")</f>
        <v/>
      </c>
      <c r="L2939" s="18">
        <f t="shared" ca="1" si="197"/>
        <v>-1</v>
      </c>
      <c r="M2939" s="18" cm="1">
        <f t="array" aca="1" ref="M2939" ca="1">SUMPRODUCT(Inactives[Days Inactive]*(Inactives[Student]=A2939))/365</f>
        <v>0</v>
      </c>
      <c r="N2939" s="18" t="str" cm="1">
        <f t="array" ref="N2939">IF(LEN($A2939)&gt;0,SUMPRODUCT(($A2939=merged_names)*(_xlfn.TEXTAFTER(N$2, "At ")=merged_belt_colours)*merged_months_at_rank),"")</f>
        <v/>
      </c>
      <c r="O2939" s="18" t="str" cm="1">
        <f t="array" ref="O2939">IF(LEN($A2939)&gt;0,SUMPRODUCT(($A2939=merged_names)*(_xlfn.TEXTAFTER(O$2, "At ")=merged_belt_colours)*merged_months_at_rank),"")</f>
        <v/>
      </c>
      <c r="P2939" s="18" t="str" cm="1">
        <f t="array" ref="P2939">IF(LEN($A2939)&gt;0,SUMPRODUCT(($A2939=merged_names)*(_xlfn.TEXTAFTER(P$2, "At ")=merged_belt_colours)*merged_months_at_rank),"")</f>
        <v/>
      </c>
      <c r="Q2939" s="18" t="str" cm="1">
        <f t="array" ref="Q2939">IF(LEN($A2939)&gt;0,SUMPRODUCT(($A2939=merged_names)*(_xlfn.TEXTAFTER(Q$2, "At ")=merged_belt_colours)*merged_months_at_rank),"")</f>
        <v/>
      </c>
      <c r="R2939" s="18" t="str" cm="1">
        <f t="array" ref="R2939">IF(LEN($A2939)&gt;0,SUMPRODUCT(($A2939=merged_names)*(_xlfn.TEXTAFTER(R$2, "At ")=merged_belt_colours)*merged_months_at_rank),"")</f>
        <v/>
      </c>
    </row>
    <row r="2940" spans="1:18" x14ac:dyDescent="0.25">
      <c r="A2940"/>
      <c r="B2940" s="15" t="str" cm="1">
        <f t="array" ref="B2940">IFERROR(IF(LEN(A2940)&gt;0, IF(SUMPRODUCT((Inactives[Key]=J2940)*(Inactives[Currently Inactive]))=1,"Inactive","Active"),""),"Active")</f>
        <v/>
      </c>
      <c r="C2940" s="16" t="str" cm="1">
        <f t="array" aca="1" ref="C2940" ca="1">IFERROR(_xlfn._xlws.FILTER(Inactives[Inactive On],(Inactives[Key]=J2940)*(Inactives[Currently Inactive]),""),"")</f>
        <v/>
      </c>
      <c r="D2940" s="16" t="str" cm="1">
        <f t="array" aca="1" ref="D2940" ca="1">IFERROR(INDEX(_xlfn.TEXTSPLIT(E2940," "),1),"")</f>
        <v/>
      </c>
      <c r="E2940" s="15" t="str" cm="1">
        <f t="array" aca="1" ref="E2940" ca="1">IFERROR(_xlfn._xlws.FILTER(merged_ranks,(merged_end_dates=DATE(9999,12,31))*(merged_names=A2940)),"")</f>
        <v/>
      </c>
      <c r="F2940" s="17" t="str">
        <f ca="1">_xlfn.XLOOKUP(J2940,Promotions[Promo Key],Promotions[Promo Date],"")</f>
        <v/>
      </c>
      <c r="G2940" s="18" t="str">
        <f t="shared" ca="1" si="195"/>
        <v/>
      </c>
      <c r="H2940" s="18" t="str">
        <f t="shared" ca="1" si="194"/>
        <v/>
      </c>
      <c r="I2940" s="17" t="str">
        <f>_xlfn.XLOOKUP(A2940,Students[Full Name],Students[Starting Rank],"")</f>
        <v/>
      </c>
      <c r="J2940" s="15" t="str">
        <f t="shared" ca="1" si="196"/>
        <v xml:space="preserve">: </v>
      </c>
      <c r="K2940" s="16" t="str">
        <f>_xlfn.XLOOKUP(A2940,Students[Full Name],Students[Start Date],"")</f>
        <v/>
      </c>
      <c r="L2940" s="18">
        <f t="shared" ca="1" si="197"/>
        <v>-1</v>
      </c>
      <c r="M2940" s="18" cm="1">
        <f t="array" aca="1" ref="M2940" ca="1">SUMPRODUCT(Inactives[Days Inactive]*(Inactives[Student]=A2940))/365</f>
        <v>0</v>
      </c>
      <c r="N2940" s="18" t="str" cm="1">
        <f t="array" ref="N2940">IF(LEN($A2940)&gt;0,SUMPRODUCT(($A2940=merged_names)*(_xlfn.TEXTAFTER(N$2, "At ")=merged_belt_colours)*merged_months_at_rank),"")</f>
        <v/>
      </c>
      <c r="O2940" s="18" t="str" cm="1">
        <f t="array" ref="O2940">IF(LEN($A2940)&gt;0,SUMPRODUCT(($A2940=merged_names)*(_xlfn.TEXTAFTER(O$2, "At ")=merged_belt_colours)*merged_months_at_rank),"")</f>
        <v/>
      </c>
      <c r="P2940" s="18" t="str" cm="1">
        <f t="array" ref="P2940">IF(LEN($A2940)&gt;0,SUMPRODUCT(($A2940=merged_names)*(_xlfn.TEXTAFTER(P$2, "At ")=merged_belt_colours)*merged_months_at_rank),"")</f>
        <v/>
      </c>
      <c r="Q2940" s="18" t="str" cm="1">
        <f t="array" ref="Q2940">IF(LEN($A2940)&gt;0,SUMPRODUCT(($A2940=merged_names)*(_xlfn.TEXTAFTER(Q$2, "At ")=merged_belt_colours)*merged_months_at_rank),"")</f>
        <v/>
      </c>
      <c r="R2940" s="18" t="str" cm="1">
        <f t="array" ref="R2940">IF(LEN($A2940)&gt;0,SUMPRODUCT(($A2940=merged_names)*(_xlfn.TEXTAFTER(R$2, "At ")=merged_belt_colours)*merged_months_at_rank),"")</f>
        <v/>
      </c>
    </row>
    <row r="2941" spans="1:18" x14ac:dyDescent="0.25">
      <c r="A2941"/>
      <c r="B2941" s="15" t="str" cm="1">
        <f t="array" ref="B2941">IFERROR(IF(LEN(A2941)&gt;0, IF(SUMPRODUCT((Inactives[Key]=J2941)*(Inactives[Currently Inactive]))=1,"Inactive","Active"),""),"Active")</f>
        <v/>
      </c>
      <c r="C2941" s="16" t="str" cm="1">
        <f t="array" aca="1" ref="C2941" ca="1">IFERROR(_xlfn._xlws.FILTER(Inactives[Inactive On],(Inactives[Key]=J2941)*(Inactives[Currently Inactive]),""),"")</f>
        <v/>
      </c>
      <c r="D2941" s="16" t="str" cm="1">
        <f t="array" aca="1" ref="D2941" ca="1">IFERROR(INDEX(_xlfn.TEXTSPLIT(E2941," "),1),"")</f>
        <v/>
      </c>
      <c r="E2941" s="15" t="str" cm="1">
        <f t="array" aca="1" ref="E2941" ca="1">IFERROR(_xlfn._xlws.FILTER(merged_ranks,(merged_end_dates=DATE(9999,12,31))*(merged_names=A2941)),"")</f>
        <v/>
      </c>
      <c r="F2941" s="17" t="str">
        <f ca="1">_xlfn.XLOOKUP(J2941,Promotions[Promo Key],Promotions[Promo Date],"")</f>
        <v/>
      </c>
      <c r="G2941" s="18" t="str">
        <f t="shared" ca="1" si="195"/>
        <v/>
      </c>
      <c r="H2941" s="18" t="str">
        <f t="shared" ca="1" si="194"/>
        <v/>
      </c>
      <c r="I2941" s="17" t="str">
        <f>_xlfn.XLOOKUP(A2941,Students[Full Name],Students[Starting Rank],"")</f>
        <v/>
      </c>
      <c r="J2941" s="15" t="str">
        <f t="shared" ca="1" si="196"/>
        <v xml:space="preserve">: </v>
      </c>
      <c r="K2941" s="16" t="str">
        <f>_xlfn.XLOOKUP(A2941,Students[Full Name],Students[Start Date],"")</f>
        <v/>
      </c>
      <c r="L2941" s="18">
        <f t="shared" ca="1" si="197"/>
        <v>-1</v>
      </c>
      <c r="M2941" s="18" cm="1">
        <f t="array" aca="1" ref="M2941" ca="1">SUMPRODUCT(Inactives[Days Inactive]*(Inactives[Student]=A2941))/365</f>
        <v>0</v>
      </c>
      <c r="N2941" s="18" t="str" cm="1">
        <f t="array" ref="N2941">IF(LEN($A2941)&gt;0,SUMPRODUCT(($A2941=merged_names)*(_xlfn.TEXTAFTER(N$2, "At ")=merged_belt_colours)*merged_months_at_rank),"")</f>
        <v/>
      </c>
      <c r="O2941" s="18" t="str" cm="1">
        <f t="array" ref="O2941">IF(LEN($A2941)&gt;0,SUMPRODUCT(($A2941=merged_names)*(_xlfn.TEXTAFTER(O$2, "At ")=merged_belt_colours)*merged_months_at_rank),"")</f>
        <v/>
      </c>
      <c r="P2941" s="18" t="str" cm="1">
        <f t="array" ref="P2941">IF(LEN($A2941)&gt;0,SUMPRODUCT(($A2941=merged_names)*(_xlfn.TEXTAFTER(P$2, "At ")=merged_belt_colours)*merged_months_at_rank),"")</f>
        <v/>
      </c>
      <c r="Q2941" s="18" t="str" cm="1">
        <f t="array" ref="Q2941">IF(LEN($A2941)&gt;0,SUMPRODUCT(($A2941=merged_names)*(_xlfn.TEXTAFTER(Q$2, "At ")=merged_belt_colours)*merged_months_at_rank),"")</f>
        <v/>
      </c>
      <c r="R2941" s="18" t="str" cm="1">
        <f t="array" ref="R2941">IF(LEN($A2941)&gt;0,SUMPRODUCT(($A2941=merged_names)*(_xlfn.TEXTAFTER(R$2, "At ")=merged_belt_colours)*merged_months_at_rank),"")</f>
        <v/>
      </c>
    </row>
    <row r="2942" spans="1:18" x14ac:dyDescent="0.25">
      <c r="A2942"/>
      <c r="B2942" s="15" t="str" cm="1">
        <f t="array" ref="B2942">IFERROR(IF(LEN(A2942)&gt;0, IF(SUMPRODUCT((Inactives[Key]=J2942)*(Inactives[Currently Inactive]))=1,"Inactive","Active"),""),"Active")</f>
        <v/>
      </c>
      <c r="C2942" s="16" t="str" cm="1">
        <f t="array" aca="1" ref="C2942" ca="1">IFERROR(_xlfn._xlws.FILTER(Inactives[Inactive On],(Inactives[Key]=J2942)*(Inactives[Currently Inactive]),""),"")</f>
        <v/>
      </c>
      <c r="D2942" s="16" t="str" cm="1">
        <f t="array" aca="1" ref="D2942" ca="1">IFERROR(INDEX(_xlfn.TEXTSPLIT(E2942," "),1),"")</f>
        <v/>
      </c>
      <c r="E2942" s="15" t="str" cm="1">
        <f t="array" aca="1" ref="E2942" ca="1">IFERROR(_xlfn._xlws.FILTER(merged_ranks,(merged_end_dates=DATE(9999,12,31))*(merged_names=A2942)),"")</f>
        <v/>
      </c>
      <c r="F2942" s="17" t="str">
        <f ca="1">_xlfn.XLOOKUP(J2942,Promotions[Promo Key],Promotions[Promo Date],"")</f>
        <v/>
      </c>
      <c r="G2942" s="18" t="str">
        <f t="shared" ca="1" si="195"/>
        <v/>
      </c>
      <c r="H2942" s="18" t="str">
        <f t="shared" ca="1" si="194"/>
        <v/>
      </c>
      <c r="I2942" s="17" t="str">
        <f>_xlfn.XLOOKUP(A2942,Students[Full Name],Students[Starting Rank],"")</f>
        <v/>
      </c>
      <c r="J2942" s="15" t="str">
        <f t="shared" ca="1" si="196"/>
        <v xml:space="preserve">: </v>
      </c>
      <c r="K2942" s="16" t="str">
        <f>_xlfn.XLOOKUP(A2942,Students[Full Name],Students[Start Date],"")</f>
        <v/>
      </c>
      <c r="L2942" s="18">
        <f t="shared" ca="1" si="197"/>
        <v>-1</v>
      </c>
      <c r="M2942" s="18" cm="1">
        <f t="array" aca="1" ref="M2942" ca="1">SUMPRODUCT(Inactives[Days Inactive]*(Inactives[Student]=A2942))/365</f>
        <v>0</v>
      </c>
      <c r="N2942" s="18" t="str" cm="1">
        <f t="array" ref="N2942">IF(LEN($A2942)&gt;0,SUMPRODUCT(($A2942=merged_names)*(_xlfn.TEXTAFTER(N$2, "At ")=merged_belt_colours)*merged_months_at_rank),"")</f>
        <v/>
      </c>
      <c r="O2942" s="18" t="str" cm="1">
        <f t="array" ref="O2942">IF(LEN($A2942)&gt;0,SUMPRODUCT(($A2942=merged_names)*(_xlfn.TEXTAFTER(O$2, "At ")=merged_belt_colours)*merged_months_at_rank),"")</f>
        <v/>
      </c>
      <c r="P2942" s="18" t="str" cm="1">
        <f t="array" ref="P2942">IF(LEN($A2942)&gt;0,SUMPRODUCT(($A2942=merged_names)*(_xlfn.TEXTAFTER(P$2, "At ")=merged_belt_colours)*merged_months_at_rank),"")</f>
        <v/>
      </c>
      <c r="Q2942" s="18" t="str" cm="1">
        <f t="array" ref="Q2942">IF(LEN($A2942)&gt;0,SUMPRODUCT(($A2942=merged_names)*(_xlfn.TEXTAFTER(Q$2, "At ")=merged_belt_colours)*merged_months_at_rank),"")</f>
        <v/>
      </c>
      <c r="R2942" s="18" t="str" cm="1">
        <f t="array" ref="R2942">IF(LEN($A2942)&gt;0,SUMPRODUCT(($A2942=merged_names)*(_xlfn.TEXTAFTER(R$2, "At ")=merged_belt_colours)*merged_months_at_rank),"")</f>
        <v/>
      </c>
    </row>
    <row r="2943" spans="1:18" x14ac:dyDescent="0.25">
      <c r="A2943"/>
      <c r="B2943" s="15" t="str" cm="1">
        <f t="array" ref="B2943">IFERROR(IF(LEN(A2943)&gt;0, IF(SUMPRODUCT((Inactives[Key]=J2943)*(Inactives[Currently Inactive]))=1,"Inactive","Active"),""),"Active")</f>
        <v/>
      </c>
      <c r="C2943" s="16" t="str" cm="1">
        <f t="array" aca="1" ref="C2943" ca="1">IFERROR(_xlfn._xlws.FILTER(Inactives[Inactive On],(Inactives[Key]=J2943)*(Inactives[Currently Inactive]),""),"")</f>
        <v/>
      </c>
      <c r="D2943" s="16" t="str" cm="1">
        <f t="array" aca="1" ref="D2943" ca="1">IFERROR(INDEX(_xlfn.TEXTSPLIT(E2943," "),1),"")</f>
        <v/>
      </c>
      <c r="E2943" s="15" t="str" cm="1">
        <f t="array" aca="1" ref="E2943" ca="1">IFERROR(_xlfn._xlws.FILTER(merged_ranks,(merged_end_dates=DATE(9999,12,31))*(merged_names=A2943)),"")</f>
        <v/>
      </c>
      <c r="F2943" s="17" t="str">
        <f ca="1">_xlfn.XLOOKUP(J2943,Promotions[Promo Key],Promotions[Promo Date],"")</f>
        <v/>
      </c>
      <c r="G2943" s="18" t="str">
        <f t="shared" ca="1" si="195"/>
        <v/>
      </c>
      <c r="H2943" s="18" t="str">
        <f t="shared" ca="1" si="194"/>
        <v/>
      </c>
      <c r="I2943" s="17" t="str">
        <f>_xlfn.XLOOKUP(A2943,Students[Full Name],Students[Starting Rank],"")</f>
        <v/>
      </c>
      <c r="J2943" s="15" t="str">
        <f t="shared" ca="1" si="196"/>
        <v xml:space="preserve">: </v>
      </c>
      <c r="K2943" s="16" t="str">
        <f>_xlfn.XLOOKUP(A2943,Students[Full Name],Students[Start Date],"")</f>
        <v/>
      </c>
      <c r="L2943" s="18">
        <f t="shared" ca="1" si="197"/>
        <v>-1</v>
      </c>
      <c r="M2943" s="18" cm="1">
        <f t="array" aca="1" ref="M2943" ca="1">SUMPRODUCT(Inactives[Days Inactive]*(Inactives[Student]=A2943))/365</f>
        <v>0</v>
      </c>
      <c r="N2943" s="18" t="str" cm="1">
        <f t="array" ref="N2943">IF(LEN($A2943)&gt;0,SUMPRODUCT(($A2943=merged_names)*(_xlfn.TEXTAFTER(N$2, "At ")=merged_belt_colours)*merged_months_at_rank),"")</f>
        <v/>
      </c>
      <c r="O2943" s="18" t="str" cm="1">
        <f t="array" ref="O2943">IF(LEN($A2943)&gt;0,SUMPRODUCT(($A2943=merged_names)*(_xlfn.TEXTAFTER(O$2, "At ")=merged_belt_colours)*merged_months_at_rank),"")</f>
        <v/>
      </c>
      <c r="P2943" s="18" t="str" cm="1">
        <f t="array" ref="P2943">IF(LEN($A2943)&gt;0,SUMPRODUCT(($A2943=merged_names)*(_xlfn.TEXTAFTER(P$2, "At ")=merged_belt_colours)*merged_months_at_rank),"")</f>
        <v/>
      </c>
      <c r="Q2943" s="18" t="str" cm="1">
        <f t="array" ref="Q2943">IF(LEN($A2943)&gt;0,SUMPRODUCT(($A2943=merged_names)*(_xlfn.TEXTAFTER(Q$2, "At ")=merged_belt_colours)*merged_months_at_rank),"")</f>
        <v/>
      </c>
      <c r="R2943" s="18" t="str" cm="1">
        <f t="array" ref="R2943">IF(LEN($A2943)&gt;0,SUMPRODUCT(($A2943=merged_names)*(_xlfn.TEXTAFTER(R$2, "At ")=merged_belt_colours)*merged_months_at_rank),"")</f>
        <v/>
      </c>
    </row>
    <row r="2944" spans="1:18" x14ac:dyDescent="0.25">
      <c r="A2944"/>
      <c r="B2944" s="15" t="str" cm="1">
        <f t="array" ref="B2944">IFERROR(IF(LEN(A2944)&gt;0, IF(SUMPRODUCT((Inactives[Key]=J2944)*(Inactives[Currently Inactive]))=1,"Inactive","Active"),""),"Active")</f>
        <v/>
      </c>
      <c r="C2944" s="16" t="str" cm="1">
        <f t="array" aca="1" ref="C2944" ca="1">IFERROR(_xlfn._xlws.FILTER(Inactives[Inactive On],(Inactives[Key]=J2944)*(Inactives[Currently Inactive]),""),"")</f>
        <v/>
      </c>
      <c r="D2944" s="16" t="str" cm="1">
        <f t="array" aca="1" ref="D2944" ca="1">IFERROR(INDEX(_xlfn.TEXTSPLIT(E2944," "),1),"")</f>
        <v/>
      </c>
      <c r="E2944" s="15" t="str" cm="1">
        <f t="array" aca="1" ref="E2944" ca="1">IFERROR(_xlfn._xlws.FILTER(merged_ranks,(merged_end_dates=DATE(9999,12,31))*(merged_names=A2944)),"")</f>
        <v/>
      </c>
      <c r="F2944" s="17" t="str">
        <f ca="1">_xlfn.XLOOKUP(J2944,Promotions[Promo Key],Promotions[Promo Date],"")</f>
        <v/>
      </c>
      <c r="G2944" s="18" t="str">
        <f t="shared" ca="1" si="195"/>
        <v/>
      </c>
      <c r="H2944" s="18" t="str">
        <f t="shared" ca="1" si="194"/>
        <v/>
      </c>
      <c r="I2944" s="17" t="str">
        <f>_xlfn.XLOOKUP(A2944,Students[Full Name],Students[Starting Rank],"")</f>
        <v/>
      </c>
      <c r="J2944" s="15" t="str">
        <f t="shared" ca="1" si="196"/>
        <v xml:space="preserve">: </v>
      </c>
      <c r="K2944" s="16" t="str">
        <f>_xlfn.XLOOKUP(A2944,Students[Full Name],Students[Start Date],"")</f>
        <v/>
      </c>
      <c r="L2944" s="18">
        <f t="shared" ca="1" si="197"/>
        <v>-1</v>
      </c>
      <c r="M2944" s="18" cm="1">
        <f t="array" aca="1" ref="M2944" ca="1">SUMPRODUCT(Inactives[Days Inactive]*(Inactives[Student]=A2944))/365</f>
        <v>0</v>
      </c>
      <c r="N2944" s="18" t="str" cm="1">
        <f t="array" ref="N2944">IF(LEN($A2944)&gt;0,SUMPRODUCT(($A2944=merged_names)*(_xlfn.TEXTAFTER(N$2, "At ")=merged_belt_colours)*merged_months_at_rank),"")</f>
        <v/>
      </c>
      <c r="O2944" s="18" t="str" cm="1">
        <f t="array" ref="O2944">IF(LEN($A2944)&gt;0,SUMPRODUCT(($A2944=merged_names)*(_xlfn.TEXTAFTER(O$2, "At ")=merged_belt_colours)*merged_months_at_rank),"")</f>
        <v/>
      </c>
      <c r="P2944" s="18" t="str" cm="1">
        <f t="array" ref="P2944">IF(LEN($A2944)&gt;0,SUMPRODUCT(($A2944=merged_names)*(_xlfn.TEXTAFTER(P$2, "At ")=merged_belt_colours)*merged_months_at_rank),"")</f>
        <v/>
      </c>
      <c r="Q2944" s="18" t="str" cm="1">
        <f t="array" ref="Q2944">IF(LEN($A2944)&gt;0,SUMPRODUCT(($A2944=merged_names)*(_xlfn.TEXTAFTER(Q$2, "At ")=merged_belt_colours)*merged_months_at_rank),"")</f>
        <v/>
      </c>
      <c r="R2944" s="18" t="str" cm="1">
        <f t="array" ref="R2944">IF(LEN($A2944)&gt;0,SUMPRODUCT(($A2944=merged_names)*(_xlfn.TEXTAFTER(R$2, "At ")=merged_belt_colours)*merged_months_at_rank),"")</f>
        <v/>
      </c>
    </row>
    <row r="2945" spans="1:18" x14ac:dyDescent="0.25">
      <c r="A2945"/>
      <c r="B2945" s="15" t="str" cm="1">
        <f t="array" ref="B2945">IFERROR(IF(LEN(A2945)&gt;0, IF(SUMPRODUCT((Inactives[Key]=J2945)*(Inactives[Currently Inactive]))=1,"Inactive","Active"),""),"Active")</f>
        <v/>
      </c>
      <c r="C2945" s="16" t="str" cm="1">
        <f t="array" aca="1" ref="C2945" ca="1">IFERROR(_xlfn._xlws.FILTER(Inactives[Inactive On],(Inactives[Key]=J2945)*(Inactives[Currently Inactive]),""),"")</f>
        <v/>
      </c>
      <c r="D2945" s="16" t="str" cm="1">
        <f t="array" aca="1" ref="D2945" ca="1">IFERROR(INDEX(_xlfn.TEXTSPLIT(E2945," "),1),"")</f>
        <v/>
      </c>
      <c r="E2945" s="15" t="str" cm="1">
        <f t="array" aca="1" ref="E2945" ca="1">IFERROR(_xlfn._xlws.FILTER(merged_ranks,(merged_end_dates=DATE(9999,12,31))*(merged_names=A2945)),"")</f>
        <v/>
      </c>
      <c r="F2945" s="17" t="str">
        <f ca="1">_xlfn.XLOOKUP(J2945,Promotions[Promo Key],Promotions[Promo Date],"")</f>
        <v/>
      </c>
      <c r="G2945" s="18" t="str">
        <f t="shared" ca="1" si="195"/>
        <v/>
      </c>
      <c r="H2945" s="18" t="str">
        <f t="shared" ca="1" si="194"/>
        <v/>
      </c>
      <c r="I2945" s="17" t="str">
        <f>_xlfn.XLOOKUP(A2945,Students[Full Name],Students[Starting Rank],"")</f>
        <v/>
      </c>
      <c r="J2945" s="15" t="str">
        <f t="shared" ca="1" si="196"/>
        <v xml:space="preserve">: </v>
      </c>
      <c r="K2945" s="16" t="str">
        <f>_xlfn.XLOOKUP(A2945,Students[Full Name],Students[Start Date],"")</f>
        <v/>
      </c>
      <c r="L2945" s="18">
        <f t="shared" ca="1" si="197"/>
        <v>-1</v>
      </c>
      <c r="M2945" s="18" cm="1">
        <f t="array" aca="1" ref="M2945" ca="1">SUMPRODUCT(Inactives[Days Inactive]*(Inactives[Student]=A2945))/365</f>
        <v>0</v>
      </c>
      <c r="N2945" s="18" t="str" cm="1">
        <f t="array" ref="N2945">IF(LEN($A2945)&gt;0,SUMPRODUCT(($A2945=merged_names)*(_xlfn.TEXTAFTER(N$2, "At ")=merged_belt_colours)*merged_months_at_rank),"")</f>
        <v/>
      </c>
      <c r="O2945" s="18" t="str" cm="1">
        <f t="array" ref="O2945">IF(LEN($A2945)&gt;0,SUMPRODUCT(($A2945=merged_names)*(_xlfn.TEXTAFTER(O$2, "At ")=merged_belt_colours)*merged_months_at_rank),"")</f>
        <v/>
      </c>
      <c r="P2945" s="18" t="str" cm="1">
        <f t="array" ref="P2945">IF(LEN($A2945)&gt;0,SUMPRODUCT(($A2945=merged_names)*(_xlfn.TEXTAFTER(P$2, "At ")=merged_belt_colours)*merged_months_at_rank),"")</f>
        <v/>
      </c>
      <c r="Q2945" s="18" t="str" cm="1">
        <f t="array" ref="Q2945">IF(LEN($A2945)&gt;0,SUMPRODUCT(($A2945=merged_names)*(_xlfn.TEXTAFTER(Q$2, "At ")=merged_belt_colours)*merged_months_at_rank),"")</f>
        <v/>
      </c>
      <c r="R2945" s="18" t="str" cm="1">
        <f t="array" ref="R2945">IF(LEN($A2945)&gt;0,SUMPRODUCT(($A2945=merged_names)*(_xlfn.TEXTAFTER(R$2, "At ")=merged_belt_colours)*merged_months_at_rank),"")</f>
        <v/>
      </c>
    </row>
    <row r="2946" spans="1:18" x14ac:dyDescent="0.25">
      <c r="A2946"/>
      <c r="B2946" s="15" t="str" cm="1">
        <f t="array" ref="B2946">IFERROR(IF(LEN(A2946)&gt;0, IF(SUMPRODUCT((Inactives[Key]=J2946)*(Inactives[Currently Inactive]))=1,"Inactive","Active"),""),"Active")</f>
        <v/>
      </c>
      <c r="C2946" s="16" t="str" cm="1">
        <f t="array" aca="1" ref="C2946" ca="1">IFERROR(_xlfn._xlws.FILTER(Inactives[Inactive On],(Inactives[Key]=J2946)*(Inactives[Currently Inactive]),""),"")</f>
        <v/>
      </c>
      <c r="D2946" s="16" t="str" cm="1">
        <f t="array" aca="1" ref="D2946" ca="1">IFERROR(INDEX(_xlfn.TEXTSPLIT(E2946," "),1),"")</f>
        <v/>
      </c>
      <c r="E2946" s="15" t="str" cm="1">
        <f t="array" aca="1" ref="E2946" ca="1">IFERROR(_xlfn._xlws.FILTER(merged_ranks,(merged_end_dates=DATE(9999,12,31))*(merged_names=A2946)),"")</f>
        <v/>
      </c>
      <c r="F2946" s="17" t="str">
        <f ca="1">_xlfn.XLOOKUP(J2946,Promotions[Promo Key],Promotions[Promo Date],"")</f>
        <v/>
      </c>
      <c r="G2946" s="18" t="str">
        <f t="shared" ca="1" si="195"/>
        <v/>
      </c>
      <c r="H2946" s="18" t="str">
        <f t="shared" ca="1" si="194"/>
        <v/>
      </c>
      <c r="I2946" s="17" t="str">
        <f>_xlfn.XLOOKUP(A2946,Students[Full Name],Students[Starting Rank],"")</f>
        <v/>
      </c>
      <c r="J2946" s="15" t="str">
        <f t="shared" ca="1" si="196"/>
        <v xml:space="preserve">: </v>
      </c>
      <c r="K2946" s="16" t="str">
        <f>_xlfn.XLOOKUP(A2946,Students[Full Name],Students[Start Date],"")</f>
        <v/>
      </c>
      <c r="L2946" s="18">
        <f t="shared" ca="1" si="197"/>
        <v>-1</v>
      </c>
      <c r="M2946" s="18" cm="1">
        <f t="array" aca="1" ref="M2946" ca="1">SUMPRODUCT(Inactives[Days Inactive]*(Inactives[Student]=A2946))/365</f>
        <v>0</v>
      </c>
      <c r="N2946" s="18" t="str" cm="1">
        <f t="array" ref="N2946">IF(LEN($A2946)&gt;0,SUMPRODUCT(($A2946=merged_names)*(_xlfn.TEXTAFTER(N$2, "At ")=merged_belt_colours)*merged_months_at_rank),"")</f>
        <v/>
      </c>
      <c r="O2946" s="18" t="str" cm="1">
        <f t="array" ref="O2946">IF(LEN($A2946)&gt;0,SUMPRODUCT(($A2946=merged_names)*(_xlfn.TEXTAFTER(O$2, "At ")=merged_belt_colours)*merged_months_at_rank),"")</f>
        <v/>
      </c>
      <c r="P2946" s="18" t="str" cm="1">
        <f t="array" ref="P2946">IF(LEN($A2946)&gt;0,SUMPRODUCT(($A2946=merged_names)*(_xlfn.TEXTAFTER(P$2, "At ")=merged_belt_colours)*merged_months_at_rank),"")</f>
        <v/>
      </c>
      <c r="Q2946" s="18" t="str" cm="1">
        <f t="array" ref="Q2946">IF(LEN($A2946)&gt;0,SUMPRODUCT(($A2946=merged_names)*(_xlfn.TEXTAFTER(Q$2, "At ")=merged_belt_colours)*merged_months_at_rank),"")</f>
        <v/>
      </c>
      <c r="R2946" s="18" t="str" cm="1">
        <f t="array" ref="R2946">IF(LEN($A2946)&gt;0,SUMPRODUCT(($A2946=merged_names)*(_xlfn.TEXTAFTER(R$2, "At ")=merged_belt_colours)*merged_months_at_rank),"")</f>
        <v/>
      </c>
    </row>
    <row r="2947" spans="1:18" x14ac:dyDescent="0.25">
      <c r="A2947"/>
      <c r="B2947" s="15" t="str" cm="1">
        <f t="array" ref="B2947">IFERROR(IF(LEN(A2947)&gt;0, IF(SUMPRODUCT((Inactives[Key]=J2947)*(Inactives[Currently Inactive]))=1,"Inactive","Active"),""),"Active")</f>
        <v/>
      </c>
      <c r="C2947" s="16" t="str" cm="1">
        <f t="array" aca="1" ref="C2947" ca="1">IFERROR(_xlfn._xlws.FILTER(Inactives[Inactive On],(Inactives[Key]=J2947)*(Inactives[Currently Inactive]),""),"")</f>
        <v/>
      </c>
      <c r="D2947" s="16" t="str" cm="1">
        <f t="array" aca="1" ref="D2947" ca="1">IFERROR(INDEX(_xlfn.TEXTSPLIT(E2947," "),1),"")</f>
        <v/>
      </c>
      <c r="E2947" s="15" t="str" cm="1">
        <f t="array" aca="1" ref="E2947" ca="1">IFERROR(_xlfn._xlws.FILTER(merged_ranks,(merged_end_dates=DATE(9999,12,31))*(merged_names=A2947)),"")</f>
        <v/>
      </c>
      <c r="F2947" s="17" t="str">
        <f ca="1">_xlfn.XLOOKUP(J2947,Promotions[Promo Key],Promotions[Promo Date],"")</f>
        <v/>
      </c>
      <c r="G2947" s="18" t="str">
        <f t="shared" ca="1" si="195"/>
        <v/>
      </c>
      <c r="H2947" s="18" t="str">
        <f t="shared" ca="1" si="194"/>
        <v/>
      </c>
      <c r="I2947" s="17" t="str">
        <f>_xlfn.XLOOKUP(A2947,Students[Full Name],Students[Starting Rank],"")</f>
        <v/>
      </c>
      <c r="J2947" s="15" t="str">
        <f t="shared" ca="1" si="196"/>
        <v xml:space="preserve">: </v>
      </c>
      <c r="K2947" s="16" t="str">
        <f>_xlfn.XLOOKUP(A2947,Students[Full Name],Students[Start Date],"")</f>
        <v/>
      </c>
      <c r="L2947" s="18">
        <f t="shared" ca="1" si="197"/>
        <v>-1</v>
      </c>
      <c r="M2947" s="18" cm="1">
        <f t="array" aca="1" ref="M2947" ca="1">SUMPRODUCT(Inactives[Days Inactive]*(Inactives[Student]=A2947))/365</f>
        <v>0</v>
      </c>
      <c r="N2947" s="18" t="str" cm="1">
        <f t="array" ref="N2947">IF(LEN($A2947)&gt;0,SUMPRODUCT(($A2947=merged_names)*(_xlfn.TEXTAFTER(N$2, "At ")=merged_belt_colours)*merged_months_at_rank),"")</f>
        <v/>
      </c>
      <c r="O2947" s="18" t="str" cm="1">
        <f t="array" ref="O2947">IF(LEN($A2947)&gt;0,SUMPRODUCT(($A2947=merged_names)*(_xlfn.TEXTAFTER(O$2, "At ")=merged_belt_colours)*merged_months_at_rank),"")</f>
        <v/>
      </c>
      <c r="P2947" s="18" t="str" cm="1">
        <f t="array" ref="P2947">IF(LEN($A2947)&gt;0,SUMPRODUCT(($A2947=merged_names)*(_xlfn.TEXTAFTER(P$2, "At ")=merged_belt_colours)*merged_months_at_rank),"")</f>
        <v/>
      </c>
      <c r="Q2947" s="18" t="str" cm="1">
        <f t="array" ref="Q2947">IF(LEN($A2947)&gt;0,SUMPRODUCT(($A2947=merged_names)*(_xlfn.TEXTAFTER(Q$2, "At ")=merged_belt_colours)*merged_months_at_rank),"")</f>
        <v/>
      </c>
      <c r="R2947" s="18" t="str" cm="1">
        <f t="array" ref="R2947">IF(LEN($A2947)&gt;0,SUMPRODUCT(($A2947=merged_names)*(_xlfn.TEXTAFTER(R$2, "At ")=merged_belt_colours)*merged_months_at_rank),"")</f>
        <v/>
      </c>
    </row>
    <row r="2948" spans="1:18" x14ac:dyDescent="0.25">
      <c r="A2948"/>
      <c r="B2948" s="15" t="str" cm="1">
        <f t="array" ref="B2948">IFERROR(IF(LEN(A2948)&gt;0, IF(SUMPRODUCT((Inactives[Key]=J2948)*(Inactives[Currently Inactive]))=1,"Inactive","Active"),""),"Active")</f>
        <v/>
      </c>
      <c r="C2948" s="16" t="str" cm="1">
        <f t="array" aca="1" ref="C2948" ca="1">IFERROR(_xlfn._xlws.FILTER(Inactives[Inactive On],(Inactives[Key]=J2948)*(Inactives[Currently Inactive]),""),"")</f>
        <v/>
      </c>
      <c r="D2948" s="16" t="str" cm="1">
        <f t="array" aca="1" ref="D2948" ca="1">IFERROR(INDEX(_xlfn.TEXTSPLIT(E2948," "),1),"")</f>
        <v/>
      </c>
      <c r="E2948" s="15" t="str" cm="1">
        <f t="array" aca="1" ref="E2948" ca="1">IFERROR(_xlfn._xlws.FILTER(merged_ranks,(merged_end_dates=DATE(9999,12,31))*(merged_names=A2948)),"")</f>
        <v/>
      </c>
      <c r="F2948" s="17" t="str">
        <f ca="1">_xlfn.XLOOKUP(J2948,Promotions[Promo Key],Promotions[Promo Date],"")</f>
        <v/>
      </c>
      <c r="G2948" s="18" t="str">
        <f t="shared" ca="1" si="195"/>
        <v/>
      </c>
      <c r="H2948" s="18" t="str">
        <f t="shared" ca="1" si="194"/>
        <v/>
      </c>
      <c r="I2948" s="17" t="str">
        <f>_xlfn.XLOOKUP(A2948,Students[Full Name],Students[Starting Rank],"")</f>
        <v/>
      </c>
      <c r="J2948" s="15" t="str">
        <f t="shared" ca="1" si="196"/>
        <v xml:space="preserve">: </v>
      </c>
      <c r="K2948" s="16" t="str">
        <f>_xlfn.XLOOKUP(A2948,Students[Full Name],Students[Start Date],"")</f>
        <v/>
      </c>
      <c r="L2948" s="18">
        <f t="shared" ca="1" si="197"/>
        <v>-1</v>
      </c>
      <c r="M2948" s="18" cm="1">
        <f t="array" aca="1" ref="M2948" ca="1">SUMPRODUCT(Inactives[Days Inactive]*(Inactives[Student]=A2948))/365</f>
        <v>0</v>
      </c>
      <c r="N2948" s="18" t="str" cm="1">
        <f t="array" ref="N2948">IF(LEN($A2948)&gt;0,SUMPRODUCT(($A2948=merged_names)*(_xlfn.TEXTAFTER(N$2, "At ")=merged_belt_colours)*merged_months_at_rank),"")</f>
        <v/>
      </c>
      <c r="O2948" s="18" t="str" cm="1">
        <f t="array" ref="O2948">IF(LEN($A2948)&gt;0,SUMPRODUCT(($A2948=merged_names)*(_xlfn.TEXTAFTER(O$2, "At ")=merged_belt_colours)*merged_months_at_rank),"")</f>
        <v/>
      </c>
      <c r="P2948" s="18" t="str" cm="1">
        <f t="array" ref="P2948">IF(LEN($A2948)&gt;0,SUMPRODUCT(($A2948=merged_names)*(_xlfn.TEXTAFTER(P$2, "At ")=merged_belt_colours)*merged_months_at_rank),"")</f>
        <v/>
      </c>
      <c r="Q2948" s="18" t="str" cm="1">
        <f t="array" ref="Q2948">IF(LEN($A2948)&gt;0,SUMPRODUCT(($A2948=merged_names)*(_xlfn.TEXTAFTER(Q$2, "At ")=merged_belt_colours)*merged_months_at_rank),"")</f>
        <v/>
      </c>
      <c r="R2948" s="18" t="str" cm="1">
        <f t="array" ref="R2948">IF(LEN($A2948)&gt;0,SUMPRODUCT(($A2948=merged_names)*(_xlfn.TEXTAFTER(R$2, "At ")=merged_belt_colours)*merged_months_at_rank),"")</f>
        <v/>
      </c>
    </row>
    <row r="2949" spans="1:18" x14ac:dyDescent="0.25">
      <c r="A2949"/>
      <c r="B2949" s="15" t="str" cm="1">
        <f t="array" ref="B2949">IFERROR(IF(LEN(A2949)&gt;0, IF(SUMPRODUCT((Inactives[Key]=J2949)*(Inactives[Currently Inactive]))=1,"Inactive","Active"),""),"Active")</f>
        <v/>
      </c>
      <c r="C2949" s="16" t="str" cm="1">
        <f t="array" aca="1" ref="C2949" ca="1">IFERROR(_xlfn._xlws.FILTER(Inactives[Inactive On],(Inactives[Key]=J2949)*(Inactives[Currently Inactive]),""),"")</f>
        <v/>
      </c>
      <c r="D2949" s="16" t="str" cm="1">
        <f t="array" aca="1" ref="D2949" ca="1">IFERROR(INDEX(_xlfn.TEXTSPLIT(E2949," "),1),"")</f>
        <v/>
      </c>
      <c r="E2949" s="15" t="str" cm="1">
        <f t="array" aca="1" ref="E2949" ca="1">IFERROR(_xlfn._xlws.FILTER(merged_ranks,(merged_end_dates=DATE(9999,12,31))*(merged_names=A2949)),"")</f>
        <v/>
      </c>
      <c r="F2949" s="17" t="str">
        <f ca="1">_xlfn.XLOOKUP(J2949,Promotions[Promo Key],Promotions[Promo Date],"")</f>
        <v/>
      </c>
      <c r="G2949" s="18" t="str">
        <f t="shared" ca="1" si="195"/>
        <v/>
      </c>
      <c r="H2949" s="18" t="str">
        <f t="shared" ca="1" si="194"/>
        <v/>
      </c>
      <c r="I2949" s="17" t="str">
        <f>_xlfn.XLOOKUP(A2949,Students[Full Name],Students[Starting Rank],"")</f>
        <v/>
      </c>
      <c r="J2949" s="15" t="str">
        <f t="shared" ca="1" si="196"/>
        <v xml:space="preserve">: </v>
      </c>
      <c r="K2949" s="16" t="str">
        <f>_xlfn.XLOOKUP(A2949,Students[Full Name],Students[Start Date],"")</f>
        <v/>
      </c>
      <c r="L2949" s="18">
        <f t="shared" ca="1" si="197"/>
        <v>-1</v>
      </c>
      <c r="M2949" s="18" cm="1">
        <f t="array" aca="1" ref="M2949" ca="1">SUMPRODUCT(Inactives[Days Inactive]*(Inactives[Student]=A2949))/365</f>
        <v>0</v>
      </c>
      <c r="N2949" s="18" t="str" cm="1">
        <f t="array" ref="N2949">IF(LEN($A2949)&gt;0,SUMPRODUCT(($A2949=merged_names)*(_xlfn.TEXTAFTER(N$2, "At ")=merged_belt_colours)*merged_months_at_rank),"")</f>
        <v/>
      </c>
      <c r="O2949" s="18" t="str" cm="1">
        <f t="array" ref="O2949">IF(LEN($A2949)&gt;0,SUMPRODUCT(($A2949=merged_names)*(_xlfn.TEXTAFTER(O$2, "At ")=merged_belt_colours)*merged_months_at_rank),"")</f>
        <v/>
      </c>
      <c r="P2949" s="18" t="str" cm="1">
        <f t="array" ref="P2949">IF(LEN($A2949)&gt;0,SUMPRODUCT(($A2949=merged_names)*(_xlfn.TEXTAFTER(P$2, "At ")=merged_belt_colours)*merged_months_at_rank),"")</f>
        <v/>
      </c>
      <c r="Q2949" s="18" t="str" cm="1">
        <f t="array" ref="Q2949">IF(LEN($A2949)&gt;0,SUMPRODUCT(($A2949=merged_names)*(_xlfn.TEXTAFTER(Q$2, "At ")=merged_belt_colours)*merged_months_at_rank),"")</f>
        <v/>
      </c>
      <c r="R2949" s="18" t="str" cm="1">
        <f t="array" ref="R2949">IF(LEN($A2949)&gt;0,SUMPRODUCT(($A2949=merged_names)*(_xlfn.TEXTAFTER(R$2, "At ")=merged_belt_colours)*merged_months_at_rank),"")</f>
        <v/>
      </c>
    </row>
    <row r="2950" spans="1:18" x14ac:dyDescent="0.25">
      <c r="A2950"/>
      <c r="B2950" s="15" t="str" cm="1">
        <f t="array" ref="B2950">IFERROR(IF(LEN(A2950)&gt;0, IF(SUMPRODUCT((Inactives[Key]=J2950)*(Inactives[Currently Inactive]))=1,"Inactive","Active"),""),"Active")</f>
        <v/>
      </c>
      <c r="C2950" s="16" t="str" cm="1">
        <f t="array" aca="1" ref="C2950" ca="1">IFERROR(_xlfn._xlws.FILTER(Inactives[Inactive On],(Inactives[Key]=J2950)*(Inactives[Currently Inactive]),""),"")</f>
        <v/>
      </c>
      <c r="D2950" s="16" t="str" cm="1">
        <f t="array" aca="1" ref="D2950" ca="1">IFERROR(INDEX(_xlfn.TEXTSPLIT(E2950," "),1),"")</f>
        <v/>
      </c>
      <c r="E2950" s="15" t="str" cm="1">
        <f t="array" aca="1" ref="E2950" ca="1">IFERROR(_xlfn._xlws.FILTER(merged_ranks,(merged_end_dates=DATE(9999,12,31))*(merged_names=A2950)),"")</f>
        <v/>
      </c>
      <c r="F2950" s="17" t="str">
        <f ca="1">_xlfn.XLOOKUP(J2950,Promotions[Promo Key],Promotions[Promo Date],"")</f>
        <v/>
      </c>
      <c r="G2950" s="18" t="str">
        <f t="shared" ca="1" si="195"/>
        <v/>
      </c>
      <c r="H2950" s="18" t="str">
        <f t="shared" ca="1" si="194"/>
        <v/>
      </c>
      <c r="I2950" s="17" t="str">
        <f>_xlfn.XLOOKUP(A2950,Students[Full Name],Students[Starting Rank],"")</f>
        <v/>
      </c>
      <c r="J2950" s="15" t="str">
        <f t="shared" ca="1" si="196"/>
        <v xml:space="preserve">: </v>
      </c>
      <c r="K2950" s="16" t="str">
        <f>_xlfn.XLOOKUP(A2950,Students[Full Name],Students[Start Date],"")</f>
        <v/>
      </c>
      <c r="L2950" s="18">
        <f t="shared" ca="1" si="197"/>
        <v>-1</v>
      </c>
      <c r="M2950" s="18" cm="1">
        <f t="array" aca="1" ref="M2950" ca="1">SUMPRODUCT(Inactives[Days Inactive]*(Inactives[Student]=A2950))/365</f>
        <v>0</v>
      </c>
      <c r="N2950" s="18" t="str" cm="1">
        <f t="array" ref="N2950">IF(LEN($A2950)&gt;0,SUMPRODUCT(($A2950=merged_names)*(_xlfn.TEXTAFTER(N$2, "At ")=merged_belt_colours)*merged_months_at_rank),"")</f>
        <v/>
      </c>
      <c r="O2950" s="18" t="str" cm="1">
        <f t="array" ref="O2950">IF(LEN($A2950)&gt;0,SUMPRODUCT(($A2950=merged_names)*(_xlfn.TEXTAFTER(O$2, "At ")=merged_belt_colours)*merged_months_at_rank),"")</f>
        <v/>
      </c>
      <c r="P2950" s="18" t="str" cm="1">
        <f t="array" ref="P2950">IF(LEN($A2950)&gt;0,SUMPRODUCT(($A2950=merged_names)*(_xlfn.TEXTAFTER(P$2, "At ")=merged_belt_colours)*merged_months_at_rank),"")</f>
        <v/>
      </c>
      <c r="Q2950" s="18" t="str" cm="1">
        <f t="array" ref="Q2950">IF(LEN($A2950)&gt;0,SUMPRODUCT(($A2950=merged_names)*(_xlfn.TEXTAFTER(Q$2, "At ")=merged_belt_colours)*merged_months_at_rank),"")</f>
        <v/>
      </c>
      <c r="R2950" s="18" t="str" cm="1">
        <f t="array" ref="R2950">IF(LEN($A2950)&gt;0,SUMPRODUCT(($A2950=merged_names)*(_xlfn.TEXTAFTER(R$2, "At ")=merged_belt_colours)*merged_months_at_rank),"")</f>
        <v/>
      </c>
    </row>
    <row r="2951" spans="1:18" x14ac:dyDescent="0.25">
      <c r="A2951"/>
      <c r="B2951" s="15" t="str" cm="1">
        <f t="array" ref="B2951">IFERROR(IF(LEN(A2951)&gt;0, IF(SUMPRODUCT((Inactives[Key]=J2951)*(Inactives[Currently Inactive]))=1,"Inactive","Active"),""),"Active")</f>
        <v/>
      </c>
      <c r="C2951" s="16" t="str" cm="1">
        <f t="array" aca="1" ref="C2951" ca="1">IFERROR(_xlfn._xlws.FILTER(Inactives[Inactive On],(Inactives[Key]=J2951)*(Inactives[Currently Inactive]),""),"")</f>
        <v/>
      </c>
      <c r="D2951" s="16" t="str" cm="1">
        <f t="array" aca="1" ref="D2951" ca="1">IFERROR(INDEX(_xlfn.TEXTSPLIT(E2951," "),1),"")</f>
        <v/>
      </c>
      <c r="E2951" s="15" t="str" cm="1">
        <f t="array" aca="1" ref="E2951" ca="1">IFERROR(_xlfn._xlws.FILTER(merged_ranks,(merged_end_dates=DATE(9999,12,31))*(merged_names=A2951)),"")</f>
        <v/>
      </c>
      <c r="F2951" s="17" t="str">
        <f ca="1">_xlfn.XLOOKUP(J2951,Promotions[Promo Key],Promotions[Promo Date],"")</f>
        <v/>
      </c>
      <c r="G2951" s="18" t="str">
        <f t="shared" ca="1" si="195"/>
        <v/>
      </c>
      <c r="H2951" s="18" t="str">
        <f t="shared" ca="1" si="194"/>
        <v/>
      </c>
      <c r="I2951" s="17" t="str">
        <f>_xlfn.XLOOKUP(A2951,Students[Full Name],Students[Starting Rank],"")</f>
        <v/>
      </c>
      <c r="J2951" s="15" t="str">
        <f t="shared" ca="1" si="196"/>
        <v xml:space="preserve">: </v>
      </c>
      <c r="K2951" s="16" t="str">
        <f>_xlfn.XLOOKUP(A2951,Students[Full Name],Students[Start Date],"")</f>
        <v/>
      </c>
      <c r="L2951" s="18">
        <f t="shared" ca="1" si="197"/>
        <v>-1</v>
      </c>
      <c r="M2951" s="18" cm="1">
        <f t="array" aca="1" ref="M2951" ca="1">SUMPRODUCT(Inactives[Days Inactive]*(Inactives[Student]=A2951))/365</f>
        <v>0</v>
      </c>
      <c r="N2951" s="18" t="str" cm="1">
        <f t="array" ref="N2951">IF(LEN($A2951)&gt;0,SUMPRODUCT(($A2951=merged_names)*(_xlfn.TEXTAFTER(N$2, "At ")=merged_belt_colours)*merged_months_at_rank),"")</f>
        <v/>
      </c>
      <c r="O2951" s="18" t="str" cm="1">
        <f t="array" ref="O2951">IF(LEN($A2951)&gt;0,SUMPRODUCT(($A2951=merged_names)*(_xlfn.TEXTAFTER(O$2, "At ")=merged_belt_colours)*merged_months_at_rank),"")</f>
        <v/>
      </c>
      <c r="P2951" s="18" t="str" cm="1">
        <f t="array" ref="P2951">IF(LEN($A2951)&gt;0,SUMPRODUCT(($A2951=merged_names)*(_xlfn.TEXTAFTER(P$2, "At ")=merged_belt_colours)*merged_months_at_rank),"")</f>
        <v/>
      </c>
      <c r="Q2951" s="18" t="str" cm="1">
        <f t="array" ref="Q2951">IF(LEN($A2951)&gt;0,SUMPRODUCT(($A2951=merged_names)*(_xlfn.TEXTAFTER(Q$2, "At ")=merged_belt_colours)*merged_months_at_rank),"")</f>
        <v/>
      </c>
      <c r="R2951" s="18" t="str" cm="1">
        <f t="array" ref="R2951">IF(LEN($A2951)&gt;0,SUMPRODUCT(($A2951=merged_names)*(_xlfn.TEXTAFTER(R$2, "At ")=merged_belt_colours)*merged_months_at_rank),"")</f>
        <v/>
      </c>
    </row>
    <row r="2952" spans="1:18" x14ac:dyDescent="0.25">
      <c r="A2952"/>
      <c r="B2952" s="15" t="str" cm="1">
        <f t="array" ref="B2952">IFERROR(IF(LEN(A2952)&gt;0, IF(SUMPRODUCT((Inactives[Key]=J2952)*(Inactives[Currently Inactive]))=1,"Inactive","Active"),""),"Active")</f>
        <v/>
      </c>
      <c r="C2952" s="16" t="str" cm="1">
        <f t="array" aca="1" ref="C2952" ca="1">IFERROR(_xlfn._xlws.FILTER(Inactives[Inactive On],(Inactives[Key]=J2952)*(Inactives[Currently Inactive]),""),"")</f>
        <v/>
      </c>
      <c r="D2952" s="16" t="str" cm="1">
        <f t="array" aca="1" ref="D2952" ca="1">IFERROR(INDEX(_xlfn.TEXTSPLIT(E2952," "),1),"")</f>
        <v/>
      </c>
      <c r="E2952" s="15" t="str" cm="1">
        <f t="array" aca="1" ref="E2952" ca="1">IFERROR(_xlfn._xlws.FILTER(merged_ranks,(merged_end_dates=DATE(9999,12,31))*(merged_names=A2952)),"")</f>
        <v/>
      </c>
      <c r="F2952" s="17" t="str">
        <f ca="1">_xlfn.XLOOKUP(J2952,Promotions[Promo Key],Promotions[Promo Date],"")</f>
        <v/>
      </c>
      <c r="G2952" s="18" t="str">
        <f t="shared" ca="1" si="195"/>
        <v/>
      </c>
      <c r="H2952" s="18" t="str">
        <f t="shared" ca="1" si="194"/>
        <v/>
      </c>
      <c r="I2952" s="17" t="str">
        <f>_xlfn.XLOOKUP(A2952,Students[Full Name],Students[Starting Rank],"")</f>
        <v/>
      </c>
      <c r="J2952" s="15" t="str">
        <f t="shared" ca="1" si="196"/>
        <v xml:space="preserve">: </v>
      </c>
      <c r="K2952" s="16" t="str">
        <f>_xlfn.XLOOKUP(A2952,Students[Full Name],Students[Start Date],"")</f>
        <v/>
      </c>
      <c r="L2952" s="18">
        <f t="shared" ca="1" si="197"/>
        <v>-1</v>
      </c>
      <c r="M2952" s="18" cm="1">
        <f t="array" aca="1" ref="M2952" ca="1">SUMPRODUCT(Inactives[Days Inactive]*(Inactives[Student]=A2952))/365</f>
        <v>0</v>
      </c>
      <c r="N2952" s="18" t="str" cm="1">
        <f t="array" ref="N2952">IF(LEN($A2952)&gt;0,SUMPRODUCT(($A2952=merged_names)*(_xlfn.TEXTAFTER(N$2, "At ")=merged_belt_colours)*merged_months_at_rank),"")</f>
        <v/>
      </c>
      <c r="O2952" s="18" t="str" cm="1">
        <f t="array" ref="O2952">IF(LEN($A2952)&gt;0,SUMPRODUCT(($A2952=merged_names)*(_xlfn.TEXTAFTER(O$2, "At ")=merged_belt_colours)*merged_months_at_rank),"")</f>
        <v/>
      </c>
      <c r="P2952" s="18" t="str" cm="1">
        <f t="array" ref="P2952">IF(LEN($A2952)&gt;0,SUMPRODUCT(($A2952=merged_names)*(_xlfn.TEXTAFTER(P$2, "At ")=merged_belt_colours)*merged_months_at_rank),"")</f>
        <v/>
      </c>
      <c r="Q2952" s="18" t="str" cm="1">
        <f t="array" ref="Q2952">IF(LEN($A2952)&gt;0,SUMPRODUCT(($A2952=merged_names)*(_xlfn.TEXTAFTER(Q$2, "At ")=merged_belt_colours)*merged_months_at_rank),"")</f>
        <v/>
      </c>
      <c r="R2952" s="18" t="str" cm="1">
        <f t="array" ref="R2952">IF(LEN($A2952)&gt;0,SUMPRODUCT(($A2952=merged_names)*(_xlfn.TEXTAFTER(R$2, "At ")=merged_belt_colours)*merged_months_at_rank),"")</f>
        <v/>
      </c>
    </row>
    <row r="2953" spans="1:18" x14ac:dyDescent="0.25">
      <c r="A2953"/>
      <c r="B2953" s="15" t="str" cm="1">
        <f t="array" ref="B2953">IFERROR(IF(LEN(A2953)&gt;0, IF(SUMPRODUCT((Inactives[Key]=J2953)*(Inactives[Currently Inactive]))=1,"Inactive","Active"),""),"Active")</f>
        <v/>
      </c>
      <c r="C2953" s="16" t="str" cm="1">
        <f t="array" aca="1" ref="C2953" ca="1">IFERROR(_xlfn._xlws.FILTER(Inactives[Inactive On],(Inactives[Key]=J2953)*(Inactives[Currently Inactive]),""),"")</f>
        <v/>
      </c>
      <c r="D2953" s="16" t="str" cm="1">
        <f t="array" aca="1" ref="D2953" ca="1">IFERROR(INDEX(_xlfn.TEXTSPLIT(E2953," "),1),"")</f>
        <v/>
      </c>
      <c r="E2953" s="15" t="str" cm="1">
        <f t="array" aca="1" ref="E2953" ca="1">IFERROR(_xlfn._xlws.FILTER(merged_ranks,(merged_end_dates=DATE(9999,12,31))*(merged_names=A2953)),"")</f>
        <v/>
      </c>
      <c r="F2953" s="17" t="str">
        <f ca="1">_xlfn.XLOOKUP(J2953,Promotions[Promo Key],Promotions[Promo Date],"")</f>
        <v/>
      </c>
      <c r="G2953" s="18" t="str">
        <f t="shared" ca="1" si="195"/>
        <v/>
      </c>
      <c r="H2953" s="18" t="str">
        <f t="shared" ca="1" si="194"/>
        <v/>
      </c>
      <c r="I2953" s="17" t="str">
        <f>_xlfn.XLOOKUP(A2953,Students[Full Name],Students[Starting Rank],"")</f>
        <v/>
      </c>
      <c r="J2953" s="15" t="str">
        <f t="shared" ca="1" si="196"/>
        <v xml:space="preserve">: </v>
      </c>
      <c r="K2953" s="16" t="str">
        <f>_xlfn.XLOOKUP(A2953,Students[Full Name],Students[Start Date],"")</f>
        <v/>
      </c>
      <c r="L2953" s="18">
        <f t="shared" ca="1" si="197"/>
        <v>-1</v>
      </c>
      <c r="M2953" s="18" cm="1">
        <f t="array" aca="1" ref="M2953" ca="1">SUMPRODUCT(Inactives[Days Inactive]*(Inactives[Student]=A2953))/365</f>
        <v>0</v>
      </c>
      <c r="N2953" s="18" t="str" cm="1">
        <f t="array" ref="N2953">IF(LEN($A2953)&gt;0,SUMPRODUCT(($A2953=merged_names)*(_xlfn.TEXTAFTER(N$2, "At ")=merged_belt_colours)*merged_months_at_rank),"")</f>
        <v/>
      </c>
      <c r="O2953" s="18" t="str" cm="1">
        <f t="array" ref="O2953">IF(LEN($A2953)&gt;0,SUMPRODUCT(($A2953=merged_names)*(_xlfn.TEXTAFTER(O$2, "At ")=merged_belt_colours)*merged_months_at_rank),"")</f>
        <v/>
      </c>
      <c r="P2953" s="18" t="str" cm="1">
        <f t="array" ref="P2953">IF(LEN($A2953)&gt;0,SUMPRODUCT(($A2953=merged_names)*(_xlfn.TEXTAFTER(P$2, "At ")=merged_belt_colours)*merged_months_at_rank),"")</f>
        <v/>
      </c>
      <c r="Q2953" s="18" t="str" cm="1">
        <f t="array" ref="Q2953">IF(LEN($A2953)&gt;0,SUMPRODUCT(($A2953=merged_names)*(_xlfn.TEXTAFTER(Q$2, "At ")=merged_belt_colours)*merged_months_at_rank),"")</f>
        <v/>
      </c>
      <c r="R2953" s="18" t="str" cm="1">
        <f t="array" ref="R2953">IF(LEN($A2953)&gt;0,SUMPRODUCT(($A2953=merged_names)*(_xlfn.TEXTAFTER(R$2, "At ")=merged_belt_colours)*merged_months_at_rank),"")</f>
        <v/>
      </c>
    </row>
    <row r="2954" spans="1:18" x14ac:dyDescent="0.25">
      <c r="A2954"/>
      <c r="B2954" s="15" t="str" cm="1">
        <f t="array" ref="B2954">IFERROR(IF(LEN(A2954)&gt;0, IF(SUMPRODUCT((Inactives[Key]=J2954)*(Inactives[Currently Inactive]))=1,"Inactive","Active"),""),"Active")</f>
        <v/>
      </c>
      <c r="C2954" s="16" t="str" cm="1">
        <f t="array" aca="1" ref="C2954" ca="1">IFERROR(_xlfn._xlws.FILTER(Inactives[Inactive On],(Inactives[Key]=J2954)*(Inactives[Currently Inactive]),""),"")</f>
        <v/>
      </c>
      <c r="D2954" s="16" t="str" cm="1">
        <f t="array" aca="1" ref="D2954" ca="1">IFERROR(INDEX(_xlfn.TEXTSPLIT(E2954," "),1),"")</f>
        <v/>
      </c>
      <c r="E2954" s="15" t="str" cm="1">
        <f t="array" aca="1" ref="E2954" ca="1">IFERROR(_xlfn._xlws.FILTER(merged_ranks,(merged_end_dates=DATE(9999,12,31))*(merged_names=A2954)),"")</f>
        <v/>
      </c>
      <c r="F2954" s="17" t="str">
        <f ca="1">_xlfn.XLOOKUP(J2954,Promotions[Promo Key],Promotions[Promo Date],"")</f>
        <v/>
      </c>
      <c r="G2954" s="18" t="str">
        <f t="shared" ca="1" si="195"/>
        <v/>
      </c>
      <c r="H2954" s="18" t="str">
        <f t="shared" ca="1" si="194"/>
        <v/>
      </c>
      <c r="I2954" s="17" t="str">
        <f>_xlfn.XLOOKUP(A2954,Students[Full Name],Students[Starting Rank],"")</f>
        <v/>
      </c>
      <c r="J2954" s="15" t="str">
        <f t="shared" ca="1" si="196"/>
        <v xml:space="preserve">: </v>
      </c>
      <c r="K2954" s="16" t="str">
        <f>_xlfn.XLOOKUP(A2954,Students[Full Name],Students[Start Date],"")</f>
        <v/>
      </c>
      <c r="L2954" s="18">
        <f t="shared" ca="1" si="197"/>
        <v>-1</v>
      </c>
      <c r="M2954" s="18" cm="1">
        <f t="array" aca="1" ref="M2954" ca="1">SUMPRODUCT(Inactives[Days Inactive]*(Inactives[Student]=A2954))/365</f>
        <v>0</v>
      </c>
      <c r="N2954" s="18" t="str" cm="1">
        <f t="array" ref="N2954">IF(LEN($A2954)&gt;0,SUMPRODUCT(($A2954=merged_names)*(_xlfn.TEXTAFTER(N$2, "At ")=merged_belt_colours)*merged_months_at_rank),"")</f>
        <v/>
      </c>
      <c r="O2954" s="18" t="str" cm="1">
        <f t="array" ref="O2954">IF(LEN($A2954)&gt;0,SUMPRODUCT(($A2954=merged_names)*(_xlfn.TEXTAFTER(O$2, "At ")=merged_belt_colours)*merged_months_at_rank),"")</f>
        <v/>
      </c>
      <c r="P2954" s="18" t="str" cm="1">
        <f t="array" ref="P2954">IF(LEN($A2954)&gt;0,SUMPRODUCT(($A2954=merged_names)*(_xlfn.TEXTAFTER(P$2, "At ")=merged_belt_colours)*merged_months_at_rank),"")</f>
        <v/>
      </c>
      <c r="Q2954" s="18" t="str" cm="1">
        <f t="array" ref="Q2954">IF(LEN($A2954)&gt;0,SUMPRODUCT(($A2954=merged_names)*(_xlfn.TEXTAFTER(Q$2, "At ")=merged_belt_colours)*merged_months_at_rank),"")</f>
        <v/>
      </c>
      <c r="R2954" s="18" t="str" cm="1">
        <f t="array" ref="R2954">IF(LEN($A2954)&gt;0,SUMPRODUCT(($A2954=merged_names)*(_xlfn.TEXTAFTER(R$2, "At ")=merged_belt_colours)*merged_months_at_rank),"")</f>
        <v/>
      </c>
    </row>
    <row r="2955" spans="1:18" x14ac:dyDescent="0.25">
      <c r="A2955"/>
      <c r="B2955" s="15" t="str" cm="1">
        <f t="array" ref="B2955">IFERROR(IF(LEN(A2955)&gt;0, IF(SUMPRODUCT((Inactives[Key]=J2955)*(Inactives[Currently Inactive]))=1,"Inactive","Active"),""),"Active")</f>
        <v/>
      </c>
      <c r="C2955" s="16" t="str" cm="1">
        <f t="array" aca="1" ref="C2955" ca="1">IFERROR(_xlfn._xlws.FILTER(Inactives[Inactive On],(Inactives[Key]=J2955)*(Inactives[Currently Inactive]),""),"")</f>
        <v/>
      </c>
      <c r="D2955" s="16" t="str" cm="1">
        <f t="array" aca="1" ref="D2955" ca="1">IFERROR(INDEX(_xlfn.TEXTSPLIT(E2955," "),1),"")</f>
        <v/>
      </c>
      <c r="E2955" s="15" t="str" cm="1">
        <f t="array" aca="1" ref="E2955" ca="1">IFERROR(_xlfn._xlws.FILTER(merged_ranks,(merged_end_dates=DATE(9999,12,31))*(merged_names=A2955)),"")</f>
        <v/>
      </c>
      <c r="F2955" s="17" t="str">
        <f ca="1">_xlfn.XLOOKUP(J2955,Promotions[Promo Key],Promotions[Promo Date],"")</f>
        <v/>
      </c>
      <c r="G2955" s="18" t="str">
        <f t="shared" ca="1" si="195"/>
        <v/>
      </c>
      <c r="H2955" s="18" t="str">
        <f t="shared" ca="1" si="194"/>
        <v/>
      </c>
      <c r="I2955" s="17" t="str">
        <f>_xlfn.XLOOKUP(A2955,Students[Full Name],Students[Starting Rank],"")</f>
        <v/>
      </c>
      <c r="J2955" s="15" t="str">
        <f t="shared" ca="1" si="196"/>
        <v xml:space="preserve">: </v>
      </c>
      <c r="K2955" s="16" t="str">
        <f>_xlfn.XLOOKUP(A2955,Students[Full Name],Students[Start Date],"")</f>
        <v/>
      </c>
      <c r="L2955" s="18">
        <f t="shared" ca="1" si="197"/>
        <v>-1</v>
      </c>
      <c r="M2955" s="18" cm="1">
        <f t="array" aca="1" ref="M2955" ca="1">SUMPRODUCT(Inactives[Days Inactive]*(Inactives[Student]=A2955))/365</f>
        <v>0</v>
      </c>
      <c r="N2955" s="18" t="str" cm="1">
        <f t="array" ref="N2955">IF(LEN($A2955)&gt;0,SUMPRODUCT(($A2955=merged_names)*(_xlfn.TEXTAFTER(N$2, "At ")=merged_belt_colours)*merged_months_at_rank),"")</f>
        <v/>
      </c>
      <c r="O2955" s="18" t="str" cm="1">
        <f t="array" ref="O2955">IF(LEN($A2955)&gt;0,SUMPRODUCT(($A2955=merged_names)*(_xlfn.TEXTAFTER(O$2, "At ")=merged_belt_colours)*merged_months_at_rank),"")</f>
        <v/>
      </c>
      <c r="P2955" s="18" t="str" cm="1">
        <f t="array" ref="P2955">IF(LEN($A2955)&gt;0,SUMPRODUCT(($A2955=merged_names)*(_xlfn.TEXTAFTER(P$2, "At ")=merged_belt_colours)*merged_months_at_rank),"")</f>
        <v/>
      </c>
      <c r="Q2955" s="18" t="str" cm="1">
        <f t="array" ref="Q2955">IF(LEN($A2955)&gt;0,SUMPRODUCT(($A2955=merged_names)*(_xlfn.TEXTAFTER(Q$2, "At ")=merged_belt_colours)*merged_months_at_rank),"")</f>
        <v/>
      </c>
      <c r="R2955" s="18" t="str" cm="1">
        <f t="array" ref="R2955">IF(LEN($A2955)&gt;0,SUMPRODUCT(($A2955=merged_names)*(_xlfn.TEXTAFTER(R$2, "At ")=merged_belt_colours)*merged_months_at_rank),"")</f>
        <v/>
      </c>
    </row>
    <row r="2956" spans="1:18" x14ac:dyDescent="0.25">
      <c r="A2956"/>
      <c r="B2956" s="15" t="str" cm="1">
        <f t="array" ref="B2956">IFERROR(IF(LEN(A2956)&gt;0, IF(SUMPRODUCT((Inactives[Key]=J2956)*(Inactives[Currently Inactive]))=1,"Inactive","Active"),""),"Active")</f>
        <v/>
      </c>
      <c r="C2956" s="16" t="str" cm="1">
        <f t="array" aca="1" ref="C2956" ca="1">IFERROR(_xlfn._xlws.FILTER(Inactives[Inactive On],(Inactives[Key]=J2956)*(Inactives[Currently Inactive]),""),"")</f>
        <v/>
      </c>
      <c r="D2956" s="16" t="str" cm="1">
        <f t="array" aca="1" ref="D2956" ca="1">IFERROR(INDEX(_xlfn.TEXTSPLIT(E2956," "),1),"")</f>
        <v/>
      </c>
      <c r="E2956" s="15" t="str" cm="1">
        <f t="array" aca="1" ref="E2956" ca="1">IFERROR(_xlfn._xlws.FILTER(merged_ranks,(merged_end_dates=DATE(9999,12,31))*(merged_names=A2956)),"")</f>
        <v/>
      </c>
      <c r="F2956" s="17" t="str">
        <f ca="1">_xlfn.XLOOKUP(J2956,Promotions[Promo Key],Promotions[Promo Date],"")</f>
        <v/>
      </c>
      <c r="G2956" s="18" t="str">
        <f t="shared" ca="1" si="195"/>
        <v/>
      </c>
      <c r="H2956" s="18" t="str">
        <f t="shared" ca="1" si="194"/>
        <v/>
      </c>
      <c r="I2956" s="17" t="str">
        <f>_xlfn.XLOOKUP(A2956,Students[Full Name],Students[Starting Rank],"")</f>
        <v/>
      </c>
      <c r="J2956" s="15" t="str">
        <f t="shared" ca="1" si="196"/>
        <v xml:space="preserve">: </v>
      </c>
      <c r="K2956" s="16" t="str">
        <f>_xlfn.XLOOKUP(A2956,Students[Full Name],Students[Start Date],"")</f>
        <v/>
      </c>
      <c r="L2956" s="18">
        <f t="shared" ca="1" si="197"/>
        <v>-1</v>
      </c>
      <c r="M2956" s="18" cm="1">
        <f t="array" aca="1" ref="M2956" ca="1">SUMPRODUCT(Inactives[Days Inactive]*(Inactives[Student]=A2956))/365</f>
        <v>0</v>
      </c>
      <c r="N2956" s="18" t="str" cm="1">
        <f t="array" ref="N2956">IF(LEN($A2956)&gt;0,SUMPRODUCT(($A2956=merged_names)*(_xlfn.TEXTAFTER(N$2, "At ")=merged_belt_colours)*merged_months_at_rank),"")</f>
        <v/>
      </c>
      <c r="O2956" s="18" t="str" cm="1">
        <f t="array" ref="O2956">IF(LEN($A2956)&gt;0,SUMPRODUCT(($A2956=merged_names)*(_xlfn.TEXTAFTER(O$2, "At ")=merged_belt_colours)*merged_months_at_rank),"")</f>
        <v/>
      </c>
      <c r="P2956" s="18" t="str" cm="1">
        <f t="array" ref="P2956">IF(LEN($A2956)&gt;0,SUMPRODUCT(($A2956=merged_names)*(_xlfn.TEXTAFTER(P$2, "At ")=merged_belt_colours)*merged_months_at_rank),"")</f>
        <v/>
      </c>
      <c r="Q2956" s="18" t="str" cm="1">
        <f t="array" ref="Q2956">IF(LEN($A2956)&gt;0,SUMPRODUCT(($A2956=merged_names)*(_xlfn.TEXTAFTER(Q$2, "At ")=merged_belt_colours)*merged_months_at_rank),"")</f>
        <v/>
      </c>
      <c r="R2956" s="18" t="str" cm="1">
        <f t="array" ref="R2956">IF(LEN($A2956)&gt;0,SUMPRODUCT(($A2956=merged_names)*(_xlfn.TEXTAFTER(R$2, "At ")=merged_belt_colours)*merged_months_at_rank),"")</f>
        <v/>
      </c>
    </row>
    <row r="2957" spans="1:18" x14ac:dyDescent="0.25">
      <c r="A2957"/>
      <c r="B2957" s="15" t="str" cm="1">
        <f t="array" ref="B2957">IFERROR(IF(LEN(A2957)&gt;0, IF(SUMPRODUCT((Inactives[Key]=J2957)*(Inactives[Currently Inactive]))=1,"Inactive","Active"),""),"Active")</f>
        <v/>
      </c>
      <c r="C2957" s="16" t="str" cm="1">
        <f t="array" aca="1" ref="C2957" ca="1">IFERROR(_xlfn._xlws.FILTER(Inactives[Inactive On],(Inactives[Key]=J2957)*(Inactives[Currently Inactive]),""),"")</f>
        <v/>
      </c>
      <c r="D2957" s="16" t="str" cm="1">
        <f t="array" aca="1" ref="D2957" ca="1">IFERROR(INDEX(_xlfn.TEXTSPLIT(E2957," "),1),"")</f>
        <v/>
      </c>
      <c r="E2957" s="15" t="str" cm="1">
        <f t="array" aca="1" ref="E2957" ca="1">IFERROR(_xlfn._xlws.FILTER(merged_ranks,(merged_end_dates=DATE(9999,12,31))*(merged_names=A2957)),"")</f>
        <v/>
      </c>
      <c r="F2957" s="17" t="str">
        <f ca="1">_xlfn.XLOOKUP(J2957,Promotions[Promo Key],Promotions[Promo Date],"")</f>
        <v/>
      </c>
      <c r="G2957" s="18" t="str">
        <f t="shared" ca="1" si="195"/>
        <v/>
      </c>
      <c r="H2957" s="18" t="str">
        <f t="shared" ca="1" si="194"/>
        <v/>
      </c>
      <c r="I2957" s="17" t="str">
        <f>_xlfn.XLOOKUP(A2957,Students[Full Name],Students[Starting Rank],"")</f>
        <v/>
      </c>
      <c r="J2957" s="15" t="str">
        <f t="shared" ca="1" si="196"/>
        <v xml:space="preserve">: </v>
      </c>
      <c r="K2957" s="16" t="str">
        <f>_xlfn.XLOOKUP(A2957,Students[Full Name],Students[Start Date],"")</f>
        <v/>
      </c>
      <c r="L2957" s="18">
        <f t="shared" ca="1" si="197"/>
        <v>-1</v>
      </c>
      <c r="M2957" s="18" cm="1">
        <f t="array" aca="1" ref="M2957" ca="1">SUMPRODUCT(Inactives[Days Inactive]*(Inactives[Student]=A2957))/365</f>
        <v>0</v>
      </c>
      <c r="N2957" s="18" t="str" cm="1">
        <f t="array" ref="N2957">IF(LEN($A2957)&gt;0,SUMPRODUCT(($A2957=merged_names)*(_xlfn.TEXTAFTER(N$2, "At ")=merged_belt_colours)*merged_months_at_rank),"")</f>
        <v/>
      </c>
      <c r="O2957" s="18" t="str" cm="1">
        <f t="array" ref="O2957">IF(LEN($A2957)&gt;0,SUMPRODUCT(($A2957=merged_names)*(_xlfn.TEXTAFTER(O$2, "At ")=merged_belt_colours)*merged_months_at_rank),"")</f>
        <v/>
      </c>
      <c r="P2957" s="18" t="str" cm="1">
        <f t="array" ref="P2957">IF(LEN($A2957)&gt;0,SUMPRODUCT(($A2957=merged_names)*(_xlfn.TEXTAFTER(P$2, "At ")=merged_belt_colours)*merged_months_at_rank),"")</f>
        <v/>
      </c>
      <c r="Q2957" s="18" t="str" cm="1">
        <f t="array" ref="Q2957">IF(LEN($A2957)&gt;0,SUMPRODUCT(($A2957=merged_names)*(_xlfn.TEXTAFTER(Q$2, "At ")=merged_belt_colours)*merged_months_at_rank),"")</f>
        <v/>
      </c>
      <c r="R2957" s="18" t="str" cm="1">
        <f t="array" ref="R2957">IF(LEN($A2957)&gt;0,SUMPRODUCT(($A2957=merged_names)*(_xlfn.TEXTAFTER(R$2, "At ")=merged_belt_colours)*merged_months_at_rank),"")</f>
        <v/>
      </c>
    </row>
    <row r="2958" spans="1:18" x14ac:dyDescent="0.25">
      <c r="A2958"/>
      <c r="B2958" s="15" t="str" cm="1">
        <f t="array" ref="B2958">IFERROR(IF(LEN(A2958)&gt;0, IF(SUMPRODUCT((Inactives[Key]=J2958)*(Inactives[Currently Inactive]))=1,"Inactive","Active"),""),"Active")</f>
        <v/>
      </c>
      <c r="C2958" s="16" t="str" cm="1">
        <f t="array" aca="1" ref="C2958" ca="1">IFERROR(_xlfn._xlws.FILTER(Inactives[Inactive On],(Inactives[Key]=J2958)*(Inactives[Currently Inactive]),""),"")</f>
        <v/>
      </c>
      <c r="D2958" s="16" t="str" cm="1">
        <f t="array" aca="1" ref="D2958" ca="1">IFERROR(INDEX(_xlfn.TEXTSPLIT(E2958," "),1),"")</f>
        <v/>
      </c>
      <c r="E2958" s="15" t="str" cm="1">
        <f t="array" aca="1" ref="E2958" ca="1">IFERROR(_xlfn._xlws.FILTER(merged_ranks,(merged_end_dates=DATE(9999,12,31))*(merged_names=A2958)),"")</f>
        <v/>
      </c>
      <c r="F2958" s="17" t="str">
        <f ca="1">_xlfn.XLOOKUP(J2958,Promotions[Promo Key],Promotions[Promo Date],"")</f>
        <v/>
      </c>
      <c r="G2958" s="18" t="str">
        <f t="shared" ca="1" si="195"/>
        <v/>
      </c>
      <c r="H2958" s="18" t="str">
        <f t="shared" ca="1" si="194"/>
        <v/>
      </c>
      <c r="I2958" s="17" t="str">
        <f>_xlfn.XLOOKUP(A2958,Students[Full Name],Students[Starting Rank],"")</f>
        <v/>
      </c>
      <c r="J2958" s="15" t="str">
        <f t="shared" ca="1" si="196"/>
        <v xml:space="preserve">: </v>
      </c>
      <c r="K2958" s="16" t="str">
        <f>_xlfn.XLOOKUP(A2958,Students[Full Name],Students[Start Date],"")</f>
        <v/>
      </c>
      <c r="L2958" s="18">
        <f t="shared" ca="1" si="197"/>
        <v>-1</v>
      </c>
      <c r="M2958" s="18" cm="1">
        <f t="array" aca="1" ref="M2958" ca="1">SUMPRODUCT(Inactives[Days Inactive]*(Inactives[Student]=A2958))/365</f>
        <v>0</v>
      </c>
      <c r="N2958" s="18" t="str" cm="1">
        <f t="array" ref="N2958">IF(LEN($A2958)&gt;0,SUMPRODUCT(($A2958=merged_names)*(_xlfn.TEXTAFTER(N$2, "At ")=merged_belt_colours)*merged_months_at_rank),"")</f>
        <v/>
      </c>
      <c r="O2958" s="18" t="str" cm="1">
        <f t="array" ref="O2958">IF(LEN($A2958)&gt;0,SUMPRODUCT(($A2958=merged_names)*(_xlfn.TEXTAFTER(O$2, "At ")=merged_belt_colours)*merged_months_at_rank),"")</f>
        <v/>
      </c>
      <c r="P2958" s="18" t="str" cm="1">
        <f t="array" ref="P2958">IF(LEN($A2958)&gt;0,SUMPRODUCT(($A2958=merged_names)*(_xlfn.TEXTAFTER(P$2, "At ")=merged_belt_colours)*merged_months_at_rank),"")</f>
        <v/>
      </c>
      <c r="Q2958" s="18" t="str" cm="1">
        <f t="array" ref="Q2958">IF(LEN($A2958)&gt;0,SUMPRODUCT(($A2958=merged_names)*(_xlfn.TEXTAFTER(Q$2, "At ")=merged_belt_colours)*merged_months_at_rank),"")</f>
        <v/>
      </c>
      <c r="R2958" s="18" t="str" cm="1">
        <f t="array" ref="R2958">IF(LEN($A2958)&gt;0,SUMPRODUCT(($A2958=merged_names)*(_xlfn.TEXTAFTER(R$2, "At ")=merged_belt_colours)*merged_months_at_rank),"")</f>
        <v/>
      </c>
    </row>
    <row r="2959" spans="1:18" x14ac:dyDescent="0.25">
      <c r="A2959"/>
      <c r="B2959" s="15" t="str" cm="1">
        <f t="array" ref="B2959">IFERROR(IF(LEN(A2959)&gt;0, IF(SUMPRODUCT((Inactives[Key]=J2959)*(Inactives[Currently Inactive]))=1,"Inactive","Active"),""),"Active")</f>
        <v/>
      </c>
      <c r="C2959" s="16" t="str" cm="1">
        <f t="array" aca="1" ref="C2959" ca="1">IFERROR(_xlfn._xlws.FILTER(Inactives[Inactive On],(Inactives[Key]=J2959)*(Inactives[Currently Inactive]),""),"")</f>
        <v/>
      </c>
      <c r="D2959" s="16" t="str" cm="1">
        <f t="array" aca="1" ref="D2959" ca="1">IFERROR(INDEX(_xlfn.TEXTSPLIT(E2959," "),1),"")</f>
        <v/>
      </c>
      <c r="E2959" s="15" t="str" cm="1">
        <f t="array" aca="1" ref="E2959" ca="1">IFERROR(_xlfn._xlws.FILTER(merged_ranks,(merged_end_dates=DATE(9999,12,31))*(merged_names=A2959)),"")</f>
        <v/>
      </c>
      <c r="F2959" s="17" t="str">
        <f ca="1">_xlfn.XLOOKUP(J2959,Promotions[Promo Key],Promotions[Promo Date],"")</f>
        <v/>
      </c>
      <c r="G2959" s="18" t="str">
        <f t="shared" ca="1" si="195"/>
        <v/>
      </c>
      <c r="H2959" s="18" t="str">
        <f t="shared" ca="1" si="194"/>
        <v/>
      </c>
      <c r="I2959" s="17" t="str">
        <f>_xlfn.XLOOKUP(A2959,Students[Full Name],Students[Starting Rank],"")</f>
        <v/>
      </c>
      <c r="J2959" s="15" t="str">
        <f t="shared" ca="1" si="196"/>
        <v xml:space="preserve">: </v>
      </c>
      <c r="K2959" s="16" t="str">
        <f>_xlfn.XLOOKUP(A2959,Students[Full Name],Students[Start Date],"")</f>
        <v/>
      </c>
      <c r="L2959" s="18">
        <f t="shared" ca="1" si="197"/>
        <v>-1</v>
      </c>
      <c r="M2959" s="18" cm="1">
        <f t="array" aca="1" ref="M2959" ca="1">SUMPRODUCT(Inactives[Days Inactive]*(Inactives[Student]=A2959))/365</f>
        <v>0</v>
      </c>
      <c r="N2959" s="18" t="str" cm="1">
        <f t="array" ref="N2959">IF(LEN($A2959)&gt;0,SUMPRODUCT(($A2959=merged_names)*(_xlfn.TEXTAFTER(N$2, "At ")=merged_belt_colours)*merged_months_at_rank),"")</f>
        <v/>
      </c>
      <c r="O2959" s="18" t="str" cm="1">
        <f t="array" ref="O2959">IF(LEN($A2959)&gt;0,SUMPRODUCT(($A2959=merged_names)*(_xlfn.TEXTAFTER(O$2, "At ")=merged_belt_colours)*merged_months_at_rank),"")</f>
        <v/>
      </c>
      <c r="P2959" s="18" t="str" cm="1">
        <f t="array" ref="P2959">IF(LEN($A2959)&gt;0,SUMPRODUCT(($A2959=merged_names)*(_xlfn.TEXTAFTER(P$2, "At ")=merged_belt_colours)*merged_months_at_rank),"")</f>
        <v/>
      </c>
      <c r="Q2959" s="18" t="str" cm="1">
        <f t="array" ref="Q2959">IF(LEN($A2959)&gt;0,SUMPRODUCT(($A2959=merged_names)*(_xlfn.TEXTAFTER(Q$2, "At ")=merged_belt_colours)*merged_months_at_rank),"")</f>
        <v/>
      </c>
      <c r="R2959" s="18" t="str" cm="1">
        <f t="array" ref="R2959">IF(LEN($A2959)&gt;0,SUMPRODUCT(($A2959=merged_names)*(_xlfn.TEXTAFTER(R$2, "At ")=merged_belt_colours)*merged_months_at_rank),"")</f>
        <v/>
      </c>
    </row>
    <row r="2960" spans="1:18" x14ac:dyDescent="0.25">
      <c r="A2960"/>
      <c r="B2960" s="15" t="str" cm="1">
        <f t="array" ref="B2960">IFERROR(IF(LEN(A2960)&gt;0, IF(SUMPRODUCT((Inactives[Key]=J2960)*(Inactives[Currently Inactive]))=1,"Inactive","Active"),""),"Active")</f>
        <v/>
      </c>
      <c r="C2960" s="16" t="str" cm="1">
        <f t="array" aca="1" ref="C2960" ca="1">IFERROR(_xlfn._xlws.FILTER(Inactives[Inactive On],(Inactives[Key]=J2960)*(Inactives[Currently Inactive]),""),"")</f>
        <v/>
      </c>
      <c r="D2960" s="16" t="str" cm="1">
        <f t="array" aca="1" ref="D2960" ca="1">IFERROR(INDEX(_xlfn.TEXTSPLIT(E2960," "),1),"")</f>
        <v/>
      </c>
      <c r="E2960" s="15" t="str" cm="1">
        <f t="array" aca="1" ref="E2960" ca="1">IFERROR(_xlfn._xlws.FILTER(merged_ranks,(merged_end_dates=DATE(9999,12,31))*(merged_names=A2960)),"")</f>
        <v/>
      </c>
      <c r="F2960" s="17" t="str">
        <f ca="1">_xlfn.XLOOKUP(J2960,Promotions[Promo Key],Promotions[Promo Date],"")</f>
        <v/>
      </c>
      <c r="G2960" s="18" t="str">
        <f t="shared" ca="1" si="195"/>
        <v/>
      </c>
      <c r="H2960" s="18" t="str">
        <f t="shared" ca="1" si="194"/>
        <v/>
      </c>
      <c r="I2960" s="17" t="str">
        <f>_xlfn.XLOOKUP(A2960,Students[Full Name],Students[Starting Rank],"")</f>
        <v/>
      </c>
      <c r="J2960" s="15" t="str">
        <f t="shared" ca="1" si="196"/>
        <v xml:space="preserve">: </v>
      </c>
      <c r="K2960" s="16" t="str">
        <f>_xlfn.XLOOKUP(A2960,Students[Full Name],Students[Start Date],"")</f>
        <v/>
      </c>
      <c r="L2960" s="18">
        <f t="shared" ca="1" si="197"/>
        <v>-1</v>
      </c>
      <c r="M2960" s="18" cm="1">
        <f t="array" aca="1" ref="M2960" ca="1">SUMPRODUCT(Inactives[Days Inactive]*(Inactives[Student]=A2960))/365</f>
        <v>0</v>
      </c>
      <c r="N2960" s="18" t="str" cm="1">
        <f t="array" ref="N2960">IF(LEN($A2960)&gt;0,SUMPRODUCT(($A2960=merged_names)*(_xlfn.TEXTAFTER(N$2, "At ")=merged_belt_colours)*merged_months_at_rank),"")</f>
        <v/>
      </c>
      <c r="O2960" s="18" t="str" cm="1">
        <f t="array" ref="O2960">IF(LEN($A2960)&gt;0,SUMPRODUCT(($A2960=merged_names)*(_xlfn.TEXTAFTER(O$2, "At ")=merged_belt_colours)*merged_months_at_rank),"")</f>
        <v/>
      </c>
      <c r="P2960" s="18" t="str" cm="1">
        <f t="array" ref="P2960">IF(LEN($A2960)&gt;0,SUMPRODUCT(($A2960=merged_names)*(_xlfn.TEXTAFTER(P$2, "At ")=merged_belt_colours)*merged_months_at_rank),"")</f>
        <v/>
      </c>
      <c r="Q2960" s="18" t="str" cm="1">
        <f t="array" ref="Q2960">IF(LEN($A2960)&gt;0,SUMPRODUCT(($A2960=merged_names)*(_xlfn.TEXTAFTER(Q$2, "At ")=merged_belt_colours)*merged_months_at_rank),"")</f>
        <v/>
      </c>
      <c r="R2960" s="18" t="str" cm="1">
        <f t="array" ref="R2960">IF(LEN($A2960)&gt;0,SUMPRODUCT(($A2960=merged_names)*(_xlfn.TEXTAFTER(R$2, "At ")=merged_belt_colours)*merged_months_at_rank),"")</f>
        <v/>
      </c>
    </row>
    <row r="2961" spans="1:18" x14ac:dyDescent="0.25">
      <c r="A2961"/>
      <c r="B2961" s="15" t="str" cm="1">
        <f t="array" ref="B2961">IFERROR(IF(LEN(A2961)&gt;0, IF(SUMPRODUCT((Inactives[Key]=J2961)*(Inactives[Currently Inactive]))=1,"Inactive","Active"),""),"Active")</f>
        <v/>
      </c>
      <c r="C2961" s="16" t="str" cm="1">
        <f t="array" aca="1" ref="C2961" ca="1">IFERROR(_xlfn._xlws.FILTER(Inactives[Inactive On],(Inactives[Key]=J2961)*(Inactives[Currently Inactive]),""),"")</f>
        <v/>
      </c>
      <c r="D2961" s="16" t="str" cm="1">
        <f t="array" aca="1" ref="D2961" ca="1">IFERROR(INDEX(_xlfn.TEXTSPLIT(E2961," "),1),"")</f>
        <v/>
      </c>
      <c r="E2961" s="15" t="str" cm="1">
        <f t="array" aca="1" ref="E2961" ca="1">IFERROR(_xlfn._xlws.FILTER(merged_ranks,(merged_end_dates=DATE(9999,12,31))*(merged_names=A2961)),"")</f>
        <v/>
      </c>
      <c r="F2961" s="17" t="str">
        <f ca="1">_xlfn.XLOOKUP(J2961,Promotions[Promo Key],Promotions[Promo Date],"")</f>
        <v/>
      </c>
      <c r="G2961" s="18" t="str">
        <f t="shared" ca="1" si="195"/>
        <v/>
      </c>
      <c r="H2961" s="18" t="str">
        <f t="shared" ca="1" si="194"/>
        <v/>
      </c>
      <c r="I2961" s="17" t="str">
        <f>_xlfn.XLOOKUP(A2961,Students[Full Name],Students[Starting Rank],"")</f>
        <v/>
      </c>
      <c r="J2961" s="15" t="str">
        <f t="shared" ca="1" si="196"/>
        <v xml:space="preserve">: </v>
      </c>
      <c r="K2961" s="16" t="str">
        <f>_xlfn.XLOOKUP(A2961,Students[Full Name],Students[Start Date],"")</f>
        <v/>
      </c>
      <c r="L2961" s="18">
        <f t="shared" ca="1" si="197"/>
        <v>-1</v>
      </c>
      <c r="M2961" s="18" cm="1">
        <f t="array" aca="1" ref="M2961" ca="1">SUMPRODUCT(Inactives[Days Inactive]*(Inactives[Student]=A2961))/365</f>
        <v>0</v>
      </c>
      <c r="N2961" s="18" t="str" cm="1">
        <f t="array" ref="N2961">IF(LEN($A2961)&gt;0,SUMPRODUCT(($A2961=merged_names)*(_xlfn.TEXTAFTER(N$2, "At ")=merged_belt_colours)*merged_months_at_rank),"")</f>
        <v/>
      </c>
      <c r="O2961" s="18" t="str" cm="1">
        <f t="array" ref="O2961">IF(LEN($A2961)&gt;0,SUMPRODUCT(($A2961=merged_names)*(_xlfn.TEXTAFTER(O$2, "At ")=merged_belt_colours)*merged_months_at_rank),"")</f>
        <v/>
      </c>
      <c r="P2961" s="18" t="str" cm="1">
        <f t="array" ref="P2961">IF(LEN($A2961)&gt;0,SUMPRODUCT(($A2961=merged_names)*(_xlfn.TEXTAFTER(P$2, "At ")=merged_belt_colours)*merged_months_at_rank),"")</f>
        <v/>
      </c>
      <c r="Q2961" s="18" t="str" cm="1">
        <f t="array" ref="Q2961">IF(LEN($A2961)&gt;0,SUMPRODUCT(($A2961=merged_names)*(_xlfn.TEXTAFTER(Q$2, "At ")=merged_belt_colours)*merged_months_at_rank),"")</f>
        <v/>
      </c>
      <c r="R2961" s="18" t="str" cm="1">
        <f t="array" ref="R2961">IF(LEN($A2961)&gt;0,SUMPRODUCT(($A2961=merged_names)*(_xlfn.TEXTAFTER(R$2, "At ")=merged_belt_colours)*merged_months_at_rank),"")</f>
        <v/>
      </c>
    </row>
    <row r="2962" spans="1:18" x14ac:dyDescent="0.25">
      <c r="A2962"/>
      <c r="B2962" s="15" t="str" cm="1">
        <f t="array" ref="B2962">IFERROR(IF(LEN(A2962)&gt;0, IF(SUMPRODUCT((Inactives[Key]=J2962)*(Inactives[Currently Inactive]))=1,"Inactive","Active"),""),"Active")</f>
        <v/>
      </c>
      <c r="C2962" s="16" t="str" cm="1">
        <f t="array" aca="1" ref="C2962" ca="1">IFERROR(_xlfn._xlws.FILTER(Inactives[Inactive On],(Inactives[Key]=J2962)*(Inactives[Currently Inactive]),""),"")</f>
        <v/>
      </c>
      <c r="D2962" s="16" t="str" cm="1">
        <f t="array" aca="1" ref="D2962" ca="1">IFERROR(INDEX(_xlfn.TEXTSPLIT(E2962," "),1),"")</f>
        <v/>
      </c>
      <c r="E2962" s="15" t="str" cm="1">
        <f t="array" aca="1" ref="E2962" ca="1">IFERROR(_xlfn._xlws.FILTER(merged_ranks,(merged_end_dates=DATE(9999,12,31))*(merged_names=A2962)),"")</f>
        <v/>
      </c>
      <c r="F2962" s="17" t="str">
        <f ca="1">_xlfn.XLOOKUP(J2962,Promotions[Promo Key],Promotions[Promo Date],"")</f>
        <v/>
      </c>
      <c r="G2962" s="18" t="str">
        <f t="shared" ca="1" si="195"/>
        <v/>
      </c>
      <c r="H2962" s="18" t="str">
        <f t="shared" ca="1" si="194"/>
        <v/>
      </c>
      <c r="I2962" s="17" t="str">
        <f>_xlfn.XLOOKUP(A2962,Students[Full Name],Students[Starting Rank],"")</f>
        <v/>
      </c>
      <c r="J2962" s="15" t="str">
        <f t="shared" ca="1" si="196"/>
        <v xml:space="preserve">: </v>
      </c>
      <c r="K2962" s="16" t="str">
        <f>_xlfn.XLOOKUP(A2962,Students[Full Name],Students[Start Date],"")</f>
        <v/>
      </c>
      <c r="L2962" s="18">
        <f t="shared" ca="1" si="197"/>
        <v>-1</v>
      </c>
      <c r="M2962" s="18" cm="1">
        <f t="array" aca="1" ref="M2962" ca="1">SUMPRODUCT(Inactives[Days Inactive]*(Inactives[Student]=A2962))/365</f>
        <v>0</v>
      </c>
      <c r="N2962" s="18" t="str" cm="1">
        <f t="array" ref="N2962">IF(LEN($A2962)&gt;0,SUMPRODUCT(($A2962=merged_names)*(_xlfn.TEXTAFTER(N$2, "At ")=merged_belt_colours)*merged_months_at_rank),"")</f>
        <v/>
      </c>
      <c r="O2962" s="18" t="str" cm="1">
        <f t="array" ref="O2962">IF(LEN($A2962)&gt;0,SUMPRODUCT(($A2962=merged_names)*(_xlfn.TEXTAFTER(O$2, "At ")=merged_belt_colours)*merged_months_at_rank),"")</f>
        <v/>
      </c>
      <c r="P2962" s="18" t="str" cm="1">
        <f t="array" ref="P2962">IF(LEN($A2962)&gt;0,SUMPRODUCT(($A2962=merged_names)*(_xlfn.TEXTAFTER(P$2, "At ")=merged_belt_colours)*merged_months_at_rank),"")</f>
        <v/>
      </c>
      <c r="Q2962" s="18" t="str" cm="1">
        <f t="array" ref="Q2962">IF(LEN($A2962)&gt;0,SUMPRODUCT(($A2962=merged_names)*(_xlfn.TEXTAFTER(Q$2, "At ")=merged_belt_colours)*merged_months_at_rank),"")</f>
        <v/>
      </c>
      <c r="R2962" s="18" t="str" cm="1">
        <f t="array" ref="R2962">IF(LEN($A2962)&gt;0,SUMPRODUCT(($A2962=merged_names)*(_xlfn.TEXTAFTER(R$2, "At ")=merged_belt_colours)*merged_months_at_rank),"")</f>
        <v/>
      </c>
    </row>
    <row r="2963" spans="1:18" x14ac:dyDescent="0.25">
      <c r="A2963"/>
      <c r="B2963" s="15" t="str" cm="1">
        <f t="array" ref="B2963">IFERROR(IF(LEN(A2963)&gt;0, IF(SUMPRODUCT((Inactives[Key]=J2963)*(Inactives[Currently Inactive]))=1,"Inactive","Active"),""),"Active")</f>
        <v/>
      </c>
      <c r="C2963" s="16" t="str" cm="1">
        <f t="array" aca="1" ref="C2963" ca="1">IFERROR(_xlfn._xlws.FILTER(Inactives[Inactive On],(Inactives[Key]=J2963)*(Inactives[Currently Inactive]),""),"")</f>
        <v/>
      </c>
      <c r="D2963" s="16" t="str" cm="1">
        <f t="array" aca="1" ref="D2963" ca="1">IFERROR(INDEX(_xlfn.TEXTSPLIT(E2963," "),1),"")</f>
        <v/>
      </c>
      <c r="E2963" s="15" t="str" cm="1">
        <f t="array" aca="1" ref="E2963" ca="1">IFERROR(_xlfn._xlws.FILTER(merged_ranks,(merged_end_dates=DATE(9999,12,31))*(merged_names=A2963)),"")</f>
        <v/>
      </c>
      <c r="F2963" s="17" t="str">
        <f ca="1">_xlfn.XLOOKUP(J2963,Promotions[Promo Key],Promotions[Promo Date],"")</f>
        <v/>
      </c>
      <c r="G2963" s="18" t="str">
        <f t="shared" ca="1" si="195"/>
        <v/>
      </c>
      <c r="H2963" s="18" t="str">
        <f t="shared" ca="1" si="194"/>
        <v/>
      </c>
      <c r="I2963" s="17" t="str">
        <f>_xlfn.XLOOKUP(A2963,Students[Full Name],Students[Starting Rank],"")</f>
        <v/>
      </c>
      <c r="J2963" s="15" t="str">
        <f t="shared" ca="1" si="196"/>
        <v xml:space="preserve">: </v>
      </c>
      <c r="K2963" s="16" t="str">
        <f>_xlfn.XLOOKUP(A2963,Students[Full Name],Students[Start Date],"")</f>
        <v/>
      </c>
      <c r="L2963" s="18">
        <f t="shared" ca="1" si="197"/>
        <v>-1</v>
      </c>
      <c r="M2963" s="18" cm="1">
        <f t="array" aca="1" ref="M2963" ca="1">SUMPRODUCT(Inactives[Days Inactive]*(Inactives[Student]=A2963))/365</f>
        <v>0</v>
      </c>
      <c r="N2963" s="18" t="str" cm="1">
        <f t="array" ref="N2963">IF(LEN($A2963)&gt;0,SUMPRODUCT(($A2963=merged_names)*(_xlfn.TEXTAFTER(N$2, "At ")=merged_belt_colours)*merged_months_at_rank),"")</f>
        <v/>
      </c>
      <c r="O2963" s="18" t="str" cm="1">
        <f t="array" ref="O2963">IF(LEN($A2963)&gt;0,SUMPRODUCT(($A2963=merged_names)*(_xlfn.TEXTAFTER(O$2, "At ")=merged_belt_colours)*merged_months_at_rank),"")</f>
        <v/>
      </c>
      <c r="P2963" s="18" t="str" cm="1">
        <f t="array" ref="P2963">IF(LEN($A2963)&gt;0,SUMPRODUCT(($A2963=merged_names)*(_xlfn.TEXTAFTER(P$2, "At ")=merged_belt_colours)*merged_months_at_rank),"")</f>
        <v/>
      </c>
      <c r="Q2963" s="18" t="str" cm="1">
        <f t="array" ref="Q2963">IF(LEN($A2963)&gt;0,SUMPRODUCT(($A2963=merged_names)*(_xlfn.TEXTAFTER(Q$2, "At ")=merged_belt_colours)*merged_months_at_rank),"")</f>
        <v/>
      </c>
      <c r="R2963" s="18" t="str" cm="1">
        <f t="array" ref="R2963">IF(LEN($A2963)&gt;0,SUMPRODUCT(($A2963=merged_names)*(_xlfn.TEXTAFTER(R$2, "At ")=merged_belt_colours)*merged_months_at_rank),"")</f>
        <v/>
      </c>
    </row>
    <row r="2964" spans="1:18" x14ac:dyDescent="0.25">
      <c r="A2964"/>
      <c r="B2964" s="15" t="str" cm="1">
        <f t="array" ref="B2964">IFERROR(IF(LEN(A2964)&gt;0, IF(SUMPRODUCT((Inactives[Key]=J2964)*(Inactives[Currently Inactive]))=1,"Inactive","Active"),""),"Active")</f>
        <v/>
      </c>
      <c r="C2964" s="16" t="str" cm="1">
        <f t="array" aca="1" ref="C2964" ca="1">IFERROR(_xlfn._xlws.FILTER(Inactives[Inactive On],(Inactives[Key]=J2964)*(Inactives[Currently Inactive]),""),"")</f>
        <v/>
      </c>
      <c r="D2964" s="16" t="str" cm="1">
        <f t="array" aca="1" ref="D2964" ca="1">IFERROR(INDEX(_xlfn.TEXTSPLIT(E2964," "),1),"")</f>
        <v/>
      </c>
      <c r="E2964" s="15" t="str" cm="1">
        <f t="array" aca="1" ref="E2964" ca="1">IFERROR(_xlfn._xlws.FILTER(merged_ranks,(merged_end_dates=DATE(9999,12,31))*(merged_names=A2964)),"")</f>
        <v/>
      </c>
      <c r="F2964" s="17" t="str">
        <f ca="1">_xlfn.XLOOKUP(J2964,Promotions[Promo Key],Promotions[Promo Date],"")</f>
        <v/>
      </c>
      <c r="G2964" s="18" t="str">
        <f t="shared" ca="1" si="195"/>
        <v/>
      </c>
      <c r="H2964" s="18" t="str">
        <f t="shared" ca="1" si="194"/>
        <v/>
      </c>
      <c r="I2964" s="17" t="str">
        <f>_xlfn.XLOOKUP(A2964,Students[Full Name],Students[Starting Rank],"")</f>
        <v/>
      </c>
      <c r="J2964" s="15" t="str">
        <f t="shared" ca="1" si="196"/>
        <v xml:space="preserve">: </v>
      </c>
      <c r="K2964" s="16" t="str">
        <f>_xlfn.XLOOKUP(A2964,Students[Full Name],Students[Start Date],"")</f>
        <v/>
      </c>
      <c r="L2964" s="18">
        <f t="shared" ca="1" si="197"/>
        <v>-1</v>
      </c>
      <c r="M2964" s="18" cm="1">
        <f t="array" aca="1" ref="M2964" ca="1">SUMPRODUCT(Inactives[Days Inactive]*(Inactives[Student]=A2964))/365</f>
        <v>0</v>
      </c>
      <c r="N2964" s="18" t="str" cm="1">
        <f t="array" ref="N2964">IF(LEN($A2964)&gt;0,SUMPRODUCT(($A2964=merged_names)*(_xlfn.TEXTAFTER(N$2, "At ")=merged_belt_colours)*merged_months_at_rank),"")</f>
        <v/>
      </c>
      <c r="O2964" s="18" t="str" cm="1">
        <f t="array" ref="O2964">IF(LEN($A2964)&gt;0,SUMPRODUCT(($A2964=merged_names)*(_xlfn.TEXTAFTER(O$2, "At ")=merged_belt_colours)*merged_months_at_rank),"")</f>
        <v/>
      </c>
      <c r="P2964" s="18" t="str" cm="1">
        <f t="array" ref="P2964">IF(LEN($A2964)&gt;0,SUMPRODUCT(($A2964=merged_names)*(_xlfn.TEXTAFTER(P$2, "At ")=merged_belt_colours)*merged_months_at_rank),"")</f>
        <v/>
      </c>
      <c r="Q2964" s="18" t="str" cm="1">
        <f t="array" ref="Q2964">IF(LEN($A2964)&gt;0,SUMPRODUCT(($A2964=merged_names)*(_xlfn.TEXTAFTER(Q$2, "At ")=merged_belt_colours)*merged_months_at_rank),"")</f>
        <v/>
      </c>
      <c r="R2964" s="18" t="str" cm="1">
        <f t="array" ref="R2964">IF(LEN($A2964)&gt;0,SUMPRODUCT(($A2964=merged_names)*(_xlfn.TEXTAFTER(R$2, "At ")=merged_belt_colours)*merged_months_at_rank),"")</f>
        <v/>
      </c>
    </row>
    <row r="2965" spans="1:18" x14ac:dyDescent="0.25">
      <c r="A2965"/>
      <c r="B2965" s="15" t="str" cm="1">
        <f t="array" ref="B2965">IFERROR(IF(LEN(A2965)&gt;0, IF(SUMPRODUCT((Inactives[Key]=J2965)*(Inactives[Currently Inactive]))=1,"Inactive","Active"),""),"Active")</f>
        <v/>
      </c>
      <c r="C2965" s="16" t="str" cm="1">
        <f t="array" aca="1" ref="C2965" ca="1">IFERROR(_xlfn._xlws.FILTER(Inactives[Inactive On],(Inactives[Key]=J2965)*(Inactives[Currently Inactive]),""),"")</f>
        <v/>
      </c>
      <c r="D2965" s="16" t="str" cm="1">
        <f t="array" aca="1" ref="D2965" ca="1">IFERROR(INDEX(_xlfn.TEXTSPLIT(E2965," "),1),"")</f>
        <v/>
      </c>
      <c r="E2965" s="15" t="str" cm="1">
        <f t="array" aca="1" ref="E2965" ca="1">IFERROR(_xlfn._xlws.FILTER(merged_ranks,(merged_end_dates=DATE(9999,12,31))*(merged_names=A2965)),"")</f>
        <v/>
      </c>
      <c r="F2965" s="17" t="str">
        <f ca="1">_xlfn.XLOOKUP(J2965,Promotions[Promo Key],Promotions[Promo Date],"")</f>
        <v/>
      </c>
      <c r="G2965" s="18" t="str">
        <f t="shared" ca="1" si="195"/>
        <v/>
      </c>
      <c r="H2965" s="18" t="str">
        <f t="shared" ca="1" si="194"/>
        <v/>
      </c>
      <c r="I2965" s="17" t="str">
        <f>_xlfn.XLOOKUP(A2965,Students[Full Name],Students[Starting Rank],"")</f>
        <v/>
      </c>
      <c r="J2965" s="15" t="str">
        <f t="shared" ca="1" si="196"/>
        <v xml:space="preserve">: </v>
      </c>
      <c r="K2965" s="16" t="str">
        <f>_xlfn.XLOOKUP(A2965,Students[Full Name],Students[Start Date],"")</f>
        <v/>
      </c>
      <c r="L2965" s="18">
        <f t="shared" ca="1" si="197"/>
        <v>-1</v>
      </c>
      <c r="M2965" s="18" cm="1">
        <f t="array" aca="1" ref="M2965" ca="1">SUMPRODUCT(Inactives[Days Inactive]*(Inactives[Student]=A2965))/365</f>
        <v>0</v>
      </c>
      <c r="N2965" s="18" t="str" cm="1">
        <f t="array" ref="N2965">IF(LEN($A2965)&gt;0,SUMPRODUCT(($A2965=merged_names)*(_xlfn.TEXTAFTER(N$2, "At ")=merged_belt_colours)*merged_months_at_rank),"")</f>
        <v/>
      </c>
      <c r="O2965" s="18" t="str" cm="1">
        <f t="array" ref="O2965">IF(LEN($A2965)&gt;0,SUMPRODUCT(($A2965=merged_names)*(_xlfn.TEXTAFTER(O$2, "At ")=merged_belt_colours)*merged_months_at_rank),"")</f>
        <v/>
      </c>
      <c r="P2965" s="18" t="str" cm="1">
        <f t="array" ref="P2965">IF(LEN($A2965)&gt;0,SUMPRODUCT(($A2965=merged_names)*(_xlfn.TEXTAFTER(P$2, "At ")=merged_belt_colours)*merged_months_at_rank),"")</f>
        <v/>
      </c>
      <c r="Q2965" s="18" t="str" cm="1">
        <f t="array" ref="Q2965">IF(LEN($A2965)&gt;0,SUMPRODUCT(($A2965=merged_names)*(_xlfn.TEXTAFTER(Q$2, "At ")=merged_belt_colours)*merged_months_at_rank),"")</f>
        <v/>
      </c>
      <c r="R2965" s="18" t="str" cm="1">
        <f t="array" ref="R2965">IF(LEN($A2965)&gt;0,SUMPRODUCT(($A2965=merged_names)*(_xlfn.TEXTAFTER(R$2, "At ")=merged_belt_colours)*merged_months_at_rank),"")</f>
        <v/>
      </c>
    </row>
    <row r="2966" spans="1:18" x14ac:dyDescent="0.25">
      <c r="A2966"/>
      <c r="B2966" s="15" t="str" cm="1">
        <f t="array" ref="B2966">IFERROR(IF(LEN(A2966)&gt;0, IF(SUMPRODUCT((Inactives[Key]=J2966)*(Inactives[Currently Inactive]))=1,"Inactive","Active"),""),"Active")</f>
        <v/>
      </c>
      <c r="C2966" s="16" t="str" cm="1">
        <f t="array" aca="1" ref="C2966" ca="1">IFERROR(_xlfn._xlws.FILTER(Inactives[Inactive On],(Inactives[Key]=J2966)*(Inactives[Currently Inactive]),""),"")</f>
        <v/>
      </c>
      <c r="D2966" s="16" t="str" cm="1">
        <f t="array" aca="1" ref="D2966" ca="1">IFERROR(INDEX(_xlfn.TEXTSPLIT(E2966," "),1),"")</f>
        <v/>
      </c>
      <c r="E2966" s="15" t="str" cm="1">
        <f t="array" aca="1" ref="E2966" ca="1">IFERROR(_xlfn._xlws.FILTER(merged_ranks,(merged_end_dates=DATE(9999,12,31))*(merged_names=A2966)),"")</f>
        <v/>
      </c>
      <c r="F2966" s="17" t="str">
        <f ca="1">_xlfn.XLOOKUP(J2966,Promotions[Promo Key],Promotions[Promo Date],"")</f>
        <v/>
      </c>
      <c r="G2966" s="18" t="str">
        <f t="shared" ca="1" si="195"/>
        <v/>
      </c>
      <c r="H2966" s="18" t="str">
        <f t="shared" ca="1" si="194"/>
        <v/>
      </c>
      <c r="I2966" s="17" t="str">
        <f>_xlfn.XLOOKUP(A2966,Students[Full Name],Students[Starting Rank],"")</f>
        <v/>
      </c>
      <c r="J2966" s="15" t="str">
        <f t="shared" ca="1" si="196"/>
        <v xml:space="preserve">: </v>
      </c>
      <c r="K2966" s="16" t="str">
        <f>_xlfn.XLOOKUP(A2966,Students[Full Name],Students[Start Date],"")</f>
        <v/>
      </c>
      <c r="L2966" s="18">
        <f t="shared" ca="1" si="197"/>
        <v>-1</v>
      </c>
      <c r="M2966" s="18" cm="1">
        <f t="array" aca="1" ref="M2966" ca="1">SUMPRODUCT(Inactives[Days Inactive]*(Inactives[Student]=A2966))/365</f>
        <v>0</v>
      </c>
      <c r="N2966" s="18" t="str" cm="1">
        <f t="array" ref="N2966">IF(LEN($A2966)&gt;0,SUMPRODUCT(($A2966=merged_names)*(_xlfn.TEXTAFTER(N$2, "At ")=merged_belt_colours)*merged_months_at_rank),"")</f>
        <v/>
      </c>
      <c r="O2966" s="18" t="str" cm="1">
        <f t="array" ref="O2966">IF(LEN($A2966)&gt;0,SUMPRODUCT(($A2966=merged_names)*(_xlfn.TEXTAFTER(O$2, "At ")=merged_belt_colours)*merged_months_at_rank),"")</f>
        <v/>
      </c>
      <c r="P2966" s="18" t="str" cm="1">
        <f t="array" ref="P2966">IF(LEN($A2966)&gt;0,SUMPRODUCT(($A2966=merged_names)*(_xlfn.TEXTAFTER(P$2, "At ")=merged_belt_colours)*merged_months_at_rank),"")</f>
        <v/>
      </c>
      <c r="Q2966" s="18" t="str" cm="1">
        <f t="array" ref="Q2966">IF(LEN($A2966)&gt;0,SUMPRODUCT(($A2966=merged_names)*(_xlfn.TEXTAFTER(Q$2, "At ")=merged_belt_colours)*merged_months_at_rank),"")</f>
        <v/>
      </c>
      <c r="R2966" s="18" t="str" cm="1">
        <f t="array" ref="R2966">IF(LEN($A2966)&gt;0,SUMPRODUCT(($A2966=merged_names)*(_xlfn.TEXTAFTER(R$2, "At ")=merged_belt_colours)*merged_months_at_rank),"")</f>
        <v/>
      </c>
    </row>
    <row r="2967" spans="1:18" x14ac:dyDescent="0.25">
      <c r="A2967"/>
      <c r="B2967" s="15" t="str" cm="1">
        <f t="array" ref="B2967">IFERROR(IF(LEN(A2967)&gt;0, IF(SUMPRODUCT((Inactives[Key]=J2967)*(Inactives[Currently Inactive]))=1,"Inactive","Active"),""),"Active")</f>
        <v/>
      </c>
      <c r="C2967" s="16" t="str" cm="1">
        <f t="array" aca="1" ref="C2967" ca="1">IFERROR(_xlfn._xlws.FILTER(Inactives[Inactive On],(Inactives[Key]=J2967)*(Inactives[Currently Inactive]),""),"")</f>
        <v/>
      </c>
      <c r="D2967" s="16" t="str" cm="1">
        <f t="array" aca="1" ref="D2967" ca="1">IFERROR(INDEX(_xlfn.TEXTSPLIT(E2967," "),1),"")</f>
        <v/>
      </c>
      <c r="E2967" s="15" t="str" cm="1">
        <f t="array" aca="1" ref="E2967" ca="1">IFERROR(_xlfn._xlws.FILTER(merged_ranks,(merged_end_dates=DATE(9999,12,31))*(merged_names=A2967)),"")</f>
        <v/>
      </c>
      <c r="F2967" s="17" t="str">
        <f ca="1">_xlfn.XLOOKUP(J2967,Promotions[Promo Key],Promotions[Promo Date],"")</f>
        <v/>
      </c>
      <c r="G2967" s="18" t="str">
        <f t="shared" ca="1" si="195"/>
        <v/>
      </c>
      <c r="H2967" s="18" t="str">
        <f t="shared" ca="1" si="194"/>
        <v/>
      </c>
      <c r="I2967" s="17" t="str">
        <f>_xlfn.XLOOKUP(A2967,Students[Full Name],Students[Starting Rank],"")</f>
        <v/>
      </c>
      <c r="J2967" s="15" t="str">
        <f t="shared" ca="1" si="196"/>
        <v xml:space="preserve">: </v>
      </c>
      <c r="K2967" s="16" t="str">
        <f>_xlfn.XLOOKUP(A2967,Students[Full Name],Students[Start Date],"")</f>
        <v/>
      </c>
      <c r="L2967" s="18">
        <f t="shared" ca="1" si="197"/>
        <v>-1</v>
      </c>
      <c r="M2967" s="18" cm="1">
        <f t="array" aca="1" ref="M2967" ca="1">SUMPRODUCT(Inactives[Days Inactive]*(Inactives[Student]=A2967))/365</f>
        <v>0</v>
      </c>
      <c r="N2967" s="18" t="str" cm="1">
        <f t="array" ref="N2967">IF(LEN($A2967)&gt;0,SUMPRODUCT(($A2967=merged_names)*(_xlfn.TEXTAFTER(N$2, "At ")=merged_belt_colours)*merged_months_at_rank),"")</f>
        <v/>
      </c>
      <c r="O2967" s="18" t="str" cm="1">
        <f t="array" ref="O2967">IF(LEN($A2967)&gt;0,SUMPRODUCT(($A2967=merged_names)*(_xlfn.TEXTAFTER(O$2, "At ")=merged_belt_colours)*merged_months_at_rank),"")</f>
        <v/>
      </c>
      <c r="P2967" s="18" t="str" cm="1">
        <f t="array" ref="P2967">IF(LEN($A2967)&gt;0,SUMPRODUCT(($A2967=merged_names)*(_xlfn.TEXTAFTER(P$2, "At ")=merged_belt_colours)*merged_months_at_rank),"")</f>
        <v/>
      </c>
      <c r="Q2967" s="18" t="str" cm="1">
        <f t="array" ref="Q2967">IF(LEN($A2967)&gt;0,SUMPRODUCT(($A2967=merged_names)*(_xlfn.TEXTAFTER(Q$2, "At ")=merged_belt_colours)*merged_months_at_rank),"")</f>
        <v/>
      </c>
      <c r="R2967" s="18" t="str" cm="1">
        <f t="array" ref="R2967">IF(LEN($A2967)&gt;0,SUMPRODUCT(($A2967=merged_names)*(_xlfn.TEXTAFTER(R$2, "At ")=merged_belt_colours)*merged_months_at_rank),"")</f>
        <v/>
      </c>
    </row>
    <row r="2968" spans="1:18" x14ac:dyDescent="0.25">
      <c r="A2968"/>
      <c r="B2968" s="15" t="str" cm="1">
        <f t="array" ref="B2968">IFERROR(IF(LEN(A2968)&gt;0, IF(SUMPRODUCT((Inactives[Key]=J2968)*(Inactives[Currently Inactive]))=1,"Inactive","Active"),""),"Active")</f>
        <v/>
      </c>
      <c r="C2968" s="16" t="str" cm="1">
        <f t="array" aca="1" ref="C2968" ca="1">IFERROR(_xlfn._xlws.FILTER(Inactives[Inactive On],(Inactives[Key]=J2968)*(Inactives[Currently Inactive]),""),"")</f>
        <v/>
      </c>
      <c r="D2968" s="16" t="str" cm="1">
        <f t="array" aca="1" ref="D2968" ca="1">IFERROR(INDEX(_xlfn.TEXTSPLIT(E2968," "),1),"")</f>
        <v/>
      </c>
      <c r="E2968" s="15" t="str" cm="1">
        <f t="array" aca="1" ref="E2968" ca="1">IFERROR(_xlfn._xlws.FILTER(merged_ranks,(merged_end_dates=DATE(9999,12,31))*(merged_names=A2968)),"")</f>
        <v/>
      </c>
      <c r="F2968" s="17" t="str">
        <f ca="1">_xlfn.XLOOKUP(J2968,Promotions[Promo Key],Promotions[Promo Date],"")</f>
        <v/>
      </c>
      <c r="G2968" s="18" t="str">
        <f t="shared" ca="1" si="195"/>
        <v/>
      </c>
      <c r="H2968" s="18" t="str">
        <f t="shared" ref="H2968:H3031" ca="1" si="198">IFERROR((TODAY()-K2968)/365-M2968,"")</f>
        <v/>
      </c>
      <c r="I2968" s="17" t="str">
        <f>_xlfn.XLOOKUP(A2968,Students[Full Name],Students[Starting Rank],"")</f>
        <v/>
      </c>
      <c r="J2968" s="15" t="str">
        <f t="shared" ca="1" si="196"/>
        <v xml:space="preserve">: </v>
      </c>
      <c r="K2968" s="16" t="str">
        <f>_xlfn.XLOOKUP(A2968,Students[Full Name],Students[Start Date],"")</f>
        <v/>
      </c>
      <c r="L2968" s="18">
        <f t="shared" ca="1" si="197"/>
        <v>-1</v>
      </c>
      <c r="M2968" s="18" cm="1">
        <f t="array" aca="1" ref="M2968" ca="1">SUMPRODUCT(Inactives[Days Inactive]*(Inactives[Student]=A2968))/365</f>
        <v>0</v>
      </c>
      <c r="N2968" s="18" t="str" cm="1">
        <f t="array" ref="N2968">IF(LEN($A2968)&gt;0,SUMPRODUCT(($A2968=merged_names)*(_xlfn.TEXTAFTER(N$2, "At ")=merged_belt_colours)*merged_months_at_rank),"")</f>
        <v/>
      </c>
      <c r="O2968" s="18" t="str" cm="1">
        <f t="array" ref="O2968">IF(LEN($A2968)&gt;0,SUMPRODUCT(($A2968=merged_names)*(_xlfn.TEXTAFTER(O$2, "At ")=merged_belt_colours)*merged_months_at_rank),"")</f>
        <v/>
      </c>
      <c r="P2968" s="18" t="str" cm="1">
        <f t="array" ref="P2968">IF(LEN($A2968)&gt;0,SUMPRODUCT(($A2968=merged_names)*(_xlfn.TEXTAFTER(P$2, "At ")=merged_belt_colours)*merged_months_at_rank),"")</f>
        <v/>
      </c>
      <c r="Q2968" s="18" t="str" cm="1">
        <f t="array" ref="Q2968">IF(LEN($A2968)&gt;0,SUMPRODUCT(($A2968=merged_names)*(_xlfn.TEXTAFTER(Q$2, "At ")=merged_belt_colours)*merged_months_at_rank),"")</f>
        <v/>
      </c>
      <c r="R2968" s="18" t="str" cm="1">
        <f t="array" ref="R2968">IF(LEN($A2968)&gt;0,SUMPRODUCT(($A2968=merged_names)*(_xlfn.TEXTAFTER(R$2, "At ")=merged_belt_colours)*merged_months_at_rank),"")</f>
        <v/>
      </c>
    </row>
    <row r="2969" spans="1:18" x14ac:dyDescent="0.25">
      <c r="A2969"/>
      <c r="B2969" s="15" t="str" cm="1">
        <f t="array" ref="B2969">IFERROR(IF(LEN(A2969)&gt;0, IF(SUMPRODUCT((Inactives[Key]=J2969)*(Inactives[Currently Inactive]))=1,"Inactive","Active"),""),"Active")</f>
        <v/>
      </c>
      <c r="C2969" s="16" t="str" cm="1">
        <f t="array" aca="1" ref="C2969" ca="1">IFERROR(_xlfn._xlws.FILTER(Inactives[Inactive On],(Inactives[Key]=J2969)*(Inactives[Currently Inactive]),""),"")</f>
        <v/>
      </c>
      <c r="D2969" s="16" t="str" cm="1">
        <f t="array" aca="1" ref="D2969" ca="1">IFERROR(INDEX(_xlfn.TEXTSPLIT(E2969," "),1),"")</f>
        <v/>
      </c>
      <c r="E2969" s="15" t="str" cm="1">
        <f t="array" aca="1" ref="E2969" ca="1">IFERROR(_xlfn._xlws.FILTER(merged_ranks,(merged_end_dates=DATE(9999,12,31))*(merged_names=A2969)),"")</f>
        <v/>
      </c>
      <c r="F2969" s="17" t="str">
        <f ca="1">_xlfn.XLOOKUP(J2969,Promotions[Promo Key],Promotions[Promo Date],"")</f>
        <v/>
      </c>
      <c r="G2969" s="18" t="str">
        <f t="shared" ca="1" si="195"/>
        <v/>
      </c>
      <c r="H2969" s="18" t="str">
        <f t="shared" ca="1" si="198"/>
        <v/>
      </c>
      <c r="I2969" s="17" t="str">
        <f>_xlfn.XLOOKUP(A2969,Students[Full Name],Students[Starting Rank],"")</f>
        <v/>
      </c>
      <c r="J2969" s="15" t="str">
        <f t="shared" ca="1" si="196"/>
        <v xml:space="preserve">: </v>
      </c>
      <c r="K2969" s="16" t="str">
        <f>_xlfn.XLOOKUP(A2969,Students[Full Name],Students[Start Date],"")</f>
        <v/>
      </c>
      <c r="L2969" s="18">
        <f t="shared" ca="1" si="197"/>
        <v>-1</v>
      </c>
      <c r="M2969" s="18" cm="1">
        <f t="array" aca="1" ref="M2969" ca="1">SUMPRODUCT(Inactives[Days Inactive]*(Inactives[Student]=A2969))/365</f>
        <v>0</v>
      </c>
      <c r="N2969" s="18" t="str" cm="1">
        <f t="array" ref="N2969">IF(LEN($A2969)&gt;0,SUMPRODUCT(($A2969=merged_names)*(_xlfn.TEXTAFTER(N$2, "At ")=merged_belt_colours)*merged_months_at_rank),"")</f>
        <v/>
      </c>
      <c r="O2969" s="18" t="str" cm="1">
        <f t="array" ref="O2969">IF(LEN($A2969)&gt;0,SUMPRODUCT(($A2969=merged_names)*(_xlfn.TEXTAFTER(O$2, "At ")=merged_belt_colours)*merged_months_at_rank),"")</f>
        <v/>
      </c>
      <c r="P2969" s="18" t="str" cm="1">
        <f t="array" ref="P2969">IF(LEN($A2969)&gt;0,SUMPRODUCT(($A2969=merged_names)*(_xlfn.TEXTAFTER(P$2, "At ")=merged_belt_colours)*merged_months_at_rank),"")</f>
        <v/>
      </c>
      <c r="Q2969" s="18" t="str" cm="1">
        <f t="array" ref="Q2969">IF(LEN($A2969)&gt;0,SUMPRODUCT(($A2969=merged_names)*(_xlfn.TEXTAFTER(Q$2, "At ")=merged_belt_colours)*merged_months_at_rank),"")</f>
        <v/>
      </c>
      <c r="R2969" s="18" t="str" cm="1">
        <f t="array" ref="R2969">IF(LEN($A2969)&gt;0,SUMPRODUCT(($A2969=merged_names)*(_xlfn.TEXTAFTER(R$2, "At ")=merged_belt_colours)*merged_months_at_rank),"")</f>
        <v/>
      </c>
    </row>
    <row r="2970" spans="1:18" x14ac:dyDescent="0.25">
      <c r="A2970"/>
      <c r="B2970" s="15" t="str" cm="1">
        <f t="array" ref="B2970">IFERROR(IF(LEN(A2970)&gt;0, IF(SUMPRODUCT((Inactives[Key]=J2970)*(Inactives[Currently Inactive]))=1,"Inactive","Active"),""),"Active")</f>
        <v/>
      </c>
      <c r="C2970" s="16" t="str" cm="1">
        <f t="array" aca="1" ref="C2970" ca="1">IFERROR(_xlfn._xlws.FILTER(Inactives[Inactive On],(Inactives[Key]=J2970)*(Inactives[Currently Inactive]),""),"")</f>
        <v/>
      </c>
      <c r="D2970" s="16" t="str" cm="1">
        <f t="array" aca="1" ref="D2970" ca="1">IFERROR(INDEX(_xlfn.TEXTSPLIT(E2970," "),1),"")</f>
        <v/>
      </c>
      <c r="E2970" s="15" t="str" cm="1">
        <f t="array" aca="1" ref="E2970" ca="1">IFERROR(_xlfn._xlws.FILTER(merged_ranks,(merged_end_dates=DATE(9999,12,31))*(merged_names=A2970)),"")</f>
        <v/>
      </c>
      <c r="F2970" s="17" t="str">
        <f ca="1">_xlfn.XLOOKUP(J2970,Promotions[Promo Key],Promotions[Promo Date],"")</f>
        <v/>
      </c>
      <c r="G2970" s="18" t="str">
        <f t="shared" ca="1" si="195"/>
        <v/>
      </c>
      <c r="H2970" s="18" t="str">
        <f t="shared" ca="1" si="198"/>
        <v/>
      </c>
      <c r="I2970" s="17" t="str">
        <f>_xlfn.XLOOKUP(A2970,Students[Full Name],Students[Starting Rank],"")</f>
        <v/>
      </c>
      <c r="J2970" s="15" t="str">
        <f t="shared" ca="1" si="196"/>
        <v xml:space="preserve">: </v>
      </c>
      <c r="K2970" s="16" t="str">
        <f>_xlfn.XLOOKUP(A2970,Students[Full Name],Students[Start Date],"")</f>
        <v/>
      </c>
      <c r="L2970" s="18">
        <f t="shared" ca="1" si="197"/>
        <v>-1</v>
      </c>
      <c r="M2970" s="18" cm="1">
        <f t="array" aca="1" ref="M2970" ca="1">SUMPRODUCT(Inactives[Days Inactive]*(Inactives[Student]=A2970))/365</f>
        <v>0</v>
      </c>
      <c r="N2970" s="18" t="str" cm="1">
        <f t="array" ref="N2970">IF(LEN($A2970)&gt;0,SUMPRODUCT(($A2970=merged_names)*(_xlfn.TEXTAFTER(N$2, "At ")=merged_belt_colours)*merged_months_at_rank),"")</f>
        <v/>
      </c>
      <c r="O2970" s="18" t="str" cm="1">
        <f t="array" ref="O2970">IF(LEN($A2970)&gt;0,SUMPRODUCT(($A2970=merged_names)*(_xlfn.TEXTAFTER(O$2, "At ")=merged_belt_colours)*merged_months_at_rank),"")</f>
        <v/>
      </c>
      <c r="P2970" s="18" t="str" cm="1">
        <f t="array" ref="P2970">IF(LEN($A2970)&gt;0,SUMPRODUCT(($A2970=merged_names)*(_xlfn.TEXTAFTER(P$2, "At ")=merged_belt_colours)*merged_months_at_rank),"")</f>
        <v/>
      </c>
      <c r="Q2970" s="18" t="str" cm="1">
        <f t="array" ref="Q2970">IF(LEN($A2970)&gt;0,SUMPRODUCT(($A2970=merged_names)*(_xlfn.TEXTAFTER(Q$2, "At ")=merged_belt_colours)*merged_months_at_rank),"")</f>
        <v/>
      </c>
      <c r="R2970" s="18" t="str" cm="1">
        <f t="array" ref="R2970">IF(LEN($A2970)&gt;0,SUMPRODUCT(($A2970=merged_names)*(_xlfn.TEXTAFTER(R$2, "At ")=merged_belt_colours)*merged_months_at_rank),"")</f>
        <v/>
      </c>
    </row>
    <row r="2971" spans="1:18" x14ac:dyDescent="0.25">
      <c r="A2971"/>
      <c r="B2971" s="15" t="str" cm="1">
        <f t="array" ref="B2971">IFERROR(IF(LEN(A2971)&gt;0, IF(SUMPRODUCT((Inactives[Key]=J2971)*(Inactives[Currently Inactive]))=1,"Inactive","Active"),""),"Active")</f>
        <v/>
      </c>
      <c r="C2971" s="16" t="str" cm="1">
        <f t="array" aca="1" ref="C2971" ca="1">IFERROR(_xlfn._xlws.FILTER(Inactives[Inactive On],(Inactives[Key]=J2971)*(Inactives[Currently Inactive]),""),"")</f>
        <v/>
      </c>
      <c r="D2971" s="16" t="str" cm="1">
        <f t="array" aca="1" ref="D2971" ca="1">IFERROR(INDEX(_xlfn.TEXTSPLIT(E2971," "),1),"")</f>
        <v/>
      </c>
      <c r="E2971" s="15" t="str" cm="1">
        <f t="array" aca="1" ref="E2971" ca="1">IFERROR(_xlfn._xlws.FILTER(merged_ranks,(merged_end_dates=DATE(9999,12,31))*(merged_names=A2971)),"")</f>
        <v/>
      </c>
      <c r="F2971" s="17" t="str">
        <f ca="1">_xlfn.XLOOKUP(J2971,Promotions[Promo Key],Promotions[Promo Date],"")</f>
        <v/>
      </c>
      <c r="G2971" s="18" t="str">
        <f t="shared" ca="1" si="195"/>
        <v/>
      </c>
      <c r="H2971" s="18" t="str">
        <f t="shared" ca="1" si="198"/>
        <v/>
      </c>
      <c r="I2971" s="17" t="str">
        <f>_xlfn.XLOOKUP(A2971,Students[Full Name],Students[Starting Rank],"")</f>
        <v/>
      </c>
      <c r="J2971" s="15" t="str">
        <f t="shared" ca="1" si="196"/>
        <v xml:space="preserve">: </v>
      </c>
      <c r="K2971" s="16" t="str">
        <f>_xlfn.XLOOKUP(A2971,Students[Full Name],Students[Start Date],"")</f>
        <v/>
      </c>
      <c r="L2971" s="18">
        <f t="shared" ca="1" si="197"/>
        <v>-1</v>
      </c>
      <c r="M2971" s="18" cm="1">
        <f t="array" aca="1" ref="M2971" ca="1">SUMPRODUCT(Inactives[Days Inactive]*(Inactives[Student]=A2971))/365</f>
        <v>0</v>
      </c>
      <c r="N2971" s="18" t="str" cm="1">
        <f t="array" ref="N2971">IF(LEN($A2971)&gt;0,SUMPRODUCT(($A2971=merged_names)*(_xlfn.TEXTAFTER(N$2, "At ")=merged_belt_colours)*merged_months_at_rank),"")</f>
        <v/>
      </c>
      <c r="O2971" s="18" t="str" cm="1">
        <f t="array" ref="O2971">IF(LEN($A2971)&gt;0,SUMPRODUCT(($A2971=merged_names)*(_xlfn.TEXTAFTER(O$2, "At ")=merged_belt_colours)*merged_months_at_rank),"")</f>
        <v/>
      </c>
      <c r="P2971" s="18" t="str" cm="1">
        <f t="array" ref="P2971">IF(LEN($A2971)&gt;0,SUMPRODUCT(($A2971=merged_names)*(_xlfn.TEXTAFTER(P$2, "At ")=merged_belt_colours)*merged_months_at_rank),"")</f>
        <v/>
      </c>
      <c r="Q2971" s="18" t="str" cm="1">
        <f t="array" ref="Q2971">IF(LEN($A2971)&gt;0,SUMPRODUCT(($A2971=merged_names)*(_xlfn.TEXTAFTER(Q$2, "At ")=merged_belt_colours)*merged_months_at_rank),"")</f>
        <v/>
      </c>
      <c r="R2971" s="18" t="str" cm="1">
        <f t="array" ref="R2971">IF(LEN($A2971)&gt;0,SUMPRODUCT(($A2971=merged_names)*(_xlfn.TEXTAFTER(R$2, "At ")=merged_belt_colours)*merged_months_at_rank),"")</f>
        <v/>
      </c>
    </row>
    <row r="2972" spans="1:18" x14ac:dyDescent="0.25">
      <c r="A2972"/>
      <c r="B2972" s="15" t="str" cm="1">
        <f t="array" ref="B2972">IFERROR(IF(LEN(A2972)&gt;0, IF(SUMPRODUCT((Inactives[Key]=J2972)*(Inactives[Currently Inactive]))=1,"Inactive","Active"),""),"Active")</f>
        <v/>
      </c>
      <c r="C2972" s="16" t="str" cm="1">
        <f t="array" aca="1" ref="C2972" ca="1">IFERROR(_xlfn._xlws.FILTER(Inactives[Inactive On],(Inactives[Key]=J2972)*(Inactives[Currently Inactive]),""),"")</f>
        <v/>
      </c>
      <c r="D2972" s="16" t="str" cm="1">
        <f t="array" aca="1" ref="D2972" ca="1">IFERROR(INDEX(_xlfn.TEXTSPLIT(E2972," "),1),"")</f>
        <v/>
      </c>
      <c r="E2972" s="15" t="str" cm="1">
        <f t="array" aca="1" ref="E2972" ca="1">IFERROR(_xlfn._xlws.FILTER(merged_ranks,(merged_end_dates=DATE(9999,12,31))*(merged_names=A2972)),"")</f>
        <v/>
      </c>
      <c r="F2972" s="17" t="str">
        <f ca="1">_xlfn.XLOOKUP(J2972,Promotions[Promo Key],Promotions[Promo Date],"")</f>
        <v/>
      </c>
      <c r="G2972" s="18" t="str">
        <f t="shared" ref="G2972:G3035" ca="1" si="199">IFERROR((TODAY()-F2972)/30.5, "")</f>
        <v/>
      </c>
      <c r="H2972" s="18" t="str">
        <f t="shared" ca="1" si="198"/>
        <v/>
      </c>
      <c r="I2972" s="17" t="str">
        <f>_xlfn.XLOOKUP(A2972,Students[Full Name],Students[Starting Rank],"")</f>
        <v/>
      </c>
      <c r="J2972" s="15" t="str">
        <f t="shared" ref="J2972:J3035" ca="1" si="200">A2972&amp;": "&amp;E2972</f>
        <v xml:space="preserve">: </v>
      </c>
      <c r="K2972" s="16" t="str">
        <f>_xlfn.XLOOKUP(A2972,Students[Full Name],Students[Start Date],"")</f>
        <v/>
      </c>
      <c r="L2972" s="18">
        <f t="shared" ref="L2972:L3035" ca="1" si="201">IF(LEN(C2972)&gt;0,(TODAY()-C2972)/30.5,-1)</f>
        <v>-1</v>
      </c>
      <c r="M2972" s="18" cm="1">
        <f t="array" aca="1" ref="M2972" ca="1">SUMPRODUCT(Inactives[Days Inactive]*(Inactives[Student]=A2972))/365</f>
        <v>0</v>
      </c>
      <c r="N2972" s="18" t="str" cm="1">
        <f t="array" ref="N2972">IF(LEN($A2972)&gt;0,SUMPRODUCT(($A2972=merged_names)*(_xlfn.TEXTAFTER(N$2, "At ")=merged_belt_colours)*merged_months_at_rank),"")</f>
        <v/>
      </c>
      <c r="O2972" s="18" t="str" cm="1">
        <f t="array" ref="O2972">IF(LEN($A2972)&gt;0,SUMPRODUCT(($A2972=merged_names)*(_xlfn.TEXTAFTER(O$2, "At ")=merged_belt_colours)*merged_months_at_rank),"")</f>
        <v/>
      </c>
      <c r="P2972" s="18" t="str" cm="1">
        <f t="array" ref="P2972">IF(LEN($A2972)&gt;0,SUMPRODUCT(($A2972=merged_names)*(_xlfn.TEXTAFTER(P$2, "At ")=merged_belt_colours)*merged_months_at_rank),"")</f>
        <v/>
      </c>
      <c r="Q2972" s="18" t="str" cm="1">
        <f t="array" ref="Q2972">IF(LEN($A2972)&gt;0,SUMPRODUCT(($A2972=merged_names)*(_xlfn.TEXTAFTER(Q$2, "At ")=merged_belt_colours)*merged_months_at_rank),"")</f>
        <v/>
      </c>
      <c r="R2972" s="18" t="str" cm="1">
        <f t="array" ref="R2972">IF(LEN($A2972)&gt;0,SUMPRODUCT(($A2972=merged_names)*(_xlfn.TEXTAFTER(R$2, "At ")=merged_belt_colours)*merged_months_at_rank),"")</f>
        <v/>
      </c>
    </row>
    <row r="2973" spans="1:18" x14ac:dyDescent="0.25">
      <c r="A2973"/>
      <c r="B2973" s="15" t="str" cm="1">
        <f t="array" ref="B2973">IFERROR(IF(LEN(A2973)&gt;0, IF(SUMPRODUCT((Inactives[Key]=J2973)*(Inactives[Currently Inactive]))=1,"Inactive","Active"),""),"Active")</f>
        <v/>
      </c>
      <c r="C2973" s="16" t="str" cm="1">
        <f t="array" aca="1" ref="C2973" ca="1">IFERROR(_xlfn._xlws.FILTER(Inactives[Inactive On],(Inactives[Key]=J2973)*(Inactives[Currently Inactive]),""),"")</f>
        <v/>
      </c>
      <c r="D2973" s="16" t="str" cm="1">
        <f t="array" aca="1" ref="D2973" ca="1">IFERROR(INDEX(_xlfn.TEXTSPLIT(E2973," "),1),"")</f>
        <v/>
      </c>
      <c r="E2973" s="15" t="str" cm="1">
        <f t="array" aca="1" ref="E2973" ca="1">IFERROR(_xlfn._xlws.FILTER(merged_ranks,(merged_end_dates=DATE(9999,12,31))*(merged_names=A2973)),"")</f>
        <v/>
      </c>
      <c r="F2973" s="17" t="str">
        <f ca="1">_xlfn.XLOOKUP(J2973,Promotions[Promo Key],Promotions[Promo Date],"")</f>
        <v/>
      </c>
      <c r="G2973" s="18" t="str">
        <f t="shared" ca="1" si="199"/>
        <v/>
      </c>
      <c r="H2973" s="18" t="str">
        <f t="shared" ca="1" si="198"/>
        <v/>
      </c>
      <c r="I2973" s="17" t="str">
        <f>_xlfn.XLOOKUP(A2973,Students[Full Name],Students[Starting Rank],"")</f>
        <v/>
      </c>
      <c r="J2973" s="15" t="str">
        <f t="shared" ca="1" si="200"/>
        <v xml:space="preserve">: </v>
      </c>
      <c r="K2973" s="16" t="str">
        <f>_xlfn.XLOOKUP(A2973,Students[Full Name],Students[Start Date],"")</f>
        <v/>
      </c>
      <c r="L2973" s="18">
        <f t="shared" ca="1" si="201"/>
        <v>-1</v>
      </c>
      <c r="M2973" s="18" cm="1">
        <f t="array" aca="1" ref="M2973" ca="1">SUMPRODUCT(Inactives[Days Inactive]*(Inactives[Student]=A2973))/365</f>
        <v>0</v>
      </c>
      <c r="N2973" s="18" t="str" cm="1">
        <f t="array" ref="N2973">IF(LEN($A2973)&gt;0,SUMPRODUCT(($A2973=merged_names)*(_xlfn.TEXTAFTER(N$2, "At ")=merged_belt_colours)*merged_months_at_rank),"")</f>
        <v/>
      </c>
      <c r="O2973" s="18" t="str" cm="1">
        <f t="array" ref="O2973">IF(LEN($A2973)&gt;0,SUMPRODUCT(($A2973=merged_names)*(_xlfn.TEXTAFTER(O$2, "At ")=merged_belt_colours)*merged_months_at_rank),"")</f>
        <v/>
      </c>
      <c r="P2973" s="18" t="str" cm="1">
        <f t="array" ref="P2973">IF(LEN($A2973)&gt;0,SUMPRODUCT(($A2973=merged_names)*(_xlfn.TEXTAFTER(P$2, "At ")=merged_belt_colours)*merged_months_at_rank),"")</f>
        <v/>
      </c>
      <c r="Q2973" s="18" t="str" cm="1">
        <f t="array" ref="Q2973">IF(LEN($A2973)&gt;0,SUMPRODUCT(($A2973=merged_names)*(_xlfn.TEXTAFTER(Q$2, "At ")=merged_belt_colours)*merged_months_at_rank),"")</f>
        <v/>
      </c>
      <c r="R2973" s="18" t="str" cm="1">
        <f t="array" ref="R2973">IF(LEN($A2973)&gt;0,SUMPRODUCT(($A2973=merged_names)*(_xlfn.TEXTAFTER(R$2, "At ")=merged_belt_colours)*merged_months_at_rank),"")</f>
        <v/>
      </c>
    </row>
    <row r="2974" spans="1:18" x14ac:dyDescent="0.25">
      <c r="A2974"/>
      <c r="B2974" s="15" t="str" cm="1">
        <f t="array" ref="B2974">IFERROR(IF(LEN(A2974)&gt;0, IF(SUMPRODUCT((Inactives[Key]=J2974)*(Inactives[Currently Inactive]))=1,"Inactive","Active"),""),"Active")</f>
        <v/>
      </c>
      <c r="C2974" s="16" t="str" cm="1">
        <f t="array" aca="1" ref="C2974" ca="1">IFERROR(_xlfn._xlws.FILTER(Inactives[Inactive On],(Inactives[Key]=J2974)*(Inactives[Currently Inactive]),""),"")</f>
        <v/>
      </c>
      <c r="D2974" s="16" t="str" cm="1">
        <f t="array" aca="1" ref="D2974" ca="1">IFERROR(INDEX(_xlfn.TEXTSPLIT(E2974," "),1),"")</f>
        <v/>
      </c>
      <c r="E2974" s="15" t="str" cm="1">
        <f t="array" aca="1" ref="E2974" ca="1">IFERROR(_xlfn._xlws.FILTER(merged_ranks,(merged_end_dates=DATE(9999,12,31))*(merged_names=A2974)),"")</f>
        <v/>
      </c>
      <c r="F2974" s="17" t="str">
        <f ca="1">_xlfn.XLOOKUP(J2974,Promotions[Promo Key],Promotions[Promo Date],"")</f>
        <v/>
      </c>
      <c r="G2974" s="18" t="str">
        <f t="shared" ca="1" si="199"/>
        <v/>
      </c>
      <c r="H2974" s="18" t="str">
        <f t="shared" ca="1" si="198"/>
        <v/>
      </c>
      <c r="I2974" s="17" t="str">
        <f>_xlfn.XLOOKUP(A2974,Students[Full Name],Students[Starting Rank],"")</f>
        <v/>
      </c>
      <c r="J2974" s="15" t="str">
        <f t="shared" ca="1" si="200"/>
        <v xml:space="preserve">: </v>
      </c>
      <c r="K2974" s="16" t="str">
        <f>_xlfn.XLOOKUP(A2974,Students[Full Name],Students[Start Date],"")</f>
        <v/>
      </c>
      <c r="L2974" s="18">
        <f t="shared" ca="1" si="201"/>
        <v>-1</v>
      </c>
      <c r="M2974" s="18" cm="1">
        <f t="array" aca="1" ref="M2974" ca="1">SUMPRODUCT(Inactives[Days Inactive]*(Inactives[Student]=A2974))/365</f>
        <v>0</v>
      </c>
      <c r="N2974" s="18" t="str" cm="1">
        <f t="array" ref="N2974">IF(LEN($A2974)&gt;0,SUMPRODUCT(($A2974=merged_names)*(_xlfn.TEXTAFTER(N$2, "At ")=merged_belt_colours)*merged_months_at_rank),"")</f>
        <v/>
      </c>
      <c r="O2974" s="18" t="str" cm="1">
        <f t="array" ref="O2974">IF(LEN($A2974)&gt;0,SUMPRODUCT(($A2974=merged_names)*(_xlfn.TEXTAFTER(O$2, "At ")=merged_belt_colours)*merged_months_at_rank),"")</f>
        <v/>
      </c>
      <c r="P2974" s="18" t="str" cm="1">
        <f t="array" ref="P2974">IF(LEN($A2974)&gt;0,SUMPRODUCT(($A2974=merged_names)*(_xlfn.TEXTAFTER(P$2, "At ")=merged_belt_colours)*merged_months_at_rank),"")</f>
        <v/>
      </c>
      <c r="Q2974" s="18" t="str" cm="1">
        <f t="array" ref="Q2974">IF(LEN($A2974)&gt;0,SUMPRODUCT(($A2974=merged_names)*(_xlfn.TEXTAFTER(Q$2, "At ")=merged_belt_colours)*merged_months_at_rank),"")</f>
        <v/>
      </c>
      <c r="R2974" s="18" t="str" cm="1">
        <f t="array" ref="R2974">IF(LEN($A2974)&gt;0,SUMPRODUCT(($A2974=merged_names)*(_xlfn.TEXTAFTER(R$2, "At ")=merged_belt_colours)*merged_months_at_rank),"")</f>
        <v/>
      </c>
    </row>
    <row r="2975" spans="1:18" x14ac:dyDescent="0.25">
      <c r="A2975"/>
      <c r="B2975" s="15" t="str" cm="1">
        <f t="array" ref="B2975">IFERROR(IF(LEN(A2975)&gt;0, IF(SUMPRODUCT((Inactives[Key]=J2975)*(Inactives[Currently Inactive]))=1,"Inactive","Active"),""),"Active")</f>
        <v/>
      </c>
      <c r="C2975" s="16" t="str" cm="1">
        <f t="array" aca="1" ref="C2975" ca="1">IFERROR(_xlfn._xlws.FILTER(Inactives[Inactive On],(Inactives[Key]=J2975)*(Inactives[Currently Inactive]),""),"")</f>
        <v/>
      </c>
      <c r="D2975" s="16" t="str" cm="1">
        <f t="array" aca="1" ref="D2975" ca="1">IFERROR(INDEX(_xlfn.TEXTSPLIT(E2975," "),1),"")</f>
        <v/>
      </c>
      <c r="E2975" s="15" t="str" cm="1">
        <f t="array" aca="1" ref="E2975" ca="1">IFERROR(_xlfn._xlws.FILTER(merged_ranks,(merged_end_dates=DATE(9999,12,31))*(merged_names=A2975)),"")</f>
        <v/>
      </c>
      <c r="F2975" s="17" t="str">
        <f ca="1">_xlfn.XLOOKUP(J2975,Promotions[Promo Key],Promotions[Promo Date],"")</f>
        <v/>
      </c>
      <c r="G2975" s="18" t="str">
        <f t="shared" ca="1" si="199"/>
        <v/>
      </c>
      <c r="H2975" s="18" t="str">
        <f t="shared" ca="1" si="198"/>
        <v/>
      </c>
      <c r="I2975" s="17" t="str">
        <f>_xlfn.XLOOKUP(A2975,Students[Full Name],Students[Starting Rank],"")</f>
        <v/>
      </c>
      <c r="J2975" s="15" t="str">
        <f t="shared" ca="1" si="200"/>
        <v xml:space="preserve">: </v>
      </c>
      <c r="K2975" s="16" t="str">
        <f>_xlfn.XLOOKUP(A2975,Students[Full Name],Students[Start Date],"")</f>
        <v/>
      </c>
      <c r="L2975" s="18">
        <f t="shared" ca="1" si="201"/>
        <v>-1</v>
      </c>
      <c r="M2975" s="18" cm="1">
        <f t="array" aca="1" ref="M2975" ca="1">SUMPRODUCT(Inactives[Days Inactive]*(Inactives[Student]=A2975))/365</f>
        <v>0</v>
      </c>
      <c r="N2975" s="18" t="str" cm="1">
        <f t="array" ref="N2975">IF(LEN($A2975)&gt;0,SUMPRODUCT(($A2975=merged_names)*(_xlfn.TEXTAFTER(N$2, "At ")=merged_belt_colours)*merged_months_at_rank),"")</f>
        <v/>
      </c>
      <c r="O2975" s="18" t="str" cm="1">
        <f t="array" ref="O2975">IF(LEN($A2975)&gt;0,SUMPRODUCT(($A2975=merged_names)*(_xlfn.TEXTAFTER(O$2, "At ")=merged_belt_colours)*merged_months_at_rank),"")</f>
        <v/>
      </c>
      <c r="P2975" s="18" t="str" cm="1">
        <f t="array" ref="P2975">IF(LEN($A2975)&gt;0,SUMPRODUCT(($A2975=merged_names)*(_xlfn.TEXTAFTER(P$2, "At ")=merged_belt_colours)*merged_months_at_rank),"")</f>
        <v/>
      </c>
      <c r="Q2975" s="18" t="str" cm="1">
        <f t="array" ref="Q2975">IF(LEN($A2975)&gt;0,SUMPRODUCT(($A2975=merged_names)*(_xlfn.TEXTAFTER(Q$2, "At ")=merged_belt_colours)*merged_months_at_rank),"")</f>
        <v/>
      </c>
      <c r="R2975" s="18" t="str" cm="1">
        <f t="array" ref="R2975">IF(LEN($A2975)&gt;0,SUMPRODUCT(($A2975=merged_names)*(_xlfn.TEXTAFTER(R$2, "At ")=merged_belt_colours)*merged_months_at_rank),"")</f>
        <v/>
      </c>
    </row>
    <row r="2976" spans="1:18" x14ac:dyDescent="0.25">
      <c r="A2976"/>
      <c r="B2976" s="15" t="str" cm="1">
        <f t="array" ref="B2976">IFERROR(IF(LEN(A2976)&gt;0, IF(SUMPRODUCT((Inactives[Key]=J2976)*(Inactives[Currently Inactive]))=1,"Inactive","Active"),""),"Active")</f>
        <v/>
      </c>
      <c r="C2976" s="16" t="str" cm="1">
        <f t="array" aca="1" ref="C2976" ca="1">IFERROR(_xlfn._xlws.FILTER(Inactives[Inactive On],(Inactives[Key]=J2976)*(Inactives[Currently Inactive]),""),"")</f>
        <v/>
      </c>
      <c r="D2976" s="16" t="str" cm="1">
        <f t="array" aca="1" ref="D2976" ca="1">IFERROR(INDEX(_xlfn.TEXTSPLIT(E2976," "),1),"")</f>
        <v/>
      </c>
      <c r="E2976" s="15" t="str" cm="1">
        <f t="array" aca="1" ref="E2976" ca="1">IFERROR(_xlfn._xlws.FILTER(merged_ranks,(merged_end_dates=DATE(9999,12,31))*(merged_names=A2976)),"")</f>
        <v/>
      </c>
      <c r="F2976" s="17" t="str">
        <f ca="1">_xlfn.XLOOKUP(J2976,Promotions[Promo Key],Promotions[Promo Date],"")</f>
        <v/>
      </c>
      <c r="G2976" s="18" t="str">
        <f t="shared" ca="1" si="199"/>
        <v/>
      </c>
      <c r="H2976" s="18" t="str">
        <f t="shared" ca="1" si="198"/>
        <v/>
      </c>
      <c r="I2976" s="17" t="str">
        <f>_xlfn.XLOOKUP(A2976,Students[Full Name],Students[Starting Rank],"")</f>
        <v/>
      </c>
      <c r="J2976" s="15" t="str">
        <f t="shared" ca="1" si="200"/>
        <v xml:space="preserve">: </v>
      </c>
      <c r="K2976" s="16" t="str">
        <f>_xlfn.XLOOKUP(A2976,Students[Full Name],Students[Start Date],"")</f>
        <v/>
      </c>
      <c r="L2976" s="18">
        <f t="shared" ca="1" si="201"/>
        <v>-1</v>
      </c>
      <c r="M2976" s="18" cm="1">
        <f t="array" aca="1" ref="M2976" ca="1">SUMPRODUCT(Inactives[Days Inactive]*(Inactives[Student]=A2976))/365</f>
        <v>0</v>
      </c>
      <c r="N2976" s="18" t="str" cm="1">
        <f t="array" ref="N2976">IF(LEN($A2976)&gt;0,SUMPRODUCT(($A2976=merged_names)*(_xlfn.TEXTAFTER(N$2, "At ")=merged_belt_colours)*merged_months_at_rank),"")</f>
        <v/>
      </c>
      <c r="O2976" s="18" t="str" cm="1">
        <f t="array" ref="O2976">IF(LEN($A2976)&gt;0,SUMPRODUCT(($A2976=merged_names)*(_xlfn.TEXTAFTER(O$2, "At ")=merged_belt_colours)*merged_months_at_rank),"")</f>
        <v/>
      </c>
      <c r="P2976" s="18" t="str" cm="1">
        <f t="array" ref="P2976">IF(LEN($A2976)&gt;0,SUMPRODUCT(($A2976=merged_names)*(_xlfn.TEXTAFTER(P$2, "At ")=merged_belt_colours)*merged_months_at_rank),"")</f>
        <v/>
      </c>
      <c r="Q2976" s="18" t="str" cm="1">
        <f t="array" ref="Q2976">IF(LEN($A2976)&gt;0,SUMPRODUCT(($A2976=merged_names)*(_xlfn.TEXTAFTER(Q$2, "At ")=merged_belt_colours)*merged_months_at_rank),"")</f>
        <v/>
      </c>
      <c r="R2976" s="18" t="str" cm="1">
        <f t="array" ref="R2976">IF(LEN($A2976)&gt;0,SUMPRODUCT(($A2976=merged_names)*(_xlfn.TEXTAFTER(R$2, "At ")=merged_belt_colours)*merged_months_at_rank),"")</f>
        <v/>
      </c>
    </row>
    <row r="2977" spans="1:18" x14ac:dyDescent="0.25">
      <c r="A2977"/>
      <c r="B2977" s="15" t="str" cm="1">
        <f t="array" ref="B2977">IFERROR(IF(LEN(A2977)&gt;0, IF(SUMPRODUCT((Inactives[Key]=J2977)*(Inactives[Currently Inactive]))=1,"Inactive","Active"),""),"Active")</f>
        <v/>
      </c>
      <c r="C2977" s="16" t="str" cm="1">
        <f t="array" aca="1" ref="C2977" ca="1">IFERROR(_xlfn._xlws.FILTER(Inactives[Inactive On],(Inactives[Key]=J2977)*(Inactives[Currently Inactive]),""),"")</f>
        <v/>
      </c>
      <c r="D2977" s="16" t="str" cm="1">
        <f t="array" aca="1" ref="D2977" ca="1">IFERROR(INDEX(_xlfn.TEXTSPLIT(E2977," "),1),"")</f>
        <v/>
      </c>
      <c r="E2977" s="15" t="str" cm="1">
        <f t="array" aca="1" ref="E2977" ca="1">IFERROR(_xlfn._xlws.FILTER(merged_ranks,(merged_end_dates=DATE(9999,12,31))*(merged_names=A2977)),"")</f>
        <v/>
      </c>
      <c r="F2977" s="17" t="str">
        <f ca="1">_xlfn.XLOOKUP(J2977,Promotions[Promo Key],Promotions[Promo Date],"")</f>
        <v/>
      </c>
      <c r="G2977" s="18" t="str">
        <f t="shared" ca="1" si="199"/>
        <v/>
      </c>
      <c r="H2977" s="18" t="str">
        <f t="shared" ca="1" si="198"/>
        <v/>
      </c>
      <c r="I2977" s="17" t="str">
        <f>_xlfn.XLOOKUP(A2977,Students[Full Name],Students[Starting Rank],"")</f>
        <v/>
      </c>
      <c r="J2977" s="15" t="str">
        <f t="shared" ca="1" si="200"/>
        <v xml:space="preserve">: </v>
      </c>
      <c r="K2977" s="16" t="str">
        <f>_xlfn.XLOOKUP(A2977,Students[Full Name],Students[Start Date],"")</f>
        <v/>
      </c>
      <c r="L2977" s="18">
        <f t="shared" ca="1" si="201"/>
        <v>-1</v>
      </c>
      <c r="M2977" s="18" cm="1">
        <f t="array" aca="1" ref="M2977" ca="1">SUMPRODUCT(Inactives[Days Inactive]*(Inactives[Student]=A2977))/365</f>
        <v>0</v>
      </c>
      <c r="N2977" s="18" t="str" cm="1">
        <f t="array" ref="N2977">IF(LEN($A2977)&gt;0,SUMPRODUCT(($A2977=merged_names)*(_xlfn.TEXTAFTER(N$2, "At ")=merged_belt_colours)*merged_months_at_rank),"")</f>
        <v/>
      </c>
      <c r="O2977" s="18" t="str" cm="1">
        <f t="array" ref="O2977">IF(LEN($A2977)&gt;0,SUMPRODUCT(($A2977=merged_names)*(_xlfn.TEXTAFTER(O$2, "At ")=merged_belt_colours)*merged_months_at_rank),"")</f>
        <v/>
      </c>
      <c r="P2977" s="18" t="str" cm="1">
        <f t="array" ref="P2977">IF(LEN($A2977)&gt;0,SUMPRODUCT(($A2977=merged_names)*(_xlfn.TEXTAFTER(P$2, "At ")=merged_belt_colours)*merged_months_at_rank),"")</f>
        <v/>
      </c>
      <c r="Q2977" s="18" t="str" cm="1">
        <f t="array" ref="Q2977">IF(LEN($A2977)&gt;0,SUMPRODUCT(($A2977=merged_names)*(_xlfn.TEXTAFTER(Q$2, "At ")=merged_belt_colours)*merged_months_at_rank),"")</f>
        <v/>
      </c>
      <c r="R2977" s="18" t="str" cm="1">
        <f t="array" ref="R2977">IF(LEN($A2977)&gt;0,SUMPRODUCT(($A2977=merged_names)*(_xlfn.TEXTAFTER(R$2, "At ")=merged_belt_colours)*merged_months_at_rank),"")</f>
        <v/>
      </c>
    </row>
    <row r="2978" spans="1:18" x14ac:dyDescent="0.25">
      <c r="A2978"/>
      <c r="B2978" s="15" t="str" cm="1">
        <f t="array" ref="B2978">IFERROR(IF(LEN(A2978)&gt;0, IF(SUMPRODUCT((Inactives[Key]=J2978)*(Inactives[Currently Inactive]))=1,"Inactive","Active"),""),"Active")</f>
        <v/>
      </c>
      <c r="C2978" s="16" t="str" cm="1">
        <f t="array" aca="1" ref="C2978" ca="1">IFERROR(_xlfn._xlws.FILTER(Inactives[Inactive On],(Inactives[Key]=J2978)*(Inactives[Currently Inactive]),""),"")</f>
        <v/>
      </c>
      <c r="D2978" s="16" t="str" cm="1">
        <f t="array" aca="1" ref="D2978" ca="1">IFERROR(INDEX(_xlfn.TEXTSPLIT(E2978," "),1),"")</f>
        <v/>
      </c>
      <c r="E2978" s="15" t="str" cm="1">
        <f t="array" aca="1" ref="E2978" ca="1">IFERROR(_xlfn._xlws.FILTER(merged_ranks,(merged_end_dates=DATE(9999,12,31))*(merged_names=A2978)),"")</f>
        <v/>
      </c>
      <c r="F2978" s="17" t="str">
        <f ca="1">_xlfn.XLOOKUP(J2978,Promotions[Promo Key],Promotions[Promo Date],"")</f>
        <v/>
      </c>
      <c r="G2978" s="18" t="str">
        <f t="shared" ca="1" si="199"/>
        <v/>
      </c>
      <c r="H2978" s="18" t="str">
        <f t="shared" ca="1" si="198"/>
        <v/>
      </c>
      <c r="I2978" s="17" t="str">
        <f>_xlfn.XLOOKUP(A2978,Students[Full Name],Students[Starting Rank],"")</f>
        <v/>
      </c>
      <c r="J2978" s="15" t="str">
        <f t="shared" ca="1" si="200"/>
        <v xml:space="preserve">: </v>
      </c>
      <c r="K2978" s="16" t="str">
        <f>_xlfn.XLOOKUP(A2978,Students[Full Name],Students[Start Date],"")</f>
        <v/>
      </c>
      <c r="L2978" s="18">
        <f t="shared" ca="1" si="201"/>
        <v>-1</v>
      </c>
      <c r="M2978" s="18" cm="1">
        <f t="array" aca="1" ref="M2978" ca="1">SUMPRODUCT(Inactives[Days Inactive]*(Inactives[Student]=A2978))/365</f>
        <v>0</v>
      </c>
      <c r="N2978" s="18" t="str" cm="1">
        <f t="array" ref="N2978">IF(LEN($A2978)&gt;0,SUMPRODUCT(($A2978=merged_names)*(_xlfn.TEXTAFTER(N$2, "At ")=merged_belt_colours)*merged_months_at_rank),"")</f>
        <v/>
      </c>
      <c r="O2978" s="18" t="str" cm="1">
        <f t="array" ref="O2978">IF(LEN($A2978)&gt;0,SUMPRODUCT(($A2978=merged_names)*(_xlfn.TEXTAFTER(O$2, "At ")=merged_belt_colours)*merged_months_at_rank),"")</f>
        <v/>
      </c>
      <c r="P2978" s="18" t="str" cm="1">
        <f t="array" ref="P2978">IF(LEN($A2978)&gt;0,SUMPRODUCT(($A2978=merged_names)*(_xlfn.TEXTAFTER(P$2, "At ")=merged_belt_colours)*merged_months_at_rank),"")</f>
        <v/>
      </c>
      <c r="Q2978" s="18" t="str" cm="1">
        <f t="array" ref="Q2978">IF(LEN($A2978)&gt;0,SUMPRODUCT(($A2978=merged_names)*(_xlfn.TEXTAFTER(Q$2, "At ")=merged_belt_colours)*merged_months_at_rank),"")</f>
        <v/>
      </c>
      <c r="R2978" s="18" t="str" cm="1">
        <f t="array" ref="R2978">IF(LEN($A2978)&gt;0,SUMPRODUCT(($A2978=merged_names)*(_xlfn.TEXTAFTER(R$2, "At ")=merged_belt_colours)*merged_months_at_rank),"")</f>
        <v/>
      </c>
    </row>
    <row r="2979" spans="1:18" x14ac:dyDescent="0.25">
      <c r="A2979"/>
      <c r="B2979" s="15" t="str" cm="1">
        <f t="array" ref="B2979">IFERROR(IF(LEN(A2979)&gt;0, IF(SUMPRODUCT((Inactives[Key]=J2979)*(Inactives[Currently Inactive]))=1,"Inactive","Active"),""),"Active")</f>
        <v/>
      </c>
      <c r="C2979" s="16" t="str" cm="1">
        <f t="array" aca="1" ref="C2979" ca="1">IFERROR(_xlfn._xlws.FILTER(Inactives[Inactive On],(Inactives[Key]=J2979)*(Inactives[Currently Inactive]),""),"")</f>
        <v/>
      </c>
      <c r="D2979" s="16" t="str" cm="1">
        <f t="array" aca="1" ref="D2979" ca="1">IFERROR(INDEX(_xlfn.TEXTSPLIT(E2979," "),1),"")</f>
        <v/>
      </c>
      <c r="E2979" s="15" t="str" cm="1">
        <f t="array" aca="1" ref="E2979" ca="1">IFERROR(_xlfn._xlws.FILTER(merged_ranks,(merged_end_dates=DATE(9999,12,31))*(merged_names=A2979)),"")</f>
        <v/>
      </c>
      <c r="F2979" s="17" t="str">
        <f ca="1">_xlfn.XLOOKUP(J2979,Promotions[Promo Key],Promotions[Promo Date],"")</f>
        <v/>
      </c>
      <c r="G2979" s="18" t="str">
        <f t="shared" ca="1" si="199"/>
        <v/>
      </c>
      <c r="H2979" s="18" t="str">
        <f t="shared" ca="1" si="198"/>
        <v/>
      </c>
      <c r="I2979" s="17" t="str">
        <f>_xlfn.XLOOKUP(A2979,Students[Full Name],Students[Starting Rank],"")</f>
        <v/>
      </c>
      <c r="J2979" s="15" t="str">
        <f t="shared" ca="1" si="200"/>
        <v xml:space="preserve">: </v>
      </c>
      <c r="K2979" s="16" t="str">
        <f>_xlfn.XLOOKUP(A2979,Students[Full Name],Students[Start Date],"")</f>
        <v/>
      </c>
      <c r="L2979" s="18">
        <f t="shared" ca="1" si="201"/>
        <v>-1</v>
      </c>
      <c r="M2979" s="18" cm="1">
        <f t="array" aca="1" ref="M2979" ca="1">SUMPRODUCT(Inactives[Days Inactive]*(Inactives[Student]=A2979))/365</f>
        <v>0</v>
      </c>
      <c r="N2979" s="18" t="str" cm="1">
        <f t="array" ref="N2979">IF(LEN($A2979)&gt;0,SUMPRODUCT(($A2979=merged_names)*(_xlfn.TEXTAFTER(N$2, "At ")=merged_belt_colours)*merged_months_at_rank),"")</f>
        <v/>
      </c>
      <c r="O2979" s="18" t="str" cm="1">
        <f t="array" ref="O2979">IF(LEN($A2979)&gt;0,SUMPRODUCT(($A2979=merged_names)*(_xlfn.TEXTAFTER(O$2, "At ")=merged_belt_colours)*merged_months_at_rank),"")</f>
        <v/>
      </c>
      <c r="P2979" s="18" t="str" cm="1">
        <f t="array" ref="P2979">IF(LEN($A2979)&gt;0,SUMPRODUCT(($A2979=merged_names)*(_xlfn.TEXTAFTER(P$2, "At ")=merged_belt_colours)*merged_months_at_rank),"")</f>
        <v/>
      </c>
      <c r="Q2979" s="18" t="str" cm="1">
        <f t="array" ref="Q2979">IF(LEN($A2979)&gt;0,SUMPRODUCT(($A2979=merged_names)*(_xlfn.TEXTAFTER(Q$2, "At ")=merged_belt_colours)*merged_months_at_rank),"")</f>
        <v/>
      </c>
      <c r="R2979" s="18" t="str" cm="1">
        <f t="array" ref="R2979">IF(LEN($A2979)&gt;0,SUMPRODUCT(($A2979=merged_names)*(_xlfn.TEXTAFTER(R$2, "At ")=merged_belt_colours)*merged_months_at_rank),"")</f>
        <v/>
      </c>
    </row>
    <row r="2980" spans="1:18" x14ac:dyDescent="0.25">
      <c r="A2980"/>
      <c r="B2980" s="15" t="str" cm="1">
        <f t="array" ref="B2980">IFERROR(IF(LEN(A2980)&gt;0, IF(SUMPRODUCT((Inactives[Key]=J2980)*(Inactives[Currently Inactive]))=1,"Inactive","Active"),""),"Active")</f>
        <v/>
      </c>
      <c r="C2980" s="16" t="str" cm="1">
        <f t="array" aca="1" ref="C2980" ca="1">IFERROR(_xlfn._xlws.FILTER(Inactives[Inactive On],(Inactives[Key]=J2980)*(Inactives[Currently Inactive]),""),"")</f>
        <v/>
      </c>
      <c r="D2980" s="16" t="str" cm="1">
        <f t="array" aca="1" ref="D2980" ca="1">IFERROR(INDEX(_xlfn.TEXTSPLIT(E2980," "),1),"")</f>
        <v/>
      </c>
      <c r="E2980" s="15" t="str" cm="1">
        <f t="array" aca="1" ref="E2980" ca="1">IFERROR(_xlfn._xlws.FILTER(merged_ranks,(merged_end_dates=DATE(9999,12,31))*(merged_names=A2980)),"")</f>
        <v/>
      </c>
      <c r="F2980" s="17" t="str">
        <f ca="1">_xlfn.XLOOKUP(J2980,Promotions[Promo Key],Promotions[Promo Date],"")</f>
        <v/>
      </c>
      <c r="G2980" s="18" t="str">
        <f t="shared" ca="1" si="199"/>
        <v/>
      </c>
      <c r="H2980" s="18" t="str">
        <f t="shared" ca="1" si="198"/>
        <v/>
      </c>
      <c r="I2980" s="17" t="str">
        <f>_xlfn.XLOOKUP(A2980,Students[Full Name],Students[Starting Rank],"")</f>
        <v/>
      </c>
      <c r="J2980" s="15" t="str">
        <f t="shared" ca="1" si="200"/>
        <v xml:space="preserve">: </v>
      </c>
      <c r="K2980" s="16" t="str">
        <f>_xlfn.XLOOKUP(A2980,Students[Full Name],Students[Start Date],"")</f>
        <v/>
      </c>
      <c r="L2980" s="18">
        <f t="shared" ca="1" si="201"/>
        <v>-1</v>
      </c>
      <c r="M2980" s="18" cm="1">
        <f t="array" aca="1" ref="M2980" ca="1">SUMPRODUCT(Inactives[Days Inactive]*(Inactives[Student]=A2980))/365</f>
        <v>0</v>
      </c>
      <c r="N2980" s="18" t="str" cm="1">
        <f t="array" ref="N2980">IF(LEN($A2980)&gt;0,SUMPRODUCT(($A2980=merged_names)*(_xlfn.TEXTAFTER(N$2, "At ")=merged_belt_colours)*merged_months_at_rank),"")</f>
        <v/>
      </c>
      <c r="O2980" s="18" t="str" cm="1">
        <f t="array" ref="O2980">IF(LEN($A2980)&gt;0,SUMPRODUCT(($A2980=merged_names)*(_xlfn.TEXTAFTER(O$2, "At ")=merged_belt_colours)*merged_months_at_rank),"")</f>
        <v/>
      </c>
      <c r="P2980" s="18" t="str" cm="1">
        <f t="array" ref="P2980">IF(LEN($A2980)&gt;0,SUMPRODUCT(($A2980=merged_names)*(_xlfn.TEXTAFTER(P$2, "At ")=merged_belt_colours)*merged_months_at_rank),"")</f>
        <v/>
      </c>
      <c r="Q2980" s="18" t="str" cm="1">
        <f t="array" ref="Q2980">IF(LEN($A2980)&gt;0,SUMPRODUCT(($A2980=merged_names)*(_xlfn.TEXTAFTER(Q$2, "At ")=merged_belt_colours)*merged_months_at_rank),"")</f>
        <v/>
      </c>
      <c r="R2980" s="18" t="str" cm="1">
        <f t="array" ref="R2980">IF(LEN($A2980)&gt;0,SUMPRODUCT(($A2980=merged_names)*(_xlfn.TEXTAFTER(R$2, "At ")=merged_belt_colours)*merged_months_at_rank),"")</f>
        <v/>
      </c>
    </row>
    <row r="2981" spans="1:18" x14ac:dyDescent="0.25">
      <c r="A2981"/>
      <c r="B2981" s="15" t="str" cm="1">
        <f t="array" ref="B2981">IFERROR(IF(LEN(A2981)&gt;0, IF(SUMPRODUCT((Inactives[Key]=J2981)*(Inactives[Currently Inactive]))=1,"Inactive","Active"),""),"Active")</f>
        <v/>
      </c>
      <c r="C2981" s="16" t="str" cm="1">
        <f t="array" aca="1" ref="C2981" ca="1">IFERROR(_xlfn._xlws.FILTER(Inactives[Inactive On],(Inactives[Key]=J2981)*(Inactives[Currently Inactive]),""),"")</f>
        <v/>
      </c>
      <c r="D2981" s="16" t="str" cm="1">
        <f t="array" aca="1" ref="D2981" ca="1">IFERROR(INDEX(_xlfn.TEXTSPLIT(E2981," "),1),"")</f>
        <v/>
      </c>
      <c r="E2981" s="15" t="str" cm="1">
        <f t="array" aca="1" ref="E2981" ca="1">IFERROR(_xlfn._xlws.FILTER(merged_ranks,(merged_end_dates=DATE(9999,12,31))*(merged_names=A2981)),"")</f>
        <v/>
      </c>
      <c r="F2981" s="17" t="str">
        <f ca="1">_xlfn.XLOOKUP(J2981,Promotions[Promo Key],Promotions[Promo Date],"")</f>
        <v/>
      </c>
      <c r="G2981" s="18" t="str">
        <f t="shared" ca="1" si="199"/>
        <v/>
      </c>
      <c r="H2981" s="18" t="str">
        <f t="shared" ca="1" si="198"/>
        <v/>
      </c>
      <c r="I2981" s="17" t="str">
        <f>_xlfn.XLOOKUP(A2981,Students[Full Name],Students[Starting Rank],"")</f>
        <v/>
      </c>
      <c r="J2981" s="15" t="str">
        <f t="shared" ca="1" si="200"/>
        <v xml:space="preserve">: </v>
      </c>
      <c r="K2981" s="16" t="str">
        <f>_xlfn.XLOOKUP(A2981,Students[Full Name],Students[Start Date],"")</f>
        <v/>
      </c>
      <c r="L2981" s="18">
        <f t="shared" ca="1" si="201"/>
        <v>-1</v>
      </c>
      <c r="M2981" s="18" cm="1">
        <f t="array" aca="1" ref="M2981" ca="1">SUMPRODUCT(Inactives[Days Inactive]*(Inactives[Student]=A2981))/365</f>
        <v>0</v>
      </c>
      <c r="N2981" s="18" t="str" cm="1">
        <f t="array" ref="N2981">IF(LEN($A2981)&gt;0,SUMPRODUCT(($A2981=merged_names)*(_xlfn.TEXTAFTER(N$2, "At ")=merged_belt_colours)*merged_months_at_rank),"")</f>
        <v/>
      </c>
      <c r="O2981" s="18" t="str" cm="1">
        <f t="array" ref="O2981">IF(LEN($A2981)&gt;0,SUMPRODUCT(($A2981=merged_names)*(_xlfn.TEXTAFTER(O$2, "At ")=merged_belt_colours)*merged_months_at_rank),"")</f>
        <v/>
      </c>
      <c r="P2981" s="18" t="str" cm="1">
        <f t="array" ref="P2981">IF(LEN($A2981)&gt;0,SUMPRODUCT(($A2981=merged_names)*(_xlfn.TEXTAFTER(P$2, "At ")=merged_belt_colours)*merged_months_at_rank),"")</f>
        <v/>
      </c>
      <c r="Q2981" s="18" t="str" cm="1">
        <f t="array" ref="Q2981">IF(LEN($A2981)&gt;0,SUMPRODUCT(($A2981=merged_names)*(_xlfn.TEXTAFTER(Q$2, "At ")=merged_belt_colours)*merged_months_at_rank),"")</f>
        <v/>
      </c>
      <c r="R2981" s="18" t="str" cm="1">
        <f t="array" ref="R2981">IF(LEN($A2981)&gt;0,SUMPRODUCT(($A2981=merged_names)*(_xlfn.TEXTAFTER(R$2, "At ")=merged_belt_colours)*merged_months_at_rank),"")</f>
        <v/>
      </c>
    </row>
    <row r="2982" spans="1:18" x14ac:dyDescent="0.25">
      <c r="A2982"/>
      <c r="B2982" s="15" t="str" cm="1">
        <f t="array" ref="B2982">IFERROR(IF(LEN(A2982)&gt;0, IF(SUMPRODUCT((Inactives[Key]=J2982)*(Inactives[Currently Inactive]))=1,"Inactive","Active"),""),"Active")</f>
        <v/>
      </c>
      <c r="C2982" s="16" t="str" cm="1">
        <f t="array" aca="1" ref="C2982" ca="1">IFERROR(_xlfn._xlws.FILTER(Inactives[Inactive On],(Inactives[Key]=J2982)*(Inactives[Currently Inactive]),""),"")</f>
        <v/>
      </c>
      <c r="D2982" s="16" t="str" cm="1">
        <f t="array" aca="1" ref="D2982" ca="1">IFERROR(INDEX(_xlfn.TEXTSPLIT(E2982," "),1),"")</f>
        <v/>
      </c>
      <c r="E2982" s="15" t="str" cm="1">
        <f t="array" aca="1" ref="E2982" ca="1">IFERROR(_xlfn._xlws.FILTER(merged_ranks,(merged_end_dates=DATE(9999,12,31))*(merged_names=A2982)),"")</f>
        <v/>
      </c>
      <c r="F2982" s="17" t="str">
        <f ca="1">_xlfn.XLOOKUP(J2982,Promotions[Promo Key],Promotions[Promo Date],"")</f>
        <v/>
      </c>
      <c r="G2982" s="18" t="str">
        <f t="shared" ca="1" si="199"/>
        <v/>
      </c>
      <c r="H2982" s="18" t="str">
        <f t="shared" ca="1" si="198"/>
        <v/>
      </c>
      <c r="I2982" s="17" t="str">
        <f>_xlfn.XLOOKUP(A2982,Students[Full Name],Students[Starting Rank],"")</f>
        <v/>
      </c>
      <c r="J2982" s="15" t="str">
        <f t="shared" ca="1" si="200"/>
        <v xml:space="preserve">: </v>
      </c>
      <c r="K2982" s="16" t="str">
        <f>_xlfn.XLOOKUP(A2982,Students[Full Name],Students[Start Date],"")</f>
        <v/>
      </c>
      <c r="L2982" s="18">
        <f t="shared" ca="1" si="201"/>
        <v>-1</v>
      </c>
      <c r="M2982" s="18" cm="1">
        <f t="array" aca="1" ref="M2982" ca="1">SUMPRODUCT(Inactives[Days Inactive]*(Inactives[Student]=A2982))/365</f>
        <v>0</v>
      </c>
      <c r="N2982" s="18" t="str" cm="1">
        <f t="array" ref="N2982">IF(LEN($A2982)&gt;0,SUMPRODUCT(($A2982=merged_names)*(_xlfn.TEXTAFTER(N$2, "At ")=merged_belt_colours)*merged_months_at_rank),"")</f>
        <v/>
      </c>
      <c r="O2982" s="18" t="str" cm="1">
        <f t="array" ref="O2982">IF(LEN($A2982)&gt;0,SUMPRODUCT(($A2982=merged_names)*(_xlfn.TEXTAFTER(O$2, "At ")=merged_belt_colours)*merged_months_at_rank),"")</f>
        <v/>
      </c>
      <c r="P2982" s="18" t="str" cm="1">
        <f t="array" ref="P2982">IF(LEN($A2982)&gt;0,SUMPRODUCT(($A2982=merged_names)*(_xlfn.TEXTAFTER(P$2, "At ")=merged_belt_colours)*merged_months_at_rank),"")</f>
        <v/>
      </c>
      <c r="Q2982" s="18" t="str" cm="1">
        <f t="array" ref="Q2982">IF(LEN($A2982)&gt;0,SUMPRODUCT(($A2982=merged_names)*(_xlfn.TEXTAFTER(Q$2, "At ")=merged_belt_colours)*merged_months_at_rank),"")</f>
        <v/>
      </c>
      <c r="R2982" s="18" t="str" cm="1">
        <f t="array" ref="R2982">IF(LEN($A2982)&gt;0,SUMPRODUCT(($A2982=merged_names)*(_xlfn.TEXTAFTER(R$2, "At ")=merged_belt_colours)*merged_months_at_rank),"")</f>
        <v/>
      </c>
    </row>
    <row r="2983" spans="1:18" x14ac:dyDescent="0.25">
      <c r="A2983"/>
      <c r="B2983" s="15" t="str" cm="1">
        <f t="array" ref="B2983">IFERROR(IF(LEN(A2983)&gt;0, IF(SUMPRODUCT((Inactives[Key]=J2983)*(Inactives[Currently Inactive]))=1,"Inactive","Active"),""),"Active")</f>
        <v/>
      </c>
      <c r="C2983" s="16" t="str" cm="1">
        <f t="array" aca="1" ref="C2983" ca="1">IFERROR(_xlfn._xlws.FILTER(Inactives[Inactive On],(Inactives[Key]=J2983)*(Inactives[Currently Inactive]),""),"")</f>
        <v/>
      </c>
      <c r="D2983" s="16" t="str" cm="1">
        <f t="array" aca="1" ref="D2983" ca="1">IFERROR(INDEX(_xlfn.TEXTSPLIT(E2983," "),1),"")</f>
        <v/>
      </c>
      <c r="E2983" s="15" t="str" cm="1">
        <f t="array" aca="1" ref="E2983" ca="1">IFERROR(_xlfn._xlws.FILTER(merged_ranks,(merged_end_dates=DATE(9999,12,31))*(merged_names=A2983)),"")</f>
        <v/>
      </c>
      <c r="F2983" s="17" t="str">
        <f ca="1">_xlfn.XLOOKUP(J2983,Promotions[Promo Key],Promotions[Promo Date],"")</f>
        <v/>
      </c>
      <c r="G2983" s="18" t="str">
        <f t="shared" ca="1" si="199"/>
        <v/>
      </c>
      <c r="H2983" s="18" t="str">
        <f t="shared" ca="1" si="198"/>
        <v/>
      </c>
      <c r="I2983" s="17" t="str">
        <f>_xlfn.XLOOKUP(A2983,Students[Full Name],Students[Starting Rank],"")</f>
        <v/>
      </c>
      <c r="J2983" s="15" t="str">
        <f t="shared" ca="1" si="200"/>
        <v xml:space="preserve">: </v>
      </c>
      <c r="K2983" s="16" t="str">
        <f>_xlfn.XLOOKUP(A2983,Students[Full Name],Students[Start Date],"")</f>
        <v/>
      </c>
      <c r="L2983" s="18">
        <f t="shared" ca="1" si="201"/>
        <v>-1</v>
      </c>
      <c r="M2983" s="18" cm="1">
        <f t="array" aca="1" ref="M2983" ca="1">SUMPRODUCT(Inactives[Days Inactive]*(Inactives[Student]=A2983))/365</f>
        <v>0</v>
      </c>
      <c r="N2983" s="18" t="str" cm="1">
        <f t="array" ref="N2983">IF(LEN($A2983)&gt;0,SUMPRODUCT(($A2983=merged_names)*(_xlfn.TEXTAFTER(N$2, "At ")=merged_belt_colours)*merged_months_at_rank),"")</f>
        <v/>
      </c>
      <c r="O2983" s="18" t="str" cm="1">
        <f t="array" ref="O2983">IF(LEN($A2983)&gt;0,SUMPRODUCT(($A2983=merged_names)*(_xlfn.TEXTAFTER(O$2, "At ")=merged_belt_colours)*merged_months_at_rank),"")</f>
        <v/>
      </c>
      <c r="P2983" s="18" t="str" cm="1">
        <f t="array" ref="P2983">IF(LEN($A2983)&gt;0,SUMPRODUCT(($A2983=merged_names)*(_xlfn.TEXTAFTER(P$2, "At ")=merged_belt_colours)*merged_months_at_rank),"")</f>
        <v/>
      </c>
      <c r="Q2983" s="18" t="str" cm="1">
        <f t="array" ref="Q2983">IF(LEN($A2983)&gt;0,SUMPRODUCT(($A2983=merged_names)*(_xlfn.TEXTAFTER(Q$2, "At ")=merged_belt_colours)*merged_months_at_rank),"")</f>
        <v/>
      </c>
      <c r="R2983" s="18" t="str" cm="1">
        <f t="array" ref="R2983">IF(LEN($A2983)&gt;0,SUMPRODUCT(($A2983=merged_names)*(_xlfn.TEXTAFTER(R$2, "At ")=merged_belt_colours)*merged_months_at_rank),"")</f>
        <v/>
      </c>
    </row>
    <row r="2984" spans="1:18" x14ac:dyDescent="0.25">
      <c r="A2984"/>
      <c r="B2984" s="15" t="str" cm="1">
        <f t="array" ref="B2984">IFERROR(IF(LEN(A2984)&gt;0, IF(SUMPRODUCT((Inactives[Key]=J2984)*(Inactives[Currently Inactive]))=1,"Inactive","Active"),""),"Active")</f>
        <v/>
      </c>
      <c r="C2984" s="16" t="str" cm="1">
        <f t="array" aca="1" ref="C2984" ca="1">IFERROR(_xlfn._xlws.FILTER(Inactives[Inactive On],(Inactives[Key]=J2984)*(Inactives[Currently Inactive]),""),"")</f>
        <v/>
      </c>
      <c r="D2984" s="16" t="str" cm="1">
        <f t="array" aca="1" ref="D2984" ca="1">IFERROR(INDEX(_xlfn.TEXTSPLIT(E2984," "),1),"")</f>
        <v/>
      </c>
      <c r="E2984" s="15" t="str" cm="1">
        <f t="array" aca="1" ref="E2984" ca="1">IFERROR(_xlfn._xlws.FILTER(merged_ranks,(merged_end_dates=DATE(9999,12,31))*(merged_names=A2984)),"")</f>
        <v/>
      </c>
      <c r="F2984" s="17" t="str">
        <f ca="1">_xlfn.XLOOKUP(J2984,Promotions[Promo Key],Promotions[Promo Date],"")</f>
        <v/>
      </c>
      <c r="G2984" s="18" t="str">
        <f t="shared" ca="1" si="199"/>
        <v/>
      </c>
      <c r="H2984" s="18" t="str">
        <f t="shared" ca="1" si="198"/>
        <v/>
      </c>
      <c r="I2984" s="17" t="str">
        <f>_xlfn.XLOOKUP(A2984,Students[Full Name],Students[Starting Rank],"")</f>
        <v/>
      </c>
      <c r="J2984" s="15" t="str">
        <f t="shared" ca="1" si="200"/>
        <v xml:space="preserve">: </v>
      </c>
      <c r="K2984" s="16" t="str">
        <f>_xlfn.XLOOKUP(A2984,Students[Full Name],Students[Start Date],"")</f>
        <v/>
      </c>
      <c r="L2984" s="18">
        <f t="shared" ca="1" si="201"/>
        <v>-1</v>
      </c>
      <c r="M2984" s="18" cm="1">
        <f t="array" aca="1" ref="M2984" ca="1">SUMPRODUCT(Inactives[Days Inactive]*(Inactives[Student]=A2984))/365</f>
        <v>0</v>
      </c>
      <c r="N2984" s="18" t="str" cm="1">
        <f t="array" ref="N2984">IF(LEN($A2984)&gt;0,SUMPRODUCT(($A2984=merged_names)*(_xlfn.TEXTAFTER(N$2, "At ")=merged_belt_colours)*merged_months_at_rank),"")</f>
        <v/>
      </c>
      <c r="O2984" s="18" t="str" cm="1">
        <f t="array" ref="O2984">IF(LEN($A2984)&gt;0,SUMPRODUCT(($A2984=merged_names)*(_xlfn.TEXTAFTER(O$2, "At ")=merged_belt_colours)*merged_months_at_rank),"")</f>
        <v/>
      </c>
      <c r="P2984" s="18" t="str" cm="1">
        <f t="array" ref="P2984">IF(LEN($A2984)&gt;0,SUMPRODUCT(($A2984=merged_names)*(_xlfn.TEXTAFTER(P$2, "At ")=merged_belt_colours)*merged_months_at_rank),"")</f>
        <v/>
      </c>
      <c r="Q2984" s="18" t="str" cm="1">
        <f t="array" ref="Q2984">IF(LEN($A2984)&gt;0,SUMPRODUCT(($A2984=merged_names)*(_xlfn.TEXTAFTER(Q$2, "At ")=merged_belt_colours)*merged_months_at_rank),"")</f>
        <v/>
      </c>
      <c r="R2984" s="18" t="str" cm="1">
        <f t="array" ref="R2984">IF(LEN($A2984)&gt;0,SUMPRODUCT(($A2984=merged_names)*(_xlfn.TEXTAFTER(R$2, "At ")=merged_belt_colours)*merged_months_at_rank),"")</f>
        <v/>
      </c>
    </row>
    <row r="2985" spans="1:18" x14ac:dyDescent="0.25">
      <c r="A2985"/>
      <c r="B2985" s="15" t="str" cm="1">
        <f t="array" ref="B2985">IFERROR(IF(LEN(A2985)&gt;0, IF(SUMPRODUCT((Inactives[Key]=J2985)*(Inactives[Currently Inactive]))=1,"Inactive","Active"),""),"Active")</f>
        <v/>
      </c>
      <c r="C2985" s="16" t="str" cm="1">
        <f t="array" aca="1" ref="C2985" ca="1">IFERROR(_xlfn._xlws.FILTER(Inactives[Inactive On],(Inactives[Key]=J2985)*(Inactives[Currently Inactive]),""),"")</f>
        <v/>
      </c>
      <c r="D2985" s="16" t="str" cm="1">
        <f t="array" aca="1" ref="D2985" ca="1">IFERROR(INDEX(_xlfn.TEXTSPLIT(E2985," "),1),"")</f>
        <v/>
      </c>
      <c r="E2985" s="15" t="str" cm="1">
        <f t="array" aca="1" ref="E2985" ca="1">IFERROR(_xlfn._xlws.FILTER(merged_ranks,(merged_end_dates=DATE(9999,12,31))*(merged_names=A2985)),"")</f>
        <v/>
      </c>
      <c r="F2985" s="17" t="str">
        <f ca="1">_xlfn.XLOOKUP(J2985,Promotions[Promo Key],Promotions[Promo Date],"")</f>
        <v/>
      </c>
      <c r="G2985" s="18" t="str">
        <f t="shared" ca="1" si="199"/>
        <v/>
      </c>
      <c r="H2985" s="18" t="str">
        <f t="shared" ca="1" si="198"/>
        <v/>
      </c>
      <c r="I2985" s="17" t="str">
        <f>_xlfn.XLOOKUP(A2985,Students[Full Name],Students[Starting Rank],"")</f>
        <v/>
      </c>
      <c r="J2985" s="15" t="str">
        <f t="shared" ca="1" si="200"/>
        <v xml:space="preserve">: </v>
      </c>
      <c r="K2985" s="16" t="str">
        <f>_xlfn.XLOOKUP(A2985,Students[Full Name],Students[Start Date],"")</f>
        <v/>
      </c>
      <c r="L2985" s="18">
        <f t="shared" ca="1" si="201"/>
        <v>-1</v>
      </c>
      <c r="M2985" s="18" cm="1">
        <f t="array" aca="1" ref="M2985" ca="1">SUMPRODUCT(Inactives[Days Inactive]*(Inactives[Student]=A2985))/365</f>
        <v>0</v>
      </c>
      <c r="N2985" s="18" t="str" cm="1">
        <f t="array" ref="N2985">IF(LEN($A2985)&gt;0,SUMPRODUCT(($A2985=merged_names)*(_xlfn.TEXTAFTER(N$2, "At ")=merged_belt_colours)*merged_months_at_rank),"")</f>
        <v/>
      </c>
      <c r="O2985" s="18" t="str" cm="1">
        <f t="array" ref="O2985">IF(LEN($A2985)&gt;0,SUMPRODUCT(($A2985=merged_names)*(_xlfn.TEXTAFTER(O$2, "At ")=merged_belt_colours)*merged_months_at_rank),"")</f>
        <v/>
      </c>
      <c r="P2985" s="18" t="str" cm="1">
        <f t="array" ref="P2985">IF(LEN($A2985)&gt;0,SUMPRODUCT(($A2985=merged_names)*(_xlfn.TEXTAFTER(P$2, "At ")=merged_belt_colours)*merged_months_at_rank),"")</f>
        <v/>
      </c>
      <c r="Q2985" s="18" t="str" cm="1">
        <f t="array" ref="Q2985">IF(LEN($A2985)&gt;0,SUMPRODUCT(($A2985=merged_names)*(_xlfn.TEXTAFTER(Q$2, "At ")=merged_belt_colours)*merged_months_at_rank),"")</f>
        <v/>
      </c>
      <c r="R2985" s="18" t="str" cm="1">
        <f t="array" ref="R2985">IF(LEN($A2985)&gt;0,SUMPRODUCT(($A2985=merged_names)*(_xlfn.TEXTAFTER(R$2, "At ")=merged_belt_colours)*merged_months_at_rank),"")</f>
        <v/>
      </c>
    </row>
    <row r="2986" spans="1:18" x14ac:dyDescent="0.25">
      <c r="A2986"/>
      <c r="B2986" s="15" t="str" cm="1">
        <f t="array" ref="B2986">IFERROR(IF(LEN(A2986)&gt;0, IF(SUMPRODUCT((Inactives[Key]=J2986)*(Inactives[Currently Inactive]))=1,"Inactive","Active"),""),"Active")</f>
        <v/>
      </c>
      <c r="C2986" s="16" t="str" cm="1">
        <f t="array" aca="1" ref="C2986" ca="1">IFERROR(_xlfn._xlws.FILTER(Inactives[Inactive On],(Inactives[Key]=J2986)*(Inactives[Currently Inactive]),""),"")</f>
        <v/>
      </c>
      <c r="D2986" s="16" t="str" cm="1">
        <f t="array" aca="1" ref="D2986" ca="1">IFERROR(INDEX(_xlfn.TEXTSPLIT(E2986," "),1),"")</f>
        <v/>
      </c>
      <c r="E2986" s="15" t="str" cm="1">
        <f t="array" aca="1" ref="E2986" ca="1">IFERROR(_xlfn._xlws.FILTER(merged_ranks,(merged_end_dates=DATE(9999,12,31))*(merged_names=A2986)),"")</f>
        <v/>
      </c>
      <c r="F2986" s="17" t="str">
        <f ca="1">_xlfn.XLOOKUP(J2986,Promotions[Promo Key],Promotions[Promo Date],"")</f>
        <v/>
      </c>
      <c r="G2986" s="18" t="str">
        <f t="shared" ca="1" si="199"/>
        <v/>
      </c>
      <c r="H2986" s="18" t="str">
        <f t="shared" ca="1" si="198"/>
        <v/>
      </c>
      <c r="I2986" s="17" t="str">
        <f>_xlfn.XLOOKUP(A2986,Students[Full Name],Students[Starting Rank],"")</f>
        <v/>
      </c>
      <c r="J2986" s="15" t="str">
        <f t="shared" ca="1" si="200"/>
        <v xml:space="preserve">: </v>
      </c>
      <c r="K2986" s="16" t="str">
        <f>_xlfn.XLOOKUP(A2986,Students[Full Name],Students[Start Date],"")</f>
        <v/>
      </c>
      <c r="L2986" s="18">
        <f t="shared" ca="1" si="201"/>
        <v>-1</v>
      </c>
      <c r="M2986" s="18" cm="1">
        <f t="array" aca="1" ref="M2986" ca="1">SUMPRODUCT(Inactives[Days Inactive]*(Inactives[Student]=A2986))/365</f>
        <v>0</v>
      </c>
      <c r="N2986" s="18" t="str" cm="1">
        <f t="array" ref="N2986">IF(LEN($A2986)&gt;0,SUMPRODUCT(($A2986=merged_names)*(_xlfn.TEXTAFTER(N$2, "At ")=merged_belt_colours)*merged_months_at_rank),"")</f>
        <v/>
      </c>
      <c r="O2986" s="18" t="str" cm="1">
        <f t="array" ref="O2986">IF(LEN($A2986)&gt;0,SUMPRODUCT(($A2986=merged_names)*(_xlfn.TEXTAFTER(O$2, "At ")=merged_belt_colours)*merged_months_at_rank),"")</f>
        <v/>
      </c>
      <c r="P2986" s="18" t="str" cm="1">
        <f t="array" ref="P2986">IF(LEN($A2986)&gt;0,SUMPRODUCT(($A2986=merged_names)*(_xlfn.TEXTAFTER(P$2, "At ")=merged_belt_colours)*merged_months_at_rank),"")</f>
        <v/>
      </c>
      <c r="Q2986" s="18" t="str" cm="1">
        <f t="array" ref="Q2986">IF(LEN($A2986)&gt;0,SUMPRODUCT(($A2986=merged_names)*(_xlfn.TEXTAFTER(Q$2, "At ")=merged_belt_colours)*merged_months_at_rank),"")</f>
        <v/>
      </c>
      <c r="R2986" s="18" t="str" cm="1">
        <f t="array" ref="R2986">IF(LEN($A2986)&gt;0,SUMPRODUCT(($A2986=merged_names)*(_xlfn.TEXTAFTER(R$2, "At ")=merged_belt_colours)*merged_months_at_rank),"")</f>
        <v/>
      </c>
    </row>
    <row r="2987" spans="1:18" x14ac:dyDescent="0.25">
      <c r="A2987"/>
      <c r="B2987" s="15" t="str" cm="1">
        <f t="array" ref="B2987">IFERROR(IF(LEN(A2987)&gt;0, IF(SUMPRODUCT((Inactives[Key]=J2987)*(Inactives[Currently Inactive]))=1,"Inactive","Active"),""),"Active")</f>
        <v/>
      </c>
      <c r="C2987" s="16" t="str" cm="1">
        <f t="array" aca="1" ref="C2987" ca="1">IFERROR(_xlfn._xlws.FILTER(Inactives[Inactive On],(Inactives[Key]=J2987)*(Inactives[Currently Inactive]),""),"")</f>
        <v/>
      </c>
      <c r="D2987" s="16" t="str" cm="1">
        <f t="array" aca="1" ref="D2987" ca="1">IFERROR(INDEX(_xlfn.TEXTSPLIT(E2987," "),1),"")</f>
        <v/>
      </c>
      <c r="E2987" s="15" t="str" cm="1">
        <f t="array" aca="1" ref="E2987" ca="1">IFERROR(_xlfn._xlws.FILTER(merged_ranks,(merged_end_dates=DATE(9999,12,31))*(merged_names=A2987)),"")</f>
        <v/>
      </c>
      <c r="F2987" s="17" t="str">
        <f ca="1">_xlfn.XLOOKUP(J2987,Promotions[Promo Key],Promotions[Promo Date],"")</f>
        <v/>
      </c>
      <c r="G2987" s="18" t="str">
        <f t="shared" ca="1" si="199"/>
        <v/>
      </c>
      <c r="H2987" s="18" t="str">
        <f t="shared" ca="1" si="198"/>
        <v/>
      </c>
      <c r="I2987" s="17" t="str">
        <f>_xlfn.XLOOKUP(A2987,Students[Full Name],Students[Starting Rank],"")</f>
        <v/>
      </c>
      <c r="J2987" s="15" t="str">
        <f t="shared" ca="1" si="200"/>
        <v xml:space="preserve">: </v>
      </c>
      <c r="K2987" s="16" t="str">
        <f>_xlfn.XLOOKUP(A2987,Students[Full Name],Students[Start Date],"")</f>
        <v/>
      </c>
      <c r="L2987" s="18">
        <f t="shared" ca="1" si="201"/>
        <v>-1</v>
      </c>
      <c r="M2987" s="18" cm="1">
        <f t="array" aca="1" ref="M2987" ca="1">SUMPRODUCT(Inactives[Days Inactive]*(Inactives[Student]=A2987))/365</f>
        <v>0</v>
      </c>
      <c r="N2987" s="18" t="str" cm="1">
        <f t="array" ref="N2987">IF(LEN($A2987)&gt;0,SUMPRODUCT(($A2987=merged_names)*(_xlfn.TEXTAFTER(N$2, "At ")=merged_belt_colours)*merged_months_at_rank),"")</f>
        <v/>
      </c>
      <c r="O2987" s="18" t="str" cm="1">
        <f t="array" ref="O2987">IF(LEN($A2987)&gt;0,SUMPRODUCT(($A2987=merged_names)*(_xlfn.TEXTAFTER(O$2, "At ")=merged_belt_colours)*merged_months_at_rank),"")</f>
        <v/>
      </c>
      <c r="P2987" s="18" t="str" cm="1">
        <f t="array" ref="P2987">IF(LEN($A2987)&gt;0,SUMPRODUCT(($A2987=merged_names)*(_xlfn.TEXTAFTER(P$2, "At ")=merged_belt_colours)*merged_months_at_rank),"")</f>
        <v/>
      </c>
      <c r="Q2987" s="18" t="str" cm="1">
        <f t="array" ref="Q2987">IF(LEN($A2987)&gt;0,SUMPRODUCT(($A2987=merged_names)*(_xlfn.TEXTAFTER(Q$2, "At ")=merged_belt_colours)*merged_months_at_rank),"")</f>
        <v/>
      </c>
      <c r="R2987" s="18" t="str" cm="1">
        <f t="array" ref="R2987">IF(LEN($A2987)&gt;0,SUMPRODUCT(($A2987=merged_names)*(_xlfn.TEXTAFTER(R$2, "At ")=merged_belt_colours)*merged_months_at_rank),"")</f>
        <v/>
      </c>
    </row>
    <row r="2988" spans="1:18" x14ac:dyDescent="0.25">
      <c r="A2988"/>
      <c r="B2988" s="15" t="str" cm="1">
        <f t="array" ref="B2988">IFERROR(IF(LEN(A2988)&gt;0, IF(SUMPRODUCT((Inactives[Key]=J2988)*(Inactives[Currently Inactive]))=1,"Inactive","Active"),""),"Active")</f>
        <v/>
      </c>
      <c r="C2988" s="16" t="str" cm="1">
        <f t="array" aca="1" ref="C2988" ca="1">IFERROR(_xlfn._xlws.FILTER(Inactives[Inactive On],(Inactives[Key]=J2988)*(Inactives[Currently Inactive]),""),"")</f>
        <v/>
      </c>
      <c r="D2988" s="16" t="str" cm="1">
        <f t="array" aca="1" ref="D2988" ca="1">IFERROR(INDEX(_xlfn.TEXTSPLIT(E2988," "),1),"")</f>
        <v/>
      </c>
      <c r="E2988" s="15" t="str" cm="1">
        <f t="array" aca="1" ref="E2988" ca="1">IFERROR(_xlfn._xlws.FILTER(merged_ranks,(merged_end_dates=DATE(9999,12,31))*(merged_names=A2988)),"")</f>
        <v/>
      </c>
      <c r="F2988" s="17" t="str">
        <f ca="1">_xlfn.XLOOKUP(J2988,Promotions[Promo Key],Promotions[Promo Date],"")</f>
        <v/>
      </c>
      <c r="G2988" s="18" t="str">
        <f t="shared" ca="1" si="199"/>
        <v/>
      </c>
      <c r="H2988" s="18" t="str">
        <f t="shared" ca="1" si="198"/>
        <v/>
      </c>
      <c r="I2988" s="17" t="str">
        <f>_xlfn.XLOOKUP(A2988,Students[Full Name],Students[Starting Rank],"")</f>
        <v/>
      </c>
      <c r="J2988" s="15" t="str">
        <f t="shared" ca="1" si="200"/>
        <v xml:space="preserve">: </v>
      </c>
      <c r="K2988" s="16" t="str">
        <f>_xlfn.XLOOKUP(A2988,Students[Full Name],Students[Start Date],"")</f>
        <v/>
      </c>
      <c r="L2988" s="18">
        <f t="shared" ca="1" si="201"/>
        <v>-1</v>
      </c>
      <c r="M2988" s="18" cm="1">
        <f t="array" aca="1" ref="M2988" ca="1">SUMPRODUCT(Inactives[Days Inactive]*(Inactives[Student]=A2988))/365</f>
        <v>0</v>
      </c>
      <c r="N2988" s="18" t="str" cm="1">
        <f t="array" ref="N2988">IF(LEN($A2988)&gt;0,SUMPRODUCT(($A2988=merged_names)*(_xlfn.TEXTAFTER(N$2, "At ")=merged_belt_colours)*merged_months_at_rank),"")</f>
        <v/>
      </c>
      <c r="O2988" s="18" t="str" cm="1">
        <f t="array" ref="O2988">IF(LEN($A2988)&gt;0,SUMPRODUCT(($A2988=merged_names)*(_xlfn.TEXTAFTER(O$2, "At ")=merged_belt_colours)*merged_months_at_rank),"")</f>
        <v/>
      </c>
      <c r="P2988" s="18" t="str" cm="1">
        <f t="array" ref="P2988">IF(LEN($A2988)&gt;0,SUMPRODUCT(($A2988=merged_names)*(_xlfn.TEXTAFTER(P$2, "At ")=merged_belt_colours)*merged_months_at_rank),"")</f>
        <v/>
      </c>
      <c r="Q2988" s="18" t="str" cm="1">
        <f t="array" ref="Q2988">IF(LEN($A2988)&gt;0,SUMPRODUCT(($A2988=merged_names)*(_xlfn.TEXTAFTER(Q$2, "At ")=merged_belt_colours)*merged_months_at_rank),"")</f>
        <v/>
      </c>
      <c r="R2988" s="18" t="str" cm="1">
        <f t="array" ref="R2988">IF(LEN($A2988)&gt;0,SUMPRODUCT(($A2988=merged_names)*(_xlfn.TEXTAFTER(R$2, "At ")=merged_belt_colours)*merged_months_at_rank),"")</f>
        <v/>
      </c>
    </row>
    <row r="2989" spans="1:18" x14ac:dyDescent="0.25">
      <c r="A2989"/>
      <c r="B2989" s="15" t="str" cm="1">
        <f t="array" ref="B2989">IFERROR(IF(LEN(A2989)&gt;0, IF(SUMPRODUCT((Inactives[Key]=J2989)*(Inactives[Currently Inactive]))=1,"Inactive","Active"),""),"Active")</f>
        <v/>
      </c>
      <c r="C2989" s="16" t="str" cm="1">
        <f t="array" aca="1" ref="C2989" ca="1">IFERROR(_xlfn._xlws.FILTER(Inactives[Inactive On],(Inactives[Key]=J2989)*(Inactives[Currently Inactive]),""),"")</f>
        <v/>
      </c>
      <c r="D2989" s="16" t="str" cm="1">
        <f t="array" aca="1" ref="D2989" ca="1">IFERROR(INDEX(_xlfn.TEXTSPLIT(E2989," "),1),"")</f>
        <v/>
      </c>
      <c r="E2989" s="15" t="str" cm="1">
        <f t="array" aca="1" ref="E2989" ca="1">IFERROR(_xlfn._xlws.FILTER(merged_ranks,(merged_end_dates=DATE(9999,12,31))*(merged_names=A2989)),"")</f>
        <v/>
      </c>
      <c r="F2989" s="17" t="str">
        <f ca="1">_xlfn.XLOOKUP(J2989,Promotions[Promo Key],Promotions[Promo Date],"")</f>
        <v/>
      </c>
      <c r="G2989" s="18" t="str">
        <f t="shared" ca="1" si="199"/>
        <v/>
      </c>
      <c r="H2989" s="18" t="str">
        <f t="shared" ca="1" si="198"/>
        <v/>
      </c>
      <c r="I2989" s="17" t="str">
        <f>_xlfn.XLOOKUP(A2989,Students[Full Name],Students[Starting Rank],"")</f>
        <v/>
      </c>
      <c r="J2989" s="15" t="str">
        <f t="shared" ca="1" si="200"/>
        <v xml:space="preserve">: </v>
      </c>
      <c r="K2989" s="16" t="str">
        <f>_xlfn.XLOOKUP(A2989,Students[Full Name],Students[Start Date],"")</f>
        <v/>
      </c>
      <c r="L2989" s="18">
        <f t="shared" ca="1" si="201"/>
        <v>-1</v>
      </c>
      <c r="M2989" s="18" cm="1">
        <f t="array" aca="1" ref="M2989" ca="1">SUMPRODUCT(Inactives[Days Inactive]*(Inactives[Student]=A2989))/365</f>
        <v>0</v>
      </c>
      <c r="N2989" s="18" t="str" cm="1">
        <f t="array" ref="N2989">IF(LEN($A2989)&gt;0,SUMPRODUCT(($A2989=merged_names)*(_xlfn.TEXTAFTER(N$2, "At ")=merged_belt_colours)*merged_months_at_rank),"")</f>
        <v/>
      </c>
      <c r="O2989" s="18" t="str" cm="1">
        <f t="array" ref="O2989">IF(LEN($A2989)&gt;0,SUMPRODUCT(($A2989=merged_names)*(_xlfn.TEXTAFTER(O$2, "At ")=merged_belt_colours)*merged_months_at_rank),"")</f>
        <v/>
      </c>
      <c r="P2989" s="18" t="str" cm="1">
        <f t="array" ref="P2989">IF(LEN($A2989)&gt;0,SUMPRODUCT(($A2989=merged_names)*(_xlfn.TEXTAFTER(P$2, "At ")=merged_belt_colours)*merged_months_at_rank),"")</f>
        <v/>
      </c>
      <c r="Q2989" s="18" t="str" cm="1">
        <f t="array" ref="Q2989">IF(LEN($A2989)&gt;0,SUMPRODUCT(($A2989=merged_names)*(_xlfn.TEXTAFTER(Q$2, "At ")=merged_belt_colours)*merged_months_at_rank),"")</f>
        <v/>
      </c>
      <c r="R2989" s="18" t="str" cm="1">
        <f t="array" ref="R2989">IF(LEN($A2989)&gt;0,SUMPRODUCT(($A2989=merged_names)*(_xlfn.TEXTAFTER(R$2, "At ")=merged_belt_colours)*merged_months_at_rank),"")</f>
        <v/>
      </c>
    </row>
    <row r="2990" spans="1:18" x14ac:dyDescent="0.25">
      <c r="A2990"/>
      <c r="B2990" s="15" t="str" cm="1">
        <f t="array" ref="B2990">IFERROR(IF(LEN(A2990)&gt;0, IF(SUMPRODUCT((Inactives[Key]=J2990)*(Inactives[Currently Inactive]))=1,"Inactive","Active"),""),"Active")</f>
        <v/>
      </c>
      <c r="C2990" s="16" t="str" cm="1">
        <f t="array" aca="1" ref="C2990" ca="1">IFERROR(_xlfn._xlws.FILTER(Inactives[Inactive On],(Inactives[Key]=J2990)*(Inactives[Currently Inactive]),""),"")</f>
        <v/>
      </c>
      <c r="D2990" s="16" t="str" cm="1">
        <f t="array" aca="1" ref="D2990" ca="1">IFERROR(INDEX(_xlfn.TEXTSPLIT(E2990," "),1),"")</f>
        <v/>
      </c>
      <c r="E2990" s="15" t="str" cm="1">
        <f t="array" aca="1" ref="E2990" ca="1">IFERROR(_xlfn._xlws.FILTER(merged_ranks,(merged_end_dates=DATE(9999,12,31))*(merged_names=A2990)),"")</f>
        <v/>
      </c>
      <c r="F2990" s="17" t="str">
        <f ca="1">_xlfn.XLOOKUP(J2990,Promotions[Promo Key],Promotions[Promo Date],"")</f>
        <v/>
      </c>
      <c r="G2990" s="18" t="str">
        <f t="shared" ca="1" si="199"/>
        <v/>
      </c>
      <c r="H2990" s="18" t="str">
        <f t="shared" ca="1" si="198"/>
        <v/>
      </c>
      <c r="I2990" s="17" t="str">
        <f>_xlfn.XLOOKUP(A2990,Students[Full Name],Students[Starting Rank],"")</f>
        <v/>
      </c>
      <c r="J2990" s="15" t="str">
        <f t="shared" ca="1" si="200"/>
        <v xml:space="preserve">: </v>
      </c>
      <c r="K2990" s="16" t="str">
        <f>_xlfn.XLOOKUP(A2990,Students[Full Name],Students[Start Date],"")</f>
        <v/>
      </c>
      <c r="L2990" s="18">
        <f t="shared" ca="1" si="201"/>
        <v>-1</v>
      </c>
      <c r="M2990" s="18" cm="1">
        <f t="array" aca="1" ref="M2990" ca="1">SUMPRODUCT(Inactives[Days Inactive]*(Inactives[Student]=A2990))/365</f>
        <v>0</v>
      </c>
      <c r="N2990" s="18" t="str" cm="1">
        <f t="array" ref="N2990">IF(LEN($A2990)&gt;0,SUMPRODUCT(($A2990=merged_names)*(_xlfn.TEXTAFTER(N$2, "At ")=merged_belt_colours)*merged_months_at_rank),"")</f>
        <v/>
      </c>
      <c r="O2990" s="18" t="str" cm="1">
        <f t="array" ref="O2990">IF(LEN($A2990)&gt;0,SUMPRODUCT(($A2990=merged_names)*(_xlfn.TEXTAFTER(O$2, "At ")=merged_belt_colours)*merged_months_at_rank),"")</f>
        <v/>
      </c>
      <c r="P2990" s="18" t="str" cm="1">
        <f t="array" ref="P2990">IF(LEN($A2990)&gt;0,SUMPRODUCT(($A2990=merged_names)*(_xlfn.TEXTAFTER(P$2, "At ")=merged_belt_colours)*merged_months_at_rank),"")</f>
        <v/>
      </c>
      <c r="Q2990" s="18" t="str" cm="1">
        <f t="array" ref="Q2990">IF(LEN($A2990)&gt;0,SUMPRODUCT(($A2990=merged_names)*(_xlfn.TEXTAFTER(Q$2, "At ")=merged_belt_colours)*merged_months_at_rank),"")</f>
        <v/>
      </c>
      <c r="R2990" s="18" t="str" cm="1">
        <f t="array" ref="R2990">IF(LEN($A2990)&gt;0,SUMPRODUCT(($A2990=merged_names)*(_xlfn.TEXTAFTER(R$2, "At ")=merged_belt_colours)*merged_months_at_rank),"")</f>
        <v/>
      </c>
    </row>
    <row r="2991" spans="1:18" x14ac:dyDescent="0.25">
      <c r="A2991"/>
      <c r="B2991" s="15" t="str" cm="1">
        <f t="array" ref="B2991">IFERROR(IF(LEN(A2991)&gt;0, IF(SUMPRODUCT((Inactives[Key]=J2991)*(Inactives[Currently Inactive]))=1,"Inactive","Active"),""),"Active")</f>
        <v/>
      </c>
      <c r="C2991" s="16" t="str" cm="1">
        <f t="array" aca="1" ref="C2991" ca="1">IFERROR(_xlfn._xlws.FILTER(Inactives[Inactive On],(Inactives[Key]=J2991)*(Inactives[Currently Inactive]),""),"")</f>
        <v/>
      </c>
      <c r="D2991" s="16" t="str" cm="1">
        <f t="array" aca="1" ref="D2991" ca="1">IFERROR(INDEX(_xlfn.TEXTSPLIT(E2991," "),1),"")</f>
        <v/>
      </c>
      <c r="E2991" s="15" t="str" cm="1">
        <f t="array" aca="1" ref="E2991" ca="1">IFERROR(_xlfn._xlws.FILTER(merged_ranks,(merged_end_dates=DATE(9999,12,31))*(merged_names=A2991)),"")</f>
        <v/>
      </c>
      <c r="F2991" s="17" t="str">
        <f ca="1">_xlfn.XLOOKUP(J2991,Promotions[Promo Key],Promotions[Promo Date],"")</f>
        <v/>
      </c>
      <c r="G2991" s="18" t="str">
        <f t="shared" ca="1" si="199"/>
        <v/>
      </c>
      <c r="H2991" s="18" t="str">
        <f t="shared" ca="1" si="198"/>
        <v/>
      </c>
      <c r="I2991" s="17" t="str">
        <f>_xlfn.XLOOKUP(A2991,Students[Full Name],Students[Starting Rank],"")</f>
        <v/>
      </c>
      <c r="J2991" s="15" t="str">
        <f t="shared" ca="1" si="200"/>
        <v xml:space="preserve">: </v>
      </c>
      <c r="K2991" s="16" t="str">
        <f>_xlfn.XLOOKUP(A2991,Students[Full Name],Students[Start Date],"")</f>
        <v/>
      </c>
      <c r="L2991" s="18">
        <f t="shared" ca="1" si="201"/>
        <v>-1</v>
      </c>
      <c r="M2991" s="18" cm="1">
        <f t="array" aca="1" ref="M2991" ca="1">SUMPRODUCT(Inactives[Days Inactive]*(Inactives[Student]=A2991))/365</f>
        <v>0</v>
      </c>
      <c r="N2991" s="18" t="str" cm="1">
        <f t="array" ref="N2991">IF(LEN($A2991)&gt;0,SUMPRODUCT(($A2991=merged_names)*(_xlfn.TEXTAFTER(N$2, "At ")=merged_belt_colours)*merged_months_at_rank),"")</f>
        <v/>
      </c>
      <c r="O2991" s="18" t="str" cm="1">
        <f t="array" ref="O2991">IF(LEN($A2991)&gt;0,SUMPRODUCT(($A2991=merged_names)*(_xlfn.TEXTAFTER(O$2, "At ")=merged_belt_colours)*merged_months_at_rank),"")</f>
        <v/>
      </c>
      <c r="P2991" s="18" t="str" cm="1">
        <f t="array" ref="P2991">IF(LEN($A2991)&gt;0,SUMPRODUCT(($A2991=merged_names)*(_xlfn.TEXTAFTER(P$2, "At ")=merged_belt_colours)*merged_months_at_rank),"")</f>
        <v/>
      </c>
      <c r="Q2991" s="18" t="str" cm="1">
        <f t="array" ref="Q2991">IF(LEN($A2991)&gt;0,SUMPRODUCT(($A2991=merged_names)*(_xlfn.TEXTAFTER(Q$2, "At ")=merged_belt_colours)*merged_months_at_rank),"")</f>
        <v/>
      </c>
      <c r="R2991" s="18" t="str" cm="1">
        <f t="array" ref="R2991">IF(LEN($A2991)&gt;0,SUMPRODUCT(($A2991=merged_names)*(_xlfn.TEXTAFTER(R$2, "At ")=merged_belt_colours)*merged_months_at_rank),"")</f>
        <v/>
      </c>
    </row>
    <row r="2992" spans="1:18" x14ac:dyDescent="0.25">
      <c r="A2992"/>
      <c r="B2992" s="15" t="str" cm="1">
        <f t="array" ref="B2992">IFERROR(IF(LEN(A2992)&gt;0, IF(SUMPRODUCT((Inactives[Key]=J2992)*(Inactives[Currently Inactive]))=1,"Inactive","Active"),""),"Active")</f>
        <v/>
      </c>
      <c r="C2992" s="16" t="str" cm="1">
        <f t="array" aca="1" ref="C2992" ca="1">IFERROR(_xlfn._xlws.FILTER(Inactives[Inactive On],(Inactives[Key]=J2992)*(Inactives[Currently Inactive]),""),"")</f>
        <v/>
      </c>
      <c r="D2992" s="16" t="str" cm="1">
        <f t="array" aca="1" ref="D2992" ca="1">IFERROR(INDEX(_xlfn.TEXTSPLIT(E2992," "),1),"")</f>
        <v/>
      </c>
      <c r="E2992" s="15" t="str" cm="1">
        <f t="array" aca="1" ref="E2992" ca="1">IFERROR(_xlfn._xlws.FILTER(merged_ranks,(merged_end_dates=DATE(9999,12,31))*(merged_names=A2992)),"")</f>
        <v/>
      </c>
      <c r="F2992" s="17" t="str">
        <f ca="1">_xlfn.XLOOKUP(J2992,Promotions[Promo Key],Promotions[Promo Date],"")</f>
        <v/>
      </c>
      <c r="G2992" s="18" t="str">
        <f t="shared" ca="1" si="199"/>
        <v/>
      </c>
      <c r="H2992" s="18" t="str">
        <f t="shared" ca="1" si="198"/>
        <v/>
      </c>
      <c r="I2992" s="17" t="str">
        <f>_xlfn.XLOOKUP(A2992,Students[Full Name],Students[Starting Rank],"")</f>
        <v/>
      </c>
      <c r="J2992" s="15" t="str">
        <f t="shared" ca="1" si="200"/>
        <v xml:space="preserve">: </v>
      </c>
      <c r="K2992" s="16" t="str">
        <f>_xlfn.XLOOKUP(A2992,Students[Full Name],Students[Start Date],"")</f>
        <v/>
      </c>
      <c r="L2992" s="18">
        <f t="shared" ca="1" si="201"/>
        <v>-1</v>
      </c>
      <c r="M2992" s="18" cm="1">
        <f t="array" aca="1" ref="M2992" ca="1">SUMPRODUCT(Inactives[Days Inactive]*(Inactives[Student]=A2992))/365</f>
        <v>0</v>
      </c>
      <c r="N2992" s="18" t="str" cm="1">
        <f t="array" ref="N2992">IF(LEN($A2992)&gt;0,SUMPRODUCT(($A2992=merged_names)*(_xlfn.TEXTAFTER(N$2, "At ")=merged_belt_colours)*merged_months_at_rank),"")</f>
        <v/>
      </c>
      <c r="O2992" s="18" t="str" cm="1">
        <f t="array" ref="O2992">IF(LEN($A2992)&gt;0,SUMPRODUCT(($A2992=merged_names)*(_xlfn.TEXTAFTER(O$2, "At ")=merged_belt_colours)*merged_months_at_rank),"")</f>
        <v/>
      </c>
      <c r="P2992" s="18" t="str" cm="1">
        <f t="array" ref="P2992">IF(LEN($A2992)&gt;0,SUMPRODUCT(($A2992=merged_names)*(_xlfn.TEXTAFTER(P$2, "At ")=merged_belt_colours)*merged_months_at_rank),"")</f>
        <v/>
      </c>
      <c r="Q2992" s="18" t="str" cm="1">
        <f t="array" ref="Q2992">IF(LEN($A2992)&gt;0,SUMPRODUCT(($A2992=merged_names)*(_xlfn.TEXTAFTER(Q$2, "At ")=merged_belt_colours)*merged_months_at_rank),"")</f>
        <v/>
      </c>
      <c r="R2992" s="18" t="str" cm="1">
        <f t="array" ref="R2992">IF(LEN($A2992)&gt;0,SUMPRODUCT(($A2992=merged_names)*(_xlfn.TEXTAFTER(R$2, "At ")=merged_belt_colours)*merged_months_at_rank),"")</f>
        <v/>
      </c>
    </row>
    <row r="2993" spans="1:18" x14ac:dyDescent="0.25">
      <c r="A2993"/>
      <c r="B2993" s="15" t="str" cm="1">
        <f t="array" ref="B2993">IFERROR(IF(LEN(A2993)&gt;0, IF(SUMPRODUCT((Inactives[Key]=J2993)*(Inactives[Currently Inactive]))=1,"Inactive","Active"),""),"Active")</f>
        <v/>
      </c>
      <c r="C2993" s="16" t="str" cm="1">
        <f t="array" aca="1" ref="C2993" ca="1">IFERROR(_xlfn._xlws.FILTER(Inactives[Inactive On],(Inactives[Key]=J2993)*(Inactives[Currently Inactive]),""),"")</f>
        <v/>
      </c>
      <c r="D2993" s="16" t="str" cm="1">
        <f t="array" aca="1" ref="D2993" ca="1">IFERROR(INDEX(_xlfn.TEXTSPLIT(E2993," "),1),"")</f>
        <v/>
      </c>
      <c r="E2993" s="15" t="str" cm="1">
        <f t="array" aca="1" ref="E2993" ca="1">IFERROR(_xlfn._xlws.FILTER(merged_ranks,(merged_end_dates=DATE(9999,12,31))*(merged_names=A2993)),"")</f>
        <v/>
      </c>
      <c r="F2993" s="17" t="str">
        <f ca="1">_xlfn.XLOOKUP(J2993,Promotions[Promo Key],Promotions[Promo Date],"")</f>
        <v/>
      </c>
      <c r="G2993" s="18" t="str">
        <f t="shared" ca="1" si="199"/>
        <v/>
      </c>
      <c r="H2993" s="18" t="str">
        <f t="shared" ca="1" si="198"/>
        <v/>
      </c>
      <c r="I2993" s="17" t="str">
        <f>_xlfn.XLOOKUP(A2993,Students[Full Name],Students[Starting Rank],"")</f>
        <v/>
      </c>
      <c r="J2993" s="15" t="str">
        <f t="shared" ca="1" si="200"/>
        <v xml:space="preserve">: </v>
      </c>
      <c r="K2993" s="16" t="str">
        <f>_xlfn.XLOOKUP(A2993,Students[Full Name],Students[Start Date],"")</f>
        <v/>
      </c>
      <c r="L2993" s="18">
        <f t="shared" ca="1" si="201"/>
        <v>-1</v>
      </c>
      <c r="M2993" s="18" cm="1">
        <f t="array" aca="1" ref="M2993" ca="1">SUMPRODUCT(Inactives[Days Inactive]*(Inactives[Student]=A2993))/365</f>
        <v>0</v>
      </c>
      <c r="N2993" s="18" t="str" cm="1">
        <f t="array" ref="N2993">IF(LEN($A2993)&gt;0,SUMPRODUCT(($A2993=merged_names)*(_xlfn.TEXTAFTER(N$2, "At ")=merged_belt_colours)*merged_months_at_rank),"")</f>
        <v/>
      </c>
      <c r="O2993" s="18" t="str" cm="1">
        <f t="array" ref="O2993">IF(LEN($A2993)&gt;0,SUMPRODUCT(($A2993=merged_names)*(_xlfn.TEXTAFTER(O$2, "At ")=merged_belt_colours)*merged_months_at_rank),"")</f>
        <v/>
      </c>
      <c r="P2993" s="18" t="str" cm="1">
        <f t="array" ref="P2993">IF(LEN($A2993)&gt;0,SUMPRODUCT(($A2993=merged_names)*(_xlfn.TEXTAFTER(P$2, "At ")=merged_belt_colours)*merged_months_at_rank),"")</f>
        <v/>
      </c>
      <c r="Q2993" s="18" t="str" cm="1">
        <f t="array" ref="Q2993">IF(LEN($A2993)&gt;0,SUMPRODUCT(($A2993=merged_names)*(_xlfn.TEXTAFTER(Q$2, "At ")=merged_belt_colours)*merged_months_at_rank),"")</f>
        <v/>
      </c>
      <c r="R2993" s="18" t="str" cm="1">
        <f t="array" ref="R2993">IF(LEN($A2993)&gt;0,SUMPRODUCT(($A2993=merged_names)*(_xlfn.TEXTAFTER(R$2, "At ")=merged_belt_colours)*merged_months_at_rank),"")</f>
        <v/>
      </c>
    </row>
    <row r="2994" spans="1:18" x14ac:dyDescent="0.25">
      <c r="A2994"/>
      <c r="B2994" s="15" t="str" cm="1">
        <f t="array" ref="B2994">IFERROR(IF(LEN(A2994)&gt;0, IF(SUMPRODUCT((Inactives[Key]=J2994)*(Inactives[Currently Inactive]))=1,"Inactive","Active"),""),"Active")</f>
        <v/>
      </c>
      <c r="C2994" s="16" t="str" cm="1">
        <f t="array" aca="1" ref="C2994" ca="1">IFERROR(_xlfn._xlws.FILTER(Inactives[Inactive On],(Inactives[Key]=J2994)*(Inactives[Currently Inactive]),""),"")</f>
        <v/>
      </c>
      <c r="D2994" s="16" t="str" cm="1">
        <f t="array" aca="1" ref="D2994" ca="1">IFERROR(INDEX(_xlfn.TEXTSPLIT(E2994," "),1),"")</f>
        <v/>
      </c>
      <c r="E2994" s="15" t="str" cm="1">
        <f t="array" aca="1" ref="E2994" ca="1">IFERROR(_xlfn._xlws.FILTER(merged_ranks,(merged_end_dates=DATE(9999,12,31))*(merged_names=A2994)),"")</f>
        <v/>
      </c>
      <c r="F2994" s="17" t="str">
        <f ca="1">_xlfn.XLOOKUP(J2994,Promotions[Promo Key],Promotions[Promo Date],"")</f>
        <v/>
      </c>
      <c r="G2994" s="18" t="str">
        <f t="shared" ca="1" si="199"/>
        <v/>
      </c>
      <c r="H2994" s="18" t="str">
        <f t="shared" ca="1" si="198"/>
        <v/>
      </c>
      <c r="I2994" s="17" t="str">
        <f>_xlfn.XLOOKUP(A2994,Students[Full Name],Students[Starting Rank],"")</f>
        <v/>
      </c>
      <c r="J2994" s="15" t="str">
        <f t="shared" ca="1" si="200"/>
        <v xml:space="preserve">: </v>
      </c>
      <c r="K2994" s="16" t="str">
        <f>_xlfn.XLOOKUP(A2994,Students[Full Name],Students[Start Date],"")</f>
        <v/>
      </c>
      <c r="L2994" s="18">
        <f t="shared" ca="1" si="201"/>
        <v>-1</v>
      </c>
      <c r="M2994" s="18" cm="1">
        <f t="array" aca="1" ref="M2994" ca="1">SUMPRODUCT(Inactives[Days Inactive]*(Inactives[Student]=A2994))/365</f>
        <v>0</v>
      </c>
      <c r="N2994" s="18" t="str" cm="1">
        <f t="array" ref="N2994">IF(LEN($A2994)&gt;0,SUMPRODUCT(($A2994=merged_names)*(_xlfn.TEXTAFTER(N$2, "At ")=merged_belt_colours)*merged_months_at_rank),"")</f>
        <v/>
      </c>
      <c r="O2994" s="18" t="str" cm="1">
        <f t="array" ref="O2994">IF(LEN($A2994)&gt;0,SUMPRODUCT(($A2994=merged_names)*(_xlfn.TEXTAFTER(O$2, "At ")=merged_belt_colours)*merged_months_at_rank),"")</f>
        <v/>
      </c>
      <c r="P2994" s="18" t="str" cm="1">
        <f t="array" ref="P2994">IF(LEN($A2994)&gt;0,SUMPRODUCT(($A2994=merged_names)*(_xlfn.TEXTAFTER(P$2, "At ")=merged_belt_colours)*merged_months_at_rank),"")</f>
        <v/>
      </c>
      <c r="Q2994" s="18" t="str" cm="1">
        <f t="array" ref="Q2994">IF(LEN($A2994)&gt;0,SUMPRODUCT(($A2994=merged_names)*(_xlfn.TEXTAFTER(Q$2, "At ")=merged_belt_colours)*merged_months_at_rank),"")</f>
        <v/>
      </c>
      <c r="R2994" s="18" t="str" cm="1">
        <f t="array" ref="R2994">IF(LEN($A2994)&gt;0,SUMPRODUCT(($A2994=merged_names)*(_xlfn.TEXTAFTER(R$2, "At ")=merged_belt_colours)*merged_months_at_rank),"")</f>
        <v/>
      </c>
    </row>
    <row r="2995" spans="1:18" x14ac:dyDescent="0.25">
      <c r="A2995"/>
      <c r="B2995" s="15" t="str" cm="1">
        <f t="array" ref="B2995">IFERROR(IF(LEN(A2995)&gt;0, IF(SUMPRODUCT((Inactives[Key]=J2995)*(Inactives[Currently Inactive]))=1,"Inactive","Active"),""),"Active")</f>
        <v/>
      </c>
      <c r="C2995" s="16" t="str" cm="1">
        <f t="array" aca="1" ref="C2995" ca="1">IFERROR(_xlfn._xlws.FILTER(Inactives[Inactive On],(Inactives[Key]=J2995)*(Inactives[Currently Inactive]),""),"")</f>
        <v/>
      </c>
      <c r="D2995" s="16" t="str" cm="1">
        <f t="array" aca="1" ref="D2995" ca="1">IFERROR(INDEX(_xlfn.TEXTSPLIT(E2995," "),1),"")</f>
        <v/>
      </c>
      <c r="E2995" s="15" t="str" cm="1">
        <f t="array" aca="1" ref="E2995" ca="1">IFERROR(_xlfn._xlws.FILTER(merged_ranks,(merged_end_dates=DATE(9999,12,31))*(merged_names=A2995)),"")</f>
        <v/>
      </c>
      <c r="F2995" s="17" t="str">
        <f ca="1">_xlfn.XLOOKUP(J2995,Promotions[Promo Key],Promotions[Promo Date],"")</f>
        <v/>
      </c>
      <c r="G2995" s="18" t="str">
        <f t="shared" ca="1" si="199"/>
        <v/>
      </c>
      <c r="H2995" s="18" t="str">
        <f t="shared" ca="1" si="198"/>
        <v/>
      </c>
      <c r="I2995" s="17" t="str">
        <f>_xlfn.XLOOKUP(A2995,Students[Full Name],Students[Starting Rank],"")</f>
        <v/>
      </c>
      <c r="J2995" s="15" t="str">
        <f t="shared" ca="1" si="200"/>
        <v xml:space="preserve">: </v>
      </c>
      <c r="K2995" s="16" t="str">
        <f>_xlfn.XLOOKUP(A2995,Students[Full Name],Students[Start Date],"")</f>
        <v/>
      </c>
      <c r="L2995" s="18">
        <f t="shared" ca="1" si="201"/>
        <v>-1</v>
      </c>
      <c r="M2995" s="18" cm="1">
        <f t="array" aca="1" ref="M2995" ca="1">SUMPRODUCT(Inactives[Days Inactive]*(Inactives[Student]=A2995))/365</f>
        <v>0</v>
      </c>
      <c r="N2995" s="18" t="str" cm="1">
        <f t="array" ref="N2995">IF(LEN($A2995)&gt;0,SUMPRODUCT(($A2995=merged_names)*(_xlfn.TEXTAFTER(N$2, "At ")=merged_belt_colours)*merged_months_at_rank),"")</f>
        <v/>
      </c>
      <c r="O2995" s="18" t="str" cm="1">
        <f t="array" ref="O2995">IF(LEN($A2995)&gt;0,SUMPRODUCT(($A2995=merged_names)*(_xlfn.TEXTAFTER(O$2, "At ")=merged_belt_colours)*merged_months_at_rank),"")</f>
        <v/>
      </c>
      <c r="P2995" s="18" t="str" cm="1">
        <f t="array" ref="P2995">IF(LEN($A2995)&gt;0,SUMPRODUCT(($A2995=merged_names)*(_xlfn.TEXTAFTER(P$2, "At ")=merged_belt_colours)*merged_months_at_rank),"")</f>
        <v/>
      </c>
      <c r="Q2995" s="18" t="str" cm="1">
        <f t="array" ref="Q2995">IF(LEN($A2995)&gt;0,SUMPRODUCT(($A2995=merged_names)*(_xlfn.TEXTAFTER(Q$2, "At ")=merged_belt_colours)*merged_months_at_rank),"")</f>
        <v/>
      </c>
      <c r="R2995" s="18" t="str" cm="1">
        <f t="array" ref="R2995">IF(LEN($A2995)&gt;0,SUMPRODUCT(($A2995=merged_names)*(_xlfn.TEXTAFTER(R$2, "At ")=merged_belt_colours)*merged_months_at_rank),"")</f>
        <v/>
      </c>
    </row>
    <row r="2996" spans="1:18" x14ac:dyDescent="0.25">
      <c r="A2996"/>
      <c r="B2996" s="15" t="str" cm="1">
        <f t="array" ref="B2996">IFERROR(IF(LEN(A2996)&gt;0, IF(SUMPRODUCT((Inactives[Key]=J2996)*(Inactives[Currently Inactive]))=1,"Inactive","Active"),""),"Active")</f>
        <v/>
      </c>
      <c r="C2996" s="16" t="str" cm="1">
        <f t="array" aca="1" ref="C2996" ca="1">IFERROR(_xlfn._xlws.FILTER(Inactives[Inactive On],(Inactives[Key]=J2996)*(Inactives[Currently Inactive]),""),"")</f>
        <v/>
      </c>
      <c r="D2996" s="16" t="str" cm="1">
        <f t="array" aca="1" ref="D2996" ca="1">IFERROR(INDEX(_xlfn.TEXTSPLIT(E2996," "),1),"")</f>
        <v/>
      </c>
      <c r="E2996" s="15" t="str" cm="1">
        <f t="array" aca="1" ref="E2996" ca="1">IFERROR(_xlfn._xlws.FILTER(merged_ranks,(merged_end_dates=DATE(9999,12,31))*(merged_names=A2996)),"")</f>
        <v/>
      </c>
      <c r="F2996" s="17" t="str">
        <f ca="1">_xlfn.XLOOKUP(J2996,Promotions[Promo Key],Promotions[Promo Date],"")</f>
        <v/>
      </c>
      <c r="G2996" s="18" t="str">
        <f t="shared" ca="1" si="199"/>
        <v/>
      </c>
      <c r="H2996" s="18" t="str">
        <f t="shared" ca="1" si="198"/>
        <v/>
      </c>
      <c r="I2996" s="17" t="str">
        <f>_xlfn.XLOOKUP(A2996,Students[Full Name],Students[Starting Rank],"")</f>
        <v/>
      </c>
      <c r="J2996" s="15" t="str">
        <f t="shared" ca="1" si="200"/>
        <v xml:space="preserve">: </v>
      </c>
      <c r="K2996" s="16" t="str">
        <f>_xlfn.XLOOKUP(A2996,Students[Full Name],Students[Start Date],"")</f>
        <v/>
      </c>
      <c r="L2996" s="18">
        <f t="shared" ca="1" si="201"/>
        <v>-1</v>
      </c>
      <c r="M2996" s="18" cm="1">
        <f t="array" aca="1" ref="M2996" ca="1">SUMPRODUCT(Inactives[Days Inactive]*(Inactives[Student]=A2996))/365</f>
        <v>0</v>
      </c>
      <c r="N2996" s="18" t="str" cm="1">
        <f t="array" ref="N2996">IF(LEN($A2996)&gt;0,SUMPRODUCT(($A2996=merged_names)*(_xlfn.TEXTAFTER(N$2, "At ")=merged_belt_colours)*merged_months_at_rank),"")</f>
        <v/>
      </c>
      <c r="O2996" s="18" t="str" cm="1">
        <f t="array" ref="O2996">IF(LEN($A2996)&gt;0,SUMPRODUCT(($A2996=merged_names)*(_xlfn.TEXTAFTER(O$2, "At ")=merged_belt_colours)*merged_months_at_rank),"")</f>
        <v/>
      </c>
      <c r="P2996" s="18" t="str" cm="1">
        <f t="array" ref="P2996">IF(LEN($A2996)&gt;0,SUMPRODUCT(($A2996=merged_names)*(_xlfn.TEXTAFTER(P$2, "At ")=merged_belt_colours)*merged_months_at_rank),"")</f>
        <v/>
      </c>
      <c r="Q2996" s="18" t="str" cm="1">
        <f t="array" ref="Q2996">IF(LEN($A2996)&gt;0,SUMPRODUCT(($A2996=merged_names)*(_xlfn.TEXTAFTER(Q$2, "At ")=merged_belt_colours)*merged_months_at_rank),"")</f>
        <v/>
      </c>
      <c r="R2996" s="18" t="str" cm="1">
        <f t="array" ref="R2996">IF(LEN($A2996)&gt;0,SUMPRODUCT(($A2996=merged_names)*(_xlfn.TEXTAFTER(R$2, "At ")=merged_belt_colours)*merged_months_at_rank),"")</f>
        <v/>
      </c>
    </row>
    <row r="2997" spans="1:18" x14ac:dyDescent="0.25">
      <c r="A2997"/>
      <c r="B2997" s="15" t="str" cm="1">
        <f t="array" ref="B2997">IFERROR(IF(LEN(A2997)&gt;0, IF(SUMPRODUCT((Inactives[Key]=J2997)*(Inactives[Currently Inactive]))=1,"Inactive","Active"),""),"Active")</f>
        <v/>
      </c>
      <c r="C2997" s="16" t="str" cm="1">
        <f t="array" aca="1" ref="C2997" ca="1">IFERROR(_xlfn._xlws.FILTER(Inactives[Inactive On],(Inactives[Key]=J2997)*(Inactives[Currently Inactive]),""),"")</f>
        <v/>
      </c>
      <c r="D2997" s="16" t="str" cm="1">
        <f t="array" aca="1" ref="D2997" ca="1">IFERROR(INDEX(_xlfn.TEXTSPLIT(E2997," "),1),"")</f>
        <v/>
      </c>
      <c r="E2997" s="15" t="str" cm="1">
        <f t="array" aca="1" ref="E2997" ca="1">IFERROR(_xlfn._xlws.FILTER(merged_ranks,(merged_end_dates=DATE(9999,12,31))*(merged_names=A2997)),"")</f>
        <v/>
      </c>
      <c r="F2997" s="17" t="str">
        <f ca="1">_xlfn.XLOOKUP(J2997,Promotions[Promo Key],Promotions[Promo Date],"")</f>
        <v/>
      </c>
      <c r="G2997" s="18" t="str">
        <f t="shared" ca="1" si="199"/>
        <v/>
      </c>
      <c r="H2997" s="18" t="str">
        <f t="shared" ca="1" si="198"/>
        <v/>
      </c>
      <c r="I2997" s="17" t="str">
        <f>_xlfn.XLOOKUP(A2997,Students[Full Name],Students[Starting Rank],"")</f>
        <v/>
      </c>
      <c r="J2997" s="15" t="str">
        <f t="shared" ca="1" si="200"/>
        <v xml:space="preserve">: </v>
      </c>
      <c r="K2997" s="16" t="str">
        <f>_xlfn.XLOOKUP(A2997,Students[Full Name],Students[Start Date],"")</f>
        <v/>
      </c>
      <c r="L2997" s="18">
        <f t="shared" ca="1" si="201"/>
        <v>-1</v>
      </c>
      <c r="M2997" s="18" cm="1">
        <f t="array" aca="1" ref="M2997" ca="1">SUMPRODUCT(Inactives[Days Inactive]*(Inactives[Student]=A2997))/365</f>
        <v>0</v>
      </c>
      <c r="N2997" s="18" t="str" cm="1">
        <f t="array" ref="N2997">IF(LEN($A2997)&gt;0,SUMPRODUCT(($A2997=merged_names)*(_xlfn.TEXTAFTER(N$2, "At ")=merged_belt_colours)*merged_months_at_rank),"")</f>
        <v/>
      </c>
      <c r="O2997" s="18" t="str" cm="1">
        <f t="array" ref="O2997">IF(LEN($A2997)&gt;0,SUMPRODUCT(($A2997=merged_names)*(_xlfn.TEXTAFTER(O$2, "At ")=merged_belt_colours)*merged_months_at_rank),"")</f>
        <v/>
      </c>
      <c r="P2997" s="18" t="str" cm="1">
        <f t="array" ref="P2997">IF(LEN($A2997)&gt;0,SUMPRODUCT(($A2997=merged_names)*(_xlfn.TEXTAFTER(P$2, "At ")=merged_belt_colours)*merged_months_at_rank),"")</f>
        <v/>
      </c>
      <c r="Q2997" s="18" t="str" cm="1">
        <f t="array" ref="Q2997">IF(LEN($A2997)&gt;0,SUMPRODUCT(($A2997=merged_names)*(_xlfn.TEXTAFTER(Q$2, "At ")=merged_belt_colours)*merged_months_at_rank),"")</f>
        <v/>
      </c>
      <c r="R2997" s="18" t="str" cm="1">
        <f t="array" ref="R2997">IF(LEN($A2997)&gt;0,SUMPRODUCT(($A2997=merged_names)*(_xlfn.TEXTAFTER(R$2, "At ")=merged_belt_colours)*merged_months_at_rank),"")</f>
        <v/>
      </c>
    </row>
    <row r="2998" spans="1:18" x14ac:dyDescent="0.25">
      <c r="A2998"/>
      <c r="B2998" s="15" t="str" cm="1">
        <f t="array" ref="B2998">IFERROR(IF(LEN(A2998)&gt;0, IF(SUMPRODUCT((Inactives[Key]=J2998)*(Inactives[Currently Inactive]))=1,"Inactive","Active"),""),"Active")</f>
        <v/>
      </c>
      <c r="C2998" s="16" t="str" cm="1">
        <f t="array" aca="1" ref="C2998" ca="1">IFERROR(_xlfn._xlws.FILTER(Inactives[Inactive On],(Inactives[Key]=J2998)*(Inactives[Currently Inactive]),""),"")</f>
        <v/>
      </c>
      <c r="D2998" s="16" t="str" cm="1">
        <f t="array" aca="1" ref="D2998" ca="1">IFERROR(INDEX(_xlfn.TEXTSPLIT(E2998," "),1),"")</f>
        <v/>
      </c>
      <c r="E2998" s="15" t="str" cm="1">
        <f t="array" aca="1" ref="E2998" ca="1">IFERROR(_xlfn._xlws.FILTER(merged_ranks,(merged_end_dates=DATE(9999,12,31))*(merged_names=A2998)),"")</f>
        <v/>
      </c>
      <c r="F2998" s="17" t="str">
        <f ca="1">_xlfn.XLOOKUP(J2998,Promotions[Promo Key],Promotions[Promo Date],"")</f>
        <v/>
      </c>
      <c r="G2998" s="18" t="str">
        <f t="shared" ca="1" si="199"/>
        <v/>
      </c>
      <c r="H2998" s="18" t="str">
        <f t="shared" ca="1" si="198"/>
        <v/>
      </c>
      <c r="I2998" s="17" t="str">
        <f>_xlfn.XLOOKUP(A2998,Students[Full Name],Students[Starting Rank],"")</f>
        <v/>
      </c>
      <c r="J2998" s="15" t="str">
        <f t="shared" ca="1" si="200"/>
        <v xml:space="preserve">: </v>
      </c>
      <c r="K2998" s="16" t="str">
        <f>_xlfn.XLOOKUP(A2998,Students[Full Name],Students[Start Date],"")</f>
        <v/>
      </c>
      <c r="L2998" s="18">
        <f t="shared" ca="1" si="201"/>
        <v>-1</v>
      </c>
      <c r="M2998" s="18" cm="1">
        <f t="array" aca="1" ref="M2998" ca="1">SUMPRODUCT(Inactives[Days Inactive]*(Inactives[Student]=A2998))/365</f>
        <v>0</v>
      </c>
      <c r="N2998" s="18" t="str" cm="1">
        <f t="array" ref="N2998">IF(LEN($A2998)&gt;0,SUMPRODUCT(($A2998=merged_names)*(_xlfn.TEXTAFTER(N$2, "At ")=merged_belt_colours)*merged_months_at_rank),"")</f>
        <v/>
      </c>
      <c r="O2998" s="18" t="str" cm="1">
        <f t="array" ref="O2998">IF(LEN($A2998)&gt;0,SUMPRODUCT(($A2998=merged_names)*(_xlfn.TEXTAFTER(O$2, "At ")=merged_belt_colours)*merged_months_at_rank),"")</f>
        <v/>
      </c>
      <c r="P2998" s="18" t="str" cm="1">
        <f t="array" ref="P2998">IF(LEN($A2998)&gt;0,SUMPRODUCT(($A2998=merged_names)*(_xlfn.TEXTAFTER(P$2, "At ")=merged_belt_colours)*merged_months_at_rank),"")</f>
        <v/>
      </c>
      <c r="Q2998" s="18" t="str" cm="1">
        <f t="array" ref="Q2998">IF(LEN($A2998)&gt;0,SUMPRODUCT(($A2998=merged_names)*(_xlfn.TEXTAFTER(Q$2, "At ")=merged_belt_colours)*merged_months_at_rank),"")</f>
        <v/>
      </c>
      <c r="R2998" s="18" t="str" cm="1">
        <f t="array" ref="R2998">IF(LEN($A2998)&gt;0,SUMPRODUCT(($A2998=merged_names)*(_xlfn.TEXTAFTER(R$2, "At ")=merged_belt_colours)*merged_months_at_rank),"")</f>
        <v/>
      </c>
    </row>
    <row r="2999" spans="1:18" x14ac:dyDescent="0.25">
      <c r="A2999"/>
      <c r="B2999" s="15" t="str" cm="1">
        <f t="array" ref="B2999">IFERROR(IF(LEN(A2999)&gt;0, IF(SUMPRODUCT((Inactives[Key]=J2999)*(Inactives[Currently Inactive]))=1,"Inactive","Active"),""),"Active")</f>
        <v/>
      </c>
      <c r="C2999" s="16" t="str" cm="1">
        <f t="array" aca="1" ref="C2999" ca="1">IFERROR(_xlfn._xlws.FILTER(Inactives[Inactive On],(Inactives[Key]=J2999)*(Inactives[Currently Inactive]),""),"")</f>
        <v/>
      </c>
      <c r="D2999" s="16" t="str" cm="1">
        <f t="array" aca="1" ref="D2999" ca="1">IFERROR(INDEX(_xlfn.TEXTSPLIT(E2999," "),1),"")</f>
        <v/>
      </c>
      <c r="E2999" s="15" t="str" cm="1">
        <f t="array" aca="1" ref="E2999" ca="1">IFERROR(_xlfn._xlws.FILTER(merged_ranks,(merged_end_dates=DATE(9999,12,31))*(merged_names=A2999)),"")</f>
        <v/>
      </c>
      <c r="F2999" s="17" t="str">
        <f ca="1">_xlfn.XLOOKUP(J2999,Promotions[Promo Key],Promotions[Promo Date],"")</f>
        <v/>
      </c>
      <c r="G2999" s="18" t="str">
        <f t="shared" ca="1" si="199"/>
        <v/>
      </c>
      <c r="H2999" s="18" t="str">
        <f t="shared" ca="1" si="198"/>
        <v/>
      </c>
      <c r="I2999" s="17" t="str">
        <f>_xlfn.XLOOKUP(A2999,Students[Full Name],Students[Starting Rank],"")</f>
        <v/>
      </c>
      <c r="J2999" s="15" t="str">
        <f t="shared" ca="1" si="200"/>
        <v xml:space="preserve">: </v>
      </c>
      <c r="K2999" s="16" t="str">
        <f>_xlfn.XLOOKUP(A2999,Students[Full Name],Students[Start Date],"")</f>
        <v/>
      </c>
      <c r="L2999" s="18">
        <f t="shared" ca="1" si="201"/>
        <v>-1</v>
      </c>
      <c r="M2999" s="18" cm="1">
        <f t="array" aca="1" ref="M2999" ca="1">SUMPRODUCT(Inactives[Days Inactive]*(Inactives[Student]=A2999))/365</f>
        <v>0</v>
      </c>
      <c r="N2999" s="18" t="str" cm="1">
        <f t="array" ref="N2999">IF(LEN($A2999)&gt;0,SUMPRODUCT(($A2999=merged_names)*(_xlfn.TEXTAFTER(N$2, "At ")=merged_belt_colours)*merged_months_at_rank),"")</f>
        <v/>
      </c>
      <c r="O2999" s="18" t="str" cm="1">
        <f t="array" ref="O2999">IF(LEN($A2999)&gt;0,SUMPRODUCT(($A2999=merged_names)*(_xlfn.TEXTAFTER(O$2, "At ")=merged_belt_colours)*merged_months_at_rank),"")</f>
        <v/>
      </c>
      <c r="P2999" s="18" t="str" cm="1">
        <f t="array" ref="P2999">IF(LEN($A2999)&gt;0,SUMPRODUCT(($A2999=merged_names)*(_xlfn.TEXTAFTER(P$2, "At ")=merged_belt_colours)*merged_months_at_rank),"")</f>
        <v/>
      </c>
      <c r="Q2999" s="18" t="str" cm="1">
        <f t="array" ref="Q2999">IF(LEN($A2999)&gt;0,SUMPRODUCT(($A2999=merged_names)*(_xlfn.TEXTAFTER(Q$2, "At ")=merged_belt_colours)*merged_months_at_rank),"")</f>
        <v/>
      </c>
      <c r="R2999" s="18" t="str" cm="1">
        <f t="array" ref="R2999">IF(LEN($A2999)&gt;0,SUMPRODUCT(($A2999=merged_names)*(_xlfn.TEXTAFTER(R$2, "At ")=merged_belt_colours)*merged_months_at_rank),"")</f>
        <v/>
      </c>
    </row>
    <row r="3000" spans="1:18" x14ac:dyDescent="0.25">
      <c r="A3000"/>
      <c r="B3000" s="15" t="str" cm="1">
        <f t="array" ref="B3000">IFERROR(IF(LEN(A3000)&gt;0, IF(SUMPRODUCT((Inactives[Key]=J3000)*(Inactives[Currently Inactive]))=1,"Inactive","Active"),""),"Active")</f>
        <v/>
      </c>
      <c r="C3000" s="16" t="str" cm="1">
        <f t="array" aca="1" ref="C3000" ca="1">IFERROR(_xlfn._xlws.FILTER(Inactives[Inactive On],(Inactives[Key]=J3000)*(Inactives[Currently Inactive]),""),"")</f>
        <v/>
      </c>
      <c r="D3000" s="16" t="str" cm="1">
        <f t="array" aca="1" ref="D3000" ca="1">IFERROR(INDEX(_xlfn.TEXTSPLIT(E3000," "),1),"")</f>
        <v/>
      </c>
      <c r="E3000" s="15" t="str" cm="1">
        <f t="array" aca="1" ref="E3000" ca="1">IFERROR(_xlfn._xlws.FILTER(merged_ranks,(merged_end_dates=DATE(9999,12,31))*(merged_names=A3000)),"")</f>
        <v/>
      </c>
      <c r="F3000" s="17" t="str">
        <f ca="1">_xlfn.XLOOKUP(J3000,Promotions[Promo Key],Promotions[Promo Date],"")</f>
        <v/>
      </c>
      <c r="G3000" s="18" t="str">
        <f t="shared" ca="1" si="199"/>
        <v/>
      </c>
      <c r="H3000" s="18" t="str">
        <f t="shared" ca="1" si="198"/>
        <v/>
      </c>
      <c r="I3000" s="17" t="str">
        <f>_xlfn.XLOOKUP(A3000,Students[Full Name],Students[Starting Rank],"")</f>
        <v/>
      </c>
      <c r="J3000" s="15" t="str">
        <f t="shared" ca="1" si="200"/>
        <v xml:space="preserve">: </v>
      </c>
      <c r="K3000" s="16" t="str">
        <f>_xlfn.XLOOKUP(A3000,Students[Full Name],Students[Start Date],"")</f>
        <v/>
      </c>
      <c r="L3000" s="18">
        <f t="shared" ca="1" si="201"/>
        <v>-1</v>
      </c>
      <c r="M3000" s="18" cm="1">
        <f t="array" aca="1" ref="M3000" ca="1">SUMPRODUCT(Inactives[Days Inactive]*(Inactives[Student]=A3000))/365</f>
        <v>0</v>
      </c>
      <c r="N3000" s="18" t="str" cm="1">
        <f t="array" ref="N3000">IF(LEN($A3000)&gt;0,SUMPRODUCT(($A3000=merged_names)*(_xlfn.TEXTAFTER(N$2, "At ")=merged_belt_colours)*merged_months_at_rank),"")</f>
        <v/>
      </c>
      <c r="O3000" s="18" t="str" cm="1">
        <f t="array" ref="O3000">IF(LEN($A3000)&gt;0,SUMPRODUCT(($A3000=merged_names)*(_xlfn.TEXTAFTER(O$2, "At ")=merged_belt_colours)*merged_months_at_rank),"")</f>
        <v/>
      </c>
      <c r="P3000" s="18" t="str" cm="1">
        <f t="array" ref="P3000">IF(LEN($A3000)&gt;0,SUMPRODUCT(($A3000=merged_names)*(_xlfn.TEXTAFTER(P$2, "At ")=merged_belt_colours)*merged_months_at_rank),"")</f>
        <v/>
      </c>
      <c r="Q3000" s="18" t="str" cm="1">
        <f t="array" ref="Q3000">IF(LEN($A3000)&gt;0,SUMPRODUCT(($A3000=merged_names)*(_xlfn.TEXTAFTER(Q$2, "At ")=merged_belt_colours)*merged_months_at_rank),"")</f>
        <v/>
      </c>
      <c r="R3000" s="18" t="str" cm="1">
        <f t="array" ref="R3000">IF(LEN($A3000)&gt;0,SUMPRODUCT(($A3000=merged_names)*(_xlfn.TEXTAFTER(R$2, "At ")=merged_belt_colours)*merged_months_at_rank),"")</f>
        <v/>
      </c>
    </row>
    <row r="3001" spans="1:18" x14ac:dyDescent="0.25">
      <c r="A3001"/>
      <c r="B3001" s="15" t="str" cm="1">
        <f t="array" ref="B3001">IFERROR(IF(LEN(A3001)&gt;0, IF(SUMPRODUCT((Inactives[Key]=J3001)*(Inactives[Currently Inactive]))=1,"Inactive","Active"),""),"Active")</f>
        <v/>
      </c>
      <c r="C3001" s="16" t="str" cm="1">
        <f t="array" aca="1" ref="C3001" ca="1">IFERROR(_xlfn._xlws.FILTER(Inactives[Inactive On],(Inactives[Key]=J3001)*(Inactives[Currently Inactive]),""),"")</f>
        <v/>
      </c>
      <c r="D3001" s="16" t="str" cm="1">
        <f t="array" aca="1" ref="D3001" ca="1">IFERROR(INDEX(_xlfn.TEXTSPLIT(E3001," "),1),"")</f>
        <v/>
      </c>
      <c r="E3001" s="15" t="str" cm="1">
        <f t="array" aca="1" ref="E3001" ca="1">IFERROR(_xlfn._xlws.FILTER(merged_ranks,(merged_end_dates=DATE(9999,12,31))*(merged_names=A3001)),"")</f>
        <v/>
      </c>
      <c r="F3001" s="17" t="str">
        <f ca="1">_xlfn.XLOOKUP(J3001,Promotions[Promo Key],Promotions[Promo Date],"")</f>
        <v/>
      </c>
      <c r="G3001" s="18" t="str">
        <f t="shared" ca="1" si="199"/>
        <v/>
      </c>
      <c r="H3001" s="18" t="str">
        <f t="shared" ca="1" si="198"/>
        <v/>
      </c>
      <c r="I3001" s="17" t="str">
        <f>_xlfn.XLOOKUP(A3001,Students[Full Name],Students[Starting Rank],"")</f>
        <v/>
      </c>
      <c r="J3001" s="15" t="str">
        <f t="shared" ca="1" si="200"/>
        <v xml:space="preserve">: </v>
      </c>
      <c r="K3001" s="16" t="str">
        <f>_xlfn.XLOOKUP(A3001,Students[Full Name],Students[Start Date],"")</f>
        <v/>
      </c>
      <c r="L3001" s="18">
        <f t="shared" ca="1" si="201"/>
        <v>-1</v>
      </c>
      <c r="M3001" s="18" cm="1">
        <f t="array" aca="1" ref="M3001" ca="1">SUMPRODUCT(Inactives[Days Inactive]*(Inactives[Student]=A3001))/365</f>
        <v>0</v>
      </c>
      <c r="N3001" s="18" t="str" cm="1">
        <f t="array" ref="N3001">IF(LEN($A3001)&gt;0,SUMPRODUCT(($A3001=merged_names)*(_xlfn.TEXTAFTER(N$2, "At ")=merged_belt_colours)*merged_months_at_rank),"")</f>
        <v/>
      </c>
      <c r="O3001" s="18" t="str" cm="1">
        <f t="array" ref="O3001">IF(LEN($A3001)&gt;0,SUMPRODUCT(($A3001=merged_names)*(_xlfn.TEXTAFTER(O$2, "At ")=merged_belt_colours)*merged_months_at_rank),"")</f>
        <v/>
      </c>
      <c r="P3001" s="18" t="str" cm="1">
        <f t="array" ref="P3001">IF(LEN($A3001)&gt;0,SUMPRODUCT(($A3001=merged_names)*(_xlfn.TEXTAFTER(P$2, "At ")=merged_belt_colours)*merged_months_at_rank),"")</f>
        <v/>
      </c>
      <c r="Q3001" s="18" t="str" cm="1">
        <f t="array" ref="Q3001">IF(LEN($A3001)&gt;0,SUMPRODUCT(($A3001=merged_names)*(_xlfn.TEXTAFTER(Q$2, "At ")=merged_belt_colours)*merged_months_at_rank),"")</f>
        <v/>
      </c>
      <c r="R3001" s="18" t="str" cm="1">
        <f t="array" ref="R3001">IF(LEN($A3001)&gt;0,SUMPRODUCT(($A3001=merged_names)*(_xlfn.TEXTAFTER(R$2, "At ")=merged_belt_colours)*merged_months_at_rank),"")</f>
        <v/>
      </c>
    </row>
    <row r="3002" spans="1:18" x14ac:dyDescent="0.25">
      <c r="A3002"/>
      <c r="B3002" s="15" t="str" cm="1">
        <f t="array" ref="B3002">IFERROR(IF(LEN(A3002)&gt;0, IF(SUMPRODUCT((Inactives[Key]=J3002)*(Inactives[Currently Inactive]))=1,"Inactive","Active"),""),"Active")</f>
        <v/>
      </c>
      <c r="C3002" s="16" t="str" cm="1">
        <f t="array" aca="1" ref="C3002" ca="1">IFERROR(_xlfn._xlws.FILTER(Inactives[Inactive On],(Inactives[Key]=J3002)*(Inactives[Currently Inactive]),""),"")</f>
        <v/>
      </c>
      <c r="D3002" s="16" t="str" cm="1">
        <f t="array" aca="1" ref="D3002" ca="1">IFERROR(INDEX(_xlfn.TEXTSPLIT(E3002," "),1),"")</f>
        <v/>
      </c>
      <c r="E3002" s="15" t="str" cm="1">
        <f t="array" aca="1" ref="E3002" ca="1">IFERROR(_xlfn._xlws.FILTER(merged_ranks,(merged_end_dates=DATE(9999,12,31))*(merged_names=A3002)),"")</f>
        <v/>
      </c>
      <c r="F3002" s="17" t="str">
        <f ca="1">_xlfn.XLOOKUP(J3002,Promotions[Promo Key],Promotions[Promo Date],"")</f>
        <v/>
      </c>
      <c r="G3002" s="18" t="str">
        <f t="shared" ca="1" si="199"/>
        <v/>
      </c>
      <c r="H3002" s="18" t="str">
        <f t="shared" ca="1" si="198"/>
        <v/>
      </c>
      <c r="I3002" s="17" t="str">
        <f>_xlfn.XLOOKUP(A3002,Students[Full Name],Students[Starting Rank],"")</f>
        <v/>
      </c>
      <c r="J3002" s="15" t="str">
        <f t="shared" ca="1" si="200"/>
        <v xml:space="preserve">: </v>
      </c>
      <c r="K3002" s="16" t="str">
        <f>_xlfn.XLOOKUP(A3002,Students[Full Name],Students[Start Date],"")</f>
        <v/>
      </c>
      <c r="L3002" s="18">
        <f t="shared" ca="1" si="201"/>
        <v>-1</v>
      </c>
      <c r="M3002" s="18" cm="1">
        <f t="array" aca="1" ref="M3002" ca="1">SUMPRODUCT(Inactives[Days Inactive]*(Inactives[Student]=A3002))/365</f>
        <v>0</v>
      </c>
      <c r="N3002" s="18" t="str" cm="1">
        <f t="array" ref="N3002">IF(LEN($A3002)&gt;0,SUMPRODUCT(($A3002=merged_names)*(_xlfn.TEXTAFTER(N$2, "At ")=merged_belt_colours)*merged_months_at_rank),"")</f>
        <v/>
      </c>
      <c r="O3002" s="18" t="str" cm="1">
        <f t="array" ref="O3002">IF(LEN($A3002)&gt;0,SUMPRODUCT(($A3002=merged_names)*(_xlfn.TEXTAFTER(O$2, "At ")=merged_belt_colours)*merged_months_at_rank),"")</f>
        <v/>
      </c>
      <c r="P3002" s="18" t="str" cm="1">
        <f t="array" ref="P3002">IF(LEN($A3002)&gt;0,SUMPRODUCT(($A3002=merged_names)*(_xlfn.TEXTAFTER(P$2, "At ")=merged_belt_colours)*merged_months_at_rank),"")</f>
        <v/>
      </c>
      <c r="Q3002" s="18" t="str" cm="1">
        <f t="array" ref="Q3002">IF(LEN($A3002)&gt;0,SUMPRODUCT(($A3002=merged_names)*(_xlfn.TEXTAFTER(Q$2, "At ")=merged_belt_colours)*merged_months_at_rank),"")</f>
        <v/>
      </c>
      <c r="R3002" s="18" t="str" cm="1">
        <f t="array" ref="R3002">IF(LEN($A3002)&gt;0,SUMPRODUCT(($A3002=merged_names)*(_xlfn.TEXTAFTER(R$2, "At ")=merged_belt_colours)*merged_months_at_rank),"")</f>
        <v/>
      </c>
    </row>
    <row r="3003" spans="1:18" x14ac:dyDescent="0.25">
      <c r="A3003"/>
      <c r="B3003" s="15" t="str" cm="1">
        <f t="array" ref="B3003">IFERROR(IF(LEN(A3003)&gt;0, IF(SUMPRODUCT((Inactives[Key]=J3003)*(Inactives[Currently Inactive]))=1,"Inactive","Active"),""),"Active")</f>
        <v/>
      </c>
      <c r="C3003" s="16" t="str" cm="1">
        <f t="array" aca="1" ref="C3003" ca="1">IFERROR(_xlfn._xlws.FILTER(Inactives[Inactive On],(Inactives[Key]=J3003)*(Inactives[Currently Inactive]),""),"")</f>
        <v/>
      </c>
      <c r="D3003" s="16" t="str" cm="1">
        <f t="array" aca="1" ref="D3003" ca="1">IFERROR(INDEX(_xlfn.TEXTSPLIT(E3003," "),1),"")</f>
        <v/>
      </c>
      <c r="E3003" s="15" t="str" cm="1">
        <f t="array" aca="1" ref="E3003" ca="1">IFERROR(_xlfn._xlws.FILTER(merged_ranks,(merged_end_dates=DATE(9999,12,31))*(merged_names=A3003)),"")</f>
        <v/>
      </c>
      <c r="F3003" s="17" t="str">
        <f ca="1">_xlfn.XLOOKUP(J3003,Promotions[Promo Key],Promotions[Promo Date],"")</f>
        <v/>
      </c>
      <c r="G3003" s="18" t="str">
        <f t="shared" ca="1" si="199"/>
        <v/>
      </c>
      <c r="H3003" s="18" t="str">
        <f t="shared" ca="1" si="198"/>
        <v/>
      </c>
      <c r="I3003" s="17" t="str">
        <f>_xlfn.XLOOKUP(A3003,Students[Full Name],Students[Starting Rank],"")</f>
        <v/>
      </c>
      <c r="J3003" s="15" t="str">
        <f t="shared" ca="1" si="200"/>
        <v xml:space="preserve">: </v>
      </c>
      <c r="K3003" s="16" t="str">
        <f>_xlfn.XLOOKUP(A3003,Students[Full Name],Students[Start Date],"")</f>
        <v/>
      </c>
      <c r="L3003" s="18">
        <f t="shared" ca="1" si="201"/>
        <v>-1</v>
      </c>
      <c r="M3003" s="18" cm="1">
        <f t="array" aca="1" ref="M3003" ca="1">SUMPRODUCT(Inactives[Days Inactive]*(Inactives[Student]=A3003))/365</f>
        <v>0</v>
      </c>
      <c r="N3003" s="18" t="str" cm="1">
        <f t="array" ref="N3003">IF(LEN($A3003)&gt;0,SUMPRODUCT(($A3003=merged_names)*(_xlfn.TEXTAFTER(N$2, "At ")=merged_belt_colours)*merged_months_at_rank),"")</f>
        <v/>
      </c>
      <c r="O3003" s="18" t="str" cm="1">
        <f t="array" ref="O3003">IF(LEN($A3003)&gt;0,SUMPRODUCT(($A3003=merged_names)*(_xlfn.TEXTAFTER(O$2, "At ")=merged_belt_colours)*merged_months_at_rank),"")</f>
        <v/>
      </c>
      <c r="P3003" s="18" t="str" cm="1">
        <f t="array" ref="P3003">IF(LEN($A3003)&gt;0,SUMPRODUCT(($A3003=merged_names)*(_xlfn.TEXTAFTER(P$2, "At ")=merged_belt_colours)*merged_months_at_rank),"")</f>
        <v/>
      </c>
      <c r="Q3003" s="18" t="str" cm="1">
        <f t="array" ref="Q3003">IF(LEN($A3003)&gt;0,SUMPRODUCT(($A3003=merged_names)*(_xlfn.TEXTAFTER(Q$2, "At ")=merged_belt_colours)*merged_months_at_rank),"")</f>
        <v/>
      </c>
      <c r="R3003" s="18" t="str" cm="1">
        <f t="array" ref="R3003">IF(LEN($A3003)&gt;0,SUMPRODUCT(($A3003=merged_names)*(_xlfn.TEXTAFTER(R$2, "At ")=merged_belt_colours)*merged_months_at_rank),"")</f>
        <v/>
      </c>
    </row>
    <row r="3004" spans="1:18" x14ac:dyDescent="0.25">
      <c r="A3004"/>
      <c r="B3004" s="15" t="str" cm="1">
        <f t="array" ref="B3004">IFERROR(IF(LEN(A3004)&gt;0, IF(SUMPRODUCT((Inactives[Key]=J3004)*(Inactives[Currently Inactive]))=1,"Inactive","Active"),""),"Active")</f>
        <v/>
      </c>
      <c r="C3004" s="16" t="str" cm="1">
        <f t="array" aca="1" ref="C3004" ca="1">IFERROR(_xlfn._xlws.FILTER(Inactives[Inactive On],(Inactives[Key]=J3004)*(Inactives[Currently Inactive]),""),"")</f>
        <v/>
      </c>
      <c r="D3004" s="16" t="str" cm="1">
        <f t="array" aca="1" ref="D3004" ca="1">IFERROR(INDEX(_xlfn.TEXTSPLIT(E3004," "),1),"")</f>
        <v/>
      </c>
      <c r="E3004" s="15" t="str" cm="1">
        <f t="array" aca="1" ref="E3004" ca="1">IFERROR(_xlfn._xlws.FILTER(merged_ranks,(merged_end_dates=DATE(9999,12,31))*(merged_names=A3004)),"")</f>
        <v/>
      </c>
      <c r="F3004" s="17" t="str">
        <f ca="1">_xlfn.XLOOKUP(J3004,Promotions[Promo Key],Promotions[Promo Date],"")</f>
        <v/>
      </c>
      <c r="G3004" s="18" t="str">
        <f t="shared" ca="1" si="199"/>
        <v/>
      </c>
      <c r="H3004" s="18" t="str">
        <f t="shared" ca="1" si="198"/>
        <v/>
      </c>
      <c r="I3004" s="17" t="str">
        <f>_xlfn.XLOOKUP(A3004,Students[Full Name],Students[Starting Rank],"")</f>
        <v/>
      </c>
      <c r="J3004" s="15" t="str">
        <f t="shared" ca="1" si="200"/>
        <v xml:space="preserve">: </v>
      </c>
      <c r="K3004" s="16" t="str">
        <f>_xlfn.XLOOKUP(A3004,Students[Full Name],Students[Start Date],"")</f>
        <v/>
      </c>
      <c r="L3004" s="18">
        <f t="shared" ca="1" si="201"/>
        <v>-1</v>
      </c>
      <c r="M3004" s="18" cm="1">
        <f t="array" aca="1" ref="M3004" ca="1">SUMPRODUCT(Inactives[Days Inactive]*(Inactives[Student]=A3004))/365</f>
        <v>0</v>
      </c>
      <c r="N3004" s="18" t="str" cm="1">
        <f t="array" ref="N3004">IF(LEN($A3004)&gt;0,SUMPRODUCT(($A3004=merged_names)*(_xlfn.TEXTAFTER(N$2, "At ")=merged_belt_colours)*merged_months_at_rank),"")</f>
        <v/>
      </c>
      <c r="O3004" s="18" t="str" cm="1">
        <f t="array" ref="O3004">IF(LEN($A3004)&gt;0,SUMPRODUCT(($A3004=merged_names)*(_xlfn.TEXTAFTER(O$2, "At ")=merged_belt_colours)*merged_months_at_rank),"")</f>
        <v/>
      </c>
      <c r="P3004" s="18" t="str" cm="1">
        <f t="array" ref="P3004">IF(LEN($A3004)&gt;0,SUMPRODUCT(($A3004=merged_names)*(_xlfn.TEXTAFTER(P$2, "At ")=merged_belt_colours)*merged_months_at_rank),"")</f>
        <v/>
      </c>
      <c r="Q3004" s="18" t="str" cm="1">
        <f t="array" ref="Q3004">IF(LEN($A3004)&gt;0,SUMPRODUCT(($A3004=merged_names)*(_xlfn.TEXTAFTER(Q$2, "At ")=merged_belt_colours)*merged_months_at_rank),"")</f>
        <v/>
      </c>
      <c r="R3004" s="18" t="str" cm="1">
        <f t="array" ref="R3004">IF(LEN($A3004)&gt;0,SUMPRODUCT(($A3004=merged_names)*(_xlfn.TEXTAFTER(R$2, "At ")=merged_belt_colours)*merged_months_at_rank),"")</f>
        <v/>
      </c>
    </row>
    <row r="3005" spans="1:18" x14ac:dyDescent="0.25">
      <c r="A3005"/>
      <c r="B3005" s="15" t="str" cm="1">
        <f t="array" ref="B3005">IFERROR(IF(LEN(A3005)&gt;0, IF(SUMPRODUCT((Inactives[Key]=J3005)*(Inactives[Currently Inactive]))=1,"Inactive","Active"),""),"Active")</f>
        <v/>
      </c>
      <c r="C3005" s="16" t="str" cm="1">
        <f t="array" aca="1" ref="C3005" ca="1">IFERROR(_xlfn._xlws.FILTER(Inactives[Inactive On],(Inactives[Key]=J3005)*(Inactives[Currently Inactive]),""),"")</f>
        <v/>
      </c>
      <c r="D3005" s="16" t="str" cm="1">
        <f t="array" aca="1" ref="D3005" ca="1">IFERROR(INDEX(_xlfn.TEXTSPLIT(E3005," "),1),"")</f>
        <v/>
      </c>
      <c r="E3005" s="15" t="str" cm="1">
        <f t="array" aca="1" ref="E3005" ca="1">IFERROR(_xlfn._xlws.FILTER(merged_ranks,(merged_end_dates=DATE(9999,12,31))*(merged_names=A3005)),"")</f>
        <v/>
      </c>
      <c r="F3005" s="17" t="str">
        <f ca="1">_xlfn.XLOOKUP(J3005,Promotions[Promo Key],Promotions[Promo Date],"")</f>
        <v/>
      </c>
      <c r="G3005" s="18" t="str">
        <f t="shared" ca="1" si="199"/>
        <v/>
      </c>
      <c r="H3005" s="18" t="str">
        <f t="shared" ca="1" si="198"/>
        <v/>
      </c>
      <c r="I3005" s="17" t="str">
        <f>_xlfn.XLOOKUP(A3005,Students[Full Name],Students[Starting Rank],"")</f>
        <v/>
      </c>
      <c r="J3005" s="15" t="str">
        <f t="shared" ca="1" si="200"/>
        <v xml:space="preserve">: </v>
      </c>
      <c r="K3005" s="16" t="str">
        <f>_xlfn.XLOOKUP(A3005,Students[Full Name],Students[Start Date],"")</f>
        <v/>
      </c>
      <c r="L3005" s="18">
        <f t="shared" ca="1" si="201"/>
        <v>-1</v>
      </c>
      <c r="M3005" s="18" cm="1">
        <f t="array" aca="1" ref="M3005" ca="1">SUMPRODUCT(Inactives[Days Inactive]*(Inactives[Student]=A3005))/365</f>
        <v>0</v>
      </c>
      <c r="N3005" s="18" t="str" cm="1">
        <f t="array" ref="N3005">IF(LEN($A3005)&gt;0,SUMPRODUCT(($A3005=merged_names)*(_xlfn.TEXTAFTER(N$2, "At ")=merged_belt_colours)*merged_months_at_rank),"")</f>
        <v/>
      </c>
      <c r="O3005" s="18" t="str" cm="1">
        <f t="array" ref="O3005">IF(LEN($A3005)&gt;0,SUMPRODUCT(($A3005=merged_names)*(_xlfn.TEXTAFTER(O$2, "At ")=merged_belt_colours)*merged_months_at_rank),"")</f>
        <v/>
      </c>
      <c r="P3005" s="18" t="str" cm="1">
        <f t="array" ref="P3005">IF(LEN($A3005)&gt;0,SUMPRODUCT(($A3005=merged_names)*(_xlfn.TEXTAFTER(P$2, "At ")=merged_belt_colours)*merged_months_at_rank),"")</f>
        <v/>
      </c>
      <c r="Q3005" s="18" t="str" cm="1">
        <f t="array" ref="Q3005">IF(LEN($A3005)&gt;0,SUMPRODUCT(($A3005=merged_names)*(_xlfn.TEXTAFTER(Q$2, "At ")=merged_belt_colours)*merged_months_at_rank),"")</f>
        <v/>
      </c>
      <c r="R3005" s="18" t="str" cm="1">
        <f t="array" ref="R3005">IF(LEN($A3005)&gt;0,SUMPRODUCT(($A3005=merged_names)*(_xlfn.TEXTAFTER(R$2, "At ")=merged_belt_colours)*merged_months_at_rank),"")</f>
        <v/>
      </c>
    </row>
    <row r="3006" spans="1:18" x14ac:dyDescent="0.25">
      <c r="A3006"/>
      <c r="B3006" s="15" t="str" cm="1">
        <f t="array" ref="B3006">IFERROR(IF(LEN(A3006)&gt;0, IF(SUMPRODUCT((Inactives[Key]=J3006)*(Inactives[Currently Inactive]))=1,"Inactive","Active"),""),"Active")</f>
        <v/>
      </c>
      <c r="C3006" s="16" t="str" cm="1">
        <f t="array" aca="1" ref="C3006" ca="1">IFERROR(_xlfn._xlws.FILTER(Inactives[Inactive On],(Inactives[Key]=J3006)*(Inactives[Currently Inactive]),""),"")</f>
        <v/>
      </c>
      <c r="D3006" s="16" t="str" cm="1">
        <f t="array" aca="1" ref="D3006" ca="1">IFERROR(INDEX(_xlfn.TEXTSPLIT(E3006," "),1),"")</f>
        <v/>
      </c>
      <c r="E3006" s="15" t="str" cm="1">
        <f t="array" aca="1" ref="E3006" ca="1">IFERROR(_xlfn._xlws.FILTER(merged_ranks,(merged_end_dates=DATE(9999,12,31))*(merged_names=A3006)),"")</f>
        <v/>
      </c>
      <c r="F3006" s="17" t="str">
        <f ca="1">_xlfn.XLOOKUP(J3006,Promotions[Promo Key],Promotions[Promo Date],"")</f>
        <v/>
      </c>
      <c r="G3006" s="18" t="str">
        <f t="shared" ca="1" si="199"/>
        <v/>
      </c>
      <c r="H3006" s="18" t="str">
        <f t="shared" ca="1" si="198"/>
        <v/>
      </c>
      <c r="I3006" s="17" t="str">
        <f>_xlfn.XLOOKUP(A3006,Students[Full Name],Students[Starting Rank],"")</f>
        <v/>
      </c>
      <c r="J3006" s="15" t="str">
        <f t="shared" ca="1" si="200"/>
        <v xml:space="preserve">: </v>
      </c>
      <c r="K3006" s="16" t="str">
        <f>_xlfn.XLOOKUP(A3006,Students[Full Name],Students[Start Date],"")</f>
        <v/>
      </c>
      <c r="L3006" s="18">
        <f t="shared" ca="1" si="201"/>
        <v>-1</v>
      </c>
      <c r="M3006" s="18" cm="1">
        <f t="array" aca="1" ref="M3006" ca="1">SUMPRODUCT(Inactives[Days Inactive]*(Inactives[Student]=A3006))/365</f>
        <v>0</v>
      </c>
      <c r="N3006" s="18" t="str" cm="1">
        <f t="array" ref="N3006">IF(LEN($A3006)&gt;0,SUMPRODUCT(($A3006=merged_names)*(_xlfn.TEXTAFTER(N$2, "At ")=merged_belt_colours)*merged_months_at_rank),"")</f>
        <v/>
      </c>
      <c r="O3006" s="18" t="str" cm="1">
        <f t="array" ref="O3006">IF(LEN($A3006)&gt;0,SUMPRODUCT(($A3006=merged_names)*(_xlfn.TEXTAFTER(O$2, "At ")=merged_belt_colours)*merged_months_at_rank),"")</f>
        <v/>
      </c>
      <c r="P3006" s="18" t="str" cm="1">
        <f t="array" ref="P3006">IF(LEN($A3006)&gt;0,SUMPRODUCT(($A3006=merged_names)*(_xlfn.TEXTAFTER(P$2, "At ")=merged_belt_colours)*merged_months_at_rank),"")</f>
        <v/>
      </c>
      <c r="Q3006" s="18" t="str" cm="1">
        <f t="array" ref="Q3006">IF(LEN($A3006)&gt;0,SUMPRODUCT(($A3006=merged_names)*(_xlfn.TEXTAFTER(Q$2, "At ")=merged_belt_colours)*merged_months_at_rank),"")</f>
        <v/>
      </c>
      <c r="R3006" s="18" t="str" cm="1">
        <f t="array" ref="R3006">IF(LEN($A3006)&gt;0,SUMPRODUCT(($A3006=merged_names)*(_xlfn.TEXTAFTER(R$2, "At ")=merged_belt_colours)*merged_months_at_rank),"")</f>
        <v/>
      </c>
    </row>
    <row r="3007" spans="1:18" x14ac:dyDescent="0.25">
      <c r="A3007"/>
      <c r="B3007" s="15" t="str" cm="1">
        <f t="array" ref="B3007">IFERROR(IF(LEN(A3007)&gt;0, IF(SUMPRODUCT((Inactives[Key]=J3007)*(Inactives[Currently Inactive]))=1,"Inactive","Active"),""),"Active")</f>
        <v/>
      </c>
      <c r="C3007" s="16" t="str" cm="1">
        <f t="array" aca="1" ref="C3007" ca="1">IFERROR(_xlfn._xlws.FILTER(Inactives[Inactive On],(Inactives[Key]=J3007)*(Inactives[Currently Inactive]),""),"")</f>
        <v/>
      </c>
      <c r="D3007" s="16" t="str" cm="1">
        <f t="array" aca="1" ref="D3007" ca="1">IFERROR(INDEX(_xlfn.TEXTSPLIT(E3007," "),1),"")</f>
        <v/>
      </c>
      <c r="E3007" s="15" t="str" cm="1">
        <f t="array" aca="1" ref="E3007" ca="1">IFERROR(_xlfn._xlws.FILTER(merged_ranks,(merged_end_dates=DATE(9999,12,31))*(merged_names=A3007)),"")</f>
        <v/>
      </c>
      <c r="F3007" s="17" t="str">
        <f ca="1">_xlfn.XLOOKUP(J3007,Promotions[Promo Key],Promotions[Promo Date],"")</f>
        <v/>
      </c>
      <c r="G3007" s="18" t="str">
        <f t="shared" ca="1" si="199"/>
        <v/>
      </c>
      <c r="H3007" s="18" t="str">
        <f t="shared" ca="1" si="198"/>
        <v/>
      </c>
      <c r="I3007" s="17" t="str">
        <f>_xlfn.XLOOKUP(A3007,Students[Full Name],Students[Starting Rank],"")</f>
        <v/>
      </c>
      <c r="J3007" s="15" t="str">
        <f t="shared" ca="1" si="200"/>
        <v xml:space="preserve">: </v>
      </c>
      <c r="K3007" s="16" t="str">
        <f>_xlfn.XLOOKUP(A3007,Students[Full Name],Students[Start Date],"")</f>
        <v/>
      </c>
      <c r="L3007" s="18">
        <f t="shared" ca="1" si="201"/>
        <v>-1</v>
      </c>
      <c r="M3007" s="18" cm="1">
        <f t="array" aca="1" ref="M3007" ca="1">SUMPRODUCT(Inactives[Days Inactive]*(Inactives[Student]=A3007))/365</f>
        <v>0</v>
      </c>
      <c r="N3007" s="18" t="str" cm="1">
        <f t="array" ref="N3007">IF(LEN($A3007)&gt;0,SUMPRODUCT(($A3007=merged_names)*(_xlfn.TEXTAFTER(N$2, "At ")=merged_belt_colours)*merged_months_at_rank),"")</f>
        <v/>
      </c>
      <c r="O3007" s="18" t="str" cm="1">
        <f t="array" ref="O3007">IF(LEN($A3007)&gt;0,SUMPRODUCT(($A3007=merged_names)*(_xlfn.TEXTAFTER(O$2, "At ")=merged_belt_colours)*merged_months_at_rank),"")</f>
        <v/>
      </c>
      <c r="P3007" s="18" t="str" cm="1">
        <f t="array" ref="P3007">IF(LEN($A3007)&gt;0,SUMPRODUCT(($A3007=merged_names)*(_xlfn.TEXTAFTER(P$2, "At ")=merged_belt_colours)*merged_months_at_rank),"")</f>
        <v/>
      </c>
      <c r="Q3007" s="18" t="str" cm="1">
        <f t="array" ref="Q3007">IF(LEN($A3007)&gt;0,SUMPRODUCT(($A3007=merged_names)*(_xlfn.TEXTAFTER(Q$2, "At ")=merged_belt_colours)*merged_months_at_rank),"")</f>
        <v/>
      </c>
      <c r="R3007" s="18" t="str" cm="1">
        <f t="array" ref="R3007">IF(LEN($A3007)&gt;0,SUMPRODUCT(($A3007=merged_names)*(_xlfn.TEXTAFTER(R$2, "At ")=merged_belt_colours)*merged_months_at_rank),"")</f>
        <v/>
      </c>
    </row>
    <row r="3008" spans="1:18" x14ac:dyDescent="0.25">
      <c r="A3008"/>
      <c r="B3008" s="15" t="str" cm="1">
        <f t="array" ref="B3008">IFERROR(IF(LEN(A3008)&gt;0, IF(SUMPRODUCT((Inactives[Key]=J3008)*(Inactives[Currently Inactive]))=1,"Inactive","Active"),""),"Active")</f>
        <v/>
      </c>
      <c r="C3008" s="16" t="str" cm="1">
        <f t="array" aca="1" ref="C3008" ca="1">IFERROR(_xlfn._xlws.FILTER(Inactives[Inactive On],(Inactives[Key]=J3008)*(Inactives[Currently Inactive]),""),"")</f>
        <v/>
      </c>
      <c r="D3008" s="16" t="str" cm="1">
        <f t="array" aca="1" ref="D3008" ca="1">IFERROR(INDEX(_xlfn.TEXTSPLIT(E3008," "),1),"")</f>
        <v/>
      </c>
      <c r="E3008" s="15" t="str" cm="1">
        <f t="array" aca="1" ref="E3008" ca="1">IFERROR(_xlfn._xlws.FILTER(merged_ranks,(merged_end_dates=DATE(9999,12,31))*(merged_names=A3008)),"")</f>
        <v/>
      </c>
      <c r="F3008" s="17" t="str">
        <f ca="1">_xlfn.XLOOKUP(J3008,Promotions[Promo Key],Promotions[Promo Date],"")</f>
        <v/>
      </c>
      <c r="G3008" s="18" t="str">
        <f t="shared" ca="1" si="199"/>
        <v/>
      </c>
      <c r="H3008" s="18" t="str">
        <f t="shared" ca="1" si="198"/>
        <v/>
      </c>
      <c r="I3008" s="17" t="str">
        <f>_xlfn.XLOOKUP(A3008,Students[Full Name],Students[Starting Rank],"")</f>
        <v/>
      </c>
      <c r="J3008" s="15" t="str">
        <f t="shared" ca="1" si="200"/>
        <v xml:space="preserve">: </v>
      </c>
      <c r="K3008" s="16" t="str">
        <f>_xlfn.XLOOKUP(A3008,Students[Full Name],Students[Start Date],"")</f>
        <v/>
      </c>
      <c r="L3008" s="18">
        <f t="shared" ca="1" si="201"/>
        <v>-1</v>
      </c>
      <c r="M3008" s="18" cm="1">
        <f t="array" aca="1" ref="M3008" ca="1">SUMPRODUCT(Inactives[Days Inactive]*(Inactives[Student]=A3008))/365</f>
        <v>0</v>
      </c>
      <c r="N3008" s="18" t="str" cm="1">
        <f t="array" ref="N3008">IF(LEN($A3008)&gt;0,SUMPRODUCT(($A3008=merged_names)*(_xlfn.TEXTAFTER(N$2, "At ")=merged_belt_colours)*merged_months_at_rank),"")</f>
        <v/>
      </c>
      <c r="O3008" s="18" t="str" cm="1">
        <f t="array" ref="O3008">IF(LEN($A3008)&gt;0,SUMPRODUCT(($A3008=merged_names)*(_xlfn.TEXTAFTER(O$2, "At ")=merged_belt_colours)*merged_months_at_rank),"")</f>
        <v/>
      </c>
      <c r="P3008" s="18" t="str" cm="1">
        <f t="array" ref="P3008">IF(LEN($A3008)&gt;0,SUMPRODUCT(($A3008=merged_names)*(_xlfn.TEXTAFTER(P$2, "At ")=merged_belt_colours)*merged_months_at_rank),"")</f>
        <v/>
      </c>
      <c r="Q3008" s="18" t="str" cm="1">
        <f t="array" ref="Q3008">IF(LEN($A3008)&gt;0,SUMPRODUCT(($A3008=merged_names)*(_xlfn.TEXTAFTER(Q$2, "At ")=merged_belt_colours)*merged_months_at_rank),"")</f>
        <v/>
      </c>
      <c r="R3008" s="18" t="str" cm="1">
        <f t="array" ref="R3008">IF(LEN($A3008)&gt;0,SUMPRODUCT(($A3008=merged_names)*(_xlfn.TEXTAFTER(R$2, "At ")=merged_belt_colours)*merged_months_at_rank),"")</f>
        <v/>
      </c>
    </row>
    <row r="3009" spans="1:18" x14ac:dyDescent="0.25">
      <c r="A3009"/>
      <c r="B3009" s="15" t="str" cm="1">
        <f t="array" ref="B3009">IFERROR(IF(LEN(A3009)&gt;0, IF(SUMPRODUCT((Inactives[Key]=J3009)*(Inactives[Currently Inactive]))=1,"Inactive","Active"),""),"Active")</f>
        <v/>
      </c>
      <c r="C3009" s="16" t="str" cm="1">
        <f t="array" aca="1" ref="C3009" ca="1">IFERROR(_xlfn._xlws.FILTER(Inactives[Inactive On],(Inactives[Key]=J3009)*(Inactives[Currently Inactive]),""),"")</f>
        <v/>
      </c>
      <c r="D3009" s="16" t="str" cm="1">
        <f t="array" aca="1" ref="D3009" ca="1">IFERROR(INDEX(_xlfn.TEXTSPLIT(E3009," "),1),"")</f>
        <v/>
      </c>
      <c r="E3009" s="15" t="str" cm="1">
        <f t="array" aca="1" ref="E3009" ca="1">IFERROR(_xlfn._xlws.FILTER(merged_ranks,(merged_end_dates=DATE(9999,12,31))*(merged_names=A3009)),"")</f>
        <v/>
      </c>
      <c r="F3009" s="17" t="str">
        <f ca="1">_xlfn.XLOOKUP(J3009,Promotions[Promo Key],Promotions[Promo Date],"")</f>
        <v/>
      </c>
      <c r="G3009" s="18" t="str">
        <f t="shared" ca="1" si="199"/>
        <v/>
      </c>
      <c r="H3009" s="18" t="str">
        <f t="shared" ca="1" si="198"/>
        <v/>
      </c>
      <c r="I3009" s="17" t="str">
        <f>_xlfn.XLOOKUP(A3009,Students[Full Name],Students[Starting Rank],"")</f>
        <v/>
      </c>
      <c r="J3009" s="15" t="str">
        <f t="shared" ca="1" si="200"/>
        <v xml:space="preserve">: </v>
      </c>
      <c r="K3009" s="16" t="str">
        <f>_xlfn.XLOOKUP(A3009,Students[Full Name],Students[Start Date],"")</f>
        <v/>
      </c>
      <c r="L3009" s="18">
        <f t="shared" ca="1" si="201"/>
        <v>-1</v>
      </c>
      <c r="M3009" s="18" cm="1">
        <f t="array" aca="1" ref="M3009" ca="1">SUMPRODUCT(Inactives[Days Inactive]*(Inactives[Student]=A3009))/365</f>
        <v>0</v>
      </c>
      <c r="N3009" s="18" t="str" cm="1">
        <f t="array" ref="N3009">IF(LEN($A3009)&gt;0,SUMPRODUCT(($A3009=merged_names)*(_xlfn.TEXTAFTER(N$2, "At ")=merged_belt_colours)*merged_months_at_rank),"")</f>
        <v/>
      </c>
      <c r="O3009" s="18" t="str" cm="1">
        <f t="array" ref="O3009">IF(LEN($A3009)&gt;0,SUMPRODUCT(($A3009=merged_names)*(_xlfn.TEXTAFTER(O$2, "At ")=merged_belt_colours)*merged_months_at_rank),"")</f>
        <v/>
      </c>
      <c r="P3009" s="18" t="str" cm="1">
        <f t="array" ref="P3009">IF(LEN($A3009)&gt;0,SUMPRODUCT(($A3009=merged_names)*(_xlfn.TEXTAFTER(P$2, "At ")=merged_belt_colours)*merged_months_at_rank),"")</f>
        <v/>
      </c>
      <c r="Q3009" s="18" t="str" cm="1">
        <f t="array" ref="Q3009">IF(LEN($A3009)&gt;0,SUMPRODUCT(($A3009=merged_names)*(_xlfn.TEXTAFTER(Q$2, "At ")=merged_belt_colours)*merged_months_at_rank),"")</f>
        <v/>
      </c>
      <c r="R3009" s="18" t="str" cm="1">
        <f t="array" ref="R3009">IF(LEN($A3009)&gt;0,SUMPRODUCT(($A3009=merged_names)*(_xlfn.TEXTAFTER(R$2, "At ")=merged_belt_colours)*merged_months_at_rank),"")</f>
        <v/>
      </c>
    </row>
    <row r="3010" spans="1:18" x14ac:dyDescent="0.25">
      <c r="A3010"/>
      <c r="B3010" s="15" t="str" cm="1">
        <f t="array" ref="B3010">IFERROR(IF(LEN(A3010)&gt;0, IF(SUMPRODUCT((Inactives[Key]=J3010)*(Inactives[Currently Inactive]))=1,"Inactive","Active"),""),"Active")</f>
        <v/>
      </c>
      <c r="C3010" s="16" t="str" cm="1">
        <f t="array" aca="1" ref="C3010" ca="1">IFERROR(_xlfn._xlws.FILTER(Inactives[Inactive On],(Inactives[Key]=J3010)*(Inactives[Currently Inactive]),""),"")</f>
        <v/>
      </c>
      <c r="D3010" s="16" t="str" cm="1">
        <f t="array" aca="1" ref="D3010" ca="1">IFERROR(INDEX(_xlfn.TEXTSPLIT(E3010," "),1),"")</f>
        <v/>
      </c>
      <c r="E3010" s="15" t="str" cm="1">
        <f t="array" aca="1" ref="E3010" ca="1">IFERROR(_xlfn._xlws.FILTER(merged_ranks,(merged_end_dates=DATE(9999,12,31))*(merged_names=A3010)),"")</f>
        <v/>
      </c>
      <c r="F3010" s="17" t="str">
        <f ca="1">_xlfn.XLOOKUP(J3010,Promotions[Promo Key],Promotions[Promo Date],"")</f>
        <v/>
      </c>
      <c r="G3010" s="18" t="str">
        <f t="shared" ca="1" si="199"/>
        <v/>
      </c>
      <c r="H3010" s="18" t="str">
        <f t="shared" ca="1" si="198"/>
        <v/>
      </c>
      <c r="I3010" s="17" t="str">
        <f>_xlfn.XLOOKUP(A3010,Students[Full Name],Students[Starting Rank],"")</f>
        <v/>
      </c>
      <c r="J3010" s="15" t="str">
        <f t="shared" ca="1" si="200"/>
        <v xml:space="preserve">: </v>
      </c>
      <c r="K3010" s="16" t="str">
        <f>_xlfn.XLOOKUP(A3010,Students[Full Name],Students[Start Date],"")</f>
        <v/>
      </c>
      <c r="L3010" s="18">
        <f t="shared" ca="1" si="201"/>
        <v>-1</v>
      </c>
      <c r="M3010" s="18" cm="1">
        <f t="array" aca="1" ref="M3010" ca="1">SUMPRODUCT(Inactives[Days Inactive]*(Inactives[Student]=A3010))/365</f>
        <v>0</v>
      </c>
      <c r="N3010" s="18" t="str" cm="1">
        <f t="array" ref="N3010">IF(LEN($A3010)&gt;0,SUMPRODUCT(($A3010=merged_names)*(_xlfn.TEXTAFTER(N$2, "At ")=merged_belt_colours)*merged_months_at_rank),"")</f>
        <v/>
      </c>
      <c r="O3010" s="18" t="str" cm="1">
        <f t="array" ref="O3010">IF(LEN($A3010)&gt;0,SUMPRODUCT(($A3010=merged_names)*(_xlfn.TEXTAFTER(O$2, "At ")=merged_belt_colours)*merged_months_at_rank),"")</f>
        <v/>
      </c>
      <c r="P3010" s="18" t="str" cm="1">
        <f t="array" ref="P3010">IF(LEN($A3010)&gt;0,SUMPRODUCT(($A3010=merged_names)*(_xlfn.TEXTAFTER(P$2, "At ")=merged_belt_colours)*merged_months_at_rank),"")</f>
        <v/>
      </c>
      <c r="Q3010" s="18" t="str" cm="1">
        <f t="array" ref="Q3010">IF(LEN($A3010)&gt;0,SUMPRODUCT(($A3010=merged_names)*(_xlfn.TEXTAFTER(Q$2, "At ")=merged_belt_colours)*merged_months_at_rank),"")</f>
        <v/>
      </c>
      <c r="R3010" s="18" t="str" cm="1">
        <f t="array" ref="R3010">IF(LEN($A3010)&gt;0,SUMPRODUCT(($A3010=merged_names)*(_xlfn.TEXTAFTER(R$2, "At ")=merged_belt_colours)*merged_months_at_rank),"")</f>
        <v/>
      </c>
    </row>
    <row r="3011" spans="1:18" x14ac:dyDescent="0.25">
      <c r="A3011"/>
      <c r="B3011" s="15" t="str" cm="1">
        <f t="array" ref="B3011">IFERROR(IF(LEN(A3011)&gt;0, IF(SUMPRODUCT((Inactives[Key]=J3011)*(Inactives[Currently Inactive]))=1,"Inactive","Active"),""),"Active")</f>
        <v/>
      </c>
      <c r="C3011" s="16" t="str" cm="1">
        <f t="array" aca="1" ref="C3011" ca="1">IFERROR(_xlfn._xlws.FILTER(Inactives[Inactive On],(Inactives[Key]=J3011)*(Inactives[Currently Inactive]),""),"")</f>
        <v/>
      </c>
      <c r="D3011" s="16" t="str" cm="1">
        <f t="array" aca="1" ref="D3011" ca="1">IFERROR(INDEX(_xlfn.TEXTSPLIT(E3011," "),1),"")</f>
        <v/>
      </c>
      <c r="E3011" s="15" t="str" cm="1">
        <f t="array" aca="1" ref="E3011" ca="1">IFERROR(_xlfn._xlws.FILTER(merged_ranks,(merged_end_dates=DATE(9999,12,31))*(merged_names=A3011)),"")</f>
        <v/>
      </c>
      <c r="F3011" s="17" t="str">
        <f ca="1">_xlfn.XLOOKUP(J3011,Promotions[Promo Key],Promotions[Promo Date],"")</f>
        <v/>
      </c>
      <c r="G3011" s="18" t="str">
        <f t="shared" ca="1" si="199"/>
        <v/>
      </c>
      <c r="H3011" s="18" t="str">
        <f t="shared" ca="1" si="198"/>
        <v/>
      </c>
      <c r="I3011" s="17" t="str">
        <f>_xlfn.XLOOKUP(A3011,Students[Full Name],Students[Starting Rank],"")</f>
        <v/>
      </c>
      <c r="J3011" s="15" t="str">
        <f t="shared" ca="1" si="200"/>
        <v xml:space="preserve">: </v>
      </c>
      <c r="K3011" s="16" t="str">
        <f>_xlfn.XLOOKUP(A3011,Students[Full Name],Students[Start Date],"")</f>
        <v/>
      </c>
      <c r="L3011" s="18">
        <f t="shared" ca="1" si="201"/>
        <v>-1</v>
      </c>
      <c r="M3011" s="18" cm="1">
        <f t="array" aca="1" ref="M3011" ca="1">SUMPRODUCT(Inactives[Days Inactive]*(Inactives[Student]=A3011))/365</f>
        <v>0</v>
      </c>
      <c r="N3011" s="18" t="str" cm="1">
        <f t="array" ref="N3011">IF(LEN($A3011)&gt;0,SUMPRODUCT(($A3011=merged_names)*(_xlfn.TEXTAFTER(N$2, "At ")=merged_belt_colours)*merged_months_at_rank),"")</f>
        <v/>
      </c>
      <c r="O3011" s="18" t="str" cm="1">
        <f t="array" ref="O3011">IF(LEN($A3011)&gt;0,SUMPRODUCT(($A3011=merged_names)*(_xlfn.TEXTAFTER(O$2, "At ")=merged_belt_colours)*merged_months_at_rank),"")</f>
        <v/>
      </c>
      <c r="P3011" s="18" t="str" cm="1">
        <f t="array" ref="P3011">IF(LEN($A3011)&gt;0,SUMPRODUCT(($A3011=merged_names)*(_xlfn.TEXTAFTER(P$2, "At ")=merged_belt_colours)*merged_months_at_rank),"")</f>
        <v/>
      </c>
      <c r="Q3011" s="18" t="str" cm="1">
        <f t="array" ref="Q3011">IF(LEN($A3011)&gt;0,SUMPRODUCT(($A3011=merged_names)*(_xlfn.TEXTAFTER(Q$2, "At ")=merged_belt_colours)*merged_months_at_rank),"")</f>
        <v/>
      </c>
      <c r="R3011" s="18" t="str" cm="1">
        <f t="array" ref="R3011">IF(LEN($A3011)&gt;0,SUMPRODUCT(($A3011=merged_names)*(_xlfn.TEXTAFTER(R$2, "At ")=merged_belt_colours)*merged_months_at_rank),"")</f>
        <v/>
      </c>
    </row>
    <row r="3012" spans="1:18" x14ac:dyDescent="0.25">
      <c r="A3012"/>
      <c r="B3012" s="15" t="str" cm="1">
        <f t="array" ref="B3012">IFERROR(IF(LEN(A3012)&gt;0, IF(SUMPRODUCT((Inactives[Key]=J3012)*(Inactives[Currently Inactive]))=1,"Inactive","Active"),""),"Active")</f>
        <v/>
      </c>
      <c r="C3012" s="16" t="str" cm="1">
        <f t="array" aca="1" ref="C3012" ca="1">IFERROR(_xlfn._xlws.FILTER(Inactives[Inactive On],(Inactives[Key]=J3012)*(Inactives[Currently Inactive]),""),"")</f>
        <v/>
      </c>
      <c r="D3012" s="16" t="str" cm="1">
        <f t="array" aca="1" ref="D3012" ca="1">IFERROR(INDEX(_xlfn.TEXTSPLIT(E3012," "),1),"")</f>
        <v/>
      </c>
      <c r="E3012" s="15" t="str" cm="1">
        <f t="array" aca="1" ref="E3012" ca="1">IFERROR(_xlfn._xlws.FILTER(merged_ranks,(merged_end_dates=DATE(9999,12,31))*(merged_names=A3012)),"")</f>
        <v/>
      </c>
      <c r="F3012" s="17" t="str">
        <f ca="1">_xlfn.XLOOKUP(J3012,Promotions[Promo Key],Promotions[Promo Date],"")</f>
        <v/>
      </c>
      <c r="G3012" s="18" t="str">
        <f t="shared" ca="1" si="199"/>
        <v/>
      </c>
      <c r="H3012" s="18" t="str">
        <f t="shared" ca="1" si="198"/>
        <v/>
      </c>
      <c r="I3012" s="17" t="str">
        <f>_xlfn.XLOOKUP(A3012,Students[Full Name],Students[Starting Rank],"")</f>
        <v/>
      </c>
      <c r="J3012" s="15" t="str">
        <f t="shared" ca="1" si="200"/>
        <v xml:space="preserve">: </v>
      </c>
      <c r="K3012" s="16" t="str">
        <f>_xlfn.XLOOKUP(A3012,Students[Full Name],Students[Start Date],"")</f>
        <v/>
      </c>
      <c r="L3012" s="18">
        <f t="shared" ca="1" si="201"/>
        <v>-1</v>
      </c>
      <c r="M3012" s="18" cm="1">
        <f t="array" aca="1" ref="M3012" ca="1">SUMPRODUCT(Inactives[Days Inactive]*(Inactives[Student]=A3012))/365</f>
        <v>0</v>
      </c>
      <c r="N3012" s="18" t="str" cm="1">
        <f t="array" ref="N3012">IF(LEN($A3012)&gt;0,SUMPRODUCT(($A3012=merged_names)*(_xlfn.TEXTAFTER(N$2, "At ")=merged_belt_colours)*merged_months_at_rank),"")</f>
        <v/>
      </c>
      <c r="O3012" s="18" t="str" cm="1">
        <f t="array" ref="O3012">IF(LEN($A3012)&gt;0,SUMPRODUCT(($A3012=merged_names)*(_xlfn.TEXTAFTER(O$2, "At ")=merged_belt_colours)*merged_months_at_rank),"")</f>
        <v/>
      </c>
      <c r="P3012" s="18" t="str" cm="1">
        <f t="array" ref="P3012">IF(LEN($A3012)&gt;0,SUMPRODUCT(($A3012=merged_names)*(_xlfn.TEXTAFTER(P$2, "At ")=merged_belt_colours)*merged_months_at_rank),"")</f>
        <v/>
      </c>
      <c r="Q3012" s="18" t="str" cm="1">
        <f t="array" ref="Q3012">IF(LEN($A3012)&gt;0,SUMPRODUCT(($A3012=merged_names)*(_xlfn.TEXTAFTER(Q$2, "At ")=merged_belt_colours)*merged_months_at_rank),"")</f>
        <v/>
      </c>
      <c r="R3012" s="18" t="str" cm="1">
        <f t="array" ref="R3012">IF(LEN($A3012)&gt;0,SUMPRODUCT(($A3012=merged_names)*(_xlfn.TEXTAFTER(R$2, "At ")=merged_belt_colours)*merged_months_at_rank),"")</f>
        <v/>
      </c>
    </row>
    <row r="3013" spans="1:18" x14ac:dyDescent="0.25">
      <c r="A3013"/>
      <c r="B3013" s="15" t="str" cm="1">
        <f t="array" ref="B3013">IFERROR(IF(LEN(A3013)&gt;0, IF(SUMPRODUCT((Inactives[Key]=J3013)*(Inactives[Currently Inactive]))=1,"Inactive","Active"),""),"Active")</f>
        <v/>
      </c>
      <c r="C3013" s="16" t="str" cm="1">
        <f t="array" aca="1" ref="C3013" ca="1">IFERROR(_xlfn._xlws.FILTER(Inactives[Inactive On],(Inactives[Key]=J3013)*(Inactives[Currently Inactive]),""),"")</f>
        <v/>
      </c>
      <c r="D3013" s="16" t="str" cm="1">
        <f t="array" aca="1" ref="D3013" ca="1">IFERROR(INDEX(_xlfn.TEXTSPLIT(E3013," "),1),"")</f>
        <v/>
      </c>
      <c r="E3013" s="15" t="str" cm="1">
        <f t="array" aca="1" ref="E3013" ca="1">IFERROR(_xlfn._xlws.FILTER(merged_ranks,(merged_end_dates=DATE(9999,12,31))*(merged_names=A3013)),"")</f>
        <v/>
      </c>
      <c r="F3013" s="17" t="str">
        <f ca="1">_xlfn.XLOOKUP(J3013,Promotions[Promo Key],Promotions[Promo Date],"")</f>
        <v/>
      </c>
      <c r="G3013" s="18" t="str">
        <f t="shared" ca="1" si="199"/>
        <v/>
      </c>
      <c r="H3013" s="18" t="str">
        <f t="shared" ca="1" si="198"/>
        <v/>
      </c>
      <c r="I3013" s="17" t="str">
        <f>_xlfn.XLOOKUP(A3013,Students[Full Name],Students[Starting Rank],"")</f>
        <v/>
      </c>
      <c r="J3013" s="15" t="str">
        <f t="shared" ca="1" si="200"/>
        <v xml:space="preserve">: </v>
      </c>
      <c r="K3013" s="16" t="str">
        <f>_xlfn.XLOOKUP(A3013,Students[Full Name],Students[Start Date],"")</f>
        <v/>
      </c>
      <c r="L3013" s="18">
        <f t="shared" ca="1" si="201"/>
        <v>-1</v>
      </c>
      <c r="M3013" s="18" cm="1">
        <f t="array" aca="1" ref="M3013" ca="1">SUMPRODUCT(Inactives[Days Inactive]*(Inactives[Student]=A3013))/365</f>
        <v>0</v>
      </c>
      <c r="N3013" s="18" t="str" cm="1">
        <f t="array" ref="N3013">IF(LEN($A3013)&gt;0,SUMPRODUCT(($A3013=merged_names)*(_xlfn.TEXTAFTER(N$2, "At ")=merged_belt_colours)*merged_months_at_rank),"")</f>
        <v/>
      </c>
      <c r="O3013" s="18" t="str" cm="1">
        <f t="array" ref="O3013">IF(LEN($A3013)&gt;0,SUMPRODUCT(($A3013=merged_names)*(_xlfn.TEXTAFTER(O$2, "At ")=merged_belt_colours)*merged_months_at_rank),"")</f>
        <v/>
      </c>
      <c r="P3013" s="18" t="str" cm="1">
        <f t="array" ref="P3013">IF(LEN($A3013)&gt;0,SUMPRODUCT(($A3013=merged_names)*(_xlfn.TEXTAFTER(P$2, "At ")=merged_belt_colours)*merged_months_at_rank),"")</f>
        <v/>
      </c>
      <c r="Q3013" s="18" t="str" cm="1">
        <f t="array" ref="Q3013">IF(LEN($A3013)&gt;0,SUMPRODUCT(($A3013=merged_names)*(_xlfn.TEXTAFTER(Q$2, "At ")=merged_belt_colours)*merged_months_at_rank),"")</f>
        <v/>
      </c>
      <c r="R3013" s="18" t="str" cm="1">
        <f t="array" ref="R3013">IF(LEN($A3013)&gt;0,SUMPRODUCT(($A3013=merged_names)*(_xlfn.TEXTAFTER(R$2, "At ")=merged_belt_colours)*merged_months_at_rank),"")</f>
        <v/>
      </c>
    </row>
    <row r="3014" spans="1:18" x14ac:dyDescent="0.25">
      <c r="A3014"/>
      <c r="B3014" s="15" t="str" cm="1">
        <f t="array" ref="B3014">IFERROR(IF(LEN(A3014)&gt;0, IF(SUMPRODUCT((Inactives[Key]=J3014)*(Inactives[Currently Inactive]))=1,"Inactive","Active"),""),"Active")</f>
        <v/>
      </c>
      <c r="C3014" s="16" t="str" cm="1">
        <f t="array" aca="1" ref="C3014" ca="1">IFERROR(_xlfn._xlws.FILTER(Inactives[Inactive On],(Inactives[Key]=J3014)*(Inactives[Currently Inactive]),""),"")</f>
        <v/>
      </c>
      <c r="D3014" s="16" t="str" cm="1">
        <f t="array" aca="1" ref="D3014" ca="1">IFERROR(INDEX(_xlfn.TEXTSPLIT(E3014," "),1),"")</f>
        <v/>
      </c>
      <c r="E3014" s="15" t="str" cm="1">
        <f t="array" aca="1" ref="E3014" ca="1">IFERROR(_xlfn._xlws.FILTER(merged_ranks,(merged_end_dates=DATE(9999,12,31))*(merged_names=A3014)),"")</f>
        <v/>
      </c>
      <c r="F3014" s="17" t="str">
        <f ca="1">_xlfn.XLOOKUP(J3014,Promotions[Promo Key],Promotions[Promo Date],"")</f>
        <v/>
      </c>
      <c r="G3014" s="18" t="str">
        <f t="shared" ca="1" si="199"/>
        <v/>
      </c>
      <c r="H3014" s="18" t="str">
        <f t="shared" ca="1" si="198"/>
        <v/>
      </c>
      <c r="I3014" s="17" t="str">
        <f>_xlfn.XLOOKUP(A3014,Students[Full Name],Students[Starting Rank],"")</f>
        <v/>
      </c>
      <c r="J3014" s="15" t="str">
        <f t="shared" ca="1" si="200"/>
        <v xml:space="preserve">: </v>
      </c>
      <c r="K3014" s="16" t="str">
        <f>_xlfn.XLOOKUP(A3014,Students[Full Name],Students[Start Date],"")</f>
        <v/>
      </c>
      <c r="L3014" s="18">
        <f t="shared" ca="1" si="201"/>
        <v>-1</v>
      </c>
      <c r="M3014" s="18" cm="1">
        <f t="array" aca="1" ref="M3014" ca="1">SUMPRODUCT(Inactives[Days Inactive]*(Inactives[Student]=A3014))/365</f>
        <v>0</v>
      </c>
      <c r="N3014" s="18" t="str" cm="1">
        <f t="array" ref="N3014">IF(LEN($A3014)&gt;0,SUMPRODUCT(($A3014=merged_names)*(_xlfn.TEXTAFTER(N$2, "At ")=merged_belt_colours)*merged_months_at_rank),"")</f>
        <v/>
      </c>
      <c r="O3014" s="18" t="str" cm="1">
        <f t="array" ref="O3014">IF(LEN($A3014)&gt;0,SUMPRODUCT(($A3014=merged_names)*(_xlfn.TEXTAFTER(O$2, "At ")=merged_belt_colours)*merged_months_at_rank),"")</f>
        <v/>
      </c>
      <c r="P3014" s="18" t="str" cm="1">
        <f t="array" ref="P3014">IF(LEN($A3014)&gt;0,SUMPRODUCT(($A3014=merged_names)*(_xlfn.TEXTAFTER(P$2, "At ")=merged_belt_colours)*merged_months_at_rank),"")</f>
        <v/>
      </c>
      <c r="Q3014" s="18" t="str" cm="1">
        <f t="array" ref="Q3014">IF(LEN($A3014)&gt;0,SUMPRODUCT(($A3014=merged_names)*(_xlfn.TEXTAFTER(Q$2, "At ")=merged_belt_colours)*merged_months_at_rank),"")</f>
        <v/>
      </c>
      <c r="R3014" s="18" t="str" cm="1">
        <f t="array" ref="R3014">IF(LEN($A3014)&gt;0,SUMPRODUCT(($A3014=merged_names)*(_xlfn.TEXTAFTER(R$2, "At ")=merged_belt_colours)*merged_months_at_rank),"")</f>
        <v/>
      </c>
    </row>
    <row r="3015" spans="1:18" x14ac:dyDescent="0.25">
      <c r="A3015"/>
      <c r="B3015" s="15" t="str" cm="1">
        <f t="array" ref="B3015">IFERROR(IF(LEN(A3015)&gt;0, IF(SUMPRODUCT((Inactives[Key]=J3015)*(Inactives[Currently Inactive]))=1,"Inactive","Active"),""),"Active")</f>
        <v/>
      </c>
      <c r="C3015" s="16" t="str" cm="1">
        <f t="array" aca="1" ref="C3015" ca="1">IFERROR(_xlfn._xlws.FILTER(Inactives[Inactive On],(Inactives[Key]=J3015)*(Inactives[Currently Inactive]),""),"")</f>
        <v/>
      </c>
      <c r="D3015" s="16" t="str" cm="1">
        <f t="array" aca="1" ref="D3015" ca="1">IFERROR(INDEX(_xlfn.TEXTSPLIT(E3015," "),1),"")</f>
        <v/>
      </c>
      <c r="E3015" s="15" t="str" cm="1">
        <f t="array" aca="1" ref="E3015" ca="1">IFERROR(_xlfn._xlws.FILTER(merged_ranks,(merged_end_dates=DATE(9999,12,31))*(merged_names=A3015)),"")</f>
        <v/>
      </c>
      <c r="F3015" s="17" t="str">
        <f ca="1">_xlfn.XLOOKUP(J3015,Promotions[Promo Key],Promotions[Promo Date],"")</f>
        <v/>
      </c>
      <c r="G3015" s="18" t="str">
        <f t="shared" ca="1" si="199"/>
        <v/>
      </c>
      <c r="H3015" s="18" t="str">
        <f t="shared" ca="1" si="198"/>
        <v/>
      </c>
      <c r="I3015" s="17" t="str">
        <f>_xlfn.XLOOKUP(A3015,Students[Full Name],Students[Starting Rank],"")</f>
        <v/>
      </c>
      <c r="J3015" s="15" t="str">
        <f t="shared" ca="1" si="200"/>
        <v xml:space="preserve">: </v>
      </c>
      <c r="K3015" s="16" t="str">
        <f>_xlfn.XLOOKUP(A3015,Students[Full Name],Students[Start Date],"")</f>
        <v/>
      </c>
      <c r="L3015" s="18">
        <f t="shared" ca="1" si="201"/>
        <v>-1</v>
      </c>
      <c r="M3015" s="18" cm="1">
        <f t="array" aca="1" ref="M3015" ca="1">SUMPRODUCT(Inactives[Days Inactive]*(Inactives[Student]=A3015))/365</f>
        <v>0</v>
      </c>
      <c r="N3015" s="18" t="str" cm="1">
        <f t="array" ref="N3015">IF(LEN($A3015)&gt;0,SUMPRODUCT(($A3015=merged_names)*(_xlfn.TEXTAFTER(N$2, "At ")=merged_belt_colours)*merged_months_at_rank),"")</f>
        <v/>
      </c>
      <c r="O3015" s="18" t="str" cm="1">
        <f t="array" ref="O3015">IF(LEN($A3015)&gt;0,SUMPRODUCT(($A3015=merged_names)*(_xlfn.TEXTAFTER(O$2, "At ")=merged_belt_colours)*merged_months_at_rank),"")</f>
        <v/>
      </c>
      <c r="P3015" s="18" t="str" cm="1">
        <f t="array" ref="P3015">IF(LEN($A3015)&gt;0,SUMPRODUCT(($A3015=merged_names)*(_xlfn.TEXTAFTER(P$2, "At ")=merged_belt_colours)*merged_months_at_rank),"")</f>
        <v/>
      </c>
      <c r="Q3015" s="18" t="str" cm="1">
        <f t="array" ref="Q3015">IF(LEN($A3015)&gt;0,SUMPRODUCT(($A3015=merged_names)*(_xlfn.TEXTAFTER(Q$2, "At ")=merged_belt_colours)*merged_months_at_rank),"")</f>
        <v/>
      </c>
      <c r="R3015" s="18" t="str" cm="1">
        <f t="array" ref="R3015">IF(LEN($A3015)&gt;0,SUMPRODUCT(($A3015=merged_names)*(_xlfn.TEXTAFTER(R$2, "At ")=merged_belt_colours)*merged_months_at_rank),"")</f>
        <v/>
      </c>
    </row>
    <row r="3016" spans="1:18" x14ac:dyDescent="0.25">
      <c r="A3016"/>
      <c r="B3016" s="15" t="str" cm="1">
        <f t="array" ref="B3016">IFERROR(IF(LEN(A3016)&gt;0, IF(SUMPRODUCT((Inactives[Key]=J3016)*(Inactives[Currently Inactive]))=1,"Inactive","Active"),""),"Active")</f>
        <v/>
      </c>
      <c r="C3016" s="16" t="str" cm="1">
        <f t="array" aca="1" ref="C3016" ca="1">IFERROR(_xlfn._xlws.FILTER(Inactives[Inactive On],(Inactives[Key]=J3016)*(Inactives[Currently Inactive]),""),"")</f>
        <v/>
      </c>
      <c r="D3016" s="16" t="str" cm="1">
        <f t="array" aca="1" ref="D3016" ca="1">IFERROR(INDEX(_xlfn.TEXTSPLIT(E3016," "),1),"")</f>
        <v/>
      </c>
      <c r="E3016" s="15" t="str" cm="1">
        <f t="array" aca="1" ref="E3016" ca="1">IFERROR(_xlfn._xlws.FILTER(merged_ranks,(merged_end_dates=DATE(9999,12,31))*(merged_names=A3016)),"")</f>
        <v/>
      </c>
      <c r="F3016" s="17" t="str">
        <f ca="1">_xlfn.XLOOKUP(J3016,Promotions[Promo Key],Promotions[Promo Date],"")</f>
        <v/>
      </c>
      <c r="G3016" s="18" t="str">
        <f t="shared" ca="1" si="199"/>
        <v/>
      </c>
      <c r="H3016" s="18" t="str">
        <f t="shared" ca="1" si="198"/>
        <v/>
      </c>
      <c r="I3016" s="17" t="str">
        <f>_xlfn.XLOOKUP(A3016,Students[Full Name],Students[Starting Rank],"")</f>
        <v/>
      </c>
      <c r="J3016" s="15" t="str">
        <f t="shared" ca="1" si="200"/>
        <v xml:space="preserve">: </v>
      </c>
      <c r="K3016" s="16" t="str">
        <f>_xlfn.XLOOKUP(A3016,Students[Full Name],Students[Start Date],"")</f>
        <v/>
      </c>
      <c r="L3016" s="18">
        <f t="shared" ca="1" si="201"/>
        <v>-1</v>
      </c>
      <c r="M3016" s="18" cm="1">
        <f t="array" aca="1" ref="M3016" ca="1">SUMPRODUCT(Inactives[Days Inactive]*(Inactives[Student]=A3016))/365</f>
        <v>0</v>
      </c>
      <c r="N3016" s="18" t="str" cm="1">
        <f t="array" ref="N3016">IF(LEN($A3016)&gt;0,SUMPRODUCT(($A3016=merged_names)*(_xlfn.TEXTAFTER(N$2, "At ")=merged_belt_colours)*merged_months_at_rank),"")</f>
        <v/>
      </c>
      <c r="O3016" s="18" t="str" cm="1">
        <f t="array" ref="O3016">IF(LEN($A3016)&gt;0,SUMPRODUCT(($A3016=merged_names)*(_xlfn.TEXTAFTER(O$2, "At ")=merged_belt_colours)*merged_months_at_rank),"")</f>
        <v/>
      </c>
      <c r="P3016" s="18" t="str" cm="1">
        <f t="array" ref="P3016">IF(LEN($A3016)&gt;0,SUMPRODUCT(($A3016=merged_names)*(_xlfn.TEXTAFTER(P$2, "At ")=merged_belt_colours)*merged_months_at_rank),"")</f>
        <v/>
      </c>
      <c r="Q3016" s="18" t="str" cm="1">
        <f t="array" ref="Q3016">IF(LEN($A3016)&gt;0,SUMPRODUCT(($A3016=merged_names)*(_xlfn.TEXTAFTER(Q$2, "At ")=merged_belt_colours)*merged_months_at_rank),"")</f>
        <v/>
      </c>
      <c r="R3016" s="18" t="str" cm="1">
        <f t="array" ref="R3016">IF(LEN($A3016)&gt;0,SUMPRODUCT(($A3016=merged_names)*(_xlfn.TEXTAFTER(R$2, "At ")=merged_belt_colours)*merged_months_at_rank),"")</f>
        <v/>
      </c>
    </row>
    <row r="3017" spans="1:18" x14ac:dyDescent="0.25">
      <c r="A3017"/>
      <c r="B3017" s="15" t="str" cm="1">
        <f t="array" ref="B3017">IFERROR(IF(LEN(A3017)&gt;0, IF(SUMPRODUCT((Inactives[Key]=J3017)*(Inactives[Currently Inactive]))=1,"Inactive","Active"),""),"Active")</f>
        <v/>
      </c>
      <c r="C3017" s="16" t="str" cm="1">
        <f t="array" aca="1" ref="C3017" ca="1">IFERROR(_xlfn._xlws.FILTER(Inactives[Inactive On],(Inactives[Key]=J3017)*(Inactives[Currently Inactive]),""),"")</f>
        <v/>
      </c>
      <c r="D3017" s="16" t="str" cm="1">
        <f t="array" aca="1" ref="D3017" ca="1">IFERROR(INDEX(_xlfn.TEXTSPLIT(E3017," "),1),"")</f>
        <v/>
      </c>
      <c r="E3017" s="15" t="str" cm="1">
        <f t="array" aca="1" ref="E3017" ca="1">IFERROR(_xlfn._xlws.FILTER(merged_ranks,(merged_end_dates=DATE(9999,12,31))*(merged_names=A3017)),"")</f>
        <v/>
      </c>
      <c r="F3017" s="17" t="str">
        <f ca="1">_xlfn.XLOOKUP(J3017,Promotions[Promo Key],Promotions[Promo Date],"")</f>
        <v/>
      </c>
      <c r="G3017" s="18" t="str">
        <f t="shared" ca="1" si="199"/>
        <v/>
      </c>
      <c r="H3017" s="18" t="str">
        <f t="shared" ca="1" si="198"/>
        <v/>
      </c>
      <c r="I3017" s="17" t="str">
        <f>_xlfn.XLOOKUP(A3017,Students[Full Name],Students[Starting Rank],"")</f>
        <v/>
      </c>
      <c r="J3017" s="15" t="str">
        <f t="shared" ca="1" si="200"/>
        <v xml:space="preserve">: </v>
      </c>
      <c r="K3017" s="16" t="str">
        <f>_xlfn.XLOOKUP(A3017,Students[Full Name],Students[Start Date],"")</f>
        <v/>
      </c>
      <c r="L3017" s="18">
        <f t="shared" ca="1" si="201"/>
        <v>-1</v>
      </c>
      <c r="M3017" s="18" cm="1">
        <f t="array" aca="1" ref="M3017" ca="1">SUMPRODUCT(Inactives[Days Inactive]*(Inactives[Student]=A3017))/365</f>
        <v>0</v>
      </c>
      <c r="N3017" s="18" t="str" cm="1">
        <f t="array" ref="N3017">IF(LEN($A3017)&gt;0,SUMPRODUCT(($A3017=merged_names)*(_xlfn.TEXTAFTER(N$2, "At ")=merged_belt_colours)*merged_months_at_rank),"")</f>
        <v/>
      </c>
      <c r="O3017" s="18" t="str" cm="1">
        <f t="array" ref="O3017">IF(LEN($A3017)&gt;0,SUMPRODUCT(($A3017=merged_names)*(_xlfn.TEXTAFTER(O$2, "At ")=merged_belt_colours)*merged_months_at_rank),"")</f>
        <v/>
      </c>
      <c r="P3017" s="18" t="str" cm="1">
        <f t="array" ref="P3017">IF(LEN($A3017)&gt;0,SUMPRODUCT(($A3017=merged_names)*(_xlfn.TEXTAFTER(P$2, "At ")=merged_belt_colours)*merged_months_at_rank),"")</f>
        <v/>
      </c>
      <c r="Q3017" s="18" t="str" cm="1">
        <f t="array" ref="Q3017">IF(LEN($A3017)&gt;0,SUMPRODUCT(($A3017=merged_names)*(_xlfn.TEXTAFTER(Q$2, "At ")=merged_belt_colours)*merged_months_at_rank),"")</f>
        <v/>
      </c>
      <c r="R3017" s="18" t="str" cm="1">
        <f t="array" ref="R3017">IF(LEN($A3017)&gt;0,SUMPRODUCT(($A3017=merged_names)*(_xlfn.TEXTAFTER(R$2, "At ")=merged_belt_colours)*merged_months_at_rank),"")</f>
        <v/>
      </c>
    </row>
    <row r="3018" spans="1:18" x14ac:dyDescent="0.25">
      <c r="A3018"/>
      <c r="B3018" s="15" t="str" cm="1">
        <f t="array" ref="B3018">IFERROR(IF(LEN(A3018)&gt;0, IF(SUMPRODUCT((Inactives[Key]=J3018)*(Inactives[Currently Inactive]))=1,"Inactive","Active"),""),"Active")</f>
        <v/>
      </c>
      <c r="C3018" s="16" t="str" cm="1">
        <f t="array" aca="1" ref="C3018" ca="1">IFERROR(_xlfn._xlws.FILTER(Inactives[Inactive On],(Inactives[Key]=J3018)*(Inactives[Currently Inactive]),""),"")</f>
        <v/>
      </c>
      <c r="D3018" s="16" t="str" cm="1">
        <f t="array" aca="1" ref="D3018" ca="1">IFERROR(INDEX(_xlfn.TEXTSPLIT(E3018," "),1),"")</f>
        <v/>
      </c>
      <c r="E3018" s="15" t="str" cm="1">
        <f t="array" aca="1" ref="E3018" ca="1">IFERROR(_xlfn._xlws.FILTER(merged_ranks,(merged_end_dates=DATE(9999,12,31))*(merged_names=A3018)),"")</f>
        <v/>
      </c>
      <c r="F3018" s="17" t="str">
        <f ca="1">_xlfn.XLOOKUP(J3018,Promotions[Promo Key],Promotions[Promo Date],"")</f>
        <v/>
      </c>
      <c r="G3018" s="18" t="str">
        <f t="shared" ca="1" si="199"/>
        <v/>
      </c>
      <c r="H3018" s="18" t="str">
        <f t="shared" ca="1" si="198"/>
        <v/>
      </c>
      <c r="I3018" s="17" t="str">
        <f>_xlfn.XLOOKUP(A3018,Students[Full Name],Students[Starting Rank],"")</f>
        <v/>
      </c>
      <c r="J3018" s="15" t="str">
        <f t="shared" ca="1" si="200"/>
        <v xml:space="preserve">: </v>
      </c>
      <c r="K3018" s="16" t="str">
        <f>_xlfn.XLOOKUP(A3018,Students[Full Name],Students[Start Date],"")</f>
        <v/>
      </c>
      <c r="L3018" s="18">
        <f t="shared" ca="1" si="201"/>
        <v>-1</v>
      </c>
      <c r="M3018" s="18" cm="1">
        <f t="array" aca="1" ref="M3018" ca="1">SUMPRODUCT(Inactives[Days Inactive]*(Inactives[Student]=A3018))/365</f>
        <v>0</v>
      </c>
      <c r="N3018" s="18" t="str" cm="1">
        <f t="array" ref="N3018">IF(LEN($A3018)&gt;0,SUMPRODUCT(($A3018=merged_names)*(_xlfn.TEXTAFTER(N$2, "At ")=merged_belt_colours)*merged_months_at_rank),"")</f>
        <v/>
      </c>
      <c r="O3018" s="18" t="str" cm="1">
        <f t="array" ref="O3018">IF(LEN($A3018)&gt;0,SUMPRODUCT(($A3018=merged_names)*(_xlfn.TEXTAFTER(O$2, "At ")=merged_belt_colours)*merged_months_at_rank),"")</f>
        <v/>
      </c>
      <c r="P3018" s="18" t="str" cm="1">
        <f t="array" ref="P3018">IF(LEN($A3018)&gt;0,SUMPRODUCT(($A3018=merged_names)*(_xlfn.TEXTAFTER(P$2, "At ")=merged_belt_colours)*merged_months_at_rank),"")</f>
        <v/>
      </c>
      <c r="Q3018" s="18" t="str" cm="1">
        <f t="array" ref="Q3018">IF(LEN($A3018)&gt;0,SUMPRODUCT(($A3018=merged_names)*(_xlfn.TEXTAFTER(Q$2, "At ")=merged_belt_colours)*merged_months_at_rank),"")</f>
        <v/>
      </c>
      <c r="R3018" s="18" t="str" cm="1">
        <f t="array" ref="R3018">IF(LEN($A3018)&gt;0,SUMPRODUCT(($A3018=merged_names)*(_xlfn.TEXTAFTER(R$2, "At ")=merged_belt_colours)*merged_months_at_rank),"")</f>
        <v/>
      </c>
    </row>
    <row r="3019" spans="1:18" x14ac:dyDescent="0.25">
      <c r="A3019"/>
      <c r="B3019" s="15" t="str" cm="1">
        <f t="array" ref="B3019">IFERROR(IF(LEN(A3019)&gt;0, IF(SUMPRODUCT((Inactives[Key]=J3019)*(Inactives[Currently Inactive]))=1,"Inactive","Active"),""),"Active")</f>
        <v/>
      </c>
      <c r="C3019" s="16" t="str" cm="1">
        <f t="array" aca="1" ref="C3019" ca="1">IFERROR(_xlfn._xlws.FILTER(Inactives[Inactive On],(Inactives[Key]=J3019)*(Inactives[Currently Inactive]),""),"")</f>
        <v/>
      </c>
      <c r="D3019" s="16" t="str" cm="1">
        <f t="array" aca="1" ref="D3019" ca="1">IFERROR(INDEX(_xlfn.TEXTSPLIT(E3019," "),1),"")</f>
        <v/>
      </c>
      <c r="E3019" s="15" t="str" cm="1">
        <f t="array" aca="1" ref="E3019" ca="1">IFERROR(_xlfn._xlws.FILTER(merged_ranks,(merged_end_dates=DATE(9999,12,31))*(merged_names=A3019)),"")</f>
        <v/>
      </c>
      <c r="F3019" s="17" t="str">
        <f ca="1">_xlfn.XLOOKUP(J3019,Promotions[Promo Key],Promotions[Promo Date],"")</f>
        <v/>
      </c>
      <c r="G3019" s="18" t="str">
        <f t="shared" ca="1" si="199"/>
        <v/>
      </c>
      <c r="H3019" s="18" t="str">
        <f t="shared" ca="1" si="198"/>
        <v/>
      </c>
      <c r="I3019" s="17" t="str">
        <f>_xlfn.XLOOKUP(A3019,Students[Full Name],Students[Starting Rank],"")</f>
        <v/>
      </c>
      <c r="J3019" s="15" t="str">
        <f t="shared" ca="1" si="200"/>
        <v xml:space="preserve">: </v>
      </c>
      <c r="K3019" s="16" t="str">
        <f>_xlfn.XLOOKUP(A3019,Students[Full Name],Students[Start Date],"")</f>
        <v/>
      </c>
      <c r="L3019" s="18">
        <f t="shared" ca="1" si="201"/>
        <v>-1</v>
      </c>
      <c r="M3019" s="18" cm="1">
        <f t="array" aca="1" ref="M3019" ca="1">SUMPRODUCT(Inactives[Days Inactive]*(Inactives[Student]=A3019))/365</f>
        <v>0</v>
      </c>
      <c r="N3019" s="18" t="str" cm="1">
        <f t="array" ref="N3019">IF(LEN($A3019)&gt;0,SUMPRODUCT(($A3019=merged_names)*(_xlfn.TEXTAFTER(N$2, "At ")=merged_belt_colours)*merged_months_at_rank),"")</f>
        <v/>
      </c>
      <c r="O3019" s="18" t="str" cm="1">
        <f t="array" ref="O3019">IF(LEN($A3019)&gt;0,SUMPRODUCT(($A3019=merged_names)*(_xlfn.TEXTAFTER(O$2, "At ")=merged_belt_colours)*merged_months_at_rank),"")</f>
        <v/>
      </c>
      <c r="P3019" s="18" t="str" cm="1">
        <f t="array" ref="P3019">IF(LEN($A3019)&gt;0,SUMPRODUCT(($A3019=merged_names)*(_xlfn.TEXTAFTER(P$2, "At ")=merged_belt_colours)*merged_months_at_rank),"")</f>
        <v/>
      </c>
      <c r="Q3019" s="18" t="str" cm="1">
        <f t="array" ref="Q3019">IF(LEN($A3019)&gt;0,SUMPRODUCT(($A3019=merged_names)*(_xlfn.TEXTAFTER(Q$2, "At ")=merged_belt_colours)*merged_months_at_rank),"")</f>
        <v/>
      </c>
      <c r="R3019" s="18" t="str" cm="1">
        <f t="array" ref="R3019">IF(LEN($A3019)&gt;0,SUMPRODUCT(($A3019=merged_names)*(_xlfn.TEXTAFTER(R$2, "At ")=merged_belt_colours)*merged_months_at_rank),"")</f>
        <v/>
      </c>
    </row>
    <row r="3020" spans="1:18" x14ac:dyDescent="0.25">
      <c r="A3020"/>
      <c r="B3020" s="15" t="str" cm="1">
        <f t="array" ref="B3020">IFERROR(IF(LEN(A3020)&gt;0, IF(SUMPRODUCT((Inactives[Key]=J3020)*(Inactives[Currently Inactive]))=1,"Inactive","Active"),""),"Active")</f>
        <v/>
      </c>
      <c r="C3020" s="16" t="str" cm="1">
        <f t="array" aca="1" ref="C3020" ca="1">IFERROR(_xlfn._xlws.FILTER(Inactives[Inactive On],(Inactives[Key]=J3020)*(Inactives[Currently Inactive]),""),"")</f>
        <v/>
      </c>
      <c r="D3020" s="16" t="str" cm="1">
        <f t="array" aca="1" ref="D3020" ca="1">IFERROR(INDEX(_xlfn.TEXTSPLIT(E3020," "),1),"")</f>
        <v/>
      </c>
      <c r="E3020" s="15" t="str" cm="1">
        <f t="array" aca="1" ref="E3020" ca="1">IFERROR(_xlfn._xlws.FILTER(merged_ranks,(merged_end_dates=DATE(9999,12,31))*(merged_names=A3020)),"")</f>
        <v/>
      </c>
      <c r="F3020" s="17" t="str">
        <f ca="1">_xlfn.XLOOKUP(J3020,Promotions[Promo Key],Promotions[Promo Date],"")</f>
        <v/>
      </c>
      <c r="G3020" s="18" t="str">
        <f t="shared" ca="1" si="199"/>
        <v/>
      </c>
      <c r="H3020" s="18" t="str">
        <f t="shared" ca="1" si="198"/>
        <v/>
      </c>
      <c r="I3020" s="17" t="str">
        <f>_xlfn.XLOOKUP(A3020,Students[Full Name],Students[Starting Rank],"")</f>
        <v/>
      </c>
      <c r="J3020" s="15" t="str">
        <f t="shared" ca="1" si="200"/>
        <v xml:space="preserve">: </v>
      </c>
      <c r="K3020" s="16" t="str">
        <f>_xlfn.XLOOKUP(A3020,Students[Full Name],Students[Start Date],"")</f>
        <v/>
      </c>
      <c r="L3020" s="18">
        <f t="shared" ca="1" si="201"/>
        <v>-1</v>
      </c>
      <c r="M3020" s="18" cm="1">
        <f t="array" aca="1" ref="M3020" ca="1">SUMPRODUCT(Inactives[Days Inactive]*(Inactives[Student]=A3020))/365</f>
        <v>0</v>
      </c>
      <c r="N3020" s="18" t="str" cm="1">
        <f t="array" ref="N3020">IF(LEN($A3020)&gt;0,SUMPRODUCT(($A3020=merged_names)*(_xlfn.TEXTAFTER(N$2, "At ")=merged_belt_colours)*merged_months_at_rank),"")</f>
        <v/>
      </c>
      <c r="O3020" s="18" t="str" cm="1">
        <f t="array" ref="O3020">IF(LEN($A3020)&gt;0,SUMPRODUCT(($A3020=merged_names)*(_xlfn.TEXTAFTER(O$2, "At ")=merged_belt_colours)*merged_months_at_rank),"")</f>
        <v/>
      </c>
      <c r="P3020" s="18" t="str" cm="1">
        <f t="array" ref="P3020">IF(LEN($A3020)&gt;0,SUMPRODUCT(($A3020=merged_names)*(_xlfn.TEXTAFTER(P$2, "At ")=merged_belt_colours)*merged_months_at_rank),"")</f>
        <v/>
      </c>
      <c r="Q3020" s="18" t="str" cm="1">
        <f t="array" ref="Q3020">IF(LEN($A3020)&gt;0,SUMPRODUCT(($A3020=merged_names)*(_xlfn.TEXTAFTER(Q$2, "At ")=merged_belt_colours)*merged_months_at_rank),"")</f>
        <v/>
      </c>
      <c r="R3020" s="18" t="str" cm="1">
        <f t="array" ref="R3020">IF(LEN($A3020)&gt;0,SUMPRODUCT(($A3020=merged_names)*(_xlfn.TEXTAFTER(R$2, "At ")=merged_belt_colours)*merged_months_at_rank),"")</f>
        <v/>
      </c>
    </row>
    <row r="3021" spans="1:18" x14ac:dyDescent="0.25">
      <c r="A3021"/>
      <c r="B3021" s="15" t="str" cm="1">
        <f t="array" ref="B3021">IFERROR(IF(LEN(A3021)&gt;0, IF(SUMPRODUCT((Inactives[Key]=J3021)*(Inactives[Currently Inactive]))=1,"Inactive","Active"),""),"Active")</f>
        <v/>
      </c>
      <c r="C3021" s="16" t="str" cm="1">
        <f t="array" aca="1" ref="C3021" ca="1">IFERROR(_xlfn._xlws.FILTER(Inactives[Inactive On],(Inactives[Key]=J3021)*(Inactives[Currently Inactive]),""),"")</f>
        <v/>
      </c>
      <c r="D3021" s="16" t="str" cm="1">
        <f t="array" aca="1" ref="D3021" ca="1">IFERROR(INDEX(_xlfn.TEXTSPLIT(E3021," "),1),"")</f>
        <v/>
      </c>
      <c r="E3021" s="15" t="str" cm="1">
        <f t="array" aca="1" ref="E3021" ca="1">IFERROR(_xlfn._xlws.FILTER(merged_ranks,(merged_end_dates=DATE(9999,12,31))*(merged_names=A3021)),"")</f>
        <v/>
      </c>
      <c r="F3021" s="17" t="str">
        <f ca="1">_xlfn.XLOOKUP(J3021,Promotions[Promo Key],Promotions[Promo Date],"")</f>
        <v/>
      </c>
      <c r="G3021" s="18" t="str">
        <f t="shared" ca="1" si="199"/>
        <v/>
      </c>
      <c r="H3021" s="18" t="str">
        <f t="shared" ca="1" si="198"/>
        <v/>
      </c>
      <c r="I3021" s="17" t="str">
        <f>_xlfn.XLOOKUP(A3021,Students[Full Name],Students[Starting Rank],"")</f>
        <v/>
      </c>
      <c r="J3021" s="15" t="str">
        <f t="shared" ca="1" si="200"/>
        <v xml:space="preserve">: </v>
      </c>
      <c r="K3021" s="16" t="str">
        <f>_xlfn.XLOOKUP(A3021,Students[Full Name],Students[Start Date],"")</f>
        <v/>
      </c>
      <c r="L3021" s="18">
        <f t="shared" ca="1" si="201"/>
        <v>-1</v>
      </c>
      <c r="M3021" s="18" cm="1">
        <f t="array" aca="1" ref="M3021" ca="1">SUMPRODUCT(Inactives[Days Inactive]*(Inactives[Student]=A3021))/365</f>
        <v>0</v>
      </c>
      <c r="N3021" s="18" t="str" cm="1">
        <f t="array" ref="N3021">IF(LEN($A3021)&gt;0,SUMPRODUCT(($A3021=merged_names)*(_xlfn.TEXTAFTER(N$2, "At ")=merged_belt_colours)*merged_months_at_rank),"")</f>
        <v/>
      </c>
      <c r="O3021" s="18" t="str" cm="1">
        <f t="array" ref="O3021">IF(LEN($A3021)&gt;0,SUMPRODUCT(($A3021=merged_names)*(_xlfn.TEXTAFTER(O$2, "At ")=merged_belt_colours)*merged_months_at_rank),"")</f>
        <v/>
      </c>
      <c r="P3021" s="18" t="str" cm="1">
        <f t="array" ref="P3021">IF(LEN($A3021)&gt;0,SUMPRODUCT(($A3021=merged_names)*(_xlfn.TEXTAFTER(P$2, "At ")=merged_belt_colours)*merged_months_at_rank),"")</f>
        <v/>
      </c>
      <c r="Q3021" s="18" t="str" cm="1">
        <f t="array" ref="Q3021">IF(LEN($A3021)&gt;0,SUMPRODUCT(($A3021=merged_names)*(_xlfn.TEXTAFTER(Q$2, "At ")=merged_belt_colours)*merged_months_at_rank),"")</f>
        <v/>
      </c>
      <c r="R3021" s="18" t="str" cm="1">
        <f t="array" ref="R3021">IF(LEN($A3021)&gt;0,SUMPRODUCT(($A3021=merged_names)*(_xlfn.TEXTAFTER(R$2, "At ")=merged_belt_colours)*merged_months_at_rank),"")</f>
        <v/>
      </c>
    </row>
    <row r="3022" spans="1:18" x14ac:dyDescent="0.25">
      <c r="A3022"/>
      <c r="B3022" s="15" t="str" cm="1">
        <f t="array" ref="B3022">IFERROR(IF(LEN(A3022)&gt;0, IF(SUMPRODUCT((Inactives[Key]=J3022)*(Inactives[Currently Inactive]))=1,"Inactive","Active"),""),"Active")</f>
        <v/>
      </c>
      <c r="C3022" s="16" t="str" cm="1">
        <f t="array" aca="1" ref="C3022" ca="1">IFERROR(_xlfn._xlws.FILTER(Inactives[Inactive On],(Inactives[Key]=J3022)*(Inactives[Currently Inactive]),""),"")</f>
        <v/>
      </c>
      <c r="D3022" s="16" t="str" cm="1">
        <f t="array" aca="1" ref="D3022" ca="1">IFERROR(INDEX(_xlfn.TEXTSPLIT(E3022," "),1),"")</f>
        <v/>
      </c>
      <c r="E3022" s="15" t="str" cm="1">
        <f t="array" aca="1" ref="E3022" ca="1">IFERROR(_xlfn._xlws.FILTER(merged_ranks,(merged_end_dates=DATE(9999,12,31))*(merged_names=A3022)),"")</f>
        <v/>
      </c>
      <c r="F3022" s="17" t="str">
        <f ca="1">_xlfn.XLOOKUP(J3022,Promotions[Promo Key],Promotions[Promo Date],"")</f>
        <v/>
      </c>
      <c r="G3022" s="18" t="str">
        <f t="shared" ca="1" si="199"/>
        <v/>
      </c>
      <c r="H3022" s="18" t="str">
        <f t="shared" ca="1" si="198"/>
        <v/>
      </c>
      <c r="I3022" s="17" t="str">
        <f>_xlfn.XLOOKUP(A3022,Students[Full Name],Students[Starting Rank],"")</f>
        <v/>
      </c>
      <c r="J3022" s="15" t="str">
        <f t="shared" ca="1" si="200"/>
        <v xml:space="preserve">: </v>
      </c>
      <c r="K3022" s="16" t="str">
        <f>_xlfn.XLOOKUP(A3022,Students[Full Name],Students[Start Date],"")</f>
        <v/>
      </c>
      <c r="L3022" s="18">
        <f t="shared" ca="1" si="201"/>
        <v>-1</v>
      </c>
      <c r="M3022" s="18" cm="1">
        <f t="array" aca="1" ref="M3022" ca="1">SUMPRODUCT(Inactives[Days Inactive]*(Inactives[Student]=A3022))/365</f>
        <v>0</v>
      </c>
      <c r="N3022" s="18" t="str" cm="1">
        <f t="array" ref="N3022">IF(LEN($A3022)&gt;0,SUMPRODUCT(($A3022=merged_names)*(_xlfn.TEXTAFTER(N$2, "At ")=merged_belt_colours)*merged_months_at_rank),"")</f>
        <v/>
      </c>
      <c r="O3022" s="18" t="str" cm="1">
        <f t="array" ref="O3022">IF(LEN($A3022)&gt;0,SUMPRODUCT(($A3022=merged_names)*(_xlfn.TEXTAFTER(O$2, "At ")=merged_belt_colours)*merged_months_at_rank),"")</f>
        <v/>
      </c>
      <c r="P3022" s="18" t="str" cm="1">
        <f t="array" ref="P3022">IF(LEN($A3022)&gt;0,SUMPRODUCT(($A3022=merged_names)*(_xlfn.TEXTAFTER(P$2, "At ")=merged_belt_colours)*merged_months_at_rank),"")</f>
        <v/>
      </c>
      <c r="Q3022" s="18" t="str" cm="1">
        <f t="array" ref="Q3022">IF(LEN($A3022)&gt;0,SUMPRODUCT(($A3022=merged_names)*(_xlfn.TEXTAFTER(Q$2, "At ")=merged_belt_colours)*merged_months_at_rank),"")</f>
        <v/>
      </c>
      <c r="R3022" s="18" t="str" cm="1">
        <f t="array" ref="R3022">IF(LEN($A3022)&gt;0,SUMPRODUCT(($A3022=merged_names)*(_xlfn.TEXTAFTER(R$2, "At ")=merged_belt_colours)*merged_months_at_rank),"")</f>
        <v/>
      </c>
    </row>
    <row r="3023" spans="1:18" x14ac:dyDescent="0.25">
      <c r="A3023"/>
      <c r="B3023" s="15" t="str" cm="1">
        <f t="array" ref="B3023">IFERROR(IF(LEN(A3023)&gt;0, IF(SUMPRODUCT((Inactives[Key]=J3023)*(Inactives[Currently Inactive]))=1,"Inactive","Active"),""),"Active")</f>
        <v/>
      </c>
      <c r="C3023" s="16" t="str" cm="1">
        <f t="array" aca="1" ref="C3023" ca="1">IFERROR(_xlfn._xlws.FILTER(Inactives[Inactive On],(Inactives[Key]=J3023)*(Inactives[Currently Inactive]),""),"")</f>
        <v/>
      </c>
      <c r="D3023" s="16" t="str" cm="1">
        <f t="array" aca="1" ref="D3023" ca="1">IFERROR(INDEX(_xlfn.TEXTSPLIT(E3023," "),1),"")</f>
        <v/>
      </c>
      <c r="E3023" s="15" t="str" cm="1">
        <f t="array" aca="1" ref="E3023" ca="1">IFERROR(_xlfn._xlws.FILTER(merged_ranks,(merged_end_dates=DATE(9999,12,31))*(merged_names=A3023)),"")</f>
        <v/>
      </c>
      <c r="F3023" s="17" t="str">
        <f ca="1">_xlfn.XLOOKUP(J3023,Promotions[Promo Key],Promotions[Promo Date],"")</f>
        <v/>
      </c>
      <c r="G3023" s="18" t="str">
        <f t="shared" ca="1" si="199"/>
        <v/>
      </c>
      <c r="H3023" s="18" t="str">
        <f t="shared" ca="1" si="198"/>
        <v/>
      </c>
      <c r="I3023" s="17" t="str">
        <f>_xlfn.XLOOKUP(A3023,Students[Full Name],Students[Starting Rank],"")</f>
        <v/>
      </c>
      <c r="J3023" s="15" t="str">
        <f t="shared" ca="1" si="200"/>
        <v xml:space="preserve">: </v>
      </c>
      <c r="K3023" s="16" t="str">
        <f>_xlfn.XLOOKUP(A3023,Students[Full Name],Students[Start Date],"")</f>
        <v/>
      </c>
      <c r="L3023" s="18">
        <f t="shared" ca="1" si="201"/>
        <v>-1</v>
      </c>
      <c r="M3023" s="18" cm="1">
        <f t="array" aca="1" ref="M3023" ca="1">SUMPRODUCT(Inactives[Days Inactive]*(Inactives[Student]=A3023))/365</f>
        <v>0</v>
      </c>
      <c r="N3023" s="18" t="str" cm="1">
        <f t="array" ref="N3023">IF(LEN($A3023)&gt;0,SUMPRODUCT(($A3023=merged_names)*(_xlfn.TEXTAFTER(N$2, "At ")=merged_belt_colours)*merged_months_at_rank),"")</f>
        <v/>
      </c>
      <c r="O3023" s="18" t="str" cm="1">
        <f t="array" ref="O3023">IF(LEN($A3023)&gt;0,SUMPRODUCT(($A3023=merged_names)*(_xlfn.TEXTAFTER(O$2, "At ")=merged_belt_colours)*merged_months_at_rank),"")</f>
        <v/>
      </c>
      <c r="P3023" s="18" t="str" cm="1">
        <f t="array" ref="P3023">IF(LEN($A3023)&gt;0,SUMPRODUCT(($A3023=merged_names)*(_xlfn.TEXTAFTER(P$2, "At ")=merged_belt_colours)*merged_months_at_rank),"")</f>
        <v/>
      </c>
      <c r="Q3023" s="18" t="str" cm="1">
        <f t="array" ref="Q3023">IF(LEN($A3023)&gt;0,SUMPRODUCT(($A3023=merged_names)*(_xlfn.TEXTAFTER(Q$2, "At ")=merged_belt_colours)*merged_months_at_rank),"")</f>
        <v/>
      </c>
      <c r="R3023" s="18" t="str" cm="1">
        <f t="array" ref="R3023">IF(LEN($A3023)&gt;0,SUMPRODUCT(($A3023=merged_names)*(_xlfn.TEXTAFTER(R$2, "At ")=merged_belt_colours)*merged_months_at_rank),"")</f>
        <v/>
      </c>
    </row>
    <row r="3024" spans="1:18" x14ac:dyDescent="0.25">
      <c r="A3024"/>
      <c r="B3024" s="15" t="str" cm="1">
        <f t="array" ref="B3024">IFERROR(IF(LEN(A3024)&gt;0, IF(SUMPRODUCT((Inactives[Key]=J3024)*(Inactives[Currently Inactive]))=1,"Inactive","Active"),""),"Active")</f>
        <v/>
      </c>
      <c r="C3024" s="16" t="str" cm="1">
        <f t="array" aca="1" ref="C3024" ca="1">IFERROR(_xlfn._xlws.FILTER(Inactives[Inactive On],(Inactives[Key]=J3024)*(Inactives[Currently Inactive]),""),"")</f>
        <v/>
      </c>
      <c r="D3024" s="16" t="str" cm="1">
        <f t="array" aca="1" ref="D3024" ca="1">IFERROR(INDEX(_xlfn.TEXTSPLIT(E3024," "),1),"")</f>
        <v/>
      </c>
      <c r="E3024" s="15" t="str" cm="1">
        <f t="array" aca="1" ref="E3024" ca="1">IFERROR(_xlfn._xlws.FILTER(merged_ranks,(merged_end_dates=DATE(9999,12,31))*(merged_names=A3024)),"")</f>
        <v/>
      </c>
      <c r="F3024" s="17" t="str">
        <f ca="1">_xlfn.XLOOKUP(J3024,Promotions[Promo Key],Promotions[Promo Date],"")</f>
        <v/>
      </c>
      <c r="G3024" s="18" t="str">
        <f t="shared" ca="1" si="199"/>
        <v/>
      </c>
      <c r="H3024" s="18" t="str">
        <f t="shared" ca="1" si="198"/>
        <v/>
      </c>
      <c r="I3024" s="17" t="str">
        <f>_xlfn.XLOOKUP(A3024,Students[Full Name],Students[Starting Rank],"")</f>
        <v/>
      </c>
      <c r="J3024" s="15" t="str">
        <f t="shared" ca="1" si="200"/>
        <v xml:space="preserve">: </v>
      </c>
      <c r="K3024" s="16" t="str">
        <f>_xlfn.XLOOKUP(A3024,Students[Full Name],Students[Start Date],"")</f>
        <v/>
      </c>
      <c r="L3024" s="18">
        <f t="shared" ca="1" si="201"/>
        <v>-1</v>
      </c>
      <c r="M3024" s="18" cm="1">
        <f t="array" aca="1" ref="M3024" ca="1">SUMPRODUCT(Inactives[Days Inactive]*(Inactives[Student]=A3024))/365</f>
        <v>0</v>
      </c>
      <c r="N3024" s="18" t="str" cm="1">
        <f t="array" ref="N3024">IF(LEN($A3024)&gt;0,SUMPRODUCT(($A3024=merged_names)*(_xlfn.TEXTAFTER(N$2, "At ")=merged_belt_colours)*merged_months_at_rank),"")</f>
        <v/>
      </c>
      <c r="O3024" s="18" t="str" cm="1">
        <f t="array" ref="O3024">IF(LEN($A3024)&gt;0,SUMPRODUCT(($A3024=merged_names)*(_xlfn.TEXTAFTER(O$2, "At ")=merged_belt_colours)*merged_months_at_rank),"")</f>
        <v/>
      </c>
      <c r="P3024" s="18" t="str" cm="1">
        <f t="array" ref="P3024">IF(LEN($A3024)&gt;0,SUMPRODUCT(($A3024=merged_names)*(_xlfn.TEXTAFTER(P$2, "At ")=merged_belt_colours)*merged_months_at_rank),"")</f>
        <v/>
      </c>
      <c r="Q3024" s="18" t="str" cm="1">
        <f t="array" ref="Q3024">IF(LEN($A3024)&gt;0,SUMPRODUCT(($A3024=merged_names)*(_xlfn.TEXTAFTER(Q$2, "At ")=merged_belt_colours)*merged_months_at_rank),"")</f>
        <v/>
      </c>
      <c r="R3024" s="18" t="str" cm="1">
        <f t="array" ref="R3024">IF(LEN($A3024)&gt;0,SUMPRODUCT(($A3024=merged_names)*(_xlfn.TEXTAFTER(R$2, "At ")=merged_belt_colours)*merged_months_at_rank),"")</f>
        <v/>
      </c>
    </row>
    <row r="3025" spans="1:18" x14ac:dyDescent="0.25">
      <c r="A3025"/>
      <c r="B3025" s="15" t="str" cm="1">
        <f t="array" ref="B3025">IFERROR(IF(LEN(A3025)&gt;0, IF(SUMPRODUCT((Inactives[Key]=J3025)*(Inactives[Currently Inactive]))=1,"Inactive","Active"),""),"Active")</f>
        <v/>
      </c>
      <c r="C3025" s="16" t="str" cm="1">
        <f t="array" aca="1" ref="C3025" ca="1">IFERROR(_xlfn._xlws.FILTER(Inactives[Inactive On],(Inactives[Key]=J3025)*(Inactives[Currently Inactive]),""),"")</f>
        <v/>
      </c>
      <c r="D3025" s="16" t="str" cm="1">
        <f t="array" aca="1" ref="D3025" ca="1">IFERROR(INDEX(_xlfn.TEXTSPLIT(E3025," "),1),"")</f>
        <v/>
      </c>
      <c r="E3025" s="15" t="str" cm="1">
        <f t="array" aca="1" ref="E3025" ca="1">IFERROR(_xlfn._xlws.FILTER(merged_ranks,(merged_end_dates=DATE(9999,12,31))*(merged_names=A3025)),"")</f>
        <v/>
      </c>
      <c r="F3025" s="17" t="str">
        <f ca="1">_xlfn.XLOOKUP(J3025,Promotions[Promo Key],Promotions[Promo Date],"")</f>
        <v/>
      </c>
      <c r="G3025" s="18" t="str">
        <f t="shared" ca="1" si="199"/>
        <v/>
      </c>
      <c r="H3025" s="18" t="str">
        <f t="shared" ca="1" si="198"/>
        <v/>
      </c>
      <c r="I3025" s="17" t="str">
        <f>_xlfn.XLOOKUP(A3025,Students[Full Name],Students[Starting Rank],"")</f>
        <v/>
      </c>
      <c r="J3025" s="15" t="str">
        <f t="shared" ca="1" si="200"/>
        <v xml:space="preserve">: </v>
      </c>
      <c r="K3025" s="16" t="str">
        <f>_xlfn.XLOOKUP(A3025,Students[Full Name],Students[Start Date],"")</f>
        <v/>
      </c>
      <c r="L3025" s="18">
        <f t="shared" ca="1" si="201"/>
        <v>-1</v>
      </c>
      <c r="M3025" s="18" cm="1">
        <f t="array" aca="1" ref="M3025" ca="1">SUMPRODUCT(Inactives[Days Inactive]*(Inactives[Student]=A3025))/365</f>
        <v>0</v>
      </c>
      <c r="N3025" s="18" t="str" cm="1">
        <f t="array" ref="N3025">IF(LEN($A3025)&gt;0,SUMPRODUCT(($A3025=merged_names)*(_xlfn.TEXTAFTER(N$2, "At ")=merged_belt_colours)*merged_months_at_rank),"")</f>
        <v/>
      </c>
      <c r="O3025" s="18" t="str" cm="1">
        <f t="array" ref="O3025">IF(LEN($A3025)&gt;0,SUMPRODUCT(($A3025=merged_names)*(_xlfn.TEXTAFTER(O$2, "At ")=merged_belt_colours)*merged_months_at_rank),"")</f>
        <v/>
      </c>
      <c r="P3025" s="18" t="str" cm="1">
        <f t="array" ref="P3025">IF(LEN($A3025)&gt;0,SUMPRODUCT(($A3025=merged_names)*(_xlfn.TEXTAFTER(P$2, "At ")=merged_belt_colours)*merged_months_at_rank),"")</f>
        <v/>
      </c>
      <c r="Q3025" s="18" t="str" cm="1">
        <f t="array" ref="Q3025">IF(LEN($A3025)&gt;0,SUMPRODUCT(($A3025=merged_names)*(_xlfn.TEXTAFTER(Q$2, "At ")=merged_belt_colours)*merged_months_at_rank),"")</f>
        <v/>
      </c>
      <c r="R3025" s="18" t="str" cm="1">
        <f t="array" ref="R3025">IF(LEN($A3025)&gt;0,SUMPRODUCT(($A3025=merged_names)*(_xlfn.TEXTAFTER(R$2, "At ")=merged_belt_colours)*merged_months_at_rank),"")</f>
        <v/>
      </c>
    </row>
    <row r="3026" spans="1:18" x14ac:dyDescent="0.25">
      <c r="A3026"/>
      <c r="B3026" s="15" t="str" cm="1">
        <f t="array" ref="B3026">IFERROR(IF(LEN(A3026)&gt;0, IF(SUMPRODUCT((Inactives[Key]=J3026)*(Inactives[Currently Inactive]))=1,"Inactive","Active"),""),"Active")</f>
        <v/>
      </c>
      <c r="C3026" s="16" t="str" cm="1">
        <f t="array" aca="1" ref="C3026" ca="1">IFERROR(_xlfn._xlws.FILTER(Inactives[Inactive On],(Inactives[Key]=J3026)*(Inactives[Currently Inactive]),""),"")</f>
        <v/>
      </c>
      <c r="D3026" s="16" t="str" cm="1">
        <f t="array" aca="1" ref="D3026" ca="1">IFERROR(INDEX(_xlfn.TEXTSPLIT(E3026," "),1),"")</f>
        <v/>
      </c>
      <c r="E3026" s="15" t="str" cm="1">
        <f t="array" aca="1" ref="E3026" ca="1">IFERROR(_xlfn._xlws.FILTER(merged_ranks,(merged_end_dates=DATE(9999,12,31))*(merged_names=A3026)),"")</f>
        <v/>
      </c>
      <c r="F3026" s="17" t="str">
        <f ca="1">_xlfn.XLOOKUP(J3026,Promotions[Promo Key],Promotions[Promo Date],"")</f>
        <v/>
      </c>
      <c r="G3026" s="18" t="str">
        <f t="shared" ca="1" si="199"/>
        <v/>
      </c>
      <c r="H3026" s="18" t="str">
        <f t="shared" ca="1" si="198"/>
        <v/>
      </c>
      <c r="I3026" s="17" t="str">
        <f>_xlfn.XLOOKUP(A3026,Students[Full Name],Students[Starting Rank],"")</f>
        <v/>
      </c>
      <c r="J3026" s="15" t="str">
        <f t="shared" ca="1" si="200"/>
        <v xml:space="preserve">: </v>
      </c>
      <c r="K3026" s="16" t="str">
        <f>_xlfn.XLOOKUP(A3026,Students[Full Name],Students[Start Date],"")</f>
        <v/>
      </c>
      <c r="L3026" s="18">
        <f t="shared" ca="1" si="201"/>
        <v>-1</v>
      </c>
      <c r="M3026" s="18" cm="1">
        <f t="array" aca="1" ref="M3026" ca="1">SUMPRODUCT(Inactives[Days Inactive]*(Inactives[Student]=A3026))/365</f>
        <v>0</v>
      </c>
      <c r="N3026" s="18" t="str" cm="1">
        <f t="array" ref="N3026">IF(LEN($A3026)&gt;0,SUMPRODUCT(($A3026=merged_names)*(_xlfn.TEXTAFTER(N$2, "At ")=merged_belt_colours)*merged_months_at_rank),"")</f>
        <v/>
      </c>
      <c r="O3026" s="18" t="str" cm="1">
        <f t="array" ref="O3026">IF(LEN($A3026)&gt;0,SUMPRODUCT(($A3026=merged_names)*(_xlfn.TEXTAFTER(O$2, "At ")=merged_belt_colours)*merged_months_at_rank),"")</f>
        <v/>
      </c>
      <c r="P3026" s="18" t="str" cm="1">
        <f t="array" ref="P3026">IF(LEN($A3026)&gt;0,SUMPRODUCT(($A3026=merged_names)*(_xlfn.TEXTAFTER(P$2, "At ")=merged_belt_colours)*merged_months_at_rank),"")</f>
        <v/>
      </c>
      <c r="Q3026" s="18" t="str" cm="1">
        <f t="array" ref="Q3026">IF(LEN($A3026)&gt;0,SUMPRODUCT(($A3026=merged_names)*(_xlfn.TEXTAFTER(Q$2, "At ")=merged_belt_colours)*merged_months_at_rank),"")</f>
        <v/>
      </c>
      <c r="R3026" s="18" t="str" cm="1">
        <f t="array" ref="R3026">IF(LEN($A3026)&gt;0,SUMPRODUCT(($A3026=merged_names)*(_xlfn.TEXTAFTER(R$2, "At ")=merged_belt_colours)*merged_months_at_rank),"")</f>
        <v/>
      </c>
    </row>
    <row r="3027" spans="1:18" x14ac:dyDescent="0.25">
      <c r="A3027"/>
      <c r="B3027" s="15" t="str" cm="1">
        <f t="array" ref="B3027">IFERROR(IF(LEN(A3027)&gt;0, IF(SUMPRODUCT((Inactives[Key]=J3027)*(Inactives[Currently Inactive]))=1,"Inactive","Active"),""),"Active")</f>
        <v/>
      </c>
      <c r="C3027" s="16" t="str" cm="1">
        <f t="array" aca="1" ref="C3027" ca="1">IFERROR(_xlfn._xlws.FILTER(Inactives[Inactive On],(Inactives[Key]=J3027)*(Inactives[Currently Inactive]),""),"")</f>
        <v/>
      </c>
      <c r="D3027" s="16" t="str" cm="1">
        <f t="array" aca="1" ref="D3027" ca="1">IFERROR(INDEX(_xlfn.TEXTSPLIT(E3027," "),1),"")</f>
        <v/>
      </c>
      <c r="E3027" s="15" t="str" cm="1">
        <f t="array" aca="1" ref="E3027" ca="1">IFERROR(_xlfn._xlws.FILTER(merged_ranks,(merged_end_dates=DATE(9999,12,31))*(merged_names=A3027)),"")</f>
        <v/>
      </c>
      <c r="F3027" s="17" t="str">
        <f ca="1">_xlfn.XLOOKUP(J3027,Promotions[Promo Key],Promotions[Promo Date],"")</f>
        <v/>
      </c>
      <c r="G3027" s="18" t="str">
        <f t="shared" ca="1" si="199"/>
        <v/>
      </c>
      <c r="H3027" s="18" t="str">
        <f t="shared" ca="1" si="198"/>
        <v/>
      </c>
      <c r="I3027" s="17" t="str">
        <f>_xlfn.XLOOKUP(A3027,Students[Full Name],Students[Starting Rank],"")</f>
        <v/>
      </c>
      <c r="J3027" s="15" t="str">
        <f t="shared" ca="1" si="200"/>
        <v xml:space="preserve">: </v>
      </c>
      <c r="K3027" s="16" t="str">
        <f>_xlfn.XLOOKUP(A3027,Students[Full Name],Students[Start Date],"")</f>
        <v/>
      </c>
      <c r="L3027" s="18">
        <f t="shared" ca="1" si="201"/>
        <v>-1</v>
      </c>
      <c r="M3027" s="18" cm="1">
        <f t="array" aca="1" ref="M3027" ca="1">SUMPRODUCT(Inactives[Days Inactive]*(Inactives[Student]=A3027))/365</f>
        <v>0</v>
      </c>
      <c r="N3027" s="18" t="str" cm="1">
        <f t="array" ref="N3027">IF(LEN($A3027)&gt;0,SUMPRODUCT(($A3027=merged_names)*(_xlfn.TEXTAFTER(N$2, "At ")=merged_belt_colours)*merged_months_at_rank),"")</f>
        <v/>
      </c>
      <c r="O3027" s="18" t="str" cm="1">
        <f t="array" ref="O3027">IF(LEN($A3027)&gt;0,SUMPRODUCT(($A3027=merged_names)*(_xlfn.TEXTAFTER(O$2, "At ")=merged_belt_colours)*merged_months_at_rank),"")</f>
        <v/>
      </c>
      <c r="P3027" s="18" t="str" cm="1">
        <f t="array" ref="P3027">IF(LEN($A3027)&gt;0,SUMPRODUCT(($A3027=merged_names)*(_xlfn.TEXTAFTER(P$2, "At ")=merged_belt_colours)*merged_months_at_rank),"")</f>
        <v/>
      </c>
      <c r="Q3027" s="18" t="str" cm="1">
        <f t="array" ref="Q3027">IF(LEN($A3027)&gt;0,SUMPRODUCT(($A3027=merged_names)*(_xlfn.TEXTAFTER(Q$2, "At ")=merged_belt_colours)*merged_months_at_rank),"")</f>
        <v/>
      </c>
      <c r="R3027" s="18" t="str" cm="1">
        <f t="array" ref="R3027">IF(LEN($A3027)&gt;0,SUMPRODUCT(($A3027=merged_names)*(_xlfn.TEXTAFTER(R$2, "At ")=merged_belt_colours)*merged_months_at_rank),"")</f>
        <v/>
      </c>
    </row>
    <row r="3028" spans="1:18" x14ac:dyDescent="0.25">
      <c r="A3028"/>
      <c r="B3028" s="15" t="str" cm="1">
        <f t="array" ref="B3028">IFERROR(IF(LEN(A3028)&gt;0, IF(SUMPRODUCT((Inactives[Key]=J3028)*(Inactives[Currently Inactive]))=1,"Inactive","Active"),""),"Active")</f>
        <v/>
      </c>
      <c r="C3028" s="16" t="str" cm="1">
        <f t="array" aca="1" ref="C3028" ca="1">IFERROR(_xlfn._xlws.FILTER(Inactives[Inactive On],(Inactives[Key]=J3028)*(Inactives[Currently Inactive]),""),"")</f>
        <v/>
      </c>
      <c r="D3028" s="16" t="str" cm="1">
        <f t="array" aca="1" ref="D3028" ca="1">IFERROR(INDEX(_xlfn.TEXTSPLIT(E3028," "),1),"")</f>
        <v/>
      </c>
      <c r="E3028" s="15" t="str" cm="1">
        <f t="array" aca="1" ref="E3028" ca="1">IFERROR(_xlfn._xlws.FILTER(merged_ranks,(merged_end_dates=DATE(9999,12,31))*(merged_names=A3028)),"")</f>
        <v/>
      </c>
      <c r="F3028" s="17" t="str">
        <f ca="1">_xlfn.XLOOKUP(J3028,Promotions[Promo Key],Promotions[Promo Date],"")</f>
        <v/>
      </c>
      <c r="G3028" s="18" t="str">
        <f t="shared" ca="1" si="199"/>
        <v/>
      </c>
      <c r="H3028" s="18" t="str">
        <f t="shared" ca="1" si="198"/>
        <v/>
      </c>
      <c r="I3028" s="17" t="str">
        <f>_xlfn.XLOOKUP(A3028,Students[Full Name],Students[Starting Rank],"")</f>
        <v/>
      </c>
      <c r="J3028" s="15" t="str">
        <f t="shared" ca="1" si="200"/>
        <v xml:space="preserve">: </v>
      </c>
      <c r="K3028" s="16" t="str">
        <f>_xlfn.XLOOKUP(A3028,Students[Full Name],Students[Start Date],"")</f>
        <v/>
      </c>
      <c r="L3028" s="18">
        <f t="shared" ca="1" si="201"/>
        <v>-1</v>
      </c>
      <c r="M3028" s="18" cm="1">
        <f t="array" aca="1" ref="M3028" ca="1">SUMPRODUCT(Inactives[Days Inactive]*(Inactives[Student]=A3028))/365</f>
        <v>0</v>
      </c>
      <c r="N3028" s="18" t="str" cm="1">
        <f t="array" ref="N3028">IF(LEN($A3028)&gt;0,SUMPRODUCT(($A3028=merged_names)*(_xlfn.TEXTAFTER(N$2, "At ")=merged_belt_colours)*merged_months_at_rank),"")</f>
        <v/>
      </c>
      <c r="O3028" s="18" t="str" cm="1">
        <f t="array" ref="O3028">IF(LEN($A3028)&gt;0,SUMPRODUCT(($A3028=merged_names)*(_xlfn.TEXTAFTER(O$2, "At ")=merged_belt_colours)*merged_months_at_rank),"")</f>
        <v/>
      </c>
      <c r="P3028" s="18" t="str" cm="1">
        <f t="array" ref="P3028">IF(LEN($A3028)&gt;0,SUMPRODUCT(($A3028=merged_names)*(_xlfn.TEXTAFTER(P$2, "At ")=merged_belt_colours)*merged_months_at_rank),"")</f>
        <v/>
      </c>
      <c r="Q3028" s="18" t="str" cm="1">
        <f t="array" ref="Q3028">IF(LEN($A3028)&gt;0,SUMPRODUCT(($A3028=merged_names)*(_xlfn.TEXTAFTER(Q$2, "At ")=merged_belt_colours)*merged_months_at_rank),"")</f>
        <v/>
      </c>
      <c r="R3028" s="18" t="str" cm="1">
        <f t="array" ref="R3028">IF(LEN($A3028)&gt;0,SUMPRODUCT(($A3028=merged_names)*(_xlfn.TEXTAFTER(R$2, "At ")=merged_belt_colours)*merged_months_at_rank),"")</f>
        <v/>
      </c>
    </row>
    <row r="3029" spans="1:18" x14ac:dyDescent="0.25">
      <c r="A3029"/>
      <c r="B3029" s="15" t="str" cm="1">
        <f t="array" ref="B3029">IFERROR(IF(LEN(A3029)&gt;0, IF(SUMPRODUCT((Inactives[Key]=J3029)*(Inactives[Currently Inactive]))=1,"Inactive","Active"),""),"Active")</f>
        <v/>
      </c>
      <c r="C3029" s="16" t="str" cm="1">
        <f t="array" aca="1" ref="C3029" ca="1">IFERROR(_xlfn._xlws.FILTER(Inactives[Inactive On],(Inactives[Key]=J3029)*(Inactives[Currently Inactive]),""),"")</f>
        <v/>
      </c>
      <c r="D3029" s="16" t="str" cm="1">
        <f t="array" aca="1" ref="D3029" ca="1">IFERROR(INDEX(_xlfn.TEXTSPLIT(E3029," "),1),"")</f>
        <v/>
      </c>
      <c r="E3029" s="15" t="str" cm="1">
        <f t="array" aca="1" ref="E3029" ca="1">IFERROR(_xlfn._xlws.FILTER(merged_ranks,(merged_end_dates=DATE(9999,12,31))*(merged_names=A3029)),"")</f>
        <v/>
      </c>
      <c r="F3029" s="17" t="str">
        <f ca="1">_xlfn.XLOOKUP(J3029,Promotions[Promo Key],Promotions[Promo Date],"")</f>
        <v/>
      </c>
      <c r="G3029" s="18" t="str">
        <f t="shared" ca="1" si="199"/>
        <v/>
      </c>
      <c r="H3029" s="18" t="str">
        <f t="shared" ca="1" si="198"/>
        <v/>
      </c>
      <c r="I3029" s="17" t="str">
        <f>_xlfn.XLOOKUP(A3029,Students[Full Name],Students[Starting Rank],"")</f>
        <v/>
      </c>
      <c r="J3029" s="15" t="str">
        <f t="shared" ca="1" si="200"/>
        <v xml:space="preserve">: </v>
      </c>
      <c r="K3029" s="16" t="str">
        <f>_xlfn.XLOOKUP(A3029,Students[Full Name],Students[Start Date],"")</f>
        <v/>
      </c>
      <c r="L3029" s="18">
        <f t="shared" ca="1" si="201"/>
        <v>-1</v>
      </c>
      <c r="M3029" s="18" cm="1">
        <f t="array" aca="1" ref="M3029" ca="1">SUMPRODUCT(Inactives[Days Inactive]*(Inactives[Student]=A3029))/365</f>
        <v>0</v>
      </c>
      <c r="N3029" s="18" t="str" cm="1">
        <f t="array" ref="N3029">IF(LEN($A3029)&gt;0,SUMPRODUCT(($A3029=merged_names)*(_xlfn.TEXTAFTER(N$2, "At ")=merged_belt_colours)*merged_months_at_rank),"")</f>
        <v/>
      </c>
      <c r="O3029" s="18" t="str" cm="1">
        <f t="array" ref="O3029">IF(LEN($A3029)&gt;0,SUMPRODUCT(($A3029=merged_names)*(_xlfn.TEXTAFTER(O$2, "At ")=merged_belt_colours)*merged_months_at_rank),"")</f>
        <v/>
      </c>
      <c r="P3029" s="18" t="str" cm="1">
        <f t="array" ref="P3029">IF(LEN($A3029)&gt;0,SUMPRODUCT(($A3029=merged_names)*(_xlfn.TEXTAFTER(P$2, "At ")=merged_belt_colours)*merged_months_at_rank),"")</f>
        <v/>
      </c>
      <c r="Q3029" s="18" t="str" cm="1">
        <f t="array" ref="Q3029">IF(LEN($A3029)&gt;0,SUMPRODUCT(($A3029=merged_names)*(_xlfn.TEXTAFTER(Q$2, "At ")=merged_belt_colours)*merged_months_at_rank),"")</f>
        <v/>
      </c>
      <c r="R3029" s="18" t="str" cm="1">
        <f t="array" ref="R3029">IF(LEN($A3029)&gt;0,SUMPRODUCT(($A3029=merged_names)*(_xlfn.TEXTAFTER(R$2, "At ")=merged_belt_colours)*merged_months_at_rank),"")</f>
        <v/>
      </c>
    </row>
    <row r="3030" spans="1:18" x14ac:dyDescent="0.25">
      <c r="A3030"/>
      <c r="B3030" s="15" t="str" cm="1">
        <f t="array" ref="B3030">IFERROR(IF(LEN(A3030)&gt;0, IF(SUMPRODUCT((Inactives[Key]=J3030)*(Inactives[Currently Inactive]))=1,"Inactive","Active"),""),"Active")</f>
        <v/>
      </c>
      <c r="C3030" s="16" t="str" cm="1">
        <f t="array" aca="1" ref="C3030" ca="1">IFERROR(_xlfn._xlws.FILTER(Inactives[Inactive On],(Inactives[Key]=J3030)*(Inactives[Currently Inactive]),""),"")</f>
        <v/>
      </c>
      <c r="D3030" s="16" t="str" cm="1">
        <f t="array" aca="1" ref="D3030" ca="1">IFERROR(INDEX(_xlfn.TEXTSPLIT(E3030," "),1),"")</f>
        <v/>
      </c>
      <c r="E3030" s="15" t="str" cm="1">
        <f t="array" aca="1" ref="E3030" ca="1">IFERROR(_xlfn._xlws.FILTER(merged_ranks,(merged_end_dates=DATE(9999,12,31))*(merged_names=A3030)),"")</f>
        <v/>
      </c>
      <c r="F3030" s="17" t="str">
        <f ca="1">_xlfn.XLOOKUP(J3030,Promotions[Promo Key],Promotions[Promo Date],"")</f>
        <v/>
      </c>
      <c r="G3030" s="18" t="str">
        <f t="shared" ca="1" si="199"/>
        <v/>
      </c>
      <c r="H3030" s="18" t="str">
        <f t="shared" ca="1" si="198"/>
        <v/>
      </c>
      <c r="I3030" s="17" t="str">
        <f>_xlfn.XLOOKUP(A3030,Students[Full Name],Students[Starting Rank],"")</f>
        <v/>
      </c>
      <c r="J3030" s="15" t="str">
        <f t="shared" ca="1" si="200"/>
        <v xml:space="preserve">: </v>
      </c>
      <c r="K3030" s="16" t="str">
        <f>_xlfn.XLOOKUP(A3030,Students[Full Name],Students[Start Date],"")</f>
        <v/>
      </c>
      <c r="L3030" s="18">
        <f t="shared" ca="1" si="201"/>
        <v>-1</v>
      </c>
      <c r="M3030" s="18" cm="1">
        <f t="array" aca="1" ref="M3030" ca="1">SUMPRODUCT(Inactives[Days Inactive]*(Inactives[Student]=A3030))/365</f>
        <v>0</v>
      </c>
      <c r="N3030" s="18" t="str" cm="1">
        <f t="array" ref="N3030">IF(LEN($A3030)&gt;0,SUMPRODUCT(($A3030=merged_names)*(_xlfn.TEXTAFTER(N$2, "At ")=merged_belt_colours)*merged_months_at_rank),"")</f>
        <v/>
      </c>
      <c r="O3030" s="18" t="str" cm="1">
        <f t="array" ref="O3030">IF(LEN($A3030)&gt;0,SUMPRODUCT(($A3030=merged_names)*(_xlfn.TEXTAFTER(O$2, "At ")=merged_belt_colours)*merged_months_at_rank),"")</f>
        <v/>
      </c>
      <c r="P3030" s="18" t="str" cm="1">
        <f t="array" ref="P3030">IF(LEN($A3030)&gt;0,SUMPRODUCT(($A3030=merged_names)*(_xlfn.TEXTAFTER(P$2, "At ")=merged_belt_colours)*merged_months_at_rank),"")</f>
        <v/>
      </c>
      <c r="Q3030" s="18" t="str" cm="1">
        <f t="array" ref="Q3030">IF(LEN($A3030)&gt;0,SUMPRODUCT(($A3030=merged_names)*(_xlfn.TEXTAFTER(Q$2, "At ")=merged_belt_colours)*merged_months_at_rank),"")</f>
        <v/>
      </c>
      <c r="R3030" s="18" t="str" cm="1">
        <f t="array" ref="R3030">IF(LEN($A3030)&gt;0,SUMPRODUCT(($A3030=merged_names)*(_xlfn.TEXTAFTER(R$2, "At ")=merged_belt_colours)*merged_months_at_rank),"")</f>
        <v/>
      </c>
    </row>
    <row r="3031" spans="1:18" x14ac:dyDescent="0.25">
      <c r="A3031"/>
      <c r="B3031" s="15" t="str" cm="1">
        <f t="array" ref="B3031">IFERROR(IF(LEN(A3031)&gt;0, IF(SUMPRODUCT((Inactives[Key]=J3031)*(Inactives[Currently Inactive]))=1,"Inactive","Active"),""),"Active")</f>
        <v/>
      </c>
      <c r="C3031" s="16" t="str" cm="1">
        <f t="array" aca="1" ref="C3031" ca="1">IFERROR(_xlfn._xlws.FILTER(Inactives[Inactive On],(Inactives[Key]=J3031)*(Inactives[Currently Inactive]),""),"")</f>
        <v/>
      </c>
      <c r="D3031" s="16" t="str" cm="1">
        <f t="array" aca="1" ref="D3031" ca="1">IFERROR(INDEX(_xlfn.TEXTSPLIT(E3031," "),1),"")</f>
        <v/>
      </c>
      <c r="E3031" s="15" t="str" cm="1">
        <f t="array" aca="1" ref="E3031" ca="1">IFERROR(_xlfn._xlws.FILTER(merged_ranks,(merged_end_dates=DATE(9999,12,31))*(merged_names=A3031)),"")</f>
        <v/>
      </c>
      <c r="F3031" s="17" t="str">
        <f ca="1">_xlfn.XLOOKUP(J3031,Promotions[Promo Key],Promotions[Promo Date],"")</f>
        <v/>
      </c>
      <c r="G3031" s="18" t="str">
        <f t="shared" ca="1" si="199"/>
        <v/>
      </c>
      <c r="H3031" s="18" t="str">
        <f t="shared" ca="1" si="198"/>
        <v/>
      </c>
      <c r="I3031" s="17" t="str">
        <f>_xlfn.XLOOKUP(A3031,Students[Full Name],Students[Starting Rank],"")</f>
        <v/>
      </c>
      <c r="J3031" s="15" t="str">
        <f t="shared" ca="1" si="200"/>
        <v xml:space="preserve">: </v>
      </c>
      <c r="K3031" s="16" t="str">
        <f>_xlfn.XLOOKUP(A3031,Students[Full Name],Students[Start Date],"")</f>
        <v/>
      </c>
      <c r="L3031" s="18">
        <f t="shared" ca="1" si="201"/>
        <v>-1</v>
      </c>
      <c r="M3031" s="18" cm="1">
        <f t="array" aca="1" ref="M3031" ca="1">SUMPRODUCT(Inactives[Days Inactive]*(Inactives[Student]=A3031))/365</f>
        <v>0</v>
      </c>
      <c r="N3031" s="18" t="str" cm="1">
        <f t="array" ref="N3031">IF(LEN($A3031)&gt;0,SUMPRODUCT(($A3031=merged_names)*(_xlfn.TEXTAFTER(N$2, "At ")=merged_belt_colours)*merged_months_at_rank),"")</f>
        <v/>
      </c>
      <c r="O3031" s="18" t="str" cm="1">
        <f t="array" ref="O3031">IF(LEN($A3031)&gt;0,SUMPRODUCT(($A3031=merged_names)*(_xlfn.TEXTAFTER(O$2, "At ")=merged_belt_colours)*merged_months_at_rank),"")</f>
        <v/>
      </c>
      <c r="P3031" s="18" t="str" cm="1">
        <f t="array" ref="P3031">IF(LEN($A3031)&gt;0,SUMPRODUCT(($A3031=merged_names)*(_xlfn.TEXTAFTER(P$2, "At ")=merged_belt_colours)*merged_months_at_rank),"")</f>
        <v/>
      </c>
      <c r="Q3031" s="18" t="str" cm="1">
        <f t="array" ref="Q3031">IF(LEN($A3031)&gt;0,SUMPRODUCT(($A3031=merged_names)*(_xlfn.TEXTAFTER(Q$2, "At ")=merged_belt_colours)*merged_months_at_rank),"")</f>
        <v/>
      </c>
      <c r="R3031" s="18" t="str" cm="1">
        <f t="array" ref="R3031">IF(LEN($A3031)&gt;0,SUMPRODUCT(($A3031=merged_names)*(_xlfn.TEXTAFTER(R$2, "At ")=merged_belt_colours)*merged_months_at_rank),"")</f>
        <v/>
      </c>
    </row>
    <row r="3032" spans="1:18" x14ac:dyDescent="0.25">
      <c r="A3032"/>
      <c r="B3032" s="15" t="str" cm="1">
        <f t="array" ref="B3032">IFERROR(IF(LEN(A3032)&gt;0, IF(SUMPRODUCT((Inactives[Key]=J3032)*(Inactives[Currently Inactive]))=1,"Inactive","Active"),""),"Active")</f>
        <v/>
      </c>
      <c r="C3032" s="16" t="str" cm="1">
        <f t="array" aca="1" ref="C3032" ca="1">IFERROR(_xlfn._xlws.FILTER(Inactives[Inactive On],(Inactives[Key]=J3032)*(Inactives[Currently Inactive]),""),"")</f>
        <v/>
      </c>
      <c r="D3032" s="16" t="str" cm="1">
        <f t="array" aca="1" ref="D3032" ca="1">IFERROR(INDEX(_xlfn.TEXTSPLIT(E3032," "),1),"")</f>
        <v/>
      </c>
      <c r="E3032" s="15" t="str" cm="1">
        <f t="array" aca="1" ref="E3032" ca="1">IFERROR(_xlfn._xlws.FILTER(merged_ranks,(merged_end_dates=DATE(9999,12,31))*(merged_names=A3032)),"")</f>
        <v/>
      </c>
      <c r="F3032" s="17" t="str">
        <f ca="1">_xlfn.XLOOKUP(J3032,Promotions[Promo Key],Promotions[Promo Date],"")</f>
        <v/>
      </c>
      <c r="G3032" s="18" t="str">
        <f t="shared" ca="1" si="199"/>
        <v/>
      </c>
      <c r="H3032" s="18" t="str">
        <f t="shared" ref="H3032:H3095" ca="1" si="202">IFERROR((TODAY()-K3032)/365-M3032,"")</f>
        <v/>
      </c>
      <c r="I3032" s="17" t="str">
        <f>_xlfn.XLOOKUP(A3032,Students[Full Name],Students[Starting Rank],"")</f>
        <v/>
      </c>
      <c r="J3032" s="15" t="str">
        <f t="shared" ca="1" si="200"/>
        <v xml:space="preserve">: </v>
      </c>
      <c r="K3032" s="16" t="str">
        <f>_xlfn.XLOOKUP(A3032,Students[Full Name],Students[Start Date],"")</f>
        <v/>
      </c>
      <c r="L3032" s="18">
        <f t="shared" ca="1" si="201"/>
        <v>-1</v>
      </c>
      <c r="M3032" s="18" cm="1">
        <f t="array" aca="1" ref="M3032" ca="1">SUMPRODUCT(Inactives[Days Inactive]*(Inactives[Student]=A3032))/365</f>
        <v>0</v>
      </c>
      <c r="N3032" s="18" t="str" cm="1">
        <f t="array" ref="N3032">IF(LEN($A3032)&gt;0,SUMPRODUCT(($A3032=merged_names)*(_xlfn.TEXTAFTER(N$2, "At ")=merged_belt_colours)*merged_months_at_rank),"")</f>
        <v/>
      </c>
      <c r="O3032" s="18" t="str" cm="1">
        <f t="array" ref="O3032">IF(LEN($A3032)&gt;0,SUMPRODUCT(($A3032=merged_names)*(_xlfn.TEXTAFTER(O$2, "At ")=merged_belt_colours)*merged_months_at_rank),"")</f>
        <v/>
      </c>
      <c r="P3032" s="18" t="str" cm="1">
        <f t="array" ref="P3032">IF(LEN($A3032)&gt;0,SUMPRODUCT(($A3032=merged_names)*(_xlfn.TEXTAFTER(P$2, "At ")=merged_belt_colours)*merged_months_at_rank),"")</f>
        <v/>
      </c>
      <c r="Q3032" s="18" t="str" cm="1">
        <f t="array" ref="Q3032">IF(LEN($A3032)&gt;0,SUMPRODUCT(($A3032=merged_names)*(_xlfn.TEXTAFTER(Q$2, "At ")=merged_belt_colours)*merged_months_at_rank),"")</f>
        <v/>
      </c>
      <c r="R3032" s="18" t="str" cm="1">
        <f t="array" ref="R3032">IF(LEN($A3032)&gt;0,SUMPRODUCT(($A3032=merged_names)*(_xlfn.TEXTAFTER(R$2, "At ")=merged_belt_colours)*merged_months_at_rank),"")</f>
        <v/>
      </c>
    </row>
    <row r="3033" spans="1:18" x14ac:dyDescent="0.25">
      <c r="A3033"/>
      <c r="B3033" s="15" t="str" cm="1">
        <f t="array" ref="B3033">IFERROR(IF(LEN(A3033)&gt;0, IF(SUMPRODUCT((Inactives[Key]=J3033)*(Inactives[Currently Inactive]))=1,"Inactive","Active"),""),"Active")</f>
        <v/>
      </c>
      <c r="C3033" s="16" t="str" cm="1">
        <f t="array" aca="1" ref="C3033" ca="1">IFERROR(_xlfn._xlws.FILTER(Inactives[Inactive On],(Inactives[Key]=J3033)*(Inactives[Currently Inactive]),""),"")</f>
        <v/>
      </c>
      <c r="D3033" s="16" t="str" cm="1">
        <f t="array" aca="1" ref="D3033" ca="1">IFERROR(INDEX(_xlfn.TEXTSPLIT(E3033," "),1),"")</f>
        <v/>
      </c>
      <c r="E3033" s="15" t="str" cm="1">
        <f t="array" aca="1" ref="E3033" ca="1">IFERROR(_xlfn._xlws.FILTER(merged_ranks,(merged_end_dates=DATE(9999,12,31))*(merged_names=A3033)),"")</f>
        <v/>
      </c>
      <c r="F3033" s="17" t="str">
        <f ca="1">_xlfn.XLOOKUP(J3033,Promotions[Promo Key],Promotions[Promo Date],"")</f>
        <v/>
      </c>
      <c r="G3033" s="18" t="str">
        <f t="shared" ca="1" si="199"/>
        <v/>
      </c>
      <c r="H3033" s="18" t="str">
        <f t="shared" ca="1" si="202"/>
        <v/>
      </c>
      <c r="I3033" s="17" t="str">
        <f>_xlfn.XLOOKUP(A3033,Students[Full Name],Students[Starting Rank],"")</f>
        <v/>
      </c>
      <c r="J3033" s="15" t="str">
        <f t="shared" ca="1" si="200"/>
        <v xml:space="preserve">: </v>
      </c>
      <c r="K3033" s="16" t="str">
        <f>_xlfn.XLOOKUP(A3033,Students[Full Name],Students[Start Date],"")</f>
        <v/>
      </c>
      <c r="L3033" s="18">
        <f t="shared" ca="1" si="201"/>
        <v>-1</v>
      </c>
      <c r="M3033" s="18" cm="1">
        <f t="array" aca="1" ref="M3033" ca="1">SUMPRODUCT(Inactives[Days Inactive]*(Inactives[Student]=A3033))/365</f>
        <v>0</v>
      </c>
      <c r="N3033" s="18" t="str" cm="1">
        <f t="array" ref="N3033">IF(LEN($A3033)&gt;0,SUMPRODUCT(($A3033=merged_names)*(_xlfn.TEXTAFTER(N$2, "At ")=merged_belt_colours)*merged_months_at_rank),"")</f>
        <v/>
      </c>
      <c r="O3033" s="18" t="str" cm="1">
        <f t="array" ref="O3033">IF(LEN($A3033)&gt;0,SUMPRODUCT(($A3033=merged_names)*(_xlfn.TEXTAFTER(O$2, "At ")=merged_belt_colours)*merged_months_at_rank),"")</f>
        <v/>
      </c>
      <c r="P3033" s="18" t="str" cm="1">
        <f t="array" ref="P3033">IF(LEN($A3033)&gt;0,SUMPRODUCT(($A3033=merged_names)*(_xlfn.TEXTAFTER(P$2, "At ")=merged_belt_colours)*merged_months_at_rank),"")</f>
        <v/>
      </c>
      <c r="Q3033" s="18" t="str" cm="1">
        <f t="array" ref="Q3033">IF(LEN($A3033)&gt;0,SUMPRODUCT(($A3033=merged_names)*(_xlfn.TEXTAFTER(Q$2, "At ")=merged_belt_colours)*merged_months_at_rank),"")</f>
        <v/>
      </c>
      <c r="R3033" s="18" t="str" cm="1">
        <f t="array" ref="R3033">IF(LEN($A3033)&gt;0,SUMPRODUCT(($A3033=merged_names)*(_xlfn.TEXTAFTER(R$2, "At ")=merged_belt_colours)*merged_months_at_rank),"")</f>
        <v/>
      </c>
    </row>
    <row r="3034" spans="1:18" x14ac:dyDescent="0.25">
      <c r="A3034"/>
      <c r="B3034" s="15" t="str" cm="1">
        <f t="array" ref="B3034">IFERROR(IF(LEN(A3034)&gt;0, IF(SUMPRODUCT((Inactives[Key]=J3034)*(Inactives[Currently Inactive]))=1,"Inactive","Active"),""),"Active")</f>
        <v/>
      </c>
      <c r="C3034" s="16" t="str" cm="1">
        <f t="array" aca="1" ref="C3034" ca="1">IFERROR(_xlfn._xlws.FILTER(Inactives[Inactive On],(Inactives[Key]=J3034)*(Inactives[Currently Inactive]),""),"")</f>
        <v/>
      </c>
      <c r="D3034" s="16" t="str" cm="1">
        <f t="array" aca="1" ref="D3034" ca="1">IFERROR(INDEX(_xlfn.TEXTSPLIT(E3034," "),1),"")</f>
        <v/>
      </c>
      <c r="E3034" s="15" t="str" cm="1">
        <f t="array" aca="1" ref="E3034" ca="1">IFERROR(_xlfn._xlws.FILTER(merged_ranks,(merged_end_dates=DATE(9999,12,31))*(merged_names=A3034)),"")</f>
        <v/>
      </c>
      <c r="F3034" s="17" t="str">
        <f ca="1">_xlfn.XLOOKUP(J3034,Promotions[Promo Key],Promotions[Promo Date],"")</f>
        <v/>
      </c>
      <c r="G3034" s="18" t="str">
        <f t="shared" ca="1" si="199"/>
        <v/>
      </c>
      <c r="H3034" s="18" t="str">
        <f t="shared" ca="1" si="202"/>
        <v/>
      </c>
      <c r="I3034" s="17" t="str">
        <f>_xlfn.XLOOKUP(A3034,Students[Full Name],Students[Starting Rank],"")</f>
        <v/>
      </c>
      <c r="J3034" s="15" t="str">
        <f t="shared" ca="1" si="200"/>
        <v xml:space="preserve">: </v>
      </c>
      <c r="K3034" s="16" t="str">
        <f>_xlfn.XLOOKUP(A3034,Students[Full Name],Students[Start Date],"")</f>
        <v/>
      </c>
      <c r="L3034" s="18">
        <f t="shared" ca="1" si="201"/>
        <v>-1</v>
      </c>
      <c r="M3034" s="18" cm="1">
        <f t="array" aca="1" ref="M3034" ca="1">SUMPRODUCT(Inactives[Days Inactive]*(Inactives[Student]=A3034))/365</f>
        <v>0</v>
      </c>
      <c r="N3034" s="18" t="str" cm="1">
        <f t="array" ref="N3034">IF(LEN($A3034)&gt;0,SUMPRODUCT(($A3034=merged_names)*(_xlfn.TEXTAFTER(N$2, "At ")=merged_belt_colours)*merged_months_at_rank),"")</f>
        <v/>
      </c>
      <c r="O3034" s="18" t="str" cm="1">
        <f t="array" ref="O3034">IF(LEN($A3034)&gt;0,SUMPRODUCT(($A3034=merged_names)*(_xlfn.TEXTAFTER(O$2, "At ")=merged_belt_colours)*merged_months_at_rank),"")</f>
        <v/>
      </c>
      <c r="P3034" s="18" t="str" cm="1">
        <f t="array" ref="P3034">IF(LEN($A3034)&gt;0,SUMPRODUCT(($A3034=merged_names)*(_xlfn.TEXTAFTER(P$2, "At ")=merged_belt_colours)*merged_months_at_rank),"")</f>
        <v/>
      </c>
      <c r="Q3034" s="18" t="str" cm="1">
        <f t="array" ref="Q3034">IF(LEN($A3034)&gt;0,SUMPRODUCT(($A3034=merged_names)*(_xlfn.TEXTAFTER(Q$2, "At ")=merged_belt_colours)*merged_months_at_rank),"")</f>
        <v/>
      </c>
      <c r="R3034" s="18" t="str" cm="1">
        <f t="array" ref="R3034">IF(LEN($A3034)&gt;0,SUMPRODUCT(($A3034=merged_names)*(_xlfn.TEXTAFTER(R$2, "At ")=merged_belt_colours)*merged_months_at_rank),"")</f>
        <v/>
      </c>
    </row>
    <row r="3035" spans="1:18" x14ac:dyDescent="0.25">
      <c r="A3035"/>
      <c r="B3035" s="15" t="str" cm="1">
        <f t="array" ref="B3035">IFERROR(IF(LEN(A3035)&gt;0, IF(SUMPRODUCT((Inactives[Key]=J3035)*(Inactives[Currently Inactive]))=1,"Inactive","Active"),""),"Active")</f>
        <v/>
      </c>
      <c r="C3035" s="16" t="str" cm="1">
        <f t="array" aca="1" ref="C3035" ca="1">IFERROR(_xlfn._xlws.FILTER(Inactives[Inactive On],(Inactives[Key]=J3035)*(Inactives[Currently Inactive]),""),"")</f>
        <v/>
      </c>
      <c r="D3035" s="16" t="str" cm="1">
        <f t="array" aca="1" ref="D3035" ca="1">IFERROR(INDEX(_xlfn.TEXTSPLIT(E3035," "),1),"")</f>
        <v/>
      </c>
      <c r="E3035" s="15" t="str" cm="1">
        <f t="array" aca="1" ref="E3035" ca="1">IFERROR(_xlfn._xlws.FILTER(merged_ranks,(merged_end_dates=DATE(9999,12,31))*(merged_names=A3035)),"")</f>
        <v/>
      </c>
      <c r="F3035" s="17" t="str">
        <f ca="1">_xlfn.XLOOKUP(J3035,Promotions[Promo Key],Promotions[Promo Date],"")</f>
        <v/>
      </c>
      <c r="G3035" s="18" t="str">
        <f t="shared" ca="1" si="199"/>
        <v/>
      </c>
      <c r="H3035" s="18" t="str">
        <f t="shared" ca="1" si="202"/>
        <v/>
      </c>
      <c r="I3035" s="17" t="str">
        <f>_xlfn.XLOOKUP(A3035,Students[Full Name],Students[Starting Rank],"")</f>
        <v/>
      </c>
      <c r="J3035" s="15" t="str">
        <f t="shared" ca="1" si="200"/>
        <v xml:space="preserve">: </v>
      </c>
      <c r="K3035" s="16" t="str">
        <f>_xlfn.XLOOKUP(A3035,Students[Full Name],Students[Start Date],"")</f>
        <v/>
      </c>
      <c r="L3035" s="18">
        <f t="shared" ca="1" si="201"/>
        <v>-1</v>
      </c>
      <c r="M3035" s="18" cm="1">
        <f t="array" aca="1" ref="M3035" ca="1">SUMPRODUCT(Inactives[Days Inactive]*(Inactives[Student]=A3035))/365</f>
        <v>0</v>
      </c>
      <c r="N3035" s="18" t="str" cm="1">
        <f t="array" ref="N3035">IF(LEN($A3035)&gt;0,SUMPRODUCT(($A3035=merged_names)*(_xlfn.TEXTAFTER(N$2, "At ")=merged_belt_colours)*merged_months_at_rank),"")</f>
        <v/>
      </c>
      <c r="O3035" s="18" t="str" cm="1">
        <f t="array" ref="O3035">IF(LEN($A3035)&gt;0,SUMPRODUCT(($A3035=merged_names)*(_xlfn.TEXTAFTER(O$2, "At ")=merged_belt_colours)*merged_months_at_rank),"")</f>
        <v/>
      </c>
      <c r="P3035" s="18" t="str" cm="1">
        <f t="array" ref="P3035">IF(LEN($A3035)&gt;0,SUMPRODUCT(($A3035=merged_names)*(_xlfn.TEXTAFTER(P$2, "At ")=merged_belt_colours)*merged_months_at_rank),"")</f>
        <v/>
      </c>
      <c r="Q3035" s="18" t="str" cm="1">
        <f t="array" ref="Q3035">IF(LEN($A3035)&gt;0,SUMPRODUCT(($A3035=merged_names)*(_xlfn.TEXTAFTER(Q$2, "At ")=merged_belt_colours)*merged_months_at_rank),"")</f>
        <v/>
      </c>
      <c r="R3035" s="18" t="str" cm="1">
        <f t="array" ref="R3035">IF(LEN($A3035)&gt;0,SUMPRODUCT(($A3035=merged_names)*(_xlfn.TEXTAFTER(R$2, "At ")=merged_belt_colours)*merged_months_at_rank),"")</f>
        <v/>
      </c>
    </row>
    <row r="3036" spans="1:18" x14ac:dyDescent="0.25">
      <c r="A3036"/>
      <c r="B3036" s="15" t="str" cm="1">
        <f t="array" ref="B3036">IFERROR(IF(LEN(A3036)&gt;0, IF(SUMPRODUCT((Inactives[Key]=J3036)*(Inactives[Currently Inactive]))=1,"Inactive","Active"),""),"Active")</f>
        <v/>
      </c>
      <c r="C3036" s="16" t="str" cm="1">
        <f t="array" aca="1" ref="C3036" ca="1">IFERROR(_xlfn._xlws.FILTER(Inactives[Inactive On],(Inactives[Key]=J3036)*(Inactives[Currently Inactive]),""),"")</f>
        <v/>
      </c>
      <c r="D3036" s="16" t="str" cm="1">
        <f t="array" aca="1" ref="D3036" ca="1">IFERROR(INDEX(_xlfn.TEXTSPLIT(E3036," "),1),"")</f>
        <v/>
      </c>
      <c r="E3036" s="15" t="str" cm="1">
        <f t="array" aca="1" ref="E3036" ca="1">IFERROR(_xlfn._xlws.FILTER(merged_ranks,(merged_end_dates=DATE(9999,12,31))*(merged_names=A3036)),"")</f>
        <v/>
      </c>
      <c r="F3036" s="17" t="str">
        <f ca="1">_xlfn.XLOOKUP(J3036,Promotions[Promo Key],Promotions[Promo Date],"")</f>
        <v/>
      </c>
      <c r="G3036" s="18" t="str">
        <f t="shared" ref="G3036:G3099" ca="1" si="203">IFERROR((TODAY()-F3036)/30.5, "")</f>
        <v/>
      </c>
      <c r="H3036" s="18" t="str">
        <f t="shared" ca="1" si="202"/>
        <v/>
      </c>
      <c r="I3036" s="17" t="str">
        <f>_xlfn.XLOOKUP(A3036,Students[Full Name],Students[Starting Rank],"")</f>
        <v/>
      </c>
      <c r="J3036" s="15" t="str">
        <f t="shared" ref="J3036:J3099" ca="1" si="204">A3036&amp;": "&amp;E3036</f>
        <v xml:space="preserve">: </v>
      </c>
      <c r="K3036" s="16" t="str">
        <f>_xlfn.XLOOKUP(A3036,Students[Full Name],Students[Start Date],"")</f>
        <v/>
      </c>
      <c r="L3036" s="18">
        <f t="shared" ref="L3036:L3099" ca="1" si="205">IF(LEN(C3036)&gt;0,(TODAY()-C3036)/30.5,-1)</f>
        <v>-1</v>
      </c>
      <c r="M3036" s="18" cm="1">
        <f t="array" aca="1" ref="M3036" ca="1">SUMPRODUCT(Inactives[Days Inactive]*(Inactives[Student]=A3036))/365</f>
        <v>0</v>
      </c>
      <c r="N3036" s="18" t="str" cm="1">
        <f t="array" ref="N3036">IF(LEN($A3036)&gt;0,SUMPRODUCT(($A3036=merged_names)*(_xlfn.TEXTAFTER(N$2, "At ")=merged_belt_colours)*merged_months_at_rank),"")</f>
        <v/>
      </c>
      <c r="O3036" s="18" t="str" cm="1">
        <f t="array" ref="O3036">IF(LEN($A3036)&gt;0,SUMPRODUCT(($A3036=merged_names)*(_xlfn.TEXTAFTER(O$2, "At ")=merged_belt_colours)*merged_months_at_rank),"")</f>
        <v/>
      </c>
      <c r="P3036" s="18" t="str" cm="1">
        <f t="array" ref="P3036">IF(LEN($A3036)&gt;0,SUMPRODUCT(($A3036=merged_names)*(_xlfn.TEXTAFTER(P$2, "At ")=merged_belt_colours)*merged_months_at_rank),"")</f>
        <v/>
      </c>
      <c r="Q3036" s="18" t="str" cm="1">
        <f t="array" ref="Q3036">IF(LEN($A3036)&gt;0,SUMPRODUCT(($A3036=merged_names)*(_xlfn.TEXTAFTER(Q$2, "At ")=merged_belt_colours)*merged_months_at_rank),"")</f>
        <v/>
      </c>
      <c r="R3036" s="18" t="str" cm="1">
        <f t="array" ref="R3036">IF(LEN($A3036)&gt;0,SUMPRODUCT(($A3036=merged_names)*(_xlfn.TEXTAFTER(R$2, "At ")=merged_belt_colours)*merged_months_at_rank),"")</f>
        <v/>
      </c>
    </row>
    <row r="3037" spans="1:18" x14ac:dyDescent="0.25">
      <c r="A3037"/>
      <c r="B3037" s="15" t="str" cm="1">
        <f t="array" ref="B3037">IFERROR(IF(LEN(A3037)&gt;0, IF(SUMPRODUCT((Inactives[Key]=J3037)*(Inactives[Currently Inactive]))=1,"Inactive","Active"),""),"Active")</f>
        <v/>
      </c>
      <c r="C3037" s="16" t="str" cm="1">
        <f t="array" aca="1" ref="C3037" ca="1">IFERROR(_xlfn._xlws.FILTER(Inactives[Inactive On],(Inactives[Key]=J3037)*(Inactives[Currently Inactive]),""),"")</f>
        <v/>
      </c>
      <c r="D3037" s="16" t="str" cm="1">
        <f t="array" aca="1" ref="D3037" ca="1">IFERROR(INDEX(_xlfn.TEXTSPLIT(E3037," "),1),"")</f>
        <v/>
      </c>
      <c r="E3037" s="15" t="str" cm="1">
        <f t="array" aca="1" ref="E3037" ca="1">IFERROR(_xlfn._xlws.FILTER(merged_ranks,(merged_end_dates=DATE(9999,12,31))*(merged_names=A3037)),"")</f>
        <v/>
      </c>
      <c r="F3037" s="17" t="str">
        <f ca="1">_xlfn.XLOOKUP(J3037,Promotions[Promo Key],Promotions[Promo Date],"")</f>
        <v/>
      </c>
      <c r="G3037" s="18" t="str">
        <f t="shared" ca="1" si="203"/>
        <v/>
      </c>
      <c r="H3037" s="18" t="str">
        <f t="shared" ca="1" si="202"/>
        <v/>
      </c>
      <c r="I3037" s="17" t="str">
        <f>_xlfn.XLOOKUP(A3037,Students[Full Name],Students[Starting Rank],"")</f>
        <v/>
      </c>
      <c r="J3037" s="15" t="str">
        <f t="shared" ca="1" si="204"/>
        <v xml:space="preserve">: </v>
      </c>
      <c r="K3037" s="16" t="str">
        <f>_xlfn.XLOOKUP(A3037,Students[Full Name],Students[Start Date],"")</f>
        <v/>
      </c>
      <c r="L3037" s="18">
        <f t="shared" ca="1" si="205"/>
        <v>-1</v>
      </c>
      <c r="M3037" s="18" cm="1">
        <f t="array" aca="1" ref="M3037" ca="1">SUMPRODUCT(Inactives[Days Inactive]*(Inactives[Student]=A3037))/365</f>
        <v>0</v>
      </c>
      <c r="N3037" s="18" t="str" cm="1">
        <f t="array" ref="N3037">IF(LEN($A3037)&gt;0,SUMPRODUCT(($A3037=merged_names)*(_xlfn.TEXTAFTER(N$2, "At ")=merged_belt_colours)*merged_months_at_rank),"")</f>
        <v/>
      </c>
      <c r="O3037" s="18" t="str" cm="1">
        <f t="array" ref="O3037">IF(LEN($A3037)&gt;0,SUMPRODUCT(($A3037=merged_names)*(_xlfn.TEXTAFTER(O$2, "At ")=merged_belt_colours)*merged_months_at_rank),"")</f>
        <v/>
      </c>
      <c r="P3037" s="18" t="str" cm="1">
        <f t="array" ref="P3037">IF(LEN($A3037)&gt;0,SUMPRODUCT(($A3037=merged_names)*(_xlfn.TEXTAFTER(P$2, "At ")=merged_belt_colours)*merged_months_at_rank),"")</f>
        <v/>
      </c>
      <c r="Q3037" s="18" t="str" cm="1">
        <f t="array" ref="Q3037">IF(LEN($A3037)&gt;0,SUMPRODUCT(($A3037=merged_names)*(_xlfn.TEXTAFTER(Q$2, "At ")=merged_belt_colours)*merged_months_at_rank),"")</f>
        <v/>
      </c>
      <c r="R3037" s="18" t="str" cm="1">
        <f t="array" ref="R3037">IF(LEN($A3037)&gt;0,SUMPRODUCT(($A3037=merged_names)*(_xlfn.TEXTAFTER(R$2, "At ")=merged_belt_colours)*merged_months_at_rank),"")</f>
        <v/>
      </c>
    </row>
    <row r="3038" spans="1:18" x14ac:dyDescent="0.25">
      <c r="A3038"/>
      <c r="B3038" s="15" t="str" cm="1">
        <f t="array" ref="B3038">IFERROR(IF(LEN(A3038)&gt;0, IF(SUMPRODUCT((Inactives[Key]=J3038)*(Inactives[Currently Inactive]))=1,"Inactive","Active"),""),"Active")</f>
        <v/>
      </c>
      <c r="C3038" s="16" t="str" cm="1">
        <f t="array" aca="1" ref="C3038" ca="1">IFERROR(_xlfn._xlws.FILTER(Inactives[Inactive On],(Inactives[Key]=J3038)*(Inactives[Currently Inactive]),""),"")</f>
        <v/>
      </c>
      <c r="D3038" s="16" t="str" cm="1">
        <f t="array" aca="1" ref="D3038" ca="1">IFERROR(INDEX(_xlfn.TEXTSPLIT(E3038," "),1),"")</f>
        <v/>
      </c>
      <c r="E3038" s="15" t="str" cm="1">
        <f t="array" aca="1" ref="E3038" ca="1">IFERROR(_xlfn._xlws.FILTER(merged_ranks,(merged_end_dates=DATE(9999,12,31))*(merged_names=A3038)),"")</f>
        <v/>
      </c>
      <c r="F3038" s="17" t="str">
        <f ca="1">_xlfn.XLOOKUP(J3038,Promotions[Promo Key],Promotions[Promo Date],"")</f>
        <v/>
      </c>
      <c r="G3038" s="18" t="str">
        <f t="shared" ca="1" si="203"/>
        <v/>
      </c>
      <c r="H3038" s="18" t="str">
        <f t="shared" ca="1" si="202"/>
        <v/>
      </c>
      <c r="I3038" s="17" t="str">
        <f>_xlfn.XLOOKUP(A3038,Students[Full Name],Students[Starting Rank],"")</f>
        <v/>
      </c>
      <c r="J3038" s="15" t="str">
        <f t="shared" ca="1" si="204"/>
        <v xml:space="preserve">: </v>
      </c>
      <c r="K3038" s="16" t="str">
        <f>_xlfn.XLOOKUP(A3038,Students[Full Name],Students[Start Date],"")</f>
        <v/>
      </c>
      <c r="L3038" s="18">
        <f t="shared" ca="1" si="205"/>
        <v>-1</v>
      </c>
      <c r="M3038" s="18" cm="1">
        <f t="array" aca="1" ref="M3038" ca="1">SUMPRODUCT(Inactives[Days Inactive]*(Inactives[Student]=A3038))/365</f>
        <v>0</v>
      </c>
      <c r="N3038" s="18" t="str" cm="1">
        <f t="array" ref="N3038">IF(LEN($A3038)&gt;0,SUMPRODUCT(($A3038=merged_names)*(_xlfn.TEXTAFTER(N$2, "At ")=merged_belt_colours)*merged_months_at_rank),"")</f>
        <v/>
      </c>
      <c r="O3038" s="18" t="str" cm="1">
        <f t="array" ref="O3038">IF(LEN($A3038)&gt;0,SUMPRODUCT(($A3038=merged_names)*(_xlfn.TEXTAFTER(O$2, "At ")=merged_belt_colours)*merged_months_at_rank),"")</f>
        <v/>
      </c>
      <c r="P3038" s="18" t="str" cm="1">
        <f t="array" ref="P3038">IF(LEN($A3038)&gt;0,SUMPRODUCT(($A3038=merged_names)*(_xlfn.TEXTAFTER(P$2, "At ")=merged_belt_colours)*merged_months_at_rank),"")</f>
        <v/>
      </c>
      <c r="Q3038" s="18" t="str" cm="1">
        <f t="array" ref="Q3038">IF(LEN($A3038)&gt;0,SUMPRODUCT(($A3038=merged_names)*(_xlfn.TEXTAFTER(Q$2, "At ")=merged_belt_colours)*merged_months_at_rank),"")</f>
        <v/>
      </c>
      <c r="R3038" s="18" t="str" cm="1">
        <f t="array" ref="R3038">IF(LEN($A3038)&gt;0,SUMPRODUCT(($A3038=merged_names)*(_xlfn.TEXTAFTER(R$2, "At ")=merged_belt_colours)*merged_months_at_rank),"")</f>
        <v/>
      </c>
    </row>
    <row r="3039" spans="1:18" x14ac:dyDescent="0.25">
      <c r="A3039"/>
      <c r="B3039" s="15" t="str" cm="1">
        <f t="array" ref="B3039">IFERROR(IF(LEN(A3039)&gt;0, IF(SUMPRODUCT((Inactives[Key]=J3039)*(Inactives[Currently Inactive]))=1,"Inactive","Active"),""),"Active")</f>
        <v/>
      </c>
      <c r="C3039" s="16" t="str" cm="1">
        <f t="array" aca="1" ref="C3039" ca="1">IFERROR(_xlfn._xlws.FILTER(Inactives[Inactive On],(Inactives[Key]=J3039)*(Inactives[Currently Inactive]),""),"")</f>
        <v/>
      </c>
      <c r="D3039" s="16" t="str" cm="1">
        <f t="array" aca="1" ref="D3039" ca="1">IFERROR(INDEX(_xlfn.TEXTSPLIT(E3039," "),1),"")</f>
        <v/>
      </c>
      <c r="E3039" s="15" t="str" cm="1">
        <f t="array" aca="1" ref="E3039" ca="1">IFERROR(_xlfn._xlws.FILTER(merged_ranks,(merged_end_dates=DATE(9999,12,31))*(merged_names=A3039)),"")</f>
        <v/>
      </c>
      <c r="F3039" s="17" t="str">
        <f ca="1">_xlfn.XLOOKUP(J3039,Promotions[Promo Key],Promotions[Promo Date],"")</f>
        <v/>
      </c>
      <c r="G3039" s="18" t="str">
        <f t="shared" ca="1" si="203"/>
        <v/>
      </c>
      <c r="H3039" s="18" t="str">
        <f t="shared" ca="1" si="202"/>
        <v/>
      </c>
      <c r="I3039" s="17" t="str">
        <f>_xlfn.XLOOKUP(A3039,Students[Full Name],Students[Starting Rank],"")</f>
        <v/>
      </c>
      <c r="J3039" s="15" t="str">
        <f t="shared" ca="1" si="204"/>
        <v xml:space="preserve">: </v>
      </c>
      <c r="K3039" s="16" t="str">
        <f>_xlfn.XLOOKUP(A3039,Students[Full Name],Students[Start Date],"")</f>
        <v/>
      </c>
      <c r="L3039" s="18">
        <f t="shared" ca="1" si="205"/>
        <v>-1</v>
      </c>
      <c r="M3039" s="18" cm="1">
        <f t="array" aca="1" ref="M3039" ca="1">SUMPRODUCT(Inactives[Days Inactive]*(Inactives[Student]=A3039))/365</f>
        <v>0</v>
      </c>
      <c r="N3039" s="18" t="str" cm="1">
        <f t="array" ref="N3039">IF(LEN($A3039)&gt;0,SUMPRODUCT(($A3039=merged_names)*(_xlfn.TEXTAFTER(N$2, "At ")=merged_belt_colours)*merged_months_at_rank),"")</f>
        <v/>
      </c>
      <c r="O3039" s="18" t="str" cm="1">
        <f t="array" ref="O3039">IF(LEN($A3039)&gt;0,SUMPRODUCT(($A3039=merged_names)*(_xlfn.TEXTAFTER(O$2, "At ")=merged_belt_colours)*merged_months_at_rank),"")</f>
        <v/>
      </c>
      <c r="P3039" s="18" t="str" cm="1">
        <f t="array" ref="P3039">IF(LEN($A3039)&gt;0,SUMPRODUCT(($A3039=merged_names)*(_xlfn.TEXTAFTER(P$2, "At ")=merged_belt_colours)*merged_months_at_rank),"")</f>
        <v/>
      </c>
      <c r="Q3039" s="18" t="str" cm="1">
        <f t="array" ref="Q3039">IF(LEN($A3039)&gt;0,SUMPRODUCT(($A3039=merged_names)*(_xlfn.TEXTAFTER(Q$2, "At ")=merged_belt_colours)*merged_months_at_rank),"")</f>
        <v/>
      </c>
      <c r="R3039" s="18" t="str" cm="1">
        <f t="array" ref="R3039">IF(LEN($A3039)&gt;0,SUMPRODUCT(($A3039=merged_names)*(_xlfn.TEXTAFTER(R$2, "At ")=merged_belt_colours)*merged_months_at_rank),"")</f>
        <v/>
      </c>
    </row>
    <row r="3040" spans="1:18" x14ac:dyDescent="0.25">
      <c r="A3040"/>
      <c r="B3040" s="15" t="str" cm="1">
        <f t="array" ref="B3040">IFERROR(IF(LEN(A3040)&gt;0, IF(SUMPRODUCT((Inactives[Key]=J3040)*(Inactives[Currently Inactive]))=1,"Inactive","Active"),""),"Active")</f>
        <v/>
      </c>
      <c r="C3040" s="16" t="str" cm="1">
        <f t="array" aca="1" ref="C3040" ca="1">IFERROR(_xlfn._xlws.FILTER(Inactives[Inactive On],(Inactives[Key]=J3040)*(Inactives[Currently Inactive]),""),"")</f>
        <v/>
      </c>
      <c r="D3040" s="16" t="str" cm="1">
        <f t="array" aca="1" ref="D3040" ca="1">IFERROR(INDEX(_xlfn.TEXTSPLIT(E3040," "),1),"")</f>
        <v/>
      </c>
      <c r="E3040" s="15" t="str" cm="1">
        <f t="array" aca="1" ref="E3040" ca="1">IFERROR(_xlfn._xlws.FILTER(merged_ranks,(merged_end_dates=DATE(9999,12,31))*(merged_names=A3040)),"")</f>
        <v/>
      </c>
      <c r="F3040" s="17" t="str">
        <f ca="1">_xlfn.XLOOKUP(J3040,Promotions[Promo Key],Promotions[Promo Date],"")</f>
        <v/>
      </c>
      <c r="G3040" s="18" t="str">
        <f t="shared" ca="1" si="203"/>
        <v/>
      </c>
      <c r="H3040" s="18" t="str">
        <f t="shared" ca="1" si="202"/>
        <v/>
      </c>
      <c r="I3040" s="17" t="str">
        <f>_xlfn.XLOOKUP(A3040,Students[Full Name],Students[Starting Rank],"")</f>
        <v/>
      </c>
      <c r="J3040" s="15" t="str">
        <f t="shared" ca="1" si="204"/>
        <v xml:space="preserve">: </v>
      </c>
      <c r="K3040" s="16" t="str">
        <f>_xlfn.XLOOKUP(A3040,Students[Full Name],Students[Start Date],"")</f>
        <v/>
      </c>
      <c r="L3040" s="18">
        <f t="shared" ca="1" si="205"/>
        <v>-1</v>
      </c>
      <c r="M3040" s="18" cm="1">
        <f t="array" aca="1" ref="M3040" ca="1">SUMPRODUCT(Inactives[Days Inactive]*(Inactives[Student]=A3040))/365</f>
        <v>0</v>
      </c>
      <c r="N3040" s="18" t="str" cm="1">
        <f t="array" ref="N3040">IF(LEN($A3040)&gt;0,SUMPRODUCT(($A3040=merged_names)*(_xlfn.TEXTAFTER(N$2, "At ")=merged_belt_colours)*merged_months_at_rank),"")</f>
        <v/>
      </c>
      <c r="O3040" s="18" t="str" cm="1">
        <f t="array" ref="O3040">IF(LEN($A3040)&gt;0,SUMPRODUCT(($A3040=merged_names)*(_xlfn.TEXTAFTER(O$2, "At ")=merged_belt_colours)*merged_months_at_rank),"")</f>
        <v/>
      </c>
      <c r="P3040" s="18" t="str" cm="1">
        <f t="array" ref="P3040">IF(LEN($A3040)&gt;0,SUMPRODUCT(($A3040=merged_names)*(_xlfn.TEXTAFTER(P$2, "At ")=merged_belt_colours)*merged_months_at_rank),"")</f>
        <v/>
      </c>
      <c r="Q3040" s="18" t="str" cm="1">
        <f t="array" ref="Q3040">IF(LEN($A3040)&gt;0,SUMPRODUCT(($A3040=merged_names)*(_xlfn.TEXTAFTER(Q$2, "At ")=merged_belt_colours)*merged_months_at_rank),"")</f>
        <v/>
      </c>
      <c r="R3040" s="18" t="str" cm="1">
        <f t="array" ref="R3040">IF(LEN($A3040)&gt;0,SUMPRODUCT(($A3040=merged_names)*(_xlfn.TEXTAFTER(R$2, "At ")=merged_belt_colours)*merged_months_at_rank),"")</f>
        <v/>
      </c>
    </row>
    <row r="3041" spans="1:18" x14ac:dyDescent="0.25">
      <c r="A3041"/>
      <c r="B3041" s="15" t="str" cm="1">
        <f t="array" ref="B3041">IFERROR(IF(LEN(A3041)&gt;0, IF(SUMPRODUCT((Inactives[Key]=J3041)*(Inactives[Currently Inactive]))=1,"Inactive","Active"),""),"Active")</f>
        <v/>
      </c>
      <c r="C3041" s="16" t="str" cm="1">
        <f t="array" aca="1" ref="C3041" ca="1">IFERROR(_xlfn._xlws.FILTER(Inactives[Inactive On],(Inactives[Key]=J3041)*(Inactives[Currently Inactive]),""),"")</f>
        <v/>
      </c>
      <c r="D3041" s="16" t="str" cm="1">
        <f t="array" aca="1" ref="D3041" ca="1">IFERROR(INDEX(_xlfn.TEXTSPLIT(E3041," "),1),"")</f>
        <v/>
      </c>
      <c r="E3041" s="15" t="str" cm="1">
        <f t="array" aca="1" ref="E3041" ca="1">IFERROR(_xlfn._xlws.FILTER(merged_ranks,(merged_end_dates=DATE(9999,12,31))*(merged_names=A3041)),"")</f>
        <v/>
      </c>
      <c r="F3041" s="17" t="str">
        <f ca="1">_xlfn.XLOOKUP(J3041,Promotions[Promo Key],Promotions[Promo Date],"")</f>
        <v/>
      </c>
      <c r="G3041" s="18" t="str">
        <f t="shared" ca="1" si="203"/>
        <v/>
      </c>
      <c r="H3041" s="18" t="str">
        <f t="shared" ca="1" si="202"/>
        <v/>
      </c>
      <c r="I3041" s="17" t="str">
        <f>_xlfn.XLOOKUP(A3041,Students[Full Name],Students[Starting Rank],"")</f>
        <v/>
      </c>
      <c r="J3041" s="15" t="str">
        <f t="shared" ca="1" si="204"/>
        <v xml:space="preserve">: </v>
      </c>
      <c r="K3041" s="16" t="str">
        <f>_xlfn.XLOOKUP(A3041,Students[Full Name],Students[Start Date],"")</f>
        <v/>
      </c>
      <c r="L3041" s="18">
        <f t="shared" ca="1" si="205"/>
        <v>-1</v>
      </c>
      <c r="M3041" s="18" cm="1">
        <f t="array" aca="1" ref="M3041" ca="1">SUMPRODUCT(Inactives[Days Inactive]*(Inactives[Student]=A3041))/365</f>
        <v>0</v>
      </c>
      <c r="N3041" s="18" t="str" cm="1">
        <f t="array" ref="N3041">IF(LEN($A3041)&gt;0,SUMPRODUCT(($A3041=merged_names)*(_xlfn.TEXTAFTER(N$2, "At ")=merged_belt_colours)*merged_months_at_rank),"")</f>
        <v/>
      </c>
      <c r="O3041" s="18" t="str" cm="1">
        <f t="array" ref="O3041">IF(LEN($A3041)&gt;0,SUMPRODUCT(($A3041=merged_names)*(_xlfn.TEXTAFTER(O$2, "At ")=merged_belt_colours)*merged_months_at_rank),"")</f>
        <v/>
      </c>
      <c r="P3041" s="18" t="str" cm="1">
        <f t="array" ref="P3041">IF(LEN($A3041)&gt;0,SUMPRODUCT(($A3041=merged_names)*(_xlfn.TEXTAFTER(P$2, "At ")=merged_belt_colours)*merged_months_at_rank),"")</f>
        <v/>
      </c>
      <c r="Q3041" s="18" t="str" cm="1">
        <f t="array" ref="Q3041">IF(LEN($A3041)&gt;0,SUMPRODUCT(($A3041=merged_names)*(_xlfn.TEXTAFTER(Q$2, "At ")=merged_belt_colours)*merged_months_at_rank),"")</f>
        <v/>
      </c>
      <c r="R3041" s="18" t="str" cm="1">
        <f t="array" ref="R3041">IF(LEN($A3041)&gt;0,SUMPRODUCT(($A3041=merged_names)*(_xlfn.TEXTAFTER(R$2, "At ")=merged_belt_colours)*merged_months_at_rank),"")</f>
        <v/>
      </c>
    </row>
    <row r="3042" spans="1:18" x14ac:dyDescent="0.25">
      <c r="A3042"/>
      <c r="B3042" s="15" t="str" cm="1">
        <f t="array" ref="B3042">IFERROR(IF(LEN(A3042)&gt;0, IF(SUMPRODUCT((Inactives[Key]=J3042)*(Inactives[Currently Inactive]))=1,"Inactive","Active"),""),"Active")</f>
        <v/>
      </c>
      <c r="C3042" s="16" t="str" cm="1">
        <f t="array" aca="1" ref="C3042" ca="1">IFERROR(_xlfn._xlws.FILTER(Inactives[Inactive On],(Inactives[Key]=J3042)*(Inactives[Currently Inactive]),""),"")</f>
        <v/>
      </c>
      <c r="D3042" s="16" t="str" cm="1">
        <f t="array" aca="1" ref="D3042" ca="1">IFERROR(INDEX(_xlfn.TEXTSPLIT(E3042," "),1),"")</f>
        <v/>
      </c>
      <c r="E3042" s="15" t="str" cm="1">
        <f t="array" aca="1" ref="E3042" ca="1">IFERROR(_xlfn._xlws.FILTER(merged_ranks,(merged_end_dates=DATE(9999,12,31))*(merged_names=A3042)),"")</f>
        <v/>
      </c>
      <c r="F3042" s="17" t="str">
        <f ca="1">_xlfn.XLOOKUP(J3042,Promotions[Promo Key],Promotions[Promo Date],"")</f>
        <v/>
      </c>
      <c r="G3042" s="18" t="str">
        <f t="shared" ca="1" si="203"/>
        <v/>
      </c>
      <c r="H3042" s="18" t="str">
        <f t="shared" ca="1" si="202"/>
        <v/>
      </c>
      <c r="I3042" s="17" t="str">
        <f>_xlfn.XLOOKUP(A3042,Students[Full Name],Students[Starting Rank],"")</f>
        <v/>
      </c>
      <c r="J3042" s="15" t="str">
        <f t="shared" ca="1" si="204"/>
        <v xml:space="preserve">: </v>
      </c>
      <c r="K3042" s="16" t="str">
        <f>_xlfn.XLOOKUP(A3042,Students[Full Name],Students[Start Date],"")</f>
        <v/>
      </c>
      <c r="L3042" s="18">
        <f t="shared" ca="1" si="205"/>
        <v>-1</v>
      </c>
      <c r="M3042" s="18" cm="1">
        <f t="array" aca="1" ref="M3042" ca="1">SUMPRODUCT(Inactives[Days Inactive]*(Inactives[Student]=A3042))/365</f>
        <v>0</v>
      </c>
      <c r="N3042" s="18" t="str" cm="1">
        <f t="array" ref="N3042">IF(LEN($A3042)&gt;0,SUMPRODUCT(($A3042=merged_names)*(_xlfn.TEXTAFTER(N$2, "At ")=merged_belt_colours)*merged_months_at_rank),"")</f>
        <v/>
      </c>
      <c r="O3042" s="18" t="str" cm="1">
        <f t="array" ref="O3042">IF(LEN($A3042)&gt;0,SUMPRODUCT(($A3042=merged_names)*(_xlfn.TEXTAFTER(O$2, "At ")=merged_belt_colours)*merged_months_at_rank),"")</f>
        <v/>
      </c>
      <c r="P3042" s="18" t="str" cm="1">
        <f t="array" ref="P3042">IF(LEN($A3042)&gt;0,SUMPRODUCT(($A3042=merged_names)*(_xlfn.TEXTAFTER(P$2, "At ")=merged_belt_colours)*merged_months_at_rank),"")</f>
        <v/>
      </c>
      <c r="Q3042" s="18" t="str" cm="1">
        <f t="array" ref="Q3042">IF(LEN($A3042)&gt;0,SUMPRODUCT(($A3042=merged_names)*(_xlfn.TEXTAFTER(Q$2, "At ")=merged_belt_colours)*merged_months_at_rank),"")</f>
        <v/>
      </c>
      <c r="R3042" s="18" t="str" cm="1">
        <f t="array" ref="R3042">IF(LEN($A3042)&gt;0,SUMPRODUCT(($A3042=merged_names)*(_xlfn.TEXTAFTER(R$2, "At ")=merged_belt_colours)*merged_months_at_rank),"")</f>
        <v/>
      </c>
    </row>
    <row r="3043" spans="1:18" x14ac:dyDescent="0.25">
      <c r="A3043"/>
      <c r="B3043" s="15" t="str" cm="1">
        <f t="array" ref="B3043">IFERROR(IF(LEN(A3043)&gt;0, IF(SUMPRODUCT((Inactives[Key]=J3043)*(Inactives[Currently Inactive]))=1,"Inactive","Active"),""),"Active")</f>
        <v/>
      </c>
      <c r="C3043" s="16" t="str" cm="1">
        <f t="array" aca="1" ref="C3043" ca="1">IFERROR(_xlfn._xlws.FILTER(Inactives[Inactive On],(Inactives[Key]=J3043)*(Inactives[Currently Inactive]),""),"")</f>
        <v/>
      </c>
      <c r="D3043" s="16" t="str" cm="1">
        <f t="array" aca="1" ref="D3043" ca="1">IFERROR(INDEX(_xlfn.TEXTSPLIT(E3043," "),1),"")</f>
        <v/>
      </c>
      <c r="E3043" s="15" t="str" cm="1">
        <f t="array" aca="1" ref="E3043" ca="1">IFERROR(_xlfn._xlws.FILTER(merged_ranks,(merged_end_dates=DATE(9999,12,31))*(merged_names=A3043)),"")</f>
        <v/>
      </c>
      <c r="F3043" s="17" t="str">
        <f ca="1">_xlfn.XLOOKUP(J3043,Promotions[Promo Key],Promotions[Promo Date],"")</f>
        <v/>
      </c>
      <c r="G3043" s="18" t="str">
        <f t="shared" ca="1" si="203"/>
        <v/>
      </c>
      <c r="H3043" s="18" t="str">
        <f t="shared" ca="1" si="202"/>
        <v/>
      </c>
      <c r="I3043" s="17" t="str">
        <f>_xlfn.XLOOKUP(A3043,Students[Full Name],Students[Starting Rank],"")</f>
        <v/>
      </c>
      <c r="J3043" s="15" t="str">
        <f t="shared" ca="1" si="204"/>
        <v xml:space="preserve">: </v>
      </c>
      <c r="K3043" s="16" t="str">
        <f>_xlfn.XLOOKUP(A3043,Students[Full Name],Students[Start Date],"")</f>
        <v/>
      </c>
      <c r="L3043" s="18">
        <f t="shared" ca="1" si="205"/>
        <v>-1</v>
      </c>
      <c r="M3043" s="18" cm="1">
        <f t="array" aca="1" ref="M3043" ca="1">SUMPRODUCT(Inactives[Days Inactive]*(Inactives[Student]=A3043))/365</f>
        <v>0</v>
      </c>
      <c r="N3043" s="18" t="str" cm="1">
        <f t="array" ref="N3043">IF(LEN($A3043)&gt;0,SUMPRODUCT(($A3043=merged_names)*(_xlfn.TEXTAFTER(N$2, "At ")=merged_belt_colours)*merged_months_at_rank),"")</f>
        <v/>
      </c>
      <c r="O3043" s="18" t="str" cm="1">
        <f t="array" ref="O3043">IF(LEN($A3043)&gt;0,SUMPRODUCT(($A3043=merged_names)*(_xlfn.TEXTAFTER(O$2, "At ")=merged_belt_colours)*merged_months_at_rank),"")</f>
        <v/>
      </c>
      <c r="P3043" s="18" t="str" cm="1">
        <f t="array" ref="P3043">IF(LEN($A3043)&gt;0,SUMPRODUCT(($A3043=merged_names)*(_xlfn.TEXTAFTER(P$2, "At ")=merged_belt_colours)*merged_months_at_rank),"")</f>
        <v/>
      </c>
      <c r="Q3043" s="18" t="str" cm="1">
        <f t="array" ref="Q3043">IF(LEN($A3043)&gt;0,SUMPRODUCT(($A3043=merged_names)*(_xlfn.TEXTAFTER(Q$2, "At ")=merged_belt_colours)*merged_months_at_rank),"")</f>
        <v/>
      </c>
      <c r="R3043" s="18" t="str" cm="1">
        <f t="array" ref="R3043">IF(LEN($A3043)&gt;0,SUMPRODUCT(($A3043=merged_names)*(_xlfn.TEXTAFTER(R$2, "At ")=merged_belt_colours)*merged_months_at_rank),"")</f>
        <v/>
      </c>
    </row>
    <row r="3044" spans="1:18" x14ac:dyDescent="0.25">
      <c r="A3044"/>
      <c r="B3044" s="15" t="str" cm="1">
        <f t="array" ref="B3044">IFERROR(IF(LEN(A3044)&gt;0, IF(SUMPRODUCT((Inactives[Key]=J3044)*(Inactives[Currently Inactive]))=1,"Inactive","Active"),""),"Active")</f>
        <v/>
      </c>
      <c r="C3044" s="16" t="str" cm="1">
        <f t="array" aca="1" ref="C3044" ca="1">IFERROR(_xlfn._xlws.FILTER(Inactives[Inactive On],(Inactives[Key]=J3044)*(Inactives[Currently Inactive]),""),"")</f>
        <v/>
      </c>
      <c r="D3044" s="16" t="str" cm="1">
        <f t="array" aca="1" ref="D3044" ca="1">IFERROR(INDEX(_xlfn.TEXTSPLIT(E3044," "),1),"")</f>
        <v/>
      </c>
      <c r="E3044" s="15" t="str" cm="1">
        <f t="array" aca="1" ref="E3044" ca="1">IFERROR(_xlfn._xlws.FILTER(merged_ranks,(merged_end_dates=DATE(9999,12,31))*(merged_names=A3044)),"")</f>
        <v/>
      </c>
      <c r="F3044" s="17" t="str">
        <f ca="1">_xlfn.XLOOKUP(J3044,Promotions[Promo Key],Promotions[Promo Date],"")</f>
        <v/>
      </c>
      <c r="G3044" s="18" t="str">
        <f t="shared" ca="1" si="203"/>
        <v/>
      </c>
      <c r="H3044" s="18" t="str">
        <f t="shared" ca="1" si="202"/>
        <v/>
      </c>
      <c r="I3044" s="17" t="str">
        <f>_xlfn.XLOOKUP(A3044,Students[Full Name],Students[Starting Rank],"")</f>
        <v/>
      </c>
      <c r="J3044" s="15" t="str">
        <f t="shared" ca="1" si="204"/>
        <v xml:space="preserve">: </v>
      </c>
      <c r="K3044" s="16" t="str">
        <f>_xlfn.XLOOKUP(A3044,Students[Full Name],Students[Start Date],"")</f>
        <v/>
      </c>
      <c r="L3044" s="18">
        <f t="shared" ca="1" si="205"/>
        <v>-1</v>
      </c>
      <c r="M3044" s="18" cm="1">
        <f t="array" aca="1" ref="M3044" ca="1">SUMPRODUCT(Inactives[Days Inactive]*(Inactives[Student]=A3044))/365</f>
        <v>0</v>
      </c>
      <c r="N3044" s="18" t="str" cm="1">
        <f t="array" ref="N3044">IF(LEN($A3044)&gt;0,SUMPRODUCT(($A3044=merged_names)*(_xlfn.TEXTAFTER(N$2, "At ")=merged_belt_colours)*merged_months_at_rank),"")</f>
        <v/>
      </c>
      <c r="O3044" s="18" t="str" cm="1">
        <f t="array" ref="O3044">IF(LEN($A3044)&gt;0,SUMPRODUCT(($A3044=merged_names)*(_xlfn.TEXTAFTER(O$2, "At ")=merged_belt_colours)*merged_months_at_rank),"")</f>
        <v/>
      </c>
      <c r="P3044" s="18" t="str" cm="1">
        <f t="array" ref="P3044">IF(LEN($A3044)&gt;0,SUMPRODUCT(($A3044=merged_names)*(_xlfn.TEXTAFTER(P$2, "At ")=merged_belt_colours)*merged_months_at_rank),"")</f>
        <v/>
      </c>
      <c r="Q3044" s="18" t="str" cm="1">
        <f t="array" ref="Q3044">IF(LEN($A3044)&gt;0,SUMPRODUCT(($A3044=merged_names)*(_xlfn.TEXTAFTER(Q$2, "At ")=merged_belt_colours)*merged_months_at_rank),"")</f>
        <v/>
      </c>
      <c r="R3044" s="18" t="str" cm="1">
        <f t="array" ref="R3044">IF(LEN($A3044)&gt;0,SUMPRODUCT(($A3044=merged_names)*(_xlfn.TEXTAFTER(R$2, "At ")=merged_belt_colours)*merged_months_at_rank),"")</f>
        <v/>
      </c>
    </row>
    <row r="3045" spans="1:18" x14ac:dyDescent="0.25">
      <c r="A3045"/>
      <c r="B3045" s="15" t="str" cm="1">
        <f t="array" ref="B3045">IFERROR(IF(LEN(A3045)&gt;0, IF(SUMPRODUCT((Inactives[Key]=J3045)*(Inactives[Currently Inactive]))=1,"Inactive","Active"),""),"Active")</f>
        <v/>
      </c>
      <c r="C3045" s="16" t="str" cm="1">
        <f t="array" aca="1" ref="C3045" ca="1">IFERROR(_xlfn._xlws.FILTER(Inactives[Inactive On],(Inactives[Key]=J3045)*(Inactives[Currently Inactive]),""),"")</f>
        <v/>
      </c>
      <c r="D3045" s="16" t="str" cm="1">
        <f t="array" aca="1" ref="D3045" ca="1">IFERROR(INDEX(_xlfn.TEXTSPLIT(E3045," "),1),"")</f>
        <v/>
      </c>
      <c r="E3045" s="15" t="str" cm="1">
        <f t="array" aca="1" ref="E3045" ca="1">IFERROR(_xlfn._xlws.FILTER(merged_ranks,(merged_end_dates=DATE(9999,12,31))*(merged_names=A3045)),"")</f>
        <v/>
      </c>
      <c r="F3045" s="17" t="str">
        <f ca="1">_xlfn.XLOOKUP(J3045,Promotions[Promo Key],Promotions[Promo Date],"")</f>
        <v/>
      </c>
      <c r="G3045" s="18" t="str">
        <f t="shared" ca="1" si="203"/>
        <v/>
      </c>
      <c r="H3045" s="18" t="str">
        <f t="shared" ca="1" si="202"/>
        <v/>
      </c>
      <c r="I3045" s="17" t="str">
        <f>_xlfn.XLOOKUP(A3045,Students[Full Name],Students[Starting Rank],"")</f>
        <v/>
      </c>
      <c r="J3045" s="15" t="str">
        <f t="shared" ca="1" si="204"/>
        <v xml:space="preserve">: </v>
      </c>
      <c r="K3045" s="16" t="str">
        <f>_xlfn.XLOOKUP(A3045,Students[Full Name],Students[Start Date],"")</f>
        <v/>
      </c>
      <c r="L3045" s="18">
        <f t="shared" ca="1" si="205"/>
        <v>-1</v>
      </c>
      <c r="M3045" s="18" cm="1">
        <f t="array" aca="1" ref="M3045" ca="1">SUMPRODUCT(Inactives[Days Inactive]*(Inactives[Student]=A3045))/365</f>
        <v>0</v>
      </c>
      <c r="N3045" s="18" t="str" cm="1">
        <f t="array" ref="N3045">IF(LEN($A3045)&gt;0,SUMPRODUCT(($A3045=merged_names)*(_xlfn.TEXTAFTER(N$2, "At ")=merged_belt_colours)*merged_months_at_rank),"")</f>
        <v/>
      </c>
      <c r="O3045" s="18" t="str" cm="1">
        <f t="array" ref="O3045">IF(LEN($A3045)&gt;0,SUMPRODUCT(($A3045=merged_names)*(_xlfn.TEXTAFTER(O$2, "At ")=merged_belt_colours)*merged_months_at_rank),"")</f>
        <v/>
      </c>
      <c r="P3045" s="18" t="str" cm="1">
        <f t="array" ref="P3045">IF(LEN($A3045)&gt;0,SUMPRODUCT(($A3045=merged_names)*(_xlfn.TEXTAFTER(P$2, "At ")=merged_belt_colours)*merged_months_at_rank),"")</f>
        <v/>
      </c>
      <c r="Q3045" s="18" t="str" cm="1">
        <f t="array" ref="Q3045">IF(LEN($A3045)&gt;0,SUMPRODUCT(($A3045=merged_names)*(_xlfn.TEXTAFTER(Q$2, "At ")=merged_belt_colours)*merged_months_at_rank),"")</f>
        <v/>
      </c>
      <c r="R3045" s="18" t="str" cm="1">
        <f t="array" ref="R3045">IF(LEN($A3045)&gt;0,SUMPRODUCT(($A3045=merged_names)*(_xlfn.TEXTAFTER(R$2, "At ")=merged_belt_colours)*merged_months_at_rank),"")</f>
        <v/>
      </c>
    </row>
    <row r="3046" spans="1:18" x14ac:dyDescent="0.25">
      <c r="A3046"/>
      <c r="B3046" s="15" t="str" cm="1">
        <f t="array" ref="B3046">IFERROR(IF(LEN(A3046)&gt;0, IF(SUMPRODUCT((Inactives[Key]=J3046)*(Inactives[Currently Inactive]))=1,"Inactive","Active"),""),"Active")</f>
        <v/>
      </c>
      <c r="C3046" s="16" t="str" cm="1">
        <f t="array" aca="1" ref="C3046" ca="1">IFERROR(_xlfn._xlws.FILTER(Inactives[Inactive On],(Inactives[Key]=J3046)*(Inactives[Currently Inactive]),""),"")</f>
        <v/>
      </c>
      <c r="D3046" s="16" t="str" cm="1">
        <f t="array" aca="1" ref="D3046" ca="1">IFERROR(INDEX(_xlfn.TEXTSPLIT(E3046," "),1),"")</f>
        <v/>
      </c>
      <c r="E3046" s="15" t="str" cm="1">
        <f t="array" aca="1" ref="E3046" ca="1">IFERROR(_xlfn._xlws.FILTER(merged_ranks,(merged_end_dates=DATE(9999,12,31))*(merged_names=A3046)),"")</f>
        <v/>
      </c>
      <c r="F3046" s="17" t="str">
        <f ca="1">_xlfn.XLOOKUP(J3046,Promotions[Promo Key],Promotions[Promo Date],"")</f>
        <v/>
      </c>
      <c r="G3046" s="18" t="str">
        <f t="shared" ca="1" si="203"/>
        <v/>
      </c>
      <c r="H3046" s="18" t="str">
        <f t="shared" ca="1" si="202"/>
        <v/>
      </c>
      <c r="I3046" s="17" t="str">
        <f>_xlfn.XLOOKUP(A3046,Students[Full Name],Students[Starting Rank],"")</f>
        <v/>
      </c>
      <c r="J3046" s="15" t="str">
        <f t="shared" ca="1" si="204"/>
        <v xml:space="preserve">: </v>
      </c>
      <c r="K3046" s="16" t="str">
        <f>_xlfn.XLOOKUP(A3046,Students[Full Name],Students[Start Date],"")</f>
        <v/>
      </c>
      <c r="L3046" s="18">
        <f t="shared" ca="1" si="205"/>
        <v>-1</v>
      </c>
      <c r="M3046" s="18" cm="1">
        <f t="array" aca="1" ref="M3046" ca="1">SUMPRODUCT(Inactives[Days Inactive]*(Inactives[Student]=A3046))/365</f>
        <v>0</v>
      </c>
      <c r="N3046" s="18" t="str" cm="1">
        <f t="array" ref="N3046">IF(LEN($A3046)&gt;0,SUMPRODUCT(($A3046=merged_names)*(_xlfn.TEXTAFTER(N$2, "At ")=merged_belt_colours)*merged_months_at_rank),"")</f>
        <v/>
      </c>
      <c r="O3046" s="18" t="str" cm="1">
        <f t="array" ref="O3046">IF(LEN($A3046)&gt;0,SUMPRODUCT(($A3046=merged_names)*(_xlfn.TEXTAFTER(O$2, "At ")=merged_belt_colours)*merged_months_at_rank),"")</f>
        <v/>
      </c>
      <c r="P3046" s="18" t="str" cm="1">
        <f t="array" ref="P3046">IF(LEN($A3046)&gt;0,SUMPRODUCT(($A3046=merged_names)*(_xlfn.TEXTAFTER(P$2, "At ")=merged_belt_colours)*merged_months_at_rank),"")</f>
        <v/>
      </c>
      <c r="Q3046" s="18" t="str" cm="1">
        <f t="array" ref="Q3046">IF(LEN($A3046)&gt;0,SUMPRODUCT(($A3046=merged_names)*(_xlfn.TEXTAFTER(Q$2, "At ")=merged_belt_colours)*merged_months_at_rank),"")</f>
        <v/>
      </c>
      <c r="R3046" s="18" t="str" cm="1">
        <f t="array" ref="R3046">IF(LEN($A3046)&gt;0,SUMPRODUCT(($A3046=merged_names)*(_xlfn.TEXTAFTER(R$2, "At ")=merged_belt_colours)*merged_months_at_rank),"")</f>
        <v/>
      </c>
    </row>
    <row r="3047" spans="1:18" x14ac:dyDescent="0.25">
      <c r="A3047"/>
      <c r="B3047" s="15" t="str" cm="1">
        <f t="array" ref="B3047">IFERROR(IF(LEN(A3047)&gt;0, IF(SUMPRODUCT((Inactives[Key]=J3047)*(Inactives[Currently Inactive]))=1,"Inactive","Active"),""),"Active")</f>
        <v/>
      </c>
      <c r="C3047" s="16" t="str" cm="1">
        <f t="array" aca="1" ref="C3047" ca="1">IFERROR(_xlfn._xlws.FILTER(Inactives[Inactive On],(Inactives[Key]=J3047)*(Inactives[Currently Inactive]),""),"")</f>
        <v/>
      </c>
      <c r="D3047" s="16" t="str" cm="1">
        <f t="array" aca="1" ref="D3047" ca="1">IFERROR(INDEX(_xlfn.TEXTSPLIT(E3047," "),1),"")</f>
        <v/>
      </c>
      <c r="E3047" s="15" t="str" cm="1">
        <f t="array" aca="1" ref="E3047" ca="1">IFERROR(_xlfn._xlws.FILTER(merged_ranks,(merged_end_dates=DATE(9999,12,31))*(merged_names=A3047)),"")</f>
        <v/>
      </c>
      <c r="F3047" s="17" t="str">
        <f ca="1">_xlfn.XLOOKUP(J3047,Promotions[Promo Key],Promotions[Promo Date],"")</f>
        <v/>
      </c>
      <c r="G3047" s="18" t="str">
        <f t="shared" ca="1" si="203"/>
        <v/>
      </c>
      <c r="H3047" s="18" t="str">
        <f t="shared" ca="1" si="202"/>
        <v/>
      </c>
      <c r="I3047" s="17" t="str">
        <f>_xlfn.XLOOKUP(A3047,Students[Full Name],Students[Starting Rank],"")</f>
        <v/>
      </c>
      <c r="J3047" s="15" t="str">
        <f t="shared" ca="1" si="204"/>
        <v xml:space="preserve">: </v>
      </c>
      <c r="K3047" s="16" t="str">
        <f>_xlfn.XLOOKUP(A3047,Students[Full Name],Students[Start Date],"")</f>
        <v/>
      </c>
      <c r="L3047" s="18">
        <f t="shared" ca="1" si="205"/>
        <v>-1</v>
      </c>
      <c r="M3047" s="18" cm="1">
        <f t="array" aca="1" ref="M3047" ca="1">SUMPRODUCT(Inactives[Days Inactive]*(Inactives[Student]=A3047))/365</f>
        <v>0</v>
      </c>
      <c r="N3047" s="18" t="str" cm="1">
        <f t="array" ref="N3047">IF(LEN($A3047)&gt;0,SUMPRODUCT(($A3047=merged_names)*(_xlfn.TEXTAFTER(N$2, "At ")=merged_belt_colours)*merged_months_at_rank),"")</f>
        <v/>
      </c>
      <c r="O3047" s="18" t="str" cm="1">
        <f t="array" ref="O3047">IF(LEN($A3047)&gt;0,SUMPRODUCT(($A3047=merged_names)*(_xlfn.TEXTAFTER(O$2, "At ")=merged_belt_colours)*merged_months_at_rank),"")</f>
        <v/>
      </c>
      <c r="P3047" s="18" t="str" cm="1">
        <f t="array" ref="P3047">IF(LEN($A3047)&gt;0,SUMPRODUCT(($A3047=merged_names)*(_xlfn.TEXTAFTER(P$2, "At ")=merged_belt_colours)*merged_months_at_rank),"")</f>
        <v/>
      </c>
      <c r="Q3047" s="18" t="str" cm="1">
        <f t="array" ref="Q3047">IF(LEN($A3047)&gt;0,SUMPRODUCT(($A3047=merged_names)*(_xlfn.TEXTAFTER(Q$2, "At ")=merged_belt_colours)*merged_months_at_rank),"")</f>
        <v/>
      </c>
      <c r="R3047" s="18" t="str" cm="1">
        <f t="array" ref="R3047">IF(LEN($A3047)&gt;0,SUMPRODUCT(($A3047=merged_names)*(_xlfn.TEXTAFTER(R$2, "At ")=merged_belt_colours)*merged_months_at_rank),"")</f>
        <v/>
      </c>
    </row>
    <row r="3048" spans="1:18" x14ac:dyDescent="0.25">
      <c r="A3048"/>
      <c r="B3048" s="15" t="str" cm="1">
        <f t="array" ref="B3048">IFERROR(IF(LEN(A3048)&gt;0, IF(SUMPRODUCT((Inactives[Key]=J3048)*(Inactives[Currently Inactive]))=1,"Inactive","Active"),""),"Active")</f>
        <v/>
      </c>
      <c r="C3048" s="16" t="str" cm="1">
        <f t="array" aca="1" ref="C3048" ca="1">IFERROR(_xlfn._xlws.FILTER(Inactives[Inactive On],(Inactives[Key]=J3048)*(Inactives[Currently Inactive]),""),"")</f>
        <v/>
      </c>
      <c r="D3048" s="16" t="str" cm="1">
        <f t="array" aca="1" ref="D3048" ca="1">IFERROR(INDEX(_xlfn.TEXTSPLIT(E3048," "),1),"")</f>
        <v/>
      </c>
      <c r="E3048" s="15" t="str" cm="1">
        <f t="array" aca="1" ref="E3048" ca="1">IFERROR(_xlfn._xlws.FILTER(merged_ranks,(merged_end_dates=DATE(9999,12,31))*(merged_names=A3048)),"")</f>
        <v/>
      </c>
      <c r="F3048" s="17" t="str">
        <f ca="1">_xlfn.XLOOKUP(J3048,Promotions[Promo Key],Promotions[Promo Date],"")</f>
        <v/>
      </c>
      <c r="G3048" s="18" t="str">
        <f t="shared" ca="1" si="203"/>
        <v/>
      </c>
      <c r="H3048" s="18" t="str">
        <f t="shared" ca="1" si="202"/>
        <v/>
      </c>
      <c r="I3048" s="17" t="str">
        <f>_xlfn.XLOOKUP(A3048,Students[Full Name],Students[Starting Rank],"")</f>
        <v/>
      </c>
      <c r="J3048" s="15" t="str">
        <f t="shared" ca="1" si="204"/>
        <v xml:space="preserve">: </v>
      </c>
      <c r="K3048" s="16" t="str">
        <f>_xlfn.XLOOKUP(A3048,Students[Full Name],Students[Start Date],"")</f>
        <v/>
      </c>
      <c r="L3048" s="18">
        <f t="shared" ca="1" si="205"/>
        <v>-1</v>
      </c>
      <c r="M3048" s="18" cm="1">
        <f t="array" aca="1" ref="M3048" ca="1">SUMPRODUCT(Inactives[Days Inactive]*(Inactives[Student]=A3048))/365</f>
        <v>0</v>
      </c>
      <c r="N3048" s="18" t="str" cm="1">
        <f t="array" ref="N3048">IF(LEN($A3048)&gt;0,SUMPRODUCT(($A3048=merged_names)*(_xlfn.TEXTAFTER(N$2, "At ")=merged_belt_colours)*merged_months_at_rank),"")</f>
        <v/>
      </c>
      <c r="O3048" s="18" t="str" cm="1">
        <f t="array" ref="O3048">IF(LEN($A3048)&gt;0,SUMPRODUCT(($A3048=merged_names)*(_xlfn.TEXTAFTER(O$2, "At ")=merged_belt_colours)*merged_months_at_rank),"")</f>
        <v/>
      </c>
      <c r="P3048" s="18" t="str" cm="1">
        <f t="array" ref="P3048">IF(LEN($A3048)&gt;0,SUMPRODUCT(($A3048=merged_names)*(_xlfn.TEXTAFTER(P$2, "At ")=merged_belt_colours)*merged_months_at_rank),"")</f>
        <v/>
      </c>
      <c r="Q3048" s="18" t="str" cm="1">
        <f t="array" ref="Q3048">IF(LEN($A3048)&gt;0,SUMPRODUCT(($A3048=merged_names)*(_xlfn.TEXTAFTER(Q$2, "At ")=merged_belt_colours)*merged_months_at_rank),"")</f>
        <v/>
      </c>
      <c r="R3048" s="18" t="str" cm="1">
        <f t="array" ref="R3048">IF(LEN($A3048)&gt;0,SUMPRODUCT(($A3048=merged_names)*(_xlfn.TEXTAFTER(R$2, "At ")=merged_belt_colours)*merged_months_at_rank),"")</f>
        <v/>
      </c>
    </row>
    <row r="3049" spans="1:18" x14ac:dyDescent="0.25">
      <c r="A3049"/>
      <c r="B3049" s="15" t="str" cm="1">
        <f t="array" ref="B3049">IFERROR(IF(LEN(A3049)&gt;0, IF(SUMPRODUCT((Inactives[Key]=J3049)*(Inactives[Currently Inactive]))=1,"Inactive","Active"),""),"Active")</f>
        <v/>
      </c>
      <c r="C3049" s="16" t="str" cm="1">
        <f t="array" aca="1" ref="C3049" ca="1">IFERROR(_xlfn._xlws.FILTER(Inactives[Inactive On],(Inactives[Key]=J3049)*(Inactives[Currently Inactive]),""),"")</f>
        <v/>
      </c>
      <c r="D3049" s="16" t="str" cm="1">
        <f t="array" aca="1" ref="D3049" ca="1">IFERROR(INDEX(_xlfn.TEXTSPLIT(E3049," "),1),"")</f>
        <v/>
      </c>
      <c r="E3049" s="15" t="str" cm="1">
        <f t="array" aca="1" ref="E3049" ca="1">IFERROR(_xlfn._xlws.FILTER(merged_ranks,(merged_end_dates=DATE(9999,12,31))*(merged_names=A3049)),"")</f>
        <v/>
      </c>
      <c r="F3049" s="17" t="str">
        <f ca="1">_xlfn.XLOOKUP(J3049,Promotions[Promo Key],Promotions[Promo Date],"")</f>
        <v/>
      </c>
      <c r="G3049" s="18" t="str">
        <f t="shared" ca="1" si="203"/>
        <v/>
      </c>
      <c r="H3049" s="18" t="str">
        <f t="shared" ca="1" si="202"/>
        <v/>
      </c>
      <c r="I3049" s="17" t="str">
        <f>_xlfn.XLOOKUP(A3049,Students[Full Name],Students[Starting Rank],"")</f>
        <v/>
      </c>
      <c r="J3049" s="15" t="str">
        <f t="shared" ca="1" si="204"/>
        <v xml:space="preserve">: </v>
      </c>
      <c r="K3049" s="16" t="str">
        <f>_xlfn.XLOOKUP(A3049,Students[Full Name],Students[Start Date],"")</f>
        <v/>
      </c>
      <c r="L3049" s="18">
        <f t="shared" ca="1" si="205"/>
        <v>-1</v>
      </c>
      <c r="M3049" s="18" cm="1">
        <f t="array" aca="1" ref="M3049" ca="1">SUMPRODUCT(Inactives[Days Inactive]*(Inactives[Student]=A3049))/365</f>
        <v>0</v>
      </c>
      <c r="N3049" s="18" t="str" cm="1">
        <f t="array" ref="N3049">IF(LEN($A3049)&gt;0,SUMPRODUCT(($A3049=merged_names)*(_xlfn.TEXTAFTER(N$2, "At ")=merged_belt_colours)*merged_months_at_rank),"")</f>
        <v/>
      </c>
      <c r="O3049" s="18" t="str" cm="1">
        <f t="array" ref="O3049">IF(LEN($A3049)&gt;0,SUMPRODUCT(($A3049=merged_names)*(_xlfn.TEXTAFTER(O$2, "At ")=merged_belt_colours)*merged_months_at_rank),"")</f>
        <v/>
      </c>
      <c r="P3049" s="18" t="str" cm="1">
        <f t="array" ref="P3049">IF(LEN($A3049)&gt;0,SUMPRODUCT(($A3049=merged_names)*(_xlfn.TEXTAFTER(P$2, "At ")=merged_belt_colours)*merged_months_at_rank),"")</f>
        <v/>
      </c>
      <c r="Q3049" s="18" t="str" cm="1">
        <f t="array" ref="Q3049">IF(LEN($A3049)&gt;0,SUMPRODUCT(($A3049=merged_names)*(_xlfn.TEXTAFTER(Q$2, "At ")=merged_belt_colours)*merged_months_at_rank),"")</f>
        <v/>
      </c>
      <c r="R3049" s="18" t="str" cm="1">
        <f t="array" ref="R3049">IF(LEN($A3049)&gt;0,SUMPRODUCT(($A3049=merged_names)*(_xlfn.TEXTAFTER(R$2, "At ")=merged_belt_colours)*merged_months_at_rank),"")</f>
        <v/>
      </c>
    </row>
    <row r="3050" spans="1:18" x14ac:dyDescent="0.25">
      <c r="A3050"/>
      <c r="B3050" s="15" t="str" cm="1">
        <f t="array" ref="B3050">IFERROR(IF(LEN(A3050)&gt;0, IF(SUMPRODUCT((Inactives[Key]=J3050)*(Inactives[Currently Inactive]))=1,"Inactive","Active"),""),"Active")</f>
        <v/>
      </c>
      <c r="C3050" s="16" t="str" cm="1">
        <f t="array" aca="1" ref="C3050" ca="1">IFERROR(_xlfn._xlws.FILTER(Inactives[Inactive On],(Inactives[Key]=J3050)*(Inactives[Currently Inactive]),""),"")</f>
        <v/>
      </c>
      <c r="D3050" s="16" t="str" cm="1">
        <f t="array" aca="1" ref="D3050" ca="1">IFERROR(INDEX(_xlfn.TEXTSPLIT(E3050," "),1),"")</f>
        <v/>
      </c>
      <c r="E3050" s="15" t="str" cm="1">
        <f t="array" aca="1" ref="E3050" ca="1">IFERROR(_xlfn._xlws.FILTER(merged_ranks,(merged_end_dates=DATE(9999,12,31))*(merged_names=A3050)),"")</f>
        <v/>
      </c>
      <c r="F3050" s="17" t="str">
        <f ca="1">_xlfn.XLOOKUP(J3050,Promotions[Promo Key],Promotions[Promo Date],"")</f>
        <v/>
      </c>
      <c r="G3050" s="18" t="str">
        <f t="shared" ca="1" si="203"/>
        <v/>
      </c>
      <c r="H3050" s="18" t="str">
        <f t="shared" ca="1" si="202"/>
        <v/>
      </c>
      <c r="I3050" s="17" t="str">
        <f>_xlfn.XLOOKUP(A3050,Students[Full Name],Students[Starting Rank],"")</f>
        <v/>
      </c>
      <c r="J3050" s="15" t="str">
        <f t="shared" ca="1" si="204"/>
        <v xml:space="preserve">: </v>
      </c>
      <c r="K3050" s="16" t="str">
        <f>_xlfn.XLOOKUP(A3050,Students[Full Name],Students[Start Date],"")</f>
        <v/>
      </c>
      <c r="L3050" s="18">
        <f t="shared" ca="1" si="205"/>
        <v>-1</v>
      </c>
      <c r="M3050" s="18" cm="1">
        <f t="array" aca="1" ref="M3050" ca="1">SUMPRODUCT(Inactives[Days Inactive]*(Inactives[Student]=A3050))/365</f>
        <v>0</v>
      </c>
      <c r="N3050" s="18" t="str" cm="1">
        <f t="array" ref="N3050">IF(LEN($A3050)&gt;0,SUMPRODUCT(($A3050=merged_names)*(_xlfn.TEXTAFTER(N$2, "At ")=merged_belt_colours)*merged_months_at_rank),"")</f>
        <v/>
      </c>
      <c r="O3050" s="18" t="str" cm="1">
        <f t="array" ref="O3050">IF(LEN($A3050)&gt;0,SUMPRODUCT(($A3050=merged_names)*(_xlfn.TEXTAFTER(O$2, "At ")=merged_belt_colours)*merged_months_at_rank),"")</f>
        <v/>
      </c>
      <c r="P3050" s="18" t="str" cm="1">
        <f t="array" ref="P3050">IF(LEN($A3050)&gt;0,SUMPRODUCT(($A3050=merged_names)*(_xlfn.TEXTAFTER(P$2, "At ")=merged_belt_colours)*merged_months_at_rank),"")</f>
        <v/>
      </c>
      <c r="Q3050" s="18" t="str" cm="1">
        <f t="array" ref="Q3050">IF(LEN($A3050)&gt;0,SUMPRODUCT(($A3050=merged_names)*(_xlfn.TEXTAFTER(Q$2, "At ")=merged_belt_colours)*merged_months_at_rank),"")</f>
        <v/>
      </c>
      <c r="R3050" s="18" t="str" cm="1">
        <f t="array" ref="R3050">IF(LEN($A3050)&gt;0,SUMPRODUCT(($A3050=merged_names)*(_xlfn.TEXTAFTER(R$2, "At ")=merged_belt_colours)*merged_months_at_rank),"")</f>
        <v/>
      </c>
    </row>
    <row r="3051" spans="1:18" x14ac:dyDescent="0.25">
      <c r="A3051"/>
      <c r="B3051" s="15" t="str" cm="1">
        <f t="array" ref="B3051">IFERROR(IF(LEN(A3051)&gt;0, IF(SUMPRODUCT((Inactives[Key]=J3051)*(Inactives[Currently Inactive]))=1,"Inactive","Active"),""),"Active")</f>
        <v/>
      </c>
      <c r="C3051" s="16" t="str" cm="1">
        <f t="array" aca="1" ref="C3051" ca="1">IFERROR(_xlfn._xlws.FILTER(Inactives[Inactive On],(Inactives[Key]=J3051)*(Inactives[Currently Inactive]),""),"")</f>
        <v/>
      </c>
      <c r="D3051" s="16" t="str" cm="1">
        <f t="array" aca="1" ref="D3051" ca="1">IFERROR(INDEX(_xlfn.TEXTSPLIT(E3051," "),1),"")</f>
        <v/>
      </c>
      <c r="E3051" s="15" t="str" cm="1">
        <f t="array" aca="1" ref="E3051" ca="1">IFERROR(_xlfn._xlws.FILTER(merged_ranks,(merged_end_dates=DATE(9999,12,31))*(merged_names=A3051)),"")</f>
        <v/>
      </c>
      <c r="F3051" s="17" t="str">
        <f ca="1">_xlfn.XLOOKUP(J3051,Promotions[Promo Key],Promotions[Promo Date],"")</f>
        <v/>
      </c>
      <c r="G3051" s="18" t="str">
        <f t="shared" ca="1" si="203"/>
        <v/>
      </c>
      <c r="H3051" s="18" t="str">
        <f t="shared" ca="1" si="202"/>
        <v/>
      </c>
      <c r="I3051" s="17" t="str">
        <f>_xlfn.XLOOKUP(A3051,Students[Full Name],Students[Starting Rank],"")</f>
        <v/>
      </c>
      <c r="J3051" s="15" t="str">
        <f t="shared" ca="1" si="204"/>
        <v xml:space="preserve">: </v>
      </c>
      <c r="K3051" s="16" t="str">
        <f>_xlfn.XLOOKUP(A3051,Students[Full Name],Students[Start Date],"")</f>
        <v/>
      </c>
      <c r="L3051" s="18">
        <f t="shared" ca="1" si="205"/>
        <v>-1</v>
      </c>
      <c r="M3051" s="18" cm="1">
        <f t="array" aca="1" ref="M3051" ca="1">SUMPRODUCT(Inactives[Days Inactive]*(Inactives[Student]=A3051))/365</f>
        <v>0</v>
      </c>
      <c r="N3051" s="18" t="str" cm="1">
        <f t="array" ref="N3051">IF(LEN($A3051)&gt;0,SUMPRODUCT(($A3051=merged_names)*(_xlfn.TEXTAFTER(N$2, "At ")=merged_belt_colours)*merged_months_at_rank),"")</f>
        <v/>
      </c>
      <c r="O3051" s="18" t="str" cm="1">
        <f t="array" ref="O3051">IF(LEN($A3051)&gt;0,SUMPRODUCT(($A3051=merged_names)*(_xlfn.TEXTAFTER(O$2, "At ")=merged_belt_colours)*merged_months_at_rank),"")</f>
        <v/>
      </c>
      <c r="P3051" s="18" t="str" cm="1">
        <f t="array" ref="P3051">IF(LEN($A3051)&gt;0,SUMPRODUCT(($A3051=merged_names)*(_xlfn.TEXTAFTER(P$2, "At ")=merged_belt_colours)*merged_months_at_rank),"")</f>
        <v/>
      </c>
      <c r="Q3051" s="18" t="str" cm="1">
        <f t="array" ref="Q3051">IF(LEN($A3051)&gt;0,SUMPRODUCT(($A3051=merged_names)*(_xlfn.TEXTAFTER(Q$2, "At ")=merged_belt_colours)*merged_months_at_rank),"")</f>
        <v/>
      </c>
      <c r="R3051" s="18" t="str" cm="1">
        <f t="array" ref="R3051">IF(LEN($A3051)&gt;0,SUMPRODUCT(($A3051=merged_names)*(_xlfn.TEXTAFTER(R$2, "At ")=merged_belt_colours)*merged_months_at_rank),"")</f>
        <v/>
      </c>
    </row>
    <row r="3052" spans="1:18" x14ac:dyDescent="0.25">
      <c r="A3052"/>
      <c r="B3052" s="15" t="str" cm="1">
        <f t="array" ref="B3052">IFERROR(IF(LEN(A3052)&gt;0, IF(SUMPRODUCT((Inactives[Key]=J3052)*(Inactives[Currently Inactive]))=1,"Inactive","Active"),""),"Active")</f>
        <v/>
      </c>
      <c r="C3052" s="16" t="str" cm="1">
        <f t="array" aca="1" ref="C3052" ca="1">IFERROR(_xlfn._xlws.FILTER(Inactives[Inactive On],(Inactives[Key]=J3052)*(Inactives[Currently Inactive]),""),"")</f>
        <v/>
      </c>
      <c r="D3052" s="16" t="str" cm="1">
        <f t="array" aca="1" ref="D3052" ca="1">IFERROR(INDEX(_xlfn.TEXTSPLIT(E3052," "),1),"")</f>
        <v/>
      </c>
      <c r="E3052" s="15" t="str" cm="1">
        <f t="array" aca="1" ref="E3052" ca="1">IFERROR(_xlfn._xlws.FILTER(merged_ranks,(merged_end_dates=DATE(9999,12,31))*(merged_names=A3052)),"")</f>
        <v/>
      </c>
      <c r="F3052" s="17" t="str">
        <f ca="1">_xlfn.XLOOKUP(J3052,Promotions[Promo Key],Promotions[Promo Date],"")</f>
        <v/>
      </c>
      <c r="G3052" s="18" t="str">
        <f t="shared" ca="1" si="203"/>
        <v/>
      </c>
      <c r="H3052" s="18" t="str">
        <f t="shared" ca="1" si="202"/>
        <v/>
      </c>
      <c r="I3052" s="17" t="str">
        <f>_xlfn.XLOOKUP(A3052,Students[Full Name],Students[Starting Rank],"")</f>
        <v/>
      </c>
      <c r="J3052" s="15" t="str">
        <f t="shared" ca="1" si="204"/>
        <v xml:space="preserve">: </v>
      </c>
      <c r="K3052" s="16" t="str">
        <f>_xlfn.XLOOKUP(A3052,Students[Full Name],Students[Start Date],"")</f>
        <v/>
      </c>
      <c r="L3052" s="18">
        <f t="shared" ca="1" si="205"/>
        <v>-1</v>
      </c>
      <c r="M3052" s="18" cm="1">
        <f t="array" aca="1" ref="M3052" ca="1">SUMPRODUCT(Inactives[Days Inactive]*(Inactives[Student]=A3052))/365</f>
        <v>0</v>
      </c>
      <c r="N3052" s="18" t="str" cm="1">
        <f t="array" ref="N3052">IF(LEN($A3052)&gt;0,SUMPRODUCT(($A3052=merged_names)*(_xlfn.TEXTAFTER(N$2, "At ")=merged_belt_colours)*merged_months_at_rank),"")</f>
        <v/>
      </c>
      <c r="O3052" s="18" t="str" cm="1">
        <f t="array" ref="O3052">IF(LEN($A3052)&gt;0,SUMPRODUCT(($A3052=merged_names)*(_xlfn.TEXTAFTER(O$2, "At ")=merged_belt_colours)*merged_months_at_rank),"")</f>
        <v/>
      </c>
      <c r="P3052" s="18" t="str" cm="1">
        <f t="array" ref="P3052">IF(LEN($A3052)&gt;0,SUMPRODUCT(($A3052=merged_names)*(_xlfn.TEXTAFTER(P$2, "At ")=merged_belt_colours)*merged_months_at_rank),"")</f>
        <v/>
      </c>
      <c r="Q3052" s="18" t="str" cm="1">
        <f t="array" ref="Q3052">IF(LEN($A3052)&gt;0,SUMPRODUCT(($A3052=merged_names)*(_xlfn.TEXTAFTER(Q$2, "At ")=merged_belt_colours)*merged_months_at_rank),"")</f>
        <v/>
      </c>
      <c r="R3052" s="18" t="str" cm="1">
        <f t="array" ref="R3052">IF(LEN($A3052)&gt;0,SUMPRODUCT(($A3052=merged_names)*(_xlfn.TEXTAFTER(R$2, "At ")=merged_belt_colours)*merged_months_at_rank),"")</f>
        <v/>
      </c>
    </row>
    <row r="3053" spans="1:18" x14ac:dyDescent="0.25">
      <c r="A3053"/>
      <c r="B3053" s="15" t="str" cm="1">
        <f t="array" ref="B3053">IFERROR(IF(LEN(A3053)&gt;0, IF(SUMPRODUCT((Inactives[Key]=J3053)*(Inactives[Currently Inactive]))=1,"Inactive","Active"),""),"Active")</f>
        <v/>
      </c>
      <c r="C3053" s="16" t="str" cm="1">
        <f t="array" aca="1" ref="C3053" ca="1">IFERROR(_xlfn._xlws.FILTER(Inactives[Inactive On],(Inactives[Key]=J3053)*(Inactives[Currently Inactive]),""),"")</f>
        <v/>
      </c>
      <c r="D3053" s="16" t="str" cm="1">
        <f t="array" aca="1" ref="D3053" ca="1">IFERROR(INDEX(_xlfn.TEXTSPLIT(E3053," "),1),"")</f>
        <v/>
      </c>
      <c r="E3053" s="15" t="str" cm="1">
        <f t="array" aca="1" ref="E3053" ca="1">IFERROR(_xlfn._xlws.FILTER(merged_ranks,(merged_end_dates=DATE(9999,12,31))*(merged_names=A3053)),"")</f>
        <v/>
      </c>
      <c r="F3053" s="17" t="str">
        <f ca="1">_xlfn.XLOOKUP(J3053,Promotions[Promo Key],Promotions[Promo Date],"")</f>
        <v/>
      </c>
      <c r="G3053" s="18" t="str">
        <f t="shared" ca="1" si="203"/>
        <v/>
      </c>
      <c r="H3053" s="18" t="str">
        <f t="shared" ca="1" si="202"/>
        <v/>
      </c>
      <c r="I3053" s="17" t="str">
        <f>_xlfn.XLOOKUP(A3053,Students[Full Name],Students[Starting Rank],"")</f>
        <v/>
      </c>
      <c r="J3053" s="15" t="str">
        <f t="shared" ca="1" si="204"/>
        <v xml:space="preserve">: </v>
      </c>
      <c r="K3053" s="16" t="str">
        <f>_xlfn.XLOOKUP(A3053,Students[Full Name],Students[Start Date],"")</f>
        <v/>
      </c>
      <c r="L3053" s="18">
        <f t="shared" ca="1" si="205"/>
        <v>-1</v>
      </c>
      <c r="M3053" s="18" cm="1">
        <f t="array" aca="1" ref="M3053" ca="1">SUMPRODUCT(Inactives[Days Inactive]*(Inactives[Student]=A3053))/365</f>
        <v>0</v>
      </c>
      <c r="N3053" s="18" t="str" cm="1">
        <f t="array" ref="N3053">IF(LEN($A3053)&gt;0,SUMPRODUCT(($A3053=merged_names)*(_xlfn.TEXTAFTER(N$2, "At ")=merged_belt_colours)*merged_months_at_rank),"")</f>
        <v/>
      </c>
      <c r="O3053" s="18" t="str" cm="1">
        <f t="array" ref="O3053">IF(LEN($A3053)&gt;0,SUMPRODUCT(($A3053=merged_names)*(_xlfn.TEXTAFTER(O$2, "At ")=merged_belt_colours)*merged_months_at_rank),"")</f>
        <v/>
      </c>
      <c r="P3053" s="18" t="str" cm="1">
        <f t="array" ref="P3053">IF(LEN($A3053)&gt;0,SUMPRODUCT(($A3053=merged_names)*(_xlfn.TEXTAFTER(P$2, "At ")=merged_belt_colours)*merged_months_at_rank),"")</f>
        <v/>
      </c>
      <c r="Q3053" s="18" t="str" cm="1">
        <f t="array" ref="Q3053">IF(LEN($A3053)&gt;0,SUMPRODUCT(($A3053=merged_names)*(_xlfn.TEXTAFTER(Q$2, "At ")=merged_belt_colours)*merged_months_at_rank),"")</f>
        <v/>
      </c>
      <c r="R3053" s="18" t="str" cm="1">
        <f t="array" ref="R3053">IF(LEN($A3053)&gt;0,SUMPRODUCT(($A3053=merged_names)*(_xlfn.TEXTAFTER(R$2, "At ")=merged_belt_colours)*merged_months_at_rank),"")</f>
        <v/>
      </c>
    </row>
    <row r="3054" spans="1:18" x14ac:dyDescent="0.25">
      <c r="A3054"/>
      <c r="B3054" s="15" t="str" cm="1">
        <f t="array" ref="B3054">IFERROR(IF(LEN(A3054)&gt;0, IF(SUMPRODUCT((Inactives[Key]=J3054)*(Inactives[Currently Inactive]))=1,"Inactive","Active"),""),"Active")</f>
        <v/>
      </c>
      <c r="C3054" s="16" t="str" cm="1">
        <f t="array" aca="1" ref="C3054" ca="1">IFERROR(_xlfn._xlws.FILTER(Inactives[Inactive On],(Inactives[Key]=J3054)*(Inactives[Currently Inactive]),""),"")</f>
        <v/>
      </c>
      <c r="D3054" s="16" t="str" cm="1">
        <f t="array" aca="1" ref="D3054" ca="1">IFERROR(INDEX(_xlfn.TEXTSPLIT(E3054," "),1),"")</f>
        <v/>
      </c>
      <c r="E3054" s="15" t="str" cm="1">
        <f t="array" aca="1" ref="E3054" ca="1">IFERROR(_xlfn._xlws.FILTER(merged_ranks,(merged_end_dates=DATE(9999,12,31))*(merged_names=A3054)),"")</f>
        <v/>
      </c>
      <c r="F3054" s="17" t="str">
        <f ca="1">_xlfn.XLOOKUP(J3054,Promotions[Promo Key],Promotions[Promo Date],"")</f>
        <v/>
      </c>
      <c r="G3054" s="18" t="str">
        <f t="shared" ca="1" si="203"/>
        <v/>
      </c>
      <c r="H3054" s="18" t="str">
        <f t="shared" ca="1" si="202"/>
        <v/>
      </c>
      <c r="I3054" s="17" t="str">
        <f>_xlfn.XLOOKUP(A3054,Students[Full Name],Students[Starting Rank],"")</f>
        <v/>
      </c>
      <c r="J3054" s="15" t="str">
        <f t="shared" ca="1" si="204"/>
        <v xml:space="preserve">: </v>
      </c>
      <c r="K3054" s="16" t="str">
        <f>_xlfn.XLOOKUP(A3054,Students[Full Name],Students[Start Date],"")</f>
        <v/>
      </c>
      <c r="L3054" s="18">
        <f t="shared" ca="1" si="205"/>
        <v>-1</v>
      </c>
      <c r="M3054" s="18" cm="1">
        <f t="array" aca="1" ref="M3054" ca="1">SUMPRODUCT(Inactives[Days Inactive]*(Inactives[Student]=A3054))/365</f>
        <v>0</v>
      </c>
      <c r="N3054" s="18" t="str" cm="1">
        <f t="array" ref="N3054">IF(LEN($A3054)&gt;0,SUMPRODUCT(($A3054=merged_names)*(_xlfn.TEXTAFTER(N$2, "At ")=merged_belt_colours)*merged_months_at_rank),"")</f>
        <v/>
      </c>
      <c r="O3054" s="18" t="str" cm="1">
        <f t="array" ref="O3054">IF(LEN($A3054)&gt;0,SUMPRODUCT(($A3054=merged_names)*(_xlfn.TEXTAFTER(O$2, "At ")=merged_belt_colours)*merged_months_at_rank),"")</f>
        <v/>
      </c>
      <c r="P3054" s="18" t="str" cm="1">
        <f t="array" ref="P3054">IF(LEN($A3054)&gt;0,SUMPRODUCT(($A3054=merged_names)*(_xlfn.TEXTAFTER(P$2, "At ")=merged_belt_colours)*merged_months_at_rank),"")</f>
        <v/>
      </c>
      <c r="Q3054" s="18" t="str" cm="1">
        <f t="array" ref="Q3054">IF(LEN($A3054)&gt;0,SUMPRODUCT(($A3054=merged_names)*(_xlfn.TEXTAFTER(Q$2, "At ")=merged_belt_colours)*merged_months_at_rank),"")</f>
        <v/>
      </c>
      <c r="R3054" s="18" t="str" cm="1">
        <f t="array" ref="R3054">IF(LEN($A3054)&gt;0,SUMPRODUCT(($A3054=merged_names)*(_xlfn.TEXTAFTER(R$2, "At ")=merged_belt_colours)*merged_months_at_rank),"")</f>
        <v/>
      </c>
    </row>
    <row r="3055" spans="1:18" x14ac:dyDescent="0.25">
      <c r="A3055"/>
      <c r="B3055" s="15" t="str" cm="1">
        <f t="array" ref="B3055">IFERROR(IF(LEN(A3055)&gt;0, IF(SUMPRODUCT((Inactives[Key]=J3055)*(Inactives[Currently Inactive]))=1,"Inactive","Active"),""),"Active")</f>
        <v/>
      </c>
      <c r="C3055" s="16" t="str" cm="1">
        <f t="array" aca="1" ref="C3055" ca="1">IFERROR(_xlfn._xlws.FILTER(Inactives[Inactive On],(Inactives[Key]=J3055)*(Inactives[Currently Inactive]),""),"")</f>
        <v/>
      </c>
      <c r="D3055" s="16" t="str" cm="1">
        <f t="array" aca="1" ref="D3055" ca="1">IFERROR(INDEX(_xlfn.TEXTSPLIT(E3055," "),1),"")</f>
        <v/>
      </c>
      <c r="E3055" s="15" t="str" cm="1">
        <f t="array" aca="1" ref="E3055" ca="1">IFERROR(_xlfn._xlws.FILTER(merged_ranks,(merged_end_dates=DATE(9999,12,31))*(merged_names=A3055)),"")</f>
        <v/>
      </c>
      <c r="F3055" s="17" t="str">
        <f ca="1">_xlfn.XLOOKUP(J3055,Promotions[Promo Key],Promotions[Promo Date],"")</f>
        <v/>
      </c>
      <c r="G3055" s="18" t="str">
        <f t="shared" ca="1" si="203"/>
        <v/>
      </c>
      <c r="H3055" s="18" t="str">
        <f t="shared" ca="1" si="202"/>
        <v/>
      </c>
      <c r="I3055" s="17" t="str">
        <f>_xlfn.XLOOKUP(A3055,Students[Full Name],Students[Starting Rank],"")</f>
        <v/>
      </c>
      <c r="J3055" s="15" t="str">
        <f t="shared" ca="1" si="204"/>
        <v xml:space="preserve">: </v>
      </c>
      <c r="K3055" s="16" t="str">
        <f>_xlfn.XLOOKUP(A3055,Students[Full Name],Students[Start Date],"")</f>
        <v/>
      </c>
      <c r="L3055" s="18">
        <f t="shared" ca="1" si="205"/>
        <v>-1</v>
      </c>
      <c r="M3055" s="18" cm="1">
        <f t="array" aca="1" ref="M3055" ca="1">SUMPRODUCT(Inactives[Days Inactive]*(Inactives[Student]=A3055))/365</f>
        <v>0</v>
      </c>
      <c r="N3055" s="18" t="str" cm="1">
        <f t="array" ref="N3055">IF(LEN($A3055)&gt;0,SUMPRODUCT(($A3055=merged_names)*(_xlfn.TEXTAFTER(N$2, "At ")=merged_belt_colours)*merged_months_at_rank),"")</f>
        <v/>
      </c>
      <c r="O3055" s="18" t="str" cm="1">
        <f t="array" ref="O3055">IF(LEN($A3055)&gt;0,SUMPRODUCT(($A3055=merged_names)*(_xlfn.TEXTAFTER(O$2, "At ")=merged_belt_colours)*merged_months_at_rank),"")</f>
        <v/>
      </c>
      <c r="P3055" s="18" t="str" cm="1">
        <f t="array" ref="P3055">IF(LEN($A3055)&gt;0,SUMPRODUCT(($A3055=merged_names)*(_xlfn.TEXTAFTER(P$2, "At ")=merged_belt_colours)*merged_months_at_rank),"")</f>
        <v/>
      </c>
      <c r="Q3055" s="18" t="str" cm="1">
        <f t="array" ref="Q3055">IF(LEN($A3055)&gt;0,SUMPRODUCT(($A3055=merged_names)*(_xlfn.TEXTAFTER(Q$2, "At ")=merged_belt_colours)*merged_months_at_rank),"")</f>
        <v/>
      </c>
      <c r="R3055" s="18" t="str" cm="1">
        <f t="array" ref="R3055">IF(LEN($A3055)&gt;0,SUMPRODUCT(($A3055=merged_names)*(_xlfn.TEXTAFTER(R$2, "At ")=merged_belt_colours)*merged_months_at_rank),"")</f>
        <v/>
      </c>
    </row>
    <row r="3056" spans="1:18" x14ac:dyDescent="0.25">
      <c r="A3056"/>
      <c r="B3056" s="15" t="str" cm="1">
        <f t="array" ref="B3056">IFERROR(IF(LEN(A3056)&gt;0, IF(SUMPRODUCT((Inactives[Key]=J3056)*(Inactives[Currently Inactive]))=1,"Inactive","Active"),""),"Active")</f>
        <v/>
      </c>
      <c r="C3056" s="16" t="str" cm="1">
        <f t="array" aca="1" ref="C3056" ca="1">IFERROR(_xlfn._xlws.FILTER(Inactives[Inactive On],(Inactives[Key]=J3056)*(Inactives[Currently Inactive]),""),"")</f>
        <v/>
      </c>
      <c r="D3056" s="16" t="str" cm="1">
        <f t="array" aca="1" ref="D3056" ca="1">IFERROR(INDEX(_xlfn.TEXTSPLIT(E3056," "),1),"")</f>
        <v/>
      </c>
      <c r="E3056" s="15" t="str" cm="1">
        <f t="array" aca="1" ref="E3056" ca="1">IFERROR(_xlfn._xlws.FILTER(merged_ranks,(merged_end_dates=DATE(9999,12,31))*(merged_names=A3056)),"")</f>
        <v/>
      </c>
      <c r="F3056" s="17" t="str">
        <f ca="1">_xlfn.XLOOKUP(J3056,Promotions[Promo Key],Promotions[Promo Date],"")</f>
        <v/>
      </c>
      <c r="G3056" s="18" t="str">
        <f t="shared" ca="1" si="203"/>
        <v/>
      </c>
      <c r="H3056" s="18" t="str">
        <f t="shared" ca="1" si="202"/>
        <v/>
      </c>
      <c r="I3056" s="17" t="str">
        <f>_xlfn.XLOOKUP(A3056,Students[Full Name],Students[Starting Rank],"")</f>
        <v/>
      </c>
      <c r="J3056" s="15" t="str">
        <f t="shared" ca="1" si="204"/>
        <v xml:space="preserve">: </v>
      </c>
      <c r="K3056" s="16" t="str">
        <f>_xlfn.XLOOKUP(A3056,Students[Full Name],Students[Start Date],"")</f>
        <v/>
      </c>
      <c r="L3056" s="18">
        <f t="shared" ca="1" si="205"/>
        <v>-1</v>
      </c>
      <c r="M3056" s="18" cm="1">
        <f t="array" aca="1" ref="M3056" ca="1">SUMPRODUCT(Inactives[Days Inactive]*(Inactives[Student]=A3056))/365</f>
        <v>0</v>
      </c>
      <c r="N3056" s="18" t="str" cm="1">
        <f t="array" ref="N3056">IF(LEN($A3056)&gt;0,SUMPRODUCT(($A3056=merged_names)*(_xlfn.TEXTAFTER(N$2, "At ")=merged_belt_colours)*merged_months_at_rank),"")</f>
        <v/>
      </c>
      <c r="O3056" s="18" t="str" cm="1">
        <f t="array" ref="O3056">IF(LEN($A3056)&gt;0,SUMPRODUCT(($A3056=merged_names)*(_xlfn.TEXTAFTER(O$2, "At ")=merged_belt_colours)*merged_months_at_rank),"")</f>
        <v/>
      </c>
      <c r="P3056" s="18" t="str" cm="1">
        <f t="array" ref="P3056">IF(LEN($A3056)&gt;0,SUMPRODUCT(($A3056=merged_names)*(_xlfn.TEXTAFTER(P$2, "At ")=merged_belt_colours)*merged_months_at_rank),"")</f>
        <v/>
      </c>
      <c r="Q3056" s="18" t="str" cm="1">
        <f t="array" ref="Q3056">IF(LEN($A3056)&gt;0,SUMPRODUCT(($A3056=merged_names)*(_xlfn.TEXTAFTER(Q$2, "At ")=merged_belt_colours)*merged_months_at_rank),"")</f>
        <v/>
      </c>
      <c r="R3056" s="18" t="str" cm="1">
        <f t="array" ref="R3056">IF(LEN($A3056)&gt;0,SUMPRODUCT(($A3056=merged_names)*(_xlfn.TEXTAFTER(R$2, "At ")=merged_belt_colours)*merged_months_at_rank),"")</f>
        <v/>
      </c>
    </row>
    <row r="3057" spans="1:18" x14ac:dyDescent="0.25">
      <c r="A3057"/>
      <c r="B3057" s="15" t="str" cm="1">
        <f t="array" ref="B3057">IFERROR(IF(LEN(A3057)&gt;0, IF(SUMPRODUCT((Inactives[Key]=J3057)*(Inactives[Currently Inactive]))=1,"Inactive","Active"),""),"Active")</f>
        <v/>
      </c>
      <c r="C3057" s="16" t="str" cm="1">
        <f t="array" aca="1" ref="C3057" ca="1">IFERROR(_xlfn._xlws.FILTER(Inactives[Inactive On],(Inactives[Key]=J3057)*(Inactives[Currently Inactive]),""),"")</f>
        <v/>
      </c>
      <c r="D3057" s="16" t="str" cm="1">
        <f t="array" aca="1" ref="D3057" ca="1">IFERROR(INDEX(_xlfn.TEXTSPLIT(E3057," "),1),"")</f>
        <v/>
      </c>
      <c r="E3057" s="15" t="str" cm="1">
        <f t="array" aca="1" ref="E3057" ca="1">IFERROR(_xlfn._xlws.FILTER(merged_ranks,(merged_end_dates=DATE(9999,12,31))*(merged_names=A3057)),"")</f>
        <v/>
      </c>
      <c r="F3057" s="17" t="str">
        <f ca="1">_xlfn.XLOOKUP(J3057,Promotions[Promo Key],Promotions[Promo Date],"")</f>
        <v/>
      </c>
      <c r="G3057" s="18" t="str">
        <f t="shared" ca="1" si="203"/>
        <v/>
      </c>
      <c r="H3057" s="18" t="str">
        <f t="shared" ca="1" si="202"/>
        <v/>
      </c>
      <c r="I3057" s="17" t="str">
        <f>_xlfn.XLOOKUP(A3057,Students[Full Name],Students[Starting Rank],"")</f>
        <v/>
      </c>
      <c r="J3057" s="15" t="str">
        <f t="shared" ca="1" si="204"/>
        <v xml:space="preserve">: </v>
      </c>
      <c r="K3057" s="16" t="str">
        <f>_xlfn.XLOOKUP(A3057,Students[Full Name],Students[Start Date],"")</f>
        <v/>
      </c>
      <c r="L3057" s="18">
        <f t="shared" ca="1" si="205"/>
        <v>-1</v>
      </c>
      <c r="M3057" s="18" cm="1">
        <f t="array" aca="1" ref="M3057" ca="1">SUMPRODUCT(Inactives[Days Inactive]*(Inactives[Student]=A3057))/365</f>
        <v>0</v>
      </c>
      <c r="N3057" s="18" t="str" cm="1">
        <f t="array" ref="N3057">IF(LEN($A3057)&gt;0,SUMPRODUCT(($A3057=merged_names)*(_xlfn.TEXTAFTER(N$2, "At ")=merged_belt_colours)*merged_months_at_rank),"")</f>
        <v/>
      </c>
      <c r="O3057" s="18" t="str" cm="1">
        <f t="array" ref="O3057">IF(LEN($A3057)&gt;0,SUMPRODUCT(($A3057=merged_names)*(_xlfn.TEXTAFTER(O$2, "At ")=merged_belt_colours)*merged_months_at_rank),"")</f>
        <v/>
      </c>
      <c r="P3057" s="18" t="str" cm="1">
        <f t="array" ref="P3057">IF(LEN($A3057)&gt;0,SUMPRODUCT(($A3057=merged_names)*(_xlfn.TEXTAFTER(P$2, "At ")=merged_belt_colours)*merged_months_at_rank),"")</f>
        <v/>
      </c>
      <c r="Q3057" s="18" t="str" cm="1">
        <f t="array" ref="Q3057">IF(LEN($A3057)&gt;0,SUMPRODUCT(($A3057=merged_names)*(_xlfn.TEXTAFTER(Q$2, "At ")=merged_belt_colours)*merged_months_at_rank),"")</f>
        <v/>
      </c>
      <c r="R3057" s="18" t="str" cm="1">
        <f t="array" ref="R3057">IF(LEN($A3057)&gt;0,SUMPRODUCT(($A3057=merged_names)*(_xlfn.TEXTAFTER(R$2, "At ")=merged_belt_colours)*merged_months_at_rank),"")</f>
        <v/>
      </c>
    </row>
    <row r="3058" spans="1:18" x14ac:dyDescent="0.25">
      <c r="A3058"/>
      <c r="B3058" s="15" t="str" cm="1">
        <f t="array" ref="B3058">IFERROR(IF(LEN(A3058)&gt;0, IF(SUMPRODUCT((Inactives[Key]=J3058)*(Inactives[Currently Inactive]))=1,"Inactive","Active"),""),"Active")</f>
        <v/>
      </c>
      <c r="C3058" s="16" t="str" cm="1">
        <f t="array" aca="1" ref="C3058" ca="1">IFERROR(_xlfn._xlws.FILTER(Inactives[Inactive On],(Inactives[Key]=J3058)*(Inactives[Currently Inactive]),""),"")</f>
        <v/>
      </c>
      <c r="D3058" s="16" t="str" cm="1">
        <f t="array" aca="1" ref="D3058" ca="1">IFERROR(INDEX(_xlfn.TEXTSPLIT(E3058," "),1),"")</f>
        <v/>
      </c>
      <c r="E3058" s="15" t="str" cm="1">
        <f t="array" aca="1" ref="E3058" ca="1">IFERROR(_xlfn._xlws.FILTER(merged_ranks,(merged_end_dates=DATE(9999,12,31))*(merged_names=A3058)),"")</f>
        <v/>
      </c>
      <c r="F3058" s="17" t="str">
        <f ca="1">_xlfn.XLOOKUP(J3058,Promotions[Promo Key],Promotions[Promo Date],"")</f>
        <v/>
      </c>
      <c r="G3058" s="18" t="str">
        <f t="shared" ca="1" si="203"/>
        <v/>
      </c>
      <c r="H3058" s="18" t="str">
        <f t="shared" ca="1" si="202"/>
        <v/>
      </c>
      <c r="I3058" s="17" t="str">
        <f>_xlfn.XLOOKUP(A3058,Students[Full Name],Students[Starting Rank],"")</f>
        <v/>
      </c>
      <c r="J3058" s="15" t="str">
        <f t="shared" ca="1" si="204"/>
        <v xml:space="preserve">: </v>
      </c>
      <c r="K3058" s="16" t="str">
        <f>_xlfn.XLOOKUP(A3058,Students[Full Name],Students[Start Date],"")</f>
        <v/>
      </c>
      <c r="L3058" s="18">
        <f t="shared" ca="1" si="205"/>
        <v>-1</v>
      </c>
      <c r="M3058" s="18" cm="1">
        <f t="array" aca="1" ref="M3058" ca="1">SUMPRODUCT(Inactives[Days Inactive]*(Inactives[Student]=A3058))/365</f>
        <v>0</v>
      </c>
      <c r="N3058" s="18" t="str" cm="1">
        <f t="array" ref="N3058">IF(LEN($A3058)&gt;0,SUMPRODUCT(($A3058=merged_names)*(_xlfn.TEXTAFTER(N$2, "At ")=merged_belt_colours)*merged_months_at_rank),"")</f>
        <v/>
      </c>
      <c r="O3058" s="18" t="str" cm="1">
        <f t="array" ref="O3058">IF(LEN($A3058)&gt;0,SUMPRODUCT(($A3058=merged_names)*(_xlfn.TEXTAFTER(O$2, "At ")=merged_belt_colours)*merged_months_at_rank),"")</f>
        <v/>
      </c>
      <c r="P3058" s="18" t="str" cm="1">
        <f t="array" ref="P3058">IF(LEN($A3058)&gt;0,SUMPRODUCT(($A3058=merged_names)*(_xlfn.TEXTAFTER(P$2, "At ")=merged_belt_colours)*merged_months_at_rank),"")</f>
        <v/>
      </c>
      <c r="Q3058" s="18" t="str" cm="1">
        <f t="array" ref="Q3058">IF(LEN($A3058)&gt;0,SUMPRODUCT(($A3058=merged_names)*(_xlfn.TEXTAFTER(Q$2, "At ")=merged_belt_colours)*merged_months_at_rank),"")</f>
        <v/>
      </c>
      <c r="R3058" s="18" t="str" cm="1">
        <f t="array" ref="R3058">IF(LEN($A3058)&gt;0,SUMPRODUCT(($A3058=merged_names)*(_xlfn.TEXTAFTER(R$2, "At ")=merged_belt_colours)*merged_months_at_rank),"")</f>
        <v/>
      </c>
    </row>
    <row r="3059" spans="1:18" x14ac:dyDescent="0.25">
      <c r="A3059"/>
      <c r="B3059" s="15" t="str" cm="1">
        <f t="array" ref="B3059">IFERROR(IF(LEN(A3059)&gt;0, IF(SUMPRODUCT((Inactives[Key]=J3059)*(Inactives[Currently Inactive]))=1,"Inactive","Active"),""),"Active")</f>
        <v/>
      </c>
      <c r="C3059" s="16" t="str" cm="1">
        <f t="array" aca="1" ref="C3059" ca="1">IFERROR(_xlfn._xlws.FILTER(Inactives[Inactive On],(Inactives[Key]=J3059)*(Inactives[Currently Inactive]),""),"")</f>
        <v/>
      </c>
      <c r="D3059" s="16" t="str" cm="1">
        <f t="array" aca="1" ref="D3059" ca="1">IFERROR(INDEX(_xlfn.TEXTSPLIT(E3059," "),1),"")</f>
        <v/>
      </c>
      <c r="E3059" s="15" t="str" cm="1">
        <f t="array" aca="1" ref="E3059" ca="1">IFERROR(_xlfn._xlws.FILTER(merged_ranks,(merged_end_dates=DATE(9999,12,31))*(merged_names=A3059)),"")</f>
        <v/>
      </c>
      <c r="F3059" s="17" t="str">
        <f ca="1">_xlfn.XLOOKUP(J3059,Promotions[Promo Key],Promotions[Promo Date],"")</f>
        <v/>
      </c>
      <c r="G3059" s="18" t="str">
        <f t="shared" ca="1" si="203"/>
        <v/>
      </c>
      <c r="H3059" s="18" t="str">
        <f t="shared" ca="1" si="202"/>
        <v/>
      </c>
      <c r="I3059" s="17" t="str">
        <f>_xlfn.XLOOKUP(A3059,Students[Full Name],Students[Starting Rank],"")</f>
        <v/>
      </c>
      <c r="J3059" s="15" t="str">
        <f t="shared" ca="1" si="204"/>
        <v xml:space="preserve">: </v>
      </c>
      <c r="K3059" s="16" t="str">
        <f>_xlfn.XLOOKUP(A3059,Students[Full Name],Students[Start Date],"")</f>
        <v/>
      </c>
      <c r="L3059" s="18">
        <f t="shared" ca="1" si="205"/>
        <v>-1</v>
      </c>
      <c r="M3059" s="18" cm="1">
        <f t="array" aca="1" ref="M3059" ca="1">SUMPRODUCT(Inactives[Days Inactive]*(Inactives[Student]=A3059))/365</f>
        <v>0</v>
      </c>
      <c r="N3059" s="18" t="str" cm="1">
        <f t="array" ref="N3059">IF(LEN($A3059)&gt;0,SUMPRODUCT(($A3059=merged_names)*(_xlfn.TEXTAFTER(N$2, "At ")=merged_belt_colours)*merged_months_at_rank),"")</f>
        <v/>
      </c>
      <c r="O3059" s="18" t="str" cm="1">
        <f t="array" ref="O3059">IF(LEN($A3059)&gt;0,SUMPRODUCT(($A3059=merged_names)*(_xlfn.TEXTAFTER(O$2, "At ")=merged_belt_colours)*merged_months_at_rank),"")</f>
        <v/>
      </c>
      <c r="P3059" s="18" t="str" cm="1">
        <f t="array" ref="P3059">IF(LEN($A3059)&gt;0,SUMPRODUCT(($A3059=merged_names)*(_xlfn.TEXTAFTER(P$2, "At ")=merged_belt_colours)*merged_months_at_rank),"")</f>
        <v/>
      </c>
      <c r="Q3059" s="18" t="str" cm="1">
        <f t="array" ref="Q3059">IF(LEN($A3059)&gt;0,SUMPRODUCT(($A3059=merged_names)*(_xlfn.TEXTAFTER(Q$2, "At ")=merged_belt_colours)*merged_months_at_rank),"")</f>
        <v/>
      </c>
      <c r="R3059" s="18" t="str" cm="1">
        <f t="array" ref="R3059">IF(LEN($A3059)&gt;0,SUMPRODUCT(($A3059=merged_names)*(_xlfn.TEXTAFTER(R$2, "At ")=merged_belt_colours)*merged_months_at_rank),"")</f>
        <v/>
      </c>
    </row>
    <row r="3060" spans="1:18" x14ac:dyDescent="0.25">
      <c r="A3060"/>
      <c r="B3060" s="15" t="str" cm="1">
        <f t="array" ref="B3060">IFERROR(IF(LEN(A3060)&gt;0, IF(SUMPRODUCT((Inactives[Key]=J3060)*(Inactives[Currently Inactive]))=1,"Inactive","Active"),""),"Active")</f>
        <v/>
      </c>
      <c r="C3060" s="16" t="str" cm="1">
        <f t="array" aca="1" ref="C3060" ca="1">IFERROR(_xlfn._xlws.FILTER(Inactives[Inactive On],(Inactives[Key]=J3060)*(Inactives[Currently Inactive]),""),"")</f>
        <v/>
      </c>
      <c r="D3060" s="16" t="str" cm="1">
        <f t="array" aca="1" ref="D3060" ca="1">IFERROR(INDEX(_xlfn.TEXTSPLIT(E3060," "),1),"")</f>
        <v/>
      </c>
      <c r="E3060" s="15" t="str" cm="1">
        <f t="array" aca="1" ref="E3060" ca="1">IFERROR(_xlfn._xlws.FILTER(merged_ranks,(merged_end_dates=DATE(9999,12,31))*(merged_names=A3060)),"")</f>
        <v/>
      </c>
      <c r="F3060" s="17" t="str">
        <f ca="1">_xlfn.XLOOKUP(J3060,Promotions[Promo Key],Promotions[Promo Date],"")</f>
        <v/>
      </c>
      <c r="G3060" s="18" t="str">
        <f t="shared" ca="1" si="203"/>
        <v/>
      </c>
      <c r="H3060" s="18" t="str">
        <f t="shared" ca="1" si="202"/>
        <v/>
      </c>
      <c r="I3060" s="17" t="str">
        <f>_xlfn.XLOOKUP(A3060,Students[Full Name],Students[Starting Rank],"")</f>
        <v/>
      </c>
      <c r="J3060" s="15" t="str">
        <f t="shared" ca="1" si="204"/>
        <v xml:space="preserve">: </v>
      </c>
      <c r="K3060" s="16" t="str">
        <f>_xlfn.XLOOKUP(A3060,Students[Full Name],Students[Start Date],"")</f>
        <v/>
      </c>
      <c r="L3060" s="18">
        <f t="shared" ca="1" si="205"/>
        <v>-1</v>
      </c>
      <c r="M3060" s="18" cm="1">
        <f t="array" aca="1" ref="M3060" ca="1">SUMPRODUCT(Inactives[Days Inactive]*(Inactives[Student]=A3060))/365</f>
        <v>0</v>
      </c>
      <c r="N3060" s="18" t="str" cm="1">
        <f t="array" ref="N3060">IF(LEN($A3060)&gt;0,SUMPRODUCT(($A3060=merged_names)*(_xlfn.TEXTAFTER(N$2, "At ")=merged_belt_colours)*merged_months_at_rank),"")</f>
        <v/>
      </c>
      <c r="O3060" s="18" t="str" cm="1">
        <f t="array" ref="O3060">IF(LEN($A3060)&gt;0,SUMPRODUCT(($A3060=merged_names)*(_xlfn.TEXTAFTER(O$2, "At ")=merged_belt_colours)*merged_months_at_rank),"")</f>
        <v/>
      </c>
      <c r="P3060" s="18" t="str" cm="1">
        <f t="array" ref="P3060">IF(LEN($A3060)&gt;0,SUMPRODUCT(($A3060=merged_names)*(_xlfn.TEXTAFTER(P$2, "At ")=merged_belt_colours)*merged_months_at_rank),"")</f>
        <v/>
      </c>
      <c r="Q3060" s="18" t="str" cm="1">
        <f t="array" ref="Q3060">IF(LEN($A3060)&gt;0,SUMPRODUCT(($A3060=merged_names)*(_xlfn.TEXTAFTER(Q$2, "At ")=merged_belt_colours)*merged_months_at_rank),"")</f>
        <v/>
      </c>
      <c r="R3060" s="18" t="str" cm="1">
        <f t="array" ref="R3060">IF(LEN($A3060)&gt;0,SUMPRODUCT(($A3060=merged_names)*(_xlfn.TEXTAFTER(R$2, "At ")=merged_belt_colours)*merged_months_at_rank),"")</f>
        <v/>
      </c>
    </row>
    <row r="3061" spans="1:18" x14ac:dyDescent="0.25">
      <c r="A3061"/>
      <c r="B3061" s="15" t="str" cm="1">
        <f t="array" ref="B3061">IFERROR(IF(LEN(A3061)&gt;0, IF(SUMPRODUCT((Inactives[Key]=J3061)*(Inactives[Currently Inactive]))=1,"Inactive","Active"),""),"Active")</f>
        <v/>
      </c>
      <c r="C3061" s="16" t="str" cm="1">
        <f t="array" aca="1" ref="C3061" ca="1">IFERROR(_xlfn._xlws.FILTER(Inactives[Inactive On],(Inactives[Key]=J3061)*(Inactives[Currently Inactive]),""),"")</f>
        <v/>
      </c>
      <c r="D3061" s="16" t="str" cm="1">
        <f t="array" aca="1" ref="D3061" ca="1">IFERROR(INDEX(_xlfn.TEXTSPLIT(E3061," "),1),"")</f>
        <v/>
      </c>
      <c r="E3061" s="15" t="str" cm="1">
        <f t="array" aca="1" ref="E3061" ca="1">IFERROR(_xlfn._xlws.FILTER(merged_ranks,(merged_end_dates=DATE(9999,12,31))*(merged_names=A3061)),"")</f>
        <v/>
      </c>
      <c r="F3061" s="17" t="str">
        <f ca="1">_xlfn.XLOOKUP(J3061,Promotions[Promo Key],Promotions[Promo Date],"")</f>
        <v/>
      </c>
      <c r="G3061" s="18" t="str">
        <f t="shared" ca="1" si="203"/>
        <v/>
      </c>
      <c r="H3061" s="18" t="str">
        <f t="shared" ca="1" si="202"/>
        <v/>
      </c>
      <c r="I3061" s="17" t="str">
        <f>_xlfn.XLOOKUP(A3061,Students[Full Name],Students[Starting Rank],"")</f>
        <v/>
      </c>
      <c r="J3061" s="15" t="str">
        <f t="shared" ca="1" si="204"/>
        <v xml:space="preserve">: </v>
      </c>
      <c r="K3061" s="16" t="str">
        <f>_xlfn.XLOOKUP(A3061,Students[Full Name],Students[Start Date],"")</f>
        <v/>
      </c>
      <c r="L3061" s="18">
        <f t="shared" ca="1" si="205"/>
        <v>-1</v>
      </c>
      <c r="M3061" s="18" cm="1">
        <f t="array" aca="1" ref="M3061" ca="1">SUMPRODUCT(Inactives[Days Inactive]*(Inactives[Student]=A3061))/365</f>
        <v>0</v>
      </c>
      <c r="N3061" s="18" t="str" cm="1">
        <f t="array" ref="N3061">IF(LEN($A3061)&gt;0,SUMPRODUCT(($A3061=merged_names)*(_xlfn.TEXTAFTER(N$2, "At ")=merged_belt_colours)*merged_months_at_rank),"")</f>
        <v/>
      </c>
      <c r="O3061" s="18" t="str" cm="1">
        <f t="array" ref="O3061">IF(LEN($A3061)&gt;0,SUMPRODUCT(($A3061=merged_names)*(_xlfn.TEXTAFTER(O$2, "At ")=merged_belt_colours)*merged_months_at_rank),"")</f>
        <v/>
      </c>
      <c r="P3061" s="18" t="str" cm="1">
        <f t="array" ref="P3061">IF(LEN($A3061)&gt;0,SUMPRODUCT(($A3061=merged_names)*(_xlfn.TEXTAFTER(P$2, "At ")=merged_belt_colours)*merged_months_at_rank),"")</f>
        <v/>
      </c>
      <c r="Q3061" s="18" t="str" cm="1">
        <f t="array" ref="Q3061">IF(LEN($A3061)&gt;0,SUMPRODUCT(($A3061=merged_names)*(_xlfn.TEXTAFTER(Q$2, "At ")=merged_belt_colours)*merged_months_at_rank),"")</f>
        <v/>
      </c>
      <c r="R3061" s="18" t="str" cm="1">
        <f t="array" ref="R3061">IF(LEN($A3061)&gt;0,SUMPRODUCT(($A3061=merged_names)*(_xlfn.TEXTAFTER(R$2, "At ")=merged_belt_colours)*merged_months_at_rank),"")</f>
        <v/>
      </c>
    </row>
    <row r="3062" spans="1:18" x14ac:dyDescent="0.25">
      <c r="A3062"/>
      <c r="B3062" s="15" t="str" cm="1">
        <f t="array" ref="B3062">IFERROR(IF(LEN(A3062)&gt;0, IF(SUMPRODUCT((Inactives[Key]=J3062)*(Inactives[Currently Inactive]))=1,"Inactive","Active"),""),"Active")</f>
        <v/>
      </c>
      <c r="C3062" s="16" t="str" cm="1">
        <f t="array" aca="1" ref="C3062" ca="1">IFERROR(_xlfn._xlws.FILTER(Inactives[Inactive On],(Inactives[Key]=J3062)*(Inactives[Currently Inactive]),""),"")</f>
        <v/>
      </c>
      <c r="D3062" s="16" t="str" cm="1">
        <f t="array" aca="1" ref="D3062" ca="1">IFERROR(INDEX(_xlfn.TEXTSPLIT(E3062," "),1),"")</f>
        <v/>
      </c>
      <c r="E3062" s="15" t="str" cm="1">
        <f t="array" aca="1" ref="E3062" ca="1">IFERROR(_xlfn._xlws.FILTER(merged_ranks,(merged_end_dates=DATE(9999,12,31))*(merged_names=A3062)),"")</f>
        <v/>
      </c>
      <c r="F3062" s="17" t="str">
        <f ca="1">_xlfn.XLOOKUP(J3062,Promotions[Promo Key],Promotions[Promo Date],"")</f>
        <v/>
      </c>
      <c r="G3062" s="18" t="str">
        <f t="shared" ca="1" si="203"/>
        <v/>
      </c>
      <c r="H3062" s="18" t="str">
        <f t="shared" ca="1" si="202"/>
        <v/>
      </c>
      <c r="I3062" s="17" t="str">
        <f>_xlfn.XLOOKUP(A3062,Students[Full Name],Students[Starting Rank],"")</f>
        <v/>
      </c>
      <c r="J3062" s="15" t="str">
        <f t="shared" ca="1" si="204"/>
        <v xml:space="preserve">: </v>
      </c>
      <c r="K3062" s="16" t="str">
        <f>_xlfn.XLOOKUP(A3062,Students[Full Name],Students[Start Date],"")</f>
        <v/>
      </c>
      <c r="L3062" s="18">
        <f t="shared" ca="1" si="205"/>
        <v>-1</v>
      </c>
      <c r="M3062" s="18" cm="1">
        <f t="array" aca="1" ref="M3062" ca="1">SUMPRODUCT(Inactives[Days Inactive]*(Inactives[Student]=A3062))/365</f>
        <v>0</v>
      </c>
      <c r="N3062" s="18" t="str" cm="1">
        <f t="array" ref="N3062">IF(LEN($A3062)&gt;0,SUMPRODUCT(($A3062=merged_names)*(_xlfn.TEXTAFTER(N$2, "At ")=merged_belt_colours)*merged_months_at_rank),"")</f>
        <v/>
      </c>
      <c r="O3062" s="18" t="str" cm="1">
        <f t="array" ref="O3062">IF(LEN($A3062)&gt;0,SUMPRODUCT(($A3062=merged_names)*(_xlfn.TEXTAFTER(O$2, "At ")=merged_belt_colours)*merged_months_at_rank),"")</f>
        <v/>
      </c>
      <c r="P3062" s="18" t="str" cm="1">
        <f t="array" ref="P3062">IF(LEN($A3062)&gt;0,SUMPRODUCT(($A3062=merged_names)*(_xlfn.TEXTAFTER(P$2, "At ")=merged_belt_colours)*merged_months_at_rank),"")</f>
        <v/>
      </c>
      <c r="Q3062" s="18" t="str" cm="1">
        <f t="array" ref="Q3062">IF(LEN($A3062)&gt;0,SUMPRODUCT(($A3062=merged_names)*(_xlfn.TEXTAFTER(Q$2, "At ")=merged_belt_colours)*merged_months_at_rank),"")</f>
        <v/>
      </c>
      <c r="R3062" s="18" t="str" cm="1">
        <f t="array" ref="R3062">IF(LEN($A3062)&gt;0,SUMPRODUCT(($A3062=merged_names)*(_xlfn.TEXTAFTER(R$2, "At ")=merged_belt_colours)*merged_months_at_rank),"")</f>
        <v/>
      </c>
    </row>
    <row r="3063" spans="1:18" x14ac:dyDescent="0.25">
      <c r="A3063"/>
      <c r="B3063" s="15" t="str" cm="1">
        <f t="array" ref="B3063">IFERROR(IF(LEN(A3063)&gt;0, IF(SUMPRODUCT((Inactives[Key]=J3063)*(Inactives[Currently Inactive]))=1,"Inactive","Active"),""),"Active")</f>
        <v/>
      </c>
      <c r="C3063" s="16" t="str" cm="1">
        <f t="array" aca="1" ref="C3063" ca="1">IFERROR(_xlfn._xlws.FILTER(Inactives[Inactive On],(Inactives[Key]=J3063)*(Inactives[Currently Inactive]),""),"")</f>
        <v/>
      </c>
      <c r="D3063" s="16" t="str" cm="1">
        <f t="array" aca="1" ref="D3063" ca="1">IFERROR(INDEX(_xlfn.TEXTSPLIT(E3063," "),1),"")</f>
        <v/>
      </c>
      <c r="E3063" s="15" t="str" cm="1">
        <f t="array" aca="1" ref="E3063" ca="1">IFERROR(_xlfn._xlws.FILTER(merged_ranks,(merged_end_dates=DATE(9999,12,31))*(merged_names=A3063)),"")</f>
        <v/>
      </c>
      <c r="F3063" s="17" t="str">
        <f ca="1">_xlfn.XLOOKUP(J3063,Promotions[Promo Key],Promotions[Promo Date],"")</f>
        <v/>
      </c>
      <c r="G3063" s="18" t="str">
        <f t="shared" ca="1" si="203"/>
        <v/>
      </c>
      <c r="H3063" s="18" t="str">
        <f t="shared" ca="1" si="202"/>
        <v/>
      </c>
      <c r="I3063" s="17" t="str">
        <f>_xlfn.XLOOKUP(A3063,Students[Full Name],Students[Starting Rank],"")</f>
        <v/>
      </c>
      <c r="J3063" s="15" t="str">
        <f t="shared" ca="1" si="204"/>
        <v xml:space="preserve">: </v>
      </c>
      <c r="K3063" s="16" t="str">
        <f>_xlfn.XLOOKUP(A3063,Students[Full Name],Students[Start Date],"")</f>
        <v/>
      </c>
      <c r="L3063" s="18">
        <f t="shared" ca="1" si="205"/>
        <v>-1</v>
      </c>
      <c r="M3063" s="18" cm="1">
        <f t="array" aca="1" ref="M3063" ca="1">SUMPRODUCT(Inactives[Days Inactive]*(Inactives[Student]=A3063))/365</f>
        <v>0</v>
      </c>
      <c r="N3063" s="18" t="str" cm="1">
        <f t="array" ref="N3063">IF(LEN($A3063)&gt;0,SUMPRODUCT(($A3063=merged_names)*(_xlfn.TEXTAFTER(N$2, "At ")=merged_belt_colours)*merged_months_at_rank),"")</f>
        <v/>
      </c>
      <c r="O3063" s="18" t="str" cm="1">
        <f t="array" ref="O3063">IF(LEN($A3063)&gt;0,SUMPRODUCT(($A3063=merged_names)*(_xlfn.TEXTAFTER(O$2, "At ")=merged_belt_colours)*merged_months_at_rank),"")</f>
        <v/>
      </c>
      <c r="P3063" s="18" t="str" cm="1">
        <f t="array" ref="P3063">IF(LEN($A3063)&gt;0,SUMPRODUCT(($A3063=merged_names)*(_xlfn.TEXTAFTER(P$2, "At ")=merged_belt_colours)*merged_months_at_rank),"")</f>
        <v/>
      </c>
      <c r="Q3063" s="18" t="str" cm="1">
        <f t="array" ref="Q3063">IF(LEN($A3063)&gt;0,SUMPRODUCT(($A3063=merged_names)*(_xlfn.TEXTAFTER(Q$2, "At ")=merged_belt_colours)*merged_months_at_rank),"")</f>
        <v/>
      </c>
      <c r="R3063" s="18" t="str" cm="1">
        <f t="array" ref="R3063">IF(LEN($A3063)&gt;0,SUMPRODUCT(($A3063=merged_names)*(_xlfn.TEXTAFTER(R$2, "At ")=merged_belt_colours)*merged_months_at_rank),"")</f>
        <v/>
      </c>
    </row>
    <row r="3064" spans="1:18" x14ac:dyDescent="0.25">
      <c r="A3064"/>
      <c r="B3064" s="15" t="str" cm="1">
        <f t="array" ref="B3064">IFERROR(IF(LEN(A3064)&gt;0, IF(SUMPRODUCT((Inactives[Key]=J3064)*(Inactives[Currently Inactive]))=1,"Inactive","Active"),""),"Active")</f>
        <v/>
      </c>
      <c r="C3064" s="16" t="str" cm="1">
        <f t="array" aca="1" ref="C3064" ca="1">IFERROR(_xlfn._xlws.FILTER(Inactives[Inactive On],(Inactives[Key]=J3064)*(Inactives[Currently Inactive]),""),"")</f>
        <v/>
      </c>
      <c r="D3064" s="16" t="str" cm="1">
        <f t="array" aca="1" ref="D3064" ca="1">IFERROR(INDEX(_xlfn.TEXTSPLIT(E3064," "),1),"")</f>
        <v/>
      </c>
      <c r="E3064" s="15" t="str" cm="1">
        <f t="array" aca="1" ref="E3064" ca="1">IFERROR(_xlfn._xlws.FILTER(merged_ranks,(merged_end_dates=DATE(9999,12,31))*(merged_names=A3064)),"")</f>
        <v/>
      </c>
      <c r="F3064" s="17" t="str">
        <f ca="1">_xlfn.XLOOKUP(J3064,Promotions[Promo Key],Promotions[Promo Date],"")</f>
        <v/>
      </c>
      <c r="G3064" s="18" t="str">
        <f t="shared" ca="1" si="203"/>
        <v/>
      </c>
      <c r="H3064" s="18" t="str">
        <f t="shared" ca="1" si="202"/>
        <v/>
      </c>
      <c r="I3064" s="17" t="str">
        <f>_xlfn.XLOOKUP(A3064,Students[Full Name],Students[Starting Rank],"")</f>
        <v/>
      </c>
      <c r="J3064" s="15" t="str">
        <f t="shared" ca="1" si="204"/>
        <v xml:space="preserve">: </v>
      </c>
      <c r="K3064" s="16" t="str">
        <f>_xlfn.XLOOKUP(A3064,Students[Full Name],Students[Start Date],"")</f>
        <v/>
      </c>
      <c r="L3064" s="18">
        <f t="shared" ca="1" si="205"/>
        <v>-1</v>
      </c>
      <c r="M3064" s="18" cm="1">
        <f t="array" aca="1" ref="M3064" ca="1">SUMPRODUCT(Inactives[Days Inactive]*(Inactives[Student]=A3064))/365</f>
        <v>0</v>
      </c>
      <c r="N3064" s="18" t="str" cm="1">
        <f t="array" ref="N3064">IF(LEN($A3064)&gt;0,SUMPRODUCT(($A3064=merged_names)*(_xlfn.TEXTAFTER(N$2, "At ")=merged_belt_colours)*merged_months_at_rank),"")</f>
        <v/>
      </c>
      <c r="O3064" s="18" t="str" cm="1">
        <f t="array" ref="O3064">IF(LEN($A3064)&gt;0,SUMPRODUCT(($A3064=merged_names)*(_xlfn.TEXTAFTER(O$2, "At ")=merged_belt_colours)*merged_months_at_rank),"")</f>
        <v/>
      </c>
      <c r="P3064" s="18" t="str" cm="1">
        <f t="array" ref="P3064">IF(LEN($A3064)&gt;0,SUMPRODUCT(($A3064=merged_names)*(_xlfn.TEXTAFTER(P$2, "At ")=merged_belt_colours)*merged_months_at_rank),"")</f>
        <v/>
      </c>
      <c r="Q3064" s="18" t="str" cm="1">
        <f t="array" ref="Q3064">IF(LEN($A3064)&gt;0,SUMPRODUCT(($A3064=merged_names)*(_xlfn.TEXTAFTER(Q$2, "At ")=merged_belt_colours)*merged_months_at_rank),"")</f>
        <v/>
      </c>
      <c r="R3064" s="18" t="str" cm="1">
        <f t="array" ref="R3064">IF(LEN($A3064)&gt;0,SUMPRODUCT(($A3064=merged_names)*(_xlfn.TEXTAFTER(R$2, "At ")=merged_belt_colours)*merged_months_at_rank),"")</f>
        <v/>
      </c>
    </row>
    <row r="3065" spans="1:18" x14ac:dyDescent="0.25">
      <c r="A3065"/>
      <c r="B3065" s="15" t="str" cm="1">
        <f t="array" ref="B3065">IFERROR(IF(LEN(A3065)&gt;0, IF(SUMPRODUCT((Inactives[Key]=J3065)*(Inactives[Currently Inactive]))=1,"Inactive","Active"),""),"Active")</f>
        <v/>
      </c>
      <c r="C3065" s="16" t="str" cm="1">
        <f t="array" aca="1" ref="C3065" ca="1">IFERROR(_xlfn._xlws.FILTER(Inactives[Inactive On],(Inactives[Key]=J3065)*(Inactives[Currently Inactive]),""),"")</f>
        <v/>
      </c>
      <c r="D3065" s="16" t="str" cm="1">
        <f t="array" aca="1" ref="D3065" ca="1">IFERROR(INDEX(_xlfn.TEXTSPLIT(E3065," "),1),"")</f>
        <v/>
      </c>
      <c r="E3065" s="15" t="str" cm="1">
        <f t="array" aca="1" ref="E3065" ca="1">IFERROR(_xlfn._xlws.FILTER(merged_ranks,(merged_end_dates=DATE(9999,12,31))*(merged_names=A3065)),"")</f>
        <v/>
      </c>
      <c r="F3065" s="17" t="str">
        <f ca="1">_xlfn.XLOOKUP(J3065,Promotions[Promo Key],Promotions[Promo Date],"")</f>
        <v/>
      </c>
      <c r="G3065" s="18" t="str">
        <f t="shared" ca="1" si="203"/>
        <v/>
      </c>
      <c r="H3065" s="18" t="str">
        <f t="shared" ca="1" si="202"/>
        <v/>
      </c>
      <c r="I3065" s="17" t="str">
        <f>_xlfn.XLOOKUP(A3065,Students[Full Name],Students[Starting Rank],"")</f>
        <v/>
      </c>
      <c r="J3065" s="15" t="str">
        <f t="shared" ca="1" si="204"/>
        <v xml:space="preserve">: </v>
      </c>
      <c r="K3065" s="16" t="str">
        <f>_xlfn.XLOOKUP(A3065,Students[Full Name],Students[Start Date],"")</f>
        <v/>
      </c>
      <c r="L3065" s="18">
        <f t="shared" ca="1" si="205"/>
        <v>-1</v>
      </c>
      <c r="M3065" s="18" cm="1">
        <f t="array" aca="1" ref="M3065" ca="1">SUMPRODUCT(Inactives[Days Inactive]*(Inactives[Student]=A3065))/365</f>
        <v>0</v>
      </c>
      <c r="N3065" s="18" t="str" cm="1">
        <f t="array" ref="N3065">IF(LEN($A3065)&gt;0,SUMPRODUCT(($A3065=merged_names)*(_xlfn.TEXTAFTER(N$2, "At ")=merged_belt_colours)*merged_months_at_rank),"")</f>
        <v/>
      </c>
      <c r="O3065" s="18" t="str" cm="1">
        <f t="array" ref="O3065">IF(LEN($A3065)&gt;0,SUMPRODUCT(($A3065=merged_names)*(_xlfn.TEXTAFTER(O$2, "At ")=merged_belt_colours)*merged_months_at_rank),"")</f>
        <v/>
      </c>
      <c r="P3065" s="18" t="str" cm="1">
        <f t="array" ref="P3065">IF(LEN($A3065)&gt;0,SUMPRODUCT(($A3065=merged_names)*(_xlfn.TEXTAFTER(P$2, "At ")=merged_belt_colours)*merged_months_at_rank),"")</f>
        <v/>
      </c>
      <c r="Q3065" s="18" t="str" cm="1">
        <f t="array" ref="Q3065">IF(LEN($A3065)&gt;0,SUMPRODUCT(($A3065=merged_names)*(_xlfn.TEXTAFTER(Q$2, "At ")=merged_belt_colours)*merged_months_at_rank),"")</f>
        <v/>
      </c>
      <c r="R3065" s="18" t="str" cm="1">
        <f t="array" ref="R3065">IF(LEN($A3065)&gt;0,SUMPRODUCT(($A3065=merged_names)*(_xlfn.TEXTAFTER(R$2, "At ")=merged_belt_colours)*merged_months_at_rank),"")</f>
        <v/>
      </c>
    </row>
    <row r="3066" spans="1:18" x14ac:dyDescent="0.25">
      <c r="A3066"/>
      <c r="B3066" s="15" t="str" cm="1">
        <f t="array" ref="B3066">IFERROR(IF(LEN(A3066)&gt;0, IF(SUMPRODUCT((Inactives[Key]=J3066)*(Inactives[Currently Inactive]))=1,"Inactive","Active"),""),"Active")</f>
        <v/>
      </c>
      <c r="C3066" s="16" t="str" cm="1">
        <f t="array" aca="1" ref="C3066" ca="1">IFERROR(_xlfn._xlws.FILTER(Inactives[Inactive On],(Inactives[Key]=J3066)*(Inactives[Currently Inactive]),""),"")</f>
        <v/>
      </c>
      <c r="D3066" s="16" t="str" cm="1">
        <f t="array" aca="1" ref="D3066" ca="1">IFERROR(INDEX(_xlfn.TEXTSPLIT(E3066," "),1),"")</f>
        <v/>
      </c>
      <c r="E3066" s="15" t="str" cm="1">
        <f t="array" aca="1" ref="E3066" ca="1">IFERROR(_xlfn._xlws.FILTER(merged_ranks,(merged_end_dates=DATE(9999,12,31))*(merged_names=A3066)),"")</f>
        <v/>
      </c>
      <c r="F3066" s="17" t="str">
        <f ca="1">_xlfn.XLOOKUP(J3066,Promotions[Promo Key],Promotions[Promo Date],"")</f>
        <v/>
      </c>
      <c r="G3066" s="18" t="str">
        <f t="shared" ca="1" si="203"/>
        <v/>
      </c>
      <c r="H3066" s="18" t="str">
        <f t="shared" ca="1" si="202"/>
        <v/>
      </c>
      <c r="I3066" s="17" t="str">
        <f>_xlfn.XLOOKUP(A3066,Students[Full Name],Students[Starting Rank],"")</f>
        <v/>
      </c>
      <c r="J3066" s="15" t="str">
        <f t="shared" ca="1" si="204"/>
        <v xml:space="preserve">: </v>
      </c>
      <c r="K3066" s="16" t="str">
        <f>_xlfn.XLOOKUP(A3066,Students[Full Name],Students[Start Date],"")</f>
        <v/>
      </c>
      <c r="L3066" s="18">
        <f t="shared" ca="1" si="205"/>
        <v>-1</v>
      </c>
      <c r="M3066" s="18" cm="1">
        <f t="array" aca="1" ref="M3066" ca="1">SUMPRODUCT(Inactives[Days Inactive]*(Inactives[Student]=A3066))/365</f>
        <v>0</v>
      </c>
      <c r="N3066" s="18" t="str" cm="1">
        <f t="array" ref="N3066">IF(LEN($A3066)&gt;0,SUMPRODUCT(($A3066=merged_names)*(_xlfn.TEXTAFTER(N$2, "At ")=merged_belt_colours)*merged_months_at_rank),"")</f>
        <v/>
      </c>
      <c r="O3066" s="18" t="str" cm="1">
        <f t="array" ref="O3066">IF(LEN($A3066)&gt;0,SUMPRODUCT(($A3066=merged_names)*(_xlfn.TEXTAFTER(O$2, "At ")=merged_belt_colours)*merged_months_at_rank),"")</f>
        <v/>
      </c>
      <c r="P3066" s="18" t="str" cm="1">
        <f t="array" ref="P3066">IF(LEN($A3066)&gt;0,SUMPRODUCT(($A3066=merged_names)*(_xlfn.TEXTAFTER(P$2, "At ")=merged_belt_colours)*merged_months_at_rank),"")</f>
        <v/>
      </c>
      <c r="Q3066" s="18" t="str" cm="1">
        <f t="array" ref="Q3066">IF(LEN($A3066)&gt;0,SUMPRODUCT(($A3066=merged_names)*(_xlfn.TEXTAFTER(Q$2, "At ")=merged_belt_colours)*merged_months_at_rank),"")</f>
        <v/>
      </c>
      <c r="R3066" s="18" t="str" cm="1">
        <f t="array" ref="R3066">IF(LEN($A3066)&gt;0,SUMPRODUCT(($A3066=merged_names)*(_xlfn.TEXTAFTER(R$2, "At ")=merged_belt_colours)*merged_months_at_rank),"")</f>
        <v/>
      </c>
    </row>
    <row r="3067" spans="1:18" x14ac:dyDescent="0.25">
      <c r="A3067"/>
      <c r="B3067" s="15" t="str" cm="1">
        <f t="array" ref="B3067">IFERROR(IF(LEN(A3067)&gt;0, IF(SUMPRODUCT((Inactives[Key]=J3067)*(Inactives[Currently Inactive]))=1,"Inactive","Active"),""),"Active")</f>
        <v/>
      </c>
      <c r="C3067" s="16" t="str" cm="1">
        <f t="array" aca="1" ref="C3067" ca="1">IFERROR(_xlfn._xlws.FILTER(Inactives[Inactive On],(Inactives[Key]=J3067)*(Inactives[Currently Inactive]),""),"")</f>
        <v/>
      </c>
      <c r="D3067" s="16" t="str" cm="1">
        <f t="array" aca="1" ref="D3067" ca="1">IFERROR(INDEX(_xlfn.TEXTSPLIT(E3067," "),1),"")</f>
        <v/>
      </c>
      <c r="E3067" s="15" t="str" cm="1">
        <f t="array" aca="1" ref="E3067" ca="1">IFERROR(_xlfn._xlws.FILTER(merged_ranks,(merged_end_dates=DATE(9999,12,31))*(merged_names=A3067)),"")</f>
        <v/>
      </c>
      <c r="F3067" s="17" t="str">
        <f ca="1">_xlfn.XLOOKUP(J3067,Promotions[Promo Key],Promotions[Promo Date],"")</f>
        <v/>
      </c>
      <c r="G3067" s="18" t="str">
        <f t="shared" ca="1" si="203"/>
        <v/>
      </c>
      <c r="H3067" s="18" t="str">
        <f t="shared" ca="1" si="202"/>
        <v/>
      </c>
      <c r="I3067" s="17" t="str">
        <f>_xlfn.XLOOKUP(A3067,Students[Full Name],Students[Starting Rank],"")</f>
        <v/>
      </c>
      <c r="J3067" s="15" t="str">
        <f t="shared" ca="1" si="204"/>
        <v xml:space="preserve">: </v>
      </c>
      <c r="K3067" s="16" t="str">
        <f>_xlfn.XLOOKUP(A3067,Students[Full Name],Students[Start Date],"")</f>
        <v/>
      </c>
      <c r="L3067" s="18">
        <f t="shared" ca="1" si="205"/>
        <v>-1</v>
      </c>
      <c r="M3067" s="18" cm="1">
        <f t="array" aca="1" ref="M3067" ca="1">SUMPRODUCT(Inactives[Days Inactive]*(Inactives[Student]=A3067))/365</f>
        <v>0</v>
      </c>
      <c r="N3067" s="18" t="str" cm="1">
        <f t="array" ref="N3067">IF(LEN($A3067)&gt;0,SUMPRODUCT(($A3067=merged_names)*(_xlfn.TEXTAFTER(N$2, "At ")=merged_belt_colours)*merged_months_at_rank),"")</f>
        <v/>
      </c>
      <c r="O3067" s="18" t="str" cm="1">
        <f t="array" ref="O3067">IF(LEN($A3067)&gt;0,SUMPRODUCT(($A3067=merged_names)*(_xlfn.TEXTAFTER(O$2, "At ")=merged_belt_colours)*merged_months_at_rank),"")</f>
        <v/>
      </c>
      <c r="P3067" s="18" t="str" cm="1">
        <f t="array" ref="P3067">IF(LEN($A3067)&gt;0,SUMPRODUCT(($A3067=merged_names)*(_xlfn.TEXTAFTER(P$2, "At ")=merged_belt_colours)*merged_months_at_rank),"")</f>
        <v/>
      </c>
      <c r="Q3067" s="18" t="str" cm="1">
        <f t="array" ref="Q3067">IF(LEN($A3067)&gt;0,SUMPRODUCT(($A3067=merged_names)*(_xlfn.TEXTAFTER(Q$2, "At ")=merged_belt_colours)*merged_months_at_rank),"")</f>
        <v/>
      </c>
      <c r="R3067" s="18" t="str" cm="1">
        <f t="array" ref="R3067">IF(LEN($A3067)&gt;0,SUMPRODUCT(($A3067=merged_names)*(_xlfn.TEXTAFTER(R$2, "At ")=merged_belt_colours)*merged_months_at_rank),"")</f>
        <v/>
      </c>
    </row>
    <row r="3068" spans="1:18" x14ac:dyDescent="0.25">
      <c r="A3068"/>
      <c r="B3068" s="15" t="str" cm="1">
        <f t="array" ref="B3068">IFERROR(IF(LEN(A3068)&gt;0, IF(SUMPRODUCT((Inactives[Key]=J3068)*(Inactives[Currently Inactive]))=1,"Inactive","Active"),""),"Active")</f>
        <v/>
      </c>
      <c r="C3068" s="16" t="str" cm="1">
        <f t="array" aca="1" ref="C3068" ca="1">IFERROR(_xlfn._xlws.FILTER(Inactives[Inactive On],(Inactives[Key]=J3068)*(Inactives[Currently Inactive]),""),"")</f>
        <v/>
      </c>
      <c r="D3068" s="16" t="str" cm="1">
        <f t="array" aca="1" ref="D3068" ca="1">IFERROR(INDEX(_xlfn.TEXTSPLIT(E3068," "),1),"")</f>
        <v/>
      </c>
      <c r="E3068" s="15" t="str" cm="1">
        <f t="array" aca="1" ref="E3068" ca="1">IFERROR(_xlfn._xlws.FILTER(merged_ranks,(merged_end_dates=DATE(9999,12,31))*(merged_names=A3068)),"")</f>
        <v/>
      </c>
      <c r="F3068" s="17" t="str">
        <f ca="1">_xlfn.XLOOKUP(J3068,Promotions[Promo Key],Promotions[Promo Date],"")</f>
        <v/>
      </c>
      <c r="G3068" s="18" t="str">
        <f t="shared" ca="1" si="203"/>
        <v/>
      </c>
      <c r="H3068" s="18" t="str">
        <f t="shared" ca="1" si="202"/>
        <v/>
      </c>
      <c r="I3068" s="17" t="str">
        <f>_xlfn.XLOOKUP(A3068,Students[Full Name],Students[Starting Rank],"")</f>
        <v/>
      </c>
      <c r="J3068" s="15" t="str">
        <f t="shared" ca="1" si="204"/>
        <v xml:space="preserve">: </v>
      </c>
      <c r="K3068" s="16" t="str">
        <f>_xlfn.XLOOKUP(A3068,Students[Full Name],Students[Start Date],"")</f>
        <v/>
      </c>
      <c r="L3068" s="18">
        <f t="shared" ca="1" si="205"/>
        <v>-1</v>
      </c>
      <c r="M3068" s="18" cm="1">
        <f t="array" aca="1" ref="M3068" ca="1">SUMPRODUCT(Inactives[Days Inactive]*(Inactives[Student]=A3068))/365</f>
        <v>0</v>
      </c>
      <c r="N3068" s="18" t="str" cm="1">
        <f t="array" ref="N3068">IF(LEN($A3068)&gt;0,SUMPRODUCT(($A3068=merged_names)*(_xlfn.TEXTAFTER(N$2, "At ")=merged_belt_colours)*merged_months_at_rank),"")</f>
        <v/>
      </c>
      <c r="O3068" s="18" t="str" cm="1">
        <f t="array" ref="O3068">IF(LEN($A3068)&gt;0,SUMPRODUCT(($A3068=merged_names)*(_xlfn.TEXTAFTER(O$2, "At ")=merged_belt_colours)*merged_months_at_rank),"")</f>
        <v/>
      </c>
      <c r="P3068" s="18" t="str" cm="1">
        <f t="array" ref="P3068">IF(LEN($A3068)&gt;0,SUMPRODUCT(($A3068=merged_names)*(_xlfn.TEXTAFTER(P$2, "At ")=merged_belt_colours)*merged_months_at_rank),"")</f>
        <v/>
      </c>
      <c r="Q3068" s="18" t="str" cm="1">
        <f t="array" ref="Q3068">IF(LEN($A3068)&gt;0,SUMPRODUCT(($A3068=merged_names)*(_xlfn.TEXTAFTER(Q$2, "At ")=merged_belt_colours)*merged_months_at_rank),"")</f>
        <v/>
      </c>
      <c r="R3068" s="18" t="str" cm="1">
        <f t="array" ref="R3068">IF(LEN($A3068)&gt;0,SUMPRODUCT(($A3068=merged_names)*(_xlfn.TEXTAFTER(R$2, "At ")=merged_belt_colours)*merged_months_at_rank),"")</f>
        <v/>
      </c>
    </row>
    <row r="3069" spans="1:18" x14ac:dyDescent="0.25">
      <c r="A3069"/>
      <c r="B3069" s="15" t="str" cm="1">
        <f t="array" ref="B3069">IFERROR(IF(LEN(A3069)&gt;0, IF(SUMPRODUCT((Inactives[Key]=J3069)*(Inactives[Currently Inactive]))=1,"Inactive","Active"),""),"Active")</f>
        <v/>
      </c>
      <c r="C3069" s="16" t="str" cm="1">
        <f t="array" aca="1" ref="C3069" ca="1">IFERROR(_xlfn._xlws.FILTER(Inactives[Inactive On],(Inactives[Key]=J3069)*(Inactives[Currently Inactive]),""),"")</f>
        <v/>
      </c>
      <c r="D3069" s="16" t="str" cm="1">
        <f t="array" aca="1" ref="D3069" ca="1">IFERROR(INDEX(_xlfn.TEXTSPLIT(E3069," "),1),"")</f>
        <v/>
      </c>
      <c r="E3069" s="15" t="str" cm="1">
        <f t="array" aca="1" ref="E3069" ca="1">IFERROR(_xlfn._xlws.FILTER(merged_ranks,(merged_end_dates=DATE(9999,12,31))*(merged_names=A3069)),"")</f>
        <v/>
      </c>
      <c r="F3069" s="17" t="str">
        <f ca="1">_xlfn.XLOOKUP(J3069,Promotions[Promo Key],Promotions[Promo Date],"")</f>
        <v/>
      </c>
      <c r="G3069" s="18" t="str">
        <f t="shared" ca="1" si="203"/>
        <v/>
      </c>
      <c r="H3069" s="18" t="str">
        <f t="shared" ca="1" si="202"/>
        <v/>
      </c>
      <c r="I3069" s="17" t="str">
        <f>_xlfn.XLOOKUP(A3069,Students[Full Name],Students[Starting Rank],"")</f>
        <v/>
      </c>
      <c r="J3069" s="15" t="str">
        <f t="shared" ca="1" si="204"/>
        <v xml:space="preserve">: </v>
      </c>
      <c r="K3069" s="16" t="str">
        <f>_xlfn.XLOOKUP(A3069,Students[Full Name],Students[Start Date],"")</f>
        <v/>
      </c>
      <c r="L3069" s="18">
        <f t="shared" ca="1" si="205"/>
        <v>-1</v>
      </c>
      <c r="M3069" s="18" cm="1">
        <f t="array" aca="1" ref="M3069" ca="1">SUMPRODUCT(Inactives[Days Inactive]*(Inactives[Student]=A3069))/365</f>
        <v>0</v>
      </c>
      <c r="N3069" s="18" t="str" cm="1">
        <f t="array" ref="N3069">IF(LEN($A3069)&gt;0,SUMPRODUCT(($A3069=merged_names)*(_xlfn.TEXTAFTER(N$2, "At ")=merged_belt_colours)*merged_months_at_rank),"")</f>
        <v/>
      </c>
      <c r="O3069" s="18" t="str" cm="1">
        <f t="array" ref="O3069">IF(LEN($A3069)&gt;0,SUMPRODUCT(($A3069=merged_names)*(_xlfn.TEXTAFTER(O$2, "At ")=merged_belt_colours)*merged_months_at_rank),"")</f>
        <v/>
      </c>
      <c r="P3069" s="18" t="str" cm="1">
        <f t="array" ref="P3069">IF(LEN($A3069)&gt;0,SUMPRODUCT(($A3069=merged_names)*(_xlfn.TEXTAFTER(P$2, "At ")=merged_belt_colours)*merged_months_at_rank),"")</f>
        <v/>
      </c>
      <c r="Q3069" s="18" t="str" cm="1">
        <f t="array" ref="Q3069">IF(LEN($A3069)&gt;0,SUMPRODUCT(($A3069=merged_names)*(_xlfn.TEXTAFTER(Q$2, "At ")=merged_belt_colours)*merged_months_at_rank),"")</f>
        <v/>
      </c>
      <c r="R3069" s="18" t="str" cm="1">
        <f t="array" ref="R3069">IF(LEN($A3069)&gt;0,SUMPRODUCT(($A3069=merged_names)*(_xlfn.TEXTAFTER(R$2, "At ")=merged_belt_colours)*merged_months_at_rank),"")</f>
        <v/>
      </c>
    </row>
    <row r="3070" spans="1:18" x14ac:dyDescent="0.25">
      <c r="A3070"/>
      <c r="B3070" s="15" t="str" cm="1">
        <f t="array" ref="B3070">IFERROR(IF(LEN(A3070)&gt;0, IF(SUMPRODUCT((Inactives[Key]=J3070)*(Inactives[Currently Inactive]))=1,"Inactive","Active"),""),"Active")</f>
        <v/>
      </c>
      <c r="C3070" s="16" t="str" cm="1">
        <f t="array" aca="1" ref="C3070" ca="1">IFERROR(_xlfn._xlws.FILTER(Inactives[Inactive On],(Inactives[Key]=J3070)*(Inactives[Currently Inactive]),""),"")</f>
        <v/>
      </c>
      <c r="D3070" s="16" t="str" cm="1">
        <f t="array" aca="1" ref="D3070" ca="1">IFERROR(INDEX(_xlfn.TEXTSPLIT(E3070," "),1),"")</f>
        <v/>
      </c>
      <c r="E3070" s="15" t="str" cm="1">
        <f t="array" aca="1" ref="E3070" ca="1">IFERROR(_xlfn._xlws.FILTER(merged_ranks,(merged_end_dates=DATE(9999,12,31))*(merged_names=A3070)),"")</f>
        <v/>
      </c>
      <c r="F3070" s="17" t="str">
        <f ca="1">_xlfn.XLOOKUP(J3070,Promotions[Promo Key],Promotions[Promo Date],"")</f>
        <v/>
      </c>
      <c r="G3070" s="18" t="str">
        <f t="shared" ca="1" si="203"/>
        <v/>
      </c>
      <c r="H3070" s="18" t="str">
        <f t="shared" ca="1" si="202"/>
        <v/>
      </c>
      <c r="I3070" s="17" t="str">
        <f>_xlfn.XLOOKUP(A3070,Students[Full Name],Students[Starting Rank],"")</f>
        <v/>
      </c>
      <c r="J3070" s="15" t="str">
        <f t="shared" ca="1" si="204"/>
        <v xml:space="preserve">: </v>
      </c>
      <c r="K3070" s="16" t="str">
        <f>_xlfn.XLOOKUP(A3070,Students[Full Name],Students[Start Date],"")</f>
        <v/>
      </c>
      <c r="L3070" s="18">
        <f t="shared" ca="1" si="205"/>
        <v>-1</v>
      </c>
      <c r="M3070" s="18" cm="1">
        <f t="array" aca="1" ref="M3070" ca="1">SUMPRODUCT(Inactives[Days Inactive]*(Inactives[Student]=A3070))/365</f>
        <v>0</v>
      </c>
      <c r="N3070" s="18" t="str" cm="1">
        <f t="array" ref="N3070">IF(LEN($A3070)&gt;0,SUMPRODUCT(($A3070=merged_names)*(_xlfn.TEXTAFTER(N$2, "At ")=merged_belt_colours)*merged_months_at_rank),"")</f>
        <v/>
      </c>
      <c r="O3070" s="18" t="str" cm="1">
        <f t="array" ref="O3070">IF(LEN($A3070)&gt;0,SUMPRODUCT(($A3070=merged_names)*(_xlfn.TEXTAFTER(O$2, "At ")=merged_belt_colours)*merged_months_at_rank),"")</f>
        <v/>
      </c>
      <c r="P3070" s="18" t="str" cm="1">
        <f t="array" ref="P3070">IF(LEN($A3070)&gt;0,SUMPRODUCT(($A3070=merged_names)*(_xlfn.TEXTAFTER(P$2, "At ")=merged_belt_colours)*merged_months_at_rank),"")</f>
        <v/>
      </c>
      <c r="Q3070" s="18" t="str" cm="1">
        <f t="array" ref="Q3070">IF(LEN($A3070)&gt;0,SUMPRODUCT(($A3070=merged_names)*(_xlfn.TEXTAFTER(Q$2, "At ")=merged_belt_colours)*merged_months_at_rank),"")</f>
        <v/>
      </c>
      <c r="R3070" s="18" t="str" cm="1">
        <f t="array" ref="R3070">IF(LEN($A3070)&gt;0,SUMPRODUCT(($A3070=merged_names)*(_xlfn.TEXTAFTER(R$2, "At ")=merged_belt_colours)*merged_months_at_rank),"")</f>
        <v/>
      </c>
    </row>
    <row r="3071" spans="1:18" x14ac:dyDescent="0.25">
      <c r="A3071"/>
      <c r="B3071" s="15" t="str" cm="1">
        <f t="array" ref="B3071">IFERROR(IF(LEN(A3071)&gt;0, IF(SUMPRODUCT((Inactives[Key]=J3071)*(Inactives[Currently Inactive]))=1,"Inactive","Active"),""),"Active")</f>
        <v/>
      </c>
      <c r="C3071" s="16" t="str" cm="1">
        <f t="array" aca="1" ref="C3071" ca="1">IFERROR(_xlfn._xlws.FILTER(Inactives[Inactive On],(Inactives[Key]=J3071)*(Inactives[Currently Inactive]),""),"")</f>
        <v/>
      </c>
      <c r="D3071" s="16" t="str" cm="1">
        <f t="array" aca="1" ref="D3071" ca="1">IFERROR(INDEX(_xlfn.TEXTSPLIT(E3071," "),1),"")</f>
        <v/>
      </c>
      <c r="E3071" s="15" t="str" cm="1">
        <f t="array" aca="1" ref="E3071" ca="1">IFERROR(_xlfn._xlws.FILTER(merged_ranks,(merged_end_dates=DATE(9999,12,31))*(merged_names=A3071)),"")</f>
        <v/>
      </c>
      <c r="F3071" s="17" t="str">
        <f ca="1">_xlfn.XLOOKUP(J3071,Promotions[Promo Key],Promotions[Promo Date],"")</f>
        <v/>
      </c>
      <c r="G3071" s="18" t="str">
        <f t="shared" ca="1" si="203"/>
        <v/>
      </c>
      <c r="H3071" s="18" t="str">
        <f t="shared" ca="1" si="202"/>
        <v/>
      </c>
      <c r="I3071" s="17" t="str">
        <f>_xlfn.XLOOKUP(A3071,Students[Full Name],Students[Starting Rank],"")</f>
        <v/>
      </c>
      <c r="J3071" s="15" t="str">
        <f t="shared" ca="1" si="204"/>
        <v xml:space="preserve">: </v>
      </c>
      <c r="K3071" s="16" t="str">
        <f>_xlfn.XLOOKUP(A3071,Students[Full Name],Students[Start Date],"")</f>
        <v/>
      </c>
      <c r="L3071" s="18">
        <f t="shared" ca="1" si="205"/>
        <v>-1</v>
      </c>
      <c r="M3071" s="18" cm="1">
        <f t="array" aca="1" ref="M3071" ca="1">SUMPRODUCT(Inactives[Days Inactive]*(Inactives[Student]=A3071))/365</f>
        <v>0</v>
      </c>
      <c r="N3071" s="18" t="str" cm="1">
        <f t="array" ref="N3071">IF(LEN($A3071)&gt;0,SUMPRODUCT(($A3071=merged_names)*(_xlfn.TEXTAFTER(N$2, "At ")=merged_belt_colours)*merged_months_at_rank),"")</f>
        <v/>
      </c>
      <c r="O3071" s="18" t="str" cm="1">
        <f t="array" ref="O3071">IF(LEN($A3071)&gt;0,SUMPRODUCT(($A3071=merged_names)*(_xlfn.TEXTAFTER(O$2, "At ")=merged_belt_colours)*merged_months_at_rank),"")</f>
        <v/>
      </c>
      <c r="P3071" s="18" t="str" cm="1">
        <f t="array" ref="P3071">IF(LEN($A3071)&gt;0,SUMPRODUCT(($A3071=merged_names)*(_xlfn.TEXTAFTER(P$2, "At ")=merged_belt_colours)*merged_months_at_rank),"")</f>
        <v/>
      </c>
      <c r="Q3071" s="18" t="str" cm="1">
        <f t="array" ref="Q3071">IF(LEN($A3071)&gt;0,SUMPRODUCT(($A3071=merged_names)*(_xlfn.TEXTAFTER(Q$2, "At ")=merged_belt_colours)*merged_months_at_rank),"")</f>
        <v/>
      </c>
      <c r="R3071" s="18" t="str" cm="1">
        <f t="array" ref="R3071">IF(LEN($A3071)&gt;0,SUMPRODUCT(($A3071=merged_names)*(_xlfn.TEXTAFTER(R$2, "At ")=merged_belt_colours)*merged_months_at_rank),"")</f>
        <v/>
      </c>
    </row>
    <row r="3072" spans="1:18" x14ac:dyDescent="0.25">
      <c r="A3072"/>
      <c r="B3072" s="15" t="str" cm="1">
        <f t="array" ref="B3072">IFERROR(IF(LEN(A3072)&gt;0, IF(SUMPRODUCT((Inactives[Key]=J3072)*(Inactives[Currently Inactive]))=1,"Inactive","Active"),""),"Active")</f>
        <v/>
      </c>
      <c r="C3072" s="16" t="str" cm="1">
        <f t="array" aca="1" ref="C3072" ca="1">IFERROR(_xlfn._xlws.FILTER(Inactives[Inactive On],(Inactives[Key]=J3072)*(Inactives[Currently Inactive]),""),"")</f>
        <v/>
      </c>
      <c r="D3072" s="16" t="str" cm="1">
        <f t="array" aca="1" ref="D3072" ca="1">IFERROR(INDEX(_xlfn.TEXTSPLIT(E3072," "),1),"")</f>
        <v/>
      </c>
      <c r="E3072" s="15" t="str" cm="1">
        <f t="array" aca="1" ref="E3072" ca="1">IFERROR(_xlfn._xlws.FILTER(merged_ranks,(merged_end_dates=DATE(9999,12,31))*(merged_names=A3072)),"")</f>
        <v/>
      </c>
      <c r="F3072" s="17" t="str">
        <f ca="1">_xlfn.XLOOKUP(J3072,Promotions[Promo Key],Promotions[Promo Date],"")</f>
        <v/>
      </c>
      <c r="G3072" s="18" t="str">
        <f t="shared" ca="1" si="203"/>
        <v/>
      </c>
      <c r="H3072" s="18" t="str">
        <f t="shared" ca="1" si="202"/>
        <v/>
      </c>
      <c r="I3072" s="17" t="str">
        <f>_xlfn.XLOOKUP(A3072,Students[Full Name],Students[Starting Rank],"")</f>
        <v/>
      </c>
      <c r="J3072" s="15" t="str">
        <f t="shared" ca="1" si="204"/>
        <v xml:space="preserve">: </v>
      </c>
      <c r="K3072" s="16" t="str">
        <f>_xlfn.XLOOKUP(A3072,Students[Full Name],Students[Start Date],"")</f>
        <v/>
      </c>
      <c r="L3072" s="18">
        <f t="shared" ca="1" si="205"/>
        <v>-1</v>
      </c>
      <c r="M3072" s="18" cm="1">
        <f t="array" aca="1" ref="M3072" ca="1">SUMPRODUCT(Inactives[Days Inactive]*(Inactives[Student]=A3072))/365</f>
        <v>0</v>
      </c>
      <c r="N3072" s="18" t="str" cm="1">
        <f t="array" ref="N3072">IF(LEN($A3072)&gt;0,SUMPRODUCT(($A3072=merged_names)*(_xlfn.TEXTAFTER(N$2, "At ")=merged_belt_colours)*merged_months_at_rank),"")</f>
        <v/>
      </c>
      <c r="O3072" s="18" t="str" cm="1">
        <f t="array" ref="O3072">IF(LEN($A3072)&gt;0,SUMPRODUCT(($A3072=merged_names)*(_xlfn.TEXTAFTER(O$2, "At ")=merged_belt_colours)*merged_months_at_rank),"")</f>
        <v/>
      </c>
      <c r="P3072" s="18" t="str" cm="1">
        <f t="array" ref="P3072">IF(LEN($A3072)&gt;0,SUMPRODUCT(($A3072=merged_names)*(_xlfn.TEXTAFTER(P$2, "At ")=merged_belt_colours)*merged_months_at_rank),"")</f>
        <v/>
      </c>
      <c r="Q3072" s="18" t="str" cm="1">
        <f t="array" ref="Q3072">IF(LEN($A3072)&gt;0,SUMPRODUCT(($A3072=merged_names)*(_xlfn.TEXTAFTER(Q$2, "At ")=merged_belt_colours)*merged_months_at_rank),"")</f>
        <v/>
      </c>
      <c r="R3072" s="18" t="str" cm="1">
        <f t="array" ref="R3072">IF(LEN($A3072)&gt;0,SUMPRODUCT(($A3072=merged_names)*(_xlfn.TEXTAFTER(R$2, "At ")=merged_belt_colours)*merged_months_at_rank),"")</f>
        <v/>
      </c>
    </row>
    <row r="3073" spans="1:18" x14ac:dyDescent="0.25">
      <c r="A3073"/>
      <c r="B3073" s="15" t="str" cm="1">
        <f t="array" ref="B3073">IFERROR(IF(LEN(A3073)&gt;0, IF(SUMPRODUCT((Inactives[Key]=J3073)*(Inactives[Currently Inactive]))=1,"Inactive","Active"),""),"Active")</f>
        <v/>
      </c>
      <c r="C3073" s="16" t="str" cm="1">
        <f t="array" aca="1" ref="C3073" ca="1">IFERROR(_xlfn._xlws.FILTER(Inactives[Inactive On],(Inactives[Key]=J3073)*(Inactives[Currently Inactive]),""),"")</f>
        <v/>
      </c>
      <c r="D3073" s="16" t="str" cm="1">
        <f t="array" aca="1" ref="D3073" ca="1">IFERROR(INDEX(_xlfn.TEXTSPLIT(E3073," "),1),"")</f>
        <v/>
      </c>
      <c r="E3073" s="15" t="str" cm="1">
        <f t="array" aca="1" ref="E3073" ca="1">IFERROR(_xlfn._xlws.FILTER(merged_ranks,(merged_end_dates=DATE(9999,12,31))*(merged_names=A3073)),"")</f>
        <v/>
      </c>
      <c r="F3073" s="17" t="str">
        <f ca="1">_xlfn.XLOOKUP(J3073,Promotions[Promo Key],Promotions[Promo Date],"")</f>
        <v/>
      </c>
      <c r="G3073" s="18" t="str">
        <f t="shared" ca="1" si="203"/>
        <v/>
      </c>
      <c r="H3073" s="18" t="str">
        <f t="shared" ca="1" si="202"/>
        <v/>
      </c>
      <c r="I3073" s="17" t="str">
        <f>_xlfn.XLOOKUP(A3073,Students[Full Name],Students[Starting Rank],"")</f>
        <v/>
      </c>
      <c r="J3073" s="15" t="str">
        <f t="shared" ca="1" si="204"/>
        <v xml:space="preserve">: </v>
      </c>
      <c r="K3073" s="16" t="str">
        <f>_xlfn.XLOOKUP(A3073,Students[Full Name],Students[Start Date],"")</f>
        <v/>
      </c>
      <c r="L3073" s="18">
        <f t="shared" ca="1" si="205"/>
        <v>-1</v>
      </c>
      <c r="M3073" s="18" cm="1">
        <f t="array" aca="1" ref="M3073" ca="1">SUMPRODUCT(Inactives[Days Inactive]*(Inactives[Student]=A3073))/365</f>
        <v>0</v>
      </c>
      <c r="N3073" s="18" t="str" cm="1">
        <f t="array" ref="N3073">IF(LEN($A3073)&gt;0,SUMPRODUCT(($A3073=merged_names)*(_xlfn.TEXTAFTER(N$2, "At ")=merged_belt_colours)*merged_months_at_rank),"")</f>
        <v/>
      </c>
      <c r="O3073" s="18" t="str" cm="1">
        <f t="array" ref="O3073">IF(LEN($A3073)&gt;0,SUMPRODUCT(($A3073=merged_names)*(_xlfn.TEXTAFTER(O$2, "At ")=merged_belt_colours)*merged_months_at_rank),"")</f>
        <v/>
      </c>
      <c r="P3073" s="18" t="str" cm="1">
        <f t="array" ref="P3073">IF(LEN($A3073)&gt;0,SUMPRODUCT(($A3073=merged_names)*(_xlfn.TEXTAFTER(P$2, "At ")=merged_belt_colours)*merged_months_at_rank),"")</f>
        <v/>
      </c>
      <c r="Q3073" s="18" t="str" cm="1">
        <f t="array" ref="Q3073">IF(LEN($A3073)&gt;0,SUMPRODUCT(($A3073=merged_names)*(_xlfn.TEXTAFTER(Q$2, "At ")=merged_belt_colours)*merged_months_at_rank),"")</f>
        <v/>
      </c>
      <c r="R3073" s="18" t="str" cm="1">
        <f t="array" ref="R3073">IF(LEN($A3073)&gt;0,SUMPRODUCT(($A3073=merged_names)*(_xlfn.TEXTAFTER(R$2, "At ")=merged_belt_colours)*merged_months_at_rank),"")</f>
        <v/>
      </c>
    </row>
    <row r="3074" spans="1:18" x14ac:dyDescent="0.25">
      <c r="A3074"/>
      <c r="B3074" s="15" t="str" cm="1">
        <f t="array" ref="B3074">IFERROR(IF(LEN(A3074)&gt;0, IF(SUMPRODUCT((Inactives[Key]=J3074)*(Inactives[Currently Inactive]))=1,"Inactive","Active"),""),"Active")</f>
        <v/>
      </c>
      <c r="C3074" s="16" t="str" cm="1">
        <f t="array" aca="1" ref="C3074" ca="1">IFERROR(_xlfn._xlws.FILTER(Inactives[Inactive On],(Inactives[Key]=J3074)*(Inactives[Currently Inactive]),""),"")</f>
        <v/>
      </c>
      <c r="D3074" s="16" t="str" cm="1">
        <f t="array" aca="1" ref="D3074" ca="1">IFERROR(INDEX(_xlfn.TEXTSPLIT(E3074," "),1),"")</f>
        <v/>
      </c>
      <c r="E3074" s="15" t="str" cm="1">
        <f t="array" aca="1" ref="E3074" ca="1">IFERROR(_xlfn._xlws.FILTER(merged_ranks,(merged_end_dates=DATE(9999,12,31))*(merged_names=A3074)),"")</f>
        <v/>
      </c>
      <c r="F3074" s="17" t="str">
        <f ca="1">_xlfn.XLOOKUP(J3074,Promotions[Promo Key],Promotions[Promo Date],"")</f>
        <v/>
      </c>
      <c r="G3074" s="18" t="str">
        <f t="shared" ca="1" si="203"/>
        <v/>
      </c>
      <c r="H3074" s="18" t="str">
        <f t="shared" ca="1" si="202"/>
        <v/>
      </c>
      <c r="I3074" s="17" t="str">
        <f>_xlfn.XLOOKUP(A3074,Students[Full Name],Students[Starting Rank],"")</f>
        <v/>
      </c>
      <c r="J3074" s="15" t="str">
        <f t="shared" ca="1" si="204"/>
        <v xml:space="preserve">: </v>
      </c>
      <c r="K3074" s="16" t="str">
        <f>_xlfn.XLOOKUP(A3074,Students[Full Name],Students[Start Date],"")</f>
        <v/>
      </c>
      <c r="L3074" s="18">
        <f t="shared" ca="1" si="205"/>
        <v>-1</v>
      </c>
      <c r="M3074" s="18" cm="1">
        <f t="array" aca="1" ref="M3074" ca="1">SUMPRODUCT(Inactives[Days Inactive]*(Inactives[Student]=A3074))/365</f>
        <v>0</v>
      </c>
      <c r="N3074" s="18" t="str" cm="1">
        <f t="array" ref="N3074">IF(LEN($A3074)&gt;0,SUMPRODUCT(($A3074=merged_names)*(_xlfn.TEXTAFTER(N$2, "At ")=merged_belt_colours)*merged_months_at_rank),"")</f>
        <v/>
      </c>
      <c r="O3074" s="18" t="str" cm="1">
        <f t="array" ref="O3074">IF(LEN($A3074)&gt;0,SUMPRODUCT(($A3074=merged_names)*(_xlfn.TEXTAFTER(O$2, "At ")=merged_belt_colours)*merged_months_at_rank),"")</f>
        <v/>
      </c>
      <c r="P3074" s="18" t="str" cm="1">
        <f t="array" ref="P3074">IF(LEN($A3074)&gt;0,SUMPRODUCT(($A3074=merged_names)*(_xlfn.TEXTAFTER(P$2, "At ")=merged_belt_colours)*merged_months_at_rank),"")</f>
        <v/>
      </c>
      <c r="Q3074" s="18" t="str" cm="1">
        <f t="array" ref="Q3074">IF(LEN($A3074)&gt;0,SUMPRODUCT(($A3074=merged_names)*(_xlfn.TEXTAFTER(Q$2, "At ")=merged_belt_colours)*merged_months_at_rank),"")</f>
        <v/>
      </c>
      <c r="R3074" s="18" t="str" cm="1">
        <f t="array" ref="R3074">IF(LEN($A3074)&gt;0,SUMPRODUCT(($A3074=merged_names)*(_xlfn.TEXTAFTER(R$2, "At ")=merged_belt_colours)*merged_months_at_rank),"")</f>
        <v/>
      </c>
    </row>
    <row r="3075" spans="1:18" x14ac:dyDescent="0.25">
      <c r="A3075"/>
      <c r="B3075" s="15" t="str" cm="1">
        <f t="array" ref="B3075">IFERROR(IF(LEN(A3075)&gt;0, IF(SUMPRODUCT((Inactives[Key]=J3075)*(Inactives[Currently Inactive]))=1,"Inactive","Active"),""),"Active")</f>
        <v/>
      </c>
      <c r="C3075" s="16" t="str" cm="1">
        <f t="array" aca="1" ref="C3075" ca="1">IFERROR(_xlfn._xlws.FILTER(Inactives[Inactive On],(Inactives[Key]=J3075)*(Inactives[Currently Inactive]),""),"")</f>
        <v/>
      </c>
      <c r="D3075" s="16" t="str" cm="1">
        <f t="array" aca="1" ref="D3075" ca="1">IFERROR(INDEX(_xlfn.TEXTSPLIT(E3075," "),1),"")</f>
        <v/>
      </c>
      <c r="E3075" s="15" t="str" cm="1">
        <f t="array" aca="1" ref="E3075" ca="1">IFERROR(_xlfn._xlws.FILTER(merged_ranks,(merged_end_dates=DATE(9999,12,31))*(merged_names=A3075)),"")</f>
        <v/>
      </c>
      <c r="F3075" s="17" t="str">
        <f ca="1">_xlfn.XLOOKUP(J3075,Promotions[Promo Key],Promotions[Promo Date],"")</f>
        <v/>
      </c>
      <c r="G3075" s="18" t="str">
        <f t="shared" ca="1" si="203"/>
        <v/>
      </c>
      <c r="H3075" s="18" t="str">
        <f t="shared" ca="1" si="202"/>
        <v/>
      </c>
      <c r="I3075" s="17" t="str">
        <f>_xlfn.XLOOKUP(A3075,Students[Full Name],Students[Starting Rank],"")</f>
        <v/>
      </c>
      <c r="J3075" s="15" t="str">
        <f t="shared" ca="1" si="204"/>
        <v xml:space="preserve">: </v>
      </c>
      <c r="K3075" s="16" t="str">
        <f>_xlfn.XLOOKUP(A3075,Students[Full Name],Students[Start Date],"")</f>
        <v/>
      </c>
      <c r="L3075" s="18">
        <f t="shared" ca="1" si="205"/>
        <v>-1</v>
      </c>
      <c r="M3075" s="18" cm="1">
        <f t="array" aca="1" ref="M3075" ca="1">SUMPRODUCT(Inactives[Days Inactive]*(Inactives[Student]=A3075))/365</f>
        <v>0</v>
      </c>
      <c r="N3075" s="18" t="str" cm="1">
        <f t="array" ref="N3075">IF(LEN($A3075)&gt;0,SUMPRODUCT(($A3075=merged_names)*(_xlfn.TEXTAFTER(N$2, "At ")=merged_belt_colours)*merged_months_at_rank),"")</f>
        <v/>
      </c>
      <c r="O3075" s="18" t="str" cm="1">
        <f t="array" ref="O3075">IF(LEN($A3075)&gt;0,SUMPRODUCT(($A3075=merged_names)*(_xlfn.TEXTAFTER(O$2, "At ")=merged_belt_colours)*merged_months_at_rank),"")</f>
        <v/>
      </c>
      <c r="P3075" s="18" t="str" cm="1">
        <f t="array" ref="P3075">IF(LEN($A3075)&gt;0,SUMPRODUCT(($A3075=merged_names)*(_xlfn.TEXTAFTER(P$2, "At ")=merged_belt_colours)*merged_months_at_rank),"")</f>
        <v/>
      </c>
      <c r="Q3075" s="18" t="str" cm="1">
        <f t="array" ref="Q3075">IF(LEN($A3075)&gt;0,SUMPRODUCT(($A3075=merged_names)*(_xlfn.TEXTAFTER(Q$2, "At ")=merged_belt_colours)*merged_months_at_rank),"")</f>
        <v/>
      </c>
      <c r="R3075" s="18" t="str" cm="1">
        <f t="array" ref="R3075">IF(LEN($A3075)&gt;0,SUMPRODUCT(($A3075=merged_names)*(_xlfn.TEXTAFTER(R$2, "At ")=merged_belt_colours)*merged_months_at_rank),"")</f>
        <v/>
      </c>
    </row>
    <row r="3076" spans="1:18" x14ac:dyDescent="0.25">
      <c r="A3076"/>
      <c r="B3076" s="15" t="str" cm="1">
        <f t="array" ref="B3076">IFERROR(IF(LEN(A3076)&gt;0, IF(SUMPRODUCT((Inactives[Key]=J3076)*(Inactives[Currently Inactive]))=1,"Inactive","Active"),""),"Active")</f>
        <v/>
      </c>
      <c r="C3076" s="16" t="str" cm="1">
        <f t="array" aca="1" ref="C3076" ca="1">IFERROR(_xlfn._xlws.FILTER(Inactives[Inactive On],(Inactives[Key]=J3076)*(Inactives[Currently Inactive]),""),"")</f>
        <v/>
      </c>
      <c r="D3076" s="16" t="str" cm="1">
        <f t="array" aca="1" ref="D3076" ca="1">IFERROR(INDEX(_xlfn.TEXTSPLIT(E3076," "),1),"")</f>
        <v/>
      </c>
      <c r="E3076" s="15" t="str" cm="1">
        <f t="array" aca="1" ref="E3076" ca="1">IFERROR(_xlfn._xlws.FILTER(merged_ranks,(merged_end_dates=DATE(9999,12,31))*(merged_names=A3076)),"")</f>
        <v/>
      </c>
      <c r="F3076" s="17" t="str">
        <f ca="1">_xlfn.XLOOKUP(J3076,Promotions[Promo Key],Promotions[Promo Date],"")</f>
        <v/>
      </c>
      <c r="G3076" s="18" t="str">
        <f t="shared" ca="1" si="203"/>
        <v/>
      </c>
      <c r="H3076" s="18" t="str">
        <f t="shared" ca="1" si="202"/>
        <v/>
      </c>
      <c r="I3076" s="17" t="str">
        <f>_xlfn.XLOOKUP(A3076,Students[Full Name],Students[Starting Rank],"")</f>
        <v/>
      </c>
      <c r="J3076" s="15" t="str">
        <f t="shared" ca="1" si="204"/>
        <v xml:space="preserve">: </v>
      </c>
      <c r="K3076" s="16" t="str">
        <f>_xlfn.XLOOKUP(A3076,Students[Full Name],Students[Start Date],"")</f>
        <v/>
      </c>
      <c r="L3076" s="18">
        <f t="shared" ca="1" si="205"/>
        <v>-1</v>
      </c>
      <c r="M3076" s="18" cm="1">
        <f t="array" aca="1" ref="M3076" ca="1">SUMPRODUCT(Inactives[Days Inactive]*(Inactives[Student]=A3076))/365</f>
        <v>0</v>
      </c>
      <c r="N3076" s="18" t="str" cm="1">
        <f t="array" ref="N3076">IF(LEN($A3076)&gt;0,SUMPRODUCT(($A3076=merged_names)*(_xlfn.TEXTAFTER(N$2, "At ")=merged_belt_colours)*merged_months_at_rank),"")</f>
        <v/>
      </c>
      <c r="O3076" s="18" t="str" cm="1">
        <f t="array" ref="O3076">IF(LEN($A3076)&gt;0,SUMPRODUCT(($A3076=merged_names)*(_xlfn.TEXTAFTER(O$2, "At ")=merged_belt_colours)*merged_months_at_rank),"")</f>
        <v/>
      </c>
      <c r="P3076" s="18" t="str" cm="1">
        <f t="array" ref="P3076">IF(LEN($A3076)&gt;0,SUMPRODUCT(($A3076=merged_names)*(_xlfn.TEXTAFTER(P$2, "At ")=merged_belt_colours)*merged_months_at_rank),"")</f>
        <v/>
      </c>
      <c r="Q3076" s="18" t="str" cm="1">
        <f t="array" ref="Q3076">IF(LEN($A3076)&gt;0,SUMPRODUCT(($A3076=merged_names)*(_xlfn.TEXTAFTER(Q$2, "At ")=merged_belt_colours)*merged_months_at_rank),"")</f>
        <v/>
      </c>
      <c r="R3076" s="18" t="str" cm="1">
        <f t="array" ref="R3076">IF(LEN($A3076)&gt;0,SUMPRODUCT(($A3076=merged_names)*(_xlfn.TEXTAFTER(R$2, "At ")=merged_belt_colours)*merged_months_at_rank),"")</f>
        <v/>
      </c>
    </row>
    <row r="3077" spans="1:18" x14ac:dyDescent="0.25">
      <c r="A3077"/>
      <c r="B3077" s="15" t="str" cm="1">
        <f t="array" ref="B3077">IFERROR(IF(LEN(A3077)&gt;0, IF(SUMPRODUCT((Inactives[Key]=J3077)*(Inactives[Currently Inactive]))=1,"Inactive","Active"),""),"Active")</f>
        <v/>
      </c>
      <c r="C3077" s="16" t="str" cm="1">
        <f t="array" aca="1" ref="C3077" ca="1">IFERROR(_xlfn._xlws.FILTER(Inactives[Inactive On],(Inactives[Key]=J3077)*(Inactives[Currently Inactive]),""),"")</f>
        <v/>
      </c>
      <c r="D3077" s="16" t="str" cm="1">
        <f t="array" aca="1" ref="D3077" ca="1">IFERROR(INDEX(_xlfn.TEXTSPLIT(E3077," "),1),"")</f>
        <v/>
      </c>
      <c r="E3077" s="15" t="str" cm="1">
        <f t="array" aca="1" ref="E3077" ca="1">IFERROR(_xlfn._xlws.FILTER(merged_ranks,(merged_end_dates=DATE(9999,12,31))*(merged_names=A3077)),"")</f>
        <v/>
      </c>
      <c r="F3077" s="17" t="str">
        <f ca="1">_xlfn.XLOOKUP(J3077,Promotions[Promo Key],Promotions[Promo Date],"")</f>
        <v/>
      </c>
      <c r="G3077" s="18" t="str">
        <f t="shared" ca="1" si="203"/>
        <v/>
      </c>
      <c r="H3077" s="18" t="str">
        <f t="shared" ca="1" si="202"/>
        <v/>
      </c>
      <c r="I3077" s="17" t="str">
        <f>_xlfn.XLOOKUP(A3077,Students[Full Name],Students[Starting Rank],"")</f>
        <v/>
      </c>
      <c r="J3077" s="15" t="str">
        <f t="shared" ca="1" si="204"/>
        <v xml:space="preserve">: </v>
      </c>
      <c r="K3077" s="16" t="str">
        <f>_xlfn.XLOOKUP(A3077,Students[Full Name],Students[Start Date],"")</f>
        <v/>
      </c>
      <c r="L3077" s="18">
        <f t="shared" ca="1" si="205"/>
        <v>-1</v>
      </c>
      <c r="M3077" s="18" cm="1">
        <f t="array" aca="1" ref="M3077" ca="1">SUMPRODUCT(Inactives[Days Inactive]*(Inactives[Student]=A3077))/365</f>
        <v>0</v>
      </c>
      <c r="N3077" s="18" t="str" cm="1">
        <f t="array" ref="N3077">IF(LEN($A3077)&gt;0,SUMPRODUCT(($A3077=merged_names)*(_xlfn.TEXTAFTER(N$2, "At ")=merged_belt_colours)*merged_months_at_rank),"")</f>
        <v/>
      </c>
      <c r="O3077" s="18" t="str" cm="1">
        <f t="array" ref="O3077">IF(LEN($A3077)&gt;0,SUMPRODUCT(($A3077=merged_names)*(_xlfn.TEXTAFTER(O$2, "At ")=merged_belt_colours)*merged_months_at_rank),"")</f>
        <v/>
      </c>
      <c r="P3077" s="18" t="str" cm="1">
        <f t="array" ref="P3077">IF(LEN($A3077)&gt;0,SUMPRODUCT(($A3077=merged_names)*(_xlfn.TEXTAFTER(P$2, "At ")=merged_belt_colours)*merged_months_at_rank),"")</f>
        <v/>
      </c>
      <c r="Q3077" s="18" t="str" cm="1">
        <f t="array" ref="Q3077">IF(LEN($A3077)&gt;0,SUMPRODUCT(($A3077=merged_names)*(_xlfn.TEXTAFTER(Q$2, "At ")=merged_belt_colours)*merged_months_at_rank),"")</f>
        <v/>
      </c>
      <c r="R3077" s="18" t="str" cm="1">
        <f t="array" ref="R3077">IF(LEN($A3077)&gt;0,SUMPRODUCT(($A3077=merged_names)*(_xlfn.TEXTAFTER(R$2, "At ")=merged_belt_colours)*merged_months_at_rank),"")</f>
        <v/>
      </c>
    </row>
    <row r="3078" spans="1:18" x14ac:dyDescent="0.25">
      <c r="A3078"/>
      <c r="B3078" s="15" t="str" cm="1">
        <f t="array" ref="B3078">IFERROR(IF(LEN(A3078)&gt;0, IF(SUMPRODUCT((Inactives[Key]=J3078)*(Inactives[Currently Inactive]))=1,"Inactive","Active"),""),"Active")</f>
        <v/>
      </c>
      <c r="C3078" s="16" t="str" cm="1">
        <f t="array" aca="1" ref="C3078" ca="1">IFERROR(_xlfn._xlws.FILTER(Inactives[Inactive On],(Inactives[Key]=J3078)*(Inactives[Currently Inactive]),""),"")</f>
        <v/>
      </c>
      <c r="D3078" s="16" t="str" cm="1">
        <f t="array" aca="1" ref="D3078" ca="1">IFERROR(INDEX(_xlfn.TEXTSPLIT(E3078," "),1),"")</f>
        <v/>
      </c>
      <c r="E3078" s="15" t="str" cm="1">
        <f t="array" aca="1" ref="E3078" ca="1">IFERROR(_xlfn._xlws.FILTER(merged_ranks,(merged_end_dates=DATE(9999,12,31))*(merged_names=A3078)),"")</f>
        <v/>
      </c>
      <c r="F3078" s="17" t="str">
        <f ca="1">_xlfn.XLOOKUP(J3078,Promotions[Promo Key],Promotions[Promo Date],"")</f>
        <v/>
      </c>
      <c r="G3078" s="18" t="str">
        <f t="shared" ca="1" si="203"/>
        <v/>
      </c>
      <c r="H3078" s="18" t="str">
        <f t="shared" ca="1" si="202"/>
        <v/>
      </c>
      <c r="I3078" s="17" t="str">
        <f>_xlfn.XLOOKUP(A3078,Students[Full Name],Students[Starting Rank],"")</f>
        <v/>
      </c>
      <c r="J3078" s="15" t="str">
        <f t="shared" ca="1" si="204"/>
        <v xml:space="preserve">: </v>
      </c>
      <c r="K3078" s="16" t="str">
        <f>_xlfn.XLOOKUP(A3078,Students[Full Name],Students[Start Date],"")</f>
        <v/>
      </c>
      <c r="L3078" s="18">
        <f t="shared" ca="1" si="205"/>
        <v>-1</v>
      </c>
      <c r="M3078" s="18" cm="1">
        <f t="array" aca="1" ref="M3078" ca="1">SUMPRODUCT(Inactives[Days Inactive]*(Inactives[Student]=A3078))/365</f>
        <v>0</v>
      </c>
      <c r="N3078" s="18" t="str" cm="1">
        <f t="array" ref="N3078">IF(LEN($A3078)&gt;0,SUMPRODUCT(($A3078=merged_names)*(_xlfn.TEXTAFTER(N$2, "At ")=merged_belt_colours)*merged_months_at_rank),"")</f>
        <v/>
      </c>
      <c r="O3078" s="18" t="str" cm="1">
        <f t="array" ref="O3078">IF(LEN($A3078)&gt;0,SUMPRODUCT(($A3078=merged_names)*(_xlfn.TEXTAFTER(O$2, "At ")=merged_belt_colours)*merged_months_at_rank),"")</f>
        <v/>
      </c>
      <c r="P3078" s="18" t="str" cm="1">
        <f t="array" ref="P3078">IF(LEN($A3078)&gt;0,SUMPRODUCT(($A3078=merged_names)*(_xlfn.TEXTAFTER(P$2, "At ")=merged_belt_colours)*merged_months_at_rank),"")</f>
        <v/>
      </c>
      <c r="Q3078" s="18" t="str" cm="1">
        <f t="array" ref="Q3078">IF(LEN($A3078)&gt;0,SUMPRODUCT(($A3078=merged_names)*(_xlfn.TEXTAFTER(Q$2, "At ")=merged_belt_colours)*merged_months_at_rank),"")</f>
        <v/>
      </c>
      <c r="R3078" s="18" t="str" cm="1">
        <f t="array" ref="R3078">IF(LEN($A3078)&gt;0,SUMPRODUCT(($A3078=merged_names)*(_xlfn.TEXTAFTER(R$2, "At ")=merged_belt_colours)*merged_months_at_rank),"")</f>
        <v/>
      </c>
    </row>
    <row r="3079" spans="1:18" x14ac:dyDescent="0.25">
      <c r="A3079"/>
      <c r="B3079" s="15" t="str" cm="1">
        <f t="array" ref="B3079">IFERROR(IF(LEN(A3079)&gt;0, IF(SUMPRODUCT((Inactives[Key]=J3079)*(Inactives[Currently Inactive]))=1,"Inactive","Active"),""),"Active")</f>
        <v/>
      </c>
      <c r="C3079" s="16" t="str" cm="1">
        <f t="array" aca="1" ref="C3079" ca="1">IFERROR(_xlfn._xlws.FILTER(Inactives[Inactive On],(Inactives[Key]=J3079)*(Inactives[Currently Inactive]),""),"")</f>
        <v/>
      </c>
      <c r="D3079" s="16" t="str" cm="1">
        <f t="array" aca="1" ref="D3079" ca="1">IFERROR(INDEX(_xlfn.TEXTSPLIT(E3079," "),1),"")</f>
        <v/>
      </c>
      <c r="E3079" s="15" t="str" cm="1">
        <f t="array" aca="1" ref="E3079" ca="1">IFERROR(_xlfn._xlws.FILTER(merged_ranks,(merged_end_dates=DATE(9999,12,31))*(merged_names=A3079)),"")</f>
        <v/>
      </c>
      <c r="F3079" s="17" t="str">
        <f ca="1">_xlfn.XLOOKUP(J3079,Promotions[Promo Key],Promotions[Promo Date],"")</f>
        <v/>
      </c>
      <c r="G3079" s="18" t="str">
        <f t="shared" ca="1" si="203"/>
        <v/>
      </c>
      <c r="H3079" s="18" t="str">
        <f t="shared" ca="1" si="202"/>
        <v/>
      </c>
      <c r="I3079" s="17" t="str">
        <f>_xlfn.XLOOKUP(A3079,Students[Full Name],Students[Starting Rank],"")</f>
        <v/>
      </c>
      <c r="J3079" s="15" t="str">
        <f t="shared" ca="1" si="204"/>
        <v xml:space="preserve">: </v>
      </c>
      <c r="K3079" s="16" t="str">
        <f>_xlfn.XLOOKUP(A3079,Students[Full Name],Students[Start Date],"")</f>
        <v/>
      </c>
      <c r="L3079" s="18">
        <f t="shared" ca="1" si="205"/>
        <v>-1</v>
      </c>
      <c r="M3079" s="18" cm="1">
        <f t="array" aca="1" ref="M3079" ca="1">SUMPRODUCT(Inactives[Days Inactive]*(Inactives[Student]=A3079))/365</f>
        <v>0</v>
      </c>
      <c r="N3079" s="18" t="str" cm="1">
        <f t="array" ref="N3079">IF(LEN($A3079)&gt;0,SUMPRODUCT(($A3079=merged_names)*(_xlfn.TEXTAFTER(N$2, "At ")=merged_belt_colours)*merged_months_at_rank),"")</f>
        <v/>
      </c>
      <c r="O3079" s="18" t="str" cm="1">
        <f t="array" ref="O3079">IF(LEN($A3079)&gt;0,SUMPRODUCT(($A3079=merged_names)*(_xlfn.TEXTAFTER(O$2, "At ")=merged_belt_colours)*merged_months_at_rank),"")</f>
        <v/>
      </c>
      <c r="P3079" s="18" t="str" cm="1">
        <f t="array" ref="P3079">IF(LEN($A3079)&gt;0,SUMPRODUCT(($A3079=merged_names)*(_xlfn.TEXTAFTER(P$2, "At ")=merged_belt_colours)*merged_months_at_rank),"")</f>
        <v/>
      </c>
      <c r="Q3079" s="18" t="str" cm="1">
        <f t="array" ref="Q3079">IF(LEN($A3079)&gt;0,SUMPRODUCT(($A3079=merged_names)*(_xlfn.TEXTAFTER(Q$2, "At ")=merged_belt_colours)*merged_months_at_rank),"")</f>
        <v/>
      </c>
      <c r="R3079" s="18" t="str" cm="1">
        <f t="array" ref="R3079">IF(LEN($A3079)&gt;0,SUMPRODUCT(($A3079=merged_names)*(_xlfn.TEXTAFTER(R$2, "At ")=merged_belt_colours)*merged_months_at_rank),"")</f>
        <v/>
      </c>
    </row>
    <row r="3080" spans="1:18" x14ac:dyDescent="0.25">
      <c r="A3080"/>
      <c r="B3080" s="15" t="str" cm="1">
        <f t="array" ref="B3080">IFERROR(IF(LEN(A3080)&gt;0, IF(SUMPRODUCT((Inactives[Key]=J3080)*(Inactives[Currently Inactive]))=1,"Inactive","Active"),""),"Active")</f>
        <v/>
      </c>
      <c r="C3080" s="16" t="str" cm="1">
        <f t="array" aca="1" ref="C3080" ca="1">IFERROR(_xlfn._xlws.FILTER(Inactives[Inactive On],(Inactives[Key]=J3080)*(Inactives[Currently Inactive]),""),"")</f>
        <v/>
      </c>
      <c r="D3080" s="16" t="str" cm="1">
        <f t="array" aca="1" ref="D3080" ca="1">IFERROR(INDEX(_xlfn.TEXTSPLIT(E3080," "),1),"")</f>
        <v/>
      </c>
      <c r="E3080" s="15" t="str" cm="1">
        <f t="array" aca="1" ref="E3080" ca="1">IFERROR(_xlfn._xlws.FILTER(merged_ranks,(merged_end_dates=DATE(9999,12,31))*(merged_names=A3080)),"")</f>
        <v/>
      </c>
      <c r="F3080" s="17" t="str">
        <f ca="1">_xlfn.XLOOKUP(J3080,Promotions[Promo Key],Promotions[Promo Date],"")</f>
        <v/>
      </c>
      <c r="G3080" s="18" t="str">
        <f t="shared" ca="1" si="203"/>
        <v/>
      </c>
      <c r="H3080" s="18" t="str">
        <f t="shared" ca="1" si="202"/>
        <v/>
      </c>
      <c r="I3080" s="17" t="str">
        <f>_xlfn.XLOOKUP(A3080,Students[Full Name],Students[Starting Rank],"")</f>
        <v/>
      </c>
      <c r="J3080" s="15" t="str">
        <f t="shared" ca="1" si="204"/>
        <v xml:space="preserve">: </v>
      </c>
      <c r="K3080" s="16" t="str">
        <f>_xlfn.XLOOKUP(A3080,Students[Full Name],Students[Start Date],"")</f>
        <v/>
      </c>
      <c r="L3080" s="18">
        <f t="shared" ca="1" si="205"/>
        <v>-1</v>
      </c>
      <c r="M3080" s="18" cm="1">
        <f t="array" aca="1" ref="M3080" ca="1">SUMPRODUCT(Inactives[Days Inactive]*(Inactives[Student]=A3080))/365</f>
        <v>0</v>
      </c>
      <c r="N3080" s="18" t="str" cm="1">
        <f t="array" ref="N3080">IF(LEN($A3080)&gt;0,SUMPRODUCT(($A3080=merged_names)*(_xlfn.TEXTAFTER(N$2, "At ")=merged_belt_colours)*merged_months_at_rank),"")</f>
        <v/>
      </c>
      <c r="O3080" s="18" t="str" cm="1">
        <f t="array" ref="O3080">IF(LEN($A3080)&gt;0,SUMPRODUCT(($A3080=merged_names)*(_xlfn.TEXTAFTER(O$2, "At ")=merged_belt_colours)*merged_months_at_rank),"")</f>
        <v/>
      </c>
      <c r="P3080" s="18" t="str" cm="1">
        <f t="array" ref="P3080">IF(LEN($A3080)&gt;0,SUMPRODUCT(($A3080=merged_names)*(_xlfn.TEXTAFTER(P$2, "At ")=merged_belt_colours)*merged_months_at_rank),"")</f>
        <v/>
      </c>
      <c r="Q3080" s="18" t="str" cm="1">
        <f t="array" ref="Q3080">IF(LEN($A3080)&gt;0,SUMPRODUCT(($A3080=merged_names)*(_xlfn.TEXTAFTER(Q$2, "At ")=merged_belt_colours)*merged_months_at_rank),"")</f>
        <v/>
      </c>
      <c r="R3080" s="18" t="str" cm="1">
        <f t="array" ref="R3080">IF(LEN($A3080)&gt;0,SUMPRODUCT(($A3080=merged_names)*(_xlfn.TEXTAFTER(R$2, "At ")=merged_belt_colours)*merged_months_at_rank),"")</f>
        <v/>
      </c>
    </row>
    <row r="3081" spans="1:18" x14ac:dyDescent="0.25">
      <c r="A3081"/>
      <c r="B3081" s="15" t="str" cm="1">
        <f t="array" ref="B3081">IFERROR(IF(LEN(A3081)&gt;0, IF(SUMPRODUCT((Inactives[Key]=J3081)*(Inactives[Currently Inactive]))=1,"Inactive","Active"),""),"Active")</f>
        <v/>
      </c>
      <c r="C3081" s="16" t="str" cm="1">
        <f t="array" aca="1" ref="C3081" ca="1">IFERROR(_xlfn._xlws.FILTER(Inactives[Inactive On],(Inactives[Key]=J3081)*(Inactives[Currently Inactive]),""),"")</f>
        <v/>
      </c>
      <c r="D3081" s="16" t="str" cm="1">
        <f t="array" aca="1" ref="D3081" ca="1">IFERROR(INDEX(_xlfn.TEXTSPLIT(E3081," "),1),"")</f>
        <v/>
      </c>
      <c r="E3081" s="15" t="str" cm="1">
        <f t="array" aca="1" ref="E3081" ca="1">IFERROR(_xlfn._xlws.FILTER(merged_ranks,(merged_end_dates=DATE(9999,12,31))*(merged_names=A3081)),"")</f>
        <v/>
      </c>
      <c r="F3081" s="17" t="str">
        <f ca="1">_xlfn.XLOOKUP(J3081,Promotions[Promo Key],Promotions[Promo Date],"")</f>
        <v/>
      </c>
      <c r="G3081" s="18" t="str">
        <f t="shared" ca="1" si="203"/>
        <v/>
      </c>
      <c r="H3081" s="18" t="str">
        <f t="shared" ca="1" si="202"/>
        <v/>
      </c>
      <c r="I3081" s="17" t="str">
        <f>_xlfn.XLOOKUP(A3081,Students[Full Name],Students[Starting Rank],"")</f>
        <v/>
      </c>
      <c r="J3081" s="15" t="str">
        <f t="shared" ca="1" si="204"/>
        <v xml:space="preserve">: </v>
      </c>
      <c r="K3081" s="16" t="str">
        <f>_xlfn.XLOOKUP(A3081,Students[Full Name],Students[Start Date],"")</f>
        <v/>
      </c>
      <c r="L3081" s="18">
        <f t="shared" ca="1" si="205"/>
        <v>-1</v>
      </c>
      <c r="M3081" s="18" cm="1">
        <f t="array" aca="1" ref="M3081" ca="1">SUMPRODUCT(Inactives[Days Inactive]*(Inactives[Student]=A3081))/365</f>
        <v>0</v>
      </c>
      <c r="N3081" s="18" t="str" cm="1">
        <f t="array" ref="N3081">IF(LEN($A3081)&gt;0,SUMPRODUCT(($A3081=merged_names)*(_xlfn.TEXTAFTER(N$2, "At ")=merged_belt_colours)*merged_months_at_rank),"")</f>
        <v/>
      </c>
      <c r="O3081" s="18" t="str" cm="1">
        <f t="array" ref="O3081">IF(LEN($A3081)&gt;0,SUMPRODUCT(($A3081=merged_names)*(_xlfn.TEXTAFTER(O$2, "At ")=merged_belt_colours)*merged_months_at_rank),"")</f>
        <v/>
      </c>
      <c r="P3081" s="18" t="str" cm="1">
        <f t="array" ref="P3081">IF(LEN($A3081)&gt;0,SUMPRODUCT(($A3081=merged_names)*(_xlfn.TEXTAFTER(P$2, "At ")=merged_belt_colours)*merged_months_at_rank),"")</f>
        <v/>
      </c>
      <c r="Q3081" s="18" t="str" cm="1">
        <f t="array" ref="Q3081">IF(LEN($A3081)&gt;0,SUMPRODUCT(($A3081=merged_names)*(_xlfn.TEXTAFTER(Q$2, "At ")=merged_belt_colours)*merged_months_at_rank),"")</f>
        <v/>
      </c>
      <c r="R3081" s="18" t="str" cm="1">
        <f t="array" ref="R3081">IF(LEN($A3081)&gt;0,SUMPRODUCT(($A3081=merged_names)*(_xlfn.TEXTAFTER(R$2, "At ")=merged_belt_colours)*merged_months_at_rank),"")</f>
        <v/>
      </c>
    </row>
    <row r="3082" spans="1:18" x14ac:dyDescent="0.25">
      <c r="A3082"/>
      <c r="B3082" s="15" t="str" cm="1">
        <f t="array" ref="B3082">IFERROR(IF(LEN(A3082)&gt;0, IF(SUMPRODUCT((Inactives[Key]=J3082)*(Inactives[Currently Inactive]))=1,"Inactive","Active"),""),"Active")</f>
        <v/>
      </c>
      <c r="C3082" s="16" t="str" cm="1">
        <f t="array" aca="1" ref="C3082" ca="1">IFERROR(_xlfn._xlws.FILTER(Inactives[Inactive On],(Inactives[Key]=J3082)*(Inactives[Currently Inactive]),""),"")</f>
        <v/>
      </c>
      <c r="D3082" s="16" t="str" cm="1">
        <f t="array" aca="1" ref="D3082" ca="1">IFERROR(INDEX(_xlfn.TEXTSPLIT(E3082," "),1),"")</f>
        <v/>
      </c>
      <c r="E3082" s="15" t="str" cm="1">
        <f t="array" aca="1" ref="E3082" ca="1">IFERROR(_xlfn._xlws.FILTER(merged_ranks,(merged_end_dates=DATE(9999,12,31))*(merged_names=A3082)),"")</f>
        <v/>
      </c>
      <c r="F3082" s="17" t="str">
        <f ca="1">_xlfn.XLOOKUP(J3082,Promotions[Promo Key],Promotions[Promo Date],"")</f>
        <v/>
      </c>
      <c r="G3082" s="18" t="str">
        <f t="shared" ca="1" si="203"/>
        <v/>
      </c>
      <c r="H3082" s="18" t="str">
        <f t="shared" ca="1" si="202"/>
        <v/>
      </c>
      <c r="I3082" s="17" t="str">
        <f>_xlfn.XLOOKUP(A3082,Students[Full Name],Students[Starting Rank],"")</f>
        <v/>
      </c>
      <c r="J3082" s="15" t="str">
        <f t="shared" ca="1" si="204"/>
        <v xml:space="preserve">: </v>
      </c>
      <c r="K3082" s="16" t="str">
        <f>_xlfn.XLOOKUP(A3082,Students[Full Name],Students[Start Date],"")</f>
        <v/>
      </c>
      <c r="L3082" s="18">
        <f t="shared" ca="1" si="205"/>
        <v>-1</v>
      </c>
      <c r="M3082" s="18" cm="1">
        <f t="array" aca="1" ref="M3082" ca="1">SUMPRODUCT(Inactives[Days Inactive]*(Inactives[Student]=A3082))/365</f>
        <v>0</v>
      </c>
      <c r="N3082" s="18" t="str" cm="1">
        <f t="array" ref="N3082">IF(LEN($A3082)&gt;0,SUMPRODUCT(($A3082=merged_names)*(_xlfn.TEXTAFTER(N$2, "At ")=merged_belt_colours)*merged_months_at_rank),"")</f>
        <v/>
      </c>
      <c r="O3082" s="18" t="str" cm="1">
        <f t="array" ref="O3082">IF(LEN($A3082)&gt;0,SUMPRODUCT(($A3082=merged_names)*(_xlfn.TEXTAFTER(O$2, "At ")=merged_belt_colours)*merged_months_at_rank),"")</f>
        <v/>
      </c>
      <c r="P3082" s="18" t="str" cm="1">
        <f t="array" ref="P3082">IF(LEN($A3082)&gt;0,SUMPRODUCT(($A3082=merged_names)*(_xlfn.TEXTAFTER(P$2, "At ")=merged_belt_colours)*merged_months_at_rank),"")</f>
        <v/>
      </c>
      <c r="Q3082" s="18" t="str" cm="1">
        <f t="array" ref="Q3082">IF(LEN($A3082)&gt;0,SUMPRODUCT(($A3082=merged_names)*(_xlfn.TEXTAFTER(Q$2, "At ")=merged_belt_colours)*merged_months_at_rank),"")</f>
        <v/>
      </c>
      <c r="R3082" s="18" t="str" cm="1">
        <f t="array" ref="R3082">IF(LEN($A3082)&gt;0,SUMPRODUCT(($A3082=merged_names)*(_xlfn.TEXTAFTER(R$2, "At ")=merged_belt_colours)*merged_months_at_rank),"")</f>
        <v/>
      </c>
    </row>
    <row r="3083" spans="1:18" x14ac:dyDescent="0.25">
      <c r="A3083"/>
      <c r="B3083" s="15" t="str" cm="1">
        <f t="array" ref="B3083">IFERROR(IF(LEN(A3083)&gt;0, IF(SUMPRODUCT((Inactives[Key]=J3083)*(Inactives[Currently Inactive]))=1,"Inactive","Active"),""),"Active")</f>
        <v/>
      </c>
      <c r="C3083" s="16" t="str" cm="1">
        <f t="array" aca="1" ref="C3083" ca="1">IFERROR(_xlfn._xlws.FILTER(Inactives[Inactive On],(Inactives[Key]=J3083)*(Inactives[Currently Inactive]),""),"")</f>
        <v/>
      </c>
      <c r="D3083" s="16" t="str" cm="1">
        <f t="array" aca="1" ref="D3083" ca="1">IFERROR(INDEX(_xlfn.TEXTSPLIT(E3083," "),1),"")</f>
        <v/>
      </c>
      <c r="E3083" s="15" t="str" cm="1">
        <f t="array" aca="1" ref="E3083" ca="1">IFERROR(_xlfn._xlws.FILTER(merged_ranks,(merged_end_dates=DATE(9999,12,31))*(merged_names=A3083)),"")</f>
        <v/>
      </c>
      <c r="F3083" s="17" t="str">
        <f ca="1">_xlfn.XLOOKUP(J3083,Promotions[Promo Key],Promotions[Promo Date],"")</f>
        <v/>
      </c>
      <c r="G3083" s="18" t="str">
        <f t="shared" ca="1" si="203"/>
        <v/>
      </c>
      <c r="H3083" s="18" t="str">
        <f t="shared" ca="1" si="202"/>
        <v/>
      </c>
      <c r="I3083" s="17" t="str">
        <f>_xlfn.XLOOKUP(A3083,Students[Full Name],Students[Starting Rank],"")</f>
        <v/>
      </c>
      <c r="J3083" s="15" t="str">
        <f t="shared" ca="1" si="204"/>
        <v xml:space="preserve">: </v>
      </c>
      <c r="K3083" s="16" t="str">
        <f>_xlfn.XLOOKUP(A3083,Students[Full Name],Students[Start Date],"")</f>
        <v/>
      </c>
      <c r="L3083" s="18">
        <f t="shared" ca="1" si="205"/>
        <v>-1</v>
      </c>
      <c r="M3083" s="18" cm="1">
        <f t="array" aca="1" ref="M3083" ca="1">SUMPRODUCT(Inactives[Days Inactive]*(Inactives[Student]=A3083))/365</f>
        <v>0</v>
      </c>
      <c r="N3083" s="18" t="str" cm="1">
        <f t="array" ref="N3083">IF(LEN($A3083)&gt;0,SUMPRODUCT(($A3083=merged_names)*(_xlfn.TEXTAFTER(N$2, "At ")=merged_belt_colours)*merged_months_at_rank),"")</f>
        <v/>
      </c>
      <c r="O3083" s="18" t="str" cm="1">
        <f t="array" ref="O3083">IF(LEN($A3083)&gt;0,SUMPRODUCT(($A3083=merged_names)*(_xlfn.TEXTAFTER(O$2, "At ")=merged_belt_colours)*merged_months_at_rank),"")</f>
        <v/>
      </c>
      <c r="P3083" s="18" t="str" cm="1">
        <f t="array" ref="P3083">IF(LEN($A3083)&gt;0,SUMPRODUCT(($A3083=merged_names)*(_xlfn.TEXTAFTER(P$2, "At ")=merged_belt_colours)*merged_months_at_rank),"")</f>
        <v/>
      </c>
      <c r="Q3083" s="18" t="str" cm="1">
        <f t="array" ref="Q3083">IF(LEN($A3083)&gt;0,SUMPRODUCT(($A3083=merged_names)*(_xlfn.TEXTAFTER(Q$2, "At ")=merged_belt_colours)*merged_months_at_rank),"")</f>
        <v/>
      </c>
      <c r="R3083" s="18" t="str" cm="1">
        <f t="array" ref="R3083">IF(LEN($A3083)&gt;0,SUMPRODUCT(($A3083=merged_names)*(_xlfn.TEXTAFTER(R$2, "At ")=merged_belt_colours)*merged_months_at_rank),"")</f>
        <v/>
      </c>
    </row>
    <row r="3084" spans="1:18" x14ac:dyDescent="0.25">
      <c r="A3084"/>
      <c r="B3084" s="15" t="str" cm="1">
        <f t="array" ref="B3084">IFERROR(IF(LEN(A3084)&gt;0, IF(SUMPRODUCT((Inactives[Key]=J3084)*(Inactives[Currently Inactive]))=1,"Inactive","Active"),""),"Active")</f>
        <v/>
      </c>
      <c r="C3084" s="16" t="str" cm="1">
        <f t="array" aca="1" ref="C3084" ca="1">IFERROR(_xlfn._xlws.FILTER(Inactives[Inactive On],(Inactives[Key]=J3084)*(Inactives[Currently Inactive]),""),"")</f>
        <v/>
      </c>
      <c r="D3084" s="16" t="str" cm="1">
        <f t="array" aca="1" ref="D3084" ca="1">IFERROR(INDEX(_xlfn.TEXTSPLIT(E3084," "),1),"")</f>
        <v/>
      </c>
      <c r="E3084" s="15" t="str" cm="1">
        <f t="array" aca="1" ref="E3084" ca="1">IFERROR(_xlfn._xlws.FILTER(merged_ranks,(merged_end_dates=DATE(9999,12,31))*(merged_names=A3084)),"")</f>
        <v/>
      </c>
      <c r="F3084" s="17" t="str">
        <f ca="1">_xlfn.XLOOKUP(J3084,Promotions[Promo Key],Promotions[Promo Date],"")</f>
        <v/>
      </c>
      <c r="G3084" s="18" t="str">
        <f t="shared" ca="1" si="203"/>
        <v/>
      </c>
      <c r="H3084" s="18" t="str">
        <f t="shared" ca="1" si="202"/>
        <v/>
      </c>
      <c r="I3084" s="17" t="str">
        <f>_xlfn.XLOOKUP(A3084,Students[Full Name],Students[Starting Rank],"")</f>
        <v/>
      </c>
      <c r="J3084" s="15" t="str">
        <f t="shared" ca="1" si="204"/>
        <v xml:space="preserve">: </v>
      </c>
      <c r="K3084" s="16" t="str">
        <f>_xlfn.XLOOKUP(A3084,Students[Full Name],Students[Start Date],"")</f>
        <v/>
      </c>
      <c r="L3084" s="18">
        <f t="shared" ca="1" si="205"/>
        <v>-1</v>
      </c>
      <c r="M3084" s="18" cm="1">
        <f t="array" aca="1" ref="M3084" ca="1">SUMPRODUCT(Inactives[Days Inactive]*(Inactives[Student]=A3084))/365</f>
        <v>0</v>
      </c>
      <c r="N3084" s="18" t="str" cm="1">
        <f t="array" ref="N3084">IF(LEN($A3084)&gt;0,SUMPRODUCT(($A3084=merged_names)*(_xlfn.TEXTAFTER(N$2, "At ")=merged_belt_colours)*merged_months_at_rank),"")</f>
        <v/>
      </c>
      <c r="O3084" s="18" t="str" cm="1">
        <f t="array" ref="O3084">IF(LEN($A3084)&gt;0,SUMPRODUCT(($A3084=merged_names)*(_xlfn.TEXTAFTER(O$2, "At ")=merged_belt_colours)*merged_months_at_rank),"")</f>
        <v/>
      </c>
      <c r="P3084" s="18" t="str" cm="1">
        <f t="array" ref="P3084">IF(LEN($A3084)&gt;0,SUMPRODUCT(($A3084=merged_names)*(_xlfn.TEXTAFTER(P$2, "At ")=merged_belt_colours)*merged_months_at_rank),"")</f>
        <v/>
      </c>
      <c r="Q3084" s="18" t="str" cm="1">
        <f t="array" ref="Q3084">IF(LEN($A3084)&gt;0,SUMPRODUCT(($A3084=merged_names)*(_xlfn.TEXTAFTER(Q$2, "At ")=merged_belt_colours)*merged_months_at_rank),"")</f>
        <v/>
      </c>
      <c r="R3084" s="18" t="str" cm="1">
        <f t="array" ref="R3084">IF(LEN($A3084)&gt;0,SUMPRODUCT(($A3084=merged_names)*(_xlfn.TEXTAFTER(R$2, "At ")=merged_belt_colours)*merged_months_at_rank),"")</f>
        <v/>
      </c>
    </row>
    <row r="3085" spans="1:18" x14ac:dyDescent="0.25">
      <c r="A3085"/>
      <c r="B3085" s="15" t="str" cm="1">
        <f t="array" ref="B3085">IFERROR(IF(LEN(A3085)&gt;0, IF(SUMPRODUCT((Inactives[Key]=J3085)*(Inactives[Currently Inactive]))=1,"Inactive","Active"),""),"Active")</f>
        <v/>
      </c>
      <c r="C3085" s="16" t="str" cm="1">
        <f t="array" aca="1" ref="C3085" ca="1">IFERROR(_xlfn._xlws.FILTER(Inactives[Inactive On],(Inactives[Key]=J3085)*(Inactives[Currently Inactive]),""),"")</f>
        <v/>
      </c>
      <c r="D3085" s="16" t="str" cm="1">
        <f t="array" aca="1" ref="D3085" ca="1">IFERROR(INDEX(_xlfn.TEXTSPLIT(E3085," "),1),"")</f>
        <v/>
      </c>
      <c r="E3085" s="15" t="str" cm="1">
        <f t="array" aca="1" ref="E3085" ca="1">IFERROR(_xlfn._xlws.FILTER(merged_ranks,(merged_end_dates=DATE(9999,12,31))*(merged_names=A3085)),"")</f>
        <v/>
      </c>
      <c r="F3085" s="17" t="str">
        <f ca="1">_xlfn.XLOOKUP(J3085,Promotions[Promo Key],Promotions[Promo Date],"")</f>
        <v/>
      </c>
      <c r="G3085" s="18" t="str">
        <f t="shared" ca="1" si="203"/>
        <v/>
      </c>
      <c r="H3085" s="18" t="str">
        <f t="shared" ca="1" si="202"/>
        <v/>
      </c>
      <c r="I3085" s="17" t="str">
        <f>_xlfn.XLOOKUP(A3085,Students[Full Name],Students[Starting Rank],"")</f>
        <v/>
      </c>
      <c r="J3085" s="15" t="str">
        <f t="shared" ca="1" si="204"/>
        <v xml:space="preserve">: </v>
      </c>
      <c r="K3085" s="16" t="str">
        <f>_xlfn.XLOOKUP(A3085,Students[Full Name],Students[Start Date],"")</f>
        <v/>
      </c>
      <c r="L3085" s="18">
        <f t="shared" ca="1" si="205"/>
        <v>-1</v>
      </c>
      <c r="M3085" s="18" cm="1">
        <f t="array" aca="1" ref="M3085" ca="1">SUMPRODUCT(Inactives[Days Inactive]*(Inactives[Student]=A3085))/365</f>
        <v>0</v>
      </c>
      <c r="N3085" s="18" t="str" cm="1">
        <f t="array" ref="N3085">IF(LEN($A3085)&gt;0,SUMPRODUCT(($A3085=merged_names)*(_xlfn.TEXTAFTER(N$2, "At ")=merged_belt_colours)*merged_months_at_rank),"")</f>
        <v/>
      </c>
      <c r="O3085" s="18" t="str" cm="1">
        <f t="array" ref="O3085">IF(LEN($A3085)&gt;0,SUMPRODUCT(($A3085=merged_names)*(_xlfn.TEXTAFTER(O$2, "At ")=merged_belt_colours)*merged_months_at_rank),"")</f>
        <v/>
      </c>
      <c r="P3085" s="18" t="str" cm="1">
        <f t="array" ref="P3085">IF(LEN($A3085)&gt;0,SUMPRODUCT(($A3085=merged_names)*(_xlfn.TEXTAFTER(P$2, "At ")=merged_belt_colours)*merged_months_at_rank),"")</f>
        <v/>
      </c>
      <c r="Q3085" s="18" t="str" cm="1">
        <f t="array" ref="Q3085">IF(LEN($A3085)&gt;0,SUMPRODUCT(($A3085=merged_names)*(_xlfn.TEXTAFTER(Q$2, "At ")=merged_belt_colours)*merged_months_at_rank),"")</f>
        <v/>
      </c>
      <c r="R3085" s="18" t="str" cm="1">
        <f t="array" ref="R3085">IF(LEN($A3085)&gt;0,SUMPRODUCT(($A3085=merged_names)*(_xlfn.TEXTAFTER(R$2, "At ")=merged_belt_colours)*merged_months_at_rank),"")</f>
        <v/>
      </c>
    </row>
    <row r="3086" spans="1:18" x14ac:dyDescent="0.25">
      <c r="A3086"/>
      <c r="B3086" s="15" t="str" cm="1">
        <f t="array" ref="B3086">IFERROR(IF(LEN(A3086)&gt;0, IF(SUMPRODUCT((Inactives[Key]=J3086)*(Inactives[Currently Inactive]))=1,"Inactive","Active"),""),"Active")</f>
        <v/>
      </c>
      <c r="C3086" s="16" t="str" cm="1">
        <f t="array" aca="1" ref="C3086" ca="1">IFERROR(_xlfn._xlws.FILTER(Inactives[Inactive On],(Inactives[Key]=J3086)*(Inactives[Currently Inactive]),""),"")</f>
        <v/>
      </c>
      <c r="D3086" s="16" t="str" cm="1">
        <f t="array" aca="1" ref="D3086" ca="1">IFERROR(INDEX(_xlfn.TEXTSPLIT(E3086," "),1),"")</f>
        <v/>
      </c>
      <c r="E3086" s="15" t="str" cm="1">
        <f t="array" aca="1" ref="E3086" ca="1">IFERROR(_xlfn._xlws.FILTER(merged_ranks,(merged_end_dates=DATE(9999,12,31))*(merged_names=A3086)),"")</f>
        <v/>
      </c>
      <c r="F3086" s="17" t="str">
        <f ca="1">_xlfn.XLOOKUP(J3086,Promotions[Promo Key],Promotions[Promo Date],"")</f>
        <v/>
      </c>
      <c r="G3086" s="18" t="str">
        <f t="shared" ca="1" si="203"/>
        <v/>
      </c>
      <c r="H3086" s="18" t="str">
        <f t="shared" ca="1" si="202"/>
        <v/>
      </c>
      <c r="I3086" s="17" t="str">
        <f>_xlfn.XLOOKUP(A3086,Students[Full Name],Students[Starting Rank],"")</f>
        <v/>
      </c>
      <c r="J3086" s="15" t="str">
        <f t="shared" ca="1" si="204"/>
        <v xml:space="preserve">: </v>
      </c>
      <c r="K3086" s="16" t="str">
        <f>_xlfn.XLOOKUP(A3086,Students[Full Name],Students[Start Date],"")</f>
        <v/>
      </c>
      <c r="L3086" s="18">
        <f t="shared" ca="1" si="205"/>
        <v>-1</v>
      </c>
      <c r="M3086" s="18" cm="1">
        <f t="array" aca="1" ref="M3086" ca="1">SUMPRODUCT(Inactives[Days Inactive]*(Inactives[Student]=A3086))/365</f>
        <v>0</v>
      </c>
      <c r="N3086" s="18" t="str" cm="1">
        <f t="array" ref="N3086">IF(LEN($A3086)&gt;0,SUMPRODUCT(($A3086=merged_names)*(_xlfn.TEXTAFTER(N$2, "At ")=merged_belt_colours)*merged_months_at_rank),"")</f>
        <v/>
      </c>
      <c r="O3086" s="18" t="str" cm="1">
        <f t="array" ref="O3086">IF(LEN($A3086)&gt;0,SUMPRODUCT(($A3086=merged_names)*(_xlfn.TEXTAFTER(O$2, "At ")=merged_belt_colours)*merged_months_at_rank),"")</f>
        <v/>
      </c>
      <c r="P3086" s="18" t="str" cm="1">
        <f t="array" ref="P3086">IF(LEN($A3086)&gt;0,SUMPRODUCT(($A3086=merged_names)*(_xlfn.TEXTAFTER(P$2, "At ")=merged_belt_colours)*merged_months_at_rank),"")</f>
        <v/>
      </c>
      <c r="Q3086" s="18" t="str" cm="1">
        <f t="array" ref="Q3086">IF(LEN($A3086)&gt;0,SUMPRODUCT(($A3086=merged_names)*(_xlfn.TEXTAFTER(Q$2, "At ")=merged_belt_colours)*merged_months_at_rank),"")</f>
        <v/>
      </c>
      <c r="R3086" s="18" t="str" cm="1">
        <f t="array" ref="R3086">IF(LEN($A3086)&gt;0,SUMPRODUCT(($A3086=merged_names)*(_xlfn.TEXTAFTER(R$2, "At ")=merged_belt_colours)*merged_months_at_rank),"")</f>
        <v/>
      </c>
    </row>
    <row r="3087" spans="1:18" x14ac:dyDescent="0.25">
      <c r="A3087"/>
      <c r="B3087" s="15" t="str" cm="1">
        <f t="array" ref="B3087">IFERROR(IF(LEN(A3087)&gt;0, IF(SUMPRODUCT((Inactives[Key]=J3087)*(Inactives[Currently Inactive]))=1,"Inactive","Active"),""),"Active")</f>
        <v/>
      </c>
      <c r="C3087" s="16" t="str" cm="1">
        <f t="array" aca="1" ref="C3087" ca="1">IFERROR(_xlfn._xlws.FILTER(Inactives[Inactive On],(Inactives[Key]=J3087)*(Inactives[Currently Inactive]),""),"")</f>
        <v/>
      </c>
      <c r="D3087" s="16" t="str" cm="1">
        <f t="array" aca="1" ref="D3087" ca="1">IFERROR(INDEX(_xlfn.TEXTSPLIT(E3087," "),1),"")</f>
        <v/>
      </c>
      <c r="E3087" s="15" t="str" cm="1">
        <f t="array" aca="1" ref="E3087" ca="1">IFERROR(_xlfn._xlws.FILTER(merged_ranks,(merged_end_dates=DATE(9999,12,31))*(merged_names=A3087)),"")</f>
        <v/>
      </c>
      <c r="F3087" s="17" t="str">
        <f ca="1">_xlfn.XLOOKUP(J3087,Promotions[Promo Key],Promotions[Promo Date],"")</f>
        <v/>
      </c>
      <c r="G3087" s="18" t="str">
        <f t="shared" ca="1" si="203"/>
        <v/>
      </c>
      <c r="H3087" s="18" t="str">
        <f t="shared" ca="1" si="202"/>
        <v/>
      </c>
      <c r="I3087" s="17" t="str">
        <f>_xlfn.XLOOKUP(A3087,Students[Full Name],Students[Starting Rank],"")</f>
        <v/>
      </c>
      <c r="J3087" s="15" t="str">
        <f t="shared" ca="1" si="204"/>
        <v xml:space="preserve">: </v>
      </c>
      <c r="K3087" s="16" t="str">
        <f>_xlfn.XLOOKUP(A3087,Students[Full Name],Students[Start Date],"")</f>
        <v/>
      </c>
      <c r="L3087" s="18">
        <f t="shared" ca="1" si="205"/>
        <v>-1</v>
      </c>
      <c r="M3087" s="18" cm="1">
        <f t="array" aca="1" ref="M3087" ca="1">SUMPRODUCT(Inactives[Days Inactive]*(Inactives[Student]=A3087))/365</f>
        <v>0</v>
      </c>
      <c r="N3087" s="18" t="str" cm="1">
        <f t="array" ref="N3087">IF(LEN($A3087)&gt;0,SUMPRODUCT(($A3087=merged_names)*(_xlfn.TEXTAFTER(N$2, "At ")=merged_belt_colours)*merged_months_at_rank),"")</f>
        <v/>
      </c>
      <c r="O3087" s="18" t="str" cm="1">
        <f t="array" ref="O3087">IF(LEN($A3087)&gt;0,SUMPRODUCT(($A3087=merged_names)*(_xlfn.TEXTAFTER(O$2, "At ")=merged_belt_colours)*merged_months_at_rank),"")</f>
        <v/>
      </c>
      <c r="P3087" s="18" t="str" cm="1">
        <f t="array" ref="P3087">IF(LEN($A3087)&gt;0,SUMPRODUCT(($A3087=merged_names)*(_xlfn.TEXTAFTER(P$2, "At ")=merged_belt_colours)*merged_months_at_rank),"")</f>
        <v/>
      </c>
      <c r="Q3087" s="18" t="str" cm="1">
        <f t="array" ref="Q3087">IF(LEN($A3087)&gt;0,SUMPRODUCT(($A3087=merged_names)*(_xlfn.TEXTAFTER(Q$2, "At ")=merged_belt_colours)*merged_months_at_rank),"")</f>
        <v/>
      </c>
      <c r="R3087" s="18" t="str" cm="1">
        <f t="array" ref="R3087">IF(LEN($A3087)&gt;0,SUMPRODUCT(($A3087=merged_names)*(_xlfn.TEXTAFTER(R$2, "At ")=merged_belt_colours)*merged_months_at_rank),"")</f>
        <v/>
      </c>
    </row>
    <row r="3088" spans="1:18" x14ac:dyDescent="0.25">
      <c r="A3088"/>
      <c r="B3088" s="15" t="str" cm="1">
        <f t="array" ref="B3088">IFERROR(IF(LEN(A3088)&gt;0, IF(SUMPRODUCT((Inactives[Key]=J3088)*(Inactives[Currently Inactive]))=1,"Inactive","Active"),""),"Active")</f>
        <v/>
      </c>
      <c r="C3088" s="16" t="str" cm="1">
        <f t="array" aca="1" ref="C3088" ca="1">IFERROR(_xlfn._xlws.FILTER(Inactives[Inactive On],(Inactives[Key]=J3088)*(Inactives[Currently Inactive]),""),"")</f>
        <v/>
      </c>
      <c r="D3088" s="16" t="str" cm="1">
        <f t="array" aca="1" ref="D3088" ca="1">IFERROR(INDEX(_xlfn.TEXTSPLIT(E3088," "),1),"")</f>
        <v/>
      </c>
      <c r="E3088" s="15" t="str" cm="1">
        <f t="array" aca="1" ref="E3088" ca="1">IFERROR(_xlfn._xlws.FILTER(merged_ranks,(merged_end_dates=DATE(9999,12,31))*(merged_names=A3088)),"")</f>
        <v/>
      </c>
      <c r="F3088" s="17" t="str">
        <f ca="1">_xlfn.XLOOKUP(J3088,Promotions[Promo Key],Promotions[Promo Date],"")</f>
        <v/>
      </c>
      <c r="G3088" s="18" t="str">
        <f t="shared" ca="1" si="203"/>
        <v/>
      </c>
      <c r="H3088" s="18" t="str">
        <f t="shared" ca="1" si="202"/>
        <v/>
      </c>
      <c r="I3088" s="17" t="str">
        <f>_xlfn.XLOOKUP(A3088,Students[Full Name],Students[Starting Rank],"")</f>
        <v/>
      </c>
      <c r="J3088" s="15" t="str">
        <f t="shared" ca="1" si="204"/>
        <v xml:space="preserve">: </v>
      </c>
      <c r="K3088" s="16" t="str">
        <f>_xlfn.XLOOKUP(A3088,Students[Full Name],Students[Start Date],"")</f>
        <v/>
      </c>
      <c r="L3088" s="18">
        <f t="shared" ca="1" si="205"/>
        <v>-1</v>
      </c>
      <c r="M3088" s="18" cm="1">
        <f t="array" aca="1" ref="M3088" ca="1">SUMPRODUCT(Inactives[Days Inactive]*(Inactives[Student]=A3088))/365</f>
        <v>0</v>
      </c>
      <c r="N3088" s="18" t="str" cm="1">
        <f t="array" ref="N3088">IF(LEN($A3088)&gt;0,SUMPRODUCT(($A3088=merged_names)*(_xlfn.TEXTAFTER(N$2, "At ")=merged_belt_colours)*merged_months_at_rank),"")</f>
        <v/>
      </c>
      <c r="O3088" s="18" t="str" cm="1">
        <f t="array" ref="O3088">IF(LEN($A3088)&gt;0,SUMPRODUCT(($A3088=merged_names)*(_xlfn.TEXTAFTER(O$2, "At ")=merged_belt_colours)*merged_months_at_rank),"")</f>
        <v/>
      </c>
      <c r="P3088" s="18" t="str" cm="1">
        <f t="array" ref="P3088">IF(LEN($A3088)&gt;0,SUMPRODUCT(($A3088=merged_names)*(_xlfn.TEXTAFTER(P$2, "At ")=merged_belt_colours)*merged_months_at_rank),"")</f>
        <v/>
      </c>
      <c r="Q3088" s="18" t="str" cm="1">
        <f t="array" ref="Q3088">IF(LEN($A3088)&gt;0,SUMPRODUCT(($A3088=merged_names)*(_xlfn.TEXTAFTER(Q$2, "At ")=merged_belt_colours)*merged_months_at_rank),"")</f>
        <v/>
      </c>
      <c r="R3088" s="18" t="str" cm="1">
        <f t="array" ref="R3088">IF(LEN($A3088)&gt;0,SUMPRODUCT(($A3088=merged_names)*(_xlfn.TEXTAFTER(R$2, "At ")=merged_belt_colours)*merged_months_at_rank),"")</f>
        <v/>
      </c>
    </row>
    <row r="3089" spans="1:18" x14ac:dyDescent="0.25">
      <c r="A3089"/>
      <c r="B3089" s="15" t="str" cm="1">
        <f t="array" ref="B3089">IFERROR(IF(LEN(A3089)&gt;0, IF(SUMPRODUCT((Inactives[Key]=J3089)*(Inactives[Currently Inactive]))=1,"Inactive","Active"),""),"Active")</f>
        <v/>
      </c>
      <c r="C3089" s="16" t="str" cm="1">
        <f t="array" aca="1" ref="C3089" ca="1">IFERROR(_xlfn._xlws.FILTER(Inactives[Inactive On],(Inactives[Key]=J3089)*(Inactives[Currently Inactive]),""),"")</f>
        <v/>
      </c>
      <c r="D3089" s="16" t="str" cm="1">
        <f t="array" aca="1" ref="D3089" ca="1">IFERROR(INDEX(_xlfn.TEXTSPLIT(E3089," "),1),"")</f>
        <v/>
      </c>
      <c r="E3089" s="15" t="str" cm="1">
        <f t="array" aca="1" ref="E3089" ca="1">IFERROR(_xlfn._xlws.FILTER(merged_ranks,(merged_end_dates=DATE(9999,12,31))*(merged_names=A3089)),"")</f>
        <v/>
      </c>
      <c r="F3089" s="17" t="str">
        <f ca="1">_xlfn.XLOOKUP(J3089,Promotions[Promo Key],Promotions[Promo Date],"")</f>
        <v/>
      </c>
      <c r="G3089" s="18" t="str">
        <f t="shared" ca="1" si="203"/>
        <v/>
      </c>
      <c r="H3089" s="18" t="str">
        <f t="shared" ca="1" si="202"/>
        <v/>
      </c>
      <c r="I3089" s="17" t="str">
        <f>_xlfn.XLOOKUP(A3089,Students[Full Name],Students[Starting Rank],"")</f>
        <v/>
      </c>
      <c r="J3089" s="15" t="str">
        <f t="shared" ca="1" si="204"/>
        <v xml:space="preserve">: </v>
      </c>
      <c r="K3089" s="16" t="str">
        <f>_xlfn.XLOOKUP(A3089,Students[Full Name],Students[Start Date],"")</f>
        <v/>
      </c>
      <c r="L3089" s="18">
        <f t="shared" ca="1" si="205"/>
        <v>-1</v>
      </c>
      <c r="M3089" s="18" cm="1">
        <f t="array" aca="1" ref="M3089" ca="1">SUMPRODUCT(Inactives[Days Inactive]*(Inactives[Student]=A3089))/365</f>
        <v>0</v>
      </c>
      <c r="N3089" s="18" t="str" cm="1">
        <f t="array" ref="N3089">IF(LEN($A3089)&gt;0,SUMPRODUCT(($A3089=merged_names)*(_xlfn.TEXTAFTER(N$2, "At ")=merged_belt_colours)*merged_months_at_rank),"")</f>
        <v/>
      </c>
      <c r="O3089" s="18" t="str" cm="1">
        <f t="array" ref="O3089">IF(LEN($A3089)&gt;0,SUMPRODUCT(($A3089=merged_names)*(_xlfn.TEXTAFTER(O$2, "At ")=merged_belt_colours)*merged_months_at_rank),"")</f>
        <v/>
      </c>
      <c r="P3089" s="18" t="str" cm="1">
        <f t="array" ref="P3089">IF(LEN($A3089)&gt;0,SUMPRODUCT(($A3089=merged_names)*(_xlfn.TEXTAFTER(P$2, "At ")=merged_belt_colours)*merged_months_at_rank),"")</f>
        <v/>
      </c>
      <c r="Q3089" s="18" t="str" cm="1">
        <f t="array" ref="Q3089">IF(LEN($A3089)&gt;0,SUMPRODUCT(($A3089=merged_names)*(_xlfn.TEXTAFTER(Q$2, "At ")=merged_belt_colours)*merged_months_at_rank),"")</f>
        <v/>
      </c>
      <c r="R3089" s="18" t="str" cm="1">
        <f t="array" ref="R3089">IF(LEN($A3089)&gt;0,SUMPRODUCT(($A3089=merged_names)*(_xlfn.TEXTAFTER(R$2, "At ")=merged_belt_colours)*merged_months_at_rank),"")</f>
        <v/>
      </c>
    </row>
    <row r="3090" spans="1:18" x14ac:dyDescent="0.25">
      <c r="A3090"/>
      <c r="B3090" s="15" t="str" cm="1">
        <f t="array" ref="B3090">IFERROR(IF(LEN(A3090)&gt;0, IF(SUMPRODUCT((Inactives[Key]=J3090)*(Inactives[Currently Inactive]))=1,"Inactive","Active"),""),"Active")</f>
        <v/>
      </c>
      <c r="C3090" s="16" t="str" cm="1">
        <f t="array" aca="1" ref="C3090" ca="1">IFERROR(_xlfn._xlws.FILTER(Inactives[Inactive On],(Inactives[Key]=J3090)*(Inactives[Currently Inactive]),""),"")</f>
        <v/>
      </c>
      <c r="D3090" s="16" t="str" cm="1">
        <f t="array" aca="1" ref="D3090" ca="1">IFERROR(INDEX(_xlfn.TEXTSPLIT(E3090," "),1),"")</f>
        <v/>
      </c>
      <c r="E3090" s="15" t="str" cm="1">
        <f t="array" aca="1" ref="E3090" ca="1">IFERROR(_xlfn._xlws.FILTER(merged_ranks,(merged_end_dates=DATE(9999,12,31))*(merged_names=A3090)),"")</f>
        <v/>
      </c>
      <c r="F3090" s="17" t="str">
        <f ca="1">_xlfn.XLOOKUP(J3090,Promotions[Promo Key],Promotions[Promo Date],"")</f>
        <v/>
      </c>
      <c r="G3090" s="18" t="str">
        <f t="shared" ca="1" si="203"/>
        <v/>
      </c>
      <c r="H3090" s="18" t="str">
        <f t="shared" ca="1" si="202"/>
        <v/>
      </c>
      <c r="I3090" s="17" t="str">
        <f>_xlfn.XLOOKUP(A3090,Students[Full Name],Students[Starting Rank],"")</f>
        <v/>
      </c>
      <c r="J3090" s="15" t="str">
        <f t="shared" ca="1" si="204"/>
        <v xml:space="preserve">: </v>
      </c>
      <c r="K3090" s="16" t="str">
        <f>_xlfn.XLOOKUP(A3090,Students[Full Name],Students[Start Date],"")</f>
        <v/>
      </c>
      <c r="L3090" s="18">
        <f t="shared" ca="1" si="205"/>
        <v>-1</v>
      </c>
      <c r="M3090" s="18" cm="1">
        <f t="array" aca="1" ref="M3090" ca="1">SUMPRODUCT(Inactives[Days Inactive]*(Inactives[Student]=A3090))/365</f>
        <v>0</v>
      </c>
      <c r="N3090" s="18" t="str" cm="1">
        <f t="array" ref="N3090">IF(LEN($A3090)&gt;0,SUMPRODUCT(($A3090=merged_names)*(_xlfn.TEXTAFTER(N$2, "At ")=merged_belt_colours)*merged_months_at_rank),"")</f>
        <v/>
      </c>
      <c r="O3090" s="18" t="str" cm="1">
        <f t="array" ref="O3090">IF(LEN($A3090)&gt;0,SUMPRODUCT(($A3090=merged_names)*(_xlfn.TEXTAFTER(O$2, "At ")=merged_belt_colours)*merged_months_at_rank),"")</f>
        <v/>
      </c>
      <c r="P3090" s="18" t="str" cm="1">
        <f t="array" ref="P3090">IF(LEN($A3090)&gt;0,SUMPRODUCT(($A3090=merged_names)*(_xlfn.TEXTAFTER(P$2, "At ")=merged_belt_colours)*merged_months_at_rank),"")</f>
        <v/>
      </c>
      <c r="Q3090" s="18" t="str" cm="1">
        <f t="array" ref="Q3090">IF(LEN($A3090)&gt;0,SUMPRODUCT(($A3090=merged_names)*(_xlfn.TEXTAFTER(Q$2, "At ")=merged_belt_colours)*merged_months_at_rank),"")</f>
        <v/>
      </c>
      <c r="R3090" s="18" t="str" cm="1">
        <f t="array" ref="R3090">IF(LEN($A3090)&gt;0,SUMPRODUCT(($A3090=merged_names)*(_xlfn.TEXTAFTER(R$2, "At ")=merged_belt_colours)*merged_months_at_rank),"")</f>
        <v/>
      </c>
    </row>
    <row r="3091" spans="1:18" x14ac:dyDescent="0.25">
      <c r="A3091"/>
      <c r="B3091" s="15" t="str" cm="1">
        <f t="array" ref="B3091">IFERROR(IF(LEN(A3091)&gt;0, IF(SUMPRODUCT((Inactives[Key]=J3091)*(Inactives[Currently Inactive]))=1,"Inactive","Active"),""),"Active")</f>
        <v/>
      </c>
      <c r="C3091" s="16" t="str" cm="1">
        <f t="array" aca="1" ref="C3091" ca="1">IFERROR(_xlfn._xlws.FILTER(Inactives[Inactive On],(Inactives[Key]=J3091)*(Inactives[Currently Inactive]),""),"")</f>
        <v/>
      </c>
      <c r="D3091" s="16" t="str" cm="1">
        <f t="array" aca="1" ref="D3091" ca="1">IFERROR(INDEX(_xlfn.TEXTSPLIT(E3091," "),1),"")</f>
        <v/>
      </c>
      <c r="E3091" s="15" t="str" cm="1">
        <f t="array" aca="1" ref="E3091" ca="1">IFERROR(_xlfn._xlws.FILTER(merged_ranks,(merged_end_dates=DATE(9999,12,31))*(merged_names=A3091)),"")</f>
        <v/>
      </c>
      <c r="F3091" s="17" t="str">
        <f ca="1">_xlfn.XLOOKUP(J3091,Promotions[Promo Key],Promotions[Promo Date],"")</f>
        <v/>
      </c>
      <c r="G3091" s="18" t="str">
        <f t="shared" ca="1" si="203"/>
        <v/>
      </c>
      <c r="H3091" s="18" t="str">
        <f t="shared" ca="1" si="202"/>
        <v/>
      </c>
      <c r="I3091" s="17" t="str">
        <f>_xlfn.XLOOKUP(A3091,Students[Full Name],Students[Starting Rank],"")</f>
        <v/>
      </c>
      <c r="J3091" s="15" t="str">
        <f t="shared" ca="1" si="204"/>
        <v xml:space="preserve">: </v>
      </c>
      <c r="K3091" s="16" t="str">
        <f>_xlfn.XLOOKUP(A3091,Students[Full Name],Students[Start Date],"")</f>
        <v/>
      </c>
      <c r="L3091" s="18">
        <f t="shared" ca="1" si="205"/>
        <v>-1</v>
      </c>
      <c r="M3091" s="18" cm="1">
        <f t="array" aca="1" ref="M3091" ca="1">SUMPRODUCT(Inactives[Days Inactive]*(Inactives[Student]=A3091))/365</f>
        <v>0</v>
      </c>
      <c r="N3091" s="18" t="str" cm="1">
        <f t="array" ref="N3091">IF(LEN($A3091)&gt;0,SUMPRODUCT(($A3091=merged_names)*(_xlfn.TEXTAFTER(N$2, "At ")=merged_belt_colours)*merged_months_at_rank),"")</f>
        <v/>
      </c>
      <c r="O3091" s="18" t="str" cm="1">
        <f t="array" ref="O3091">IF(LEN($A3091)&gt;0,SUMPRODUCT(($A3091=merged_names)*(_xlfn.TEXTAFTER(O$2, "At ")=merged_belt_colours)*merged_months_at_rank),"")</f>
        <v/>
      </c>
      <c r="P3091" s="18" t="str" cm="1">
        <f t="array" ref="P3091">IF(LEN($A3091)&gt;0,SUMPRODUCT(($A3091=merged_names)*(_xlfn.TEXTAFTER(P$2, "At ")=merged_belt_colours)*merged_months_at_rank),"")</f>
        <v/>
      </c>
      <c r="Q3091" s="18" t="str" cm="1">
        <f t="array" ref="Q3091">IF(LEN($A3091)&gt;0,SUMPRODUCT(($A3091=merged_names)*(_xlfn.TEXTAFTER(Q$2, "At ")=merged_belt_colours)*merged_months_at_rank),"")</f>
        <v/>
      </c>
      <c r="R3091" s="18" t="str" cm="1">
        <f t="array" ref="R3091">IF(LEN($A3091)&gt;0,SUMPRODUCT(($A3091=merged_names)*(_xlfn.TEXTAFTER(R$2, "At ")=merged_belt_colours)*merged_months_at_rank),"")</f>
        <v/>
      </c>
    </row>
    <row r="3092" spans="1:18" x14ac:dyDescent="0.25">
      <c r="A3092"/>
      <c r="B3092" s="15" t="str" cm="1">
        <f t="array" ref="B3092">IFERROR(IF(LEN(A3092)&gt;0, IF(SUMPRODUCT((Inactives[Key]=J3092)*(Inactives[Currently Inactive]))=1,"Inactive","Active"),""),"Active")</f>
        <v/>
      </c>
      <c r="C3092" s="16" t="str" cm="1">
        <f t="array" aca="1" ref="C3092" ca="1">IFERROR(_xlfn._xlws.FILTER(Inactives[Inactive On],(Inactives[Key]=J3092)*(Inactives[Currently Inactive]),""),"")</f>
        <v/>
      </c>
      <c r="D3092" s="16" t="str" cm="1">
        <f t="array" aca="1" ref="D3092" ca="1">IFERROR(INDEX(_xlfn.TEXTSPLIT(E3092," "),1),"")</f>
        <v/>
      </c>
      <c r="E3092" s="15" t="str" cm="1">
        <f t="array" aca="1" ref="E3092" ca="1">IFERROR(_xlfn._xlws.FILTER(merged_ranks,(merged_end_dates=DATE(9999,12,31))*(merged_names=A3092)),"")</f>
        <v/>
      </c>
      <c r="F3092" s="17" t="str">
        <f ca="1">_xlfn.XLOOKUP(J3092,Promotions[Promo Key],Promotions[Promo Date],"")</f>
        <v/>
      </c>
      <c r="G3092" s="18" t="str">
        <f t="shared" ca="1" si="203"/>
        <v/>
      </c>
      <c r="H3092" s="18" t="str">
        <f t="shared" ca="1" si="202"/>
        <v/>
      </c>
      <c r="I3092" s="17" t="str">
        <f>_xlfn.XLOOKUP(A3092,Students[Full Name],Students[Starting Rank],"")</f>
        <v/>
      </c>
      <c r="J3092" s="15" t="str">
        <f t="shared" ca="1" si="204"/>
        <v xml:space="preserve">: </v>
      </c>
      <c r="K3092" s="16" t="str">
        <f>_xlfn.XLOOKUP(A3092,Students[Full Name],Students[Start Date],"")</f>
        <v/>
      </c>
      <c r="L3092" s="18">
        <f t="shared" ca="1" si="205"/>
        <v>-1</v>
      </c>
      <c r="M3092" s="18" cm="1">
        <f t="array" aca="1" ref="M3092" ca="1">SUMPRODUCT(Inactives[Days Inactive]*(Inactives[Student]=A3092))/365</f>
        <v>0</v>
      </c>
      <c r="N3092" s="18" t="str" cm="1">
        <f t="array" ref="N3092">IF(LEN($A3092)&gt;0,SUMPRODUCT(($A3092=merged_names)*(_xlfn.TEXTAFTER(N$2, "At ")=merged_belt_colours)*merged_months_at_rank),"")</f>
        <v/>
      </c>
      <c r="O3092" s="18" t="str" cm="1">
        <f t="array" ref="O3092">IF(LEN($A3092)&gt;0,SUMPRODUCT(($A3092=merged_names)*(_xlfn.TEXTAFTER(O$2, "At ")=merged_belt_colours)*merged_months_at_rank),"")</f>
        <v/>
      </c>
      <c r="P3092" s="18" t="str" cm="1">
        <f t="array" ref="P3092">IF(LEN($A3092)&gt;0,SUMPRODUCT(($A3092=merged_names)*(_xlfn.TEXTAFTER(P$2, "At ")=merged_belt_colours)*merged_months_at_rank),"")</f>
        <v/>
      </c>
      <c r="Q3092" s="18" t="str" cm="1">
        <f t="array" ref="Q3092">IF(LEN($A3092)&gt;0,SUMPRODUCT(($A3092=merged_names)*(_xlfn.TEXTAFTER(Q$2, "At ")=merged_belt_colours)*merged_months_at_rank),"")</f>
        <v/>
      </c>
      <c r="R3092" s="18" t="str" cm="1">
        <f t="array" ref="R3092">IF(LEN($A3092)&gt;0,SUMPRODUCT(($A3092=merged_names)*(_xlfn.TEXTAFTER(R$2, "At ")=merged_belt_colours)*merged_months_at_rank),"")</f>
        <v/>
      </c>
    </row>
    <row r="3093" spans="1:18" x14ac:dyDescent="0.25">
      <c r="A3093"/>
      <c r="B3093" s="15" t="str" cm="1">
        <f t="array" ref="B3093">IFERROR(IF(LEN(A3093)&gt;0, IF(SUMPRODUCT((Inactives[Key]=J3093)*(Inactives[Currently Inactive]))=1,"Inactive","Active"),""),"Active")</f>
        <v/>
      </c>
      <c r="C3093" s="16" t="str" cm="1">
        <f t="array" aca="1" ref="C3093" ca="1">IFERROR(_xlfn._xlws.FILTER(Inactives[Inactive On],(Inactives[Key]=J3093)*(Inactives[Currently Inactive]),""),"")</f>
        <v/>
      </c>
      <c r="D3093" s="16" t="str" cm="1">
        <f t="array" aca="1" ref="D3093" ca="1">IFERROR(INDEX(_xlfn.TEXTSPLIT(E3093," "),1),"")</f>
        <v/>
      </c>
      <c r="E3093" s="15" t="str" cm="1">
        <f t="array" aca="1" ref="E3093" ca="1">IFERROR(_xlfn._xlws.FILTER(merged_ranks,(merged_end_dates=DATE(9999,12,31))*(merged_names=A3093)),"")</f>
        <v/>
      </c>
      <c r="F3093" s="17" t="str">
        <f ca="1">_xlfn.XLOOKUP(J3093,Promotions[Promo Key],Promotions[Promo Date],"")</f>
        <v/>
      </c>
      <c r="G3093" s="18" t="str">
        <f t="shared" ca="1" si="203"/>
        <v/>
      </c>
      <c r="H3093" s="18" t="str">
        <f t="shared" ca="1" si="202"/>
        <v/>
      </c>
      <c r="I3093" s="17" t="str">
        <f>_xlfn.XLOOKUP(A3093,Students[Full Name],Students[Starting Rank],"")</f>
        <v/>
      </c>
      <c r="J3093" s="15" t="str">
        <f t="shared" ca="1" si="204"/>
        <v xml:space="preserve">: </v>
      </c>
      <c r="K3093" s="16" t="str">
        <f>_xlfn.XLOOKUP(A3093,Students[Full Name],Students[Start Date],"")</f>
        <v/>
      </c>
      <c r="L3093" s="18">
        <f t="shared" ca="1" si="205"/>
        <v>-1</v>
      </c>
      <c r="M3093" s="18" cm="1">
        <f t="array" aca="1" ref="M3093" ca="1">SUMPRODUCT(Inactives[Days Inactive]*(Inactives[Student]=A3093))/365</f>
        <v>0</v>
      </c>
      <c r="N3093" s="18" t="str" cm="1">
        <f t="array" ref="N3093">IF(LEN($A3093)&gt;0,SUMPRODUCT(($A3093=merged_names)*(_xlfn.TEXTAFTER(N$2, "At ")=merged_belt_colours)*merged_months_at_rank),"")</f>
        <v/>
      </c>
      <c r="O3093" s="18" t="str" cm="1">
        <f t="array" ref="O3093">IF(LEN($A3093)&gt;0,SUMPRODUCT(($A3093=merged_names)*(_xlfn.TEXTAFTER(O$2, "At ")=merged_belt_colours)*merged_months_at_rank),"")</f>
        <v/>
      </c>
      <c r="P3093" s="18" t="str" cm="1">
        <f t="array" ref="P3093">IF(LEN($A3093)&gt;0,SUMPRODUCT(($A3093=merged_names)*(_xlfn.TEXTAFTER(P$2, "At ")=merged_belt_colours)*merged_months_at_rank),"")</f>
        <v/>
      </c>
      <c r="Q3093" s="18" t="str" cm="1">
        <f t="array" ref="Q3093">IF(LEN($A3093)&gt;0,SUMPRODUCT(($A3093=merged_names)*(_xlfn.TEXTAFTER(Q$2, "At ")=merged_belt_colours)*merged_months_at_rank),"")</f>
        <v/>
      </c>
      <c r="R3093" s="18" t="str" cm="1">
        <f t="array" ref="R3093">IF(LEN($A3093)&gt;0,SUMPRODUCT(($A3093=merged_names)*(_xlfn.TEXTAFTER(R$2, "At ")=merged_belt_colours)*merged_months_at_rank),"")</f>
        <v/>
      </c>
    </row>
    <row r="3094" spans="1:18" x14ac:dyDescent="0.25">
      <c r="A3094"/>
      <c r="B3094" s="15" t="str" cm="1">
        <f t="array" ref="B3094">IFERROR(IF(LEN(A3094)&gt;0, IF(SUMPRODUCT((Inactives[Key]=J3094)*(Inactives[Currently Inactive]))=1,"Inactive","Active"),""),"Active")</f>
        <v/>
      </c>
      <c r="C3094" s="16" t="str" cm="1">
        <f t="array" aca="1" ref="C3094" ca="1">IFERROR(_xlfn._xlws.FILTER(Inactives[Inactive On],(Inactives[Key]=J3094)*(Inactives[Currently Inactive]),""),"")</f>
        <v/>
      </c>
      <c r="D3094" s="16" t="str" cm="1">
        <f t="array" aca="1" ref="D3094" ca="1">IFERROR(INDEX(_xlfn.TEXTSPLIT(E3094," "),1),"")</f>
        <v/>
      </c>
      <c r="E3094" s="15" t="str" cm="1">
        <f t="array" aca="1" ref="E3094" ca="1">IFERROR(_xlfn._xlws.FILTER(merged_ranks,(merged_end_dates=DATE(9999,12,31))*(merged_names=A3094)),"")</f>
        <v/>
      </c>
      <c r="F3094" s="17" t="str">
        <f ca="1">_xlfn.XLOOKUP(J3094,Promotions[Promo Key],Promotions[Promo Date],"")</f>
        <v/>
      </c>
      <c r="G3094" s="18" t="str">
        <f t="shared" ca="1" si="203"/>
        <v/>
      </c>
      <c r="H3094" s="18" t="str">
        <f t="shared" ca="1" si="202"/>
        <v/>
      </c>
      <c r="I3094" s="17" t="str">
        <f>_xlfn.XLOOKUP(A3094,Students[Full Name],Students[Starting Rank],"")</f>
        <v/>
      </c>
      <c r="J3094" s="15" t="str">
        <f t="shared" ca="1" si="204"/>
        <v xml:space="preserve">: </v>
      </c>
      <c r="K3094" s="16" t="str">
        <f>_xlfn.XLOOKUP(A3094,Students[Full Name],Students[Start Date],"")</f>
        <v/>
      </c>
      <c r="L3094" s="18">
        <f t="shared" ca="1" si="205"/>
        <v>-1</v>
      </c>
      <c r="M3094" s="18" cm="1">
        <f t="array" aca="1" ref="M3094" ca="1">SUMPRODUCT(Inactives[Days Inactive]*(Inactives[Student]=A3094))/365</f>
        <v>0</v>
      </c>
      <c r="N3094" s="18" t="str" cm="1">
        <f t="array" ref="N3094">IF(LEN($A3094)&gt;0,SUMPRODUCT(($A3094=merged_names)*(_xlfn.TEXTAFTER(N$2, "At ")=merged_belt_colours)*merged_months_at_rank),"")</f>
        <v/>
      </c>
      <c r="O3094" s="18" t="str" cm="1">
        <f t="array" ref="O3094">IF(LEN($A3094)&gt;0,SUMPRODUCT(($A3094=merged_names)*(_xlfn.TEXTAFTER(O$2, "At ")=merged_belt_colours)*merged_months_at_rank),"")</f>
        <v/>
      </c>
      <c r="P3094" s="18" t="str" cm="1">
        <f t="array" ref="P3094">IF(LEN($A3094)&gt;0,SUMPRODUCT(($A3094=merged_names)*(_xlfn.TEXTAFTER(P$2, "At ")=merged_belt_colours)*merged_months_at_rank),"")</f>
        <v/>
      </c>
      <c r="Q3094" s="18" t="str" cm="1">
        <f t="array" ref="Q3094">IF(LEN($A3094)&gt;0,SUMPRODUCT(($A3094=merged_names)*(_xlfn.TEXTAFTER(Q$2, "At ")=merged_belt_colours)*merged_months_at_rank),"")</f>
        <v/>
      </c>
      <c r="R3094" s="18" t="str" cm="1">
        <f t="array" ref="R3094">IF(LEN($A3094)&gt;0,SUMPRODUCT(($A3094=merged_names)*(_xlfn.TEXTAFTER(R$2, "At ")=merged_belt_colours)*merged_months_at_rank),"")</f>
        <v/>
      </c>
    </row>
    <row r="3095" spans="1:18" x14ac:dyDescent="0.25">
      <c r="A3095"/>
      <c r="B3095" s="15" t="str" cm="1">
        <f t="array" ref="B3095">IFERROR(IF(LEN(A3095)&gt;0, IF(SUMPRODUCT((Inactives[Key]=J3095)*(Inactives[Currently Inactive]))=1,"Inactive","Active"),""),"Active")</f>
        <v/>
      </c>
      <c r="C3095" s="16" t="str" cm="1">
        <f t="array" aca="1" ref="C3095" ca="1">IFERROR(_xlfn._xlws.FILTER(Inactives[Inactive On],(Inactives[Key]=J3095)*(Inactives[Currently Inactive]),""),"")</f>
        <v/>
      </c>
      <c r="D3095" s="16" t="str" cm="1">
        <f t="array" aca="1" ref="D3095" ca="1">IFERROR(INDEX(_xlfn.TEXTSPLIT(E3095," "),1),"")</f>
        <v/>
      </c>
      <c r="E3095" s="15" t="str" cm="1">
        <f t="array" aca="1" ref="E3095" ca="1">IFERROR(_xlfn._xlws.FILTER(merged_ranks,(merged_end_dates=DATE(9999,12,31))*(merged_names=A3095)),"")</f>
        <v/>
      </c>
      <c r="F3095" s="17" t="str">
        <f ca="1">_xlfn.XLOOKUP(J3095,Promotions[Promo Key],Promotions[Promo Date],"")</f>
        <v/>
      </c>
      <c r="G3095" s="18" t="str">
        <f t="shared" ca="1" si="203"/>
        <v/>
      </c>
      <c r="H3095" s="18" t="str">
        <f t="shared" ca="1" si="202"/>
        <v/>
      </c>
      <c r="I3095" s="17" t="str">
        <f>_xlfn.XLOOKUP(A3095,Students[Full Name],Students[Starting Rank],"")</f>
        <v/>
      </c>
      <c r="J3095" s="15" t="str">
        <f t="shared" ca="1" si="204"/>
        <v xml:space="preserve">: </v>
      </c>
      <c r="K3095" s="16" t="str">
        <f>_xlfn.XLOOKUP(A3095,Students[Full Name],Students[Start Date],"")</f>
        <v/>
      </c>
      <c r="L3095" s="18">
        <f t="shared" ca="1" si="205"/>
        <v>-1</v>
      </c>
      <c r="M3095" s="18" cm="1">
        <f t="array" aca="1" ref="M3095" ca="1">SUMPRODUCT(Inactives[Days Inactive]*(Inactives[Student]=A3095))/365</f>
        <v>0</v>
      </c>
      <c r="N3095" s="18" t="str" cm="1">
        <f t="array" ref="N3095">IF(LEN($A3095)&gt;0,SUMPRODUCT(($A3095=merged_names)*(_xlfn.TEXTAFTER(N$2, "At ")=merged_belt_colours)*merged_months_at_rank),"")</f>
        <v/>
      </c>
      <c r="O3095" s="18" t="str" cm="1">
        <f t="array" ref="O3095">IF(LEN($A3095)&gt;0,SUMPRODUCT(($A3095=merged_names)*(_xlfn.TEXTAFTER(O$2, "At ")=merged_belt_colours)*merged_months_at_rank),"")</f>
        <v/>
      </c>
      <c r="P3095" s="18" t="str" cm="1">
        <f t="array" ref="P3095">IF(LEN($A3095)&gt;0,SUMPRODUCT(($A3095=merged_names)*(_xlfn.TEXTAFTER(P$2, "At ")=merged_belt_colours)*merged_months_at_rank),"")</f>
        <v/>
      </c>
      <c r="Q3095" s="18" t="str" cm="1">
        <f t="array" ref="Q3095">IF(LEN($A3095)&gt;0,SUMPRODUCT(($A3095=merged_names)*(_xlfn.TEXTAFTER(Q$2, "At ")=merged_belt_colours)*merged_months_at_rank),"")</f>
        <v/>
      </c>
      <c r="R3095" s="18" t="str" cm="1">
        <f t="array" ref="R3095">IF(LEN($A3095)&gt;0,SUMPRODUCT(($A3095=merged_names)*(_xlfn.TEXTAFTER(R$2, "At ")=merged_belt_colours)*merged_months_at_rank),"")</f>
        <v/>
      </c>
    </row>
    <row r="3096" spans="1:18" x14ac:dyDescent="0.25">
      <c r="A3096"/>
      <c r="B3096" s="15" t="str" cm="1">
        <f t="array" ref="B3096">IFERROR(IF(LEN(A3096)&gt;0, IF(SUMPRODUCT((Inactives[Key]=J3096)*(Inactives[Currently Inactive]))=1,"Inactive","Active"),""),"Active")</f>
        <v/>
      </c>
      <c r="C3096" s="16" t="str" cm="1">
        <f t="array" aca="1" ref="C3096" ca="1">IFERROR(_xlfn._xlws.FILTER(Inactives[Inactive On],(Inactives[Key]=J3096)*(Inactives[Currently Inactive]),""),"")</f>
        <v/>
      </c>
      <c r="D3096" s="16" t="str" cm="1">
        <f t="array" aca="1" ref="D3096" ca="1">IFERROR(INDEX(_xlfn.TEXTSPLIT(E3096," "),1),"")</f>
        <v/>
      </c>
      <c r="E3096" s="15" t="str" cm="1">
        <f t="array" aca="1" ref="E3096" ca="1">IFERROR(_xlfn._xlws.FILTER(merged_ranks,(merged_end_dates=DATE(9999,12,31))*(merged_names=A3096)),"")</f>
        <v/>
      </c>
      <c r="F3096" s="17" t="str">
        <f ca="1">_xlfn.XLOOKUP(J3096,Promotions[Promo Key],Promotions[Promo Date],"")</f>
        <v/>
      </c>
      <c r="G3096" s="18" t="str">
        <f t="shared" ca="1" si="203"/>
        <v/>
      </c>
      <c r="H3096" s="18" t="str">
        <f t="shared" ref="H3096:H3159" ca="1" si="206">IFERROR((TODAY()-K3096)/365-M3096,"")</f>
        <v/>
      </c>
      <c r="I3096" s="17" t="str">
        <f>_xlfn.XLOOKUP(A3096,Students[Full Name],Students[Starting Rank],"")</f>
        <v/>
      </c>
      <c r="J3096" s="15" t="str">
        <f t="shared" ca="1" si="204"/>
        <v xml:space="preserve">: </v>
      </c>
      <c r="K3096" s="16" t="str">
        <f>_xlfn.XLOOKUP(A3096,Students[Full Name],Students[Start Date],"")</f>
        <v/>
      </c>
      <c r="L3096" s="18">
        <f t="shared" ca="1" si="205"/>
        <v>-1</v>
      </c>
      <c r="M3096" s="18" cm="1">
        <f t="array" aca="1" ref="M3096" ca="1">SUMPRODUCT(Inactives[Days Inactive]*(Inactives[Student]=A3096))/365</f>
        <v>0</v>
      </c>
      <c r="N3096" s="18" t="str" cm="1">
        <f t="array" ref="N3096">IF(LEN($A3096)&gt;0,SUMPRODUCT(($A3096=merged_names)*(_xlfn.TEXTAFTER(N$2, "At ")=merged_belt_colours)*merged_months_at_rank),"")</f>
        <v/>
      </c>
      <c r="O3096" s="18" t="str" cm="1">
        <f t="array" ref="O3096">IF(LEN($A3096)&gt;0,SUMPRODUCT(($A3096=merged_names)*(_xlfn.TEXTAFTER(O$2, "At ")=merged_belt_colours)*merged_months_at_rank),"")</f>
        <v/>
      </c>
      <c r="P3096" s="18" t="str" cm="1">
        <f t="array" ref="P3096">IF(LEN($A3096)&gt;0,SUMPRODUCT(($A3096=merged_names)*(_xlfn.TEXTAFTER(P$2, "At ")=merged_belt_colours)*merged_months_at_rank),"")</f>
        <v/>
      </c>
      <c r="Q3096" s="18" t="str" cm="1">
        <f t="array" ref="Q3096">IF(LEN($A3096)&gt;0,SUMPRODUCT(($A3096=merged_names)*(_xlfn.TEXTAFTER(Q$2, "At ")=merged_belt_colours)*merged_months_at_rank),"")</f>
        <v/>
      </c>
      <c r="R3096" s="18" t="str" cm="1">
        <f t="array" ref="R3096">IF(LEN($A3096)&gt;0,SUMPRODUCT(($A3096=merged_names)*(_xlfn.TEXTAFTER(R$2, "At ")=merged_belt_colours)*merged_months_at_rank),"")</f>
        <v/>
      </c>
    </row>
    <row r="3097" spans="1:18" x14ac:dyDescent="0.25">
      <c r="A3097"/>
      <c r="B3097" s="15" t="str" cm="1">
        <f t="array" ref="B3097">IFERROR(IF(LEN(A3097)&gt;0, IF(SUMPRODUCT((Inactives[Key]=J3097)*(Inactives[Currently Inactive]))=1,"Inactive","Active"),""),"Active")</f>
        <v/>
      </c>
      <c r="C3097" s="16" t="str" cm="1">
        <f t="array" aca="1" ref="C3097" ca="1">IFERROR(_xlfn._xlws.FILTER(Inactives[Inactive On],(Inactives[Key]=J3097)*(Inactives[Currently Inactive]),""),"")</f>
        <v/>
      </c>
      <c r="D3097" s="16" t="str" cm="1">
        <f t="array" aca="1" ref="D3097" ca="1">IFERROR(INDEX(_xlfn.TEXTSPLIT(E3097," "),1),"")</f>
        <v/>
      </c>
      <c r="E3097" s="15" t="str" cm="1">
        <f t="array" aca="1" ref="E3097" ca="1">IFERROR(_xlfn._xlws.FILTER(merged_ranks,(merged_end_dates=DATE(9999,12,31))*(merged_names=A3097)),"")</f>
        <v/>
      </c>
      <c r="F3097" s="17" t="str">
        <f ca="1">_xlfn.XLOOKUP(J3097,Promotions[Promo Key],Promotions[Promo Date],"")</f>
        <v/>
      </c>
      <c r="G3097" s="18" t="str">
        <f t="shared" ca="1" si="203"/>
        <v/>
      </c>
      <c r="H3097" s="18" t="str">
        <f t="shared" ca="1" si="206"/>
        <v/>
      </c>
      <c r="I3097" s="17" t="str">
        <f>_xlfn.XLOOKUP(A3097,Students[Full Name],Students[Starting Rank],"")</f>
        <v/>
      </c>
      <c r="J3097" s="15" t="str">
        <f t="shared" ca="1" si="204"/>
        <v xml:space="preserve">: </v>
      </c>
      <c r="K3097" s="16" t="str">
        <f>_xlfn.XLOOKUP(A3097,Students[Full Name],Students[Start Date],"")</f>
        <v/>
      </c>
      <c r="L3097" s="18">
        <f t="shared" ca="1" si="205"/>
        <v>-1</v>
      </c>
      <c r="M3097" s="18" cm="1">
        <f t="array" aca="1" ref="M3097" ca="1">SUMPRODUCT(Inactives[Days Inactive]*(Inactives[Student]=A3097))/365</f>
        <v>0</v>
      </c>
      <c r="N3097" s="18" t="str" cm="1">
        <f t="array" ref="N3097">IF(LEN($A3097)&gt;0,SUMPRODUCT(($A3097=merged_names)*(_xlfn.TEXTAFTER(N$2, "At ")=merged_belt_colours)*merged_months_at_rank),"")</f>
        <v/>
      </c>
      <c r="O3097" s="18" t="str" cm="1">
        <f t="array" ref="O3097">IF(LEN($A3097)&gt;0,SUMPRODUCT(($A3097=merged_names)*(_xlfn.TEXTAFTER(O$2, "At ")=merged_belt_colours)*merged_months_at_rank),"")</f>
        <v/>
      </c>
      <c r="P3097" s="18" t="str" cm="1">
        <f t="array" ref="P3097">IF(LEN($A3097)&gt;0,SUMPRODUCT(($A3097=merged_names)*(_xlfn.TEXTAFTER(P$2, "At ")=merged_belt_colours)*merged_months_at_rank),"")</f>
        <v/>
      </c>
      <c r="Q3097" s="18" t="str" cm="1">
        <f t="array" ref="Q3097">IF(LEN($A3097)&gt;0,SUMPRODUCT(($A3097=merged_names)*(_xlfn.TEXTAFTER(Q$2, "At ")=merged_belt_colours)*merged_months_at_rank),"")</f>
        <v/>
      </c>
      <c r="R3097" s="18" t="str" cm="1">
        <f t="array" ref="R3097">IF(LEN($A3097)&gt;0,SUMPRODUCT(($A3097=merged_names)*(_xlfn.TEXTAFTER(R$2, "At ")=merged_belt_colours)*merged_months_at_rank),"")</f>
        <v/>
      </c>
    </row>
    <row r="3098" spans="1:18" x14ac:dyDescent="0.25">
      <c r="A3098"/>
      <c r="B3098" s="15" t="str" cm="1">
        <f t="array" ref="B3098">IFERROR(IF(LEN(A3098)&gt;0, IF(SUMPRODUCT((Inactives[Key]=J3098)*(Inactives[Currently Inactive]))=1,"Inactive","Active"),""),"Active")</f>
        <v/>
      </c>
      <c r="C3098" s="16" t="str" cm="1">
        <f t="array" aca="1" ref="C3098" ca="1">IFERROR(_xlfn._xlws.FILTER(Inactives[Inactive On],(Inactives[Key]=J3098)*(Inactives[Currently Inactive]),""),"")</f>
        <v/>
      </c>
      <c r="D3098" s="16" t="str" cm="1">
        <f t="array" aca="1" ref="D3098" ca="1">IFERROR(INDEX(_xlfn.TEXTSPLIT(E3098," "),1),"")</f>
        <v/>
      </c>
      <c r="E3098" s="15" t="str" cm="1">
        <f t="array" aca="1" ref="E3098" ca="1">IFERROR(_xlfn._xlws.FILTER(merged_ranks,(merged_end_dates=DATE(9999,12,31))*(merged_names=A3098)),"")</f>
        <v/>
      </c>
      <c r="F3098" s="17" t="str">
        <f ca="1">_xlfn.XLOOKUP(J3098,Promotions[Promo Key],Promotions[Promo Date],"")</f>
        <v/>
      </c>
      <c r="G3098" s="18" t="str">
        <f t="shared" ca="1" si="203"/>
        <v/>
      </c>
      <c r="H3098" s="18" t="str">
        <f t="shared" ca="1" si="206"/>
        <v/>
      </c>
      <c r="I3098" s="17" t="str">
        <f>_xlfn.XLOOKUP(A3098,Students[Full Name],Students[Starting Rank],"")</f>
        <v/>
      </c>
      <c r="J3098" s="15" t="str">
        <f t="shared" ca="1" si="204"/>
        <v xml:space="preserve">: </v>
      </c>
      <c r="K3098" s="16" t="str">
        <f>_xlfn.XLOOKUP(A3098,Students[Full Name],Students[Start Date],"")</f>
        <v/>
      </c>
      <c r="L3098" s="18">
        <f t="shared" ca="1" si="205"/>
        <v>-1</v>
      </c>
      <c r="M3098" s="18" cm="1">
        <f t="array" aca="1" ref="M3098" ca="1">SUMPRODUCT(Inactives[Days Inactive]*(Inactives[Student]=A3098))/365</f>
        <v>0</v>
      </c>
      <c r="N3098" s="18" t="str" cm="1">
        <f t="array" ref="N3098">IF(LEN($A3098)&gt;0,SUMPRODUCT(($A3098=merged_names)*(_xlfn.TEXTAFTER(N$2, "At ")=merged_belt_colours)*merged_months_at_rank),"")</f>
        <v/>
      </c>
      <c r="O3098" s="18" t="str" cm="1">
        <f t="array" ref="O3098">IF(LEN($A3098)&gt;0,SUMPRODUCT(($A3098=merged_names)*(_xlfn.TEXTAFTER(O$2, "At ")=merged_belt_colours)*merged_months_at_rank),"")</f>
        <v/>
      </c>
      <c r="P3098" s="18" t="str" cm="1">
        <f t="array" ref="P3098">IF(LEN($A3098)&gt;0,SUMPRODUCT(($A3098=merged_names)*(_xlfn.TEXTAFTER(P$2, "At ")=merged_belt_colours)*merged_months_at_rank),"")</f>
        <v/>
      </c>
      <c r="Q3098" s="18" t="str" cm="1">
        <f t="array" ref="Q3098">IF(LEN($A3098)&gt;0,SUMPRODUCT(($A3098=merged_names)*(_xlfn.TEXTAFTER(Q$2, "At ")=merged_belt_colours)*merged_months_at_rank),"")</f>
        <v/>
      </c>
      <c r="R3098" s="18" t="str" cm="1">
        <f t="array" ref="R3098">IF(LEN($A3098)&gt;0,SUMPRODUCT(($A3098=merged_names)*(_xlfn.TEXTAFTER(R$2, "At ")=merged_belt_colours)*merged_months_at_rank),"")</f>
        <v/>
      </c>
    </row>
    <row r="3099" spans="1:18" x14ac:dyDescent="0.25">
      <c r="A3099"/>
      <c r="B3099" s="15" t="str" cm="1">
        <f t="array" ref="B3099">IFERROR(IF(LEN(A3099)&gt;0, IF(SUMPRODUCT((Inactives[Key]=J3099)*(Inactives[Currently Inactive]))=1,"Inactive","Active"),""),"Active")</f>
        <v/>
      </c>
      <c r="C3099" s="16" t="str" cm="1">
        <f t="array" aca="1" ref="C3099" ca="1">IFERROR(_xlfn._xlws.FILTER(Inactives[Inactive On],(Inactives[Key]=J3099)*(Inactives[Currently Inactive]),""),"")</f>
        <v/>
      </c>
      <c r="D3099" s="16" t="str" cm="1">
        <f t="array" aca="1" ref="D3099" ca="1">IFERROR(INDEX(_xlfn.TEXTSPLIT(E3099," "),1),"")</f>
        <v/>
      </c>
      <c r="E3099" s="15" t="str" cm="1">
        <f t="array" aca="1" ref="E3099" ca="1">IFERROR(_xlfn._xlws.FILTER(merged_ranks,(merged_end_dates=DATE(9999,12,31))*(merged_names=A3099)),"")</f>
        <v/>
      </c>
      <c r="F3099" s="17" t="str">
        <f ca="1">_xlfn.XLOOKUP(J3099,Promotions[Promo Key],Promotions[Promo Date],"")</f>
        <v/>
      </c>
      <c r="G3099" s="18" t="str">
        <f t="shared" ca="1" si="203"/>
        <v/>
      </c>
      <c r="H3099" s="18" t="str">
        <f t="shared" ca="1" si="206"/>
        <v/>
      </c>
      <c r="I3099" s="17" t="str">
        <f>_xlfn.XLOOKUP(A3099,Students[Full Name],Students[Starting Rank],"")</f>
        <v/>
      </c>
      <c r="J3099" s="15" t="str">
        <f t="shared" ca="1" si="204"/>
        <v xml:space="preserve">: </v>
      </c>
      <c r="K3099" s="16" t="str">
        <f>_xlfn.XLOOKUP(A3099,Students[Full Name],Students[Start Date],"")</f>
        <v/>
      </c>
      <c r="L3099" s="18">
        <f t="shared" ca="1" si="205"/>
        <v>-1</v>
      </c>
      <c r="M3099" s="18" cm="1">
        <f t="array" aca="1" ref="M3099" ca="1">SUMPRODUCT(Inactives[Days Inactive]*(Inactives[Student]=A3099))/365</f>
        <v>0</v>
      </c>
      <c r="N3099" s="18" t="str" cm="1">
        <f t="array" ref="N3099">IF(LEN($A3099)&gt;0,SUMPRODUCT(($A3099=merged_names)*(_xlfn.TEXTAFTER(N$2, "At ")=merged_belt_colours)*merged_months_at_rank),"")</f>
        <v/>
      </c>
      <c r="O3099" s="18" t="str" cm="1">
        <f t="array" ref="O3099">IF(LEN($A3099)&gt;0,SUMPRODUCT(($A3099=merged_names)*(_xlfn.TEXTAFTER(O$2, "At ")=merged_belt_colours)*merged_months_at_rank),"")</f>
        <v/>
      </c>
      <c r="P3099" s="18" t="str" cm="1">
        <f t="array" ref="P3099">IF(LEN($A3099)&gt;0,SUMPRODUCT(($A3099=merged_names)*(_xlfn.TEXTAFTER(P$2, "At ")=merged_belt_colours)*merged_months_at_rank),"")</f>
        <v/>
      </c>
      <c r="Q3099" s="18" t="str" cm="1">
        <f t="array" ref="Q3099">IF(LEN($A3099)&gt;0,SUMPRODUCT(($A3099=merged_names)*(_xlfn.TEXTAFTER(Q$2, "At ")=merged_belt_colours)*merged_months_at_rank),"")</f>
        <v/>
      </c>
      <c r="R3099" s="18" t="str" cm="1">
        <f t="array" ref="R3099">IF(LEN($A3099)&gt;0,SUMPRODUCT(($A3099=merged_names)*(_xlfn.TEXTAFTER(R$2, "At ")=merged_belt_colours)*merged_months_at_rank),"")</f>
        <v/>
      </c>
    </row>
    <row r="3100" spans="1:18" x14ac:dyDescent="0.25">
      <c r="A3100"/>
      <c r="B3100" s="15" t="str" cm="1">
        <f t="array" ref="B3100">IFERROR(IF(LEN(A3100)&gt;0, IF(SUMPRODUCT((Inactives[Key]=J3100)*(Inactives[Currently Inactive]))=1,"Inactive","Active"),""),"Active")</f>
        <v/>
      </c>
      <c r="C3100" s="16" t="str" cm="1">
        <f t="array" aca="1" ref="C3100" ca="1">IFERROR(_xlfn._xlws.FILTER(Inactives[Inactive On],(Inactives[Key]=J3100)*(Inactives[Currently Inactive]),""),"")</f>
        <v/>
      </c>
      <c r="D3100" s="16" t="str" cm="1">
        <f t="array" aca="1" ref="D3100" ca="1">IFERROR(INDEX(_xlfn.TEXTSPLIT(E3100," "),1),"")</f>
        <v/>
      </c>
      <c r="E3100" s="15" t="str" cm="1">
        <f t="array" aca="1" ref="E3100" ca="1">IFERROR(_xlfn._xlws.FILTER(merged_ranks,(merged_end_dates=DATE(9999,12,31))*(merged_names=A3100)),"")</f>
        <v/>
      </c>
      <c r="F3100" s="17" t="str">
        <f ca="1">_xlfn.XLOOKUP(J3100,Promotions[Promo Key],Promotions[Promo Date],"")</f>
        <v/>
      </c>
      <c r="G3100" s="18" t="str">
        <f t="shared" ref="G3100:G3163" ca="1" si="207">IFERROR((TODAY()-F3100)/30.5, "")</f>
        <v/>
      </c>
      <c r="H3100" s="18" t="str">
        <f t="shared" ca="1" si="206"/>
        <v/>
      </c>
      <c r="I3100" s="17" t="str">
        <f>_xlfn.XLOOKUP(A3100,Students[Full Name],Students[Starting Rank],"")</f>
        <v/>
      </c>
      <c r="J3100" s="15" t="str">
        <f t="shared" ref="J3100:J3163" ca="1" si="208">A3100&amp;": "&amp;E3100</f>
        <v xml:space="preserve">: </v>
      </c>
      <c r="K3100" s="16" t="str">
        <f>_xlfn.XLOOKUP(A3100,Students[Full Name],Students[Start Date],"")</f>
        <v/>
      </c>
      <c r="L3100" s="18">
        <f t="shared" ref="L3100:L3163" ca="1" si="209">IF(LEN(C3100)&gt;0,(TODAY()-C3100)/30.5,-1)</f>
        <v>-1</v>
      </c>
      <c r="M3100" s="18" cm="1">
        <f t="array" aca="1" ref="M3100" ca="1">SUMPRODUCT(Inactives[Days Inactive]*(Inactives[Student]=A3100))/365</f>
        <v>0</v>
      </c>
      <c r="N3100" s="18" t="str" cm="1">
        <f t="array" ref="N3100">IF(LEN($A3100)&gt;0,SUMPRODUCT(($A3100=merged_names)*(_xlfn.TEXTAFTER(N$2, "At ")=merged_belt_colours)*merged_months_at_rank),"")</f>
        <v/>
      </c>
      <c r="O3100" s="18" t="str" cm="1">
        <f t="array" ref="O3100">IF(LEN($A3100)&gt;0,SUMPRODUCT(($A3100=merged_names)*(_xlfn.TEXTAFTER(O$2, "At ")=merged_belt_colours)*merged_months_at_rank),"")</f>
        <v/>
      </c>
      <c r="P3100" s="18" t="str" cm="1">
        <f t="array" ref="P3100">IF(LEN($A3100)&gt;0,SUMPRODUCT(($A3100=merged_names)*(_xlfn.TEXTAFTER(P$2, "At ")=merged_belt_colours)*merged_months_at_rank),"")</f>
        <v/>
      </c>
      <c r="Q3100" s="18" t="str" cm="1">
        <f t="array" ref="Q3100">IF(LEN($A3100)&gt;0,SUMPRODUCT(($A3100=merged_names)*(_xlfn.TEXTAFTER(Q$2, "At ")=merged_belt_colours)*merged_months_at_rank),"")</f>
        <v/>
      </c>
      <c r="R3100" s="18" t="str" cm="1">
        <f t="array" ref="R3100">IF(LEN($A3100)&gt;0,SUMPRODUCT(($A3100=merged_names)*(_xlfn.TEXTAFTER(R$2, "At ")=merged_belt_colours)*merged_months_at_rank),"")</f>
        <v/>
      </c>
    </row>
    <row r="3101" spans="1:18" x14ac:dyDescent="0.25">
      <c r="A3101"/>
      <c r="B3101" s="15" t="str" cm="1">
        <f t="array" ref="B3101">IFERROR(IF(LEN(A3101)&gt;0, IF(SUMPRODUCT((Inactives[Key]=J3101)*(Inactives[Currently Inactive]))=1,"Inactive","Active"),""),"Active")</f>
        <v/>
      </c>
      <c r="C3101" s="16" t="str" cm="1">
        <f t="array" aca="1" ref="C3101" ca="1">IFERROR(_xlfn._xlws.FILTER(Inactives[Inactive On],(Inactives[Key]=J3101)*(Inactives[Currently Inactive]),""),"")</f>
        <v/>
      </c>
      <c r="D3101" s="16" t="str" cm="1">
        <f t="array" aca="1" ref="D3101" ca="1">IFERROR(INDEX(_xlfn.TEXTSPLIT(E3101," "),1),"")</f>
        <v/>
      </c>
      <c r="E3101" s="15" t="str" cm="1">
        <f t="array" aca="1" ref="E3101" ca="1">IFERROR(_xlfn._xlws.FILTER(merged_ranks,(merged_end_dates=DATE(9999,12,31))*(merged_names=A3101)),"")</f>
        <v/>
      </c>
      <c r="F3101" s="17" t="str">
        <f ca="1">_xlfn.XLOOKUP(J3101,Promotions[Promo Key],Promotions[Promo Date],"")</f>
        <v/>
      </c>
      <c r="G3101" s="18" t="str">
        <f t="shared" ca="1" si="207"/>
        <v/>
      </c>
      <c r="H3101" s="18" t="str">
        <f t="shared" ca="1" si="206"/>
        <v/>
      </c>
      <c r="I3101" s="17" t="str">
        <f>_xlfn.XLOOKUP(A3101,Students[Full Name],Students[Starting Rank],"")</f>
        <v/>
      </c>
      <c r="J3101" s="15" t="str">
        <f t="shared" ca="1" si="208"/>
        <v xml:space="preserve">: </v>
      </c>
      <c r="K3101" s="16" t="str">
        <f>_xlfn.XLOOKUP(A3101,Students[Full Name],Students[Start Date],"")</f>
        <v/>
      </c>
      <c r="L3101" s="18">
        <f t="shared" ca="1" si="209"/>
        <v>-1</v>
      </c>
      <c r="M3101" s="18" cm="1">
        <f t="array" aca="1" ref="M3101" ca="1">SUMPRODUCT(Inactives[Days Inactive]*(Inactives[Student]=A3101))/365</f>
        <v>0</v>
      </c>
      <c r="N3101" s="18" t="str" cm="1">
        <f t="array" ref="N3101">IF(LEN($A3101)&gt;0,SUMPRODUCT(($A3101=merged_names)*(_xlfn.TEXTAFTER(N$2, "At ")=merged_belt_colours)*merged_months_at_rank),"")</f>
        <v/>
      </c>
      <c r="O3101" s="18" t="str" cm="1">
        <f t="array" ref="O3101">IF(LEN($A3101)&gt;0,SUMPRODUCT(($A3101=merged_names)*(_xlfn.TEXTAFTER(O$2, "At ")=merged_belt_colours)*merged_months_at_rank),"")</f>
        <v/>
      </c>
      <c r="P3101" s="18" t="str" cm="1">
        <f t="array" ref="P3101">IF(LEN($A3101)&gt;0,SUMPRODUCT(($A3101=merged_names)*(_xlfn.TEXTAFTER(P$2, "At ")=merged_belt_colours)*merged_months_at_rank),"")</f>
        <v/>
      </c>
      <c r="Q3101" s="18" t="str" cm="1">
        <f t="array" ref="Q3101">IF(LEN($A3101)&gt;0,SUMPRODUCT(($A3101=merged_names)*(_xlfn.TEXTAFTER(Q$2, "At ")=merged_belt_colours)*merged_months_at_rank),"")</f>
        <v/>
      </c>
      <c r="R3101" s="18" t="str" cm="1">
        <f t="array" ref="R3101">IF(LEN($A3101)&gt;0,SUMPRODUCT(($A3101=merged_names)*(_xlfn.TEXTAFTER(R$2, "At ")=merged_belt_colours)*merged_months_at_rank),"")</f>
        <v/>
      </c>
    </row>
    <row r="3102" spans="1:18" x14ac:dyDescent="0.25">
      <c r="A3102"/>
      <c r="B3102" s="15" t="str" cm="1">
        <f t="array" ref="B3102">IFERROR(IF(LEN(A3102)&gt;0, IF(SUMPRODUCT((Inactives[Key]=J3102)*(Inactives[Currently Inactive]))=1,"Inactive","Active"),""),"Active")</f>
        <v/>
      </c>
      <c r="C3102" s="16" t="str" cm="1">
        <f t="array" aca="1" ref="C3102" ca="1">IFERROR(_xlfn._xlws.FILTER(Inactives[Inactive On],(Inactives[Key]=J3102)*(Inactives[Currently Inactive]),""),"")</f>
        <v/>
      </c>
      <c r="D3102" s="16" t="str" cm="1">
        <f t="array" aca="1" ref="D3102" ca="1">IFERROR(INDEX(_xlfn.TEXTSPLIT(E3102," "),1),"")</f>
        <v/>
      </c>
      <c r="E3102" s="15" t="str" cm="1">
        <f t="array" aca="1" ref="E3102" ca="1">IFERROR(_xlfn._xlws.FILTER(merged_ranks,(merged_end_dates=DATE(9999,12,31))*(merged_names=A3102)),"")</f>
        <v/>
      </c>
      <c r="F3102" s="17" t="str">
        <f ca="1">_xlfn.XLOOKUP(J3102,Promotions[Promo Key],Promotions[Promo Date],"")</f>
        <v/>
      </c>
      <c r="G3102" s="18" t="str">
        <f t="shared" ca="1" si="207"/>
        <v/>
      </c>
      <c r="H3102" s="18" t="str">
        <f t="shared" ca="1" si="206"/>
        <v/>
      </c>
      <c r="I3102" s="17" t="str">
        <f>_xlfn.XLOOKUP(A3102,Students[Full Name],Students[Starting Rank],"")</f>
        <v/>
      </c>
      <c r="J3102" s="15" t="str">
        <f t="shared" ca="1" si="208"/>
        <v xml:space="preserve">: </v>
      </c>
      <c r="K3102" s="16" t="str">
        <f>_xlfn.XLOOKUP(A3102,Students[Full Name],Students[Start Date],"")</f>
        <v/>
      </c>
      <c r="L3102" s="18">
        <f t="shared" ca="1" si="209"/>
        <v>-1</v>
      </c>
      <c r="M3102" s="18" cm="1">
        <f t="array" aca="1" ref="M3102" ca="1">SUMPRODUCT(Inactives[Days Inactive]*(Inactives[Student]=A3102))/365</f>
        <v>0</v>
      </c>
      <c r="N3102" s="18" t="str" cm="1">
        <f t="array" ref="N3102">IF(LEN($A3102)&gt;0,SUMPRODUCT(($A3102=merged_names)*(_xlfn.TEXTAFTER(N$2, "At ")=merged_belt_colours)*merged_months_at_rank),"")</f>
        <v/>
      </c>
      <c r="O3102" s="18" t="str" cm="1">
        <f t="array" ref="O3102">IF(LEN($A3102)&gt;0,SUMPRODUCT(($A3102=merged_names)*(_xlfn.TEXTAFTER(O$2, "At ")=merged_belt_colours)*merged_months_at_rank),"")</f>
        <v/>
      </c>
      <c r="P3102" s="18" t="str" cm="1">
        <f t="array" ref="P3102">IF(LEN($A3102)&gt;0,SUMPRODUCT(($A3102=merged_names)*(_xlfn.TEXTAFTER(P$2, "At ")=merged_belt_colours)*merged_months_at_rank),"")</f>
        <v/>
      </c>
      <c r="Q3102" s="18" t="str" cm="1">
        <f t="array" ref="Q3102">IF(LEN($A3102)&gt;0,SUMPRODUCT(($A3102=merged_names)*(_xlfn.TEXTAFTER(Q$2, "At ")=merged_belt_colours)*merged_months_at_rank),"")</f>
        <v/>
      </c>
      <c r="R3102" s="18" t="str" cm="1">
        <f t="array" ref="R3102">IF(LEN($A3102)&gt;0,SUMPRODUCT(($A3102=merged_names)*(_xlfn.TEXTAFTER(R$2, "At ")=merged_belt_colours)*merged_months_at_rank),"")</f>
        <v/>
      </c>
    </row>
    <row r="3103" spans="1:18" x14ac:dyDescent="0.25">
      <c r="A3103"/>
      <c r="B3103" s="15" t="str" cm="1">
        <f t="array" ref="B3103">IFERROR(IF(LEN(A3103)&gt;0, IF(SUMPRODUCT((Inactives[Key]=J3103)*(Inactives[Currently Inactive]))=1,"Inactive","Active"),""),"Active")</f>
        <v/>
      </c>
      <c r="C3103" s="16" t="str" cm="1">
        <f t="array" aca="1" ref="C3103" ca="1">IFERROR(_xlfn._xlws.FILTER(Inactives[Inactive On],(Inactives[Key]=J3103)*(Inactives[Currently Inactive]),""),"")</f>
        <v/>
      </c>
      <c r="D3103" s="16" t="str" cm="1">
        <f t="array" aca="1" ref="D3103" ca="1">IFERROR(INDEX(_xlfn.TEXTSPLIT(E3103," "),1),"")</f>
        <v/>
      </c>
      <c r="E3103" s="15" t="str" cm="1">
        <f t="array" aca="1" ref="E3103" ca="1">IFERROR(_xlfn._xlws.FILTER(merged_ranks,(merged_end_dates=DATE(9999,12,31))*(merged_names=A3103)),"")</f>
        <v/>
      </c>
      <c r="F3103" s="17" t="str">
        <f ca="1">_xlfn.XLOOKUP(J3103,Promotions[Promo Key],Promotions[Promo Date],"")</f>
        <v/>
      </c>
      <c r="G3103" s="18" t="str">
        <f t="shared" ca="1" si="207"/>
        <v/>
      </c>
      <c r="H3103" s="18" t="str">
        <f t="shared" ca="1" si="206"/>
        <v/>
      </c>
      <c r="I3103" s="17" t="str">
        <f>_xlfn.XLOOKUP(A3103,Students[Full Name],Students[Starting Rank],"")</f>
        <v/>
      </c>
      <c r="J3103" s="15" t="str">
        <f t="shared" ca="1" si="208"/>
        <v xml:space="preserve">: </v>
      </c>
      <c r="K3103" s="16" t="str">
        <f>_xlfn.XLOOKUP(A3103,Students[Full Name],Students[Start Date],"")</f>
        <v/>
      </c>
      <c r="L3103" s="18">
        <f t="shared" ca="1" si="209"/>
        <v>-1</v>
      </c>
      <c r="M3103" s="18" cm="1">
        <f t="array" aca="1" ref="M3103" ca="1">SUMPRODUCT(Inactives[Days Inactive]*(Inactives[Student]=A3103))/365</f>
        <v>0</v>
      </c>
      <c r="N3103" s="18" t="str" cm="1">
        <f t="array" ref="N3103">IF(LEN($A3103)&gt;0,SUMPRODUCT(($A3103=merged_names)*(_xlfn.TEXTAFTER(N$2, "At ")=merged_belt_colours)*merged_months_at_rank),"")</f>
        <v/>
      </c>
      <c r="O3103" s="18" t="str" cm="1">
        <f t="array" ref="O3103">IF(LEN($A3103)&gt;0,SUMPRODUCT(($A3103=merged_names)*(_xlfn.TEXTAFTER(O$2, "At ")=merged_belt_colours)*merged_months_at_rank),"")</f>
        <v/>
      </c>
      <c r="P3103" s="18" t="str" cm="1">
        <f t="array" ref="P3103">IF(LEN($A3103)&gt;0,SUMPRODUCT(($A3103=merged_names)*(_xlfn.TEXTAFTER(P$2, "At ")=merged_belt_colours)*merged_months_at_rank),"")</f>
        <v/>
      </c>
      <c r="Q3103" s="18" t="str" cm="1">
        <f t="array" ref="Q3103">IF(LEN($A3103)&gt;0,SUMPRODUCT(($A3103=merged_names)*(_xlfn.TEXTAFTER(Q$2, "At ")=merged_belt_colours)*merged_months_at_rank),"")</f>
        <v/>
      </c>
      <c r="R3103" s="18" t="str" cm="1">
        <f t="array" ref="R3103">IF(LEN($A3103)&gt;0,SUMPRODUCT(($A3103=merged_names)*(_xlfn.TEXTAFTER(R$2, "At ")=merged_belt_colours)*merged_months_at_rank),"")</f>
        <v/>
      </c>
    </row>
    <row r="3104" spans="1:18" x14ac:dyDescent="0.25">
      <c r="A3104"/>
      <c r="B3104" s="15" t="str" cm="1">
        <f t="array" ref="B3104">IFERROR(IF(LEN(A3104)&gt;0, IF(SUMPRODUCT((Inactives[Key]=J3104)*(Inactives[Currently Inactive]))=1,"Inactive","Active"),""),"Active")</f>
        <v/>
      </c>
      <c r="C3104" s="16" t="str" cm="1">
        <f t="array" aca="1" ref="C3104" ca="1">IFERROR(_xlfn._xlws.FILTER(Inactives[Inactive On],(Inactives[Key]=J3104)*(Inactives[Currently Inactive]),""),"")</f>
        <v/>
      </c>
      <c r="D3104" s="16" t="str" cm="1">
        <f t="array" aca="1" ref="D3104" ca="1">IFERROR(INDEX(_xlfn.TEXTSPLIT(E3104," "),1),"")</f>
        <v/>
      </c>
      <c r="E3104" s="15" t="str" cm="1">
        <f t="array" aca="1" ref="E3104" ca="1">IFERROR(_xlfn._xlws.FILTER(merged_ranks,(merged_end_dates=DATE(9999,12,31))*(merged_names=A3104)),"")</f>
        <v/>
      </c>
      <c r="F3104" s="17" t="str">
        <f ca="1">_xlfn.XLOOKUP(J3104,Promotions[Promo Key],Promotions[Promo Date],"")</f>
        <v/>
      </c>
      <c r="G3104" s="18" t="str">
        <f t="shared" ca="1" si="207"/>
        <v/>
      </c>
      <c r="H3104" s="18" t="str">
        <f t="shared" ca="1" si="206"/>
        <v/>
      </c>
      <c r="I3104" s="17" t="str">
        <f>_xlfn.XLOOKUP(A3104,Students[Full Name],Students[Starting Rank],"")</f>
        <v/>
      </c>
      <c r="J3104" s="15" t="str">
        <f t="shared" ca="1" si="208"/>
        <v xml:space="preserve">: </v>
      </c>
      <c r="K3104" s="16" t="str">
        <f>_xlfn.XLOOKUP(A3104,Students[Full Name],Students[Start Date],"")</f>
        <v/>
      </c>
      <c r="L3104" s="18">
        <f t="shared" ca="1" si="209"/>
        <v>-1</v>
      </c>
      <c r="M3104" s="18" cm="1">
        <f t="array" aca="1" ref="M3104" ca="1">SUMPRODUCT(Inactives[Days Inactive]*(Inactives[Student]=A3104))/365</f>
        <v>0</v>
      </c>
      <c r="N3104" s="18" t="str" cm="1">
        <f t="array" ref="N3104">IF(LEN($A3104)&gt;0,SUMPRODUCT(($A3104=merged_names)*(_xlfn.TEXTAFTER(N$2, "At ")=merged_belt_colours)*merged_months_at_rank),"")</f>
        <v/>
      </c>
      <c r="O3104" s="18" t="str" cm="1">
        <f t="array" ref="O3104">IF(LEN($A3104)&gt;0,SUMPRODUCT(($A3104=merged_names)*(_xlfn.TEXTAFTER(O$2, "At ")=merged_belt_colours)*merged_months_at_rank),"")</f>
        <v/>
      </c>
      <c r="P3104" s="18" t="str" cm="1">
        <f t="array" ref="P3104">IF(LEN($A3104)&gt;0,SUMPRODUCT(($A3104=merged_names)*(_xlfn.TEXTAFTER(P$2, "At ")=merged_belt_colours)*merged_months_at_rank),"")</f>
        <v/>
      </c>
      <c r="Q3104" s="18" t="str" cm="1">
        <f t="array" ref="Q3104">IF(LEN($A3104)&gt;0,SUMPRODUCT(($A3104=merged_names)*(_xlfn.TEXTAFTER(Q$2, "At ")=merged_belt_colours)*merged_months_at_rank),"")</f>
        <v/>
      </c>
      <c r="R3104" s="18" t="str" cm="1">
        <f t="array" ref="R3104">IF(LEN($A3104)&gt;0,SUMPRODUCT(($A3104=merged_names)*(_xlfn.TEXTAFTER(R$2, "At ")=merged_belt_colours)*merged_months_at_rank),"")</f>
        <v/>
      </c>
    </row>
    <row r="3105" spans="1:18" x14ac:dyDescent="0.25">
      <c r="A3105"/>
      <c r="B3105" s="15" t="str" cm="1">
        <f t="array" ref="B3105">IFERROR(IF(LEN(A3105)&gt;0, IF(SUMPRODUCT((Inactives[Key]=J3105)*(Inactives[Currently Inactive]))=1,"Inactive","Active"),""),"Active")</f>
        <v/>
      </c>
      <c r="C3105" s="16" t="str" cm="1">
        <f t="array" aca="1" ref="C3105" ca="1">IFERROR(_xlfn._xlws.FILTER(Inactives[Inactive On],(Inactives[Key]=J3105)*(Inactives[Currently Inactive]),""),"")</f>
        <v/>
      </c>
      <c r="D3105" s="16" t="str" cm="1">
        <f t="array" aca="1" ref="D3105" ca="1">IFERROR(INDEX(_xlfn.TEXTSPLIT(E3105," "),1),"")</f>
        <v/>
      </c>
      <c r="E3105" s="15" t="str" cm="1">
        <f t="array" aca="1" ref="E3105" ca="1">IFERROR(_xlfn._xlws.FILTER(merged_ranks,(merged_end_dates=DATE(9999,12,31))*(merged_names=A3105)),"")</f>
        <v/>
      </c>
      <c r="F3105" s="17" t="str">
        <f ca="1">_xlfn.XLOOKUP(J3105,Promotions[Promo Key],Promotions[Promo Date],"")</f>
        <v/>
      </c>
      <c r="G3105" s="18" t="str">
        <f t="shared" ca="1" si="207"/>
        <v/>
      </c>
      <c r="H3105" s="18" t="str">
        <f t="shared" ca="1" si="206"/>
        <v/>
      </c>
      <c r="I3105" s="17" t="str">
        <f>_xlfn.XLOOKUP(A3105,Students[Full Name],Students[Starting Rank],"")</f>
        <v/>
      </c>
      <c r="J3105" s="15" t="str">
        <f t="shared" ca="1" si="208"/>
        <v xml:space="preserve">: </v>
      </c>
      <c r="K3105" s="16" t="str">
        <f>_xlfn.XLOOKUP(A3105,Students[Full Name],Students[Start Date],"")</f>
        <v/>
      </c>
      <c r="L3105" s="18">
        <f t="shared" ca="1" si="209"/>
        <v>-1</v>
      </c>
      <c r="M3105" s="18" cm="1">
        <f t="array" aca="1" ref="M3105" ca="1">SUMPRODUCT(Inactives[Days Inactive]*(Inactives[Student]=A3105))/365</f>
        <v>0</v>
      </c>
      <c r="N3105" s="18" t="str" cm="1">
        <f t="array" ref="N3105">IF(LEN($A3105)&gt;0,SUMPRODUCT(($A3105=merged_names)*(_xlfn.TEXTAFTER(N$2, "At ")=merged_belt_colours)*merged_months_at_rank),"")</f>
        <v/>
      </c>
      <c r="O3105" s="18" t="str" cm="1">
        <f t="array" ref="O3105">IF(LEN($A3105)&gt;0,SUMPRODUCT(($A3105=merged_names)*(_xlfn.TEXTAFTER(O$2, "At ")=merged_belt_colours)*merged_months_at_rank),"")</f>
        <v/>
      </c>
      <c r="P3105" s="18" t="str" cm="1">
        <f t="array" ref="P3105">IF(LEN($A3105)&gt;0,SUMPRODUCT(($A3105=merged_names)*(_xlfn.TEXTAFTER(P$2, "At ")=merged_belt_colours)*merged_months_at_rank),"")</f>
        <v/>
      </c>
      <c r="Q3105" s="18" t="str" cm="1">
        <f t="array" ref="Q3105">IF(LEN($A3105)&gt;0,SUMPRODUCT(($A3105=merged_names)*(_xlfn.TEXTAFTER(Q$2, "At ")=merged_belt_colours)*merged_months_at_rank),"")</f>
        <v/>
      </c>
      <c r="R3105" s="18" t="str" cm="1">
        <f t="array" ref="R3105">IF(LEN($A3105)&gt;0,SUMPRODUCT(($A3105=merged_names)*(_xlfn.TEXTAFTER(R$2, "At ")=merged_belt_colours)*merged_months_at_rank),"")</f>
        <v/>
      </c>
    </row>
    <row r="3106" spans="1:18" x14ac:dyDescent="0.25">
      <c r="A3106"/>
      <c r="B3106" s="15" t="str" cm="1">
        <f t="array" ref="B3106">IFERROR(IF(LEN(A3106)&gt;0, IF(SUMPRODUCT((Inactives[Key]=J3106)*(Inactives[Currently Inactive]))=1,"Inactive","Active"),""),"Active")</f>
        <v/>
      </c>
      <c r="C3106" s="16" t="str" cm="1">
        <f t="array" aca="1" ref="C3106" ca="1">IFERROR(_xlfn._xlws.FILTER(Inactives[Inactive On],(Inactives[Key]=J3106)*(Inactives[Currently Inactive]),""),"")</f>
        <v/>
      </c>
      <c r="D3106" s="16" t="str" cm="1">
        <f t="array" aca="1" ref="D3106" ca="1">IFERROR(INDEX(_xlfn.TEXTSPLIT(E3106," "),1),"")</f>
        <v/>
      </c>
      <c r="E3106" s="15" t="str" cm="1">
        <f t="array" aca="1" ref="E3106" ca="1">IFERROR(_xlfn._xlws.FILTER(merged_ranks,(merged_end_dates=DATE(9999,12,31))*(merged_names=A3106)),"")</f>
        <v/>
      </c>
      <c r="F3106" s="17" t="str">
        <f ca="1">_xlfn.XLOOKUP(J3106,Promotions[Promo Key],Promotions[Promo Date],"")</f>
        <v/>
      </c>
      <c r="G3106" s="18" t="str">
        <f t="shared" ca="1" si="207"/>
        <v/>
      </c>
      <c r="H3106" s="18" t="str">
        <f t="shared" ca="1" si="206"/>
        <v/>
      </c>
      <c r="I3106" s="17" t="str">
        <f>_xlfn.XLOOKUP(A3106,Students[Full Name],Students[Starting Rank],"")</f>
        <v/>
      </c>
      <c r="J3106" s="15" t="str">
        <f t="shared" ca="1" si="208"/>
        <v xml:space="preserve">: </v>
      </c>
      <c r="K3106" s="16" t="str">
        <f>_xlfn.XLOOKUP(A3106,Students[Full Name],Students[Start Date],"")</f>
        <v/>
      </c>
      <c r="L3106" s="18">
        <f t="shared" ca="1" si="209"/>
        <v>-1</v>
      </c>
      <c r="M3106" s="18" cm="1">
        <f t="array" aca="1" ref="M3106" ca="1">SUMPRODUCT(Inactives[Days Inactive]*(Inactives[Student]=A3106))/365</f>
        <v>0</v>
      </c>
      <c r="N3106" s="18" t="str" cm="1">
        <f t="array" ref="N3106">IF(LEN($A3106)&gt;0,SUMPRODUCT(($A3106=merged_names)*(_xlfn.TEXTAFTER(N$2, "At ")=merged_belt_colours)*merged_months_at_rank),"")</f>
        <v/>
      </c>
      <c r="O3106" s="18" t="str" cm="1">
        <f t="array" ref="O3106">IF(LEN($A3106)&gt;0,SUMPRODUCT(($A3106=merged_names)*(_xlfn.TEXTAFTER(O$2, "At ")=merged_belt_colours)*merged_months_at_rank),"")</f>
        <v/>
      </c>
      <c r="P3106" s="18" t="str" cm="1">
        <f t="array" ref="P3106">IF(LEN($A3106)&gt;0,SUMPRODUCT(($A3106=merged_names)*(_xlfn.TEXTAFTER(P$2, "At ")=merged_belt_colours)*merged_months_at_rank),"")</f>
        <v/>
      </c>
      <c r="Q3106" s="18" t="str" cm="1">
        <f t="array" ref="Q3106">IF(LEN($A3106)&gt;0,SUMPRODUCT(($A3106=merged_names)*(_xlfn.TEXTAFTER(Q$2, "At ")=merged_belt_colours)*merged_months_at_rank),"")</f>
        <v/>
      </c>
      <c r="R3106" s="18" t="str" cm="1">
        <f t="array" ref="R3106">IF(LEN($A3106)&gt;0,SUMPRODUCT(($A3106=merged_names)*(_xlfn.TEXTAFTER(R$2, "At ")=merged_belt_colours)*merged_months_at_rank),"")</f>
        <v/>
      </c>
    </row>
    <row r="3107" spans="1:18" x14ac:dyDescent="0.25">
      <c r="A3107"/>
      <c r="B3107" s="15" t="str" cm="1">
        <f t="array" ref="B3107">IFERROR(IF(LEN(A3107)&gt;0, IF(SUMPRODUCT((Inactives[Key]=J3107)*(Inactives[Currently Inactive]))=1,"Inactive","Active"),""),"Active")</f>
        <v/>
      </c>
      <c r="C3107" s="16" t="str" cm="1">
        <f t="array" aca="1" ref="C3107" ca="1">IFERROR(_xlfn._xlws.FILTER(Inactives[Inactive On],(Inactives[Key]=J3107)*(Inactives[Currently Inactive]),""),"")</f>
        <v/>
      </c>
      <c r="D3107" s="16" t="str" cm="1">
        <f t="array" aca="1" ref="D3107" ca="1">IFERROR(INDEX(_xlfn.TEXTSPLIT(E3107," "),1),"")</f>
        <v/>
      </c>
      <c r="E3107" s="15" t="str" cm="1">
        <f t="array" aca="1" ref="E3107" ca="1">IFERROR(_xlfn._xlws.FILTER(merged_ranks,(merged_end_dates=DATE(9999,12,31))*(merged_names=A3107)),"")</f>
        <v/>
      </c>
      <c r="F3107" s="17" t="str">
        <f ca="1">_xlfn.XLOOKUP(J3107,Promotions[Promo Key],Promotions[Promo Date],"")</f>
        <v/>
      </c>
      <c r="G3107" s="18" t="str">
        <f t="shared" ca="1" si="207"/>
        <v/>
      </c>
      <c r="H3107" s="18" t="str">
        <f t="shared" ca="1" si="206"/>
        <v/>
      </c>
      <c r="I3107" s="17" t="str">
        <f>_xlfn.XLOOKUP(A3107,Students[Full Name],Students[Starting Rank],"")</f>
        <v/>
      </c>
      <c r="J3107" s="15" t="str">
        <f t="shared" ca="1" si="208"/>
        <v xml:space="preserve">: </v>
      </c>
      <c r="K3107" s="16" t="str">
        <f>_xlfn.XLOOKUP(A3107,Students[Full Name],Students[Start Date],"")</f>
        <v/>
      </c>
      <c r="L3107" s="18">
        <f t="shared" ca="1" si="209"/>
        <v>-1</v>
      </c>
      <c r="M3107" s="18" cm="1">
        <f t="array" aca="1" ref="M3107" ca="1">SUMPRODUCT(Inactives[Days Inactive]*(Inactives[Student]=A3107))/365</f>
        <v>0</v>
      </c>
      <c r="N3107" s="18" t="str" cm="1">
        <f t="array" ref="N3107">IF(LEN($A3107)&gt;0,SUMPRODUCT(($A3107=merged_names)*(_xlfn.TEXTAFTER(N$2, "At ")=merged_belt_colours)*merged_months_at_rank),"")</f>
        <v/>
      </c>
      <c r="O3107" s="18" t="str" cm="1">
        <f t="array" ref="O3107">IF(LEN($A3107)&gt;0,SUMPRODUCT(($A3107=merged_names)*(_xlfn.TEXTAFTER(O$2, "At ")=merged_belt_colours)*merged_months_at_rank),"")</f>
        <v/>
      </c>
      <c r="P3107" s="18" t="str" cm="1">
        <f t="array" ref="P3107">IF(LEN($A3107)&gt;0,SUMPRODUCT(($A3107=merged_names)*(_xlfn.TEXTAFTER(P$2, "At ")=merged_belt_colours)*merged_months_at_rank),"")</f>
        <v/>
      </c>
      <c r="Q3107" s="18" t="str" cm="1">
        <f t="array" ref="Q3107">IF(LEN($A3107)&gt;0,SUMPRODUCT(($A3107=merged_names)*(_xlfn.TEXTAFTER(Q$2, "At ")=merged_belt_colours)*merged_months_at_rank),"")</f>
        <v/>
      </c>
      <c r="R3107" s="18" t="str" cm="1">
        <f t="array" ref="R3107">IF(LEN($A3107)&gt;0,SUMPRODUCT(($A3107=merged_names)*(_xlfn.TEXTAFTER(R$2, "At ")=merged_belt_colours)*merged_months_at_rank),"")</f>
        <v/>
      </c>
    </row>
    <row r="3108" spans="1:18" x14ac:dyDescent="0.25">
      <c r="A3108"/>
      <c r="B3108" s="15" t="str" cm="1">
        <f t="array" ref="B3108">IFERROR(IF(LEN(A3108)&gt;0, IF(SUMPRODUCT((Inactives[Key]=J3108)*(Inactives[Currently Inactive]))=1,"Inactive","Active"),""),"Active")</f>
        <v/>
      </c>
      <c r="C3108" s="16" t="str" cm="1">
        <f t="array" aca="1" ref="C3108" ca="1">IFERROR(_xlfn._xlws.FILTER(Inactives[Inactive On],(Inactives[Key]=J3108)*(Inactives[Currently Inactive]),""),"")</f>
        <v/>
      </c>
      <c r="D3108" s="16" t="str" cm="1">
        <f t="array" aca="1" ref="D3108" ca="1">IFERROR(INDEX(_xlfn.TEXTSPLIT(E3108," "),1),"")</f>
        <v/>
      </c>
      <c r="E3108" s="15" t="str" cm="1">
        <f t="array" aca="1" ref="E3108" ca="1">IFERROR(_xlfn._xlws.FILTER(merged_ranks,(merged_end_dates=DATE(9999,12,31))*(merged_names=A3108)),"")</f>
        <v/>
      </c>
      <c r="F3108" s="17" t="str">
        <f ca="1">_xlfn.XLOOKUP(J3108,Promotions[Promo Key],Promotions[Promo Date],"")</f>
        <v/>
      </c>
      <c r="G3108" s="18" t="str">
        <f t="shared" ca="1" si="207"/>
        <v/>
      </c>
      <c r="H3108" s="18" t="str">
        <f t="shared" ca="1" si="206"/>
        <v/>
      </c>
      <c r="I3108" s="17" t="str">
        <f>_xlfn.XLOOKUP(A3108,Students[Full Name],Students[Starting Rank],"")</f>
        <v/>
      </c>
      <c r="J3108" s="15" t="str">
        <f t="shared" ca="1" si="208"/>
        <v xml:space="preserve">: </v>
      </c>
      <c r="K3108" s="16" t="str">
        <f>_xlfn.XLOOKUP(A3108,Students[Full Name],Students[Start Date],"")</f>
        <v/>
      </c>
      <c r="L3108" s="18">
        <f t="shared" ca="1" si="209"/>
        <v>-1</v>
      </c>
      <c r="M3108" s="18" cm="1">
        <f t="array" aca="1" ref="M3108" ca="1">SUMPRODUCT(Inactives[Days Inactive]*(Inactives[Student]=A3108))/365</f>
        <v>0</v>
      </c>
      <c r="N3108" s="18" t="str" cm="1">
        <f t="array" ref="N3108">IF(LEN($A3108)&gt;0,SUMPRODUCT(($A3108=merged_names)*(_xlfn.TEXTAFTER(N$2, "At ")=merged_belt_colours)*merged_months_at_rank),"")</f>
        <v/>
      </c>
      <c r="O3108" s="18" t="str" cm="1">
        <f t="array" ref="O3108">IF(LEN($A3108)&gt;0,SUMPRODUCT(($A3108=merged_names)*(_xlfn.TEXTAFTER(O$2, "At ")=merged_belt_colours)*merged_months_at_rank),"")</f>
        <v/>
      </c>
      <c r="P3108" s="18" t="str" cm="1">
        <f t="array" ref="P3108">IF(LEN($A3108)&gt;0,SUMPRODUCT(($A3108=merged_names)*(_xlfn.TEXTAFTER(P$2, "At ")=merged_belt_colours)*merged_months_at_rank),"")</f>
        <v/>
      </c>
      <c r="Q3108" s="18" t="str" cm="1">
        <f t="array" ref="Q3108">IF(LEN($A3108)&gt;0,SUMPRODUCT(($A3108=merged_names)*(_xlfn.TEXTAFTER(Q$2, "At ")=merged_belt_colours)*merged_months_at_rank),"")</f>
        <v/>
      </c>
      <c r="R3108" s="18" t="str" cm="1">
        <f t="array" ref="R3108">IF(LEN($A3108)&gt;0,SUMPRODUCT(($A3108=merged_names)*(_xlfn.TEXTAFTER(R$2, "At ")=merged_belt_colours)*merged_months_at_rank),"")</f>
        <v/>
      </c>
    </row>
    <row r="3109" spans="1:18" x14ac:dyDescent="0.25">
      <c r="A3109"/>
      <c r="B3109" s="15" t="str" cm="1">
        <f t="array" ref="B3109">IFERROR(IF(LEN(A3109)&gt;0, IF(SUMPRODUCT((Inactives[Key]=J3109)*(Inactives[Currently Inactive]))=1,"Inactive","Active"),""),"Active")</f>
        <v/>
      </c>
      <c r="C3109" s="16" t="str" cm="1">
        <f t="array" aca="1" ref="C3109" ca="1">IFERROR(_xlfn._xlws.FILTER(Inactives[Inactive On],(Inactives[Key]=J3109)*(Inactives[Currently Inactive]),""),"")</f>
        <v/>
      </c>
      <c r="D3109" s="16" t="str" cm="1">
        <f t="array" aca="1" ref="D3109" ca="1">IFERROR(INDEX(_xlfn.TEXTSPLIT(E3109," "),1),"")</f>
        <v/>
      </c>
      <c r="E3109" s="15" t="str" cm="1">
        <f t="array" aca="1" ref="E3109" ca="1">IFERROR(_xlfn._xlws.FILTER(merged_ranks,(merged_end_dates=DATE(9999,12,31))*(merged_names=A3109)),"")</f>
        <v/>
      </c>
      <c r="F3109" s="17" t="str">
        <f ca="1">_xlfn.XLOOKUP(J3109,Promotions[Promo Key],Promotions[Promo Date],"")</f>
        <v/>
      </c>
      <c r="G3109" s="18" t="str">
        <f t="shared" ca="1" si="207"/>
        <v/>
      </c>
      <c r="H3109" s="18" t="str">
        <f t="shared" ca="1" si="206"/>
        <v/>
      </c>
      <c r="I3109" s="17" t="str">
        <f>_xlfn.XLOOKUP(A3109,Students[Full Name],Students[Starting Rank],"")</f>
        <v/>
      </c>
      <c r="J3109" s="15" t="str">
        <f t="shared" ca="1" si="208"/>
        <v xml:space="preserve">: </v>
      </c>
      <c r="K3109" s="16" t="str">
        <f>_xlfn.XLOOKUP(A3109,Students[Full Name],Students[Start Date],"")</f>
        <v/>
      </c>
      <c r="L3109" s="18">
        <f t="shared" ca="1" si="209"/>
        <v>-1</v>
      </c>
      <c r="M3109" s="18" cm="1">
        <f t="array" aca="1" ref="M3109" ca="1">SUMPRODUCT(Inactives[Days Inactive]*(Inactives[Student]=A3109))/365</f>
        <v>0</v>
      </c>
      <c r="N3109" s="18" t="str" cm="1">
        <f t="array" ref="N3109">IF(LEN($A3109)&gt;0,SUMPRODUCT(($A3109=merged_names)*(_xlfn.TEXTAFTER(N$2, "At ")=merged_belt_colours)*merged_months_at_rank),"")</f>
        <v/>
      </c>
      <c r="O3109" s="18" t="str" cm="1">
        <f t="array" ref="O3109">IF(LEN($A3109)&gt;0,SUMPRODUCT(($A3109=merged_names)*(_xlfn.TEXTAFTER(O$2, "At ")=merged_belt_colours)*merged_months_at_rank),"")</f>
        <v/>
      </c>
      <c r="P3109" s="18" t="str" cm="1">
        <f t="array" ref="P3109">IF(LEN($A3109)&gt;0,SUMPRODUCT(($A3109=merged_names)*(_xlfn.TEXTAFTER(P$2, "At ")=merged_belt_colours)*merged_months_at_rank),"")</f>
        <v/>
      </c>
      <c r="Q3109" s="18" t="str" cm="1">
        <f t="array" ref="Q3109">IF(LEN($A3109)&gt;0,SUMPRODUCT(($A3109=merged_names)*(_xlfn.TEXTAFTER(Q$2, "At ")=merged_belt_colours)*merged_months_at_rank),"")</f>
        <v/>
      </c>
      <c r="R3109" s="18" t="str" cm="1">
        <f t="array" ref="R3109">IF(LEN($A3109)&gt;0,SUMPRODUCT(($A3109=merged_names)*(_xlfn.TEXTAFTER(R$2, "At ")=merged_belt_colours)*merged_months_at_rank),"")</f>
        <v/>
      </c>
    </row>
    <row r="3110" spans="1:18" x14ac:dyDescent="0.25">
      <c r="A3110"/>
      <c r="B3110" s="15" t="str" cm="1">
        <f t="array" ref="B3110">IFERROR(IF(LEN(A3110)&gt;0, IF(SUMPRODUCT((Inactives[Key]=J3110)*(Inactives[Currently Inactive]))=1,"Inactive","Active"),""),"Active")</f>
        <v/>
      </c>
      <c r="C3110" s="16" t="str" cm="1">
        <f t="array" aca="1" ref="C3110" ca="1">IFERROR(_xlfn._xlws.FILTER(Inactives[Inactive On],(Inactives[Key]=J3110)*(Inactives[Currently Inactive]),""),"")</f>
        <v/>
      </c>
      <c r="D3110" s="16" t="str" cm="1">
        <f t="array" aca="1" ref="D3110" ca="1">IFERROR(INDEX(_xlfn.TEXTSPLIT(E3110," "),1),"")</f>
        <v/>
      </c>
      <c r="E3110" s="15" t="str" cm="1">
        <f t="array" aca="1" ref="E3110" ca="1">IFERROR(_xlfn._xlws.FILTER(merged_ranks,(merged_end_dates=DATE(9999,12,31))*(merged_names=A3110)),"")</f>
        <v/>
      </c>
      <c r="F3110" s="17" t="str">
        <f ca="1">_xlfn.XLOOKUP(J3110,Promotions[Promo Key],Promotions[Promo Date],"")</f>
        <v/>
      </c>
      <c r="G3110" s="18" t="str">
        <f t="shared" ca="1" si="207"/>
        <v/>
      </c>
      <c r="H3110" s="18" t="str">
        <f t="shared" ca="1" si="206"/>
        <v/>
      </c>
      <c r="I3110" s="17" t="str">
        <f>_xlfn.XLOOKUP(A3110,Students[Full Name],Students[Starting Rank],"")</f>
        <v/>
      </c>
      <c r="J3110" s="15" t="str">
        <f t="shared" ca="1" si="208"/>
        <v xml:space="preserve">: </v>
      </c>
      <c r="K3110" s="16" t="str">
        <f>_xlfn.XLOOKUP(A3110,Students[Full Name],Students[Start Date],"")</f>
        <v/>
      </c>
      <c r="L3110" s="18">
        <f t="shared" ca="1" si="209"/>
        <v>-1</v>
      </c>
      <c r="M3110" s="18" cm="1">
        <f t="array" aca="1" ref="M3110" ca="1">SUMPRODUCT(Inactives[Days Inactive]*(Inactives[Student]=A3110))/365</f>
        <v>0</v>
      </c>
      <c r="N3110" s="18" t="str" cm="1">
        <f t="array" ref="N3110">IF(LEN($A3110)&gt;0,SUMPRODUCT(($A3110=merged_names)*(_xlfn.TEXTAFTER(N$2, "At ")=merged_belt_colours)*merged_months_at_rank),"")</f>
        <v/>
      </c>
      <c r="O3110" s="18" t="str" cm="1">
        <f t="array" ref="O3110">IF(LEN($A3110)&gt;0,SUMPRODUCT(($A3110=merged_names)*(_xlfn.TEXTAFTER(O$2, "At ")=merged_belt_colours)*merged_months_at_rank),"")</f>
        <v/>
      </c>
      <c r="P3110" s="18" t="str" cm="1">
        <f t="array" ref="P3110">IF(LEN($A3110)&gt;0,SUMPRODUCT(($A3110=merged_names)*(_xlfn.TEXTAFTER(P$2, "At ")=merged_belt_colours)*merged_months_at_rank),"")</f>
        <v/>
      </c>
      <c r="Q3110" s="18" t="str" cm="1">
        <f t="array" ref="Q3110">IF(LEN($A3110)&gt;0,SUMPRODUCT(($A3110=merged_names)*(_xlfn.TEXTAFTER(Q$2, "At ")=merged_belt_colours)*merged_months_at_rank),"")</f>
        <v/>
      </c>
      <c r="R3110" s="18" t="str" cm="1">
        <f t="array" ref="R3110">IF(LEN($A3110)&gt;0,SUMPRODUCT(($A3110=merged_names)*(_xlfn.TEXTAFTER(R$2, "At ")=merged_belt_colours)*merged_months_at_rank),"")</f>
        <v/>
      </c>
    </row>
    <row r="3111" spans="1:18" x14ac:dyDescent="0.25">
      <c r="A3111"/>
      <c r="B3111" s="15" t="str" cm="1">
        <f t="array" ref="B3111">IFERROR(IF(LEN(A3111)&gt;0, IF(SUMPRODUCT((Inactives[Key]=J3111)*(Inactives[Currently Inactive]))=1,"Inactive","Active"),""),"Active")</f>
        <v/>
      </c>
      <c r="C3111" s="16" t="str" cm="1">
        <f t="array" aca="1" ref="C3111" ca="1">IFERROR(_xlfn._xlws.FILTER(Inactives[Inactive On],(Inactives[Key]=J3111)*(Inactives[Currently Inactive]),""),"")</f>
        <v/>
      </c>
      <c r="D3111" s="16" t="str" cm="1">
        <f t="array" aca="1" ref="D3111" ca="1">IFERROR(INDEX(_xlfn.TEXTSPLIT(E3111," "),1),"")</f>
        <v/>
      </c>
      <c r="E3111" s="15" t="str" cm="1">
        <f t="array" aca="1" ref="E3111" ca="1">IFERROR(_xlfn._xlws.FILTER(merged_ranks,(merged_end_dates=DATE(9999,12,31))*(merged_names=A3111)),"")</f>
        <v/>
      </c>
      <c r="F3111" s="17" t="str">
        <f ca="1">_xlfn.XLOOKUP(J3111,Promotions[Promo Key],Promotions[Promo Date],"")</f>
        <v/>
      </c>
      <c r="G3111" s="18" t="str">
        <f t="shared" ca="1" si="207"/>
        <v/>
      </c>
      <c r="H3111" s="18" t="str">
        <f t="shared" ca="1" si="206"/>
        <v/>
      </c>
      <c r="I3111" s="17" t="str">
        <f>_xlfn.XLOOKUP(A3111,Students[Full Name],Students[Starting Rank],"")</f>
        <v/>
      </c>
      <c r="J3111" s="15" t="str">
        <f t="shared" ca="1" si="208"/>
        <v xml:space="preserve">: </v>
      </c>
      <c r="K3111" s="16" t="str">
        <f>_xlfn.XLOOKUP(A3111,Students[Full Name],Students[Start Date],"")</f>
        <v/>
      </c>
      <c r="L3111" s="18">
        <f t="shared" ca="1" si="209"/>
        <v>-1</v>
      </c>
      <c r="M3111" s="18" cm="1">
        <f t="array" aca="1" ref="M3111" ca="1">SUMPRODUCT(Inactives[Days Inactive]*(Inactives[Student]=A3111))/365</f>
        <v>0</v>
      </c>
      <c r="N3111" s="18" t="str" cm="1">
        <f t="array" ref="N3111">IF(LEN($A3111)&gt;0,SUMPRODUCT(($A3111=merged_names)*(_xlfn.TEXTAFTER(N$2, "At ")=merged_belt_colours)*merged_months_at_rank),"")</f>
        <v/>
      </c>
      <c r="O3111" s="18" t="str" cm="1">
        <f t="array" ref="O3111">IF(LEN($A3111)&gt;0,SUMPRODUCT(($A3111=merged_names)*(_xlfn.TEXTAFTER(O$2, "At ")=merged_belt_colours)*merged_months_at_rank),"")</f>
        <v/>
      </c>
      <c r="P3111" s="18" t="str" cm="1">
        <f t="array" ref="P3111">IF(LEN($A3111)&gt;0,SUMPRODUCT(($A3111=merged_names)*(_xlfn.TEXTAFTER(P$2, "At ")=merged_belt_colours)*merged_months_at_rank),"")</f>
        <v/>
      </c>
      <c r="Q3111" s="18" t="str" cm="1">
        <f t="array" ref="Q3111">IF(LEN($A3111)&gt;0,SUMPRODUCT(($A3111=merged_names)*(_xlfn.TEXTAFTER(Q$2, "At ")=merged_belt_colours)*merged_months_at_rank),"")</f>
        <v/>
      </c>
      <c r="R3111" s="18" t="str" cm="1">
        <f t="array" ref="R3111">IF(LEN($A3111)&gt;0,SUMPRODUCT(($A3111=merged_names)*(_xlfn.TEXTAFTER(R$2, "At ")=merged_belt_colours)*merged_months_at_rank),"")</f>
        <v/>
      </c>
    </row>
    <row r="3112" spans="1:18" x14ac:dyDescent="0.25">
      <c r="A3112"/>
      <c r="B3112" s="15" t="str" cm="1">
        <f t="array" ref="B3112">IFERROR(IF(LEN(A3112)&gt;0, IF(SUMPRODUCT((Inactives[Key]=J3112)*(Inactives[Currently Inactive]))=1,"Inactive","Active"),""),"Active")</f>
        <v/>
      </c>
      <c r="C3112" s="16" t="str" cm="1">
        <f t="array" aca="1" ref="C3112" ca="1">IFERROR(_xlfn._xlws.FILTER(Inactives[Inactive On],(Inactives[Key]=J3112)*(Inactives[Currently Inactive]),""),"")</f>
        <v/>
      </c>
      <c r="D3112" s="16" t="str" cm="1">
        <f t="array" aca="1" ref="D3112" ca="1">IFERROR(INDEX(_xlfn.TEXTSPLIT(E3112," "),1),"")</f>
        <v/>
      </c>
      <c r="E3112" s="15" t="str" cm="1">
        <f t="array" aca="1" ref="E3112" ca="1">IFERROR(_xlfn._xlws.FILTER(merged_ranks,(merged_end_dates=DATE(9999,12,31))*(merged_names=A3112)),"")</f>
        <v/>
      </c>
      <c r="F3112" s="17" t="str">
        <f ca="1">_xlfn.XLOOKUP(J3112,Promotions[Promo Key],Promotions[Promo Date],"")</f>
        <v/>
      </c>
      <c r="G3112" s="18" t="str">
        <f t="shared" ca="1" si="207"/>
        <v/>
      </c>
      <c r="H3112" s="18" t="str">
        <f t="shared" ca="1" si="206"/>
        <v/>
      </c>
      <c r="I3112" s="17" t="str">
        <f>_xlfn.XLOOKUP(A3112,Students[Full Name],Students[Starting Rank],"")</f>
        <v/>
      </c>
      <c r="J3112" s="15" t="str">
        <f t="shared" ca="1" si="208"/>
        <v xml:space="preserve">: </v>
      </c>
      <c r="K3112" s="16" t="str">
        <f>_xlfn.XLOOKUP(A3112,Students[Full Name],Students[Start Date],"")</f>
        <v/>
      </c>
      <c r="L3112" s="18">
        <f t="shared" ca="1" si="209"/>
        <v>-1</v>
      </c>
      <c r="M3112" s="18" cm="1">
        <f t="array" aca="1" ref="M3112" ca="1">SUMPRODUCT(Inactives[Days Inactive]*(Inactives[Student]=A3112))/365</f>
        <v>0</v>
      </c>
      <c r="N3112" s="18" t="str" cm="1">
        <f t="array" ref="N3112">IF(LEN($A3112)&gt;0,SUMPRODUCT(($A3112=merged_names)*(_xlfn.TEXTAFTER(N$2, "At ")=merged_belt_colours)*merged_months_at_rank),"")</f>
        <v/>
      </c>
      <c r="O3112" s="18" t="str" cm="1">
        <f t="array" ref="O3112">IF(LEN($A3112)&gt;0,SUMPRODUCT(($A3112=merged_names)*(_xlfn.TEXTAFTER(O$2, "At ")=merged_belt_colours)*merged_months_at_rank),"")</f>
        <v/>
      </c>
      <c r="P3112" s="18" t="str" cm="1">
        <f t="array" ref="P3112">IF(LEN($A3112)&gt;0,SUMPRODUCT(($A3112=merged_names)*(_xlfn.TEXTAFTER(P$2, "At ")=merged_belt_colours)*merged_months_at_rank),"")</f>
        <v/>
      </c>
      <c r="Q3112" s="18" t="str" cm="1">
        <f t="array" ref="Q3112">IF(LEN($A3112)&gt;0,SUMPRODUCT(($A3112=merged_names)*(_xlfn.TEXTAFTER(Q$2, "At ")=merged_belt_colours)*merged_months_at_rank),"")</f>
        <v/>
      </c>
      <c r="R3112" s="18" t="str" cm="1">
        <f t="array" ref="R3112">IF(LEN($A3112)&gt;0,SUMPRODUCT(($A3112=merged_names)*(_xlfn.TEXTAFTER(R$2, "At ")=merged_belt_colours)*merged_months_at_rank),"")</f>
        <v/>
      </c>
    </row>
    <row r="3113" spans="1:18" x14ac:dyDescent="0.25">
      <c r="A3113"/>
      <c r="B3113" s="15" t="str" cm="1">
        <f t="array" ref="B3113">IFERROR(IF(LEN(A3113)&gt;0, IF(SUMPRODUCT((Inactives[Key]=J3113)*(Inactives[Currently Inactive]))=1,"Inactive","Active"),""),"Active")</f>
        <v/>
      </c>
      <c r="C3113" s="16" t="str" cm="1">
        <f t="array" aca="1" ref="C3113" ca="1">IFERROR(_xlfn._xlws.FILTER(Inactives[Inactive On],(Inactives[Key]=J3113)*(Inactives[Currently Inactive]),""),"")</f>
        <v/>
      </c>
      <c r="D3113" s="16" t="str" cm="1">
        <f t="array" aca="1" ref="D3113" ca="1">IFERROR(INDEX(_xlfn.TEXTSPLIT(E3113," "),1),"")</f>
        <v/>
      </c>
      <c r="E3113" s="15" t="str" cm="1">
        <f t="array" aca="1" ref="E3113" ca="1">IFERROR(_xlfn._xlws.FILTER(merged_ranks,(merged_end_dates=DATE(9999,12,31))*(merged_names=A3113)),"")</f>
        <v/>
      </c>
      <c r="F3113" s="17" t="str">
        <f ca="1">_xlfn.XLOOKUP(J3113,Promotions[Promo Key],Promotions[Promo Date],"")</f>
        <v/>
      </c>
      <c r="G3113" s="18" t="str">
        <f t="shared" ca="1" si="207"/>
        <v/>
      </c>
      <c r="H3113" s="18" t="str">
        <f t="shared" ca="1" si="206"/>
        <v/>
      </c>
      <c r="I3113" s="17" t="str">
        <f>_xlfn.XLOOKUP(A3113,Students[Full Name],Students[Starting Rank],"")</f>
        <v/>
      </c>
      <c r="J3113" s="15" t="str">
        <f t="shared" ca="1" si="208"/>
        <v xml:space="preserve">: </v>
      </c>
      <c r="K3113" s="16" t="str">
        <f>_xlfn.XLOOKUP(A3113,Students[Full Name],Students[Start Date],"")</f>
        <v/>
      </c>
      <c r="L3113" s="18">
        <f t="shared" ca="1" si="209"/>
        <v>-1</v>
      </c>
      <c r="M3113" s="18" cm="1">
        <f t="array" aca="1" ref="M3113" ca="1">SUMPRODUCT(Inactives[Days Inactive]*(Inactives[Student]=A3113))/365</f>
        <v>0</v>
      </c>
      <c r="N3113" s="18" t="str" cm="1">
        <f t="array" ref="N3113">IF(LEN($A3113)&gt;0,SUMPRODUCT(($A3113=merged_names)*(_xlfn.TEXTAFTER(N$2, "At ")=merged_belt_colours)*merged_months_at_rank),"")</f>
        <v/>
      </c>
      <c r="O3113" s="18" t="str" cm="1">
        <f t="array" ref="O3113">IF(LEN($A3113)&gt;0,SUMPRODUCT(($A3113=merged_names)*(_xlfn.TEXTAFTER(O$2, "At ")=merged_belt_colours)*merged_months_at_rank),"")</f>
        <v/>
      </c>
      <c r="P3113" s="18" t="str" cm="1">
        <f t="array" ref="P3113">IF(LEN($A3113)&gt;0,SUMPRODUCT(($A3113=merged_names)*(_xlfn.TEXTAFTER(P$2, "At ")=merged_belt_colours)*merged_months_at_rank),"")</f>
        <v/>
      </c>
      <c r="Q3113" s="18" t="str" cm="1">
        <f t="array" ref="Q3113">IF(LEN($A3113)&gt;0,SUMPRODUCT(($A3113=merged_names)*(_xlfn.TEXTAFTER(Q$2, "At ")=merged_belt_colours)*merged_months_at_rank),"")</f>
        <v/>
      </c>
      <c r="R3113" s="18" t="str" cm="1">
        <f t="array" ref="R3113">IF(LEN($A3113)&gt;0,SUMPRODUCT(($A3113=merged_names)*(_xlfn.TEXTAFTER(R$2, "At ")=merged_belt_colours)*merged_months_at_rank),"")</f>
        <v/>
      </c>
    </row>
    <row r="3114" spans="1:18" x14ac:dyDescent="0.25">
      <c r="A3114"/>
      <c r="B3114" s="15" t="str" cm="1">
        <f t="array" ref="B3114">IFERROR(IF(LEN(A3114)&gt;0, IF(SUMPRODUCT((Inactives[Key]=J3114)*(Inactives[Currently Inactive]))=1,"Inactive","Active"),""),"Active")</f>
        <v/>
      </c>
      <c r="C3114" s="16" t="str" cm="1">
        <f t="array" aca="1" ref="C3114" ca="1">IFERROR(_xlfn._xlws.FILTER(Inactives[Inactive On],(Inactives[Key]=J3114)*(Inactives[Currently Inactive]),""),"")</f>
        <v/>
      </c>
      <c r="D3114" s="16" t="str" cm="1">
        <f t="array" aca="1" ref="D3114" ca="1">IFERROR(INDEX(_xlfn.TEXTSPLIT(E3114," "),1),"")</f>
        <v/>
      </c>
      <c r="E3114" s="15" t="str" cm="1">
        <f t="array" aca="1" ref="E3114" ca="1">IFERROR(_xlfn._xlws.FILTER(merged_ranks,(merged_end_dates=DATE(9999,12,31))*(merged_names=A3114)),"")</f>
        <v/>
      </c>
      <c r="F3114" s="17" t="str">
        <f ca="1">_xlfn.XLOOKUP(J3114,Promotions[Promo Key],Promotions[Promo Date],"")</f>
        <v/>
      </c>
      <c r="G3114" s="18" t="str">
        <f t="shared" ca="1" si="207"/>
        <v/>
      </c>
      <c r="H3114" s="18" t="str">
        <f t="shared" ca="1" si="206"/>
        <v/>
      </c>
      <c r="I3114" s="17" t="str">
        <f>_xlfn.XLOOKUP(A3114,Students[Full Name],Students[Starting Rank],"")</f>
        <v/>
      </c>
      <c r="J3114" s="15" t="str">
        <f t="shared" ca="1" si="208"/>
        <v xml:space="preserve">: </v>
      </c>
      <c r="K3114" s="16" t="str">
        <f>_xlfn.XLOOKUP(A3114,Students[Full Name],Students[Start Date],"")</f>
        <v/>
      </c>
      <c r="L3114" s="18">
        <f t="shared" ca="1" si="209"/>
        <v>-1</v>
      </c>
      <c r="M3114" s="18" cm="1">
        <f t="array" aca="1" ref="M3114" ca="1">SUMPRODUCT(Inactives[Days Inactive]*(Inactives[Student]=A3114))/365</f>
        <v>0</v>
      </c>
      <c r="N3114" s="18" t="str" cm="1">
        <f t="array" ref="N3114">IF(LEN($A3114)&gt;0,SUMPRODUCT(($A3114=merged_names)*(_xlfn.TEXTAFTER(N$2, "At ")=merged_belt_colours)*merged_months_at_rank),"")</f>
        <v/>
      </c>
      <c r="O3114" s="18" t="str" cm="1">
        <f t="array" ref="O3114">IF(LEN($A3114)&gt;0,SUMPRODUCT(($A3114=merged_names)*(_xlfn.TEXTAFTER(O$2, "At ")=merged_belt_colours)*merged_months_at_rank),"")</f>
        <v/>
      </c>
      <c r="P3114" s="18" t="str" cm="1">
        <f t="array" ref="P3114">IF(LEN($A3114)&gt;0,SUMPRODUCT(($A3114=merged_names)*(_xlfn.TEXTAFTER(P$2, "At ")=merged_belt_colours)*merged_months_at_rank),"")</f>
        <v/>
      </c>
      <c r="Q3114" s="18" t="str" cm="1">
        <f t="array" ref="Q3114">IF(LEN($A3114)&gt;0,SUMPRODUCT(($A3114=merged_names)*(_xlfn.TEXTAFTER(Q$2, "At ")=merged_belt_colours)*merged_months_at_rank),"")</f>
        <v/>
      </c>
      <c r="R3114" s="18" t="str" cm="1">
        <f t="array" ref="R3114">IF(LEN($A3114)&gt;0,SUMPRODUCT(($A3114=merged_names)*(_xlfn.TEXTAFTER(R$2, "At ")=merged_belt_colours)*merged_months_at_rank),"")</f>
        <v/>
      </c>
    </row>
    <row r="3115" spans="1:18" x14ac:dyDescent="0.25">
      <c r="A3115"/>
      <c r="B3115" s="15" t="str" cm="1">
        <f t="array" ref="B3115">IFERROR(IF(LEN(A3115)&gt;0, IF(SUMPRODUCT((Inactives[Key]=J3115)*(Inactives[Currently Inactive]))=1,"Inactive","Active"),""),"Active")</f>
        <v/>
      </c>
      <c r="C3115" s="16" t="str" cm="1">
        <f t="array" aca="1" ref="C3115" ca="1">IFERROR(_xlfn._xlws.FILTER(Inactives[Inactive On],(Inactives[Key]=J3115)*(Inactives[Currently Inactive]),""),"")</f>
        <v/>
      </c>
      <c r="D3115" s="16" t="str" cm="1">
        <f t="array" aca="1" ref="D3115" ca="1">IFERROR(INDEX(_xlfn.TEXTSPLIT(E3115," "),1),"")</f>
        <v/>
      </c>
      <c r="E3115" s="15" t="str" cm="1">
        <f t="array" aca="1" ref="E3115" ca="1">IFERROR(_xlfn._xlws.FILTER(merged_ranks,(merged_end_dates=DATE(9999,12,31))*(merged_names=A3115)),"")</f>
        <v/>
      </c>
      <c r="F3115" s="17" t="str">
        <f ca="1">_xlfn.XLOOKUP(J3115,Promotions[Promo Key],Promotions[Promo Date],"")</f>
        <v/>
      </c>
      <c r="G3115" s="18" t="str">
        <f t="shared" ca="1" si="207"/>
        <v/>
      </c>
      <c r="H3115" s="18" t="str">
        <f t="shared" ca="1" si="206"/>
        <v/>
      </c>
      <c r="I3115" s="17" t="str">
        <f>_xlfn.XLOOKUP(A3115,Students[Full Name],Students[Starting Rank],"")</f>
        <v/>
      </c>
      <c r="J3115" s="15" t="str">
        <f t="shared" ca="1" si="208"/>
        <v xml:space="preserve">: </v>
      </c>
      <c r="K3115" s="16" t="str">
        <f>_xlfn.XLOOKUP(A3115,Students[Full Name],Students[Start Date],"")</f>
        <v/>
      </c>
      <c r="L3115" s="18">
        <f t="shared" ca="1" si="209"/>
        <v>-1</v>
      </c>
      <c r="M3115" s="18" cm="1">
        <f t="array" aca="1" ref="M3115" ca="1">SUMPRODUCT(Inactives[Days Inactive]*(Inactives[Student]=A3115))/365</f>
        <v>0</v>
      </c>
      <c r="N3115" s="18" t="str" cm="1">
        <f t="array" ref="N3115">IF(LEN($A3115)&gt;0,SUMPRODUCT(($A3115=merged_names)*(_xlfn.TEXTAFTER(N$2, "At ")=merged_belt_colours)*merged_months_at_rank),"")</f>
        <v/>
      </c>
      <c r="O3115" s="18" t="str" cm="1">
        <f t="array" ref="O3115">IF(LEN($A3115)&gt;0,SUMPRODUCT(($A3115=merged_names)*(_xlfn.TEXTAFTER(O$2, "At ")=merged_belt_colours)*merged_months_at_rank),"")</f>
        <v/>
      </c>
      <c r="P3115" s="18" t="str" cm="1">
        <f t="array" ref="P3115">IF(LEN($A3115)&gt;0,SUMPRODUCT(($A3115=merged_names)*(_xlfn.TEXTAFTER(P$2, "At ")=merged_belt_colours)*merged_months_at_rank),"")</f>
        <v/>
      </c>
      <c r="Q3115" s="18" t="str" cm="1">
        <f t="array" ref="Q3115">IF(LEN($A3115)&gt;0,SUMPRODUCT(($A3115=merged_names)*(_xlfn.TEXTAFTER(Q$2, "At ")=merged_belt_colours)*merged_months_at_rank),"")</f>
        <v/>
      </c>
      <c r="R3115" s="18" t="str" cm="1">
        <f t="array" ref="R3115">IF(LEN($A3115)&gt;0,SUMPRODUCT(($A3115=merged_names)*(_xlfn.TEXTAFTER(R$2, "At ")=merged_belt_colours)*merged_months_at_rank),"")</f>
        <v/>
      </c>
    </row>
    <row r="3116" spans="1:18" x14ac:dyDescent="0.25">
      <c r="A3116"/>
      <c r="B3116" s="15" t="str" cm="1">
        <f t="array" ref="B3116">IFERROR(IF(LEN(A3116)&gt;0, IF(SUMPRODUCT((Inactives[Key]=J3116)*(Inactives[Currently Inactive]))=1,"Inactive","Active"),""),"Active")</f>
        <v/>
      </c>
      <c r="C3116" s="16" t="str" cm="1">
        <f t="array" aca="1" ref="C3116" ca="1">IFERROR(_xlfn._xlws.FILTER(Inactives[Inactive On],(Inactives[Key]=J3116)*(Inactives[Currently Inactive]),""),"")</f>
        <v/>
      </c>
      <c r="D3116" s="16" t="str" cm="1">
        <f t="array" aca="1" ref="D3116" ca="1">IFERROR(INDEX(_xlfn.TEXTSPLIT(E3116," "),1),"")</f>
        <v/>
      </c>
      <c r="E3116" s="15" t="str" cm="1">
        <f t="array" aca="1" ref="E3116" ca="1">IFERROR(_xlfn._xlws.FILTER(merged_ranks,(merged_end_dates=DATE(9999,12,31))*(merged_names=A3116)),"")</f>
        <v/>
      </c>
      <c r="F3116" s="17" t="str">
        <f ca="1">_xlfn.XLOOKUP(J3116,Promotions[Promo Key],Promotions[Promo Date],"")</f>
        <v/>
      </c>
      <c r="G3116" s="18" t="str">
        <f t="shared" ca="1" si="207"/>
        <v/>
      </c>
      <c r="H3116" s="18" t="str">
        <f t="shared" ca="1" si="206"/>
        <v/>
      </c>
      <c r="I3116" s="17" t="str">
        <f>_xlfn.XLOOKUP(A3116,Students[Full Name],Students[Starting Rank],"")</f>
        <v/>
      </c>
      <c r="J3116" s="15" t="str">
        <f t="shared" ca="1" si="208"/>
        <v xml:space="preserve">: </v>
      </c>
      <c r="K3116" s="16" t="str">
        <f>_xlfn.XLOOKUP(A3116,Students[Full Name],Students[Start Date],"")</f>
        <v/>
      </c>
      <c r="L3116" s="18">
        <f t="shared" ca="1" si="209"/>
        <v>-1</v>
      </c>
      <c r="M3116" s="18" cm="1">
        <f t="array" aca="1" ref="M3116" ca="1">SUMPRODUCT(Inactives[Days Inactive]*(Inactives[Student]=A3116))/365</f>
        <v>0</v>
      </c>
      <c r="N3116" s="18" t="str" cm="1">
        <f t="array" ref="N3116">IF(LEN($A3116)&gt;0,SUMPRODUCT(($A3116=merged_names)*(_xlfn.TEXTAFTER(N$2, "At ")=merged_belt_colours)*merged_months_at_rank),"")</f>
        <v/>
      </c>
      <c r="O3116" s="18" t="str" cm="1">
        <f t="array" ref="O3116">IF(LEN($A3116)&gt;0,SUMPRODUCT(($A3116=merged_names)*(_xlfn.TEXTAFTER(O$2, "At ")=merged_belt_colours)*merged_months_at_rank),"")</f>
        <v/>
      </c>
      <c r="P3116" s="18" t="str" cm="1">
        <f t="array" ref="P3116">IF(LEN($A3116)&gt;0,SUMPRODUCT(($A3116=merged_names)*(_xlfn.TEXTAFTER(P$2, "At ")=merged_belt_colours)*merged_months_at_rank),"")</f>
        <v/>
      </c>
      <c r="Q3116" s="18" t="str" cm="1">
        <f t="array" ref="Q3116">IF(LEN($A3116)&gt;0,SUMPRODUCT(($A3116=merged_names)*(_xlfn.TEXTAFTER(Q$2, "At ")=merged_belt_colours)*merged_months_at_rank),"")</f>
        <v/>
      </c>
      <c r="R3116" s="18" t="str" cm="1">
        <f t="array" ref="R3116">IF(LEN($A3116)&gt;0,SUMPRODUCT(($A3116=merged_names)*(_xlfn.TEXTAFTER(R$2, "At ")=merged_belt_colours)*merged_months_at_rank),"")</f>
        <v/>
      </c>
    </row>
    <row r="3117" spans="1:18" x14ac:dyDescent="0.25">
      <c r="A3117"/>
      <c r="B3117" s="15" t="str" cm="1">
        <f t="array" ref="B3117">IFERROR(IF(LEN(A3117)&gt;0, IF(SUMPRODUCT((Inactives[Key]=J3117)*(Inactives[Currently Inactive]))=1,"Inactive","Active"),""),"Active")</f>
        <v/>
      </c>
      <c r="C3117" s="16" t="str" cm="1">
        <f t="array" aca="1" ref="C3117" ca="1">IFERROR(_xlfn._xlws.FILTER(Inactives[Inactive On],(Inactives[Key]=J3117)*(Inactives[Currently Inactive]),""),"")</f>
        <v/>
      </c>
      <c r="D3117" s="16" t="str" cm="1">
        <f t="array" aca="1" ref="D3117" ca="1">IFERROR(INDEX(_xlfn.TEXTSPLIT(E3117," "),1),"")</f>
        <v/>
      </c>
      <c r="E3117" s="15" t="str" cm="1">
        <f t="array" aca="1" ref="E3117" ca="1">IFERROR(_xlfn._xlws.FILTER(merged_ranks,(merged_end_dates=DATE(9999,12,31))*(merged_names=A3117)),"")</f>
        <v/>
      </c>
      <c r="F3117" s="17" t="str">
        <f ca="1">_xlfn.XLOOKUP(J3117,Promotions[Promo Key],Promotions[Promo Date],"")</f>
        <v/>
      </c>
      <c r="G3117" s="18" t="str">
        <f t="shared" ca="1" si="207"/>
        <v/>
      </c>
      <c r="H3117" s="18" t="str">
        <f t="shared" ca="1" si="206"/>
        <v/>
      </c>
      <c r="I3117" s="17" t="str">
        <f>_xlfn.XLOOKUP(A3117,Students[Full Name],Students[Starting Rank],"")</f>
        <v/>
      </c>
      <c r="J3117" s="15" t="str">
        <f t="shared" ca="1" si="208"/>
        <v xml:space="preserve">: </v>
      </c>
      <c r="K3117" s="16" t="str">
        <f>_xlfn.XLOOKUP(A3117,Students[Full Name],Students[Start Date],"")</f>
        <v/>
      </c>
      <c r="L3117" s="18">
        <f t="shared" ca="1" si="209"/>
        <v>-1</v>
      </c>
      <c r="M3117" s="18" cm="1">
        <f t="array" aca="1" ref="M3117" ca="1">SUMPRODUCT(Inactives[Days Inactive]*(Inactives[Student]=A3117))/365</f>
        <v>0</v>
      </c>
      <c r="N3117" s="18" t="str" cm="1">
        <f t="array" ref="N3117">IF(LEN($A3117)&gt;0,SUMPRODUCT(($A3117=merged_names)*(_xlfn.TEXTAFTER(N$2, "At ")=merged_belt_colours)*merged_months_at_rank),"")</f>
        <v/>
      </c>
      <c r="O3117" s="18" t="str" cm="1">
        <f t="array" ref="O3117">IF(LEN($A3117)&gt;0,SUMPRODUCT(($A3117=merged_names)*(_xlfn.TEXTAFTER(O$2, "At ")=merged_belt_colours)*merged_months_at_rank),"")</f>
        <v/>
      </c>
      <c r="P3117" s="18" t="str" cm="1">
        <f t="array" ref="P3117">IF(LEN($A3117)&gt;0,SUMPRODUCT(($A3117=merged_names)*(_xlfn.TEXTAFTER(P$2, "At ")=merged_belt_colours)*merged_months_at_rank),"")</f>
        <v/>
      </c>
      <c r="Q3117" s="18" t="str" cm="1">
        <f t="array" ref="Q3117">IF(LEN($A3117)&gt;0,SUMPRODUCT(($A3117=merged_names)*(_xlfn.TEXTAFTER(Q$2, "At ")=merged_belt_colours)*merged_months_at_rank),"")</f>
        <v/>
      </c>
      <c r="R3117" s="18" t="str" cm="1">
        <f t="array" ref="R3117">IF(LEN($A3117)&gt;0,SUMPRODUCT(($A3117=merged_names)*(_xlfn.TEXTAFTER(R$2, "At ")=merged_belt_colours)*merged_months_at_rank),"")</f>
        <v/>
      </c>
    </row>
    <row r="3118" spans="1:18" x14ac:dyDescent="0.25">
      <c r="A3118"/>
      <c r="B3118" s="15" t="str" cm="1">
        <f t="array" ref="B3118">IFERROR(IF(LEN(A3118)&gt;0, IF(SUMPRODUCT((Inactives[Key]=J3118)*(Inactives[Currently Inactive]))=1,"Inactive","Active"),""),"Active")</f>
        <v/>
      </c>
      <c r="C3118" s="16" t="str" cm="1">
        <f t="array" aca="1" ref="C3118" ca="1">IFERROR(_xlfn._xlws.FILTER(Inactives[Inactive On],(Inactives[Key]=J3118)*(Inactives[Currently Inactive]),""),"")</f>
        <v/>
      </c>
      <c r="D3118" s="16" t="str" cm="1">
        <f t="array" aca="1" ref="D3118" ca="1">IFERROR(INDEX(_xlfn.TEXTSPLIT(E3118," "),1),"")</f>
        <v/>
      </c>
      <c r="E3118" s="15" t="str" cm="1">
        <f t="array" aca="1" ref="E3118" ca="1">IFERROR(_xlfn._xlws.FILTER(merged_ranks,(merged_end_dates=DATE(9999,12,31))*(merged_names=A3118)),"")</f>
        <v/>
      </c>
      <c r="F3118" s="17" t="str">
        <f ca="1">_xlfn.XLOOKUP(J3118,Promotions[Promo Key],Promotions[Promo Date],"")</f>
        <v/>
      </c>
      <c r="G3118" s="18" t="str">
        <f t="shared" ca="1" si="207"/>
        <v/>
      </c>
      <c r="H3118" s="18" t="str">
        <f t="shared" ca="1" si="206"/>
        <v/>
      </c>
      <c r="I3118" s="17" t="str">
        <f>_xlfn.XLOOKUP(A3118,Students[Full Name],Students[Starting Rank],"")</f>
        <v/>
      </c>
      <c r="J3118" s="15" t="str">
        <f t="shared" ca="1" si="208"/>
        <v xml:space="preserve">: </v>
      </c>
      <c r="K3118" s="16" t="str">
        <f>_xlfn.XLOOKUP(A3118,Students[Full Name],Students[Start Date],"")</f>
        <v/>
      </c>
      <c r="L3118" s="18">
        <f t="shared" ca="1" si="209"/>
        <v>-1</v>
      </c>
      <c r="M3118" s="18" cm="1">
        <f t="array" aca="1" ref="M3118" ca="1">SUMPRODUCT(Inactives[Days Inactive]*(Inactives[Student]=A3118))/365</f>
        <v>0</v>
      </c>
      <c r="N3118" s="18" t="str" cm="1">
        <f t="array" ref="N3118">IF(LEN($A3118)&gt;0,SUMPRODUCT(($A3118=merged_names)*(_xlfn.TEXTAFTER(N$2, "At ")=merged_belt_colours)*merged_months_at_rank),"")</f>
        <v/>
      </c>
      <c r="O3118" s="18" t="str" cm="1">
        <f t="array" ref="O3118">IF(LEN($A3118)&gt;0,SUMPRODUCT(($A3118=merged_names)*(_xlfn.TEXTAFTER(O$2, "At ")=merged_belt_colours)*merged_months_at_rank),"")</f>
        <v/>
      </c>
      <c r="P3118" s="18" t="str" cm="1">
        <f t="array" ref="P3118">IF(LEN($A3118)&gt;0,SUMPRODUCT(($A3118=merged_names)*(_xlfn.TEXTAFTER(P$2, "At ")=merged_belt_colours)*merged_months_at_rank),"")</f>
        <v/>
      </c>
      <c r="Q3118" s="18" t="str" cm="1">
        <f t="array" ref="Q3118">IF(LEN($A3118)&gt;0,SUMPRODUCT(($A3118=merged_names)*(_xlfn.TEXTAFTER(Q$2, "At ")=merged_belt_colours)*merged_months_at_rank),"")</f>
        <v/>
      </c>
      <c r="R3118" s="18" t="str" cm="1">
        <f t="array" ref="R3118">IF(LEN($A3118)&gt;0,SUMPRODUCT(($A3118=merged_names)*(_xlfn.TEXTAFTER(R$2, "At ")=merged_belt_colours)*merged_months_at_rank),"")</f>
        <v/>
      </c>
    </row>
    <row r="3119" spans="1:18" x14ac:dyDescent="0.25">
      <c r="A3119"/>
      <c r="B3119" s="15" t="str" cm="1">
        <f t="array" ref="B3119">IFERROR(IF(LEN(A3119)&gt;0, IF(SUMPRODUCT((Inactives[Key]=J3119)*(Inactives[Currently Inactive]))=1,"Inactive","Active"),""),"Active")</f>
        <v/>
      </c>
      <c r="C3119" s="16" t="str" cm="1">
        <f t="array" aca="1" ref="C3119" ca="1">IFERROR(_xlfn._xlws.FILTER(Inactives[Inactive On],(Inactives[Key]=J3119)*(Inactives[Currently Inactive]),""),"")</f>
        <v/>
      </c>
      <c r="D3119" s="16" t="str" cm="1">
        <f t="array" aca="1" ref="D3119" ca="1">IFERROR(INDEX(_xlfn.TEXTSPLIT(E3119," "),1),"")</f>
        <v/>
      </c>
      <c r="E3119" s="15" t="str" cm="1">
        <f t="array" aca="1" ref="E3119" ca="1">IFERROR(_xlfn._xlws.FILTER(merged_ranks,(merged_end_dates=DATE(9999,12,31))*(merged_names=A3119)),"")</f>
        <v/>
      </c>
      <c r="F3119" s="17" t="str">
        <f ca="1">_xlfn.XLOOKUP(J3119,Promotions[Promo Key],Promotions[Promo Date],"")</f>
        <v/>
      </c>
      <c r="G3119" s="18" t="str">
        <f t="shared" ca="1" si="207"/>
        <v/>
      </c>
      <c r="H3119" s="18" t="str">
        <f t="shared" ca="1" si="206"/>
        <v/>
      </c>
      <c r="I3119" s="17" t="str">
        <f>_xlfn.XLOOKUP(A3119,Students[Full Name],Students[Starting Rank],"")</f>
        <v/>
      </c>
      <c r="J3119" s="15" t="str">
        <f t="shared" ca="1" si="208"/>
        <v xml:space="preserve">: </v>
      </c>
      <c r="K3119" s="16" t="str">
        <f>_xlfn.XLOOKUP(A3119,Students[Full Name],Students[Start Date],"")</f>
        <v/>
      </c>
      <c r="L3119" s="18">
        <f t="shared" ca="1" si="209"/>
        <v>-1</v>
      </c>
      <c r="M3119" s="18" cm="1">
        <f t="array" aca="1" ref="M3119" ca="1">SUMPRODUCT(Inactives[Days Inactive]*(Inactives[Student]=A3119))/365</f>
        <v>0</v>
      </c>
      <c r="N3119" s="18" t="str" cm="1">
        <f t="array" ref="N3119">IF(LEN($A3119)&gt;0,SUMPRODUCT(($A3119=merged_names)*(_xlfn.TEXTAFTER(N$2, "At ")=merged_belt_colours)*merged_months_at_rank),"")</f>
        <v/>
      </c>
      <c r="O3119" s="18" t="str" cm="1">
        <f t="array" ref="O3119">IF(LEN($A3119)&gt;0,SUMPRODUCT(($A3119=merged_names)*(_xlfn.TEXTAFTER(O$2, "At ")=merged_belt_colours)*merged_months_at_rank),"")</f>
        <v/>
      </c>
      <c r="P3119" s="18" t="str" cm="1">
        <f t="array" ref="P3119">IF(LEN($A3119)&gt;0,SUMPRODUCT(($A3119=merged_names)*(_xlfn.TEXTAFTER(P$2, "At ")=merged_belt_colours)*merged_months_at_rank),"")</f>
        <v/>
      </c>
      <c r="Q3119" s="18" t="str" cm="1">
        <f t="array" ref="Q3119">IF(LEN($A3119)&gt;0,SUMPRODUCT(($A3119=merged_names)*(_xlfn.TEXTAFTER(Q$2, "At ")=merged_belt_colours)*merged_months_at_rank),"")</f>
        <v/>
      </c>
      <c r="R3119" s="18" t="str" cm="1">
        <f t="array" ref="R3119">IF(LEN($A3119)&gt;0,SUMPRODUCT(($A3119=merged_names)*(_xlfn.TEXTAFTER(R$2, "At ")=merged_belt_colours)*merged_months_at_rank),"")</f>
        <v/>
      </c>
    </row>
    <row r="3120" spans="1:18" x14ac:dyDescent="0.25">
      <c r="A3120"/>
      <c r="B3120" s="15" t="str" cm="1">
        <f t="array" ref="B3120">IFERROR(IF(LEN(A3120)&gt;0, IF(SUMPRODUCT((Inactives[Key]=J3120)*(Inactives[Currently Inactive]))=1,"Inactive","Active"),""),"Active")</f>
        <v/>
      </c>
      <c r="C3120" s="16" t="str" cm="1">
        <f t="array" aca="1" ref="C3120" ca="1">IFERROR(_xlfn._xlws.FILTER(Inactives[Inactive On],(Inactives[Key]=J3120)*(Inactives[Currently Inactive]),""),"")</f>
        <v/>
      </c>
      <c r="D3120" s="16" t="str" cm="1">
        <f t="array" aca="1" ref="D3120" ca="1">IFERROR(INDEX(_xlfn.TEXTSPLIT(E3120," "),1),"")</f>
        <v/>
      </c>
      <c r="E3120" s="15" t="str" cm="1">
        <f t="array" aca="1" ref="E3120" ca="1">IFERROR(_xlfn._xlws.FILTER(merged_ranks,(merged_end_dates=DATE(9999,12,31))*(merged_names=A3120)),"")</f>
        <v/>
      </c>
      <c r="F3120" s="17" t="str">
        <f ca="1">_xlfn.XLOOKUP(J3120,Promotions[Promo Key],Promotions[Promo Date],"")</f>
        <v/>
      </c>
      <c r="G3120" s="18" t="str">
        <f t="shared" ca="1" si="207"/>
        <v/>
      </c>
      <c r="H3120" s="18" t="str">
        <f t="shared" ca="1" si="206"/>
        <v/>
      </c>
      <c r="I3120" s="17" t="str">
        <f>_xlfn.XLOOKUP(A3120,Students[Full Name],Students[Starting Rank],"")</f>
        <v/>
      </c>
      <c r="J3120" s="15" t="str">
        <f t="shared" ca="1" si="208"/>
        <v xml:space="preserve">: </v>
      </c>
      <c r="K3120" s="16" t="str">
        <f>_xlfn.XLOOKUP(A3120,Students[Full Name],Students[Start Date],"")</f>
        <v/>
      </c>
      <c r="L3120" s="18">
        <f t="shared" ca="1" si="209"/>
        <v>-1</v>
      </c>
      <c r="M3120" s="18" cm="1">
        <f t="array" aca="1" ref="M3120" ca="1">SUMPRODUCT(Inactives[Days Inactive]*(Inactives[Student]=A3120))/365</f>
        <v>0</v>
      </c>
      <c r="N3120" s="18" t="str" cm="1">
        <f t="array" ref="N3120">IF(LEN($A3120)&gt;0,SUMPRODUCT(($A3120=merged_names)*(_xlfn.TEXTAFTER(N$2, "At ")=merged_belt_colours)*merged_months_at_rank),"")</f>
        <v/>
      </c>
      <c r="O3120" s="18" t="str" cm="1">
        <f t="array" ref="O3120">IF(LEN($A3120)&gt;0,SUMPRODUCT(($A3120=merged_names)*(_xlfn.TEXTAFTER(O$2, "At ")=merged_belt_colours)*merged_months_at_rank),"")</f>
        <v/>
      </c>
      <c r="P3120" s="18" t="str" cm="1">
        <f t="array" ref="P3120">IF(LEN($A3120)&gt;0,SUMPRODUCT(($A3120=merged_names)*(_xlfn.TEXTAFTER(P$2, "At ")=merged_belt_colours)*merged_months_at_rank),"")</f>
        <v/>
      </c>
      <c r="Q3120" s="18" t="str" cm="1">
        <f t="array" ref="Q3120">IF(LEN($A3120)&gt;0,SUMPRODUCT(($A3120=merged_names)*(_xlfn.TEXTAFTER(Q$2, "At ")=merged_belt_colours)*merged_months_at_rank),"")</f>
        <v/>
      </c>
      <c r="R3120" s="18" t="str" cm="1">
        <f t="array" ref="R3120">IF(LEN($A3120)&gt;0,SUMPRODUCT(($A3120=merged_names)*(_xlfn.TEXTAFTER(R$2, "At ")=merged_belt_colours)*merged_months_at_rank),"")</f>
        <v/>
      </c>
    </row>
    <row r="3121" spans="1:18" x14ac:dyDescent="0.25">
      <c r="A3121"/>
      <c r="B3121" s="15" t="str" cm="1">
        <f t="array" ref="B3121">IFERROR(IF(LEN(A3121)&gt;0, IF(SUMPRODUCT((Inactives[Key]=J3121)*(Inactives[Currently Inactive]))=1,"Inactive","Active"),""),"Active")</f>
        <v/>
      </c>
      <c r="C3121" s="16" t="str" cm="1">
        <f t="array" aca="1" ref="C3121" ca="1">IFERROR(_xlfn._xlws.FILTER(Inactives[Inactive On],(Inactives[Key]=J3121)*(Inactives[Currently Inactive]),""),"")</f>
        <v/>
      </c>
      <c r="D3121" s="16" t="str" cm="1">
        <f t="array" aca="1" ref="D3121" ca="1">IFERROR(INDEX(_xlfn.TEXTSPLIT(E3121," "),1),"")</f>
        <v/>
      </c>
      <c r="E3121" s="15" t="str" cm="1">
        <f t="array" aca="1" ref="E3121" ca="1">IFERROR(_xlfn._xlws.FILTER(merged_ranks,(merged_end_dates=DATE(9999,12,31))*(merged_names=A3121)),"")</f>
        <v/>
      </c>
      <c r="F3121" s="17" t="str">
        <f ca="1">_xlfn.XLOOKUP(J3121,Promotions[Promo Key],Promotions[Promo Date],"")</f>
        <v/>
      </c>
      <c r="G3121" s="18" t="str">
        <f t="shared" ca="1" si="207"/>
        <v/>
      </c>
      <c r="H3121" s="18" t="str">
        <f t="shared" ca="1" si="206"/>
        <v/>
      </c>
      <c r="I3121" s="17" t="str">
        <f>_xlfn.XLOOKUP(A3121,Students[Full Name],Students[Starting Rank],"")</f>
        <v/>
      </c>
      <c r="J3121" s="15" t="str">
        <f t="shared" ca="1" si="208"/>
        <v xml:space="preserve">: </v>
      </c>
      <c r="K3121" s="16" t="str">
        <f>_xlfn.XLOOKUP(A3121,Students[Full Name],Students[Start Date],"")</f>
        <v/>
      </c>
      <c r="L3121" s="18">
        <f t="shared" ca="1" si="209"/>
        <v>-1</v>
      </c>
      <c r="M3121" s="18" cm="1">
        <f t="array" aca="1" ref="M3121" ca="1">SUMPRODUCT(Inactives[Days Inactive]*(Inactives[Student]=A3121))/365</f>
        <v>0</v>
      </c>
      <c r="N3121" s="18" t="str" cm="1">
        <f t="array" ref="N3121">IF(LEN($A3121)&gt;0,SUMPRODUCT(($A3121=merged_names)*(_xlfn.TEXTAFTER(N$2, "At ")=merged_belt_colours)*merged_months_at_rank),"")</f>
        <v/>
      </c>
      <c r="O3121" s="18" t="str" cm="1">
        <f t="array" ref="O3121">IF(LEN($A3121)&gt;0,SUMPRODUCT(($A3121=merged_names)*(_xlfn.TEXTAFTER(O$2, "At ")=merged_belt_colours)*merged_months_at_rank),"")</f>
        <v/>
      </c>
      <c r="P3121" s="18" t="str" cm="1">
        <f t="array" ref="P3121">IF(LEN($A3121)&gt;0,SUMPRODUCT(($A3121=merged_names)*(_xlfn.TEXTAFTER(P$2, "At ")=merged_belt_colours)*merged_months_at_rank),"")</f>
        <v/>
      </c>
      <c r="Q3121" s="18" t="str" cm="1">
        <f t="array" ref="Q3121">IF(LEN($A3121)&gt;0,SUMPRODUCT(($A3121=merged_names)*(_xlfn.TEXTAFTER(Q$2, "At ")=merged_belt_colours)*merged_months_at_rank),"")</f>
        <v/>
      </c>
      <c r="R3121" s="18" t="str" cm="1">
        <f t="array" ref="R3121">IF(LEN($A3121)&gt;0,SUMPRODUCT(($A3121=merged_names)*(_xlfn.TEXTAFTER(R$2, "At ")=merged_belt_colours)*merged_months_at_rank),"")</f>
        <v/>
      </c>
    </row>
    <row r="3122" spans="1:18" x14ac:dyDescent="0.25">
      <c r="A3122"/>
      <c r="B3122" s="15" t="str" cm="1">
        <f t="array" ref="B3122">IFERROR(IF(LEN(A3122)&gt;0, IF(SUMPRODUCT((Inactives[Key]=J3122)*(Inactives[Currently Inactive]))=1,"Inactive","Active"),""),"Active")</f>
        <v/>
      </c>
      <c r="C3122" s="16" t="str" cm="1">
        <f t="array" aca="1" ref="C3122" ca="1">IFERROR(_xlfn._xlws.FILTER(Inactives[Inactive On],(Inactives[Key]=J3122)*(Inactives[Currently Inactive]),""),"")</f>
        <v/>
      </c>
      <c r="D3122" s="16" t="str" cm="1">
        <f t="array" aca="1" ref="D3122" ca="1">IFERROR(INDEX(_xlfn.TEXTSPLIT(E3122," "),1),"")</f>
        <v/>
      </c>
      <c r="E3122" s="15" t="str" cm="1">
        <f t="array" aca="1" ref="E3122" ca="1">IFERROR(_xlfn._xlws.FILTER(merged_ranks,(merged_end_dates=DATE(9999,12,31))*(merged_names=A3122)),"")</f>
        <v/>
      </c>
      <c r="F3122" s="17" t="str">
        <f ca="1">_xlfn.XLOOKUP(J3122,Promotions[Promo Key],Promotions[Promo Date],"")</f>
        <v/>
      </c>
      <c r="G3122" s="18" t="str">
        <f t="shared" ca="1" si="207"/>
        <v/>
      </c>
      <c r="H3122" s="18" t="str">
        <f t="shared" ca="1" si="206"/>
        <v/>
      </c>
      <c r="I3122" s="17" t="str">
        <f>_xlfn.XLOOKUP(A3122,Students[Full Name],Students[Starting Rank],"")</f>
        <v/>
      </c>
      <c r="J3122" s="15" t="str">
        <f t="shared" ca="1" si="208"/>
        <v xml:space="preserve">: </v>
      </c>
      <c r="K3122" s="16" t="str">
        <f>_xlfn.XLOOKUP(A3122,Students[Full Name],Students[Start Date],"")</f>
        <v/>
      </c>
      <c r="L3122" s="18">
        <f t="shared" ca="1" si="209"/>
        <v>-1</v>
      </c>
      <c r="M3122" s="18" cm="1">
        <f t="array" aca="1" ref="M3122" ca="1">SUMPRODUCT(Inactives[Days Inactive]*(Inactives[Student]=A3122))/365</f>
        <v>0</v>
      </c>
      <c r="N3122" s="18" t="str" cm="1">
        <f t="array" ref="N3122">IF(LEN($A3122)&gt;0,SUMPRODUCT(($A3122=merged_names)*(_xlfn.TEXTAFTER(N$2, "At ")=merged_belt_colours)*merged_months_at_rank),"")</f>
        <v/>
      </c>
      <c r="O3122" s="18" t="str" cm="1">
        <f t="array" ref="O3122">IF(LEN($A3122)&gt;0,SUMPRODUCT(($A3122=merged_names)*(_xlfn.TEXTAFTER(O$2, "At ")=merged_belt_colours)*merged_months_at_rank),"")</f>
        <v/>
      </c>
      <c r="P3122" s="18" t="str" cm="1">
        <f t="array" ref="P3122">IF(LEN($A3122)&gt;0,SUMPRODUCT(($A3122=merged_names)*(_xlfn.TEXTAFTER(P$2, "At ")=merged_belt_colours)*merged_months_at_rank),"")</f>
        <v/>
      </c>
      <c r="Q3122" s="18" t="str" cm="1">
        <f t="array" ref="Q3122">IF(LEN($A3122)&gt;0,SUMPRODUCT(($A3122=merged_names)*(_xlfn.TEXTAFTER(Q$2, "At ")=merged_belt_colours)*merged_months_at_rank),"")</f>
        <v/>
      </c>
      <c r="R3122" s="18" t="str" cm="1">
        <f t="array" ref="R3122">IF(LEN($A3122)&gt;0,SUMPRODUCT(($A3122=merged_names)*(_xlfn.TEXTAFTER(R$2, "At ")=merged_belt_colours)*merged_months_at_rank),"")</f>
        <v/>
      </c>
    </row>
    <row r="3123" spans="1:18" x14ac:dyDescent="0.25">
      <c r="A3123"/>
      <c r="B3123" s="15" t="str" cm="1">
        <f t="array" ref="B3123">IFERROR(IF(LEN(A3123)&gt;0, IF(SUMPRODUCT((Inactives[Key]=J3123)*(Inactives[Currently Inactive]))=1,"Inactive","Active"),""),"Active")</f>
        <v/>
      </c>
      <c r="C3123" s="16" t="str" cm="1">
        <f t="array" aca="1" ref="C3123" ca="1">IFERROR(_xlfn._xlws.FILTER(Inactives[Inactive On],(Inactives[Key]=J3123)*(Inactives[Currently Inactive]),""),"")</f>
        <v/>
      </c>
      <c r="D3123" s="16" t="str" cm="1">
        <f t="array" aca="1" ref="D3123" ca="1">IFERROR(INDEX(_xlfn.TEXTSPLIT(E3123," "),1),"")</f>
        <v/>
      </c>
      <c r="E3123" s="15" t="str" cm="1">
        <f t="array" aca="1" ref="E3123" ca="1">IFERROR(_xlfn._xlws.FILTER(merged_ranks,(merged_end_dates=DATE(9999,12,31))*(merged_names=A3123)),"")</f>
        <v/>
      </c>
      <c r="F3123" s="17" t="str">
        <f ca="1">_xlfn.XLOOKUP(J3123,Promotions[Promo Key],Promotions[Promo Date],"")</f>
        <v/>
      </c>
      <c r="G3123" s="18" t="str">
        <f t="shared" ca="1" si="207"/>
        <v/>
      </c>
      <c r="H3123" s="18" t="str">
        <f t="shared" ca="1" si="206"/>
        <v/>
      </c>
      <c r="I3123" s="17" t="str">
        <f>_xlfn.XLOOKUP(A3123,Students[Full Name],Students[Starting Rank],"")</f>
        <v/>
      </c>
      <c r="J3123" s="15" t="str">
        <f t="shared" ca="1" si="208"/>
        <v xml:space="preserve">: </v>
      </c>
      <c r="K3123" s="16" t="str">
        <f>_xlfn.XLOOKUP(A3123,Students[Full Name],Students[Start Date],"")</f>
        <v/>
      </c>
      <c r="L3123" s="18">
        <f t="shared" ca="1" si="209"/>
        <v>-1</v>
      </c>
      <c r="M3123" s="18" cm="1">
        <f t="array" aca="1" ref="M3123" ca="1">SUMPRODUCT(Inactives[Days Inactive]*(Inactives[Student]=A3123))/365</f>
        <v>0</v>
      </c>
      <c r="N3123" s="18" t="str" cm="1">
        <f t="array" ref="N3123">IF(LEN($A3123)&gt;0,SUMPRODUCT(($A3123=merged_names)*(_xlfn.TEXTAFTER(N$2, "At ")=merged_belt_colours)*merged_months_at_rank),"")</f>
        <v/>
      </c>
      <c r="O3123" s="18" t="str" cm="1">
        <f t="array" ref="O3123">IF(LEN($A3123)&gt;0,SUMPRODUCT(($A3123=merged_names)*(_xlfn.TEXTAFTER(O$2, "At ")=merged_belt_colours)*merged_months_at_rank),"")</f>
        <v/>
      </c>
      <c r="P3123" s="18" t="str" cm="1">
        <f t="array" ref="P3123">IF(LEN($A3123)&gt;0,SUMPRODUCT(($A3123=merged_names)*(_xlfn.TEXTAFTER(P$2, "At ")=merged_belt_colours)*merged_months_at_rank),"")</f>
        <v/>
      </c>
      <c r="Q3123" s="18" t="str" cm="1">
        <f t="array" ref="Q3123">IF(LEN($A3123)&gt;0,SUMPRODUCT(($A3123=merged_names)*(_xlfn.TEXTAFTER(Q$2, "At ")=merged_belt_colours)*merged_months_at_rank),"")</f>
        <v/>
      </c>
      <c r="R3123" s="18" t="str" cm="1">
        <f t="array" ref="R3123">IF(LEN($A3123)&gt;0,SUMPRODUCT(($A3123=merged_names)*(_xlfn.TEXTAFTER(R$2, "At ")=merged_belt_colours)*merged_months_at_rank),"")</f>
        <v/>
      </c>
    </row>
    <row r="3124" spans="1:18" x14ac:dyDescent="0.25">
      <c r="A3124"/>
      <c r="B3124" s="15" t="str" cm="1">
        <f t="array" ref="B3124">IFERROR(IF(LEN(A3124)&gt;0, IF(SUMPRODUCT((Inactives[Key]=J3124)*(Inactives[Currently Inactive]))=1,"Inactive","Active"),""),"Active")</f>
        <v/>
      </c>
      <c r="C3124" s="16" t="str" cm="1">
        <f t="array" aca="1" ref="C3124" ca="1">IFERROR(_xlfn._xlws.FILTER(Inactives[Inactive On],(Inactives[Key]=J3124)*(Inactives[Currently Inactive]),""),"")</f>
        <v/>
      </c>
      <c r="D3124" s="16" t="str" cm="1">
        <f t="array" aca="1" ref="D3124" ca="1">IFERROR(INDEX(_xlfn.TEXTSPLIT(E3124," "),1),"")</f>
        <v/>
      </c>
      <c r="E3124" s="15" t="str" cm="1">
        <f t="array" aca="1" ref="E3124" ca="1">IFERROR(_xlfn._xlws.FILTER(merged_ranks,(merged_end_dates=DATE(9999,12,31))*(merged_names=A3124)),"")</f>
        <v/>
      </c>
      <c r="F3124" s="17" t="str">
        <f ca="1">_xlfn.XLOOKUP(J3124,Promotions[Promo Key],Promotions[Promo Date],"")</f>
        <v/>
      </c>
      <c r="G3124" s="18" t="str">
        <f t="shared" ca="1" si="207"/>
        <v/>
      </c>
      <c r="H3124" s="18" t="str">
        <f t="shared" ca="1" si="206"/>
        <v/>
      </c>
      <c r="I3124" s="17" t="str">
        <f>_xlfn.XLOOKUP(A3124,Students[Full Name],Students[Starting Rank],"")</f>
        <v/>
      </c>
      <c r="J3124" s="15" t="str">
        <f t="shared" ca="1" si="208"/>
        <v xml:space="preserve">: </v>
      </c>
      <c r="K3124" s="16" t="str">
        <f>_xlfn.XLOOKUP(A3124,Students[Full Name],Students[Start Date],"")</f>
        <v/>
      </c>
      <c r="L3124" s="18">
        <f t="shared" ca="1" si="209"/>
        <v>-1</v>
      </c>
      <c r="M3124" s="18" cm="1">
        <f t="array" aca="1" ref="M3124" ca="1">SUMPRODUCT(Inactives[Days Inactive]*(Inactives[Student]=A3124))/365</f>
        <v>0</v>
      </c>
      <c r="N3124" s="18" t="str" cm="1">
        <f t="array" ref="N3124">IF(LEN($A3124)&gt;0,SUMPRODUCT(($A3124=merged_names)*(_xlfn.TEXTAFTER(N$2, "At ")=merged_belt_colours)*merged_months_at_rank),"")</f>
        <v/>
      </c>
      <c r="O3124" s="18" t="str" cm="1">
        <f t="array" ref="O3124">IF(LEN($A3124)&gt;0,SUMPRODUCT(($A3124=merged_names)*(_xlfn.TEXTAFTER(O$2, "At ")=merged_belt_colours)*merged_months_at_rank),"")</f>
        <v/>
      </c>
      <c r="P3124" s="18" t="str" cm="1">
        <f t="array" ref="P3124">IF(LEN($A3124)&gt;0,SUMPRODUCT(($A3124=merged_names)*(_xlfn.TEXTAFTER(P$2, "At ")=merged_belt_colours)*merged_months_at_rank),"")</f>
        <v/>
      </c>
      <c r="Q3124" s="18" t="str" cm="1">
        <f t="array" ref="Q3124">IF(LEN($A3124)&gt;0,SUMPRODUCT(($A3124=merged_names)*(_xlfn.TEXTAFTER(Q$2, "At ")=merged_belt_colours)*merged_months_at_rank),"")</f>
        <v/>
      </c>
      <c r="R3124" s="18" t="str" cm="1">
        <f t="array" ref="R3124">IF(LEN($A3124)&gt;0,SUMPRODUCT(($A3124=merged_names)*(_xlfn.TEXTAFTER(R$2, "At ")=merged_belt_colours)*merged_months_at_rank),"")</f>
        <v/>
      </c>
    </row>
    <row r="3125" spans="1:18" x14ac:dyDescent="0.25">
      <c r="A3125"/>
      <c r="B3125" s="15" t="str" cm="1">
        <f t="array" ref="B3125">IFERROR(IF(LEN(A3125)&gt;0, IF(SUMPRODUCT((Inactives[Key]=J3125)*(Inactives[Currently Inactive]))=1,"Inactive","Active"),""),"Active")</f>
        <v/>
      </c>
      <c r="C3125" s="16" t="str" cm="1">
        <f t="array" aca="1" ref="C3125" ca="1">IFERROR(_xlfn._xlws.FILTER(Inactives[Inactive On],(Inactives[Key]=J3125)*(Inactives[Currently Inactive]),""),"")</f>
        <v/>
      </c>
      <c r="D3125" s="16" t="str" cm="1">
        <f t="array" aca="1" ref="D3125" ca="1">IFERROR(INDEX(_xlfn.TEXTSPLIT(E3125," "),1),"")</f>
        <v/>
      </c>
      <c r="E3125" s="15" t="str" cm="1">
        <f t="array" aca="1" ref="E3125" ca="1">IFERROR(_xlfn._xlws.FILTER(merged_ranks,(merged_end_dates=DATE(9999,12,31))*(merged_names=A3125)),"")</f>
        <v/>
      </c>
      <c r="F3125" s="17" t="str">
        <f ca="1">_xlfn.XLOOKUP(J3125,Promotions[Promo Key],Promotions[Promo Date],"")</f>
        <v/>
      </c>
      <c r="G3125" s="18" t="str">
        <f t="shared" ca="1" si="207"/>
        <v/>
      </c>
      <c r="H3125" s="18" t="str">
        <f t="shared" ca="1" si="206"/>
        <v/>
      </c>
      <c r="I3125" s="17" t="str">
        <f>_xlfn.XLOOKUP(A3125,Students[Full Name],Students[Starting Rank],"")</f>
        <v/>
      </c>
      <c r="J3125" s="15" t="str">
        <f t="shared" ca="1" si="208"/>
        <v xml:space="preserve">: </v>
      </c>
      <c r="K3125" s="16" t="str">
        <f>_xlfn.XLOOKUP(A3125,Students[Full Name],Students[Start Date],"")</f>
        <v/>
      </c>
      <c r="L3125" s="18">
        <f t="shared" ca="1" si="209"/>
        <v>-1</v>
      </c>
      <c r="M3125" s="18" cm="1">
        <f t="array" aca="1" ref="M3125" ca="1">SUMPRODUCT(Inactives[Days Inactive]*(Inactives[Student]=A3125))/365</f>
        <v>0</v>
      </c>
      <c r="N3125" s="18" t="str" cm="1">
        <f t="array" ref="N3125">IF(LEN($A3125)&gt;0,SUMPRODUCT(($A3125=merged_names)*(_xlfn.TEXTAFTER(N$2, "At ")=merged_belt_colours)*merged_months_at_rank),"")</f>
        <v/>
      </c>
      <c r="O3125" s="18" t="str" cm="1">
        <f t="array" ref="O3125">IF(LEN($A3125)&gt;0,SUMPRODUCT(($A3125=merged_names)*(_xlfn.TEXTAFTER(O$2, "At ")=merged_belt_colours)*merged_months_at_rank),"")</f>
        <v/>
      </c>
      <c r="P3125" s="18" t="str" cm="1">
        <f t="array" ref="P3125">IF(LEN($A3125)&gt;0,SUMPRODUCT(($A3125=merged_names)*(_xlfn.TEXTAFTER(P$2, "At ")=merged_belt_colours)*merged_months_at_rank),"")</f>
        <v/>
      </c>
      <c r="Q3125" s="18" t="str" cm="1">
        <f t="array" ref="Q3125">IF(LEN($A3125)&gt;0,SUMPRODUCT(($A3125=merged_names)*(_xlfn.TEXTAFTER(Q$2, "At ")=merged_belt_colours)*merged_months_at_rank),"")</f>
        <v/>
      </c>
      <c r="R3125" s="18" t="str" cm="1">
        <f t="array" ref="R3125">IF(LEN($A3125)&gt;0,SUMPRODUCT(($A3125=merged_names)*(_xlfn.TEXTAFTER(R$2, "At ")=merged_belt_colours)*merged_months_at_rank),"")</f>
        <v/>
      </c>
    </row>
    <row r="3126" spans="1:18" x14ac:dyDescent="0.25">
      <c r="A3126"/>
      <c r="B3126" s="15" t="str" cm="1">
        <f t="array" ref="B3126">IFERROR(IF(LEN(A3126)&gt;0, IF(SUMPRODUCT((Inactives[Key]=J3126)*(Inactives[Currently Inactive]))=1,"Inactive","Active"),""),"Active")</f>
        <v/>
      </c>
      <c r="C3126" s="16" t="str" cm="1">
        <f t="array" aca="1" ref="C3126" ca="1">IFERROR(_xlfn._xlws.FILTER(Inactives[Inactive On],(Inactives[Key]=J3126)*(Inactives[Currently Inactive]),""),"")</f>
        <v/>
      </c>
      <c r="D3126" s="16" t="str" cm="1">
        <f t="array" aca="1" ref="D3126" ca="1">IFERROR(INDEX(_xlfn.TEXTSPLIT(E3126," "),1),"")</f>
        <v/>
      </c>
      <c r="E3126" s="15" t="str" cm="1">
        <f t="array" aca="1" ref="E3126" ca="1">IFERROR(_xlfn._xlws.FILTER(merged_ranks,(merged_end_dates=DATE(9999,12,31))*(merged_names=A3126)),"")</f>
        <v/>
      </c>
      <c r="F3126" s="17" t="str">
        <f ca="1">_xlfn.XLOOKUP(J3126,Promotions[Promo Key],Promotions[Promo Date],"")</f>
        <v/>
      </c>
      <c r="G3126" s="18" t="str">
        <f t="shared" ca="1" si="207"/>
        <v/>
      </c>
      <c r="H3126" s="18" t="str">
        <f t="shared" ca="1" si="206"/>
        <v/>
      </c>
      <c r="I3126" s="17" t="str">
        <f>_xlfn.XLOOKUP(A3126,Students[Full Name],Students[Starting Rank],"")</f>
        <v/>
      </c>
      <c r="J3126" s="15" t="str">
        <f t="shared" ca="1" si="208"/>
        <v xml:space="preserve">: </v>
      </c>
      <c r="K3126" s="16" t="str">
        <f>_xlfn.XLOOKUP(A3126,Students[Full Name],Students[Start Date],"")</f>
        <v/>
      </c>
      <c r="L3126" s="18">
        <f t="shared" ca="1" si="209"/>
        <v>-1</v>
      </c>
      <c r="M3126" s="18" cm="1">
        <f t="array" aca="1" ref="M3126" ca="1">SUMPRODUCT(Inactives[Days Inactive]*(Inactives[Student]=A3126))/365</f>
        <v>0</v>
      </c>
      <c r="N3126" s="18" t="str" cm="1">
        <f t="array" ref="N3126">IF(LEN($A3126)&gt;0,SUMPRODUCT(($A3126=merged_names)*(_xlfn.TEXTAFTER(N$2, "At ")=merged_belt_colours)*merged_months_at_rank),"")</f>
        <v/>
      </c>
      <c r="O3126" s="18" t="str" cm="1">
        <f t="array" ref="O3126">IF(LEN($A3126)&gt;0,SUMPRODUCT(($A3126=merged_names)*(_xlfn.TEXTAFTER(O$2, "At ")=merged_belt_colours)*merged_months_at_rank),"")</f>
        <v/>
      </c>
      <c r="P3126" s="18" t="str" cm="1">
        <f t="array" ref="P3126">IF(LEN($A3126)&gt;0,SUMPRODUCT(($A3126=merged_names)*(_xlfn.TEXTAFTER(P$2, "At ")=merged_belt_colours)*merged_months_at_rank),"")</f>
        <v/>
      </c>
      <c r="Q3126" s="18" t="str" cm="1">
        <f t="array" ref="Q3126">IF(LEN($A3126)&gt;0,SUMPRODUCT(($A3126=merged_names)*(_xlfn.TEXTAFTER(Q$2, "At ")=merged_belt_colours)*merged_months_at_rank),"")</f>
        <v/>
      </c>
      <c r="R3126" s="18" t="str" cm="1">
        <f t="array" ref="R3126">IF(LEN($A3126)&gt;0,SUMPRODUCT(($A3126=merged_names)*(_xlfn.TEXTAFTER(R$2, "At ")=merged_belt_colours)*merged_months_at_rank),"")</f>
        <v/>
      </c>
    </row>
    <row r="3127" spans="1:18" x14ac:dyDescent="0.25">
      <c r="A3127"/>
      <c r="B3127" s="15" t="str" cm="1">
        <f t="array" ref="B3127">IFERROR(IF(LEN(A3127)&gt;0, IF(SUMPRODUCT((Inactives[Key]=J3127)*(Inactives[Currently Inactive]))=1,"Inactive","Active"),""),"Active")</f>
        <v/>
      </c>
      <c r="C3127" s="16" t="str" cm="1">
        <f t="array" aca="1" ref="C3127" ca="1">IFERROR(_xlfn._xlws.FILTER(Inactives[Inactive On],(Inactives[Key]=J3127)*(Inactives[Currently Inactive]),""),"")</f>
        <v/>
      </c>
      <c r="D3127" s="16" t="str" cm="1">
        <f t="array" aca="1" ref="D3127" ca="1">IFERROR(INDEX(_xlfn.TEXTSPLIT(E3127," "),1),"")</f>
        <v/>
      </c>
      <c r="E3127" s="15" t="str" cm="1">
        <f t="array" aca="1" ref="E3127" ca="1">IFERROR(_xlfn._xlws.FILTER(merged_ranks,(merged_end_dates=DATE(9999,12,31))*(merged_names=A3127)),"")</f>
        <v/>
      </c>
      <c r="F3127" s="17" t="str">
        <f ca="1">_xlfn.XLOOKUP(J3127,Promotions[Promo Key],Promotions[Promo Date],"")</f>
        <v/>
      </c>
      <c r="G3127" s="18" t="str">
        <f t="shared" ca="1" si="207"/>
        <v/>
      </c>
      <c r="H3127" s="18" t="str">
        <f t="shared" ca="1" si="206"/>
        <v/>
      </c>
      <c r="I3127" s="17" t="str">
        <f>_xlfn.XLOOKUP(A3127,Students[Full Name],Students[Starting Rank],"")</f>
        <v/>
      </c>
      <c r="J3127" s="15" t="str">
        <f t="shared" ca="1" si="208"/>
        <v xml:space="preserve">: </v>
      </c>
      <c r="K3127" s="16" t="str">
        <f>_xlfn.XLOOKUP(A3127,Students[Full Name],Students[Start Date],"")</f>
        <v/>
      </c>
      <c r="L3127" s="18">
        <f t="shared" ca="1" si="209"/>
        <v>-1</v>
      </c>
      <c r="M3127" s="18" cm="1">
        <f t="array" aca="1" ref="M3127" ca="1">SUMPRODUCT(Inactives[Days Inactive]*(Inactives[Student]=A3127))/365</f>
        <v>0</v>
      </c>
      <c r="N3127" s="18" t="str" cm="1">
        <f t="array" ref="N3127">IF(LEN($A3127)&gt;0,SUMPRODUCT(($A3127=merged_names)*(_xlfn.TEXTAFTER(N$2, "At ")=merged_belt_colours)*merged_months_at_rank),"")</f>
        <v/>
      </c>
      <c r="O3127" s="18" t="str" cm="1">
        <f t="array" ref="O3127">IF(LEN($A3127)&gt;0,SUMPRODUCT(($A3127=merged_names)*(_xlfn.TEXTAFTER(O$2, "At ")=merged_belt_colours)*merged_months_at_rank),"")</f>
        <v/>
      </c>
      <c r="P3127" s="18" t="str" cm="1">
        <f t="array" ref="P3127">IF(LEN($A3127)&gt;0,SUMPRODUCT(($A3127=merged_names)*(_xlfn.TEXTAFTER(P$2, "At ")=merged_belt_colours)*merged_months_at_rank),"")</f>
        <v/>
      </c>
      <c r="Q3127" s="18" t="str" cm="1">
        <f t="array" ref="Q3127">IF(LEN($A3127)&gt;0,SUMPRODUCT(($A3127=merged_names)*(_xlfn.TEXTAFTER(Q$2, "At ")=merged_belt_colours)*merged_months_at_rank),"")</f>
        <v/>
      </c>
      <c r="R3127" s="18" t="str" cm="1">
        <f t="array" ref="R3127">IF(LEN($A3127)&gt;0,SUMPRODUCT(($A3127=merged_names)*(_xlfn.TEXTAFTER(R$2, "At ")=merged_belt_colours)*merged_months_at_rank),"")</f>
        <v/>
      </c>
    </row>
    <row r="3128" spans="1:18" x14ac:dyDescent="0.25">
      <c r="A3128"/>
      <c r="B3128" s="15" t="str" cm="1">
        <f t="array" ref="B3128">IFERROR(IF(LEN(A3128)&gt;0, IF(SUMPRODUCT((Inactives[Key]=J3128)*(Inactives[Currently Inactive]))=1,"Inactive","Active"),""),"Active")</f>
        <v/>
      </c>
      <c r="C3128" s="16" t="str" cm="1">
        <f t="array" aca="1" ref="C3128" ca="1">IFERROR(_xlfn._xlws.FILTER(Inactives[Inactive On],(Inactives[Key]=J3128)*(Inactives[Currently Inactive]),""),"")</f>
        <v/>
      </c>
      <c r="D3128" s="16" t="str" cm="1">
        <f t="array" aca="1" ref="D3128" ca="1">IFERROR(INDEX(_xlfn.TEXTSPLIT(E3128," "),1),"")</f>
        <v/>
      </c>
      <c r="E3128" s="15" t="str" cm="1">
        <f t="array" aca="1" ref="E3128" ca="1">IFERROR(_xlfn._xlws.FILTER(merged_ranks,(merged_end_dates=DATE(9999,12,31))*(merged_names=A3128)),"")</f>
        <v/>
      </c>
      <c r="F3128" s="17" t="str">
        <f ca="1">_xlfn.XLOOKUP(J3128,Promotions[Promo Key],Promotions[Promo Date],"")</f>
        <v/>
      </c>
      <c r="G3128" s="18" t="str">
        <f t="shared" ca="1" si="207"/>
        <v/>
      </c>
      <c r="H3128" s="18" t="str">
        <f t="shared" ca="1" si="206"/>
        <v/>
      </c>
      <c r="I3128" s="17" t="str">
        <f>_xlfn.XLOOKUP(A3128,Students[Full Name],Students[Starting Rank],"")</f>
        <v/>
      </c>
      <c r="J3128" s="15" t="str">
        <f t="shared" ca="1" si="208"/>
        <v xml:space="preserve">: </v>
      </c>
      <c r="K3128" s="16" t="str">
        <f>_xlfn.XLOOKUP(A3128,Students[Full Name],Students[Start Date],"")</f>
        <v/>
      </c>
      <c r="L3128" s="18">
        <f t="shared" ca="1" si="209"/>
        <v>-1</v>
      </c>
      <c r="M3128" s="18" cm="1">
        <f t="array" aca="1" ref="M3128" ca="1">SUMPRODUCT(Inactives[Days Inactive]*(Inactives[Student]=A3128))/365</f>
        <v>0</v>
      </c>
      <c r="N3128" s="18" t="str" cm="1">
        <f t="array" ref="N3128">IF(LEN($A3128)&gt;0,SUMPRODUCT(($A3128=merged_names)*(_xlfn.TEXTAFTER(N$2, "At ")=merged_belt_colours)*merged_months_at_rank),"")</f>
        <v/>
      </c>
      <c r="O3128" s="18" t="str" cm="1">
        <f t="array" ref="O3128">IF(LEN($A3128)&gt;0,SUMPRODUCT(($A3128=merged_names)*(_xlfn.TEXTAFTER(O$2, "At ")=merged_belt_colours)*merged_months_at_rank),"")</f>
        <v/>
      </c>
      <c r="P3128" s="18" t="str" cm="1">
        <f t="array" ref="P3128">IF(LEN($A3128)&gt;0,SUMPRODUCT(($A3128=merged_names)*(_xlfn.TEXTAFTER(P$2, "At ")=merged_belt_colours)*merged_months_at_rank),"")</f>
        <v/>
      </c>
      <c r="Q3128" s="18" t="str" cm="1">
        <f t="array" ref="Q3128">IF(LEN($A3128)&gt;0,SUMPRODUCT(($A3128=merged_names)*(_xlfn.TEXTAFTER(Q$2, "At ")=merged_belt_colours)*merged_months_at_rank),"")</f>
        <v/>
      </c>
      <c r="R3128" s="18" t="str" cm="1">
        <f t="array" ref="R3128">IF(LEN($A3128)&gt;0,SUMPRODUCT(($A3128=merged_names)*(_xlfn.TEXTAFTER(R$2, "At ")=merged_belt_colours)*merged_months_at_rank),"")</f>
        <v/>
      </c>
    </row>
    <row r="3129" spans="1:18" x14ac:dyDescent="0.25">
      <c r="A3129"/>
      <c r="B3129" s="15" t="str" cm="1">
        <f t="array" ref="B3129">IFERROR(IF(LEN(A3129)&gt;0, IF(SUMPRODUCT((Inactives[Key]=J3129)*(Inactives[Currently Inactive]))=1,"Inactive","Active"),""),"Active")</f>
        <v/>
      </c>
      <c r="C3129" s="16" t="str" cm="1">
        <f t="array" aca="1" ref="C3129" ca="1">IFERROR(_xlfn._xlws.FILTER(Inactives[Inactive On],(Inactives[Key]=J3129)*(Inactives[Currently Inactive]),""),"")</f>
        <v/>
      </c>
      <c r="D3129" s="16" t="str" cm="1">
        <f t="array" aca="1" ref="D3129" ca="1">IFERROR(INDEX(_xlfn.TEXTSPLIT(E3129," "),1),"")</f>
        <v/>
      </c>
      <c r="E3129" s="15" t="str" cm="1">
        <f t="array" aca="1" ref="E3129" ca="1">IFERROR(_xlfn._xlws.FILTER(merged_ranks,(merged_end_dates=DATE(9999,12,31))*(merged_names=A3129)),"")</f>
        <v/>
      </c>
      <c r="F3129" s="17" t="str">
        <f ca="1">_xlfn.XLOOKUP(J3129,Promotions[Promo Key],Promotions[Promo Date],"")</f>
        <v/>
      </c>
      <c r="G3129" s="18" t="str">
        <f t="shared" ca="1" si="207"/>
        <v/>
      </c>
      <c r="H3129" s="18" t="str">
        <f t="shared" ca="1" si="206"/>
        <v/>
      </c>
      <c r="I3129" s="17" t="str">
        <f>_xlfn.XLOOKUP(A3129,Students[Full Name],Students[Starting Rank],"")</f>
        <v/>
      </c>
      <c r="J3129" s="15" t="str">
        <f t="shared" ca="1" si="208"/>
        <v xml:space="preserve">: </v>
      </c>
      <c r="K3129" s="16" t="str">
        <f>_xlfn.XLOOKUP(A3129,Students[Full Name],Students[Start Date],"")</f>
        <v/>
      </c>
      <c r="L3129" s="18">
        <f t="shared" ca="1" si="209"/>
        <v>-1</v>
      </c>
      <c r="M3129" s="18" cm="1">
        <f t="array" aca="1" ref="M3129" ca="1">SUMPRODUCT(Inactives[Days Inactive]*(Inactives[Student]=A3129))/365</f>
        <v>0</v>
      </c>
      <c r="N3129" s="18" t="str" cm="1">
        <f t="array" ref="N3129">IF(LEN($A3129)&gt;0,SUMPRODUCT(($A3129=merged_names)*(_xlfn.TEXTAFTER(N$2, "At ")=merged_belt_colours)*merged_months_at_rank),"")</f>
        <v/>
      </c>
      <c r="O3129" s="18" t="str" cm="1">
        <f t="array" ref="O3129">IF(LEN($A3129)&gt;0,SUMPRODUCT(($A3129=merged_names)*(_xlfn.TEXTAFTER(O$2, "At ")=merged_belt_colours)*merged_months_at_rank),"")</f>
        <v/>
      </c>
      <c r="P3129" s="18" t="str" cm="1">
        <f t="array" ref="P3129">IF(LEN($A3129)&gt;0,SUMPRODUCT(($A3129=merged_names)*(_xlfn.TEXTAFTER(P$2, "At ")=merged_belt_colours)*merged_months_at_rank),"")</f>
        <v/>
      </c>
      <c r="Q3129" s="18" t="str" cm="1">
        <f t="array" ref="Q3129">IF(LEN($A3129)&gt;0,SUMPRODUCT(($A3129=merged_names)*(_xlfn.TEXTAFTER(Q$2, "At ")=merged_belt_colours)*merged_months_at_rank),"")</f>
        <v/>
      </c>
      <c r="R3129" s="18" t="str" cm="1">
        <f t="array" ref="R3129">IF(LEN($A3129)&gt;0,SUMPRODUCT(($A3129=merged_names)*(_xlfn.TEXTAFTER(R$2, "At ")=merged_belt_colours)*merged_months_at_rank),"")</f>
        <v/>
      </c>
    </row>
    <row r="3130" spans="1:18" x14ac:dyDescent="0.25">
      <c r="A3130"/>
      <c r="B3130" s="15" t="str" cm="1">
        <f t="array" ref="B3130">IFERROR(IF(LEN(A3130)&gt;0, IF(SUMPRODUCT((Inactives[Key]=J3130)*(Inactives[Currently Inactive]))=1,"Inactive","Active"),""),"Active")</f>
        <v/>
      </c>
      <c r="C3130" s="16" t="str" cm="1">
        <f t="array" aca="1" ref="C3130" ca="1">IFERROR(_xlfn._xlws.FILTER(Inactives[Inactive On],(Inactives[Key]=J3130)*(Inactives[Currently Inactive]),""),"")</f>
        <v/>
      </c>
      <c r="D3130" s="16" t="str" cm="1">
        <f t="array" aca="1" ref="D3130" ca="1">IFERROR(INDEX(_xlfn.TEXTSPLIT(E3130," "),1),"")</f>
        <v/>
      </c>
      <c r="E3130" s="15" t="str" cm="1">
        <f t="array" aca="1" ref="E3130" ca="1">IFERROR(_xlfn._xlws.FILTER(merged_ranks,(merged_end_dates=DATE(9999,12,31))*(merged_names=A3130)),"")</f>
        <v/>
      </c>
      <c r="F3130" s="17" t="str">
        <f ca="1">_xlfn.XLOOKUP(J3130,Promotions[Promo Key],Promotions[Promo Date],"")</f>
        <v/>
      </c>
      <c r="G3130" s="18" t="str">
        <f t="shared" ca="1" si="207"/>
        <v/>
      </c>
      <c r="H3130" s="18" t="str">
        <f t="shared" ca="1" si="206"/>
        <v/>
      </c>
      <c r="I3130" s="17" t="str">
        <f>_xlfn.XLOOKUP(A3130,Students[Full Name],Students[Starting Rank],"")</f>
        <v/>
      </c>
      <c r="J3130" s="15" t="str">
        <f t="shared" ca="1" si="208"/>
        <v xml:space="preserve">: </v>
      </c>
      <c r="K3130" s="16" t="str">
        <f>_xlfn.XLOOKUP(A3130,Students[Full Name],Students[Start Date],"")</f>
        <v/>
      </c>
      <c r="L3130" s="18">
        <f t="shared" ca="1" si="209"/>
        <v>-1</v>
      </c>
      <c r="M3130" s="18" cm="1">
        <f t="array" aca="1" ref="M3130" ca="1">SUMPRODUCT(Inactives[Days Inactive]*(Inactives[Student]=A3130))/365</f>
        <v>0</v>
      </c>
      <c r="N3130" s="18" t="str" cm="1">
        <f t="array" ref="N3130">IF(LEN($A3130)&gt;0,SUMPRODUCT(($A3130=merged_names)*(_xlfn.TEXTAFTER(N$2, "At ")=merged_belt_colours)*merged_months_at_rank),"")</f>
        <v/>
      </c>
      <c r="O3130" s="18" t="str" cm="1">
        <f t="array" ref="O3130">IF(LEN($A3130)&gt;0,SUMPRODUCT(($A3130=merged_names)*(_xlfn.TEXTAFTER(O$2, "At ")=merged_belt_colours)*merged_months_at_rank),"")</f>
        <v/>
      </c>
      <c r="P3130" s="18" t="str" cm="1">
        <f t="array" ref="P3130">IF(LEN($A3130)&gt;0,SUMPRODUCT(($A3130=merged_names)*(_xlfn.TEXTAFTER(P$2, "At ")=merged_belt_colours)*merged_months_at_rank),"")</f>
        <v/>
      </c>
      <c r="Q3130" s="18" t="str" cm="1">
        <f t="array" ref="Q3130">IF(LEN($A3130)&gt;0,SUMPRODUCT(($A3130=merged_names)*(_xlfn.TEXTAFTER(Q$2, "At ")=merged_belt_colours)*merged_months_at_rank),"")</f>
        <v/>
      </c>
      <c r="R3130" s="18" t="str" cm="1">
        <f t="array" ref="R3130">IF(LEN($A3130)&gt;0,SUMPRODUCT(($A3130=merged_names)*(_xlfn.TEXTAFTER(R$2, "At ")=merged_belt_colours)*merged_months_at_rank),"")</f>
        <v/>
      </c>
    </row>
    <row r="3131" spans="1:18" x14ac:dyDescent="0.25">
      <c r="A3131"/>
      <c r="B3131" s="15" t="str" cm="1">
        <f t="array" ref="B3131">IFERROR(IF(LEN(A3131)&gt;0, IF(SUMPRODUCT((Inactives[Key]=J3131)*(Inactives[Currently Inactive]))=1,"Inactive","Active"),""),"Active")</f>
        <v/>
      </c>
      <c r="C3131" s="16" t="str" cm="1">
        <f t="array" aca="1" ref="C3131" ca="1">IFERROR(_xlfn._xlws.FILTER(Inactives[Inactive On],(Inactives[Key]=J3131)*(Inactives[Currently Inactive]),""),"")</f>
        <v/>
      </c>
      <c r="D3131" s="16" t="str" cm="1">
        <f t="array" aca="1" ref="D3131" ca="1">IFERROR(INDEX(_xlfn.TEXTSPLIT(E3131," "),1),"")</f>
        <v/>
      </c>
      <c r="E3131" s="15" t="str" cm="1">
        <f t="array" aca="1" ref="E3131" ca="1">IFERROR(_xlfn._xlws.FILTER(merged_ranks,(merged_end_dates=DATE(9999,12,31))*(merged_names=A3131)),"")</f>
        <v/>
      </c>
      <c r="F3131" s="17" t="str">
        <f ca="1">_xlfn.XLOOKUP(J3131,Promotions[Promo Key],Promotions[Promo Date],"")</f>
        <v/>
      </c>
      <c r="G3131" s="18" t="str">
        <f t="shared" ca="1" si="207"/>
        <v/>
      </c>
      <c r="H3131" s="18" t="str">
        <f t="shared" ca="1" si="206"/>
        <v/>
      </c>
      <c r="I3131" s="17" t="str">
        <f>_xlfn.XLOOKUP(A3131,Students[Full Name],Students[Starting Rank],"")</f>
        <v/>
      </c>
      <c r="J3131" s="15" t="str">
        <f t="shared" ca="1" si="208"/>
        <v xml:space="preserve">: </v>
      </c>
      <c r="K3131" s="16" t="str">
        <f>_xlfn.XLOOKUP(A3131,Students[Full Name],Students[Start Date],"")</f>
        <v/>
      </c>
      <c r="L3131" s="18">
        <f t="shared" ca="1" si="209"/>
        <v>-1</v>
      </c>
      <c r="M3131" s="18" cm="1">
        <f t="array" aca="1" ref="M3131" ca="1">SUMPRODUCT(Inactives[Days Inactive]*(Inactives[Student]=A3131))/365</f>
        <v>0</v>
      </c>
      <c r="N3131" s="18" t="str" cm="1">
        <f t="array" ref="N3131">IF(LEN($A3131)&gt;0,SUMPRODUCT(($A3131=merged_names)*(_xlfn.TEXTAFTER(N$2, "At ")=merged_belt_colours)*merged_months_at_rank),"")</f>
        <v/>
      </c>
      <c r="O3131" s="18" t="str" cm="1">
        <f t="array" ref="O3131">IF(LEN($A3131)&gt;0,SUMPRODUCT(($A3131=merged_names)*(_xlfn.TEXTAFTER(O$2, "At ")=merged_belt_colours)*merged_months_at_rank),"")</f>
        <v/>
      </c>
      <c r="P3131" s="18" t="str" cm="1">
        <f t="array" ref="P3131">IF(LEN($A3131)&gt;0,SUMPRODUCT(($A3131=merged_names)*(_xlfn.TEXTAFTER(P$2, "At ")=merged_belt_colours)*merged_months_at_rank),"")</f>
        <v/>
      </c>
      <c r="Q3131" s="18" t="str" cm="1">
        <f t="array" ref="Q3131">IF(LEN($A3131)&gt;0,SUMPRODUCT(($A3131=merged_names)*(_xlfn.TEXTAFTER(Q$2, "At ")=merged_belt_colours)*merged_months_at_rank),"")</f>
        <v/>
      </c>
      <c r="R3131" s="18" t="str" cm="1">
        <f t="array" ref="R3131">IF(LEN($A3131)&gt;0,SUMPRODUCT(($A3131=merged_names)*(_xlfn.TEXTAFTER(R$2, "At ")=merged_belt_colours)*merged_months_at_rank),"")</f>
        <v/>
      </c>
    </row>
    <row r="3132" spans="1:18" x14ac:dyDescent="0.25">
      <c r="A3132"/>
      <c r="B3132" s="15" t="str" cm="1">
        <f t="array" ref="B3132">IFERROR(IF(LEN(A3132)&gt;0, IF(SUMPRODUCT((Inactives[Key]=J3132)*(Inactives[Currently Inactive]))=1,"Inactive","Active"),""),"Active")</f>
        <v/>
      </c>
      <c r="C3132" s="16" t="str" cm="1">
        <f t="array" aca="1" ref="C3132" ca="1">IFERROR(_xlfn._xlws.FILTER(Inactives[Inactive On],(Inactives[Key]=J3132)*(Inactives[Currently Inactive]),""),"")</f>
        <v/>
      </c>
      <c r="D3132" s="16" t="str" cm="1">
        <f t="array" aca="1" ref="D3132" ca="1">IFERROR(INDEX(_xlfn.TEXTSPLIT(E3132," "),1),"")</f>
        <v/>
      </c>
      <c r="E3132" s="15" t="str" cm="1">
        <f t="array" aca="1" ref="E3132" ca="1">IFERROR(_xlfn._xlws.FILTER(merged_ranks,(merged_end_dates=DATE(9999,12,31))*(merged_names=A3132)),"")</f>
        <v/>
      </c>
      <c r="F3132" s="17" t="str">
        <f ca="1">_xlfn.XLOOKUP(J3132,Promotions[Promo Key],Promotions[Promo Date],"")</f>
        <v/>
      </c>
      <c r="G3132" s="18" t="str">
        <f t="shared" ca="1" si="207"/>
        <v/>
      </c>
      <c r="H3132" s="18" t="str">
        <f t="shared" ca="1" si="206"/>
        <v/>
      </c>
      <c r="I3132" s="17" t="str">
        <f>_xlfn.XLOOKUP(A3132,Students[Full Name],Students[Starting Rank],"")</f>
        <v/>
      </c>
      <c r="J3132" s="15" t="str">
        <f t="shared" ca="1" si="208"/>
        <v xml:space="preserve">: </v>
      </c>
      <c r="K3132" s="16" t="str">
        <f>_xlfn.XLOOKUP(A3132,Students[Full Name],Students[Start Date],"")</f>
        <v/>
      </c>
      <c r="L3132" s="18">
        <f t="shared" ca="1" si="209"/>
        <v>-1</v>
      </c>
      <c r="M3132" s="18" cm="1">
        <f t="array" aca="1" ref="M3132" ca="1">SUMPRODUCT(Inactives[Days Inactive]*(Inactives[Student]=A3132))/365</f>
        <v>0</v>
      </c>
      <c r="N3132" s="18" t="str" cm="1">
        <f t="array" ref="N3132">IF(LEN($A3132)&gt;0,SUMPRODUCT(($A3132=merged_names)*(_xlfn.TEXTAFTER(N$2, "At ")=merged_belt_colours)*merged_months_at_rank),"")</f>
        <v/>
      </c>
      <c r="O3132" s="18" t="str" cm="1">
        <f t="array" ref="O3132">IF(LEN($A3132)&gt;0,SUMPRODUCT(($A3132=merged_names)*(_xlfn.TEXTAFTER(O$2, "At ")=merged_belt_colours)*merged_months_at_rank),"")</f>
        <v/>
      </c>
      <c r="P3132" s="18" t="str" cm="1">
        <f t="array" ref="P3132">IF(LEN($A3132)&gt;0,SUMPRODUCT(($A3132=merged_names)*(_xlfn.TEXTAFTER(P$2, "At ")=merged_belt_colours)*merged_months_at_rank),"")</f>
        <v/>
      </c>
      <c r="Q3132" s="18" t="str" cm="1">
        <f t="array" ref="Q3132">IF(LEN($A3132)&gt;0,SUMPRODUCT(($A3132=merged_names)*(_xlfn.TEXTAFTER(Q$2, "At ")=merged_belt_colours)*merged_months_at_rank),"")</f>
        <v/>
      </c>
      <c r="R3132" s="18" t="str" cm="1">
        <f t="array" ref="R3132">IF(LEN($A3132)&gt;0,SUMPRODUCT(($A3132=merged_names)*(_xlfn.TEXTAFTER(R$2, "At ")=merged_belt_colours)*merged_months_at_rank),"")</f>
        <v/>
      </c>
    </row>
    <row r="3133" spans="1:18" x14ac:dyDescent="0.25">
      <c r="A3133"/>
      <c r="B3133" s="15" t="str" cm="1">
        <f t="array" ref="B3133">IFERROR(IF(LEN(A3133)&gt;0, IF(SUMPRODUCT((Inactives[Key]=J3133)*(Inactives[Currently Inactive]))=1,"Inactive","Active"),""),"Active")</f>
        <v/>
      </c>
      <c r="C3133" s="16" t="str" cm="1">
        <f t="array" aca="1" ref="C3133" ca="1">IFERROR(_xlfn._xlws.FILTER(Inactives[Inactive On],(Inactives[Key]=J3133)*(Inactives[Currently Inactive]),""),"")</f>
        <v/>
      </c>
      <c r="D3133" s="16" t="str" cm="1">
        <f t="array" aca="1" ref="D3133" ca="1">IFERROR(INDEX(_xlfn.TEXTSPLIT(E3133," "),1),"")</f>
        <v/>
      </c>
      <c r="E3133" s="15" t="str" cm="1">
        <f t="array" aca="1" ref="E3133" ca="1">IFERROR(_xlfn._xlws.FILTER(merged_ranks,(merged_end_dates=DATE(9999,12,31))*(merged_names=A3133)),"")</f>
        <v/>
      </c>
      <c r="F3133" s="17" t="str">
        <f ca="1">_xlfn.XLOOKUP(J3133,Promotions[Promo Key],Promotions[Promo Date],"")</f>
        <v/>
      </c>
      <c r="G3133" s="18" t="str">
        <f t="shared" ca="1" si="207"/>
        <v/>
      </c>
      <c r="H3133" s="18" t="str">
        <f t="shared" ca="1" si="206"/>
        <v/>
      </c>
      <c r="I3133" s="17" t="str">
        <f>_xlfn.XLOOKUP(A3133,Students[Full Name],Students[Starting Rank],"")</f>
        <v/>
      </c>
      <c r="J3133" s="15" t="str">
        <f t="shared" ca="1" si="208"/>
        <v xml:space="preserve">: </v>
      </c>
      <c r="K3133" s="16" t="str">
        <f>_xlfn.XLOOKUP(A3133,Students[Full Name],Students[Start Date],"")</f>
        <v/>
      </c>
      <c r="L3133" s="18">
        <f t="shared" ca="1" si="209"/>
        <v>-1</v>
      </c>
      <c r="M3133" s="18" cm="1">
        <f t="array" aca="1" ref="M3133" ca="1">SUMPRODUCT(Inactives[Days Inactive]*(Inactives[Student]=A3133))/365</f>
        <v>0</v>
      </c>
      <c r="N3133" s="18" t="str" cm="1">
        <f t="array" ref="N3133">IF(LEN($A3133)&gt;0,SUMPRODUCT(($A3133=merged_names)*(_xlfn.TEXTAFTER(N$2, "At ")=merged_belt_colours)*merged_months_at_rank),"")</f>
        <v/>
      </c>
      <c r="O3133" s="18" t="str" cm="1">
        <f t="array" ref="O3133">IF(LEN($A3133)&gt;0,SUMPRODUCT(($A3133=merged_names)*(_xlfn.TEXTAFTER(O$2, "At ")=merged_belt_colours)*merged_months_at_rank),"")</f>
        <v/>
      </c>
      <c r="P3133" s="18" t="str" cm="1">
        <f t="array" ref="P3133">IF(LEN($A3133)&gt;0,SUMPRODUCT(($A3133=merged_names)*(_xlfn.TEXTAFTER(P$2, "At ")=merged_belt_colours)*merged_months_at_rank),"")</f>
        <v/>
      </c>
      <c r="Q3133" s="18" t="str" cm="1">
        <f t="array" ref="Q3133">IF(LEN($A3133)&gt;0,SUMPRODUCT(($A3133=merged_names)*(_xlfn.TEXTAFTER(Q$2, "At ")=merged_belt_colours)*merged_months_at_rank),"")</f>
        <v/>
      </c>
      <c r="R3133" s="18" t="str" cm="1">
        <f t="array" ref="R3133">IF(LEN($A3133)&gt;0,SUMPRODUCT(($A3133=merged_names)*(_xlfn.TEXTAFTER(R$2, "At ")=merged_belt_colours)*merged_months_at_rank),"")</f>
        <v/>
      </c>
    </row>
    <row r="3134" spans="1:18" x14ac:dyDescent="0.25">
      <c r="A3134"/>
      <c r="B3134" s="15" t="str" cm="1">
        <f t="array" ref="B3134">IFERROR(IF(LEN(A3134)&gt;0, IF(SUMPRODUCT((Inactives[Key]=J3134)*(Inactives[Currently Inactive]))=1,"Inactive","Active"),""),"Active")</f>
        <v/>
      </c>
      <c r="C3134" s="16" t="str" cm="1">
        <f t="array" aca="1" ref="C3134" ca="1">IFERROR(_xlfn._xlws.FILTER(Inactives[Inactive On],(Inactives[Key]=J3134)*(Inactives[Currently Inactive]),""),"")</f>
        <v/>
      </c>
      <c r="D3134" s="16" t="str" cm="1">
        <f t="array" aca="1" ref="D3134" ca="1">IFERROR(INDEX(_xlfn.TEXTSPLIT(E3134," "),1),"")</f>
        <v/>
      </c>
      <c r="E3134" s="15" t="str" cm="1">
        <f t="array" aca="1" ref="E3134" ca="1">IFERROR(_xlfn._xlws.FILTER(merged_ranks,(merged_end_dates=DATE(9999,12,31))*(merged_names=A3134)),"")</f>
        <v/>
      </c>
      <c r="F3134" s="17" t="str">
        <f ca="1">_xlfn.XLOOKUP(J3134,Promotions[Promo Key],Promotions[Promo Date],"")</f>
        <v/>
      </c>
      <c r="G3134" s="18" t="str">
        <f t="shared" ca="1" si="207"/>
        <v/>
      </c>
      <c r="H3134" s="18" t="str">
        <f t="shared" ca="1" si="206"/>
        <v/>
      </c>
      <c r="I3134" s="17" t="str">
        <f>_xlfn.XLOOKUP(A3134,Students[Full Name],Students[Starting Rank],"")</f>
        <v/>
      </c>
      <c r="J3134" s="15" t="str">
        <f t="shared" ca="1" si="208"/>
        <v xml:space="preserve">: </v>
      </c>
      <c r="K3134" s="16" t="str">
        <f>_xlfn.XLOOKUP(A3134,Students[Full Name],Students[Start Date],"")</f>
        <v/>
      </c>
      <c r="L3134" s="18">
        <f t="shared" ca="1" si="209"/>
        <v>-1</v>
      </c>
      <c r="M3134" s="18" cm="1">
        <f t="array" aca="1" ref="M3134" ca="1">SUMPRODUCT(Inactives[Days Inactive]*(Inactives[Student]=A3134))/365</f>
        <v>0</v>
      </c>
      <c r="N3134" s="18" t="str" cm="1">
        <f t="array" ref="N3134">IF(LEN($A3134)&gt;0,SUMPRODUCT(($A3134=merged_names)*(_xlfn.TEXTAFTER(N$2, "At ")=merged_belt_colours)*merged_months_at_rank),"")</f>
        <v/>
      </c>
      <c r="O3134" s="18" t="str" cm="1">
        <f t="array" ref="O3134">IF(LEN($A3134)&gt;0,SUMPRODUCT(($A3134=merged_names)*(_xlfn.TEXTAFTER(O$2, "At ")=merged_belt_colours)*merged_months_at_rank),"")</f>
        <v/>
      </c>
      <c r="P3134" s="18" t="str" cm="1">
        <f t="array" ref="P3134">IF(LEN($A3134)&gt;0,SUMPRODUCT(($A3134=merged_names)*(_xlfn.TEXTAFTER(P$2, "At ")=merged_belt_colours)*merged_months_at_rank),"")</f>
        <v/>
      </c>
      <c r="Q3134" s="18" t="str" cm="1">
        <f t="array" ref="Q3134">IF(LEN($A3134)&gt;0,SUMPRODUCT(($A3134=merged_names)*(_xlfn.TEXTAFTER(Q$2, "At ")=merged_belt_colours)*merged_months_at_rank),"")</f>
        <v/>
      </c>
      <c r="R3134" s="18" t="str" cm="1">
        <f t="array" ref="R3134">IF(LEN($A3134)&gt;0,SUMPRODUCT(($A3134=merged_names)*(_xlfn.TEXTAFTER(R$2, "At ")=merged_belt_colours)*merged_months_at_rank),"")</f>
        <v/>
      </c>
    </row>
    <row r="3135" spans="1:18" x14ac:dyDescent="0.25">
      <c r="A3135"/>
      <c r="B3135" s="15" t="str" cm="1">
        <f t="array" ref="B3135">IFERROR(IF(LEN(A3135)&gt;0, IF(SUMPRODUCT((Inactives[Key]=J3135)*(Inactives[Currently Inactive]))=1,"Inactive","Active"),""),"Active")</f>
        <v/>
      </c>
      <c r="C3135" s="16" t="str" cm="1">
        <f t="array" aca="1" ref="C3135" ca="1">IFERROR(_xlfn._xlws.FILTER(Inactives[Inactive On],(Inactives[Key]=J3135)*(Inactives[Currently Inactive]),""),"")</f>
        <v/>
      </c>
      <c r="D3135" s="16" t="str" cm="1">
        <f t="array" aca="1" ref="D3135" ca="1">IFERROR(INDEX(_xlfn.TEXTSPLIT(E3135," "),1),"")</f>
        <v/>
      </c>
      <c r="E3135" s="15" t="str" cm="1">
        <f t="array" aca="1" ref="E3135" ca="1">IFERROR(_xlfn._xlws.FILTER(merged_ranks,(merged_end_dates=DATE(9999,12,31))*(merged_names=A3135)),"")</f>
        <v/>
      </c>
      <c r="F3135" s="17" t="str">
        <f ca="1">_xlfn.XLOOKUP(J3135,Promotions[Promo Key],Promotions[Promo Date],"")</f>
        <v/>
      </c>
      <c r="G3135" s="18" t="str">
        <f t="shared" ca="1" si="207"/>
        <v/>
      </c>
      <c r="H3135" s="18" t="str">
        <f t="shared" ca="1" si="206"/>
        <v/>
      </c>
      <c r="I3135" s="17" t="str">
        <f>_xlfn.XLOOKUP(A3135,Students[Full Name],Students[Starting Rank],"")</f>
        <v/>
      </c>
      <c r="J3135" s="15" t="str">
        <f t="shared" ca="1" si="208"/>
        <v xml:space="preserve">: </v>
      </c>
      <c r="K3135" s="16" t="str">
        <f>_xlfn.XLOOKUP(A3135,Students[Full Name],Students[Start Date],"")</f>
        <v/>
      </c>
      <c r="L3135" s="18">
        <f t="shared" ca="1" si="209"/>
        <v>-1</v>
      </c>
      <c r="M3135" s="18" cm="1">
        <f t="array" aca="1" ref="M3135" ca="1">SUMPRODUCT(Inactives[Days Inactive]*(Inactives[Student]=A3135))/365</f>
        <v>0</v>
      </c>
      <c r="N3135" s="18" t="str" cm="1">
        <f t="array" ref="N3135">IF(LEN($A3135)&gt;0,SUMPRODUCT(($A3135=merged_names)*(_xlfn.TEXTAFTER(N$2, "At ")=merged_belt_colours)*merged_months_at_rank),"")</f>
        <v/>
      </c>
      <c r="O3135" s="18" t="str" cm="1">
        <f t="array" ref="O3135">IF(LEN($A3135)&gt;0,SUMPRODUCT(($A3135=merged_names)*(_xlfn.TEXTAFTER(O$2, "At ")=merged_belt_colours)*merged_months_at_rank),"")</f>
        <v/>
      </c>
      <c r="P3135" s="18" t="str" cm="1">
        <f t="array" ref="P3135">IF(LEN($A3135)&gt;0,SUMPRODUCT(($A3135=merged_names)*(_xlfn.TEXTAFTER(P$2, "At ")=merged_belt_colours)*merged_months_at_rank),"")</f>
        <v/>
      </c>
      <c r="Q3135" s="18" t="str" cm="1">
        <f t="array" ref="Q3135">IF(LEN($A3135)&gt;0,SUMPRODUCT(($A3135=merged_names)*(_xlfn.TEXTAFTER(Q$2, "At ")=merged_belt_colours)*merged_months_at_rank),"")</f>
        <v/>
      </c>
      <c r="R3135" s="18" t="str" cm="1">
        <f t="array" ref="R3135">IF(LEN($A3135)&gt;0,SUMPRODUCT(($A3135=merged_names)*(_xlfn.TEXTAFTER(R$2, "At ")=merged_belt_colours)*merged_months_at_rank),"")</f>
        <v/>
      </c>
    </row>
    <row r="3136" spans="1:18" x14ac:dyDescent="0.25">
      <c r="A3136"/>
      <c r="B3136" s="15" t="str" cm="1">
        <f t="array" ref="B3136">IFERROR(IF(LEN(A3136)&gt;0, IF(SUMPRODUCT((Inactives[Key]=J3136)*(Inactives[Currently Inactive]))=1,"Inactive","Active"),""),"Active")</f>
        <v/>
      </c>
      <c r="C3136" s="16" t="str" cm="1">
        <f t="array" aca="1" ref="C3136" ca="1">IFERROR(_xlfn._xlws.FILTER(Inactives[Inactive On],(Inactives[Key]=J3136)*(Inactives[Currently Inactive]),""),"")</f>
        <v/>
      </c>
      <c r="D3136" s="16" t="str" cm="1">
        <f t="array" aca="1" ref="D3136" ca="1">IFERROR(INDEX(_xlfn.TEXTSPLIT(E3136," "),1),"")</f>
        <v/>
      </c>
      <c r="E3136" s="15" t="str" cm="1">
        <f t="array" aca="1" ref="E3136" ca="1">IFERROR(_xlfn._xlws.FILTER(merged_ranks,(merged_end_dates=DATE(9999,12,31))*(merged_names=A3136)),"")</f>
        <v/>
      </c>
      <c r="F3136" s="17" t="str">
        <f ca="1">_xlfn.XLOOKUP(J3136,Promotions[Promo Key],Promotions[Promo Date],"")</f>
        <v/>
      </c>
      <c r="G3136" s="18" t="str">
        <f t="shared" ca="1" si="207"/>
        <v/>
      </c>
      <c r="H3136" s="18" t="str">
        <f t="shared" ca="1" si="206"/>
        <v/>
      </c>
      <c r="I3136" s="17" t="str">
        <f>_xlfn.XLOOKUP(A3136,Students[Full Name],Students[Starting Rank],"")</f>
        <v/>
      </c>
      <c r="J3136" s="15" t="str">
        <f t="shared" ca="1" si="208"/>
        <v xml:space="preserve">: </v>
      </c>
      <c r="K3136" s="16" t="str">
        <f>_xlfn.XLOOKUP(A3136,Students[Full Name],Students[Start Date],"")</f>
        <v/>
      </c>
      <c r="L3136" s="18">
        <f t="shared" ca="1" si="209"/>
        <v>-1</v>
      </c>
      <c r="M3136" s="18" cm="1">
        <f t="array" aca="1" ref="M3136" ca="1">SUMPRODUCT(Inactives[Days Inactive]*(Inactives[Student]=A3136))/365</f>
        <v>0</v>
      </c>
      <c r="N3136" s="18" t="str" cm="1">
        <f t="array" ref="N3136">IF(LEN($A3136)&gt;0,SUMPRODUCT(($A3136=merged_names)*(_xlfn.TEXTAFTER(N$2, "At ")=merged_belt_colours)*merged_months_at_rank),"")</f>
        <v/>
      </c>
      <c r="O3136" s="18" t="str" cm="1">
        <f t="array" ref="O3136">IF(LEN($A3136)&gt;0,SUMPRODUCT(($A3136=merged_names)*(_xlfn.TEXTAFTER(O$2, "At ")=merged_belt_colours)*merged_months_at_rank),"")</f>
        <v/>
      </c>
      <c r="P3136" s="18" t="str" cm="1">
        <f t="array" ref="P3136">IF(LEN($A3136)&gt;0,SUMPRODUCT(($A3136=merged_names)*(_xlfn.TEXTAFTER(P$2, "At ")=merged_belt_colours)*merged_months_at_rank),"")</f>
        <v/>
      </c>
      <c r="Q3136" s="18" t="str" cm="1">
        <f t="array" ref="Q3136">IF(LEN($A3136)&gt;0,SUMPRODUCT(($A3136=merged_names)*(_xlfn.TEXTAFTER(Q$2, "At ")=merged_belt_colours)*merged_months_at_rank),"")</f>
        <v/>
      </c>
      <c r="R3136" s="18" t="str" cm="1">
        <f t="array" ref="R3136">IF(LEN($A3136)&gt;0,SUMPRODUCT(($A3136=merged_names)*(_xlfn.TEXTAFTER(R$2, "At ")=merged_belt_colours)*merged_months_at_rank),"")</f>
        <v/>
      </c>
    </row>
    <row r="3137" spans="1:18" x14ac:dyDescent="0.25">
      <c r="A3137"/>
      <c r="B3137" s="15" t="str" cm="1">
        <f t="array" ref="B3137">IFERROR(IF(LEN(A3137)&gt;0, IF(SUMPRODUCT((Inactives[Key]=J3137)*(Inactives[Currently Inactive]))=1,"Inactive","Active"),""),"Active")</f>
        <v/>
      </c>
      <c r="C3137" s="16" t="str" cm="1">
        <f t="array" aca="1" ref="C3137" ca="1">IFERROR(_xlfn._xlws.FILTER(Inactives[Inactive On],(Inactives[Key]=J3137)*(Inactives[Currently Inactive]),""),"")</f>
        <v/>
      </c>
      <c r="D3137" s="16" t="str" cm="1">
        <f t="array" aca="1" ref="D3137" ca="1">IFERROR(INDEX(_xlfn.TEXTSPLIT(E3137," "),1),"")</f>
        <v/>
      </c>
      <c r="E3137" s="15" t="str" cm="1">
        <f t="array" aca="1" ref="E3137" ca="1">IFERROR(_xlfn._xlws.FILTER(merged_ranks,(merged_end_dates=DATE(9999,12,31))*(merged_names=A3137)),"")</f>
        <v/>
      </c>
      <c r="F3137" s="17" t="str">
        <f ca="1">_xlfn.XLOOKUP(J3137,Promotions[Promo Key],Promotions[Promo Date],"")</f>
        <v/>
      </c>
      <c r="G3137" s="18" t="str">
        <f t="shared" ca="1" si="207"/>
        <v/>
      </c>
      <c r="H3137" s="18" t="str">
        <f t="shared" ca="1" si="206"/>
        <v/>
      </c>
      <c r="I3137" s="17" t="str">
        <f>_xlfn.XLOOKUP(A3137,Students[Full Name],Students[Starting Rank],"")</f>
        <v/>
      </c>
      <c r="J3137" s="15" t="str">
        <f t="shared" ca="1" si="208"/>
        <v xml:space="preserve">: </v>
      </c>
      <c r="K3137" s="16" t="str">
        <f>_xlfn.XLOOKUP(A3137,Students[Full Name],Students[Start Date],"")</f>
        <v/>
      </c>
      <c r="L3137" s="18">
        <f t="shared" ca="1" si="209"/>
        <v>-1</v>
      </c>
      <c r="M3137" s="18" cm="1">
        <f t="array" aca="1" ref="M3137" ca="1">SUMPRODUCT(Inactives[Days Inactive]*(Inactives[Student]=A3137))/365</f>
        <v>0</v>
      </c>
      <c r="N3137" s="18" t="str" cm="1">
        <f t="array" ref="N3137">IF(LEN($A3137)&gt;0,SUMPRODUCT(($A3137=merged_names)*(_xlfn.TEXTAFTER(N$2, "At ")=merged_belt_colours)*merged_months_at_rank),"")</f>
        <v/>
      </c>
      <c r="O3137" s="18" t="str" cm="1">
        <f t="array" ref="O3137">IF(LEN($A3137)&gt;0,SUMPRODUCT(($A3137=merged_names)*(_xlfn.TEXTAFTER(O$2, "At ")=merged_belt_colours)*merged_months_at_rank),"")</f>
        <v/>
      </c>
      <c r="P3137" s="18" t="str" cm="1">
        <f t="array" ref="P3137">IF(LEN($A3137)&gt;0,SUMPRODUCT(($A3137=merged_names)*(_xlfn.TEXTAFTER(P$2, "At ")=merged_belt_colours)*merged_months_at_rank),"")</f>
        <v/>
      </c>
      <c r="Q3137" s="18" t="str" cm="1">
        <f t="array" ref="Q3137">IF(LEN($A3137)&gt;0,SUMPRODUCT(($A3137=merged_names)*(_xlfn.TEXTAFTER(Q$2, "At ")=merged_belt_colours)*merged_months_at_rank),"")</f>
        <v/>
      </c>
      <c r="R3137" s="18" t="str" cm="1">
        <f t="array" ref="R3137">IF(LEN($A3137)&gt;0,SUMPRODUCT(($A3137=merged_names)*(_xlfn.TEXTAFTER(R$2, "At ")=merged_belt_colours)*merged_months_at_rank),"")</f>
        <v/>
      </c>
    </row>
    <row r="3138" spans="1:18" x14ac:dyDescent="0.25">
      <c r="A3138"/>
      <c r="B3138" s="15" t="str" cm="1">
        <f t="array" ref="B3138">IFERROR(IF(LEN(A3138)&gt;0, IF(SUMPRODUCT((Inactives[Key]=J3138)*(Inactives[Currently Inactive]))=1,"Inactive","Active"),""),"Active")</f>
        <v/>
      </c>
      <c r="C3138" s="16" t="str" cm="1">
        <f t="array" aca="1" ref="C3138" ca="1">IFERROR(_xlfn._xlws.FILTER(Inactives[Inactive On],(Inactives[Key]=J3138)*(Inactives[Currently Inactive]),""),"")</f>
        <v/>
      </c>
      <c r="D3138" s="16" t="str" cm="1">
        <f t="array" aca="1" ref="D3138" ca="1">IFERROR(INDEX(_xlfn.TEXTSPLIT(E3138," "),1),"")</f>
        <v/>
      </c>
      <c r="E3138" s="15" t="str" cm="1">
        <f t="array" aca="1" ref="E3138" ca="1">IFERROR(_xlfn._xlws.FILTER(merged_ranks,(merged_end_dates=DATE(9999,12,31))*(merged_names=A3138)),"")</f>
        <v/>
      </c>
      <c r="F3138" s="17" t="str">
        <f ca="1">_xlfn.XLOOKUP(J3138,Promotions[Promo Key],Promotions[Promo Date],"")</f>
        <v/>
      </c>
      <c r="G3138" s="18" t="str">
        <f t="shared" ca="1" si="207"/>
        <v/>
      </c>
      <c r="H3138" s="18" t="str">
        <f t="shared" ca="1" si="206"/>
        <v/>
      </c>
      <c r="I3138" s="17" t="str">
        <f>_xlfn.XLOOKUP(A3138,Students[Full Name],Students[Starting Rank],"")</f>
        <v/>
      </c>
      <c r="J3138" s="15" t="str">
        <f t="shared" ca="1" si="208"/>
        <v xml:space="preserve">: </v>
      </c>
      <c r="K3138" s="16" t="str">
        <f>_xlfn.XLOOKUP(A3138,Students[Full Name],Students[Start Date],"")</f>
        <v/>
      </c>
      <c r="L3138" s="18">
        <f t="shared" ca="1" si="209"/>
        <v>-1</v>
      </c>
      <c r="M3138" s="18" cm="1">
        <f t="array" aca="1" ref="M3138" ca="1">SUMPRODUCT(Inactives[Days Inactive]*(Inactives[Student]=A3138))/365</f>
        <v>0</v>
      </c>
      <c r="N3138" s="18" t="str" cm="1">
        <f t="array" ref="N3138">IF(LEN($A3138)&gt;0,SUMPRODUCT(($A3138=merged_names)*(_xlfn.TEXTAFTER(N$2, "At ")=merged_belt_colours)*merged_months_at_rank),"")</f>
        <v/>
      </c>
      <c r="O3138" s="18" t="str" cm="1">
        <f t="array" ref="O3138">IF(LEN($A3138)&gt;0,SUMPRODUCT(($A3138=merged_names)*(_xlfn.TEXTAFTER(O$2, "At ")=merged_belt_colours)*merged_months_at_rank),"")</f>
        <v/>
      </c>
      <c r="P3138" s="18" t="str" cm="1">
        <f t="array" ref="P3138">IF(LEN($A3138)&gt;0,SUMPRODUCT(($A3138=merged_names)*(_xlfn.TEXTAFTER(P$2, "At ")=merged_belt_colours)*merged_months_at_rank),"")</f>
        <v/>
      </c>
      <c r="Q3138" s="18" t="str" cm="1">
        <f t="array" ref="Q3138">IF(LEN($A3138)&gt;0,SUMPRODUCT(($A3138=merged_names)*(_xlfn.TEXTAFTER(Q$2, "At ")=merged_belt_colours)*merged_months_at_rank),"")</f>
        <v/>
      </c>
      <c r="R3138" s="18" t="str" cm="1">
        <f t="array" ref="R3138">IF(LEN($A3138)&gt;0,SUMPRODUCT(($A3138=merged_names)*(_xlfn.TEXTAFTER(R$2, "At ")=merged_belt_colours)*merged_months_at_rank),"")</f>
        <v/>
      </c>
    </row>
    <row r="3139" spans="1:18" x14ac:dyDescent="0.25">
      <c r="A3139"/>
      <c r="B3139" s="15" t="str" cm="1">
        <f t="array" ref="B3139">IFERROR(IF(LEN(A3139)&gt;0, IF(SUMPRODUCT((Inactives[Key]=J3139)*(Inactives[Currently Inactive]))=1,"Inactive","Active"),""),"Active")</f>
        <v/>
      </c>
      <c r="C3139" s="16" t="str" cm="1">
        <f t="array" aca="1" ref="C3139" ca="1">IFERROR(_xlfn._xlws.FILTER(Inactives[Inactive On],(Inactives[Key]=J3139)*(Inactives[Currently Inactive]),""),"")</f>
        <v/>
      </c>
      <c r="D3139" s="16" t="str" cm="1">
        <f t="array" aca="1" ref="D3139" ca="1">IFERROR(INDEX(_xlfn.TEXTSPLIT(E3139," "),1),"")</f>
        <v/>
      </c>
      <c r="E3139" s="15" t="str" cm="1">
        <f t="array" aca="1" ref="E3139" ca="1">IFERROR(_xlfn._xlws.FILTER(merged_ranks,(merged_end_dates=DATE(9999,12,31))*(merged_names=A3139)),"")</f>
        <v/>
      </c>
      <c r="F3139" s="17" t="str">
        <f ca="1">_xlfn.XLOOKUP(J3139,Promotions[Promo Key],Promotions[Promo Date],"")</f>
        <v/>
      </c>
      <c r="G3139" s="18" t="str">
        <f t="shared" ca="1" si="207"/>
        <v/>
      </c>
      <c r="H3139" s="18" t="str">
        <f t="shared" ca="1" si="206"/>
        <v/>
      </c>
      <c r="I3139" s="17" t="str">
        <f>_xlfn.XLOOKUP(A3139,Students[Full Name],Students[Starting Rank],"")</f>
        <v/>
      </c>
      <c r="J3139" s="15" t="str">
        <f t="shared" ca="1" si="208"/>
        <v xml:space="preserve">: </v>
      </c>
      <c r="K3139" s="16" t="str">
        <f>_xlfn.XLOOKUP(A3139,Students[Full Name],Students[Start Date],"")</f>
        <v/>
      </c>
      <c r="L3139" s="18">
        <f t="shared" ca="1" si="209"/>
        <v>-1</v>
      </c>
      <c r="M3139" s="18" cm="1">
        <f t="array" aca="1" ref="M3139" ca="1">SUMPRODUCT(Inactives[Days Inactive]*(Inactives[Student]=A3139))/365</f>
        <v>0</v>
      </c>
      <c r="N3139" s="18" t="str" cm="1">
        <f t="array" ref="N3139">IF(LEN($A3139)&gt;0,SUMPRODUCT(($A3139=merged_names)*(_xlfn.TEXTAFTER(N$2, "At ")=merged_belt_colours)*merged_months_at_rank),"")</f>
        <v/>
      </c>
      <c r="O3139" s="18" t="str" cm="1">
        <f t="array" ref="O3139">IF(LEN($A3139)&gt;0,SUMPRODUCT(($A3139=merged_names)*(_xlfn.TEXTAFTER(O$2, "At ")=merged_belt_colours)*merged_months_at_rank),"")</f>
        <v/>
      </c>
      <c r="P3139" s="18" t="str" cm="1">
        <f t="array" ref="P3139">IF(LEN($A3139)&gt;0,SUMPRODUCT(($A3139=merged_names)*(_xlfn.TEXTAFTER(P$2, "At ")=merged_belt_colours)*merged_months_at_rank),"")</f>
        <v/>
      </c>
      <c r="Q3139" s="18" t="str" cm="1">
        <f t="array" ref="Q3139">IF(LEN($A3139)&gt;0,SUMPRODUCT(($A3139=merged_names)*(_xlfn.TEXTAFTER(Q$2, "At ")=merged_belt_colours)*merged_months_at_rank),"")</f>
        <v/>
      </c>
      <c r="R3139" s="18" t="str" cm="1">
        <f t="array" ref="R3139">IF(LEN($A3139)&gt;0,SUMPRODUCT(($A3139=merged_names)*(_xlfn.TEXTAFTER(R$2, "At ")=merged_belt_colours)*merged_months_at_rank),"")</f>
        <v/>
      </c>
    </row>
    <row r="3140" spans="1:18" x14ac:dyDescent="0.25">
      <c r="A3140"/>
      <c r="B3140" s="15" t="str" cm="1">
        <f t="array" ref="B3140">IFERROR(IF(LEN(A3140)&gt;0, IF(SUMPRODUCT((Inactives[Key]=J3140)*(Inactives[Currently Inactive]))=1,"Inactive","Active"),""),"Active")</f>
        <v/>
      </c>
      <c r="C3140" s="16" t="str" cm="1">
        <f t="array" aca="1" ref="C3140" ca="1">IFERROR(_xlfn._xlws.FILTER(Inactives[Inactive On],(Inactives[Key]=J3140)*(Inactives[Currently Inactive]),""),"")</f>
        <v/>
      </c>
      <c r="D3140" s="16" t="str" cm="1">
        <f t="array" aca="1" ref="D3140" ca="1">IFERROR(INDEX(_xlfn.TEXTSPLIT(E3140," "),1),"")</f>
        <v/>
      </c>
      <c r="E3140" s="15" t="str" cm="1">
        <f t="array" aca="1" ref="E3140" ca="1">IFERROR(_xlfn._xlws.FILTER(merged_ranks,(merged_end_dates=DATE(9999,12,31))*(merged_names=A3140)),"")</f>
        <v/>
      </c>
      <c r="F3140" s="17" t="str">
        <f ca="1">_xlfn.XLOOKUP(J3140,Promotions[Promo Key],Promotions[Promo Date],"")</f>
        <v/>
      </c>
      <c r="G3140" s="18" t="str">
        <f t="shared" ca="1" si="207"/>
        <v/>
      </c>
      <c r="H3140" s="18" t="str">
        <f t="shared" ca="1" si="206"/>
        <v/>
      </c>
      <c r="I3140" s="17" t="str">
        <f>_xlfn.XLOOKUP(A3140,Students[Full Name],Students[Starting Rank],"")</f>
        <v/>
      </c>
      <c r="J3140" s="15" t="str">
        <f t="shared" ca="1" si="208"/>
        <v xml:space="preserve">: </v>
      </c>
      <c r="K3140" s="16" t="str">
        <f>_xlfn.XLOOKUP(A3140,Students[Full Name],Students[Start Date],"")</f>
        <v/>
      </c>
      <c r="L3140" s="18">
        <f t="shared" ca="1" si="209"/>
        <v>-1</v>
      </c>
      <c r="M3140" s="18" cm="1">
        <f t="array" aca="1" ref="M3140" ca="1">SUMPRODUCT(Inactives[Days Inactive]*(Inactives[Student]=A3140))/365</f>
        <v>0</v>
      </c>
      <c r="N3140" s="18" t="str" cm="1">
        <f t="array" ref="N3140">IF(LEN($A3140)&gt;0,SUMPRODUCT(($A3140=merged_names)*(_xlfn.TEXTAFTER(N$2, "At ")=merged_belt_colours)*merged_months_at_rank),"")</f>
        <v/>
      </c>
      <c r="O3140" s="18" t="str" cm="1">
        <f t="array" ref="O3140">IF(LEN($A3140)&gt;0,SUMPRODUCT(($A3140=merged_names)*(_xlfn.TEXTAFTER(O$2, "At ")=merged_belt_colours)*merged_months_at_rank),"")</f>
        <v/>
      </c>
      <c r="P3140" s="18" t="str" cm="1">
        <f t="array" ref="P3140">IF(LEN($A3140)&gt;0,SUMPRODUCT(($A3140=merged_names)*(_xlfn.TEXTAFTER(P$2, "At ")=merged_belt_colours)*merged_months_at_rank),"")</f>
        <v/>
      </c>
      <c r="Q3140" s="18" t="str" cm="1">
        <f t="array" ref="Q3140">IF(LEN($A3140)&gt;0,SUMPRODUCT(($A3140=merged_names)*(_xlfn.TEXTAFTER(Q$2, "At ")=merged_belt_colours)*merged_months_at_rank),"")</f>
        <v/>
      </c>
      <c r="R3140" s="18" t="str" cm="1">
        <f t="array" ref="R3140">IF(LEN($A3140)&gt;0,SUMPRODUCT(($A3140=merged_names)*(_xlfn.TEXTAFTER(R$2, "At ")=merged_belt_colours)*merged_months_at_rank),"")</f>
        <v/>
      </c>
    </row>
    <row r="3141" spans="1:18" x14ac:dyDescent="0.25">
      <c r="A3141"/>
      <c r="B3141" s="15" t="str" cm="1">
        <f t="array" ref="B3141">IFERROR(IF(LEN(A3141)&gt;0, IF(SUMPRODUCT((Inactives[Key]=J3141)*(Inactives[Currently Inactive]))=1,"Inactive","Active"),""),"Active")</f>
        <v/>
      </c>
      <c r="C3141" s="16" t="str" cm="1">
        <f t="array" aca="1" ref="C3141" ca="1">IFERROR(_xlfn._xlws.FILTER(Inactives[Inactive On],(Inactives[Key]=J3141)*(Inactives[Currently Inactive]),""),"")</f>
        <v/>
      </c>
      <c r="D3141" s="16" t="str" cm="1">
        <f t="array" aca="1" ref="D3141" ca="1">IFERROR(INDEX(_xlfn.TEXTSPLIT(E3141," "),1),"")</f>
        <v/>
      </c>
      <c r="E3141" s="15" t="str" cm="1">
        <f t="array" aca="1" ref="E3141" ca="1">IFERROR(_xlfn._xlws.FILTER(merged_ranks,(merged_end_dates=DATE(9999,12,31))*(merged_names=A3141)),"")</f>
        <v/>
      </c>
      <c r="F3141" s="17" t="str">
        <f ca="1">_xlfn.XLOOKUP(J3141,Promotions[Promo Key],Promotions[Promo Date],"")</f>
        <v/>
      </c>
      <c r="G3141" s="18" t="str">
        <f t="shared" ca="1" si="207"/>
        <v/>
      </c>
      <c r="H3141" s="18" t="str">
        <f t="shared" ca="1" si="206"/>
        <v/>
      </c>
      <c r="I3141" s="17" t="str">
        <f>_xlfn.XLOOKUP(A3141,Students[Full Name],Students[Starting Rank],"")</f>
        <v/>
      </c>
      <c r="J3141" s="15" t="str">
        <f t="shared" ca="1" si="208"/>
        <v xml:space="preserve">: </v>
      </c>
      <c r="K3141" s="16" t="str">
        <f>_xlfn.XLOOKUP(A3141,Students[Full Name],Students[Start Date],"")</f>
        <v/>
      </c>
      <c r="L3141" s="18">
        <f t="shared" ca="1" si="209"/>
        <v>-1</v>
      </c>
      <c r="M3141" s="18" cm="1">
        <f t="array" aca="1" ref="M3141" ca="1">SUMPRODUCT(Inactives[Days Inactive]*(Inactives[Student]=A3141))/365</f>
        <v>0</v>
      </c>
      <c r="N3141" s="18" t="str" cm="1">
        <f t="array" ref="N3141">IF(LEN($A3141)&gt;0,SUMPRODUCT(($A3141=merged_names)*(_xlfn.TEXTAFTER(N$2, "At ")=merged_belt_colours)*merged_months_at_rank),"")</f>
        <v/>
      </c>
      <c r="O3141" s="18" t="str" cm="1">
        <f t="array" ref="O3141">IF(LEN($A3141)&gt;0,SUMPRODUCT(($A3141=merged_names)*(_xlfn.TEXTAFTER(O$2, "At ")=merged_belt_colours)*merged_months_at_rank),"")</f>
        <v/>
      </c>
      <c r="P3141" s="18" t="str" cm="1">
        <f t="array" ref="P3141">IF(LEN($A3141)&gt;0,SUMPRODUCT(($A3141=merged_names)*(_xlfn.TEXTAFTER(P$2, "At ")=merged_belt_colours)*merged_months_at_rank),"")</f>
        <v/>
      </c>
      <c r="Q3141" s="18" t="str" cm="1">
        <f t="array" ref="Q3141">IF(LEN($A3141)&gt;0,SUMPRODUCT(($A3141=merged_names)*(_xlfn.TEXTAFTER(Q$2, "At ")=merged_belt_colours)*merged_months_at_rank),"")</f>
        <v/>
      </c>
      <c r="R3141" s="18" t="str" cm="1">
        <f t="array" ref="R3141">IF(LEN($A3141)&gt;0,SUMPRODUCT(($A3141=merged_names)*(_xlfn.TEXTAFTER(R$2, "At ")=merged_belt_colours)*merged_months_at_rank),"")</f>
        <v/>
      </c>
    </row>
    <row r="3142" spans="1:18" x14ac:dyDescent="0.25">
      <c r="A3142"/>
      <c r="B3142" s="15" t="str" cm="1">
        <f t="array" ref="B3142">IFERROR(IF(LEN(A3142)&gt;0, IF(SUMPRODUCT((Inactives[Key]=J3142)*(Inactives[Currently Inactive]))=1,"Inactive","Active"),""),"Active")</f>
        <v/>
      </c>
      <c r="C3142" s="16" t="str" cm="1">
        <f t="array" aca="1" ref="C3142" ca="1">IFERROR(_xlfn._xlws.FILTER(Inactives[Inactive On],(Inactives[Key]=J3142)*(Inactives[Currently Inactive]),""),"")</f>
        <v/>
      </c>
      <c r="D3142" s="16" t="str" cm="1">
        <f t="array" aca="1" ref="D3142" ca="1">IFERROR(INDEX(_xlfn.TEXTSPLIT(E3142," "),1),"")</f>
        <v/>
      </c>
      <c r="E3142" s="15" t="str" cm="1">
        <f t="array" aca="1" ref="E3142" ca="1">IFERROR(_xlfn._xlws.FILTER(merged_ranks,(merged_end_dates=DATE(9999,12,31))*(merged_names=A3142)),"")</f>
        <v/>
      </c>
      <c r="F3142" s="17" t="str">
        <f ca="1">_xlfn.XLOOKUP(J3142,Promotions[Promo Key],Promotions[Promo Date],"")</f>
        <v/>
      </c>
      <c r="G3142" s="18" t="str">
        <f t="shared" ca="1" si="207"/>
        <v/>
      </c>
      <c r="H3142" s="18" t="str">
        <f t="shared" ca="1" si="206"/>
        <v/>
      </c>
      <c r="I3142" s="17" t="str">
        <f>_xlfn.XLOOKUP(A3142,Students[Full Name],Students[Starting Rank],"")</f>
        <v/>
      </c>
      <c r="J3142" s="15" t="str">
        <f t="shared" ca="1" si="208"/>
        <v xml:space="preserve">: </v>
      </c>
      <c r="K3142" s="16" t="str">
        <f>_xlfn.XLOOKUP(A3142,Students[Full Name],Students[Start Date],"")</f>
        <v/>
      </c>
      <c r="L3142" s="18">
        <f t="shared" ca="1" si="209"/>
        <v>-1</v>
      </c>
      <c r="M3142" s="18" cm="1">
        <f t="array" aca="1" ref="M3142" ca="1">SUMPRODUCT(Inactives[Days Inactive]*(Inactives[Student]=A3142))/365</f>
        <v>0</v>
      </c>
      <c r="N3142" s="18" t="str" cm="1">
        <f t="array" ref="N3142">IF(LEN($A3142)&gt;0,SUMPRODUCT(($A3142=merged_names)*(_xlfn.TEXTAFTER(N$2, "At ")=merged_belt_colours)*merged_months_at_rank),"")</f>
        <v/>
      </c>
      <c r="O3142" s="18" t="str" cm="1">
        <f t="array" ref="O3142">IF(LEN($A3142)&gt;0,SUMPRODUCT(($A3142=merged_names)*(_xlfn.TEXTAFTER(O$2, "At ")=merged_belt_colours)*merged_months_at_rank),"")</f>
        <v/>
      </c>
      <c r="P3142" s="18" t="str" cm="1">
        <f t="array" ref="P3142">IF(LEN($A3142)&gt;0,SUMPRODUCT(($A3142=merged_names)*(_xlfn.TEXTAFTER(P$2, "At ")=merged_belt_colours)*merged_months_at_rank),"")</f>
        <v/>
      </c>
      <c r="Q3142" s="18" t="str" cm="1">
        <f t="array" ref="Q3142">IF(LEN($A3142)&gt;0,SUMPRODUCT(($A3142=merged_names)*(_xlfn.TEXTAFTER(Q$2, "At ")=merged_belt_colours)*merged_months_at_rank),"")</f>
        <v/>
      </c>
      <c r="R3142" s="18" t="str" cm="1">
        <f t="array" ref="R3142">IF(LEN($A3142)&gt;0,SUMPRODUCT(($A3142=merged_names)*(_xlfn.TEXTAFTER(R$2, "At ")=merged_belt_colours)*merged_months_at_rank),"")</f>
        <v/>
      </c>
    </row>
    <row r="3143" spans="1:18" x14ac:dyDescent="0.25">
      <c r="A3143"/>
      <c r="B3143" s="15" t="str" cm="1">
        <f t="array" ref="B3143">IFERROR(IF(LEN(A3143)&gt;0, IF(SUMPRODUCT((Inactives[Key]=J3143)*(Inactives[Currently Inactive]))=1,"Inactive","Active"),""),"Active")</f>
        <v/>
      </c>
      <c r="C3143" s="16" t="str" cm="1">
        <f t="array" aca="1" ref="C3143" ca="1">IFERROR(_xlfn._xlws.FILTER(Inactives[Inactive On],(Inactives[Key]=J3143)*(Inactives[Currently Inactive]),""),"")</f>
        <v/>
      </c>
      <c r="D3143" s="16" t="str" cm="1">
        <f t="array" aca="1" ref="D3143" ca="1">IFERROR(INDEX(_xlfn.TEXTSPLIT(E3143," "),1),"")</f>
        <v/>
      </c>
      <c r="E3143" s="15" t="str" cm="1">
        <f t="array" aca="1" ref="E3143" ca="1">IFERROR(_xlfn._xlws.FILTER(merged_ranks,(merged_end_dates=DATE(9999,12,31))*(merged_names=A3143)),"")</f>
        <v/>
      </c>
      <c r="F3143" s="17" t="str">
        <f ca="1">_xlfn.XLOOKUP(J3143,Promotions[Promo Key],Promotions[Promo Date],"")</f>
        <v/>
      </c>
      <c r="G3143" s="18" t="str">
        <f t="shared" ca="1" si="207"/>
        <v/>
      </c>
      <c r="H3143" s="18" t="str">
        <f t="shared" ca="1" si="206"/>
        <v/>
      </c>
      <c r="I3143" s="17" t="str">
        <f>_xlfn.XLOOKUP(A3143,Students[Full Name],Students[Starting Rank],"")</f>
        <v/>
      </c>
      <c r="J3143" s="15" t="str">
        <f t="shared" ca="1" si="208"/>
        <v xml:space="preserve">: </v>
      </c>
      <c r="K3143" s="16" t="str">
        <f>_xlfn.XLOOKUP(A3143,Students[Full Name],Students[Start Date],"")</f>
        <v/>
      </c>
      <c r="L3143" s="18">
        <f t="shared" ca="1" si="209"/>
        <v>-1</v>
      </c>
      <c r="M3143" s="18" cm="1">
        <f t="array" aca="1" ref="M3143" ca="1">SUMPRODUCT(Inactives[Days Inactive]*(Inactives[Student]=A3143))/365</f>
        <v>0</v>
      </c>
      <c r="N3143" s="18" t="str" cm="1">
        <f t="array" ref="N3143">IF(LEN($A3143)&gt;0,SUMPRODUCT(($A3143=merged_names)*(_xlfn.TEXTAFTER(N$2, "At ")=merged_belt_colours)*merged_months_at_rank),"")</f>
        <v/>
      </c>
      <c r="O3143" s="18" t="str" cm="1">
        <f t="array" ref="O3143">IF(LEN($A3143)&gt;0,SUMPRODUCT(($A3143=merged_names)*(_xlfn.TEXTAFTER(O$2, "At ")=merged_belt_colours)*merged_months_at_rank),"")</f>
        <v/>
      </c>
      <c r="P3143" s="18" t="str" cm="1">
        <f t="array" ref="P3143">IF(LEN($A3143)&gt;0,SUMPRODUCT(($A3143=merged_names)*(_xlfn.TEXTAFTER(P$2, "At ")=merged_belt_colours)*merged_months_at_rank),"")</f>
        <v/>
      </c>
      <c r="Q3143" s="18" t="str" cm="1">
        <f t="array" ref="Q3143">IF(LEN($A3143)&gt;0,SUMPRODUCT(($A3143=merged_names)*(_xlfn.TEXTAFTER(Q$2, "At ")=merged_belt_colours)*merged_months_at_rank),"")</f>
        <v/>
      </c>
      <c r="R3143" s="18" t="str" cm="1">
        <f t="array" ref="R3143">IF(LEN($A3143)&gt;0,SUMPRODUCT(($A3143=merged_names)*(_xlfn.TEXTAFTER(R$2, "At ")=merged_belt_colours)*merged_months_at_rank),"")</f>
        <v/>
      </c>
    </row>
    <row r="3144" spans="1:18" x14ac:dyDescent="0.25">
      <c r="A3144"/>
      <c r="B3144" s="15" t="str" cm="1">
        <f t="array" ref="B3144">IFERROR(IF(LEN(A3144)&gt;0, IF(SUMPRODUCT((Inactives[Key]=J3144)*(Inactives[Currently Inactive]))=1,"Inactive","Active"),""),"Active")</f>
        <v/>
      </c>
      <c r="C3144" s="16" t="str" cm="1">
        <f t="array" aca="1" ref="C3144" ca="1">IFERROR(_xlfn._xlws.FILTER(Inactives[Inactive On],(Inactives[Key]=J3144)*(Inactives[Currently Inactive]),""),"")</f>
        <v/>
      </c>
      <c r="D3144" s="16" t="str" cm="1">
        <f t="array" aca="1" ref="D3144" ca="1">IFERROR(INDEX(_xlfn.TEXTSPLIT(E3144," "),1),"")</f>
        <v/>
      </c>
      <c r="E3144" s="15" t="str" cm="1">
        <f t="array" aca="1" ref="E3144" ca="1">IFERROR(_xlfn._xlws.FILTER(merged_ranks,(merged_end_dates=DATE(9999,12,31))*(merged_names=A3144)),"")</f>
        <v/>
      </c>
      <c r="F3144" s="17" t="str">
        <f ca="1">_xlfn.XLOOKUP(J3144,Promotions[Promo Key],Promotions[Promo Date],"")</f>
        <v/>
      </c>
      <c r="G3144" s="18" t="str">
        <f t="shared" ca="1" si="207"/>
        <v/>
      </c>
      <c r="H3144" s="18" t="str">
        <f t="shared" ca="1" si="206"/>
        <v/>
      </c>
      <c r="I3144" s="17" t="str">
        <f>_xlfn.XLOOKUP(A3144,Students[Full Name],Students[Starting Rank],"")</f>
        <v/>
      </c>
      <c r="J3144" s="15" t="str">
        <f t="shared" ca="1" si="208"/>
        <v xml:space="preserve">: </v>
      </c>
      <c r="K3144" s="16" t="str">
        <f>_xlfn.XLOOKUP(A3144,Students[Full Name],Students[Start Date],"")</f>
        <v/>
      </c>
      <c r="L3144" s="18">
        <f t="shared" ca="1" si="209"/>
        <v>-1</v>
      </c>
      <c r="M3144" s="18" cm="1">
        <f t="array" aca="1" ref="M3144" ca="1">SUMPRODUCT(Inactives[Days Inactive]*(Inactives[Student]=A3144))/365</f>
        <v>0</v>
      </c>
      <c r="N3144" s="18" t="str" cm="1">
        <f t="array" ref="N3144">IF(LEN($A3144)&gt;0,SUMPRODUCT(($A3144=merged_names)*(_xlfn.TEXTAFTER(N$2, "At ")=merged_belt_colours)*merged_months_at_rank),"")</f>
        <v/>
      </c>
      <c r="O3144" s="18" t="str" cm="1">
        <f t="array" ref="O3144">IF(LEN($A3144)&gt;0,SUMPRODUCT(($A3144=merged_names)*(_xlfn.TEXTAFTER(O$2, "At ")=merged_belt_colours)*merged_months_at_rank),"")</f>
        <v/>
      </c>
      <c r="P3144" s="18" t="str" cm="1">
        <f t="array" ref="P3144">IF(LEN($A3144)&gt;0,SUMPRODUCT(($A3144=merged_names)*(_xlfn.TEXTAFTER(P$2, "At ")=merged_belt_colours)*merged_months_at_rank),"")</f>
        <v/>
      </c>
      <c r="Q3144" s="18" t="str" cm="1">
        <f t="array" ref="Q3144">IF(LEN($A3144)&gt;0,SUMPRODUCT(($A3144=merged_names)*(_xlfn.TEXTAFTER(Q$2, "At ")=merged_belt_colours)*merged_months_at_rank),"")</f>
        <v/>
      </c>
      <c r="R3144" s="18" t="str" cm="1">
        <f t="array" ref="R3144">IF(LEN($A3144)&gt;0,SUMPRODUCT(($A3144=merged_names)*(_xlfn.TEXTAFTER(R$2, "At ")=merged_belt_colours)*merged_months_at_rank),"")</f>
        <v/>
      </c>
    </row>
    <row r="3145" spans="1:18" x14ac:dyDescent="0.25">
      <c r="A3145"/>
      <c r="B3145" s="15" t="str" cm="1">
        <f t="array" ref="B3145">IFERROR(IF(LEN(A3145)&gt;0, IF(SUMPRODUCT((Inactives[Key]=J3145)*(Inactives[Currently Inactive]))=1,"Inactive","Active"),""),"Active")</f>
        <v/>
      </c>
      <c r="C3145" s="16" t="str" cm="1">
        <f t="array" aca="1" ref="C3145" ca="1">IFERROR(_xlfn._xlws.FILTER(Inactives[Inactive On],(Inactives[Key]=J3145)*(Inactives[Currently Inactive]),""),"")</f>
        <v/>
      </c>
      <c r="D3145" s="16" t="str" cm="1">
        <f t="array" aca="1" ref="D3145" ca="1">IFERROR(INDEX(_xlfn.TEXTSPLIT(E3145," "),1),"")</f>
        <v/>
      </c>
      <c r="E3145" s="15" t="str" cm="1">
        <f t="array" aca="1" ref="E3145" ca="1">IFERROR(_xlfn._xlws.FILTER(merged_ranks,(merged_end_dates=DATE(9999,12,31))*(merged_names=A3145)),"")</f>
        <v/>
      </c>
      <c r="F3145" s="17" t="str">
        <f ca="1">_xlfn.XLOOKUP(J3145,Promotions[Promo Key],Promotions[Promo Date],"")</f>
        <v/>
      </c>
      <c r="G3145" s="18" t="str">
        <f t="shared" ca="1" si="207"/>
        <v/>
      </c>
      <c r="H3145" s="18" t="str">
        <f t="shared" ca="1" si="206"/>
        <v/>
      </c>
      <c r="I3145" s="17" t="str">
        <f>_xlfn.XLOOKUP(A3145,Students[Full Name],Students[Starting Rank],"")</f>
        <v/>
      </c>
      <c r="J3145" s="15" t="str">
        <f t="shared" ca="1" si="208"/>
        <v xml:space="preserve">: </v>
      </c>
      <c r="K3145" s="16" t="str">
        <f>_xlfn.XLOOKUP(A3145,Students[Full Name],Students[Start Date],"")</f>
        <v/>
      </c>
      <c r="L3145" s="18">
        <f t="shared" ca="1" si="209"/>
        <v>-1</v>
      </c>
      <c r="M3145" s="18" cm="1">
        <f t="array" aca="1" ref="M3145" ca="1">SUMPRODUCT(Inactives[Days Inactive]*(Inactives[Student]=A3145))/365</f>
        <v>0</v>
      </c>
      <c r="N3145" s="18" t="str" cm="1">
        <f t="array" ref="N3145">IF(LEN($A3145)&gt;0,SUMPRODUCT(($A3145=merged_names)*(_xlfn.TEXTAFTER(N$2, "At ")=merged_belt_colours)*merged_months_at_rank),"")</f>
        <v/>
      </c>
      <c r="O3145" s="18" t="str" cm="1">
        <f t="array" ref="O3145">IF(LEN($A3145)&gt;0,SUMPRODUCT(($A3145=merged_names)*(_xlfn.TEXTAFTER(O$2, "At ")=merged_belt_colours)*merged_months_at_rank),"")</f>
        <v/>
      </c>
      <c r="P3145" s="18" t="str" cm="1">
        <f t="array" ref="P3145">IF(LEN($A3145)&gt;0,SUMPRODUCT(($A3145=merged_names)*(_xlfn.TEXTAFTER(P$2, "At ")=merged_belt_colours)*merged_months_at_rank),"")</f>
        <v/>
      </c>
      <c r="Q3145" s="18" t="str" cm="1">
        <f t="array" ref="Q3145">IF(LEN($A3145)&gt;0,SUMPRODUCT(($A3145=merged_names)*(_xlfn.TEXTAFTER(Q$2, "At ")=merged_belt_colours)*merged_months_at_rank),"")</f>
        <v/>
      </c>
      <c r="R3145" s="18" t="str" cm="1">
        <f t="array" ref="R3145">IF(LEN($A3145)&gt;0,SUMPRODUCT(($A3145=merged_names)*(_xlfn.TEXTAFTER(R$2, "At ")=merged_belt_colours)*merged_months_at_rank),"")</f>
        <v/>
      </c>
    </row>
    <row r="3146" spans="1:18" x14ac:dyDescent="0.25">
      <c r="A3146"/>
      <c r="B3146" s="15" t="str" cm="1">
        <f t="array" ref="B3146">IFERROR(IF(LEN(A3146)&gt;0, IF(SUMPRODUCT((Inactives[Key]=J3146)*(Inactives[Currently Inactive]))=1,"Inactive","Active"),""),"Active")</f>
        <v/>
      </c>
      <c r="C3146" s="16" t="str" cm="1">
        <f t="array" aca="1" ref="C3146" ca="1">IFERROR(_xlfn._xlws.FILTER(Inactives[Inactive On],(Inactives[Key]=J3146)*(Inactives[Currently Inactive]),""),"")</f>
        <v/>
      </c>
      <c r="D3146" s="16" t="str" cm="1">
        <f t="array" aca="1" ref="D3146" ca="1">IFERROR(INDEX(_xlfn.TEXTSPLIT(E3146," "),1),"")</f>
        <v/>
      </c>
      <c r="E3146" s="15" t="str" cm="1">
        <f t="array" aca="1" ref="E3146" ca="1">IFERROR(_xlfn._xlws.FILTER(merged_ranks,(merged_end_dates=DATE(9999,12,31))*(merged_names=A3146)),"")</f>
        <v/>
      </c>
      <c r="F3146" s="17" t="str">
        <f ca="1">_xlfn.XLOOKUP(J3146,Promotions[Promo Key],Promotions[Promo Date],"")</f>
        <v/>
      </c>
      <c r="G3146" s="18" t="str">
        <f t="shared" ca="1" si="207"/>
        <v/>
      </c>
      <c r="H3146" s="18" t="str">
        <f t="shared" ca="1" si="206"/>
        <v/>
      </c>
      <c r="I3146" s="17" t="str">
        <f>_xlfn.XLOOKUP(A3146,Students[Full Name],Students[Starting Rank],"")</f>
        <v/>
      </c>
      <c r="J3146" s="15" t="str">
        <f t="shared" ca="1" si="208"/>
        <v xml:space="preserve">: </v>
      </c>
      <c r="K3146" s="16" t="str">
        <f>_xlfn.XLOOKUP(A3146,Students[Full Name],Students[Start Date],"")</f>
        <v/>
      </c>
      <c r="L3146" s="18">
        <f t="shared" ca="1" si="209"/>
        <v>-1</v>
      </c>
      <c r="M3146" s="18" cm="1">
        <f t="array" aca="1" ref="M3146" ca="1">SUMPRODUCT(Inactives[Days Inactive]*(Inactives[Student]=A3146))/365</f>
        <v>0</v>
      </c>
      <c r="N3146" s="18" t="str" cm="1">
        <f t="array" ref="N3146">IF(LEN($A3146)&gt;0,SUMPRODUCT(($A3146=merged_names)*(_xlfn.TEXTAFTER(N$2, "At ")=merged_belt_colours)*merged_months_at_rank),"")</f>
        <v/>
      </c>
      <c r="O3146" s="18" t="str" cm="1">
        <f t="array" ref="O3146">IF(LEN($A3146)&gt;0,SUMPRODUCT(($A3146=merged_names)*(_xlfn.TEXTAFTER(O$2, "At ")=merged_belt_colours)*merged_months_at_rank),"")</f>
        <v/>
      </c>
      <c r="P3146" s="18" t="str" cm="1">
        <f t="array" ref="P3146">IF(LEN($A3146)&gt;0,SUMPRODUCT(($A3146=merged_names)*(_xlfn.TEXTAFTER(P$2, "At ")=merged_belt_colours)*merged_months_at_rank),"")</f>
        <v/>
      </c>
      <c r="Q3146" s="18" t="str" cm="1">
        <f t="array" ref="Q3146">IF(LEN($A3146)&gt;0,SUMPRODUCT(($A3146=merged_names)*(_xlfn.TEXTAFTER(Q$2, "At ")=merged_belt_colours)*merged_months_at_rank),"")</f>
        <v/>
      </c>
      <c r="R3146" s="18" t="str" cm="1">
        <f t="array" ref="R3146">IF(LEN($A3146)&gt;0,SUMPRODUCT(($A3146=merged_names)*(_xlfn.TEXTAFTER(R$2, "At ")=merged_belt_colours)*merged_months_at_rank),"")</f>
        <v/>
      </c>
    </row>
    <row r="3147" spans="1:18" x14ac:dyDescent="0.25">
      <c r="A3147"/>
      <c r="B3147" s="15" t="str" cm="1">
        <f t="array" ref="B3147">IFERROR(IF(LEN(A3147)&gt;0, IF(SUMPRODUCT((Inactives[Key]=J3147)*(Inactives[Currently Inactive]))=1,"Inactive","Active"),""),"Active")</f>
        <v/>
      </c>
      <c r="C3147" s="16" t="str" cm="1">
        <f t="array" aca="1" ref="C3147" ca="1">IFERROR(_xlfn._xlws.FILTER(Inactives[Inactive On],(Inactives[Key]=J3147)*(Inactives[Currently Inactive]),""),"")</f>
        <v/>
      </c>
      <c r="D3147" s="16" t="str" cm="1">
        <f t="array" aca="1" ref="D3147" ca="1">IFERROR(INDEX(_xlfn.TEXTSPLIT(E3147," "),1),"")</f>
        <v/>
      </c>
      <c r="E3147" s="15" t="str" cm="1">
        <f t="array" aca="1" ref="E3147" ca="1">IFERROR(_xlfn._xlws.FILTER(merged_ranks,(merged_end_dates=DATE(9999,12,31))*(merged_names=A3147)),"")</f>
        <v/>
      </c>
      <c r="F3147" s="17" t="str">
        <f ca="1">_xlfn.XLOOKUP(J3147,Promotions[Promo Key],Promotions[Promo Date],"")</f>
        <v/>
      </c>
      <c r="G3147" s="18" t="str">
        <f t="shared" ca="1" si="207"/>
        <v/>
      </c>
      <c r="H3147" s="18" t="str">
        <f t="shared" ca="1" si="206"/>
        <v/>
      </c>
      <c r="I3147" s="17" t="str">
        <f>_xlfn.XLOOKUP(A3147,Students[Full Name],Students[Starting Rank],"")</f>
        <v/>
      </c>
      <c r="J3147" s="15" t="str">
        <f t="shared" ca="1" si="208"/>
        <v xml:space="preserve">: </v>
      </c>
      <c r="K3147" s="16" t="str">
        <f>_xlfn.XLOOKUP(A3147,Students[Full Name],Students[Start Date],"")</f>
        <v/>
      </c>
      <c r="L3147" s="18">
        <f t="shared" ca="1" si="209"/>
        <v>-1</v>
      </c>
      <c r="M3147" s="18" cm="1">
        <f t="array" aca="1" ref="M3147" ca="1">SUMPRODUCT(Inactives[Days Inactive]*(Inactives[Student]=A3147))/365</f>
        <v>0</v>
      </c>
      <c r="N3147" s="18" t="str" cm="1">
        <f t="array" ref="N3147">IF(LEN($A3147)&gt;0,SUMPRODUCT(($A3147=merged_names)*(_xlfn.TEXTAFTER(N$2, "At ")=merged_belt_colours)*merged_months_at_rank),"")</f>
        <v/>
      </c>
      <c r="O3147" s="18" t="str" cm="1">
        <f t="array" ref="O3147">IF(LEN($A3147)&gt;0,SUMPRODUCT(($A3147=merged_names)*(_xlfn.TEXTAFTER(O$2, "At ")=merged_belt_colours)*merged_months_at_rank),"")</f>
        <v/>
      </c>
      <c r="P3147" s="18" t="str" cm="1">
        <f t="array" ref="P3147">IF(LEN($A3147)&gt;0,SUMPRODUCT(($A3147=merged_names)*(_xlfn.TEXTAFTER(P$2, "At ")=merged_belt_colours)*merged_months_at_rank),"")</f>
        <v/>
      </c>
      <c r="Q3147" s="18" t="str" cm="1">
        <f t="array" ref="Q3147">IF(LEN($A3147)&gt;0,SUMPRODUCT(($A3147=merged_names)*(_xlfn.TEXTAFTER(Q$2, "At ")=merged_belt_colours)*merged_months_at_rank),"")</f>
        <v/>
      </c>
      <c r="R3147" s="18" t="str" cm="1">
        <f t="array" ref="R3147">IF(LEN($A3147)&gt;0,SUMPRODUCT(($A3147=merged_names)*(_xlfn.TEXTAFTER(R$2, "At ")=merged_belt_colours)*merged_months_at_rank),"")</f>
        <v/>
      </c>
    </row>
    <row r="3148" spans="1:18" x14ac:dyDescent="0.25">
      <c r="A3148"/>
      <c r="B3148" s="15" t="str" cm="1">
        <f t="array" ref="B3148">IFERROR(IF(LEN(A3148)&gt;0, IF(SUMPRODUCT((Inactives[Key]=J3148)*(Inactives[Currently Inactive]))=1,"Inactive","Active"),""),"Active")</f>
        <v/>
      </c>
      <c r="C3148" s="16" t="str" cm="1">
        <f t="array" aca="1" ref="C3148" ca="1">IFERROR(_xlfn._xlws.FILTER(Inactives[Inactive On],(Inactives[Key]=J3148)*(Inactives[Currently Inactive]),""),"")</f>
        <v/>
      </c>
      <c r="D3148" s="16" t="str" cm="1">
        <f t="array" aca="1" ref="D3148" ca="1">IFERROR(INDEX(_xlfn.TEXTSPLIT(E3148," "),1),"")</f>
        <v/>
      </c>
      <c r="E3148" s="15" t="str" cm="1">
        <f t="array" aca="1" ref="E3148" ca="1">IFERROR(_xlfn._xlws.FILTER(merged_ranks,(merged_end_dates=DATE(9999,12,31))*(merged_names=A3148)),"")</f>
        <v/>
      </c>
      <c r="F3148" s="17" t="str">
        <f ca="1">_xlfn.XLOOKUP(J3148,Promotions[Promo Key],Promotions[Promo Date],"")</f>
        <v/>
      </c>
      <c r="G3148" s="18" t="str">
        <f t="shared" ca="1" si="207"/>
        <v/>
      </c>
      <c r="H3148" s="18" t="str">
        <f t="shared" ca="1" si="206"/>
        <v/>
      </c>
      <c r="I3148" s="17" t="str">
        <f>_xlfn.XLOOKUP(A3148,Students[Full Name],Students[Starting Rank],"")</f>
        <v/>
      </c>
      <c r="J3148" s="15" t="str">
        <f t="shared" ca="1" si="208"/>
        <v xml:space="preserve">: </v>
      </c>
      <c r="K3148" s="16" t="str">
        <f>_xlfn.XLOOKUP(A3148,Students[Full Name],Students[Start Date],"")</f>
        <v/>
      </c>
      <c r="L3148" s="18">
        <f t="shared" ca="1" si="209"/>
        <v>-1</v>
      </c>
      <c r="M3148" s="18" cm="1">
        <f t="array" aca="1" ref="M3148" ca="1">SUMPRODUCT(Inactives[Days Inactive]*(Inactives[Student]=A3148))/365</f>
        <v>0</v>
      </c>
      <c r="N3148" s="18" t="str" cm="1">
        <f t="array" ref="N3148">IF(LEN($A3148)&gt;0,SUMPRODUCT(($A3148=merged_names)*(_xlfn.TEXTAFTER(N$2, "At ")=merged_belt_colours)*merged_months_at_rank),"")</f>
        <v/>
      </c>
      <c r="O3148" s="18" t="str" cm="1">
        <f t="array" ref="O3148">IF(LEN($A3148)&gt;0,SUMPRODUCT(($A3148=merged_names)*(_xlfn.TEXTAFTER(O$2, "At ")=merged_belt_colours)*merged_months_at_rank),"")</f>
        <v/>
      </c>
      <c r="P3148" s="18" t="str" cm="1">
        <f t="array" ref="P3148">IF(LEN($A3148)&gt;0,SUMPRODUCT(($A3148=merged_names)*(_xlfn.TEXTAFTER(P$2, "At ")=merged_belt_colours)*merged_months_at_rank),"")</f>
        <v/>
      </c>
      <c r="Q3148" s="18" t="str" cm="1">
        <f t="array" ref="Q3148">IF(LEN($A3148)&gt;0,SUMPRODUCT(($A3148=merged_names)*(_xlfn.TEXTAFTER(Q$2, "At ")=merged_belt_colours)*merged_months_at_rank),"")</f>
        <v/>
      </c>
      <c r="R3148" s="18" t="str" cm="1">
        <f t="array" ref="R3148">IF(LEN($A3148)&gt;0,SUMPRODUCT(($A3148=merged_names)*(_xlfn.TEXTAFTER(R$2, "At ")=merged_belt_colours)*merged_months_at_rank),"")</f>
        <v/>
      </c>
    </row>
    <row r="3149" spans="1:18" x14ac:dyDescent="0.25">
      <c r="A3149"/>
      <c r="B3149" s="15" t="str" cm="1">
        <f t="array" ref="B3149">IFERROR(IF(LEN(A3149)&gt;0, IF(SUMPRODUCT((Inactives[Key]=J3149)*(Inactives[Currently Inactive]))=1,"Inactive","Active"),""),"Active")</f>
        <v/>
      </c>
      <c r="C3149" s="16" t="str" cm="1">
        <f t="array" aca="1" ref="C3149" ca="1">IFERROR(_xlfn._xlws.FILTER(Inactives[Inactive On],(Inactives[Key]=J3149)*(Inactives[Currently Inactive]),""),"")</f>
        <v/>
      </c>
      <c r="D3149" s="16" t="str" cm="1">
        <f t="array" aca="1" ref="D3149" ca="1">IFERROR(INDEX(_xlfn.TEXTSPLIT(E3149," "),1),"")</f>
        <v/>
      </c>
      <c r="E3149" s="15" t="str" cm="1">
        <f t="array" aca="1" ref="E3149" ca="1">IFERROR(_xlfn._xlws.FILTER(merged_ranks,(merged_end_dates=DATE(9999,12,31))*(merged_names=A3149)),"")</f>
        <v/>
      </c>
      <c r="F3149" s="17" t="str">
        <f ca="1">_xlfn.XLOOKUP(J3149,Promotions[Promo Key],Promotions[Promo Date],"")</f>
        <v/>
      </c>
      <c r="G3149" s="18" t="str">
        <f t="shared" ca="1" si="207"/>
        <v/>
      </c>
      <c r="H3149" s="18" t="str">
        <f t="shared" ca="1" si="206"/>
        <v/>
      </c>
      <c r="I3149" s="17" t="str">
        <f>_xlfn.XLOOKUP(A3149,Students[Full Name],Students[Starting Rank],"")</f>
        <v/>
      </c>
      <c r="J3149" s="15" t="str">
        <f t="shared" ca="1" si="208"/>
        <v xml:space="preserve">: </v>
      </c>
      <c r="K3149" s="16" t="str">
        <f>_xlfn.XLOOKUP(A3149,Students[Full Name],Students[Start Date],"")</f>
        <v/>
      </c>
      <c r="L3149" s="18">
        <f t="shared" ca="1" si="209"/>
        <v>-1</v>
      </c>
      <c r="M3149" s="18" cm="1">
        <f t="array" aca="1" ref="M3149" ca="1">SUMPRODUCT(Inactives[Days Inactive]*(Inactives[Student]=A3149))/365</f>
        <v>0</v>
      </c>
      <c r="N3149" s="18" t="str" cm="1">
        <f t="array" ref="N3149">IF(LEN($A3149)&gt;0,SUMPRODUCT(($A3149=merged_names)*(_xlfn.TEXTAFTER(N$2, "At ")=merged_belt_colours)*merged_months_at_rank),"")</f>
        <v/>
      </c>
      <c r="O3149" s="18" t="str" cm="1">
        <f t="array" ref="O3149">IF(LEN($A3149)&gt;0,SUMPRODUCT(($A3149=merged_names)*(_xlfn.TEXTAFTER(O$2, "At ")=merged_belt_colours)*merged_months_at_rank),"")</f>
        <v/>
      </c>
      <c r="P3149" s="18" t="str" cm="1">
        <f t="array" ref="P3149">IF(LEN($A3149)&gt;0,SUMPRODUCT(($A3149=merged_names)*(_xlfn.TEXTAFTER(P$2, "At ")=merged_belt_colours)*merged_months_at_rank),"")</f>
        <v/>
      </c>
      <c r="Q3149" s="18" t="str" cm="1">
        <f t="array" ref="Q3149">IF(LEN($A3149)&gt;0,SUMPRODUCT(($A3149=merged_names)*(_xlfn.TEXTAFTER(Q$2, "At ")=merged_belt_colours)*merged_months_at_rank),"")</f>
        <v/>
      </c>
      <c r="R3149" s="18" t="str" cm="1">
        <f t="array" ref="R3149">IF(LEN($A3149)&gt;0,SUMPRODUCT(($A3149=merged_names)*(_xlfn.TEXTAFTER(R$2, "At ")=merged_belt_colours)*merged_months_at_rank),"")</f>
        <v/>
      </c>
    </row>
    <row r="3150" spans="1:18" x14ac:dyDescent="0.25">
      <c r="A3150"/>
      <c r="B3150" s="15" t="str" cm="1">
        <f t="array" ref="B3150">IFERROR(IF(LEN(A3150)&gt;0, IF(SUMPRODUCT((Inactives[Key]=J3150)*(Inactives[Currently Inactive]))=1,"Inactive","Active"),""),"Active")</f>
        <v/>
      </c>
      <c r="C3150" s="16" t="str" cm="1">
        <f t="array" aca="1" ref="C3150" ca="1">IFERROR(_xlfn._xlws.FILTER(Inactives[Inactive On],(Inactives[Key]=J3150)*(Inactives[Currently Inactive]),""),"")</f>
        <v/>
      </c>
      <c r="D3150" s="16" t="str" cm="1">
        <f t="array" aca="1" ref="D3150" ca="1">IFERROR(INDEX(_xlfn.TEXTSPLIT(E3150," "),1),"")</f>
        <v/>
      </c>
      <c r="E3150" s="15" t="str" cm="1">
        <f t="array" aca="1" ref="E3150" ca="1">IFERROR(_xlfn._xlws.FILTER(merged_ranks,(merged_end_dates=DATE(9999,12,31))*(merged_names=A3150)),"")</f>
        <v/>
      </c>
      <c r="F3150" s="17" t="str">
        <f ca="1">_xlfn.XLOOKUP(J3150,Promotions[Promo Key],Promotions[Promo Date],"")</f>
        <v/>
      </c>
      <c r="G3150" s="18" t="str">
        <f t="shared" ca="1" si="207"/>
        <v/>
      </c>
      <c r="H3150" s="18" t="str">
        <f t="shared" ca="1" si="206"/>
        <v/>
      </c>
      <c r="I3150" s="17" t="str">
        <f>_xlfn.XLOOKUP(A3150,Students[Full Name],Students[Starting Rank],"")</f>
        <v/>
      </c>
      <c r="J3150" s="15" t="str">
        <f t="shared" ca="1" si="208"/>
        <v xml:space="preserve">: </v>
      </c>
      <c r="K3150" s="16" t="str">
        <f>_xlfn.XLOOKUP(A3150,Students[Full Name],Students[Start Date],"")</f>
        <v/>
      </c>
      <c r="L3150" s="18">
        <f t="shared" ca="1" si="209"/>
        <v>-1</v>
      </c>
      <c r="M3150" s="18" cm="1">
        <f t="array" aca="1" ref="M3150" ca="1">SUMPRODUCT(Inactives[Days Inactive]*(Inactives[Student]=A3150))/365</f>
        <v>0</v>
      </c>
      <c r="N3150" s="18" t="str" cm="1">
        <f t="array" ref="N3150">IF(LEN($A3150)&gt;0,SUMPRODUCT(($A3150=merged_names)*(_xlfn.TEXTAFTER(N$2, "At ")=merged_belt_colours)*merged_months_at_rank),"")</f>
        <v/>
      </c>
      <c r="O3150" s="18" t="str" cm="1">
        <f t="array" ref="O3150">IF(LEN($A3150)&gt;0,SUMPRODUCT(($A3150=merged_names)*(_xlfn.TEXTAFTER(O$2, "At ")=merged_belt_colours)*merged_months_at_rank),"")</f>
        <v/>
      </c>
      <c r="P3150" s="18" t="str" cm="1">
        <f t="array" ref="P3150">IF(LEN($A3150)&gt;0,SUMPRODUCT(($A3150=merged_names)*(_xlfn.TEXTAFTER(P$2, "At ")=merged_belt_colours)*merged_months_at_rank),"")</f>
        <v/>
      </c>
      <c r="Q3150" s="18" t="str" cm="1">
        <f t="array" ref="Q3150">IF(LEN($A3150)&gt;0,SUMPRODUCT(($A3150=merged_names)*(_xlfn.TEXTAFTER(Q$2, "At ")=merged_belt_colours)*merged_months_at_rank),"")</f>
        <v/>
      </c>
      <c r="R3150" s="18" t="str" cm="1">
        <f t="array" ref="R3150">IF(LEN($A3150)&gt;0,SUMPRODUCT(($A3150=merged_names)*(_xlfn.TEXTAFTER(R$2, "At ")=merged_belt_colours)*merged_months_at_rank),"")</f>
        <v/>
      </c>
    </row>
    <row r="3151" spans="1:18" x14ac:dyDescent="0.25">
      <c r="A3151"/>
      <c r="B3151" s="15" t="str" cm="1">
        <f t="array" ref="B3151">IFERROR(IF(LEN(A3151)&gt;0, IF(SUMPRODUCT((Inactives[Key]=J3151)*(Inactives[Currently Inactive]))=1,"Inactive","Active"),""),"Active")</f>
        <v/>
      </c>
      <c r="C3151" s="16" t="str" cm="1">
        <f t="array" aca="1" ref="C3151" ca="1">IFERROR(_xlfn._xlws.FILTER(Inactives[Inactive On],(Inactives[Key]=J3151)*(Inactives[Currently Inactive]),""),"")</f>
        <v/>
      </c>
      <c r="D3151" s="16" t="str" cm="1">
        <f t="array" aca="1" ref="D3151" ca="1">IFERROR(INDEX(_xlfn.TEXTSPLIT(E3151," "),1),"")</f>
        <v/>
      </c>
      <c r="E3151" s="15" t="str" cm="1">
        <f t="array" aca="1" ref="E3151" ca="1">IFERROR(_xlfn._xlws.FILTER(merged_ranks,(merged_end_dates=DATE(9999,12,31))*(merged_names=A3151)),"")</f>
        <v/>
      </c>
      <c r="F3151" s="17" t="str">
        <f ca="1">_xlfn.XLOOKUP(J3151,Promotions[Promo Key],Promotions[Promo Date],"")</f>
        <v/>
      </c>
      <c r="G3151" s="18" t="str">
        <f t="shared" ca="1" si="207"/>
        <v/>
      </c>
      <c r="H3151" s="18" t="str">
        <f t="shared" ca="1" si="206"/>
        <v/>
      </c>
      <c r="I3151" s="17" t="str">
        <f>_xlfn.XLOOKUP(A3151,Students[Full Name],Students[Starting Rank],"")</f>
        <v/>
      </c>
      <c r="J3151" s="15" t="str">
        <f t="shared" ca="1" si="208"/>
        <v xml:space="preserve">: </v>
      </c>
      <c r="K3151" s="16" t="str">
        <f>_xlfn.XLOOKUP(A3151,Students[Full Name],Students[Start Date],"")</f>
        <v/>
      </c>
      <c r="L3151" s="18">
        <f t="shared" ca="1" si="209"/>
        <v>-1</v>
      </c>
      <c r="M3151" s="18" cm="1">
        <f t="array" aca="1" ref="M3151" ca="1">SUMPRODUCT(Inactives[Days Inactive]*(Inactives[Student]=A3151))/365</f>
        <v>0</v>
      </c>
      <c r="N3151" s="18" t="str" cm="1">
        <f t="array" ref="N3151">IF(LEN($A3151)&gt;0,SUMPRODUCT(($A3151=merged_names)*(_xlfn.TEXTAFTER(N$2, "At ")=merged_belt_colours)*merged_months_at_rank),"")</f>
        <v/>
      </c>
      <c r="O3151" s="18" t="str" cm="1">
        <f t="array" ref="O3151">IF(LEN($A3151)&gt;0,SUMPRODUCT(($A3151=merged_names)*(_xlfn.TEXTAFTER(O$2, "At ")=merged_belt_colours)*merged_months_at_rank),"")</f>
        <v/>
      </c>
      <c r="P3151" s="18" t="str" cm="1">
        <f t="array" ref="P3151">IF(LEN($A3151)&gt;0,SUMPRODUCT(($A3151=merged_names)*(_xlfn.TEXTAFTER(P$2, "At ")=merged_belt_colours)*merged_months_at_rank),"")</f>
        <v/>
      </c>
      <c r="Q3151" s="18" t="str" cm="1">
        <f t="array" ref="Q3151">IF(LEN($A3151)&gt;0,SUMPRODUCT(($A3151=merged_names)*(_xlfn.TEXTAFTER(Q$2, "At ")=merged_belt_colours)*merged_months_at_rank),"")</f>
        <v/>
      </c>
      <c r="R3151" s="18" t="str" cm="1">
        <f t="array" ref="R3151">IF(LEN($A3151)&gt;0,SUMPRODUCT(($A3151=merged_names)*(_xlfn.TEXTAFTER(R$2, "At ")=merged_belt_colours)*merged_months_at_rank),"")</f>
        <v/>
      </c>
    </row>
    <row r="3152" spans="1:18" x14ac:dyDescent="0.25">
      <c r="A3152"/>
      <c r="B3152" s="15" t="str" cm="1">
        <f t="array" ref="B3152">IFERROR(IF(LEN(A3152)&gt;0, IF(SUMPRODUCT((Inactives[Key]=J3152)*(Inactives[Currently Inactive]))=1,"Inactive","Active"),""),"Active")</f>
        <v/>
      </c>
      <c r="C3152" s="16" t="str" cm="1">
        <f t="array" aca="1" ref="C3152" ca="1">IFERROR(_xlfn._xlws.FILTER(Inactives[Inactive On],(Inactives[Key]=J3152)*(Inactives[Currently Inactive]),""),"")</f>
        <v/>
      </c>
      <c r="D3152" s="16" t="str" cm="1">
        <f t="array" aca="1" ref="D3152" ca="1">IFERROR(INDEX(_xlfn.TEXTSPLIT(E3152," "),1),"")</f>
        <v/>
      </c>
      <c r="E3152" s="15" t="str" cm="1">
        <f t="array" aca="1" ref="E3152" ca="1">IFERROR(_xlfn._xlws.FILTER(merged_ranks,(merged_end_dates=DATE(9999,12,31))*(merged_names=A3152)),"")</f>
        <v/>
      </c>
      <c r="F3152" s="17" t="str">
        <f ca="1">_xlfn.XLOOKUP(J3152,Promotions[Promo Key],Promotions[Promo Date],"")</f>
        <v/>
      </c>
      <c r="G3152" s="18" t="str">
        <f t="shared" ca="1" si="207"/>
        <v/>
      </c>
      <c r="H3152" s="18" t="str">
        <f t="shared" ca="1" si="206"/>
        <v/>
      </c>
      <c r="I3152" s="17" t="str">
        <f>_xlfn.XLOOKUP(A3152,Students[Full Name],Students[Starting Rank],"")</f>
        <v/>
      </c>
      <c r="J3152" s="15" t="str">
        <f t="shared" ca="1" si="208"/>
        <v xml:space="preserve">: </v>
      </c>
      <c r="K3152" s="16" t="str">
        <f>_xlfn.XLOOKUP(A3152,Students[Full Name],Students[Start Date],"")</f>
        <v/>
      </c>
      <c r="L3152" s="18">
        <f t="shared" ca="1" si="209"/>
        <v>-1</v>
      </c>
      <c r="M3152" s="18" cm="1">
        <f t="array" aca="1" ref="M3152" ca="1">SUMPRODUCT(Inactives[Days Inactive]*(Inactives[Student]=A3152))/365</f>
        <v>0</v>
      </c>
      <c r="N3152" s="18" t="str" cm="1">
        <f t="array" ref="N3152">IF(LEN($A3152)&gt;0,SUMPRODUCT(($A3152=merged_names)*(_xlfn.TEXTAFTER(N$2, "At ")=merged_belt_colours)*merged_months_at_rank),"")</f>
        <v/>
      </c>
      <c r="O3152" s="18" t="str" cm="1">
        <f t="array" ref="O3152">IF(LEN($A3152)&gt;0,SUMPRODUCT(($A3152=merged_names)*(_xlfn.TEXTAFTER(O$2, "At ")=merged_belt_colours)*merged_months_at_rank),"")</f>
        <v/>
      </c>
      <c r="P3152" s="18" t="str" cm="1">
        <f t="array" ref="P3152">IF(LEN($A3152)&gt;0,SUMPRODUCT(($A3152=merged_names)*(_xlfn.TEXTAFTER(P$2, "At ")=merged_belt_colours)*merged_months_at_rank),"")</f>
        <v/>
      </c>
      <c r="Q3152" s="18" t="str" cm="1">
        <f t="array" ref="Q3152">IF(LEN($A3152)&gt;0,SUMPRODUCT(($A3152=merged_names)*(_xlfn.TEXTAFTER(Q$2, "At ")=merged_belt_colours)*merged_months_at_rank),"")</f>
        <v/>
      </c>
      <c r="R3152" s="18" t="str" cm="1">
        <f t="array" ref="R3152">IF(LEN($A3152)&gt;0,SUMPRODUCT(($A3152=merged_names)*(_xlfn.TEXTAFTER(R$2, "At ")=merged_belt_colours)*merged_months_at_rank),"")</f>
        <v/>
      </c>
    </row>
    <row r="3153" spans="1:18" x14ac:dyDescent="0.25">
      <c r="A3153"/>
      <c r="B3153" s="15" t="str" cm="1">
        <f t="array" ref="B3153">IFERROR(IF(LEN(A3153)&gt;0, IF(SUMPRODUCT((Inactives[Key]=J3153)*(Inactives[Currently Inactive]))=1,"Inactive","Active"),""),"Active")</f>
        <v/>
      </c>
      <c r="C3153" s="16" t="str" cm="1">
        <f t="array" aca="1" ref="C3153" ca="1">IFERROR(_xlfn._xlws.FILTER(Inactives[Inactive On],(Inactives[Key]=J3153)*(Inactives[Currently Inactive]),""),"")</f>
        <v/>
      </c>
      <c r="D3153" s="16" t="str" cm="1">
        <f t="array" aca="1" ref="D3153" ca="1">IFERROR(INDEX(_xlfn.TEXTSPLIT(E3153," "),1),"")</f>
        <v/>
      </c>
      <c r="E3153" s="15" t="str" cm="1">
        <f t="array" aca="1" ref="E3153" ca="1">IFERROR(_xlfn._xlws.FILTER(merged_ranks,(merged_end_dates=DATE(9999,12,31))*(merged_names=A3153)),"")</f>
        <v/>
      </c>
      <c r="F3153" s="17" t="str">
        <f ca="1">_xlfn.XLOOKUP(J3153,Promotions[Promo Key],Promotions[Promo Date],"")</f>
        <v/>
      </c>
      <c r="G3153" s="18" t="str">
        <f t="shared" ca="1" si="207"/>
        <v/>
      </c>
      <c r="H3153" s="18" t="str">
        <f t="shared" ca="1" si="206"/>
        <v/>
      </c>
      <c r="I3153" s="17" t="str">
        <f>_xlfn.XLOOKUP(A3153,Students[Full Name],Students[Starting Rank],"")</f>
        <v/>
      </c>
      <c r="J3153" s="15" t="str">
        <f t="shared" ca="1" si="208"/>
        <v xml:space="preserve">: </v>
      </c>
      <c r="K3153" s="16" t="str">
        <f>_xlfn.XLOOKUP(A3153,Students[Full Name],Students[Start Date],"")</f>
        <v/>
      </c>
      <c r="L3153" s="18">
        <f t="shared" ca="1" si="209"/>
        <v>-1</v>
      </c>
      <c r="M3153" s="18" cm="1">
        <f t="array" aca="1" ref="M3153" ca="1">SUMPRODUCT(Inactives[Days Inactive]*(Inactives[Student]=A3153))/365</f>
        <v>0</v>
      </c>
      <c r="N3153" s="18" t="str" cm="1">
        <f t="array" ref="N3153">IF(LEN($A3153)&gt;0,SUMPRODUCT(($A3153=merged_names)*(_xlfn.TEXTAFTER(N$2, "At ")=merged_belt_colours)*merged_months_at_rank),"")</f>
        <v/>
      </c>
      <c r="O3153" s="18" t="str" cm="1">
        <f t="array" ref="O3153">IF(LEN($A3153)&gt;0,SUMPRODUCT(($A3153=merged_names)*(_xlfn.TEXTAFTER(O$2, "At ")=merged_belt_colours)*merged_months_at_rank),"")</f>
        <v/>
      </c>
      <c r="P3153" s="18" t="str" cm="1">
        <f t="array" ref="P3153">IF(LEN($A3153)&gt;0,SUMPRODUCT(($A3153=merged_names)*(_xlfn.TEXTAFTER(P$2, "At ")=merged_belt_colours)*merged_months_at_rank),"")</f>
        <v/>
      </c>
      <c r="Q3153" s="18" t="str" cm="1">
        <f t="array" ref="Q3153">IF(LEN($A3153)&gt;0,SUMPRODUCT(($A3153=merged_names)*(_xlfn.TEXTAFTER(Q$2, "At ")=merged_belt_colours)*merged_months_at_rank),"")</f>
        <v/>
      </c>
      <c r="R3153" s="18" t="str" cm="1">
        <f t="array" ref="R3153">IF(LEN($A3153)&gt;0,SUMPRODUCT(($A3153=merged_names)*(_xlfn.TEXTAFTER(R$2, "At ")=merged_belt_colours)*merged_months_at_rank),"")</f>
        <v/>
      </c>
    </row>
    <row r="3154" spans="1:18" x14ac:dyDescent="0.25">
      <c r="A3154"/>
      <c r="B3154" s="15" t="str" cm="1">
        <f t="array" ref="B3154">IFERROR(IF(LEN(A3154)&gt;0, IF(SUMPRODUCT((Inactives[Key]=J3154)*(Inactives[Currently Inactive]))=1,"Inactive","Active"),""),"Active")</f>
        <v/>
      </c>
      <c r="C3154" s="16" t="str" cm="1">
        <f t="array" aca="1" ref="C3154" ca="1">IFERROR(_xlfn._xlws.FILTER(Inactives[Inactive On],(Inactives[Key]=J3154)*(Inactives[Currently Inactive]),""),"")</f>
        <v/>
      </c>
      <c r="D3154" s="16" t="str" cm="1">
        <f t="array" aca="1" ref="D3154" ca="1">IFERROR(INDEX(_xlfn.TEXTSPLIT(E3154," "),1),"")</f>
        <v/>
      </c>
      <c r="E3154" s="15" t="str" cm="1">
        <f t="array" aca="1" ref="E3154" ca="1">IFERROR(_xlfn._xlws.FILTER(merged_ranks,(merged_end_dates=DATE(9999,12,31))*(merged_names=A3154)),"")</f>
        <v/>
      </c>
      <c r="F3154" s="17" t="str">
        <f ca="1">_xlfn.XLOOKUP(J3154,Promotions[Promo Key],Promotions[Promo Date],"")</f>
        <v/>
      </c>
      <c r="G3154" s="18" t="str">
        <f t="shared" ca="1" si="207"/>
        <v/>
      </c>
      <c r="H3154" s="18" t="str">
        <f t="shared" ca="1" si="206"/>
        <v/>
      </c>
      <c r="I3154" s="17" t="str">
        <f>_xlfn.XLOOKUP(A3154,Students[Full Name],Students[Starting Rank],"")</f>
        <v/>
      </c>
      <c r="J3154" s="15" t="str">
        <f t="shared" ca="1" si="208"/>
        <v xml:space="preserve">: </v>
      </c>
      <c r="K3154" s="16" t="str">
        <f>_xlfn.XLOOKUP(A3154,Students[Full Name],Students[Start Date],"")</f>
        <v/>
      </c>
      <c r="L3154" s="18">
        <f t="shared" ca="1" si="209"/>
        <v>-1</v>
      </c>
      <c r="M3154" s="18" cm="1">
        <f t="array" aca="1" ref="M3154" ca="1">SUMPRODUCT(Inactives[Days Inactive]*(Inactives[Student]=A3154))/365</f>
        <v>0</v>
      </c>
      <c r="N3154" s="18" t="str" cm="1">
        <f t="array" ref="N3154">IF(LEN($A3154)&gt;0,SUMPRODUCT(($A3154=merged_names)*(_xlfn.TEXTAFTER(N$2, "At ")=merged_belt_colours)*merged_months_at_rank),"")</f>
        <v/>
      </c>
      <c r="O3154" s="18" t="str" cm="1">
        <f t="array" ref="O3154">IF(LEN($A3154)&gt;0,SUMPRODUCT(($A3154=merged_names)*(_xlfn.TEXTAFTER(O$2, "At ")=merged_belt_colours)*merged_months_at_rank),"")</f>
        <v/>
      </c>
      <c r="P3154" s="18" t="str" cm="1">
        <f t="array" ref="P3154">IF(LEN($A3154)&gt;0,SUMPRODUCT(($A3154=merged_names)*(_xlfn.TEXTAFTER(P$2, "At ")=merged_belt_colours)*merged_months_at_rank),"")</f>
        <v/>
      </c>
      <c r="Q3154" s="18" t="str" cm="1">
        <f t="array" ref="Q3154">IF(LEN($A3154)&gt;0,SUMPRODUCT(($A3154=merged_names)*(_xlfn.TEXTAFTER(Q$2, "At ")=merged_belt_colours)*merged_months_at_rank),"")</f>
        <v/>
      </c>
      <c r="R3154" s="18" t="str" cm="1">
        <f t="array" ref="R3154">IF(LEN($A3154)&gt;0,SUMPRODUCT(($A3154=merged_names)*(_xlfn.TEXTAFTER(R$2, "At ")=merged_belt_colours)*merged_months_at_rank),"")</f>
        <v/>
      </c>
    </row>
    <row r="3155" spans="1:18" x14ac:dyDescent="0.25">
      <c r="A3155"/>
      <c r="B3155" s="15" t="str" cm="1">
        <f t="array" ref="B3155">IFERROR(IF(LEN(A3155)&gt;0, IF(SUMPRODUCT((Inactives[Key]=J3155)*(Inactives[Currently Inactive]))=1,"Inactive","Active"),""),"Active")</f>
        <v/>
      </c>
      <c r="C3155" s="16" t="str" cm="1">
        <f t="array" aca="1" ref="C3155" ca="1">IFERROR(_xlfn._xlws.FILTER(Inactives[Inactive On],(Inactives[Key]=J3155)*(Inactives[Currently Inactive]),""),"")</f>
        <v/>
      </c>
      <c r="D3155" s="16" t="str" cm="1">
        <f t="array" aca="1" ref="D3155" ca="1">IFERROR(INDEX(_xlfn.TEXTSPLIT(E3155," "),1),"")</f>
        <v/>
      </c>
      <c r="E3155" s="15" t="str" cm="1">
        <f t="array" aca="1" ref="E3155" ca="1">IFERROR(_xlfn._xlws.FILTER(merged_ranks,(merged_end_dates=DATE(9999,12,31))*(merged_names=A3155)),"")</f>
        <v/>
      </c>
      <c r="F3155" s="17" t="str">
        <f ca="1">_xlfn.XLOOKUP(J3155,Promotions[Promo Key],Promotions[Promo Date],"")</f>
        <v/>
      </c>
      <c r="G3155" s="18" t="str">
        <f t="shared" ca="1" si="207"/>
        <v/>
      </c>
      <c r="H3155" s="18" t="str">
        <f t="shared" ca="1" si="206"/>
        <v/>
      </c>
      <c r="I3155" s="17" t="str">
        <f>_xlfn.XLOOKUP(A3155,Students[Full Name],Students[Starting Rank],"")</f>
        <v/>
      </c>
      <c r="J3155" s="15" t="str">
        <f t="shared" ca="1" si="208"/>
        <v xml:space="preserve">: </v>
      </c>
      <c r="K3155" s="16" t="str">
        <f>_xlfn.XLOOKUP(A3155,Students[Full Name],Students[Start Date],"")</f>
        <v/>
      </c>
      <c r="L3155" s="18">
        <f t="shared" ca="1" si="209"/>
        <v>-1</v>
      </c>
      <c r="M3155" s="18" cm="1">
        <f t="array" aca="1" ref="M3155" ca="1">SUMPRODUCT(Inactives[Days Inactive]*(Inactives[Student]=A3155))/365</f>
        <v>0</v>
      </c>
      <c r="N3155" s="18" t="str" cm="1">
        <f t="array" ref="N3155">IF(LEN($A3155)&gt;0,SUMPRODUCT(($A3155=merged_names)*(_xlfn.TEXTAFTER(N$2, "At ")=merged_belt_colours)*merged_months_at_rank),"")</f>
        <v/>
      </c>
      <c r="O3155" s="18" t="str" cm="1">
        <f t="array" ref="O3155">IF(LEN($A3155)&gt;0,SUMPRODUCT(($A3155=merged_names)*(_xlfn.TEXTAFTER(O$2, "At ")=merged_belt_colours)*merged_months_at_rank),"")</f>
        <v/>
      </c>
      <c r="P3155" s="18" t="str" cm="1">
        <f t="array" ref="P3155">IF(LEN($A3155)&gt;0,SUMPRODUCT(($A3155=merged_names)*(_xlfn.TEXTAFTER(P$2, "At ")=merged_belt_colours)*merged_months_at_rank),"")</f>
        <v/>
      </c>
      <c r="Q3155" s="18" t="str" cm="1">
        <f t="array" ref="Q3155">IF(LEN($A3155)&gt;0,SUMPRODUCT(($A3155=merged_names)*(_xlfn.TEXTAFTER(Q$2, "At ")=merged_belt_colours)*merged_months_at_rank),"")</f>
        <v/>
      </c>
      <c r="R3155" s="18" t="str" cm="1">
        <f t="array" ref="R3155">IF(LEN($A3155)&gt;0,SUMPRODUCT(($A3155=merged_names)*(_xlfn.TEXTAFTER(R$2, "At ")=merged_belt_colours)*merged_months_at_rank),"")</f>
        <v/>
      </c>
    </row>
    <row r="3156" spans="1:18" x14ac:dyDescent="0.25">
      <c r="A3156"/>
      <c r="B3156" s="15" t="str" cm="1">
        <f t="array" ref="B3156">IFERROR(IF(LEN(A3156)&gt;0, IF(SUMPRODUCT((Inactives[Key]=J3156)*(Inactives[Currently Inactive]))=1,"Inactive","Active"),""),"Active")</f>
        <v/>
      </c>
      <c r="C3156" s="16" t="str" cm="1">
        <f t="array" aca="1" ref="C3156" ca="1">IFERROR(_xlfn._xlws.FILTER(Inactives[Inactive On],(Inactives[Key]=J3156)*(Inactives[Currently Inactive]),""),"")</f>
        <v/>
      </c>
      <c r="D3156" s="16" t="str" cm="1">
        <f t="array" aca="1" ref="D3156" ca="1">IFERROR(INDEX(_xlfn.TEXTSPLIT(E3156," "),1),"")</f>
        <v/>
      </c>
      <c r="E3156" s="15" t="str" cm="1">
        <f t="array" aca="1" ref="E3156" ca="1">IFERROR(_xlfn._xlws.FILTER(merged_ranks,(merged_end_dates=DATE(9999,12,31))*(merged_names=A3156)),"")</f>
        <v/>
      </c>
      <c r="F3156" s="17" t="str">
        <f ca="1">_xlfn.XLOOKUP(J3156,Promotions[Promo Key],Promotions[Promo Date],"")</f>
        <v/>
      </c>
      <c r="G3156" s="18" t="str">
        <f t="shared" ca="1" si="207"/>
        <v/>
      </c>
      <c r="H3156" s="18" t="str">
        <f t="shared" ca="1" si="206"/>
        <v/>
      </c>
      <c r="I3156" s="17" t="str">
        <f>_xlfn.XLOOKUP(A3156,Students[Full Name],Students[Starting Rank],"")</f>
        <v/>
      </c>
      <c r="J3156" s="15" t="str">
        <f t="shared" ca="1" si="208"/>
        <v xml:space="preserve">: </v>
      </c>
      <c r="K3156" s="16" t="str">
        <f>_xlfn.XLOOKUP(A3156,Students[Full Name],Students[Start Date],"")</f>
        <v/>
      </c>
      <c r="L3156" s="18">
        <f t="shared" ca="1" si="209"/>
        <v>-1</v>
      </c>
      <c r="M3156" s="18" cm="1">
        <f t="array" aca="1" ref="M3156" ca="1">SUMPRODUCT(Inactives[Days Inactive]*(Inactives[Student]=A3156))/365</f>
        <v>0</v>
      </c>
      <c r="N3156" s="18" t="str" cm="1">
        <f t="array" ref="N3156">IF(LEN($A3156)&gt;0,SUMPRODUCT(($A3156=merged_names)*(_xlfn.TEXTAFTER(N$2, "At ")=merged_belt_colours)*merged_months_at_rank),"")</f>
        <v/>
      </c>
      <c r="O3156" s="18" t="str" cm="1">
        <f t="array" ref="O3156">IF(LEN($A3156)&gt;0,SUMPRODUCT(($A3156=merged_names)*(_xlfn.TEXTAFTER(O$2, "At ")=merged_belt_colours)*merged_months_at_rank),"")</f>
        <v/>
      </c>
      <c r="P3156" s="18" t="str" cm="1">
        <f t="array" ref="P3156">IF(LEN($A3156)&gt;0,SUMPRODUCT(($A3156=merged_names)*(_xlfn.TEXTAFTER(P$2, "At ")=merged_belt_colours)*merged_months_at_rank),"")</f>
        <v/>
      </c>
      <c r="Q3156" s="18" t="str" cm="1">
        <f t="array" ref="Q3156">IF(LEN($A3156)&gt;0,SUMPRODUCT(($A3156=merged_names)*(_xlfn.TEXTAFTER(Q$2, "At ")=merged_belt_colours)*merged_months_at_rank),"")</f>
        <v/>
      </c>
      <c r="R3156" s="18" t="str" cm="1">
        <f t="array" ref="R3156">IF(LEN($A3156)&gt;0,SUMPRODUCT(($A3156=merged_names)*(_xlfn.TEXTAFTER(R$2, "At ")=merged_belt_colours)*merged_months_at_rank),"")</f>
        <v/>
      </c>
    </row>
    <row r="3157" spans="1:18" x14ac:dyDescent="0.25">
      <c r="A3157"/>
      <c r="B3157" s="15" t="str" cm="1">
        <f t="array" ref="B3157">IFERROR(IF(LEN(A3157)&gt;0, IF(SUMPRODUCT((Inactives[Key]=J3157)*(Inactives[Currently Inactive]))=1,"Inactive","Active"),""),"Active")</f>
        <v/>
      </c>
      <c r="C3157" s="16" t="str" cm="1">
        <f t="array" aca="1" ref="C3157" ca="1">IFERROR(_xlfn._xlws.FILTER(Inactives[Inactive On],(Inactives[Key]=J3157)*(Inactives[Currently Inactive]),""),"")</f>
        <v/>
      </c>
      <c r="D3157" s="16" t="str" cm="1">
        <f t="array" aca="1" ref="D3157" ca="1">IFERROR(INDEX(_xlfn.TEXTSPLIT(E3157," "),1),"")</f>
        <v/>
      </c>
      <c r="E3157" s="15" t="str" cm="1">
        <f t="array" aca="1" ref="E3157" ca="1">IFERROR(_xlfn._xlws.FILTER(merged_ranks,(merged_end_dates=DATE(9999,12,31))*(merged_names=A3157)),"")</f>
        <v/>
      </c>
      <c r="F3157" s="17" t="str">
        <f ca="1">_xlfn.XLOOKUP(J3157,Promotions[Promo Key],Promotions[Promo Date],"")</f>
        <v/>
      </c>
      <c r="G3157" s="18" t="str">
        <f t="shared" ca="1" si="207"/>
        <v/>
      </c>
      <c r="H3157" s="18" t="str">
        <f t="shared" ca="1" si="206"/>
        <v/>
      </c>
      <c r="I3157" s="17" t="str">
        <f>_xlfn.XLOOKUP(A3157,Students[Full Name],Students[Starting Rank],"")</f>
        <v/>
      </c>
      <c r="J3157" s="15" t="str">
        <f t="shared" ca="1" si="208"/>
        <v xml:space="preserve">: </v>
      </c>
      <c r="K3157" s="16" t="str">
        <f>_xlfn.XLOOKUP(A3157,Students[Full Name],Students[Start Date],"")</f>
        <v/>
      </c>
      <c r="L3157" s="18">
        <f t="shared" ca="1" si="209"/>
        <v>-1</v>
      </c>
      <c r="M3157" s="18" cm="1">
        <f t="array" aca="1" ref="M3157" ca="1">SUMPRODUCT(Inactives[Days Inactive]*(Inactives[Student]=A3157))/365</f>
        <v>0</v>
      </c>
      <c r="N3157" s="18" t="str" cm="1">
        <f t="array" ref="N3157">IF(LEN($A3157)&gt;0,SUMPRODUCT(($A3157=merged_names)*(_xlfn.TEXTAFTER(N$2, "At ")=merged_belt_colours)*merged_months_at_rank),"")</f>
        <v/>
      </c>
      <c r="O3157" s="18" t="str" cm="1">
        <f t="array" ref="O3157">IF(LEN($A3157)&gt;0,SUMPRODUCT(($A3157=merged_names)*(_xlfn.TEXTAFTER(O$2, "At ")=merged_belt_colours)*merged_months_at_rank),"")</f>
        <v/>
      </c>
      <c r="P3157" s="18" t="str" cm="1">
        <f t="array" ref="P3157">IF(LEN($A3157)&gt;0,SUMPRODUCT(($A3157=merged_names)*(_xlfn.TEXTAFTER(P$2, "At ")=merged_belt_colours)*merged_months_at_rank),"")</f>
        <v/>
      </c>
      <c r="Q3157" s="18" t="str" cm="1">
        <f t="array" ref="Q3157">IF(LEN($A3157)&gt;0,SUMPRODUCT(($A3157=merged_names)*(_xlfn.TEXTAFTER(Q$2, "At ")=merged_belt_colours)*merged_months_at_rank),"")</f>
        <v/>
      </c>
      <c r="R3157" s="18" t="str" cm="1">
        <f t="array" ref="R3157">IF(LEN($A3157)&gt;0,SUMPRODUCT(($A3157=merged_names)*(_xlfn.TEXTAFTER(R$2, "At ")=merged_belt_colours)*merged_months_at_rank),"")</f>
        <v/>
      </c>
    </row>
    <row r="3158" spans="1:18" x14ac:dyDescent="0.25">
      <c r="A3158"/>
      <c r="B3158" s="15" t="str" cm="1">
        <f t="array" ref="B3158">IFERROR(IF(LEN(A3158)&gt;0, IF(SUMPRODUCT((Inactives[Key]=J3158)*(Inactives[Currently Inactive]))=1,"Inactive","Active"),""),"Active")</f>
        <v/>
      </c>
      <c r="C3158" s="16" t="str" cm="1">
        <f t="array" aca="1" ref="C3158" ca="1">IFERROR(_xlfn._xlws.FILTER(Inactives[Inactive On],(Inactives[Key]=J3158)*(Inactives[Currently Inactive]),""),"")</f>
        <v/>
      </c>
      <c r="D3158" s="16" t="str" cm="1">
        <f t="array" aca="1" ref="D3158" ca="1">IFERROR(INDEX(_xlfn.TEXTSPLIT(E3158," "),1),"")</f>
        <v/>
      </c>
      <c r="E3158" s="15" t="str" cm="1">
        <f t="array" aca="1" ref="E3158" ca="1">IFERROR(_xlfn._xlws.FILTER(merged_ranks,(merged_end_dates=DATE(9999,12,31))*(merged_names=A3158)),"")</f>
        <v/>
      </c>
      <c r="F3158" s="17" t="str">
        <f ca="1">_xlfn.XLOOKUP(J3158,Promotions[Promo Key],Promotions[Promo Date],"")</f>
        <v/>
      </c>
      <c r="G3158" s="18" t="str">
        <f t="shared" ca="1" si="207"/>
        <v/>
      </c>
      <c r="H3158" s="18" t="str">
        <f t="shared" ca="1" si="206"/>
        <v/>
      </c>
      <c r="I3158" s="17" t="str">
        <f>_xlfn.XLOOKUP(A3158,Students[Full Name],Students[Starting Rank],"")</f>
        <v/>
      </c>
      <c r="J3158" s="15" t="str">
        <f t="shared" ca="1" si="208"/>
        <v xml:space="preserve">: </v>
      </c>
      <c r="K3158" s="16" t="str">
        <f>_xlfn.XLOOKUP(A3158,Students[Full Name],Students[Start Date],"")</f>
        <v/>
      </c>
      <c r="L3158" s="18">
        <f t="shared" ca="1" si="209"/>
        <v>-1</v>
      </c>
      <c r="M3158" s="18" cm="1">
        <f t="array" aca="1" ref="M3158" ca="1">SUMPRODUCT(Inactives[Days Inactive]*(Inactives[Student]=A3158))/365</f>
        <v>0</v>
      </c>
      <c r="N3158" s="18" t="str" cm="1">
        <f t="array" ref="N3158">IF(LEN($A3158)&gt;0,SUMPRODUCT(($A3158=merged_names)*(_xlfn.TEXTAFTER(N$2, "At ")=merged_belt_colours)*merged_months_at_rank),"")</f>
        <v/>
      </c>
      <c r="O3158" s="18" t="str" cm="1">
        <f t="array" ref="O3158">IF(LEN($A3158)&gt;0,SUMPRODUCT(($A3158=merged_names)*(_xlfn.TEXTAFTER(O$2, "At ")=merged_belt_colours)*merged_months_at_rank),"")</f>
        <v/>
      </c>
      <c r="P3158" s="18" t="str" cm="1">
        <f t="array" ref="P3158">IF(LEN($A3158)&gt;0,SUMPRODUCT(($A3158=merged_names)*(_xlfn.TEXTAFTER(P$2, "At ")=merged_belt_colours)*merged_months_at_rank),"")</f>
        <v/>
      </c>
      <c r="Q3158" s="18" t="str" cm="1">
        <f t="array" ref="Q3158">IF(LEN($A3158)&gt;0,SUMPRODUCT(($A3158=merged_names)*(_xlfn.TEXTAFTER(Q$2, "At ")=merged_belt_colours)*merged_months_at_rank),"")</f>
        <v/>
      </c>
      <c r="R3158" s="18" t="str" cm="1">
        <f t="array" ref="R3158">IF(LEN($A3158)&gt;0,SUMPRODUCT(($A3158=merged_names)*(_xlfn.TEXTAFTER(R$2, "At ")=merged_belt_colours)*merged_months_at_rank),"")</f>
        <v/>
      </c>
    </row>
    <row r="3159" spans="1:18" x14ac:dyDescent="0.25">
      <c r="A3159"/>
      <c r="B3159" s="15" t="str" cm="1">
        <f t="array" ref="B3159">IFERROR(IF(LEN(A3159)&gt;0, IF(SUMPRODUCT((Inactives[Key]=J3159)*(Inactives[Currently Inactive]))=1,"Inactive","Active"),""),"Active")</f>
        <v/>
      </c>
      <c r="C3159" s="16" t="str" cm="1">
        <f t="array" aca="1" ref="C3159" ca="1">IFERROR(_xlfn._xlws.FILTER(Inactives[Inactive On],(Inactives[Key]=J3159)*(Inactives[Currently Inactive]),""),"")</f>
        <v/>
      </c>
      <c r="D3159" s="16" t="str" cm="1">
        <f t="array" aca="1" ref="D3159" ca="1">IFERROR(INDEX(_xlfn.TEXTSPLIT(E3159," "),1),"")</f>
        <v/>
      </c>
      <c r="E3159" s="15" t="str" cm="1">
        <f t="array" aca="1" ref="E3159" ca="1">IFERROR(_xlfn._xlws.FILTER(merged_ranks,(merged_end_dates=DATE(9999,12,31))*(merged_names=A3159)),"")</f>
        <v/>
      </c>
      <c r="F3159" s="17" t="str">
        <f ca="1">_xlfn.XLOOKUP(J3159,Promotions[Promo Key],Promotions[Promo Date],"")</f>
        <v/>
      </c>
      <c r="G3159" s="18" t="str">
        <f t="shared" ca="1" si="207"/>
        <v/>
      </c>
      <c r="H3159" s="18" t="str">
        <f t="shared" ca="1" si="206"/>
        <v/>
      </c>
      <c r="I3159" s="17" t="str">
        <f>_xlfn.XLOOKUP(A3159,Students[Full Name],Students[Starting Rank],"")</f>
        <v/>
      </c>
      <c r="J3159" s="15" t="str">
        <f t="shared" ca="1" si="208"/>
        <v xml:space="preserve">: </v>
      </c>
      <c r="K3159" s="16" t="str">
        <f>_xlfn.XLOOKUP(A3159,Students[Full Name],Students[Start Date],"")</f>
        <v/>
      </c>
      <c r="L3159" s="18">
        <f t="shared" ca="1" si="209"/>
        <v>-1</v>
      </c>
      <c r="M3159" s="18" cm="1">
        <f t="array" aca="1" ref="M3159" ca="1">SUMPRODUCT(Inactives[Days Inactive]*(Inactives[Student]=A3159))/365</f>
        <v>0</v>
      </c>
      <c r="N3159" s="18" t="str" cm="1">
        <f t="array" ref="N3159">IF(LEN($A3159)&gt;0,SUMPRODUCT(($A3159=merged_names)*(_xlfn.TEXTAFTER(N$2, "At ")=merged_belt_colours)*merged_months_at_rank),"")</f>
        <v/>
      </c>
      <c r="O3159" s="18" t="str" cm="1">
        <f t="array" ref="O3159">IF(LEN($A3159)&gt;0,SUMPRODUCT(($A3159=merged_names)*(_xlfn.TEXTAFTER(O$2, "At ")=merged_belt_colours)*merged_months_at_rank),"")</f>
        <v/>
      </c>
      <c r="P3159" s="18" t="str" cm="1">
        <f t="array" ref="P3159">IF(LEN($A3159)&gt;0,SUMPRODUCT(($A3159=merged_names)*(_xlfn.TEXTAFTER(P$2, "At ")=merged_belt_colours)*merged_months_at_rank),"")</f>
        <v/>
      </c>
      <c r="Q3159" s="18" t="str" cm="1">
        <f t="array" ref="Q3159">IF(LEN($A3159)&gt;0,SUMPRODUCT(($A3159=merged_names)*(_xlfn.TEXTAFTER(Q$2, "At ")=merged_belt_colours)*merged_months_at_rank),"")</f>
        <v/>
      </c>
      <c r="R3159" s="18" t="str" cm="1">
        <f t="array" ref="R3159">IF(LEN($A3159)&gt;0,SUMPRODUCT(($A3159=merged_names)*(_xlfn.TEXTAFTER(R$2, "At ")=merged_belt_colours)*merged_months_at_rank),"")</f>
        <v/>
      </c>
    </row>
    <row r="3160" spans="1:18" x14ac:dyDescent="0.25">
      <c r="A3160"/>
      <c r="B3160" s="15" t="str" cm="1">
        <f t="array" ref="B3160">IFERROR(IF(LEN(A3160)&gt;0, IF(SUMPRODUCT((Inactives[Key]=J3160)*(Inactives[Currently Inactive]))=1,"Inactive","Active"),""),"Active")</f>
        <v/>
      </c>
      <c r="C3160" s="16" t="str" cm="1">
        <f t="array" aca="1" ref="C3160" ca="1">IFERROR(_xlfn._xlws.FILTER(Inactives[Inactive On],(Inactives[Key]=J3160)*(Inactives[Currently Inactive]),""),"")</f>
        <v/>
      </c>
      <c r="D3160" s="16" t="str" cm="1">
        <f t="array" aca="1" ref="D3160" ca="1">IFERROR(INDEX(_xlfn.TEXTSPLIT(E3160," "),1),"")</f>
        <v/>
      </c>
      <c r="E3160" s="15" t="str" cm="1">
        <f t="array" aca="1" ref="E3160" ca="1">IFERROR(_xlfn._xlws.FILTER(merged_ranks,(merged_end_dates=DATE(9999,12,31))*(merged_names=A3160)),"")</f>
        <v/>
      </c>
      <c r="F3160" s="17" t="str">
        <f ca="1">_xlfn.XLOOKUP(J3160,Promotions[Promo Key],Promotions[Promo Date],"")</f>
        <v/>
      </c>
      <c r="G3160" s="18" t="str">
        <f t="shared" ca="1" si="207"/>
        <v/>
      </c>
      <c r="H3160" s="18" t="str">
        <f t="shared" ref="H3160:H3223" ca="1" si="210">IFERROR((TODAY()-K3160)/365-M3160,"")</f>
        <v/>
      </c>
      <c r="I3160" s="17" t="str">
        <f>_xlfn.XLOOKUP(A3160,Students[Full Name],Students[Starting Rank],"")</f>
        <v/>
      </c>
      <c r="J3160" s="15" t="str">
        <f t="shared" ca="1" si="208"/>
        <v xml:space="preserve">: </v>
      </c>
      <c r="K3160" s="16" t="str">
        <f>_xlfn.XLOOKUP(A3160,Students[Full Name],Students[Start Date],"")</f>
        <v/>
      </c>
      <c r="L3160" s="18">
        <f t="shared" ca="1" si="209"/>
        <v>-1</v>
      </c>
      <c r="M3160" s="18" cm="1">
        <f t="array" aca="1" ref="M3160" ca="1">SUMPRODUCT(Inactives[Days Inactive]*(Inactives[Student]=A3160))/365</f>
        <v>0</v>
      </c>
      <c r="N3160" s="18" t="str" cm="1">
        <f t="array" ref="N3160">IF(LEN($A3160)&gt;0,SUMPRODUCT(($A3160=merged_names)*(_xlfn.TEXTAFTER(N$2, "At ")=merged_belt_colours)*merged_months_at_rank),"")</f>
        <v/>
      </c>
      <c r="O3160" s="18" t="str" cm="1">
        <f t="array" ref="O3160">IF(LEN($A3160)&gt;0,SUMPRODUCT(($A3160=merged_names)*(_xlfn.TEXTAFTER(O$2, "At ")=merged_belt_colours)*merged_months_at_rank),"")</f>
        <v/>
      </c>
      <c r="P3160" s="18" t="str" cm="1">
        <f t="array" ref="P3160">IF(LEN($A3160)&gt;0,SUMPRODUCT(($A3160=merged_names)*(_xlfn.TEXTAFTER(P$2, "At ")=merged_belt_colours)*merged_months_at_rank),"")</f>
        <v/>
      </c>
      <c r="Q3160" s="18" t="str" cm="1">
        <f t="array" ref="Q3160">IF(LEN($A3160)&gt;0,SUMPRODUCT(($A3160=merged_names)*(_xlfn.TEXTAFTER(Q$2, "At ")=merged_belt_colours)*merged_months_at_rank),"")</f>
        <v/>
      </c>
      <c r="R3160" s="18" t="str" cm="1">
        <f t="array" ref="R3160">IF(LEN($A3160)&gt;0,SUMPRODUCT(($A3160=merged_names)*(_xlfn.TEXTAFTER(R$2, "At ")=merged_belt_colours)*merged_months_at_rank),"")</f>
        <v/>
      </c>
    </row>
    <row r="3161" spans="1:18" x14ac:dyDescent="0.25">
      <c r="A3161"/>
      <c r="B3161" s="15" t="str" cm="1">
        <f t="array" ref="B3161">IFERROR(IF(LEN(A3161)&gt;0, IF(SUMPRODUCT((Inactives[Key]=J3161)*(Inactives[Currently Inactive]))=1,"Inactive","Active"),""),"Active")</f>
        <v/>
      </c>
      <c r="C3161" s="16" t="str" cm="1">
        <f t="array" aca="1" ref="C3161" ca="1">IFERROR(_xlfn._xlws.FILTER(Inactives[Inactive On],(Inactives[Key]=J3161)*(Inactives[Currently Inactive]),""),"")</f>
        <v/>
      </c>
      <c r="D3161" s="16" t="str" cm="1">
        <f t="array" aca="1" ref="D3161" ca="1">IFERROR(INDEX(_xlfn.TEXTSPLIT(E3161," "),1),"")</f>
        <v/>
      </c>
      <c r="E3161" s="15" t="str" cm="1">
        <f t="array" aca="1" ref="E3161" ca="1">IFERROR(_xlfn._xlws.FILTER(merged_ranks,(merged_end_dates=DATE(9999,12,31))*(merged_names=A3161)),"")</f>
        <v/>
      </c>
      <c r="F3161" s="17" t="str">
        <f ca="1">_xlfn.XLOOKUP(J3161,Promotions[Promo Key],Promotions[Promo Date],"")</f>
        <v/>
      </c>
      <c r="G3161" s="18" t="str">
        <f t="shared" ca="1" si="207"/>
        <v/>
      </c>
      <c r="H3161" s="18" t="str">
        <f t="shared" ca="1" si="210"/>
        <v/>
      </c>
      <c r="I3161" s="17" t="str">
        <f>_xlfn.XLOOKUP(A3161,Students[Full Name],Students[Starting Rank],"")</f>
        <v/>
      </c>
      <c r="J3161" s="15" t="str">
        <f t="shared" ca="1" si="208"/>
        <v xml:space="preserve">: </v>
      </c>
      <c r="K3161" s="16" t="str">
        <f>_xlfn.XLOOKUP(A3161,Students[Full Name],Students[Start Date],"")</f>
        <v/>
      </c>
      <c r="L3161" s="18">
        <f t="shared" ca="1" si="209"/>
        <v>-1</v>
      </c>
      <c r="M3161" s="18" cm="1">
        <f t="array" aca="1" ref="M3161" ca="1">SUMPRODUCT(Inactives[Days Inactive]*(Inactives[Student]=A3161))/365</f>
        <v>0</v>
      </c>
      <c r="N3161" s="18" t="str" cm="1">
        <f t="array" ref="N3161">IF(LEN($A3161)&gt;0,SUMPRODUCT(($A3161=merged_names)*(_xlfn.TEXTAFTER(N$2, "At ")=merged_belt_colours)*merged_months_at_rank),"")</f>
        <v/>
      </c>
      <c r="O3161" s="18" t="str" cm="1">
        <f t="array" ref="O3161">IF(LEN($A3161)&gt;0,SUMPRODUCT(($A3161=merged_names)*(_xlfn.TEXTAFTER(O$2, "At ")=merged_belt_colours)*merged_months_at_rank),"")</f>
        <v/>
      </c>
      <c r="P3161" s="18" t="str" cm="1">
        <f t="array" ref="P3161">IF(LEN($A3161)&gt;0,SUMPRODUCT(($A3161=merged_names)*(_xlfn.TEXTAFTER(P$2, "At ")=merged_belt_colours)*merged_months_at_rank),"")</f>
        <v/>
      </c>
      <c r="Q3161" s="18" t="str" cm="1">
        <f t="array" ref="Q3161">IF(LEN($A3161)&gt;0,SUMPRODUCT(($A3161=merged_names)*(_xlfn.TEXTAFTER(Q$2, "At ")=merged_belt_colours)*merged_months_at_rank),"")</f>
        <v/>
      </c>
      <c r="R3161" s="18" t="str" cm="1">
        <f t="array" ref="R3161">IF(LEN($A3161)&gt;0,SUMPRODUCT(($A3161=merged_names)*(_xlfn.TEXTAFTER(R$2, "At ")=merged_belt_colours)*merged_months_at_rank),"")</f>
        <v/>
      </c>
    </row>
    <row r="3162" spans="1:18" x14ac:dyDescent="0.25">
      <c r="A3162"/>
      <c r="B3162" s="15" t="str" cm="1">
        <f t="array" ref="B3162">IFERROR(IF(LEN(A3162)&gt;0, IF(SUMPRODUCT((Inactives[Key]=J3162)*(Inactives[Currently Inactive]))=1,"Inactive","Active"),""),"Active")</f>
        <v/>
      </c>
      <c r="C3162" s="16" t="str" cm="1">
        <f t="array" aca="1" ref="C3162" ca="1">IFERROR(_xlfn._xlws.FILTER(Inactives[Inactive On],(Inactives[Key]=J3162)*(Inactives[Currently Inactive]),""),"")</f>
        <v/>
      </c>
      <c r="D3162" s="16" t="str" cm="1">
        <f t="array" aca="1" ref="D3162" ca="1">IFERROR(INDEX(_xlfn.TEXTSPLIT(E3162," "),1),"")</f>
        <v/>
      </c>
      <c r="E3162" s="15" t="str" cm="1">
        <f t="array" aca="1" ref="E3162" ca="1">IFERROR(_xlfn._xlws.FILTER(merged_ranks,(merged_end_dates=DATE(9999,12,31))*(merged_names=A3162)),"")</f>
        <v/>
      </c>
      <c r="F3162" s="17" t="str">
        <f ca="1">_xlfn.XLOOKUP(J3162,Promotions[Promo Key],Promotions[Promo Date],"")</f>
        <v/>
      </c>
      <c r="G3162" s="18" t="str">
        <f t="shared" ca="1" si="207"/>
        <v/>
      </c>
      <c r="H3162" s="18" t="str">
        <f t="shared" ca="1" si="210"/>
        <v/>
      </c>
      <c r="I3162" s="17" t="str">
        <f>_xlfn.XLOOKUP(A3162,Students[Full Name],Students[Starting Rank],"")</f>
        <v/>
      </c>
      <c r="J3162" s="15" t="str">
        <f t="shared" ca="1" si="208"/>
        <v xml:space="preserve">: </v>
      </c>
      <c r="K3162" s="16" t="str">
        <f>_xlfn.XLOOKUP(A3162,Students[Full Name],Students[Start Date],"")</f>
        <v/>
      </c>
      <c r="L3162" s="18">
        <f t="shared" ca="1" si="209"/>
        <v>-1</v>
      </c>
      <c r="M3162" s="18" cm="1">
        <f t="array" aca="1" ref="M3162" ca="1">SUMPRODUCT(Inactives[Days Inactive]*(Inactives[Student]=A3162))/365</f>
        <v>0</v>
      </c>
      <c r="N3162" s="18" t="str" cm="1">
        <f t="array" ref="N3162">IF(LEN($A3162)&gt;0,SUMPRODUCT(($A3162=merged_names)*(_xlfn.TEXTAFTER(N$2, "At ")=merged_belt_colours)*merged_months_at_rank),"")</f>
        <v/>
      </c>
      <c r="O3162" s="18" t="str" cm="1">
        <f t="array" ref="O3162">IF(LEN($A3162)&gt;0,SUMPRODUCT(($A3162=merged_names)*(_xlfn.TEXTAFTER(O$2, "At ")=merged_belt_colours)*merged_months_at_rank),"")</f>
        <v/>
      </c>
      <c r="P3162" s="18" t="str" cm="1">
        <f t="array" ref="P3162">IF(LEN($A3162)&gt;0,SUMPRODUCT(($A3162=merged_names)*(_xlfn.TEXTAFTER(P$2, "At ")=merged_belt_colours)*merged_months_at_rank),"")</f>
        <v/>
      </c>
      <c r="Q3162" s="18" t="str" cm="1">
        <f t="array" ref="Q3162">IF(LEN($A3162)&gt;0,SUMPRODUCT(($A3162=merged_names)*(_xlfn.TEXTAFTER(Q$2, "At ")=merged_belt_colours)*merged_months_at_rank),"")</f>
        <v/>
      </c>
      <c r="R3162" s="18" t="str" cm="1">
        <f t="array" ref="R3162">IF(LEN($A3162)&gt;0,SUMPRODUCT(($A3162=merged_names)*(_xlfn.TEXTAFTER(R$2, "At ")=merged_belt_colours)*merged_months_at_rank),"")</f>
        <v/>
      </c>
    </row>
    <row r="3163" spans="1:18" x14ac:dyDescent="0.25">
      <c r="A3163"/>
      <c r="B3163" s="15" t="str" cm="1">
        <f t="array" ref="B3163">IFERROR(IF(LEN(A3163)&gt;0, IF(SUMPRODUCT((Inactives[Key]=J3163)*(Inactives[Currently Inactive]))=1,"Inactive","Active"),""),"Active")</f>
        <v/>
      </c>
      <c r="C3163" s="16" t="str" cm="1">
        <f t="array" aca="1" ref="C3163" ca="1">IFERROR(_xlfn._xlws.FILTER(Inactives[Inactive On],(Inactives[Key]=J3163)*(Inactives[Currently Inactive]),""),"")</f>
        <v/>
      </c>
      <c r="D3163" s="16" t="str" cm="1">
        <f t="array" aca="1" ref="D3163" ca="1">IFERROR(INDEX(_xlfn.TEXTSPLIT(E3163," "),1),"")</f>
        <v/>
      </c>
      <c r="E3163" s="15" t="str" cm="1">
        <f t="array" aca="1" ref="E3163" ca="1">IFERROR(_xlfn._xlws.FILTER(merged_ranks,(merged_end_dates=DATE(9999,12,31))*(merged_names=A3163)),"")</f>
        <v/>
      </c>
      <c r="F3163" s="17" t="str">
        <f ca="1">_xlfn.XLOOKUP(J3163,Promotions[Promo Key],Promotions[Promo Date],"")</f>
        <v/>
      </c>
      <c r="G3163" s="18" t="str">
        <f t="shared" ca="1" si="207"/>
        <v/>
      </c>
      <c r="H3163" s="18" t="str">
        <f t="shared" ca="1" si="210"/>
        <v/>
      </c>
      <c r="I3163" s="17" t="str">
        <f>_xlfn.XLOOKUP(A3163,Students[Full Name],Students[Starting Rank],"")</f>
        <v/>
      </c>
      <c r="J3163" s="15" t="str">
        <f t="shared" ca="1" si="208"/>
        <v xml:space="preserve">: </v>
      </c>
      <c r="K3163" s="16" t="str">
        <f>_xlfn.XLOOKUP(A3163,Students[Full Name],Students[Start Date],"")</f>
        <v/>
      </c>
      <c r="L3163" s="18">
        <f t="shared" ca="1" si="209"/>
        <v>-1</v>
      </c>
      <c r="M3163" s="18" cm="1">
        <f t="array" aca="1" ref="M3163" ca="1">SUMPRODUCT(Inactives[Days Inactive]*(Inactives[Student]=A3163))/365</f>
        <v>0</v>
      </c>
      <c r="N3163" s="18" t="str" cm="1">
        <f t="array" ref="N3163">IF(LEN($A3163)&gt;0,SUMPRODUCT(($A3163=merged_names)*(_xlfn.TEXTAFTER(N$2, "At ")=merged_belt_colours)*merged_months_at_rank),"")</f>
        <v/>
      </c>
      <c r="O3163" s="18" t="str" cm="1">
        <f t="array" ref="O3163">IF(LEN($A3163)&gt;0,SUMPRODUCT(($A3163=merged_names)*(_xlfn.TEXTAFTER(O$2, "At ")=merged_belt_colours)*merged_months_at_rank),"")</f>
        <v/>
      </c>
      <c r="P3163" s="18" t="str" cm="1">
        <f t="array" ref="P3163">IF(LEN($A3163)&gt;0,SUMPRODUCT(($A3163=merged_names)*(_xlfn.TEXTAFTER(P$2, "At ")=merged_belt_colours)*merged_months_at_rank),"")</f>
        <v/>
      </c>
      <c r="Q3163" s="18" t="str" cm="1">
        <f t="array" ref="Q3163">IF(LEN($A3163)&gt;0,SUMPRODUCT(($A3163=merged_names)*(_xlfn.TEXTAFTER(Q$2, "At ")=merged_belt_colours)*merged_months_at_rank),"")</f>
        <v/>
      </c>
      <c r="R3163" s="18" t="str" cm="1">
        <f t="array" ref="R3163">IF(LEN($A3163)&gt;0,SUMPRODUCT(($A3163=merged_names)*(_xlfn.TEXTAFTER(R$2, "At ")=merged_belt_colours)*merged_months_at_rank),"")</f>
        <v/>
      </c>
    </row>
    <row r="3164" spans="1:18" x14ac:dyDescent="0.25">
      <c r="A3164"/>
      <c r="B3164" s="15" t="str" cm="1">
        <f t="array" ref="B3164">IFERROR(IF(LEN(A3164)&gt;0, IF(SUMPRODUCT((Inactives[Key]=J3164)*(Inactives[Currently Inactive]))=1,"Inactive","Active"),""),"Active")</f>
        <v/>
      </c>
      <c r="C3164" s="16" t="str" cm="1">
        <f t="array" aca="1" ref="C3164" ca="1">IFERROR(_xlfn._xlws.FILTER(Inactives[Inactive On],(Inactives[Key]=J3164)*(Inactives[Currently Inactive]),""),"")</f>
        <v/>
      </c>
      <c r="D3164" s="16" t="str" cm="1">
        <f t="array" aca="1" ref="D3164" ca="1">IFERROR(INDEX(_xlfn.TEXTSPLIT(E3164," "),1),"")</f>
        <v/>
      </c>
      <c r="E3164" s="15" t="str" cm="1">
        <f t="array" aca="1" ref="E3164" ca="1">IFERROR(_xlfn._xlws.FILTER(merged_ranks,(merged_end_dates=DATE(9999,12,31))*(merged_names=A3164)),"")</f>
        <v/>
      </c>
      <c r="F3164" s="17" t="str">
        <f ca="1">_xlfn.XLOOKUP(J3164,Promotions[Promo Key],Promotions[Promo Date],"")</f>
        <v/>
      </c>
      <c r="G3164" s="18" t="str">
        <f t="shared" ref="G3164:G3227" ca="1" si="211">IFERROR((TODAY()-F3164)/30.5, "")</f>
        <v/>
      </c>
      <c r="H3164" s="18" t="str">
        <f t="shared" ca="1" si="210"/>
        <v/>
      </c>
      <c r="I3164" s="17" t="str">
        <f>_xlfn.XLOOKUP(A3164,Students[Full Name],Students[Starting Rank],"")</f>
        <v/>
      </c>
      <c r="J3164" s="15" t="str">
        <f t="shared" ref="J3164:J3227" ca="1" si="212">A3164&amp;": "&amp;E3164</f>
        <v xml:space="preserve">: </v>
      </c>
      <c r="K3164" s="16" t="str">
        <f>_xlfn.XLOOKUP(A3164,Students[Full Name],Students[Start Date],"")</f>
        <v/>
      </c>
      <c r="L3164" s="18">
        <f t="shared" ref="L3164:L3227" ca="1" si="213">IF(LEN(C3164)&gt;0,(TODAY()-C3164)/30.5,-1)</f>
        <v>-1</v>
      </c>
      <c r="M3164" s="18" cm="1">
        <f t="array" aca="1" ref="M3164" ca="1">SUMPRODUCT(Inactives[Days Inactive]*(Inactives[Student]=A3164))/365</f>
        <v>0</v>
      </c>
      <c r="N3164" s="18" t="str" cm="1">
        <f t="array" ref="N3164">IF(LEN($A3164)&gt;0,SUMPRODUCT(($A3164=merged_names)*(_xlfn.TEXTAFTER(N$2, "At ")=merged_belt_colours)*merged_months_at_rank),"")</f>
        <v/>
      </c>
      <c r="O3164" s="18" t="str" cm="1">
        <f t="array" ref="O3164">IF(LEN($A3164)&gt;0,SUMPRODUCT(($A3164=merged_names)*(_xlfn.TEXTAFTER(O$2, "At ")=merged_belt_colours)*merged_months_at_rank),"")</f>
        <v/>
      </c>
      <c r="P3164" s="18" t="str" cm="1">
        <f t="array" ref="P3164">IF(LEN($A3164)&gt;0,SUMPRODUCT(($A3164=merged_names)*(_xlfn.TEXTAFTER(P$2, "At ")=merged_belt_colours)*merged_months_at_rank),"")</f>
        <v/>
      </c>
      <c r="Q3164" s="18" t="str" cm="1">
        <f t="array" ref="Q3164">IF(LEN($A3164)&gt;0,SUMPRODUCT(($A3164=merged_names)*(_xlfn.TEXTAFTER(Q$2, "At ")=merged_belt_colours)*merged_months_at_rank),"")</f>
        <v/>
      </c>
      <c r="R3164" s="18" t="str" cm="1">
        <f t="array" ref="R3164">IF(LEN($A3164)&gt;0,SUMPRODUCT(($A3164=merged_names)*(_xlfn.TEXTAFTER(R$2, "At ")=merged_belt_colours)*merged_months_at_rank),"")</f>
        <v/>
      </c>
    </row>
    <row r="3165" spans="1:18" x14ac:dyDescent="0.25">
      <c r="A3165"/>
      <c r="B3165" s="15" t="str" cm="1">
        <f t="array" ref="B3165">IFERROR(IF(LEN(A3165)&gt;0, IF(SUMPRODUCT((Inactives[Key]=J3165)*(Inactives[Currently Inactive]))=1,"Inactive","Active"),""),"Active")</f>
        <v/>
      </c>
      <c r="C3165" s="16" t="str" cm="1">
        <f t="array" aca="1" ref="C3165" ca="1">IFERROR(_xlfn._xlws.FILTER(Inactives[Inactive On],(Inactives[Key]=J3165)*(Inactives[Currently Inactive]),""),"")</f>
        <v/>
      </c>
      <c r="D3165" s="16" t="str" cm="1">
        <f t="array" aca="1" ref="D3165" ca="1">IFERROR(INDEX(_xlfn.TEXTSPLIT(E3165," "),1),"")</f>
        <v/>
      </c>
      <c r="E3165" s="15" t="str" cm="1">
        <f t="array" aca="1" ref="E3165" ca="1">IFERROR(_xlfn._xlws.FILTER(merged_ranks,(merged_end_dates=DATE(9999,12,31))*(merged_names=A3165)),"")</f>
        <v/>
      </c>
      <c r="F3165" s="17" t="str">
        <f ca="1">_xlfn.XLOOKUP(J3165,Promotions[Promo Key],Promotions[Promo Date],"")</f>
        <v/>
      </c>
      <c r="G3165" s="18" t="str">
        <f t="shared" ca="1" si="211"/>
        <v/>
      </c>
      <c r="H3165" s="18" t="str">
        <f t="shared" ca="1" si="210"/>
        <v/>
      </c>
      <c r="I3165" s="17" t="str">
        <f>_xlfn.XLOOKUP(A3165,Students[Full Name],Students[Starting Rank],"")</f>
        <v/>
      </c>
      <c r="J3165" s="15" t="str">
        <f t="shared" ca="1" si="212"/>
        <v xml:space="preserve">: </v>
      </c>
      <c r="K3165" s="16" t="str">
        <f>_xlfn.XLOOKUP(A3165,Students[Full Name],Students[Start Date],"")</f>
        <v/>
      </c>
      <c r="L3165" s="18">
        <f t="shared" ca="1" si="213"/>
        <v>-1</v>
      </c>
      <c r="M3165" s="18" cm="1">
        <f t="array" aca="1" ref="M3165" ca="1">SUMPRODUCT(Inactives[Days Inactive]*(Inactives[Student]=A3165))/365</f>
        <v>0</v>
      </c>
      <c r="N3165" s="18" t="str" cm="1">
        <f t="array" ref="N3165">IF(LEN($A3165)&gt;0,SUMPRODUCT(($A3165=merged_names)*(_xlfn.TEXTAFTER(N$2, "At ")=merged_belt_colours)*merged_months_at_rank),"")</f>
        <v/>
      </c>
      <c r="O3165" s="18" t="str" cm="1">
        <f t="array" ref="O3165">IF(LEN($A3165)&gt;0,SUMPRODUCT(($A3165=merged_names)*(_xlfn.TEXTAFTER(O$2, "At ")=merged_belt_colours)*merged_months_at_rank),"")</f>
        <v/>
      </c>
      <c r="P3165" s="18" t="str" cm="1">
        <f t="array" ref="P3165">IF(LEN($A3165)&gt;0,SUMPRODUCT(($A3165=merged_names)*(_xlfn.TEXTAFTER(P$2, "At ")=merged_belt_colours)*merged_months_at_rank),"")</f>
        <v/>
      </c>
      <c r="Q3165" s="18" t="str" cm="1">
        <f t="array" ref="Q3165">IF(LEN($A3165)&gt;0,SUMPRODUCT(($A3165=merged_names)*(_xlfn.TEXTAFTER(Q$2, "At ")=merged_belt_colours)*merged_months_at_rank),"")</f>
        <v/>
      </c>
      <c r="R3165" s="18" t="str" cm="1">
        <f t="array" ref="R3165">IF(LEN($A3165)&gt;0,SUMPRODUCT(($A3165=merged_names)*(_xlfn.TEXTAFTER(R$2, "At ")=merged_belt_colours)*merged_months_at_rank),"")</f>
        <v/>
      </c>
    </row>
    <row r="3166" spans="1:18" x14ac:dyDescent="0.25">
      <c r="A3166"/>
      <c r="B3166" s="15" t="str" cm="1">
        <f t="array" ref="B3166">IFERROR(IF(LEN(A3166)&gt;0, IF(SUMPRODUCT((Inactives[Key]=J3166)*(Inactives[Currently Inactive]))=1,"Inactive","Active"),""),"Active")</f>
        <v/>
      </c>
      <c r="C3166" s="16" t="str" cm="1">
        <f t="array" aca="1" ref="C3166" ca="1">IFERROR(_xlfn._xlws.FILTER(Inactives[Inactive On],(Inactives[Key]=J3166)*(Inactives[Currently Inactive]),""),"")</f>
        <v/>
      </c>
      <c r="D3166" s="16" t="str" cm="1">
        <f t="array" aca="1" ref="D3166" ca="1">IFERROR(INDEX(_xlfn.TEXTSPLIT(E3166," "),1),"")</f>
        <v/>
      </c>
      <c r="E3166" s="15" t="str" cm="1">
        <f t="array" aca="1" ref="E3166" ca="1">IFERROR(_xlfn._xlws.FILTER(merged_ranks,(merged_end_dates=DATE(9999,12,31))*(merged_names=A3166)),"")</f>
        <v/>
      </c>
      <c r="F3166" s="17" t="str">
        <f ca="1">_xlfn.XLOOKUP(J3166,Promotions[Promo Key],Promotions[Promo Date],"")</f>
        <v/>
      </c>
      <c r="G3166" s="18" t="str">
        <f t="shared" ca="1" si="211"/>
        <v/>
      </c>
      <c r="H3166" s="18" t="str">
        <f t="shared" ca="1" si="210"/>
        <v/>
      </c>
      <c r="I3166" s="17" t="str">
        <f>_xlfn.XLOOKUP(A3166,Students[Full Name],Students[Starting Rank],"")</f>
        <v/>
      </c>
      <c r="J3166" s="15" t="str">
        <f t="shared" ca="1" si="212"/>
        <v xml:space="preserve">: </v>
      </c>
      <c r="K3166" s="16" t="str">
        <f>_xlfn.XLOOKUP(A3166,Students[Full Name],Students[Start Date],"")</f>
        <v/>
      </c>
      <c r="L3166" s="18">
        <f t="shared" ca="1" si="213"/>
        <v>-1</v>
      </c>
      <c r="M3166" s="18" cm="1">
        <f t="array" aca="1" ref="M3166" ca="1">SUMPRODUCT(Inactives[Days Inactive]*(Inactives[Student]=A3166))/365</f>
        <v>0</v>
      </c>
      <c r="N3166" s="18" t="str" cm="1">
        <f t="array" ref="N3166">IF(LEN($A3166)&gt;0,SUMPRODUCT(($A3166=merged_names)*(_xlfn.TEXTAFTER(N$2, "At ")=merged_belt_colours)*merged_months_at_rank),"")</f>
        <v/>
      </c>
      <c r="O3166" s="18" t="str" cm="1">
        <f t="array" ref="O3166">IF(LEN($A3166)&gt;0,SUMPRODUCT(($A3166=merged_names)*(_xlfn.TEXTAFTER(O$2, "At ")=merged_belt_colours)*merged_months_at_rank),"")</f>
        <v/>
      </c>
      <c r="P3166" s="18" t="str" cm="1">
        <f t="array" ref="P3166">IF(LEN($A3166)&gt;0,SUMPRODUCT(($A3166=merged_names)*(_xlfn.TEXTAFTER(P$2, "At ")=merged_belt_colours)*merged_months_at_rank),"")</f>
        <v/>
      </c>
      <c r="Q3166" s="18" t="str" cm="1">
        <f t="array" ref="Q3166">IF(LEN($A3166)&gt;0,SUMPRODUCT(($A3166=merged_names)*(_xlfn.TEXTAFTER(Q$2, "At ")=merged_belt_colours)*merged_months_at_rank),"")</f>
        <v/>
      </c>
      <c r="R3166" s="18" t="str" cm="1">
        <f t="array" ref="R3166">IF(LEN($A3166)&gt;0,SUMPRODUCT(($A3166=merged_names)*(_xlfn.TEXTAFTER(R$2, "At ")=merged_belt_colours)*merged_months_at_rank),"")</f>
        <v/>
      </c>
    </row>
    <row r="3167" spans="1:18" x14ac:dyDescent="0.25">
      <c r="A3167"/>
      <c r="B3167" s="15" t="str" cm="1">
        <f t="array" ref="B3167">IFERROR(IF(LEN(A3167)&gt;0, IF(SUMPRODUCT((Inactives[Key]=J3167)*(Inactives[Currently Inactive]))=1,"Inactive","Active"),""),"Active")</f>
        <v/>
      </c>
      <c r="C3167" s="16" t="str" cm="1">
        <f t="array" aca="1" ref="C3167" ca="1">IFERROR(_xlfn._xlws.FILTER(Inactives[Inactive On],(Inactives[Key]=J3167)*(Inactives[Currently Inactive]),""),"")</f>
        <v/>
      </c>
      <c r="D3167" s="16" t="str" cm="1">
        <f t="array" aca="1" ref="D3167" ca="1">IFERROR(INDEX(_xlfn.TEXTSPLIT(E3167," "),1),"")</f>
        <v/>
      </c>
      <c r="E3167" s="15" t="str" cm="1">
        <f t="array" aca="1" ref="E3167" ca="1">IFERROR(_xlfn._xlws.FILTER(merged_ranks,(merged_end_dates=DATE(9999,12,31))*(merged_names=A3167)),"")</f>
        <v/>
      </c>
      <c r="F3167" s="17" t="str">
        <f ca="1">_xlfn.XLOOKUP(J3167,Promotions[Promo Key],Promotions[Promo Date],"")</f>
        <v/>
      </c>
      <c r="G3167" s="18" t="str">
        <f t="shared" ca="1" si="211"/>
        <v/>
      </c>
      <c r="H3167" s="18" t="str">
        <f t="shared" ca="1" si="210"/>
        <v/>
      </c>
      <c r="I3167" s="17" t="str">
        <f>_xlfn.XLOOKUP(A3167,Students[Full Name],Students[Starting Rank],"")</f>
        <v/>
      </c>
      <c r="J3167" s="15" t="str">
        <f t="shared" ca="1" si="212"/>
        <v xml:space="preserve">: </v>
      </c>
      <c r="K3167" s="16" t="str">
        <f>_xlfn.XLOOKUP(A3167,Students[Full Name],Students[Start Date],"")</f>
        <v/>
      </c>
      <c r="L3167" s="18">
        <f t="shared" ca="1" si="213"/>
        <v>-1</v>
      </c>
      <c r="M3167" s="18" cm="1">
        <f t="array" aca="1" ref="M3167" ca="1">SUMPRODUCT(Inactives[Days Inactive]*(Inactives[Student]=A3167))/365</f>
        <v>0</v>
      </c>
      <c r="N3167" s="18" t="str" cm="1">
        <f t="array" ref="N3167">IF(LEN($A3167)&gt;0,SUMPRODUCT(($A3167=merged_names)*(_xlfn.TEXTAFTER(N$2, "At ")=merged_belt_colours)*merged_months_at_rank),"")</f>
        <v/>
      </c>
      <c r="O3167" s="18" t="str" cm="1">
        <f t="array" ref="O3167">IF(LEN($A3167)&gt;0,SUMPRODUCT(($A3167=merged_names)*(_xlfn.TEXTAFTER(O$2, "At ")=merged_belt_colours)*merged_months_at_rank),"")</f>
        <v/>
      </c>
      <c r="P3167" s="18" t="str" cm="1">
        <f t="array" ref="P3167">IF(LEN($A3167)&gt;0,SUMPRODUCT(($A3167=merged_names)*(_xlfn.TEXTAFTER(P$2, "At ")=merged_belt_colours)*merged_months_at_rank),"")</f>
        <v/>
      </c>
      <c r="Q3167" s="18" t="str" cm="1">
        <f t="array" ref="Q3167">IF(LEN($A3167)&gt;0,SUMPRODUCT(($A3167=merged_names)*(_xlfn.TEXTAFTER(Q$2, "At ")=merged_belt_colours)*merged_months_at_rank),"")</f>
        <v/>
      </c>
      <c r="R3167" s="18" t="str" cm="1">
        <f t="array" ref="R3167">IF(LEN($A3167)&gt;0,SUMPRODUCT(($A3167=merged_names)*(_xlfn.TEXTAFTER(R$2, "At ")=merged_belt_colours)*merged_months_at_rank),"")</f>
        <v/>
      </c>
    </row>
    <row r="3168" spans="1:18" x14ac:dyDescent="0.25">
      <c r="A3168"/>
      <c r="B3168" s="15" t="str" cm="1">
        <f t="array" ref="B3168">IFERROR(IF(LEN(A3168)&gt;0, IF(SUMPRODUCT((Inactives[Key]=J3168)*(Inactives[Currently Inactive]))=1,"Inactive","Active"),""),"Active")</f>
        <v/>
      </c>
      <c r="C3168" s="16" t="str" cm="1">
        <f t="array" aca="1" ref="C3168" ca="1">IFERROR(_xlfn._xlws.FILTER(Inactives[Inactive On],(Inactives[Key]=J3168)*(Inactives[Currently Inactive]),""),"")</f>
        <v/>
      </c>
      <c r="D3168" s="16" t="str" cm="1">
        <f t="array" aca="1" ref="D3168" ca="1">IFERROR(INDEX(_xlfn.TEXTSPLIT(E3168," "),1),"")</f>
        <v/>
      </c>
      <c r="E3168" s="15" t="str" cm="1">
        <f t="array" aca="1" ref="E3168" ca="1">IFERROR(_xlfn._xlws.FILTER(merged_ranks,(merged_end_dates=DATE(9999,12,31))*(merged_names=A3168)),"")</f>
        <v/>
      </c>
      <c r="F3168" s="17" t="str">
        <f ca="1">_xlfn.XLOOKUP(J3168,Promotions[Promo Key],Promotions[Promo Date],"")</f>
        <v/>
      </c>
      <c r="G3168" s="18" t="str">
        <f t="shared" ca="1" si="211"/>
        <v/>
      </c>
      <c r="H3168" s="18" t="str">
        <f t="shared" ca="1" si="210"/>
        <v/>
      </c>
      <c r="I3168" s="17" t="str">
        <f>_xlfn.XLOOKUP(A3168,Students[Full Name],Students[Starting Rank],"")</f>
        <v/>
      </c>
      <c r="J3168" s="15" t="str">
        <f t="shared" ca="1" si="212"/>
        <v xml:space="preserve">: </v>
      </c>
      <c r="K3168" s="16" t="str">
        <f>_xlfn.XLOOKUP(A3168,Students[Full Name],Students[Start Date],"")</f>
        <v/>
      </c>
      <c r="L3168" s="18">
        <f t="shared" ca="1" si="213"/>
        <v>-1</v>
      </c>
      <c r="M3168" s="18" cm="1">
        <f t="array" aca="1" ref="M3168" ca="1">SUMPRODUCT(Inactives[Days Inactive]*(Inactives[Student]=A3168))/365</f>
        <v>0</v>
      </c>
      <c r="N3168" s="18" t="str" cm="1">
        <f t="array" ref="N3168">IF(LEN($A3168)&gt;0,SUMPRODUCT(($A3168=merged_names)*(_xlfn.TEXTAFTER(N$2, "At ")=merged_belt_colours)*merged_months_at_rank),"")</f>
        <v/>
      </c>
      <c r="O3168" s="18" t="str" cm="1">
        <f t="array" ref="O3168">IF(LEN($A3168)&gt;0,SUMPRODUCT(($A3168=merged_names)*(_xlfn.TEXTAFTER(O$2, "At ")=merged_belt_colours)*merged_months_at_rank),"")</f>
        <v/>
      </c>
      <c r="P3168" s="18" t="str" cm="1">
        <f t="array" ref="P3168">IF(LEN($A3168)&gt;0,SUMPRODUCT(($A3168=merged_names)*(_xlfn.TEXTAFTER(P$2, "At ")=merged_belt_colours)*merged_months_at_rank),"")</f>
        <v/>
      </c>
      <c r="Q3168" s="18" t="str" cm="1">
        <f t="array" ref="Q3168">IF(LEN($A3168)&gt;0,SUMPRODUCT(($A3168=merged_names)*(_xlfn.TEXTAFTER(Q$2, "At ")=merged_belt_colours)*merged_months_at_rank),"")</f>
        <v/>
      </c>
      <c r="R3168" s="18" t="str" cm="1">
        <f t="array" ref="R3168">IF(LEN($A3168)&gt;0,SUMPRODUCT(($A3168=merged_names)*(_xlfn.TEXTAFTER(R$2, "At ")=merged_belt_colours)*merged_months_at_rank),"")</f>
        <v/>
      </c>
    </row>
    <row r="3169" spans="1:18" x14ac:dyDescent="0.25">
      <c r="A3169"/>
      <c r="B3169" s="15" t="str" cm="1">
        <f t="array" ref="B3169">IFERROR(IF(LEN(A3169)&gt;0, IF(SUMPRODUCT((Inactives[Key]=J3169)*(Inactives[Currently Inactive]))=1,"Inactive","Active"),""),"Active")</f>
        <v/>
      </c>
      <c r="C3169" s="16" t="str" cm="1">
        <f t="array" aca="1" ref="C3169" ca="1">IFERROR(_xlfn._xlws.FILTER(Inactives[Inactive On],(Inactives[Key]=J3169)*(Inactives[Currently Inactive]),""),"")</f>
        <v/>
      </c>
      <c r="D3169" s="16" t="str" cm="1">
        <f t="array" aca="1" ref="D3169" ca="1">IFERROR(INDEX(_xlfn.TEXTSPLIT(E3169," "),1),"")</f>
        <v/>
      </c>
      <c r="E3169" s="15" t="str" cm="1">
        <f t="array" aca="1" ref="E3169" ca="1">IFERROR(_xlfn._xlws.FILTER(merged_ranks,(merged_end_dates=DATE(9999,12,31))*(merged_names=A3169)),"")</f>
        <v/>
      </c>
      <c r="F3169" s="17" t="str">
        <f ca="1">_xlfn.XLOOKUP(J3169,Promotions[Promo Key],Promotions[Promo Date],"")</f>
        <v/>
      </c>
      <c r="G3169" s="18" t="str">
        <f t="shared" ca="1" si="211"/>
        <v/>
      </c>
      <c r="H3169" s="18" t="str">
        <f t="shared" ca="1" si="210"/>
        <v/>
      </c>
      <c r="I3169" s="17" t="str">
        <f>_xlfn.XLOOKUP(A3169,Students[Full Name],Students[Starting Rank],"")</f>
        <v/>
      </c>
      <c r="J3169" s="15" t="str">
        <f t="shared" ca="1" si="212"/>
        <v xml:space="preserve">: </v>
      </c>
      <c r="K3169" s="16" t="str">
        <f>_xlfn.XLOOKUP(A3169,Students[Full Name],Students[Start Date],"")</f>
        <v/>
      </c>
      <c r="L3169" s="18">
        <f t="shared" ca="1" si="213"/>
        <v>-1</v>
      </c>
      <c r="M3169" s="18" cm="1">
        <f t="array" aca="1" ref="M3169" ca="1">SUMPRODUCT(Inactives[Days Inactive]*(Inactives[Student]=A3169))/365</f>
        <v>0</v>
      </c>
      <c r="N3169" s="18" t="str" cm="1">
        <f t="array" ref="N3169">IF(LEN($A3169)&gt;0,SUMPRODUCT(($A3169=merged_names)*(_xlfn.TEXTAFTER(N$2, "At ")=merged_belt_colours)*merged_months_at_rank),"")</f>
        <v/>
      </c>
      <c r="O3169" s="18" t="str" cm="1">
        <f t="array" ref="O3169">IF(LEN($A3169)&gt;0,SUMPRODUCT(($A3169=merged_names)*(_xlfn.TEXTAFTER(O$2, "At ")=merged_belt_colours)*merged_months_at_rank),"")</f>
        <v/>
      </c>
      <c r="P3169" s="18" t="str" cm="1">
        <f t="array" ref="P3169">IF(LEN($A3169)&gt;0,SUMPRODUCT(($A3169=merged_names)*(_xlfn.TEXTAFTER(P$2, "At ")=merged_belt_colours)*merged_months_at_rank),"")</f>
        <v/>
      </c>
      <c r="Q3169" s="18" t="str" cm="1">
        <f t="array" ref="Q3169">IF(LEN($A3169)&gt;0,SUMPRODUCT(($A3169=merged_names)*(_xlfn.TEXTAFTER(Q$2, "At ")=merged_belt_colours)*merged_months_at_rank),"")</f>
        <v/>
      </c>
      <c r="R3169" s="18" t="str" cm="1">
        <f t="array" ref="R3169">IF(LEN($A3169)&gt;0,SUMPRODUCT(($A3169=merged_names)*(_xlfn.TEXTAFTER(R$2, "At ")=merged_belt_colours)*merged_months_at_rank),"")</f>
        <v/>
      </c>
    </row>
    <row r="3170" spans="1:18" x14ac:dyDescent="0.25">
      <c r="A3170"/>
      <c r="B3170" s="15" t="str" cm="1">
        <f t="array" ref="B3170">IFERROR(IF(LEN(A3170)&gt;0, IF(SUMPRODUCT((Inactives[Key]=J3170)*(Inactives[Currently Inactive]))=1,"Inactive","Active"),""),"Active")</f>
        <v/>
      </c>
      <c r="C3170" s="16" t="str" cm="1">
        <f t="array" aca="1" ref="C3170" ca="1">IFERROR(_xlfn._xlws.FILTER(Inactives[Inactive On],(Inactives[Key]=J3170)*(Inactives[Currently Inactive]),""),"")</f>
        <v/>
      </c>
      <c r="D3170" s="16" t="str" cm="1">
        <f t="array" aca="1" ref="D3170" ca="1">IFERROR(INDEX(_xlfn.TEXTSPLIT(E3170," "),1),"")</f>
        <v/>
      </c>
      <c r="E3170" s="15" t="str" cm="1">
        <f t="array" aca="1" ref="E3170" ca="1">IFERROR(_xlfn._xlws.FILTER(merged_ranks,(merged_end_dates=DATE(9999,12,31))*(merged_names=A3170)),"")</f>
        <v/>
      </c>
      <c r="F3170" s="17" t="str">
        <f ca="1">_xlfn.XLOOKUP(J3170,Promotions[Promo Key],Promotions[Promo Date],"")</f>
        <v/>
      </c>
      <c r="G3170" s="18" t="str">
        <f t="shared" ca="1" si="211"/>
        <v/>
      </c>
      <c r="H3170" s="18" t="str">
        <f t="shared" ca="1" si="210"/>
        <v/>
      </c>
      <c r="I3170" s="17" t="str">
        <f>_xlfn.XLOOKUP(A3170,Students[Full Name],Students[Starting Rank],"")</f>
        <v/>
      </c>
      <c r="J3170" s="15" t="str">
        <f t="shared" ca="1" si="212"/>
        <v xml:space="preserve">: </v>
      </c>
      <c r="K3170" s="16" t="str">
        <f>_xlfn.XLOOKUP(A3170,Students[Full Name],Students[Start Date],"")</f>
        <v/>
      </c>
      <c r="L3170" s="18">
        <f t="shared" ca="1" si="213"/>
        <v>-1</v>
      </c>
      <c r="M3170" s="18" cm="1">
        <f t="array" aca="1" ref="M3170" ca="1">SUMPRODUCT(Inactives[Days Inactive]*(Inactives[Student]=A3170))/365</f>
        <v>0</v>
      </c>
      <c r="N3170" s="18" t="str" cm="1">
        <f t="array" ref="N3170">IF(LEN($A3170)&gt;0,SUMPRODUCT(($A3170=merged_names)*(_xlfn.TEXTAFTER(N$2, "At ")=merged_belt_colours)*merged_months_at_rank),"")</f>
        <v/>
      </c>
      <c r="O3170" s="18" t="str" cm="1">
        <f t="array" ref="O3170">IF(LEN($A3170)&gt;0,SUMPRODUCT(($A3170=merged_names)*(_xlfn.TEXTAFTER(O$2, "At ")=merged_belt_colours)*merged_months_at_rank),"")</f>
        <v/>
      </c>
      <c r="P3170" s="18" t="str" cm="1">
        <f t="array" ref="P3170">IF(LEN($A3170)&gt;0,SUMPRODUCT(($A3170=merged_names)*(_xlfn.TEXTAFTER(P$2, "At ")=merged_belt_colours)*merged_months_at_rank),"")</f>
        <v/>
      </c>
      <c r="Q3170" s="18" t="str" cm="1">
        <f t="array" ref="Q3170">IF(LEN($A3170)&gt;0,SUMPRODUCT(($A3170=merged_names)*(_xlfn.TEXTAFTER(Q$2, "At ")=merged_belt_colours)*merged_months_at_rank),"")</f>
        <v/>
      </c>
      <c r="R3170" s="18" t="str" cm="1">
        <f t="array" ref="R3170">IF(LEN($A3170)&gt;0,SUMPRODUCT(($A3170=merged_names)*(_xlfn.TEXTAFTER(R$2, "At ")=merged_belt_colours)*merged_months_at_rank),"")</f>
        <v/>
      </c>
    </row>
    <row r="3171" spans="1:18" x14ac:dyDescent="0.25">
      <c r="A3171"/>
      <c r="B3171" s="15" t="str" cm="1">
        <f t="array" ref="B3171">IFERROR(IF(LEN(A3171)&gt;0, IF(SUMPRODUCT((Inactives[Key]=J3171)*(Inactives[Currently Inactive]))=1,"Inactive","Active"),""),"Active")</f>
        <v/>
      </c>
      <c r="C3171" s="16" t="str" cm="1">
        <f t="array" aca="1" ref="C3171" ca="1">IFERROR(_xlfn._xlws.FILTER(Inactives[Inactive On],(Inactives[Key]=J3171)*(Inactives[Currently Inactive]),""),"")</f>
        <v/>
      </c>
      <c r="D3171" s="16" t="str" cm="1">
        <f t="array" aca="1" ref="D3171" ca="1">IFERROR(INDEX(_xlfn.TEXTSPLIT(E3171," "),1),"")</f>
        <v/>
      </c>
      <c r="E3171" s="15" t="str" cm="1">
        <f t="array" aca="1" ref="E3171" ca="1">IFERROR(_xlfn._xlws.FILTER(merged_ranks,(merged_end_dates=DATE(9999,12,31))*(merged_names=A3171)),"")</f>
        <v/>
      </c>
      <c r="F3171" s="17" t="str">
        <f ca="1">_xlfn.XLOOKUP(J3171,Promotions[Promo Key],Promotions[Promo Date],"")</f>
        <v/>
      </c>
      <c r="G3171" s="18" t="str">
        <f t="shared" ca="1" si="211"/>
        <v/>
      </c>
      <c r="H3171" s="18" t="str">
        <f t="shared" ca="1" si="210"/>
        <v/>
      </c>
      <c r="I3171" s="17" t="str">
        <f>_xlfn.XLOOKUP(A3171,Students[Full Name],Students[Starting Rank],"")</f>
        <v/>
      </c>
      <c r="J3171" s="15" t="str">
        <f t="shared" ca="1" si="212"/>
        <v xml:space="preserve">: </v>
      </c>
      <c r="K3171" s="16" t="str">
        <f>_xlfn.XLOOKUP(A3171,Students[Full Name],Students[Start Date],"")</f>
        <v/>
      </c>
      <c r="L3171" s="18">
        <f t="shared" ca="1" si="213"/>
        <v>-1</v>
      </c>
      <c r="M3171" s="18" cm="1">
        <f t="array" aca="1" ref="M3171" ca="1">SUMPRODUCT(Inactives[Days Inactive]*(Inactives[Student]=A3171))/365</f>
        <v>0</v>
      </c>
      <c r="N3171" s="18" t="str" cm="1">
        <f t="array" ref="N3171">IF(LEN($A3171)&gt;0,SUMPRODUCT(($A3171=merged_names)*(_xlfn.TEXTAFTER(N$2, "At ")=merged_belt_colours)*merged_months_at_rank),"")</f>
        <v/>
      </c>
      <c r="O3171" s="18" t="str" cm="1">
        <f t="array" ref="O3171">IF(LEN($A3171)&gt;0,SUMPRODUCT(($A3171=merged_names)*(_xlfn.TEXTAFTER(O$2, "At ")=merged_belt_colours)*merged_months_at_rank),"")</f>
        <v/>
      </c>
      <c r="P3171" s="18" t="str" cm="1">
        <f t="array" ref="P3171">IF(LEN($A3171)&gt;0,SUMPRODUCT(($A3171=merged_names)*(_xlfn.TEXTAFTER(P$2, "At ")=merged_belt_colours)*merged_months_at_rank),"")</f>
        <v/>
      </c>
      <c r="Q3171" s="18" t="str" cm="1">
        <f t="array" ref="Q3171">IF(LEN($A3171)&gt;0,SUMPRODUCT(($A3171=merged_names)*(_xlfn.TEXTAFTER(Q$2, "At ")=merged_belt_colours)*merged_months_at_rank),"")</f>
        <v/>
      </c>
      <c r="R3171" s="18" t="str" cm="1">
        <f t="array" ref="R3171">IF(LEN($A3171)&gt;0,SUMPRODUCT(($A3171=merged_names)*(_xlfn.TEXTAFTER(R$2, "At ")=merged_belt_colours)*merged_months_at_rank),"")</f>
        <v/>
      </c>
    </row>
    <row r="3172" spans="1:18" x14ac:dyDescent="0.25">
      <c r="A3172"/>
      <c r="B3172" s="15" t="str" cm="1">
        <f t="array" ref="B3172">IFERROR(IF(LEN(A3172)&gt;0, IF(SUMPRODUCT((Inactives[Key]=J3172)*(Inactives[Currently Inactive]))=1,"Inactive","Active"),""),"Active")</f>
        <v/>
      </c>
      <c r="C3172" s="16" t="str" cm="1">
        <f t="array" aca="1" ref="C3172" ca="1">IFERROR(_xlfn._xlws.FILTER(Inactives[Inactive On],(Inactives[Key]=J3172)*(Inactives[Currently Inactive]),""),"")</f>
        <v/>
      </c>
      <c r="D3172" s="16" t="str" cm="1">
        <f t="array" aca="1" ref="D3172" ca="1">IFERROR(INDEX(_xlfn.TEXTSPLIT(E3172," "),1),"")</f>
        <v/>
      </c>
      <c r="E3172" s="15" t="str" cm="1">
        <f t="array" aca="1" ref="E3172" ca="1">IFERROR(_xlfn._xlws.FILTER(merged_ranks,(merged_end_dates=DATE(9999,12,31))*(merged_names=A3172)),"")</f>
        <v/>
      </c>
      <c r="F3172" s="17" t="str">
        <f ca="1">_xlfn.XLOOKUP(J3172,Promotions[Promo Key],Promotions[Promo Date],"")</f>
        <v/>
      </c>
      <c r="G3172" s="18" t="str">
        <f t="shared" ca="1" si="211"/>
        <v/>
      </c>
      <c r="H3172" s="18" t="str">
        <f t="shared" ca="1" si="210"/>
        <v/>
      </c>
      <c r="I3172" s="17" t="str">
        <f>_xlfn.XLOOKUP(A3172,Students[Full Name],Students[Starting Rank],"")</f>
        <v/>
      </c>
      <c r="J3172" s="15" t="str">
        <f t="shared" ca="1" si="212"/>
        <v xml:space="preserve">: </v>
      </c>
      <c r="K3172" s="16" t="str">
        <f>_xlfn.XLOOKUP(A3172,Students[Full Name],Students[Start Date],"")</f>
        <v/>
      </c>
      <c r="L3172" s="18">
        <f t="shared" ca="1" si="213"/>
        <v>-1</v>
      </c>
      <c r="M3172" s="18" cm="1">
        <f t="array" aca="1" ref="M3172" ca="1">SUMPRODUCT(Inactives[Days Inactive]*(Inactives[Student]=A3172))/365</f>
        <v>0</v>
      </c>
      <c r="N3172" s="18" t="str" cm="1">
        <f t="array" ref="N3172">IF(LEN($A3172)&gt;0,SUMPRODUCT(($A3172=merged_names)*(_xlfn.TEXTAFTER(N$2, "At ")=merged_belt_colours)*merged_months_at_rank),"")</f>
        <v/>
      </c>
      <c r="O3172" s="18" t="str" cm="1">
        <f t="array" ref="O3172">IF(LEN($A3172)&gt;0,SUMPRODUCT(($A3172=merged_names)*(_xlfn.TEXTAFTER(O$2, "At ")=merged_belt_colours)*merged_months_at_rank),"")</f>
        <v/>
      </c>
      <c r="P3172" s="18" t="str" cm="1">
        <f t="array" ref="P3172">IF(LEN($A3172)&gt;0,SUMPRODUCT(($A3172=merged_names)*(_xlfn.TEXTAFTER(P$2, "At ")=merged_belt_colours)*merged_months_at_rank),"")</f>
        <v/>
      </c>
      <c r="Q3172" s="18" t="str" cm="1">
        <f t="array" ref="Q3172">IF(LEN($A3172)&gt;0,SUMPRODUCT(($A3172=merged_names)*(_xlfn.TEXTAFTER(Q$2, "At ")=merged_belt_colours)*merged_months_at_rank),"")</f>
        <v/>
      </c>
      <c r="R3172" s="18" t="str" cm="1">
        <f t="array" ref="R3172">IF(LEN($A3172)&gt;0,SUMPRODUCT(($A3172=merged_names)*(_xlfn.TEXTAFTER(R$2, "At ")=merged_belt_colours)*merged_months_at_rank),"")</f>
        <v/>
      </c>
    </row>
    <row r="3173" spans="1:18" x14ac:dyDescent="0.25">
      <c r="A3173"/>
      <c r="B3173" s="15" t="str" cm="1">
        <f t="array" ref="B3173">IFERROR(IF(LEN(A3173)&gt;0, IF(SUMPRODUCT((Inactives[Key]=J3173)*(Inactives[Currently Inactive]))=1,"Inactive","Active"),""),"Active")</f>
        <v/>
      </c>
      <c r="C3173" s="16" t="str" cm="1">
        <f t="array" aca="1" ref="C3173" ca="1">IFERROR(_xlfn._xlws.FILTER(Inactives[Inactive On],(Inactives[Key]=J3173)*(Inactives[Currently Inactive]),""),"")</f>
        <v/>
      </c>
      <c r="D3173" s="16" t="str" cm="1">
        <f t="array" aca="1" ref="D3173" ca="1">IFERROR(INDEX(_xlfn.TEXTSPLIT(E3173," "),1),"")</f>
        <v/>
      </c>
      <c r="E3173" s="15" t="str" cm="1">
        <f t="array" aca="1" ref="E3173" ca="1">IFERROR(_xlfn._xlws.FILTER(merged_ranks,(merged_end_dates=DATE(9999,12,31))*(merged_names=A3173)),"")</f>
        <v/>
      </c>
      <c r="F3173" s="17" t="str">
        <f ca="1">_xlfn.XLOOKUP(J3173,Promotions[Promo Key],Promotions[Promo Date],"")</f>
        <v/>
      </c>
      <c r="G3173" s="18" t="str">
        <f t="shared" ca="1" si="211"/>
        <v/>
      </c>
      <c r="H3173" s="18" t="str">
        <f t="shared" ca="1" si="210"/>
        <v/>
      </c>
      <c r="I3173" s="17" t="str">
        <f>_xlfn.XLOOKUP(A3173,Students[Full Name],Students[Starting Rank],"")</f>
        <v/>
      </c>
      <c r="J3173" s="15" t="str">
        <f t="shared" ca="1" si="212"/>
        <v xml:space="preserve">: </v>
      </c>
      <c r="K3173" s="16" t="str">
        <f>_xlfn.XLOOKUP(A3173,Students[Full Name],Students[Start Date],"")</f>
        <v/>
      </c>
      <c r="L3173" s="18">
        <f t="shared" ca="1" si="213"/>
        <v>-1</v>
      </c>
      <c r="M3173" s="18" cm="1">
        <f t="array" aca="1" ref="M3173" ca="1">SUMPRODUCT(Inactives[Days Inactive]*(Inactives[Student]=A3173))/365</f>
        <v>0</v>
      </c>
      <c r="N3173" s="18" t="str" cm="1">
        <f t="array" ref="N3173">IF(LEN($A3173)&gt;0,SUMPRODUCT(($A3173=merged_names)*(_xlfn.TEXTAFTER(N$2, "At ")=merged_belt_colours)*merged_months_at_rank),"")</f>
        <v/>
      </c>
      <c r="O3173" s="18" t="str" cm="1">
        <f t="array" ref="O3173">IF(LEN($A3173)&gt;0,SUMPRODUCT(($A3173=merged_names)*(_xlfn.TEXTAFTER(O$2, "At ")=merged_belt_colours)*merged_months_at_rank),"")</f>
        <v/>
      </c>
      <c r="P3173" s="18" t="str" cm="1">
        <f t="array" ref="P3173">IF(LEN($A3173)&gt;0,SUMPRODUCT(($A3173=merged_names)*(_xlfn.TEXTAFTER(P$2, "At ")=merged_belt_colours)*merged_months_at_rank),"")</f>
        <v/>
      </c>
      <c r="Q3173" s="18" t="str" cm="1">
        <f t="array" ref="Q3173">IF(LEN($A3173)&gt;0,SUMPRODUCT(($A3173=merged_names)*(_xlfn.TEXTAFTER(Q$2, "At ")=merged_belt_colours)*merged_months_at_rank),"")</f>
        <v/>
      </c>
      <c r="R3173" s="18" t="str" cm="1">
        <f t="array" ref="R3173">IF(LEN($A3173)&gt;0,SUMPRODUCT(($A3173=merged_names)*(_xlfn.TEXTAFTER(R$2, "At ")=merged_belt_colours)*merged_months_at_rank),"")</f>
        <v/>
      </c>
    </row>
    <row r="3174" spans="1:18" x14ac:dyDescent="0.25">
      <c r="A3174"/>
      <c r="B3174" s="15" t="str" cm="1">
        <f t="array" ref="B3174">IFERROR(IF(LEN(A3174)&gt;0, IF(SUMPRODUCT((Inactives[Key]=J3174)*(Inactives[Currently Inactive]))=1,"Inactive","Active"),""),"Active")</f>
        <v/>
      </c>
      <c r="C3174" s="16" t="str" cm="1">
        <f t="array" aca="1" ref="C3174" ca="1">IFERROR(_xlfn._xlws.FILTER(Inactives[Inactive On],(Inactives[Key]=J3174)*(Inactives[Currently Inactive]),""),"")</f>
        <v/>
      </c>
      <c r="D3174" s="16" t="str" cm="1">
        <f t="array" aca="1" ref="D3174" ca="1">IFERROR(INDEX(_xlfn.TEXTSPLIT(E3174," "),1),"")</f>
        <v/>
      </c>
      <c r="E3174" s="15" t="str" cm="1">
        <f t="array" aca="1" ref="E3174" ca="1">IFERROR(_xlfn._xlws.FILTER(merged_ranks,(merged_end_dates=DATE(9999,12,31))*(merged_names=A3174)),"")</f>
        <v/>
      </c>
      <c r="F3174" s="17" t="str">
        <f ca="1">_xlfn.XLOOKUP(J3174,Promotions[Promo Key],Promotions[Promo Date],"")</f>
        <v/>
      </c>
      <c r="G3174" s="18" t="str">
        <f t="shared" ca="1" si="211"/>
        <v/>
      </c>
      <c r="H3174" s="18" t="str">
        <f t="shared" ca="1" si="210"/>
        <v/>
      </c>
      <c r="I3174" s="17" t="str">
        <f>_xlfn.XLOOKUP(A3174,Students[Full Name],Students[Starting Rank],"")</f>
        <v/>
      </c>
      <c r="J3174" s="15" t="str">
        <f t="shared" ca="1" si="212"/>
        <v xml:space="preserve">: </v>
      </c>
      <c r="K3174" s="16" t="str">
        <f>_xlfn.XLOOKUP(A3174,Students[Full Name],Students[Start Date],"")</f>
        <v/>
      </c>
      <c r="L3174" s="18">
        <f t="shared" ca="1" si="213"/>
        <v>-1</v>
      </c>
      <c r="M3174" s="18" cm="1">
        <f t="array" aca="1" ref="M3174" ca="1">SUMPRODUCT(Inactives[Days Inactive]*(Inactives[Student]=A3174))/365</f>
        <v>0</v>
      </c>
      <c r="N3174" s="18" t="str" cm="1">
        <f t="array" ref="N3174">IF(LEN($A3174)&gt;0,SUMPRODUCT(($A3174=merged_names)*(_xlfn.TEXTAFTER(N$2, "At ")=merged_belt_colours)*merged_months_at_rank),"")</f>
        <v/>
      </c>
      <c r="O3174" s="18" t="str" cm="1">
        <f t="array" ref="O3174">IF(LEN($A3174)&gt;0,SUMPRODUCT(($A3174=merged_names)*(_xlfn.TEXTAFTER(O$2, "At ")=merged_belt_colours)*merged_months_at_rank),"")</f>
        <v/>
      </c>
      <c r="P3174" s="18" t="str" cm="1">
        <f t="array" ref="P3174">IF(LEN($A3174)&gt;0,SUMPRODUCT(($A3174=merged_names)*(_xlfn.TEXTAFTER(P$2, "At ")=merged_belt_colours)*merged_months_at_rank),"")</f>
        <v/>
      </c>
      <c r="Q3174" s="18" t="str" cm="1">
        <f t="array" ref="Q3174">IF(LEN($A3174)&gt;0,SUMPRODUCT(($A3174=merged_names)*(_xlfn.TEXTAFTER(Q$2, "At ")=merged_belt_colours)*merged_months_at_rank),"")</f>
        <v/>
      </c>
      <c r="R3174" s="18" t="str" cm="1">
        <f t="array" ref="R3174">IF(LEN($A3174)&gt;0,SUMPRODUCT(($A3174=merged_names)*(_xlfn.TEXTAFTER(R$2, "At ")=merged_belt_colours)*merged_months_at_rank),"")</f>
        <v/>
      </c>
    </row>
    <row r="3175" spans="1:18" x14ac:dyDescent="0.25">
      <c r="A3175"/>
      <c r="B3175" s="15" t="str" cm="1">
        <f t="array" ref="B3175">IFERROR(IF(LEN(A3175)&gt;0, IF(SUMPRODUCT((Inactives[Key]=J3175)*(Inactives[Currently Inactive]))=1,"Inactive","Active"),""),"Active")</f>
        <v/>
      </c>
      <c r="C3175" s="16" t="str" cm="1">
        <f t="array" aca="1" ref="C3175" ca="1">IFERROR(_xlfn._xlws.FILTER(Inactives[Inactive On],(Inactives[Key]=J3175)*(Inactives[Currently Inactive]),""),"")</f>
        <v/>
      </c>
      <c r="D3175" s="16" t="str" cm="1">
        <f t="array" aca="1" ref="D3175" ca="1">IFERROR(INDEX(_xlfn.TEXTSPLIT(E3175," "),1),"")</f>
        <v/>
      </c>
      <c r="E3175" s="15" t="str" cm="1">
        <f t="array" aca="1" ref="E3175" ca="1">IFERROR(_xlfn._xlws.FILTER(merged_ranks,(merged_end_dates=DATE(9999,12,31))*(merged_names=A3175)),"")</f>
        <v/>
      </c>
      <c r="F3175" s="17" t="str">
        <f ca="1">_xlfn.XLOOKUP(J3175,Promotions[Promo Key],Promotions[Promo Date],"")</f>
        <v/>
      </c>
      <c r="G3175" s="18" t="str">
        <f t="shared" ca="1" si="211"/>
        <v/>
      </c>
      <c r="H3175" s="18" t="str">
        <f t="shared" ca="1" si="210"/>
        <v/>
      </c>
      <c r="I3175" s="17" t="str">
        <f>_xlfn.XLOOKUP(A3175,Students[Full Name],Students[Starting Rank],"")</f>
        <v/>
      </c>
      <c r="J3175" s="15" t="str">
        <f t="shared" ca="1" si="212"/>
        <v xml:space="preserve">: </v>
      </c>
      <c r="K3175" s="16" t="str">
        <f>_xlfn.XLOOKUP(A3175,Students[Full Name],Students[Start Date],"")</f>
        <v/>
      </c>
      <c r="L3175" s="18">
        <f t="shared" ca="1" si="213"/>
        <v>-1</v>
      </c>
      <c r="M3175" s="18" cm="1">
        <f t="array" aca="1" ref="M3175" ca="1">SUMPRODUCT(Inactives[Days Inactive]*(Inactives[Student]=A3175))/365</f>
        <v>0</v>
      </c>
      <c r="N3175" s="18" t="str" cm="1">
        <f t="array" ref="N3175">IF(LEN($A3175)&gt;0,SUMPRODUCT(($A3175=merged_names)*(_xlfn.TEXTAFTER(N$2, "At ")=merged_belt_colours)*merged_months_at_rank),"")</f>
        <v/>
      </c>
      <c r="O3175" s="18" t="str" cm="1">
        <f t="array" ref="O3175">IF(LEN($A3175)&gt;0,SUMPRODUCT(($A3175=merged_names)*(_xlfn.TEXTAFTER(O$2, "At ")=merged_belt_colours)*merged_months_at_rank),"")</f>
        <v/>
      </c>
      <c r="P3175" s="18" t="str" cm="1">
        <f t="array" ref="P3175">IF(LEN($A3175)&gt;0,SUMPRODUCT(($A3175=merged_names)*(_xlfn.TEXTAFTER(P$2, "At ")=merged_belt_colours)*merged_months_at_rank),"")</f>
        <v/>
      </c>
      <c r="Q3175" s="18" t="str" cm="1">
        <f t="array" ref="Q3175">IF(LEN($A3175)&gt;0,SUMPRODUCT(($A3175=merged_names)*(_xlfn.TEXTAFTER(Q$2, "At ")=merged_belt_colours)*merged_months_at_rank),"")</f>
        <v/>
      </c>
      <c r="R3175" s="18" t="str" cm="1">
        <f t="array" ref="R3175">IF(LEN($A3175)&gt;0,SUMPRODUCT(($A3175=merged_names)*(_xlfn.TEXTAFTER(R$2, "At ")=merged_belt_colours)*merged_months_at_rank),"")</f>
        <v/>
      </c>
    </row>
    <row r="3176" spans="1:18" x14ac:dyDescent="0.25">
      <c r="A3176"/>
      <c r="B3176" s="15" t="str" cm="1">
        <f t="array" ref="B3176">IFERROR(IF(LEN(A3176)&gt;0, IF(SUMPRODUCT((Inactives[Key]=J3176)*(Inactives[Currently Inactive]))=1,"Inactive","Active"),""),"Active")</f>
        <v/>
      </c>
      <c r="C3176" s="16" t="str" cm="1">
        <f t="array" aca="1" ref="C3176" ca="1">IFERROR(_xlfn._xlws.FILTER(Inactives[Inactive On],(Inactives[Key]=J3176)*(Inactives[Currently Inactive]),""),"")</f>
        <v/>
      </c>
      <c r="D3176" s="16" t="str" cm="1">
        <f t="array" aca="1" ref="D3176" ca="1">IFERROR(INDEX(_xlfn.TEXTSPLIT(E3176," "),1),"")</f>
        <v/>
      </c>
      <c r="E3176" s="15" t="str" cm="1">
        <f t="array" aca="1" ref="E3176" ca="1">IFERROR(_xlfn._xlws.FILTER(merged_ranks,(merged_end_dates=DATE(9999,12,31))*(merged_names=A3176)),"")</f>
        <v/>
      </c>
      <c r="F3176" s="17" t="str">
        <f ca="1">_xlfn.XLOOKUP(J3176,Promotions[Promo Key],Promotions[Promo Date],"")</f>
        <v/>
      </c>
      <c r="G3176" s="18" t="str">
        <f t="shared" ca="1" si="211"/>
        <v/>
      </c>
      <c r="H3176" s="18" t="str">
        <f t="shared" ca="1" si="210"/>
        <v/>
      </c>
      <c r="I3176" s="17" t="str">
        <f>_xlfn.XLOOKUP(A3176,Students[Full Name],Students[Starting Rank],"")</f>
        <v/>
      </c>
      <c r="J3176" s="15" t="str">
        <f t="shared" ca="1" si="212"/>
        <v xml:space="preserve">: </v>
      </c>
      <c r="K3176" s="16" t="str">
        <f>_xlfn.XLOOKUP(A3176,Students[Full Name],Students[Start Date],"")</f>
        <v/>
      </c>
      <c r="L3176" s="18">
        <f t="shared" ca="1" si="213"/>
        <v>-1</v>
      </c>
      <c r="M3176" s="18" cm="1">
        <f t="array" aca="1" ref="M3176" ca="1">SUMPRODUCT(Inactives[Days Inactive]*(Inactives[Student]=A3176))/365</f>
        <v>0</v>
      </c>
      <c r="N3176" s="18" t="str" cm="1">
        <f t="array" ref="N3176">IF(LEN($A3176)&gt;0,SUMPRODUCT(($A3176=merged_names)*(_xlfn.TEXTAFTER(N$2, "At ")=merged_belt_colours)*merged_months_at_rank),"")</f>
        <v/>
      </c>
      <c r="O3176" s="18" t="str" cm="1">
        <f t="array" ref="O3176">IF(LEN($A3176)&gt;0,SUMPRODUCT(($A3176=merged_names)*(_xlfn.TEXTAFTER(O$2, "At ")=merged_belt_colours)*merged_months_at_rank),"")</f>
        <v/>
      </c>
      <c r="P3176" s="18" t="str" cm="1">
        <f t="array" ref="P3176">IF(LEN($A3176)&gt;0,SUMPRODUCT(($A3176=merged_names)*(_xlfn.TEXTAFTER(P$2, "At ")=merged_belt_colours)*merged_months_at_rank),"")</f>
        <v/>
      </c>
      <c r="Q3176" s="18" t="str" cm="1">
        <f t="array" ref="Q3176">IF(LEN($A3176)&gt;0,SUMPRODUCT(($A3176=merged_names)*(_xlfn.TEXTAFTER(Q$2, "At ")=merged_belt_colours)*merged_months_at_rank),"")</f>
        <v/>
      </c>
      <c r="R3176" s="18" t="str" cm="1">
        <f t="array" ref="R3176">IF(LEN($A3176)&gt;0,SUMPRODUCT(($A3176=merged_names)*(_xlfn.TEXTAFTER(R$2, "At ")=merged_belt_colours)*merged_months_at_rank),"")</f>
        <v/>
      </c>
    </row>
    <row r="3177" spans="1:18" x14ac:dyDescent="0.25">
      <c r="A3177"/>
      <c r="B3177" s="15" t="str" cm="1">
        <f t="array" ref="B3177">IFERROR(IF(LEN(A3177)&gt;0, IF(SUMPRODUCT((Inactives[Key]=J3177)*(Inactives[Currently Inactive]))=1,"Inactive","Active"),""),"Active")</f>
        <v/>
      </c>
      <c r="C3177" s="16" t="str" cm="1">
        <f t="array" aca="1" ref="C3177" ca="1">IFERROR(_xlfn._xlws.FILTER(Inactives[Inactive On],(Inactives[Key]=J3177)*(Inactives[Currently Inactive]),""),"")</f>
        <v/>
      </c>
      <c r="D3177" s="16" t="str" cm="1">
        <f t="array" aca="1" ref="D3177" ca="1">IFERROR(INDEX(_xlfn.TEXTSPLIT(E3177," "),1),"")</f>
        <v/>
      </c>
      <c r="E3177" s="15" t="str" cm="1">
        <f t="array" aca="1" ref="E3177" ca="1">IFERROR(_xlfn._xlws.FILTER(merged_ranks,(merged_end_dates=DATE(9999,12,31))*(merged_names=A3177)),"")</f>
        <v/>
      </c>
      <c r="F3177" s="17" t="str">
        <f ca="1">_xlfn.XLOOKUP(J3177,Promotions[Promo Key],Promotions[Promo Date],"")</f>
        <v/>
      </c>
      <c r="G3177" s="18" t="str">
        <f t="shared" ca="1" si="211"/>
        <v/>
      </c>
      <c r="H3177" s="18" t="str">
        <f t="shared" ca="1" si="210"/>
        <v/>
      </c>
      <c r="I3177" s="17" t="str">
        <f>_xlfn.XLOOKUP(A3177,Students[Full Name],Students[Starting Rank],"")</f>
        <v/>
      </c>
      <c r="J3177" s="15" t="str">
        <f t="shared" ca="1" si="212"/>
        <v xml:space="preserve">: </v>
      </c>
      <c r="K3177" s="16" t="str">
        <f>_xlfn.XLOOKUP(A3177,Students[Full Name],Students[Start Date],"")</f>
        <v/>
      </c>
      <c r="L3177" s="18">
        <f t="shared" ca="1" si="213"/>
        <v>-1</v>
      </c>
      <c r="M3177" s="18" cm="1">
        <f t="array" aca="1" ref="M3177" ca="1">SUMPRODUCT(Inactives[Days Inactive]*(Inactives[Student]=A3177))/365</f>
        <v>0</v>
      </c>
      <c r="N3177" s="18" t="str" cm="1">
        <f t="array" ref="N3177">IF(LEN($A3177)&gt;0,SUMPRODUCT(($A3177=merged_names)*(_xlfn.TEXTAFTER(N$2, "At ")=merged_belt_colours)*merged_months_at_rank),"")</f>
        <v/>
      </c>
      <c r="O3177" s="18" t="str" cm="1">
        <f t="array" ref="O3177">IF(LEN($A3177)&gt;0,SUMPRODUCT(($A3177=merged_names)*(_xlfn.TEXTAFTER(O$2, "At ")=merged_belt_colours)*merged_months_at_rank),"")</f>
        <v/>
      </c>
      <c r="P3177" s="18" t="str" cm="1">
        <f t="array" ref="P3177">IF(LEN($A3177)&gt;0,SUMPRODUCT(($A3177=merged_names)*(_xlfn.TEXTAFTER(P$2, "At ")=merged_belt_colours)*merged_months_at_rank),"")</f>
        <v/>
      </c>
      <c r="Q3177" s="18" t="str" cm="1">
        <f t="array" ref="Q3177">IF(LEN($A3177)&gt;0,SUMPRODUCT(($A3177=merged_names)*(_xlfn.TEXTAFTER(Q$2, "At ")=merged_belt_colours)*merged_months_at_rank),"")</f>
        <v/>
      </c>
      <c r="R3177" s="18" t="str" cm="1">
        <f t="array" ref="R3177">IF(LEN($A3177)&gt;0,SUMPRODUCT(($A3177=merged_names)*(_xlfn.TEXTAFTER(R$2, "At ")=merged_belt_colours)*merged_months_at_rank),"")</f>
        <v/>
      </c>
    </row>
    <row r="3178" spans="1:18" x14ac:dyDescent="0.25">
      <c r="A3178"/>
      <c r="B3178" s="15" t="str" cm="1">
        <f t="array" ref="B3178">IFERROR(IF(LEN(A3178)&gt;0, IF(SUMPRODUCT((Inactives[Key]=J3178)*(Inactives[Currently Inactive]))=1,"Inactive","Active"),""),"Active")</f>
        <v/>
      </c>
      <c r="C3178" s="16" t="str" cm="1">
        <f t="array" aca="1" ref="C3178" ca="1">IFERROR(_xlfn._xlws.FILTER(Inactives[Inactive On],(Inactives[Key]=J3178)*(Inactives[Currently Inactive]),""),"")</f>
        <v/>
      </c>
      <c r="D3178" s="16" t="str" cm="1">
        <f t="array" aca="1" ref="D3178" ca="1">IFERROR(INDEX(_xlfn.TEXTSPLIT(E3178," "),1),"")</f>
        <v/>
      </c>
      <c r="E3178" s="15" t="str" cm="1">
        <f t="array" aca="1" ref="E3178" ca="1">IFERROR(_xlfn._xlws.FILTER(merged_ranks,(merged_end_dates=DATE(9999,12,31))*(merged_names=A3178)),"")</f>
        <v/>
      </c>
      <c r="F3178" s="17" t="str">
        <f ca="1">_xlfn.XLOOKUP(J3178,Promotions[Promo Key],Promotions[Promo Date],"")</f>
        <v/>
      </c>
      <c r="G3178" s="18" t="str">
        <f t="shared" ca="1" si="211"/>
        <v/>
      </c>
      <c r="H3178" s="18" t="str">
        <f t="shared" ca="1" si="210"/>
        <v/>
      </c>
      <c r="I3178" s="17" t="str">
        <f>_xlfn.XLOOKUP(A3178,Students[Full Name],Students[Starting Rank],"")</f>
        <v/>
      </c>
      <c r="J3178" s="15" t="str">
        <f t="shared" ca="1" si="212"/>
        <v xml:space="preserve">: </v>
      </c>
      <c r="K3178" s="16" t="str">
        <f>_xlfn.XLOOKUP(A3178,Students[Full Name],Students[Start Date],"")</f>
        <v/>
      </c>
      <c r="L3178" s="18">
        <f t="shared" ca="1" si="213"/>
        <v>-1</v>
      </c>
      <c r="M3178" s="18" cm="1">
        <f t="array" aca="1" ref="M3178" ca="1">SUMPRODUCT(Inactives[Days Inactive]*(Inactives[Student]=A3178))/365</f>
        <v>0</v>
      </c>
      <c r="N3178" s="18" t="str" cm="1">
        <f t="array" ref="N3178">IF(LEN($A3178)&gt;0,SUMPRODUCT(($A3178=merged_names)*(_xlfn.TEXTAFTER(N$2, "At ")=merged_belt_colours)*merged_months_at_rank),"")</f>
        <v/>
      </c>
      <c r="O3178" s="18" t="str" cm="1">
        <f t="array" ref="O3178">IF(LEN($A3178)&gt;0,SUMPRODUCT(($A3178=merged_names)*(_xlfn.TEXTAFTER(O$2, "At ")=merged_belt_colours)*merged_months_at_rank),"")</f>
        <v/>
      </c>
      <c r="P3178" s="18" t="str" cm="1">
        <f t="array" ref="P3178">IF(LEN($A3178)&gt;0,SUMPRODUCT(($A3178=merged_names)*(_xlfn.TEXTAFTER(P$2, "At ")=merged_belt_colours)*merged_months_at_rank),"")</f>
        <v/>
      </c>
      <c r="Q3178" s="18" t="str" cm="1">
        <f t="array" ref="Q3178">IF(LEN($A3178)&gt;0,SUMPRODUCT(($A3178=merged_names)*(_xlfn.TEXTAFTER(Q$2, "At ")=merged_belt_colours)*merged_months_at_rank),"")</f>
        <v/>
      </c>
      <c r="R3178" s="18" t="str" cm="1">
        <f t="array" ref="R3178">IF(LEN($A3178)&gt;0,SUMPRODUCT(($A3178=merged_names)*(_xlfn.TEXTAFTER(R$2, "At ")=merged_belt_colours)*merged_months_at_rank),"")</f>
        <v/>
      </c>
    </row>
    <row r="3179" spans="1:18" x14ac:dyDescent="0.25">
      <c r="A3179"/>
      <c r="B3179" s="15" t="str" cm="1">
        <f t="array" ref="B3179">IFERROR(IF(LEN(A3179)&gt;0, IF(SUMPRODUCT((Inactives[Key]=J3179)*(Inactives[Currently Inactive]))=1,"Inactive","Active"),""),"Active")</f>
        <v/>
      </c>
      <c r="C3179" s="16" t="str" cm="1">
        <f t="array" aca="1" ref="C3179" ca="1">IFERROR(_xlfn._xlws.FILTER(Inactives[Inactive On],(Inactives[Key]=J3179)*(Inactives[Currently Inactive]),""),"")</f>
        <v/>
      </c>
      <c r="D3179" s="16" t="str" cm="1">
        <f t="array" aca="1" ref="D3179" ca="1">IFERROR(INDEX(_xlfn.TEXTSPLIT(E3179," "),1),"")</f>
        <v/>
      </c>
      <c r="E3179" s="15" t="str" cm="1">
        <f t="array" aca="1" ref="E3179" ca="1">IFERROR(_xlfn._xlws.FILTER(merged_ranks,(merged_end_dates=DATE(9999,12,31))*(merged_names=A3179)),"")</f>
        <v/>
      </c>
      <c r="F3179" s="17" t="str">
        <f ca="1">_xlfn.XLOOKUP(J3179,Promotions[Promo Key],Promotions[Promo Date],"")</f>
        <v/>
      </c>
      <c r="G3179" s="18" t="str">
        <f t="shared" ca="1" si="211"/>
        <v/>
      </c>
      <c r="H3179" s="18" t="str">
        <f t="shared" ca="1" si="210"/>
        <v/>
      </c>
      <c r="I3179" s="17" t="str">
        <f>_xlfn.XLOOKUP(A3179,Students[Full Name],Students[Starting Rank],"")</f>
        <v/>
      </c>
      <c r="J3179" s="15" t="str">
        <f t="shared" ca="1" si="212"/>
        <v xml:space="preserve">: </v>
      </c>
      <c r="K3179" s="16" t="str">
        <f>_xlfn.XLOOKUP(A3179,Students[Full Name],Students[Start Date],"")</f>
        <v/>
      </c>
      <c r="L3179" s="18">
        <f t="shared" ca="1" si="213"/>
        <v>-1</v>
      </c>
      <c r="M3179" s="18" cm="1">
        <f t="array" aca="1" ref="M3179" ca="1">SUMPRODUCT(Inactives[Days Inactive]*(Inactives[Student]=A3179))/365</f>
        <v>0</v>
      </c>
      <c r="N3179" s="18" t="str" cm="1">
        <f t="array" ref="N3179">IF(LEN($A3179)&gt;0,SUMPRODUCT(($A3179=merged_names)*(_xlfn.TEXTAFTER(N$2, "At ")=merged_belt_colours)*merged_months_at_rank),"")</f>
        <v/>
      </c>
      <c r="O3179" s="18" t="str" cm="1">
        <f t="array" ref="O3179">IF(LEN($A3179)&gt;0,SUMPRODUCT(($A3179=merged_names)*(_xlfn.TEXTAFTER(O$2, "At ")=merged_belt_colours)*merged_months_at_rank),"")</f>
        <v/>
      </c>
      <c r="P3179" s="18" t="str" cm="1">
        <f t="array" ref="P3179">IF(LEN($A3179)&gt;0,SUMPRODUCT(($A3179=merged_names)*(_xlfn.TEXTAFTER(P$2, "At ")=merged_belt_colours)*merged_months_at_rank),"")</f>
        <v/>
      </c>
      <c r="Q3179" s="18" t="str" cm="1">
        <f t="array" ref="Q3179">IF(LEN($A3179)&gt;0,SUMPRODUCT(($A3179=merged_names)*(_xlfn.TEXTAFTER(Q$2, "At ")=merged_belt_colours)*merged_months_at_rank),"")</f>
        <v/>
      </c>
      <c r="R3179" s="18" t="str" cm="1">
        <f t="array" ref="R3179">IF(LEN($A3179)&gt;0,SUMPRODUCT(($A3179=merged_names)*(_xlfn.TEXTAFTER(R$2, "At ")=merged_belt_colours)*merged_months_at_rank),"")</f>
        <v/>
      </c>
    </row>
    <row r="3180" spans="1:18" x14ac:dyDescent="0.25">
      <c r="A3180"/>
      <c r="B3180" s="15" t="str" cm="1">
        <f t="array" ref="B3180">IFERROR(IF(LEN(A3180)&gt;0, IF(SUMPRODUCT((Inactives[Key]=J3180)*(Inactives[Currently Inactive]))=1,"Inactive","Active"),""),"Active")</f>
        <v/>
      </c>
      <c r="C3180" s="16" t="str" cm="1">
        <f t="array" aca="1" ref="C3180" ca="1">IFERROR(_xlfn._xlws.FILTER(Inactives[Inactive On],(Inactives[Key]=J3180)*(Inactives[Currently Inactive]),""),"")</f>
        <v/>
      </c>
      <c r="D3180" s="16" t="str" cm="1">
        <f t="array" aca="1" ref="D3180" ca="1">IFERROR(INDEX(_xlfn.TEXTSPLIT(E3180," "),1),"")</f>
        <v/>
      </c>
      <c r="E3180" s="15" t="str" cm="1">
        <f t="array" aca="1" ref="E3180" ca="1">IFERROR(_xlfn._xlws.FILTER(merged_ranks,(merged_end_dates=DATE(9999,12,31))*(merged_names=A3180)),"")</f>
        <v/>
      </c>
      <c r="F3180" s="17" t="str">
        <f ca="1">_xlfn.XLOOKUP(J3180,Promotions[Promo Key],Promotions[Promo Date],"")</f>
        <v/>
      </c>
      <c r="G3180" s="18" t="str">
        <f t="shared" ca="1" si="211"/>
        <v/>
      </c>
      <c r="H3180" s="18" t="str">
        <f t="shared" ca="1" si="210"/>
        <v/>
      </c>
      <c r="I3180" s="17" t="str">
        <f>_xlfn.XLOOKUP(A3180,Students[Full Name],Students[Starting Rank],"")</f>
        <v/>
      </c>
      <c r="J3180" s="15" t="str">
        <f t="shared" ca="1" si="212"/>
        <v xml:space="preserve">: </v>
      </c>
      <c r="K3180" s="16" t="str">
        <f>_xlfn.XLOOKUP(A3180,Students[Full Name],Students[Start Date],"")</f>
        <v/>
      </c>
      <c r="L3180" s="18">
        <f t="shared" ca="1" si="213"/>
        <v>-1</v>
      </c>
      <c r="M3180" s="18" cm="1">
        <f t="array" aca="1" ref="M3180" ca="1">SUMPRODUCT(Inactives[Days Inactive]*(Inactives[Student]=A3180))/365</f>
        <v>0</v>
      </c>
      <c r="N3180" s="18" t="str" cm="1">
        <f t="array" ref="N3180">IF(LEN($A3180)&gt;0,SUMPRODUCT(($A3180=merged_names)*(_xlfn.TEXTAFTER(N$2, "At ")=merged_belt_colours)*merged_months_at_rank),"")</f>
        <v/>
      </c>
      <c r="O3180" s="18" t="str" cm="1">
        <f t="array" ref="O3180">IF(LEN($A3180)&gt;0,SUMPRODUCT(($A3180=merged_names)*(_xlfn.TEXTAFTER(O$2, "At ")=merged_belt_colours)*merged_months_at_rank),"")</f>
        <v/>
      </c>
      <c r="P3180" s="18" t="str" cm="1">
        <f t="array" ref="P3180">IF(LEN($A3180)&gt;0,SUMPRODUCT(($A3180=merged_names)*(_xlfn.TEXTAFTER(P$2, "At ")=merged_belt_colours)*merged_months_at_rank),"")</f>
        <v/>
      </c>
      <c r="Q3180" s="18" t="str" cm="1">
        <f t="array" ref="Q3180">IF(LEN($A3180)&gt;0,SUMPRODUCT(($A3180=merged_names)*(_xlfn.TEXTAFTER(Q$2, "At ")=merged_belt_colours)*merged_months_at_rank),"")</f>
        <v/>
      </c>
      <c r="R3180" s="18" t="str" cm="1">
        <f t="array" ref="R3180">IF(LEN($A3180)&gt;0,SUMPRODUCT(($A3180=merged_names)*(_xlfn.TEXTAFTER(R$2, "At ")=merged_belt_colours)*merged_months_at_rank),"")</f>
        <v/>
      </c>
    </row>
    <row r="3181" spans="1:18" x14ac:dyDescent="0.25">
      <c r="A3181"/>
      <c r="B3181" s="15" t="str" cm="1">
        <f t="array" ref="B3181">IFERROR(IF(LEN(A3181)&gt;0, IF(SUMPRODUCT((Inactives[Key]=J3181)*(Inactives[Currently Inactive]))=1,"Inactive","Active"),""),"Active")</f>
        <v/>
      </c>
      <c r="C3181" s="16" t="str" cm="1">
        <f t="array" aca="1" ref="C3181" ca="1">IFERROR(_xlfn._xlws.FILTER(Inactives[Inactive On],(Inactives[Key]=J3181)*(Inactives[Currently Inactive]),""),"")</f>
        <v/>
      </c>
      <c r="D3181" s="16" t="str" cm="1">
        <f t="array" aca="1" ref="D3181" ca="1">IFERROR(INDEX(_xlfn.TEXTSPLIT(E3181," "),1),"")</f>
        <v/>
      </c>
      <c r="E3181" s="15" t="str" cm="1">
        <f t="array" aca="1" ref="E3181" ca="1">IFERROR(_xlfn._xlws.FILTER(merged_ranks,(merged_end_dates=DATE(9999,12,31))*(merged_names=A3181)),"")</f>
        <v/>
      </c>
      <c r="F3181" s="17" t="str">
        <f ca="1">_xlfn.XLOOKUP(J3181,Promotions[Promo Key],Promotions[Promo Date],"")</f>
        <v/>
      </c>
      <c r="G3181" s="18" t="str">
        <f t="shared" ca="1" si="211"/>
        <v/>
      </c>
      <c r="H3181" s="18" t="str">
        <f t="shared" ca="1" si="210"/>
        <v/>
      </c>
      <c r="I3181" s="17" t="str">
        <f>_xlfn.XLOOKUP(A3181,Students[Full Name],Students[Starting Rank],"")</f>
        <v/>
      </c>
      <c r="J3181" s="15" t="str">
        <f t="shared" ca="1" si="212"/>
        <v xml:space="preserve">: </v>
      </c>
      <c r="K3181" s="16" t="str">
        <f>_xlfn.XLOOKUP(A3181,Students[Full Name],Students[Start Date],"")</f>
        <v/>
      </c>
      <c r="L3181" s="18">
        <f t="shared" ca="1" si="213"/>
        <v>-1</v>
      </c>
      <c r="M3181" s="18" cm="1">
        <f t="array" aca="1" ref="M3181" ca="1">SUMPRODUCT(Inactives[Days Inactive]*(Inactives[Student]=A3181))/365</f>
        <v>0</v>
      </c>
      <c r="N3181" s="18" t="str" cm="1">
        <f t="array" ref="N3181">IF(LEN($A3181)&gt;0,SUMPRODUCT(($A3181=merged_names)*(_xlfn.TEXTAFTER(N$2, "At ")=merged_belt_colours)*merged_months_at_rank),"")</f>
        <v/>
      </c>
      <c r="O3181" s="18" t="str" cm="1">
        <f t="array" ref="O3181">IF(LEN($A3181)&gt;0,SUMPRODUCT(($A3181=merged_names)*(_xlfn.TEXTAFTER(O$2, "At ")=merged_belt_colours)*merged_months_at_rank),"")</f>
        <v/>
      </c>
      <c r="P3181" s="18" t="str" cm="1">
        <f t="array" ref="P3181">IF(LEN($A3181)&gt;0,SUMPRODUCT(($A3181=merged_names)*(_xlfn.TEXTAFTER(P$2, "At ")=merged_belt_colours)*merged_months_at_rank),"")</f>
        <v/>
      </c>
      <c r="Q3181" s="18" t="str" cm="1">
        <f t="array" ref="Q3181">IF(LEN($A3181)&gt;0,SUMPRODUCT(($A3181=merged_names)*(_xlfn.TEXTAFTER(Q$2, "At ")=merged_belt_colours)*merged_months_at_rank),"")</f>
        <v/>
      </c>
      <c r="R3181" s="18" t="str" cm="1">
        <f t="array" ref="R3181">IF(LEN($A3181)&gt;0,SUMPRODUCT(($A3181=merged_names)*(_xlfn.TEXTAFTER(R$2, "At ")=merged_belt_colours)*merged_months_at_rank),"")</f>
        <v/>
      </c>
    </row>
    <row r="3182" spans="1:18" x14ac:dyDescent="0.25">
      <c r="A3182"/>
      <c r="B3182" s="15" t="str" cm="1">
        <f t="array" ref="B3182">IFERROR(IF(LEN(A3182)&gt;0, IF(SUMPRODUCT((Inactives[Key]=J3182)*(Inactives[Currently Inactive]))=1,"Inactive","Active"),""),"Active")</f>
        <v/>
      </c>
      <c r="C3182" s="16" t="str" cm="1">
        <f t="array" aca="1" ref="C3182" ca="1">IFERROR(_xlfn._xlws.FILTER(Inactives[Inactive On],(Inactives[Key]=J3182)*(Inactives[Currently Inactive]),""),"")</f>
        <v/>
      </c>
      <c r="D3182" s="16" t="str" cm="1">
        <f t="array" aca="1" ref="D3182" ca="1">IFERROR(INDEX(_xlfn.TEXTSPLIT(E3182," "),1),"")</f>
        <v/>
      </c>
      <c r="E3182" s="15" t="str" cm="1">
        <f t="array" aca="1" ref="E3182" ca="1">IFERROR(_xlfn._xlws.FILTER(merged_ranks,(merged_end_dates=DATE(9999,12,31))*(merged_names=A3182)),"")</f>
        <v/>
      </c>
      <c r="F3182" s="17" t="str">
        <f ca="1">_xlfn.XLOOKUP(J3182,Promotions[Promo Key],Promotions[Promo Date],"")</f>
        <v/>
      </c>
      <c r="G3182" s="18" t="str">
        <f t="shared" ca="1" si="211"/>
        <v/>
      </c>
      <c r="H3182" s="18" t="str">
        <f t="shared" ca="1" si="210"/>
        <v/>
      </c>
      <c r="I3182" s="17" t="str">
        <f>_xlfn.XLOOKUP(A3182,Students[Full Name],Students[Starting Rank],"")</f>
        <v/>
      </c>
      <c r="J3182" s="15" t="str">
        <f t="shared" ca="1" si="212"/>
        <v xml:space="preserve">: </v>
      </c>
      <c r="K3182" s="16" t="str">
        <f>_xlfn.XLOOKUP(A3182,Students[Full Name],Students[Start Date],"")</f>
        <v/>
      </c>
      <c r="L3182" s="18">
        <f t="shared" ca="1" si="213"/>
        <v>-1</v>
      </c>
      <c r="M3182" s="18" cm="1">
        <f t="array" aca="1" ref="M3182" ca="1">SUMPRODUCT(Inactives[Days Inactive]*(Inactives[Student]=A3182))/365</f>
        <v>0</v>
      </c>
      <c r="N3182" s="18" t="str" cm="1">
        <f t="array" ref="N3182">IF(LEN($A3182)&gt;0,SUMPRODUCT(($A3182=merged_names)*(_xlfn.TEXTAFTER(N$2, "At ")=merged_belt_colours)*merged_months_at_rank),"")</f>
        <v/>
      </c>
      <c r="O3182" s="18" t="str" cm="1">
        <f t="array" ref="O3182">IF(LEN($A3182)&gt;0,SUMPRODUCT(($A3182=merged_names)*(_xlfn.TEXTAFTER(O$2, "At ")=merged_belt_colours)*merged_months_at_rank),"")</f>
        <v/>
      </c>
      <c r="P3182" s="18" t="str" cm="1">
        <f t="array" ref="P3182">IF(LEN($A3182)&gt;0,SUMPRODUCT(($A3182=merged_names)*(_xlfn.TEXTAFTER(P$2, "At ")=merged_belt_colours)*merged_months_at_rank),"")</f>
        <v/>
      </c>
      <c r="Q3182" s="18" t="str" cm="1">
        <f t="array" ref="Q3182">IF(LEN($A3182)&gt;0,SUMPRODUCT(($A3182=merged_names)*(_xlfn.TEXTAFTER(Q$2, "At ")=merged_belt_colours)*merged_months_at_rank),"")</f>
        <v/>
      </c>
      <c r="R3182" s="18" t="str" cm="1">
        <f t="array" ref="R3182">IF(LEN($A3182)&gt;0,SUMPRODUCT(($A3182=merged_names)*(_xlfn.TEXTAFTER(R$2, "At ")=merged_belt_colours)*merged_months_at_rank),"")</f>
        <v/>
      </c>
    </row>
    <row r="3183" spans="1:18" x14ac:dyDescent="0.25">
      <c r="A3183"/>
      <c r="B3183" s="15" t="str" cm="1">
        <f t="array" ref="B3183">IFERROR(IF(LEN(A3183)&gt;0, IF(SUMPRODUCT((Inactives[Key]=J3183)*(Inactives[Currently Inactive]))=1,"Inactive","Active"),""),"Active")</f>
        <v/>
      </c>
      <c r="C3183" s="16" t="str" cm="1">
        <f t="array" aca="1" ref="C3183" ca="1">IFERROR(_xlfn._xlws.FILTER(Inactives[Inactive On],(Inactives[Key]=J3183)*(Inactives[Currently Inactive]),""),"")</f>
        <v/>
      </c>
      <c r="D3183" s="16" t="str" cm="1">
        <f t="array" aca="1" ref="D3183" ca="1">IFERROR(INDEX(_xlfn.TEXTSPLIT(E3183," "),1),"")</f>
        <v/>
      </c>
      <c r="E3183" s="15" t="str" cm="1">
        <f t="array" aca="1" ref="E3183" ca="1">IFERROR(_xlfn._xlws.FILTER(merged_ranks,(merged_end_dates=DATE(9999,12,31))*(merged_names=A3183)),"")</f>
        <v/>
      </c>
      <c r="F3183" s="17" t="str">
        <f ca="1">_xlfn.XLOOKUP(J3183,Promotions[Promo Key],Promotions[Promo Date],"")</f>
        <v/>
      </c>
      <c r="G3183" s="18" t="str">
        <f t="shared" ca="1" si="211"/>
        <v/>
      </c>
      <c r="H3183" s="18" t="str">
        <f t="shared" ca="1" si="210"/>
        <v/>
      </c>
      <c r="I3183" s="17" t="str">
        <f>_xlfn.XLOOKUP(A3183,Students[Full Name],Students[Starting Rank],"")</f>
        <v/>
      </c>
      <c r="J3183" s="15" t="str">
        <f t="shared" ca="1" si="212"/>
        <v xml:space="preserve">: </v>
      </c>
      <c r="K3183" s="16" t="str">
        <f>_xlfn.XLOOKUP(A3183,Students[Full Name],Students[Start Date],"")</f>
        <v/>
      </c>
      <c r="L3183" s="18">
        <f t="shared" ca="1" si="213"/>
        <v>-1</v>
      </c>
      <c r="M3183" s="18" cm="1">
        <f t="array" aca="1" ref="M3183" ca="1">SUMPRODUCT(Inactives[Days Inactive]*(Inactives[Student]=A3183))/365</f>
        <v>0</v>
      </c>
      <c r="N3183" s="18" t="str" cm="1">
        <f t="array" ref="N3183">IF(LEN($A3183)&gt;0,SUMPRODUCT(($A3183=merged_names)*(_xlfn.TEXTAFTER(N$2, "At ")=merged_belt_colours)*merged_months_at_rank),"")</f>
        <v/>
      </c>
      <c r="O3183" s="18" t="str" cm="1">
        <f t="array" ref="O3183">IF(LEN($A3183)&gt;0,SUMPRODUCT(($A3183=merged_names)*(_xlfn.TEXTAFTER(O$2, "At ")=merged_belt_colours)*merged_months_at_rank),"")</f>
        <v/>
      </c>
      <c r="P3183" s="18" t="str" cm="1">
        <f t="array" ref="P3183">IF(LEN($A3183)&gt;0,SUMPRODUCT(($A3183=merged_names)*(_xlfn.TEXTAFTER(P$2, "At ")=merged_belt_colours)*merged_months_at_rank),"")</f>
        <v/>
      </c>
      <c r="Q3183" s="18" t="str" cm="1">
        <f t="array" ref="Q3183">IF(LEN($A3183)&gt;0,SUMPRODUCT(($A3183=merged_names)*(_xlfn.TEXTAFTER(Q$2, "At ")=merged_belt_colours)*merged_months_at_rank),"")</f>
        <v/>
      </c>
      <c r="R3183" s="18" t="str" cm="1">
        <f t="array" ref="R3183">IF(LEN($A3183)&gt;0,SUMPRODUCT(($A3183=merged_names)*(_xlfn.TEXTAFTER(R$2, "At ")=merged_belt_colours)*merged_months_at_rank),"")</f>
        <v/>
      </c>
    </row>
    <row r="3184" spans="1:18" x14ac:dyDescent="0.25">
      <c r="A3184"/>
      <c r="B3184" s="15" t="str" cm="1">
        <f t="array" ref="B3184">IFERROR(IF(LEN(A3184)&gt;0, IF(SUMPRODUCT((Inactives[Key]=J3184)*(Inactives[Currently Inactive]))=1,"Inactive","Active"),""),"Active")</f>
        <v/>
      </c>
      <c r="C3184" s="16" t="str" cm="1">
        <f t="array" aca="1" ref="C3184" ca="1">IFERROR(_xlfn._xlws.FILTER(Inactives[Inactive On],(Inactives[Key]=J3184)*(Inactives[Currently Inactive]),""),"")</f>
        <v/>
      </c>
      <c r="D3184" s="16" t="str" cm="1">
        <f t="array" aca="1" ref="D3184" ca="1">IFERROR(INDEX(_xlfn.TEXTSPLIT(E3184," "),1),"")</f>
        <v/>
      </c>
      <c r="E3184" s="15" t="str" cm="1">
        <f t="array" aca="1" ref="E3184" ca="1">IFERROR(_xlfn._xlws.FILTER(merged_ranks,(merged_end_dates=DATE(9999,12,31))*(merged_names=A3184)),"")</f>
        <v/>
      </c>
      <c r="F3184" s="17" t="str">
        <f ca="1">_xlfn.XLOOKUP(J3184,Promotions[Promo Key],Promotions[Promo Date],"")</f>
        <v/>
      </c>
      <c r="G3184" s="18" t="str">
        <f t="shared" ca="1" si="211"/>
        <v/>
      </c>
      <c r="H3184" s="18" t="str">
        <f t="shared" ca="1" si="210"/>
        <v/>
      </c>
      <c r="I3184" s="17" t="str">
        <f>_xlfn.XLOOKUP(A3184,Students[Full Name],Students[Starting Rank],"")</f>
        <v/>
      </c>
      <c r="J3184" s="15" t="str">
        <f t="shared" ca="1" si="212"/>
        <v xml:space="preserve">: </v>
      </c>
      <c r="K3184" s="16" t="str">
        <f>_xlfn.XLOOKUP(A3184,Students[Full Name],Students[Start Date],"")</f>
        <v/>
      </c>
      <c r="L3184" s="18">
        <f t="shared" ca="1" si="213"/>
        <v>-1</v>
      </c>
      <c r="M3184" s="18" cm="1">
        <f t="array" aca="1" ref="M3184" ca="1">SUMPRODUCT(Inactives[Days Inactive]*(Inactives[Student]=A3184))/365</f>
        <v>0</v>
      </c>
      <c r="N3184" s="18" t="str" cm="1">
        <f t="array" ref="N3184">IF(LEN($A3184)&gt;0,SUMPRODUCT(($A3184=merged_names)*(_xlfn.TEXTAFTER(N$2, "At ")=merged_belt_colours)*merged_months_at_rank),"")</f>
        <v/>
      </c>
      <c r="O3184" s="18" t="str" cm="1">
        <f t="array" ref="O3184">IF(LEN($A3184)&gt;0,SUMPRODUCT(($A3184=merged_names)*(_xlfn.TEXTAFTER(O$2, "At ")=merged_belt_colours)*merged_months_at_rank),"")</f>
        <v/>
      </c>
      <c r="P3184" s="18" t="str" cm="1">
        <f t="array" ref="P3184">IF(LEN($A3184)&gt;0,SUMPRODUCT(($A3184=merged_names)*(_xlfn.TEXTAFTER(P$2, "At ")=merged_belt_colours)*merged_months_at_rank),"")</f>
        <v/>
      </c>
      <c r="Q3184" s="18" t="str" cm="1">
        <f t="array" ref="Q3184">IF(LEN($A3184)&gt;0,SUMPRODUCT(($A3184=merged_names)*(_xlfn.TEXTAFTER(Q$2, "At ")=merged_belt_colours)*merged_months_at_rank),"")</f>
        <v/>
      </c>
      <c r="R3184" s="18" t="str" cm="1">
        <f t="array" ref="R3184">IF(LEN($A3184)&gt;0,SUMPRODUCT(($A3184=merged_names)*(_xlfn.TEXTAFTER(R$2, "At ")=merged_belt_colours)*merged_months_at_rank),"")</f>
        <v/>
      </c>
    </row>
    <row r="3185" spans="1:18" x14ac:dyDescent="0.25">
      <c r="A3185"/>
      <c r="B3185" s="15" t="str" cm="1">
        <f t="array" ref="B3185">IFERROR(IF(LEN(A3185)&gt;0, IF(SUMPRODUCT((Inactives[Key]=J3185)*(Inactives[Currently Inactive]))=1,"Inactive","Active"),""),"Active")</f>
        <v/>
      </c>
      <c r="C3185" s="16" t="str" cm="1">
        <f t="array" aca="1" ref="C3185" ca="1">IFERROR(_xlfn._xlws.FILTER(Inactives[Inactive On],(Inactives[Key]=J3185)*(Inactives[Currently Inactive]),""),"")</f>
        <v/>
      </c>
      <c r="D3185" s="16" t="str" cm="1">
        <f t="array" aca="1" ref="D3185" ca="1">IFERROR(INDEX(_xlfn.TEXTSPLIT(E3185," "),1),"")</f>
        <v/>
      </c>
      <c r="E3185" s="15" t="str" cm="1">
        <f t="array" aca="1" ref="E3185" ca="1">IFERROR(_xlfn._xlws.FILTER(merged_ranks,(merged_end_dates=DATE(9999,12,31))*(merged_names=A3185)),"")</f>
        <v/>
      </c>
      <c r="F3185" s="17" t="str">
        <f ca="1">_xlfn.XLOOKUP(J3185,Promotions[Promo Key],Promotions[Promo Date],"")</f>
        <v/>
      </c>
      <c r="G3185" s="18" t="str">
        <f t="shared" ca="1" si="211"/>
        <v/>
      </c>
      <c r="H3185" s="18" t="str">
        <f t="shared" ca="1" si="210"/>
        <v/>
      </c>
      <c r="I3185" s="17" t="str">
        <f>_xlfn.XLOOKUP(A3185,Students[Full Name],Students[Starting Rank],"")</f>
        <v/>
      </c>
      <c r="J3185" s="15" t="str">
        <f t="shared" ca="1" si="212"/>
        <v xml:space="preserve">: </v>
      </c>
      <c r="K3185" s="16" t="str">
        <f>_xlfn.XLOOKUP(A3185,Students[Full Name],Students[Start Date],"")</f>
        <v/>
      </c>
      <c r="L3185" s="18">
        <f t="shared" ca="1" si="213"/>
        <v>-1</v>
      </c>
      <c r="M3185" s="18" cm="1">
        <f t="array" aca="1" ref="M3185" ca="1">SUMPRODUCT(Inactives[Days Inactive]*(Inactives[Student]=A3185))/365</f>
        <v>0</v>
      </c>
      <c r="N3185" s="18" t="str" cm="1">
        <f t="array" ref="N3185">IF(LEN($A3185)&gt;0,SUMPRODUCT(($A3185=merged_names)*(_xlfn.TEXTAFTER(N$2, "At ")=merged_belt_colours)*merged_months_at_rank),"")</f>
        <v/>
      </c>
      <c r="O3185" s="18" t="str" cm="1">
        <f t="array" ref="O3185">IF(LEN($A3185)&gt;0,SUMPRODUCT(($A3185=merged_names)*(_xlfn.TEXTAFTER(O$2, "At ")=merged_belt_colours)*merged_months_at_rank),"")</f>
        <v/>
      </c>
      <c r="P3185" s="18" t="str" cm="1">
        <f t="array" ref="P3185">IF(LEN($A3185)&gt;0,SUMPRODUCT(($A3185=merged_names)*(_xlfn.TEXTAFTER(P$2, "At ")=merged_belt_colours)*merged_months_at_rank),"")</f>
        <v/>
      </c>
      <c r="Q3185" s="18" t="str" cm="1">
        <f t="array" ref="Q3185">IF(LEN($A3185)&gt;0,SUMPRODUCT(($A3185=merged_names)*(_xlfn.TEXTAFTER(Q$2, "At ")=merged_belt_colours)*merged_months_at_rank),"")</f>
        <v/>
      </c>
      <c r="R3185" s="18" t="str" cm="1">
        <f t="array" ref="R3185">IF(LEN($A3185)&gt;0,SUMPRODUCT(($A3185=merged_names)*(_xlfn.TEXTAFTER(R$2, "At ")=merged_belt_colours)*merged_months_at_rank),"")</f>
        <v/>
      </c>
    </row>
    <row r="3186" spans="1:18" x14ac:dyDescent="0.25">
      <c r="A3186"/>
      <c r="B3186" s="15" t="str" cm="1">
        <f t="array" ref="B3186">IFERROR(IF(LEN(A3186)&gt;0, IF(SUMPRODUCT((Inactives[Key]=J3186)*(Inactives[Currently Inactive]))=1,"Inactive","Active"),""),"Active")</f>
        <v/>
      </c>
      <c r="C3186" s="16" t="str" cm="1">
        <f t="array" aca="1" ref="C3186" ca="1">IFERROR(_xlfn._xlws.FILTER(Inactives[Inactive On],(Inactives[Key]=J3186)*(Inactives[Currently Inactive]),""),"")</f>
        <v/>
      </c>
      <c r="D3186" s="16" t="str" cm="1">
        <f t="array" aca="1" ref="D3186" ca="1">IFERROR(INDEX(_xlfn.TEXTSPLIT(E3186," "),1),"")</f>
        <v/>
      </c>
      <c r="E3186" s="15" t="str" cm="1">
        <f t="array" aca="1" ref="E3186" ca="1">IFERROR(_xlfn._xlws.FILTER(merged_ranks,(merged_end_dates=DATE(9999,12,31))*(merged_names=A3186)),"")</f>
        <v/>
      </c>
      <c r="F3186" s="17" t="str">
        <f ca="1">_xlfn.XLOOKUP(J3186,Promotions[Promo Key],Promotions[Promo Date],"")</f>
        <v/>
      </c>
      <c r="G3186" s="18" t="str">
        <f t="shared" ca="1" si="211"/>
        <v/>
      </c>
      <c r="H3186" s="18" t="str">
        <f t="shared" ca="1" si="210"/>
        <v/>
      </c>
      <c r="I3186" s="17" t="str">
        <f>_xlfn.XLOOKUP(A3186,Students[Full Name],Students[Starting Rank],"")</f>
        <v/>
      </c>
      <c r="J3186" s="15" t="str">
        <f t="shared" ca="1" si="212"/>
        <v xml:space="preserve">: </v>
      </c>
      <c r="K3186" s="16" t="str">
        <f>_xlfn.XLOOKUP(A3186,Students[Full Name],Students[Start Date],"")</f>
        <v/>
      </c>
      <c r="L3186" s="18">
        <f t="shared" ca="1" si="213"/>
        <v>-1</v>
      </c>
      <c r="M3186" s="18" cm="1">
        <f t="array" aca="1" ref="M3186" ca="1">SUMPRODUCT(Inactives[Days Inactive]*(Inactives[Student]=A3186))/365</f>
        <v>0</v>
      </c>
      <c r="N3186" s="18" t="str" cm="1">
        <f t="array" ref="N3186">IF(LEN($A3186)&gt;0,SUMPRODUCT(($A3186=merged_names)*(_xlfn.TEXTAFTER(N$2, "At ")=merged_belt_colours)*merged_months_at_rank),"")</f>
        <v/>
      </c>
      <c r="O3186" s="18" t="str" cm="1">
        <f t="array" ref="O3186">IF(LEN($A3186)&gt;0,SUMPRODUCT(($A3186=merged_names)*(_xlfn.TEXTAFTER(O$2, "At ")=merged_belt_colours)*merged_months_at_rank),"")</f>
        <v/>
      </c>
      <c r="P3186" s="18" t="str" cm="1">
        <f t="array" ref="P3186">IF(LEN($A3186)&gt;0,SUMPRODUCT(($A3186=merged_names)*(_xlfn.TEXTAFTER(P$2, "At ")=merged_belt_colours)*merged_months_at_rank),"")</f>
        <v/>
      </c>
      <c r="Q3186" s="18" t="str" cm="1">
        <f t="array" ref="Q3186">IF(LEN($A3186)&gt;0,SUMPRODUCT(($A3186=merged_names)*(_xlfn.TEXTAFTER(Q$2, "At ")=merged_belt_colours)*merged_months_at_rank),"")</f>
        <v/>
      </c>
      <c r="R3186" s="18" t="str" cm="1">
        <f t="array" ref="R3186">IF(LEN($A3186)&gt;0,SUMPRODUCT(($A3186=merged_names)*(_xlfn.TEXTAFTER(R$2, "At ")=merged_belt_colours)*merged_months_at_rank),"")</f>
        <v/>
      </c>
    </row>
    <row r="3187" spans="1:18" x14ac:dyDescent="0.25">
      <c r="A3187"/>
      <c r="B3187" s="15" t="str" cm="1">
        <f t="array" ref="B3187">IFERROR(IF(LEN(A3187)&gt;0, IF(SUMPRODUCT((Inactives[Key]=J3187)*(Inactives[Currently Inactive]))=1,"Inactive","Active"),""),"Active")</f>
        <v/>
      </c>
      <c r="C3187" s="16" t="str" cm="1">
        <f t="array" aca="1" ref="C3187" ca="1">IFERROR(_xlfn._xlws.FILTER(Inactives[Inactive On],(Inactives[Key]=J3187)*(Inactives[Currently Inactive]),""),"")</f>
        <v/>
      </c>
      <c r="D3187" s="16" t="str" cm="1">
        <f t="array" aca="1" ref="D3187" ca="1">IFERROR(INDEX(_xlfn.TEXTSPLIT(E3187," "),1),"")</f>
        <v/>
      </c>
      <c r="E3187" s="15" t="str" cm="1">
        <f t="array" aca="1" ref="E3187" ca="1">IFERROR(_xlfn._xlws.FILTER(merged_ranks,(merged_end_dates=DATE(9999,12,31))*(merged_names=A3187)),"")</f>
        <v/>
      </c>
      <c r="F3187" s="17" t="str">
        <f ca="1">_xlfn.XLOOKUP(J3187,Promotions[Promo Key],Promotions[Promo Date],"")</f>
        <v/>
      </c>
      <c r="G3187" s="18" t="str">
        <f t="shared" ca="1" si="211"/>
        <v/>
      </c>
      <c r="H3187" s="18" t="str">
        <f t="shared" ca="1" si="210"/>
        <v/>
      </c>
      <c r="I3187" s="17" t="str">
        <f>_xlfn.XLOOKUP(A3187,Students[Full Name],Students[Starting Rank],"")</f>
        <v/>
      </c>
      <c r="J3187" s="15" t="str">
        <f t="shared" ca="1" si="212"/>
        <v xml:space="preserve">: </v>
      </c>
      <c r="K3187" s="16" t="str">
        <f>_xlfn.XLOOKUP(A3187,Students[Full Name],Students[Start Date],"")</f>
        <v/>
      </c>
      <c r="L3187" s="18">
        <f t="shared" ca="1" si="213"/>
        <v>-1</v>
      </c>
      <c r="M3187" s="18" cm="1">
        <f t="array" aca="1" ref="M3187" ca="1">SUMPRODUCT(Inactives[Days Inactive]*(Inactives[Student]=A3187))/365</f>
        <v>0</v>
      </c>
      <c r="N3187" s="18" t="str" cm="1">
        <f t="array" ref="N3187">IF(LEN($A3187)&gt;0,SUMPRODUCT(($A3187=merged_names)*(_xlfn.TEXTAFTER(N$2, "At ")=merged_belt_colours)*merged_months_at_rank),"")</f>
        <v/>
      </c>
      <c r="O3187" s="18" t="str" cm="1">
        <f t="array" ref="O3187">IF(LEN($A3187)&gt;0,SUMPRODUCT(($A3187=merged_names)*(_xlfn.TEXTAFTER(O$2, "At ")=merged_belt_colours)*merged_months_at_rank),"")</f>
        <v/>
      </c>
      <c r="P3187" s="18" t="str" cm="1">
        <f t="array" ref="P3187">IF(LEN($A3187)&gt;0,SUMPRODUCT(($A3187=merged_names)*(_xlfn.TEXTAFTER(P$2, "At ")=merged_belt_colours)*merged_months_at_rank),"")</f>
        <v/>
      </c>
      <c r="Q3187" s="18" t="str" cm="1">
        <f t="array" ref="Q3187">IF(LEN($A3187)&gt;0,SUMPRODUCT(($A3187=merged_names)*(_xlfn.TEXTAFTER(Q$2, "At ")=merged_belt_colours)*merged_months_at_rank),"")</f>
        <v/>
      </c>
      <c r="R3187" s="18" t="str" cm="1">
        <f t="array" ref="R3187">IF(LEN($A3187)&gt;0,SUMPRODUCT(($A3187=merged_names)*(_xlfn.TEXTAFTER(R$2, "At ")=merged_belt_colours)*merged_months_at_rank),"")</f>
        <v/>
      </c>
    </row>
    <row r="3188" spans="1:18" x14ac:dyDescent="0.25">
      <c r="A3188"/>
      <c r="B3188" s="15" t="str" cm="1">
        <f t="array" ref="B3188">IFERROR(IF(LEN(A3188)&gt;0, IF(SUMPRODUCT((Inactives[Key]=J3188)*(Inactives[Currently Inactive]))=1,"Inactive","Active"),""),"Active")</f>
        <v/>
      </c>
      <c r="C3188" s="16" t="str" cm="1">
        <f t="array" aca="1" ref="C3188" ca="1">IFERROR(_xlfn._xlws.FILTER(Inactives[Inactive On],(Inactives[Key]=J3188)*(Inactives[Currently Inactive]),""),"")</f>
        <v/>
      </c>
      <c r="D3188" s="16" t="str" cm="1">
        <f t="array" aca="1" ref="D3188" ca="1">IFERROR(INDEX(_xlfn.TEXTSPLIT(E3188," "),1),"")</f>
        <v/>
      </c>
      <c r="E3188" s="15" t="str" cm="1">
        <f t="array" aca="1" ref="E3188" ca="1">IFERROR(_xlfn._xlws.FILTER(merged_ranks,(merged_end_dates=DATE(9999,12,31))*(merged_names=A3188)),"")</f>
        <v/>
      </c>
      <c r="F3188" s="17" t="str">
        <f ca="1">_xlfn.XLOOKUP(J3188,Promotions[Promo Key],Promotions[Promo Date],"")</f>
        <v/>
      </c>
      <c r="G3188" s="18" t="str">
        <f t="shared" ca="1" si="211"/>
        <v/>
      </c>
      <c r="H3188" s="18" t="str">
        <f t="shared" ca="1" si="210"/>
        <v/>
      </c>
      <c r="I3188" s="17" t="str">
        <f>_xlfn.XLOOKUP(A3188,Students[Full Name],Students[Starting Rank],"")</f>
        <v/>
      </c>
      <c r="J3188" s="15" t="str">
        <f t="shared" ca="1" si="212"/>
        <v xml:space="preserve">: </v>
      </c>
      <c r="K3188" s="16" t="str">
        <f>_xlfn.XLOOKUP(A3188,Students[Full Name],Students[Start Date],"")</f>
        <v/>
      </c>
      <c r="L3188" s="18">
        <f t="shared" ca="1" si="213"/>
        <v>-1</v>
      </c>
      <c r="M3188" s="18" cm="1">
        <f t="array" aca="1" ref="M3188" ca="1">SUMPRODUCT(Inactives[Days Inactive]*(Inactives[Student]=A3188))/365</f>
        <v>0</v>
      </c>
      <c r="N3188" s="18" t="str" cm="1">
        <f t="array" ref="N3188">IF(LEN($A3188)&gt;0,SUMPRODUCT(($A3188=merged_names)*(_xlfn.TEXTAFTER(N$2, "At ")=merged_belt_colours)*merged_months_at_rank),"")</f>
        <v/>
      </c>
      <c r="O3188" s="18" t="str" cm="1">
        <f t="array" ref="O3188">IF(LEN($A3188)&gt;0,SUMPRODUCT(($A3188=merged_names)*(_xlfn.TEXTAFTER(O$2, "At ")=merged_belt_colours)*merged_months_at_rank),"")</f>
        <v/>
      </c>
      <c r="P3188" s="18" t="str" cm="1">
        <f t="array" ref="P3188">IF(LEN($A3188)&gt;0,SUMPRODUCT(($A3188=merged_names)*(_xlfn.TEXTAFTER(P$2, "At ")=merged_belt_colours)*merged_months_at_rank),"")</f>
        <v/>
      </c>
      <c r="Q3188" s="18" t="str" cm="1">
        <f t="array" ref="Q3188">IF(LEN($A3188)&gt;0,SUMPRODUCT(($A3188=merged_names)*(_xlfn.TEXTAFTER(Q$2, "At ")=merged_belt_colours)*merged_months_at_rank),"")</f>
        <v/>
      </c>
      <c r="R3188" s="18" t="str" cm="1">
        <f t="array" ref="R3188">IF(LEN($A3188)&gt;0,SUMPRODUCT(($A3188=merged_names)*(_xlfn.TEXTAFTER(R$2, "At ")=merged_belt_colours)*merged_months_at_rank),"")</f>
        <v/>
      </c>
    </row>
    <row r="3189" spans="1:18" x14ac:dyDescent="0.25">
      <c r="A3189"/>
      <c r="B3189" s="15" t="str" cm="1">
        <f t="array" ref="B3189">IFERROR(IF(LEN(A3189)&gt;0, IF(SUMPRODUCT((Inactives[Key]=J3189)*(Inactives[Currently Inactive]))=1,"Inactive","Active"),""),"Active")</f>
        <v/>
      </c>
      <c r="C3189" s="16" t="str" cm="1">
        <f t="array" aca="1" ref="C3189" ca="1">IFERROR(_xlfn._xlws.FILTER(Inactives[Inactive On],(Inactives[Key]=J3189)*(Inactives[Currently Inactive]),""),"")</f>
        <v/>
      </c>
      <c r="D3189" s="16" t="str" cm="1">
        <f t="array" aca="1" ref="D3189" ca="1">IFERROR(INDEX(_xlfn.TEXTSPLIT(E3189," "),1),"")</f>
        <v/>
      </c>
      <c r="E3189" s="15" t="str" cm="1">
        <f t="array" aca="1" ref="E3189" ca="1">IFERROR(_xlfn._xlws.FILTER(merged_ranks,(merged_end_dates=DATE(9999,12,31))*(merged_names=A3189)),"")</f>
        <v/>
      </c>
      <c r="F3189" s="17" t="str">
        <f ca="1">_xlfn.XLOOKUP(J3189,Promotions[Promo Key],Promotions[Promo Date],"")</f>
        <v/>
      </c>
      <c r="G3189" s="18" t="str">
        <f t="shared" ca="1" si="211"/>
        <v/>
      </c>
      <c r="H3189" s="18" t="str">
        <f t="shared" ca="1" si="210"/>
        <v/>
      </c>
      <c r="I3189" s="17" t="str">
        <f>_xlfn.XLOOKUP(A3189,Students[Full Name],Students[Starting Rank],"")</f>
        <v/>
      </c>
      <c r="J3189" s="15" t="str">
        <f t="shared" ca="1" si="212"/>
        <v xml:space="preserve">: </v>
      </c>
      <c r="K3189" s="16" t="str">
        <f>_xlfn.XLOOKUP(A3189,Students[Full Name],Students[Start Date],"")</f>
        <v/>
      </c>
      <c r="L3189" s="18">
        <f t="shared" ca="1" si="213"/>
        <v>-1</v>
      </c>
      <c r="M3189" s="18" cm="1">
        <f t="array" aca="1" ref="M3189" ca="1">SUMPRODUCT(Inactives[Days Inactive]*(Inactives[Student]=A3189))/365</f>
        <v>0</v>
      </c>
      <c r="N3189" s="18" t="str" cm="1">
        <f t="array" ref="N3189">IF(LEN($A3189)&gt;0,SUMPRODUCT(($A3189=merged_names)*(_xlfn.TEXTAFTER(N$2, "At ")=merged_belt_colours)*merged_months_at_rank),"")</f>
        <v/>
      </c>
      <c r="O3189" s="18" t="str" cm="1">
        <f t="array" ref="O3189">IF(LEN($A3189)&gt;0,SUMPRODUCT(($A3189=merged_names)*(_xlfn.TEXTAFTER(O$2, "At ")=merged_belt_colours)*merged_months_at_rank),"")</f>
        <v/>
      </c>
      <c r="P3189" s="18" t="str" cm="1">
        <f t="array" ref="P3189">IF(LEN($A3189)&gt;0,SUMPRODUCT(($A3189=merged_names)*(_xlfn.TEXTAFTER(P$2, "At ")=merged_belt_colours)*merged_months_at_rank),"")</f>
        <v/>
      </c>
      <c r="Q3189" s="18" t="str" cm="1">
        <f t="array" ref="Q3189">IF(LEN($A3189)&gt;0,SUMPRODUCT(($A3189=merged_names)*(_xlfn.TEXTAFTER(Q$2, "At ")=merged_belt_colours)*merged_months_at_rank),"")</f>
        <v/>
      </c>
      <c r="R3189" s="18" t="str" cm="1">
        <f t="array" ref="R3189">IF(LEN($A3189)&gt;0,SUMPRODUCT(($A3189=merged_names)*(_xlfn.TEXTAFTER(R$2, "At ")=merged_belt_colours)*merged_months_at_rank),"")</f>
        <v/>
      </c>
    </row>
    <row r="3190" spans="1:18" x14ac:dyDescent="0.25">
      <c r="A3190"/>
      <c r="B3190" s="15" t="str" cm="1">
        <f t="array" ref="B3190">IFERROR(IF(LEN(A3190)&gt;0, IF(SUMPRODUCT((Inactives[Key]=J3190)*(Inactives[Currently Inactive]))=1,"Inactive","Active"),""),"Active")</f>
        <v/>
      </c>
      <c r="C3190" s="16" t="str" cm="1">
        <f t="array" aca="1" ref="C3190" ca="1">IFERROR(_xlfn._xlws.FILTER(Inactives[Inactive On],(Inactives[Key]=J3190)*(Inactives[Currently Inactive]),""),"")</f>
        <v/>
      </c>
      <c r="D3190" s="16" t="str" cm="1">
        <f t="array" aca="1" ref="D3190" ca="1">IFERROR(INDEX(_xlfn.TEXTSPLIT(E3190," "),1),"")</f>
        <v/>
      </c>
      <c r="E3190" s="15" t="str" cm="1">
        <f t="array" aca="1" ref="E3190" ca="1">IFERROR(_xlfn._xlws.FILTER(merged_ranks,(merged_end_dates=DATE(9999,12,31))*(merged_names=A3190)),"")</f>
        <v/>
      </c>
      <c r="F3190" s="17" t="str">
        <f ca="1">_xlfn.XLOOKUP(J3190,Promotions[Promo Key],Promotions[Promo Date],"")</f>
        <v/>
      </c>
      <c r="G3190" s="18" t="str">
        <f t="shared" ca="1" si="211"/>
        <v/>
      </c>
      <c r="H3190" s="18" t="str">
        <f t="shared" ca="1" si="210"/>
        <v/>
      </c>
      <c r="I3190" s="17" t="str">
        <f>_xlfn.XLOOKUP(A3190,Students[Full Name],Students[Starting Rank],"")</f>
        <v/>
      </c>
      <c r="J3190" s="15" t="str">
        <f t="shared" ca="1" si="212"/>
        <v xml:space="preserve">: </v>
      </c>
      <c r="K3190" s="16" t="str">
        <f>_xlfn.XLOOKUP(A3190,Students[Full Name],Students[Start Date],"")</f>
        <v/>
      </c>
      <c r="L3190" s="18">
        <f t="shared" ca="1" si="213"/>
        <v>-1</v>
      </c>
      <c r="M3190" s="18" cm="1">
        <f t="array" aca="1" ref="M3190" ca="1">SUMPRODUCT(Inactives[Days Inactive]*(Inactives[Student]=A3190))/365</f>
        <v>0</v>
      </c>
      <c r="N3190" s="18" t="str" cm="1">
        <f t="array" ref="N3190">IF(LEN($A3190)&gt;0,SUMPRODUCT(($A3190=merged_names)*(_xlfn.TEXTAFTER(N$2, "At ")=merged_belt_colours)*merged_months_at_rank),"")</f>
        <v/>
      </c>
      <c r="O3190" s="18" t="str" cm="1">
        <f t="array" ref="O3190">IF(LEN($A3190)&gt;0,SUMPRODUCT(($A3190=merged_names)*(_xlfn.TEXTAFTER(O$2, "At ")=merged_belt_colours)*merged_months_at_rank),"")</f>
        <v/>
      </c>
      <c r="P3190" s="18" t="str" cm="1">
        <f t="array" ref="P3190">IF(LEN($A3190)&gt;0,SUMPRODUCT(($A3190=merged_names)*(_xlfn.TEXTAFTER(P$2, "At ")=merged_belt_colours)*merged_months_at_rank),"")</f>
        <v/>
      </c>
      <c r="Q3190" s="18" t="str" cm="1">
        <f t="array" ref="Q3190">IF(LEN($A3190)&gt;0,SUMPRODUCT(($A3190=merged_names)*(_xlfn.TEXTAFTER(Q$2, "At ")=merged_belt_colours)*merged_months_at_rank),"")</f>
        <v/>
      </c>
      <c r="R3190" s="18" t="str" cm="1">
        <f t="array" ref="R3190">IF(LEN($A3190)&gt;0,SUMPRODUCT(($A3190=merged_names)*(_xlfn.TEXTAFTER(R$2, "At ")=merged_belt_colours)*merged_months_at_rank),"")</f>
        <v/>
      </c>
    </row>
    <row r="3191" spans="1:18" x14ac:dyDescent="0.25">
      <c r="A3191"/>
      <c r="B3191" s="15" t="str" cm="1">
        <f t="array" ref="B3191">IFERROR(IF(LEN(A3191)&gt;0, IF(SUMPRODUCT((Inactives[Key]=J3191)*(Inactives[Currently Inactive]))=1,"Inactive","Active"),""),"Active")</f>
        <v/>
      </c>
      <c r="C3191" s="16" t="str" cm="1">
        <f t="array" aca="1" ref="C3191" ca="1">IFERROR(_xlfn._xlws.FILTER(Inactives[Inactive On],(Inactives[Key]=J3191)*(Inactives[Currently Inactive]),""),"")</f>
        <v/>
      </c>
      <c r="D3191" s="16" t="str" cm="1">
        <f t="array" aca="1" ref="D3191" ca="1">IFERROR(INDEX(_xlfn.TEXTSPLIT(E3191," "),1),"")</f>
        <v/>
      </c>
      <c r="E3191" s="15" t="str" cm="1">
        <f t="array" aca="1" ref="E3191" ca="1">IFERROR(_xlfn._xlws.FILTER(merged_ranks,(merged_end_dates=DATE(9999,12,31))*(merged_names=A3191)),"")</f>
        <v/>
      </c>
      <c r="F3191" s="17" t="str">
        <f ca="1">_xlfn.XLOOKUP(J3191,Promotions[Promo Key],Promotions[Promo Date],"")</f>
        <v/>
      </c>
      <c r="G3191" s="18" t="str">
        <f t="shared" ca="1" si="211"/>
        <v/>
      </c>
      <c r="H3191" s="18" t="str">
        <f t="shared" ca="1" si="210"/>
        <v/>
      </c>
      <c r="I3191" s="17" t="str">
        <f>_xlfn.XLOOKUP(A3191,Students[Full Name],Students[Starting Rank],"")</f>
        <v/>
      </c>
      <c r="J3191" s="15" t="str">
        <f t="shared" ca="1" si="212"/>
        <v xml:space="preserve">: </v>
      </c>
      <c r="K3191" s="16" t="str">
        <f>_xlfn.XLOOKUP(A3191,Students[Full Name],Students[Start Date],"")</f>
        <v/>
      </c>
      <c r="L3191" s="18">
        <f t="shared" ca="1" si="213"/>
        <v>-1</v>
      </c>
      <c r="M3191" s="18" cm="1">
        <f t="array" aca="1" ref="M3191" ca="1">SUMPRODUCT(Inactives[Days Inactive]*(Inactives[Student]=A3191))/365</f>
        <v>0</v>
      </c>
      <c r="N3191" s="18" t="str" cm="1">
        <f t="array" ref="N3191">IF(LEN($A3191)&gt;0,SUMPRODUCT(($A3191=merged_names)*(_xlfn.TEXTAFTER(N$2, "At ")=merged_belt_colours)*merged_months_at_rank),"")</f>
        <v/>
      </c>
      <c r="O3191" s="18" t="str" cm="1">
        <f t="array" ref="O3191">IF(LEN($A3191)&gt;0,SUMPRODUCT(($A3191=merged_names)*(_xlfn.TEXTAFTER(O$2, "At ")=merged_belt_colours)*merged_months_at_rank),"")</f>
        <v/>
      </c>
      <c r="P3191" s="18" t="str" cm="1">
        <f t="array" ref="P3191">IF(LEN($A3191)&gt;0,SUMPRODUCT(($A3191=merged_names)*(_xlfn.TEXTAFTER(P$2, "At ")=merged_belt_colours)*merged_months_at_rank),"")</f>
        <v/>
      </c>
      <c r="Q3191" s="18" t="str" cm="1">
        <f t="array" ref="Q3191">IF(LEN($A3191)&gt;0,SUMPRODUCT(($A3191=merged_names)*(_xlfn.TEXTAFTER(Q$2, "At ")=merged_belt_colours)*merged_months_at_rank),"")</f>
        <v/>
      </c>
      <c r="R3191" s="18" t="str" cm="1">
        <f t="array" ref="R3191">IF(LEN($A3191)&gt;0,SUMPRODUCT(($A3191=merged_names)*(_xlfn.TEXTAFTER(R$2, "At ")=merged_belt_colours)*merged_months_at_rank),"")</f>
        <v/>
      </c>
    </row>
    <row r="3192" spans="1:18" x14ac:dyDescent="0.25">
      <c r="A3192"/>
      <c r="B3192" s="15" t="str" cm="1">
        <f t="array" ref="B3192">IFERROR(IF(LEN(A3192)&gt;0, IF(SUMPRODUCT((Inactives[Key]=J3192)*(Inactives[Currently Inactive]))=1,"Inactive","Active"),""),"Active")</f>
        <v/>
      </c>
      <c r="C3192" s="16" t="str" cm="1">
        <f t="array" aca="1" ref="C3192" ca="1">IFERROR(_xlfn._xlws.FILTER(Inactives[Inactive On],(Inactives[Key]=J3192)*(Inactives[Currently Inactive]),""),"")</f>
        <v/>
      </c>
      <c r="D3192" s="16" t="str" cm="1">
        <f t="array" aca="1" ref="D3192" ca="1">IFERROR(INDEX(_xlfn.TEXTSPLIT(E3192," "),1),"")</f>
        <v/>
      </c>
      <c r="E3192" s="15" t="str" cm="1">
        <f t="array" aca="1" ref="E3192" ca="1">IFERROR(_xlfn._xlws.FILTER(merged_ranks,(merged_end_dates=DATE(9999,12,31))*(merged_names=A3192)),"")</f>
        <v/>
      </c>
      <c r="F3192" s="17" t="str">
        <f ca="1">_xlfn.XLOOKUP(J3192,Promotions[Promo Key],Promotions[Promo Date],"")</f>
        <v/>
      </c>
      <c r="G3192" s="18" t="str">
        <f t="shared" ca="1" si="211"/>
        <v/>
      </c>
      <c r="H3192" s="18" t="str">
        <f t="shared" ca="1" si="210"/>
        <v/>
      </c>
      <c r="I3192" s="17" t="str">
        <f>_xlfn.XLOOKUP(A3192,Students[Full Name],Students[Starting Rank],"")</f>
        <v/>
      </c>
      <c r="J3192" s="15" t="str">
        <f t="shared" ca="1" si="212"/>
        <v xml:space="preserve">: </v>
      </c>
      <c r="K3192" s="16" t="str">
        <f>_xlfn.XLOOKUP(A3192,Students[Full Name],Students[Start Date],"")</f>
        <v/>
      </c>
      <c r="L3192" s="18">
        <f t="shared" ca="1" si="213"/>
        <v>-1</v>
      </c>
      <c r="M3192" s="18" cm="1">
        <f t="array" aca="1" ref="M3192" ca="1">SUMPRODUCT(Inactives[Days Inactive]*(Inactives[Student]=A3192))/365</f>
        <v>0</v>
      </c>
      <c r="N3192" s="18" t="str" cm="1">
        <f t="array" ref="N3192">IF(LEN($A3192)&gt;0,SUMPRODUCT(($A3192=merged_names)*(_xlfn.TEXTAFTER(N$2, "At ")=merged_belt_colours)*merged_months_at_rank),"")</f>
        <v/>
      </c>
      <c r="O3192" s="18" t="str" cm="1">
        <f t="array" ref="O3192">IF(LEN($A3192)&gt;0,SUMPRODUCT(($A3192=merged_names)*(_xlfn.TEXTAFTER(O$2, "At ")=merged_belt_colours)*merged_months_at_rank),"")</f>
        <v/>
      </c>
      <c r="P3192" s="18" t="str" cm="1">
        <f t="array" ref="P3192">IF(LEN($A3192)&gt;0,SUMPRODUCT(($A3192=merged_names)*(_xlfn.TEXTAFTER(P$2, "At ")=merged_belt_colours)*merged_months_at_rank),"")</f>
        <v/>
      </c>
      <c r="Q3192" s="18" t="str" cm="1">
        <f t="array" ref="Q3192">IF(LEN($A3192)&gt;0,SUMPRODUCT(($A3192=merged_names)*(_xlfn.TEXTAFTER(Q$2, "At ")=merged_belt_colours)*merged_months_at_rank),"")</f>
        <v/>
      </c>
      <c r="R3192" s="18" t="str" cm="1">
        <f t="array" ref="R3192">IF(LEN($A3192)&gt;0,SUMPRODUCT(($A3192=merged_names)*(_xlfn.TEXTAFTER(R$2, "At ")=merged_belt_colours)*merged_months_at_rank),"")</f>
        <v/>
      </c>
    </row>
    <row r="3193" spans="1:18" x14ac:dyDescent="0.25">
      <c r="A3193"/>
      <c r="B3193" s="15" t="str" cm="1">
        <f t="array" ref="B3193">IFERROR(IF(LEN(A3193)&gt;0, IF(SUMPRODUCT((Inactives[Key]=J3193)*(Inactives[Currently Inactive]))=1,"Inactive","Active"),""),"Active")</f>
        <v/>
      </c>
      <c r="C3193" s="16" t="str" cm="1">
        <f t="array" aca="1" ref="C3193" ca="1">IFERROR(_xlfn._xlws.FILTER(Inactives[Inactive On],(Inactives[Key]=J3193)*(Inactives[Currently Inactive]),""),"")</f>
        <v/>
      </c>
      <c r="D3193" s="16" t="str" cm="1">
        <f t="array" aca="1" ref="D3193" ca="1">IFERROR(INDEX(_xlfn.TEXTSPLIT(E3193," "),1),"")</f>
        <v/>
      </c>
      <c r="E3193" s="15" t="str" cm="1">
        <f t="array" aca="1" ref="E3193" ca="1">IFERROR(_xlfn._xlws.FILTER(merged_ranks,(merged_end_dates=DATE(9999,12,31))*(merged_names=A3193)),"")</f>
        <v/>
      </c>
      <c r="F3193" s="17" t="str">
        <f ca="1">_xlfn.XLOOKUP(J3193,Promotions[Promo Key],Promotions[Promo Date],"")</f>
        <v/>
      </c>
      <c r="G3193" s="18" t="str">
        <f t="shared" ca="1" si="211"/>
        <v/>
      </c>
      <c r="H3193" s="18" t="str">
        <f t="shared" ca="1" si="210"/>
        <v/>
      </c>
      <c r="I3193" s="17" t="str">
        <f>_xlfn.XLOOKUP(A3193,Students[Full Name],Students[Starting Rank],"")</f>
        <v/>
      </c>
      <c r="J3193" s="15" t="str">
        <f t="shared" ca="1" si="212"/>
        <v xml:space="preserve">: </v>
      </c>
      <c r="K3193" s="16" t="str">
        <f>_xlfn.XLOOKUP(A3193,Students[Full Name],Students[Start Date],"")</f>
        <v/>
      </c>
      <c r="L3193" s="18">
        <f t="shared" ca="1" si="213"/>
        <v>-1</v>
      </c>
      <c r="M3193" s="18" cm="1">
        <f t="array" aca="1" ref="M3193" ca="1">SUMPRODUCT(Inactives[Days Inactive]*(Inactives[Student]=A3193))/365</f>
        <v>0</v>
      </c>
      <c r="N3193" s="18" t="str" cm="1">
        <f t="array" ref="N3193">IF(LEN($A3193)&gt;0,SUMPRODUCT(($A3193=merged_names)*(_xlfn.TEXTAFTER(N$2, "At ")=merged_belt_colours)*merged_months_at_rank),"")</f>
        <v/>
      </c>
      <c r="O3193" s="18" t="str" cm="1">
        <f t="array" ref="O3193">IF(LEN($A3193)&gt;0,SUMPRODUCT(($A3193=merged_names)*(_xlfn.TEXTAFTER(O$2, "At ")=merged_belt_colours)*merged_months_at_rank),"")</f>
        <v/>
      </c>
      <c r="P3193" s="18" t="str" cm="1">
        <f t="array" ref="P3193">IF(LEN($A3193)&gt;0,SUMPRODUCT(($A3193=merged_names)*(_xlfn.TEXTAFTER(P$2, "At ")=merged_belt_colours)*merged_months_at_rank),"")</f>
        <v/>
      </c>
      <c r="Q3193" s="18" t="str" cm="1">
        <f t="array" ref="Q3193">IF(LEN($A3193)&gt;0,SUMPRODUCT(($A3193=merged_names)*(_xlfn.TEXTAFTER(Q$2, "At ")=merged_belt_colours)*merged_months_at_rank),"")</f>
        <v/>
      </c>
      <c r="R3193" s="18" t="str" cm="1">
        <f t="array" ref="R3193">IF(LEN($A3193)&gt;0,SUMPRODUCT(($A3193=merged_names)*(_xlfn.TEXTAFTER(R$2, "At ")=merged_belt_colours)*merged_months_at_rank),"")</f>
        <v/>
      </c>
    </row>
    <row r="3194" spans="1:18" x14ac:dyDescent="0.25">
      <c r="A3194"/>
      <c r="B3194" s="15" t="str" cm="1">
        <f t="array" ref="B3194">IFERROR(IF(LEN(A3194)&gt;0, IF(SUMPRODUCT((Inactives[Key]=J3194)*(Inactives[Currently Inactive]))=1,"Inactive","Active"),""),"Active")</f>
        <v/>
      </c>
      <c r="C3194" s="16" t="str" cm="1">
        <f t="array" aca="1" ref="C3194" ca="1">IFERROR(_xlfn._xlws.FILTER(Inactives[Inactive On],(Inactives[Key]=J3194)*(Inactives[Currently Inactive]),""),"")</f>
        <v/>
      </c>
      <c r="D3194" s="16" t="str" cm="1">
        <f t="array" aca="1" ref="D3194" ca="1">IFERROR(INDEX(_xlfn.TEXTSPLIT(E3194," "),1),"")</f>
        <v/>
      </c>
      <c r="E3194" s="15" t="str" cm="1">
        <f t="array" aca="1" ref="E3194" ca="1">IFERROR(_xlfn._xlws.FILTER(merged_ranks,(merged_end_dates=DATE(9999,12,31))*(merged_names=A3194)),"")</f>
        <v/>
      </c>
      <c r="F3194" s="17" t="str">
        <f ca="1">_xlfn.XLOOKUP(J3194,Promotions[Promo Key],Promotions[Promo Date],"")</f>
        <v/>
      </c>
      <c r="G3194" s="18" t="str">
        <f t="shared" ca="1" si="211"/>
        <v/>
      </c>
      <c r="H3194" s="18" t="str">
        <f t="shared" ca="1" si="210"/>
        <v/>
      </c>
      <c r="I3194" s="17" t="str">
        <f>_xlfn.XLOOKUP(A3194,Students[Full Name],Students[Starting Rank],"")</f>
        <v/>
      </c>
      <c r="J3194" s="15" t="str">
        <f t="shared" ca="1" si="212"/>
        <v xml:space="preserve">: </v>
      </c>
      <c r="K3194" s="16" t="str">
        <f>_xlfn.XLOOKUP(A3194,Students[Full Name],Students[Start Date],"")</f>
        <v/>
      </c>
      <c r="L3194" s="18">
        <f t="shared" ca="1" si="213"/>
        <v>-1</v>
      </c>
      <c r="M3194" s="18" cm="1">
        <f t="array" aca="1" ref="M3194" ca="1">SUMPRODUCT(Inactives[Days Inactive]*(Inactives[Student]=A3194))/365</f>
        <v>0</v>
      </c>
      <c r="N3194" s="18" t="str" cm="1">
        <f t="array" ref="N3194">IF(LEN($A3194)&gt;0,SUMPRODUCT(($A3194=merged_names)*(_xlfn.TEXTAFTER(N$2, "At ")=merged_belt_colours)*merged_months_at_rank),"")</f>
        <v/>
      </c>
      <c r="O3194" s="18" t="str" cm="1">
        <f t="array" ref="O3194">IF(LEN($A3194)&gt;0,SUMPRODUCT(($A3194=merged_names)*(_xlfn.TEXTAFTER(O$2, "At ")=merged_belt_colours)*merged_months_at_rank),"")</f>
        <v/>
      </c>
      <c r="P3194" s="18" t="str" cm="1">
        <f t="array" ref="P3194">IF(LEN($A3194)&gt;0,SUMPRODUCT(($A3194=merged_names)*(_xlfn.TEXTAFTER(P$2, "At ")=merged_belt_colours)*merged_months_at_rank),"")</f>
        <v/>
      </c>
      <c r="Q3194" s="18" t="str" cm="1">
        <f t="array" ref="Q3194">IF(LEN($A3194)&gt;0,SUMPRODUCT(($A3194=merged_names)*(_xlfn.TEXTAFTER(Q$2, "At ")=merged_belt_colours)*merged_months_at_rank),"")</f>
        <v/>
      </c>
      <c r="R3194" s="18" t="str" cm="1">
        <f t="array" ref="R3194">IF(LEN($A3194)&gt;0,SUMPRODUCT(($A3194=merged_names)*(_xlfn.TEXTAFTER(R$2, "At ")=merged_belt_colours)*merged_months_at_rank),"")</f>
        <v/>
      </c>
    </row>
    <row r="3195" spans="1:18" x14ac:dyDescent="0.25">
      <c r="A3195"/>
      <c r="B3195" s="15" t="str" cm="1">
        <f t="array" ref="B3195">IFERROR(IF(LEN(A3195)&gt;0, IF(SUMPRODUCT((Inactives[Key]=J3195)*(Inactives[Currently Inactive]))=1,"Inactive","Active"),""),"Active")</f>
        <v/>
      </c>
      <c r="C3195" s="16" t="str" cm="1">
        <f t="array" aca="1" ref="C3195" ca="1">IFERROR(_xlfn._xlws.FILTER(Inactives[Inactive On],(Inactives[Key]=J3195)*(Inactives[Currently Inactive]),""),"")</f>
        <v/>
      </c>
      <c r="D3195" s="16" t="str" cm="1">
        <f t="array" aca="1" ref="D3195" ca="1">IFERROR(INDEX(_xlfn.TEXTSPLIT(E3195," "),1),"")</f>
        <v/>
      </c>
      <c r="E3195" s="15" t="str" cm="1">
        <f t="array" aca="1" ref="E3195" ca="1">IFERROR(_xlfn._xlws.FILTER(merged_ranks,(merged_end_dates=DATE(9999,12,31))*(merged_names=A3195)),"")</f>
        <v/>
      </c>
      <c r="F3195" s="17" t="str">
        <f ca="1">_xlfn.XLOOKUP(J3195,Promotions[Promo Key],Promotions[Promo Date],"")</f>
        <v/>
      </c>
      <c r="G3195" s="18" t="str">
        <f t="shared" ca="1" si="211"/>
        <v/>
      </c>
      <c r="H3195" s="18" t="str">
        <f t="shared" ca="1" si="210"/>
        <v/>
      </c>
      <c r="I3195" s="17" t="str">
        <f>_xlfn.XLOOKUP(A3195,Students[Full Name],Students[Starting Rank],"")</f>
        <v/>
      </c>
      <c r="J3195" s="15" t="str">
        <f t="shared" ca="1" si="212"/>
        <v xml:space="preserve">: </v>
      </c>
      <c r="K3195" s="16" t="str">
        <f>_xlfn.XLOOKUP(A3195,Students[Full Name],Students[Start Date],"")</f>
        <v/>
      </c>
      <c r="L3195" s="18">
        <f t="shared" ca="1" si="213"/>
        <v>-1</v>
      </c>
      <c r="M3195" s="18" cm="1">
        <f t="array" aca="1" ref="M3195" ca="1">SUMPRODUCT(Inactives[Days Inactive]*(Inactives[Student]=A3195))/365</f>
        <v>0</v>
      </c>
      <c r="N3195" s="18" t="str" cm="1">
        <f t="array" ref="N3195">IF(LEN($A3195)&gt;0,SUMPRODUCT(($A3195=merged_names)*(_xlfn.TEXTAFTER(N$2, "At ")=merged_belt_colours)*merged_months_at_rank),"")</f>
        <v/>
      </c>
      <c r="O3195" s="18" t="str" cm="1">
        <f t="array" ref="O3195">IF(LEN($A3195)&gt;0,SUMPRODUCT(($A3195=merged_names)*(_xlfn.TEXTAFTER(O$2, "At ")=merged_belt_colours)*merged_months_at_rank),"")</f>
        <v/>
      </c>
      <c r="P3195" s="18" t="str" cm="1">
        <f t="array" ref="P3195">IF(LEN($A3195)&gt;0,SUMPRODUCT(($A3195=merged_names)*(_xlfn.TEXTAFTER(P$2, "At ")=merged_belt_colours)*merged_months_at_rank),"")</f>
        <v/>
      </c>
      <c r="Q3195" s="18" t="str" cm="1">
        <f t="array" ref="Q3195">IF(LEN($A3195)&gt;0,SUMPRODUCT(($A3195=merged_names)*(_xlfn.TEXTAFTER(Q$2, "At ")=merged_belt_colours)*merged_months_at_rank),"")</f>
        <v/>
      </c>
      <c r="R3195" s="18" t="str" cm="1">
        <f t="array" ref="R3195">IF(LEN($A3195)&gt;0,SUMPRODUCT(($A3195=merged_names)*(_xlfn.TEXTAFTER(R$2, "At ")=merged_belt_colours)*merged_months_at_rank),"")</f>
        <v/>
      </c>
    </row>
    <row r="3196" spans="1:18" x14ac:dyDescent="0.25">
      <c r="A3196"/>
      <c r="B3196" s="15" t="str" cm="1">
        <f t="array" ref="B3196">IFERROR(IF(LEN(A3196)&gt;0, IF(SUMPRODUCT((Inactives[Key]=J3196)*(Inactives[Currently Inactive]))=1,"Inactive","Active"),""),"Active")</f>
        <v/>
      </c>
      <c r="C3196" s="16" t="str" cm="1">
        <f t="array" aca="1" ref="C3196" ca="1">IFERROR(_xlfn._xlws.FILTER(Inactives[Inactive On],(Inactives[Key]=J3196)*(Inactives[Currently Inactive]),""),"")</f>
        <v/>
      </c>
      <c r="D3196" s="16" t="str" cm="1">
        <f t="array" aca="1" ref="D3196" ca="1">IFERROR(INDEX(_xlfn.TEXTSPLIT(E3196," "),1),"")</f>
        <v/>
      </c>
      <c r="E3196" s="15" t="str" cm="1">
        <f t="array" aca="1" ref="E3196" ca="1">IFERROR(_xlfn._xlws.FILTER(merged_ranks,(merged_end_dates=DATE(9999,12,31))*(merged_names=A3196)),"")</f>
        <v/>
      </c>
      <c r="F3196" s="17" t="str">
        <f ca="1">_xlfn.XLOOKUP(J3196,Promotions[Promo Key],Promotions[Promo Date],"")</f>
        <v/>
      </c>
      <c r="G3196" s="18" t="str">
        <f t="shared" ca="1" si="211"/>
        <v/>
      </c>
      <c r="H3196" s="18" t="str">
        <f t="shared" ca="1" si="210"/>
        <v/>
      </c>
      <c r="I3196" s="17" t="str">
        <f>_xlfn.XLOOKUP(A3196,Students[Full Name],Students[Starting Rank],"")</f>
        <v/>
      </c>
      <c r="J3196" s="15" t="str">
        <f t="shared" ca="1" si="212"/>
        <v xml:space="preserve">: </v>
      </c>
      <c r="K3196" s="16" t="str">
        <f>_xlfn.XLOOKUP(A3196,Students[Full Name],Students[Start Date],"")</f>
        <v/>
      </c>
      <c r="L3196" s="18">
        <f t="shared" ca="1" si="213"/>
        <v>-1</v>
      </c>
      <c r="M3196" s="18" cm="1">
        <f t="array" aca="1" ref="M3196" ca="1">SUMPRODUCT(Inactives[Days Inactive]*(Inactives[Student]=A3196))/365</f>
        <v>0</v>
      </c>
      <c r="N3196" s="18" t="str" cm="1">
        <f t="array" ref="N3196">IF(LEN($A3196)&gt;0,SUMPRODUCT(($A3196=merged_names)*(_xlfn.TEXTAFTER(N$2, "At ")=merged_belt_colours)*merged_months_at_rank),"")</f>
        <v/>
      </c>
      <c r="O3196" s="18" t="str" cm="1">
        <f t="array" ref="O3196">IF(LEN($A3196)&gt;0,SUMPRODUCT(($A3196=merged_names)*(_xlfn.TEXTAFTER(O$2, "At ")=merged_belt_colours)*merged_months_at_rank),"")</f>
        <v/>
      </c>
      <c r="P3196" s="18" t="str" cm="1">
        <f t="array" ref="P3196">IF(LEN($A3196)&gt;0,SUMPRODUCT(($A3196=merged_names)*(_xlfn.TEXTAFTER(P$2, "At ")=merged_belt_colours)*merged_months_at_rank),"")</f>
        <v/>
      </c>
      <c r="Q3196" s="18" t="str" cm="1">
        <f t="array" ref="Q3196">IF(LEN($A3196)&gt;0,SUMPRODUCT(($A3196=merged_names)*(_xlfn.TEXTAFTER(Q$2, "At ")=merged_belt_colours)*merged_months_at_rank),"")</f>
        <v/>
      </c>
      <c r="R3196" s="18" t="str" cm="1">
        <f t="array" ref="R3196">IF(LEN($A3196)&gt;0,SUMPRODUCT(($A3196=merged_names)*(_xlfn.TEXTAFTER(R$2, "At ")=merged_belt_colours)*merged_months_at_rank),"")</f>
        <v/>
      </c>
    </row>
    <row r="3197" spans="1:18" x14ac:dyDescent="0.25">
      <c r="A3197"/>
      <c r="B3197" s="15" t="str" cm="1">
        <f t="array" ref="B3197">IFERROR(IF(LEN(A3197)&gt;0, IF(SUMPRODUCT((Inactives[Key]=J3197)*(Inactives[Currently Inactive]))=1,"Inactive","Active"),""),"Active")</f>
        <v/>
      </c>
      <c r="C3197" s="16" t="str" cm="1">
        <f t="array" aca="1" ref="C3197" ca="1">IFERROR(_xlfn._xlws.FILTER(Inactives[Inactive On],(Inactives[Key]=J3197)*(Inactives[Currently Inactive]),""),"")</f>
        <v/>
      </c>
      <c r="D3197" s="16" t="str" cm="1">
        <f t="array" aca="1" ref="D3197" ca="1">IFERROR(INDEX(_xlfn.TEXTSPLIT(E3197," "),1),"")</f>
        <v/>
      </c>
      <c r="E3197" s="15" t="str" cm="1">
        <f t="array" aca="1" ref="E3197" ca="1">IFERROR(_xlfn._xlws.FILTER(merged_ranks,(merged_end_dates=DATE(9999,12,31))*(merged_names=A3197)),"")</f>
        <v/>
      </c>
      <c r="F3197" s="17" t="str">
        <f ca="1">_xlfn.XLOOKUP(J3197,Promotions[Promo Key],Promotions[Promo Date],"")</f>
        <v/>
      </c>
      <c r="G3197" s="18" t="str">
        <f t="shared" ca="1" si="211"/>
        <v/>
      </c>
      <c r="H3197" s="18" t="str">
        <f t="shared" ca="1" si="210"/>
        <v/>
      </c>
      <c r="I3197" s="17" t="str">
        <f>_xlfn.XLOOKUP(A3197,Students[Full Name],Students[Starting Rank],"")</f>
        <v/>
      </c>
      <c r="J3197" s="15" t="str">
        <f t="shared" ca="1" si="212"/>
        <v xml:space="preserve">: </v>
      </c>
      <c r="K3197" s="16" t="str">
        <f>_xlfn.XLOOKUP(A3197,Students[Full Name],Students[Start Date],"")</f>
        <v/>
      </c>
      <c r="L3197" s="18">
        <f t="shared" ca="1" si="213"/>
        <v>-1</v>
      </c>
      <c r="M3197" s="18" cm="1">
        <f t="array" aca="1" ref="M3197" ca="1">SUMPRODUCT(Inactives[Days Inactive]*(Inactives[Student]=A3197))/365</f>
        <v>0</v>
      </c>
      <c r="N3197" s="18" t="str" cm="1">
        <f t="array" ref="N3197">IF(LEN($A3197)&gt;0,SUMPRODUCT(($A3197=merged_names)*(_xlfn.TEXTAFTER(N$2, "At ")=merged_belt_colours)*merged_months_at_rank),"")</f>
        <v/>
      </c>
      <c r="O3197" s="18" t="str" cm="1">
        <f t="array" ref="O3197">IF(LEN($A3197)&gt;0,SUMPRODUCT(($A3197=merged_names)*(_xlfn.TEXTAFTER(O$2, "At ")=merged_belt_colours)*merged_months_at_rank),"")</f>
        <v/>
      </c>
      <c r="P3197" s="18" t="str" cm="1">
        <f t="array" ref="P3197">IF(LEN($A3197)&gt;0,SUMPRODUCT(($A3197=merged_names)*(_xlfn.TEXTAFTER(P$2, "At ")=merged_belt_colours)*merged_months_at_rank),"")</f>
        <v/>
      </c>
      <c r="Q3197" s="18" t="str" cm="1">
        <f t="array" ref="Q3197">IF(LEN($A3197)&gt;0,SUMPRODUCT(($A3197=merged_names)*(_xlfn.TEXTAFTER(Q$2, "At ")=merged_belt_colours)*merged_months_at_rank),"")</f>
        <v/>
      </c>
      <c r="R3197" s="18" t="str" cm="1">
        <f t="array" ref="R3197">IF(LEN($A3197)&gt;0,SUMPRODUCT(($A3197=merged_names)*(_xlfn.TEXTAFTER(R$2, "At ")=merged_belt_colours)*merged_months_at_rank),"")</f>
        <v/>
      </c>
    </row>
    <row r="3198" spans="1:18" x14ac:dyDescent="0.25">
      <c r="A3198"/>
      <c r="B3198" s="15" t="str" cm="1">
        <f t="array" ref="B3198">IFERROR(IF(LEN(A3198)&gt;0, IF(SUMPRODUCT((Inactives[Key]=J3198)*(Inactives[Currently Inactive]))=1,"Inactive","Active"),""),"Active")</f>
        <v/>
      </c>
      <c r="C3198" s="16" t="str" cm="1">
        <f t="array" aca="1" ref="C3198" ca="1">IFERROR(_xlfn._xlws.FILTER(Inactives[Inactive On],(Inactives[Key]=J3198)*(Inactives[Currently Inactive]),""),"")</f>
        <v/>
      </c>
      <c r="D3198" s="16" t="str" cm="1">
        <f t="array" aca="1" ref="D3198" ca="1">IFERROR(INDEX(_xlfn.TEXTSPLIT(E3198," "),1),"")</f>
        <v/>
      </c>
      <c r="E3198" s="15" t="str" cm="1">
        <f t="array" aca="1" ref="E3198" ca="1">IFERROR(_xlfn._xlws.FILTER(merged_ranks,(merged_end_dates=DATE(9999,12,31))*(merged_names=A3198)),"")</f>
        <v/>
      </c>
      <c r="F3198" s="17" t="str">
        <f ca="1">_xlfn.XLOOKUP(J3198,Promotions[Promo Key],Promotions[Promo Date],"")</f>
        <v/>
      </c>
      <c r="G3198" s="18" t="str">
        <f t="shared" ca="1" si="211"/>
        <v/>
      </c>
      <c r="H3198" s="18" t="str">
        <f t="shared" ca="1" si="210"/>
        <v/>
      </c>
      <c r="I3198" s="17" t="str">
        <f>_xlfn.XLOOKUP(A3198,Students[Full Name],Students[Starting Rank],"")</f>
        <v/>
      </c>
      <c r="J3198" s="15" t="str">
        <f t="shared" ca="1" si="212"/>
        <v xml:space="preserve">: </v>
      </c>
      <c r="K3198" s="16" t="str">
        <f>_xlfn.XLOOKUP(A3198,Students[Full Name],Students[Start Date],"")</f>
        <v/>
      </c>
      <c r="L3198" s="18">
        <f t="shared" ca="1" si="213"/>
        <v>-1</v>
      </c>
      <c r="M3198" s="18" cm="1">
        <f t="array" aca="1" ref="M3198" ca="1">SUMPRODUCT(Inactives[Days Inactive]*(Inactives[Student]=A3198))/365</f>
        <v>0</v>
      </c>
      <c r="N3198" s="18" t="str" cm="1">
        <f t="array" ref="N3198">IF(LEN($A3198)&gt;0,SUMPRODUCT(($A3198=merged_names)*(_xlfn.TEXTAFTER(N$2, "At ")=merged_belt_colours)*merged_months_at_rank),"")</f>
        <v/>
      </c>
      <c r="O3198" s="18" t="str" cm="1">
        <f t="array" ref="O3198">IF(LEN($A3198)&gt;0,SUMPRODUCT(($A3198=merged_names)*(_xlfn.TEXTAFTER(O$2, "At ")=merged_belt_colours)*merged_months_at_rank),"")</f>
        <v/>
      </c>
      <c r="P3198" s="18" t="str" cm="1">
        <f t="array" ref="P3198">IF(LEN($A3198)&gt;0,SUMPRODUCT(($A3198=merged_names)*(_xlfn.TEXTAFTER(P$2, "At ")=merged_belt_colours)*merged_months_at_rank),"")</f>
        <v/>
      </c>
      <c r="Q3198" s="18" t="str" cm="1">
        <f t="array" ref="Q3198">IF(LEN($A3198)&gt;0,SUMPRODUCT(($A3198=merged_names)*(_xlfn.TEXTAFTER(Q$2, "At ")=merged_belt_colours)*merged_months_at_rank),"")</f>
        <v/>
      </c>
      <c r="R3198" s="18" t="str" cm="1">
        <f t="array" ref="R3198">IF(LEN($A3198)&gt;0,SUMPRODUCT(($A3198=merged_names)*(_xlfn.TEXTAFTER(R$2, "At ")=merged_belt_colours)*merged_months_at_rank),"")</f>
        <v/>
      </c>
    </row>
    <row r="3199" spans="1:18" x14ac:dyDescent="0.25">
      <c r="A3199"/>
      <c r="B3199" s="15" t="str" cm="1">
        <f t="array" ref="B3199">IFERROR(IF(LEN(A3199)&gt;0, IF(SUMPRODUCT((Inactives[Key]=J3199)*(Inactives[Currently Inactive]))=1,"Inactive","Active"),""),"Active")</f>
        <v/>
      </c>
      <c r="C3199" s="16" t="str" cm="1">
        <f t="array" aca="1" ref="C3199" ca="1">IFERROR(_xlfn._xlws.FILTER(Inactives[Inactive On],(Inactives[Key]=J3199)*(Inactives[Currently Inactive]),""),"")</f>
        <v/>
      </c>
      <c r="D3199" s="16" t="str" cm="1">
        <f t="array" aca="1" ref="D3199" ca="1">IFERROR(INDEX(_xlfn.TEXTSPLIT(E3199," "),1),"")</f>
        <v/>
      </c>
      <c r="E3199" s="15" t="str" cm="1">
        <f t="array" aca="1" ref="E3199" ca="1">IFERROR(_xlfn._xlws.FILTER(merged_ranks,(merged_end_dates=DATE(9999,12,31))*(merged_names=A3199)),"")</f>
        <v/>
      </c>
      <c r="F3199" s="17" t="str">
        <f ca="1">_xlfn.XLOOKUP(J3199,Promotions[Promo Key],Promotions[Promo Date],"")</f>
        <v/>
      </c>
      <c r="G3199" s="18" t="str">
        <f t="shared" ca="1" si="211"/>
        <v/>
      </c>
      <c r="H3199" s="18" t="str">
        <f t="shared" ca="1" si="210"/>
        <v/>
      </c>
      <c r="I3199" s="17" t="str">
        <f>_xlfn.XLOOKUP(A3199,Students[Full Name],Students[Starting Rank],"")</f>
        <v/>
      </c>
      <c r="J3199" s="15" t="str">
        <f t="shared" ca="1" si="212"/>
        <v xml:space="preserve">: </v>
      </c>
      <c r="K3199" s="16" t="str">
        <f>_xlfn.XLOOKUP(A3199,Students[Full Name],Students[Start Date],"")</f>
        <v/>
      </c>
      <c r="L3199" s="18">
        <f t="shared" ca="1" si="213"/>
        <v>-1</v>
      </c>
      <c r="M3199" s="18" cm="1">
        <f t="array" aca="1" ref="M3199" ca="1">SUMPRODUCT(Inactives[Days Inactive]*(Inactives[Student]=A3199))/365</f>
        <v>0</v>
      </c>
      <c r="N3199" s="18" t="str" cm="1">
        <f t="array" ref="N3199">IF(LEN($A3199)&gt;0,SUMPRODUCT(($A3199=merged_names)*(_xlfn.TEXTAFTER(N$2, "At ")=merged_belt_colours)*merged_months_at_rank),"")</f>
        <v/>
      </c>
      <c r="O3199" s="18" t="str" cm="1">
        <f t="array" ref="O3199">IF(LEN($A3199)&gt;0,SUMPRODUCT(($A3199=merged_names)*(_xlfn.TEXTAFTER(O$2, "At ")=merged_belt_colours)*merged_months_at_rank),"")</f>
        <v/>
      </c>
      <c r="P3199" s="18" t="str" cm="1">
        <f t="array" ref="P3199">IF(LEN($A3199)&gt;0,SUMPRODUCT(($A3199=merged_names)*(_xlfn.TEXTAFTER(P$2, "At ")=merged_belt_colours)*merged_months_at_rank),"")</f>
        <v/>
      </c>
      <c r="Q3199" s="18" t="str" cm="1">
        <f t="array" ref="Q3199">IF(LEN($A3199)&gt;0,SUMPRODUCT(($A3199=merged_names)*(_xlfn.TEXTAFTER(Q$2, "At ")=merged_belt_colours)*merged_months_at_rank),"")</f>
        <v/>
      </c>
      <c r="R3199" s="18" t="str" cm="1">
        <f t="array" ref="R3199">IF(LEN($A3199)&gt;0,SUMPRODUCT(($A3199=merged_names)*(_xlfn.TEXTAFTER(R$2, "At ")=merged_belt_colours)*merged_months_at_rank),"")</f>
        <v/>
      </c>
    </row>
    <row r="3200" spans="1:18" x14ac:dyDescent="0.25">
      <c r="A3200"/>
      <c r="B3200" s="15" t="str" cm="1">
        <f t="array" ref="B3200">IFERROR(IF(LEN(A3200)&gt;0, IF(SUMPRODUCT((Inactives[Key]=J3200)*(Inactives[Currently Inactive]))=1,"Inactive","Active"),""),"Active")</f>
        <v/>
      </c>
      <c r="C3200" s="16" t="str" cm="1">
        <f t="array" aca="1" ref="C3200" ca="1">IFERROR(_xlfn._xlws.FILTER(Inactives[Inactive On],(Inactives[Key]=J3200)*(Inactives[Currently Inactive]),""),"")</f>
        <v/>
      </c>
      <c r="D3200" s="16" t="str" cm="1">
        <f t="array" aca="1" ref="D3200" ca="1">IFERROR(INDEX(_xlfn.TEXTSPLIT(E3200," "),1),"")</f>
        <v/>
      </c>
      <c r="E3200" s="15" t="str" cm="1">
        <f t="array" aca="1" ref="E3200" ca="1">IFERROR(_xlfn._xlws.FILTER(merged_ranks,(merged_end_dates=DATE(9999,12,31))*(merged_names=A3200)),"")</f>
        <v/>
      </c>
      <c r="F3200" s="17" t="str">
        <f ca="1">_xlfn.XLOOKUP(J3200,Promotions[Promo Key],Promotions[Promo Date],"")</f>
        <v/>
      </c>
      <c r="G3200" s="18" t="str">
        <f t="shared" ca="1" si="211"/>
        <v/>
      </c>
      <c r="H3200" s="18" t="str">
        <f t="shared" ca="1" si="210"/>
        <v/>
      </c>
      <c r="I3200" s="17" t="str">
        <f>_xlfn.XLOOKUP(A3200,Students[Full Name],Students[Starting Rank],"")</f>
        <v/>
      </c>
      <c r="J3200" s="15" t="str">
        <f t="shared" ca="1" si="212"/>
        <v xml:space="preserve">: </v>
      </c>
      <c r="K3200" s="16" t="str">
        <f>_xlfn.XLOOKUP(A3200,Students[Full Name],Students[Start Date],"")</f>
        <v/>
      </c>
      <c r="L3200" s="18">
        <f t="shared" ca="1" si="213"/>
        <v>-1</v>
      </c>
      <c r="M3200" s="18" cm="1">
        <f t="array" aca="1" ref="M3200" ca="1">SUMPRODUCT(Inactives[Days Inactive]*(Inactives[Student]=A3200))/365</f>
        <v>0</v>
      </c>
      <c r="N3200" s="18" t="str" cm="1">
        <f t="array" ref="N3200">IF(LEN($A3200)&gt;0,SUMPRODUCT(($A3200=merged_names)*(_xlfn.TEXTAFTER(N$2, "At ")=merged_belt_colours)*merged_months_at_rank),"")</f>
        <v/>
      </c>
      <c r="O3200" s="18" t="str" cm="1">
        <f t="array" ref="O3200">IF(LEN($A3200)&gt;0,SUMPRODUCT(($A3200=merged_names)*(_xlfn.TEXTAFTER(O$2, "At ")=merged_belt_colours)*merged_months_at_rank),"")</f>
        <v/>
      </c>
      <c r="P3200" s="18" t="str" cm="1">
        <f t="array" ref="P3200">IF(LEN($A3200)&gt;0,SUMPRODUCT(($A3200=merged_names)*(_xlfn.TEXTAFTER(P$2, "At ")=merged_belt_colours)*merged_months_at_rank),"")</f>
        <v/>
      </c>
      <c r="Q3200" s="18" t="str" cm="1">
        <f t="array" ref="Q3200">IF(LEN($A3200)&gt;0,SUMPRODUCT(($A3200=merged_names)*(_xlfn.TEXTAFTER(Q$2, "At ")=merged_belt_colours)*merged_months_at_rank),"")</f>
        <v/>
      </c>
      <c r="R3200" s="18" t="str" cm="1">
        <f t="array" ref="R3200">IF(LEN($A3200)&gt;0,SUMPRODUCT(($A3200=merged_names)*(_xlfn.TEXTAFTER(R$2, "At ")=merged_belt_colours)*merged_months_at_rank),"")</f>
        <v/>
      </c>
    </row>
    <row r="3201" spans="1:18" x14ac:dyDescent="0.25">
      <c r="A3201"/>
      <c r="B3201" s="15" t="str" cm="1">
        <f t="array" ref="B3201">IFERROR(IF(LEN(A3201)&gt;0, IF(SUMPRODUCT((Inactives[Key]=J3201)*(Inactives[Currently Inactive]))=1,"Inactive","Active"),""),"Active")</f>
        <v/>
      </c>
      <c r="C3201" s="16" t="str" cm="1">
        <f t="array" aca="1" ref="C3201" ca="1">IFERROR(_xlfn._xlws.FILTER(Inactives[Inactive On],(Inactives[Key]=J3201)*(Inactives[Currently Inactive]),""),"")</f>
        <v/>
      </c>
      <c r="D3201" s="16" t="str" cm="1">
        <f t="array" aca="1" ref="D3201" ca="1">IFERROR(INDEX(_xlfn.TEXTSPLIT(E3201," "),1),"")</f>
        <v/>
      </c>
      <c r="E3201" s="15" t="str" cm="1">
        <f t="array" aca="1" ref="E3201" ca="1">IFERROR(_xlfn._xlws.FILTER(merged_ranks,(merged_end_dates=DATE(9999,12,31))*(merged_names=A3201)),"")</f>
        <v/>
      </c>
      <c r="F3201" s="17" t="str">
        <f ca="1">_xlfn.XLOOKUP(J3201,Promotions[Promo Key],Promotions[Promo Date],"")</f>
        <v/>
      </c>
      <c r="G3201" s="18" t="str">
        <f t="shared" ca="1" si="211"/>
        <v/>
      </c>
      <c r="H3201" s="18" t="str">
        <f t="shared" ca="1" si="210"/>
        <v/>
      </c>
      <c r="I3201" s="17" t="str">
        <f>_xlfn.XLOOKUP(A3201,Students[Full Name],Students[Starting Rank],"")</f>
        <v/>
      </c>
      <c r="J3201" s="15" t="str">
        <f t="shared" ca="1" si="212"/>
        <v xml:space="preserve">: </v>
      </c>
      <c r="K3201" s="16" t="str">
        <f>_xlfn.XLOOKUP(A3201,Students[Full Name],Students[Start Date],"")</f>
        <v/>
      </c>
      <c r="L3201" s="18">
        <f t="shared" ca="1" si="213"/>
        <v>-1</v>
      </c>
      <c r="M3201" s="18" cm="1">
        <f t="array" aca="1" ref="M3201" ca="1">SUMPRODUCT(Inactives[Days Inactive]*(Inactives[Student]=A3201))/365</f>
        <v>0</v>
      </c>
      <c r="N3201" s="18" t="str" cm="1">
        <f t="array" ref="N3201">IF(LEN($A3201)&gt;0,SUMPRODUCT(($A3201=merged_names)*(_xlfn.TEXTAFTER(N$2, "At ")=merged_belt_colours)*merged_months_at_rank),"")</f>
        <v/>
      </c>
      <c r="O3201" s="18" t="str" cm="1">
        <f t="array" ref="O3201">IF(LEN($A3201)&gt;0,SUMPRODUCT(($A3201=merged_names)*(_xlfn.TEXTAFTER(O$2, "At ")=merged_belt_colours)*merged_months_at_rank),"")</f>
        <v/>
      </c>
      <c r="P3201" s="18" t="str" cm="1">
        <f t="array" ref="P3201">IF(LEN($A3201)&gt;0,SUMPRODUCT(($A3201=merged_names)*(_xlfn.TEXTAFTER(P$2, "At ")=merged_belt_colours)*merged_months_at_rank),"")</f>
        <v/>
      </c>
      <c r="Q3201" s="18" t="str" cm="1">
        <f t="array" ref="Q3201">IF(LEN($A3201)&gt;0,SUMPRODUCT(($A3201=merged_names)*(_xlfn.TEXTAFTER(Q$2, "At ")=merged_belt_colours)*merged_months_at_rank),"")</f>
        <v/>
      </c>
      <c r="R3201" s="18" t="str" cm="1">
        <f t="array" ref="R3201">IF(LEN($A3201)&gt;0,SUMPRODUCT(($A3201=merged_names)*(_xlfn.TEXTAFTER(R$2, "At ")=merged_belt_colours)*merged_months_at_rank),"")</f>
        <v/>
      </c>
    </row>
    <row r="3202" spans="1:18" x14ac:dyDescent="0.25">
      <c r="A3202"/>
      <c r="B3202" s="15" t="str" cm="1">
        <f t="array" ref="B3202">IFERROR(IF(LEN(A3202)&gt;0, IF(SUMPRODUCT((Inactives[Key]=J3202)*(Inactives[Currently Inactive]))=1,"Inactive","Active"),""),"Active")</f>
        <v/>
      </c>
      <c r="C3202" s="16" t="str" cm="1">
        <f t="array" aca="1" ref="C3202" ca="1">IFERROR(_xlfn._xlws.FILTER(Inactives[Inactive On],(Inactives[Key]=J3202)*(Inactives[Currently Inactive]),""),"")</f>
        <v/>
      </c>
      <c r="D3202" s="16" t="str" cm="1">
        <f t="array" aca="1" ref="D3202" ca="1">IFERROR(INDEX(_xlfn.TEXTSPLIT(E3202," "),1),"")</f>
        <v/>
      </c>
      <c r="E3202" s="15" t="str" cm="1">
        <f t="array" aca="1" ref="E3202" ca="1">IFERROR(_xlfn._xlws.FILTER(merged_ranks,(merged_end_dates=DATE(9999,12,31))*(merged_names=A3202)),"")</f>
        <v/>
      </c>
      <c r="F3202" s="17" t="str">
        <f ca="1">_xlfn.XLOOKUP(J3202,Promotions[Promo Key],Promotions[Promo Date],"")</f>
        <v/>
      </c>
      <c r="G3202" s="18" t="str">
        <f t="shared" ca="1" si="211"/>
        <v/>
      </c>
      <c r="H3202" s="18" t="str">
        <f t="shared" ca="1" si="210"/>
        <v/>
      </c>
      <c r="I3202" s="17" t="str">
        <f>_xlfn.XLOOKUP(A3202,Students[Full Name],Students[Starting Rank],"")</f>
        <v/>
      </c>
      <c r="J3202" s="15" t="str">
        <f t="shared" ca="1" si="212"/>
        <v xml:space="preserve">: </v>
      </c>
      <c r="K3202" s="16" t="str">
        <f>_xlfn.XLOOKUP(A3202,Students[Full Name],Students[Start Date],"")</f>
        <v/>
      </c>
      <c r="L3202" s="18">
        <f t="shared" ca="1" si="213"/>
        <v>-1</v>
      </c>
      <c r="M3202" s="18" cm="1">
        <f t="array" aca="1" ref="M3202" ca="1">SUMPRODUCT(Inactives[Days Inactive]*(Inactives[Student]=A3202))/365</f>
        <v>0</v>
      </c>
      <c r="N3202" s="18" t="str" cm="1">
        <f t="array" ref="N3202">IF(LEN($A3202)&gt;0,SUMPRODUCT(($A3202=merged_names)*(_xlfn.TEXTAFTER(N$2, "At ")=merged_belt_colours)*merged_months_at_rank),"")</f>
        <v/>
      </c>
      <c r="O3202" s="18" t="str" cm="1">
        <f t="array" ref="O3202">IF(LEN($A3202)&gt;0,SUMPRODUCT(($A3202=merged_names)*(_xlfn.TEXTAFTER(O$2, "At ")=merged_belt_colours)*merged_months_at_rank),"")</f>
        <v/>
      </c>
      <c r="P3202" s="18" t="str" cm="1">
        <f t="array" ref="P3202">IF(LEN($A3202)&gt;0,SUMPRODUCT(($A3202=merged_names)*(_xlfn.TEXTAFTER(P$2, "At ")=merged_belt_colours)*merged_months_at_rank),"")</f>
        <v/>
      </c>
      <c r="Q3202" s="18" t="str" cm="1">
        <f t="array" ref="Q3202">IF(LEN($A3202)&gt;0,SUMPRODUCT(($A3202=merged_names)*(_xlfn.TEXTAFTER(Q$2, "At ")=merged_belt_colours)*merged_months_at_rank),"")</f>
        <v/>
      </c>
      <c r="R3202" s="18" t="str" cm="1">
        <f t="array" ref="R3202">IF(LEN($A3202)&gt;0,SUMPRODUCT(($A3202=merged_names)*(_xlfn.TEXTAFTER(R$2, "At ")=merged_belt_colours)*merged_months_at_rank),"")</f>
        <v/>
      </c>
    </row>
    <row r="3203" spans="1:18" x14ac:dyDescent="0.25">
      <c r="A3203"/>
      <c r="B3203" s="15" t="str" cm="1">
        <f t="array" ref="B3203">IFERROR(IF(LEN(A3203)&gt;0, IF(SUMPRODUCT((Inactives[Key]=J3203)*(Inactives[Currently Inactive]))=1,"Inactive","Active"),""),"Active")</f>
        <v/>
      </c>
      <c r="C3203" s="16" t="str" cm="1">
        <f t="array" aca="1" ref="C3203" ca="1">IFERROR(_xlfn._xlws.FILTER(Inactives[Inactive On],(Inactives[Key]=J3203)*(Inactives[Currently Inactive]),""),"")</f>
        <v/>
      </c>
      <c r="D3203" s="16" t="str" cm="1">
        <f t="array" aca="1" ref="D3203" ca="1">IFERROR(INDEX(_xlfn.TEXTSPLIT(E3203," "),1),"")</f>
        <v/>
      </c>
      <c r="E3203" s="15" t="str" cm="1">
        <f t="array" aca="1" ref="E3203" ca="1">IFERROR(_xlfn._xlws.FILTER(merged_ranks,(merged_end_dates=DATE(9999,12,31))*(merged_names=A3203)),"")</f>
        <v/>
      </c>
      <c r="F3203" s="17" t="str">
        <f ca="1">_xlfn.XLOOKUP(J3203,Promotions[Promo Key],Promotions[Promo Date],"")</f>
        <v/>
      </c>
      <c r="G3203" s="18" t="str">
        <f t="shared" ca="1" si="211"/>
        <v/>
      </c>
      <c r="H3203" s="18" t="str">
        <f t="shared" ca="1" si="210"/>
        <v/>
      </c>
      <c r="I3203" s="17" t="str">
        <f>_xlfn.XLOOKUP(A3203,Students[Full Name],Students[Starting Rank],"")</f>
        <v/>
      </c>
      <c r="J3203" s="15" t="str">
        <f t="shared" ca="1" si="212"/>
        <v xml:space="preserve">: </v>
      </c>
      <c r="K3203" s="16" t="str">
        <f>_xlfn.XLOOKUP(A3203,Students[Full Name],Students[Start Date],"")</f>
        <v/>
      </c>
      <c r="L3203" s="18">
        <f t="shared" ca="1" si="213"/>
        <v>-1</v>
      </c>
      <c r="M3203" s="18" cm="1">
        <f t="array" aca="1" ref="M3203" ca="1">SUMPRODUCT(Inactives[Days Inactive]*(Inactives[Student]=A3203))/365</f>
        <v>0</v>
      </c>
      <c r="N3203" s="18" t="str" cm="1">
        <f t="array" ref="N3203">IF(LEN($A3203)&gt;0,SUMPRODUCT(($A3203=merged_names)*(_xlfn.TEXTAFTER(N$2, "At ")=merged_belt_colours)*merged_months_at_rank),"")</f>
        <v/>
      </c>
      <c r="O3203" s="18" t="str" cm="1">
        <f t="array" ref="O3203">IF(LEN($A3203)&gt;0,SUMPRODUCT(($A3203=merged_names)*(_xlfn.TEXTAFTER(O$2, "At ")=merged_belt_colours)*merged_months_at_rank),"")</f>
        <v/>
      </c>
      <c r="P3203" s="18" t="str" cm="1">
        <f t="array" ref="P3203">IF(LEN($A3203)&gt;0,SUMPRODUCT(($A3203=merged_names)*(_xlfn.TEXTAFTER(P$2, "At ")=merged_belt_colours)*merged_months_at_rank),"")</f>
        <v/>
      </c>
      <c r="Q3203" s="18" t="str" cm="1">
        <f t="array" ref="Q3203">IF(LEN($A3203)&gt;0,SUMPRODUCT(($A3203=merged_names)*(_xlfn.TEXTAFTER(Q$2, "At ")=merged_belt_colours)*merged_months_at_rank),"")</f>
        <v/>
      </c>
      <c r="R3203" s="18" t="str" cm="1">
        <f t="array" ref="R3203">IF(LEN($A3203)&gt;0,SUMPRODUCT(($A3203=merged_names)*(_xlfn.TEXTAFTER(R$2, "At ")=merged_belt_colours)*merged_months_at_rank),"")</f>
        <v/>
      </c>
    </row>
    <row r="3204" spans="1:18" x14ac:dyDescent="0.25">
      <c r="A3204"/>
      <c r="B3204" s="15" t="str" cm="1">
        <f t="array" ref="B3204">IFERROR(IF(LEN(A3204)&gt;0, IF(SUMPRODUCT((Inactives[Key]=J3204)*(Inactives[Currently Inactive]))=1,"Inactive","Active"),""),"Active")</f>
        <v/>
      </c>
      <c r="C3204" s="16" t="str" cm="1">
        <f t="array" aca="1" ref="C3204" ca="1">IFERROR(_xlfn._xlws.FILTER(Inactives[Inactive On],(Inactives[Key]=J3204)*(Inactives[Currently Inactive]),""),"")</f>
        <v/>
      </c>
      <c r="D3204" s="16" t="str" cm="1">
        <f t="array" aca="1" ref="D3204" ca="1">IFERROR(INDEX(_xlfn.TEXTSPLIT(E3204," "),1),"")</f>
        <v/>
      </c>
      <c r="E3204" s="15" t="str" cm="1">
        <f t="array" aca="1" ref="E3204" ca="1">IFERROR(_xlfn._xlws.FILTER(merged_ranks,(merged_end_dates=DATE(9999,12,31))*(merged_names=A3204)),"")</f>
        <v/>
      </c>
      <c r="F3204" s="17" t="str">
        <f ca="1">_xlfn.XLOOKUP(J3204,Promotions[Promo Key],Promotions[Promo Date],"")</f>
        <v/>
      </c>
      <c r="G3204" s="18" t="str">
        <f t="shared" ca="1" si="211"/>
        <v/>
      </c>
      <c r="H3204" s="18" t="str">
        <f t="shared" ca="1" si="210"/>
        <v/>
      </c>
      <c r="I3204" s="17" t="str">
        <f>_xlfn.XLOOKUP(A3204,Students[Full Name],Students[Starting Rank],"")</f>
        <v/>
      </c>
      <c r="J3204" s="15" t="str">
        <f t="shared" ca="1" si="212"/>
        <v xml:space="preserve">: </v>
      </c>
      <c r="K3204" s="16" t="str">
        <f>_xlfn.XLOOKUP(A3204,Students[Full Name],Students[Start Date],"")</f>
        <v/>
      </c>
      <c r="L3204" s="18">
        <f t="shared" ca="1" si="213"/>
        <v>-1</v>
      </c>
      <c r="M3204" s="18" cm="1">
        <f t="array" aca="1" ref="M3204" ca="1">SUMPRODUCT(Inactives[Days Inactive]*(Inactives[Student]=A3204))/365</f>
        <v>0</v>
      </c>
      <c r="N3204" s="18" t="str" cm="1">
        <f t="array" ref="N3204">IF(LEN($A3204)&gt;0,SUMPRODUCT(($A3204=merged_names)*(_xlfn.TEXTAFTER(N$2, "At ")=merged_belt_colours)*merged_months_at_rank),"")</f>
        <v/>
      </c>
      <c r="O3204" s="18" t="str" cm="1">
        <f t="array" ref="O3204">IF(LEN($A3204)&gt;0,SUMPRODUCT(($A3204=merged_names)*(_xlfn.TEXTAFTER(O$2, "At ")=merged_belt_colours)*merged_months_at_rank),"")</f>
        <v/>
      </c>
      <c r="P3204" s="18" t="str" cm="1">
        <f t="array" ref="P3204">IF(LEN($A3204)&gt;0,SUMPRODUCT(($A3204=merged_names)*(_xlfn.TEXTAFTER(P$2, "At ")=merged_belt_colours)*merged_months_at_rank),"")</f>
        <v/>
      </c>
      <c r="Q3204" s="18" t="str" cm="1">
        <f t="array" ref="Q3204">IF(LEN($A3204)&gt;0,SUMPRODUCT(($A3204=merged_names)*(_xlfn.TEXTAFTER(Q$2, "At ")=merged_belt_colours)*merged_months_at_rank),"")</f>
        <v/>
      </c>
      <c r="R3204" s="18" t="str" cm="1">
        <f t="array" ref="R3204">IF(LEN($A3204)&gt;0,SUMPRODUCT(($A3204=merged_names)*(_xlfn.TEXTAFTER(R$2, "At ")=merged_belt_colours)*merged_months_at_rank),"")</f>
        <v/>
      </c>
    </row>
    <row r="3205" spans="1:18" x14ac:dyDescent="0.25">
      <c r="A3205"/>
      <c r="B3205" s="15" t="str" cm="1">
        <f t="array" ref="B3205">IFERROR(IF(LEN(A3205)&gt;0, IF(SUMPRODUCT((Inactives[Key]=J3205)*(Inactives[Currently Inactive]))=1,"Inactive","Active"),""),"Active")</f>
        <v/>
      </c>
      <c r="C3205" s="16" t="str" cm="1">
        <f t="array" aca="1" ref="C3205" ca="1">IFERROR(_xlfn._xlws.FILTER(Inactives[Inactive On],(Inactives[Key]=J3205)*(Inactives[Currently Inactive]),""),"")</f>
        <v/>
      </c>
      <c r="D3205" s="16" t="str" cm="1">
        <f t="array" aca="1" ref="D3205" ca="1">IFERROR(INDEX(_xlfn.TEXTSPLIT(E3205," "),1),"")</f>
        <v/>
      </c>
      <c r="E3205" s="15" t="str" cm="1">
        <f t="array" aca="1" ref="E3205" ca="1">IFERROR(_xlfn._xlws.FILTER(merged_ranks,(merged_end_dates=DATE(9999,12,31))*(merged_names=A3205)),"")</f>
        <v/>
      </c>
      <c r="F3205" s="17" t="str">
        <f ca="1">_xlfn.XLOOKUP(J3205,Promotions[Promo Key],Promotions[Promo Date],"")</f>
        <v/>
      </c>
      <c r="G3205" s="18" t="str">
        <f t="shared" ca="1" si="211"/>
        <v/>
      </c>
      <c r="H3205" s="18" t="str">
        <f t="shared" ca="1" si="210"/>
        <v/>
      </c>
      <c r="I3205" s="17" t="str">
        <f>_xlfn.XLOOKUP(A3205,Students[Full Name],Students[Starting Rank],"")</f>
        <v/>
      </c>
      <c r="J3205" s="15" t="str">
        <f t="shared" ca="1" si="212"/>
        <v xml:space="preserve">: </v>
      </c>
      <c r="K3205" s="16" t="str">
        <f>_xlfn.XLOOKUP(A3205,Students[Full Name],Students[Start Date],"")</f>
        <v/>
      </c>
      <c r="L3205" s="18">
        <f t="shared" ca="1" si="213"/>
        <v>-1</v>
      </c>
      <c r="M3205" s="18" cm="1">
        <f t="array" aca="1" ref="M3205" ca="1">SUMPRODUCT(Inactives[Days Inactive]*(Inactives[Student]=A3205))/365</f>
        <v>0</v>
      </c>
      <c r="N3205" s="18" t="str" cm="1">
        <f t="array" ref="N3205">IF(LEN($A3205)&gt;0,SUMPRODUCT(($A3205=merged_names)*(_xlfn.TEXTAFTER(N$2, "At ")=merged_belt_colours)*merged_months_at_rank),"")</f>
        <v/>
      </c>
      <c r="O3205" s="18" t="str" cm="1">
        <f t="array" ref="O3205">IF(LEN($A3205)&gt;0,SUMPRODUCT(($A3205=merged_names)*(_xlfn.TEXTAFTER(O$2, "At ")=merged_belt_colours)*merged_months_at_rank),"")</f>
        <v/>
      </c>
      <c r="P3205" s="18" t="str" cm="1">
        <f t="array" ref="P3205">IF(LEN($A3205)&gt;0,SUMPRODUCT(($A3205=merged_names)*(_xlfn.TEXTAFTER(P$2, "At ")=merged_belt_colours)*merged_months_at_rank),"")</f>
        <v/>
      </c>
      <c r="Q3205" s="18" t="str" cm="1">
        <f t="array" ref="Q3205">IF(LEN($A3205)&gt;0,SUMPRODUCT(($A3205=merged_names)*(_xlfn.TEXTAFTER(Q$2, "At ")=merged_belt_colours)*merged_months_at_rank),"")</f>
        <v/>
      </c>
      <c r="R3205" s="18" t="str" cm="1">
        <f t="array" ref="R3205">IF(LEN($A3205)&gt;0,SUMPRODUCT(($A3205=merged_names)*(_xlfn.TEXTAFTER(R$2, "At ")=merged_belt_colours)*merged_months_at_rank),"")</f>
        <v/>
      </c>
    </row>
    <row r="3206" spans="1:18" x14ac:dyDescent="0.25">
      <c r="A3206"/>
      <c r="B3206" s="15" t="str" cm="1">
        <f t="array" ref="B3206">IFERROR(IF(LEN(A3206)&gt;0, IF(SUMPRODUCT((Inactives[Key]=J3206)*(Inactives[Currently Inactive]))=1,"Inactive","Active"),""),"Active")</f>
        <v/>
      </c>
      <c r="C3206" s="16" t="str" cm="1">
        <f t="array" aca="1" ref="C3206" ca="1">IFERROR(_xlfn._xlws.FILTER(Inactives[Inactive On],(Inactives[Key]=J3206)*(Inactives[Currently Inactive]),""),"")</f>
        <v/>
      </c>
      <c r="D3206" s="16" t="str" cm="1">
        <f t="array" aca="1" ref="D3206" ca="1">IFERROR(INDEX(_xlfn.TEXTSPLIT(E3206," "),1),"")</f>
        <v/>
      </c>
      <c r="E3206" s="15" t="str" cm="1">
        <f t="array" aca="1" ref="E3206" ca="1">IFERROR(_xlfn._xlws.FILTER(merged_ranks,(merged_end_dates=DATE(9999,12,31))*(merged_names=A3206)),"")</f>
        <v/>
      </c>
      <c r="F3206" s="17" t="str">
        <f ca="1">_xlfn.XLOOKUP(J3206,Promotions[Promo Key],Promotions[Promo Date],"")</f>
        <v/>
      </c>
      <c r="G3206" s="18" t="str">
        <f t="shared" ca="1" si="211"/>
        <v/>
      </c>
      <c r="H3206" s="18" t="str">
        <f t="shared" ca="1" si="210"/>
        <v/>
      </c>
      <c r="I3206" s="17" t="str">
        <f>_xlfn.XLOOKUP(A3206,Students[Full Name],Students[Starting Rank],"")</f>
        <v/>
      </c>
      <c r="J3206" s="15" t="str">
        <f t="shared" ca="1" si="212"/>
        <v xml:space="preserve">: </v>
      </c>
      <c r="K3206" s="16" t="str">
        <f>_xlfn.XLOOKUP(A3206,Students[Full Name],Students[Start Date],"")</f>
        <v/>
      </c>
      <c r="L3206" s="18">
        <f t="shared" ca="1" si="213"/>
        <v>-1</v>
      </c>
      <c r="M3206" s="18" cm="1">
        <f t="array" aca="1" ref="M3206" ca="1">SUMPRODUCT(Inactives[Days Inactive]*(Inactives[Student]=A3206))/365</f>
        <v>0</v>
      </c>
      <c r="N3206" s="18" t="str" cm="1">
        <f t="array" ref="N3206">IF(LEN($A3206)&gt;0,SUMPRODUCT(($A3206=merged_names)*(_xlfn.TEXTAFTER(N$2, "At ")=merged_belt_colours)*merged_months_at_rank),"")</f>
        <v/>
      </c>
      <c r="O3206" s="18" t="str" cm="1">
        <f t="array" ref="O3206">IF(LEN($A3206)&gt;0,SUMPRODUCT(($A3206=merged_names)*(_xlfn.TEXTAFTER(O$2, "At ")=merged_belt_colours)*merged_months_at_rank),"")</f>
        <v/>
      </c>
      <c r="P3206" s="18" t="str" cm="1">
        <f t="array" ref="P3206">IF(LEN($A3206)&gt;0,SUMPRODUCT(($A3206=merged_names)*(_xlfn.TEXTAFTER(P$2, "At ")=merged_belt_colours)*merged_months_at_rank),"")</f>
        <v/>
      </c>
      <c r="Q3206" s="18" t="str" cm="1">
        <f t="array" ref="Q3206">IF(LEN($A3206)&gt;0,SUMPRODUCT(($A3206=merged_names)*(_xlfn.TEXTAFTER(Q$2, "At ")=merged_belt_colours)*merged_months_at_rank),"")</f>
        <v/>
      </c>
      <c r="R3206" s="18" t="str" cm="1">
        <f t="array" ref="R3206">IF(LEN($A3206)&gt;0,SUMPRODUCT(($A3206=merged_names)*(_xlfn.TEXTAFTER(R$2, "At ")=merged_belt_colours)*merged_months_at_rank),"")</f>
        <v/>
      </c>
    </row>
    <row r="3207" spans="1:18" x14ac:dyDescent="0.25">
      <c r="A3207"/>
      <c r="B3207" s="15" t="str" cm="1">
        <f t="array" ref="B3207">IFERROR(IF(LEN(A3207)&gt;0, IF(SUMPRODUCT((Inactives[Key]=J3207)*(Inactives[Currently Inactive]))=1,"Inactive","Active"),""),"Active")</f>
        <v/>
      </c>
      <c r="C3207" s="16" t="str" cm="1">
        <f t="array" aca="1" ref="C3207" ca="1">IFERROR(_xlfn._xlws.FILTER(Inactives[Inactive On],(Inactives[Key]=J3207)*(Inactives[Currently Inactive]),""),"")</f>
        <v/>
      </c>
      <c r="D3207" s="16" t="str" cm="1">
        <f t="array" aca="1" ref="D3207" ca="1">IFERROR(INDEX(_xlfn.TEXTSPLIT(E3207," "),1),"")</f>
        <v/>
      </c>
      <c r="E3207" s="15" t="str" cm="1">
        <f t="array" aca="1" ref="E3207" ca="1">IFERROR(_xlfn._xlws.FILTER(merged_ranks,(merged_end_dates=DATE(9999,12,31))*(merged_names=A3207)),"")</f>
        <v/>
      </c>
      <c r="F3207" s="17" t="str">
        <f ca="1">_xlfn.XLOOKUP(J3207,Promotions[Promo Key],Promotions[Promo Date],"")</f>
        <v/>
      </c>
      <c r="G3207" s="18" t="str">
        <f t="shared" ca="1" si="211"/>
        <v/>
      </c>
      <c r="H3207" s="18" t="str">
        <f t="shared" ca="1" si="210"/>
        <v/>
      </c>
      <c r="I3207" s="17" t="str">
        <f>_xlfn.XLOOKUP(A3207,Students[Full Name],Students[Starting Rank],"")</f>
        <v/>
      </c>
      <c r="J3207" s="15" t="str">
        <f t="shared" ca="1" si="212"/>
        <v xml:space="preserve">: </v>
      </c>
      <c r="K3207" s="16" t="str">
        <f>_xlfn.XLOOKUP(A3207,Students[Full Name],Students[Start Date],"")</f>
        <v/>
      </c>
      <c r="L3207" s="18">
        <f t="shared" ca="1" si="213"/>
        <v>-1</v>
      </c>
      <c r="M3207" s="18" cm="1">
        <f t="array" aca="1" ref="M3207" ca="1">SUMPRODUCT(Inactives[Days Inactive]*(Inactives[Student]=A3207))/365</f>
        <v>0</v>
      </c>
      <c r="N3207" s="18" t="str" cm="1">
        <f t="array" ref="N3207">IF(LEN($A3207)&gt;0,SUMPRODUCT(($A3207=merged_names)*(_xlfn.TEXTAFTER(N$2, "At ")=merged_belt_colours)*merged_months_at_rank),"")</f>
        <v/>
      </c>
      <c r="O3207" s="18" t="str" cm="1">
        <f t="array" ref="O3207">IF(LEN($A3207)&gt;0,SUMPRODUCT(($A3207=merged_names)*(_xlfn.TEXTAFTER(O$2, "At ")=merged_belt_colours)*merged_months_at_rank),"")</f>
        <v/>
      </c>
      <c r="P3207" s="18" t="str" cm="1">
        <f t="array" ref="P3207">IF(LEN($A3207)&gt;0,SUMPRODUCT(($A3207=merged_names)*(_xlfn.TEXTAFTER(P$2, "At ")=merged_belt_colours)*merged_months_at_rank),"")</f>
        <v/>
      </c>
      <c r="Q3207" s="18" t="str" cm="1">
        <f t="array" ref="Q3207">IF(LEN($A3207)&gt;0,SUMPRODUCT(($A3207=merged_names)*(_xlfn.TEXTAFTER(Q$2, "At ")=merged_belt_colours)*merged_months_at_rank),"")</f>
        <v/>
      </c>
      <c r="R3207" s="18" t="str" cm="1">
        <f t="array" ref="R3207">IF(LEN($A3207)&gt;0,SUMPRODUCT(($A3207=merged_names)*(_xlfn.TEXTAFTER(R$2, "At ")=merged_belt_colours)*merged_months_at_rank),"")</f>
        <v/>
      </c>
    </row>
    <row r="3208" spans="1:18" x14ac:dyDescent="0.25">
      <c r="A3208"/>
      <c r="B3208" s="15" t="str" cm="1">
        <f t="array" ref="B3208">IFERROR(IF(LEN(A3208)&gt;0, IF(SUMPRODUCT((Inactives[Key]=J3208)*(Inactives[Currently Inactive]))=1,"Inactive","Active"),""),"Active")</f>
        <v/>
      </c>
      <c r="C3208" s="16" t="str" cm="1">
        <f t="array" aca="1" ref="C3208" ca="1">IFERROR(_xlfn._xlws.FILTER(Inactives[Inactive On],(Inactives[Key]=J3208)*(Inactives[Currently Inactive]),""),"")</f>
        <v/>
      </c>
      <c r="D3208" s="16" t="str" cm="1">
        <f t="array" aca="1" ref="D3208" ca="1">IFERROR(INDEX(_xlfn.TEXTSPLIT(E3208," "),1),"")</f>
        <v/>
      </c>
      <c r="E3208" s="15" t="str" cm="1">
        <f t="array" aca="1" ref="E3208" ca="1">IFERROR(_xlfn._xlws.FILTER(merged_ranks,(merged_end_dates=DATE(9999,12,31))*(merged_names=A3208)),"")</f>
        <v/>
      </c>
      <c r="F3208" s="17" t="str">
        <f ca="1">_xlfn.XLOOKUP(J3208,Promotions[Promo Key],Promotions[Promo Date],"")</f>
        <v/>
      </c>
      <c r="G3208" s="18" t="str">
        <f t="shared" ca="1" si="211"/>
        <v/>
      </c>
      <c r="H3208" s="18" t="str">
        <f t="shared" ca="1" si="210"/>
        <v/>
      </c>
      <c r="I3208" s="17" t="str">
        <f>_xlfn.XLOOKUP(A3208,Students[Full Name],Students[Starting Rank],"")</f>
        <v/>
      </c>
      <c r="J3208" s="15" t="str">
        <f t="shared" ca="1" si="212"/>
        <v xml:space="preserve">: </v>
      </c>
      <c r="K3208" s="16" t="str">
        <f>_xlfn.XLOOKUP(A3208,Students[Full Name],Students[Start Date],"")</f>
        <v/>
      </c>
      <c r="L3208" s="18">
        <f t="shared" ca="1" si="213"/>
        <v>-1</v>
      </c>
      <c r="M3208" s="18" cm="1">
        <f t="array" aca="1" ref="M3208" ca="1">SUMPRODUCT(Inactives[Days Inactive]*(Inactives[Student]=A3208))/365</f>
        <v>0</v>
      </c>
      <c r="N3208" s="18" t="str" cm="1">
        <f t="array" ref="N3208">IF(LEN($A3208)&gt;0,SUMPRODUCT(($A3208=merged_names)*(_xlfn.TEXTAFTER(N$2, "At ")=merged_belt_colours)*merged_months_at_rank),"")</f>
        <v/>
      </c>
      <c r="O3208" s="18" t="str" cm="1">
        <f t="array" ref="O3208">IF(LEN($A3208)&gt;0,SUMPRODUCT(($A3208=merged_names)*(_xlfn.TEXTAFTER(O$2, "At ")=merged_belt_colours)*merged_months_at_rank),"")</f>
        <v/>
      </c>
      <c r="P3208" s="18" t="str" cm="1">
        <f t="array" ref="P3208">IF(LEN($A3208)&gt;0,SUMPRODUCT(($A3208=merged_names)*(_xlfn.TEXTAFTER(P$2, "At ")=merged_belt_colours)*merged_months_at_rank),"")</f>
        <v/>
      </c>
      <c r="Q3208" s="18" t="str" cm="1">
        <f t="array" ref="Q3208">IF(LEN($A3208)&gt;0,SUMPRODUCT(($A3208=merged_names)*(_xlfn.TEXTAFTER(Q$2, "At ")=merged_belt_colours)*merged_months_at_rank),"")</f>
        <v/>
      </c>
      <c r="R3208" s="18" t="str" cm="1">
        <f t="array" ref="R3208">IF(LEN($A3208)&gt;0,SUMPRODUCT(($A3208=merged_names)*(_xlfn.TEXTAFTER(R$2, "At ")=merged_belt_colours)*merged_months_at_rank),"")</f>
        <v/>
      </c>
    </row>
    <row r="3209" spans="1:18" x14ac:dyDescent="0.25">
      <c r="A3209"/>
      <c r="B3209" s="15" t="str" cm="1">
        <f t="array" ref="B3209">IFERROR(IF(LEN(A3209)&gt;0, IF(SUMPRODUCT((Inactives[Key]=J3209)*(Inactives[Currently Inactive]))=1,"Inactive","Active"),""),"Active")</f>
        <v/>
      </c>
      <c r="C3209" s="16" t="str" cm="1">
        <f t="array" aca="1" ref="C3209" ca="1">IFERROR(_xlfn._xlws.FILTER(Inactives[Inactive On],(Inactives[Key]=J3209)*(Inactives[Currently Inactive]),""),"")</f>
        <v/>
      </c>
      <c r="D3209" s="16" t="str" cm="1">
        <f t="array" aca="1" ref="D3209" ca="1">IFERROR(INDEX(_xlfn.TEXTSPLIT(E3209," "),1),"")</f>
        <v/>
      </c>
      <c r="E3209" s="15" t="str" cm="1">
        <f t="array" aca="1" ref="E3209" ca="1">IFERROR(_xlfn._xlws.FILTER(merged_ranks,(merged_end_dates=DATE(9999,12,31))*(merged_names=A3209)),"")</f>
        <v/>
      </c>
      <c r="F3209" s="17" t="str">
        <f ca="1">_xlfn.XLOOKUP(J3209,Promotions[Promo Key],Promotions[Promo Date],"")</f>
        <v/>
      </c>
      <c r="G3209" s="18" t="str">
        <f t="shared" ca="1" si="211"/>
        <v/>
      </c>
      <c r="H3209" s="18" t="str">
        <f t="shared" ca="1" si="210"/>
        <v/>
      </c>
      <c r="I3209" s="17" t="str">
        <f>_xlfn.XLOOKUP(A3209,Students[Full Name],Students[Starting Rank],"")</f>
        <v/>
      </c>
      <c r="J3209" s="15" t="str">
        <f t="shared" ca="1" si="212"/>
        <v xml:space="preserve">: </v>
      </c>
      <c r="K3209" s="16" t="str">
        <f>_xlfn.XLOOKUP(A3209,Students[Full Name],Students[Start Date],"")</f>
        <v/>
      </c>
      <c r="L3209" s="18">
        <f t="shared" ca="1" si="213"/>
        <v>-1</v>
      </c>
      <c r="M3209" s="18" cm="1">
        <f t="array" aca="1" ref="M3209" ca="1">SUMPRODUCT(Inactives[Days Inactive]*(Inactives[Student]=A3209))/365</f>
        <v>0</v>
      </c>
      <c r="N3209" s="18" t="str" cm="1">
        <f t="array" ref="N3209">IF(LEN($A3209)&gt;0,SUMPRODUCT(($A3209=merged_names)*(_xlfn.TEXTAFTER(N$2, "At ")=merged_belt_colours)*merged_months_at_rank),"")</f>
        <v/>
      </c>
      <c r="O3209" s="18" t="str" cm="1">
        <f t="array" ref="O3209">IF(LEN($A3209)&gt;0,SUMPRODUCT(($A3209=merged_names)*(_xlfn.TEXTAFTER(O$2, "At ")=merged_belt_colours)*merged_months_at_rank),"")</f>
        <v/>
      </c>
      <c r="P3209" s="18" t="str" cm="1">
        <f t="array" ref="P3209">IF(LEN($A3209)&gt;0,SUMPRODUCT(($A3209=merged_names)*(_xlfn.TEXTAFTER(P$2, "At ")=merged_belt_colours)*merged_months_at_rank),"")</f>
        <v/>
      </c>
      <c r="Q3209" s="18" t="str" cm="1">
        <f t="array" ref="Q3209">IF(LEN($A3209)&gt;0,SUMPRODUCT(($A3209=merged_names)*(_xlfn.TEXTAFTER(Q$2, "At ")=merged_belt_colours)*merged_months_at_rank),"")</f>
        <v/>
      </c>
      <c r="R3209" s="18" t="str" cm="1">
        <f t="array" ref="R3209">IF(LEN($A3209)&gt;0,SUMPRODUCT(($A3209=merged_names)*(_xlfn.TEXTAFTER(R$2, "At ")=merged_belt_colours)*merged_months_at_rank),"")</f>
        <v/>
      </c>
    </row>
    <row r="3210" spans="1:18" x14ac:dyDescent="0.25">
      <c r="A3210"/>
      <c r="B3210" s="15" t="str" cm="1">
        <f t="array" ref="B3210">IFERROR(IF(LEN(A3210)&gt;0, IF(SUMPRODUCT((Inactives[Key]=J3210)*(Inactives[Currently Inactive]))=1,"Inactive","Active"),""),"Active")</f>
        <v/>
      </c>
      <c r="C3210" s="16" t="str" cm="1">
        <f t="array" aca="1" ref="C3210" ca="1">IFERROR(_xlfn._xlws.FILTER(Inactives[Inactive On],(Inactives[Key]=J3210)*(Inactives[Currently Inactive]),""),"")</f>
        <v/>
      </c>
      <c r="D3210" s="16" t="str" cm="1">
        <f t="array" aca="1" ref="D3210" ca="1">IFERROR(INDEX(_xlfn.TEXTSPLIT(E3210," "),1),"")</f>
        <v/>
      </c>
      <c r="E3210" s="15" t="str" cm="1">
        <f t="array" aca="1" ref="E3210" ca="1">IFERROR(_xlfn._xlws.FILTER(merged_ranks,(merged_end_dates=DATE(9999,12,31))*(merged_names=A3210)),"")</f>
        <v/>
      </c>
      <c r="F3210" s="17" t="str">
        <f ca="1">_xlfn.XLOOKUP(J3210,Promotions[Promo Key],Promotions[Promo Date],"")</f>
        <v/>
      </c>
      <c r="G3210" s="18" t="str">
        <f t="shared" ca="1" si="211"/>
        <v/>
      </c>
      <c r="H3210" s="18" t="str">
        <f t="shared" ca="1" si="210"/>
        <v/>
      </c>
      <c r="I3210" s="17" t="str">
        <f>_xlfn.XLOOKUP(A3210,Students[Full Name],Students[Starting Rank],"")</f>
        <v/>
      </c>
      <c r="J3210" s="15" t="str">
        <f t="shared" ca="1" si="212"/>
        <v xml:space="preserve">: </v>
      </c>
      <c r="K3210" s="16" t="str">
        <f>_xlfn.XLOOKUP(A3210,Students[Full Name],Students[Start Date],"")</f>
        <v/>
      </c>
      <c r="L3210" s="18">
        <f t="shared" ca="1" si="213"/>
        <v>-1</v>
      </c>
      <c r="M3210" s="18" cm="1">
        <f t="array" aca="1" ref="M3210" ca="1">SUMPRODUCT(Inactives[Days Inactive]*(Inactives[Student]=A3210))/365</f>
        <v>0</v>
      </c>
      <c r="N3210" s="18" t="str" cm="1">
        <f t="array" ref="N3210">IF(LEN($A3210)&gt;0,SUMPRODUCT(($A3210=merged_names)*(_xlfn.TEXTAFTER(N$2, "At ")=merged_belt_colours)*merged_months_at_rank),"")</f>
        <v/>
      </c>
      <c r="O3210" s="18" t="str" cm="1">
        <f t="array" ref="O3210">IF(LEN($A3210)&gt;0,SUMPRODUCT(($A3210=merged_names)*(_xlfn.TEXTAFTER(O$2, "At ")=merged_belt_colours)*merged_months_at_rank),"")</f>
        <v/>
      </c>
      <c r="P3210" s="18" t="str" cm="1">
        <f t="array" ref="P3210">IF(LEN($A3210)&gt;0,SUMPRODUCT(($A3210=merged_names)*(_xlfn.TEXTAFTER(P$2, "At ")=merged_belt_colours)*merged_months_at_rank),"")</f>
        <v/>
      </c>
      <c r="Q3210" s="18" t="str" cm="1">
        <f t="array" ref="Q3210">IF(LEN($A3210)&gt;0,SUMPRODUCT(($A3210=merged_names)*(_xlfn.TEXTAFTER(Q$2, "At ")=merged_belt_colours)*merged_months_at_rank),"")</f>
        <v/>
      </c>
      <c r="R3210" s="18" t="str" cm="1">
        <f t="array" ref="R3210">IF(LEN($A3210)&gt;0,SUMPRODUCT(($A3210=merged_names)*(_xlfn.TEXTAFTER(R$2, "At ")=merged_belt_colours)*merged_months_at_rank),"")</f>
        <v/>
      </c>
    </row>
    <row r="3211" spans="1:18" x14ac:dyDescent="0.25">
      <c r="A3211"/>
      <c r="B3211" s="15" t="str" cm="1">
        <f t="array" ref="B3211">IFERROR(IF(LEN(A3211)&gt;0, IF(SUMPRODUCT((Inactives[Key]=J3211)*(Inactives[Currently Inactive]))=1,"Inactive","Active"),""),"Active")</f>
        <v/>
      </c>
      <c r="C3211" s="16" t="str" cm="1">
        <f t="array" aca="1" ref="C3211" ca="1">IFERROR(_xlfn._xlws.FILTER(Inactives[Inactive On],(Inactives[Key]=J3211)*(Inactives[Currently Inactive]),""),"")</f>
        <v/>
      </c>
      <c r="D3211" s="16" t="str" cm="1">
        <f t="array" aca="1" ref="D3211" ca="1">IFERROR(INDEX(_xlfn.TEXTSPLIT(E3211," "),1),"")</f>
        <v/>
      </c>
      <c r="E3211" s="15" t="str" cm="1">
        <f t="array" aca="1" ref="E3211" ca="1">IFERROR(_xlfn._xlws.FILTER(merged_ranks,(merged_end_dates=DATE(9999,12,31))*(merged_names=A3211)),"")</f>
        <v/>
      </c>
      <c r="F3211" s="17" t="str">
        <f ca="1">_xlfn.XLOOKUP(J3211,Promotions[Promo Key],Promotions[Promo Date],"")</f>
        <v/>
      </c>
      <c r="G3211" s="18" t="str">
        <f t="shared" ca="1" si="211"/>
        <v/>
      </c>
      <c r="H3211" s="18" t="str">
        <f t="shared" ca="1" si="210"/>
        <v/>
      </c>
      <c r="I3211" s="17" t="str">
        <f>_xlfn.XLOOKUP(A3211,Students[Full Name],Students[Starting Rank],"")</f>
        <v/>
      </c>
      <c r="J3211" s="15" t="str">
        <f t="shared" ca="1" si="212"/>
        <v xml:space="preserve">: </v>
      </c>
      <c r="K3211" s="16" t="str">
        <f>_xlfn.XLOOKUP(A3211,Students[Full Name],Students[Start Date],"")</f>
        <v/>
      </c>
      <c r="L3211" s="18">
        <f t="shared" ca="1" si="213"/>
        <v>-1</v>
      </c>
      <c r="M3211" s="18" cm="1">
        <f t="array" aca="1" ref="M3211" ca="1">SUMPRODUCT(Inactives[Days Inactive]*(Inactives[Student]=A3211))/365</f>
        <v>0</v>
      </c>
      <c r="N3211" s="18" t="str" cm="1">
        <f t="array" ref="N3211">IF(LEN($A3211)&gt;0,SUMPRODUCT(($A3211=merged_names)*(_xlfn.TEXTAFTER(N$2, "At ")=merged_belt_colours)*merged_months_at_rank),"")</f>
        <v/>
      </c>
      <c r="O3211" s="18" t="str" cm="1">
        <f t="array" ref="O3211">IF(LEN($A3211)&gt;0,SUMPRODUCT(($A3211=merged_names)*(_xlfn.TEXTAFTER(O$2, "At ")=merged_belt_colours)*merged_months_at_rank),"")</f>
        <v/>
      </c>
      <c r="P3211" s="18" t="str" cm="1">
        <f t="array" ref="P3211">IF(LEN($A3211)&gt;0,SUMPRODUCT(($A3211=merged_names)*(_xlfn.TEXTAFTER(P$2, "At ")=merged_belt_colours)*merged_months_at_rank),"")</f>
        <v/>
      </c>
      <c r="Q3211" s="18" t="str" cm="1">
        <f t="array" ref="Q3211">IF(LEN($A3211)&gt;0,SUMPRODUCT(($A3211=merged_names)*(_xlfn.TEXTAFTER(Q$2, "At ")=merged_belt_colours)*merged_months_at_rank),"")</f>
        <v/>
      </c>
      <c r="R3211" s="18" t="str" cm="1">
        <f t="array" ref="R3211">IF(LEN($A3211)&gt;0,SUMPRODUCT(($A3211=merged_names)*(_xlfn.TEXTAFTER(R$2, "At ")=merged_belt_colours)*merged_months_at_rank),"")</f>
        <v/>
      </c>
    </row>
    <row r="3212" spans="1:18" x14ac:dyDescent="0.25">
      <c r="A3212"/>
      <c r="B3212" s="15" t="str" cm="1">
        <f t="array" ref="B3212">IFERROR(IF(LEN(A3212)&gt;0, IF(SUMPRODUCT((Inactives[Key]=J3212)*(Inactives[Currently Inactive]))=1,"Inactive","Active"),""),"Active")</f>
        <v/>
      </c>
      <c r="C3212" s="16" t="str" cm="1">
        <f t="array" aca="1" ref="C3212" ca="1">IFERROR(_xlfn._xlws.FILTER(Inactives[Inactive On],(Inactives[Key]=J3212)*(Inactives[Currently Inactive]),""),"")</f>
        <v/>
      </c>
      <c r="D3212" s="16" t="str" cm="1">
        <f t="array" aca="1" ref="D3212" ca="1">IFERROR(INDEX(_xlfn.TEXTSPLIT(E3212," "),1),"")</f>
        <v/>
      </c>
      <c r="E3212" s="15" t="str" cm="1">
        <f t="array" aca="1" ref="E3212" ca="1">IFERROR(_xlfn._xlws.FILTER(merged_ranks,(merged_end_dates=DATE(9999,12,31))*(merged_names=A3212)),"")</f>
        <v/>
      </c>
      <c r="F3212" s="17" t="str">
        <f ca="1">_xlfn.XLOOKUP(J3212,Promotions[Promo Key],Promotions[Promo Date],"")</f>
        <v/>
      </c>
      <c r="G3212" s="18" t="str">
        <f t="shared" ca="1" si="211"/>
        <v/>
      </c>
      <c r="H3212" s="18" t="str">
        <f t="shared" ca="1" si="210"/>
        <v/>
      </c>
      <c r="I3212" s="17" t="str">
        <f>_xlfn.XLOOKUP(A3212,Students[Full Name],Students[Starting Rank],"")</f>
        <v/>
      </c>
      <c r="J3212" s="15" t="str">
        <f t="shared" ca="1" si="212"/>
        <v xml:space="preserve">: </v>
      </c>
      <c r="K3212" s="16" t="str">
        <f>_xlfn.XLOOKUP(A3212,Students[Full Name],Students[Start Date],"")</f>
        <v/>
      </c>
      <c r="L3212" s="18">
        <f t="shared" ca="1" si="213"/>
        <v>-1</v>
      </c>
      <c r="M3212" s="18" cm="1">
        <f t="array" aca="1" ref="M3212" ca="1">SUMPRODUCT(Inactives[Days Inactive]*(Inactives[Student]=A3212))/365</f>
        <v>0</v>
      </c>
      <c r="N3212" s="18" t="str" cm="1">
        <f t="array" ref="N3212">IF(LEN($A3212)&gt;0,SUMPRODUCT(($A3212=merged_names)*(_xlfn.TEXTAFTER(N$2, "At ")=merged_belt_colours)*merged_months_at_rank),"")</f>
        <v/>
      </c>
      <c r="O3212" s="18" t="str" cm="1">
        <f t="array" ref="O3212">IF(LEN($A3212)&gt;0,SUMPRODUCT(($A3212=merged_names)*(_xlfn.TEXTAFTER(O$2, "At ")=merged_belt_colours)*merged_months_at_rank),"")</f>
        <v/>
      </c>
      <c r="P3212" s="18" t="str" cm="1">
        <f t="array" ref="P3212">IF(LEN($A3212)&gt;0,SUMPRODUCT(($A3212=merged_names)*(_xlfn.TEXTAFTER(P$2, "At ")=merged_belt_colours)*merged_months_at_rank),"")</f>
        <v/>
      </c>
      <c r="Q3212" s="18" t="str" cm="1">
        <f t="array" ref="Q3212">IF(LEN($A3212)&gt;0,SUMPRODUCT(($A3212=merged_names)*(_xlfn.TEXTAFTER(Q$2, "At ")=merged_belt_colours)*merged_months_at_rank),"")</f>
        <v/>
      </c>
      <c r="R3212" s="18" t="str" cm="1">
        <f t="array" ref="R3212">IF(LEN($A3212)&gt;0,SUMPRODUCT(($A3212=merged_names)*(_xlfn.TEXTAFTER(R$2, "At ")=merged_belt_colours)*merged_months_at_rank),"")</f>
        <v/>
      </c>
    </row>
    <row r="3213" spans="1:18" x14ac:dyDescent="0.25">
      <c r="A3213"/>
      <c r="B3213" s="15" t="str" cm="1">
        <f t="array" ref="B3213">IFERROR(IF(LEN(A3213)&gt;0, IF(SUMPRODUCT((Inactives[Key]=J3213)*(Inactives[Currently Inactive]))=1,"Inactive","Active"),""),"Active")</f>
        <v/>
      </c>
      <c r="C3213" s="16" t="str" cm="1">
        <f t="array" aca="1" ref="C3213" ca="1">IFERROR(_xlfn._xlws.FILTER(Inactives[Inactive On],(Inactives[Key]=J3213)*(Inactives[Currently Inactive]),""),"")</f>
        <v/>
      </c>
      <c r="D3213" s="16" t="str" cm="1">
        <f t="array" aca="1" ref="D3213" ca="1">IFERROR(INDEX(_xlfn.TEXTSPLIT(E3213," "),1),"")</f>
        <v/>
      </c>
      <c r="E3213" s="15" t="str" cm="1">
        <f t="array" aca="1" ref="E3213" ca="1">IFERROR(_xlfn._xlws.FILTER(merged_ranks,(merged_end_dates=DATE(9999,12,31))*(merged_names=A3213)),"")</f>
        <v/>
      </c>
      <c r="F3213" s="17" t="str">
        <f ca="1">_xlfn.XLOOKUP(J3213,Promotions[Promo Key],Promotions[Promo Date],"")</f>
        <v/>
      </c>
      <c r="G3213" s="18" t="str">
        <f t="shared" ca="1" si="211"/>
        <v/>
      </c>
      <c r="H3213" s="18" t="str">
        <f t="shared" ca="1" si="210"/>
        <v/>
      </c>
      <c r="I3213" s="17" t="str">
        <f>_xlfn.XLOOKUP(A3213,Students[Full Name],Students[Starting Rank],"")</f>
        <v/>
      </c>
      <c r="J3213" s="15" t="str">
        <f t="shared" ca="1" si="212"/>
        <v xml:space="preserve">: </v>
      </c>
      <c r="K3213" s="16" t="str">
        <f>_xlfn.XLOOKUP(A3213,Students[Full Name],Students[Start Date],"")</f>
        <v/>
      </c>
      <c r="L3213" s="18">
        <f t="shared" ca="1" si="213"/>
        <v>-1</v>
      </c>
      <c r="M3213" s="18" cm="1">
        <f t="array" aca="1" ref="M3213" ca="1">SUMPRODUCT(Inactives[Days Inactive]*(Inactives[Student]=A3213))/365</f>
        <v>0</v>
      </c>
      <c r="N3213" s="18" t="str" cm="1">
        <f t="array" ref="N3213">IF(LEN($A3213)&gt;0,SUMPRODUCT(($A3213=merged_names)*(_xlfn.TEXTAFTER(N$2, "At ")=merged_belt_colours)*merged_months_at_rank),"")</f>
        <v/>
      </c>
      <c r="O3213" s="18" t="str" cm="1">
        <f t="array" ref="O3213">IF(LEN($A3213)&gt;0,SUMPRODUCT(($A3213=merged_names)*(_xlfn.TEXTAFTER(O$2, "At ")=merged_belt_colours)*merged_months_at_rank),"")</f>
        <v/>
      </c>
      <c r="P3213" s="18" t="str" cm="1">
        <f t="array" ref="P3213">IF(LEN($A3213)&gt;0,SUMPRODUCT(($A3213=merged_names)*(_xlfn.TEXTAFTER(P$2, "At ")=merged_belt_colours)*merged_months_at_rank),"")</f>
        <v/>
      </c>
      <c r="Q3213" s="18" t="str" cm="1">
        <f t="array" ref="Q3213">IF(LEN($A3213)&gt;0,SUMPRODUCT(($A3213=merged_names)*(_xlfn.TEXTAFTER(Q$2, "At ")=merged_belt_colours)*merged_months_at_rank),"")</f>
        <v/>
      </c>
      <c r="R3213" s="18" t="str" cm="1">
        <f t="array" ref="R3213">IF(LEN($A3213)&gt;0,SUMPRODUCT(($A3213=merged_names)*(_xlfn.TEXTAFTER(R$2, "At ")=merged_belt_colours)*merged_months_at_rank),"")</f>
        <v/>
      </c>
    </row>
    <row r="3214" spans="1:18" x14ac:dyDescent="0.25">
      <c r="A3214"/>
      <c r="B3214" s="15" t="str" cm="1">
        <f t="array" ref="B3214">IFERROR(IF(LEN(A3214)&gt;0, IF(SUMPRODUCT((Inactives[Key]=J3214)*(Inactives[Currently Inactive]))=1,"Inactive","Active"),""),"Active")</f>
        <v/>
      </c>
      <c r="C3214" s="16" t="str" cm="1">
        <f t="array" aca="1" ref="C3214" ca="1">IFERROR(_xlfn._xlws.FILTER(Inactives[Inactive On],(Inactives[Key]=J3214)*(Inactives[Currently Inactive]),""),"")</f>
        <v/>
      </c>
      <c r="D3214" s="16" t="str" cm="1">
        <f t="array" aca="1" ref="D3214" ca="1">IFERROR(INDEX(_xlfn.TEXTSPLIT(E3214," "),1),"")</f>
        <v/>
      </c>
      <c r="E3214" s="15" t="str" cm="1">
        <f t="array" aca="1" ref="E3214" ca="1">IFERROR(_xlfn._xlws.FILTER(merged_ranks,(merged_end_dates=DATE(9999,12,31))*(merged_names=A3214)),"")</f>
        <v/>
      </c>
      <c r="F3214" s="17" t="str">
        <f ca="1">_xlfn.XLOOKUP(J3214,Promotions[Promo Key],Promotions[Promo Date],"")</f>
        <v/>
      </c>
      <c r="G3214" s="18" t="str">
        <f t="shared" ca="1" si="211"/>
        <v/>
      </c>
      <c r="H3214" s="18" t="str">
        <f t="shared" ca="1" si="210"/>
        <v/>
      </c>
      <c r="I3214" s="17" t="str">
        <f>_xlfn.XLOOKUP(A3214,Students[Full Name],Students[Starting Rank],"")</f>
        <v/>
      </c>
      <c r="J3214" s="15" t="str">
        <f t="shared" ca="1" si="212"/>
        <v xml:space="preserve">: </v>
      </c>
      <c r="K3214" s="16" t="str">
        <f>_xlfn.XLOOKUP(A3214,Students[Full Name],Students[Start Date],"")</f>
        <v/>
      </c>
      <c r="L3214" s="18">
        <f t="shared" ca="1" si="213"/>
        <v>-1</v>
      </c>
      <c r="M3214" s="18" cm="1">
        <f t="array" aca="1" ref="M3214" ca="1">SUMPRODUCT(Inactives[Days Inactive]*(Inactives[Student]=A3214))/365</f>
        <v>0</v>
      </c>
      <c r="N3214" s="18" t="str" cm="1">
        <f t="array" ref="N3214">IF(LEN($A3214)&gt;0,SUMPRODUCT(($A3214=merged_names)*(_xlfn.TEXTAFTER(N$2, "At ")=merged_belt_colours)*merged_months_at_rank),"")</f>
        <v/>
      </c>
      <c r="O3214" s="18" t="str" cm="1">
        <f t="array" ref="O3214">IF(LEN($A3214)&gt;0,SUMPRODUCT(($A3214=merged_names)*(_xlfn.TEXTAFTER(O$2, "At ")=merged_belt_colours)*merged_months_at_rank),"")</f>
        <v/>
      </c>
      <c r="P3214" s="18" t="str" cm="1">
        <f t="array" ref="P3214">IF(LEN($A3214)&gt;0,SUMPRODUCT(($A3214=merged_names)*(_xlfn.TEXTAFTER(P$2, "At ")=merged_belt_colours)*merged_months_at_rank),"")</f>
        <v/>
      </c>
      <c r="Q3214" s="18" t="str" cm="1">
        <f t="array" ref="Q3214">IF(LEN($A3214)&gt;0,SUMPRODUCT(($A3214=merged_names)*(_xlfn.TEXTAFTER(Q$2, "At ")=merged_belt_colours)*merged_months_at_rank),"")</f>
        <v/>
      </c>
      <c r="R3214" s="18" t="str" cm="1">
        <f t="array" ref="R3214">IF(LEN($A3214)&gt;0,SUMPRODUCT(($A3214=merged_names)*(_xlfn.TEXTAFTER(R$2, "At ")=merged_belt_colours)*merged_months_at_rank),"")</f>
        <v/>
      </c>
    </row>
    <row r="3215" spans="1:18" x14ac:dyDescent="0.25">
      <c r="A3215"/>
      <c r="B3215" s="15" t="str" cm="1">
        <f t="array" ref="B3215">IFERROR(IF(LEN(A3215)&gt;0, IF(SUMPRODUCT((Inactives[Key]=J3215)*(Inactives[Currently Inactive]))=1,"Inactive","Active"),""),"Active")</f>
        <v/>
      </c>
      <c r="C3215" s="16" t="str" cm="1">
        <f t="array" aca="1" ref="C3215" ca="1">IFERROR(_xlfn._xlws.FILTER(Inactives[Inactive On],(Inactives[Key]=J3215)*(Inactives[Currently Inactive]),""),"")</f>
        <v/>
      </c>
      <c r="D3215" s="16" t="str" cm="1">
        <f t="array" aca="1" ref="D3215" ca="1">IFERROR(INDEX(_xlfn.TEXTSPLIT(E3215," "),1),"")</f>
        <v/>
      </c>
      <c r="E3215" s="15" t="str" cm="1">
        <f t="array" aca="1" ref="E3215" ca="1">IFERROR(_xlfn._xlws.FILTER(merged_ranks,(merged_end_dates=DATE(9999,12,31))*(merged_names=A3215)),"")</f>
        <v/>
      </c>
      <c r="F3215" s="17" t="str">
        <f ca="1">_xlfn.XLOOKUP(J3215,Promotions[Promo Key],Promotions[Promo Date],"")</f>
        <v/>
      </c>
      <c r="G3215" s="18" t="str">
        <f t="shared" ca="1" si="211"/>
        <v/>
      </c>
      <c r="H3215" s="18" t="str">
        <f t="shared" ca="1" si="210"/>
        <v/>
      </c>
      <c r="I3215" s="17" t="str">
        <f>_xlfn.XLOOKUP(A3215,Students[Full Name],Students[Starting Rank],"")</f>
        <v/>
      </c>
      <c r="J3215" s="15" t="str">
        <f t="shared" ca="1" si="212"/>
        <v xml:space="preserve">: </v>
      </c>
      <c r="K3215" s="16" t="str">
        <f>_xlfn.XLOOKUP(A3215,Students[Full Name],Students[Start Date],"")</f>
        <v/>
      </c>
      <c r="L3215" s="18">
        <f t="shared" ca="1" si="213"/>
        <v>-1</v>
      </c>
      <c r="M3215" s="18" cm="1">
        <f t="array" aca="1" ref="M3215" ca="1">SUMPRODUCT(Inactives[Days Inactive]*(Inactives[Student]=A3215))/365</f>
        <v>0</v>
      </c>
      <c r="N3215" s="18" t="str" cm="1">
        <f t="array" ref="N3215">IF(LEN($A3215)&gt;0,SUMPRODUCT(($A3215=merged_names)*(_xlfn.TEXTAFTER(N$2, "At ")=merged_belt_colours)*merged_months_at_rank),"")</f>
        <v/>
      </c>
      <c r="O3215" s="18" t="str" cm="1">
        <f t="array" ref="O3215">IF(LEN($A3215)&gt;0,SUMPRODUCT(($A3215=merged_names)*(_xlfn.TEXTAFTER(O$2, "At ")=merged_belt_colours)*merged_months_at_rank),"")</f>
        <v/>
      </c>
      <c r="P3215" s="18" t="str" cm="1">
        <f t="array" ref="P3215">IF(LEN($A3215)&gt;0,SUMPRODUCT(($A3215=merged_names)*(_xlfn.TEXTAFTER(P$2, "At ")=merged_belt_colours)*merged_months_at_rank),"")</f>
        <v/>
      </c>
      <c r="Q3215" s="18" t="str" cm="1">
        <f t="array" ref="Q3215">IF(LEN($A3215)&gt;0,SUMPRODUCT(($A3215=merged_names)*(_xlfn.TEXTAFTER(Q$2, "At ")=merged_belt_colours)*merged_months_at_rank),"")</f>
        <v/>
      </c>
      <c r="R3215" s="18" t="str" cm="1">
        <f t="array" ref="R3215">IF(LEN($A3215)&gt;0,SUMPRODUCT(($A3215=merged_names)*(_xlfn.TEXTAFTER(R$2, "At ")=merged_belt_colours)*merged_months_at_rank),"")</f>
        <v/>
      </c>
    </row>
    <row r="3216" spans="1:18" x14ac:dyDescent="0.25">
      <c r="A3216"/>
      <c r="B3216" s="15" t="str" cm="1">
        <f t="array" ref="B3216">IFERROR(IF(LEN(A3216)&gt;0, IF(SUMPRODUCT((Inactives[Key]=J3216)*(Inactives[Currently Inactive]))=1,"Inactive","Active"),""),"Active")</f>
        <v/>
      </c>
      <c r="C3216" s="16" t="str" cm="1">
        <f t="array" aca="1" ref="C3216" ca="1">IFERROR(_xlfn._xlws.FILTER(Inactives[Inactive On],(Inactives[Key]=J3216)*(Inactives[Currently Inactive]),""),"")</f>
        <v/>
      </c>
      <c r="D3216" s="16" t="str" cm="1">
        <f t="array" aca="1" ref="D3216" ca="1">IFERROR(INDEX(_xlfn.TEXTSPLIT(E3216," "),1),"")</f>
        <v/>
      </c>
      <c r="E3216" s="15" t="str" cm="1">
        <f t="array" aca="1" ref="E3216" ca="1">IFERROR(_xlfn._xlws.FILTER(merged_ranks,(merged_end_dates=DATE(9999,12,31))*(merged_names=A3216)),"")</f>
        <v/>
      </c>
      <c r="F3216" s="17" t="str">
        <f ca="1">_xlfn.XLOOKUP(J3216,Promotions[Promo Key],Promotions[Promo Date],"")</f>
        <v/>
      </c>
      <c r="G3216" s="18" t="str">
        <f t="shared" ca="1" si="211"/>
        <v/>
      </c>
      <c r="H3216" s="18" t="str">
        <f t="shared" ca="1" si="210"/>
        <v/>
      </c>
      <c r="I3216" s="17" t="str">
        <f>_xlfn.XLOOKUP(A3216,Students[Full Name],Students[Starting Rank],"")</f>
        <v/>
      </c>
      <c r="J3216" s="15" t="str">
        <f t="shared" ca="1" si="212"/>
        <v xml:space="preserve">: </v>
      </c>
      <c r="K3216" s="16" t="str">
        <f>_xlfn.XLOOKUP(A3216,Students[Full Name],Students[Start Date],"")</f>
        <v/>
      </c>
      <c r="L3216" s="18">
        <f t="shared" ca="1" si="213"/>
        <v>-1</v>
      </c>
      <c r="M3216" s="18" cm="1">
        <f t="array" aca="1" ref="M3216" ca="1">SUMPRODUCT(Inactives[Days Inactive]*(Inactives[Student]=A3216))/365</f>
        <v>0</v>
      </c>
      <c r="N3216" s="18" t="str" cm="1">
        <f t="array" ref="N3216">IF(LEN($A3216)&gt;0,SUMPRODUCT(($A3216=merged_names)*(_xlfn.TEXTAFTER(N$2, "At ")=merged_belt_colours)*merged_months_at_rank),"")</f>
        <v/>
      </c>
      <c r="O3216" s="18" t="str" cm="1">
        <f t="array" ref="O3216">IF(LEN($A3216)&gt;0,SUMPRODUCT(($A3216=merged_names)*(_xlfn.TEXTAFTER(O$2, "At ")=merged_belt_colours)*merged_months_at_rank),"")</f>
        <v/>
      </c>
      <c r="P3216" s="18" t="str" cm="1">
        <f t="array" ref="P3216">IF(LEN($A3216)&gt;0,SUMPRODUCT(($A3216=merged_names)*(_xlfn.TEXTAFTER(P$2, "At ")=merged_belt_colours)*merged_months_at_rank),"")</f>
        <v/>
      </c>
      <c r="Q3216" s="18" t="str" cm="1">
        <f t="array" ref="Q3216">IF(LEN($A3216)&gt;0,SUMPRODUCT(($A3216=merged_names)*(_xlfn.TEXTAFTER(Q$2, "At ")=merged_belt_colours)*merged_months_at_rank),"")</f>
        <v/>
      </c>
      <c r="R3216" s="18" t="str" cm="1">
        <f t="array" ref="R3216">IF(LEN($A3216)&gt;0,SUMPRODUCT(($A3216=merged_names)*(_xlfn.TEXTAFTER(R$2, "At ")=merged_belt_colours)*merged_months_at_rank),"")</f>
        <v/>
      </c>
    </row>
    <row r="3217" spans="1:18" x14ac:dyDescent="0.25">
      <c r="A3217"/>
      <c r="B3217" s="15" t="str" cm="1">
        <f t="array" ref="B3217">IFERROR(IF(LEN(A3217)&gt;0, IF(SUMPRODUCT((Inactives[Key]=J3217)*(Inactives[Currently Inactive]))=1,"Inactive","Active"),""),"Active")</f>
        <v/>
      </c>
      <c r="C3217" s="16" t="str" cm="1">
        <f t="array" aca="1" ref="C3217" ca="1">IFERROR(_xlfn._xlws.FILTER(Inactives[Inactive On],(Inactives[Key]=J3217)*(Inactives[Currently Inactive]),""),"")</f>
        <v/>
      </c>
      <c r="D3217" s="16" t="str" cm="1">
        <f t="array" aca="1" ref="D3217" ca="1">IFERROR(INDEX(_xlfn.TEXTSPLIT(E3217," "),1),"")</f>
        <v/>
      </c>
      <c r="E3217" s="15" t="str" cm="1">
        <f t="array" aca="1" ref="E3217" ca="1">IFERROR(_xlfn._xlws.FILTER(merged_ranks,(merged_end_dates=DATE(9999,12,31))*(merged_names=A3217)),"")</f>
        <v/>
      </c>
      <c r="F3217" s="17" t="str">
        <f ca="1">_xlfn.XLOOKUP(J3217,Promotions[Promo Key],Promotions[Promo Date],"")</f>
        <v/>
      </c>
      <c r="G3217" s="18" t="str">
        <f t="shared" ca="1" si="211"/>
        <v/>
      </c>
      <c r="H3217" s="18" t="str">
        <f t="shared" ca="1" si="210"/>
        <v/>
      </c>
      <c r="I3217" s="17" t="str">
        <f>_xlfn.XLOOKUP(A3217,Students[Full Name],Students[Starting Rank],"")</f>
        <v/>
      </c>
      <c r="J3217" s="15" t="str">
        <f t="shared" ca="1" si="212"/>
        <v xml:space="preserve">: </v>
      </c>
      <c r="K3217" s="16" t="str">
        <f>_xlfn.XLOOKUP(A3217,Students[Full Name],Students[Start Date],"")</f>
        <v/>
      </c>
      <c r="L3217" s="18">
        <f t="shared" ca="1" si="213"/>
        <v>-1</v>
      </c>
      <c r="M3217" s="18" cm="1">
        <f t="array" aca="1" ref="M3217" ca="1">SUMPRODUCT(Inactives[Days Inactive]*(Inactives[Student]=A3217))/365</f>
        <v>0</v>
      </c>
      <c r="N3217" s="18" t="str" cm="1">
        <f t="array" ref="N3217">IF(LEN($A3217)&gt;0,SUMPRODUCT(($A3217=merged_names)*(_xlfn.TEXTAFTER(N$2, "At ")=merged_belt_colours)*merged_months_at_rank),"")</f>
        <v/>
      </c>
      <c r="O3217" s="18" t="str" cm="1">
        <f t="array" ref="O3217">IF(LEN($A3217)&gt;0,SUMPRODUCT(($A3217=merged_names)*(_xlfn.TEXTAFTER(O$2, "At ")=merged_belt_colours)*merged_months_at_rank),"")</f>
        <v/>
      </c>
      <c r="P3217" s="18" t="str" cm="1">
        <f t="array" ref="P3217">IF(LEN($A3217)&gt;0,SUMPRODUCT(($A3217=merged_names)*(_xlfn.TEXTAFTER(P$2, "At ")=merged_belt_colours)*merged_months_at_rank),"")</f>
        <v/>
      </c>
      <c r="Q3217" s="18" t="str" cm="1">
        <f t="array" ref="Q3217">IF(LEN($A3217)&gt;0,SUMPRODUCT(($A3217=merged_names)*(_xlfn.TEXTAFTER(Q$2, "At ")=merged_belt_colours)*merged_months_at_rank),"")</f>
        <v/>
      </c>
      <c r="R3217" s="18" t="str" cm="1">
        <f t="array" ref="R3217">IF(LEN($A3217)&gt;0,SUMPRODUCT(($A3217=merged_names)*(_xlfn.TEXTAFTER(R$2, "At ")=merged_belt_colours)*merged_months_at_rank),"")</f>
        <v/>
      </c>
    </row>
    <row r="3218" spans="1:18" x14ac:dyDescent="0.25">
      <c r="A3218"/>
      <c r="B3218" s="15" t="str" cm="1">
        <f t="array" ref="B3218">IFERROR(IF(LEN(A3218)&gt;0, IF(SUMPRODUCT((Inactives[Key]=J3218)*(Inactives[Currently Inactive]))=1,"Inactive","Active"),""),"Active")</f>
        <v/>
      </c>
      <c r="C3218" s="16" t="str" cm="1">
        <f t="array" aca="1" ref="C3218" ca="1">IFERROR(_xlfn._xlws.FILTER(Inactives[Inactive On],(Inactives[Key]=J3218)*(Inactives[Currently Inactive]),""),"")</f>
        <v/>
      </c>
      <c r="D3218" s="16" t="str" cm="1">
        <f t="array" aca="1" ref="D3218" ca="1">IFERROR(INDEX(_xlfn.TEXTSPLIT(E3218," "),1),"")</f>
        <v/>
      </c>
      <c r="E3218" s="15" t="str" cm="1">
        <f t="array" aca="1" ref="E3218" ca="1">IFERROR(_xlfn._xlws.FILTER(merged_ranks,(merged_end_dates=DATE(9999,12,31))*(merged_names=A3218)),"")</f>
        <v/>
      </c>
      <c r="F3218" s="17" t="str">
        <f ca="1">_xlfn.XLOOKUP(J3218,Promotions[Promo Key],Promotions[Promo Date],"")</f>
        <v/>
      </c>
      <c r="G3218" s="18" t="str">
        <f t="shared" ca="1" si="211"/>
        <v/>
      </c>
      <c r="H3218" s="18" t="str">
        <f t="shared" ca="1" si="210"/>
        <v/>
      </c>
      <c r="I3218" s="17" t="str">
        <f>_xlfn.XLOOKUP(A3218,Students[Full Name],Students[Starting Rank],"")</f>
        <v/>
      </c>
      <c r="J3218" s="15" t="str">
        <f t="shared" ca="1" si="212"/>
        <v xml:space="preserve">: </v>
      </c>
      <c r="K3218" s="16" t="str">
        <f>_xlfn.XLOOKUP(A3218,Students[Full Name],Students[Start Date],"")</f>
        <v/>
      </c>
      <c r="L3218" s="18">
        <f t="shared" ca="1" si="213"/>
        <v>-1</v>
      </c>
      <c r="M3218" s="18" cm="1">
        <f t="array" aca="1" ref="M3218" ca="1">SUMPRODUCT(Inactives[Days Inactive]*(Inactives[Student]=A3218))/365</f>
        <v>0</v>
      </c>
      <c r="N3218" s="18" t="str" cm="1">
        <f t="array" ref="N3218">IF(LEN($A3218)&gt;0,SUMPRODUCT(($A3218=merged_names)*(_xlfn.TEXTAFTER(N$2, "At ")=merged_belt_colours)*merged_months_at_rank),"")</f>
        <v/>
      </c>
      <c r="O3218" s="18" t="str" cm="1">
        <f t="array" ref="O3218">IF(LEN($A3218)&gt;0,SUMPRODUCT(($A3218=merged_names)*(_xlfn.TEXTAFTER(O$2, "At ")=merged_belt_colours)*merged_months_at_rank),"")</f>
        <v/>
      </c>
      <c r="P3218" s="18" t="str" cm="1">
        <f t="array" ref="P3218">IF(LEN($A3218)&gt;0,SUMPRODUCT(($A3218=merged_names)*(_xlfn.TEXTAFTER(P$2, "At ")=merged_belt_colours)*merged_months_at_rank),"")</f>
        <v/>
      </c>
      <c r="Q3218" s="18" t="str" cm="1">
        <f t="array" ref="Q3218">IF(LEN($A3218)&gt;0,SUMPRODUCT(($A3218=merged_names)*(_xlfn.TEXTAFTER(Q$2, "At ")=merged_belt_colours)*merged_months_at_rank),"")</f>
        <v/>
      </c>
      <c r="R3218" s="18" t="str" cm="1">
        <f t="array" ref="R3218">IF(LEN($A3218)&gt;0,SUMPRODUCT(($A3218=merged_names)*(_xlfn.TEXTAFTER(R$2, "At ")=merged_belt_colours)*merged_months_at_rank),"")</f>
        <v/>
      </c>
    </row>
    <row r="3219" spans="1:18" x14ac:dyDescent="0.25">
      <c r="A3219"/>
      <c r="B3219" s="15" t="str" cm="1">
        <f t="array" ref="B3219">IFERROR(IF(LEN(A3219)&gt;0, IF(SUMPRODUCT((Inactives[Key]=J3219)*(Inactives[Currently Inactive]))=1,"Inactive","Active"),""),"Active")</f>
        <v/>
      </c>
      <c r="C3219" s="16" t="str" cm="1">
        <f t="array" aca="1" ref="C3219" ca="1">IFERROR(_xlfn._xlws.FILTER(Inactives[Inactive On],(Inactives[Key]=J3219)*(Inactives[Currently Inactive]),""),"")</f>
        <v/>
      </c>
      <c r="D3219" s="16" t="str" cm="1">
        <f t="array" aca="1" ref="D3219" ca="1">IFERROR(INDEX(_xlfn.TEXTSPLIT(E3219," "),1),"")</f>
        <v/>
      </c>
      <c r="E3219" s="15" t="str" cm="1">
        <f t="array" aca="1" ref="E3219" ca="1">IFERROR(_xlfn._xlws.FILTER(merged_ranks,(merged_end_dates=DATE(9999,12,31))*(merged_names=A3219)),"")</f>
        <v/>
      </c>
      <c r="F3219" s="17" t="str">
        <f ca="1">_xlfn.XLOOKUP(J3219,Promotions[Promo Key],Promotions[Promo Date],"")</f>
        <v/>
      </c>
      <c r="G3219" s="18" t="str">
        <f t="shared" ca="1" si="211"/>
        <v/>
      </c>
      <c r="H3219" s="18" t="str">
        <f t="shared" ca="1" si="210"/>
        <v/>
      </c>
      <c r="I3219" s="17" t="str">
        <f>_xlfn.XLOOKUP(A3219,Students[Full Name],Students[Starting Rank],"")</f>
        <v/>
      </c>
      <c r="J3219" s="15" t="str">
        <f t="shared" ca="1" si="212"/>
        <v xml:space="preserve">: </v>
      </c>
      <c r="K3219" s="16" t="str">
        <f>_xlfn.XLOOKUP(A3219,Students[Full Name],Students[Start Date],"")</f>
        <v/>
      </c>
      <c r="L3219" s="18">
        <f t="shared" ca="1" si="213"/>
        <v>-1</v>
      </c>
      <c r="M3219" s="18" cm="1">
        <f t="array" aca="1" ref="M3219" ca="1">SUMPRODUCT(Inactives[Days Inactive]*(Inactives[Student]=A3219))/365</f>
        <v>0</v>
      </c>
      <c r="N3219" s="18" t="str" cm="1">
        <f t="array" ref="N3219">IF(LEN($A3219)&gt;0,SUMPRODUCT(($A3219=merged_names)*(_xlfn.TEXTAFTER(N$2, "At ")=merged_belt_colours)*merged_months_at_rank),"")</f>
        <v/>
      </c>
      <c r="O3219" s="18" t="str" cm="1">
        <f t="array" ref="O3219">IF(LEN($A3219)&gt;0,SUMPRODUCT(($A3219=merged_names)*(_xlfn.TEXTAFTER(O$2, "At ")=merged_belt_colours)*merged_months_at_rank),"")</f>
        <v/>
      </c>
      <c r="P3219" s="18" t="str" cm="1">
        <f t="array" ref="P3219">IF(LEN($A3219)&gt;0,SUMPRODUCT(($A3219=merged_names)*(_xlfn.TEXTAFTER(P$2, "At ")=merged_belt_colours)*merged_months_at_rank),"")</f>
        <v/>
      </c>
      <c r="Q3219" s="18" t="str" cm="1">
        <f t="array" ref="Q3219">IF(LEN($A3219)&gt;0,SUMPRODUCT(($A3219=merged_names)*(_xlfn.TEXTAFTER(Q$2, "At ")=merged_belt_colours)*merged_months_at_rank),"")</f>
        <v/>
      </c>
      <c r="R3219" s="18" t="str" cm="1">
        <f t="array" ref="R3219">IF(LEN($A3219)&gt;0,SUMPRODUCT(($A3219=merged_names)*(_xlfn.TEXTAFTER(R$2, "At ")=merged_belt_colours)*merged_months_at_rank),"")</f>
        <v/>
      </c>
    </row>
    <row r="3220" spans="1:18" x14ac:dyDescent="0.25">
      <c r="A3220"/>
      <c r="B3220" s="15" t="str" cm="1">
        <f t="array" ref="B3220">IFERROR(IF(LEN(A3220)&gt;0, IF(SUMPRODUCT((Inactives[Key]=J3220)*(Inactives[Currently Inactive]))=1,"Inactive","Active"),""),"Active")</f>
        <v/>
      </c>
      <c r="C3220" s="16" t="str" cm="1">
        <f t="array" aca="1" ref="C3220" ca="1">IFERROR(_xlfn._xlws.FILTER(Inactives[Inactive On],(Inactives[Key]=J3220)*(Inactives[Currently Inactive]),""),"")</f>
        <v/>
      </c>
      <c r="D3220" s="16" t="str" cm="1">
        <f t="array" aca="1" ref="D3220" ca="1">IFERROR(INDEX(_xlfn.TEXTSPLIT(E3220," "),1),"")</f>
        <v/>
      </c>
      <c r="E3220" s="15" t="str" cm="1">
        <f t="array" aca="1" ref="E3220" ca="1">IFERROR(_xlfn._xlws.FILTER(merged_ranks,(merged_end_dates=DATE(9999,12,31))*(merged_names=A3220)),"")</f>
        <v/>
      </c>
      <c r="F3220" s="17" t="str">
        <f ca="1">_xlfn.XLOOKUP(J3220,Promotions[Promo Key],Promotions[Promo Date],"")</f>
        <v/>
      </c>
      <c r="G3220" s="18" t="str">
        <f t="shared" ca="1" si="211"/>
        <v/>
      </c>
      <c r="H3220" s="18" t="str">
        <f t="shared" ca="1" si="210"/>
        <v/>
      </c>
      <c r="I3220" s="17" t="str">
        <f>_xlfn.XLOOKUP(A3220,Students[Full Name],Students[Starting Rank],"")</f>
        <v/>
      </c>
      <c r="J3220" s="15" t="str">
        <f t="shared" ca="1" si="212"/>
        <v xml:space="preserve">: </v>
      </c>
      <c r="K3220" s="16" t="str">
        <f>_xlfn.XLOOKUP(A3220,Students[Full Name],Students[Start Date],"")</f>
        <v/>
      </c>
      <c r="L3220" s="18">
        <f t="shared" ca="1" si="213"/>
        <v>-1</v>
      </c>
      <c r="M3220" s="18" cm="1">
        <f t="array" aca="1" ref="M3220" ca="1">SUMPRODUCT(Inactives[Days Inactive]*(Inactives[Student]=A3220))/365</f>
        <v>0</v>
      </c>
      <c r="N3220" s="18" t="str" cm="1">
        <f t="array" ref="N3220">IF(LEN($A3220)&gt;0,SUMPRODUCT(($A3220=merged_names)*(_xlfn.TEXTAFTER(N$2, "At ")=merged_belt_colours)*merged_months_at_rank),"")</f>
        <v/>
      </c>
      <c r="O3220" s="18" t="str" cm="1">
        <f t="array" ref="O3220">IF(LEN($A3220)&gt;0,SUMPRODUCT(($A3220=merged_names)*(_xlfn.TEXTAFTER(O$2, "At ")=merged_belt_colours)*merged_months_at_rank),"")</f>
        <v/>
      </c>
      <c r="P3220" s="18" t="str" cm="1">
        <f t="array" ref="P3220">IF(LEN($A3220)&gt;0,SUMPRODUCT(($A3220=merged_names)*(_xlfn.TEXTAFTER(P$2, "At ")=merged_belt_colours)*merged_months_at_rank),"")</f>
        <v/>
      </c>
      <c r="Q3220" s="18" t="str" cm="1">
        <f t="array" ref="Q3220">IF(LEN($A3220)&gt;0,SUMPRODUCT(($A3220=merged_names)*(_xlfn.TEXTAFTER(Q$2, "At ")=merged_belt_colours)*merged_months_at_rank),"")</f>
        <v/>
      </c>
      <c r="R3220" s="18" t="str" cm="1">
        <f t="array" ref="R3220">IF(LEN($A3220)&gt;0,SUMPRODUCT(($A3220=merged_names)*(_xlfn.TEXTAFTER(R$2, "At ")=merged_belt_colours)*merged_months_at_rank),"")</f>
        <v/>
      </c>
    </row>
    <row r="3221" spans="1:18" x14ac:dyDescent="0.25">
      <c r="A3221"/>
      <c r="B3221" s="15" t="str" cm="1">
        <f t="array" ref="B3221">IFERROR(IF(LEN(A3221)&gt;0, IF(SUMPRODUCT((Inactives[Key]=J3221)*(Inactives[Currently Inactive]))=1,"Inactive","Active"),""),"Active")</f>
        <v/>
      </c>
      <c r="C3221" s="16" t="str" cm="1">
        <f t="array" aca="1" ref="C3221" ca="1">IFERROR(_xlfn._xlws.FILTER(Inactives[Inactive On],(Inactives[Key]=J3221)*(Inactives[Currently Inactive]),""),"")</f>
        <v/>
      </c>
      <c r="D3221" s="16" t="str" cm="1">
        <f t="array" aca="1" ref="D3221" ca="1">IFERROR(INDEX(_xlfn.TEXTSPLIT(E3221," "),1),"")</f>
        <v/>
      </c>
      <c r="E3221" s="15" t="str" cm="1">
        <f t="array" aca="1" ref="E3221" ca="1">IFERROR(_xlfn._xlws.FILTER(merged_ranks,(merged_end_dates=DATE(9999,12,31))*(merged_names=A3221)),"")</f>
        <v/>
      </c>
      <c r="F3221" s="17" t="str">
        <f ca="1">_xlfn.XLOOKUP(J3221,Promotions[Promo Key],Promotions[Promo Date],"")</f>
        <v/>
      </c>
      <c r="G3221" s="18" t="str">
        <f t="shared" ca="1" si="211"/>
        <v/>
      </c>
      <c r="H3221" s="18" t="str">
        <f t="shared" ca="1" si="210"/>
        <v/>
      </c>
      <c r="I3221" s="17" t="str">
        <f>_xlfn.XLOOKUP(A3221,Students[Full Name],Students[Starting Rank],"")</f>
        <v/>
      </c>
      <c r="J3221" s="15" t="str">
        <f t="shared" ca="1" si="212"/>
        <v xml:space="preserve">: </v>
      </c>
      <c r="K3221" s="16" t="str">
        <f>_xlfn.XLOOKUP(A3221,Students[Full Name],Students[Start Date],"")</f>
        <v/>
      </c>
      <c r="L3221" s="18">
        <f t="shared" ca="1" si="213"/>
        <v>-1</v>
      </c>
      <c r="M3221" s="18" cm="1">
        <f t="array" aca="1" ref="M3221" ca="1">SUMPRODUCT(Inactives[Days Inactive]*(Inactives[Student]=A3221))/365</f>
        <v>0</v>
      </c>
      <c r="N3221" s="18" t="str" cm="1">
        <f t="array" ref="N3221">IF(LEN($A3221)&gt;0,SUMPRODUCT(($A3221=merged_names)*(_xlfn.TEXTAFTER(N$2, "At ")=merged_belt_colours)*merged_months_at_rank),"")</f>
        <v/>
      </c>
      <c r="O3221" s="18" t="str" cm="1">
        <f t="array" ref="O3221">IF(LEN($A3221)&gt;0,SUMPRODUCT(($A3221=merged_names)*(_xlfn.TEXTAFTER(O$2, "At ")=merged_belt_colours)*merged_months_at_rank),"")</f>
        <v/>
      </c>
      <c r="P3221" s="18" t="str" cm="1">
        <f t="array" ref="P3221">IF(LEN($A3221)&gt;0,SUMPRODUCT(($A3221=merged_names)*(_xlfn.TEXTAFTER(P$2, "At ")=merged_belt_colours)*merged_months_at_rank),"")</f>
        <v/>
      </c>
      <c r="Q3221" s="18" t="str" cm="1">
        <f t="array" ref="Q3221">IF(LEN($A3221)&gt;0,SUMPRODUCT(($A3221=merged_names)*(_xlfn.TEXTAFTER(Q$2, "At ")=merged_belt_colours)*merged_months_at_rank),"")</f>
        <v/>
      </c>
      <c r="R3221" s="18" t="str" cm="1">
        <f t="array" ref="R3221">IF(LEN($A3221)&gt;0,SUMPRODUCT(($A3221=merged_names)*(_xlfn.TEXTAFTER(R$2, "At ")=merged_belt_colours)*merged_months_at_rank),"")</f>
        <v/>
      </c>
    </row>
    <row r="3222" spans="1:18" x14ac:dyDescent="0.25">
      <c r="A3222"/>
      <c r="B3222" s="15" t="str" cm="1">
        <f t="array" ref="B3222">IFERROR(IF(LEN(A3222)&gt;0, IF(SUMPRODUCT((Inactives[Key]=J3222)*(Inactives[Currently Inactive]))=1,"Inactive","Active"),""),"Active")</f>
        <v/>
      </c>
      <c r="C3222" s="16" t="str" cm="1">
        <f t="array" aca="1" ref="C3222" ca="1">IFERROR(_xlfn._xlws.FILTER(Inactives[Inactive On],(Inactives[Key]=J3222)*(Inactives[Currently Inactive]),""),"")</f>
        <v/>
      </c>
      <c r="D3222" s="16" t="str" cm="1">
        <f t="array" aca="1" ref="D3222" ca="1">IFERROR(INDEX(_xlfn.TEXTSPLIT(E3222," "),1),"")</f>
        <v/>
      </c>
      <c r="E3222" s="15" t="str" cm="1">
        <f t="array" aca="1" ref="E3222" ca="1">IFERROR(_xlfn._xlws.FILTER(merged_ranks,(merged_end_dates=DATE(9999,12,31))*(merged_names=A3222)),"")</f>
        <v/>
      </c>
      <c r="F3222" s="17" t="str">
        <f ca="1">_xlfn.XLOOKUP(J3222,Promotions[Promo Key],Promotions[Promo Date],"")</f>
        <v/>
      </c>
      <c r="G3222" s="18" t="str">
        <f t="shared" ca="1" si="211"/>
        <v/>
      </c>
      <c r="H3222" s="18" t="str">
        <f t="shared" ca="1" si="210"/>
        <v/>
      </c>
      <c r="I3222" s="17" t="str">
        <f>_xlfn.XLOOKUP(A3222,Students[Full Name],Students[Starting Rank],"")</f>
        <v/>
      </c>
      <c r="J3222" s="15" t="str">
        <f t="shared" ca="1" si="212"/>
        <v xml:space="preserve">: </v>
      </c>
      <c r="K3222" s="16" t="str">
        <f>_xlfn.XLOOKUP(A3222,Students[Full Name],Students[Start Date],"")</f>
        <v/>
      </c>
      <c r="L3222" s="18">
        <f t="shared" ca="1" si="213"/>
        <v>-1</v>
      </c>
      <c r="M3222" s="18" cm="1">
        <f t="array" aca="1" ref="M3222" ca="1">SUMPRODUCT(Inactives[Days Inactive]*(Inactives[Student]=A3222))/365</f>
        <v>0</v>
      </c>
      <c r="N3222" s="18" t="str" cm="1">
        <f t="array" ref="N3222">IF(LEN($A3222)&gt;0,SUMPRODUCT(($A3222=merged_names)*(_xlfn.TEXTAFTER(N$2, "At ")=merged_belt_colours)*merged_months_at_rank),"")</f>
        <v/>
      </c>
      <c r="O3222" s="18" t="str" cm="1">
        <f t="array" ref="O3222">IF(LEN($A3222)&gt;0,SUMPRODUCT(($A3222=merged_names)*(_xlfn.TEXTAFTER(O$2, "At ")=merged_belt_colours)*merged_months_at_rank),"")</f>
        <v/>
      </c>
      <c r="P3222" s="18" t="str" cm="1">
        <f t="array" ref="P3222">IF(LEN($A3222)&gt;0,SUMPRODUCT(($A3222=merged_names)*(_xlfn.TEXTAFTER(P$2, "At ")=merged_belt_colours)*merged_months_at_rank),"")</f>
        <v/>
      </c>
      <c r="Q3222" s="18" t="str" cm="1">
        <f t="array" ref="Q3222">IF(LEN($A3222)&gt;0,SUMPRODUCT(($A3222=merged_names)*(_xlfn.TEXTAFTER(Q$2, "At ")=merged_belt_colours)*merged_months_at_rank),"")</f>
        <v/>
      </c>
      <c r="R3222" s="18" t="str" cm="1">
        <f t="array" ref="R3222">IF(LEN($A3222)&gt;0,SUMPRODUCT(($A3222=merged_names)*(_xlfn.TEXTAFTER(R$2, "At ")=merged_belt_colours)*merged_months_at_rank),"")</f>
        <v/>
      </c>
    </row>
    <row r="3223" spans="1:18" x14ac:dyDescent="0.25">
      <c r="A3223"/>
      <c r="B3223" s="15" t="str" cm="1">
        <f t="array" ref="B3223">IFERROR(IF(LEN(A3223)&gt;0, IF(SUMPRODUCT((Inactives[Key]=J3223)*(Inactives[Currently Inactive]))=1,"Inactive","Active"),""),"Active")</f>
        <v/>
      </c>
      <c r="C3223" s="16" t="str" cm="1">
        <f t="array" aca="1" ref="C3223" ca="1">IFERROR(_xlfn._xlws.FILTER(Inactives[Inactive On],(Inactives[Key]=J3223)*(Inactives[Currently Inactive]),""),"")</f>
        <v/>
      </c>
      <c r="D3223" s="16" t="str" cm="1">
        <f t="array" aca="1" ref="D3223" ca="1">IFERROR(INDEX(_xlfn.TEXTSPLIT(E3223," "),1),"")</f>
        <v/>
      </c>
      <c r="E3223" s="15" t="str" cm="1">
        <f t="array" aca="1" ref="E3223" ca="1">IFERROR(_xlfn._xlws.FILTER(merged_ranks,(merged_end_dates=DATE(9999,12,31))*(merged_names=A3223)),"")</f>
        <v/>
      </c>
      <c r="F3223" s="17" t="str">
        <f ca="1">_xlfn.XLOOKUP(J3223,Promotions[Promo Key],Promotions[Promo Date],"")</f>
        <v/>
      </c>
      <c r="G3223" s="18" t="str">
        <f t="shared" ca="1" si="211"/>
        <v/>
      </c>
      <c r="H3223" s="18" t="str">
        <f t="shared" ca="1" si="210"/>
        <v/>
      </c>
      <c r="I3223" s="17" t="str">
        <f>_xlfn.XLOOKUP(A3223,Students[Full Name],Students[Starting Rank],"")</f>
        <v/>
      </c>
      <c r="J3223" s="15" t="str">
        <f t="shared" ca="1" si="212"/>
        <v xml:space="preserve">: </v>
      </c>
      <c r="K3223" s="16" t="str">
        <f>_xlfn.XLOOKUP(A3223,Students[Full Name],Students[Start Date],"")</f>
        <v/>
      </c>
      <c r="L3223" s="18">
        <f t="shared" ca="1" si="213"/>
        <v>-1</v>
      </c>
      <c r="M3223" s="18" cm="1">
        <f t="array" aca="1" ref="M3223" ca="1">SUMPRODUCT(Inactives[Days Inactive]*(Inactives[Student]=A3223))/365</f>
        <v>0</v>
      </c>
      <c r="N3223" s="18" t="str" cm="1">
        <f t="array" ref="N3223">IF(LEN($A3223)&gt;0,SUMPRODUCT(($A3223=merged_names)*(_xlfn.TEXTAFTER(N$2, "At ")=merged_belt_colours)*merged_months_at_rank),"")</f>
        <v/>
      </c>
      <c r="O3223" s="18" t="str" cm="1">
        <f t="array" ref="O3223">IF(LEN($A3223)&gt;0,SUMPRODUCT(($A3223=merged_names)*(_xlfn.TEXTAFTER(O$2, "At ")=merged_belt_colours)*merged_months_at_rank),"")</f>
        <v/>
      </c>
      <c r="P3223" s="18" t="str" cm="1">
        <f t="array" ref="P3223">IF(LEN($A3223)&gt;0,SUMPRODUCT(($A3223=merged_names)*(_xlfn.TEXTAFTER(P$2, "At ")=merged_belt_colours)*merged_months_at_rank),"")</f>
        <v/>
      </c>
      <c r="Q3223" s="18" t="str" cm="1">
        <f t="array" ref="Q3223">IF(LEN($A3223)&gt;0,SUMPRODUCT(($A3223=merged_names)*(_xlfn.TEXTAFTER(Q$2, "At ")=merged_belt_colours)*merged_months_at_rank),"")</f>
        <v/>
      </c>
      <c r="R3223" s="18" t="str" cm="1">
        <f t="array" ref="R3223">IF(LEN($A3223)&gt;0,SUMPRODUCT(($A3223=merged_names)*(_xlfn.TEXTAFTER(R$2, "At ")=merged_belt_colours)*merged_months_at_rank),"")</f>
        <v/>
      </c>
    </row>
    <row r="3224" spans="1:18" x14ac:dyDescent="0.25">
      <c r="A3224"/>
      <c r="B3224" s="15" t="str" cm="1">
        <f t="array" ref="B3224">IFERROR(IF(LEN(A3224)&gt;0, IF(SUMPRODUCT((Inactives[Key]=J3224)*(Inactives[Currently Inactive]))=1,"Inactive","Active"),""),"Active")</f>
        <v/>
      </c>
      <c r="C3224" s="16" t="str" cm="1">
        <f t="array" aca="1" ref="C3224" ca="1">IFERROR(_xlfn._xlws.FILTER(Inactives[Inactive On],(Inactives[Key]=J3224)*(Inactives[Currently Inactive]),""),"")</f>
        <v/>
      </c>
      <c r="D3224" s="16" t="str" cm="1">
        <f t="array" aca="1" ref="D3224" ca="1">IFERROR(INDEX(_xlfn.TEXTSPLIT(E3224," "),1),"")</f>
        <v/>
      </c>
      <c r="E3224" s="15" t="str" cm="1">
        <f t="array" aca="1" ref="E3224" ca="1">IFERROR(_xlfn._xlws.FILTER(merged_ranks,(merged_end_dates=DATE(9999,12,31))*(merged_names=A3224)),"")</f>
        <v/>
      </c>
      <c r="F3224" s="17" t="str">
        <f ca="1">_xlfn.XLOOKUP(J3224,Promotions[Promo Key],Promotions[Promo Date],"")</f>
        <v/>
      </c>
      <c r="G3224" s="18" t="str">
        <f t="shared" ca="1" si="211"/>
        <v/>
      </c>
      <c r="H3224" s="18" t="str">
        <f t="shared" ref="H3224:H3287" ca="1" si="214">IFERROR((TODAY()-K3224)/365-M3224,"")</f>
        <v/>
      </c>
      <c r="I3224" s="17" t="str">
        <f>_xlfn.XLOOKUP(A3224,Students[Full Name],Students[Starting Rank],"")</f>
        <v/>
      </c>
      <c r="J3224" s="15" t="str">
        <f t="shared" ca="1" si="212"/>
        <v xml:space="preserve">: </v>
      </c>
      <c r="K3224" s="16" t="str">
        <f>_xlfn.XLOOKUP(A3224,Students[Full Name],Students[Start Date],"")</f>
        <v/>
      </c>
      <c r="L3224" s="18">
        <f t="shared" ca="1" si="213"/>
        <v>-1</v>
      </c>
      <c r="M3224" s="18" cm="1">
        <f t="array" aca="1" ref="M3224" ca="1">SUMPRODUCT(Inactives[Days Inactive]*(Inactives[Student]=A3224))/365</f>
        <v>0</v>
      </c>
      <c r="N3224" s="18" t="str" cm="1">
        <f t="array" ref="N3224">IF(LEN($A3224)&gt;0,SUMPRODUCT(($A3224=merged_names)*(_xlfn.TEXTAFTER(N$2, "At ")=merged_belt_colours)*merged_months_at_rank),"")</f>
        <v/>
      </c>
      <c r="O3224" s="18" t="str" cm="1">
        <f t="array" ref="O3224">IF(LEN($A3224)&gt;0,SUMPRODUCT(($A3224=merged_names)*(_xlfn.TEXTAFTER(O$2, "At ")=merged_belt_colours)*merged_months_at_rank),"")</f>
        <v/>
      </c>
      <c r="P3224" s="18" t="str" cm="1">
        <f t="array" ref="P3224">IF(LEN($A3224)&gt;0,SUMPRODUCT(($A3224=merged_names)*(_xlfn.TEXTAFTER(P$2, "At ")=merged_belt_colours)*merged_months_at_rank),"")</f>
        <v/>
      </c>
      <c r="Q3224" s="18" t="str" cm="1">
        <f t="array" ref="Q3224">IF(LEN($A3224)&gt;0,SUMPRODUCT(($A3224=merged_names)*(_xlfn.TEXTAFTER(Q$2, "At ")=merged_belt_colours)*merged_months_at_rank),"")</f>
        <v/>
      </c>
      <c r="R3224" s="18" t="str" cm="1">
        <f t="array" ref="R3224">IF(LEN($A3224)&gt;0,SUMPRODUCT(($A3224=merged_names)*(_xlfn.TEXTAFTER(R$2, "At ")=merged_belt_colours)*merged_months_at_rank),"")</f>
        <v/>
      </c>
    </row>
    <row r="3225" spans="1:18" x14ac:dyDescent="0.25">
      <c r="A3225"/>
      <c r="B3225" s="15" t="str" cm="1">
        <f t="array" ref="B3225">IFERROR(IF(LEN(A3225)&gt;0, IF(SUMPRODUCT((Inactives[Key]=J3225)*(Inactives[Currently Inactive]))=1,"Inactive","Active"),""),"Active")</f>
        <v/>
      </c>
      <c r="C3225" s="16" t="str" cm="1">
        <f t="array" aca="1" ref="C3225" ca="1">IFERROR(_xlfn._xlws.FILTER(Inactives[Inactive On],(Inactives[Key]=J3225)*(Inactives[Currently Inactive]),""),"")</f>
        <v/>
      </c>
      <c r="D3225" s="16" t="str" cm="1">
        <f t="array" aca="1" ref="D3225" ca="1">IFERROR(INDEX(_xlfn.TEXTSPLIT(E3225," "),1),"")</f>
        <v/>
      </c>
      <c r="E3225" s="15" t="str" cm="1">
        <f t="array" aca="1" ref="E3225" ca="1">IFERROR(_xlfn._xlws.FILTER(merged_ranks,(merged_end_dates=DATE(9999,12,31))*(merged_names=A3225)),"")</f>
        <v/>
      </c>
      <c r="F3225" s="17" t="str">
        <f ca="1">_xlfn.XLOOKUP(J3225,Promotions[Promo Key],Promotions[Promo Date],"")</f>
        <v/>
      </c>
      <c r="G3225" s="18" t="str">
        <f t="shared" ca="1" si="211"/>
        <v/>
      </c>
      <c r="H3225" s="18" t="str">
        <f t="shared" ca="1" si="214"/>
        <v/>
      </c>
      <c r="I3225" s="17" t="str">
        <f>_xlfn.XLOOKUP(A3225,Students[Full Name],Students[Starting Rank],"")</f>
        <v/>
      </c>
      <c r="J3225" s="15" t="str">
        <f t="shared" ca="1" si="212"/>
        <v xml:space="preserve">: </v>
      </c>
      <c r="K3225" s="16" t="str">
        <f>_xlfn.XLOOKUP(A3225,Students[Full Name],Students[Start Date],"")</f>
        <v/>
      </c>
      <c r="L3225" s="18">
        <f t="shared" ca="1" si="213"/>
        <v>-1</v>
      </c>
      <c r="M3225" s="18" cm="1">
        <f t="array" aca="1" ref="M3225" ca="1">SUMPRODUCT(Inactives[Days Inactive]*(Inactives[Student]=A3225))/365</f>
        <v>0</v>
      </c>
      <c r="N3225" s="18" t="str" cm="1">
        <f t="array" ref="N3225">IF(LEN($A3225)&gt;0,SUMPRODUCT(($A3225=merged_names)*(_xlfn.TEXTAFTER(N$2, "At ")=merged_belt_colours)*merged_months_at_rank),"")</f>
        <v/>
      </c>
      <c r="O3225" s="18" t="str" cm="1">
        <f t="array" ref="O3225">IF(LEN($A3225)&gt;0,SUMPRODUCT(($A3225=merged_names)*(_xlfn.TEXTAFTER(O$2, "At ")=merged_belt_colours)*merged_months_at_rank),"")</f>
        <v/>
      </c>
      <c r="P3225" s="18" t="str" cm="1">
        <f t="array" ref="P3225">IF(LEN($A3225)&gt;0,SUMPRODUCT(($A3225=merged_names)*(_xlfn.TEXTAFTER(P$2, "At ")=merged_belt_colours)*merged_months_at_rank),"")</f>
        <v/>
      </c>
      <c r="Q3225" s="18" t="str" cm="1">
        <f t="array" ref="Q3225">IF(LEN($A3225)&gt;0,SUMPRODUCT(($A3225=merged_names)*(_xlfn.TEXTAFTER(Q$2, "At ")=merged_belt_colours)*merged_months_at_rank),"")</f>
        <v/>
      </c>
      <c r="R3225" s="18" t="str" cm="1">
        <f t="array" ref="R3225">IF(LEN($A3225)&gt;0,SUMPRODUCT(($A3225=merged_names)*(_xlfn.TEXTAFTER(R$2, "At ")=merged_belt_colours)*merged_months_at_rank),"")</f>
        <v/>
      </c>
    </row>
    <row r="3226" spans="1:18" x14ac:dyDescent="0.25">
      <c r="A3226"/>
      <c r="B3226" s="15" t="str" cm="1">
        <f t="array" ref="B3226">IFERROR(IF(LEN(A3226)&gt;0, IF(SUMPRODUCT((Inactives[Key]=J3226)*(Inactives[Currently Inactive]))=1,"Inactive","Active"),""),"Active")</f>
        <v/>
      </c>
      <c r="C3226" s="16" t="str" cm="1">
        <f t="array" aca="1" ref="C3226" ca="1">IFERROR(_xlfn._xlws.FILTER(Inactives[Inactive On],(Inactives[Key]=J3226)*(Inactives[Currently Inactive]),""),"")</f>
        <v/>
      </c>
      <c r="D3226" s="16" t="str" cm="1">
        <f t="array" aca="1" ref="D3226" ca="1">IFERROR(INDEX(_xlfn.TEXTSPLIT(E3226," "),1),"")</f>
        <v/>
      </c>
      <c r="E3226" s="15" t="str" cm="1">
        <f t="array" aca="1" ref="E3226" ca="1">IFERROR(_xlfn._xlws.FILTER(merged_ranks,(merged_end_dates=DATE(9999,12,31))*(merged_names=A3226)),"")</f>
        <v/>
      </c>
      <c r="F3226" s="17" t="str">
        <f ca="1">_xlfn.XLOOKUP(J3226,Promotions[Promo Key],Promotions[Promo Date],"")</f>
        <v/>
      </c>
      <c r="G3226" s="18" t="str">
        <f t="shared" ca="1" si="211"/>
        <v/>
      </c>
      <c r="H3226" s="18" t="str">
        <f t="shared" ca="1" si="214"/>
        <v/>
      </c>
      <c r="I3226" s="17" t="str">
        <f>_xlfn.XLOOKUP(A3226,Students[Full Name],Students[Starting Rank],"")</f>
        <v/>
      </c>
      <c r="J3226" s="15" t="str">
        <f t="shared" ca="1" si="212"/>
        <v xml:space="preserve">: </v>
      </c>
      <c r="K3226" s="16" t="str">
        <f>_xlfn.XLOOKUP(A3226,Students[Full Name],Students[Start Date],"")</f>
        <v/>
      </c>
      <c r="L3226" s="18">
        <f t="shared" ca="1" si="213"/>
        <v>-1</v>
      </c>
      <c r="M3226" s="18" cm="1">
        <f t="array" aca="1" ref="M3226" ca="1">SUMPRODUCT(Inactives[Days Inactive]*(Inactives[Student]=A3226))/365</f>
        <v>0</v>
      </c>
      <c r="N3226" s="18" t="str" cm="1">
        <f t="array" ref="N3226">IF(LEN($A3226)&gt;0,SUMPRODUCT(($A3226=merged_names)*(_xlfn.TEXTAFTER(N$2, "At ")=merged_belt_colours)*merged_months_at_rank),"")</f>
        <v/>
      </c>
      <c r="O3226" s="18" t="str" cm="1">
        <f t="array" ref="O3226">IF(LEN($A3226)&gt;0,SUMPRODUCT(($A3226=merged_names)*(_xlfn.TEXTAFTER(O$2, "At ")=merged_belt_colours)*merged_months_at_rank),"")</f>
        <v/>
      </c>
      <c r="P3226" s="18" t="str" cm="1">
        <f t="array" ref="P3226">IF(LEN($A3226)&gt;0,SUMPRODUCT(($A3226=merged_names)*(_xlfn.TEXTAFTER(P$2, "At ")=merged_belt_colours)*merged_months_at_rank),"")</f>
        <v/>
      </c>
      <c r="Q3226" s="18" t="str" cm="1">
        <f t="array" ref="Q3226">IF(LEN($A3226)&gt;0,SUMPRODUCT(($A3226=merged_names)*(_xlfn.TEXTAFTER(Q$2, "At ")=merged_belt_colours)*merged_months_at_rank),"")</f>
        <v/>
      </c>
      <c r="R3226" s="18" t="str" cm="1">
        <f t="array" ref="R3226">IF(LEN($A3226)&gt;0,SUMPRODUCT(($A3226=merged_names)*(_xlfn.TEXTAFTER(R$2, "At ")=merged_belt_colours)*merged_months_at_rank),"")</f>
        <v/>
      </c>
    </row>
    <row r="3227" spans="1:18" x14ac:dyDescent="0.25">
      <c r="A3227"/>
      <c r="B3227" s="15" t="str" cm="1">
        <f t="array" ref="B3227">IFERROR(IF(LEN(A3227)&gt;0, IF(SUMPRODUCT((Inactives[Key]=J3227)*(Inactives[Currently Inactive]))=1,"Inactive","Active"),""),"Active")</f>
        <v/>
      </c>
      <c r="C3227" s="16" t="str" cm="1">
        <f t="array" aca="1" ref="C3227" ca="1">IFERROR(_xlfn._xlws.FILTER(Inactives[Inactive On],(Inactives[Key]=J3227)*(Inactives[Currently Inactive]),""),"")</f>
        <v/>
      </c>
      <c r="D3227" s="16" t="str" cm="1">
        <f t="array" aca="1" ref="D3227" ca="1">IFERROR(INDEX(_xlfn.TEXTSPLIT(E3227," "),1),"")</f>
        <v/>
      </c>
      <c r="E3227" s="15" t="str" cm="1">
        <f t="array" aca="1" ref="E3227" ca="1">IFERROR(_xlfn._xlws.FILTER(merged_ranks,(merged_end_dates=DATE(9999,12,31))*(merged_names=A3227)),"")</f>
        <v/>
      </c>
      <c r="F3227" s="17" t="str">
        <f ca="1">_xlfn.XLOOKUP(J3227,Promotions[Promo Key],Promotions[Promo Date],"")</f>
        <v/>
      </c>
      <c r="G3227" s="18" t="str">
        <f t="shared" ca="1" si="211"/>
        <v/>
      </c>
      <c r="H3227" s="18" t="str">
        <f t="shared" ca="1" si="214"/>
        <v/>
      </c>
      <c r="I3227" s="17" t="str">
        <f>_xlfn.XLOOKUP(A3227,Students[Full Name],Students[Starting Rank],"")</f>
        <v/>
      </c>
      <c r="J3227" s="15" t="str">
        <f t="shared" ca="1" si="212"/>
        <v xml:space="preserve">: </v>
      </c>
      <c r="K3227" s="16" t="str">
        <f>_xlfn.XLOOKUP(A3227,Students[Full Name],Students[Start Date],"")</f>
        <v/>
      </c>
      <c r="L3227" s="18">
        <f t="shared" ca="1" si="213"/>
        <v>-1</v>
      </c>
      <c r="M3227" s="18" cm="1">
        <f t="array" aca="1" ref="M3227" ca="1">SUMPRODUCT(Inactives[Days Inactive]*(Inactives[Student]=A3227))/365</f>
        <v>0</v>
      </c>
      <c r="N3227" s="18" t="str" cm="1">
        <f t="array" ref="N3227">IF(LEN($A3227)&gt;0,SUMPRODUCT(($A3227=merged_names)*(_xlfn.TEXTAFTER(N$2, "At ")=merged_belt_colours)*merged_months_at_rank),"")</f>
        <v/>
      </c>
      <c r="O3227" s="18" t="str" cm="1">
        <f t="array" ref="O3227">IF(LEN($A3227)&gt;0,SUMPRODUCT(($A3227=merged_names)*(_xlfn.TEXTAFTER(O$2, "At ")=merged_belt_colours)*merged_months_at_rank),"")</f>
        <v/>
      </c>
      <c r="P3227" s="18" t="str" cm="1">
        <f t="array" ref="P3227">IF(LEN($A3227)&gt;0,SUMPRODUCT(($A3227=merged_names)*(_xlfn.TEXTAFTER(P$2, "At ")=merged_belt_colours)*merged_months_at_rank),"")</f>
        <v/>
      </c>
      <c r="Q3227" s="18" t="str" cm="1">
        <f t="array" ref="Q3227">IF(LEN($A3227)&gt;0,SUMPRODUCT(($A3227=merged_names)*(_xlfn.TEXTAFTER(Q$2, "At ")=merged_belt_colours)*merged_months_at_rank),"")</f>
        <v/>
      </c>
      <c r="R3227" s="18" t="str" cm="1">
        <f t="array" ref="R3227">IF(LEN($A3227)&gt;0,SUMPRODUCT(($A3227=merged_names)*(_xlfn.TEXTAFTER(R$2, "At ")=merged_belt_colours)*merged_months_at_rank),"")</f>
        <v/>
      </c>
    </row>
    <row r="3228" spans="1:18" x14ac:dyDescent="0.25">
      <c r="A3228"/>
      <c r="B3228" s="15" t="str" cm="1">
        <f t="array" ref="B3228">IFERROR(IF(LEN(A3228)&gt;0, IF(SUMPRODUCT((Inactives[Key]=J3228)*(Inactives[Currently Inactive]))=1,"Inactive","Active"),""),"Active")</f>
        <v/>
      </c>
      <c r="C3228" s="16" t="str" cm="1">
        <f t="array" aca="1" ref="C3228" ca="1">IFERROR(_xlfn._xlws.FILTER(Inactives[Inactive On],(Inactives[Key]=J3228)*(Inactives[Currently Inactive]),""),"")</f>
        <v/>
      </c>
      <c r="D3228" s="16" t="str" cm="1">
        <f t="array" aca="1" ref="D3228" ca="1">IFERROR(INDEX(_xlfn.TEXTSPLIT(E3228," "),1),"")</f>
        <v/>
      </c>
      <c r="E3228" s="15" t="str" cm="1">
        <f t="array" aca="1" ref="E3228" ca="1">IFERROR(_xlfn._xlws.FILTER(merged_ranks,(merged_end_dates=DATE(9999,12,31))*(merged_names=A3228)),"")</f>
        <v/>
      </c>
      <c r="F3228" s="17" t="str">
        <f ca="1">_xlfn.XLOOKUP(J3228,Promotions[Promo Key],Promotions[Promo Date],"")</f>
        <v/>
      </c>
      <c r="G3228" s="18" t="str">
        <f t="shared" ref="G3228:G3291" ca="1" si="215">IFERROR((TODAY()-F3228)/30.5, "")</f>
        <v/>
      </c>
      <c r="H3228" s="18" t="str">
        <f t="shared" ca="1" si="214"/>
        <v/>
      </c>
      <c r="I3228" s="17" t="str">
        <f>_xlfn.XLOOKUP(A3228,Students[Full Name],Students[Starting Rank],"")</f>
        <v/>
      </c>
      <c r="J3228" s="15" t="str">
        <f t="shared" ref="J3228:J3291" ca="1" si="216">A3228&amp;": "&amp;E3228</f>
        <v xml:space="preserve">: </v>
      </c>
      <c r="K3228" s="16" t="str">
        <f>_xlfn.XLOOKUP(A3228,Students[Full Name],Students[Start Date],"")</f>
        <v/>
      </c>
      <c r="L3228" s="18">
        <f t="shared" ref="L3228:L3291" ca="1" si="217">IF(LEN(C3228)&gt;0,(TODAY()-C3228)/30.5,-1)</f>
        <v>-1</v>
      </c>
      <c r="M3228" s="18" cm="1">
        <f t="array" aca="1" ref="M3228" ca="1">SUMPRODUCT(Inactives[Days Inactive]*(Inactives[Student]=A3228))/365</f>
        <v>0</v>
      </c>
      <c r="N3228" s="18" t="str" cm="1">
        <f t="array" ref="N3228">IF(LEN($A3228)&gt;0,SUMPRODUCT(($A3228=merged_names)*(_xlfn.TEXTAFTER(N$2, "At ")=merged_belt_colours)*merged_months_at_rank),"")</f>
        <v/>
      </c>
      <c r="O3228" s="18" t="str" cm="1">
        <f t="array" ref="O3228">IF(LEN($A3228)&gt;0,SUMPRODUCT(($A3228=merged_names)*(_xlfn.TEXTAFTER(O$2, "At ")=merged_belt_colours)*merged_months_at_rank),"")</f>
        <v/>
      </c>
      <c r="P3228" s="18" t="str" cm="1">
        <f t="array" ref="P3228">IF(LEN($A3228)&gt;0,SUMPRODUCT(($A3228=merged_names)*(_xlfn.TEXTAFTER(P$2, "At ")=merged_belt_colours)*merged_months_at_rank),"")</f>
        <v/>
      </c>
      <c r="Q3228" s="18" t="str" cm="1">
        <f t="array" ref="Q3228">IF(LEN($A3228)&gt;0,SUMPRODUCT(($A3228=merged_names)*(_xlfn.TEXTAFTER(Q$2, "At ")=merged_belt_colours)*merged_months_at_rank),"")</f>
        <v/>
      </c>
      <c r="R3228" s="18" t="str" cm="1">
        <f t="array" ref="R3228">IF(LEN($A3228)&gt;0,SUMPRODUCT(($A3228=merged_names)*(_xlfn.TEXTAFTER(R$2, "At ")=merged_belt_colours)*merged_months_at_rank),"")</f>
        <v/>
      </c>
    </row>
    <row r="3229" spans="1:18" x14ac:dyDescent="0.25">
      <c r="A3229"/>
      <c r="B3229" s="15" t="str" cm="1">
        <f t="array" ref="B3229">IFERROR(IF(LEN(A3229)&gt;0, IF(SUMPRODUCT((Inactives[Key]=J3229)*(Inactives[Currently Inactive]))=1,"Inactive","Active"),""),"Active")</f>
        <v/>
      </c>
      <c r="C3229" s="16" t="str" cm="1">
        <f t="array" aca="1" ref="C3229" ca="1">IFERROR(_xlfn._xlws.FILTER(Inactives[Inactive On],(Inactives[Key]=J3229)*(Inactives[Currently Inactive]),""),"")</f>
        <v/>
      </c>
      <c r="D3229" s="16" t="str" cm="1">
        <f t="array" aca="1" ref="D3229" ca="1">IFERROR(INDEX(_xlfn.TEXTSPLIT(E3229," "),1),"")</f>
        <v/>
      </c>
      <c r="E3229" s="15" t="str" cm="1">
        <f t="array" aca="1" ref="E3229" ca="1">IFERROR(_xlfn._xlws.FILTER(merged_ranks,(merged_end_dates=DATE(9999,12,31))*(merged_names=A3229)),"")</f>
        <v/>
      </c>
      <c r="F3229" s="17" t="str">
        <f ca="1">_xlfn.XLOOKUP(J3229,Promotions[Promo Key],Promotions[Promo Date],"")</f>
        <v/>
      </c>
      <c r="G3229" s="18" t="str">
        <f t="shared" ca="1" si="215"/>
        <v/>
      </c>
      <c r="H3229" s="18" t="str">
        <f t="shared" ca="1" si="214"/>
        <v/>
      </c>
      <c r="I3229" s="17" t="str">
        <f>_xlfn.XLOOKUP(A3229,Students[Full Name],Students[Starting Rank],"")</f>
        <v/>
      </c>
      <c r="J3229" s="15" t="str">
        <f t="shared" ca="1" si="216"/>
        <v xml:space="preserve">: </v>
      </c>
      <c r="K3229" s="16" t="str">
        <f>_xlfn.XLOOKUP(A3229,Students[Full Name],Students[Start Date],"")</f>
        <v/>
      </c>
      <c r="L3229" s="18">
        <f t="shared" ca="1" si="217"/>
        <v>-1</v>
      </c>
      <c r="M3229" s="18" cm="1">
        <f t="array" aca="1" ref="M3229" ca="1">SUMPRODUCT(Inactives[Days Inactive]*(Inactives[Student]=A3229))/365</f>
        <v>0</v>
      </c>
      <c r="N3229" s="18" t="str" cm="1">
        <f t="array" ref="N3229">IF(LEN($A3229)&gt;0,SUMPRODUCT(($A3229=merged_names)*(_xlfn.TEXTAFTER(N$2, "At ")=merged_belt_colours)*merged_months_at_rank),"")</f>
        <v/>
      </c>
      <c r="O3229" s="18" t="str" cm="1">
        <f t="array" ref="O3229">IF(LEN($A3229)&gt;0,SUMPRODUCT(($A3229=merged_names)*(_xlfn.TEXTAFTER(O$2, "At ")=merged_belt_colours)*merged_months_at_rank),"")</f>
        <v/>
      </c>
      <c r="P3229" s="18" t="str" cm="1">
        <f t="array" ref="P3229">IF(LEN($A3229)&gt;0,SUMPRODUCT(($A3229=merged_names)*(_xlfn.TEXTAFTER(P$2, "At ")=merged_belt_colours)*merged_months_at_rank),"")</f>
        <v/>
      </c>
      <c r="Q3229" s="18" t="str" cm="1">
        <f t="array" ref="Q3229">IF(LEN($A3229)&gt;0,SUMPRODUCT(($A3229=merged_names)*(_xlfn.TEXTAFTER(Q$2, "At ")=merged_belt_colours)*merged_months_at_rank),"")</f>
        <v/>
      </c>
      <c r="R3229" s="18" t="str" cm="1">
        <f t="array" ref="R3229">IF(LEN($A3229)&gt;0,SUMPRODUCT(($A3229=merged_names)*(_xlfn.TEXTAFTER(R$2, "At ")=merged_belt_colours)*merged_months_at_rank),"")</f>
        <v/>
      </c>
    </row>
    <row r="3230" spans="1:18" x14ac:dyDescent="0.25">
      <c r="A3230"/>
      <c r="B3230" s="15" t="str" cm="1">
        <f t="array" ref="B3230">IFERROR(IF(LEN(A3230)&gt;0, IF(SUMPRODUCT((Inactives[Key]=J3230)*(Inactives[Currently Inactive]))=1,"Inactive","Active"),""),"Active")</f>
        <v/>
      </c>
      <c r="C3230" s="16" t="str" cm="1">
        <f t="array" aca="1" ref="C3230" ca="1">IFERROR(_xlfn._xlws.FILTER(Inactives[Inactive On],(Inactives[Key]=J3230)*(Inactives[Currently Inactive]),""),"")</f>
        <v/>
      </c>
      <c r="D3230" s="16" t="str" cm="1">
        <f t="array" aca="1" ref="D3230" ca="1">IFERROR(INDEX(_xlfn.TEXTSPLIT(E3230," "),1),"")</f>
        <v/>
      </c>
      <c r="E3230" s="15" t="str" cm="1">
        <f t="array" aca="1" ref="E3230" ca="1">IFERROR(_xlfn._xlws.FILTER(merged_ranks,(merged_end_dates=DATE(9999,12,31))*(merged_names=A3230)),"")</f>
        <v/>
      </c>
      <c r="F3230" s="17" t="str">
        <f ca="1">_xlfn.XLOOKUP(J3230,Promotions[Promo Key],Promotions[Promo Date],"")</f>
        <v/>
      </c>
      <c r="G3230" s="18" t="str">
        <f t="shared" ca="1" si="215"/>
        <v/>
      </c>
      <c r="H3230" s="18" t="str">
        <f t="shared" ca="1" si="214"/>
        <v/>
      </c>
      <c r="I3230" s="17" t="str">
        <f>_xlfn.XLOOKUP(A3230,Students[Full Name],Students[Starting Rank],"")</f>
        <v/>
      </c>
      <c r="J3230" s="15" t="str">
        <f t="shared" ca="1" si="216"/>
        <v xml:space="preserve">: </v>
      </c>
      <c r="K3230" s="16" t="str">
        <f>_xlfn.XLOOKUP(A3230,Students[Full Name],Students[Start Date],"")</f>
        <v/>
      </c>
      <c r="L3230" s="18">
        <f t="shared" ca="1" si="217"/>
        <v>-1</v>
      </c>
      <c r="M3230" s="18" cm="1">
        <f t="array" aca="1" ref="M3230" ca="1">SUMPRODUCT(Inactives[Days Inactive]*(Inactives[Student]=A3230))/365</f>
        <v>0</v>
      </c>
      <c r="N3230" s="18" t="str" cm="1">
        <f t="array" ref="N3230">IF(LEN($A3230)&gt;0,SUMPRODUCT(($A3230=merged_names)*(_xlfn.TEXTAFTER(N$2, "At ")=merged_belt_colours)*merged_months_at_rank),"")</f>
        <v/>
      </c>
      <c r="O3230" s="18" t="str" cm="1">
        <f t="array" ref="O3230">IF(LEN($A3230)&gt;0,SUMPRODUCT(($A3230=merged_names)*(_xlfn.TEXTAFTER(O$2, "At ")=merged_belt_colours)*merged_months_at_rank),"")</f>
        <v/>
      </c>
      <c r="P3230" s="18" t="str" cm="1">
        <f t="array" ref="P3230">IF(LEN($A3230)&gt;0,SUMPRODUCT(($A3230=merged_names)*(_xlfn.TEXTAFTER(P$2, "At ")=merged_belt_colours)*merged_months_at_rank),"")</f>
        <v/>
      </c>
      <c r="Q3230" s="18" t="str" cm="1">
        <f t="array" ref="Q3230">IF(LEN($A3230)&gt;0,SUMPRODUCT(($A3230=merged_names)*(_xlfn.TEXTAFTER(Q$2, "At ")=merged_belt_colours)*merged_months_at_rank),"")</f>
        <v/>
      </c>
      <c r="R3230" s="18" t="str" cm="1">
        <f t="array" ref="R3230">IF(LEN($A3230)&gt;0,SUMPRODUCT(($A3230=merged_names)*(_xlfn.TEXTAFTER(R$2, "At ")=merged_belt_colours)*merged_months_at_rank),"")</f>
        <v/>
      </c>
    </row>
    <row r="3231" spans="1:18" x14ac:dyDescent="0.25">
      <c r="A3231"/>
      <c r="B3231" s="15" t="str" cm="1">
        <f t="array" ref="B3231">IFERROR(IF(LEN(A3231)&gt;0, IF(SUMPRODUCT((Inactives[Key]=J3231)*(Inactives[Currently Inactive]))=1,"Inactive","Active"),""),"Active")</f>
        <v/>
      </c>
      <c r="C3231" s="16" t="str" cm="1">
        <f t="array" aca="1" ref="C3231" ca="1">IFERROR(_xlfn._xlws.FILTER(Inactives[Inactive On],(Inactives[Key]=J3231)*(Inactives[Currently Inactive]),""),"")</f>
        <v/>
      </c>
      <c r="D3231" s="16" t="str" cm="1">
        <f t="array" aca="1" ref="D3231" ca="1">IFERROR(INDEX(_xlfn.TEXTSPLIT(E3231," "),1),"")</f>
        <v/>
      </c>
      <c r="E3231" s="15" t="str" cm="1">
        <f t="array" aca="1" ref="E3231" ca="1">IFERROR(_xlfn._xlws.FILTER(merged_ranks,(merged_end_dates=DATE(9999,12,31))*(merged_names=A3231)),"")</f>
        <v/>
      </c>
      <c r="F3231" s="17" t="str">
        <f ca="1">_xlfn.XLOOKUP(J3231,Promotions[Promo Key],Promotions[Promo Date],"")</f>
        <v/>
      </c>
      <c r="G3231" s="18" t="str">
        <f t="shared" ca="1" si="215"/>
        <v/>
      </c>
      <c r="H3231" s="18" t="str">
        <f t="shared" ca="1" si="214"/>
        <v/>
      </c>
      <c r="I3231" s="17" t="str">
        <f>_xlfn.XLOOKUP(A3231,Students[Full Name],Students[Starting Rank],"")</f>
        <v/>
      </c>
      <c r="J3231" s="15" t="str">
        <f t="shared" ca="1" si="216"/>
        <v xml:space="preserve">: </v>
      </c>
      <c r="K3231" s="16" t="str">
        <f>_xlfn.XLOOKUP(A3231,Students[Full Name],Students[Start Date],"")</f>
        <v/>
      </c>
      <c r="L3231" s="18">
        <f t="shared" ca="1" si="217"/>
        <v>-1</v>
      </c>
      <c r="M3231" s="18" cm="1">
        <f t="array" aca="1" ref="M3231" ca="1">SUMPRODUCT(Inactives[Days Inactive]*(Inactives[Student]=A3231))/365</f>
        <v>0</v>
      </c>
      <c r="N3231" s="18" t="str" cm="1">
        <f t="array" ref="N3231">IF(LEN($A3231)&gt;0,SUMPRODUCT(($A3231=merged_names)*(_xlfn.TEXTAFTER(N$2, "At ")=merged_belt_colours)*merged_months_at_rank),"")</f>
        <v/>
      </c>
      <c r="O3231" s="18" t="str" cm="1">
        <f t="array" ref="O3231">IF(LEN($A3231)&gt;0,SUMPRODUCT(($A3231=merged_names)*(_xlfn.TEXTAFTER(O$2, "At ")=merged_belt_colours)*merged_months_at_rank),"")</f>
        <v/>
      </c>
      <c r="P3231" s="18" t="str" cm="1">
        <f t="array" ref="P3231">IF(LEN($A3231)&gt;0,SUMPRODUCT(($A3231=merged_names)*(_xlfn.TEXTAFTER(P$2, "At ")=merged_belt_colours)*merged_months_at_rank),"")</f>
        <v/>
      </c>
      <c r="Q3231" s="18" t="str" cm="1">
        <f t="array" ref="Q3231">IF(LEN($A3231)&gt;0,SUMPRODUCT(($A3231=merged_names)*(_xlfn.TEXTAFTER(Q$2, "At ")=merged_belt_colours)*merged_months_at_rank),"")</f>
        <v/>
      </c>
      <c r="R3231" s="18" t="str" cm="1">
        <f t="array" ref="R3231">IF(LEN($A3231)&gt;0,SUMPRODUCT(($A3231=merged_names)*(_xlfn.TEXTAFTER(R$2, "At ")=merged_belt_colours)*merged_months_at_rank),"")</f>
        <v/>
      </c>
    </row>
    <row r="3232" spans="1:18" x14ac:dyDescent="0.25">
      <c r="A3232"/>
      <c r="B3232" s="15" t="str" cm="1">
        <f t="array" ref="B3232">IFERROR(IF(LEN(A3232)&gt;0, IF(SUMPRODUCT((Inactives[Key]=J3232)*(Inactives[Currently Inactive]))=1,"Inactive","Active"),""),"Active")</f>
        <v/>
      </c>
      <c r="C3232" s="16" t="str" cm="1">
        <f t="array" aca="1" ref="C3232" ca="1">IFERROR(_xlfn._xlws.FILTER(Inactives[Inactive On],(Inactives[Key]=J3232)*(Inactives[Currently Inactive]),""),"")</f>
        <v/>
      </c>
      <c r="D3232" s="16" t="str" cm="1">
        <f t="array" aca="1" ref="D3232" ca="1">IFERROR(INDEX(_xlfn.TEXTSPLIT(E3232," "),1),"")</f>
        <v/>
      </c>
      <c r="E3232" s="15" t="str" cm="1">
        <f t="array" aca="1" ref="E3232" ca="1">IFERROR(_xlfn._xlws.FILTER(merged_ranks,(merged_end_dates=DATE(9999,12,31))*(merged_names=A3232)),"")</f>
        <v/>
      </c>
      <c r="F3232" s="17" t="str">
        <f ca="1">_xlfn.XLOOKUP(J3232,Promotions[Promo Key],Promotions[Promo Date],"")</f>
        <v/>
      </c>
      <c r="G3232" s="18" t="str">
        <f t="shared" ca="1" si="215"/>
        <v/>
      </c>
      <c r="H3232" s="18" t="str">
        <f t="shared" ca="1" si="214"/>
        <v/>
      </c>
      <c r="I3232" s="17" t="str">
        <f>_xlfn.XLOOKUP(A3232,Students[Full Name],Students[Starting Rank],"")</f>
        <v/>
      </c>
      <c r="J3232" s="15" t="str">
        <f t="shared" ca="1" si="216"/>
        <v xml:space="preserve">: </v>
      </c>
      <c r="K3232" s="16" t="str">
        <f>_xlfn.XLOOKUP(A3232,Students[Full Name],Students[Start Date],"")</f>
        <v/>
      </c>
      <c r="L3232" s="18">
        <f t="shared" ca="1" si="217"/>
        <v>-1</v>
      </c>
      <c r="M3232" s="18" cm="1">
        <f t="array" aca="1" ref="M3232" ca="1">SUMPRODUCT(Inactives[Days Inactive]*(Inactives[Student]=A3232))/365</f>
        <v>0</v>
      </c>
      <c r="N3232" s="18" t="str" cm="1">
        <f t="array" ref="N3232">IF(LEN($A3232)&gt;0,SUMPRODUCT(($A3232=merged_names)*(_xlfn.TEXTAFTER(N$2, "At ")=merged_belt_colours)*merged_months_at_rank),"")</f>
        <v/>
      </c>
      <c r="O3232" s="18" t="str" cm="1">
        <f t="array" ref="O3232">IF(LEN($A3232)&gt;0,SUMPRODUCT(($A3232=merged_names)*(_xlfn.TEXTAFTER(O$2, "At ")=merged_belt_colours)*merged_months_at_rank),"")</f>
        <v/>
      </c>
      <c r="P3232" s="18" t="str" cm="1">
        <f t="array" ref="P3232">IF(LEN($A3232)&gt;0,SUMPRODUCT(($A3232=merged_names)*(_xlfn.TEXTAFTER(P$2, "At ")=merged_belt_colours)*merged_months_at_rank),"")</f>
        <v/>
      </c>
      <c r="Q3232" s="18" t="str" cm="1">
        <f t="array" ref="Q3232">IF(LEN($A3232)&gt;0,SUMPRODUCT(($A3232=merged_names)*(_xlfn.TEXTAFTER(Q$2, "At ")=merged_belt_colours)*merged_months_at_rank),"")</f>
        <v/>
      </c>
      <c r="R3232" s="18" t="str" cm="1">
        <f t="array" ref="R3232">IF(LEN($A3232)&gt;0,SUMPRODUCT(($A3232=merged_names)*(_xlfn.TEXTAFTER(R$2, "At ")=merged_belt_colours)*merged_months_at_rank),"")</f>
        <v/>
      </c>
    </row>
    <row r="3233" spans="1:18" x14ac:dyDescent="0.25">
      <c r="A3233"/>
      <c r="B3233" s="15" t="str" cm="1">
        <f t="array" ref="B3233">IFERROR(IF(LEN(A3233)&gt;0, IF(SUMPRODUCT((Inactives[Key]=J3233)*(Inactives[Currently Inactive]))=1,"Inactive","Active"),""),"Active")</f>
        <v/>
      </c>
      <c r="C3233" s="16" t="str" cm="1">
        <f t="array" aca="1" ref="C3233" ca="1">IFERROR(_xlfn._xlws.FILTER(Inactives[Inactive On],(Inactives[Key]=J3233)*(Inactives[Currently Inactive]),""),"")</f>
        <v/>
      </c>
      <c r="D3233" s="16" t="str" cm="1">
        <f t="array" aca="1" ref="D3233" ca="1">IFERROR(INDEX(_xlfn.TEXTSPLIT(E3233," "),1),"")</f>
        <v/>
      </c>
      <c r="E3233" s="15" t="str" cm="1">
        <f t="array" aca="1" ref="E3233" ca="1">IFERROR(_xlfn._xlws.FILTER(merged_ranks,(merged_end_dates=DATE(9999,12,31))*(merged_names=A3233)),"")</f>
        <v/>
      </c>
      <c r="F3233" s="17" t="str">
        <f ca="1">_xlfn.XLOOKUP(J3233,Promotions[Promo Key],Promotions[Promo Date],"")</f>
        <v/>
      </c>
      <c r="G3233" s="18" t="str">
        <f t="shared" ca="1" si="215"/>
        <v/>
      </c>
      <c r="H3233" s="18" t="str">
        <f t="shared" ca="1" si="214"/>
        <v/>
      </c>
      <c r="I3233" s="17" t="str">
        <f>_xlfn.XLOOKUP(A3233,Students[Full Name],Students[Starting Rank],"")</f>
        <v/>
      </c>
      <c r="J3233" s="15" t="str">
        <f t="shared" ca="1" si="216"/>
        <v xml:space="preserve">: </v>
      </c>
      <c r="K3233" s="16" t="str">
        <f>_xlfn.XLOOKUP(A3233,Students[Full Name],Students[Start Date],"")</f>
        <v/>
      </c>
      <c r="L3233" s="18">
        <f t="shared" ca="1" si="217"/>
        <v>-1</v>
      </c>
      <c r="M3233" s="18" cm="1">
        <f t="array" aca="1" ref="M3233" ca="1">SUMPRODUCT(Inactives[Days Inactive]*(Inactives[Student]=A3233))/365</f>
        <v>0</v>
      </c>
      <c r="N3233" s="18" t="str" cm="1">
        <f t="array" ref="N3233">IF(LEN($A3233)&gt;0,SUMPRODUCT(($A3233=merged_names)*(_xlfn.TEXTAFTER(N$2, "At ")=merged_belt_colours)*merged_months_at_rank),"")</f>
        <v/>
      </c>
      <c r="O3233" s="18" t="str" cm="1">
        <f t="array" ref="O3233">IF(LEN($A3233)&gt;0,SUMPRODUCT(($A3233=merged_names)*(_xlfn.TEXTAFTER(O$2, "At ")=merged_belt_colours)*merged_months_at_rank),"")</f>
        <v/>
      </c>
      <c r="P3233" s="18" t="str" cm="1">
        <f t="array" ref="P3233">IF(LEN($A3233)&gt;0,SUMPRODUCT(($A3233=merged_names)*(_xlfn.TEXTAFTER(P$2, "At ")=merged_belt_colours)*merged_months_at_rank),"")</f>
        <v/>
      </c>
      <c r="Q3233" s="18" t="str" cm="1">
        <f t="array" ref="Q3233">IF(LEN($A3233)&gt;0,SUMPRODUCT(($A3233=merged_names)*(_xlfn.TEXTAFTER(Q$2, "At ")=merged_belt_colours)*merged_months_at_rank),"")</f>
        <v/>
      </c>
      <c r="R3233" s="18" t="str" cm="1">
        <f t="array" ref="R3233">IF(LEN($A3233)&gt;0,SUMPRODUCT(($A3233=merged_names)*(_xlfn.TEXTAFTER(R$2, "At ")=merged_belt_colours)*merged_months_at_rank),"")</f>
        <v/>
      </c>
    </row>
    <row r="3234" spans="1:18" x14ac:dyDescent="0.25">
      <c r="A3234"/>
      <c r="B3234" s="15" t="str" cm="1">
        <f t="array" ref="B3234">IFERROR(IF(LEN(A3234)&gt;0, IF(SUMPRODUCT((Inactives[Key]=J3234)*(Inactives[Currently Inactive]))=1,"Inactive","Active"),""),"Active")</f>
        <v/>
      </c>
      <c r="C3234" s="16" t="str" cm="1">
        <f t="array" aca="1" ref="C3234" ca="1">IFERROR(_xlfn._xlws.FILTER(Inactives[Inactive On],(Inactives[Key]=J3234)*(Inactives[Currently Inactive]),""),"")</f>
        <v/>
      </c>
      <c r="D3234" s="16" t="str" cm="1">
        <f t="array" aca="1" ref="D3234" ca="1">IFERROR(INDEX(_xlfn.TEXTSPLIT(E3234," "),1),"")</f>
        <v/>
      </c>
      <c r="E3234" s="15" t="str" cm="1">
        <f t="array" aca="1" ref="E3234" ca="1">IFERROR(_xlfn._xlws.FILTER(merged_ranks,(merged_end_dates=DATE(9999,12,31))*(merged_names=A3234)),"")</f>
        <v/>
      </c>
      <c r="F3234" s="17" t="str">
        <f ca="1">_xlfn.XLOOKUP(J3234,Promotions[Promo Key],Promotions[Promo Date],"")</f>
        <v/>
      </c>
      <c r="G3234" s="18" t="str">
        <f t="shared" ca="1" si="215"/>
        <v/>
      </c>
      <c r="H3234" s="18" t="str">
        <f t="shared" ca="1" si="214"/>
        <v/>
      </c>
      <c r="I3234" s="17" t="str">
        <f>_xlfn.XLOOKUP(A3234,Students[Full Name],Students[Starting Rank],"")</f>
        <v/>
      </c>
      <c r="J3234" s="15" t="str">
        <f t="shared" ca="1" si="216"/>
        <v xml:space="preserve">: </v>
      </c>
      <c r="K3234" s="16" t="str">
        <f>_xlfn.XLOOKUP(A3234,Students[Full Name],Students[Start Date],"")</f>
        <v/>
      </c>
      <c r="L3234" s="18">
        <f t="shared" ca="1" si="217"/>
        <v>-1</v>
      </c>
      <c r="M3234" s="18" cm="1">
        <f t="array" aca="1" ref="M3234" ca="1">SUMPRODUCT(Inactives[Days Inactive]*(Inactives[Student]=A3234))/365</f>
        <v>0</v>
      </c>
      <c r="N3234" s="18" t="str" cm="1">
        <f t="array" ref="N3234">IF(LEN($A3234)&gt;0,SUMPRODUCT(($A3234=merged_names)*(_xlfn.TEXTAFTER(N$2, "At ")=merged_belt_colours)*merged_months_at_rank),"")</f>
        <v/>
      </c>
      <c r="O3234" s="18" t="str" cm="1">
        <f t="array" ref="O3234">IF(LEN($A3234)&gt;0,SUMPRODUCT(($A3234=merged_names)*(_xlfn.TEXTAFTER(O$2, "At ")=merged_belt_colours)*merged_months_at_rank),"")</f>
        <v/>
      </c>
      <c r="P3234" s="18" t="str" cm="1">
        <f t="array" ref="P3234">IF(LEN($A3234)&gt;0,SUMPRODUCT(($A3234=merged_names)*(_xlfn.TEXTAFTER(P$2, "At ")=merged_belt_colours)*merged_months_at_rank),"")</f>
        <v/>
      </c>
      <c r="Q3234" s="18" t="str" cm="1">
        <f t="array" ref="Q3234">IF(LEN($A3234)&gt;0,SUMPRODUCT(($A3234=merged_names)*(_xlfn.TEXTAFTER(Q$2, "At ")=merged_belt_colours)*merged_months_at_rank),"")</f>
        <v/>
      </c>
      <c r="R3234" s="18" t="str" cm="1">
        <f t="array" ref="R3234">IF(LEN($A3234)&gt;0,SUMPRODUCT(($A3234=merged_names)*(_xlfn.TEXTAFTER(R$2, "At ")=merged_belt_colours)*merged_months_at_rank),"")</f>
        <v/>
      </c>
    </row>
    <row r="3235" spans="1:18" x14ac:dyDescent="0.25">
      <c r="A3235"/>
      <c r="B3235" s="15" t="str" cm="1">
        <f t="array" ref="B3235">IFERROR(IF(LEN(A3235)&gt;0, IF(SUMPRODUCT((Inactives[Key]=J3235)*(Inactives[Currently Inactive]))=1,"Inactive","Active"),""),"Active")</f>
        <v/>
      </c>
      <c r="C3235" s="16" t="str" cm="1">
        <f t="array" aca="1" ref="C3235" ca="1">IFERROR(_xlfn._xlws.FILTER(Inactives[Inactive On],(Inactives[Key]=J3235)*(Inactives[Currently Inactive]),""),"")</f>
        <v/>
      </c>
      <c r="D3235" s="16" t="str" cm="1">
        <f t="array" aca="1" ref="D3235" ca="1">IFERROR(INDEX(_xlfn.TEXTSPLIT(E3235," "),1),"")</f>
        <v/>
      </c>
      <c r="E3235" s="15" t="str" cm="1">
        <f t="array" aca="1" ref="E3235" ca="1">IFERROR(_xlfn._xlws.FILTER(merged_ranks,(merged_end_dates=DATE(9999,12,31))*(merged_names=A3235)),"")</f>
        <v/>
      </c>
      <c r="F3235" s="17" t="str">
        <f ca="1">_xlfn.XLOOKUP(J3235,Promotions[Promo Key],Promotions[Promo Date],"")</f>
        <v/>
      </c>
      <c r="G3235" s="18" t="str">
        <f t="shared" ca="1" si="215"/>
        <v/>
      </c>
      <c r="H3235" s="18" t="str">
        <f t="shared" ca="1" si="214"/>
        <v/>
      </c>
      <c r="I3235" s="17" t="str">
        <f>_xlfn.XLOOKUP(A3235,Students[Full Name],Students[Starting Rank],"")</f>
        <v/>
      </c>
      <c r="J3235" s="15" t="str">
        <f t="shared" ca="1" si="216"/>
        <v xml:space="preserve">: </v>
      </c>
      <c r="K3235" s="16" t="str">
        <f>_xlfn.XLOOKUP(A3235,Students[Full Name],Students[Start Date],"")</f>
        <v/>
      </c>
      <c r="L3235" s="18">
        <f t="shared" ca="1" si="217"/>
        <v>-1</v>
      </c>
      <c r="M3235" s="18" cm="1">
        <f t="array" aca="1" ref="M3235" ca="1">SUMPRODUCT(Inactives[Days Inactive]*(Inactives[Student]=A3235))/365</f>
        <v>0</v>
      </c>
      <c r="N3235" s="18" t="str" cm="1">
        <f t="array" ref="N3235">IF(LEN($A3235)&gt;0,SUMPRODUCT(($A3235=merged_names)*(_xlfn.TEXTAFTER(N$2, "At ")=merged_belt_colours)*merged_months_at_rank),"")</f>
        <v/>
      </c>
      <c r="O3235" s="18" t="str" cm="1">
        <f t="array" ref="O3235">IF(LEN($A3235)&gt;0,SUMPRODUCT(($A3235=merged_names)*(_xlfn.TEXTAFTER(O$2, "At ")=merged_belt_colours)*merged_months_at_rank),"")</f>
        <v/>
      </c>
      <c r="P3235" s="18" t="str" cm="1">
        <f t="array" ref="P3235">IF(LEN($A3235)&gt;0,SUMPRODUCT(($A3235=merged_names)*(_xlfn.TEXTAFTER(P$2, "At ")=merged_belt_colours)*merged_months_at_rank),"")</f>
        <v/>
      </c>
      <c r="Q3235" s="18" t="str" cm="1">
        <f t="array" ref="Q3235">IF(LEN($A3235)&gt;0,SUMPRODUCT(($A3235=merged_names)*(_xlfn.TEXTAFTER(Q$2, "At ")=merged_belt_colours)*merged_months_at_rank),"")</f>
        <v/>
      </c>
      <c r="R3235" s="18" t="str" cm="1">
        <f t="array" ref="R3235">IF(LEN($A3235)&gt;0,SUMPRODUCT(($A3235=merged_names)*(_xlfn.TEXTAFTER(R$2, "At ")=merged_belt_colours)*merged_months_at_rank),"")</f>
        <v/>
      </c>
    </row>
    <row r="3236" spans="1:18" x14ac:dyDescent="0.25">
      <c r="A3236"/>
      <c r="B3236" s="15" t="str" cm="1">
        <f t="array" ref="B3236">IFERROR(IF(LEN(A3236)&gt;0, IF(SUMPRODUCT((Inactives[Key]=J3236)*(Inactives[Currently Inactive]))=1,"Inactive","Active"),""),"Active")</f>
        <v/>
      </c>
      <c r="C3236" s="16" t="str" cm="1">
        <f t="array" aca="1" ref="C3236" ca="1">IFERROR(_xlfn._xlws.FILTER(Inactives[Inactive On],(Inactives[Key]=J3236)*(Inactives[Currently Inactive]),""),"")</f>
        <v/>
      </c>
      <c r="D3236" s="16" t="str" cm="1">
        <f t="array" aca="1" ref="D3236" ca="1">IFERROR(INDEX(_xlfn.TEXTSPLIT(E3236," "),1),"")</f>
        <v/>
      </c>
      <c r="E3236" s="15" t="str" cm="1">
        <f t="array" aca="1" ref="E3236" ca="1">IFERROR(_xlfn._xlws.FILTER(merged_ranks,(merged_end_dates=DATE(9999,12,31))*(merged_names=A3236)),"")</f>
        <v/>
      </c>
      <c r="F3236" s="17" t="str">
        <f ca="1">_xlfn.XLOOKUP(J3236,Promotions[Promo Key],Promotions[Promo Date],"")</f>
        <v/>
      </c>
      <c r="G3236" s="18" t="str">
        <f t="shared" ca="1" si="215"/>
        <v/>
      </c>
      <c r="H3236" s="18" t="str">
        <f t="shared" ca="1" si="214"/>
        <v/>
      </c>
      <c r="I3236" s="17" t="str">
        <f>_xlfn.XLOOKUP(A3236,Students[Full Name],Students[Starting Rank],"")</f>
        <v/>
      </c>
      <c r="J3236" s="15" t="str">
        <f t="shared" ca="1" si="216"/>
        <v xml:space="preserve">: </v>
      </c>
      <c r="K3236" s="16" t="str">
        <f>_xlfn.XLOOKUP(A3236,Students[Full Name],Students[Start Date],"")</f>
        <v/>
      </c>
      <c r="L3236" s="18">
        <f t="shared" ca="1" si="217"/>
        <v>-1</v>
      </c>
      <c r="M3236" s="18" cm="1">
        <f t="array" aca="1" ref="M3236" ca="1">SUMPRODUCT(Inactives[Days Inactive]*(Inactives[Student]=A3236))/365</f>
        <v>0</v>
      </c>
      <c r="N3236" s="18" t="str" cm="1">
        <f t="array" ref="N3236">IF(LEN($A3236)&gt;0,SUMPRODUCT(($A3236=merged_names)*(_xlfn.TEXTAFTER(N$2, "At ")=merged_belt_colours)*merged_months_at_rank),"")</f>
        <v/>
      </c>
      <c r="O3236" s="18" t="str" cm="1">
        <f t="array" ref="O3236">IF(LEN($A3236)&gt;0,SUMPRODUCT(($A3236=merged_names)*(_xlfn.TEXTAFTER(O$2, "At ")=merged_belt_colours)*merged_months_at_rank),"")</f>
        <v/>
      </c>
      <c r="P3236" s="18" t="str" cm="1">
        <f t="array" ref="P3236">IF(LEN($A3236)&gt;0,SUMPRODUCT(($A3236=merged_names)*(_xlfn.TEXTAFTER(P$2, "At ")=merged_belt_colours)*merged_months_at_rank),"")</f>
        <v/>
      </c>
      <c r="Q3236" s="18" t="str" cm="1">
        <f t="array" ref="Q3236">IF(LEN($A3236)&gt;0,SUMPRODUCT(($A3236=merged_names)*(_xlfn.TEXTAFTER(Q$2, "At ")=merged_belt_colours)*merged_months_at_rank),"")</f>
        <v/>
      </c>
      <c r="R3236" s="18" t="str" cm="1">
        <f t="array" ref="R3236">IF(LEN($A3236)&gt;0,SUMPRODUCT(($A3236=merged_names)*(_xlfn.TEXTAFTER(R$2, "At ")=merged_belt_colours)*merged_months_at_rank),"")</f>
        <v/>
      </c>
    </row>
    <row r="3237" spans="1:18" x14ac:dyDescent="0.25">
      <c r="A3237"/>
      <c r="B3237" s="15" t="str" cm="1">
        <f t="array" ref="B3237">IFERROR(IF(LEN(A3237)&gt;0, IF(SUMPRODUCT((Inactives[Key]=J3237)*(Inactives[Currently Inactive]))=1,"Inactive","Active"),""),"Active")</f>
        <v/>
      </c>
      <c r="C3237" s="16" t="str" cm="1">
        <f t="array" aca="1" ref="C3237" ca="1">IFERROR(_xlfn._xlws.FILTER(Inactives[Inactive On],(Inactives[Key]=J3237)*(Inactives[Currently Inactive]),""),"")</f>
        <v/>
      </c>
      <c r="D3237" s="16" t="str" cm="1">
        <f t="array" aca="1" ref="D3237" ca="1">IFERROR(INDEX(_xlfn.TEXTSPLIT(E3237," "),1),"")</f>
        <v/>
      </c>
      <c r="E3237" s="15" t="str" cm="1">
        <f t="array" aca="1" ref="E3237" ca="1">IFERROR(_xlfn._xlws.FILTER(merged_ranks,(merged_end_dates=DATE(9999,12,31))*(merged_names=A3237)),"")</f>
        <v/>
      </c>
      <c r="F3237" s="17" t="str">
        <f ca="1">_xlfn.XLOOKUP(J3237,Promotions[Promo Key],Promotions[Promo Date],"")</f>
        <v/>
      </c>
      <c r="G3237" s="18" t="str">
        <f t="shared" ca="1" si="215"/>
        <v/>
      </c>
      <c r="H3237" s="18" t="str">
        <f t="shared" ca="1" si="214"/>
        <v/>
      </c>
      <c r="I3237" s="17" t="str">
        <f>_xlfn.XLOOKUP(A3237,Students[Full Name],Students[Starting Rank],"")</f>
        <v/>
      </c>
      <c r="J3237" s="15" t="str">
        <f t="shared" ca="1" si="216"/>
        <v xml:space="preserve">: </v>
      </c>
      <c r="K3237" s="16" t="str">
        <f>_xlfn.XLOOKUP(A3237,Students[Full Name],Students[Start Date],"")</f>
        <v/>
      </c>
      <c r="L3237" s="18">
        <f t="shared" ca="1" si="217"/>
        <v>-1</v>
      </c>
      <c r="M3237" s="18" cm="1">
        <f t="array" aca="1" ref="M3237" ca="1">SUMPRODUCT(Inactives[Days Inactive]*(Inactives[Student]=A3237))/365</f>
        <v>0</v>
      </c>
      <c r="N3237" s="18" t="str" cm="1">
        <f t="array" ref="N3237">IF(LEN($A3237)&gt;0,SUMPRODUCT(($A3237=merged_names)*(_xlfn.TEXTAFTER(N$2, "At ")=merged_belt_colours)*merged_months_at_rank),"")</f>
        <v/>
      </c>
      <c r="O3237" s="18" t="str" cm="1">
        <f t="array" ref="O3237">IF(LEN($A3237)&gt;0,SUMPRODUCT(($A3237=merged_names)*(_xlfn.TEXTAFTER(O$2, "At ")=merged_belt_colours)*merged_months_at_rank),"")</f>
        <v/>
      </c>
      <c r="P3237" s="18" t="str" cm="1">
        <f t="array" ref="P3237">IF(LEN($A3237)&gt;0,SUMPRODUCT(($A3237=merged_names)*(_xlfn.TEXTAFTER(P$2, "At ")=merged_belt_colours)*merged_months_at_rank),"")</f>
        <v/>
      </c>
      <c r="Q3237" s="18" t="str" cm="1">
        <f t="array" ref="Q3237">IF(LEN($A3237)&gt;0,SUMPRODUCT(($A3237=merged_names)*(_xlfn.TEXTAFTER(Q$2, "At ")=merged_belt_colours)*merged_months_at_rank),"")</f>
        <v/>
      </c>
      <c r="R3237" s="18" t="str" cm="1">
        <f t="array" ref="R3237">IF(LEN($A3237)&gt;0,SUMPRODUCT(($A3237=merged_names)*(_xlfn.TEXTAFTER(R$2, "At ")=merged_belt_colours)*merged_months_at_rank),"")</f>
        <v/>
      </c>
    </row>
    <row r="3238" spans="1:18" x14ac:dyDescent="0.25">
      <c r="A3238"/>
      <c r="B3238" s="15" t="str" cm="1">
        <f t="array" ref="B3238">IFERROR(IF(LEN(A3238)&gt;0, IF(SUMPRODUCT((Inactives[Key]=J3238)*(Inactives[Currently Inactive]))=1,"Inactive","Active"),""),"Active")</f>
        <v/>
      </c>
      <c r="C3238" s="16" t="str" cm="1">
        <f t="array" aca="1" ref="C3238" ca="1">IFERROR(_xlfn._xlws.FILTER(Inactives[Inactive On],(Inactives[Key]=J3238)*(Inactives[Currently Inactive]),""),"")</f>
        <v/>
      </c>
      <c r="D3238" s="16" t="str" cm="1">
        <f t="array" aca="1" ref="D3238" ca="1">IFERROR(INDEX(_xlfn.TEXTSPLIT(E3238," "),1),"")</f>
        <v/>
      </c>
      <c r="E3238" s="15" t="str" cm="1">
        <f t="array" aca="1" ref="E3238" ca="1">IFERROR(_xlfn._xlws.FILTER(merged_ranks,(merged_end_dates=DATE(9999,12,31))*(merged_names=A3238)),"")</f>
        <v/>
      </c>
      <c r="F3238" s="17" t="str">
        <f ca="1">_xlfn.XLOOKUP(J3238,Promotions[Promo Key],Promotions[Promo Date],"")</f>
        <v/>
      </c>
      <c r="G3238" s="18" t="str">
        <f t="shared" ca="1" si="215"/>
        <v/>
      </c>
      <c r="H3238" s="18" t="str">
        <f t="shared" ca="1" si="214"/>
        <v/>
      </c>
      <c r="I3238" s="17" t="str">
        <f>_xlfn.XLOOKUP(A3238,Students[Full Name],Students[Starting Rank],"")</f>
        <v/>
      </c>
      <c r="J3238" s="15" t="str">
        <f t="shared" ca="1" si="216"/>
        <v xml:space="preserve">: </v>
      </c>
      <c r="K3238" s="16" t="str">
        <f>_xlfn.XLOOKUP(A3238,Students[Full Name],Students[Start Date],"")</f>
        <v/>
      </c>
      <c r="L3238" s="18">
        <f t="shared" ca="1" si="217"/>
        <v>-1</v>
      </c>
      <c r="M3238" s="18" cm="1">
        <f t="array" aca="1" ref="M3238" ca="1">SUMPRODUCT(Inactives[Days Inactive]*(Inactives[Student]=A3238))/365</f>
        <v>0</v>
      </c>
      <c r="N3238" s="18" t="str" cm="1">
        <f t="array" ref="N3238">IF(LEN($A3238)&gt;0,SUMPRODUCT(($A3238=merged_names)*(_xlfn.TEXTAFTER(N$2, "At ")=merged_belt_colours)*merged_months_at_rank),"")</f>
        <v/>
      </c>
      <c r="O3238" s="18" t="str" cm="1">
        <f t="array" ref="O3238">IF(LEN($A3238)&gt;0,SUMPRODUCT(($A3238=merged_names)*(_xlfn.TEXTAFTER(O$2, "At ")=merged_belt_colours)*merged_months_at_rank),"")</f>
        <v/>
      </c>
      <c r="P3238" s="18" t="str" cm="1">
        <f t="array" ref="P3238">IF(LEN($A3238)&gt;0,SUMPRODUCT(($A3238=merged_names)*(_xlfn.TEXTAFTER(P$2, "At ")=merged_belt_colours)*merged_months_at_rank),"")</f>
        <v/>
      </c>
      <c r="Q3238" s="18" t="str" cm="1">
        <f t="array" ref="Q3238">IF(LEN($A3238)&gt;0,SUMPRODUCT(($A3238=merged_names)*(_xlfn.TEXTAFTER(Q$2, "At ")=merged_belt_colours)*merged_months_at_rank),"")</f>
        <v/>
      </c>
      <c r="R3238" s="18" t="str" cm="1">
        <f t="array" ref="R3238">IF(LEN($A3238)&gt;0,SUMPRODUCT(($A3238=merged_names)*(_xlfn.TEXTAFTER(R$2, "At ")=merged_belt_colours)*merged_months_at_rank),"")</f>
        <v/>
      </c>
    </row>
    <row r="3239" spans="1:18" x14ac:dyDescent="0.25">
      <c r="A3239"/>
      <c r="B3239" s="15" t="str" cm="1">
        <f t="array" ref="B3239">IFERROR(IF(LEN(A3239)&gt;0, IF(SUMPRODUCT((Inactives[Key]=J3239)*(Inactives[Currently Inactive]))=1,"Inactive","Active"),""),"Active")</f>
        <v/>
      </c>
      <c r="C3239" s="16" t="str" cm="1">
        <f t="array" aca="1" ref="C3239" ca="1">IFERROR(_xlfn._xlws.FILTER(Inactives[Inactive On],(Inactives[Key]=J3239)*(Inactives[Currently Inactive]),""),"")</f>
        <v/>
      </c>
      <c r="D3239" s="16" t="str" cm="1">
        <f t="array" aca="1" ref="D3239" ca="1">IFERROR(INDEX(_xlfn.TEXTSPLIT(E3239," "),1),"")</f>
        <v/>
      </c>
      <c r="E3239" s="15" t="str" cm="1">
        <f t="array" aca="1" ref="E3239" ca="1">IFERROR(_xlfn._xlws.FILTER(merged_ranks,(merged_end_dates=DATE(9999,12,31))*(merged_names=A3239)),"")</f>
        <v/>
      </c>
      <c r="F3239" s="17" t="str">
        <f ca="1">_xlfn.XLOOKUP(J3239,Promotions[Promo Key],Promotions[Promo Date],"")</f>
        <v/>
      </c>
      <c r="G3239" s="18" t="str">
        <f t="shared" ca="1" si="215"/>
        <v/>
      </c>
      <c r="H3239" s="18" t="str">
        <f t="shared" ca="1" si="214"/>
        <v/>
      </c>
      <c r="I3239" s="17" t="str">
        <f>_xlfn.XLOOKUP(A3239,Students[Full Name],Students[Starting Rank],"")</f>
        <v/>
      </c>
      <c r="J3239" s="15" t="str">
        <f t="shared" ca="1" si="216"/>
        <v xml:space="preserve">: </v>
      </c>
      <c r="K3239" s="16" t="str">
        <f>_xlfn.XLOOKUP(A3239,Students[Full Name],Students[Start Date],"")</f>
        <v/>
      </c>
      <c r="L3239" s="18">
        <f t="shared" ca="1" si="217"/>
        <v>-1</v>
      </c>
      <c r="M3239" s="18" cm="1">
        <f t="array" aca="1" ref="M3239" ca="1">SUMPRODUCT(Inactives[Days Inactive]*(Inactives[Student]=A3239))/365</f>
        <v>0</v>
      </c>
      <c r="N3239" s="18" t="str" cm="1">
        <f t="array" ref="N3239">IF(LEN($A3239)&gt;0,SUMPRODUCT(($A3239=merged_names)*(_xlfn.TEXTAFTER(N$2, "At ")=merged_belt_colours)*merged_months_at_rank),"")</f>
        <v/>
      </c>
      <c r="O3239" s="18" t="str" cm="1">
        <f t="array" ref="O3239">IF(LEN($A3239)&gt;0,SUMPRODUCT(($A3239=merged_names)*(_xlfn.TEXTAFTER(O$2, "At ")=merged_belt_colours)*merged_months_at_rank),"")</f>
        <v/>
      </c>
      <c r="P3239" s="18" t="str" cm="1">
        <f t="array" ref="P3239">IF(LEN($A3239)&gt;0,SUMPRODUCT(($A3239=merged_names)*(_xlfn.TEXTAFTER(P$2, "At ")=merged_belt_colours)*merged_months_at_rank),"")</f>
        <v/>
      </c>
      <c r="Q3239" s="18" t="str" cm="1">
        <f t="array" ref="Q3239">IF(LEN($A3239)&gt;0,SUMPRODUCT(($A3239=merged_names)*(_xlfn.TEXTAFTER(Q$2, "At ")=merged_belt_colours)*merged_months_at_rank),"")</f>
        <v/>
      </c>
      <c r="R3239" s="18" t="str" cm="1">
        <f t="array" ref="R3239">IF(LEN($A3239)&gt;0,SUMPRODUCT(($A3239=merged_names)*(_xlfn.TEXTAFTER(R$2, "At ")=merged_belt_colours)*merged_months_at_rank),"")</f>
        <v/>
      </c>
    </row>
    <row r="3240" spans="1:18" x14ac:dyDescent="0.25">
      <c r="A3240"/>
      <c r="B3240" s="15" t="str" cm="1">
        <f t="array" ref="B3240">IFERROR(IF(LEN(A3240)&gt;0, IF(SUMPRODUCT((Inactives[Key]=J3240)*(Inactives[Currently Inactive]))=1,"Inactive","Active"),""),"Active")</f>
        <v/>
      </c>
      <c r="C3240" s="16" t="str" cm="1">
        <f t="array" aca="1" ref="C3240" ca="1">IFERROR(_xlfn._xlws.FILTER(Inactives[Inactive On],(Inactives[Key]=J3240)*(Inactives[Currently Inactive]),""),"")</f>
        <v/>
      </c>
      <c r="D3240" s="16" t="str" cm="1">
        <f t="array" aca="1" ref="D3240" ca="1">IFERROR(INDEX(_xlfn.TEXTSPLIT(E3240," "),1),"")</f>
        <v/>
      </c>
      <c r="E3240" s="15" t="str" cm="1">
        <f t="array" aca="1" ref="E3240" ca="1">IFERROR(_xlfn._xlws.FILTER(merged_ranks,(merged_end_dates=DATE(9999,12,31))*(merged_names=A3240)),"")</f>
        <v/>
      </c>
      <c r="F3240" s="17" t="str">
        <f ca="1">_xlfn.XLOOKUP(J3240,Promotions[Promo Key],Promotions[Promo Date],"")</f>
        <v/>
      </c>
      <c r="G3240" s="18" t="str">
        <f t="shared" ca="1" si="215"/>
        <v/>
      </c>
      <c r="H3240" s="18" t="str">
        <f t="shared" ca="1" si="214"/>
        <v/>
      </c>
      <c r="I3240" s="17" t="str">
        <f>_xlfn.XLOOKUP(A3240,Students[Full Name],Students[Starting Rank],"")</f>
        <v/>
      </c>
      <c r="J3240" s="15" t="str">
        <f t="shared" ca="1" si="216"/>
        <v xml:space="preserve">: </v>
      </c>
      <c r="K3240" s="16" t="str">
        <f>_xlfn.XLOOKUP(A3240,Students[Full Name],Students[Start Date],"")</f>
        <v/>
      </c>
      <c r="L3240" s="18">
        <f t="shared" ca="1" si="217"/>
        <v>-1</v>
      </c>
      <c r="M3240" s="18" cm="1">
        <f t="array" aca="1" ref="M3240" ca="1">SUMPRODUCT(Inactives[Days Inactive]*(Inactives[Student]=A3240))/365</f>
        <v>0</v>
      </c>
      <c r="N3240" s="18" t="str" cm="1">
        <f t="array" ref="N3240">IF(LEN($A3240)&gt;0,SUMPRODUCT(($A3240=merged_names)*(_xlfn.TEXTAFTER(N$2, "At ")=merged_belt_colours)*merged_months_at_rank),"")</f>
        <v/>
      </c>
      <c r="O3240" s="18" t="str" cm="1">
        <f t="array" ref="O3240">IF(LEN($A3240)&gt;0,SUMPRODUCT(($A3240=merged_names)*(_xlfn.TEXTAFTER(O$2, "At ")=merged_belt_colours)*merged_months_at_rank),"")</f>
        <v/>
      </c>
      <c r="P3240" s="18" t="str" cm="1">
        <f t="array" ref="P3240">IF(LEN($A3240)&gt;0,SUMPRODUCT(($A3240=merged_names)*(_xlfn.TEXTAFTER(P$2, "At ")=merged_belt_colours)*merged_months_at_rank),"")</f>
        <v/>
      </c>
      <c r="Q3240" s="18" t="str" cm="1">
        <f t="array" ref="Q3240">IF(LEN($A3240)&gt;0,SUMPRODUCT(($A3240=merged_names)*(_xlfn.TEXTAFTER(Q$2, "At ")=merged_belt_colours)*merged_months_at_rank),"")</f>
        <v/>
      </c>
      <c r="R3240" s="18" t="str" cm="1">
        <f t="array" ref="R3240">IF(LEN($A3240)&gt;0,SUMPRODUCT(($A3240=merged_names)*(_xlfn.TEXTAFTER(R$2, "At ")=merged_belt_colours)*merged_months_at_rank),"")</f>
        <v/>
      </c>
    </row>
    <row r="3241" spans="1:18" x14ac:dyDescent="0.25">
      <c r="A3241"/>
      <c r="B3241" s="15" t="str" cm="1">
        <f t="array" ref="B3241">IFERROR(IF(LEN(A3241)&gt;0, IF(SUMPRODUCT((Inactives[Key]=J3241)*(Inactives[Currently Inactive]))=1,"Inactive","Active"),""),"Active")</f>
        <v/>
      </c>
      <c r="C3241" s="16" t="str" cm="1">
        <f t="array" aca="1" ref="C3241" ca="1">IFERROR(_xlfn._xlws.FILTER(Inactives[Inactive On],(Inactives[Key]=J3241)*(Inactives[Currently Inactive]),""),"")</f>
        <v/>
      </c>
      <c r="D3241" s="16" t="str" cm="1">
        <f t="array" aca="1" ref="D3241" ca="1">IFERROR(INDEX(_xlfn.TEXTSPLIT(E3241," "),1),"")</f>
        <v/>
      </c>
      <c r="E3241" s="15" t="str" cm="1">
        <f t="array" aca="1" ref="E3241" ca="1">IFERROR(_xlfn._xlws.FILTER(merged_ranks,(merged_end_dates=DATE(9999,12,31))*(merged_names=A3241)),"")</f>
        <v/>
      </c>
      <c r="F3241" s="17" t="str">
        <f ca="1">_xlfn.XLOOKUP(J3241,Promotions[Promo Key],Promotions[Promo Date],"")</f>
        <v/>
      </c>
      <c r="G3241" s="18" t="str">
        <f t="shared" ca="1" si="215"/>
        <v/>
      </c>
      <c r="H3241" s="18" t="str">
        <f t="shared" ca="1" si="214"/>
        <v/>
      </c>
      <c r="I3241" s="17" t="str">
        <f>_xlfn.XLOOKUP(A3241,Students[Full Name],Students[Starting Rank],"")</f>
        <v/>
      </c>
      <c r="J3241" s="15" t="str">
        <f t="shared" ca="1" si="216"/>
        <v xml:space="preserve">: </v>
      </c>
      <c r="K3241" s="16" t="str">
        <f>_xlfn.XLOOKUP(A3241,Students[Full Name],Students[Start Date],"")</f>
        <v/>
      </c>
      <c r="L3241" s="18">
        <f t="shared" ca="1" si="217"/>
        <v>-1</v>
      </c>
      <c r="M3241" s="18" cm="1">
        <f t="array" aca="1" ref="M3241" ca="1">SUMPRODUCT(Inactives[Days Inactive]*(Inactives[Student]=A3241))/365</f>
        <v>0</v>
      </c>
      <c r="N3241" s="18" t="str" cm="1">
        <f t="array" ref="N3241">IF(LEN($A3241)&gt;0,SUMPRODUCT(($A3241=merged_names)*(_xlfn.TEXTAFTER(N$2, "At ")=merged_belt_colours)*merged_months_at_rank),"")</f>
        <v/>
      </c>
      <c r="O3241" s="18" t="str" cm="1">
        <f t="array" ref="O3241">IF(LEN($A3241)&gt;0,SUMPRODUCT(($A3241=merged_names)*(_xlfn.TEXTAFTER(O$2, "At ")=merged_belt_colours)*merged_months_at_rank),"")</f>
        <v/>
      </c>
      <c r="P3241" s="18" t="str" cm="1">
        <f t="array" ref="P3241">IF(LEN($A3241)&gt;0,SUMPRODUCT(($A3241=merged_names)*(_xlfn.TEXTAFTER(P$2, "At ")=merged_belt_colours)*merged_months_at_rank),"")</f>
        <v/>
      </c>
      <c r="Q3241" s="18" t="str" cm="1">
        <f t="array" ref="Q3241">IF(LEN($A3241)&gt;0,SUMPRODUCT(($A3241=merged_names)*(_xlfn.TEXTAFTER(Q$2, "At ")=merged_belt_colours)*merged_months_at_rank),"")</f>
        <v/>
      </c>
      <c r="R3241" s="18" t="str" cm="1">
        <f t="array" ref="R3241">IF(LEN($A3241)&gt;0,SUMPRODUCT(($A3241=merged_names)*(_xlfn.TEXTAFTER(R$2, "At ")=merged_belt_colours)*merged_months_at_rank),"")</f>
        <v/>
      </c>
    </row>
    <row r="3242" spans="1:18" x14ac:dyDescent="0.25">
      <c r="A3242"/>
      <c r="B3242" s="15" t="str" cm="1">
        <f t="array" ref="B3242">IFERROR(IF(LEN(A3242)&gt;0, IF(SUMPRODUCT((Inactives[Key]=J3242)*(Inactives[Currently Inactive]))=1,"Inactive","Active"),""),"Active")</f>
        <v/>
      </c>
      <c r="C3242" s="16" t="str" cm="1">
        <f t="array" aca="1" ref="C3242" ca="1">IFERROR(_xlfn._xlws.FILTER(Inactives[Inactive On],(Inactives[Key]=J3242)*(Inactives[Currently Inactive]),""),"")</f>
        <v/>
      </c>
      <c r="D3242" s="16" t="str" cm="1">
        <f t="array" aca="1" ref="D3242" ca="1">IFERROR(INDEX(_xlfn.TEXTSPLIT(E3242," "),1),"")</f>
        <v/>
      </c>
      <c r="E3242" s="15" t="str" cm="1">
        <f t="array" aca="1" ref="E3242" ca="1">IFERROR(_xlfn._xlws.FILTER(merged_ranks,(merged_end_dates=DATE(9999,12,31))*(merged_names=A3242)),"")</f>
        <v/>
      </c>
      <c r="F3242" s="17" t="str">
        <f ca="1">_xlfn.XLOOKUP(J3242,Promotions[Promo Key],Promotions[Promo Date],"")</f>
        <v/>
      </c>
      <c r="G3242" s="18" t="str">
        <f t="shared" ca="1" si="215"/>
        <v/>
      </c>
      <c r="H3242" s="18" t="str">
        <f t="shared" ca="1" si="214"/>
        <v/>
      </c>
      <c r="I3242" s="17" t="str">
        <f>_xlfn.XLOOKUP(A3242,Students[Full Name],Students[Starting Rank],"")</f>
        <v/>
      </c>
      <c r="J3242" s="15" t="str">
        <f t="shared" ca="1" si="216"/>
        <v xml:space="preserve">: </v>
      </c>
      <c r="K3242" s="16" t="str">
        <f>_xlfn.XLOOKUP(A3242,Students[Full Name],Students[Start Date],"")</f>
        <v/>
      </c>
      <c r="L3242" s="18">
        <f t="shared" ca="1" si="217"/>
        <v>-1</v>
      </c>
      <c r="M3242" s="18" cm="1">
        <f t="array" aca="1" ref="M3242" ca="1">SUMPRODUCT(Inactives[Days Inactive]*(Inactives[Student]=A3242))/365</f>
        <v>0</v>
      </c>
      <c r="N3242" s="18" t="str" cm="1">
        <f t="array" ref="N3242">IF(LEN($A3242)&gt;0,SUMPRODUCT(($A3242=merged_names)*(_xlfn.TEXTAFTER(N$2, "At ")=merged_belt_colours)*merged_months_at_rank),"")</f>
        <v/>
      </c>
      <c r="O3242" s="18" t="str" cm="1">
        <f t="array" ref="O3242">IF(LEN($A3242)&gt;0,SUMPRODUCT(($A3242=merged_names)*(_xlfn.TEXTAFTER(O$2, "At ")=merged_belt_colours)*merged_months_at_rank),"")</f>
        <v/>
      </c>
      <c r="P3242" s="18" t="str" cm="1">
        <f t="array" ref="P3242">IF(LEN($A3242)&gt;0,SUMPRODUCT(($A3242=merged_names)*(_xlfn.TEXTAFTER(P$2, "At ")=merged_belt_colours)*merged_months_at_rank),"")</f>
        <v/>
      </c>
      <c r="Q3242" s="18" t="str" cm="1">
        <f t="array" ref="Q3242">IF(LEN($A3242)&gt;0,SUMPRODUCT(($A3242=merged_names)*(_xlfn.TEXTAFTER(Q$2, "At ")=merged_belt_colours)*merged_months_at_rank),"")</f>
        <v/>
      </c>
      <c r="R3242" s="18" t="str" cm="1">
        <f t="array" ref="R3242">IF(LEN($A3242)&gt;0,SUMPRODUCT(($A3242=merged_names)*(_xlfn.TEXTAFTER(R$2, "At ")=merged_belt_colours)*merged_months_at_rank),"")</f>
        <v/>
      </c>
    </row>
    <row r="3243" spans="1:18" x14ac:dyDescent="0.25">
      <c r="A3243"/>
      <c r="B3243" s="15" t="str" cm="1">
        <f t="array" ref="B3243">IFERROR(IF(LEN(A3243)&gt;0, IF(SUMPRODUCT((Inactives[Key]=J3243)*(Inactives[Currently Inactive]))=1,"Inactive","Active"),""),"Active")</f>
        <v/>
      </c>
      <c r="C3243" s="16" t="str" cm="1">
        <f t="array" aca="1" ref="C3243" ca="1">IFERROR(_xlfn._xlws.FILTER(Inactives[Inactive On],(Inactives[Key]=J3243)*(Inactives[Currently Inactive]),""),"")</f>
        <v/>
      </c>
      <c r="D3243" s="16" t="str" cm="1">
        <f t="array" aca="1" ref="D3243" ca="1">IFERROR(INDEX(_xlfn.TEXTSPLIT(E3243," "),1),"")</f>
        <v/>
      </c>
      <c r="E3243" s="15" t="str" cm="1">
        <f t="array" aca="1" ref="E3243" ca="1">IFERROR(_xlfn._xlws.FILTER(merged_ranks,(merged_end_dates=DATE(9999,12,31))*(merged_names=A3243)),"")</f>
        <v/>
      </c>
      <c r="F3243" s="17" t="str">
        <f ca="1">_xlfn.XLOOKUP(J3243,Promotions[Promo Key],Promotions[Promo Date],"")</f>
        <v/>
      </c>
      <c r="G3243" s="18" t="str">
        <f t="shared" ca="1" si="215"/>
        <v/>
      </c>
      <c r="H3243" s="18" t="str">
        <f t="shared" ca="1" si="214"/>
        <v/>
      </c>
      <c r="I3243" s="17" t="str">
        <f>_xlfn.XLOOKUP(A3243,Students[Full Name],Students[Starting Rank],"")</f>
        <v/>
      </c>
      <c r="J3243" s="15" t="str">
        <f t="shared" ca="1" si="216"/>
        <v xml:space="preserve">: </v>
      </c>
      <c r="K3243" s="16" t="str">
        <f>_xlfn.XLOOKUP(A3243,Students[Full Name],Students[Start Date],"")</f>
        <v/>
      </c>
      <c r="L3243" s="18">
        <f t="shared" ca="1" si="217"/>
        <v>-1</v>
      </c>
      <c r="M3243" s="18" cm="1">
        <f t="array" aca="1" ref="M3243" ca="1">SUMPRODUCT(Inactives[Days Inactive]*(Inactives[Student]=A3243))/365</f>
        <v>0</v>
      </c>
      <c r="N3243" s="18" t="str" cm="1">
        <f t="array" ref="N3243">IF(LEN($A3243)&gt;0,SUMPRODUCT(($A3243=merged_names)*(_xlfn.TEXTAFTER(N$2, "At ")=merged_belt_colours)*merged_months_at_rank),"")</f>
        <v/>
      </c>
      <c r="O3243" s="18" t="str" cm="1">
        <f t="array" ref="O3243">IF(LEN($A3243)&gt;0,SUMPRODUCT(($A3243=merged_names)*(_xlfn.TEXTAFTER(O$2, "At ")=merged_belt_colours)*merged_months_at_rank),"")</f>
        <v/>
      </c>
      <c r="P3243" s="18" t="str" cm="1">
        <f t="array" ref="P3243">IF(LEN($A3243)&gt;0,SUMPRODUCT(($A3243=merged_names)*(_xlfn.TEXTAFTER(P$2, "At ")=merged_belt_colours)*merged_months_at_rank),"")</f>
        <v/>
      </c>
      <c r="Q3243" s="18" t="str" cm="1">
        <f t="array" ref="Q3243">IF(LEN($A3243)&gt;0,SUMPRODUCT(($A3243=merged_names)*(_xlfn.TEXTAFTER(Q$2, "At ")=merged_belt_colours)*merged_months_at_rank),"")</f>
        <v/>
      </c>
      <c r="R3243" s="18" t="str" cm="1">
        <f t="array" ref="R3243">IF(LEN($A3243)&gt;0,SUMPRODUCT(($A3243=merged_names)*(_xlfn.TEXTAFTER(R$2, "At ")=merged_belt_colours)*merged_months_at_rank),"")</f>
        <v/>
      </c>
    </row>
    <row r="3244" spans="1:18" x14ac:dyDescent="0.25">
      <c r="A3244"/>
      <c r="B3244" s="15" t="str" cm="1">
        <f t="array" ref="B3244">IFERROR(IF(LEN(A3244)&gt;0, IF(SUMPRODUCT((Inactives[Key]=J3244)*(Inactives[Currently Inactive]))=1,"Inactive","Active"),""),"Active")</f>
        <v/>
      </c>
      <c r="C3244" s="16" t="str" cm="1">
        <f t="array" aca="1" ref="C3244" ca="1">IFERROR(_xlfn._xlws.FILTER(Inactives[Inactive On],(Inactives[Key]=J3244)*(Inactives[Currently Inactive]),""),"")</f>
        <v/>
      </c>
      <c r="D3244" s="16" t="str" cm="1">
        <f t="array" aca="1" ref="D3244" ca="1">IFERROR(INDEX(_xlfn.TEXTSPLIT(E3244," "),1),"")</f>
        <v/>
      </c>
      <c r="E3244" s="15" t="str" cm="1">
        <f t="array" aca="1" ref="E3244" ca="1">IFERROR(_xlfn._xlws.FILTER(merged_ranks,(merged_end_dates=DATE(9999,12,31))*(merged_names=A3244)),"")</f>
        <v/>
      </c>
      <c r="F3244" s="17" t="str">
        <f ca="1">_xlfn.XLOOKUP(J3244,Promotions[Promo Key],Promotions[Promo Date],"")</f>
        <v/>
      </c>
      <c r="G3244" s="18" t="str">
        <f t="shared" ca="1" si="215"/>
        <v/>
      </c>
      <c r="H3244" s="18" t="str">
        <f t="shared" ca="1" si="214"/>
        <v/>
      </c>
      <c r="I3244" s="17" t="str">
        <f>_xlfn.XLOOKUP(A3244,Students[Full Name],Students[Starting Rank],"")</f>
        <v/>
      </c>
      <c r="J3244" s="15" t="str">
        <f t="shared" ca="1" si="216"/>
        <v xml:space="preserve">: </v>
      </c>
      <c r="K3244" s="16" t="str">
        <f>_xlfn.XLOOKUP(A3244,Students[Full Name],Students[Start Date],"")</f>
        <v/>
      </c>
      <c r="L3244" s="18">
        <f t="shared" ca="1" si="217"/>
        <v>-1</v>
      </c>
      <c r="M3244" s="18" cm="1">
        <f t="array" aca="1" ref="M3244" ca="1">SUMPRODUCT(Inactives[Days Inactive]*(Inactives[Student]=A3244))/365</f>
        <v>0</v>
      </c>
      <c r="N3244" s="18" t="str" cm="1">
        <f t="array" ref="N3244">IF(LEN($A3244)&gt;0,SUMPRODUCT(($A3244=merged_names)*(_xlfn.TEXTAFTER(N$2, "At ")=merged_belt_colours)*merged_months_at_rank),"")</f>
        <v/>
      </c>
      <c r="O3244" s="18" t="str" cm="1">
        <f t="array" ref="O3244">IF(LEN($A3244)&gt;0,SUMPRODUCT(($A3244=merged_names)*(_xlfn.TEXTAFTER(O$2, "At ")=merged_belt_colours)*merged_months_at_rank),"")</f>
        <v/>
      </c>
      <c r="P3244" s="18" t="str" cm="1">
        <f t="array" ref="P3244">IF(LEN($A3244)&gt;0,SUMPRODUCT(($A3244=merged_names)*(_xlfn.TEXTAFTER(P$2, "At ")=merged_belt_colours)*merged_months_at_rank),"")</f>
        <v/>
      </c>
      <c r="Q3244" s="18" t="str" cm="1">
        <f t="array" ref="Q3244">IF(LEN($A3244)&gt;0,SUMPRODUCT(($A3244=merged_names)*(_xlfn.TEXTAFTER(Q$2, "At ")=merged_belt_colours)*merged_months_at_rank),"")</f>
        <v/>
      </c>
      <c r="R3244" s="18" t="str" cm="1">
        <f t="array" ref="R3244">IF(LEN($A3244)&gt;0,SUMPRODUCT(($A3244=merged_names)*(_xlfn.TEXTAFTER(R$2, "At ")=merged_belt_colours)*merged_months_at_rank),"")</f>
        <v/>
      </c>
    </row>
    <row r="3245" spans="1:18" x14ac:dyDescent="0.25">
      <c r="A3245"/>
      <c r="B3245" s="15" t="str" cm="1">
        <f t="array" ref="B3245">IFERROR(IF(LEN(A3245)&gt;0, IF(SUMPRODUCT((Inactives[Key]=J3245)*(Inactives[Currently Inactive]))=1,"Inactive","Active"),""),"Active")</f>
        <v/>
      </c>
      <c r="C3245" s="16" t="str" cm="1">
        <f t="array" aca="1" ref="C3245" ca="1">IFERROR(_xlfn._xlws.FILTER(Inactives[Inactive On],(Inactives[Key]=J3245)*(Inactives[Currently Inactive]),""),"")</f>
        <v/>
      </c>
      <c r="D3245" s="16" t="str" cm="1">
        <f t="array" aca="1" ref="D3245" ca="1">IFERROR(INDEX(_xlfn.TEXTSPLIT(E3245," "),1),"")</f>
        <v/>
      </c>
      <c r="E3245" s="15" t="str" cm="1">
        <f t="array" aca="1" ref="E3245" ca="1">IFERROR(_xlfn._xlws.FILTER(merged_ranks,(merged_end_dates=DATE(9999,12,31))*(merged_names=A3245)),"")</f>
        <v/>
      </c>
      <c r="F3245" s="17" t="str">
        <f ca="1">_xlfn.XLOOKUP(J3245,Promotions[Promo Key],Promotions[Promo Date],"")</f>
        <v/>
      </c>
      <c r="G3245" s="18" t="str">
        <f t="shared" ca="1" si="215"/>
        <v/>
      </c>
      <c r="H3245" s="18" t="str">
        <f t="shared" ca="1" si="214"/>
        <v/>
      </c>
      <c r="I3245" s="17" t="str">
        <f>_xlfn.XLOOKUP(A3245,Students[Full Name],Students[Starting Rank],"")</f>
        <v/>
      </c>
      <c r="J3245" s="15" t="str">
        <f t="shared" ca="1" si="216"/>
        <v xml:space="preserve">: </v>
      </c>
      <c r="K3245" s="16" t="str">
        <f>_xlfn.XLOOKUP(A3245,Students[Full Name],Students[Start Date],"")</f>
        <v/>
      </c>
      <c r="L3245" s="18">
        <f t="shared" ca="1" si="217"/>
        <v>-1</v>
      </c>
      <c r="M3245" s="18" cm="1">
        <f t="array" aca="1" ref="M3245" ca="1">SUMPRODUCT(Inactives[Days Inactive]*(Inactives[Student]=A3245))/365</f>
        <v>0</v>
      </c>
      <c r="N3245" s="18" t="str" cm="1">
        <f t="array" ref="N3245">IF(LEN($A3245)&gt;0,SUMPRODUCT(($A3245=merged_names)*(_xlfn.TEXTAFTER(N$2, "At ")=merged_belt_colours)*merged_months_at_rank),"")</f>
        <v/>
      </c>
      <c r="O3245" s="18" t="str" cm="1">
        <f t="array" ref="O3245">IF(LEN($A3245)&gt;0,SUMPRODUCT(($A3245=merged_names)*(_xlfn.TEXTAFTER(O$2, "At ")=merged_belt_colours)*merged_months_at_rank),"")</f>
        <v/>
      </c>
      <c r="P3245" s="18" t="str" cm="1">
        <f t="array" ref="P3245">IF(LEN($A3245)&gt;0,SUMPRODUCT(($A3245=merged_names)*(_xlfn.TEXTAFTER(P$2, "At ")=merged_belt_colours)*merged_months_at_rank),"")</f>
        <v/>
      </c>
      <c r="Q3245" s="18" t="str" cm="1">
        <f t="array" ref="Q3245">IF(LEN($A3245)&gt;0,SUMPRODUCT(($A3245=merged_names)*(_xlfn.TEXTAFTER(Q$2, "At ")=merged_belt_colours)*merged_months_at_rank),"")</f>
        <v/>
      </c>
      <c r="R3245" s="18" t="str" cm="1">
        <f t="array" ref="R3245">IF(LEN($A3245)&gt;0,SUMPRODUCT(($A3245=merged_names)*(_xlfn.TEXTAFTER(R$2, "At ")=merged_belt_colours)*merged_months_at_rank),"")</f>
        <v/>
      </c>
    </row>
    <row r="3246" spans="1:18" x14ac:dyDescent="0.25">
      <c r="A3246"/>
      <c r="B3246" s="15" t="str" cm="1">
        <f t="array" ref="B3246">IFERROR(IF(LEN(A3246)&gt;0, IF(SUMPRODUCT((Inactives[Key]=J3246)*(Inactives[Currently Inactive]))=1,"Inactive","Active"),""),"Active")</f>
        <v/>
      </c>
      <c r="C3246" s="16" t="str" cm="1">
        <f t="array" aca="1" ref="C3246" ca="1">IFERROR(_xlfn._xlws.FILTER(Inactives[Inactive On],(Inactives[Key]=J3246)*(Inactives[Currently Inactive]),""),"")</f>
        <v/>
      </c>
      <c r="D3246" s="16" t="str" cm="1">
        <f t="array" aca="1" ref="D3246" ca="1">IFERROR(INDEX(_xlfn.TEXTSPLIT(E3246," "),1),"")</f>
        <v/>
      </c>
      <c r="E3246" s="15" t="str" cm="1">
        <f t="array" aca="1" ref="E3246" ca="1">IFERROR(_xlfn._xlws.FILTER(merged_ranks,(merged_end_dates=DATE(9999,12,31))*(merged_names=A3246)),"")</f>
        <v/>
      </c>
      <c r="F3246" s="17" t="str">
        <f ca="1">_xlfn.XLOOKUP(J3246,Promotions[Promo Key],Promotions[Promo Date],"")</f>
        <v/>
      </c>
      <c r="G3246" s="18" t="str">
        <f t="shared" ca="1" si="215"/>
        <v/>
      </c>
      <c r="H3246" s="18" t="str">
        <f t="shared" ca="1" si="214"/>
        <v/>
      </c>
      <c r="I3246" s="17" t="str">
        <f>_xlfn.XLOOKUP(A3246,Students[Full Name],Students[Starting Rank],"")</f>
        <v/>
      </c>
      <c r="J3246" s="15" t="str">
        <f t="shared" ca="1" si="216"/>
        <v xml:space="preserve">: </v>
      </c>
      <c r="K3246" s="16" t="str">
        <f>_xlfn.XLOOKUP(A3246,Students[Full Name],Students[Start Date],"")</f>
        <v/>
      </c>
      <c r="L3246" s="18">
        <f t="shared" ca="1" si="217"/>
        <v>-1</v>
      </c>
      <c r="M3246" s="18" cm="1">
        <f t="array" aca="1" ref="M3246" ca="1">SUMPRODUCT(Inactives[Days Inactive]*(Inactives[Student]=A3246))/365</f>
        <v>0</v>
      </c>
      <c r="N3246" s="18" t="str" cm="1">
        <f t="array" ref="N3246">IF(LEN($A3246)&gt;0,SUMPRODUCT(($A3246=merged_names)*(_xlfn.TEXTAFTER(N$2, "At ")=merged_belt_colours)*merged_months_at_rank),"")</f>
        <v/>
      </c>
      <c r="O3246" s="18" t="str" cm="1">
        <f t="array" ref="O3246">IF(LEN($A3246)&gt;0,SUMPRODUCT(($A3246=merged_names)*(_xlfn.TEXTAFTER(O$2, "At ")=merged_belt_colours)*merged_months_at_rank),"")</f>
        <v/>
      </c>
      <c r="P3246" s="18" t="str" cm="1">
        <f t="array" ref="P3246">IF(LEN($A3246)&gt;0,SUMPRODUCT(($A3246=merged_names)*(_xlfn.TEXTAFTER(P$2, "At ")=merged_belt_colours)*merged_months_at_rank),"")</f>
        <v/>
      </c>
      <c r="Q3246" s="18" t="str" cm="1">
        <f t="array" ref="Q3246">IF(LEN($A3246)&gt;0,SUMPRODUCT(($A3246=merged_names)*(_xlfn.TEXTAFTER(Q$2, "At ")=merged_belt_colours)*merged_months_at_rank),"")</f>
        <v/>
      </c>
      <c r="R3246" s="18" t="str" cm="1">
        <f t="array" ref="R3246">IF(LEN($A3246)&gt;0,SUMPRODUCT(($A3246=merged_names)*(_xlfn.TEXTAFTER(R$2, "At ")=merged_belt_colours)*merged_months_at_rank),"")</f>
        <v/>
      </c>
    </row>
    <row r="3247" spans="1:18" x14ac:dyDescent="0.25">
      <c r="A3247"/>
      <c r="B3247" s="15" t="str" cm="1">
        <f t="array" ref="B3247">IFERROR(IF(LEN(A3247)&gt;0, IF(SUMPRODUCT((Inactives[Key]=J3247)*(Inactives[Currently Inactive]))=1,"Inactive","Active"),""),"Active")</f>
        <v/>
      </c>
      <c r="C3247" s="16" t="str" cm="1">
        <f t="array" aca="1" ref="C3247" ca="1">IFERROR(_xlfn._xlws.FILTER(Inactives[Inactive On],(Inactives[Key]=J3247)*(Inactives[Currently Inactive]),""),"")</f>
        <v/>
      </c>
      <c r="D3247" s="16" t="str" cm="1">
        <f t="array" aca="1" ref="D3247" ca="1">IFERROR(INDEX(_xlfn.TEXTSPLIT(E3247," "),1),"")</f>
        <v/>
      </c>
      <c r="E3247" s="15" t="str" cm="1">
        <f t="array" aca="1" ref="E3247" ca="1">IFERROR(_xlfn._xlws.FILTER(merged_ranks,(merged_end_dates=DATE(9999,12,31))*(merged_names=A3247)),"")</f>
        <v/>
      </c>
      <c r="F3247" s="17" t="str">
        <f ca="1">_xlfn.XLOOKUP(J3247,Promotions[Promo Key],Promotions[Promo Date],"")</f>
        <v/>
      </c>
      <c r="G3247" s="18" t="str">
        <f t="shared" ca="1" si="215"/>
        <v/>
      </c>
      <c r="H3247" s="18" t="str">
        <f t="shared" ca="1" si="214"/>
        <v/>
      </c>
      <c r="I3247" s="17" t="str">
        <f>_xlfn.XLOOKUP(A3247,Students[Full Name],Students[Starting Rank],"")</f>
        <v/>
      </c>
      <c r="J3247" s="15" t="str">
        <f t="shared" ca="1" si="216"/>
        <v xml:space="preserve">: </v>
      </c>
      <c r="K3247" s="16" t="str">
        <f>_xlfn.XLOOKUP(A3247,Students[Full Name],Students[Start Date],"")</f>
        <v/>
      </c>
      <c r="L3247" s="18">
        <f t="shared" ca="1" si="217"/>
        <v>-1</v>
      </c>
      <c r="M3247" s="18" cm="1">
        <f t="array" aca="1" ref="M3247" ca="1">SUMPRODUCT(Inactives[Days Inactive]*(Inactives[Student]=A3247))/365</f>
        <v>0</v>
      </c>
      <c r="N3247" s="18" t="str" cm="1">
        <f t="array" ref="N3247">IF(LEN($A3247)&gt;0,SUMPRODUCT(($A3247=merged_names)*(_xlfn.TEXTAFTER(N$2, "At ")=merged_belt_colours)*merged_months_at_rank),"")</f>
        <v/>
      </c>
      <c r="O3247" s="18" t="str" cm="1">
        <f t="array" ref="O3247">IF(LEN($A3247)&gt;0,SUMPRODUCT(($A3247=merged_names)*(_xlfn.TEXTAFTER(O$2, "At ")=merged_belt_colours)*merged_months_at_rank),"")</f>
        <v/>
      </c>
      <c r="P3247" s="18" t="str" cm="1">
        <f t="array" ref="P3247">IF(LEN($A3247)&gt;0,SUMPRODUCT(($A3247=merged_names)*(_xlfn.TEXTAFTER(P$2, "At ")=merged_belt_colours)*merged_months_at_rank),"")</f>
        <v/>
      </c>
      <c r="Q3247" s="18" t="str" cm="1">
        <f t="array" ref="Q3247">IF(LEN($A3247)&gt;0,SUMPRODUCT(($A3247=merged_names)*(_xlfn.TEXTAFTER(Q$2, "At ")=merged_belt_colours)*merged_months_at_rank),"")</f>
        <v/>
      </c>
      <c r="R3247" s="18" t="str" cm="1">
        <f t="array" ref="R3247">IF(LEN($A3247)&gt;0,SUMPRODUCT(($A3247=merged_names)*(_xlfn.TEXTAFTER(R$2, "At ")=merged_belt_colours)*merged_months_at_rank),"")</f>
        <v/>
      </c>
    </row>
    <row r="3248" spans="1:18" x14ac:dyDescent="0.25">
      <c r="A3248"/>
      <c r="B3248" s="15" t="str" cm="1">
        <f t="array" ref="B3248">IFERROR(IF(LEN(A3248)&gt;0, IF(SUMPRODUCT((Inactives[Key]=J3248)*(Inactives[Currently Inactive]))=1,"Inactive","Active"),""),"Active")</f>
        <v/>
      </c>
      <c r="C3248" s="16" t="str" cm="1">
        <f t="array" aca="1" ref="C3248" ca="1">IFERROR(_xlfn._xlws.FILTER(Inactives[Inactive On],(Inactives[Key]=J3248)*(Inactives[Currently Inactive]),""),"")</f>
        <v/>
      </c>
      <c r="D3248" s="16" t="str" cm="1">
        <f t="array" aca="1" ref="D3248" ca="1">IFERROR(INDEX(_xlfn.TEXTSPLIT(E3248," "),1),"")</f>
        <v/>
      </c>
      <c r="E3248" s="15" t="str" cm="1">
        <f t="array" aca="1" ref="E3248" ca="1">IFERROR(_xlfn._xlws.FILTER(merged_ranks,(merged_end_dates=DATE(9999,12,31))*(merged_names=A3248)),"")</f>
        <v/>
      </c>
      <c r="F3248" s="17" t="str">
        <f ca="1">_xlfn.XLOOKUP(J3248,Promotions[Promo Key],Promotions[Promo Date],"")</f>
        <v/>
      </c>
      <c r="G3248" s="18" t="str">
        <f t="shared" ca="1" si="215"/>
        <v/>
      </c>
      <c r="H3248" s="18" t="str">
        <f t="shared" ca="1" si="214"/>
        <v/>
      </c>
      <c r="I3248" s="17" t="str">
        <f>_xlfn.XLOOKUP(A3248,Students[Full Name],Students[Starting Rank],"")</f>
        <v/>
      </c>
      <c r="J3248" s="15" t="str">
        <f t="shared" ca="1" si="216"/>
        <v xml:space="preserve">: </v>
      </c>
      <c r="K3248" s="16" t="str">
        <f>_xlfn.XLOOKUP(A3248,Students[Full Name],Students[Start Date],"")</f>
        <v/>
      </c>
      <c r="L3248" s="18">
        <f t="shared" ca="1" si="217"/>
        <v>-1</v>
      </c>
      <c r="M3248" s="18" cm="1">
        <f t="array" aca="1" ref="M3248" ca="1">SUMPRODUCT(Inactives[Days Inactive]*(Inactives[Student]=A3248))/365</f>
        <v>0</v>
      </c>
      <c r="N3248" s="18" t="str" cm="1">
        <f t="array" ref="N3248">IF(LEN($A3248)&gt;0,SUMPRODUCT(($A3248=merged_names)*(_xlfn.TEXTAFTER(N$2, "At ")=merged_belt_colours)*merged_months_at_rank),"")</f>
        <v/>
      </c>
      <c r="O3248" s="18" t="str" cm="1">
        <f t="array" ref="O3248">IF(LEN($A3248)&gt;0,SUMPRODUCT(($A3248=merged_names)*(_xlfn.TEXTAFTER(O$2, "At ")=merged_belt_colours)*merged_months_at_rank),"")</f>
        <v/>
      </c>
      <c r="P3248" s="18" t="str" cm="1">
        <f t="array" ref="P3248">IF(LEN($A3248)&gt;0,SUMPRODUCT(($A3248=merged_names)*(_xlfn.TEXTAFTER(P$2, "At ")=merged_belt_colours)*merged_months_at_rank),"")</f>
        <v/>
      </c>
      <c r="Q3248" s="18" t="str" cm="1">
        <f t="array" ref="Q3248">IF(LEN($A3248)&gt;0,SUMPRODUCT(($A3248=merged_names)*(_xlfn.TEXTAFTER(Q$2, "At ")=merged_belt_colours)*merged_months_at_rank),"")</f>
        <v/>
      </c>
      <c r="R3248" s="18" t="str" cm="1">
        <f t="array" ref="R3248">IF(LEN($A3248)&gt;0,SUMPRODUCT(($A3248=merged_names)*(_xlfn.TEXTAFTER(R$2, "At ")=merged_belt_colours)*merged_months_at_rank),"")</f>
        <v/>
      </c>
    </row>
    <row r="3249" spans="1:18" x14ac:dyDescent="0.25">
      <c r="A3249"/>
      <c r="B3249" s="15" t="str" cm="1">
        <f t="array" ref="B3249">IFERROR(IF(LEN(A3249)&gt;0, IF(SUMPRODUCT((Inactives[Key]=J3249)*(Inactives[Currently Inactive]))=1,"Inactive","Active"),""),"Active")</f>
        <v/>
      </c>
      <c r="C3249" s="16" t="str" cm="1">
        <f t="array" aca="1" ref="C3249" ca="1">IFERROR(_xlfn._xlws.FILTER(Inactives[Inactive On],(Inactives[Key]=J3249)*(Inactives[Currently Inactive]),""),"")</f>
        <v/>
      </c>
      <c r="D3249" s="16" t="str" cm="1">
        <f t="array" aca="1" ref="D3249" ca="1">IFERROR(INDEX(_xlfn.TEXTSPLIT(E3249," "),1),"")</f>
        <v/>
      </c>
      <c r="E3249" s="15" t="str" cm="1">
        <f t="array" aca="1" ref="E3249" ca="1">IFERROR(_xlfn._xlws.FILTER(merged_ranks,(merged_end_dates=DATE(9999,12,31))*(merged_names=A3249)),"")</f>
        <v/>
      </c>
      <c r="F3249" s="17" t="str">
        <f ca="1">_xlfn.XLOOKUP(J3249,Promotions[Promo Key],Promotions[Promo Date],"")</f>
        <v/>
      </c>
      <c r="G3249" s="18" t="str">
        <f t="shared" ca="1" si="215"/>
        <v/>
      </c>
      <c r="H3249" s="18" t="str">
        <f t="shared" ca="1" si="214"/>
        <v/>
      </c>
      <c r="I3249" s="17" t="str">
        <f>_xlfn.XLOOKUP(A3249,Students[Full Name],Students[Starting Rank],"")</f>
        <v/>
      </c>
      <c r="J3249" s="15" t="str">
        <f t="shared" ca="1" si="216"/>
        <v xml:space="preserve">: </v>
      </c>
      <c r="K3249" s="16" t="str">
        <f>_xlfn.XLOOKUP(A3249,Students[Full Name],Students[Start Date],"")</f>
        <v/>
      </c>
      <c r="L3249" s="18">
        <f t="shared" ca="1" si="217"/>
        <v>-1</v>
      </c>
      <c r="M3249" s="18" cm="1">
        <f t="array" aca="1" ref="M3249" ca="1">SUMPRODUCT(Inactives[Days Inactive]*(Inactives[Student]=A3249))/365</f>
        <v>0</v>
      </c>
      <c r="N3249" s="18" t="str" cm="1">
        <f t="array" ref="N3249">IF(LEN($A3249)&gt;0,SUMPRODUCT(($A3249=merged_names)*(_xlfn.TEXTAFTER(N$2, "At ")=merged_belt_colours)*merged_months_at_rank),"")</f>
        <v/>
      </c>
      <c r="O3249" s="18" t="str" cm="1">
        <f t="array" ref="O3249">IF(LEN($A3249)&gt;0,SUMPRODUCT(($A3249=merged_names)*(_xlfn.TEXTAFTER(O$2, "At ")=merged_belt_colours)*merged_months_at_rank),"")</f>
        <v/>
      </c>
      <c r="P3249" s="18" t="str" cm="1">
        <f t="array" ref="P3249">IF(LEN($A3249)&gt;0,SUMPRODUCT(($A3249=merged_names)*(_xlfn.TEXTAFTER(P$2, "At ")=merged_belt_colours)*merged_months_at_rank),"")</f>
        <v/>
      </c>
      <c r="Q3249" s="18" t="str" cm="1">
        <f t="array" ref="Q3249">IF(LEN($A3249)&gt;0,SUMPRODUCT(($A3249=merged_names)*(_xlfn.TEXTAFTER(Q$2, "At ")=merged_belt_colours)*merged_months_at_rank),"")</f>
        <v/>
      </c>
      <c r="R3249" s="18" t="str" cm="1">
        <f t="array" ref="R3249">IF(LEN($A3249)&gt;0,SUMPRODUCT(($A3249=merged_names)*(_xlfn.TEXTAFTER(R$2, "At ")=merged_belt_colours)*merged_months_at_rank),"")</f>
        <v/>
      </c>
    </row>
    <row r="3250" spans="1:18" x14ac:dyDescent="0.25">
      <c r="A3250"/>
      <c r="B3250" s="15" t="str" cm="1">
        <f t="array" ref="B3250">IFERROR(IF(LEN(A3250)&gt;0, IF(SUMPRODUCT((Inactives[Key]=J3250)*(Inactives[Currently Inactive]))=1,"Inactive","Active"),""),"Active")</f>
        <v/>
      </c>
      <c r="C3250" s="16" t="str" cm="1">
        <f t="array" aca="1" ref="C3250" ca="1">IFERROR(_xlfn._xlws.FILTER(Inactives[Inactive On],(Inactives[Key]=J3250)*(Inactives[Currently Inactive]),""),"")</f>
        <v/>
      </c>
      <c r="D3250" s="16" t="str" cm="1">
        <f t="array" aca="1" ref="D3250" ca="1">IFERROR(INDEX(_xlfn.TEXTSPLIT(E3250," "),1),"")</f>
        <v/>
      </c>
      <c r="E3250" s="15" t="str" cm="1">
        <f t="array" aca="1" ref="E3250" ca="1">IFERROR(_xlfn._xlws.FILTER(merged_ranks,(merged_end_dates=DATE(9999,12,31))*(merged_names=A3250)),"")</f>
        <v/>
      </c>
      <c r="F3250" s="17" t="str">
        <f ca="1">_xlfn.XLOOKUP(J3250,Promotions[Promo Key],Promotions[Promo Date],"")</f>
        <v/>
      </c>
      <c r="G3250" s="18" t="str">
        <f t="shared" ca="1" si="215"/>
        <v/>
      </c>
      <c r="H3250" s="18" t="str">
        <f t="shared" ca="1" si="214"/>
        <v/>
      </c>
      <c r="I3250" s="17" t="str">
        <f>_xlfn.XLOOKUP(A3250,Students[Full Name],Students[Starting Rank],"")</f>
        <v/>
      </c>
      <c r="J3250" s="15" t="str">
        <f t="shared" ca="1" si="216"/>
        <v xml:space="preserve">: </v>
      </c>
      <c r="K3250" s="16" t="str">
        <f>_xlfn.XLOOKUP(A3250,Students[Full Name],Students[Start Date],"")</f>
        <v/>
      </c>
      <c r="L3250" s="18">
        <f t="shared" ca="1" si="217"/>
        <v>-1</v>
      </c>
      <c r="M3250" s="18" cm="1">
        <f t="array" aca="1" ref="M3250" ca="1">SUMPRODUCT(Inactives[Days Inactive]*(Inactives[Student]=A3250))/365</f>
        <v>0</v>
      </c>
      <c r="N3250" s="18" t="str" cm="1">
        <f t="array" ref="N3250">IF(LEN($A3250)&gt;0,SUMPRODUCT(($A3250=merged_names)*(_xlfn.TEXTAFTER(N$2, "At ")=merged_belt_colours)*merged_months_at_rank),"")</f>
        <v/>
      </c>
      <c r="O3250" s="18" t="str" cm="1">
        <f t="array" ref="O3250">IF(LEN($A3250)&gt;0,SUMPRODUCT(($A3250=merged_names)*(_xlfn.TEXTAFTER(O$2, "At ")=merged_belt_colours)*merged_months_at_rank),"")</f>
        <v/>
      </c>
      <c r="P3250" s="18" t="str" cm="1">
        <f t="array" ref="P3250">IF(LEN($A3250)&gt;0,SUMPRODUCT(($A3250=merged_names)*(_xlfn.TEXTAFTER(P$2, "At ")=merged_belt_colours)*merged_months_at_rank),"")</f>
        <v/>
      </c>
      <c r="Q3250" s="18" t="str" cm="1">
        <f t="array" ref="Q3250">IF(LEN($A3250)&gt;0,SUMPRODUCT(($A3250=merged_names)*(_xlfn.TEXTAFTER(Q$2, "At ")=merged_belt_colours)*merged_months_at_rank),"")</f>
        <v/>
      </c>
      <c r="R3250" s="18" t="str" cm="1">
        <f t="array" ref="R3250">IF(LEN($A3250)&gt;0,SUMPRODUCT(($A3250=merged_names)*(_xlfn.TEXTAFTER(R$2, "At ")=merged_belt_colours)*merged_months_at_rank),"")</f>
        <v/>
      </c>
    </row>
    <row r="3251" spans="1:18" x14ac:dyDescent="0.25">
      <c r="A3251"/>
      <c r="B3251" s="15" t="str" cm="1">
        <f t="array" ref="B3251">IFERROR(IF(LEN(A3251)&gt;0, IF(SUMPRODUCT((Inactives[Key]=J3251)*(Inactives[Currently Inactive]))=1,"Inactive","Active"),""),"Active")</f>
        <v/>
      </c>
      <c r="C3251" s="16" t="str" cm="1">
        <f t="array" aca="1" ref="C3251" ca="1">IFERROR(_xlfn._xlws.FILTER(Inactives[Inactive On],(Inactives[Key]=J3251)*(Inactives[Currently Inactive]),""),"")</f>
        <v/>
      </c>
      <c r="D3251" s="16" t="str" cm="1">
        <f t="array" aca="1" ref="D3251" ca="1">IFERROR(INDEX(_xlfn.TEXTSPLIT(E3251," "),1),"")</f>
        <v/>
      </c>
      <c r="E3251" s="15" t="str" cm="1">
        <f t="array" aca="1" ref="E3251" ca="1">IFERROR(_xlfn._xlws.FILTER(merged_ranks,(merged_end_dates=DATE(9999,12,31))*(merged_names=A3251)),"")</f>
        <v/>
      </c>
      <c r="F3251" s="17" t="str">
        <f ca="1">_xlfn.XLOOKUP(J3251,Promotions[Promo Key],Promotions[Promo Date],"")</f>
        <v/>
      </c>
      <c r="G3251" s="18" t="str">
        <f t="shared" ca="1" si="215"/>
        <v/>
      </c>
      <c r="H3251" s="18" t="str">
        <f t="shared" ca="1" si="214"/>
        <v/>
      </c>
      <c r="I3251" s="17" t="str">
        <f>_xlfn.XLOOKUP(A3251,Students[Full Name],Students[Starting Rank],"")</f>
        <v/>
      </c>
      <c r="J3251" s="15" t="str">
        <f t="shared" ca="1" si="216"/>
        <v xml:space="preserve">: </v>
      </c>
      <c r="K3251" s="16" t="str">
        <f>_xlfn.XLOOKUP(A3251,Students[Full Name],Students[Start Date],"")</f>
        <v/>
      </c>
      <c r="L3251" s="18">
        <f t="shared" ca="1" si="217"/>
        <v>-1</v>
      </c>
      <c r="M3251" s="18" cm="1">
        <f t="array" aca="1" ref="M3251" ca="1">SUMPRODUCT(Inactives[Days Inactive]*(Inactives[Student]=A3251))/365</f>
        <v>0</v>
      </c>
      <c r="N3251" s="18" t="str" cm="1">
        <f t="array" ref="N3251">IF(LEN($A3251)&gt;0,SUMPRODUCT(($A3251=merged_names)*(_xlfn.TEXTAFTER(N$2, "At ")=merged_belt_colours)*merged_months_at_rank),"")</f>
        <v/>
      </c>
      <c r="O3251" s="18" t="str" cm="1">
        <f t="array" ref="O3251">IF(LEN($A3251)&gt;0,SUMPRODUCT(($A3251=merged_names)*(_xlfn.TEXTAFTER(O$2, "At ")=merged_belt_colours)*merged_months_at_rank),"")</f>
        <v/>
      </c>
      <c r="P3251" s="18" t="str" cm="1">
        <f t="array" ref="P3251">IF(LEN($A3251)&gt;0,SUMPRODUCT(($A3251=merged_names)*(_xlfn.TEXTAFTER(P$2, "At ")=merged_belt_colours)*merged_months_at_rank),"")</f>
        <v/>
      </c>
      <c r="Q3251" s="18" t="str" cm="1">
        <f t="array" ref="Q3251">IF(LEN($A3251)&gt;0,SUMPRODUCT(($A3251=merged_names)*(_xlfn.TEXTAFTER(Q$2, "At ")=merged_belt_colours)*merged_months_at_rank),"")</f>
        <v/>
      </c>
      <c r="R3251" s="18" t="str" cm="1">
        <f t="array" ref="R3251">IF(LEN($A3251)&gt;0,SUMPRODUCT(($A3251=merged_names)*(_xlfn.TEXTAFTER(R$2, "At ")=merged_belt_colours)*merged_months_at_rank),"")</f>
        <v/>
      </c>
    </row>
    <row r="3252" spans="1:18" x14ac:dyDescent="0.25">
      <c r="A3252"/>
      <c r="B3252" s="15" t="str" cm="1">
        <f t="array" ref="B3252">IFERROR(IF(LEN(A3252)&gt;0, IF(SUMPRODUCT((Inactives[Key]=J3252)*(Inactives[Currently Inactive]))=1,"Inactive","Active"),""),"Active")</f>
        <v/>
      </c>
      <c r="C3252" s="16" t="str" cm="1">
        <f t="array" aca="1" ref="C3252" ca="1">IFERROR(_xlfn._xlws.FILTER(Inactives[Inactive On],(Inactives[Key]=J3252)*(Inactives[Currently Inactive]),""),"")</f>
        <v/>
      </c>
      <c r="D3252" s="16" t="str" cm="1">
        <f t="array" aca="1" ref="D3252" ca="1">IFERROR(INDEX(_xlfn.TEXTSPLIT(E3252," "),1),"")</f>
        <v/>
      </c>
      <c r="E3252" s="15" t="str" cm="1">
        <f t="array" aca="1" ref="E3252" ca="1">IFERROR(_xlfn._xlws.FILTER(merged_ranks,(merged_end_dates=DATE(9999,12,31))*(merged_names=A3252)),"")</f>
        <v/>
      </c>
      <c r="F3252" s="17" t="str">
        <f ca="1">_xlfn.XLOOKUP(J3252,Promotions[Promo Key],Promotions[Promo Date],"")</f>
        <v/>
      </c>
      <c r="G3252" s="18" t="str">
        <f t="shared" ca="1" si="215"/>
        <v/>
      </c>
      <c r="H3252" s="18" t="str">
        <f t="shared" ca="1" si="214"/>
        <v/>
      </c>
      <c r="I3252" s="17" t="str">
        <f>_xlfn.XLOOKUP(A3252,Students[Full Name],Students[Starting Rank],"")</f>
        <v/>
      </c>
      <c r="J3252" s="15" t="str">
        <f t="shared" ca="1" si="216"/>
        <v xml:space="preserve">: </v>
      </c>
      <c r="K3252" s="16" t="str">
        <f>_xlfn.XLOOKUP(A3252,Students[Full Name],Students[Start Date],"")</f>
        <v/>
      </c>
      <c r="L3252" s="18">
        <f t="shared" ca="1" si="217"/>
        <v>-1</v>
      </c>
      <c r="M3252" s="18" cm="1">
        <f t="array" aca="1" ref="M3252" ca="1">SUMPRODUCT(Inactives[Days Inactive]*(Inactives[Student]=A3252))/365</f>
        <v>0</v>
      </c>
      <c r="N3252" s="18" t="str" cm="1">
        <f t="array" ref="N3252">IF(LEN($A3252)&gt;0,SUMPRODUCT(($A3252=merged_names)*(_xlfn.TEXTAFTER(N$2, "At ")=merged_belt_colours)*merged_months_at_rank),"")</f>
        <v/>
      </c>
      <c r="O3252" s="18" t="str" cm="1">
        <f t="array" ref="O3252">IF(LEN($A3252)&gt;0,SUMPRODUCT(($A3252=merged_names)*(_xlfn.TEXTAFTER(O$2, "At ")=merged_belt_colours)*merged_months_at_rank),"")</f>
        <v/>
      </c>
      <c r="P3252" s="18" t="str" cm="1">
        <f t="array" ref="P3252">IF(LEN($A3252)&gt;0,SUMPRODUCT(($A3252=merged_names)*(_xlfn.TEXTAFTER(P$2, "At ")=merged_belt_colours)*merged_months_at_rank),"")</f>
        <v/>
      </c>
      <c r="Q3252" s="18" t="str" cm="1">
        <f t="array" ref="Q3252">IF(LEN($A3252)&gt;0,SUMPRODUCT(($A3252=merged_names)*(_xlfn.TEXTAFTER(Q$2, "At ")=merged_belt_colours)*merged_months_at_rank),"")</f>
        <v/>
      </c>
      <c r="R3252" s="18" t="str" cm="1">
        <f t="array" ref="R3252">IF(LEN($A3252)&gt;0,SUMPRODUCT(($A3252=merged_names)*(_xlfn.TEXTAFTER(R$2, "At ")=merged_belt_colours)*merged_months_at_rank),"")</f>
        <v/>
      </c>
    </row>
    <row r="3253" spans="1:18" x14ac:dyDescent="0.25">
      <c r="A3253"/>
      <c r="B3253" s="15" t="str" cm="1">
        <f t="array" ref="B3253">IFERROR(IF(LEN(A3253)&gt;0, IF(SUMPRODUCT((Inactives[Key]=J3253)*(Inactives[Currently Inactive]))=1,"Inactive","Active"),""),"Active")</f>
        <v/>
      </c>
      <c r="C3253" s="16" t="str" cm="1">
        <f t="array" aca="1" ref="C3253" ca="1">IFERROR(_xlfn._xlws.FILTER(Inactives[Inactive On],(Inactives[Key]=J3253)*(Inactives[Currently Inactive]),""),"")</f>
        <v/>
      </c>
      <c r="D3253" s="16" t="str" cm="1">
        <f t="array" aca="1" ref="D3253" ca="1">IFERROR(INDEX(_xlfn.TEXTSPLIT(E3253," "),1),"")</f>
        <v/>
      </c>
      <c r="E3253" s="15" t="str" cm="1">
        <f t="array" aca="1" ref="E3253" ca="1">IFERROR(_xlfn._xlws.FILTER(merged_ranks,(merged_end_dates=DATE(9999,12,31))*(merged_names=A3253)),"")</f>
        <v/>
      </c>
      <c r="F3253" s="17" t="str">
        <f ca="1">_xlfn.XLOOKUP(J3253,Promotions[Promo Key],Promotions[Promo Date],"")</f>
        <v/>
      </c>
      <c r="G3253" s="18" t="str">
        <f t="shared" ca="1" si="215"/>
        <v/>
      </c>
      <c r="H3253" s="18" t="str">
        <f t="shared" ca="1" si="214"/>
        <v/>
      </c>
      <c r="I3253" s="17" t="str">
        <f>_xlfn.XLOOKUP(A3253,Students[Full Name],Students[Starting Rank],"")</f>
        <v/>
      </c>
      <c r="J3253" s="15" t="str">
        <f t="shared" ca="1" si="216"/>
        <v xml:space="preserve">: </v>
      </c>
      <c r="K3253" s="16" t="str">
        <f>_xlfn.XLOOKUP(A3253,Students[Full Name],Students[Start Date],"")</f>
        <v/>
      </c>
      <c r="L3253" s="18">
        <f t="shared" ca="1" si="217"/>
        <v>-1</v>
      </c>
      <c r="M3253" s="18" cm="1">
        <f t="array" aca="1" ref="M3253" ca="1">SUMPRODUCT(Inactives[Days Inactive]*(Inactives[Student]=A3253))/365</f>
        <v>0</v>
      </c>
      <c r="N3253" s="18" t="str" cm="1">
        <f t="array" ref="N3253">IF(LEN($A3253)&gt;0,SUMPRODUCT(($A3253=merged_names)*(_xlfn.TEXTAFTER(N$2, "At ")=merged_belt_colours)*merged_months_at_rank),"")</f>
        <v/>
      </c>
      <c r="O3253" s="18" t="str" cm="1">
        <f t="array" ref="O3253">IF(LEN($A3253)&gt;0,SUMPRODUCT(($A3253=merged_names)*(_xlfn.TEXTAFTER(O$2, "At ")=merged_belt_colours)*merged_months_at_rank),"")</f>
        <v/>
      </c>
      <c r="P3253" s="18" t="str" cm="1">
        <f t="array" ref="P3253">IF(LEN($A3253)&gt;0,SUMPRODUCT(($A3253=merged_names)*(_xlfn.TEXTAFTER(P$2, "At ")=merged_belt_colours)*merged_months_at_rank),"")</f>
        <v/>
      </c>
      <c r="Q3253" s="18" t="str" cm="1">
        <f t="array" ref="Q3253">IF(LEN($A3253)&gt;0,SUMPRODUCT(($A3253=merged_names)*(_xlfn.TEXTAFTER(Q$2, "At ")=merged_belt_colours)*merged_months_at_rank),"")</f>
        <v/>
      </c>
      <c r="R3253" s="18" t="str" cm="1">
        <f t="array" ref="R3253">IF(LEN($A3253)&gt;0,SUMPRODUCT(($A3253=merged_names)*(_xlfn.TEXTAFTER(R$2, "At ")=merged_belt_colours)*merged_months_at_rank),"")</f>
        <v/>
      </c>
    </row>
    <row r="3254" spans="1:18" x14ac:dyDescent="0.25">
      <c r="A3254"/>
      <c r="B3254" s="15" t="str" cm="1">
        <f t="array" ref="B3254">IFERROR(IF(LEN(A3254)&gt;0, IF(SUMPRODUCT((Inactives[Key]=J3254)*(Inactives[Currently Inactive]))=1,"Inactive","Active"),""),"Active")</f>
        <v/>
      </c>
      <c r="C3254" s="16" t="str" cm="1">
        <f t="array" aca="1" ref="C3254" ca="1">IFERROR(_xlfn._xlws.FILTER(Inactives[Inactive On],(Inactives[Key]=J3254)*(Inactives[Currently Inactive]),""),"")</f>
        <v/>
      </c>
      <c r="D3254" s="16" t="str" cm="1">
        <f t="array" aca="1" ref="D3254" ca="1">IFERROR(INDEX(_xlfn.TEXTSPLIT(E3254," "),1),"")</f>
        <v/>
      </c>
      <c r="E3254" s="15" t="str" cm="1">
        <f t="array" aca="1" ref="E3254" ca="1">IFERROR(_xlfn._xlws.FILTER(merged_ranks,(merged_end_dates=DATE(9999,12,31))*(merged_names=A3254)),"")</f>
        <v/>
      </c>
      <c r="F3254" s="17" t="str">
        <f ca="1">_xlfn.XLOOKUP(J3254,Promotions[Promo Key],Promotions[Promo Date],"")</f>
        <v/>
      </c>
      <c r="G3254" s="18" t="str">
        <f t="shared" ca="1" si="215"/>
        <v/>
      </c>
      <c r="H3254" s="18" t="str">
        <f t="shared" ca="1" si="214"/>
        <v/>
      </c>
      <c r="I3254" s="17" t="str">
        <f>_xlfn.XLOOKUP(A3254,Students[Full Name],Students[Starting Rank],"")</f>
        <v/>
      </c>
      <c r="J3254" s="15" t="str">
        <f t="shared" ca="1" si="216"/>
        <v xml:space="preserve">: </v>
      </c>
      <c r="K3254" s="16" t="str">
        <f>_xlfn.XLOOKUP(A3254,Students[Full Name],Students[Start Date],"")</f>
        <v/>
      </c>
      <c r="L3254" s="18">
        <f t="shared" ca="1" si="217"/>
        <v>-1</v>
      </c>
      <c r="M3254" s="18" cm="1">
        <f t="array" aca="1" ref="M3254" ca="1">SUMPRODUCT(Inactives[Days Inactive]*(Inactives[Student]=A3254))/365</f>
        <v>0</v>
      </c>
      <c r="N3254" s="18" t="str" cm="1">
        <f t="array" ref="N3254">IF(LEN($A3254)&gt;0,SUMPRODUCT(($A3254=merged_names)*(_xlfn.TEXTAFTER(N$2, "At ")=merged_belt_colours)*merged_months_at_rank),"")</f>
        <v/>
      </c>
      <c r="O3254" s="18" t="str" cm="1">
        <f t="array" ref="O3254">IF(LEN($A3254)&gt;0,SUMPRODUCT(($A3254=merged_names)*(_xlfn.TEXTAFTER(O$2, "At ")=merged_belt_colours)*merged_months_at_rank),"")</f>
        <v/>
      </c>
      <c r="P3254" s="18" t="str" cm="1">
        <f t="array" ref="P3254">IF(LEN($A3254)&gt;0,SUMPRODUCT(($A3254=merged_names)*(_xlfn.TEXTAFTER(P$2, "At ")=merged_belt_colours)*merged_months_at_rank),"")</f>
        <v/>
      </c>
      <c r="Q3254" s="18" t="str" cm="1">
        <f t="array" ref="Q3254">IF(LEN($A3254)&gt;0,SUMPRODUCT(($A3254=merged_names)*(_xlfn.TEXTAFTER(Q$2, "At ")=merged_belt_colours)*merged_months_at_rank),"")</f>
        <v/>
      </c>
      <c r="R3254" s="18" t="str" cm="1">
        <f t="array" ref="R3254">IF(LEN($A3254)&gt;0,SUMPRODUCT(($A3254=merged_names)*(_xlfn.TEXTAFTER(R$2, "At ")=merged_belt_colours)*merged_months_at_rank),"")</f>
        <v/>
      </c>
    </row>
    <row r="3255" spans="1:18" x14ac:dyDescent="0.25">
      <c r="A3255"/>
      <c r="B3255" s="15" t="str" cm="1">
        <f t="array" ref="B3255">IFERROR(IF(LEN(A3255)&gt;0, IF(SUMPRODUCT((Inactives[Key]=J3255)*(Inactives[Currently Inactive]))=1,"Inactive","Active"),""),"Active")</f>
        <v/>
      </c>
      <c r="C3255" s="16" t="str" cm="1">
        <f t="array" aca="1" ref="C3255" ca="1">IFERROR(_xlfn._xlws.FILTER(Inactives[Inactive On],(Inactives[Key]=J3255)*(Inactives[Currently Inactive]),""),"")</f>
        <v/>
      </c>
      <c r="D3255" s="16" t="str" cm="1">
        <f t="array" aca="1" ref="D3255" ca="1">IFERROR(INDEX(_xlfn.TEXTSPLIT(E3255," "),1),"")</f>
        <v/>
      </c>
      <c r="E3255" s="15" t="str" cm="1">
        <f t="array" aca="1" ref="E3255" ca="1">IFERROR(_xlfn._xlws.FILTER(merged_ranks,(merged_end_dates=DATE(9999,12,31))*(merged_names=A3255)),"")</f>
        <v/>
      </c>
      <c r="F3255" s="17" t="str">
        <f ca="1">_xlfn.XLOOKUP(J3255,Promotions[Promo Key],Promotions[Promo Date],"")</f>
        <v/>
      </c>
      <c r="G3255" s="18" t="str">
        <f t="shared" ca="1" si="215"/>
        <v/>
      </c>
      <c r="H3255" s="18" t="str">
        <f t="shared" ca="1" si="214"/>
        <v/>
      </c>
      <c r="I3255" s="17" t="str">
        <f>_xlfn.XLOOKUP(A3255,Students[Full Name],Students[Starting Rank],"")</f>
        <v/>
      </c>
      <c r="J3255" s="15" t="str">
        <f t="shared" ca="1" si="216"/>
        <v xml:space="preserve">: </v>
      </c>
      <c r="K3255" s="16" t="str">
        <f>_xlfn.XLOOKUP(A3255,Students[Full Name],Students[Start Date],"")</f>
        <v/>
      </c>
      <c r="L3255" s="18">
        <f t="shared" ca="1" si="217"/>
        <v>-1</v>
      </c>
      <c r="M3255" s="18" cm="1">
        <f t="array" aca="1" ref="M3255" ca="1">SUMPRODUCT(Inactives[Days Inactive]*(Inactives[Student]=A3255))/365</f>
        <v>0</v>
      </c>
      <c r="N3255" s="18" t="str" cm="1">
        <f t="array" ref="N3255">IF(LEN($A3255)&gt;0,SUMPRODUCT(($A3255=merged_names)*(_xlfn.TEXTAFTER(N$2, "At ")=merged_belt_colours)*merged_months_at_rank),"")</f>
        <v/>
      </c>
      <c r="O3255" s="18" t="str" cm="1">
        <f t="array" ref="O3255">IF(LEN($A3255)&gt;0,SUMPRODUCT(($A3255=merged_names)*(_xlfn.TEXTAFTER(O$2, "At ")=merged_belt_colours)*merged_months_at_rank),"")</f>
        <v/>
      </c>
      <c r="P3255" s="18" t="str" cm="1">
        <f t="array" ref="P3255">IF(LEN($A3255)&gt;0,SUMPRODUCT(($A3255=merged_names)*(_xlfn.TEXTAFTER(P$2, "At ")=merged_belt_colours)*merged_months_at_rank),"")</f>
        <v/>
      </c>
      <c r="Q3255" s="18" t="str" cm="1">
        <f t="array" ref="Q3255">IF(LEN($A3255)&gt;0,SUMPRODUCT(($A3255=merged_names)*(_xlfn.TEXTAFTER(Q$2, "At ")=merged_belt_colours)*merged_months_at_rank),"")</f>
        <v/>
      </c>
      <c r="R3255" s="18" t="str" cm="1">
        <f t="array" ref="R3255">IF(LEN($A3255)&gt;0,SUMPRODUCT(($A3255=merged_names)*(_xlfn.TEXTAFTER(R$2, "At ")=merged_belt_colours)*merged_months_at_rank),"")</f>
        <v/>
      </c>
    </row>
    <row r="3256" spans="1:18" x14ac:dyDescent="0.25">
      <c r="A3256"/>
      <c r="B3256" s="15" t="str" cm="1">
        <f t="array" ref="B3256">IFERROR(IF(LEN(A3256)&gt;0, IF(SUMPRODUCT((Inactives[Key]=J3256)*(Inactives[Currently Inactive]))=1,"Inactive","Active"),""),"Active")</f>
        <v/>
      </c>
      <c r="C3256" s="16" t="str" cm="1">
        <f t="array" aca="1" ref="C3256" ca="1">IFERROR(_xlfn._xlws.FILTER(Inactives[Inactive On],(Inactives[Key]=J3256)*(Inactives[Currently Inactive]),""),"")</f>
        <v/>
      </c>
      <c r="D3256" s="16" t="str" cm="1">
        <f t="array" aca="1" ref="D3256" ca="1">IFERROR(INDEX(_xlfn.TEXTSPLIT(E3256," "),1),"")</f>
        <v/>
      </c>
      <c r="E3256" s="15" t="str" cm="1">
        <f t="array" aca="1" ref="E3256" ca="1">IFERROR(_xlfn._xlws.FILTER(merged_ranks,(merged_end_dates=DATE(9999,12,31))*(merged_names=A3256)),"")</f>
        <v/>
      </c>
      <c r="F3256" s="17" t="str">
        <f ca="1">_xlfn.XLOOKUP(J3256,Promotions[Promo Key],Promotions[Promo Date],"")</f>
        <v/>
      </c>
      <c r="G3256" s="18" t="str">
        <f t="shared" ca="1" si="215"/>
        <v/>
      </c>
      <c r="H3256" s="18" t="str">
        <f t="shared" ca="1" si="214"/>
        <v/>
      </c>
      <c r="I3256" s="17" t="str">
        <f>_xlfn.XLOOKUP(A3256,Students[Full Name],Students[Starting Rank],"")</f>
        <v/>
      </c>
      <c r="J3256" s="15" t="str">
        <f t="shared" ca="1" si="216"/>
        <v xml:space="preserve">: </v>
      </c>
      <c r="K3256" s="16" t="str">
        <f>_xlfn.XLOOKUP(A3256,Students[Full Name],Students[Start Date],"")</f>
        <v/>
      </c>
      <c r="L3256" s="18">
        <f t="shared" ca="1" si="217"/>
        <v>-1</v>
      </c>
      <c r="M3256" s="18" cm="1">
        <f t="array" aca="1" ref="M3256" ca="1">SUMPRODUCT(Inactives[Days Inactive]*(Inactives[Student]=A3256))/365</f>
        <v>0</v>
      </c>
      <c r="N3256" s="18" t="str" cm="1">
        <f t="array" ref="N3256">IF(LEN($A3256)&gt;0,SUMPRODUCT(($A3256=merged_names)*(_xlfn.TEXTAFTER(N$2, "At ")=merged_belt_colours)*merged_months_at_rank),"")</f>
        <v/>
      </c>
      <c r="O3256" s="18" t="str" cm="1">
        <f t="array" ref="O3256">IF(LEN($A3256)&gt;0,SUMPRODUCT(($A3256=merged_names)*(_xlfn.TEXTAFTER(O$2, "At ")=merged_belt_colours)*merged_months_at_rank),"")</f>
        <v/>
      </c>
      <c r="P3256" s="18" t="str" cm="1">
        <f t="array" ref="P3256">IF(LEN($A3256)&gt;0,SUMPRODUCT(($A3256=merged_names)*(_xlfn.TEXTAFTER(P$2, "At ")=merged_belt_colours)*merged_months_at_rank),"")</f>
        <v/>
      </c>
      <c r="Q3256" s="18" t="str" cm="1">
        <f t="array" ref="Q3256">IF(LEN($A3256)&gt;0,SUMPRODUCT(($A3256=merged_names)*(_xlfn.TEXTAFTER(Q$2, "At ")=merged_belt_colours)*merged_months_at_rank),"")</f>
        <v/>
      </c>
      <c r="R3256" s="18" t="str" cm="1">
        <f t="array" ref="R3256">IF(LEN($A3256)&gt;0,SUMPRODUCT(($A3256=merged_names)*(_xlfn.TEXTAFTER(R$2, "At ")=merged_belt_colours)*merged_months_at_rank),"")</f>
        <v/>
      </c>
    </row>
    <row r="3257" spans="1:18" x14ac:dyDescent="0.25">
      <c r="A3257"/>
      <c r="B3257" s="15" t="str" cm="1">
        <f t="array" ref="B3257">IFERROR(IF(LEN(A3257)&gt;0, IF(SUMPRODUCT((Inactives[Key]=J3257)*(Inactives[Currently Inactive]))=1,"Inactive","Active"),""),"Active")</f>
        <v/>
      </c>
      <c r="C3257" s="16" t="str" cm="1">
        <f t="array" aca="1" ref="C3257" ca="1">IFERROR(_xlfn._xlws.FILTER(Inactives[Inactive On],(Inactives[Key]=J3257)*(Inactives[Currently Inactive]),""),"")</f>
        <v/>
      </c>
      <c r="D3257" s="16" t="str" cm="1">
        <f t="array" aca="1" ref="D3257" ca="1">IFERROR(INDEX(_xlfn.TEXTSPLIT(E3257," "),1),"")</f>
        <v/>
      </c>
      <c r="E3257" s="15" t="str" cm="1">
        <f t="array" aca="1" ref="E3257" ca="1">IFERROR(_xlfn._xlws.FILTER(merged_ranks,(merged_end_dates=DATE(9999,12,31))*(merged_names=A3257)),"")</f>
        <v/>
      </c>
      <c r="F3257" s="17" t="str">
        <f ca="1">_xlfn.XLOOKUP(J3257,Promotions[Promo Key],Promotions[Promo Date],"")</f>
        <v/>
      </c>
      <c r="G3257" s="18" t="str">
        <f t="shared" ca="1" si="215"/>
        <v/>
      </c>
      <c r="H3257" s="18" t="str">
        <f t="shared" ca="1" si="214"/>
        <v/>
      </c>
      <c r="I3257" s="17" t="str">
        <f>_xlfn.XLOOKUP(A3257,Students[Full Name],Students[Starting Rank],"")</f>
        <v/>
      </c>
      <c r="J3257" s="15" t="str">
        <f t="shared" ca="1" si="216"/>
        <v xml:space="preserve">: </v>
      </c>
      <c r="K3257" s="16" t="str">
        <f>_xlfn.XLOOKUP(A3257,Students[Full Name],Students[Start Date],"")</f>
        <v/>
      </c>
      <c r="L3257" s="18">
        <f t="shared" ca="1" si="217"/>
        <v>-1</v>
      </c>
      <c r="M3257" s="18" cm="1">
        <f t="array" aca="1" ref="M3257" ca="1">SUMPRODUCT(Inactives[Days Inactive]*(Inactives[Student]=A3257))/365</f>
        <v>0</v>
      </c>
      <c r="N3257" s="18" t="str" cm="1">
        <f t="array" ref="N3257">IF(LEN($A3257)&gt;0,SUMPRODUCT(($A3257=merged_names)*(_xlfn.TEXTAFTER(N$2, "At ")=merged_belt_colours)*merged_months_at_rank),"")</f>
        <v/>
      </c>
      <c r="O3257" s="18" t="str" cm="1">
        <f t="array" ref="O3257">IF(LEN($A3257)&gt;0,SUMPRODUCT(($A3257=merged_names)*(_xlfn.TEXTAFTER(O$2, "At ")=merged_belt_colours)*merged_months_at_rank),"")</f>
        <v/>
      </c>
      <c r="P3257" s="18" t="str" cm="1">
        <f t="array" ref="P3257">IF(LEN($A3257)&gt;0,SUMPRODUCT(($A3257=merged_names)*(_xlfn.TEXTAFTER(P$2, "At ")=merged_belt_colours)*merged_months_at_rank),"")</f>
        <v/>
      </c>
      <c r="Q3257" s="18" t="str" cm="1">
        <f t="array" ref="Q3257">IF(LEN($A3257)&gt;0,SUMPRODUCT(($A3257=merged_names)*(_xlfn.TEXTAFTER(Q$2, "At ")=merged_belt_colours)*merged_months_at_rank),"")</f>
        <v/>
      </c>
      <c r="R3257" s="18" t="str" cm="1">
        <f t="array" ref="R3257">IF(LEN($A3257)&gt;0,SUMPRODUCT(($A3257=merged_names)*(_xlfn.TEXTAFTER(R$2, "At ")=merged_belt_colours)*merged_months_at_rank),"")</f>
        <v/>
      </c>
    </row>
    <row r="3258" spans="1:18" x14ac:dyDescent="0.25">
      <c r="A3258"/>
      <c r="B3258" s="15" t="str" cm="1">
        <f t="array" ref="B3258">IFERROR(IF(LEN(A3258)&gt;0, IF(SUMPRODUCT((Inactives[Key]=J3258)*(Inactives[Currently Inactive]))=1,"Inactive","Active"),""),"Active")</f>
        <v/>
      </c>
      <c r="C3258" s="16" t="str" cm="1">
        <f t="array" aca="1" ref="C3258" ca="1">IFERROR(_xlfn._xlws.FILTER(Inactives[Inactive On],(Inactives[Key]=J3258)*(Inactives[Currently Inactive]),""),"")</f>
        <v/>
      </c>
      <c r="D3258" s="16" t="str" cm="1">
        <f t="array" aca="1" ref="D3258" ca="1">IFERROR(INDEX(_xlfn.TEXTSPLIT(E3258," "),1),"")</f>
        <v/>
      </c>
      <c r="E3258" s="15" t="str" cm="1">
        <f t="array" aca="1" ref="E3258" ca="1">IFERROR(_xlfn._xlws.FILTER(merged_ranks,(merged_end_dates=DATE(9999,12,31))*(merged_names=A3258)),"")</f>
        <v/>
      </c>
      <c r="F3258" s="17" t="str">
        <f ca="1">_xlfn.XLOOKUP(J3258,Promotions[Promo Key],Promotions[Promo Date],"")</f>
        <v/>
      </c>
      <c r="G3258" s="18" t="str">
        <f t="shared" ca="1" si="215"/>
        <v/>
      </c>
      <c r="H3258" s="18" t="str">
        <f t="shared" ca="1" si="214"/>
        <v/>
      </c>
      <c r="I3258" s="17" t="str">
        <f>_xlfn.XLOOKUP(A3258,Students[Full Name],Students[Starting Rank],"")</f>
        <v/>
      </c>
      <c r="J3258" s="15" t="str">
        <f t="shared" ca="1" si="216"/>
        <v xml:space="preserve">: </v>
      </c>
      <c r="K3258" s="16" t="str">
        <f>_xlfn.XLOOKUP(A3258,Students[Full Name],Students[Start Date],"")</f>
        <v/>
      </c>
      <c r="L3258" s="18">
        <f t="shared" ca="1" si="217"/>
        <v>-1</v>
      </c>
      <c r="M3258" s="18" cm="1">
        <f t="array" aca="1" ref="M3258" ca="1">SUMPRODUCT(Inactives[Days Inactive]*(Inactives[Student]=A3258))/365</f>
        <v>0</v>
      </c>
      <c r="N3258" s="18" t="str" cm="1">
        <f t="array" ref="N3258">IF(LEN($A3258)&gt;0,SUMPRODUCT(($A3258=merged_names)*(_xlfn.TEXTAFTER(N$2, "At ")=merged_belt_colours)*merged_months_at_rank),"")</f>
        <v/>
      </c>
      <c r="O3258" s="18" t="str" cm="1">
        <f t="array" ref="O3258">IF(LEN($A3258)&gt;0,SUMPRODUCT(($A3258=merged_names)*(_xlfn.TEXTAFTER(O$2, "At ")=merged_belt_colours)*merged_months_at_rank),"")</f>
        <v/>
      </c>
      <c r="P3258" s="18" t="str" cm="1">
        <f t="array" ref="P3258">IF(LEN($A3258)&gt;0,SUMPRODUCT(($A3258=merged_names)*(_xlfn.TEXTAFTER(P$2, "At ")=merged_belt_colours)*merged_months_at_rank),"")</f>
        <v/>
      </c>
      <c r="Q3258" s="18" t="str" cm="1">
        <f t="array" ref="Q3258">IF(LEN($A3258)&gt;0,SUMPRODUCT(($A3258=merged_names)*(_xlfn.TEXTAFTER(Q$2, "At ")=merged_belt_colours)*merged_months_at_rank),"")</f>
        <v/>
      </c>
      <c r="R3258" s="18" t="str" cm="1">
        <f t="array" ref="R3258">IF(LEN($A3258)&gt;0,SUMPRODUCT(($A3258=merged_names)*(_xlfn.TEXTAFTER(R$2, "At ")=merged_belt_colours)*merged_months_at_rank),"")</f>
        <v/>
      </c>
    </row>
    <row r="3259" spans="1:18" x14ac:dyDescent="0.25">
      <c r="A3259"/>
      <c r="B3259" s="15" t="str" cm="1">
        <f t="array" ref="B3259">IFERROR(IF(LEN(A3259)&gt;0, IF(SUMPRODUCT((Inactives[Key]=J3259)*(Inactives[Currently Inactive]))=1,"Inactive","Active"),""),"Active")</f>
        <v/>
      </c>
      <c r="C3259" s="16" t="str" cm="1">
        <f t="array" aca="1" ref="C3259" ca="1">IFERROR(_xlfn._xlws.FILTER(Inactives[Inactive On],(Inactives[Key]=J3259)*(Inactives[Currently Inactive]),""),"")</f>
        <v/>
      </c>
      <c r="D3259" s="16" t="str" cm="1">
        <f t="array" aca="1" ref="D3259" ca="1">IFERROR(INDEX(_xlfn.TEXTSPLIT(E3259," "),1),"")</f>
        <v/>
      </c>
      <c r="E3259" s="15" t="str" cm="1">
        <f t="array" aca="1" ref="E3259" ca="1">IFERROR(_xlfn._xlws.FILTER(merged_ranks,(merged_end_dates=DATE(9999,12,31))*(merged_names=A3259)),"")</f>
        <v/>
      </c>
      <c r="F3259" s="17" t="str">
        <f ca="1">_xlfn.XLOOKUP(J3259,Promotions[Promo Key],Promotions[Promo Date],"")</f>
        <v/>
      </c>
      <c r="G3259" s="18" t="str">
        <f t="shared" ca="1" si="215"/>
        <v/>
      </c>
      <c r="H3259" s="18" t="str">
        <f t="shared" ca="1" si="214"/>
        <v/>
      </c>
      <c r="I3259" s="17" t="str">
        <f>_xlfn.XLOOKUP(A3259,Students[Full Name],Students[Starting Rank],"")</f>
        <v/>
      </c>
      <c r="J3259" s="15" t="str">
        <f t="shared" ca="1" si="216"/>
        <v xml:space="preserve">: </v>
      </c>
      <c r="K3259" s="16" t="str">
        <f>_xlfn.XLOOKUP(A3259,Students[Full Name],Students[Start Date],"")</f>
        <v/>
      </c>
      <c r="L3259" s="18">
        <f t="shared" ca="1" si="217"/>
        <v>-1</v>
      </c>
      <c r="M3259" s="18" cm="1">
        <f t="array" aca="1" ref="M3259" ca="1">SUMPRODUCT(Inactives[Days Inactive]*(Inactives[Student]=A3259))/365</f>
        <v>0</v>
      </c>
      <c r="N3259" s="18" t="str" cm="1">
        <f t="array" ref="N3259">IF(LEN($A3259)&gt;0,SUMPRODUCT(($A3259=merged_names)*(_xlfn.TEXTAFTER(N$2, "At ")=merged_belt_colours)*merged_months_at_rank),"")</f>
        <v/>
      </c>
      <c r="O3259" s="18" t="str" cm="1">
        <f t="array" ref="O3259">IF(LEN($A3259)&gt;0,SUMPRODUCT(($A3259=merged_names)*(_xlfn.TEXTAFTER(O$2, "At ")=merged_belt_colours)*merged_months_at_rank),"")</f>
        <v/>
      </c>
      <c r="P3259" s="18" t="str" cm="1">
        <f t="array" ref="P3259">IF(LEN($A3259)&gt;0,SUMPRODUCT(($A3259=merged_names)*(_xlfn.TEXTAFTER(P$2, "At ")=merged_belt_colours)*merged_months_at_rank),"")</f>
        <v/>
      </c>
      <c r="Q3259" s="18" t="str" cm="1">
        <f t="array" ref="Q3259">IF(LEN($A3259)&gt;0,SUMPRODUCT(($A3259=merged_names)*(_xlfn.TEXTAFTER(Q$2, "At ")=merged_belt_colours)*merged_months_at_rank),"")</f>
        <v/>
      </c>
      <c r="R3259" s="18" t="str" cm="1">
        <f t="array" ref="R3259">IF(LEN($A3259)&gt;0,SUMPRODUCT(($A3259=merged_names)*(_xlfn.TEXTAFTER(R$2, "At ")=merged_belt_colours)*merged_months_at_rank),"")</f>
        <v/>
      </c>
    </row>
    <row r="3260" spans="1:18" x14ac:dyDescent="0.25">
      <c r="A3260"/>
      <c r="B3260" s="15" t="str" cm="1">
        <f t="array" ref="B3260">IFERROR(IF(LEN(A3260)&gt;0, IF(SUMPRODUCT((Inactives[Key]=J3260)*(Inactives[Currently Inactive]))=1,"Inactive","Active"),""),"Active")</f>
        <v/>
      </c>
      <c r="C3260" s="16" t="str" cm="1">
        <f t="array" aca="1" ref="C3260" ca="1">IFERROR(_xlfn._xlws.FILTER(Inactives[Inactive On],(Inactives[Key]=J3260)*(Inactives[Currently Inactive]),""),"")</f>
        <v/>
      </c>
      <c r="D3260" s="16" t="str" cm="1">
        <f t="array" aca="1" ref="D3260" ca="1">IFERROR(INDEX(_xlfn.TEXTSPLIT(E3260," "),1),"")</f>
        <v/>
      </c>
      <c r="E3260" s="15" t="str" cm="1">
        <f t="array" aca="1" ref="E3260" ca="1">IFERROR(_xlfn._xlws.FILTER(merged_ranks,(merged_end_dates=DATE(9999,12,31))*(merged_names=A3260)),"")</f>
        <v/>
      </c>
      <c r="F3260" s="17" t="str">
        <f ca="1">_xlfn.XLOOKUP(J3260,Promotions[Promo Key],Promotions[Promo Date],"")</f>
        <v/>
      </c>
      <c r="G3260" s="18" t="str">
        <f t="shared" ca="1" si="215"/>
        <v/>
      </c>
      <c r="H3260" s="18" t="str">
        <f t="shared" ca="1" si="214"/>
        <v/>
      </c>
      <c r="I3260" s="17" t="str">
        <f>_xlfn.XLOOKUP(A3260,Students[Full Name],Students[Starting Rank],"")</f>
        <v/>
      </c>
      <c r="J3260" s="15" t="str">
        <f t="shared" ca="1" si="216"/>
        <v xml:space="preserve">: </v>
      </c>
      <c r="K3260" s="16" t="str">
        <f>_xlfn.XLOOKUP(A3260,Students[Full Name],Students[Start Date],"")</f>
        <v/>
      </c>
      <c r="L3260" s="18">
        <f t="shared" ca="1" si="217"/>
        <v>-1</v>
      </c>
      <c r="M3260" s="18" cm="1">
        <f t="array" aca="1" ref="M3260" ca="1">SUMPRODUCT(Inactives[Days Inactive]*(Inactives[Student]=A3260))/365</f>
        <v>0</v>
      </c>
      <c r="N3260" s="18" t="str" cm="1">
        <f t="array" ref="N3260">IF(LEN($A3260)&gt;0,SUMPRODUCT(($A3260=merged_names)*(_xlfn.TEXTAFTER(N$2, "At ")=merged_belt_colours)*merged_months_at_rank),"")</f>
        <v/>
      </c>
      <c r="O3260" s="18" t="str" cm="1">
        <f t="array" ref="O3260">IF(LEN($A3260)&gt;0,SUMPRODUCT(($A3260=merged_names)*(_xlfn.TEXTAFTER(O$2, "At ")=merged_belt_colours)*merged_months_at_rank),"")</f>
        <v/>
      </c>
      <c r="P3260" s="18" t="str" cm="1">
        <f t="array" ref="P3260">IF(LEN($A3260)&gt;0,SUMPRODUCT(($A3260=merged_names)*(_xlfn.TEXTAFTER(P$2, "At ")=merged_belt_colours)*merged_months_at_rank),"")</f>
        <v/>
      </c>
      <c r="Q3260" s="18" t="str" cm="1">
        <f t="array" ref="Q3260">IF(LEN($A3260)&gt;0,SUMPRODUCT(($A3260=merged_names)*(_xlfn.TEXTAFTER(Q$2, "At ")=merged_belt_colours)*merged_months_at_rank),"")</f>
        <v/>
      </c>
      <c r="R3260" s="18" t="str" cm="1">
        <f t="array" ref="R3260">IF(LEN($A3260)&gt;0,SUMPRODUCT(($A3260=merged_names)*(_xlfn.TEXTAFTER(R$2, "At ")=merged_belt_colours)*merged_months_at_rank),"")</f>
        <v/>
      </c>
    </row>
    <row r="3261" spans="1:18" x14ac:dyDescent="0.25">
      <c r="A3261"/>
      <c r="B3261" s="15" t="str" cm="1">
        <f t="array" ref="B3261">IFERROR(IF(LEN(A3261)&gt;0, IF(SUMPRODUCT((Inactives[Key]=J3261)*(Inactives[Currently Inactive]))=1,"Inactive","Active"),""),"Active")</f>
        <v/>
      </c>
      <c r="C3261" s="16" t="str" cm="1">
        <f t="array" aca="1" ref="C3261" ca="1">IFERROR(_xlfn._xlws.FILTER(Inactives[Inactive On],(Inactives[Key]=J3261)*(Inactives[Currently Inactive]),""),"")</f>
        <v/>
      </c>
      <c r="D3261" s="16" t="str" cm="1">
        <f t="array" aca="1" ref="D3261" ca="1">IFERROR(INDEX(_xlfn.TEXTSPLIT(E3261," "),1),"")</f>
        <v/>
      </c>
      <c r="E3261" s="15" t="str" cm="1">
        <f t="array" aca="1" ref="E3261" ca="1">IFERROR(_xlfn._xlws.FILTER(merged_ranks,(merged_end_dates=DATE(9999,12,31))*(merged_names=A3261)),"")</f>
        <v/>
      </c>
      <c r="F3261" s="17" t="str">
        <f ca="1">_xlfn.XLOOKUP(J3261,Promotions[Promo Key],Promotions[Promo Date],"")</f>
        <v/>
      </c>
      <c r="G3261" s="18" t="str">
        <f t="shared" ca="1" si="215"/>
        <v/>
      </c>
      <c r="H3261" s="18" t="str">
        <f t="shared" ca="1" si="214"/>
        <v/>
      </c>
      <c r="I3261" s="17" t="str">
        <f>_xlfn.XLOOKUP(A3261,Students[Full Name],Students[Starting Rank],"")</f>
        <v/>
      </c>
      <c r="J3261" s="15" t="str">
        <f t="shared" ca="1" si="216"/>
        <v xml:space="preserve">: </v>
      </c>
      <c r="K3261" s="16" t="str">
        <f>_xlfn.XLOOKUP(A3261,Students[Full Name],Students[Start Date],"")</f>
        <v/>
      </c>
      <c r="L3261" s="18">
        <f t="shared" ca="1" si="217"/>
        <v>-1</v>
      </c>
      <c r="M3261" s="18" cm="1">
        <f t="array" aca="1" ref="M3261" ca="1">SUMPRODUCT(Inactives[Days Inactive]*(Inactives[Student]=A3261))/365</f>
        <v>0</v>
      </c>
      <c r="N3261" s="18" t="str" cm="1">
        <f t="array" ref="N3261">IF(LEN($A3261)&gt;0,SUMPRODUCT(($A3261=merged_names)*(_xlfn.TEXTAFTER(N$2, "At ")=merged_belt_colours)*merged_months_at_rank),"")</f>
        <v/>
      </c>
      <c r="O3261" s="18" t="str" cm="1">
        <f t="array" ref="O3261">IF(LEN($A3261)&gt;0,SUMPRODUCT(($A3261=merged_names)*(_xlfn.TEXTAFTER(O$2, "At ")=merged_belt_colours)*merged_months_at_rank),"")</f>
        <v/>
      </c>
      <c r="P3261" s="18" t="str" cm="1">
        <f t="array" ref="P3261">IF(LEN($A3261)&gt;0,SUMPRODUCT(($A3261=merged_names)*(_xlfn.TEXTAFTER(P$2, "At ")=merged_belt_colours)*merged_months_at_rank),"")</f>
        <v/>
      </c>
      <c r="Q3261" s="18" t="str" cm="1">
        <f t="array" ref="Q3261">IF(LEN($A3261)&gt;0,SUMPRODUCT(($A3261=merged_names)*(_xlfn.TEXTAFTER(Q$2, "At ")=merged_belt_colours)*merged_months_at_rank),"")</f>
        <v/>
      </c>
      <c r="R3261" s="18" t="str" cm="1">
        <f t="array" ref="R3261">IF(LEN($A3261)&gt;0,SUMPRODUCT(($A3261=merged_names)*(_xlfn.TEXTAFTER(R$2, "At ")=merged_belt_colours)*merged_months_at_rank),"")</f>
        <v/>
      </c>
    </row>
    <row r="3262" spans="1:18" x14ac:dyDescent="0.25">
      <c r="A3262"/>
      <c r="B3262" s="15" t="str" cm="1">
        <f t="array" ref="B3262">IFERROR(IF(LEN(A3262)&gt;0, IF(SUMPRODUCT((Inactives[Key]=J3262)*(Inactives[Currently Inactive]))=1,"Inactive","Active"),""),"Active")</f>
        <v/>
      </c>
      <c r="C3262" s="16" t="str" cm="1">
        <f t="array" aca="1" ref="C3262" ca="1">IFERROR(_xlfn._xlws.FILTER(Inactives[Inactive On],(Inactives[Key]=J3262)*(Inactives[Currently Inactive]),""),"")</f>
        <v/>
      </c>
      <c r="D3262" s="16" t="str" cm="1">
        <f t="array" aca="1" ref="D3262" ca="1">IFERROR(INDEX(_xlfn.TEXTSPLIT(E3262," "),1),"")</f>
        <v/>
      </c>
      <c r="E3262" s="15" t="str" cm="1">
        <f t="array" aca="1" ref="E3262" ca="1">IFERROR(_xlfn._xlws.FILTER(merged_ranks,(merged_end_dates=DATE(9999,12,31))*(merged_names=A3262)),"")</f>
        <v/>
      </c>
      <c r="F3262" s="17" t="str">
        <f ca="1">_xlfn.XLOOKUP(J3262,Promotions[Promo Key],Promotions[Promo Date],"")</f>
        <v/>
      </c>
      <c r="G3262" s="18" t="str">
        <f t="shared" ca="1" si="215"/>
        <v/>
      </c>
      <c r="H3262" s="18" t="str">
        <f t="shared" ca="1" si="214"/>
        <v/>
      </c>
      <c r="I3262" s="17" t="str">
        <f>_xlfn.XLOOKUP(A3262,Students[Full Name],Students[Starting Rank],"")</f>
        <v/>
      </c>
      <c r="J3262" s="15" t="str">
        <f t="shared" ca="1" si="216"/>
        <v xml:space="preserve">: </v>
      </c>
      <c r="K3262" s="16" t="str">
        <f>_xlfn.XLOOKUP(A3262,Students[Full Name],Students[Start Date],"")</f>
        <v/>
      </c>
      <c r="L3262" s="18">
        <f t="shared" ca="1" si="217"/>
        <v>-1</v>
      </c>
      <c r="M3262" s="18" cm="1">
        <f t="array" aca="1" ref="M3262" ca="1">SUMPRODUCT(Inactives[Days Inactive]*(Inactives[Student]=A3262))/365</f>
        <v>0</v>
      </c>
      <c r="N3262" s="18" t="str" cm="1">
        <f t="array" ref="N3262">IF(LEN($A3262)&gt;0,SUMPRODUCT(($A3262=merged_names)*(_xlfn.TEXTAFTER(N$2, "At ")=merged_belt_colours)*merged_months_at_rank),"")</f>
        <v/>
      </c>
      <c r="O3262" s="18" t="str" cm="1">
        <f t="array" ref="O3262">IF(LEN($A3262)&gt;0,SUMPRODUCT(($A3262=merged_names)*(_xlfn.TEXTAFTER(O$2, "At ")=merged_belt_colours)*merged_months_at_rank),"")</f>
        <v/>
      </c>
      <c r="P3262" s="18" t="str" cm="1">
        <f t="array" ref="P3262">IF(LEN($A3262)&gt;0,SUMPRODUCT(($A3262=merged_names)*(_xlfn.TEXTAFTER(P$2, "At ")=merged_belt_colours)*merged_months_at_rank),"")</f>
        <v/>
      </c>
      <c r="Q3262" s="18" t="str" cm="1">
        <f t="array" ref="Q3262">IF(LEN($A3262)&gt;0,SUMPRODUCT(($A3262=merged_names)*(_xlfn.TEXTAFTER(Q$2, "At ")=merged_belt_colours)*merged_months_at_rank),"")</f>
        <v/>
      </c>
      <c r="R3262" s="18" t="str" cm="1">
        <f t="array" ref="R3262">IF(LEN($A3262)&gt;0,SUMPRODUCT(($A3262=merged_names)*(_xlfn.TEXTAFTER(R$2, "At ")=merged_belt_colours)*merged_months_at_rank),"")</f>
        <v/>
      </c>
    </row>
    <row r="3263" spans="1:18" x14ac:dyDescent="0.25">
      <c r="A3263"/>
      <c r="B3263" s="15" t="str" cm="1">
        <f t="array" ref="B3263">IFERROR(IF(LEN(A3263)&gt;0, IF(SUMPRODUCT((Inactives[Key]=J3263)*(Inactives[Currently Inactive]))=1,"Inactive","Active"),""),"Active")</f>
        <v/>
      </c>
      <c r="C3263" s="16" t="str" cm="1">
        <f t="array" aca="1" ref="C3263" ca="1">IFERROR(_xlfn._xlws.FILTER(Inactives[Inactive On],(Inactives[Key]=J3263)*(Inactives[Currently Inactive]),""),"")</f>
        <v/>
      </c>
      <c r="D3263" s="16" t="str" cm="1">
        <f t="array" aca="1" ref="D3263" ca="1">IFERROR(INDEX(_xlfn.TEXTSPLIT(E3263," "),1),"")</f>
        <v/>
      </c>
      <c r="E3263" s="15" t="str" cm="1">
        <f t="array" aca="1" ref="E3263" ca="1">IFERROR(_xlfn._xlws.FILTER(merged_ranks,(merged_end_dates=DATE(9999,12,31))*(merged_names=A3263)),"")</f>
        <v/>
      </c>
      <c r="F3263" s="17" t="str">
        <f ca="1">_xlfn.XLOOKUP(J3263,Promotions[Promo Key],Promotions[Promo Date],"")</f>
        <v/>
      </c>
      <c r="G3263" s="18" t="str">
        <f t="shared" ca="1" si="215"/>
        <v/>
      </c>
      <c r="H3263" s="18" t="str">
        <f t="shared" ca="1" si="214"/>
        <v/>
      </c>
      <c r="I3263" s="17" t="str">
        <f>_xlfn.XLOOKUP(A3263,Students[Full Name],Students[Starting Rank],"")</f>
        <v/>
      </c>
      <c r="J3263" s="15" t="str">
        <f t="shared" ca="1" si="216"/>
        <v xml:space="preserve">: </v>
      </c>
      <c r="K3263" s="16" t="str">
        <f>_xlfn.XLOOKUP(A3263,Students[Full Name],Students[Start Date],"")</f>
        <v/>
      </c>
      <c r="L3263" s="18">
        <f t="shared" ca="1" si="217"/>
        <v>-1</v>
      </c>
      <c r="M3263" s="18" cm="1">
        <f t="array" aca="1" ref="M3263" ca="1">SUMPRODUCT(Inactives[Days Inactive]*(Inactives[Student]=A3263))/365</f>
        <v>0</v>
      </c>
      <c r="N3263" s="18" t="str" cm="1">
        <f t="array" ref="N3263">IF(LEN($A3263)&gt;0,SUMPRODUCT(($A3263=merged_names)*(_xlfn.TEXTAFTER(N$2, "At ")=merged_belt_colours)*merged_months_at_rank),"")</f>
        <v/>
      </c>
      <c r="O3263" s="18" t="str" cm="1">
        <f t="array" ref="O3263">IF(LEN($A3263)&gt;0,SUMPRODUCT(($A3263=merged_names)*(_xlfn.TEXTAFTER(O$2, "At ")=merged_belt_colours)*merged_months_at_rank),"")</f>
        <v/>
      </c>
      <c r="P3263" s="18" t="str" cm="1">
        <f t="array" ref="P3263">IF(LEN($A3263)&gt;0,SUMPRODUCT(($A3263=merged_names)*(_xlfn.TEXTAFTER(P$2, "At ")=merged_belt_colours)*merged_months_at_rank),"")</f>
        <v/>
      </c>
      <c r="Q3263" s="18" t="str" cm="1">
        <f t="array" ref="Q3263">IF(LEN($A3263)&gt;0,SUMPRODUCT(($A3263=merged_names)*(_xlfn.TEXTAFTER(Q$2, "At ")=merged_belt_colours)*merged_months_at_rank),"")</f>
        <v/>
      </c>
      <c r="R3263" s="18" t="str" cm="1">
        <f t="array" ref="R3263">IF(LEN($A3263)&gt;0,SUMPRODUCT(($A3263=merged_names)*(_xlfn.TEXTAFTER(R$2, "At ")=merged_belt_colours)*merged_months_at_rank),"")</f>
        <v/>
      </c>
    </row>
    <row r="3264" spans="1:18" x14ac:dyDescent="0.25">
      <c r="A3264"/>
      <c r="B3264" s="15" t="str" cm="1">
        <f t="array" ref="B3264">IFERROR(IF(LEN(A3264)&gt;0, IF(SUMPRODUCT((Inactives[Key]=J3264)*(Inactives[Currently Inactive]))=1,"Inactive","Active"),""),"Active")</f>
        <v/>
      </c>
      <c r="C3264" s="16" t="str" cm="1">
        <f t="array" aca="1" ref="C3264" ca="1">IFERROR(_xlfn._xlws.FILTER(Inactives[Inactive On],(Inactives[Key]=J3264)*(Inactives[Currently Inactive]),""),"")</f>
        <v/>
      </c>
      <c r="D3264" s="16" t="str" cm="1">
        <f t="array" aca="1" ref="D3264" ca="1">IFERROR(INDEX(_xlfn.TEXTSPLIT(E3264," "),1),"")</f>
        <v/>
      </c>
      <c r="E3264" s="15" t="str" cm="1">
        <f t="array" aca="1" ref="E3264" ca="1">IFERROR(_xlfn._xlws.FILTER(merged_ranks,(merged_end_dates=DATE(9999,12,31))*(merged_names=A3264)),"")</f>
        <v/>
      </c>
      <c r="F3264" s="17" t="str">
        <f ca="1">_xlfn.XLOOKUP(J3264,Promotions[Promo Key],Promotions[Promo Date],"")</f>
        <v/>
      </c>
      <c r="G3264" s="18" t="str">
        <f t="shared" ca="1" si="215"/>
        <v/>
      </c>
      <c r="H3264" s="18" t="str">
        <f t="shared" ca="1" si="214"/>
        <v/>
      </c>
      <c r="I3264" s="17" t="str">
        <f>_xlfn.XLOOKUP(A3264,Students[Full Name],Students[Starting Rank],"")</f>
        <v/>
      </c>
      <c r="J3264" s="15" t="str">
        <f t="shared" ca="1" si="216"/>
        <v xml:space="preserve">: </v>
      </c>
      <c r="K3264" s="16" t="str">
        <f>_xlfn.XLOOKUP(A3264,Students[Full Name],Students[Start Date],"")</f>
        <v/>
      </c>
      <c r="L3264" s="18">
        <f t="shared" ca="1" si="217"/>
        <v>-1</v>
      </c>
      <c r="M3264" s="18" cm="1">
        <f t="array" aca="1" ref="M3264" ca="1">SUMPRODUCT(Inactives[Days Inactive]*(Inactives[Student]=A3264))/365</f>
        <v>0</v>
      </c>
      <c r="N3264" s="18" t="str" cm="1">
        <f t="array" ref="N3264">IF(LEN($A3264)&gt;0,SUMPRODUCT(($A3264=merged_names)*(_xlfn.TEXTAFTER(N$2, "At ")=merged_belt_colours)*merged_months_at_rank),"")</f>
        <v/>
      </c>
      <c r="O3264" s="18" t="str" cm="1">
        <f t="array" ref="O3264">IF(LEN($A3264)&gt;0,SUMPRODUCT(($A3264=merged_names)*(_xlfn.TEXTAFTER(O$2, "At ")=merged_belt_colours)*merged_months_at_rank),"")</f>
        <v/>
      </c>
      <c r="P3264" s="18" t="str" cm="1">
        <f t="array" ref="P3264">IF(LEN($A3264)&gt;0,SUMPRODUCT(($A3264=merged_names)*(_xlfn.TEXTAFTER(P$2, "At ")=merged_belt_colours)*merged_months_at_rank),"")</f>
        <v/>
      </c>
      <c r="Q3264" s="18" t="str" cm="1">
        <f t="array" ref="Q3264">IF(LEN($A3264)&gt;0,SUMPRODUCT(($A3264=merged_names)*(_xlfn.TEXTAFTER(Q$2, "At ")=merged_belt_colours)*merged_months_at_rank),"")</f>
        <v/>
      </c>
      <c r="R3264" s="18" t="str" cm="1">
        <f t="array" ref="R3264">IF(LEN($A3264)&gt;0,SUMPRODUCT(($A3264=merged_names)*(_xlfn.TEXTAFTER(R$2, "At ")=merged_belt_colours)*merged_months_at_rank),"")</f>
        <v/>
      </c>
    </row>
    <row r="3265" spans="1:18" x14ac:dyDescent="0.25">
      <c r="A3265"/>
      <c r="B3265" s="15" t="str" cm="1">
        <f t="array" ref="B3265">IFERROR(IF(LEN(A3265)&gt;0, IF(SUMPRODUCT((Inactives[Key]=J3265)*(Inactives[Currently Inactive]))=1,"Inactive","Active"),""),"Active")</f>
        <v/>
      </c>
      <c r="C3265" s="16" t="str" cm="1">
        <f t="array" aca="1" ref="C3265" ca="1">IFERROR(_xlfn._xlws.FILTER(Inactives[Inactive On],(Inactives[Key]=J3265)*(Inactives[Currently Inactive]),""),"")</f>
        <v/>
      </c>
      <c r="D3265" s="16" t="str" cm="1">
        <f t="array" aca="1" ref="D3265" ca="1">IFERROR(INDEX(_xlfn.TEXTSPLIT(E3265," "),1),"")</f>
        <v/>
      </c>
      <c r="E3265" s="15" t="str" cm="1">
        <f t="array" aca="1" ref="E3265" ca="1">IFERROR(_xlfn._xlws.FILTER(merged_ranks,(merged_end_dates=DATE(9999,12,31))*(merged_names=A3265)),"")</f>
        <v/>
      </c>
      <c r="F3265" s="17" t="str">
        <f ca="1">_xlfn.XLOOKUP(J3265,Promotions[Promo Key],Promotions[Promo Date],"")</f>
        <v/>
      </c>
      <c r="G3265" s="18" t="str">
        <f t="shared" ca="1" si="215"/>
        <v/>
      </c>
      <c r="H3265" s="18" t="str">
        <f t="shared" ca="1" si="214"/>
        <v/>
      </c>
      <c r="I3265" s="17" t="str">
        <f>_xlfn.XLOOKUP(A3265,Students[Full Name],Students[Starting Rank],"")</f>
        <v/>
      </c>
      <c r="J3265" s="15" t="str">
        <f t="shared" ca="1" si="216"/>
        <v xml:space="preserve">: </v>
      </c>
      <c r="K3265" s="16" t="str">
        <f>_xlfn.XLOOKUP(A3265,Students[Full Name],Students[Start Date],"")</f>
        <v/>
      </c>
      <c r="L3265" s="18">
        <f t="shared" ca="1" si="217"/>
        <v>-1</v>
      </c>
      <c r="M3265" s="18" cm="1">
        <f t="array" aca="1" ref="M3265" ca="1">SUMPRODUCT(Inactives[Days Inactive]*(Inactives[Student]=A3265))/365</f>
        <v>0</v>
      </c>
      <c r="N3265" s="18" t="str" cm="1">
        <f t="array" ref="N3265">IF(LEN($A3265)&gt;0,SUMPRODUCT(($A3265=merged_names)*(_xlfn.TEXTAFTER(N$2, "At ")=merged_belt_colours)*merged_months_at_rank),"")</f>
        <v/>
      </c>
      <c r="O3265" s="18" t="str" cm="1">
        <f t="array" ref="O3265">IF(LEN($A3265)&gt;0,SUMPRODUCT(($A3265=merged_names)*(_xlfn.TEXTAFTER(O$2, "At ")=merged_belt_colours)*merged_months_at_rank),"")</f>
        <v/>
      </c>
      <c r="P3265" s="18" t="str" cm="1">
        <f t="array" ref="P3265">IF(LEN($A3265)&gt;0,SUMPRODUCT(($A3265=merged_names)*(_xlfn.TEXTAFTER(P$2, "At ")=merged_belt_colours)*merged_months_at_rank),"")</f>
        <v/>
      </c>
      <c r="Q3265" s="18" t="str" cm="1">
        <f t="array" ref="Q3265">IF(LEN($A3265)&gt;0,SUMPRODUCT(($A3265=merged_names)*(_xlfn.TEXTAFTER(Q$2, "At ")=merged_belt_colours)*merged_months_at_rank),"")</f>
        <v/>
      </c>
      <c r="R3265" s="18" t="str" cm="1">
        <f t="array" ref="R3265">IF(LEN($A3265)&gt;0,SUMPRODUCT(($A3265=merged_names)*(_xlfn.TEXTAFTER(R$2, "At ")=merged_belt_colours)*merged_months_at_rank),"")</f>
        <v/>
      </c>
    </row>
    <row r="3266" spans="1:18" x14ac:dyDescent="0.25">
      <c r="A3266"/>
      <c r="B3266" s="15" t="str" cm="1">
        <f t="array" ref="B3266">IFERROR(IF(LEN(A3266)&gt;0, IF(SUMPRODUCT((Inactives[Key]=J3266)*(Inactives[Currently Inactive]))=1,"Inactive","Active"),""),"Active")</f>
        <v/>
      </c>
      <c r="C3266" s="16" t="str" cm="1">
        <f t="array" aca="1" ref="C3266" ca="1">IFERROR(_xlfn._xlws.FILTER(Inactives[Inactive On],(Inactives[Key]=J3266)*(Inactives[Currently Inactive]),""),"")</f>
        <v/>
      </c>
      <c r="D3266" s="16" t="str" cm="1">
        <f t="array" aca="1" ref="D3266" ca="1">IFERROR(INDEX(_xlfn.TEXTSPLIT(E3266," "),1),"")</f>
        <v/>
      </c>
      <c r="E3266" s="15" t="str" cm="1">
        <f t="array" aca="1" ref="E3266" ca="1">IFERROR(_xlfn._xlws.FILTER(merged_ranks,(merged_end_dates=DATE(9999,12,31))*(merged_names=A3266)),"")</f>
        <v/>
      </c>
      <c r="F3266" s="17" t="str">
        <f ca="1">_xlfn.XLOOKUP(J3266,Promotions[Promo Key],Promotions[Promo Date],"")</f>
        <v/>
      </c>
      <c r="G3266" s="18" t="str">
        <f t="shared" ca="1" si="215"/>
        <v/>
      </c>
      <c r="H3266" s="18" t="str">
        <f t="shared" ca="1" si="214"/>
        <v/>
      </c>
      <c r="I3266" s="17" t="str">
        <f>_xlfn.XLOOKUP(A3266,Students[Full Name],Students[Starting Rank],"")</f>
        <v/>
      </c>
      <c r="J3266" s="15" t="str">
        <f t="shared" ca="1" si="216"/>
        <v xml:space="preserve">: </v>
      </c>
      <c r="K3266" s="16" t="str">
        <f>_xlfn.XLOOKUP(A3266,Students[Full Name],Students[Start Date],"")</f>
        <v/>
      </c>
      <c r="L3266" s="18">
        <f t="shared" ca="1" si="217"/>
        <v>-1</v>
      </c>
      <c r="M3266" s="18" cm="1">
        <f t="array" aca="1" ref="M3266" ca="1">SUMPRODUCT(Inactives[Days Inactive]*(Inactives[Student]=A3266))/365</f>
        <v>0</v>
      </c>
      <c r="N3266" s="18" t="str" cm="1">
        <f t="array" ref="N3266">IF(LEN($A3266)&gt;0,SUMPRODUCT(($A3266=merged_names)*(_xlfn.TEXTAFTER(N$2, "At ")=merged_belt_colours)*merged_months_at_rank),"")</f>
        <v/>
      </c>
      <c r="O3266" s="18" t="str" cm="1">
        <f t="array" ref="O3266">IF(LEN($A3266)&gt;0,SUMPRODUCT(($A3266=merged_names)*(_xlfn.TEXTAFTER(O$2, "At ")=merged_belt_colours)*merged_months_at_rank),"")</f>
        <v/>
      </c>
      <c r="P3266" s="18" t="str" cm="1">
        <f t="array" ref="P3266">IF(LEN($A3266)&gt;0,SUMPRODUCT(($A3266=merged_names)*(_xlfn.TEXTAFTER(P$2, "At ")=merged_belt_colours)*merged_months_at_rank),"")</f>
        <v/>
      </c>
      <c r="Q3266" s="18" t="str" cm="1">
        <f t="array" ref="Q3266">IF(LEN($A3266)&gt;0,SUMPRODUCT(($A3266=merged_names)*(_xlfn.TEXTAFTER(Q$2, "At ")=merged_belt_colours)*merged_months_at_rank),"")</f>
        <v/>
      </c>
      <c r="R3266" s="18" t="str" cm="1">
        <f t="array" ref="R3266">IF(LEN($A3266)&gt;0,SUMPRODUCT(($A3266=merged_names)*(_xlfn.TEXTAFTER(R$2, "At ")=merged_belt_colours)*merged_months_at_rank),"")</f>
        <v/>
      </c>
    </row>
    <row r="3267" spans="1:18" x14ac:dyDescent="0.25">
      <c r="A3267"/>
      <c r="B3267" s="15" t="str" cm="1">
        <f t="array" ref="B3267">IFERROR(IF(LEN(A3267)&gt;0, IF(SUMPRODUCT((Inactives[Key]=J3267)*(Inactives[Currently Inactive]))=1,"Inactive","Active"),""),"Active")</f>
        <v/>
      </c>
      <c r="C3267" s="16" t="str" cm="1">
        <f t="array" aca="1" ref="C3267" ca="1">IFERROR(_xlfn._xlws.FILTER(Inactives[Inactive On],(Inactives[Key]=J3267)*(Inactives[Currently Inactive]),""),"")</f>
        <v/>
      </c>
      <c r="D3267" s="16" t="str" cm="1">
        <f t="array" aca="1" ref="D3267" ca="1">IFERROR(INDEX(_xlfn.TEXTSPLIT(E3267," "),1),"")</f>
        <v/>
      </c>
      <c r="E3267" s="15" t="str" cm="1">
        <f t="array" aca="1" ref="E3267" ca="1">IFERROR(_xlfn._xlws.FILTER(merged_ranks,(merged_end_dates=DATE(9999,12,31))*(merged_names=A3267)),"")</f>
        <v/>
      </c>
      <c r="F3267" s="17" t="str">
        <f ca="1">_xlfn.XLOOKUP(J3267,Promotions[Promo Key],Promotions[Promo Date],"")</f>
        <v/>
      </c>
      <c r="G3267" s="18" t="str">
        <f t="shared" ca="1" si="215"/>
        <v/>
      </c>
      <c r="H3267" s="18" t="str">
        <f t="shared" ca="1" si="214"/>
        <v/>
      </c>
      <c r="I3267" s="17" t="str">
        <f>_xlfn.XLOOKUP(A3267,Students[Full Name],Students[Starting Rank],"")</f>
        <v/>
      </c>
      <c r="J3267" s="15" t="str">
        <f t="shared" ca="1" si="216"/>
        <v xml:space="preserve">: </v>
      </c>
      <c r="K3267" s="16" t="str">
        <f>_xlfn.XLOOKUP(A3267,Students[Full Name],Students[Start Date],"")</f>
        <v/>
      </c>
      <c r="L3267" s="18">
        <f t="shared" ca="1" si="217"/>
        <v>-1</v>
      </c>
      <c r="M3267" s="18" cm="1">
        <f t="array" aca="1" ref="M3267" ca="1">SUMPRODUCT(Inactives[Days Inactive]*(Inactives[Student]=A3267))/365</f>
        <v>0</v>
      </c>
      <c r="N3267" s="18" t="str" cm="1">
        <f t="array" ref="N3267">IF(LEN($A3267)&gt;0,SUMPRODUCT(($A3267=merged_names)*(_xlfn.TEXTAFTER(N$2, "At ")=merged_belt_colours)*merged_months_at_rank),"")</f>
        <v/>
      </c>
      <c r="O3267" s="18" t="str" cm="1">
        <f t="array" ref="O3267">IF(LEN($A3267)&gt;0,SUMPRODUCT(($A3267=merged_names)*(_xlfn.TEXTAFTER(O$2, "At ")=merged_belt_colours)*merged_months_at_rank),"")</f>
        <v/>
      </c>
      <c r="P3267" s="18" t="str" cm="1">
        <f t="array" ref="P3267">IF(LEN($A3267)&gt;0,SUMPRODUCT(($A3267=merged_names)*(_xlfn.TEXTAFTER(P$2, "At ")=merged_belt_colours)*merged_months_at_rank),"")</f>
        <v/>
      </c>
      <c r="Q3267" s="18" t="str" cm="1">
        <f t="array" ref="Q3267">IF(LEN($A3267)&gt;0,SUMPRODUCT(($A3267=merged_names)*(_xlfn.TEXTAFTER(Q$2, "At ")=merged_belt_colours)*merged_months_at_rank),"")</f>
        <v/>
      </c>
      <c r="R3267" s="18" t="str" cm="1">
        <f t="array" ref="R3267">IF(LEN($A3267)&gt;0,SUMPRODUCT(($A3267=merged_names)*(_xlfn.TEXTAFTER(R$2, "At ")=merged_belt_colours)*merged_months_at_rank),"")</f>
        <v/>
      </c>
    </row>
    <row r="3268" spans="1:18" x14ac:dyDescent="0.25">
      <c r="A3268"/>
      <c r="B3268" s="15" t="str" cm="1">
        <f t="array" ref="B3268">IFERROR(IF(LEN(A3268)&gt;0, IF(SUMPRODUCT((Inactives[Key]=J3268)*(Inactives[Currently Inactive]))=1,"Inactive","Active"),""),"Active")</f>
        <v/>
      </c>
      <c r="C3268" s="16" t="str" cm="1">
        <f t="array" aca="1" ref="C3268" ca="1">IFERROR(_xlfn._xlws.FILTER(Inactives[Inactive On],(Inactives[Key]=J3268)*(Inactives[Currently Inactive]),""),"")</f>
        <v/>
      </c>
      <c r="D3268" s="16" t="str" cm="1">
        <f t="array" aca="1" ref="D3268" ca="1">IFERROR(INDEX(_xlfn.TEXTSPLIT(E3268," "),1),"")</f>
        <v/>
      </c>
      <c r="E3268" s="15" t="str" cm="1">
        <f t="array" aca="1" ref="E3268" ca="1">IFERROR(_xlfn._xlws.FILTER(merged_ranks,(merged_end_dates=DATE(9999,12,31))*(merged_names=A3268)),"")</f>
        <v/>
      </c>
      <c r="F3268" s="17" t="str">
        <f ca="1">_xlfn.XLOOKUP(J3268,Promotions[Promo Key],Promotions[Promo Date],"")</f>
        <v/>
      </c>
      <c r="G3268" s="18" t="str">
        <f t="shared" ca="1" si="215"/>
        <v/>
      </c>
      <c r="H3268" s="18" t="str">
        <f t="shared" ca="1" si="214"/>
        <v/>
      </c>
      <c r="I3268" s="17" t="str">
        <f>_xlfn.XLOOKUP(A3268,Students[Full Name],Students[Starting Rank],"")</f>
        <v/>
      </c>
      <c r="J3268" s="15" t="str">
        <f t="shared" ca="1" si="216"/>
        <v xml:space="preserve">: </v>
      </c>
      <c r="K3268" s="16" t="str">
        <f>_xlfn.XLOOKUP(A3268,Students[Full Name],Students[Start Date],"")</f>
        <v/>
      </c>
      <c r="L3268" s="18">
        <f t="shared" ca="1" si="217"/>
        <v>-1</v>
      </c>
      <c r="M3268" s="18" cm="1">
        <f t="array" aca="1" ref="M3268" ca="1">SUMPRODUCT(Inactives[Days Inactive]*(Inactives[Student]=A3268))/365</f>
        <v>0</v>
      </c>
      <c r="N3268" s="18" t="str" cm="1">
        <f t="array" ref="N3268">IF(LEN($A3268)&gt;0,SUMPRODUCT(($A3268=merged_names)*(_xlfn.TEXTAFTER(N$2, "At ")=merged_belt_colours)*merged_months_at_rank),"")</f>
        <v/>
      </c>
      <c r="O3268" s="18" t="str" cm="1">
        <f t="array" ref="O3268">IF(LEN($A3268)&gt;0,SUMPRODUCT(($A3268=merged_names)*(_xlfn.TEXTAFTER(O$2, "At ")=merged_belt_colours)*merged_months_at_rank),"")</f>
        <v/>
      </c>
      <c r="P3268" s="18" t="str" cm="1">
        <f t="array" ref="P3268">IF(LEN($A3268)&gt;0,SUMPRODUCT(($A3268=merged_names)*(_xlfn.TEXTAFTER(P$2, "At ")=merged_belt_colours)*merged_months_at_rank),"")</f>
        <v/>
      </c>
      <c r="Q3268" s="18" t="str" cm="1">
        <f t="array" ref="Q3268">IF(LEN($A3268)&gt;0,SUMPRODUCT(($A3268=merged_names)*(_xlfn.TEXTAFTER(Q$2, "At ")=merged_belt_colours)*merged_months_at_rank),"")</f>
        <v/>
      </c>
      <c r="R3268" s="18" t="str" cm="1">
        <f t="array" ref="R3268">IF(LEN($A3268)&gt;0,SUMPRODUCT(($A3268=merged_names)*(_xlfn.TEXTAFTER(R$2, "At ")=merged_belt_colours)*merged_months_at_rank),"")</f>
        <v/>
      </c>
    </row>
    <row r="3269" spans="1:18" x14ac:dyDescent="0.25">
      <c r="A3269"/>
      <c r="B3269" s="15" t="str" cm="1">
        <f t="array" ref="B3269">IFERROR(IF(LEN(A3269)&gt;0, IF(SUMPRODUCT((Inactives[Key]=J3269)*(Inactives[Currently Inactive]))=1,"Inactive","Active"),""),"Active")</f>
        <v/>
      </c>
      <c r="C3269" s="16" t="str" cm="1">
        <f t="array" aca="1" ref="C3269" ca="1">IFERROR(_xlfn._xlws.FILTER(Inactives[Inactive On],(Inactives[Key]=J3269)*(Inactives[Currently Inactive]),""),"")</f>
        <v/>
      </c>
      <c r="D3269" s="16" t="str" cm="1">
        <f t="array" aca="1" ref="D3269" ca="1">IFERROR(INDEX(_xlfn.TEXTSPLIT(E3269," "),1),"")</f>
        <v/>
      </c>
      <c r="E3269" s="15" t="str" cm="1">
        <f t="array" aca="1" ref="E3269" ca="1">IFERROR(_xlfn._xlws.FILTER(merged_ranks,(merged_end_dates=DATE(9999,12,31))*(merged_names=A3269)),"")</f>
        <v/>
      </c>
      <c r="F3269" s="17" t="str">
        <f ca="1">_xlfn.XLOOKUP(J3269,Promotions[Promo Key],Promotions[Promo Date],"")</f>
        <v/>
      </c>
      <c r="G3269" s="18" t="str">
        <f t="shared" ca="1" si="215"/>
        <v/>
      </c>
      <c r="H3269" s="18" t="str">
        <f t="shared" ca="1" si="214"/>
        <v/>
      </c>
      <c r="I3269" s="17" t="str">
        <f>_xlfn.XLOOKUP(A3269,Students[Full Name],Students[Starting Rank],"")</f>
        <v/>
      </c>
      <c r="J3269" s="15" t="str">
        <f t="shared" ca="1" si="216"/>
        <v xml:space="preserve">: </v>
      </c>
      <c r="K3269" s="16" t="str">
        <f>_xlfn.XLOOKUP(A3269,Students[Full Name],Students[Start Date],"")</f>
        <v/>
      </c>
      <c r="L3269" s="18">
        <f t="shared" ca="1" si="217"/>
        <v>-1</v>
      </c>
      <c r="M3269" s="18" cm="1">
        <f t="array" aca="1" ref="M3269" ca="1">SUMPRODUCT(Inactives[Days Inactive]*(Inactives[Student]=A3269))/365</f>
        <v>0</v>
      </c>
      <c r="N3269" s="18" t="str" cm="1">
        <f t="array" ref="N3269">IF(LEN($A3269)&gt;0,SUMPRODUCT(($A3269=merged_names)*(_xlfn.TEXTAFTER(N$2, "At ")=merged_belt_colours)*merged_months_at_rank),"")</f>
        <v/>
      </c>
      <c r="O3269" s="18" t="str" cm="1">
        <f t="array" ref="O3269">IF(LEN($A3269)&gt;0,SUMPRODUCT(($A3269=merged_names)*(_xlfn.TEXTAFTER(O$2, "At ")=merged_belt_colours)*merged_months_at_rank),"")</f>
        <v/>
      </c>
      <c r="P3269" s="18" t="str" cm="1">
        <f t="array" ref="P3269">IF(LEN($A3269)&gt;0,SUMPRODUCT(($A3269=merged_names)*(_xlfn.TEXTAFTER(P$2, "At ")=merged_belt_colours)*merged_months_at_rank),"")</f>
        <v/>
      </c>
      <c r="Q3269" s="18" t="str" cm="1">
        <f t="array" ref="Q3269">IF(LEN($A3269)&gt;0,SUMPRODUCT(($A3269=merged_names)*(_xlfn.TEXTAFTER(Q$2, "At ")=merged_belt_colours)*merged_months_at_rank),"")</f>
        <v/>
      </c>
      <c r="R3269" s="18" t="str" cm="1">
        <f t="array" ref="R3269">IF(LEN($A3269)&gt;0,SUMPRODUCT(($A3269=merged_names)*(_xlfn.TEXTAFTER(R$2, "At ")=merged_belt_colours)*merged_months_at_rank),"")</f>
        <v/>
      </c>
    </row>
    <row r="3270" spans="1:18" x14ac:dyDescent="0.25">
      <c r="A3270"/>
      <c r="B3270" s="15" t="str" cm="1">
        <f t="array" ref="B3270">IFERROR(IF(LEN(A3270)&gt;0, IF(SUMPRODUCT((Inactives[Key]=J3270)*(Inactives[Currently Inactive]))=1,"Inactive","Active"),""),"Active")</f>
        <v/>
      </c>
      <c r="C3270" s="16" t="str" cm="1">
        <f t="array" aca="1" ref="C3270" ca="1">IFERROR(_xlfn._xlws.FILTER(Inactives[Inactive On],(Inactives[Key]=J3270)*(Inactives[Currently Inactive]),""),"")</f>
        <v/>
      </c>
      <c r="D3270" s="16" t="str" cm="1">
        <f t="array" aca="1" ref="D3270" ca="1">IFERROR(INDEX(_xlfn.TEXTSPLIT(E3270," "),1),"")</f>
        <v/>
      </c>
      <c r="E3270" s="15" t="str" cm="1">
        <f t="array" aca="1" ref="E3270" ca="1">IFERROR(_xlfn._xlws.FILTER(merged_ranks,(merged_end_dates=DATE(9999,12,31))*(merged_names=A3270)),"")</f>
        <v/>
      </c>
      <c r="F3270" s="17" t="str">
        <f ca="1">_xlfn.XLOOKUP(J3270,Promotions[Promo Key],Promotions[Promo Date],"")</f>
        <v/>
      </c>
      <c r="G3270" s="18" t="str">
        <f t="shared" ca="1" si="215"/>
        <v/>
      </c>
      <c r="H3270" s="18" t="str">
        <f t="shared" ca="1" si="214"/>
        <v/>
      </c>
      <c r="I3270" s="17" t="str">
        <f>_xlfn.XLOOKUP(A3270,Students[Full Name],Students[Starting Rank],"")</f>
        <v/>
      </c>
      <c r="J3270" s="15" t="str">
        <f t="shared" ca="1" si="216"/>
        <v xml:space="preserve">: </v>
      </c>
      <c r="K3270" s="16" t="str">
        <f>_xlfn.XLOOKUP(A3270,Students[Full Name],Students[Start Date],"")</f>
        <v/>
      </c>
      <c r="L3270" s="18">
        <f t="shared" ca="1" si="217"/>
        <v>-1</v>
      </c>
      <c r="M3270" s="18" cm="1">
        <f t="array" aca="1" ref="M3270" ca="1">SUMPRODUCT(Inactives[Days Inactive]*(Inactives[Student]=A3270))/365</f>
        <v>0</v>
      </c>
      <c r="N3270" s="18" t="str" cm="1">
        <f t="array" ref="N3270">IF(LEN($A3270)&gt;0,SUMPRODUCT(($A3270=merged_names)*(_xlfn.TEXTAFTER(N$2, "At ")=merged_belt_colours)*merged_months_at_rank),"")</f>
        <v/>
      </c>
      <c r="O3270" s="18" t="str" cm="1">
        <f t="array" ref="O3270">IF(LEN($A3270)&gt;0,SUMPRODUCT(($A3270=merged_names)*(_xlfn.TEXTAFTER(O$2, "At ")=merged_belt_colours)*merged_months_at_rank),"")</f>
        <v/>
      </c>
      <c r="P3270" s="18" t="str" cm="1">
        <f t="array" ref="P3270">IF(LEN($A3270)&gt;0,SUMPRODUCT(($A3270=merged_names)*(_xlfn.TEXTAFTER(P$2, "At ")=merged_belt_colours)*merged_months_at_rank),"")</f>
        <v/>
      </c>
      <c r="Q3270" s="18" t="str" cm="1">
        <f t="array" ref="Q3270">IF(LEN($A3270)&gt;0,SUMPRODUCT(($A3270=merged_names)*(_xlfn.TEXTAFTER(Q$2, "At ")=merged_belt_colours)*merged_months_at_rank),"")</f>
        <v/>
      </c>
      <c r="R3270" s="18" t="str" cm="1">
        <f t="array" ref="R3270">IF(LEN($A3270)&gt;0,SUMPRODUCT(($A3270=merged_names)*(_xlfn.TEXTAFTER(R$2, "At ")=merged_belt_colours)*merged_months_at_rank),"")</f>
        <v/>
      </c>
    </row>
    <row r="3271" spans="1:18" x14ac:dyDescent="0.25">
      <c r="A3271"/>
      <c r="B3271" s="15" t="str" cm="1">
        <f t="array" ref="B3271">IFERROR(IF(LEN(A3271)&gt;0, IF(SUMPRODUCT((Inactives[Key]=J3271)*(Inactives[Currently Inactive]))=1,"Inactive","Active"),""),"Active")</f>
        <v/>
      </c>
      <c r="C3271" s="16" t="str" cm="1">
        <f t="array" aca="1" ref="C3271" ca="1">IFERROR(_xlfn._xlws.FILTER(Inactives[Inactive On],(Inactives[Key]=J3271)*(Inactives[Currently Inactive]),""),"")</f>
        <v/>
      </c>
      <c r="D3271" s="16" t="str" cm="1">
        <f t="array" aca="1" ref="D3271" ca="1">IFERROR(INDEX(_xlfn.TEXTSPLIT(E3271," "),1),"")</f>
        <v/>
      </c>
      <c r="E3271" s="15" t="str" cm="1">
        <f t="array" aca="1" ref="E3271" ca="1">IFERROR(_xlfn._xlws.FILTER(merged_ranks,(merged_end_dates=DATE(9999,12,31))*(merged_names=A3271)),"")</f>
        <v/>
      </c>
      <c r="F3271" s="17" t="str">
        <f ca="1">_xlfn.XLOOKUP(J3271,Promotions[Promo Key],Promotions[Promo Date],"")</f>
        <v/>
      </c>
      <c r="G3271" s="18" t="str">
        <f t="shared" ca="1" si="215"/>
        <v/>
      </c>
      <c r="H3271" s="18" t="str">
        <f t="shared" ca="1" si="214"/>
        <v/>
      </c>
      <c r="I3271" s="17" t="str">
        <f>_xlfn.XLOOKUP(A3271,Students[Full Name],Students[Starting Rank],"")</f>
        <v/>
      </c>
      <c r="J3271" s="15" t="str">
        <f t="shared" ca="1" si="216"/>
        <v xml:space="preserve">: </v>
      </c>
      <c r="K3271" s="16" t="str">
        <f>_xlfn.XLOOKUP(A3271,Students[Full Name],Students[Start Date],"")</f>
        <v/>
      </c>
      <c r="L3271" s="18">
        <f t="shared" ca="1" si="217"/>
        <v>-1</v>
      </c>
      <c r="M3271" s="18" cm="1">
        <f t="array" aca="1" ref="M3271" ca="1">SUMPRODUCT(Inactives[Days Inactive]*(Inactives[Student]=A3271))/365</f>
        <v>0</v>
      </c>
      <c r="N3271" s="18" t="str" cm="1">
        <f t="array" ref="N3271">IF(LEN($A3271)&gt;0,SUMPRODUCT(($A3271=merged_names)*(_xlfn.TEXTAFTER(N$2, "At ")=merged_belt_colours)*merged_months_at_rank),"")</f>
        <v/>
      </c>
      <c r="O3271" s="18" t="str" cm="1">
        <f t="array" ref="O3271">IF(LEN($A3271)&gt;0,SUMPRODUCT(($A3271=merged_names)*(_xlfn.TEXTAFTER(O$2, "At ")=merged_belt_colours)*merged_months_at_rank),"")</f>
        <v/>
      </c>
      <c r="P3271" s="18" t="str" cm="1">
        <f t="array" ref="P3271">IF(LEN($A3271)&gt;0,SUMPRODUCT(($A3271=merged_names)*(_xlfn.TEXTAFTER(P$2, "At ")=merged_belt_colours)*merged_months_at_rank),"")</f>
        <v/>
      </c>
      <c r="Q3271" s="18" t="str" cm="1">
        <f t="array" ref="Q3271">IF(LEN($A3271)&gt;0,SUMPRODUCT(($A3271=merged_names)*(_xlfn.TEXTAFTER(Q$2, "At ")=merged_belt_colours)*merged_months_at_rank),"")</f>
        <v/>
      </c>
      <c r="R3271" s="18" t="str" cm="1">
        <f t="array" ref="R3271">IF(LEN($A3271)&gt;0,SUMPRODUCT(($A3271=merged_names)*(_xlfn.TEXTAFTER(R$2, "At ")=merged_belt_colours)*merged_months_at_rank),"")</f>
        <v/>
      </c>
    </row>
    <row r="3272" spans="1:18" x14ac:dyDescent="0.25">
      <c r="A3272"/>
      <c r="B3272" s="15" t="str" cm="1">
        <f t="array" ref="B3272">IFERROR(IF(LEN(A3272)&gt;0, IF(SUMPRODUCT((Inactives[Key]=J3272)*(Inactives[Currently Inactive]))=1,"Inactive","Active"),""),"Active")</f>
        <v/>
      </c>
      <c r="C3272" s="16" t="str" cm="1">
        <f t="array" aca="1" ref="C3272" ca="1">IFERROR(_xlfn._xlws.FILTER(Inactives[Inactive On],(Inactives[Key]=J3272)*(Inactives[Currently Inactive]),""),"")</f>
        <v/>
      </c>
      <c r="D3272" s="16" t="str" cm="1">
        <f t="array" aca="1" ref="D3272" ca="1">IFERROR(INDEX(_xlfn.TEXTSPLIT(E3272," "),1),"")</f>
        <v/>
      </c>
      <c r="E3272" s="15" t="str" cm="1">
        <f t="array" aca="1" ref="E3272" ca="1">IFERROR(_xlfn._xlws.FILTER(merged_ranks,(merged_end_dates=DATE(9999,12,31))*(merged_names=A3272)),"")</f>
        <v/>
      </c>
      <c r="F3272" s="17" t="str">
        <f ca="1">_xlfn.XLOOKUP(J3272,Promotions[Promo Key],Promotions[Promo Date],"")</f>
        <v/>
      </c>
      <c r="G3272" s="18" t="str">
        <f t="shared" ca="1" si="215"/>
        <v/>
      </c>
      <c r="H3272" s="18" t="str">
        <f t="shared" ca="1" si="214"/>
        <v/>
      </c>
      <c r="I3272" s="17" t="str">
        <f>_xlfn.XLOOKUP(A3272,Students[Full Name],Students[Starting Rank],"")</f>
        <v/>
      </c>
      <c r="J3272" s="15" t="str">
        <f t="shared" ca="1" si="216"/>
        <v xml:space="preserve">: </v>
      </c>
      <c r="K3272" s="16" t="str">
        <f>_xlfn.XLOOKUP(A3272,Students[Full Name],Students[Start Date],"")</f>
        <v/>
      </c>
      <c r="L3272" s="18">
        <f t="shared" ca="1" si="217"/>
        <v>-1</v>
      </c>
      <c r="M3272" s="18" cm="1">
        <f t="array" aca="1" ref="M3272" ca="1">SUMPRODUCT(Inactives[Days Inactive]*(Inactives[Student]=A3272))/365</f>
        <v>0</v>
      </c>
      <c r="N3272" s="18" t="str" cm="1">
        <f t="array" ref="N3272">IF(LEN($A3272)&gt;0,SUMPRODUCT(($A3272=merged_names)*(_xlfn.TEXTAFTER(N$2, "At ")=merged_belt_colours)*merged_months_at_rank),"")</f>
        <v/>
      </c>
      <c r="O3272" s="18" t="str" cm="1">
        <f t="array" ref="O3272">IF(LEN($A3272)&gt;0,SUMPRODUCT(($A3272=merged_names)*(_xlfn.TEXTAFTER(O$2, "At ")=merged_belt_colours)*merged_months_at_rank),"")</f>
        <v/>
      </c>
      <c r="P3272" s="18" t="str" cm="1">
        <f t="array" ref="P3272">IF(LEN($A3272)&gt;0,SUMPRODUCT(($A3272=merged_names)*(_xlfn.TEXTAFTER(P$2, "At ")=merged_belt_colours)*merged_months_at_rank),"")</f>
        <v/>
      </c>
      <c r="Q3272" s="18" t="str" cm="1">
        <f t="array" ref="Q3272">IF(LEN($A3272)&gt;0,SUMPRODUCT(($A3272=merged_names)*(_xlfn.TEXTAFTER(Q$2, "At ")=merged_belt_colours)*merged_months_at_rank),"")</f>
        <v/>
      </c>
      <c r="R3272" s="18" t="str" cm="1">
        <f t="array" ref="R3272">IF(LEN($A3272)&gt;0,SUMPRODUCT(($A3272=merged_names)*(_xlfn.TEXTAFTER(R$2, "At ")=merged_belt_colours)*merged_months_at_rank),"")</f>
        <v/>
      </c>
    </row>
    <row r="3273" spans="1:18" x14ac:dyDescent="0.25">
      <c r="A3273"/>
      <c r="B3273" s="15" t="str" cm="1">
        <f t="array" ref="B3273">IFERROR(IF(LEN(A3273)&gt;0, IF(SUMPRODUCT((Inactives[Key]=J3273)*(Inactives[Currently Inactive]))=1,"Inactive","Active"),""),"Active")</f>
        <v/>
      </c>
      <c r="C3273" s="16" t="str" cm="1">
        <f t="array" aca="1" ref="C3273" ca="1">IFERROR(_xlfn._xlws.FILTER(Inactives[Inactive On],(Inactives[Key]=J3273)*(Inactives[Currently Inactive]),""),"")</f>
        <v/>
      </c>
      <c r="D3273" s="16" t="str" cm="1">
        <f t="array" aca="1" ref="D3273" ca="1">IFERROR(INDEX(_xlfn.TEXTSPLIT(E3273," "),1),"")</f>
        <v/>
      </c>
      <c r="E3273" s="15" t="str" cm="1">
        <f t="array" aca="1" ref="E3273" ca="1">IFERROR(_xlfn._xlws.FILTER(merged_ranks,(merged_end_dates=DATE(9999,12,31))*(merged_names=A3273)),"")</f>
        <v/>
      </c>
      <c r="F3273" s="17" t="str">
        <f ca="1">_xlfn.XLOOKUP(J3273,Promotions[Promo Key],Promotions[Promo Date],"")</f>
        <v/>
      </c>
      <c r="G3273" s="18" t="str">
        <f t="shared" ca="1" si="215"/>
        <v/>
      </c>
      <c r="H3273" s="18" t="str">
        <f t="shared" ca="1" si="214"/>
        <v/>
      </c>
      <c r="I3273" s="17" t="str">
        <f>_xlfn.XLOOKUP(A3273,Students[Full Name],Students[Starting Rank],"")</f>
        <v/>
      </c>
      <c r="J3273" s="15" t="str">
        <f t="shared" ca="1" si="216"/>
        <v xml:space="preserve">: </v>
      </c>
      <c r="K3273" s="16" t="str">
        <f>_xlfn.XLOOKUP(A3273,Students[Full Name],Students[Start Date],"")</f>
        <v/>
      </c>
      <c r="L3273" s="18">
        <f t="shared" ca="1" si="217"/>
        <v>-1</v>
      </c>
      <c r="M3273" s="18" cm="1">
        <f t="array" aca="1" ref="M3273" ca="1">SUMPRODUCT(Inactives[Days Inactive]*(Inactives[Student]=A3273))/365</f>
        <v>0</v>
      </c>
      <c r="N3273" s="18" t="str" cm="1">
        <f t="array" ref="N3273">IF(LEN($A3273)&gt;0,SUMPRODUCT(($A3273=merged_names)*(_xlfn.TEXTAFTER(N$2, "At ")=merged_belt_colours)*merged_months_at_rank),"")</f>
        <v/>
      </c>
      <c r="O3273" s="18" t="str" cm="1">
        <f t="array" ref="O3273">IF(LEN($A3273)&gt;0,SUMPRODUCT(($A3273=merged_names)*(_xlfn.TEXTAFTER(O$2, "At ")=merged_belt_colours)*merged_months_at_rank),"")</f>
        <v/>
      </c>
      <c r="P3273" s="18" t="str" cm="1">
        <f t="array" ref="P3273">IF(LEN($A3273)&gt;0,SUMPRODUCT(($A3273=merged_names)*(_xlfn.TEXTAFTER(P$2, "At ")=merged_belt_colours)*merged_months_at_rank),"")</f>
        <v/>
      </c>
      <c r="Q3273" s="18" t="str" cm="1">
        <f t="array" ref="Q3273">IF(LEN($A3273)&gt;0,SUMPRODUCT(($A3273=merged_names)*(_xlfn.TEXTAFTER(Q$2, "At ")=merged_belt_colours)*merged_months_at_rank),"")</f>
        <v/>
      </c>
      <c r="R3273" s="18" t="str" cm="1">
        <f t="array" ref="R3273">IF(LEN($A3273)&gt;0,SUMPRODUCT(($A3273=merged_names)*(_xlfn.TEXTAFTER(R$2, "At ")=merged_belt_colours)*merged_months_at_rank),"")</f>
        <v/>
      </c>
    </row>
    <row r="3274" spans="1:18" x14ac:dyDescent="0.25">
      <c r="A3274"/>
      <c r="B3274" s="15" t="str" cm="1">
        <f t="array" ref="B3274">IFERROR(IF(LEN(A3274)&gt;0, IF(SUMPRODUCT((Inactives[Key]=J3274)*(Inactives[Currently Inactive]))=1,"Inactive","Active"),""),"Active")</f>
        <v/>
      </c>
      <c r="C3274" s="16" t="str" cm="1">
        <f t="array" aca="1" ref="C3274" ca="1">IFERROR(_xlfn._xlws.FILTER(Inactives[Inactive On],(Inactives[Key]=J3274)*(Inactives[Currently Inactive]),""),"")</f>
        <v/>
      </c>
      <c r="D3274" s="16" t="str" cm="1">
        <f t="array" aca="1" ref="D3274" ca="1">IFERROR(INDEX(_xlfn.TEXTSPLIT(E3274," "),1),"")</f>
        <v/>
      </c>
      <c r="E3274" s="15" t="str" cm="1">
        <f t="array" aca="1" ref="E3274" ca="1">IFERROR(_xlfn._xlws.FILTER(merged_ranks,(merged_end_dates=DATE(9999,12,31))*(merged_names=A3274)),"")</f>
        <v/>
      </c>
      <c r="F3274" s="17" t="str">
        <f ca="1">_xlfn.XLOOKUP(J3274,Promotions[Promo Key],Promotions[Promo Date],"")</f>
        <v/>
      </c>
      <c r="G3274" s="18" t="str">
        <f t="shared" ca="1" si="215"/>
        <v/>
      </c>
      <c r="H3274" s="18" t="str">
        <f t="shared" ca="1" si="214"/>
        <v/>
      </c>
      <c r="I3274" s="17" t="str">
        <f>_xlfn.XLOOKUP(A3274,Students[Full Name],Students[Starting Rank],"")</f>
        <v/>
      </c>
      <c r="J3274" s="15" t="str">
        <f t="shared" ca="1" si="216"/>
        <v xml:space="preserve">: </v>
      </c>
      <c r="K3274" s="16" t="str">
        <f>_xlfn.XLOOKUP(A3274,Students[Full Name],Students[Start Date],"")</f>
        <v/>
      </c>
      <c r="L3274" s="18">
        <f t="shared" ca="1" si="217"/>
        <v>-1</v>
      </c>
      <c r="M3274" s="18" cm="1">
        <f t="array" aca="1" ref="M3274" ca="1">SUMPRODUCT(Inactives[Days Inactive]*(Inactives[Student]=A3274))/365</f>
        <v>0</v>
      </c>
      <c r="N3274" s="18" t="str" cm="1">
        <f t="array" ref="N3274">IF(LEN($A3274)&gt;0,SUMPRODUCT(($A3274=merged_names)*(_xlfn.TEXTAFTER(N$2, "At ")=merged_belt_colours)*merged_months_at_rank),"")</f>
        <v/>
      </c>
      <c r="O3274" s="18" t="str" cm="1">
        <f t="array" ref="O3274">IF(LEN($A3274)&gt;0,SUMPRODUCT(($A3274=merged_names)*(_xlfn.TEXTAFTER(O$2, "At ")=merged_belt_colours)*merged_months_at_rank),"")</f>
        <v/>
      </c>
      <c r="P3274" s="18" t="str" cm="1">
        <f t="array" ref="P3274">IF(LEN($A3274)&gt;0,SUMPRODUCT(($A3274=merged_names)*(_xlfn.TEXTAFTER(P$2, "At ")=merged_belt_colours)*merged_months_at_rank),"")</f>
        <v/>
      </c>
      <c r="Q3274" s="18" t="str" cm="1">
        <f t="array" ref="Q3274">IF(LEN($A3274)&gt;0,SUMPRODUCT(($A3274=merged_names)*(_xlfn.TEXTAFTER(Q$2, "At ")=merged_belt_colours)*merged_months_at_rank),"")</f>
        <v/>
      </c>
      <c r="R3274" s="18" t="str" cm="1">
        <f t="array" ref="R3274">IF(LEN($A3274)&gt;0,SUMPRODUCT(($A3274=merged_names)*(_xlfn.TEXTAFTER(R$2, "At ")=merged_belt_colours)*merged_months_at_rank),"")</f>
        <v/>
      </c>
    </row>
    <row r="3275" spans="1:18" x14ac:dyDescent="0.25">
      <c r="A3275"/>
      <c r="B3275" s="15" t="str" cm="1">
        <f t="array" ref="B3275">IFERROR(IF(LEN(A3275)&gt;0, IF(SUMPRODUCT((Inactives[Key]=J3275)*(Inactives[Currently Inactive]))=1,"Inactive","Active"),""),"Active")</f>
        <v/>
      </c>
      <c r="C3275" s="16" t="str" cm="1">
        <f t="array" aca="1" ref="C3275" ca="1">IFERROR(_xlfn._xlws.FILTER(Inactives[Inactive On],(Inactives[Key]=J3275)*(Inactives[Currently Inactive]),""),"")</f>
        <v/>
      </c>
      <c r="D3275" s="16" t="str" cm="1">
        <f t="array" aca="1" ref="D3275" ca="1">IFERROR(INDEX(_xlfn.TEXTSPLIT(E3275," "),1),"")</f>
        <v/>
      </c>
      <c r="E3275" s="15" t="str" cm="1">
        <f t="array" aca="1" ref="E3275" ca="1">IFERROR(_xlfn._xlws.FILTER(merged_ranks,(merged_end_dates=DATE(9999,12,31))*(merged_names=A3275)),"")</f>
        <v/>
      </c>
      <c r="F3275" s="17" t="str">
        <f ca="1">_xlfn.XLOOKUP(J3275,Promotions[Promo Key],Promotions[Promo Date],"")</f>
        <v/>
      </c>
      <c r="G3275" s="18" t="str">
        <f t="shared" ca="1" si="215"/>
        <v/>
      </c>
      <c r="H3275" s="18" t="str">
        <f t="shared" ca="1" si="214"/>
        <v/>
      </c>
      <c r="I3275" s="17" t="str">
        <f>_xlfn.XLOOKUP(A3275,Students[Full Name],Students[Starting Rank],"")</f>
        <v/>
      </c>
      <c r="J3275" s="15" t="str">
        <f t="shared" ca="1" si="216"/>
        <v xml:space="preserve">: </v>
      </c>
      <c r="K3275" s="16" t="str">
        <f>_xlfn.XLOOKUP(A3275,Students[Full Name],Students[Start Date],"")</f>
        <v/>
      </c>
      <c r="L3275" s="18">
        <f t="shared" ca="1" si="217"/>
        <v>-1</v>
      </c>
      <c r="M3275" s="18" cm="1">
        <f t="array" aca="1" ref="M3275" ca="1">SUMPRODUCT(Inactives[Days Inactive]*(Inactives[Student]=A3275))/365</f>
        <v>0</v>
      </c>
      <c r="N3275" s="18" t="str" cm="1">
        <f t="array" ref="N3275">IF(LEN($A3275)&gt;0,SUMPRODUCT(($A3275=merged_names)*(_xlfn.TEXTAFTER(N$2, "At ")=merged_belt_colours)*merged_months_at_rank),"")</f>
        <v/>
      </c>
      <c r="O3275" s="18" t="str" cm="1">
        <f t="array" ref="O3275">IF(LEN($A3275)&gt;0,SUMPRODUCT(($A3275=merged_names)*(_xlfn.TEXTAFTER(O$2, "At ")=merged_belt_colours)*merged_months_at_rank),"")</f>
        <v/>
      </c>
      <c r="P3275" s="18" t="str" cm="1">
        <f t="array" ref="P3275">IF(LEN($A3275)&gt;0,SUMPRODUCT(($A3275=merged_names)*(_xlfn.TEXTAFTER(P$2, "At ")=merged_belt_colours)*merged_months_at_rank),"")</f>
        <v/>
      </c>
      <c r="Q3275" s="18" t="str" cm="1">
        <f t="array" ref="Q3275">IF(LEN($A3275)&gt;0,SUMPRODUCT(($A3275=merged_names)*(_xlfn.TEXTAFTER(Q$2, "At ")=merged_belt_colours)*merged_months_at_rank),"")</f>
        <v/>
      </c>
      <c r="R3275" s="18" t="str" cm="1">
        <f t="array" ref="R3275">IF(LEN($A3275)&gt;0,SUMPRODUCT(($A3275=merged_names)*(_xlfn.TEXTAFTER(R$2, "At ")=merged_belt_colours)*merged_months_at_rank),"")</f>
        <v/>
      </c>
    </row>
    <row r="3276" spans="1:18" x14ac:dyDescent="0.25">
      <c r="A3276"/>
      <c r="B3276" s="15" t="str" cm="1">
        <f t="array" ref="B3276">IFERROR(IF(LEN(A3276)&gt;0, IF(SUMPRODUCT((Inactives[Key]=J3276)*(Inactives[Currently Inactive]))=1,"Inactive","Active"),""),"Active")</f>
        <v/>
      </c>
      <c r="C3276" s="16" t="str" cm="1">
        <f t="array" aca="1" ref="C3276" ca="1">IFERROR(_xlfn._xlws.FILTER(Inactives[Inactive On],(Inactives[Key]=J3276)*(Inactives[Currently Inactive]),""),"")</f>
        <v/>
      </c>
      <c r="D3276" s="16" t="str" cm="1">
        <f t="array" aca="1" ref="D3276" ca="1">IFERROR(INDEX(_xlfn.TEXTSPLIT(E3276," "),1),"")</f>
        <v/>
      </c>
      <c r="E3276" s="15" t="str" cm="1">
        <f t="array" aca="1" ref="E3276" ca="1">IFERROR(_xlfn._xlws.FILTER(merged_ranks,(merged_end_dates=DATE(9999,12,31))*(merged_names=A3276)),"")</f>
        <v/>
      </c>
      <c r="F3276" s="17" t="str">
        <f ca="1">_xlfn.XLOOKUP(J3276,Promotions[Promo Key],Promotions[Promo Date],"")</f>
        <v/>
      </c>
      <c r="G3276" s="18" t="str">
        <f t="shared" ca="1" si="215"/>
        <v/>
      </c>
      <c r="H3276" s="18" t="str">
        <f t="shared" ca="1" si="214"/>
        <v/>
      </c>
      <c r="I3276" s="17" t="str">
        <f>_xlfn.XLOOKUP(A3276,Students[Full Name],Students[Starting Rank],"")</f>
        <v/>
      </c>
      <c r="J3276" s="15" t="str">
        <f t="shared" ca="1" si="216"/>
        <v xml:space="preserve">: </v>
      </c>
      <c r="K3276" s="16" t="str">
        <f>_xlfn.XLOOKUP(A3276,Students[Full Name],Students[Start Date],"")</f>
        <v/>
      </c>
      <c r="L3276" s="18">
        <f t="shared" ca="1" si="217"/>
        <v>-1</v>
      </c>
      <c r="M3276" s="18" cm="1">
        <f t="array" aca="1" ref="M3276" ca="1">SUMPRODUCT(Inactives[Days Inactive]*(Inactives[Student]=A3276))/365</f>
        <v>0</v>
      </c>
      <c r="N3276" s="18" t="str" cm="1">
        <f t="array" ref="N3276">IF(LEN($A3276)&gt;0,SUMPRODUCT(($A3276=merged_names)*(_xlfn.TEXTAFTER(N$2, "At ")=merged_belt_colours)*merged_months_at_rank),"")</f>
        <v/>
      </c>
      <c r="O3276" s="18" t="str" cm="1">
        <f t="array" ref="O3276">IF(LEN($A3276)&gt;0,SUMPRODUCT(($A3276=merged_names)*(_xlfn.TEXTAFTER(O$2, "At ")=merged_belt_colours)*merged_months_at_rank),"")</f>
        <v/>
      </c>
      <c r="P3276" s="18" t="str" cm="1">
        <f t="array" ref="P3276">IF(LEN($A3276)&gt;0,SUMPRODUCT(($A3276=merged_names)*(_xlfn.TEXTAFTER(P$2, "At ")=merged_belt_colours)*merged_months_at_rank),"")</f>
        <v/>
      </c>
      <c r="Q3276" s="18" t="str" cm="1">
        <f t="array" ref="Q3276">IF(LEN($A3276)&gt;0,SUMPRODUCT(($A3276=merged_names)*(_xlfn.TEXTAFTER(Q$2, "At ")=merged_belt_colours)*merged_months_at_rank),"")</f>
        <v/>
      </c>
      <c r="R3276" s="18" t="str" cm="1">
        <f t="array" ref="R3276">IF(LEN($A3276)&gt;0,SUMPRODUCT(($A3276=merged_names)*(_xlfn.TEXTAFTER(R$2, "At ")=merged_belt_colours)*merged_months_at_rank),"")</f>
        <v/>
      </c>
    </row>
    <row r="3277" spans="1:18" x14ac:dyDescent="0.25">
      <c r="A3277"/>
      <c r="B3277" s="15" t="str" cm="1">
        <f t="array" ref="B3277">IFERROR(IF(LEN(A3277)&gt;0, IF(SUMPRODUCT((Inactives[Key]=J3277)*(Inactives[Currently Inactive]))=1,"Inactive","Active"),""),"Active")</f>
        <v/>
      </c>
      <c r="C3277" s="16" t="str" cm="1">
        <f t="array" aca="1" ref="C3277" ca="1">IFERROR(_xlfn._xlws.FILTER(Inactives[Inactive On],(Inactives[Key]=J3277)*(Inactives[Currently Inactive]),""),"")</f>
        <v/>
      </c>
      <c r="D3277" s="16" t="str" cm="1">
        <f t="array" aca="1" ref="D3277" ca="1">IFERROR(INDEX(_xlfn.TEXTSPLIT(E3277," "),1),"")</f>
        <v/>
      </c>
      <c r="E3277" s="15" t="str" cm="1">
        <f t="array" aca="1" ref="E3277" ca="1">IFERROR(_xlfn._xlws.FILTER(merged_ranks,(merged_end_dates=DATE(9999,12,31))*(merged_names=A3277)),"")</f>
        <v/>
      </c>
      <c r="F3277" s="17" t="str">
        <f ca="1">_xlfn.XLOOKUP(J3277,Promotions[Promo Key],Promotions[Promo Date],"")</f>
        <v/>
      </c>
      <c r="G3277" s="18" t="str">
        <f t="shared" ca="1" si="215"/>
        <v/>
      </c>
      <c r="H3277" s="18" t="str">
        <f t="shared" ca="1" si="214"/>
        <v/>
      </c>
      <c r="I3277" s="17" t="str">
        <f>_xlfn.XLOOKUP(A3277,Students[Full Name],Students[Starting Rank],"")</f>
        <v/>
      </c>
      <c r="J3277" s="15" t="str">
        <f t="shared" ca="1" si="216"/>
        <v xml:space="preserve">: </v>
      </c>
      <c r="K3277" s="16" t="str">
        <f>_xlfn.XLOOKUP(A3277,Students[Full Name],Students[Start Date],"")</f>
        <v/>
      </c>
      <c r="L3277" s="18">
        <f t="shared" ca="1" si="217"/>
        <v>-1</v>
      </c>
      <c r="M3277" s="18" cm="1">
        <f t="array" aca="1" ref="M3277" ca="1">SUMPRODUCT(Inactives[Days Inactive]*(Inactives[Student]=A3277))/365</f>
        <v>0</v>
      </c>
      <c r="N3277" s="18" t="str" cm="1">
        <f t="array" ref="N3277">IF(LEN($A3277)&gt;0,SUMPRODUCT(($A3277=merged_names)*(_xlfn.TEXTAFTER(N$2, "At ")=merged_belt_colours)*merged_months_at_rank),"")</f>
        <v/>
      </c>
      <c r="O3277" s="18" t="str" cm="1">
        <f t="array" ref="O3277">IF(LEN($A3277)&gt;0,SUMPRODUCT(($A3277=merged_names)*(_xlfn.TEXTAFTER(O$2, "At ")=merged_belt_colours)*merged_months_at_rank),"")</f>
        <v/>
      </c>
      <c r="P3277" s="18" t="str" cm="1">
        <f t="array" ref="P3277">IF(LEN($A3277)&gt;0,SUMPRODUCT(($A3277=merged_names)*(_xlfn.TEXTAFTER(P$2, "At ")=merged_belt_colours)*merged_months_at_rank),"")</f>
        <v/>
      </c>
      <c r="Q3277" s="18" t="str" cm="1">
        <f t="array" ref="Q3277">IF(LEN($A3277)&gt;0,SUMPRODUCT(($A3277=merged_names)*(_xlfn.TEXTAFTER(Q$2, "At ")=merged_belt_colours)*merged_months_at_rank),"")</f>
        <v/>
      </c>
      <c r="R3277" s="18" t="str" cm="1">
        <f t="array" ref="R3277">IF(LEN($A3277)&gt;0,SUMPRODUCT(($A3277=merged_names)*(_xlfn.TEXTAFTER(R$2, "At ")=merged_belt_colours)*merged_months_at_rank),"")</f>
        <v/>
      </c>
    </row>
    <row r="3278" spans="1:18" x14ac:dyDescent="0.25">
      <c r="A3278"/>
      <c r="B3278" s="15" t="str" cm="1">
        <f t="array" ref="B3278">IFERROR(IF(LEN(A3278)&gt;0, IF(SUMPRODUCT((Inactives[Key]=J3278)*(Inactives[Currently Inactive]))=1,"Inactive","Active"),""),"Active")</f>
        <v/>
      </c>
      <c r="C3278" s="16" t="str" cm="1">
        <f t="array" aca="1" ref="C3278" ca="1">IFERROR(_xlfn._xlws.FILTER(Inactives[Inactive On],(Inactives[Key]=J3278)*(Inactives[Currently Inactive]),""),"")</f>
        <v/>
      </c>
      <c r="D3278" s="16" t="str" cm="1">
        <f t="array" aca="1" ref="D3278" ca="1">IFERROR(INDEX(_xlfn.TEXTSPLIT(E3278," "),1),"")</f>
        <v/>
      </c>
      <c r="E3278" s="15" t="str" cm="1">
        <f t="array" aca="1" ref="E3278" ca="1">IFERROR(_xlfn._xlws.FILTER(merged_ranks,(merged_end_dates=DATE(9999,12,31))*(merged_names=A3278)),"")</f>
        <v/>
      </c>
      <c r="F3278" s="17" t="str">
        <f ca="1">_xlfn.XLOOKUP(J3278,Promotions[Promo Key],Promotions[Promo Date],"")</f>
        <v/>
      </c>
      <c r="G3278" s="18" t="str">
        <f t="shared" ca="1" si="215"/>
        <v/>
      </c>
      <c r="H3278" s="18" t="str">
        <f t="shared" ca="1" si="214"/>
        <v/>
      </c>
      <c r="I3278" s="17" t="str">
        <f>_xlfn.XLOOKUP(A3278,Students[Full Name],Students[Starting Rank],"")</f>
        <v/>
      </c>
      <c r="J3278" s="15" t="str">
        <f t="shared" ca="1" si="216"/>
        <v xml:space="preserve">: </v>
      </c>
      <c r="K3278" s="16" t="str">
        <f>_xlfn.XLOOKUP(A3278,Students[Full Name],Students[Start Date],"")</f>
        <v/>
      </c>
      <c r="L3278" s="18">
        <f t="shared" ca="1" si="217"/>
        <v>-1</v>
      </c>
      <c r="M3278" s="18" cm="1">
        <f t="array" aca="1" ref="M3278" ca="1">SUMPRODUCT(Inactives[Days Inactive]*(Inactives[Student]=A3278))/365</f>
        <v>0</v>
      </c>
      <c r="N3278" s="18" t="str" cm="1">
        <f t="array" ref="N3278">IF(LEN($A3278)&gt;0,SUMPRODUCT(($A3278=merged_names)*(_xlfn.TEXTAFTER(N$2, "At ")=merged_belt_colours)*merged_months_at_rank),"")</f>
        <v/>
      </c>
      <c r="O3278" s="18" t="str" cm="1">
        <f t="array" ref="O3278">IF(LEN($A3278)&gt;0,SUMPRODUCT(($A3278=merged_names)*(_xlfn.TEXTAFTER(O$2, "At ")=merged_belt_colours)*merged_months_at_rank),"")</f>
        <v/>
      </c>
      <c r="P3278" s="18" t="str" cm="1">
        <f t="array" ref="P3278">IF(LEN($A3278)&gt;0,SUMPRODUCT(($A3278=merged_names)*(_xlfn.TEXTAFTER(P$2, "At ")=merged_belt_colours)*merged_months_at_rank),"")</f>
        <v/>
      </c>
      <c r="Q3278" s="18" t="str" cm="1">
        <f t="array" ref="Q3278">IF(LEN($A3278)&gt;0,SUMPRODUCT(($A3278=merged_names)*(_xlfn.TEXTAFTER(Q$2, "At ")=merged_belt_colours)*merged_months_at_rank),"")</f>
        <v/>
      </c>
      <c r="R3278" s="18" t="str" cm="1">
        <f t="array" ref="R3278">IF(LEN($A3278)&gt;0,SUMPRODUCT(($A3278=merged_names)*(_xlfn.TEXTAFTER(R$2, "At ")=merged_belt_colours)*merged_months_at_rank),"")</f>
        <v/>
      </c>
    </row>
    <row r="3279" spans="1:18" x14ac:dyDescent="0.25">
      <c r="A3279"/>
      <c r="B3279" s="15" t="str" cm="1">
        <f t="array" ref="B3279">IFERROR(IF(LEN(A3279)&gt;0, IF(SUMPRODUCT((Inactives[Key]=J3279)*(Inactives[Currently Inactive]))=1,"Inactive","Active"),""),"Active")</f>
        <v/>
      </c>
      <c r="C3279" s="16" t="str" cm="1">
        <f t="array" aca="1" ref="C3279" ca="1">IFERROR(_xlfn._xlws.FILTER(Inactives[Inactive On],(Inactives[Key]=J3279)*(Inactives[Currently Inactive]),""),"")</f>
        <v/>
      </c>
      <c r="D3279" s="16" t="str" cm="1">
        <f t="array" aca="1" ref="D3279" ca="1">IFERROR(INDEX(_xlfn.TEXTSPLIT(E3279," "),1),"")</f>
        <v/>
      </c>
      <c r="E3279" s="15" t="str" cm="1">
        <f t="array" aca="1" ref="E3279" ca="1">IFERROR(_xlfn._xlws.FILTER(merged_ranks,(merged_end_dates=DATE(9999,12,31))*(merged_names=A3279)),"")</f>
        <v/>
      </c>
      <c r="F3279" s="17" t="str">
        <f ca="1">_xlfn.XLOOKUP(J3279,Promotions[Promo Key],Promotions[Promo Date],"")</f>
        <v/>
      </c>
      <c r="G3279" s="18" t="str">
        <f t="shared" ca="1" si="215"/>
        <v/>
      </c>
      <c r="H3279" s="18" t="str">
        <f t="shared" ca="1" si="214"/>
        <v/>
      </c>
      <c r="I3279" s="17" t="str">
        <f>_xlfn.XLOOKUP(A3279,Students[Full Name],Students[Starting Rank],"")</f>
        <v/>
      </c>
      <c r="J3279" s="15" t="str">
        <f t="shared" ca="1" si="216"/>
        <v xml:space="preserve">: </v>
      </c>
      <c r="K3279" s="16" t="str">
        <f>_xlfn.XLOOKUP(A3279,Students[Full Name],Students[Start Date],"")</f>
        <v/>
      </c>
      <c r="L3279" s="18">
        <f t="shared" ca="1" si="217"/>
        <v>-1</v>
      </c>
      <c r="M3279" s="18" cm="1">
        <f t="array" aca="1" ref="M3279" ca="1">SUMPRODUCT(Inactives[Days Inactive]*(Inactives[Student]=A3279))/365</f>
        <v>0</v>
      </c>
      <c r="N3279" s="18" t="str" cm="1">
        <f t="array" ref="N3279">IF(LEN($A3279)&gt;0,SUMPRODUCT(($A3279=merged_names)*(_xlfn.TEXTAFTER(N$2, "At ")=merged_belt_colours)*merged_months_at_rank),"")</f>
        <v/>
      </c>
      <c r="O3279" s="18" t="str" cm="1">
        <f t="array" ref="O3279">IF(LEN($A3279)&gt;0,SUMPRODUCT(($A3279=merged_names)*(_xlfn.TEXTAFTER(O$2, "At ")=merged_belt_colours)*merged_months_at_rank),"")</f>
        <v/>
      </c>
      <c r="P3279" s="18" t="str" cm="1">
        <f t="array" ref="P3279">IF(LEN($A3279)&gt;0,SUMPRODUCT(($A3279=merged_names)*(_xlfn.TEXTAFTER(P$2, "At ")=merged_belt_colours)*merged_months_at_rank),"")</f>
        <v/>
      </c>
      <c r="Q3279" s="18" t="str" cm="1">
        <f t="array" ref="Q3279">IF(LEN($A3279)&gt;0,SUMPRODUCT(($A3279=merged_names)*(_xlfn.TEXTAFTER(Q$2, "At ")=merged_belt_colours)*merged_months_at_rank),"")</f>
        <v/>
      </c>
      <c r="R3279" s="18" t="str" cm="1">
        <f t="array" ref="R3279">IF(LEN($A3279)&gt;0,SUMPRODUCT(($A3279=merged_names)*(_xlfn.TEXTAFTER(R$2, "At ")=merged_belt_colours)*merged_months_at_rank),"")</f>
        <v/>
      </c>
    </row>
    <row r="3280" spans="1:18" x14ac:dyDescent="0.25">
      <c r="A3280"/>
      <c r="B3280" s="15" t="str" cm="1">
        <f t="array" ref="B3280">IFERROR(IF(LEN(A3280)&gt;0, IF(SUMPRODUCT((Inactives[Key]=J3280)*(Inactives[Currently Inactive]))=1,"Inactive","Active"),""),"Active")</f>
        <v/>
      </c>
      <c r="C3280" s="16" t="str" cm="1">
        <f t="array" aca="1" ref="C3280" ca="1">IFERROR(_xlfn._xlws.FILTER(Inactives[Inactive On],(Inactives[Key]=J3280)*(Inactives[Currently Inactive]),""),"")</f>
        <v/>
      </c>
      <c r="D3280" s="16" t="str" cm="1">
        <f t="array" aca="1" ref="D3280" ca="1">IFERROR(INDEX(_xlfn.TEXTSPLIT(E3280," "),1),"")</f>
        <v/>
      </c>
      <c r="E3280" s="15" t="str" cm="1">
        <f t="array" aca="1" ref="E3280" ca="1">IFERROR(_xlfn._xlws.FILTER(merged_ranks,(merged_end_dates=DATE(9999,12,31))*(merged_names=A3280)),"")</f>
        <v/>
      </c>
      <c r="F3280" s="17" t="str">
        <f ca="1">_xlfn.XLOOKUP(J3280,Promotions[Promo Key],Promotions[Promo Date],"")</f>
        <v/>
      </c>
      <c r="G3280" s="18" t="str">
        <f t="shared" ca="1" si="215"/>
        <v/>
      </c>
      <c r="H3280" s="18" t="str">
        <f t="shared" ca="1" si="214"/>
        <v/>
      </c>
      <c r="I3280" s="17" t="str">
        <f>_xlfn.XLOOKUP(A3280,Students[Full Name],Students[Starting Rank],"")</f>
        <v/>
      </c>
      <c r="J3280" s="15" t="str">
        <f t="shared" ca="1" si="216"/>
        <v xml:space="preserve">: </v>
      </c>
      <c r="K3280" s="16" t="str">
        <f>_xlfn.XLOOKUP(A3280,Students[Full Name],Students[Start Date],"")</f>
        <v/>
      </c>
      <c r="L3280" s="18">
        <f t="shared" ca="1" si="217"/>
        <v>-1</v>
      </c>
      <c r="M3280" s="18" cm="1">
        <f t="array" aca="1" ref="M3280" ca="1">SUMPRODUCT(Inactives[Days Inactive]*(Inactives[Student]=A3280))/365</f>
        <v>0</v>
      </c>
      <c r="N3280" s="18" t="str" cm="1">
        <f t="array" ref="N3280">IF(LEN($A3280)&gt;0,SUMPRODUCT(($A3280=merged_names)*(_xlfn.TEXTAFTER(N$2, "At ")=merged_belt_colours)*merged_months_at_rank),"")</f>
        <v/>
      </c>
      <c r="O3280" s="18" t="str" cm="1">
        <f t="array" ref="O3280">IF(LEN($A3280)&gt;0,SUMPRODUCT(($A3280=merged_names)*(_xlfn.TEXTAFTER(O$2, "At ")=merged_belt_colours)*merged_months_at_rank),"")</f>
        <v/>
      </c>
      <c r="P3280" s="18" t="str" cm="1">
        <f t="array" ref="P3280">IF(LEN($A3280)&gt;0,SUMPRODUCT(($A3280=merged_names)*(_xlfn.TEXTAFTER(P$2, "At ")=merged_belt_colours)*merged_months_at_rank),"")</f>
        <v/>
      </c>
      <c r="Q3280" s="18" t="str" cm="1">
        <f t="array" ref="Q3280">IF(LEN($A3280)&gt;0,SUMPRODUCT(($A3280=merged_names)*(_xlfn.TEXTAFTER(Q$2, "At ")=merged_belt_colours)*merged_months_at_rank),"")</f>
        <v/>
      </c>
      <c r="R3280" s="18" t="str" cm="1">
        <f t="array" ref="R3280">IF(LEN($A3280)&gt;0,SUMPRODUCT(($A3280=merged_names)*(_xlfn.TEXTAFTER(R$2, "At ")=merged_belt_colours)*merged_months_at_rank),"")</f>
        <v/>
      </c>
    </row>
    <row r="3281" spans="1:18" x14ac:dyDescent="0.25">
      <c r="A3281"/>
      <c r="B3281" s="15" t="str" cm="1">
        <f t="array" ref="B3281">IFERROR(IF(LEN(A3281)&gt;0, IF(SUMPRODUCT((Inactives[Key]=J3281)*(Inactives[Currently Inactive]))=1,"Inactive","Active"),""),"Active")</f>
        <v/>
      </c>
      <c r="C3281" s="16" t="str" cm="1">
        <f t="array" aca="1" ref="C3281" ca="1">IFERROR(_xlfn._xlws.FILTER(Inactives[Inactive On],(Inactives[Key]=J3281)*(Inactives[Currently Inactive]),""),"")</f>
        <v/>
      </c>
      <c r="D3281" s="16" t="str" cm="1">
        <f t="array" aca="1" ref="D3281" ca="1">IFERROR(INDEX(_xlfn.TEXTSPLIT(E3281," "),1),"")</f>
        <v/>
      </c>
      <c r="E3281" s="15" t="str" cm="1">
        <f t="array" aca="1" ref="E3281" ca="1">IFERROR(_xlfn._xlws.FILTER(merged_ranks,(merged_end_dates=DATE(9999,12,31))*(merged_names=A3281)),"")</f>
        <v/>
      </c>
      <c r="F3281" s="17" t="str">
        <f ca="1">_xlfn.XLOOKUP(J3281,Promotions[Promo Key],Promotions[Promo Date],"")</f>
        <v/>
      </c>
      <c r="G3281" s="18" t="str">
        <f t="shared" ca="1" si="215"/>
        <v/>
      </c>
      <c r="H3281" s="18" t="str">
        <f t="shared" ca="1" si="214"/>
        <v/>
      </c>
      <c r="I3281" s="17" t="str">
        <f>_xlfn.XLOOKUP(A3281,Students[Full Name],Students[Starting Rank],"")</f>
        <v/>
      </c>
      <c r="J3281" s="15" t="str">
        <f t="shared" ca="1" si="216"/>
        <v xml:space="preserve">: </v>
      </c>
      <c r="K3281" s="16" t="str">
        <f>_xlfn.XLOOKUP(A3281,Students[Full Name],Students[Start Date],"")</f>
        <v/>
      </c>
      <c r="L3281" s="18">
        <f t="shared" ca="1" si="217"/>
        <v>-1</v>
      </c>
      <c r="M3281" s="18" cm="1">
        <f t="array" aca="1" ref="M3281" ca="1">SUMPRODUCT(Inactives[Days Inactive]*(Inactives[Student]=A3281))/365</f>
        <v>0</v>
      </c>
      <c r="N3281" s="18" t="str" cm="1">
        <f t="array" ref="N3281">IF(LEN($A3281)&gt;0,SUMPRODUCT(($A3281=merged_names)*(_xlfn.TEXTAFTER(N$2, "At ")=merged_belt_colours)*merged_months_at_rank),"")</f>
        <v/>
      </c>
      <c r="O3281" s="18" t="str" cm="1">
        <f t="array" ref="O3281">IF(LEN($A3281)&gt;0,SUMPRODUCT(($A3281=merged_names)*(_xlfn.TEXTAFTER(O$2, "At ")=merged_belt_colours)*merged_months_at_rank),"")</f>
        <v/>
      </c>
      <c r="P3281" s="18" t="str" cm="1">
        <f t="array" ref="P3281">IF(LEN($A3281)&gt;0,SUMPRODUCT(($A3281=merged_names)*(_xlfn.TEXTAFTER(P$2, "At ")=merged_belt_colours)*merged_months_at_rank),"")</f>
        <v/>
      </c>
      <c r="Q3281" s="18" t="str" cm="1">
        <f t="array" ref="Q3281">IF(LEN($A3281)&gt;0,SUMPRODUCT(($A3281=merged_names)*(_xlfn.TEXTAFTER(Q$2, "At ")=merged_belt_colours)*merged_months_at_rank),"")</f>
        <v/>
      </c>
      <c r="R3281" s="18" t="str" cm="1">
        <f t="array" ref="R3281">IF(LEN($A3281)&gt;0,SUMPRODUCT(($A3281=merged_names)*(_xlfn.TEXTAFTER(R$2, "At ")=merged_belt_colours)*merged_months_at_rank),"")</f>
        <v/>
      </c>
    </row>
    <row r="3282" spans="1:18" x14ac:dyDescent="0.25">
      <c r="A3282"/>
      <c r="B3282" s="15" t="str" cm="1">
        <f t="array" ref="B3282">IFERROR(IF(LEN(A3282)&gt;0, IF(SUMPRODUCT((Inactives[Key]=J3282)*(Inactives[Currently Inactive]))=1,"Inactive","Active"),""),"Active")</f>
        <v/>
      </c>
      <c r="C3282" s="16" t="str" cm="1">
        <f t="array" aca="1" ref="C3282" ca="1">IFERROR(_xlfn._xlws.FILTER(Inactives[Inactive On],(Inactives[Key]=J3282)*(Inactives[Currently Inactive]),""),"")</f>
        <v/>
      </c>
      <c r="D3282" s="16" t="str" cm="1">
        <f t="array" aca="1" ref="D3282" ca="1">IFERROR(INDEX(_xlfn.TEXTSPLIT(E3282," "),1),"")</f>
        <v/>
      </c>
      <c r="E3282" s="15" t="str" cm="1">
        <f t="array" aca="1" ref="E3282" ca="1">IFERROR(_xlfn._xlws.FILTER(merged_ranks,(merged_end_dates=DATE(9999,12,31))*(merged_names=A3282)),"")</f>
        <v/>
      </c>
      <c r="F3282" s="17" t="str">
        <f ca="1">_xlfn.XLOOKUP(J3282,Promotions[Promo Key],Promotions[Promo Date],"")</f>
        <v/>
      </c>
      <c r="G3282" s="18" t="str">
        <f t="shared" ca="1" si="215"/>
        <v/>
      </c>
      <c r="H3282" s="18" t="str">
        <f t="shared" ca="1" si="214"/>
        <v/>
      </c>
      <c r="I3282" s="17" t="str">
        <f>_xlfn.XLOOKUP(A3282,Students[Full Name],Students[Starting Rank],"")</f>
        <v/>
      </c>
      <c r="J3282" s="15" t="str">
        <f t="shared" ca="1" si="216"/>
        <v xml:space="preserve">: </v>
      </c>
      <c r="K3282" s="16" t="str">
        <f>_xlfn.XLOOKUP(A3282,Students[Full Name],Students[Start Date],"")</f>
        <v/>
      </c>
      <c r="L3282" s="18">
        <f t="shared" ca="1" si="217"/>
        <v>-1</v>
      </c>
      <c r="M3282" s="18" cm="1">
        <f t="array" aca="1" ref="M3282" ca="1">SUMPRODUCT(Inactives[Days Inactive]*(Inactives[Student]=A3282))/365</f>
        <v>0</v>
      </c>
      <c r="N3282" s="18" t="str" cm="1">
        <f t="array" ref="N3282">IF(LEN($A3282)&gt;0,SUMPRODUCT(($A3282=merged_names)*(_xlfn.TEXTAFTER(N$2, "At ")=merged_belt_colours)*merged_months_at_rank),"")</f>
        <v/>
      </c>
      <c r="O3282" s="18" t="str" cm="1">
        <f t="array" ref="O3282">IF(LEN($A3282)&gt;0,SUMPRODUCT(($A3282=merged_names)*(_xlfn.TEXTAFTER(O$2, "At ")=merged_belt_colours)*merged_months_at_rank),"")</f>
        <v/>
      </c>
      <c r="P3282" s="18" t="str" cm="1">
        <f t="array" ref="P3282">IF(LEN($A3282)&gt;0,SUMPRODUCT(($A3282=merged_names)*(_xlfn.TEXTAFTER(P$2, "At ")=merged_belt_colours)*merged_months_at_rank),"")</f>
        <v/>
      </c>
      <c r="Q3282" s="18" t="str" cm="1">
        <f t="array" ref="Q3282">IF(LEN($A3282)&gt;0,SUMPRODUCT(($A3282=merged_names)*(_xlfn.TEXTAFTER(Q$2, "At ")=merged_belt_colours)*merged_months_at_rank),"")</f>
        <v/>
      </c>
      <c r="R3282" s="18" t="str" cm="1">
        <f t="array" ref="R3282">IF(LEN($A3282)&gt;0,SUMPRODUCT(($A3282=merged_names)*(_xlfn.TEXTAFTER(R$2, "At ")=merged_belt_colours)*merged_months_at_rank),"")</f>
        <v/>
      </c>
    </row>
    <row r="3283" spans="1:18" x14ac:dyDescent="0.25">
      <c r="A3283"/>
      <c r="B3283" s="15" t="str" cm="1">
        <f t="array" ref="B3283">IFERROR(IF(LEN(A3283)&gt;0, IF(SUMPRODUCT((Inactives[Key]=J3283)*(Inactives[Currently Inactive]))=1,"Inactive","Active"),""),"Active")</f>
        <v/>
      </c>
      <c r="C3283" s="16" t="str" cm="1">
        <f t="array" aca="1" ref="C3283" ca="1">IFERROR(_xlfn._xlws.FILTER(Inactives[Inactive On],(Inactives[Key]=J3283)*(Inactives[Currently Inactive]),""),"")</f>
        <v/>
      </c>
      <c r="D3283" s="16" t="str" cm="1">
        <f t="array" aca="1" ref="D3283" ca="1">IFERROR(INDEX(_xlfn.TEXTSPLIT(E3283," "),1),"")</f>
        <v/>
      </c>
      <c r="E3283" s="15" t="str" cm="1">
        <f t="array" aca="1" ref="E3283" ca="1">IFERROR(_xlfn._xlws.FILTER(merged_ranks,(merged_end_dates=DATE(9999,12,31))*(merged_names=A3283)),"")</f>
        <v/>
      </c>
      <c r="F3283" s="17" t="str">
        <f ca="1">_xlfn.XLOOKUP(J3283,Promotions[Promo Key],Promotions[Promo Date],"")</f>
        <v/>
      </c>
      <c r="G3283" s="18" t="str">
        <f t="shared" ca="1" si="215"/>
        <v/>
      </c>
      <c r="H3283" s="18" t="str">
        <f t="shared" ca="1" si="214"/>
        <v/>
      </c>
      <c r="I3283" s="17" t="str">
        <f>_xlfn.XLOOKUP(A3283,Students[Full Name],Students[Starting Rank],"")</f>
        <v/>
      </c>
      <c r="J3283" s="15" t="str">
        <f t="shared" ca="1" si="216"/>
        <v xml:space="preserve">: </v>
      </c>
      <c r="K3283" s="16" t="str">
        <f>_xlfn.XLOOKUP(A3283,Students[Full Name],Students[Start Date],"")</f>
        <v/>
      </c>
      <c r="L3283" s="18">
        <f t="shared" ca="1" si="217"/>
        <v>-1</v>
      </c>
      <c r="M3283" s="18" cm="1">
        <f t="array" aca="1" ref="M3283" ca="1">SUMPRODUCT(Inactives[Days Inactive]*(Inactives[Student]=A3283))/365</f>
        <v>0</v>
      </c>
      <c r="N3283" s="18" t="str" cm="1">
        <f t="array" ref="N3283">IF(LEN($A3283)&gt;0,SUMPRODUCT(($A3283=merged_names)*(_xlfn.TEXTAFTER(N$2, "At ")=merged_belt_colours)*merged_months_at_rank),"")</f>
        <v/>
      </c>
      <c r="O3283" s="18" t="str" cm="1">
        <f t="array" ref="O3283">IF(LEN($A3283)&gt;0,SUMPRODUCT(($A3283=merged_names)*(_xlfn.TEXTAFTER(O$2, "At ")=merged_belt_colours)*merged_months_at_rank),"")</f>
        <v/>
      </c>
      <c r="P3283" s="18" t="str" cm="1">
        <f t="array" ref="P3283">IF(LEN($A3283)&gt;0,SUMPRODUCT(($A3283=merged_names)*(_xlfn.TEXTAFTER(P$2, "At ")=merged_belt_colours)*merged_months_at_rank),"")</f>
        <v/>
      </c>
      <c r="Q3283" s="18" t="str" cm="1">
        <f t="array" ref="Q3283">IF(LEN($A3283)&gt;0,SUMPRODUCT(($A3283=merged_names)*(_xlfn.TEXTAFTER(Q$2, "At ")=merged_belt_colours)*merged_months_at_rank),"")</f>
        <v/>
      </c>
      <c r="R3283" s="18" t="str" cm="1">
        <f t="array" ref="R3283">IF(LEN($A3283)&gt;0,SUMPRODUCT(($A3283=merged_names)*(_xlfn.TEXTAFTER(R$2, "At ")=merged_belt_colours)*merged_months_at_rank),"")</f>
        <v/>
      </c>
    </row>
    <row r="3284" spans="1:18" x14ac:dyDescent="0.25">
      <c r="A3284"/>
      <c r="B3284" s="15" t="str" cm="1">
        <f t="array" ref="B3284">IFERROR(IF(LEN(A3284)&gt;0, IF(SUMPRODUCT((Inactives[Key]=J3284)*(Inactives[Currently Inactive]))=1,"Inactive","Active"),""),"Active")</f>
        <v/>
      </c>
      <c r="C3284" s="16" t="str" cm="1">
        <f t="array" aca="1" ref="C3284" ca="1">IFERROR(_xlfn._xlws.FILTER(Inactives[Inactive On],(Inactives[Key]=J3284)*(Inactives[Currently Inactive]),""),"")</f>
        <v/>
      </c>
      <c r="D3284" s="16" t="str" cm="1">
        <f t="array" aca="1" ref="D3284" ca="1">IFERROR(INDEX(_xlfn.TEXTSPLIT(E3284," "),1),"")</f>
        <v/>
      </c>
      <c r="E3284" s="15" t="str" cm="1">
        <f t="array" aca="1" ref="E3284" ca="1">IFERROR(_xlfn._xlws.FILTER(merged_ranks,(merged_end_dates=DATE(9999,12,31))*(merged_names=A3284)),"")</f>
        <v/>
      </c>
      <c r="F3284" s="17" t="str">
        <f ca="1">_xlfn.XLOOKUP(J3284,Promotions[Promo Key],Promotions[Promo Date],"")</f>
        <v/>
      </c>
      <c r="G3284" s="18" t="str">
        <f t="shared" ca="1" si="215"/>
        <v/>
      </c>
      <c r="H3284" s="18" t="str">
        <f t="shared" ca="1" si="214"/>
        <v/>
      </c>
      <c r="I3284" s="17" t="str">
        <f>_xlfn.XLOOKUP(A3284,Students[Full Name],Students[Starting Rank],"")</f>
        <v/>
      </c>
      <c r="J3284" s="15" t="str">
        <f t="shared" ca="1" si="216"/>
        <v xml:space="preserve">: </v>
      </c>
      <c r="K3284" s="16" t="str">
        <f>_xlfn.XLOOKUP(A3284,Students[Full Name],Students[Start Date],"")</f>
        <v/>
      </c>
      <c r="L3284" s="18">
        <f t="shared" ca="1" si="217"/>
        <v>-1</v>
      </c>
      <c r="M3284" s="18" cm="1">
        <f t="array" aca="1" ref="M3284" ca="1">SUMPRODUCT(Inactives[Days Inactive]*(Inactives[Student]=A3284))/365</f>
        <v>0</v>
      </c>
      <c r="N3284" s="18" t="str" cm="1">
        <f t="array" ref="N3284">IF(LEN($A3284)&gt;0,SUMPRODUCT(($A3284=merged_names)*(_xlfn.TEXTAFTER(N$2, "At ")=merged_belt_colours)*merged_months_at_rank),"")</f>
        <v/>
      </c>
      <c r="O3284" s="18" t="str" cm="1">
        <f t="array" ref="O3284">IF(LEN($A3284)&gt;0,SUMPRODUCT(($A3284=merged_names)*(_xlfn.TEXTAFTER(O$2, "At ")=merged_belt_colours)*merged_months_at_rank),"")</f>
        <v/>
      </c>
      <c r="P3284" s="18" t="str" cm="1">
        <f t="array" ref="P3284">IF(LEN($A3284)&gt;0,SUMPRODUCT(($A3284=merged_names)*(_xlfn.TEXTAFTER(P$2, "At ")=merged_belt_colours)*merged_months_at_rank),"")</f>
        <v/>
      </c>
      <c r="Q3284" s="18" t="str" cm="1">
        <f t="array" ref="Q3284">IF(LEN($A3284)&gt;0,SUMPRODUCT(($A3284=merged_names)*(_xlfn.TEXTAFTER(Q$2, "At ")=merged_belt_colours)*merged_months_at_rank),"")</f>
        <v/>
      </c>
      <c r="R3284" s="18" t="str" cm="1">
        <f t="array" ref="R3284">IF(LEN($A3284)&gt;0,SUMPRODUCT(($A3284=merged_names)*(_xlfn.TEXTAFTER(R$2, "At ")=merged_belt_colours)*merged_months_at_rank),"")</f>
        <v/>
      </c>
    </row>
    <row r="3285" spans="1:18" x14ac:dyDescent="0.25">
      <c r="A3285"/>
      <c r="B3285" s="15" t="str" cm="1">
        <f t="array" ref="B3285">IFERROR(IF(LEN(A3285)&gt;0, IF(SUMPRODUCT((Inactives[Key]=J3285)*(Inactives[Currently Inactive]))=1,"Inactive","Active"),""),"Active")</f>
        <v/>
      </c>
      <c r="C3285" s="16" t="str" cm="1">
        <f t="array" aca="1" ref="C3285" ca="1">IFERROR(_xlfn._xlws.FILTER(Inactives[Inactive On],(Inactives[Key]=J3285)*(Inactives[Currently Inactive]),""),"")</f>
        <v/>
      </c>
      <c r="D3285" s="16" t="str" cm="1">
        <f t="array" aca="1" ref="D3285" ca="1">IFERROR(INDEX(_xlfn.TEXTSPLIT(E3285," "),1),"")</f>
        <v/>
      </c>
      <c r="E3285" s="15" t="str" cm="1">
        <f t="array" aca="1" ref="E3285" ca="1">IFERROR(_xlfn._xlws.FILTER(merged_ranks,(merged_end_dates=DATE(9999,12,31))*(merged_names=A3285)),"")</f>
        <v/>
      </c>
      <c r="F3285" s="17" t="str">
        <f ca="1">_xlfn.XLOOKUP(J3285,Promotions[Promo Key],Promotions[Promo Date],"")</f>
        <v/>
      </c>
      <c r="G3285" s="18" t="str">
        <f t="shared" ca="1" si="215"/>
        <v/>
      </c>
      <c r="H3285" s="18" t="str">
        <f t="shared" ca="1" si="214"/>
        <v/>
      </c>
      <c r="I3285" s="17" t="str">
        <f>_xlfn.XLOOKUP(A3285,Students[Full Name],Students[Starting Rank],"")</f>
        <v/>
      </c>
      <c r="J3285" s="15" t="str">
        <f t="shared" ca="1" si="216"/>
        <v xml:space="preserve">: </v>
      </c>
      <c r="K3285" s="16" t="str">
        <f>_xlfn.XLOOKUP(A3285,Students[Full Name],Students[Start Date],"")</f>
        <v/>
      </c>
      <c r="L3285" s="18">
        <f t="shared" ca="1" si="217"/>
        <v>-1</v>
      </c>
      <c r="M3285" s="18" cm="1">
        <f t="array" aca="1" ref="M3285" ca="1">SUMPRODUCT(Inactives[Days Inactive]*(Inactives[Student]=A3285))/365</f>
        <v>0</v>
      </c>
      <c r="N3285" s="18" t="str" cm="1">
        <f t="array" ref="N3285">IF(LEN($A3285)&gt;0,SUMPRODUCT(($A3285=merged_names)*(_xlfn.TEXTAFTER(N$2, "At ")=merged_belt_colours)*merged_months_at_rank),"")</f>
        <v/>
      </c>
      <c r="O3285" s="18" t="str" cm="1">
        <f t="array" ref="O3285">IF(LEN($A3285)&gt;0,SUMPRODUCT(($A3285=merged_names)*(_xlfn.TEXTAFTER(O$2, "At ")=merged_belt_colours)*merged_months_at_rank),"")</f>
        <v/>
      </c>
      <c r="P3285" s="18" t="str" cm="1">
        <f t="array" ref="P3285">IF(LEN($A3285)&gt;0,SUMPRODUCT(($A3285=merged_names)*(_xlfn.TEXTAFTER(P$2, "At ")=merged_belt_colours)*merged_months_at_rank),"")</f>
        <v/>
      </c>
      <c r="Q3285" s="18" t="str" cm="1">
        <f t="array" ref="Q3285">IF(LEN($A3285)&gt;0,SUMPRODUCT(($A3285=merged_names)*(_xlfn.TEXTAFTER(Q$2, "At ")=merged_belt_colours)*merged_months_at_rank),"")</f>
        <v/>
      </c>
      <c r="R3285" s="18" t="str" cm="1">
        <f t="array" ref="R3285">IF(LEN($A3285)&gt;0,SUMPRODUCT(($A3285=merged_names)*(_xlfn.TEXTAFTER(R$2, "At ")=merged_belt_colours)*merged_months_at_rank),"")</f>
        <v/>
      </c>
    </row>
    <row r="3286" spans="1:18" x14ac:dyDescent="0.25">
      <c r="A3286"/>
      <c r="B3286" s="15" t="str" cm="1">
        <f t="array" ref="B3286">IFERROR(IF(LEN(A3286)&gt;0, IF(SUMPRODUCT((Inactives[Key]=J3286)*(Inactives[Currently Inactive]))=1,"Inactive","Active"),""),"Active")</f>
        <v/>
      </c>
      <c r="C3286" s="16" t="str" cm="1">
        <f t="array" aca="1" ref="C3286" ca="1">IFERROR(_xlfn._xlws.FILTER(Inactives[Inactive On],(Inactives[Key]=J3286)*(Inactives[Currently Inactive]),""),"")</f>
        <v/>
      </c>
      <c r="D3286" s="16" t="str" cm="1">
        <f t="array" aca="1" ref="D3286" ca="1">IFERROR(INDEX(_xlfn.TEXTSPLIT(E3286," "),1),"")</f>
        <v/>
      </c>
      <c r="E3286" s="15" t="str" cm="1">
        <f t="array" aca="1" ref="E3286" ca="1">IFERROR(_xlfn._xlws.FILTER(merged_ranks,(merged_end_dates=DATE(9999,12,31))*(merged_names=A3286)),"")</f>
        <v/>
      </c>
      <c r="F3286" s="17" t="str">
        <f ca="1">_xlfn.XLOOKUP(J3286,Promotions[Promo Key],Promotions[Promo Date],"")</f>
        <v/>
      </c>
      <c r="G3286" s="18" t="str">
        <f t="shared" ca="1" si="215"/>
        <v/>
      </c>
      <c r="H3286" s="18" t="str">
        <f t="shared" ca="1" si="214"/>
        <v/>
      </c>
      <c r="I3286" s="17" t="str">
        <f>_xlfn.XLOOKUP(A3286,Students[Full Name],Students[Starting Rank],"")</f>
        <v/>
      </c>
      <c r="J3286" s="15" t="str">
        <f t="shared" ca="1" si="216"/>
        <v xml:space="preserve">: </v>
      </c>
      <c r="K3286" s="16" t="str">
        <f>_xlfn.XLOOKUP(A3286,Students[Full Name],Students[Start Date],"")</f>
        <v/>
      </c>
      <c r="L3286" s="18">
        <f t="shared" ca="1" si="217"/>
        <v>-1</v>
      </c>
      <c r="M3286" s="18" cm="1">
        <f t="array" aca="1" ref="M3286" ca="1">SUMPRODUCT(Inactives[Days Inactive]*(Inactives[Student]=A3286))/365</f>
        <v>0</v>
      </c>
      <c r="N3286" s="18" t="str" cm="1">
        <f t="array" ref="N3286">IF(LEN($A3286)&gt;0,SUMPRODUCT(($A3286=merged_names)*(_xlfn.TEXTAFTER(N$2, "At ")=merged_belt_colours)*merged_months_at_rank),"")</f>
        <v/>
      </c>
      <c r="O3286" s="18" t="str" cm="1">
        <f t="array" ref="O3286">IF(LEN($A3286)&gt;0,SUMPRODUCT(($A3286=merged_names)*(_xlfn.TEXTAFTER(O$2, "At ")=merged_belt_colours)*merged_months_at_rank),"")</f>
        <v/>
      </c>
      <c r="P3286" s="18" t="str" cm="1">
        <f t="array" ref="P3286">IF(LEN($A3286)&gt;0,SUMPRODUCT(($A3286=merged_names)*(_xlfn.TEXTAFTER(P$2, "At ")=merged_belt_colours)*merged_months_at_rank),"")</f>
        <v/>
      </c>
      <c r="Q3286" s="18" t="str" cm="1">
        <f t="array" ref="Q3286">IF(LEN($A3286)&gt;0,SUMPRODUCT(($A3286=merged_names)*(_xlfn.TEXTAFTER(Q$2, "At ")=merged_belt_colours)*merged_months_at_rank),"")</f>
        <v/>
      </c>
      <c r="R3286" s="18" t="str" cm="1">
        <f t="array" ref="R3286">IF(LEN($A3286)&gt;0,SUMPRODUCT(($A3286=merged_names)*(_xlfn.TEXTAFTER(R$2, "At ")=merged_belt_colours)*merged_months_at_rank),"")</f>
        <v/>
      </c>
    </row>
    <row r="3287" spans="1:18" x14ac:dyDescent="0.25">
      <c r="A3287"/>
      <c r="B3287" s="15" t="str" cm="1">
        <f t="array" ref="B3287">IFERROR(IF(LEN(A3287)&gt;0, IF(SUMPRODUCT((Inactives[Key]=J3287)*(Inactives[Currently Inactive]))=1,"Inactive","Active"),""),"Active")</f>
        <v/>
      </c>
      <c r="C3287" s="16" t="str" cm="1">
        <f t="array" aca="1" ref="C3287" ca="1">IFERROR(_xlfn._xlws.FILTER(Inactives[Inactive On],(Inactives[Key]=J3287)*(Inactives[Currently Inactive]),""),"")</f>
        <v/>
      </c>
      <c r="D3287" s="16" t="str" cm="1">
        <f t="array" aca="1" ref="D3287" ca="1">IFERROR(INDEX(_xlfn.TEXTSPLIT(E3287," "),1),"")</f>
        <v/>
      </c>
      <c r="E3287" s="15" t="str" cm="1">
        <f t="array" aca="1" ref="E3287" ca="1">IFERROR(_xlfn._xlws.FILTER(merged_ranks,(merged_end_dates=DATE(9999,12,31))*(merged_names=A3287)),"")</f>
        <v/>
      </c>
      <c r="F3287" s="17" t="str">
        <f ca="1">_xlfn.XLOOKUP(J3287,Promotions[Promo Key],Promotions[Promo Date],"")</f>
        <v/>
      </c>
      <c r="G3287" s="18" t="str">
        <f t="shared" ca="1" si="215"/>
        <v/>
      </c>
      <c r="H3287" s="18" t="str">
        <f t="shared" ca="1" si="214"/>
        <v/>
      </c>
      <c r="I3287" s="17" t="str">
        <f>_xlfn.XLOOKUP(A3287,Students[Full Name],Students[Starting Rank],"")</f>
        <v/>
      </c>
      <c r="J3287" s="15" t="str">
        <f t="shared" ca="1" si="216"/>
        <v xml:space="preserve">: </v>
      </c>
      <c r="K3287" s="16" t="str">
        <f>_xlfn.XLOOKUP(A3287,Students[Full Name],Students[Start Date],"")</f>
        <v/>
      </c>
      <c r="L3287" s="18">
        <f t="shared" ca="1" si="217"/>
        <v>-1</v>
      </c>
      <c r="M3287" s="18" cm="1">
        <f t="array" aca="1" ref="M3287" ca="1">SUMPRODUCT(Inactives[Days Inactive]*(Inactives[Student]=A3287))/365</f>
        <v>0</v>
      </c>
      <c r="N3287" s="18" t="str" cm="1">
        <f t="array" ref="N3287">IF(LEN($A3287)&gt;0,SUMPRODUCT(($A3287=merged_names)*(_xlfn.TEXTAFTER(N$2, "At ")=merged_belt_colours)*merged_months_at_rank),"")</f>
        <v/>
      </c>
      <c r="O3287" s="18" t="str" cm="1">
        <f t="array" ref="O3287">IF(LEN($A3287)&gt;0,SUMPRODUCT(($A3287=merged_names)*(_xlfn.TEXTAFTER(O$2, "At ")=merged_belt_colours)*merged_months_at_rank),"")</f>
        <v/>
      </c>
      <c r="P3287" s="18" t="str" cm="1">
        <f t="array" ref="P3287">IF(LEN($A3287)&gt;0,SUMPRODUCT(($A3287=merged_names)*(_xlfn.TEXTAFTER(P$2, "At ")=merged_belt_colours)*merged_months_at_rank),"")</f>
        <v/>
      </c>
      <c r="Q3287" s="18" t="str" cm="1">
        <f t="array" ref="Q3287">IF(LEN($A3287)&gt;0,SUMPRODUCT(($A3287=merged_names)*(_xlfn.TEXTAFTER(Q$2, "At ")=merged_belt_colours)*merged_months_at_rank),"")</f>
        <v/>
      </c>
      <c r="R3287" s="18" t="str" cm="1">
        <f t="array" ref="R3287">IF(LEN($A3287)&gt;0,SUMPRODUCT(($A3287=merged_names)*(_xlfn.TEXTAFTER(R$2, "At ")=merged_belt_colours)*merged_months_at_rank),"")</f>
        <v/>
      </c>
    </row>
    <row r="3288" spans="1:18" x14ac:dyDescent="0.25">
      <c r="A3288"/>
      <c r="B3288" s="15" t="str" cm="1">
        <f t="array" ref="B3288">IFERROR(IF(LEN(A3288)&gt;0, IF(SUMPRODUCT((Inactives[Key]=J3288)*(Inactives[Currently Inactive]))=1,"Inactive","Active"),""),"Active")</f>
        <v/>
      </c>
      <c r="C3288" s="16" t="str" cm="1">
        <f t="array" aca="1" ref="C3288" ca="1">IFERROR(_xlfn._xlws.FILTER(Inactives[Inactive On],(Inactives[Key]=J3288)*(Inactives[Currently Inactive]),""),"")</f>
        <v/>
      </c>
      <c r="D3288" s="16" t="str" cm="1">
        <f t="array" aca="1" ref="D3288" ca="1">IFERROR(INDEX(_xlfn.TEXTSPLIT(E3288," "),1),"")</f>
        <v/>
      </c>
      <c r="E3288" s="15" t="str" cm="1">
        <f t="array" aca="1" ref="E3288" ca="1">IFERROR(_xlfn._xlws.FILTER(merged_ranks,(merged_end_dates=DATE(9999,12,31))*(merged_names=A3288)),"")</f>
        <v/>
      </c>
      <c r="F3288" s="17" t="str">
        <f ca="1">_xlfn.XLOOKUP(J3288,Promotions[Promo Key],Promotions[Promo Date],"")</f>
        <v/>
      </c>
      <c r="G3288" s="18" t="str">
        <f t="shared" ca="1" si="215"/>
        <v/>
      </c>
      <c r="H3288" s="18" t="str">
        <f t="shared" ref="H3288:H3351" ca="1" si="218">IFERROR((TODAY()-K3288)/365-M3288,"")</f>
        <v/>
      </c>
      <c r="I3288" s="17" t="str">
        <f>_xlfn.XLOOKUP(A3288,Students[Full Name],Students[Starting Rank],"")</f>
        <v/>
      </c>
      <c r="J3288" s="15" t="str">
        <f t="shared" ca="1" si="216"/>
        <v xml:space="preserve">: </v>
      </c>
      <c r="K3288" s="16" t="str">
        <f>_xlfn.XLOOKUP(A3288,Students[Full Name],Students[Start Date],"")</f>
        <v/>
      </c>
      <c r="L3288" s="18">
        <f t="shared" ca="1" si="217"/>
        <v>-1</v>
      </c>
      <c r="M3288" s="18" cm="1">
        <f t="array" aca="1" ref="M3288" ca="1">SUMPRODUCT(Inactives[Days Inactive]*(Inactives[Student]=A3288))/365</f>
        <v>0</v>
      </c>
      <c r="N3288" s="18" t="str" cm="1">
        <f t="array" ref="N3288">IF(LEN($A3288)&gt;0,SUMPRODUCT(($A3288=merged_names)*(_xlfn.TEXTAFTER(N$2, "At ")=merged_belt_colours)*merged_months_at_rank),"")</f>
        <v/>
      </c>
      <c r="O3288" s="18" t="str" cm="1">
        <f t="array" ref="O3288">IF(LEN($A3288)&gt;0,SUMPRODUCT(($A3288=merged_names)*(_xlfn.TEXTAFTER(O$2, "At ")=merged_belt_colours)*merged_months_at_rank),"")</f>
        <v/>
      </c>
      <c r="P3288" s="18" t="str" cm="1">
        <f t="array" ref="P3288">IF(LEN($A3288)&gt;0,SUMPRODUCT(($A3288=merged_names)*(_xlfn.TEXTAFTER(P$2, "At ")=merged_belt_colours)*merged_months_at_rank),"")</f>
        <v/>
      </c>
      <c r="Q3288" s="18" t="str" cm="1">
        <f t="array" ref="Q3288">IF(LEN($A3288)&gt;0,SUMPRODUCT(($A3288=merged_names)*(_xlfn.TEXTAFTER(Q$2, "At ")=merged_belt_colours)*merged_months_at_rank),"")</f>
        <v/>
      </c>
      <c r="R3288" s="18" t="str" cm="1">
        <f t="array" ref="R3288">IF(LEN($A3288)&gt;0,SUMPRODUCT(($A3288=merged_names)*(_xlfn.TEXTAFTER(R$2, "At ")=merged_belt_colours)*merged_months_at_rank),"")</f>
        <v/>
      </c>
    </row>
    <row r="3289" spans="1:18" x14ac:dyDescent="0.25">
      <c r="A3289"/>
      <c r="B3289" s="15" t="str" cm="1">
        <f t="array" ref="B3289">IFERROR(IF(LEN(A3289)&gt;0, IF(SUMPRODUCT((Inactives[Key]=J3289)*(Inactives[Currently Inactive]))=1,"Inactive","Active"),""),"Active")</f>
        <v/>
      </c>
      <c r="C3289" s="16" t="str" cm="1">
        <f t="array" aca="1" ref="C3289" ca="1">IFERROR(_xlfn._xlws.FILTER(Inactives[Inactive On],(Inactives[Key]=J3289)*(Inactives[Currently Inactive]),""),"")</f>
        <v/>
      </c>
      <c r="D3289" s="16" t="str" cm="1">
        <f t="array" aca="1" ref="D3289" ca="1">IFERROR(INDEX(_xlfn.TEXTSPLIT(E3289," "),1),"")</f>
        <v/>
      </c>
      <c r="E3289" s="15" t="str" cm="1">
        <f t="array" aca="1" ref="E3289" ca="1">IFERROR(_xlfn._xlws.FILTER(merged_ranks,(merged_end_dates=DATE(9999,12,31))*(merged_names=A3289)),"")</f>
        <v/>
      </c>
      <c r="F3289" s="17" t="str">
        <f ca="1">_xlfn.XLOOKUP(J3289,Promotions[Promo Key],Promotions[Promo Date],"")</f>
        <v/>
      </c>
      <c r="G3289" s="18" t="str">
        <f t="shared" ca="1" si="215"/>
        <v/>
      </c>
      <c r="H3289" s="18" t="str">
        <f t="shared" ca="1" si="218"/>
        <v/>
      </c>
      <c r="I3289" s="17" t="str">
        <f>_xlfn.XLOOKUP(A3289,Students[Full Name],Students[Starting Rank],"")</f>
        <v/>
      </c>
      <c r="J3289" s="15" t="str">
        <f t="shared" ca="1" si="216"/>
        <v xml:space="preserve">: </v>
      </c>
      <c r="K3289" s="16" t="str">
        <f>_xlfn.XLOOKUP(A3289,Students[Full Name],Students[Start Date],"")</f>
        <v/>
      </c>
      <c r="L3289" s="18">
        <f t="shared" ca="1" si="217"/>
        <v>-1</v>
      </c>
      <c r="M3289" s="18" cm="1">
        <f t="array" aca="1" ref="M3289" ca="1">SUMPRODUCT(Inactives[Days Inactive]*(Inactives[Student]=A3289))/365</f>
        <v>0</v>
      </c>
      <c r="N3289" s="18" t="str" cm="1">
        <f t="array" ref="N3289">IF(LEN($A3289)&gt;0,SUMPRODUCT(($A3289=merged_names)*(_xlfn.TEXTAFTER(N$2, "At ")=merged_belt_colours)*merged_months_at_rank),"")</f>
        <v/>
      </c>
      <c r="O3289" s="18" t="str" cm="1">
        <f t="array" ref="O3289">IF(LEN($A3289)&gt;0,SUMPRODUCT(($A3289=merged_names)*(_xlfn.TEXTAFTER(O$2, "At ")=merged_belt_colours)*merged_months_at_rank),"")</f>
        <v/>
      </c>
      <c r="P3289" s="18" t="str" cm="1">
        <f t="array" ref="P3289">IF(LEN($A3289)&gt;0,SUMPRODUCT(($A3289=merged_names)*(_xlfn.TEXTAFTER(P$2, "At ")=merged_belt_colours)*merged_months_at_rank),"")</f>
        <v/>
      </c>
      <c r="Q3289" s="18" t="str" cm="1">
        <f t="array" ref="Q3289">IF(LEN($A3289)&gt;0,SUMPRODUCT(($A3289=merged_names)*(_xlfn.TEXTAFTER(Q$2, "At ")=merged_belt_colours)*merged_months_at_rank),"")</f>
        <v/>
      </c>
      <c r="R3289" s="18" t="str" cm="1">
        <f t="array" ref="R3289">IF(LEN($A3289)&gt;0,SUMPRODUCT(($A3289=merged_names)*(_xlfn.TEXTAFTER(R$2, "At ")=merged_belt_colours)*merged_months_at_rank),"")</f>
        <v/>
      </c>
    </row>
    <row r="3290" spans="1:18" x14ac:dyDescent="0.25">
      <c r="A3290"/>
      <c r="B3290" s="15" t="str" cm="1">
        <f t="array" ref="B3290">IFERROR(IF(LEN(A3290)&gt;0, IF(SUMPRODUCT((Inactives[Key]=J3290)*(Inactives[Currently Inactive]))=1,"Inactive","Active"),""),"Active")</f>
        <v/>
      </c>
      <c r="C3290" s="16" t="str" cm="1">
        <f t="array" aca="1" ref="C3290" ca="1">IFERROR(_xlfn._xlws.FILTER(Inactives[Inactive On],(Inactives[Key]=J3290)*(Inactives[Currently Inactive]),""),"")</f>
        <v/>
      </c>
      <c r="D3290" s="16" t="str" cm="1">
        <f t="array" aca="1" ref="D3290" ca="1">IFERROR(INDEX(_xlfn.TEXTSPLIT(E3290," "),1),"")</f>
        <v/>
      </c>
      <c r="E3290" s="15" t="str" cm="1">
        <f t="array" aca="1" ref="E3290" ca="1">IFERROR(_xlfn._xlws.FILTER(merged_ranks,(merged_end_dates=DATE(9999,12,31))*(merged_names=A3290)),"")</f>
        <v/>
      </c>
      <c r="F3290" s="17" t="str">
        <f ca="1">_xlfn.XLOOKUP(J3290,Promotions[Promo Key],Promotions[Promo Date],"")</f>
        <v/>
      </c>
      <c r="G3290" s="18" t="str">
        <f t="shared" ca="1" si="215"/>
        <v/>
      </c>
      <c r="H3290" s="18" t="str">
        <f t="shared" ca="1" si="218"/>
        <v/>
      </c>
      <c r="I3290" s="17" t="str">
        <f>_xlfn.XLOOKUP(A3290,Students[Full Name],Students[Starting Rank],"")</f>
        <v/>
      </c>
      <c r="J3290" s="15" t="str">
        <f t="shared" ca="1" si="216"/>
        <v xml:space="preserve">: </v>
      </c>
      <c r="K3290" s="16" t="str">
        <f>_xlfn.XLOOKUP(A3290,Students[Full Name],Students[Start Date],"")</f>
        <v/>
      </c>
      <c r="L3290" s="18">
        <f t="shared" ca="1" si="217"/>
        <v>-1</v>
      </c>
      <c r="M3290" s="18" cm="1">
        <f t="array" aca="1" ref="M3290" ca="1">SUMPRODUCT(Inactives[Days Inactive]*(Inactives[Student]=A3290))/365</f>
        <v>0</v>
      </c>
      <c r="N3290" s="18" t="str" cm="1">
        <f t="array" ref="N3290">IF(LEN($A3290)&gt;0,SUMPRODUCT(($A3290=merged_names)*(_xlfn.TEXTAFTER(N$2, "At ")=merged_belt_colours)*merged_months_at_rank),"")</f>
        <v/>
      </c>
      <c r="O3290" s="18" t="str" cm="1">
        <f t="array" ref="O3290">IF(LEN($A3290)&gt;0,SUMPRODUCT(($A3290=merged_names)*(_xlfn.TEXTAFTER(O$2, "At ")=merged_belt_colours)*merged_months_at_rank),"")</f>
        <v/>
      </c>
      <c r="P3290" s="18" t="str" cm="1">
        <f t="array" ref="P3290">IF(LEN($A3290)&gt;0,SUMPRODUCT(($A3290=merged_names)*(_xlfn.TEXTAFTER(P$2, "At ")=merged_belt_colours)*merged_months_at_rank),"")</f>
        <v/>
      </c>
      <c r="Q3290" s="18" t="str" cm="1">
        <f t="array" ref="Q3290">IF(LEN($A3290)&gt;0,SUMPRODUCT(($A3290=merged_names)*(_xlfn.TEXTAFTER(Q$2, "At ")=merged_belt_colours)*merged_months_at_rank),"")</f>
        <v/>
      </c>
      <c r="R3290" s="18" t="str" cm="1">
        <f t="array" ref="R3290">IF(LEN($A3290)&gt;0,SUMPRODUCT(($A3290=merged_names)*(_xlfn.TEXTAFTER(R$2, "At ")=merged_belt_colours)*merged_months_at_rank),"")</f>
        <v/>
      </c>
    </row>
    <row r="3291" spans="1:18" x14ac:dyDescent="0.25">
      <c r="A3291"/>
      <c r="B3291" s="15" t="str" cm="1">
        <f t="array" ref="B3291">IFERROR(IF(LEN(A3291)&gt;0, IF(SUMPRODUCT((Inactives[Key]=J3291)*(Inactives[Currently Inactive]))=1,"Inactive","Active"),""),"Active")</f>
        <v/>
      </c>
      <c r="C3291" s="16" t="str" cm="1">
        <f t="array" aca="1" ref="C3291" ca="1">IFERROR(_xlfn._xlws.FILTER(Inactives[Inactive On],(Inactives[Key]=J3291)*(Inactives[Currently Inactive]),""),"")</f>
        <v/>
      </c>
      <c r="D3291" s="16" t="str" cm="1">
        <f t="array" aca="1" ref="D3291" ca="1">IFERROR(INDEX(_xlfn.TEXTSPLIT(E3291," "),1),"")</f>
        <v/>
      </c>
      <c r="E3291" s="15" t="str" cm="1">
        <f t="array" aca="1" ref="E3291" ca="1">IFERROR(_xlfn._xlws.FILTER(merged_ranks,(merged_end_dates=DATE(9999,12,31))*(merged_names=A3291)),"")</f>
        <v/>
      </c>
      <c r="F3291" s="17" t="str">
        <f ca="1">_xlfn.XLOOKUP(J3291,Promotions[Promo Key],Promotions[Promo Date],"")</f>
        <v/>
      </c>
      <c r="G3291" s="18" t="str">
        <f t="shared" ca="1" si="215"/>
        <v/>
      </c>
      <c r="H3291" s="18" t="str">
        <f t="shared" ca="1" si="218"/>
        <v/>
      </c>
      <c r="I3291" s="17" t="str">
        <f>_xlfn.XLOOKUP(A3291,Students[Full Name],Students[Starting Rank],"")</f>
        <v/>
      </c>
      <c r="J3291" s="15" t="str">
        <f t="shared" ca="1" si="216"/>
        <v xml:space="preserve">: </v>
      </c>
      <c r="K3291" s="16" t="str">
        <f>_xlfn.XLOOKUP(A3291,Students[Full Name],Students[Start Date],"")</f>
        <v/>
      </c>
      <c r="L3291" s="18">
        <f t="shared" ca="1" si="217"/>
        <v>-1</v>
      </c>
      <c r="M3291" s="18" cm="1">
        <f t="array" aca="1" ref="M3291" ca="1">SUMPRODUCT(Inactives[Days Inactive]*(Inactives[Student]=A3291))/365</f>
        <v>0</v>
      </c>
      <c r="N3291" s="18" t="str" cm="1">
        <f t="array" ref="N3291">IF(LEN($A3291)&gt;0,SUMPRODUCT(($A3291=merged_names)*(_xlfn.TEXTAFTER(N$2, "At ")=merged_belt_colours)*merged_months_at_rank),"")</f>
        <v/>
      </c>
      <c r="O3291" s="18" t="str" cm="1">
        <f t="array" ref="O3291">IF(LEN($A3291)&gt;0,SUMPRODUCT(($A3291=merged_names)*(_xlfn.TEXTAFTER(O$2, "At ")=merged_belt_colours)*merged_months_at_rank),"")</f>
        <v/>
      </c>
      <c r="P3291" s="18" t="str" cm="1">
        <f t="array" ref="P3291">IF(LEN($A3291)&gt;0,SUMPRODUCT(($A3291=merged_names)*(_xlfn.TEXTAFTER(P$2, "At ")=merged_belt_colours)*merged_months_at_rank),"")</f>
        <v/>
      </c>
      <c r="Q3291" s="18" t="str" cm="1">
        <f t="array" ref="Q3291">IF(LEN($A3291)&gt;0,SUMPRODUCT(($A3291=merged_names)*(_xlfn.TEXTAFTER(Q$2, "At ")=merged_belt_colours)*merged_months_at_rank),"")</f>
        <v/>
      </c>
      <c r="R3291" s="18" t="str" cm="1">
        <f t="array" ref="R3291">IF(LEN($A3291)&gt;0,SUMPRODUCT(($A3291=merged_names)*(_xlfn.TEXTAFTER(R$2, "At ")=merged_belt_colours)*merged_months_at_rank),"")</f>
        <v/>
      </c>
    </row>
    <row r="3292" spans="1:18" x14ac:dyDescent="0.25">
      <c r="A3292"/>
      <c r="B3292" s="15" t="str" cm="1">
        <f t="array" ref="B3292">IFERROR(IF(LEN(A3292)&gt;0, IF(SUMPRODUCT((Inactives[Key]=J3292)*(Inactives[Currently Inactive]))=1,"Inactive","Active"),""),"Active")</f>
        <v/>
      </c>
      <c r="C3292" s="16" t="str" cm="1">
        <f t="array" aca="1" ref="C3292" ca="1">IFERROR(_xlfn._xlws.FILTER(Inactives[Inactive On],(Inactives[Key]=J3292)*(Inactives[Currently Inactive]),""),"")</f>
        <v/>
      </c>
      <c r="D3292" s="16" t="str" cm="1">
        <f t="array" aca="1" ref="D3292" ca="1">IFERROR(INDEX(_xlfn.TEXTSPLIT(E3292," "),1),"")</f>
        <v/>
      </c>
      <c r="E3292" s="15" t="str" cm="1">
        <f t="array" aca="1" ref="E3292" ca="1">IFERROR(_xlfn._xlws.FILTER(merged_ranks,(merged_end_dates=DATE(9999,12,31))*(merged_names=A3292)),"")</f>
        <v/>
      </c>
      <c r="F3292" s="17" t="str">
        <f ca="1">_xlfn.XLOOKUP(J3292,Promotions[Promo Key],Promotions[Promo Date],"")</f>
        <v/>
      </c>
      <c r="G3292" s="18" t="str">
        <f t="shared" ref="G3292:G3355" ca="1" si="219">IFERROR((TODAY()-F3292)/30.5, "")</f>
        <v/>
      </c>
      <c r="H3292" s="18" t="str">
        <f t="shared" ca="1" si="218"/>
        <v/>
      </c>
      <c r="I3292" s="17" t="str">
        <f>_xlfn.XLOOKUP(A3292,Students[Full Name],Students[Starting Rank],"")</f>
        <v/>
      </c>
      <c r="J3292" s="15" t="str">
        <f t="shared" ref="J3292:J3355" ca="1" si="220">A3292&amp;": "&amp;E3292</f>
        <v xml:space="preserve">: </v>
      </c>
      <c r="K3292" s="16" t="str">
        <f>_xlfn.XLOOKUP(A3292,Students[Full Name],Students[Start Date],"")</f>
        <v/>
      </c>
      <c r="L3292" s="18">
        <f t="shared" ref="L3292:L3355" ca="1" si="221">IF(LEN(C3292)&gt;0,(TODAY()-C3292)/30.5,-1)</f>
        <v>-1</v>
      </c>
      <c r="M3292" s="18" cm="1">
        <f t="array" aca="1" ref="M3292" ca="1">SUMPRODUCT(Inactives[Days Inactive]*(Inactives[Student]=A3292))/365</f>
        <v>0</v>
      </c>
      <c r="N3292" s="18" t="str" cm="1">
        <f t="array" ref="N3292">IF(LEN($A3292)&gt;0,SUMPRODUCT(($A3292=merged_names)*(_xlfn.TEXTAFTER(N$2, "At ")=merged_belt_colours)*merged_months_at_rank),"")</f>
        <v/>
      </c>
      <c r="O3292" s="18" t="str" cm="1">
        <f t="array" ref="O3292">IF(LEN($A3292)&gt;0,SUMPRODUCT(($A3292=merged_names)*(_xlfn.TEXTAFTER(O$2, "At ")=merged_belt_colours)*merged_months_at_rank),"")</f>
        <v/>
      </c>
      <c r="P3292" s="18" t="str" cm="1">
        <f t="array" ref="P3292">IF(LEN($A3292)&gt;0,SUMPRODUCT(($A3292=merged_names)*(_xlfn.TEXTAFTER(P$2, "At ")=merged_belt_colours)*merged_months_at_rank),"")</f>
        <v/>
      </c>
      <c r="Q3292" s="18" t="str" cm="1">
        <f t="array" ref="Q3292">IF(LEN($A3292)&gt;0,SUMPRODUCT(($A3292=merged_names)*(_xlfn.TEXTAFTER(Q$2, "At ")=merged_belt_colours)*merged_months_at_rank),"")</f>
        <v/>
      </c>
      <c r="R3292" s="18" t="str" cm="1">
        <f t="array" ref="R3292">IF(LEN($A3292)&gt;0,SUMPRODUCT(($A3292=merged_names)*(_xlfn.TEXTAFTER(R$2, "At ")=merged_belt_colours)*merged_months_at_rank),"")</f>
        <v/>
      </c>
    </row>
    <row r="3293" spans="1:18" x14ac:dyDescent="0.25">
      <c r="A3293"/>
      <c r="B3293" s="15" t="str" cm="1">
        <f t="array" ref="B3293">IFERROR(IF(LEN(A3293)&gt;0, IF(SUMPRODUCT((Inactives[Key]=J3293)*(Inactives[Currently Inactive]))=1,"Inactive","Active"),""),"Active")</f>
        <v/>
      </c>
      <c r="C3293" s="16" t="str" cm="1">
        <f t="array" aca="1" ref="C3293" ca="1">IFERROR(_xlfn._xlws.FILTER(Inactives[Inactive On],(Inactives[Key]=J3293)*(Inactives[Currently Inactive]),""),"")</f>
        <v/>
      </c>
      <c r="D3293" s="16" t="str" cm="1">
        <f t="array" aca="1" ref="D3293" ca="1">IFERROR(INDEX(_xlfn.TEXTSPLIT(E3293," "),1),"")</f>
        <v/>
      </c>
      <c r="E3293" s="15" t="str" cm="1">
        <f t="array" aca="1" ref="E3293" ca="1">IFERROR(_xlfn._xlws.FILTER(merged_ranks,(merged_end_dates=DATE(9999,12,31))*(merged_names=A3293)),"")</f>
        <v/>
      </c>
      <c r="F3293" s="17" t="str">
        <f ca="1">_xlfn.XLOOKUP(J3293,Promotions[Promo Key],Promotions[Promo Date],"")</f>
        <v/>
      </c>
      <c r="G3293" s="18" t="str">
        <f t="shared" ca="1" si="219"/>
        <v/>
      </c>
      <c r="H3293" s="18" t="str">
        <f t="shared" ca="1" si="218"/>
        <v/>
      </c>
      <c r="I3293" s="17" t="str">
        <f>_xlfn.XLOOKUP(A3293,Students[Full Name],Students[Starting Rank],"")</f>
        <v/>
      </c>
      <c r="J3293" s="15" t="str">
        <f t="shared" ca="1" si="220"/>
        <v xml:space="preserve">: </v>
      </c>
      <c r="K3293" s="16" t="str">
        <f>_xlfn.XLOOKUP(A3293,Students[Full Name],Students[Start Date],"")</f>
        <v/>
      </c>
      <c r="L3293" s="18">
        <f t="shared" ca="1" si="221"/>
        <v>-1</v>
      </c>
      <c r="M3293" s="18" cm="1">
        <f t="array" aca="1" ref="M3293" ca="1">SUMPRODUCT(Inactives[Days Inactive]*(Inactives[Student]=A3293))/365</f>
        <v>0</v>
      </c>
      <c r="N3293" s="18" t="str" cm="1">
        <f t="array" ref="N3293">IF(LEN($A3293)&gt;0,SUMPRODUCT(($A3293=merged_names)*(_xlfn.TEXTAFTER(N$2, "At ")=merged_belt_colours)*merged_months_at_rank),"")</f>
        <v/>
      </c>
      <c r="O3293" s="18" t="str" cm="1">
        <f t="array" ref="O3293">IF(LEN($A3293)&gt;0,SUMPRODUCT(($A3293=merged_names)*(_xlfn.TEXTAFTER(O$2, "At ")=merged_belt_colours)*merged_months_at_rank),"")</f>
        <v/>
      </c>
      <c r="P3293" s="18" t="str" cm="1">
        <f t="array" ref="P3293">IF(LEN($A3293)&gt;0,SUMPRODUCT(($A3293=merged_names)*(_xlfn.TEXTAFTER(P$2, "At ")=merged_belt_colours)*merged_months_at_rank),"")</f>
        <v/>
      </c>
      <c r="Q3293" s="18" t="str" cm="1">
        <f t="array" ref="Q3293">IF(LEN($A3293)&gt;0,SUMPRODUCT(($A3293=merged_names)*(_xlfn.TEXTAFTER(Q$2, "At ")=merged_belt_colours)*merged_months_at_rank),"")</f>
        <v/>
      </c>
      <c r="R3293" s="18" t="str" cm="1">
        <f t="array" ref="R3293">IF(LEN($A3293)&gt;0,SUMPRODUCT(($A3293=merged_names)*(_xlfn.TEXTAFTER(R$2, "At ")=merged_belt_colours)*merged_months_at_rank),"")</f>
        <v/>
      </c>
    </row>
    <row r="3294" spans="1:18" x14ac:dyDescent="0.25">
      <c r="A3294"/>
      <c r="B3294" s="15" t="str" cm="1">
        <f t="array" ref="B3294">IFERROR(IF(LEN(A3294)&gt;0, IF(SUMPRODUCT((Inactives[Key]=J3294)*(Inactives[Currently Inactive]))=1,"Inactive","Active"),""),"Active")</f>
        <v/>
      </c>
      <c r="C3294" s="16" t="str" cm="1">
        <f t="array" aca="1" ref="C3294" ca="1">IFERROR(_xlfn._xlws.FILTER(Inactives[Inactive On],(Inactives[Key]=J3294)*(Inactives[Currently Inactive]),""),"")</f>
        <v/>
      </c>
      <c r="D3294" s="16" t="str" cm="1">
        <f t="array" aca="1" ref="D3294" ca="1">IFERROR(INDEX(_xlfn.TEXTSPLIT(E3294," "),1),"")</f>
        <v/>
      </c>
      <c r="E3294" s="15" t="str" cm="1">
        <f t="array" aca="1" ref="E3294" ca="1">IFERROR(_xlfn._xlws.FILTER(merged_ranks,(merged_end_dates=DATE(9999,12,31))*(merged_names=A3294)),"")</f>
        <v/>
      </c>
      <c r="F3294" s="17" t="str">
        <f ca="1">_xlfn.XLOOKUP(J3294,Promotions[Promo Key],Promotions[Promo Date],"")</f>
        <v/>
      </c>
      <c r="G3294" s="18" t="str">
        <f t="shared" ca="1" si="219"/>
        <v/>
      </c>
      <c r="H3294" s="18" t="str">
        <f t="shared" ca="1" si="218"/>
        <v/>
      </c>
      <c r="I3294" s="17" t="str">
        <f>_xlfn.XLOOKUP(A3294,Students[Full Name],Students[Starting Rank],"")</f>
        <v/>
      </c>
      <c r="J3294" s="15" t="str">
        <f t="shared" ca="1" si="220"/>
        <v xml:space="preserve">: </v>
      </c>
      <c r="K3294" s="16" t="str">
        <f>_xlfn.XLOOKUP(A3294,Students[Full Name],Students[Start Date],"")</f>
        <v/>
      </c>
      <c r="L3294" s="18">
        <f t="shared" ca="1" si="221"/>
        <v>-1</v>
      </c>
      <c r="M3294" s="18" cm="1">
        <f t="array" aca="1" ref="M3294" ca="1">SUMPRODUCT(Inactives[Days Inactive]*(Inactives[Student]=A3294))/365</f>
        <v>0</v>
      </c>
      <c r="N3294" s="18" t="str" cm="1">
        <f t="array" ref="N3294">IF(LEN($A3294)&gt;0,SUMPRODUCT(($A3294=merged_names)*(_xlfn.TEXTAFTER(N$2, "At ")=merged_belt_colours)*merged_months_at_rank),"")</f>
        <v/>
      </c>
      <c r="O3294" s="18" t="str" cm="1">
        <f t="array" ref="O3294">IF(LEN($A3294)&gt;0,SUMPRODUCT(($A3294=merged_names)*(_xlfn.TEXTAFTER(O$2, "At ")=merged_belt_colours)*merged_months_at_rank),"")</f>
        <v/>
      </c>
      <c r="P3294" s="18" t="str" cm="1">
        <f t="array" ref="P3294">IF(LEN($A3294)&gt;0,SUMPRODUCT(($A3294=merged_names)*(_xlfn.TEXTAFTER(P$2, "At ")=merged_belt_colours)*merged_months_at_rank),"")</f>
        <v/>
      </c>
      <c r="Q3294" s="18" t="str" cm="1">
        <f t="array" ref="Q3294">IF(LEN($A3294)&gt;0,SUMPRODUCT(($A3294=merged_names)*(_xlfn.TEXTAFTER(Q$2, "At ")=merged_belt_colours)*merged_months_at_rank),"")</f>
        <v/>
      </c>
      <c r="R3294" s="18" t="str" cm="1">
        <f t="array" ref="R3294">IF(LEN($A3294)&gt;0,SUMPRODUCT(($A3294=merged_names)*(_xlfn.TEXTAFTER(R$2, "At ")=merged_belt_colours)*merged_months_at_rank),"")</f>
        <v/>
      </c>
    </row>
    <row r="3295" spans="1:18" x14ac:dyDescent="0.25">
      <c r="A3295"/>
      <c r="B3295" s="15" t="str" cm="1">
        <f t="array" ref="B3295">IFERROR(IF(LEN(A3295)&gt;0, IF(SUMPRODUCT((Inactives[Key]=J3295)*(Inactives[Currently Inactive]))=1,"Inactive","Active"),""),"Active")</f>
        <v/>
      </c>
      <c r="C3295" s="16" t="str" cm="1">
        <f t="array" aca="1" ref="C3295" ca="1">IFERROR(_xlfn._xlws.FILTER(Inactives[Inactive On],(Inactives[Key]=J3295)*(Inactives[Currently Inactive]),""),"")</f>
        <v/>
      </c>
      <c r="D3295" s="16" t="str" cm="1">
        <f t="array" aca="1" ref="D3295" ca="1">IFERROR(INDEX(_xlfn.TEXTSPLIT(E3295," "),1),"")</f>
        <v/>
      </c>
      <c r="E3295" s="15" t="str" cm="1">
        <f t="array" aca="1" ref="E3295" ca="1">IFERROR(_xlfn._xlws.FILTER(merged_ranks,(merged_end_dates=DATE(9999,12,31))*(merged_names=A3295)),"")</f>
        <v/>
      </c>
      <c r="F3295" s="17" t="str">
        <f ca="1">_xlfn.XLOOKUP(J3295,Promotions[Promo Key],Promotions[Promo Date],"")</f>
        <v/>
      </c>
      <c r="G3295" s="18" t="str">
        <f t="shared" ca="1" si="219"/>
        <v/>
      </c>
      <c r="H3295" s="18" t="str">
        <f t="shared" ca="1" si="218"/>
        <v/>
      </c>
      <c r="I3295" s="17" t="str">
        <f>_xlfn.XLOOKUP(A3295,Students[Full Name],Students[Starting Rank],"")</f>
        <v/>
      </c>
      <c r="J3295" s="15" t="str">
        <f t="shared" ca="1" si="220"/>
        <v xml:space="preserve">: </v>
      </c>
      <c r="K3295" s="16" t="str">
        <f>_xlfn.XLOOKUP(A3295,Students[Full Name],Students[Start Date],"")</f>
        <v/>
      </c>
      <c r="L3295" s="18">
        <f t="shared" ca="1" si="221"/>
        <v>-1</v>
      </c>
      <c r="M3295" s="18" cm="1">
        <f t="array" aca="1" ref="M3295" ca="1">SUMPRODUCT(Inactives[Days Inactive]*(Inactives[Student]=A3295))/365</f>
        <v>0</v>
      </c>
      <c r="N3295" s="18" t="str" cm="1">
        <f t="array" ref="N3295">IF(LEN($A3295)&gt;0,SUMPRODUCT(($A3295=merged_names)*(_xlfn.TEXTAFTER(N$2, "At ")=merged_belt_colours)*merged_months_at_rank),"")</f>
        <v/>
      </c>
      <c r="O3295" s="18" t="str" cm="1">
        <f t="array" ref="O3295">IF(LEN($A3295)&gt;0,SUMPRODUCT(($A3295=merged_names)*(_xlfn.TEXTAFTER(O$2, "At ")=merged_belt_colours)*merged_months_at_rank),"")</f>
        <v/>
      </c>
      <c r="P3295" s="18" t="str" cm="1">
        <f t="array" ref="P3295">IF(LEN($A3295)&gt;0,SUMPRODUCT(($A3295=merged_names)*(_xlfn.TEXTAFTER(P$2, "At ")=merged_belt_colours)*merged_months_at_rank),"")</f>
        <v/>
      </c>
      <c r="Q3295" s="18" t="str" cm="1">
        <f t="array" ref="Q3295">IF(LEN($A3295)&gt;0,SUMPRODUCT(($A3295=merged_names)*(_xlfn.TEXTAFTER(Q$2, "At ")=merged_belt_colours)*merged_months_at_rank),"")</f>
        <v/>
      </c>
      <c r="R3295" s="18" t="str" cm="1">
        <f t="array" ref="R3295">IF(LEN($A3295)&gt;0,SUMPRODUCT(($A3295=merged_names)*(_xlfn.TEXTAFTER(R$2, "At ")=merged_belt_colours)*merged_months_at_rank),"")</f>
        <v/>
      </c>
    </row>
    <row r="3296" spans="1:18" x14ac:dyDescent="0.25">
      <c r="A3296"/>
      <c r="B3296" s="15" t="str" cm="1">
        <f t="array" ref="B3296">IFERROR(IF(LEN(A3296)&gt;0, IF(SUMPRODUCT((Inactives[Key]=J3296)*(Inactives[Currently Inactive]))=1,"Inactive","Active"),""),"Active")</f>
        <v/>
      </c>
      <c r="C3296" s="16" t="str" cm="1">
        <f t="array" aca="1" ref="C3296" ca="1">IFERROR(_xlfn._xlws.FILTER(Inactives[Inactive On],(Inactives[Key]=J3296)*(Inactives[Currently Inactive]),""),"")</f>
        <v/>
      </c>
      <c r="D3296" s="16" t="str" cm="1">
        <f t="array" aca="1" ref="D3296" ca="1">IFERROR(INDEX(_xlfn.TEXTSPLIT(E3296," "),1),"")</f>
        <v/>
      </c>
      <c r="E3296" s="15" t="str" cm="1">
        <f t="array" aca="1" ref="E3296" ca="1">IFERROR(_xlfn._xlws.FILTER(merged_ranks,(merged_end_dates=DATE(9999,12,31))*(merged_names=A3296)),"")</f>
        <v/>
      </c>
      <c r="F3296" s="17" t="str">
        <f ca="1">_xlfn.XLOOKUP(J3296,Promotions[Promo Key],Promotions[Promo Date],"")</f>
        <v/>
      </c>
      <c r="G3296" s="18" t="str">
        <f t="shared" ca="1" si="219"/>
        <v/>
      </c>
      <c r="H3296" s="18" t="str">
        <f t="shared" ca="1" si="218"/>
        <v/>
      </c>
      <c r="I3296" s="17" t="str">
        <f>_xlfn.XLOOKUP(A3296,Students[Full Name],Students[Starting Rank],"")</f>
        <v/>
      </c>
      <c r="J3296" s="15" t="str">
        <f t="shared" ca="1" si="220"/>
        <v xml:space="preserve">: </v>
      </c>
      <c r="K3296" s="16" t="str">
        <f>_xlfn.XLOOKUP(A3296,Students[Full Name],Students[Start Date],"")</f>
        <v/>
      </c>
      <c r="L3296" s="18">
        <f t="shared" ca="1" si="221"/>
        <v>-1</v>
      </c>
      <c r="M3296" s="18" cm="1">
        <f t="array" aca="1" ref="M3296" ca="1">SUMPRODUCT(Inactives[Days Inactive]*(Inactives[Student]=A3296))/365</f>
        <v>0</v>
      </c>
      <c r="N3296" s="18" t="str" cm="1">
        <f t="array" ref="N3296">IF(LEN($A3296)&gt;0,SUMPRODUCT(($A3296=merged_names)*(_xlfn.TEXTAFTER(N$2, "At ")=merged_belt_colours)*merged_months_at_rank),"")</f>
        <v/>
      </c>
      <c r="O3296" s="18" t="str" cm="1">
        <f t="array" ref="O3296">IF(LEN($A3296)&gt;0,SUMPRODUCT(($A3296=merged_names)*(_xlfn.TEXTAFTER(O$2, "At ")=merged_belt_colours)*merged_months_at_rank),"")</f>
        <v/>
      </c>
      <c r="P3296" s="18" t="str" cm="1">
        <f t="array" ref="P3296">IF(LEN($A3296)&gt;0,SUMPRODUCT(($A3296=merged_names)*(_xlfn.TEXTAFTER(P$2, "At ")=merged_belt_colours)*merged_months_at_rank),"")</f>
        <v/>
      </c>
      <c r="Q3296" s="18" t="str" cm="1">
        <f t="array" ref="Q3296">IF(LEN($A3296)&gt;0,SUMPRODUCT(($A3296=merged_names)*(_xlfn.TEXTAFTER(Q$2, "At ")=merged_belt_colours)*merged_months_at_rank),"")</f>
        <v/>
      </c>
      <c r="R3296" s="18" t="str" cm="1">
        <f t="array" ref="R3296">IF(LEN($A3296)&gt;0,SUMPRODUCT(($A3296=merged_names)*(_xlfn.TEXTAFTER(R$2, "At ")=merged_belt_colours)*merged_months_at_rank),"")</f>
        <v/>
      </c>
    </row>
    <row r="3297" spans="1:18" x14ac:dyDescent="0.25">
      <c r="A3297"/>
      <c r="B3297" s="15" t="str" cm="1">
        <f t="array" ref="B3297">IFERROR(IF(LEN(A3297)&gt;0, IF(SUMPRODUCT((Inactives[Key]=J3297)*(Inactives[Currently Inactive]))=1,"Inactive","Active"),""),"Active")</f>
        <v/>
      </c>
      <c r="C3297" s="16" t="str" cm="1">
        <f t="array" aca="1" ref="C3297" ca="1">IFERROR(_xlfn._xlws.FILTER(Inactives[Inactive On],(Inactives[Key]=J3297)*(Inactives[Currently Inactive]),""),"")</f>
        <v/>
      </c>
      <c r="D3297" s="16" t="str" cm="1">
        <f t="array" aca="1" ref="D3297" ca="1">IFERROR(INDEX(_xlfn.TEXTSPLIT(E3297," "),1),"")</f>
        <v/>
      </c>
      <c r="E3297" s="15" t="str" cm="1">
        <f t="array" aca="1" ref="E3297" ca="1">IFERROR(_xlfn._xlws.FILTER(merged_ranks,(merged_end_dates=DATE(9999,12,31))*(merged_names=A3297)),"")</f>
        <v/>
      </c>
      <c r="F3297" s="17" t="str">
        <f ca="1">_xlfn.XLOOKUP(J3297,Promotions[Promo Key],Promotions[Promo Date],"")</f>
        <v/>
      </c>
      <c r="G3297" s="18" t="str">
        <f t="shared" ca="1" si="219"/>
        <v/>
      </c>
      <c r="H3297" s="18" t="str">
        <f t="shared" ca="1" si="218"/>
        <v/>
      </c>
      <c r="I3297" s="17" t="str">
        <f>_xlfn.XLOOKUP(A3297,Students[Full Name],Students[Starting Rank],"")</f>
        <v/>
      </c>
      <c r="J3297" s="15" t="str">
        <f t="shared" ca="1" si="220"/>
        <v xml:space="preserve">: </v>
      </c>
      <c r="K3297" s="16" t="str">
        <f>_xlfn.XLOOKUP(A3297,Students[Full Name],Students[Start Date],"")</f>
        <v/>
      </c>
      <c r="L3297" s="18">
        <f t="shared" ca="1" si="221"/>
        <v>-1</v>
      </c>
      <c r="M3297" s="18" cm="1">
        <f t="array" aca="1" ref="M3297" ca="1">SUMPRODUCT(Inactives[Days Inactive]*(Inactives[Student]=A3297))/365</f>
        <v>0</v>
      </c>
      <c r="N3297" s="18" t="str" cm="1">
        <f t="array" ref="N3297">IF(LEN($A3297)&gt;0,SUMPRODUCT(($A3297=merged_names)*(_xlfn.TEXTAFTER(N$2, "At ")=merged_belt_colours)*merged_months_at_rank),"")</f>
        <v/>
      </c>
      <c r="O3297" s="18" t="str" cm="1">
        <f t="array" ref="O3297">IF(LEN($A3297)&gt;0,SUMPRODUCT(($A3297=merged_names)*(_xlfn.TEXTAFTER(O$2, "At ")=merged_belt_colours)*merged_months_at_rank),"")</f>
        <v/>
      </c>
      <c r="P3297" s="18" t="str" cm="1">
        <f t="array" ref="P3297">IF(LEN($A3297)&gt;0,SUMPRODUCT(($A3297=merged_names)*(_xlfn.TEXTAFTER(P$2, "At ")=merged_belt_colours)*merged_months_at_rank),"")</f>
        <v/>
      </c>
      <c r="Q3297" s="18" t="str" cm="1">
        <f t="array" ref="Q3297">IF(LEN($A3297)&gt;0,SUMPRODUCT(($A3297=merged_names)*(_xlfn.TEXTAFTER(Q$2, "At ")=merged_belt_colours)*merged_months_at_rank),"")</f>
        <v/>
      </c>
      <c r="R3297" s="18" t="str" cm="1">
        <f t="array" ref="R3297">IF(LEN($A3297)&gt;0,SUMPRODUCT(($A3297=merged_names)*(_xlfn.TEXTAFTER(R$2, "At ")=merged_belt_colours)*merged_months_at_rank),"")</f>
        <v/>
      </c>
    </row>
    <row r="3298" spans="1:18" x14ac:dyDescent="0.25">
      <c r="A3298"/>
      <c r="B3298" s="15" t="str" cm="1">
        <f t="array" ref="B3298">IFERROR(IF(LEN(A3298)&gt;0, IF(SUMPRODUCT((Inactives[Key]=J3298)*(Inactives[Currently Inactive]))=1,"Inactive","Active"),""),"Active")</f>
        <v/>
      </c>
      <c r="C3298" s="16" t="str" cm="1">
        <f t="array" aca="1" ref="C3298" ca="1">IFERROR(_xlfn._xlws.FILTER(Inactives[Inactive On],(Inactives[Key]=J3298)*(Inactives[Currently Inactive]),""),"")</f>
        <v/>
      </c>
      <c r="D3298" s="16" t="str" cm="1">
        <f t="array" aca="1" ref="D3298" ca="1">IFERROR(INDEX(_xlfn.TEXTSPLIT(E3298," "),1),"")</f>
        <v/>
      </c>
      <c r="E3298" s="15" t="str" cm="1">
        <f t="array" aca="1" ref="E3298" ca="1">IFERROR(_xlfn._xlws.FILTER(merged_ranks,(merged_end_dates=DATE(9999,12,31))*(merged_names=A3298)),"")</f>
        <v/>
      </c>
      <c r="F3298" s="17" t="str">
        <f ca="1">_xlfn.XLOOKUP(J3298,Promotions[Promo Key],Promotions[Promo Date],"")</f>
        <v/>
      </c>
      <c r="G3298" s="18" t="str">
        <f t="shared" ca="1" si="219"/>
        <v/>
      </c>
      <c r="H3298" s="18" t="str">
        <f t="shared" ca="1" si="218"/>
        <v/>
      </c>
      <c r="I3298" s="17" t="str">
        <f>_xlfn.XLOOKUP(A3298,Students[Full Name],Students[Starting Rank],"")</f>
        <v/>
      </c>
      <c r="J3298" s="15" t="str">
        <f t="shared" ca="1" si="220"/>
        <v xml:space="preserve">: </v>
      </c>
      <c r="K3298" s="16" t="str">
        <f>_xlfn.XLOOKUP(A3298,Students[Full Name],Students[Start Date],"")</f>
        <v/>
      </c>
      <c r="L3298" s="18">
        <f t="shared" ca="1" si="221"/>
        <v>-1</v>
      </c>
      <c r="M3298" s="18" cm="1">
        <f t="array" aca="1" ref="M3298" ca="1">SUMPRODUCT(Inactives[Days Inactive]*(Inactives[Student]=A3298))/365</f>
        <v>0</v>
      </c>
      <c r="N3298" s="18" t="str" cm="1">
        <f t="array" ref="N3298">IF(LEN($A3298)&gt;0,SUMPRODUCT(($A3298=merged_names)*(_xlfn.TEXTAFTER(N$2, "At ")=merged_belt_colours)*merged_months_at_rank),"")</f>
        <v/>
      </c>
      <c r="O3298" s="18" t="str" cm="1">
        <f t="array" ref="O3298">IF(LEN($A3298)&gt;0,SUMPRODUCT(($A3298=merged_names)*(_xlfn.TEXTAFTER(O$2, "At ")=merged_belt_colours)*merged_months_at_rank),"")</f>
        <v/>
      </c>
      <c r="P3298" s="18" t="str" cm="1">
        <f t="array" ref="P3298">IF(LEN($A3298)&gt;0,SUMPRODUCT(($A3298=merged_names)*(_xlfn.TEXTAFTER(P$2, "At ")=merged_belt_colours)*merged_months_at_rank),"")</f>
        <v/>
      </c>
      <c r="Q3298" s="18" t="str" cm="1">
        <f t="array" ref="Q3298">IF(LEN($A3298)&gt;0,SUMPRODUCT(($A3298=merged_names)*(_xlfn.TEXTAFTER(Q$2, "At ")=merged_belt_colours)*merged_months_at_rank),"")</f>
        <v/>
      </c>
      <c r="R3298" s="18" t="str" cm="1">
        <f t="array" ref="R3298">IF(LEN($A3298)&gt;0,SUMPRODUCT(($A3298=merged_names)*(_xlfn.TEXTAFTER(R$2, "At ")=merged_belt_colours)*merged_months_at_rank),"")</f>
        <v/>
      </c>
    </row>
    <row r="3299" spans="1:18" x14ac:dyDescent="0.25">
      <c r="A3299"/>
      <c r="B3299" s="15" t="str" cm="1">
        <f t="array" ref="B3299">IFERROR(IF(LEN(A3299)&gt;0, IF(SUMPRODUCT((Inactives[Key]=J3299)*(Inactives[Currently Inactive]))=1,"Inactive","Active"),""),"Active")</f>
        <v/>
      </c>
      <c r="C3299" s="16" t="str" cm="1">
        <f t="array" aca="1" ref="C3299" ca="1">IFERROR(_xlfn._xlws.FILTER(Inactives[Inactive On],(Inactives[Key]=J3299)*(Inactives[Currently Inactive]),""),"")</f>
        <v/>
      </c>
      <c r="D3299" s="16" t="str" cm="1">
        <f t="array" aca="1" ref="D3299" ca="1">IFERROR(INDEX(_xlfn.TEXTSPLIT(E3299," "),1),"")</f>
        <v/>
      </c>
      <c r="E3299" s="15" t="str" cm="1">
        <f t="array" aca="1" ref="E3299" ca="1">IFERROR(_xlfn._xlws.FILTER(merged_ranks,(merged_end_dates=DATE(9999,12,31))*(merged_names=A3299)),"")</f>
        <v/>
      </c>
      <c r="F3299" s="17" t="str">
        <f ca="1">_xlfn.XLOOKUP(J3299,Promotions[Promo Key],Promotions[Promo Date],"")</f>
        <v/>
      </c>
      <c r="G3299" s="18" t="str">
        <f t="shared" ca="1" si="219"/>
        <v/>
      </c>
      <c r="H3299" s="18" t="str">
        <f t="shared" ca="1" si="218"/>
        <v/>
      </c>
      <c r="I3299" s="17" t="str">
        <f>_xlfn.XLOOKUP(A3299,Students[Full Name],Students[Starting Rank],"")</f>
        <v/>
      </c>
      <c r="J3299" s="15" t="str">
        <f t="shared" ca="1" si="220"/>
        <v xml:space="preserve">: </v>
      </c>
      <c r="K3299" s="16" t="str">
        <f>_xlfn.XLOOKUP(A3299,Students[Full Name],Students[Start Date],"")</f>
        <v/>
      </c>
      <c r="L3299" s="18">
        <f t="shared" ca="1" si="221"/>
        <v>-1</v>
      </c>
      <c r="M3299" s="18" cm="1">
        <f t="array" aca="1" ref="M3299" ca="1">SUMPRODUCT(Inactives[Days Inactive]*(Inactives[Student]=A3299))/365</f>
        <v>0</v>
      </c>
      <c r="N3299" s="18" t="str" cm="1">
        <f t="array" ref="N3299">IF(LEN($A3299)&gt;0,SUMPRODUCT(($A3299=merged_names)*(_xlfn.TEXTAFTER(N$2, "At ")=merged_belt_colours)*merged_months_at_rank),"")</f>
        <v/>
      </c>
      <c r="O3299" s="18" t="str" cm="1">
        <f t="array" ref="O3299">IF(LEN($A3299)&gt;0,SUMPRODUCT(($A3299=merged_names)*(_xlfn.TEXTAFTER(O$2, "At ")=merged_belt_colours)*merged_months_at_rank),"")</f>
        <v/>
      </c>
      <c r="P3299" s="18" t="str" cm="1">
        <f t="array" ref="P3299">IF(LEN($A3299)&gt;0,SUMPRODUCT(($A3299=merged_names)*(_xlfn.TEXTAFTER(P$2, "At ")=merged_belt_colours)*merged_months_at_rank),"")</f>
        <v/>
      </c>
      <c r="Q3299" s="18" t="str" cm="1">
        <f t="array" ref="Q3299">IF(LEN($A3299)&gt;0,SUMPRODUCT(($A3299=merged_names)*(_xlfn.TEXTAFTER(Q$2, "At ")=merged_belt_colours)*merged_months_at_rank),"")</f>
        <v/>
      </c>
      <c r="R3299" s="18" t="str" cm="1">
        <f t="array" ref="R3299">IF(LEN($A3299)&gt;0,SUMPRODUCT(($A3299=merged_names)*(_xlfn.TEXTAFTER(R$2, "At ")=merged_belt_colours)*merged_months_at_rank),"")</f>
        <v/>
      </c>
    </row>
    <row r="3300" spans="1:18" x14ac:dyDescent="0.25">
      <c r="A3300"/>
      <c r="B3300" s="15" t="str" cm="1">
        <f t="array" ref="B3300">IFERROR(IF(LEN(A3300)&gt;0, IF(SUMPRODUCT((Inactives[Key]=J3300)*(Inactives[Currently Inactive]))=1,"Inactive","Active"),""),"Active")</f>
        <v/>
      </c>
      <c r="C3300" s="16" t="str" cm="1">
        <f t="array" aca="1" ref="C3300" ca="1">IFERROR(_xlfn._xlws.FILTER(Inactives[Inactive On],(Inactives[Key]=J3300)*(Inactives[Currently Inactive]),""),"")</f>
        <v/>
      </c>
      <c r="D3300" s="16" t="str" cm="1">
        <f t="array" aca="1" ref="D3300" ca="1">IFERROR(INDEX(_xlfn.TEXTSPLIT(E3300," "),1),"")</f>
        <v/>
      </c>
      <c r="E3300" s="15" t="str" cm="1">
        <f t="array" aca="1" ref="E3300" ca="1">IFERROR(_xlfn._xlws.FILTER(merged_ranks,(merged_end_dates=DATE(9999,12,31))*(merged_names=A3300)),"")</f>
        <v/>
      </c>
      <c r="F3300" s="17" t="str">
        <f ca="1">_xlfn.XLOOKUP(J3300,Promotions[Promo Key],Promotions[Promo Date],"")</f>
        <v/>
      </c>
      <c r="G3300" s="18" t="str">
        <f t="shared" ca="1" si="219"/>
        <v/>
      </c>
      <c r="H3300" s="18" t="str">
        <f t="shared" ca="1" si="218"/>
        <v/>
      </c>
      <c r="I3300" s="17" t="str">
        <f>_xlfn.XLOOKUP(A3300,Students[Full Name],Students[Starting Rank],"")</f>
        <v/>
      </c>
      <c r="J3300" s="15" t="str">
        <f t="shared" ca="1" si="220"/>
        <v xml:space="preserve">: </v>
      </c>
      <c r="K3300" s="16" t="str">
        <f>_xlfn.XLOOKUP(A3300,Students[Full Name],Students[Start Date],"")</f>
        <v/>
      </c>
      <c r="L3300" s="18">
        <f t="shared" ca="1" si="221"/>
        <v>-1</v>
      </c>
      <c r="M3300" s="18" cm="1">
        <f t="array" aca="1" ref="M3300" ca="1">SUMPRODUCT(Inactives[Days Inactive]*(Inactives[Student]=A3300))/365</f>
        <v>0</v>
      </c>
      <c r="N3300" s="18" t="str" cm="1">
        <f t="array" ref="N3300">IF(LEN($A3300)&gt;0,SUMPRODUCT(($A3300=merged_names)*(_xlfn.TEXTAFTER(N$2, "At ")=merged_belt_colours)*merged_months_at_rank),"")</f>
        <v/>
      </c>
      <c r="O3300" s="18" t="str" cm="1">
        <f t="array" ref="O3300">IF(LEN($A3300)&gt;0,SUMPRODUCT(($A3300=merged_names)*(_xlfn.TEXTAFTER(O$2, "At ")=merged_belt_colours)*merged_months_at_rank),"")</f>
        <v/>
      </c>
      <c r="P3300" s="18" t="str" cm="1">
        <f t="array" ref="P3300">IF(LEN($A3300)&gt;0,SUMPRODUCT(($A3300=merged_names)*(_xlfn.TEXTAFTER(P$2, "At ")=merged_belt_colours)*merged_months_at_rank),"")</f>
        <v/>
      </c>
      <c r="Q3300" s="18" t="str" cm="1">
        <f t="array" ref="Q3300">IF(LEN($A3300)&gt;0,SUMPRODUCT(($A3300=merged_names)*(_xlfn.TEXTAFTER(Q$2, "At ")=merged_belt_colours)*merged_months_at_rank),"")</f>
        <v/>
      </c>
      <c r="R3300" s="18" t="str" cm="1">
        <f t="array" ref="R3300">IF(LEN($A3300)&gt;0,SUMPRODUCT(($A3300=merged_names)*(_xlfn.TEXTAFTER(R$2, "At ")=merged_belt_colours)*merged_months_at_rank),"")</f>
        <v/>
      </c>
    </row>
    <row r="3301" spans="1:18" x14ac:dyDescent="0.25">
      <c r="A3301"/>
      <c r="B3301" s="15" t="str" cm="1">
        <f t="array" ref="B3301">IFERROR(IF(LEN(A3301)&gt;0, IF(SUMPRODUCT((Inactives[Key]=J3301)*(Inactives[Currently Inactive]))=1,"Inactive","Active"),""),"Active")</f>
        <v/>
      </c>
      <c r="C3301" s="16" t="str" cm="1">
        <f t="array" aca="1" ref="C3301" ca="1">IFERROR(_xlfn._xlws.FILTER(Inactives[Inactive On],(Inactives[Key]=J3301)*(Inactives[Currently Inactive]),""),"")</f>
        <v/>
      </c>
      <c r="D3301" s="16" t="str" cm="1">
        <f t="array" aca="1" ref="D3301" ca="1">IFERROR(INDEX(_xlfn.TEXTSPLIT(E3301," "),1),"")</f>
        <v/>
      </c>
      <c r="E3301" s="15" t="str" cm="1">
        <f t="array" aca="1" ref="E3301" ca="1">IFERROR(_xlfn._xlws.FILTER(merged_ranks,(merged_end_dates=DATE(9999,12,31))*(merged_names=A3301)),"")</f>
        <v/>
      </c>
      <c r="F3301" s="17" t="str">
        <f ca="1">_xlfn.XLOOKUP(J3301,Promotions[Promo Key],Promotions[Promo Date],"")</f>
        <v/>
      </c>
      <c r="G3301" s="18" t="str">
        <f t="shared" ca="1" si="219"/>
        <v/>
      </c>
      <c r="H3301" s="18" t="str">
        <f t="shared" ca="1" si="218"/>
        <v/>
      </c>
      <c r="I3301" s="17" t="str">
        <f>_xlfn.XLOOKUP(A3301,Students[Full Name],Students[Starting Rank],"")</f>
        <v/>
      </c>
      <c r="J3301" s="15" t="str">
        <f t="shared" ca="1" si="220"/>
        <v xml:space="preserve">: </v>
      </c>
      <c r="K3301" s="16" t="str">
        <f>_xlfn.XLOOKUP(A3301,Students[Full Name],Students[Start Date],"")</f>
        <v/>
      </c>
      <c r="L3301" s="18">
        <f t="shared" ca="1" si="221"/>
        <v>-1</v>
      </c>
      <c r="M3301" s="18" cm="1">
        <f t="array" aca="1" ref="M3301" ca="1">SUMPRODUCT(Inactives[Days Inactive]*(Inactives[Student]=A3301))/365</f>
        <v>0</v>
      </c>
      <c r="N3301" s="18" t="str" cm="1">
        <f t="array" ref="N3301">IF(LEN($A3301)&gt;0,SUMPRODUCT(($A3301=merged_names)*(_xlfn.TEXTAFTER(N$2, "At ")=merged_belt_colours)*merged_months_at_rank),"")</f>
        <v/>
      </c>
      <c r="O3301" s="18" t="str" cm="1">
        <f t="array" ref="O3301">IF(LEN($A3301)&gt;0,SUMPRODUCT(($A3301=merged_names)*(_xlfn.TEXTAFTER(O$2, "At ")=merged_belt_colours)*merged_months_at_rank),"")</f>
        <v/>
      </c>
      <c r="P3301" s="18" t="str" cm="1">
        <f t="array" ref="P3301">IF(LEN($A3301)&gt;0,SUMPRODUCT(($A3301=merged_names)*(_xlfn.TEXTAFTER(P$2, "At ")=merged_belt_colours)*merged_months_at_rank),"")</f>
        <v/>
      </c>
      <c r="Q3301" s="18" t="str" cm="1">
        <f t="array" ref="Q3301">IF(LEN($A3301)&gt;0,SUMPRODUCT(($A3301=merged_names)*(_xlfn.TEXTAFTER(Q$2, "At ")=merged_belt_colours)*merged_months_at_rank),"")</f>
        <v/>
      </c>
      <c r="R3301" s="18" t="str" cm="1">
        <f t="array" ref="R3301">IF(LEN($A3301)&gt;0,SUMPRODUCT(($A3301=merged_names)*(_xlfn.TEXTAFTER(R$2, "At ")=merged_belt_colours)*merged_months_at_rank),"")</f>
        <v/>
      </c>
    </row>
    <row r="3302" spans="1:18" x14ac:dyDescent="0.25">
      <c r="A3302"/>
      <c r="B3302" s="15" t="str" cm="1">
        <f t="array" ref="B3302">IFERROR(IF(LEN(A3302)&gt;0, IF(SUMPRODUCT((Inactives[Key]=J3302)*(Inactives[Currently Inactive]))=1,"Inactive","Active"),""),"Active")</f>
        <v/>
      </c>
      <c r="C3302" s="16" t="str" cm="1">
        <f t="array" aca="1" ref="C3302" ca="1">IFERROR(_xlfn._xlws.FILTER(Inactives[Inactive On],(Inactives[Key]=J3302)*(Inactives[Currently Inactive]),""),"")</f>
        <v/>
      </c>
      <c r="D3302" s="16" t="str" cm="1">
        <f t="array" aca="1" ref="D3302" ca="1">IFERROR(INDEX(_xlfn.TEXTSPLIT(E3302," "),1),"")</f>
        <v/>
      </c>
      <c r="E3302" s="15" t="str" cm="1">
        <f t="array" aca="1" ref="E3302" ca="1">IFERROR(_xlfn._xlws.FILTER(merged_ranks,(merged_end_dates=DATE(9999,12,31))*(merged_names=A3302)),"")</f>
        <v/>
      </c>
      <c r="F3302" s="17" t="str">
        <f ca="1">_xlfn.XLOOKUP(J3302,Promotions[Promo Key],Promotions[Promo Date],"")</f>
        <v/>
      </c>
      <c r="G3302" s="18" t="str">
        <f t="shared" ca="1" si="219"/>
        <v/>
      </c>
      <c r="H3302" s="18" t="str">
        <f t="shared" ca="1" si="218"/>
        <v/>
      </c>
      <c r="I3302" s="17" t="str">
        <f>_xlfn.XLOOKUP(A3302,Students[Full Name],Students[Starting Rank],"")</f>
        <v/>
      </c>
      <c r="J3302" s="15" t="str">
        <f t="shared" ca="1" si="220"/>
        <v xml:space="preserve">: </v>
      </c>
      <c r="K3302" s="16" t="str">
        <f>_xlfn.XLOOKUP(A3302,Students[Full Name],Students[Start Date],"")</f>
        <v/>
      </c>
      <c r="L3302" s="18">
        <f t="shared" ca="1" si="221"/>
        <v>-1</v>
      </c>
      <c r="M3302" s="18" cm="1">
        <f t="array" aca="1" ref="M3302" ca="1">SUMPRODUCT(Inactives[Days Inactive]*(Inactives[Student]=A3302))/365</f>
        <v>0</v>
      </c>
      <c r="N3302" s="18" t="str" cm="1">
        <f t="array" ref="N3302">IF(LEN($A3302)&gt;0,SUMPRODUCT(($A3302=merged_names)*(_xlfn.TEXTAFTER(N$2, "At ")=merged_belt_colours)*merged_months_at_rank),"")</f>
        <v/>
      </c>
      <c r="O3302" s="18" t="str" cm="1">
        <f t="array" ref="O3302">IF(LEN($A3302)&gt;0,SUMPRODUCT(($A3302=merged_names)*(_xlfn.TEXTAFTER(O$2, "At ")=merged_belt_colours)*merged_months_at_rank),"")</f>
        <v/>
      </c>
      <c r="P3302" s="18" t="str" cm="1">
        <f t="array" ref="P3302">IF(LEN($A3302)&gt;0,SUMPRODUCT(($A3302=merged_names)*(_xlfn.TEXTAFTER(P$2, "At ")=merged_belt_colours)*merged_months_at_rank),"")</f>
        <v/>
      </c>
      <c r="Q3302" s="18" t="str" cm="1">
        <f t="array" ref="Q3302">IF(LEN($A3302)&gt;0,SUMPRODUCT(($A3302=merged_names)*(_xlfn.TEXTAFTER(Q$2, "At ")=merged_belt_colours)*merged_months_at_rank),"")</f>
        <v/>
      </c>
      <c r="R3302" s="18" t="str" cm="1">
        <f t="array" ref="R3302">IF(LEN($A3302)&gt;0,SUMPRODUCT(($A3302=merged_names)*(_xlfn.TEXTAFTER(R$2, "At ")=merged_belt_colours)*merged_months_at_rank),"")</f>
        <v/>
      </c>
    </row>
    <row r="3303" spans="1:18" x14ac:dyDescent="0.25">
      <c r="A3303"/>
      <c r="B3303" s="15" t="str" cm="1">
        <f t="array" ref="B3303">IFERROR(IF(LEN(A3303)&gt;0, IF(SUMPRODUCT((Inactives[Key]=J3303)*(Inactives[Currently Inactive]))=1,"Inactive","Active"),""),"Active")</f>
        <v/>
      </c>
      <c r="C3303" s="16" t="str" cm="1">
        <f t="array" aca="1" ref="C3303" ca="1">IFERROR(_xlfn._xlws.FILTER(Inactives[Inactive On],(Inactives[Key]=J3303)*(Inactives[Currently Inactive]),""),"")</f>
        <v/>
      </c>
      <c r="D3303" s="16" t="str" cm="1">
        <f t="array" aca="1" ref="D3303" ca="1">IFERROR(INDEX(_xlfn.TEXTSPLIT(E3303," "),1),"")</f>
        <v/>
      </c>
      <c r="E3303" s="15" t="str" cm="1">
        <f t="array" aca="1" ref="E3303" ca="1">IFERROR(_xlfn._xlws.FILTER(merged_ranks,(merged_end_dates=DATE(9999,12,31))*(merged_names=A3303)),"")</f>
        <v/>
      </c>
      <c r="F3303" s="17" t="str">
        <f ca="1">_xlfn.XLOOKUP(J3303,Promotions[Promo Key],Promotions[Promo Date],"")</f>
        <v/>
      </c>
      <c r="G3303" s="18" t="str">
        <f t="shared" ca="1" si="219"/>
        <v/>
      </c>
      <c r="H3303" s="18" t="str">
        <f t="shared" ca="1" si="218"/>
        <v/>
      </c>
      <c r="I3303" s="17" t="str">
        <f>_xlfn.XLOOKUP(A3303,Students[Full Name],Students[Starting Rank],"")</f>
        <v/>
      </c>
      <c r="J3303" s="15" t="str">
        <f t="shared" ca="1" si="220"/>
        <v xml:space="preserve">: </v>
      </c>
      <c r="K3303" s="16" t="str">
        <f>_xlfn.XLOOKUP(A3303,Students[Full Name],Students[Start Date],"")</f>
        <v/>
      </c>
      <c r="L3303" s="18">
        <f t="shared" ca="1" si="221"/>
        <v>-1</v>
      </c>
      <c r="M3303" s="18" cm="1">
        <f t="array" aca="1" ref="M3303" ca="1">SUMPRODUCT(Inactives[Days Inactive]*(Inactives[Student]=A3303))/365</f>
        <v>0</v>
      </c>
      <c r="N3303" s="18" t="str" cm="1">
        <f t="array" ref="N3303">IF(LEN($A3303)&gt;0,SUMPRODUCT(($A3303=merged_names)*(_xlfn.TEXTAFTER(N$2, "At ")=merged_belt_colours)*merged_months_at_rank),"")</f>
        <v/>
      </c>
      <c r="O3303" s="18" t="str" cm="1">
        <f t="array" ref="O3303">IF(LEN($A3303)&gt;0,SUMPRODUCT(($A3303=merged_names)*(_xlfn.TEXTAFTER(O$2, "At ")=merged_belt_colours)*merged_months_at_rank),"")</f>
        <v/>
      </c>
      <c r="P3303" s="18" t="str" cm="1">
        <f t="array" ref="P3303">IF(LEN($A3303)&gt;0,SUMPRODUCT(($A3303=merged_names)*(_xlfn.TEXTAFTER(P$2, "At ")=merged_belt_colours)*merged_months_at_rank),"")</f>
        <v/>
      </c>
      <c r="Q3303" s="18" t="str" cm="1">
        <f t="array" ref="Q3303">IF(LEN($A3303)&gt;0,SUMPRODUCT(($A3303=merged_names)*(_xlfn.TEXTAFTER(Q$2, "At ")=merged_belt_colours)*merged_months_at_rank),"")</f>
        <v/>
      </c>
      <c r="R3303" s="18" t="str" cm="1">
        <f t="array" ref="R3303">IF(LEN($A3303)&gt;0,SUMPRODUCT(($A3303=merged_names)*(_xlfn.TEXTAFTER(R$2, "At ")=merged_belt_colours)*merged_months_at_rank),"")</f>
        <v/>
      </c>
    </row>
    <row r="3304" spans="1:18" x14ac:dyDescent="0.25">
      <c r="A3304"/>
      <c r="B3304" s="15" t="str" cm="1">
        <f t="array" ref="B3304">IFERROR(IF(LEN(A3304)&gt;0, IF(SUMPRODUCT((Inactives[Key]=J3304)*(Inactives[Currently Inactive]))=1,"Inactive","Active"),""),"Active")</f>
        <v/>
      </c>
      <c r="C3304" s="16" t="str" cm="1">
        <f t="array" aca="1" ref="C3304" ca="1">IFERROR(_xlfn._xlws.FILTER(Inactives[Inactive On],(Inactives[Key]=J3304)*(Inactives[Currently Inactive]),""),"")</f>
        <v/>
      </c>
      <c r="D3304" s="16" t="str" cm="1">
        <f t="array" aca="1" ref="D3304" ca="1">IFERROR(INDEX(_xlfn.TEXTSPLIT(E3304," "),1),"")</f>
        <v/>
      </c>
      <c r="E3304" s="15" t="str" cm="1">
        <f t="array" aca="1" ref="E3304" ca="1">IFERROR(_xlfn._xlws.FILTER(merged_ranks,(merged_end_dates=DATE(9999,12,31))*(merged_names=A3304)),"")</f>
        <v/>
      </c>
      <c r="F3304" s="17" t="str">
        <f ca="1">_xlfn.XLOOKUP(J3304,Promotions[Promo Key],Promotions[Promo Date],"")</f>
        <v/>
      </c>
      <c r="G3304" s="18" t="str">
        <f t="shared" ca="1" si="219"/>
        <v/>
      </c>
      <c r="H3304" s="18" t="str">
        <f t="shared" ca="1" si="218"/>
        <v/>
      </c>
      <c r="I3304" s="17" t="str">
        <f>_xlfn.XLOOKUP(A3304,Students[Full Name],Students[Starting Rank],"")</f>
        <v/>
      </c>
      <c r="J3304" s="15" t="str">
        <f t="shared" ca="1" si="220"/>
        <v xml:space="preserve">: </v>
      </c>
      <c r="K3304" s="16" t="str">
        <f>_xlfn.XLOOKUP(A3304,Students[Full Name],Students[Start Date],"")</f>
        <v/>
      </c>
      <c r="L3304" s="18">
        <f t="shared" ca="1" si="221"/>
        <v>-1</v>
      </c>
      <c r="M3304" s="18" cm="1">
        <f t="array" aca="1" ref="M3304" ca="1">SUMPRODUCT(Inactives[Days Inactive]*(Inactives[Student]=A3304))/365</f>
        <v>0</v>
      </c>
      <c r="N3304" s="18" t="str" cm="1">
        <f t="array" ref="N3304">IF(LEN($A3304)&gt;0,SUMPRODUCT(($A3304=merged_names)*(_xlfn.TEXTAFTER(N$2, "At ")=merged_belt_colours)*merged_months_at_rank),"")</f>
        <v/>
      </c>
      <c r="O3304" s="18" t="str" cm="1">
        <f t="array" ref="O3304">IF(LEN($A3304)&gt;0,SUMPRODUCT(($A3304=merged_names)*(_xlfn.TEXTAFTER(O$2, "At ")=merged_belt_colours)*merged_months_at_rank),"")</f>
        <v/>
      </c>
      <c r="P3304" s="18" t="str" cm="1">
        <f t="array" ref="P3304">IF(LEN($A3304)&gt;0,SUMPRODUCT(($A3304=merged_names)*(_xlfn.TEXTAFTER(P$2, "At ")=merged_belt_colours)*merged_months_at_rank),"")</f>
        <v/>
      </c>
      <c r="Q3304" s="18" t="str" cm="1">
        <f t="array" ref="Q3304">IF(LEN($A3304)&gt;0,SUMPRODUCT(($A3304=merged_names)*(_xlfn.TEXTAFTER(Q$2, "At ")=merged_belt_colours)*merged_months_at_rank),"")</f>
        <v/>
      </c>
      <c r="R3304" s="18" t="str" cm="1">
        <f t="array" ref="R3304">IF(LEN($A3304)&gt;0,SUMPRODUCT(($A3304=merged_names)*(_xlfn.TEXTAFTER(R$2, "At ")=merged_belt_colours)*merged_months_at_rank),"")</f>
        <v/>
      </c>
    </row>
    <row r="3305" spans="1:18" x14ac:dyDescent="0.25">
      <c r="A3305"/>
      <c r="B3305" s="15" t="str" cm="1">
        <f t="array" ref="B3305">IFERROR(IF(LEN(A3305)&gt;0, IF(SUMPRODUCT((Inactives[Key]=J3305)*(Inactives[Currently Inactive]))=1,"Inactive","Active"),""),"Active")</f>
        <v/>
      </c>
      <c r="C3305" s="16" t="str" cm="1">
        <f t="array" aca="1" ref="C3305" ca="1">IFERROR(_xlfn._xlws.FILTER(Inactives[Inactive On],(Inactives[Key]=J3305)*(Inactives[Currently Inactive]),""),"")</f>
        <v/>
      </c>
      <c r="D3305" s="16" t="str" cm="1">
        <f t="array" aca="1" ref="D3305" ca="1">IFERROR(INDEX(_xlfn.TEXTSPLIT(E3305," "),1),"")</f>
        <v/>
      </c>
      <c r="E3305" s="15" t="str" cm="1">
        <f t="array" aca="1" ref="E3305" ca="1">IFERROR(_xlfn._xlws.FILTER(merged_ranks,(merged_end_dates=DATE(9999,12,31))*(merged_names=A3305)),"")</f>
        <v/>
      </c>
      <c r="F3305" s="17" t="str">
        <f ca="1">_xlfn.XLOOKUP(J3305,Promotions[Promo Key],Promotions[Promo Date],"")</f>
        <v/>
      </c>
      <c r="G3305" s="18" t="str">
        <f t="shared" ca="1" si="219"/>
        <v/>
      </c>
      <c r="H3305" s="18" t="str">
        <f t="shared" ca="1" si="218"/>
        <v/>
      </c>
      <c r="I3305" s="17" t="str">
        <f>_xlfn.XLOOKUP(A3305,Students[Full Name],Students[Starting Rank],"")</f>
        <v/>
      </c>
      <c r="J3305" s="15" t="str">
        <f t="shared" ca="1" si="220"/>
        <v xml:space="preserve">: </v>
      </c>
      <c r="K3305" s="16" t="str">
        <f>_xlfn.XLOOKUP(A3305,Students[Full Name],Students[Start Date],"")</f>
        <v/>
      </c>
      <c r="L3305" s="18">
        <f t="shared" ca="1" si="221"/>
        <v>-1</v>
      </c>
      <c r="M3305" s="18" cm="1">
        <f t="array" aca="1" ref="M3305" ca="1">SUMPRODUCT(Inactives[Days Inactive]*(Inactives[Student]=A3305))/365</f>
        <v>0</v>
      </c>
      <c r="N3305" s="18" t="str" cm="1">
        <f t="array" ref="N3305">IF(LEN($A3305)&gt;0,SUMPRODUCT(($A3305=merged_names)*(_xlfn.TEXTAFTER(N$2, "At ")=merged_belt_colours)*merged_months_at_rank),"")</f>
        <v/>
      </c>
      <c r="O3305" s="18" t="str" cm="1">
        <f t="array" ref="O3305">IF(LEN($A3305)&gt;0,SUMPRODUCT(($A3305=merged_names)*(_xlfn.TEXTAFTER(O$2, "At ")=merged_belt_colours)*merged_months_at_rank),"")</f>
        <v/>
      </c>
      <c r="P3305" s="18" t="str" cm="1">
        <f t="array" ref="P3305">IF(LEN($A3305)&gt;0,SUMPRODUCT(($A3305=merged_names)*(_xlfn.TEXTAFTER(P$2, "At ")=merged_belt_colours)*merged_months_at_rank),"")</f>
        <v/>
      </c>
      <c r="Q3305" s="18" t="str" cm="1">
        <f t="array" ref="Q3305">IF(LEN($A3305)&gt;0,SUMPRODUCT(($A3305=merged_names)*(_xlfn.TEXTAFTER(Q$2, "At ")=merged_belt_colours)*merged_months_at_rank),"")</f>
        <v/>
      </c>
      <c r="R3305" s="18" t="str" cm="1">
        <f t="array" ref="R3305">IF(LEN($A3305)&gt;0,SUMPRODUCT(($A3305=merged_names)*(_xlfn.TEXTAFTER(R$2, "At ")=merged_belt_colours)*merged_months_at_rank),"")</f>
        <v/>
      </c>
    </row>
    <row r="3306" spans="1:18" x14ac:dyDescent="0.25">
      <c r="A3306"/>
      <c r="B3306" s="15" t="str" cm="1">
        <f t="array" ref="B3306">IFERROR(IF(LEN(A3306)&gt;0, IF(SUMPRODUCT((Inactives[Key]=J3306)*(Inactives[Currently Inactive]))=1,"Inactive","Active"),""),"Active")</f>
        <v/>
      </c>
      <c r="C3306" s="16" t="str" cm="1">
        <f t="array" aca="1" ref="C3306" ca="1">IFERROR(_xlfn._xlws.FILTER(Inactives[Inactive On],(Inactives[Key]=J3306)*(Inactives[Currently Inactive]),""),"")</f>
        <v/>
      </c>
      <c r="D3306" s="16" t="str" cm="1">
        <f t="array" aca="1" ref="D3306" ca="1">IFERROR(INDEX(_xlfn.TEXTSPLIT(E3306," "),1),"")</f>
        <v/>
      </c>
      <c r="E3306" s="15" t="str" cm="1">
        <f t="array" aca="1" ref="E3306" ca="1">IFERROR(_xlfn._xlws.FILTER(merged_ranks,(merged_end_dates=DATE(9999,12,31))*(merged_names=A3306)),"")</f>
        <v/>
      </c>
      <c r="F3306" s="17" t="str">
        <f ca="1">_xlfn.XLOOKUP(J3306,Promotions[Promo Key],Promotions[Promo Date],"")</f>
        <v/>
      </c>
      <c r="G3306" s="18" t="str">
        <f t="shared" ca="1" si="219"/>
        <v/>
      </c>
      <c r="H3306" s="18" t="str">
        <f t="shared" ca="1" si="218"/>
        <v/>
      </c>
      <c r="I3306" s="17" t="str">
        <f>_xlfn.XLOOKUP(A3306,Students[Full Name],Students[Starting Rank],"")</f>
        <v/>
      </c>
      <c r="J3306" s="15" t="str">
        <f t="shared" ca="1" si="220"/>
        <v xml:space="preserve">: </v>
      </c>
      <c r="K3306" s="16" t="str">
        <f>_xlfn.XLOOKUP(A3306,Students[Full Name],Students[Start Date],"")</f>
        <v/>
      </c>
      <c r="L3306" s="18">
        <f t="shared" ca="1" si="221"/>
        <v>-1</v>
      </c>
      <c r="M3306" s="18" cm="1">
        <f t="array" aca="1" ref="M3306" ca="1">SUMPRODUCT(Inactives[Days Inactive]*(Inactives[Student]=A3306))/365</f>
        <v>0</v>
      </c>
      <c r="N3306" s="18" t="str" cm="1">
        <f t="array" ref="N3306">IF(LEN($A3306)&gt;0,SUMPRODUCT(($A3306=merged_names)*(_xlfn.TEXTAFTER(N$2, "At ")=merged_belt_colours)*merged_months_at_rank),"")</f>
        <v/>
      </c>
      <c r="O3306" s="18" t="str" cm="1">
        <f t="array" ref="O3306">IF(LEN($A3306)&gt;0,SUMPRODUCT(($A3306=merged_names)*(_xlfn.TEXTAFTER(O$2, "At ")=merged_belt_colours)*merged_months_at_rank),"")</f>
        <v/>
      </c>
      <c r="P3306" s="18" t="str" cm="1">
        <f t="array" ref="P3306">IF(LEN($A3306)&gt;0,SUMPRODUCT(($A3306=merged_names)*(_xlfn.TEXTAFTER(P$2, "At ")=merged_belt_colours)*merged_months_at_rank),"")</f>
        <v/>
      </c>
      <c r="Q3306" s="18" t="str" cm="1">
        <f t="array" ref="Q3306">IF(LEN($A3306)&gt;0,SUMPRODUCT(($A3306=merged_names)*(_xlfn.TEXTAFTER(Q$2, "At ")=merged_belt_colours)*merged_months_at_rank),"")</f>
        <v/>
      </c>
      <c r="R3306" s="18" t="str" cm="1">
        <f t="array" ref="R3306">IF(LEN($A3306)&gt;0,SUMPRODUCT(($A3306=merged_names)*(_xlfn.TEXTAFTER(R$2, "At ")=merged_belt_colours)*merged_months_at_rank),"")</f>
        <v/>
      </c>
    </row>
    <row r="3307" spans="1:18" x14ac:dyDescent="0.25">
      <c r="A3307"/>
      <c r="B3307" s="15" t="str" cm="1">
        <f t="array" ref="B3307">IFERROR(IF(LEN(A3307)&gt;0, IF(SUMPRODUCT((Inactives[Key]=J3307)*(Inactives[Currently Inactive]))=1,"Inactive","Active"),""),"Active")</f>
        <v/>
      </c>
      <c r="C3307" s="16" t="str" cm="1">
        <f t="array" aca="1" ref="C3307" ca="1">IFERROR(_xlfn._xlws.FILTER(Inactives[Inactive On],(Inactives[Key]=J3307)*(Inactives[Currently Inactive]),""),"")</f>
        <v/>
      </c>
      <c r="D3307" s="16" t="str" cm="1">
        <f t="array" aca="1" ref="D3307" ca="1">IFERROR(INDEX(_xlfn.TEXTSPLIT(E3307," "),1),"")</f>
        <v/>
      </c>
      <c r="E3307" s="15" t="str" cm="1">
        <f t="array" aca="1" ref="E3307" ca="1">IFERROR(_xlfn._xlws.FILTER(merged_ranks,(merged_end_dates=DATE(9999,12,31))*(merged_names=A3307)),"")</f>
        <v/>
      </c>
      <c r="F3307" s="17" t="str">
        <f ca="1">_xlfn.XLOOKUP(J3307,Promotions[Promo Key],Promotions[Promo Date],"")</f>
        <v/>
      </c>
      <c r="G3307" s="18" t="str">
        <f t="shared" ca="1" si="219"/>
        <v/>
      </c>
      <c r="H3307" s="18" t="str">
        <f t="shared" ca="1" si="218"/>
        <v/>
      </c>
      <c r="I3307" s="17" t="str">
        <f>_xlfn.XLOOKUP(A3307,Students[Full Name],Students[Starting Rank],"")</f>
        <v/>
      </c>
      <c r="J3307" s="15" t="str">
        <f t="shared" ca="1" si="220"/>
        <v xml:space="preserve">: </v>
      </c>
      <c r="K3307" s="16" t="str">
        <f>_xlfn.XLOOKUP(A3307,Students[Full Name],Students[Start Date],"")</f>
        <v/>
      </c>
      <c r="L3307" s="18">
        <f t="shared" ca="1" si="221"/>
        <v>-1</v>
      </c>
      <c r="M3307" s="18" cm="1">
        <f t="array" aca="1" ref="M3307" ca="1">SUMPRODUCT(Inactives[Days Inactive]*(Inactives[Student]=A3307))/365</f>
        <v>0</v>
      </c>
      <c r="N3307" s="18" t="str" cm="1">
        <f t="array" ref="N3307">IF(LEN($A3307)&gt;0,SUMPRODUCT(($A3307=merged_names)*(_xlfn.TEXTAFTER(N$2, "At ")=merged_belt_colours)*merged_months_at_rank),"")</f>
        <v/>
      </c>
      <c r="O3307" s="18" t="str" cm="1">
        <f t="array" ref="O3307">IF(LEN($A3307)&gt;0,SUMPRODUCT(($A3307=merged_names)*(_xlfn.TEXTAFTER(O$2, "At ")=merged_belt_colours)*merged_months_at_rank),"")</f>
        <v/>
      </c>
      <c r="P3307" s="18" t="str" cm="1">
        <f t="array" ref="P3307">IF(LEN($A3307)&gt;0,SUMPRODUCT(($A3307=merged_names)*(_xlfn.TEXTAFTER(P$2, "At ")=merged_belt_colours)*merged_months_at_rank),"")</f>
        <v/>
      </c>
      <c r="Q3307" s="18" t="str" cm="1">
        <f t="array" ref="Q3307">IF(LEN($A3307)&gt;0,SUMPRODUCT(($A3307=merged_names)*(_xlfn.TEXTAFTER(Q$2, "At ")=merged_belt_colours)*merged_months_at_rank),"")</f>
        <v/>
      </c>
      <c r="R3307" s="18" t="str" cm="1">
        <f t="array" ref="R3307">IF(LEN($A3307)&gt;0,SUMPRODUCT(($A3307=merged_names)*(_xlfn.TEXTAFTER(R$2, "At ")=merged_belt_colours)*merged_months_at_rank),"")</f>
        <v/>
      </c>
    </row>
    <row r="3308" spans="1:18" x14ac:dyDescent="0.25">
      <c r="A3308"/>
      <c r="B3308" s="15" t="str" cm="1">
        <f t="array" ref="B3308">IFERROR(IF(LEN(A3308)&gt;0, IF(SUMPRODUCT((Inactives[Key]=J3308)*(Inactives[Currently Inactive]))=1,"Inactive","Active"),""),"Active")</f>
        <v/>
      </c>
      <c r="C3308" s="16" t="str" cm="1">
        <f t="array" aca="1" ref="C3308" ca="1">IFERROR(_xlfn._xlws.FILTER(Inactives[Inactive On],(Inactives[Key]=J3308)*(Inactives[Currently Inactive]),""),"")</f>
        <v/>
      </c>
      <c r="D3308" s="16" t="str" cm="1">
        <f t="array" aca="1" ref="D3308" ca="1">IFERROR(INDEX(_xlfn.TEXTSPLIT(E3308," "),1),"")</f>
        <v/>
      </c>
      <c r="E3308" s="15" t="str" cm="1">
        <f t="array" aca="1" ref="E3308" ca="1">IFERROR(_xlfn._xlws.FILTER(merged_ranks,(merged_end_dates=DATE(9999,12,31))*(merged_names=A3308)),"")</f>
        <v/>
      </c>
      <c r="F3308" s="17" t="str">
        <f ca="1">_xlfn.XLOOKUP(J3308,Promotions[Promo Key],Promotions[Promo Date],"")</f>
        <v/>
      </c>
      <c r="G3308" s="18" t="str">
        <f t="shared" ca="1" si="219"/>
        <v/>
      </c>
      <c r="H3308" s="18" t="str">
        <f t="shared" ca="1" si="218"/>
        <v/>
      </c>
      <c r="I3308" s="17" t="str">
        <f>_xlfn.XLOOKUP(A3308,Students[Full Name],Students[Starting Rank],"")</f>
        <v/>
      </c>
      <c r="J3308" s="15" t="str">
        <f t="shared" ca="1" si="220"/>
        <v xml:space="preserve">: </v>
      </c>
      <c r="K3308" s="16" t="str">
        <f>_xlfn.XLOOKUP(A3308,Students[Full Name],Students[Start Date],"")</f>
        <v/>
      </c>
      <c r="L3308" s="18">
        <f t="shared" ca="1" si="221"/>
        <v>-1</v>
      </c>
      <c r="M3308" s="18" cm="1">
        <f t="array" aca="1" ref="M3308" ca="1">SUMPRODUCT(Inactives[Days Inactive]*(Inactives[Student]=A3308))/365</f>
        <v>0</v>
      </c>
      <c r="N3308" s="18" t="str" cm="1">
        <f t="array" ref="N3308">IF(LEN($A3308)&gt;0,SUMPRODUCT(($A3308=merged_names)*(_xlfn.TEXTAFTER(N$2, "At ")=merged_belt_colours)*merged_months_at_rank),"")</f>
        <v/>
      </c>
      <c r="O3308" s="18" t="str" cm="1">
        <f t="array" ref="O3308">IF(LEN($A3308)&gt;0,SUMPRODUCT(($A3308=merged_names)*(_xlfn.TEXTAFTER(O$2, "At ")=merged_belt_colours)*merged_months_at_rank),"")</f>
        <v/>
      </c>
      <c r="P3308" s="18" t="str" cm="1">
        <f t="array" ref="P3308">IF(LEN($A3308)&gt;0,SUMPRODUCT(($A3308=merged_names)*(_xlfn.TEXTAFTER(P$2, "At ")=merged_belt_colours)*merged_months_at_rank),"")</f>
        <v/>
      </c>
      <c r="Q3308" s="18" t="str" cm="1">
        <f t="array" ref="Q3308">IF(LEN($A3308)&gt;0,SUMPRODUCT(($A3308=merged_names)*(_xlfn.TEXTAFTER(Q$2, "At ")=merged_belt_colours)*merged_months_at_rank),"")</f>
        <v/>
      </c>
      <c r="R3308" s="18" t="str" cm="1">
        <f t="array" ref="R3308">IF(LEN($A3308)&gt;0,SUMPRODUCT(($A3308=merged_names)*(_xlfn.TEXTAFTER(R$2, "At ")=merged_belt_colours)*merged_months_at_rank),"")</f>
        <v/>
      </c>
    </row>
    <row r="3309" spans="1:18" x14ac:dyDescent="0.25">
      <c r="A3309"/>
      <c r="B3309" s="15" t="str" cm="1">
        <f t="array" ref="B3309">IFERROR(IF(LEN(A3309)&gt;0, IF(SUMPRODUCT((Inactives[Key]=J3309)*(Inactives[Currently Inactive]))=1,"Inactive","Active"),""),"Active")</f>
        <v/>
      </c>
      <c r="C3309" s="16" t="str" cm="1">
        <f t="array" aca="1" ref="C3309" ca="1">IFERROR(_xlfn._xlws.FILTER(Inactives[Inactive On],(Inactives[Key]=J3309)*(Inactives[Currently Inactive]),""),"")</f>
        <v/>
      </c>
      <c r="D3309" s="16" t="str" cm="1">
        <f t="array" aca="1" ref="D3309" ca="1">IFERROR(INDEX(_xlfn.TEXTSPLIT(E3309," "),1),"")</f>
        <v/>
      </c>
      <c r="E3309" s="15" t="str" cm="1">
        <f t="array" aca="1" ref="E3309" ca="1">IFERROR(_xlfn._xlws.FILTER(merged_ranks,(merged_end_dates=DATE(9999,12,31))*(merged_names=A3309)),"")</f>
        <v/>
      </c>
      <c r="F3309" s="17" t="str">
        <f ca="1">_xlfn.XLOOKUP(J3309,Promotions[Promo Key],Promotions[Promo Date],"")</f>
        <v/>
      </c>
      <c r="G3309" s="18" t="str">
        <f t="shared" ca="1" si="219"/>
        <v/>
      </c>
      <c r="H3309" s="18" t="str">
        <f t="shared" ca="1" si="218"/>
        <v/>
      </c>
      <c r="I3309" s="17" t="str">
        <f>_xlfn.XLOOKUP(A3309,Students[Full Name],Students[Starting Rank],"")</f>
        <v/>
      </c>
      <c r="J3309" s="15" t="str">
        <f t="shared" ca="1" si="220"/>
        <v xml:space="preserve">: </v>
      </c>
      <c r="K3309" s="16" t="str">
        <f>_xlfn.XLOOKUP(A3309,Students[Full Name],Students[Start Date],"")</f>
        <v/>
      </c>
      <c r="L3309" s="18">
        <f t="shared" ca="1" si="221"/>
        <v>-1</v>
      </c>
      <c r="M3309" s="18" cm="1">
        <f t="array" aca="1" ref="M3309" ca="1">SUMPRODUCT(Inactives[Days Inactive]*(Inactives[Student]=A3309))/365</f>
        <v>0</v>
      </c>
      <c r="N3309" s="18" t="str" cm="1">
        <f t="array" ref="N3309">IF(LEN($A3309)&gt;0,SUMPRODUCT(($A3309=merged_names)*(_xlfn.TEXTAFTER(N$2, "At ")=merged_belt_colours)*merged_months_at_rank),"")</f>
        <v/>
      </c>
      <c r="O3309" s="18" t="str" cm="1">
        <f t="array" ref="O3309">IF(LEN($A3309)&gt;0,SUMPRODUCT(($A3309=merged_names)*(_xlfn.TEXTAFTER(O$2, "At ")=merged_belt_colours)*merged_months_at_rank),"")</f>
        <v/>
      </c>
      <c r="P3309" s="18" t="str" cm="1">
        <f t="array" ref="P3309">IF(LEN($A3309)&gt;0,SUMPRODUCT(($A3309=merged_names)*(_xlfn.TEXTAFTER(P$2, "At ")=merged_belt_colours)*merged_months_at_rank),"")</f>
        <v/>
      </c>
      <c r="Q3309" s="18" t="str" cm="1">
        <f t="array" ref="Q3309">IF(LEN($A3309)&gt;0,SUMPRODUCT(($A3309=merged_names)*(_xlfn.TEXTAFTER(Q$2, "At ")=merged_belt_colours)*merged_months_at_rank),"")</f>
        <v/>
      </c>
      <c r="R3309" s="18" t="str" cm="1">
        <f t="array" ref="R3309">IF(LEN($A3309)&gt;0,SUMPRODUCT(($A3309=merged_names)*(_xlfn.TEXTAFTER(R$2, "At ")=merged_belt_colours)*merged_months_at_rank),"")</f>
        <v/>
      </c>
    </row>
    <row r="3310" spans="1:18" x14ac:dyDescent="0.25">
      <c r="A3310"/>
      <c r="B3310" s="15" t="str" cm="1">
        <f t="array" ref="B3310">IFERROR(IF(LEN(A3310)&gt;0, IF(SUMPRODUCT((Inactives[Key]=J3310)*(Inactives[Currently Inactive]))=1,"Inactive","Active"),""),"Active")</f>
        <v/>
      </c>
      <c r="C3310" s="16" t="str" cm="1">
        <f t="array" aca="1" ref="C3310" ca="1">IFERROR(_xlfn._xlws.FILTER(Inactives[Inactive On],(Inactives[Key]=J3310)*(Inactives[Currently Inactive]),""),"")</f>
        <v/>
      </c>
      <c r="D3310" s="16" t="str" cm="1">
        <f t="array" aca="1" ref="D3310" ca="1">IFERROR(INDEX(_xlfn.TEXTSPLIT(E3310," "),1),"")</f>
        <v/>
      </c>
      <c r="E3310" s="15" t="str" cm="1">
        <f t="array" aca="1" ref="E3310" ca="1">IFERROR(_xlfn._xlws.FILTER(merged_ranks,(merged_end_dates=DATE(9999,12,31))*(merged_names=A3310)),"")</f>
        <v/>
      </c>
      <c r="F3310" s="17" t="str">
        <f ca="1">_xlfn.XLOOKUP(J3310,Promotions[Promo Key],Promotions[Promo Date],"")</f>
        <v/>
      </c>
      <c r="G3310" s="18" t="str">
        <f t="shared" ca="1" si="219"/>
        <v/>
      </c>
      <c r="H3310" s="18" t="str">
        <f t="shared" ca="1" si="218"/>
        <v/>
      </c>
      <c r="I3310" s="17" t="str">
        <f>_xlfn.XLOOKUP(A3310,Students[Full Name],Students[Starting Rank],"")</f>
        <v/>
      </c>
      <c r="J3310" s="15" t="str">
        <f t="shared" ca="1" si="220"/>
        <v xml:space="preserve">: </v>
      </c>
      <c r="K3310" s="16" t="str">
        <f>_xlfn.XLOOKUP(A3310,Students[Full Name],Students[Start Date],"")</f>
        <v/>
      </c>
      <c r="L3310" s="18">
        <f t="shared" ca="1" si="221"/>
        <v>-1</v>
      </c>
      <c r="M3310" s="18" cm="1">
        <f t="array" aca="1" ref="M3310" ca="1">SUMPRODUCT(Inactives[Days Inactive]*(Inactives[Student]=A3310))/365</f>
        <v>0</v>
      </c>
      <c r="N3310" s="18" t="str" cm="1">
        <f t="array" ref="N3310">IF(LEN($A3310)&gt;0,SUMPRODUCT(($A3310=merged_names)*(_xlfn.TEXTAFTER(N$2, "At ")=merged_belt_colours)*merged_months_at_rank),"")</f>
        <v/>
      </c>
      <c r="O3310" s="18" t="str" cm="1">
        <f t="array" ref="O3310">IF(LEN($A3310)&gt;0,SUMPRODUCT(($A3310=merged_names)*(_xlfn.TEXTAFTER(O$2, "At ")=merged_belt_colours)*merged_months_at_rank),"")</f>
        <v/>
      </c>
      <c r="P3310" s="18" t="str" cm="1">
        <f t="array" ref="P3310">IF(LEN($A3310)&gt;0,SUMPRODUCT(($A3310=merged_names)*(_xlfn.TEXTAFTER(P$2, "At ")=merged_belt_colours)*merged_months_at_rank),"")</f>
        <v/>
      </c>
      <c r="Q3310" s="18" t="str" cm="1">
        <f t="array" ref="Q3310">IF(LEN($A3310)&gt;0,SUMPRODUCT(($A3310=merged_names)*(_xlfn.TEXTAFTER(Q$2, "At ")=merged_belt_colours)*merged_months_at_rank),"")</f>
        <v/>
      </c>
      <c r="R3310" s="18" t="str" cm="1">
        <f t="array" ref="R3310">IF(LEN($A3310)&gt;0,SUMPRODUCT(($A3310=merged_names)*(_xlfn.TEXTAFTER(R$2, "At ")=merged_belt_colours)*merged_months_at_rank),"")</f>
        <v/>
      </c>
    </row>
    <row r="3311" spans="1:18" x14ac:dyDescent="0.25">
      <c r="A3311"/>
      <c r="B3311" s="15" t="str" cm="1">
        <f t="array" ref="B3311">IFERROR(IF(LEN(A3311)&gt;0, IF(SUMPRODUCT((Inactives[Key]=J3311)*(Inactives[Currently Inactive]))=1,"Inactive","Active"),""),"Active")</f>
        <v/>
      </c>
      <c r="C3311" s="16" t="str" cm="1">
        <f t="array" aca="1" ref="C3311" ca="1">IFERROR(_xlfn._xlws.FILTER(Inactives[Inactive On],(Inactives[Key]=J3311)*(Inactives[Currently Inactive]),""),"")</f>
        <v/>
      </c>
      <c r="D3311" s="16" t="str" cm="1">
        <f t="array" aca="1" ref="D3311" ca="1">IFERROR(INDEX(_xlfn.TEXTSPLIT(E3311," "),1),"")</f>
        <v/>
      </c>
      <c r="E3311" s="15" t="str" cm="1">
        <f t="array" aca="1" ref="E3311" ca="1">IFERROR(_xlfn._xlws.FILTER(merged_ranks,(merged_end_dates=DATE(9999,12,31))*(merged_names=A3311)),"")</f>
        <v/>
      </c>
      <c r="F3311" s="17" t="str">
        <f ca="1">_xlfn.XLOOKUP(J3311,Promotions[Promo Key],Promotions[Promo Date],"")</f>
        <v/>
      </c>
      <c r="G3311" s="18" t="str">
        <f t="shared" ca="1" si="219"/>
        <v/>
      </c>
      <c r="H3311" s="18" t="str">
        <f t="shared" ca="1" si="218"/>
        <v/>
      </c>
      <c r="I3311" s="17" t="str">
        <f>_xlfn.XLOOKUP(A3311,Students[Full Name],Students[Starting Rank],"")</f>
        <v/>
      </c>
      <c r="J3311" s="15" t="str">
        <f t="shared" ca="1" si="220"/>
        <v xml:space="preserve">: </v>
      </c>
      <c r="K3311" s="16" t="str">
        <f>_xlfn.XLOOKUP(A3311,Students[Full Name],Students[Start Date],"")</f>
        <v/>
      </c>
      <c r="L3311" s="18">
        <f t="shared" ca="1" si="221"/>
        <v>-1</v>
      </c>
      <c r="M3311" s="18" cm="1">
        <f t="array" aca="1" ref="M3311" ca="1">SUMPRODUCT(Inactives[Days Inactive]*(Inactives[Student]=A3311))/365</f>
        <v>0</v>
      </c>
      <c r="N3311" s="18" t="str" cm="1">
        <f t="array" ref="N3311">IF(LEN($A3311)&gt;0,SUMPRODUCT(($A3311=merged_names)*(_xlfn.TEXTAFTER(N$2, "At ")=merged_belt_colours)*merged_months_at_rank),"")</f>
        <v/>
      </c>
      <c r="O3311" s="18" t="str" cm="1">
        <f t="array" ref="O3311">IF(LEN($A3311)&gt;0,SUMPRODUCT(($A3311=merged_names)*(_xlfn.TEXTAFTER(O$2, "At ")=merged_belt_colours)*merged_months_at_rank),"")</f>
        <v/>
      </c>
      <c r="P3311" s="18" t="str" cm="1">
        <f t="array" ref="P3311">IF(LEN($A3311)&gt;0,SUMPRODUCT(($A3311=merged_names)*(_xlfn.TEXTAFTER(P$2, "At ")=merged_belt_colours)*merged_months_at_rank),"")</f>
        <v/>
      </c>
      <c r="Q3311" s="18" t="str" cm="1">
        <f t="array" ref="Q3311">IF(LEN($A3311)&gt;0,SUMPRODUCT(($A3311=merged_names)*(_xlfn.TEXTAFTER(Q$2, "At ")=merged_belt_colours)*merged_months_at_rank),"")</f>
        <v/>
      </c>
      <c r="R3311" s="18" t="str" cm="1">
        <f t="array" ref="R3311">IF(LEN($A3311)&gt;0,SUMPRODUCT(($A3311=merged_names)*(_xlfn.TEXTAFTER(R$2, "At ")=merged_belt_colours)*merged_months_at_rank),"")</f>
        <v/>
      </c>
    </row>
    <row r="3312" spans="1:18" x14ac:dyDescent="0.25">
      <c r="A3312"/>
      <c r="B3312" s="15" t="str" cm="1">
        <f t="array" ref="B3312">IFERROR(IF(LEN(A3312)&gt;0, IF(SUMPRODUCT((Inactives[Key]=J3312)*(Inactives[Currently Inactive]))=1,"Inactive","Active"),""),"Active")</f>
        <v/>
      </c>
      <c r="C3312" s="16" t="str" cm="1">
        <f t="array" aca="1" ref="C3312" ca="1">IFERROR(_xlfn._xlws.FILTER(Inactives[Inactive On],(Inactives[Key]=J3312)*(Inactives[Currently Inactive]),""),"")</f>
        <v/>
      </c>
      <c r="D3312" s="16" t="str" cm="1">
        <f t="array" aca="1" ref="D3312" ca="1">IFERROR(INDEX(_xlfn.TEXTSPLIT(E3312," "),1),"")</f>
        <v/>
      </c>
      <c r="E3312" s="15" t="str" cm="1">
        <f t="array" aca="1" ref="E3312" ca="1">IFERROR(_xlfn._xlws.FILTER(merged_ranks,(merged_end_dates=DATE(9999,12,31))*(merged_names=A3312)),"")</f>
        <v/>
      </c>
      <c r="F3312" s="17" t="str">
        <f ca="1">_xlfn.XLOOKUP(J3312,Promotions[Promo Key],Promotions[Promo Date],"")</f>
        <v/>
      </c>
      <c r="G3312" s="18" t="str">
        <f t="shared" ca="1" si="219"/>
        <v/>
      </c>
      <c r="H3312" s="18" t="str">
        <f t="shared" ca="1" si="218"/>
        <v/>
      </c>
      <c r="I3312" s="17" t="str">
        <f>_xlfn.XLOOKUP(A3312,Students[Full Name],Students[Starting Rank],"")</f>
        <v/>
      </c>
      <c r="J3312" s="15" t="str">
        <f t="shared" ca="1" si="220"/>
        <v xml:space="preserve">: </v>
      </c>
      <c r="K3312" s="16" t="str">
        <f>_xlfn.XLOOKUP(A3312,Students[Full Name],Students[Start Date],"")</f>
        <v/>
      </c>
      <c r="L3312" s="18">
        <f t="shared" ca="1" si="221"/>
        <v>-1</v>
      </c>
      <c r="M3312" s="18" cm="1">
        <f t="array" aca="1" ref="M3312" ca="1">SUMPRODUCT(Inactives[Days Inactive]*(Inactives[Student]=A3312))/365</f>
        <v>0</v>
      </c>
      <c r="N3312" s="18" t="str" cm="1">
        <f t="array" ref="N3312">IF(LEN($A3312)&gt;0,SUMPRODUCT(($A3312=merged_names)*(_xlfn.TEXTAFTER(N$2, "At ")=merged_belt_colours)*merged_months_at_rank),"")</f>
        <v/>
      </c>
      <c r="O3312" s="18" t="str" cm="1">
        <f t="array" ref="O3312">IF(LEN($A3312)&gt;0,SUMPRODUCT(($A3312=merged_names)*(_xlfn.TEXTAFTER(O$2, "At ")=merged_belt_colours)*merged_months_at_rank),"")</f>
        <v/>
      </c>
      <c r="P3312" s="18" t="str" cm="1">
        <f t="array" ref="P3312">IF(LEN($A3312)&gt;0,SUMPRODUCT(($A3312=merged_names)*(_xlfn.TEXTAFTER(P$2, "At ")=merged_belt_colours)*merged_months_at_rank),"")</f>
        <v/>
      </c>
      <c r="Q3312" s="18" t="str" cm="1">
        <f t="array" ref="Q3312">IF(LEN($A3312)&gt;0,SUMPRODUCT(($A3312=merged_names)*(_xlfn.TEXTAFTER(Q$2, "At ")=merged_belt_colours)*merged_months_at_rank),"")</f>
        <v/>
      </c>
      <c r="R3312" s="18" t="str" cm="1">
        <f t="array" ref="R3312">IF(LEN($A3312)&gt;0,SUMPRODUCT(($A3312=merged_names)*(_xlfn.TEXTAFTER(R$2, "At ")=merged_belt_colours)*merged_months_at_rank),"")</f>
        <v/>
      </c>
    </row>
    <row r="3313" spans="1:18" x14ac:dyDescent="0.25">
      <c r="A3313"/>
      <c r="B3313" s="15" t="str" cm="1">
        <f t="array" ref="B3313">IFERROR(IF(LEN(A3313)&gt;0, IF(SUMPRODUCT((Inactives[Key]=J3313)*(Inactives[Currently Inactive]))=1,"Inactive","Active"),""),"Active")</f>
        <v/>
      </c>
      <c r="C3313" s="16" t="str" cm="1">
        <f t="array" aca="1" ref="C3313" ca="1">IFERROR(_xlfn._xlws.FILTER(Inactives[Inactive On],(Inactives[Key]=J3313)*(Inactives[Currently Inactive]),""),"")</f>
        <v/>
      </c>
      <c r="D3313" s="16" t="str" cm="1">
        <f t="array" aca="1" ref="D3313" ca="1">IFERROR(INDEX(_xlfn.TEXTSPLIT(E3313," "),1),"")</f>
        <v/>
      </c>
      <c r="E3313" s="15" t="str" cm="1">
        <f t="array" aca="1" ref="E3313" ca="1">IFERROR(_xlfn._xlws.FILTER(merged_ranks,(merged_end_dates=DATE(9999,12,31))*(merged_names=A3313)),"")</f>
        <v/>
      </c>
      <c r="F3313" s="17" t="str">
        <f ca="1">_xlfn.XLOOKUP(J3313,Promotions[Promo Key],Promotions[Promo Date],"")</f>
        <v/>
      </c>
      <c r="G3313" s="18" t="str">
        <f t="shared" ca="1" si="219"/>
        <v/>
      </c>
      <c r="H3313" s="18" t="str">
        <f t="shared" ca="1" si="218"/>
        <v/>
      </c>
      <c r="I3313" s="17" t="str">
        <f>_xlfn.XLOOKUP(A3313,Students[Full Name],Students[Starting Rank],"")</f>
        <v/>
      </c>
      <c r="J3313" s="15" t="str">
        <f t="shared" ca="1" si="220"/>
        <v xml:space="preserve">: </v>
      </c>
      <c r="K3313" s="16" t="str">
        <f>_xlfn.XLOOKUP(A3313,Students[Full Name],Students[Start Date],"")</f>
        <v/>
      </c>
      <c r="L3313" s="18">
        <f t="shared" ca="1" si="221"/>
        <v>-1</v>
      </c>
      <c r="M3313" s="18" cm="1">
        <f t="array" aca="1" ref="M3313" ca="1">SUMPRODUCT(Inactives[Days Inactive]*(Inactives[Student]=A3313))/365</f>
        <v>0</v>
      </c>
      <c r="N3313" s="18" t="str" cm="1">
        <f t="array" ref="N3313">IF(LEN($A3313)&gt;0,SUMPRODUCT(($A3313=merged_names)*(_xlfn.TEXTAFTER(N$2, "At ")=merged_belt_colours)*merged_months_at_rank),"")</f>
        <v/>
      </c>
      <c r="O3313" s="18" t="str" cm="1">
        <f t="array" ref="O3313">IF(LEN($A3313)&gt;0,SUMPRODUCT(($A3313=merged_names)*(_xlfn.TEXTAFTER(O$2, "At ")=merged_belt_colours)*merged_months_at_rank),"")</f>
        <v/>
      </c>
      <c r="P3313" s="18" t="str" cm="1">
        <f t="array" ref="P3313">IF(LEN($A3313)&gt;0,SUMPRODUCT(($A3313=merged_names)*(_xlfn.TEXTAFTER(P$2, "At ")=merged_belt_colours)*merged_months_at_rank),"")</f>
        <v/>
      </c>
      <c r="Q3313" s="18" t="str" cm="1">
        <f t="array" ref="Q3313">IF(LEN($A3313)&gt;0,SUMPRODUCT(($A3313=merged_names)*(_xlfn.TEXTAFTER(Q$2, "At ")=merged_belt_colours)*merged_months_at_rank),"")</f>
        <v/>
      </c>
      <c r="R3313" s="18" t="str" cm="1">
        <f t="array" ref="R3313">IF(LEN($A3313)&gt;0,SUMPRODUCT(($A3313=merged_names)*(_xlfn.TEXTAFTER(R$2, "At ")=merged_belt_colours)*merged_months_at_rank),"")</f>
        <v/>
      </c>
    </row>
    <row r="3314" spans="1:18" x14ac:dyDescent="0.25">
      <c r="A3314"/>
      <c r="B3314" s="15" t="str" cm="1">
        <f t="array" ref="B3314">IFERROR(IF(LEN(A3314)&gt;0, IF(SUMPRODUCT((Inactives[Key]=J3314)*(Inactives[Currently Inactive]))=1,"Inactive","Active"),""),"Active")</f>
        <v/>
      </c>
      <c r="C3314" s="16" t="str" cm="1">
        <f t="array" aca="1" ref="C3314" ca="1">IFERROR(_xlfn._xlws.FILTER(Inactives[Inactive On],(Inactives[Key]=J3314)*(Inactives[Currently Inactive]),""),"")</f>
        <v/>
      </c>
      <c r="D3314" s="16" t="str" cm="1">
        <f t="array" aca="1" ref="D3314" ca="1">IFERROR(INDEX(_xlfn.TEXTSPLIT(E3314," "),1),"")</f>
        <v/>
      </c>
      <c r="E3314" s="15" t="str" cm="1">
        <f t="array" aca="1" ref="E3314" ca="1">IFERROR(_xlfn._xlws.FILTER(merged_ranks,(merged_end_dates=DATE(9999,12,31))*(merged_names=A3314)),"")</f>
        <v/>
      </c>
      <c r="F3314" s="17" t="str">
        <f ca="1">_xlfn.XLOOKUP(J3314,Promotions[Promo Key],Promotions[Promo Date],"")</f>
        <v/>
      </c>
      <c r="G3314" s="18" t="str">
        <f t="shared" ca="1" si="219"/>
        <v/>
      </c>
      <c r="H3314" s="18" t="str">
        <f t="shared" ca="1" si="218"/>
        <v/>
      </c>
      <c r="I3314" s="17" t="str">
        <f>_xlfn.XLOOKUP(A3314,Students[Full Name],Students[Starting Rank],"")</f>
        <v/>
      </c>
      <c r="J3314" s="15" t="str">
        <f t="shared" ca="1" si="220"/>
        <v xml:space="preserve">: </v>
      </c>
      <c r="K3314" s="16" t="str">
        <f>_xlfn.XLOOKUP(A3314,Students[Full Name],Students[Start Date],"")</f>
        <v/>
      </c>
      <c r="L3314" s="18">
        <f t="shared" ca="1" si="221"/>
        <v>-1</v>
      </c>
      <c r="M3314" s="18" cm="1">
        <f t="array" aca="1" ref="M3314" ca="1">SUMPRODUCT(Inactives[Days Inactive]*(Inactives[Student]=A3314))/365</f>
        <v>0</v>
      </c>
      <c r="N3314" s="18" t="str" cm="1">
        <f t="array" ref="N3314">IF(LEN($A3314)&gt;0,SUMPRODUCT(($A3314=merged_names)*(_xlfn.TEXTAFTER(N$2, "At ")=merged_belt_colours)*merged_months_at_rank),"")</f>
        <v/>
      </c>
      <c r="O3314" s="18" t="str" cm="1">
        <f t="array" ref="O3314">IF(LEN($A3314)&gt;0,SUMPRODUCT(($A3314=merged_names)*(_xlfn.TEXTAFTER(O$2, "At ")=merged_belt_colours)*merged_months_at_rank),"")</f>
        <v/>
      </c>
      <c r="P3314" s="18" t="str" cm="1">
        <f t="array" ref="P3314">IF(LEN($A3314)&gt;0,SUMPRODUCT(($A3314=merged_names)*(_xlfn.TEXTAFTER(P$2, "At ")=merged_belt_colours)*merged_months_at_rank),"")</f>
        <v/>
      </c>
      <c r="Q3314" s="18" t="str" cm="1">
        <f t="array" ref="Q3314">IF(LEN($A3314)&gt;0,SUMPRODUCT(($A3314=merged_names)*(_xlfn.TEXTAFTER(Q$2, "At ")=merged_belt_colours)*merged_months_at_rank),"")</f>
        <v/>
      </c>
      <c r="R3314" s="18" t="str" cm="1">
        <f t="array" ref="R3314">IF(LEN($A3314)&gt;0,SUMPRODUCT(($A3314=merged_names)*(_xlfn.TEXTAFTER(R$2, "At ")=merged_belt_colours)*merged_months_at_rank),"")</f>
        <v/>
      </c>
    </row>
    <row r="3315" spans="1:18" x14ac:dyDescent="0.25">
      <c r="A3315"/>
      <c r="B3315" s="15" t="str" cm="1">
        <f t="array" ref="B3315">IFERROR(IF(LEN(A3315)&gt;0, IF(SUMPRODUCT((Inactives[Key]=J3315)*(Inactives[Currently Inactive]))=1,"Inactive","Active"),""),"Active")</f>
        <v/>
      </c>
      <c r="C3315" s="16" t="str" cm="1">
        <f t="array" aca="1" ref="C3315" ca="1">IFERROR(_xlfn._xlws.FILTER(Inactives[Inactive On],(Inactives[Key]=J3315)*(Inactives[Currently Inactive]),""),"")</f>
        <v/>
      </c>
      <c r="D3315" s="16" t="str" cm="1">
        <f t="array" aca="1" ref="D3315" ca="1">IFERROR(INDEX(_xlfn.TEXTSPLIT(E3315," "),1),"")</f>
        <v/>
      </c>
      <c r="E3315" s="15" t="str" cm="1">
        <f t="array" aca="1" ref="E3315" ca="1">IFERROR(_xlfn._xlws.FILTER(merged_ranks,(merged_end_dates=DATE(9999,12,31))*(merged_names=A3315)),"")</f>
        <v/>
      </c>
      <c r="F3315" s="17" t="str">
        <f ca="1">_xlfn.XLOOKUP(J3315,Promotions[Promo Key],Promotions[Promo Date],"")</f>
        <v/>
      </c>
      <c r="G3315" s="18" t="str">
        <f t="shared" ca="1" si="219"/>
        <v/>
      </c>
      <c r="H3315" s="18" t="str">
        <f t="shared" ca="1" si="218"/>
        <v/>
      </c>
      <c r="I3315" s="17" t="str">
        <f>_xlfn.XLOOKUP(A3315,Students[Full Name],Students[Starting Rank],"")</f>
        <v/>
      </c>
      <c r="J3315" s="15" t="str">
        <f t="shared" ca="1" si="220"/>
        <v xml:space="preserve">: </v>
      </c>
      <c r="K3315" s="16" t="str">
        <f>_xlfn.XLOOKUP(A3315,Students[Full Name],Students[Start Date],"")</f>
        <v/>
      </c>
      <c r="L3315" s="18">
        <f t="shared" ca="1" si="221"/>
        <v>-1</v>
      </c>
      <c r="M3315" s="18" cm="1">
        <f t="array" aca="1" ref="M3315" ca="1">SUMPRODUCT(Inactives[Days Inactive]*(Inactives[Student]=A3315))/365</f>
        <v>0</v>
      </c>
      <c r="N3315" s="18" t="str" cm="1">
        <f t="array" ref="N3315">IF(LEN($A3315)&gt;0,SUMPRODUCT(($A3315=merged_names)*(_xlfn.TEXTAFTER(N$2, "At ")=merged_belt_colours)*merged_months_at_rank),"")</f>
        <v/>
      </c>
      <c r="O3315" s="18" t="str" cm="1">
        <f t="array" ref="O3315">IF(LEN($A3315)&gt;0,SUMPRODUCT(($A3315=merged_names)*(_xlfn.TEXTAFTER(O$2, "At ")=merged_belt_colours)*merged_months_at_rank),"")</f>
        <v/>
      </c>
      <c r="P3315" s="18" t="str" cm="1">
        <f t="array" ref="P3315">IF(LEN($A3315)&gt;0,SUMPRODUCT(($A3315=merged_names)*(_xlfn.TEXTAFTER(P$2, "At ")=merged_belt_colours)*merged_months_at_rank),"")</f>
        <v/>
      </c>
      <c r="Q3315" s="18" t="str" cm="1">
        <f t="array" ref="Q3315">IF(LEN($A3315)&gt;0,SUMPRODUCT(($A3315=merged_names)*(_xlfn.TEXTAFTER(Q$2, "At ")=merged_belt_colours)*merged_months_at_rank),"")</f>
        <v/>
      </c>
      <c r="R3315" s="18" t="str" cm="1">
        <f t="array" ref="R3315">IF(LEN($A3315)&gt;0,SUMPRODUCT(($A3315=merged_names)*(_xlfn.TEXTAFTER(R$2, "At ")=merged_belt_colours)*merged_months_at_rank),"")</f>
        <v/>
      </c>
    </row>
    <row r="3316" spans="1:18" x14ac:dyDescent="0.25">
      <c r="A3316"/>
      <c r="B3316" s="15" t="str" cm="1">
        <f t="array" ref="B3316">IFERROR(IF(LEN(A3316)&gt;0, IF(SUMPRODUCT((Inactives[Key]=J3316)*(Inactives[Currently Inactive]))=1,"Inactive","Active"),""),"Active")</f>
        <v/>
      </c>
      <c r="C3316" s="16" t="str" cm="1">
        <f t="array" aca="1" ref="C3316" ca="1">IFERROR(_xlfn._xlws.FILTER(Inactives[Inactive On],(Inactives[Key]=J3316)*(Inactives[Currently Inactive]),""),"")</f>
        <v/>
      </c>
      <c r="D3316" s="16" t="str" cm="1">
        <f t="array" aca="1" ref="D3316" ca="1">IFERROR(INDEX(_xlfn.TEXTSPLIT(E3316," "),1),"")</f>
        <v/>
      </c>
      <c r="E3316" s="15" t="str" cm="1">
        <f t="array" aca="1" ref="E3316" ca="1">IFERROR(_xlfn._xlws.FILTER(merged_ranks,(merged_end_dates=DATE(9999,12,31))*(merged_names=A3316)),"")</f>
        <v/>
      </c>
      <c r="F3316" s="17" t="str">
        <f ca="1">_xlfn.XLOOKUP(J3316,Promotions[Promo Key],Promotions[Promo Date],"")</f>
        <v/>
      </c>
      <c r="G3316" s="18" t="str">
        <f t="shared" ca="1" si="219"/>
        <v/>
      </c>
      <c r="H3316" s="18" t="str">
        <f t="shared" ca="1" si="218"/>
        <v/>
      </c>
      <c r="I3316" s="17" t="str">
        <f>_xlfn.XLOOKUP(A3316,Students[Full Name],Students[Starting Rank],"")</f>
        <v/>
      </c>
      <c r="J3316" s="15" t="str">
        <f t="shared" ca="1" si="220"/>
        <v xml:space="preserve">: </v>
      </c>
      <c r="K3316" s="16" t="str">
        <f>_xlfn.XLOOKUP(A3316,Students[Full Name],Students[Start Date],"")</f>
        <v/>
      </c>
      <c r="L3316" s="18">
        <f t="shared" ca="1" si="221"/>
        <v>-1</v>
      </c>
      <c r="M3316" s="18" cm="1">
        <f t="array" aca="1" ref="M3316" ca="1">SUMPRODUCT(Inactives[Days Inactive]*(Inactives[Student]=A3316))/365</f>
        <v>0</v>
      </c>
      <c r="N3316" s="18" t="str" cm="1">
        <f t="array" ref="N3316">IF(LEN($A3316)&gt;0,SUMPRODUCT(($A3316=merged_names)*(_xlfn.TEXTAFTER(N$2, "At ")=merged_belt_colours)*merged_months_at_rank),"")</f>
        <v/>
      </c>
      <c r="O3316" s="18" t="str" cm="1">
        <f t="array" ref="O3316">IF(LEN($A3316)&gt;0,SUMPRODUCT(($A3316=merged_names)*(_xlfn.TEXTAFTER(O$2, "At ")=merged_belt_colours)*merged_months_at_rank),"")</f>
        <v/>
      </c>
      <c r="P3316" s="18" t="str" cm="1">
        <f t="array" ref="P3316">IF(LEN($A3316)&gt;0,SUMPRODUCT(($A3316=merged_names)*(_xlfn.TEXTAFTER(P$2, "At ")=merged_belt_colours)*merged_months_at_rank),"")</f>
        <v/>
      </c>
      <c r="Q3316" s="18" t="str" cm="1">
        <f t="array" ref="Q3316">IF(LEN($A3316)&gt;0,SUMPRODUCT(($A3316=merged_names)*(_xlfn.TEXTAFTER(Q$2, "At ")=merged_belt_colours)*merged_months_at_rank),"")</f>
        <v/>
      </c>
      <c r="R3316" s="18" t="str" cm="1">
        <f t="array" ref="R3316">IF(LEN($A3316)&gt;0,SUMPRODUCT(($A3316=merged_names)*(_xlfn.TEXTAFTER(R$2, "At ")=merged_belt_colours)*merged_months_at_rank),"")</f>
        <v/>
      </c>
    </row>
    <row r="3317" spans="1:18" x14ac:dyDescent="0.25">
      <c r="A3317"/>
      <c r="B3317" s="15" t="str" cm="1">
        <f t="array" ref="B3317">IFERROR(IF(LEN(A3317)&gt;0, IF(SUMPRODUCT((Inactives[Key]=J3317)*(Inactives[Currently Inactive]))=1,"Inactive","Active"),""),"Active")</f>
        <v/>
      </c>
      <c r="C3317" s="16" t="str" cm="1">
        <f t="array" aca="1" ref="C3317" ca="1">IFERROR(_xlfn._xlws.FILTER(Inactives[Inactive On],(Inactives[Key]=J3317)*(Inactives[Currently Inactive]),""),"")</f>
        <v/>
      </c>
      <c r="D3317" s="16" t="str" cm="1">
        <f t="array" aca="1" ref="D3317" ca="1">IFERROR(INDEX(_xlfn.TEXTSPLIT(E3317," "),1),"")</f>
        <v/>
      </c>
      <c r="E3317" s="15" t="str" cm="1">
        <f t="array" aca="1" ref="E3317" ca="1">IFERROR(_xlfn._xlws.FILTER(merged_ranks,(merged_end_dates=DATE(9999,12,31))*(merged_names=A3317)),"")</f>
        <v/>
      </c>
      <c r="F3317" s="17" t="str">
        <f ca="1">_xlfn.XLOOKUP(J3317,Promotions[Promo Key],Promotions[Promo Date],"")</f>
        <v/>
      </c>
      <c r="G3317" s="18" t="str">
        <f t="shared" ca="1" si="219"/>
        <v/>
      </c>
      <c r="H3317" s="18" t="str">
        <f t="shared" ca="1" si="218"/>
        <v/>
      </c>
      <c r="I3317" s="17" t="str">
        <f>_xlfn.XLOOKUP(A3317,Students[Full Name],Students[Starting Rank],"")</f>
        <v/>
      </c>
      <c r="J3317" s="15" t="str">
        <f t="shared" ca="1" si="220"/>
        <v xml:space="preserve">: </v>
      </c>
      <c r="K3317" s="16" t="str">
        <f>_xlfn.XLOOKUP(A3317,Students[Full Name],Students[Start Date],"")</f>
        <v/>
      </c>
      <c r="L3317" s="18">
        <f t="shared" ca="1" si="221"/>
        <v>-1</v>
      </c>
      <c r="M3317" s="18" cm="1">
        <f t="array" aca="1" ref="M3317" ca="1">SUMPRODUCT(Inactives[Days Inactive]*(Inactives[Student]=A3317))/365</f>
        <v>0</v>
      </c>
      <c r="N3317" s="18" t="str" cm="1">
        <f t="array" ref="N3317">IF(LEN($A3317)&gt;0,SUMPRODUCT(($A3317=merged_names)*(_xlfn.TEXTAFTER(N$2, "At ")=merged_belt_colours)*merged_months_at_rank),"")</f>
        <v/>
      </c>
      <c r="O3317" s="18" t="str" cm="1">
        <f t="array" ref="O3317">IF(LEN($A3317)&gt;0,SUMPRODUCT(($A3317=merged_names)*(_xlfn.TEXTAFTER(O$2, "At ")=merged_belt_colours)*merged_months_at_rank),"")</f>
        <v/>
      </c>
      <c r="P3317" s="18" t="str" cm="1">
        <f t="array" ref="P3317">IF(LEN($A3317)&gt;0,SUMPRODUCT(($A3317=merged_names)*(_xlfn.TEXTAFTER(P$2, "At ")=merged_belt_colours)*merged_months_at_rank),"")</f>
        <v/>
      </c>
      <c r="Q3317" s="18" t="str" cm="1">
        <f t="array" ref="Q3317">IF(LEN($A3317)&gt;0,SUMPRODUCT(($A3317=merged_names)*(_xlfn.TEXTAFTER(Q$2, "At ")=merged_belt_colours)*merged_months_at_rank),"")</f>
        <v/>
      </c>
      <c r="R3317" s="18" t="str" cm="1">
        <f t="array" ref="R3317">IF(LEN($A3317)&gt;0,SUMPRODUCT(($A3317=merged_names)*(_xlfn.TEXTAFTER(R$2, "At ")=merged_belt_colours)*merged_months_at_rank),"")</f>
        <v/>
      </c>
    </row>
    <row r="3318" spans="1:18" x14ac:dyDescent="0.25">
      <c r="A3318"/>
      <c r="B3318" s="15" t="str" cm="1">
        <f t="array" ref="B3318">IFERROR(IF(LEN(A3318)&gt;0, IF(SUMPRODUCT((Inactives[Key]=J3318)*(Inactives[Currently Inactive]))=1,"Inactive","Active"),""),"Active")</f>
        <v/>
      </c>
      <c r="C3318" s="16" t="str" cm="1">
        <f t="array" aca="1" ref="C3318" ca="1">IFERROR(_xlfn._xlws.FILTER(Inactives[Inactive On],(Inactives[Key]=J3318)*(Inactives[Currently Inactive]),""),"")</f>
        <v/>
      </c>
      <c r="D3318" s="16" t="str" cm="1">
        <f t="array" aca="1" ref="D3318" ca="1">IFERROR(INDEX(_xlfn.TEXTSPLIT(E3318," "),1),"")</f>
        <v/>
      </c>
      <c r="E3318" s="15" t="str" cm="1">
        <f t="array" aca="1" ref="E3318" ca="1">IFERROR(_xlfn._xlws.FILTER(merged_ranks,(merged_end_dates=DATE(9999,12,31))*(merged_names=A3318)),"")</f>
        <v/>
      </c>
      <c r="F3318" s="17" t="str">
        <f ca="1">_xlfn.XLOOKUP(J3318,Promotions[Promo Key],Promotions[Promo Date],"")</f>
        <v/>
      </c>
      <c r="G3318" s="18" t="str">
        <f t="shared" ca="1" si="219"/>
        <v/>
      </c>
      <c r="H3318" s="18" t="str">
        <f t="shared" ca="1" si="218"/>
        <v/>
      </c>
      <c r="I3318" s="17" t="str">
        <f>_xlfn.XLOOKUP(A3318,Students[Full Name],Students[Starting Rank],"")</f>
        <v/>
      </c>
      <c r="J3318" s="15" t="str">
        <f t="shared" ca="1" si="220"/>
        <v xml:space="preserve">: </v>
      </c>
      <c r="K3318" s="16" t="str">
        <f>_xlfn.XLOOKUP(A3318,Students[Full Name],Students[Start Date],"")</f>
        <v/>
      </c>
      <c r="L3318" s="18">
        <f t="shared" ca="1" si="221"/>
        <v>-1</v>
      </c>
      <c r="M3318" s="18" cm="1">
        <f t="array" aca="1" ref="M3318" ca="1">SUMPRODUCT(Inactives[Days Inactive]*(Inactives[Student]=A3318))/365</f>
        <v>0</v>
      </c>
      <c r="N3318" s="18" t="str" cm="1">
        <f t="array" ref="N3318">IF(LEN($A3318)&gt;0,SUMPRODUCT(($A3318=merged_names)*(_xlfn.TEXTAFTER(N$2, "At ")=merged_belt_colours)*merged_months_at_rank),"")</f>
        <v/>
      </c>
      <c r="O3318" s="18" t="str" cm="1">
        <f t="array" ref="O3318">IF(LEN($A3318)&gt;0,SUMPRODUCT(($A3318=merged_names)*(_xlfn.TEXTAFTER(O$2, "At ")=merged_belt_colours)*merged_months_at_rank),"")</f>
        <v/>
      </c>
      <c r="P3318" s="18" t="str" cm="1">
        <f t="array" ref="P3318">IF(LEN($A3318)&gt;0,SUMPRODUCT(($A3318=merged_names)*(_xlfn.TEXTAFTER(P$2, "At ")=merged_belt_colours)*merged_months_at_rank),"")</f>
        <v/>
      </c>
      <c r="Q3318" s="18" t="str" cm="1">
        <f t="array" ref="Q3318">IF(LEN($A3318)&gt;0,SUMPRODUCT(($A3318=merged_names)*(_xlfn.TEXTAFTER(Q$2, "At ")=merged_belt_colours)*merged_months_at_rank),"")</f>
        <v/>
      </c>
      <c r="R3318" s="18" t="str" cm="1">
        <f t="array" ref="R3318">IF(LEN($A3318)&gt;0,SUMPRODUCT(($A3318=merged_names)*(_xlfn.TEXTAFTER(R$2, "At ")=merged_belt_colours)*merged_months_at_rank),"")</f>
        <v/>
      </c>
    </row>
    <row r="3319" spans="1:18" x14ac:dyDescent="0.25">
      <c r="A3319"/>
      <c r="B3319" s="15" t="str" cm="1">
        <f t="array" ref="B3319">IFERROR(IF(LEN(A3319)&gt;0, IF(SUMPRODUCT((Inactives[Key]=J3319)*(Inactives[Currently Inactive]))=1,"Inactive","Active"),""),"Active")</f>
        <v/>
      </c>
      <c r="C3319" s="16" t="str" cm="1">
        <f t="array" aca="1" ref="C3319" ca="1">IFERROR(_xlfn._xlws.FILTER(Inactives[Inactive On],(Inactives[Key]=J3319)*(Inactives[Currently Inactive]),""),"")</f>
        <v/>
      </c>
      <c r="D3319" s="16" t="str" cm="1">
        <f t="array" aca="1" ref="D3319" ca="1">IFERROR(INDEX(_xlfn.TEXTSPLIT(E3319," "),1),"")</f>
        <v/>
      </c>
      <c r="E3319" s="15" t="str" cm="1">
        <f t="array" aca="1" ref="E3319" ca="1">IFERROR(_xlfn._xlws.FILTER(merged_ranks,(merged_end_dates=DATE(9999,12,31))*(merged_names=A3319)),"")</f>
        <v/>
      </c>
      <c r="F3319" s="17" t="str">
        <f ca="1">_xlfn.XLOOKUP(J3319,Promotions[Promo Key],Promotions[Promo Date],"")</f>
        <v/>
      </c>
      <c r="G3319" s="18" t="str">
        <f t="shared" ca="1" si="219"/>
        <v/>
      </c>
      <c r="H3319" s="18" t="str">
        <f t="shared" ca="1" si="218"/>
        <v/>
      </c>
      <c r="I3319" s="17" t="str">
        <f>_xlfn.XLOOKUP(A3319,Students[Full Name],Students[Starting Rank],"")</f>
        <v/>
      </c>
      <c r="J3319" s="15" t="str">
        <f t="shared" ca="1" si="220"/>
        <v xml:space="preserve">: </v>
      </c>
      <c r="K3319" s="16" t="str">
        <f>_xlfn.XLOOKUP(A3319,Students[Full Name],Students[Start Date],"")</f>
        <v/>
      </c>
      <c r="L3319" s="18">
        <f t="shared" ca="1" si="221"/>
        <v>-1</v>
      </c>
      <c r="M3319" s="18" cm="1">
        <f t="array" aca="1" ref="M3319" ca="1">SUMPRODUCT(Inactives[Days Inactive]*(Inactives[Student]=A3319))/365</f>
        <v>0</v>
      </c>
      <c r="N3319" s="18" t="str" cm="1">
        <f t="array" ref="N3319">IF(LEN($A3319)&gt;0,SUMPRODUCT(($A3319=merged_names)*(_xlfn.TEXTAFTER(N$2, "At ")=merged_belt_colours)*merged_months_at_rank),"")</f>
        <v/>
      </c>
      <c r="O3319" s="18" t="str" cm="1">
        <f t="array" ref="O3319">IF(LEN($A3319)&gt;0,SUMPRODUCT(($A3319=merged_names)*(_xlfn.TEXTAFTER(O$2, "At ")=merged_belt_colours)*merged_months_at_rank),"")</f>
        <v/>
      </c>
      <c r="P3319" s="18" t="str" cm="1">
        <f t="array" ref="P3319">IF(LEN($A3319)&gt;0,SUMPRODUCT(($A3319=merged_names)*(_xlfn.TEXTAFTER(P$2, "At ")=merged_belt_colours)*merged_months_at_rank),"")</f>
        <v/>
      </c>
      <c r="Q3319" s="18" t="str" cm="1">
        <f t="array" ref="Q3319">IF(LEN($A3319)&gt;0,SUMPRODUCT(($A3319=merged_names)*(_xlfn.TEXTAFTER(Q$2, "At ")=merged_belt_colours)*merged_months_at_rank),"")</f>
        <v/>
      </c>
      <c r="R3319" s="18" t="str" cm="1">
        <f t="array" ref="R3319">IF(LEN($A3319)&gt;0,SUMPRODUCT(($A3319=merged_names)*(_xlfn.TEXTAFTER(R$2, "At ")=merged_belt_colours)*merged_months_at_rank),"")</f>
        <v/>
      </c>
    </row>
    <row r="3320" spans="1:18" x14ac:dyDescent="0.25">
      <c r="A3320"/>
      <c r="B3320" s="15" t="str" cm="1">
        <f t="array" ref="B3320">IFERROR(IF(LEN(A3320)&gt;0, IF(SUMPRODUCT((Inactives[Key]=J3320)*(Inactives[Currently Inactive]))=1,"Inactive","Active"),""),"Active")</f>
        <v/>
      </c>
      <c r="C3320" s="16" t="str" cm="1">
        <f t="array" aca="1" ref="C3320" ca="1">IFERROR(_xlfn._xlws.FILTER(Inactives[Inactive On],(Inactives[Key]=J3320)*(Inactives[Currently Inactive]),""),"")</f>
        <v/>
      </c>
      <c r="D3320" s="16" t="str" cm="1">
        <f t="array" aca="1" ref="D3320" ca="1">IFERROR(INDEX(_xlfn.TEXTSPLIT(E3320," "),1),"")</f>
        <v/>
      </c>
      <c r="E3320" s="15" t="str" cm="1">
        <f t="array" aca="1" ref="E3320" ca="1">IFERROR(_xlfn._xlws.FILTER(merged_ranks,(merged_end_dates=DATE(9999,12,31))*(merged_names=A3320)),"")</f>
        <v/>
      </c>
      <c r="F3320" s="17" t="str">
        <f ca="1">_xlfn.XLOOKUP(J3320,Promotions[Promo Key],Promotions[Promo Date],"")</f>
        <v/>
      </c>
      <c r="G3320" s="18" t="str">
        <f t="shared" ca="1" si="219"/>
        <v/>
      </c>
      <c r="H3320" s="18" t="str">
        <f t="shared" ca="1" si="218"/>
        <v/>
      </c>
      <c r="I3320" s="17" t="str">
        <f>_xlfn.XLOOKUP(A3320,Students[Full Name],Students[Starting Rank],"")</f>
        <v/>
      </c>
      <c r="J3320" s="15" t="str">
        <f t="shared" ca="1" si="220"/>
        <v xml:space="preserve">: </v>
      </c>
      <c r="K3320" s="16" t="str">
        <f>_xlfn.XLOOKUP(A3320,Students[Full Name],Students[Start Date],"")</f>
        <v/>
      </c>
      <c r="L3320" s="18">
        <f t="shared" ca="1" si="221"/>
        <v>-1</v>
      </c>
      <c r="M3320" s="18" cm="1">
        <f t="array" aca="1" ref="M3320" ca="1">SUMPRODUCT(Inactives[Days Inactive]*(Inactives[Student]=A3320))/365</f>
        <v>0</v>
      </c>
      <c r="N3320" s="18" t="str" cm="1">
        <f t="array" ref="N3320">IF(LEN($A3320)&gt;0,SUMPRODUCT(($A3320=merged_names)*(_xlfn.TEXTAFTER(N$2, "At ")=merged_belt_colours)*merged_months_at_rank),"")</f>
        <v/>
      </c>
      <c r="O3320" s="18" t="str" cm="1">
        <f t="array" ref="O3320">IF(LEN($A3320)&gt;0,SUMPRODUCT(($A3320=merged_names)*(_xlfn.TEXTAFTER(O$2, "At ")=merged_belt_colours)*merged_months_at_rank),"")</f>
        <v/>
      </c>
      <c r="P3320" s="18" t="str" cm="1">
        <f t="array" ref="P3320">IF(LEN($A3320)&gt;0,SUMPRODUCT(($A3320=merged_names)*(_xlfn.TEXTAFTER(P$2, "At ")=merged_belt_colours)*merged_months_at_rank),"")</f>
        <v/>
      </c>
      <c r="Q3320" s="18" t="str" cm="1">
        <f t="array" ref="Q3320">IF(LEN($A3320)&gt;0,SUMPRODUCT(($A3320=merged_names)*(_xlfn.TEXTAFTER(Q$2, "At ")=merged_belt_colours)*merged_months_at_rank),"")</f>
        <v/>
      </c>
      <c r="R3320" s="18" t="str" cm="1">
        <f t="array" ref="R3320">IF(LEN($A3320)&gt;0,SUMPRODUCT(($A3320=merged_names)*(_xlfn.TEXTAFTER(R$2, "At ")=merged_belt_colours)*merged_months_at_rank),"")</f>
        <v/>
      </c>
    </row>
    <row r="3321" spans="1:18" x14ac:dyDescent="0.25">
      <c r="A3321"/>
      <c r="B3321" s="15" t="str" cm="1">
        <f t="array" ref="B3321">IFERROR(IF(LEN(A3321)&gt;0, IF(SUMPRODUCT((Inactives[Key]=J3321)*(Inactives[Currently Inactive]))=1,"Inactive","Active"),""),"Active")</f>
        <v/>
      </c>
      <c r="C3321" s="16" t="str" cm="1">
        <f t="array" aca="1" ref="C3321" ca="1">IFERROR(_xlfn._xlws.FILTER(Inactives[Inactive On],(Inactives[Key]=J3321)*(Inactives[Currently Inactive]),""),"")</f>
        <v/>
      </c>
      <c r="D3321" s="16" t="str" cm="1">
        <f t="array" aca="1" ref="D3321" ca="1">IFERROR(INDEX(_xlfn.TEXTSPLIT(E3321," "),1),"")</f>
        <v/>
      </c>
      <c r="E3321" s="15" t="str" cm="1">
        <f t="array" aca="1" ref="E3321" ca="1">IFERROR(_xlfn._xlws.FILTER(merged_ranks,(merged_end_dates=DATE(9999,12,31))*(merged_names=A3321)),"")</f>
        <v/>
      </c>
      <c r="F3321" s="17" t="str">
        <f ca="1">_xlfn.XLOOKUP(J3321,Promotions[Promo Key],Promotions[Promo Date],"")</f>
        <v/>
      </c>
      <c r="G3321" s="18" t="str">
        <f t="shared" ca="1" si="219"/>
        <v/>
      </c>
      <c r="H3321" s="18" t="str">
        <f t="shared" ca="1" si="218"/>
        <v/>
      </c>
      <c r="I3321" s="17" t="str">
        <f>_xlfn.XLOOKUP(A3321,Students[Full Name],Students[Starting Rank],"")</f>
        <v/>
      </c>
      <c r="J3321" s="15" t="str">
        <f t="shared" ca="1" si="220"/>
        <v xml:space="preserve">: </v>
      </c>
      <c r="K3321" s="16" t="str">
        <f>_xlfn.XLOOKUP(A3321,Students[Full Name],Students[Start Date],"")</f>
        <v/>
      </c>
      <c r="L3321" s="18">
        <f t="shared" ca="1" si="221"/>
        <v>-1</v>
      </c>
      <c r="M3321" s="18" cm="1">
        <f t="array" aca="1" ref="M3321" ca="1">SUMPRODUCT(Inactives[Days Inactive]*(Inactives[Student]=A3321))/365</f>
        <v>0</v>
      </c>
      <c r="N3321" s="18" t="str" cm="1">
        <f t="array" ref="N3321">IF(LEN($A3321)&gt;0,SUMPRODUCT(($A3321=merged_names)*(_xlfn.TEXTAFTER(N$2, "At ")=merged_belt_colours)*merged_months_at_rank),"")</f>
        <v/>
      </c>
      <c r="O3321" s="18" t="str" cm="1">
        <f t="array" ref="O3321">IF(LEN($A3321)&gt;0,SUMPRODUCT(($A3321=merged_names)*(_xlfn.TEXTAFTER(O$2, "At ")=merged_belt_colours)*merged_months_at_rank),"")</f>
        <v/>
      </c>
      <c r="P3321" s="18" t="str" cm="1">
        <f t="array" ref="P3321">IF(LEN($A3321)&gt;0,SUMPRODUCT(($A3321=merged_names)*(_xlfn.TEXTAFTER(P$2, "At ")=merged_belt_colours)*merged_months_at_rank),"")</f>
        <v/>
      </c>
      <c r="Q3321" s="18" t="str" cm="1">
        <f t="array" ref="Q3321">IF(LEN($A3321)&gt;0,SUMPRODUCT(($A3321=merged_names)*(_xlfn.TEXTAFTER(Q$2, "At ")=merged_belt_colours)*merged_months_at_rank),"")</f>
        <v/>
      </c>
      <c r="R3321" s="18" t="str" cm="1">
        <f t="array" ref="R3321">IF(LEN($A3321)&gt;0,SUMPRODUCT(($A3321=merged_names)*(_xlfn.TEXTAFTER(R$2, "At ")=merged_belt_colours)*merged_months_at_rank),"")</f>
        <v/>
      </c>
    </row>
    <row r="3322" spans="1:18" x14ac:dyDescent="0.25">
      <c r="A3322"/>
      <c r="B3322" s="15" t="str" cm="1">
        <f t="array" ref="B3322">IFERROR(IF(LEN(A3322)&gt;0, IF(SUMPRODUCT((Inactives[Key]=J3322)*(Inactives[Currently Inactive]))=1,"Inactive","Active"),""),"Active")</f>
        <v/>
      </c>
      <c r="C3322" s="16" t="str" cm="1">
        <f t="array" aca="1" ref="C3322" ca="1">IFERROR(_xlfn._xlws.FILTER(Inactives[Inactive On],(Inactives[Key]=J3322)*(Inactives[Currently Inactive]),""),"")</f>
        <v/>
      </c>
      <c r="D3322" s="16" t="str" cm="1">
        <f t="array" aca="1" ref="D3322" ca="1">IFERROR(INDEX(_xlfn.TEXTSPLIT(E3322," "),1),"")</f>
        <v/>
      </c>
      <c r="E3322" s="15" t="str" cm="1">
        <f t="array" aca="1" ref="E3322" ca="1">IFERROR(_xlfn._xlws.FILTER(merged_ranks,(merged_end_dates=DATE(9999,12,31))*(merged_names=A3322)),"")</f>
        <v/>
      </c>
      <c r="F3322" s="17" t="str">
        <f ca="1">_xlfn.XLOOKUP(J3322,Promotions[Promo Key],Promotions[Promo Date],"")</f>
        <v/>
      </c>
      <c r="G3322" s="18" t="str">
        <f t="shared" ca="1" si="219"/>
        <v/>
      </c>
      <c r="H3322" s="18" t="str">
        <f t="shared" ca="1" si="218"/>
        <v/>
      </c>
      <c r="I3322" s="17" t="str">
        <f>_xlfn.XLOOKUP(A3322,Students[Full Name],Students[Starting Rank],"")</f>
        <v/>
      </c>
      <c r="J3322" s="15" t="str">
        <f t="shared" ca="1" si="220"/>
        <v xml:space="preserve">: </v>
      </c>
      <c r="K3322" s="16" t="str">
        <f>_xlfn.XLOOKUP(A3322,Students[Full Name],Students[Start Date],"")</f>
        <v/>
      </c>
      <c r="L3322" s="18">
        <f t="shared" ca="1" si="221"/>
        <v>-1</v>
      </c>
      <c r="M3322" s="18" cm="1">
        <f t="array" aca="1" ref="M3322" ca="1">SUMPRODUCT(Inactives[Days Inactive]*(Inactives[Student]=A3322))/365</f>
        <v>0</v>
      </c>
      <c r="N3322" s="18" t="str" cm="1">
        <f t="array" ref="N3322">IF(LEN($A3322)&gt;0,SUMPRODUCT(($A3322=merged_names)*(_xlfn.TEXTAFTER(N$2, "At ")=merged_belt_colours)*merged_months_at_rank),"")</f>
        <v/>
      </c>
      <c r="O3322" s="18" t="str" cm="1">
        <f t="array" ref="O3322">IF(LEN($A3322)&gt;0,SUMPRODUCT(($A3322=merged_names)*(_xlfn.TEXTAFTER(O$2, "At ")=merged_belt_colours)*merged_months_at_rank),"")</f>
        <v/>
      </c>
      <c r="P3322" s="18" t="str" cm="1">
        <f t="array" ref="P3322">IF(LEN($A3322)&gt;0,SUMPRODUCT(($A3322=merged_names)*(_xlfn.TEXTAFTER(P$2, "At ")=merged_belt_colours)*merged_months_at_rank),"")</f>
        <v/>
      </c>
      <c r="Q3322" s="18" t="str" cm="1">
        <f t="array" ref="Q3322">IF(LEN($A3322)&gt;0,SUMPRODUCT(($A3322=merged_names)*(_xlfn.TEXTAFTER(Q$2, "At ")=merged_belt_colours)*merged_months_at_rank),"")</f>
        <v/>
      </c>
      <c r="R3322" s="18" t="str" cm="1">
        <f t="array" ref="R3322">IF(LEN($A3322)&gt;0,SUMPRODUCT(($A3322=merged_names)*(_xlfn.TEXTAFTER(R$2, "At ")=merged_belt_colours)*merged_months_at_rank),"")</f>
        <v/>
      </c>
    </row>
    <row r="3323" spans="1:18" x14ac:dyDescent="0.25">
      <c r="A3323"/>
      <c r="B3323" s="15" t="str" cm="1">
        <f t="array" ref="B3323">IFERROR(IF(LEN(A3323)&gt;0, IF(SUMPRODUCT((Inactives[Key]=J3323)*(Inactives[Currently Inactive]))=1,"Inactive","Active"),""),"Active")</f>
        <v/>
      </c>
      <c r="C3323" s="16" t="str" cm="1">
        <f t="array" aca="1" ref="C3323" ca="1">IFERROR(_xlfn._xlws.FILTER(Inactives[Inactive On],(Inactives[Key]=J3323)*(Inactives[Currently Inactive]),""),"")</f>
        <v/>
      </c>
      <c r="D3323" s="16" t="str" cm="1">
        <f t="array" aca="1" ref="D3323" ca="1">IFERROR(INDEX(_xlfn.TEXTSPLIT(E3323," "),1),"")</f>
        <v/>
      </c>
      <c r="E3323" s="15" t="str" cm="1">
        <f t="array" aca="1" ref="E3323" ca="1">IFERROR(_xlfn._xlws.FILTER(merged_ranks,(merged_end_dates=DATE(9999,12,31))*(merged_names=A3323)),"")</f>
        <v/>
      </c>
      <c r="F3323" s="17" t="str">
        <f ca="1">_xlfn.XLOOKUP(J3323,Promotions[Promo Key],Promotions[Promo Date],"")</f>
        <v/>
      </c>
      <c r="G3323" s="18" t="str">
        <f t="shared" ca="1" si="219"/>
        <v/>
      </c>
      <c r="H3323" s="18" t="str">
        <f t="shared" ca="1" si="218"/>
        <v/>
      </c>
      <c r="I3323" s="17" t="str">
        <f>_xlfn.XLOOKUP(A3323,Students[Full Name],Students[Starting Rank],"")</f>
        <v/>
      </c>
      <c r="J3323" s="15" t="str">
        <f t="shared" ca="1" si="220"/>
        <v xml:space="preserve">: </v>
      </c>
      <c r="K3323" s="16" t="str">
        <f>_xlfn.XLOOKUP(A3323,Students[Full Name],Students[Start Date],"")</f>
        <v/>
      </c>
      <c r="L3323" s="18">
        <f t="shared" ca="1" si="221"/>
        <v>-1</v>
      </c>
      <c r="M3323" s="18" cm="1">
        <f t="array" aca="1" ref="M3323" ca="1">SUMPRODUCT(Inactives[Days Inactive]*(Inactives[Student]=A3323))/365</f>
        <v>0</v>
      </c>
      <c r="N3323" s="18" t="str" cm="1">
        <f t="array" ref="N3323">IF(LEN($A3323)&gt;0,SUMPRODUCT(($A3323=merged_names)*(_xlfn.TEXTAFTER(N$2, "At ")=merged_belt_colours)*merged_months_at_rank),"")</f>
        <v/>
      </c>
      <c r="O3323" s="18" t="str" cm="1">
        <f t="array" ref="O3323">IF(LEN($A3323)&gt;0,SUMPRODUCT(($A3323=merged_names)*(_xlfn.TEXTAFTER(O$2, "At ")=merged_belt_colours)*merged_months_at_rank),"")</f>
        <v/>
      </c>
      <c r="P3323" s="18" t="str" cm="1">
        <f t="array" ref="P3323">IF(LEN($A3323)&gt;0,SUMPRODUCT(($A3323=merged_names)*(_xlfn.TEXTAFTER(P$2, "At ")=merged_belt_colours)*merged_months_at_rank),"")</f>
        <v/>
      </c>
      <c r="Q3323" s="18" t="str" cm="1">
        <f t="array" ref="Q3323">IF(LEN($A3323)&gt;0,SUMPRODUCT(($A3323=merged_names)*(_xlfn.TEXTAFTER(Q$2, "At ")=merged_belt_colours)*merged_months_at_rank),"")</f>
        <v/>
      </c>
      <c r="R3323" s="18" t="str" cm="1">
        <f t="array" ref="R3323">IF(LEN($A3323)&gt;0,SUMPRODUCT(($A3323=merged_names)*(_xlfn.TEXTAFTER(R$2, "At ")=merged_belt_colours)*merged_months_at_rank),"")</f>
        <v/>
      </c>
    </row>
    <row r="3324" spans="1:18" x14ac:dyDescent="0.25">
      <c r="A3324"/>
      <c r="B3324" s="15" t="str" cm="1">
        <f t="array" ref="B3324">IFERROR(IF(LEN(A3324)&gt;0, IF(SUMPRODUCT((Inactives[Key]=J3324)*(Inactives[Currently Inactive]))=1,"Inactive","Active"),""),"Active")</f>
        <v/>
      </c>
      <c r="C3324" s="16" t="str" cm="1">
        <f t="array" aca="1" ref="C3324" ca="1">IFERROR(_xlfn._xlws.FILTER(Inactives[Inactive On],(Inactives[Key]=J3324)*(Inactives[Currently Inactive]),""),"")</f>
        <v/>
      </c>
      <c r="D3324" s="16" t="str" cm="1">
        <f t="array" aca="1" ref="D3324" ca="1">IFERROR(INDEX(_xlfn.TEXTSPLIT(E3324," "),1),"")</f>
        <v/>
      </c>
      <c r="E3324" s="15" t="str" cm="1">
        <f t="array" aca="1" ref="E3324" ca="1">IFERROR(_xlfn._xlws.FILTER(merged_ranks,(merged_end_dates=DATE(9999,12,31))*(merged_names=A3324)),"")</f>
        <v/>
      </c>
      <c r="F3324" s="17" t="str">
        <f ca="1">_xlfn.XLOOKUP(J3324,Promotions[Promo Key],Promotions[Promo Date],"")</f>
        <v/>
      </c>
      <c r="G3324" s="18" t="str">
        <f t="shared" ca="1" si="219"/>
        <v/>
      </c>
      <c r="H3324" s="18" t="str">
        <f t="shared" ca="1" si="218"/>
        <v/>
      </c>
      <c r="I3324" s="17" t="str">
        <f>_xlfn.XLOOKUP(A3324,Students[Full Name],Students[Starting Rank],"")</f>
        <v/>
      </c>
      <c r="J3324" s="15" t="str">
        <f t="shared" ca="1" si="220"/>
        <v xml:space="preserve">: </v>
      </c>
      <c r="K3324" s="16" t="str">
        <f>_xlfn.XLOOKUP(A3324,Students[Full Name],Students[Start Date],"")</f>
        <v/>
      </c>
      <c r="L3324" s="18">
        <f t="shared" ca="1" si="221"/>
        <v>-1</v>
      </c>
      <c r="M3324" s="18" cm="1">
        <f t="array" aca="1" ref="M3324" ca="1">SUMPRODUCT(Inactives[Days Inactive]*(Inactives[Student]=A3324))/365</f>
        <v>0</v>
      </c>
      <c r="N3324" s="18" t="str" cm="1">
        <f t="array" ref="N3324">IF(LEN($A3324)&gt;0,SUMPRODUCT(($A3324=merged_names)*(_xlfn.TEXTAFTER(N$2, "At ")=merged_belt_colours)*merged_months_at_rank),"")</f>
        <v/>
      </c>
      <c r="O3324" s="18" t="str" cm="1">
        <f t="array" ref="O3324">IF(LEN($A3324)&gt;0,SUMPRODUCT(($A3324=merged_names)*(_xlfn.TEXTAFTER(O$2, "At ")=merged_belt_colours)*merged_months_at_rank),"")</f>
        <v/>
      </c>
      <c r="P3324" s="18" t="str" cm="1">
        <f t="array" ref="P3324">IF(LEN($A3324)&gt;0,SUMPRODUCT(($A3324=merged_names)*(_xlfn.TEXTAFTER(P$2, "At ")=merged_belt_colours)*merged_months_at_rank),"")</f>
        <v/>
      </c>
      <c r="Q3324" s="18" t="str" cm="1">
        <f t="array" ref="Q3324">IF(LEN($A3324)&gt;0,SUMPRODUCT(($A3324=merged_names)*(_xlfn.TEXTAFTER(Q$2, "At ")=merged_belt_colours)*merged_months_at_rank),"")</f>
        <v/>
      </c>
      <c r="R3324" s="18" t="str" cm="1">
        <f t="array" ref="R3324">IF(LEN($A3324)&gt;0,SUMPRODUCT(($A3324=merged_names)*(_xlfn.TEXTAFTER(R$2, "At ")=merged_belt_colours)*merged_months_at_rank),"")</f>
        <v/>
      </c>
    </row>
    <row r="3325" spans="1:18" x14ac:dyDescent="0.25">
      <c r="A3325"/>
      <c r="B3325" s="15" t="str" cm="1">
        <f t="array" ref="B3325">IFERROR(IF(LEN(A3325)&gt;0, IF(SUMPRODUCT((Inactives[Key]=J3325)*(Inactives[Currently Inactive]))=1,"Inactive","Active"),""),"Active")</f>
        <v/>
      </c>
      <c r="C3325" s="16" t="str" cm="1">
        <f t="array" aca="1" ref="C3325" ca="1">IFERROR(_xlfn._xlws.FILTER(Inactives[Inactive On],(Inactives[Key]=J3325)*(Inactives[Currently Inactive]),""),"")</f>
        <v/>
      </c>
      <c r="D3325" s="16" t="str" cm="1">
        <f t="array" aca="1" ref="D3325" ca="1">IFERROR(INDEX(_xlfn.TEXTSPLIT(E3325," "),1),"")</f>
        <v/>
      </c>
      <c r="E3325" s="15" t="str" cm="1">
        <f t="array" aca="1" ref="E3325" ca="1">IFERROR(_xlfn._xlws.FILTER(merged_ranks,(merged_end_dates=DATE(9999,12,31))*(merged_names=A3325)),"")</f>
        <v/>
      </c>
      <c r="F3325" s="17" t="str">
        <f ca="1">_xlfn.XLOOKUP(J3325,Promotions[Promo Key],Promotions[Promo Date],"")</f>
        <v/>
      </c>
      <c r="G3325" s="18" t="str">
        <f t="shared" ca="1" si="219"/>
        <v/>
      </c>
      <c r="H3325" s="18" t="str">
        <f t="shared" ca="1" si="218"/>
        <v/>
      </c>
      <c r="I3325" s="17" t="str">
        <f>_xlfn.XLOOKUP(A3325,Students[Full Name],Students[Starting Rank],"")</f>
        <v/>
      </c>
      <c r="J3325" s="15" t="str">
        <f t="shared" ca="1" si="220"/>
        <v xml:space="preserve">: </v>
      </c>
      <c r="K3325" s="16" t="str">
        <f>_xlfn.XLOOKUP(A3325,Students[Full Name],Students[Start Date],"")</f>
        <v/>
      </c>
      <c r="L3325" s="18">
        <f t="shared" ca="1" si="221"/>
        <v>-1</v>
      </c>
      <c r="M3325" s="18" cm="1">
        <f t="array" aca="1" ref="M3325" ca="1">SUMPRODUCT(Inactives[Days Inactive]*(Inactives[Student]=A3325))/365</f>
        <v>0</v>
      </c>
      <c r="N3325" s="18" t="str" cm="1">
        <f t="array" ref="N3325">IF(LEN($A3325)&gt;0,SUMPRODUCT(($A3325=merged_names)*(_xlfn.TEXTAFTER(N$2, "At ")=merged_belt_colours)*merged_months_at_rank),"")</f>
        <v/>
      </c>
      <c r="O3325" s="18" t="str" cm="1">
        <f t="array" ref="O3325">IF(LEN($A3325)&gt;0,SUMPRODUCT(($A3325=merged_names)*(_xlfn.TEXTAFTER(O$2, "At ")=merged_belt_colours)*merged_months_at_rank),"")</f>
        <v/>
      </c>
      <c r="P3325" s="18" t="str" cm="1">
        <f t="array" ref="P3325">IF(LEN($A3325)&gt;0,SUMPRODUCT(($A3325=merged_names)*(_xlfn.TEXTAFTER(P$2, "At ")=merged_belt_colours)*merged_months_at_rank),"")</f>
        <v/>
      </c>
      <c r="Q3325" s="18" t="str" cm="1">
        <f t="array" ref="Q3325">IF(LEN($A3325)&gt;0,SUMPRODUCT(($A3325=merged_names)*(_xlfn.TEXTAFTER(Q$2, "At ")=merged_belt_colours)*merged_months_at_rank),"")</f>
        <v/>
      </c>
      <c r="R3325" s="18" t="str" cm="1">
        <f t="array" ref="R3325">IF(LEN($A3325)&gt;0,SUMPRODUCT(($A3325=merged_names)*(_xlfn.TEXTAFTER(R$2, "At ")=merged_belt_colours)*merged_months_at_rank),"")</f>
        <v/>
      </c>
    </row>
    <row r="3326" spans="1:18" x14ac:dyDescent="0.25">
      <c r="A3326"/>
      <c r="B3326" s="15" t="str" cm="1">
        <f t="array" ref="B3326">IFERROR(IF(LEN(A3326)&gt;0, IF(SUMPRODUCT((Inactives[Key]=J3326)*(Inactives[Currently Inactive]))=1,"Inactive","Active"),""),"Active")</f>
        <v/>
      </c>
      <c r="C3326" s="16" t="str" cm="1">
        <f t="array" aca="1" ref="C3326" ca="1">IFERROR(_xlfn._xlws.FILTER(Inactives[Inactive On],(Inactives[Key]=J3326)*(Inactives[Currently Inactive]),""),"")</f>
        <v/>
      </c>
      <c r="D3326" s="16" t="str" cm="1">
        <f t="array" aca="1" ref="D3326" ca="1">IFERROR(INDEX(_xlfn.TEXTSPLIT(E3326," "),1),"")</f>
        <v/>
      </c>
      <c r="E3326" s="15" t="str" cm="1">
        <f t="array" aca="1" ref="E3326" ca="1">IFERROR(_xlfn._xlws.FILTER(merged_ranks,(merged_end_dates=DATE(9999,12,31))*(merged_names=A3326)),"")</f>
        <v/>
      </c>
      <c r="F3326" s="17" t="str">
        <f ca="1">_xlfn.XLOOKUP(J3326,Promotions[Promo Key],Promotions[Promo Date],"")</f>
        <v/>
      </c>
      <c r="G3326" s="18" t="str">
        <f t="shared" ca="1" si="219"/>
        <v/>
      </c>
      <c r="H3326" s="18" t="str">
        <f t="shared" ca="1" si="218"/>
        <v/>
      </c>
      <c r="I3326" s="17" t="str">
        <f>_xlfn.XLOOKUP(A3326,Students[Full Name],Students[Starting Rank],"")</f>
        <v/>
      </c>
      <c r="J3326" s="15" t="str">
        <f t="shared" ca="1" si="220"/>
        <v xml:space="preserve">: </v>
      </c>
      <c r="K3326" s="16" t="str">
        <f>_xlfn.XLOOKUP(A3326,Students[Full Name],Students[Start Date],"")</f>
        <v/>
      </c>
      <c r="L3326" s="18">
        <f t="shared" ca="1" si="221"/>
        <v>-1</v>
      </c>
      <c r="M3326" s="18" cm="1">
        <f t="array" aca="1" ref="M3326" ca="1">SUMPRODUCT(Inactives[Days Inactive]*(Inactives[Student]=A3326))/365</f>
        <v>0</v>
      </c>
      <c r="N3326" s="18" t="str" cm="1">
        <f t="array" ref="N3326">IF(LEN($A3326)&gt;0,SUMPRODUCT(($A3326=merged_names)*(_xlfn.TEXTAFTER(N$2, "At ")=merged_belt_colours)*merged_months_at_rank),"")</f>
        <v/>
      </c>
      <c r="O3326" s="18" t="str" cm="1">
        <f t="array" ref="O3326">IF(LEN($A3326)&gt;0,SUMPRODUCT(($A3326=merged_names)*(_xlfn.TEXTAFTER(O$2, "At ")=merged_belt_colours)*merged_months_at_rank),"")</f>
        <v/>
      </c>
      <c r="P3326" s="18" t="str" cm="1">
        <f t="array" ref="P3326">IF(LEN($A3326)&gt;0,SUMPRODUCT(($A3326=merged_names)*(_xlfn.TEXTAFTER(P$2, "At ")=merged_belt_colours)*merged_months_at_rank),"")</f>
        <v/>
      </c>
      <c r="Q3326" s="18" t="str" cm="1">
        <f t="array" ref="Q3326">IF(LEN($A3326)&gt;0,SUMPRODUCT(($A3326=merged_names)*(_xlfn.TEXTAFTER(Q$2, "At ")=merged_belt_colours)*merged_months_at_rank),"")</f>
        <v/>
      </c>
      <c r="R3326" s="18" t="str" cm="1">
        <f t="array" ref="R3326">IF(LEN($A3326)&gt;0,SUMPRODUCT(($A3326=merged_names)*(_xlfn.TEXTAFTER(R$2, "At ")=merged_belt_colours)*merged_months_at_rank),"")</f>
        <v/>
      </c>
    </row>
    <row r="3327" spans="1:18" x14ac:dyDescent="0.25">
      <c r="A3327"/>
      <c r="B3327" s="15" t="str" cm="1">
        <f t="array" ref="B3327">IFERROR(IF(LEN(A3327)&gt;0, IF(SUMPRODUCT((Inactives[Key]=J3327)*(Inactives[Currently Inactive]))=1,"Inactive","Active"),""),"Active")</f>
        <v/>
      </c>
      <c r="C3327" s="16" t="str" cm="1">
        <f t="array" aca="1" ref="C3327" ca="1">IFERROR(_xlfn._xlws.FILTER(Inactives[Inactive On],(Inactives[Key]=J3327)*(Inactives[Currently Inactive]),""),"")</f>
        <v/>
      </c>
      <c r="D3327" s="16" t="str" cm="1">
        <f t="array" aca="1" ref="D3327" ca="1">IFERROR(INDEX(_xlfn.TEXTSPLIT(E3327," "),1),"")</f>
        <v/>
      </c>
      <c r="E3327" s="15" t="str" cm="1">
        <f t="array" aca="1" ref="E3327" ca="1">IFERROR(_xlfn._xlws.FILTER(merged_ranks,(merged_end_dates=DATE(9999,12,31))*(merged_names=A3327)),"")</f>
        <v/>
      </c>
      <c r="F3327" s="17" t="str">
        <f ca="1">_xlfn.XLOOKUP(J3327,Promotions[Promo Key],Promotions[Promo Date],"")</f>
        <v/>
      </c>
      <c r="G3327" s="18" t="str">
        <f t="shared" ca="1" si="219"/>
        <v/>
      </c>
      <c r="H3327" s="18" t="str">
        <f t="shared" ca="1" si="218"/>
        <v/>
      </c>
      <c r="I3327" s="17" t="str">
        <f>_xlfn.XLOOKUP(A3327,Students[Full Name],Students[Starting Rank],"")</f>
        <v/>
      </c>
      <c r="J3327" s="15" t="str">
        <f t="shared" ca="1" si="220"/>
        <v xml:space="preserve">: </v>
      </c>
      <c r="K3327" s="16" t="str">
        <f>_xlfn.XLOOKUP(A3327,Students[Full Name],Students[Start Date],"")</f>
        <v/>
      </c>
      <c r="L3327" s="18">
        <f t="shared" ca="1" si="221"/>
        <v>-1</v>
      </c>
      <c r="M3327" s="18" cm="1">
        <f t="array" aca="1" ref="M3327" ca="1">SUMPRODUCT(Inactives[Days Inactive]*(Inactives[Student]=A3327))/365</f>
        <v>0</v>
      </c>
      <c r="N3327" s="18" t="str" cm="1">
        <f t="array" ref="N3327">IF(LEN($A3327)&gt;0,SUMPRODUCT(($A3327=merged_names)*(_xlfn.TEXTAFTER(N$2, "At ")=merged_belt_colours)*merged_months_at_rank),"")</f>
        <v/>
      </c>
      <c r="O3327" s="18" t="str" cm="1">
        <f t="array" ref="O3327">IF(LEN($A3327)&gt;0,SUMPRODUCT(($A3327=merged_names)*(_xlfn.TEXTAFTER(O$2, "At ")=merged_belt_colours)*merged_months_at_rank),"")</f>
        <v/>
      </c>
      <c r="P3327" s="18" t="str" cm="1">
        <f t="array" ref="P3327">IF(LEN($A3327)&gt;0,SUMPRODUCT(($A3327=merged_names)*(_xlfn.TEXTAFTER(P$2, "At ")=merged_belt_colours)*merged_months_at_rank),"")</f>
        <v/>
      </c>
      <c r="Q3327" s="18" t="str" cm="1">
        <f t="array" ref="Q3327">IF(LEN($A3327)&gt;0,SUMPRODUCT(($A3327=merged_names)*(_xlfn.TEXTAFTER(Q$2, "At ")=merged_belt_colours)*merged_months_at_rank),"")</f>
        <v/>
      </c>
      <c r="R3327" s="18" t="str" cm="1">
        <f t="array" ref="R3327">IF(LEN($A3327)&gt;0,SUMPRODUCT(($A3327=merged_names)*(_xlfn.TEXTAFTER(R$2, "At ")=merged_belt_colours)*merged_months_at_rank),"")</f>
        <v/>
      </c>
    </row>
    <row r="3328" spans="1:18" x14ac:dyDescent="0.25">
      <c r="A3328"/>
      <c r="B3328" s="15" t="str" cm="1">
        <f t="array" ref="B3328">IFERROR(IF(LEN(A3328)&gt;0, IF(SUMPRODUCT((Inactives[Key]=J3328)*(Inactives[Currently Inactive]))=1,"Inactive","Active"),""),"Active")</f>
        <v/>
      </c>
      <c r="C3328" s="16" t="str" cm="1">
        <f t="array" aca="1" ref="C3328" ca="1">IFERROR(_xlfn._xlws.FILTER(Inactives[Inactive On],(Inactives[Key]=J3328)*(Inactives[Currently Inactive]),""),"")</f>
        <v/>
      </c>
      <c r="D3328" s="16" t="str" cm="1">
        <f t="array" aca="1" ref="D3328" ca="1">IFERROR(INDEX(_xlfn.TEXTSPLIT(E3328," "),1),"")</f>
        <v/>
      </c>
      <c r="E3328" s="15" t="str" cm="1">
        <f t="array" aca="1" ref="E3328" ca="1">IFERROR(_xlfn._xlws.FILTER(merged_ranks,(merged_end_dates=DATE(9999,12,31))*(merged_names=A3328)),"")</f>
        <v/>
      </c>
      <c r="F3328" s="17" t="str">
        <f ca="1">_xlfn.XLOOKUP(J3328,Promotions[Promo Key],Promotions[Promo Date],"")</f>
        <v/>
      </c>
      <c r="G3328" s="18" t="str">
        <f t="shared" ca="1" si="219"/>
        <v/>
      </c>
      <c r="H3328" s="18" t="str">
        <f t="shared" ca="1" si="218"/>
        <v/>
      </c>
      <c r="I3328" s="17" t="str">
        <f>_xlfn.XLOOKUP(A3328,Students[Full Name],Students[Starting Rank],"")</f>
        <v/>
      </c>
      <c r="J3328" s="15" t="str">
        <f t="shared" ca="1" si="220"/>
        <v xml:space="preserve">: </v>
      </c>
      <c r="K3328" s="16" t="str">
        <f>_xlfn.XLOOKUP(A3328,Students[Full Name],Students[Start Date],"")</f>
        <v/>
      </c>
      <c r="L3328" s="18">
        <f t="shared" ca="1" si="221"/>
        <v>-1</v>
      </c>
      <c r="M3328" s="18" cm="1">
        <f t="array" aca="1" ref="M3328" ca="1">SUMPRODUCT(Inactives[Days Inactive]*(Inactives[Student]=A3328))/365</f>
        <v>0</v>
      </c>
      <c r="N3328" s="18" t="str" cm="1">
        <f t="array" ref="N3328">IF(LEN($A3328)&gt;0,SUMPRODUCT(($A3328=merged_names)*(_xlfn.TEXTAFTER(N$2, "At ")=merged_belt_colours)*merged_months_at_rank),"")</f>
        <v/>
      </c>
      <c r="O3328" s="18" t="str" cm="1">
        <f t="array" ref="O3328">IF(LEN($A3328)&gt;0,SUMPRODUCT(($A3328=merged_names)*(_xlfn.TEXTAFTER(O$2, "At ")=merged_belt_colours)*merged_months_at_rank),"")</f>
        <v/>
      </c>
      <c r="P3328" s="18" t="str" cm="1">
        <f t="array" ref="P3328">IF(LEN($A3328)&gt;0,SUMPRODUCT(($A3328=merged_names)*(_xlfn.TEXTAFTER(P$2, "At ")=merged_belt_colours)*merged_months_at_rank),"")</f>
        <v/>
      </c>
      <c r="Q3328" s="18" t="str" cm="1">
        <f t="array" ref="Q3328">IF(LEN($A3328)&gt;0,SUMPRODUCT(($A3328=merged_names)*(_xlfn.TEXTAFTER(Q$2, "At ")=merged_belt_colours)*merged_months_at_rank),"")</f>
        <v/>
      </c>
      <c r="R3328" s="18" t="str" cm="1">
        <f t="array" ref="R3328">IF(LEN($A3328)&gt;0,SUMPRODUCT(($A3328=merged_names)*(_xlfn.TEXTAFTER(R$2, "At ")=merged_belt_colours)*merged_months_at_rank),"")</f>
        <v/>
      </c>
    </row>
    <row r="3329" spans="1:18" x14ac:dyDescent="0.25">
      <c r="A3329"/>
      <c r="B3329" s="15" t="str" cm="1">
        <f t="array" ref="B3329">IFERROR(IF(LEN(A3329)&gt;0, IF(SUMPRODUCT((Inactives[Key]=J3329)*(Inactives[Currently Inactive]))=1,"Inactive","Active"),""),"Active")</f>
        <v/>
      </c>
      <c r="C3329" s="16" t="str" cm="1">
        <f t="array" aca="1" ref="C3329" ca="1">IFERROR(_xlfn._xlws.FILTER(Inactives[Inactive On],(Inactives[Key]=J3329)*(Inactives[Currently Inactive]),""),"")</f>
        <v/>
      </c>
      <c r="D3329" s="16" t="str" cm="1">
        <f t="array" aca="1" ref="D3329" ca="1">IFERROR(INDEX(_xlfn.TEXTSPLIT(E3329," "),1),"")</f>
        <v/>
      </c>
      <c r="E3329" s="15" t="str" cm="1">
        <f t="array" aca="1" ref="E3329" ca="1">IFERROR(_xlfn._xlws.FILTER(merged_ranks,(merged_end_dates=DATE(9999,12,31))*(merged_names=A3329)),"")</f>
        <v/>
      </c>
      <c r="F3329" s="17" t="str">
        <f ca="1">_xlfn.XLOOKUP(J3329,Promotions[Promo Key],Promotions[Promo Date],"")</f>
        <v/>
      </c>
      <c r="G3329" s="18" t="str">
        <f t="shared" ca="1" si="219"/>
        <v/>
      </c>
      <c r="H3329" s="18" t="str">
        <f t="shared" ca="1" si="218"/>
        <v/>
      </c>
      <c r="I3329" s="17" t="str">
        <f>_xlfn.XLOOKUP(A3329,Students[Full Name],Students[Starting Rank],"")</f>
        <v/>
      </c>
      <c r="J3329" s="15" t="str">
        <f t="shared" ca="1" si="220"/>
        <v xml:space="preserve">: </v>
      </c>
      <c r="K3329" s="16" t="str">
        <f>_xlfn.XLOOKUP(A3329,Students[Full Name],Students[Start Date],"")</f>
        <v/>
      </c>
      <c r="L3329" s="18">
        <f t="shared" ca="1" si="221"/>
        <v>-1</v>
      </c>
      <c r="M3329" s="18" cm="1">
        <f t="array" aca="1" ref="M3329" ca="1">SUMPRODUCT(Inactives[Days Inactive]*(Inactives[Student]=A3329))/365</f>
        <v>0</v>
      </c>
      <c r="N3329" s="18" t="str" cm="1">
        <f t="array" ref="N3329">IF(LEN($A3329)&gt;0,SUMPRODUCT(($A3329=merged_names)*(_xlfn.TEXTAFTER(N$2, "At ")=merged_belt_colours)*merged_months_at_rank),"")</f>
        <v/>
      </c>
      <c r="O3329" s="18" t="str" cm="1">
        <f t="array" ref="O3329">IF(LEN($A3329)&gt;0,SUMPRODUCT(($A3329=merged_names)*(_xlfn.TEXTAFTER(O$2, "At ")=merged_belt_colours)*merged_months_at_rank),"")</f>
        <v/>
      </c>
      <c r="P3329" s="18" t="str" cm="1">
        <f t="array" ref="P3329">IF(LEN($A3329)&gt;0,SUMPRODUCT(($A3329=merged_names)*(_xlfn.TEXTAFTER(P$2, "At ")=merged_belt_colours)*merged_months_at_rank),"")</f>
        <v/>
      </c>
      <c r="Q3329" s="18" t="str" cm="1">
        <f t="array" ref="Q3329">IF(LEN($A3329)&gt;0,SUMPRODUCT(($A3329=merged_names)*(_xlfn.TEXTAFTER(Q$2, "At ")=merged_belt_colours)*merged_months_at_rank),"")</f>
        <v/>
      </c>
      <c r="R3329" s="18" t="str" cm="1">
        <f t="array" ref="R3329">IF(LEN($A3329)&gt;0,SUMPRODUCT(($A3329=merged_names)*(_xlfn.TEXTAFTER(R$2, "At ")=merged_belt_colours)*merged_months_at_rank),"")</f>
        <v/>
      </c>
    </row>
    <row r="3330" spans="1:18" x14ac:dyDescent="0.25">
      <c r="A3330"/>
      <c r="B3330" s="15" t="str" cm="1">
        <f t="array" ref="B3330">IFERROR(IF(LEN(A3330)&gt;0, IF(SUMPRODUCT((Inactives[Key]=J3330)*(Inactives[Currently Inactive]))=1,"Inactive","Active"),""),"Active")</f>
        <v/>
      </c>
      <c r="C3330" s="16" t="str" cm="1">
        <f t="array" aca="1" ref="C3330" ca="1">IFERROR(_xlfn._xlws.FILTER(Inactives[Inactive On],(Inactives[Key]=J3330)*(Inactives[Currently Inactive]),""),"")</f>
        <v/>
      </c>
      <c r="D3330" s="16" t="str" cm="1">
        <f t="array" aca="1" ref="D3330" ca="1">IFERROR(INDEX(_xlfn.TEXTSPLIT(E3330," "),1),"")</f>
        <v/>
      </c>
      <c r="E3330" s="15" t="str" cm="1">
        <f t="array" aca="1" ref="E3330" ca="1">IFERROR(_xlfn._xlws.FILTER(merged_ranks,(merged_end_dates=DATE(9999,12,31))*(merged_names=A3330)),"")</f>
        <v/>
      </c>
      <c r="F3330" s="17" t="str">
        <f ca="1">_xlfn.XLOOKUP(J3330,Promotions[Promo Key],Promotions[Promo Date],"")</f>
        <v/>
      </c>
      <c r="G3330" s="18" t="str">
        <f t="shared" ca="1" si="219"/>
        <v/>
      </c>
      <c r="H3330" s="18" t="str">
        <f t="shared" ca="1" si="218"/>
        <v/>
      </c>
      <c r="I3330" s="17" t="str">
        <f>_xlfn.XLOOKUP(A3330,Students[Full Name],Students[Starting Rank],"")</f>
        <v/>
      </c>
      <c r="J3330" s="15" t="str">
        <f t="shared" ca="1" si="220"/>
        <v xml:space="preserve">: </v>
      </c>
      <c r="K3330" s="16" t="str">
        <f>_xlfn.XLOOKUP(A3330,Students[Full Name],Students[Start Date],"")</f>
        <v/>
      </c>
      <c r="L3330" s="18">
        <f t="shared" ca="1" si="221"/>
        <v>-1</v>
      </c>
      <c r="M3330" s="18" cm="1">
        <f t="array" aca="1" ref="M3330" ca="1">SUMPRODUCT(Inactives[Days Inactive]*(Inactives[Student]=A3330))/365</f>
        <v>0</v>
      </c>
      <c r="N3330" s="18" t="str" cm="1">
        <f t="array" ref="N3330">IF(LEN($A3330)&gt;0,SUMPRODUCT(($A3330=merged_names)*(_xlfn.TEXTAFTER(N$2, "At ")=merged_belt_colours)*merged_months_at_rank),"")</f>
        <v/>
      </c>
      <c r="O3330" s="18" t="str" cm="1">
        <f t="array" ref="O3330">IF(LEN($A3330)&gt;0,SUMPRODUCT(($A3330=merged_names)*(_xlfn.TEXTAFTER(O$2, "At ")=merged_belt_colours)*merged_months_at_rank),"")</f>
        <v/>
      </c>
      <c r="P3330" s="18" t="str" cm="1">
        <f t="array" ref="P3330">IF(LEN($A3330)&gt;0,SUMPRODUCT(($A3330=merged_names)*(_xlfn.TEXTAFTER(P$2, "At ")=merged_belt_colours)*merged_months_at_rank),"")</f>
        <v/>
      </c>
      <c r="Q3330" s="18" t="str" cm="1">
        <f t="array" ref="Q3330">IF(LEN($A3330)&gt;0,SUMPRODUCT(($A3330=merged_names)*(_xlfn.TEXTAFTER(Q$2, "At ")=merged_belt_colours)*merged_months_at_rank),"")</f>
        <v/>
      </c>
      <c r="R3330" s="18" t="str" cm="1">
        <f t="array" ref="R3330">IF(LEN($A3330)&gt;0,SUMPRODUCT(($A3330=merged_names)*(_xlfn.TEXTAFTER(R$2, "At ")=merged_belt_colours)*merged_months_at_rank),"")</f>
        <v/>
      </c>
    </row>
    <row r="3331" spans="1:18" x14ac:dyDescent="0.25">
      <c r="A3331"/>
      <c r="B3331" s="15" t="str" cm="1">
        <f t="array" ref="B3331">IFERROR(IF(LEN(A3331)&gt;0, IF(SUMPRODUCT((Inactives[Key]=J3331)*(Inactives[Currently Inactive]))=1,"Inactive","Active"),""),"Active")</f>
        <v/>
      </c>
      <c r="C3331" s="16" t="str" cm="1">
        <f t="array" aca="1" ref="C3331" ca="1">IFERROR(_xlfn._xlws.FILTER(Inactives[Inactive On],(Inactives[Key]=J3331)*(Inactives[Currently Inactive]),""),"")</f>
        <v/>
      </c>
      <c r="D3331" s="16" t="str" cm="1">
        <f t="array" aca="1" ref="D3331" ca="1">IFERROR(INDEX(_xlfn.TEXTSPLIT(E3331," "),1),"")</f>
        <v/>
      </c>
      <c r="E3331" s="15" t="str" cm="1">
        <f t="array" aca="1" ref="E3331" ca="1">IFERROR(_xlfn._xlws.FILTER(merged_ranks,(merged_end_dates=DATE(9999,12,31))*(merged_names=A3331)),"")</f>
        <v/>
      </c>
      <c r="F3331" s="17" t="str">
        <f ca="1">_xlfn.XLOOKUP(J3331,Promotions[Promo Key],Promotions[Promo Date],"")</f>
        <v/>
      </c>
      <c r="G3331" s="18" t="str">
        <f t="shared" ca="1" si="219"/>
        <v/>
      </c>
      <c r="H3331" s="18" t="str">
        <f t="shared" ca="1" si="218"/>
        <v/>
      </c>
      <c r="I3331" s="17" t="str">
        <f>_xlfn.XLOOKUP(A3331,Students[Full Name],Students[Starting Rank],"")</f>
        <v/>
      </c>
      <c r="J3331" s="15" t="str">
        <f t="shared" ca="1" si="220"/>
        <v xml:space="preserve">: </v>
      </c>
      <c r="K3331" s="16" t="str">
        <f>_xlfn.XLOOKUP(A3331,Students[Full Name],Students[Start Date],"")</f>
        <v/>
      </c>
      <c r="L3331" s="18">
        <f t="shared" ca="1" si="221"/>
        <v>-1</v>
      </c>
      <c r="M3331" s="18" cm="1">
        <f t="array" aca="1" ref="M3331" ca="1">SUMPRODUCT(Inactives[Days Inactive]*(Inactives[Student]=A3331))/365</f>
        <v>0</v>
      </c>
      <c r="N3331" s="18" t="str" cm="1">
        <f t="array" ref="N3331">IF(LEN($A3331)&gt;0,SUMPRODUCT(($A3331=merged_names)*(_xlfn.TEXTAFTER(N$2, "At ")=merged_belt_colours)*merged_months_at_rank),"")</f>
        <v/>
      </c>
      <c r="O3331" s="18" t="str" cm="1">
        <f t="array" ref="O3331">IF(LEN($A3331)&gt;0,SUMPRODUCT(($A3331=merged_names)*(_xlfn.TEXTAFTER(O$2, "At ")=merged_belt_colours)*merged_months_at_rank),"")</f>
        <v/>
      </c>
      <c r="P3331" s="18" t="str" cm="1">
        <f t="array" ref="P3331">IF(LEN($A3331)&gt;0,SUMPRODUCT(($A3331=merged_names)*(_xlfn.TEXTAFTER(P$2, "At ")=merged_belt_colours)*merged_months_at_rank),"")</f>
        <v/>
      </c>
      <c r="Q3331" s="18" t="str" cm="1">
        <f t="array" ref="Q3331">IF(LEN($A3331)&gt;0,SUMPRODUCT(($A3331=merged_names)*(_xlfn.TEXTAFTER(Q$2, "At ")=merged_belt_colours)*merged_months_at_rank),"")</f>
        <v/>
      </c>
      <c r="R3331" s="18" t="str" cm="1">
        <f t="array" ref="R3331">IF(LEN($A3331)&gt;0,SUMPRODUCT(($A3331=merged_names)*(_xlfn.TEXTAFTER(R$2, "At ")=merged_belt_colours)*merged_months_at_rank),"")</f>
        <v/>
      </c>
    </row>
    <row r="3332" spans="1:18" x14ac:dyDescent="0.25">
      <c r="A3332"/>
      <c r="B3332" s="15" t="str" cm="1">
        <f t="array" ref="B3332">IFERROR(IF(LEN(A3332)&gt;0, IF(SUMPRODUCT((Inactives[Key]=J3332)*(Inactives[Currently Inactive]))=1,"Inactive","Active"),""),"Active")</f>
        <v/>
      </c>
      <c r="C3332" s="16" t="str" cm="1">
        <f t="array" aca="1" ref="C3332" ca="1">IFERROR(_xlfn._xlws.FILTER(Inactives[Inactive On],(Inactives[Key]=J3332)*(Inactives[Currently Inactive]),""),"")</f>
        <v/>
      </c>
      <c r="D3332" s="16" t="str" cm="1">
        <f t="array" aca="1" ref="D3332" ca="1">IFERROR(INDEX(_xlfn.TEXTSPLIT(E3332," "),1),"")</f>
        <v/>
      </c>
      <c r="E3332" s="15" t="str" cm="1">
        <f t="array" aca="1" ref="E3332" ca="1">IFERROR(_xlfn._xlws.FILTER(merged_ranks,(merged_end_dates=DATE(9999,12,31))*(merged_names=A3332)),"")</f>
        <v/>
      </c>
      <c r="F3332" s="17" t="str">
        <f ca="1">_xlfn.XLOOKUP(J3332,Promotions[Promo Key],Promotions[Promo Date],"")</f>
        <v/>
      </c>
      <c r="G3332" s="18" t="str">
        <f t="shared" ca="1" si="219"/>
        <v/>
      </c>
      <c r="H3332" s="18" t="str">
        <f t="shared" ca="1" si="218"/>
        <v/>
      </c>
      <c r="I3332" s="17" t="str">
        <f>_xlfn.XLOOKUP(A3332,Students[Full Name],Students[Starting Rank],"")</f>
        <v/>
      </c>
      <c r="J3332" s="15" t="str">
        <f t="shared" ca="1" si="220"/>
        <v xml:space="preserve">: </v>
      </c>
      <c r="K3332" s="16" t="str">
        <f>_xlfn.XLOOKUP(A3332,Students[Full Name],Students[Start Date],"")</f>
        <v/>
      </c>
      <c r="L3332" s="18">
        <f t="shared" ca="1" si="221"/>
        <v>-1</v>
      </c>
      <c r="M3332" s="18" cm="1">
        <f t="array" aca="1" ref="M3332" ca="1">SUMPRODUCT(Inactives[Days Inactive]*(Inactives[Student]=A3332))/365</f>
        <v>0</v>
      </c>
      <c r="N3332" s="18" t="str" cm="1">
        <f t="array" ref="N3332">IF(LEN($A3332)&gt;0,SUMPRODUCT(($A3332=merged_names)*(_xlfn.TEXTAFTER(N$2, "At ")=merged_belt_colours)*merged_months_at_rank),"")</f>
        <v/>
      </c>
      <c r="O3332" s="18" t="str" cm="1">
        <f t="array" ref="O3332">IF(LEN($A3332)&gt;0,SUMPRODUCT(($A3332=merged_names)*(_xlfn.TEXTAFTER(O$2, "At ")=merged_belt_colours)*merged_months_at_rank),"")</f>
        <v/>
      </c>
      <c r="P3332" s="18" t="str" cm="1">
        <f t="array" ref="P3332">IF(LEN($A3332)&gt;0,SUMPRODUCT(($A3332=merged_names)*(_xlfn.TEXTAFTER(P$2, "At ")=merged_belt_colours)*merged_months_at_rank),"")</f>
        <v/>
      </c>
      <c r="Q3332" s="18" t="str" cm="1">
        <f t="array" ref="Q3332">IF(LEN($A3332)&gt;0,SUMPRODUCT(($A3332=merged_names)*(_xlfn.TEXTAFTER(Q$2, "At ")=merged_belt_colours)*merged_months_at_rank),"")</f>
        <v/>
      </c>
      <c r="R3332" s="18" t="str" cm="1">
        <f t="array" ref="R3332">IF(LEN($A3332)&gt;0,SUMPRODUCT(($A3332=merged_names)*(_xlfn.TEXTAFTER(R$2, "At ")=merged_belt_colours)*merged_months_at_rank),"")</f>
        <v/>
      </c>
    </row>
    <row r="3333" spans="1:18" x14ac:dyDescent="0.25">
      <c r="A3333"/>
      <c r="B3333" s="15" t="str" cm="1">
        <f t="array" ref="B3333">IFERROR(IF(LEN(A3333)&gt;0, IF(SUMPRODUCT((Inactives[Key]=J3333)*(Inactives[Currently Inactive]))=1,"Inactive","Active"),""),"Active")</f>
        <v/>
      </c>
      <c r="C3333" s="16" t="str" cm="1">
        <f t="array" aca="1" ref="C3333" ca="1">IFERROR(_xlfn._xlws.FILTER(Inactives[Inactive On],(Inactives[Key]=J3333)*(Inactives[Currently Inactive]),""),"")</f>
        <v/>
      </c>
      <c r="D3333" s="16" t="str" cm="1">
        <f t="array" aca="1" ref="D3333" ca="1">IFERROR(INDEX(_xlfn.TEXTSPLIT(E3333," "),1),"")</f>
        <v/>
      </c>
      <c r="E3333" s="15" t="str" cm="1">
        <f t="array" aca="1" ref="E3333" ca="1">IFERROR(_xlfn._xlws.FILTER(merged_ranks,(merged_end_dates=DATE(9999,12,31))*(merged_names=A3333)),"")</f>
        <v/>
      </c>
      <c r="F3333" s="17" t="str">
        <f ca="1">_xlfn.XLOOKUP(J3333,Promotions[Promo Key],Promotions[Promo Date],"")</f>
        <v/>
      </c>
      <c r="G3333" s="18" t="str">
        <f t="shared" ca="1" si="219"/>
        <v/>
      </c>
      <c r="H3333" s="18" t="str">
        <f t="shared" ca="1" si="218"/>
        <v/>
      </c>
      <c r="I3333" s="17" t="str">
        <f>_xlfn.XLOOKUP(A3333,Students[Full Name],Students[Starting Rank],"")</f>
        <v/>
      </c>
      <c r="J3333" s="15" t="str">
        <f t="shared" ca="1" si="220"/>
        <v xml:space="preserve">: </v>
      </c>
      <c r="K3333" s="16" t="str">
        <f>_xlfn.XLOOKUP(A3333,Students[Full Name],Students[Start Date],"")</f>
        <v/>
      </c>
      <c r="L3333" s="18">
        <f t="shared" ca="1" si="221"/>
        <v>-1</v>
      </c>
      <c r="M3333" s="18" cm="1">
        <f t="array" aca="1" ref="M3333" ca="1">SUMPRODUCT(Inactives[Days Inactive]*(Inactives[Student]=A3333))/365</f>
        <v>0</v>
      </c>
      <c r="N3333" s="18" t="str" cm="1">
        <f t="array" ref="N3333">IF(LEN($A3333)&gt;0,SUMPRODUCT(($A3333=merged_names)*(_xlfn.TEXTAFTER(N$2, "At ")=merged_belt_colours)*merged_months_at_rank),"")</f>
        <v/>
      </c>
      <c r="O3333" s="18" t="str" cm="1">
        <f t="array" ref="O3333">IF(LEN($A3333)&gt;0,SUMPRODUCT(($A3333=merged_names)*(_xlfn.TEXTAFTER(O$2, "At ")=merged_belt_colours)*merged_months_at_rank),"")</f>
        <v/>
      </c>
      <c r="P3333" s="18" t="str" cm="1">
        <f t="array" ref="P3333">IF(LEN($A3333)&gt;0,SUMPRODUCT(($A3333=merged_names)*(_xlfn.TEXTAFTER(P$2, "At ")=merged_belt_colours)*merged_months_at_rank),"")</f>
        <v/>
      </c>
      <c r="Q3333" s="18" t="str" cm="1">
        <f t="array" ref="Q3333">IF(LEN($A3333)&gt;0,SUMPRODUCT(($A3333=merged_names)*(_xlfn.TEXTAFTER(Q$2, "At ")=merged_belt_colours)*merged_months_at_rank),"")</f>
        <v/>
      </c>
      <c r="R3333" s="18" t="str" cm="1">
        <f t="array" ref="R3333">IF(LEN($A3333)&gt;0,SUMPRODUCT(($A3333=merged_names)*(_xlfn.TEXTAFTER(R$2, "At ")=merged_belt_colours)*merged_months_at_rank),"")</f>
        <v/>
      </c>
    </row>
    <row r="3334" spans="1:18" x14ac:dyDescent="0.25">
      <c r="A3334"/>
      <c r="B3334" s="15" t="str" cm="1">
        <f t="array" ref="B3334">IFERROR(IF(LEN(A3334)&gt;0, IF(SUMPRODUCT((Inactives[Key]=J3334)*(Inactives[Currently Inactive]))=1,"Inactive","Active"),""),"Active")</f>
        <v/>
      </c>
      <c r="C3334" s="16" t="str" cm="1">
        <f t="array" aca="1" ref="C3334" ca="1">IFERROR(_xlfn._xlws.FILTER(Inactives[Inactive On],(Inactives[Key]=J3334)*(Inactives[Currently Inactive]),""),"")</f>
        <v/>
      </c>
      <c r="D3334" s="16" t="str" cm="1">
        <f t="array" aca="1" ref="D3334" ca="1">IFERROR(INDEX(_xlfn.TEXTSPLIT(E3334," "),1),"")</f>
        <v/>
      </c>
      <c r="E3334" s="15" t="str" cm="1">
        <f t="array" aca="1" ref="E3334" ca="1">IFERROR(_xlfn._xlws.FILTER(merged_ranks,(merged_end_dates=DATE(9999,12,31))*(merged_names=A3334)),"")</f>
        <v/>
      </c>
      <c r="F3334" s="17" t="str">
        <f ca="1">_xlfn.XLOOKUP(J3334,Promotions[Promo Key],Promotions[Promo Date],"")</f>
        <v/>
      </c>
      <c r="G3334" s="18" t="str">
        <f t="shared" ca="1" si="219"/>
        <v/>
      </c>
      <c r="H3334" s="18" t="str">
        <f t="shared" ca="1" si="218"/>
        <v/>
      </c>
      <c r="I3334" s="17" t="str">
        <f>_xlfn.XLOOKUP(A3334,Students[Full Name],Students[Starting Rank],"")</f>
        <v/>
      </c>
      <c r="J3334" s="15" t="str">
        <f t="shared" ca="1" si="220"/>
        <v xml:space="preserve">: </v>
      </c>
      <c r="K3334" s="16" t="str">
        <f>_xlfn.XLOOKUP(A3334,Students[Full Name],Students[Start Date],"")</f>
        <v/>
      </c>
      <c r="L3334" s="18">
        <f t="shared" ca="1" si="221"/>
        <v>-1</v>
      </c>
      <c r="M3334" s="18" cm="1">
        <f t="array" aca="1" ref="M3334" ca="1">SUMPRODUCT(Inactives[Days Inactive]*(Inactives[Student]=A3334))/365</f>
        <v>0</v>
      </c>
      <c r="N3334" s="18" t="str" cm="1">
        <f t="array" ref="N3334">IF(LEN($A3334)&gt;0,SUMPRODUCT(($A3334=merged_names)*(_xlfn.TEXTAFTER(N$2, "At ")=merged_belt_colours)*merged_months_at_rank),"")</f>
        <v/>
      </c>
      <c r="O3334" s="18" t="str" cm="1">
        <f t="array" ref="O3334">IF(LEN($A3334)&gt;0,SUMPRODUCT(($A3334=merged_names)*(_xlfn.TEXTAFTER(O$2, "At ")=merged_belt_colours)*merged_months_at_rank),"")</f>
        <v/>
      </c>
      <c r="P3334" s="18" t="str" cm="1">
        <f t="array" ref="P3334">IF(LEN($A3334)&gt;0,SUMPRODUCT(($A3334=merged_names)*(_xlfn.TEXTAFTER(P$2, "At ")=merged_belt_colours)*merged_months_at_rank),"")</f>
        <v/>
      </c>
      <c r="Q3334" s="18" t="str" cm="1">
        <f t="array" ref="Q3334">IF(LEN($A3334)&gt;0,SUMPRODUCT(($A3334=merged_names)*(_xlfn.TEXTAFTER(Q$2, "At ")=merged_belt_colours)*merged_months_at_rank),"")</f>
        <v/>
      </c>
      <c r="R3334" s="18" t="str" cm="1">
        <f t="array" ref="R3334">IF(LEN($A3334)&gt;0,SUMPRODUCT(($A3334=merged_names)*(_xlfn.TEXTAFTER(R$2, "At ")=merged_belt_colours)*merged_months_at_rank),"")</f>
        <v/>
      </c>
    </row>
    <row r="3335" spans="1:18" x14ac:dyDescent="0.25">
      <c r="A3335"/>
      <c r="B3335" s="15" t="str" cm="1">
        <f t="array" ref="B3335">IFERROR(IF(LEN(A3335)&gt;0, IF(SUMPRODUCT((Inactives[Key]=J3335)*(Inactives[Currently Inactive]))=1,"Inactive","Active"),""),"Active")</f>
        <v/>
      </c>
      <c r="C3335" s="16" t="str" cm="1">
        <f t="array" aca="1" ref="C3335" ca="1">IFERROR(_xlfn._xlws.FILTER(Inactives[Inactive On],(Inactives[Key]=J3335)*(Inactives[Currently Inactive]),""),"")</f>
        <v/>
      </c>
      <c r="D3335" s="16" t="str" cm="1">
        <f t="array" aca="1" ref="D3335" ca="1">IFERROR(INDEX(_xlfn.TEXTSPLIT(E3335," "),1),"")</f>
        <v/>
      </c>
      <c r="E3335" s="15" t="str" cm="1">
        <f t="array" aca="1" ref="E3335" ca="1">IFERROR(_xlfn._xlws.FILTER(merged_ranks,(merged_end_dates=DATE(9999,12,31))*(merged_names=A3335)),"")</f>
        <v/>
      </c>
      <c r="F3335" s="17" t="str">
        <f ca="1">_xlfn.XLOOKUP(J3335,Promotions[Promo Key],Promotions[Promo Date],"")</f>
        <v/>
      </c>
      <c r="G3335" s="18" t="str">
        <f t="shared" ca="1" si="219"/>
        <v/>
      </c>
      <c r="H3335" s="18" t="str">
        <f t="shared" ca="1" si="218"/>
        <v/>
      </c>
      <c r="I3335" s="17" t="str">
        <f>_xlfn.XLOOKUP(A3335,Students[Full Name],Students[Starting Rank],"")</f>
        <v/>
      </c>
      <c r="J3335" s="15" t="str">
        <f t="shared" ca="1" si="220"/>
        <v xml:space="preserve">: </v>
      </c>
      <c r="K3335" s="16" t="str">
        <f>_xlfn.XLOOKUP(A3335,Students[Full Name],Students[Start Date],"")</f>
        <v/>
      </c>
      <c r="L3335" s="18">
        <f t="shared" ca="1" si="221"/>
        <v>-1</v>
      </c>
      <c r="M3335" s="18" cm="1">
        <f t="array" aca="1" ref="M3335" ca="1">SUMPRODUCT(Inactives[Days Inactive]*(Inactives[Student]=A3335))/365</f>
        <v>0</v>
      </c>
      <c r="N3335" s="18" t="str" cm="1">
        <f t="array" ref="N3335">IF(LEN($A3335)&gt;0,SUMPRODUCT(($A3335=merged_names)*(_xlfn.TEXTAFTER(N$2, "At ")=merged_belt_colours)*merged_months_at_rank),"")</f>
        <v/>
      </c>
      <c r="O3335" s="18" t="str" cm="1">
        <f t="array" ref="O3335">IF(LEN($A3335)&gt;0,SUMPRODUCT(($A3335=merged_names)*(_xlfn.TEXTAFTER(O$2, "At ")=merged_belt_colours)*merged_months_at_rank),"")</f>
        <v/>
      </c>
      <c r="P3335" s="18" t="str" cm="1">
        <f t="array" ref="P3335">IF(LEN($A3335)&gt;0,SUMPRODUCT(($A3335=merged_names)*(_xlfn.TEXTAFTER(P$2, "At ")=merged_belt_colours)*merged_months_at_rank),"")</f>
        <v/>
      </c>
      <c r="Q3335" s="18" t="str" cm="1">
        <f t="array" ref="Q3335">IF(LEN($A3335)&gt;0,SUMPRODUCT(($A3335=merged_names)*(_xlfn.TEXTAFTER(Q$2, "At ")=merged_belt_colours)*merged_months_at_rank),"")</f>
        <v/>
      </c>
      <c r="R3335" s="18" t="str" cm="1">
        <f t="array" ref="R3335">IF(LEN($A3335)&gt;0,SUMPRODUCT(($A3335=merged_names)*(_xlfn.TEXTAFTER(R$2, "At ")=merged_belt_colours)*merged_months_at_rank),"")</f>
        <v/>
      </c>
    </row>
    <row r="3336" spans="1:18" x14ac:dyDescent="0.25">
      <c r="A3336"/>
      <c r="B3336" s="15" t="str" cm="1">
        <f t="array" ref="B3336">IFERROR(IF(LEN(A3336)&gt;0, IF(SUMPRODUCT((Inactives[Key]=J3336)*(Inactives[Currently Inactive]))=1,"Inactive","Active"),""),"Active")</f>
        <v/>
      </c>
      <c r="C3336" s="16" t="str" cm="1">
        <f t="array" aca="1" ref="C3336" ca="1">IFERROR(_xlfn._xlws.FILTER(Inactives[Inactive On],(Inactives[Key]=J3336)*(Inactives[Currently Inactive]),""),"")</f>
        <v/>
      </c>
      <c r="D3336" s="16" t="str" cm="1">
        <f t="array" aca="1" ref="D3336" ca="1">IFERROR(INDEX(_xlfn.TEXTSPLIT(E3336," "),1),"")</f>
        <v/>
      </c>
      <c r="E3336" s="15" t="str" cm="1">
        <f t="array" aca="1" ref="E3336" ca="1">IFERROR(_xlfn._xlws.FILTER(merged_ranks,(merged_end_dates=DATE(9999,12,31))*(merged_names=A3336)),"")</f>
        <v/>
      </c>
      <c r="F3336" s="17" t="str">
        <f ca="1">_xlfn.XLOOKUP(J3336,Promotions[Promo Key],Promotions[Promo Date],"")</f>
        <v/>
      </c>
      <c r="G3336" s="18" t="str">
        <f t="shared" ca="1" si="219"/>
        <v/>
      </c>
      <c r="H3336" s="18" t="str">
        <f t="shared" ca="1" si="218"/>
        <v/>
      </c>
      <c r="I3336" s="17" t="str">
        <f>_xlfn.XLOOKUP(A3336,Students[Full Name],Students[Starting Rank],"")</f>
        <v/>
      </c>
      <c r="J3336" s="15" t="str">
        <f t="shared" ca="1" si="220"/>
        <v xml:space="preserve">: </v>
      </c>
      <c r="K3336" s="16" t="str">
        <f>_xlfn.XLOOKUP(A3336,Students[Full Name],Students[Start Date],"")</f>
        <v/>
      </c>
      <c r="L3336" s="18">
        <f t="shared" ca="1" si="221"/>
        <v>-1</v>
      </c>
      <c r="M3336" s="18" cm="1">
        <f t="array" aca="1" ref="M3336" ca="1">SUMPRODUCT(Inactives[Days Inactive]*(Inactives[Student]=A3336))/365</f>
        <v>0</v>
      </c>
      <c r="N3336" s="18" t="str" cm="1">
        <f t="array" ref="N3336">IF(LEN($A3336)&gt;0,SUMPRODUCT(($A3336=merged_names)*(_xlfn.TEXTAFTER(N$2, "At ")=merged_belt_colours)*merged_months_at_rank),"")</f>
        <v/>
      </c>
      <c r="O3336" s="18" t="str" cm="1">
        <f t="array" ref="O3336">IF(LEN($A3336)&gt;0,SUMPRODUCT(($A3336=merged_names)*(_xlfn.TEXTAFTER(O$2, "At ")=merged_belt_colours)*merged_months_at_rank),"")</f>
        <v/>
      </c>
      <c r="P3336" s="18" t="str" cm="1">
        <f t="array" ref="P3336">IF(LEN($A3336)&gt;0,SUMPRODUCT(($A3336=merged_names)*(_xlfn.TEXTAFTER(P$2, "At ")=merged_belt_colours)*merged_months_at_rank),"")</f>
        <v/>
      </c>
      <c r="Q3336" s="18" t="str" cm="1">
        <f t="array" ref="Q3336">IF(LEN($A3336)&gt;0,SUMPRODUCT(($A3336=merged_names)*(_xlfn.TEXTAFTER(Q$2, "At ")=merged_belt_colours)*merged_months_at_rank),"")</f>
        <v/>
      </c>
      <c r="R3336" s="18" t="str" cm="1">
        <f t="array" ref="R3336">IF(LEN($A3336)&gt;0,SUMPRODUCT(($A3336=merged_names)*(_xlfn.TEXTAFTER(R$2, "At ")=merged_belt_colours)*merged_months_at_rank),"")</f>
        <v/>
      </c>
    </row>
    <row r="3337" spans="1:18" x14ac:dyDescent="0.25">
      <c r="A3337"/>
      <c r="B3337" s="15" t="str" cm="1">
        <f t="array" ref="B3337">IFERROR(IF(LEN(A3337)&gt;0, IF(SUMPRODUCT((Inactives[Key]=J3337)*(Inactives[Currently Inactive]))=1,"Inactive","Active"),""),"Active")</f>
        <v/>
      </c>
      <c r="C3337" s="16" t="str" cm="1">
        <f t="array" aca="1" ref="C3337" ca="1">IFERROR(_xlfn._xlws.FILTER(Inactives[Inactive On],(Inactives[Key]=J3337)*(Inactives[Currently Inactive]),""),"")</f>
        <v/>
      </c>
      <c r="D3337" s="16" t="str" cm="1">
        <f t="array" aca="1" ref="D3337" ca="1">IFERROR(INDEX(_xlfn.TEXTSPLIT(E3337," "),1),"")</f>
        <v/>
      </c>
      <c r="E3337" s="15" t="str" cm="1">
        <f t="array" aca="1" ref="E3337" ca="1">IFERROR(_xlfn._xlws.FILTER(merged_ranks,(merged_end_dates=DATE(9999,12,31))*(merged_names=A3337)),"")</f>
        <v/>
      </c>
      <c r="F3337" s="17" t="str">
        <f ca="1">_xlfn.XLOOKUP(J3337,Promotions[Promo Key],Promotions[Promo Date],"")</f>
        <v/>
      </c>
      <c r="G3337" s="18" t="str">
        <f t="shared" ca="1" si="219"/>
        <v/>
      </c>
      <c r="H3337" s="18" t="str">
        <f t="shared" ca="1" si="218"/>
        <v/>
      </c>
      <c r="I3337" s="17" t="str">
        <f>_xlfn.XLOOKUP(A3337,Students[Full Name],Students[Starting Rank],"")</f>
        <v/>
      </c>
      <c r="J3337" s="15" t="str">
        <f t="shared" ca="1" si="220"/>
        <v xml:space="preserve">: </v>
      </c>
      <c r="K3337" s="16" t="str">
        <f>_xlfn.XLOOKUP(A3337,Students[Full Name],Students[Start Date],"")</f>
        <v/>
      </c>
      <c r="L3337" s="18">
        <f t="shared" ca="1" si="221"/>
        <v>-1</v>
      </c>
      <c r="M3337" s="18" cm="1">
        <f t="array" aca="1" ref="M3337" ca="1">SUMPRODUCT(Inactives[Days Inactive]*(Inactives[Student]=A3337))/365</f>
        <v>0</v>
      </c>
      <c r="N3337" s="18" t="str" cm="1">
        <f t="array" ref="N3337">IF(LEN($A3337)&gt;0,SUMPRODUCT(($A3337=merged_names)*(_xlfn.TEXTAFTER(N$2, "At ")=merged_belt_colours)*merged_months_at_rank),"")</f>
        <v/>
      </c>
      <c r="O3337" s="18" t="str" cm="1">
        <f t="array" ref="O3337">IF(LEN($A3337)&gt;0,SUMPRODUCT(($A3337=merged_names)*(_xlfn.TEXTAFTER(O$2, "At ")=merged_belt_colours)*merged_months_at_rank),"")</f>
        <v/>
      </c>
      <c r="P3337" s="18" t="str" cm="1">
        <f t="array" ref="P3337">IF(LEN($A3337)&gt;0,SUMPRODUCT(($A3337=merged_names)*(_xlfn.TEXTAFTER(P$2, "At ")=merged_belt_colours)*merged_months_at_rank),"")</f>
        <v/>
      </c>
      <c r="Q3337" s="18" t="str" cm="1">
        <f t="array" ref="Q3337">IF(LEN($A3337)&gt;0,SUMPRODUCT(($A3337=merged_names)*(_xlfn.TEXTAFTER(Q$2, "At ")=merged_belt_colours)*merged_months_at_rank),"")</f>
        <v/>
      </c>
      <c r="R3337" s="18" t="str" cm="1">
        <f t="array" ref="R3337">IF(LEN($A3337)&gt;0,SUMPRODUCT(($A3337=merged_names)*(_xlfn.TEXTAFTER(R$2, "At ")=merged_belt_colours)*merged_months_at_rank),"")</f>
        <v/>
      </c>
    </row>
    <row r="3338" spans="1:18" x14ac:dyDescent="0.25">
      <c r="A3338"/>
      <c r="B3338" s="15" t="str" cm="1">
        <f t="array" ref="B3338">IFERROR(IF(LEN(A3338)&gt;0, IF(SUMPRODUCT((Inactives[Key]=J3338)*(Inactives[Currently Inactive]))=1,"Inactive","Active"),""),"Active")</f>
        <v/>
      </c>
      <c r="C3338" s="16" t="str" cm="1">
        <f t="array" aca="1" ref="C3338" ca="1">IFERROR(_xlfn._xlws.FILTER(Inactives[Inactive On],(Inactives[Key]=J3338)*(Inactives[Currently Inactive]),""),"")</f>
        <v/>
      </c>
      <c r="D3338" s="16" t="str" cm="1">
        <f t="array" aca="1" ref="D3338" ca="1">IFERROR(INDEX(_xlfn.TEXTSPLIT(E3338," "),1),"")</f>
        <v/>
      </c>
      <c r="E3338" s="15" t="str" cm="1">
        <f t="array" aca="1" ref="E3338" ca="1">IFERROR(_xlfn._xlws.FILTER(merged_ranks,(merged_end_dates=DATE(9999,12,31))*(merged_names=A3338)),"")</f>
        <v/>
      </c>
      <c r="F3338" s="17" t="str">
        <f ca="1">_xlfn.XLOOKUP(J3338,Promotions[Promo Key],Promotions[Promo Date],"")</f>
        <v/>
      </c>
      <c r="G3338" s="18" t="str">
        <f t="shared" ca="1" si="219"/>
        <v/>
      </c>
      <c r="H3338" s="18" t="str">
        <f t="shared" ca="1" si="218"/>
        <v/>
      </c>
      <c r="I3338" s="17" t="str">
        <f>_xlfn.XLOOKUP(A3338,Students[Full Name],Students[Starting Rank],"")</f>
        <v/>
      </c>
      <c r="J3338" s="15" t="str">
        <f t="shared" ca="1" si="220"/>
        <v xml:space="preserve">: </v>
      </c>
      <c r="K3338" s="16" t="str">
        <f>_xlfn.XLOOKUP(A3338,Students[Full Name],Students[Start Date],"")</f>
        <v/>
      </c>
      <c r="L3338" s="18">
        <f t="shared" ca="1" si="221"/>
        <v>-1</v>
      </c>
      <c r="M3338" s="18" cm="1">
        <f t="array" aca="1" ref="M3338" ca="1">SUMPRODUCT(Inactives[Days Inactive]*(Inactives[Student]=A3338))/365</f>
        <v>0</v>
      </c>
      <c r="N3338" s="18" t="str" cm="1">
        <f t="array" ref="N3338">IF(LEN($A3338)&gt;0,SUMPRODUCT(($A3338=merged_names)*(_xlfn.TEXTAFTER(N$2, "At ")=merged_belt_colours)*merged_months_at_rank),"")</f>
        <v/>
      </c>
      <c r="O3338" s="18" t="str" cm="1">
        <f t="array" ref="O3338">IF(LEN($A3338)&gt;0,SUMPRODUCT(($A3338=merged_names)*(_xlfn.TEXTAFTER(O$2, "At ")=merged_belt_colours)*merged_months_at_rank),"")</f>
        <v/>
      </c>
      <c r="P3338" s="18" t="str" cm="1">
        <f t="array" ref="P3338">IF(LEN($A3338)&gt;0,SUMPRODUCT(($A3338=merged_names)*(_xlfn.TEXTAFTER(P$2, "At ")=merged_belt_colours)*merged_months_at_rank),"")</f>
        <v/>
      </c>
      <c r="Q3338" s="18" t="str" cm="1">
        <f t="array" ref="Q3338">IF(LEN($A3338)&gt;0,SUMPRODUCT(($A3338=merged_names)*(_xlfn.TEXTAFTER(Q$2, "At ")=merged_belt_colours)*merged_months_at_rank),"")</f>
        <v/>
      </c>
      <c r="R3338" s="18" t="str" cm="1">
        <f t="array" ref="R3338">IF(LEN($A3338)&gt;0,SUMPRODUCT(($A3338=merged_names)*(_xlfn.TEXTAFTER(R$2, "At ")=merged_belt_colours)*merged_months_at_rank),"")</f>
        <v/>
      </c>
    </row>
    <row r="3339" spans="1:18" x14ac:dyDescent="0.25">
      <c r="A3339"/>
      <c r="B3339" s="15" t="str" cm="1">
        <f t="array" ref="B3339">IFERROR(IF(LEN(A3339)&gt;0, IF(SUMPRODUCT((Inactives[Key]=J3339)*(Inactives[Currently Inactive]))=1,"Inactive","Active"),""),"Active")</f>
        <v/>
      </c>
      <c r="C3339" s="16" t="str" cm="1">
        <f t="array" aca="1" ref="C3339" ca="1">IFERROR(_xlfn._xlws.FILTER(Inactives[Inactive On],(Inactives[Key]=J3339)*(Inactives[Currently Inactive]),""),"")</f>
        <v/>
      </c>
      <c r="D3339" s="16" t="str" cm="1">
        <f t="array" aca="1" ref="D3339" ca="1">IFERROR(INDEX(_xlfn.TEXTSPLIT(E3339," "),1),"")</f>
        <v/>
      </c>
      <c r="E3339" s="15" t="str" cm="1">
        <f t="array" aca="1" ref="E3339" ca="1">IFERROR(_xlfn._xlws.FILTER(merged_ranks,(merged_end_dates=DATE(9999,12,31))*(merged_names=A3339)),"")</f>
        <v/>
      </c>
      <c r="F3339" s="17" t="str">
        <f ca="1">_xlfn.XLOOKUP(J3339,Promotions[Promo Key],Promotions[Promo Date],"")</f>
        <v/>
      </c>
      <c r="G3339" s="18" t="str">
        <f t="shared" ca="1" si="219"/>
        <v/>
      </c>
      <c r="H3339" s="18" t="str">
        <f t="shared" ca="1" si="218"/>
        <v/>
      </c>
      <c r="I3339" s="17" t="str">
        <f>_xlfn.XLOOKUP(A3339,Students[Full Name],Students[Starting Rank],"")</f>
        <v/>
      </c>
      <c r="J3339" s="15" t="str">
        <f t="shared" ca="1" si="220"/>
        <v xml:space="preserve">: </v>
      </c>
      <c r="K3339" s="16" t="str">
        <f>_xlfn.XLOOKUP(A3339,Students[Full Name],Students[Start Date],"")</f>
        <v/>
      </c>
      <c r="L3339" s="18">
        <f t="shared" ca="1" si="221"/>
        <v>-1</v>
      </c>
      <c r="M3339" s="18" cm="1">
        <f t="array" aca="1" ref="M3339" ca="1">SUMPRODUCT(Inactives[Days Inactive]*(Inactives[Student]=A3339))/365</f>
        <v>0</v>
      </c>
      <c r="N3339" s="18" t="str" cm="1">
        <f t="array" ref="N3339">IF(LEN($A3339)&gt;0,SUMPRODUCT(($A3339=merged_names)*(_xlfn.TEXTAFTER(N$2, "At ")=merged_belt_colours)*merged_months_at_rank),"")</f>
        <v/>
      </c>
      <c r="O3339" s="18" t="str" cm="1">
        <f t="array" ref="O3339">IF(LEN($A3339)&gt;0,SUMPRODUCT(($A3339=merged_names)*(_xlfn.TEXTAFTER(O$2, "At ")=merged_belt_colours)*merged_months_at_rank),"")</f>
        <v/>
      </c>
      <c r="P3339" s="18" t="str" cm="1">
        <f t="array" ref="P3339">IF(LEN($A3339)&gt;0,SUMPRODUCT(($A3339=merged_names)*(_xlfn.TEXTAFTER(P$2, "At ")=merged_belt_colours)*merged_months_at_rank),"")</f>
        <v/>
      </c>
      <c r="Q3339" s="18" t="str" cm="1">
        <f t="array" ref="Q3339">IF(LEN($A3339)&gt;0,SUMPRODUCT(($A3339=merged_names)*(_xlfn.TEXTAFTER(Q$2, "At ")=merged_belt_colours)*merged_months_at_rank),"")</f>
        <v/>
      </c>
      <c r="R3339" s="18" t="str" cm="1">
        <f t="array" ref="R3339">IF(LEN($A3339)&gt;0,SUMPRODUCT(($A3339=merged_names)*(_xlfn.TEXTAFTER(R$2, "At ")=merged_belt_colours)*merged_months_at_rank),"")</f>
        <v/>
      </c>
    </row>
    <row r="3340" spans="1:18" x14ac:dyDescent="0.25">
      <c r="A3340"/>
      <c r="B3340" s="15" t="str" cm="1">
        <f t="array" ref="B3340">IFERROR(IF(LEN(A3340)&gt;0, IF(SUMPRODUCT((Inactives[Key]=J3340)*(Inactives[Currently Inactive]))=1,"Inactive","Active"),""),"Active")</f>
        <v/>
      </c>
      <c r="C3340" s="16" t="str" cm="1">
        <f t="array" aca="1" ref="C3340" ca="1">IFERROR(_xlfn._xlws.FILTER(Inactives[Inactive On],(Inactives[Key]=J3340)*(Inactives[Currently Inactive]),""),"")</f>
        <v/>
      </c>
      <c r="D3340" s="16" t="str" cm="1">
        <f t="array" aca="1" ref="D3340" ca="1">IFERROR(INDEX(_xlfn.TEXTSPLIT(E3340," "),1),"")</f>
        <v/>
      </c>
      <c r="E3340" s="15" t="str" cm="1">
        <f t="array" aca="1" ref="E3340" ca="1">IFERROR(_xlfn._xlws.FILTER(merged_ranks,(merged_end_dates=DATE(9999,12,31))*(merged_names=A3340)),"")</f>
        <v/>
      </c>
      <c r="F3340" s="17" t="str">
        <f ca="1">_xlfn.XLOOKUP(J3340,Promotions[Promo Key],Promotions[Promo Date],"")</f>
        <v/>
      </c>
      <c r="G3340" s="18" t="str">
        <f t="shared" ca="1" si="219"/>
        <v/>
      </c>
      <c r="H3340" s="18" t="str">
        <f t="shared" ca="1" si="218"/>
        <v/>
      </c>
      <c r="I3340" s="17" t="str">
        <f>_xlfn.XLOOKUP(A3340,Students[Full Name],Students[Starting Rank],"")</f>
        <v/>
      </c>
      <c r="J3340" s="15" t="str">
        <f t="shared" ca="1" si="220"/>
        <v xml:space="preserve">: </v>
      </c>
      <c r="K3340" s="16" t="str">
        <f>_xlfn.XLOOKUP(A3340,Students[Full Name],Students[Start Date],"")</f>
        <v/>
      </c>
      <c r="L3340" s="18">
        <f t="shared" ca="1" si="221"/>
        <v>-1</v>
      </c>
      <c r="M3340" s="18" cm="1">
        <f t="array" aca="1" ref="M3340" ca="1">SUMPRODUCT(Inactives[Days Inactive]*(Inactives[Student]=A3340))/365</f>
        <v>0</v>
      </c>
      <c r="N3340" s="18" t="str" cm="1">
        <f t="array" ref="N3340">IF(LEN($A3340)&gt;0,SUMPRODUCT(($A3340=merged_names)*(_xlfn.TEXTAFTER(N$2, "At ")=merged_belt_colours)*merged_months_at_rank),"")</f>
        <v/>
      </c>
      <c r="O3340" s="18" t="str" cm="1">
        <f t="array" ref="O3340">IF(LEN($A3340)&gt;0,SUMPRODUCT(($A3340=merged_names)*(_xlfn.TEXTAFTER(O$2, "At ")=merged_belt_colours)*merged_months_at_rank),"")</f>
        <v/>
      </c>
      <c r="P3340" s="18" t="str" cm="1">
        <f t="array" ref="P3340">IF(LEN($A3340)&gt;0,SUMPRODUCT(($A3340=merged_names)*(_xlfn.TEXTAFTER(P$2, "At ")=merged_belt_colours)*merged_months_at_rank),"")</f>
        <v/>
      </c>
      <c r="Q3340" s="18" t="str" cm="1">
        <f t="array" ref="Q3340">IF(LEN($A3340)&gt;0,SUMPRODUCT(($A3340=merged_names)*(_xlfn.TEXTAFTER(Q$2, "At ")=merged_belt_colours)*merged_months_at_rank),"")</f>
        <v/>
      </c>
      <c r="R3340" s="18" t="str" cm="1">
        <f t="array" ref="R3340">IF(LEN($A3340)&gt;0,SUMPRODUCT(($A3340=merged_names)*(_xlfn.TEXTAFTER(R$2, "At ")=merged_belt_colours)*merged_months_at_rank),"")</f>
        <v/>
      </c>
    </row>
    <row r="3341" spans="1:18" x14ac:dyDescent="0.25">
      <c r="A3341"/>
      <c r="B3341" s="15" t="str" cm="1">
        <f t="array" ref="B3341">IFERROR(IF(LEN(A3341)&gt;0, IF(SUMPRODUCT((Inactives[Key]=J3341)*(Inactives[Currently Inactive]))=1,"Inactive","Active"),""),"Active")</f>
        <v/>
      </c>
      <c r="C3341" s="16" t="str" cm="1">
        <f t="array" aca="1" ref="C3341" ca="1">IFERROR(_xlfn._xlws.FILTER(Inactives[Inactive On],(Inactives[Key]=J3341)*(Inactives[Currently Inactive]),""),"")</f>
        <v/>
      </c>
      <c r="D3341" s="16" t="str" cm="1">
        <f t="array" aca="1" ref="D3341" ca="1">IFERROR(INDEX(_xlfn.TEXTSPLIT(E3341," "),1),"")</f>
        <v/>
      </c>
      <c r="E3341" s="15" t="str" cm="1">
        <f t="array" aca="1" ref="E3341" ca="1">IFERROR(_xlfn._xlws.FILTER(merged_ranks,(merged_end_dates=DATE(9999,12,31))*(merged_names=A3341)),"")</f>
        <v/>
      </c>
      <c r="F3341" s="17" t="str">
        <f ca="1">_xlfn.XLOOKUP(J3341,Promotions[Promo Key],Promotions[Promo Date],"")</f>
        <v/>
      </c>
      <c r="G3341" s="18" t="str">
        <f t="shared" ca="1" si="219"/>
        <v/>
      </c>
      <c r="H3341" s="18" t="str">
        <f t="shared" ca="1" si="218"/>
        <v/>
      </c>
      <c r="I3341" s="17" t="str">
        <f>_xlfn.XLOOKUP(A3341,Students[Full Name],Students[Starting Rank],"")</f>
        <v/>
      </c>
      <c r="J3341" s="15" t="str">
        <f t="shared" ca="1" si="220"/>
        <v xml:space="preserve">: </v>
      </c>
      <c r="K3341" s="16" t="str">
        <f>_xlfn.XLOOKUP(A3341,Students[Full Name],Students[Start Date],"")</f>
        <v/>
      </c>
      <c r="L3341" s="18">
        <f t="shared" ca="1" si="221"/>
        <v>-1</v>
      </c>
      <c r="M3341" s="18" cm="1">
        <f t="array" aca="1" ref="M3341" ca="1">SUMPRODUCT(Inactives[Days Inactive]*(Inactives[Student]=A3341))/365</f>
        <v>0</v>
      </c>
      <c r="N3341" s="18" t="str" cm="1">
        <f t="array" ref="N3341">IF(LEN($A3341)&gt;0,SUMPRODUCT(($A3341=merged_names)*(_xlfn.TEXTAFTER(N$2, "At ")=merged_belt_colours)*merged_months_at_rank),"")</f>
        <v/>
      </c>
      <c r="O3341" s="18" t="str" cm="1">
        <f t="array" ref="O3341">IF(LEN($A3341)&gt;0,SUMPRODUCT(($A3341=merged_names)*(_xlfn.TEXTAFTER(O$2, "At ")=merged_belt_colours)*merged_months_at_rank),"")</f>
        <v/>
      </c>
      <c r="P3341" s="18" t="str" cm="1">
        <f t="array" ref="P3341">IF(LEN($A3341)&gt;0,SUMPRODUCT(($A3341=merged_names)*(_xlfn.TEXTAFTER(P$2, "At ")=merged_belt_colours)*merged_months_at_rank),"")</f>
        <v/>
      </c>
      <c r="Q3341" s="18" t="str" cm="1">
        <f t="array" ref="Q3341">IF(LEN($A3341)&gt;0,SUMPRODUCT(($A3341=merged_names)*(_xlfn.TEXTAFTER(Q$2, "At ")=merged_belt_colours)*merged_months_at_rank),"")</f>
        <v/>
      </c>
      <c r="R3341" s="18" t="str" cm="1">
        <f t="array" ref="R3341">IF(LEN($A3341)&gt;0,SUMPRODUCT(($A3341=merged_names)*(_xlfn.TEXTAFTER(R$2, "At ")=merged_belt_colours)*merged_months_at_rank),"")</f>
        <v/>
      </c>
    </row>
    <row r="3342" spans="1:18" x14ac:dyDescent="0.25">
      <c r="A3342"/>
      <c r="B3342" s="15" t="str" cm="1">
        <f t="array" ref="B3342">IFERROR(IF(LEN(A3342)&gt;0, IF(SUMPRODUCT((Inactives[Key]=J3342)*(Inactives[Currently Inactive]))=1,"Inactive","Active"),""),"Active")</f>
        <v/>
      </c>
      <c r="C3342" s="16" t="str" cm="1">
        <f t="array" aca="1" ref="C3342" ca="1">IFERROR(_xlfn._xlws.FILTER(Inactives[Inactive On],(Inactives[Key]=J3342)*(Inactives[Currently Inactive]),""),"")</f>
        <v/>
      </c>
      <c r="D3342" s="16" t="str" cm="1">
        <f t="array" aca="1" ref="D3342" ca="1">IFERROR(INDEX(_xlfn.TEXTSPLIT(E3342," "),1),"")</f>
        <v/>
      </c>
      <c r="E3342" s="15" t="str" cm="1">
        <f t="array" aca="1" ref="E3342" ca="1">IFERROR(_xlfn._xlws.FILTER(merged_ranks,(merged_end_dates=DATE(9999,12,31))*(merged_names=A3342)),"")</f>
        <v/>
      </c>
      <c r="F3342" s="17" t="str">
        <f ca="1">_xlfn.XLOOKUP(J3342,Promotions[Promo Key],Promotions[Promo Date],"")</f>
        <v/>
      </c>
      <c r="G3342" s="18" t="str">
        <f t="shared" ca="1" si="219"/>
        <v/>
      </c>
      <c r="H3342" s="18" t="str">
        <f t="shared" ca="1" si="218"/>
        <v/>
      </c>
      <c r="I3342" s="17" t="str">
        <f>_xlfn.XLOOKUP(A3342,Students[Full Name],Students[Starting Rank],"")</f>
        <v/>
      </c>
      <c r="J3342" s="15" t="str">
        <f t="shared" ca="1" si="220"/>
        <v xml:space="preserve">: </v>
      </c>
      <c r="K3342" s="16" t="str">
        <f>_xlfn.XLOOKUP(A3342,Students[Full Name],Students[Start Date],"")</f>
        <v/>
      </c>
      <c r="L3342" s="18">
        <f t="shared" ca="1" si="221"/>
        <v>-1</v>
      </c>
      <c r="M3342" s="18" cm="1">
        <f t="array" aca="1" ref="M3342" ca="1">SUMPRODUCT(Inactives[Days Inactive]*(Inactives[Student]=A3342))/365</f>
        <v>0</v>
      </c>
      <c r="N3342" s="18" t="str" cm="1">
        <f t="array" ref="N3342">IF(LEN($A3342)&gt;0,SUMPRODUCT(($A3342=merged_names)*(_xlfn.TEXTAFTER(N$2, "At ")=merged_belt_colours)*merged_months_at_rank),"")</f>
        <v/>
      </c>
      <c r="O3342" s="18" t="str" cm="1">
        <f t="array" ref="O3342">IF(LEN($A3342)&gt;0,SUMPRODUCT(($A3342=merged_names)*(_xlfn.TEXTAFTER(O$2, "At ")=merged_belt_colours)*merged_months_at_rank),"")</f>
        <v/>
      </c>
      <c r="P3342" s="18" t="str" cm="1">
        <f t="array" ref="P3342">IF(LEN($A3342)&gt;0,SUMPRODUCT(($A3342=merged_names)*(_xlfn.TEXTAFTER(P$2, "At ")=merged_belt_colours)*merged_months_at_rank),"")</f>
        <v/>
      </c>
      <c r="Q3342" s="18" t="str" cm="1">
        <f t="array" ref="Q3342">IF(LEN($A3342)&gt;0,SUMPRODUCT(($A3342=merged_names)*(_xlfn.TEXTAFTER(Q$2, "At ")=merged_belt_colours)*merged_months_at_rank),"")</f>
        <v/>
      </c>
      <c r="R3342" s="18" t="str" cm="1">
        <f t="array" ref="R3342">IF(LEN($A3342)&gt;0,SUMPRODUCT(($A3342=merged_names)*(_xlfn.TEXTAFTER(R$2, "At ")=merged_belt_colours)*merged_months_at_rank),"")</f>
        <v/>
      </c>
    </row>
    <row r="3343" spans="1:18" x14ac:dyDescent="0.25">
      <c r="A3343"/>
      <c r="B3343" s="15" t="str" cm="1">
        <f t="array" ref="B3343">IFERROR(IF(LEN(A3343)&gt;0, IF(SUMPRODUCT((Inactives[Key]=J3343)*(Inactives[Currently Inactive]))=1,"Inactive","Active"),""),"Active")</f>
        <v/>
      </c>
      <c r="C3343" s="16" t="str" cm="1">
        <f t="array" aca="1" ref="C3343" ca="1">IFERROR(_xlfn._xlws.FILTER(Inactives[Inactive On],(Inactives[Key]=J3343)*(Inactives[Currently Inactive]),""),"")</f>
        <v/>
      </c>
      <c r="D3343" s="16" t="str" cm="1">
        <f t="array" aca="1" ref="D3343" ca="1">IFERROR(INDEX(_xlfn.TEXTSPLIT(E3343," "),1),"")</f>
        <v/>
      </c>
      <c r="E3343" s="15" t="str" cm="1">
        <f t="array" aca="1" ref="E3343" ca="1">IFERROR(_xlfn._xlws.FILTER(merged_ranks,(merged_end_dates=DATE(9999,12,31))*(merged_names=A3343)),"")</f>
        <v/>
      </c>
      <c r="F3343" s="17" t="str">
        <f ca="1">_xlfn.XLOOKUP(J3343,Promotions[Promo Key],Promotions[Promo Date],"")</f>
        <v/>
      </c>
      <c r="G3343" s="18" t="str">
        <f t="shared" ca="1" si="219"/>
        <v/>
      </c>
      <c r="H3343" s="18" t="str">
        <f t="shared" ca="1" si="218"/>
        <v/>
      </c>
      <c r="I3343" s="17" t="str">
        <f>_xlfn.XLOOKUP(A3343,Students[Full Name],Students[Starting Rank],"")</f>
        <v/>
      </c>
      <c r="J3343" s="15" t="str">
        <f t="shared" ca="1" si="220"/>
        <v xml:space="preserve">: </v>
      </c>
      <c r="K3343" s="16" t="str">
        <f>_xlfn.XLOOKUP(A3343,Students[Full Name],Students[Start Date],"")</f>
        <v/>
      </c>
      <c r="L3343" s="18">
        <f t="shared" ca="1" si="221"/>
        <v>-1</v>
      </c>
      <c r="M3343" s="18" cm="1">
        <f t="array" aca="1" ref="M3343" ca="1">SUMPRODUCT(Inactives[Days Inactive]*(Inactives[Student]=A3343))/365</f>
        <v>0</v>
      </c>
      <c r="N3343" s="18" t="str" cm="1">
        <f t="array" ref="N3343">IF(LEN($A3343)&gt;0,SUMPRODUCT(($A3343=merged_names)*(_xlfn.TEXTAFTER(N$2, "At ")=merged_belt_colours)*merged_months_at_rank),"")</f>
        <v/>
      </c>
      <c r="O3343" s="18" t="str" cm="1">
        <f t="array" ref="O3343">IF(LEN($A3343)&gt;0,SUMPRODUCT(($A3343=merged_names)*(_xlfn.TEXTAFTER(O$2, "At ")=merged_belt_colours)*merged_months_at_rank),"")</f>
        <v/>
      </c>
      <c r="P3343" s="18" t="str" cm="1">
        <f t="array" ref="P3343">IF(LEN($A3343)&gt;0,SUMPRODUCT(($A3343=merged_names)*(_xlfn.TEXTAFTER(P$2, "At ")=merged_belt_colours)*merged_months_at_rank),"")</f>
        <v/>
      </c>
      <c r="Q3343" s="18" t="str" cm="1">
        <f t="array" ref="Q3343">IF(LEN($A3343)&gt;0,SUMPRODUCT(($A3343=merged_names)*(_xlfn.TEXTAFTER(Q$2, "At ")=merged_belt_colours)*merged_months_at_rank),"")</f>
        <v/>
      </c>
      <c r="R3343" s="18" t="str" cm="1">
        <f t="array" ref="R3343">IF(LEN($A3343)&gt;0,SUMPRODUCT(($A3343=merged_names)*(_xlfn.TEXTAFTER(R$2, "At ")=merged_belt_colours)*merged_months_at_rank),"")</f>
        <v/>
      </c>
    </row>
    <row r="3344" spans="1:18" x14ac:dyDescent="0.25">
      <c r="A3344"/>
      <c r="B3344" s="15" t="str" cm="1">
        <f t="array" ref="B3344">IFERROR(IF(LEN(A3344)&gt;0, IF(SUMPRODUCT((Inactives[Key]=J3344)*(Inactives[Currently Inactive]))=1,"Inactive","Active"),""),"Active")</f>
        <v/>
      </c>
      <c r="C3344" s="16" t="str" cm="1">
        <f t="array" aca="1" ref="C3344" ca="1">IFERROR(_xlfn._xlws.FILTER(Inactives[Inactive On],(Inactives[Key]=J3344)*(Inactives[Currently Inactive]),""),"")</f>
        <v/>
      </c>
      <c r="D3344" s="16" t="str" cm="1">
        <f t="array" aca="1" ref="D3344" ca="1">IFERROR(INDEX(_xlfn.TEXTSPLIT(E3344," "),1),"")</f>
        <v/>
      </c>
      <c r="E3344" s="15" t="str" cm="1">
        <f t="array" aca="1" ref="E3344" ca="1">IFERROR(_xlfn._xlws.FILTER(merged_ranks,(merged_end_dates=DATE(9999,12,31))*(merged_names=A3344)),"")</f>
        <v/>
      </c>
      <c r="F3344" s="17" t="str">
        <f ca="1">_xlfn.XLOOKUP(J3344,Promotions[Promo Key],Promotions[Promo Date],"")</f>
        <v/>
      </c>
      <c r="G3344" s="18" t="str">
        <f t="shared" ca="1" si="219"/>
        <v/>
      </c>
      <c r="H3344" s="18" t="str">
        <f t="shared" ca="1" si="218"/>
        <v/>
      </c>
      <c r="I3344" s="17" t="str">
        <f>_xlfn.XLOOKUP(A3344,Students[Full Name],Students[Starting Rank],"")</f>
        <v/>
      </c>
      <c r="J3344" s="15" t="str">
        <f t="shared" ca="1" si="220"/>
        <v xml:space="preserve">: </v>
      </c>
      <c r="K3344" s="16" t="str">
        <f>_xlfn.XLOOKUP(A3344,Students[Full Name],Students[Start Date],"")</f>
        <v/>
      </c>
      <c r="L3344" s="18">
        <f t="shared" ca="1" si="221"/>
        <v>-1</v>
      </c>
      <c r="M3344" s="18" cm="1">
        <f t="array" aca="1" ref="M3344" ca="1">SUMPRODUCT(Inactives[Days Inactive]*(Inactives[Student]=A3344))/365</f>
        <v>0</v>
      </c>
      <c r="N3344" s="18" t="str" cm="1">
        <f t="array" ref="N3344">IF(LEN($A3344)&gt;0,SUMPRODUCT(($A3344=merged_names)*(_xlfn.TEXTAFTER(N$2, "At ")=merged_belt_colours)*merged_months_at_rank),"")</f>
        <v/>
      </c>
      <c r="O3344" s="18" t="str" cm="1">
        <f t="array" ref="O3344">IF(LEN($A3344)&gt;0,SUMPRODUCT(($A3344=merged_names)*(_xlfn.TEXTAFTER(O$2, "At ")=merged_belt_colours)*merged_months_at_rank),"")</f>
        <v/>
      </c>
      <c r="P3344" s="18" t="str" cm="1">
        <f t="array" ref="P3344">IF(LEN($A3344)&gt;0,SUMPRODUCT(($A3344=merged_names)*(_xlfn.TEXTAFTER(P$2, "At ")=merged_belt_colours)*merged_months_at_rank),"")</f>
        <v/>
      </c>
      <c r="Q3344" s="18" t="str" cm="1">
        <f t="array" ref="Q3344">IF(LEN($A3344)&gt;0,SUMPRODUCT(($A3344=merged_names)*(_xlfn.TEXTAFTER(Q$2, "At ")=merged_belt_colours)*merged_months_at_rank),"")</f>
        <v/>
      </c>
      <c r="R3344" s="18" t="str" cm="1">
        <f t="array" ref="R3344">IF(LEN($A3344)&gt;0,SUMPRODUCT(($A3344=merged_names)*(_xlfn.TEXTAFTER(R$2, "At ")=merged_belt_colours)*merged_months_at_rank),"")</f>
        <v/>
      </c>
    </row>
    <row r="3345" spans="1:18" x14ac:dyDescent="0.25">
      <c r="A3345"/>
      <c r="B3345" s="15" t="str" cm="1">
        <f t="array" ref="B3345">IFERROR(IF(LEN(A3345)&gt;0, IF(SUMPRODUCT((Inactives[Key]=J3345)*(Inactives[Currently Inactive]))=1,"Inactive","Active"),""),"Active")</f>
        <v/>
      </c>
      <c r="C3345" s="16" t="str" cm="1">
        <f t="array" aca="1" ref="C3345" ca="1">IFERROR(_xlfn._xlws.FILTER(Inactives[Inactive On],(Inactives[Key]=J3345)*(Inactives[Currently Inactive]),""),"")</f>
        <v/>
      </c>
      <c r="D3345" s="16" t="str" cm="1">
        <f t="array" aca="1" ref="D3345" ca="1">IFERROR(INDEX(_xlfn.TEXTSPLIT(E3345," "),1),"")</f>
        <v/>
      </c>
      <c r="E3345" s="15" t="str" cm="1">
        <f t="array" aca="1" ref="E3345" ca="1">IFERROR(_xlfn._xlws.FILTER(merged_ranks,(merged_end_dates=DATE(9999,12,31))*(merged_names=A3345)),"")</f>
        <v/>
      </c>
      <c r="F3345" s="17" t="str">
        <f ca="1">_xlfn.XLOOKUP(J3345,Promotions[Promo Key],Promotions[Promo Date],"")</f>
        <v/>
      </c>
      <c r="G3345" s="18" t="str">
        <f t="shared" ca="1" si="219"/>
        <v/>
      </c>
      <c r="H3345" s="18" t="str">
        <f t="shared" ca="1" si="218"/>
        <v/>
      </c>
      <c r="I3345" s="17" t="str">
        <f>_xlfn.XLOOKUP(A3345,Students[Full Name],Students[Starting Rank],"")</f>
        <v/>
      </c>
      <c r="J3345" s="15" t="str">
        <f t="shared" ca="1" si="220"/>
        <v xml:space="preserve">: </v>
      </c>
      <c r="K3345" s="16" t="str">
        <f>_xlfn.XLOOKUP(A3345,Students[Full Name],Students[Start Date],"")</f>
        <v/>
      </c>
      <c r="L3345" s="18">
        <f t="shared" ca="1" si="221"/>
        <v>-1</v>
      </c>
      <c r="M3345" s="18" cm="1">
        <f t="array" aca="1" ref="M3345" ca="1">SUMPRODUCT(Inactives[Days Inactive]*(Inactives[Student]=A3345))/365</f>
        <v>0</v>
      </c>
      <c r="N3345" s="18" t="str" cm="1">
        <f t="array" ref="N3345">IF(LEN($A3345)&gt;0,SUMPRODUCT(($A3345=merged_names)*(_xlfn.TEXTAFTER(N$2, "At ")=merged_belt_colours)*merged_months_at_rank),"")</f>
        <v/>
      </c>
      <c r="O3345" s="18" t="str" cm="1">
        <f t="array" ref="O3345">IF(LEN($A3345)&gt;0,SUMPRODUCT(($A3345=merged_names)*(_xlfn.TEXTAFTER(O$2, "At ")=merged_belt_colours)*merged_months_at_rank),"")</f>
        <v/>
      </c>
      <c r="P3345" s="18" t="str" cm="1">
        <f t="array" ref="P3345">IF(LEN($A3345)&gt;0,SUMPRODUCT(($A3345=merged_names)*(_xlfn.TEXTAFTER(P$2, "At ")=merged_belt_colours)*merged_months_at_rank),"")</f>
        <v/>
      </c>
      <c r="Q3345" s="18" t="str" cm="1">
        <f t="array" ref="Q3345">IF(LEN($A3345)&gt;0,SUMPRODUCT(($A3345=merged_names)*(_xlfn.TEXTAFTER(Q$2, "At ")=merged_belt_colours)*merged_months_at_rank),"")</f>
        <v/>
      </c>
      <c r="R3345" s="18" t="str" cm="1">
        <f t="array" ref="R3345">IF(LEN($A3345)&gt;0,SUMPRODUCT(($A3345=merged_names)*(_xlfn.TEXTAFTER(R$2, "At ")=merged_belt_colours)*merged_months_at_rank),"")</f>
        <v/>
      </c>
    </row>
    <row r="3346" spans="1:18" x14ac:dyDescent="0.25">
      <c r="A3346"/>
      <c r="B3346" s="15" t="str" cm="1">
        <f t="array" ref="B3346">IFERROR(IF(LEN(A3346)&gt;0, IF(SUMPRODUCT((Inactives[Key]=J3346)*(Inactives[Currently Inactive]))=1,"Inactive","Active"),""),"Active")</f>
        <v/>
      </c>
      <c r="C3346" s="16" t="str" cm="1">
        <f t="array" aca="1" ref="C3346" ca="1">IFERROR(_xlfn._xlws.FILTER(Inactives[Inactive On],(Inactives[Key]=J3346)*(Inactives[Currently Inactive]),""),"")</f>
        <v/>
      </c>
      <c r="D3346" s="16" t="str" cm="1">
        <f t="array" aca="1" ref="D3346" ca="1">IFERROR(INDEX(_xlfn.TEXTSPLIT(E3346," "),1),"")</f>
        <v/>
      </c>
      <c r="E3346" s="15" t="str" cm="1">
        <f t="array" aca="1" ref="E3346" ca="1">IFERROR(_xlfn._xlws.FILTER(merged_ranks,(merged_end_dates=DATE(9999,12,31))*(merged_names=A3346)),"")</f>
        <v/>
      </c>
      <c r="F3346" s="17" t="str">
        <f ca="1">_xlfn.XLOOKUP(J3346,Promotions[Promo Key],Promotions[Promo Date],"")</f>
        <v/>
      </c>
      <c r="G3346" s="18" t="str">
        <f t="shared" ca="1" si="219"/>
        <v/>
      </c>
      <c r="H3346" s="18" t="str">
        <f t="shared" ca="1" si="218"/>
        <v/>
      </c>
      <c r="I3346" s="17" t="str">
        <f>_xlfn.XLOOKUP(A3346,Students[Full Name],Students[Starting Rank],"")</f>
        <v/>
      </c>
      <c r="J3346" s="15" t="str">
        <f t="shared" ca="1" si="220"/>
        <v xml:space="preserve">: </v>
      </c>
      <c r="K3346" s="16" t="str">
        <f>_xlfn.XLOOKUP(A3346,Students[Full Name],Students[Start Date],"")</f>
        <v/>
      </c>
      <c r="L3346" s="18">
        <f t="shared" ca="1" si="221"/>
        <v>-1</v>
      </c>
      <c r="M3346" s="18" cm="1">
        <f t="array" aca="1" ref="M3346" ca="1">SUMPRODUCT(Inactives[Days Inactive]*(Inactives[Student]=A3346))/365</f>
        <v>0</v>
      </c>
      <c r="N3346" s="18" t="str" cm="1">
        <f t="array" ref="N3346">IF(LEN($A3346)&gt;0,SUMPRODUCT(($A3346=merged_names)*(_xlfn.TEXTAFTER(N$2, "At ")=merged_belt_colours)*merged_months_at_rank),"")</f>
        <v/>
      </c>
      <c r="O3346" s="18" t="str" cm="1">
        <f t="array" ref="O3346">IF(LEN($A3346)&gt;0,SUMPRODUCT(($A3346=merged_names)*(_xlfn.TEXTAFTER(O$2, "At ")=merged_belt_colours)*merged_months_at_rank),"")</f>
        <v/>
      </c>
      <c r="P3346" s="18" t="str" cm="1">
        <f t="array" ref="P3346">IF(LEN($A3346)&gt;0,SUMPRODUCT(($A3346=merged_names)*(_xlfn.TEXTAFTER(P$2, "At ")=merged_belt_colours)*merged_months_at_rank),"")</f>
        <v/>
      </c>
      <c r="Q3346" s="18" t="str" cm="1">
        <f t="array" ref="Q3346">IF(LEN($A3346)&gt;0,SUMPRODUCT(($A3346=merged_names)*(_xlfn.TEXTAFTER(Q$2, "At ")=merged_belt_colours)*merged_months_at_rank),"")</f>
        <v/>
      </c>
      <c r="R3346" s="18" t="str" cm="1">
        <f t="array" ref="R3346">IF(LEN($A3346)&gt;0,SUMPRODUCT(($A3346=merged_names)*(_xlfn.TEXTAFTER(R$2, "At ")=merged_belt_colours)*merged_months_at_rank),"")</f>
        <v/>
      </c>
    </row>
    <row r="3347" spans="1:18" x14ac:dyDescent="0.25">
      <c r="A3347"/>
      <c r="B3347" s="15" t="str" cm="1">
        <f t="array" ref="B3347">IFERROR(IF(LEN(A3347)&gt;0, IF(SUMPRODUCT((Inactives[Key]=J3347)*(Inactives[Currently Inactive]))=1,"Inactive","Active"),""),"Active")</f>
        <v/>
      </c>
      <c r="C3347" s="16" t="str" cm="1">
        <f t="array" aca="1" ref="C3347" ca="1">IFERROR(_xlfn._xlws.FILTER(Inactives[Inactive On],(Inactives[Key]=J3347)*(Inactives[Currently Inactive]),""),"")</f>
        <v/>
      </c>
      <c r="D3347" s="16" t="str" cm="1">
        <f t="array" aca="1" ref="D3347" ca="1">IFERROR(INDEX(_xlfn.TEXTSPLIT(E3347," "),1),"")</f>
        <v/>
      </c>
      <c r="E3347" s="15" t="str" cm="1">
        <f t="array" aca="1" ref="E3347" ca="1">IFERROR(_xlfn._xlws.FILTER(merged_ranks,(merged_end_dates=DATE(9999,12,31))*(merged_names=A3347)),"")</f>
        <v/>
      </c>
      <c r="F3347" s="17" t="str">
        <f ca="1">_xlfn.XLOOKUP(J3347,Promotions[Promo Key],Promotions[Promo Date],"")</f>
        <v/>
      </c>
      <c r="G3347" s="18" t="str">
        <f t="shared" ca="1" si="219"/>
        <v/>
      </c>
      <c r="H3347" s="18" t="str">
        <f t="shared" ca="1" si="218"/>
        <v/>
      </c>
      <c r="I3347" s="17" t="str">
        <f>_xlfn.XLOOKUP(A3347,Students[Full Name],Students[Starting Rank],"")</f>
        <v/>
      </c>
      <c r="J3347" s="15" t="str">
        <f t="shared" ca="1" si="220"/>
        <v xml:space="preserve">: </v>
      </c>
      <c r="K3347" s="16" t="str">
        <f>_xlfn.XLOOKUP(A3347,Students[Full Name],Students[Start Date],"")</f>
        <v/>
      </c>
      <c r="L3347" s="18">
        <f t="shared" ca="1" si="221"/>
        <v>-1</v>
      </c>
      <c r="M3347" s="18" cm="1">
        <f t="array" aca="1" ref="M3347" ca="1">SUMPRODUCT(Inactives[Days Inactive]*(Inactives[Student]=A3347))/365</f>
        <v>0</v>
      </c>
      <c r="N3347" s="18" t="str" cm="1">
        <f t="array" ref="N3347">IF(LEN($A3347)&gt;0,SUMPRODUCT(($A3347=merged_names)*(_xlfn.TEXTAFTER(N$2, "At ")=merged_belt_colours)*merged_months_at_rank),"")</f>
        <v/>
      </c>
      <c r="O3347" s="18" t="str" cm="1">
        <f t="array" ref="O3347">IF(LEN($A3347)&gt;0,SUMPRODUCT(($A3347=merged_names)*(_xlfn.TEXTAFTER(O$2, "At ")=merged_belt_colours)*merged_months_at_rank),"")</f>
        <v/>
      </c>
      <c r="P3347" s="18" t="str" cm="1">
        <f t="array" ref="P3347">IF(LEN($A3347)&gt;0,SUMPRODUCT(($A3347=merged_names)*(_xlfn.TEXTAFTER(P$2, "At ")=merged_belt_colours)*merged_months_at_rank),"")</f>
        <v/>
      </c>
      <c r="Q3347" s="18" t="str" cm="1">
        <f t="array" ref="Q3347">IF(LEN($A3347)&gt;0,SUMPRODUCT(($A3347=merged_names)*(_xlfn.TEXTAFTER(Q$2, "At ")=merged_belt_colours)*merged_months_at_rank),"")</f>
        <v/>
      </c>
      <c r="R3347" s="18" t="str" cm="1">
        <f t="array" ref="R3347">IF(LEN($A3347)&gt;0,SUMPRODUCT(($A3347=merged_names)*(_xlfn.TEXTAFTER(R$2, "At ")=merged_belt_colours)*merged_months_at_rank),"")</f>
        <v/>
      </c>
    </row>
    <row r="3348" spans="1:18" x14ac:dyDescent="0.25">
      <c r="A3348"/>
      <c r="B3348" s="15" t="str" cm="1">
        <f t="array" ref="B3348">IFERROR(IF(LEN(A3348)&gt;0, IF(SUMPRODUCT((Inactives[Key]=J3348)*(Inactives[Currently Inactive]))=1,"Inactive","Active"),""),"Active")</f>
        <v/>
      </c>
      <c r="C3348" s="16" t="str" cm="1">
        <f t="array" aca="1" ref="C3348" ca="1">IFERROR(_xlfn._xlws.FILTER(Inactives[Inactive On],(Inactives[Key]=J3348)*(Inactives[Currently Inactive]),""),"")</f>
        <v/>
      </c>
      <c r="D3348" s="16" t="str" cm="1">
        <f t="array" aca="1" ref="D3348" ca="1">IFERROR(INDEX(_xlfn.TEXTSPLIT(E3348," "),1),"")</f>
        <v/>
      </c>
      <c r="E3348" s="15" t="str" cm="1">
        <f t="array" aca="1" ref="E3348" ca="1">IFERROR(_xlfn._xlws.FILTER(merged_ranks,(merged_end_dates=DATE(9999,12,31))*(merged_names=A3348)),"")</f>
        <v/>
      </c>
      <c r="F3348" s="17" t="str">
        <f ca="1">_xlfn.XLOOKUP(J3348,Promotions[Promo Key],Promotions[Promo Date],"")</f>
        <v/>
      </c>
      <c r="G3348" s="18" t="str">
        <f t="shared" ca="1" si="219"/>
        <v/>
      </c>
      <c r="H3348" s="18" t="str">
        <f t="shared" ca="1" si="218"/>
        <v/>
      </c>
      <c r="I3348" s="17" t="str">
        <f>_xlfn.XLOOKUP(A3348,Students[Full Name],Students[Starting Rank],"")</f>
        <v/>
      </c>
      <c r="J3348" s="15" t="str">
        <f t="shared" ca="1" si="220"/>
        <v xml:space="preserve">: </v>
      </c>
      <c r="K3348" s="16" t="str">
        <f>_xlfn.XLOOKUP(A3348,Students[Full Name],Students[Start Date],"")</f>
        <v/>
      </c>
      <c r="L3348" s="18">
        <f t="shared" ca="1" si="221"/>
        <v>-1</v>
      </c>
      <c r="M3348" s="18" cm="1">
        <f t="array" aca="1" ref="M3348" ca="1">SUMPRODUCT(Inactives[Days Inactive]*(Inactives[Student]=A3348))/365</f>
        <v>0</v>
      </c>
      <c r="N3348" s="18" t="str" cm="1">
        <f t="array" ref="N3348">IF(LEN($A3348)&gt;0,SUMPRODUCT(($A3348=merged_names)*(_xlfn.TEXTAFTER(N$2, "At ")=merged_belt_colours)*merged_months_at_rank),"")</f>
        <v/>
      </c>
      <c r="O3348" s="18" t="str" cm="1">
        <f t="array" ref="O3348">IF(LEN($A3348)&gt;0,SUMPRODUCT(($A3348=merged_names)*(_xlfn.TEXTAFTER(O$2, "At ")=merged_belt_colours)*merged_months_at_rank),"")</f>
        <v/>
      </c>
      <c r="P3348" s="18" t="str" cm="1">
        <f t="array" ref="P3348">IF(LEN($A3348)&gt;0,SUMPRODUCT(($A3348=merged_names)*(_xlfn.TEXTAFTER(P$2, "At ")=merged_belt_colours)*merged_months_at_rank),"")</f>
        <v/>
      </c>
      <c r="Q3348" s="18" t="str" cm="1">
        <f t="array" ref="Q3348">IF(LEN($A3348)&gt;0,SUMPRODUCT(($A3348=merged_names)*(_xlfn.TEXTAFTER(Q$2, "At ")=merged_belt_colours)*merged_months_at_rank),"")</f>
        <v/>
      </c>
      <c r="R3348" s="18" t="str" cm="1">
        <f t="array" ref="R3348">IF(LEN($A3348)&gt;0,SUMPRODUCT(($A3348=merged_names)*(_xlfn.TEXTAFTER(R$2, "At ")=merged_belt_colours)*merged_months_at_rank),"")</f>
        <v/>
      </c>
    </row>
    <row r="3349" spans="1:18" x14ac:dyDescent="0.25">
      <c r="A3349"/>
      <c r="B3349" s="15" t="str" cm="1">
        <f t="array" ref="B3349">IFERROR(IF(LEN(A3349)&gt;0, IF(SUMPRODUCT((Inactives[Key]=J3349)*(Inactives[Currently Inactive]))=1,"Inactive","Active"),""),"Active")</f>
        <v/>
      </c>
      <c r="C3349" s="16" t="str" cm="1">
        <f t="array" aca="1" ref="C3349" ca="1">IFERROR(_xlfn._xlws.FILTER(Inactives[Inactive On],(Inactives[Key]=J3349)*(Inactives[Currently Inactive]),""),"")</f>
        <v/>
      </c>
      <c r="D3349" s="16" t="str" cm="1">
        <f t="array" aca="1" ref="D3349" ca="1">IFERROR(INDEX(_xlfn.TEXTSPLIT(E3349," "),1),"")</f>
        <v/>
      </c>
      <c r="E3349" s="15" t="str" cm="1">
        <f t="array" aca="1" ref="E3349" ca="1">IFERROR(_xlfn._xlws.FILTER(merged_ranks,(merged_end_dates=DATE(9999,12,31))*(merged_names=A3349)),"")</f>
        <v/>
      </c>
      <c r="F3349" s="17" t="str">
        <f ca="1">_xlfn.XLOOKUP(J3349,Promotions[Promo Key],Promotions[Promo Date],"")</f>
        <v/>
      </c>
      <c r="G3349" s="18" t="str">
        <f t="shared" ca="1" si="219"/>
        <v/>
      </c>
      <c r="H3349" s="18" t="str">
        <f t="shared" ca="1" si="218"/>
        <v/>
      </c>
      <c r="I3349" s="17" t="str">
        <f>_xlfn.XLOOKUP(A3349,Students[Full Name],Students[Starting Rank],"")</f>
        <v/>
      </c>
      <c r="J3349" s="15" t="str">
        <f t="shared" ca="1" si="220"/>
        <v xml:space="preserve">: </v>
      </c>
      <c r="K3349" s="16" t="str">
        <f>_xlfn.XLOOKUP(A3349,Students[Full Name],Students[Start Date],"")</f>
        <v/>
      </c>
      <c r="L3349" s="18">
        <f t="shared" ca="1" si="221"/>
        <v>-1</v>
      </c>
      <c r="M3349" s="18" cm="1">
        <f t="array" aca="1" ref="M3349" ca="1">SUMPRODUCT(Inactives[Days Inactive]*(Inactives[Student]=A3349))/365</f>
        <v>0</v>
      </c>
      <c r="N3349" s="18" t="str" cm="1">
        <f t="array" ref="N3349">IF(LEN($A3349)&gt;0,SUMPRODUCT(($A3349=merged_names)*(_xlfn.TEXTAFTER(N$2, "At ")=merged_belt_colours)*merged_months_at_rank),"")</f>
        <v/>
      </c>
      <c r="O3349" s="18" t="str" cm="1">
        <f t="array" ref="O3349">IF(LEN($A3349)&gt;0,SUMPRODUCT(($A3349=merged_names)*(_xlfn.TEXTAFTER(O$2, "At ")=merged_belt_colours)*merged_months_at_rank),"")</f>
        <v/>
      </c>
      <c r="P3349" s="18" t="str" cm="1">
        <f t="array" ref="P3349">IF(LEN($A3349)&gt;0,SUMPRODUCT(($A3349=merged_names)*(_xlfn.TEXTAFTER(P$2, "At ")=merged_belt_colours)*merged_months_at_rank),"")</f>
        <v/>
      </c>
      <c r="Q3349" s="18" t="str" cm="1">
        <f t="array" ref="Q3349">IF(LEN($A3349)&gt;0,SUMPRODUCT(($A3349=merged_names)*(_xlfn.TEXTAFTER(Q$2, "At ")=merged_belt_colours)*merged_months_at_rank),"")</f>
        <v/>
      </c>
      <c r="R3349" s="18" t="str" cm="1">
        <f t="array" ref="R3349">IF(LEN($A3349)&gt;0,SUMPRODUCT(($A3349=merged_names)*(_xlfn.TEXTAFTER(R$2, "At ")=merged_belt_colours)*merged_months_at_rank),"")</f>
        <v/>
      </c>
    </row>
    <row r="3350" spans="1:18" x14ac:dyDescent="0.25">
      <c r="A3350"/>
      <c r="B3350" s="15" t="str" cm="1">
        <f t="array" ref="B3350">IFERROR(IF(LEN(A3350)&gt;0, IF(SUMPRODUCT((Inactives[Key]=J3350)*(Inactives[Currently Inactive]))=1,"Inactive","Active"),""),"Active")</f>
        <v/>
      </c>
      <c r="C3350" s="16" t="str" cm="1">
        <f t="array" aca="1" ref="C3350" ca="1">IFERROR(_xlfn._xlws.FILTER(Inactives[Inactive On],(Inactives[Key]=J3350)*(Inactives[Currently Inactive]),""),"")</f>
        <v/>
      </c>
      <c r="D3350" s="16" t="str" cm="1">
        <f t="array" aca="1" ref="D3350" ca="1">IFERROR(INDEX(_xlfn.TEXTSPLIT(E3350," "),1),"")</f>
        <v/>
      </c>
      <c r="E3350" s="15" t="str" cm="1">
        <f t="array" aca="1" ref="E3350" ca="1">IFERROR(_xlfn._xlws.FILTER(merged_ranks,(merged_end_dates=DATE(9999,12,31))*(merged_names=A3350)),"")</f>
        <v/>
      </c>
      <c r="F3350" s="17" t="str">
        <f ca="1">_xlfn.XLOOKUP(J3350,Promotions[Promo Key],Promotions[Promo Date],"")</f>
        <v/>
      </c>
      <c r="G3350" s="18" t="str">
        <f t="shared" ca="1" si="219"/>
        <v/>
      </c>
      <c r="H3350" s="18" t="str">
        <f t="shared" ca="1" si="218"/>
        <v/>
      </c>
      <c r="I3350" s="17" t="str">
        <f>_xlfn.XLOOKUP(A3350,Students[Full Name],Students[Starting Rank],"")</f>
        <v/>
      </c>
      <c r="J3350" s="15" t="str">
        <f t="shared" ca="1" si="220"/>
        <v xml:space="preserve">: </v>
      </c>
      <c r="K3350" s="16" t="str">
        <f>_xlfn.XLOOKUP(A3350,Students[Full Name],Students[Start Date],"")</f>
        <v/>
      </c>
      <c r="L3350" s="18">
        <f t="shared" ca="1" si="221"/>
        <v>-1</v>
      </c>
      <c r="M3350" s="18" cm="1">
        <f t="array" aca="1" ref="M3350" ca="1">SUMPRODUCT(Inactives[Days Inactive]*(Inactives[Student]=A3350))/365</f>
        <v>0</v>
      </c>
      <c r="N3350" s="18" t="str" cm="1">
        <f t="array" ref="N3350">IF(LEN($A3350)&gt;0,SUMPRODUCT(($A3350=merged_names)*(_xlfn.TEXTAFTER(N$2, "At ")=merged_belt_colours)*merged_months_at_rank),"")</f>
        <v/>
      </c>
      <c r="O3350" s="18" t="str" cm="1">
        <f t="array" ref="O3350">IF(LEN($A3350)&gt;0,SUMPRODUCT(($A3350=merged_names)*(_xlfn.TEXTAFTER(O$2, "At ")=merged_belt_colours)*merged_months_at_rank),"")</f>
        <v/>
      </c>
      <c r="P3350" s="18" t="str" cm="1">
        <f t="array" ref="P3350">IF(LEN($A3350)&gt;0,SUMPRODUCT(($A3350=merged_names)*(_xlfn.TEXTAFTER(P$2, "At ")=merged_belt_colours)*merged_months_at_rank),"")</f>
        <v/>
      </c>
      <c r="Q3350" s="18" t="str" cm="1">
        <f t="array" ref="Q3350">IF(LEN($A3350)&gt;0,SUMPRODUCT(($A3350=merged_names)*(_xlfn.TEXTAFTER(Q$2, "At ")=merged_belt_colours)*merged_months_at_rank),"")</f>
        <v/>
      </c>
      <c r="R3350" s="18" t="str" cm="1">
        <f t="array" ref="R3350">IF(LEN($A3350)&gt;0,SUMPRODUCT(($A3350=merged_names)*(_xlfn.TEXTAFTER(R$2, "At ")=merged_belt_colours)*merged_months_at_rank),"")</f>
        <v/>
      </c>
    </row>
    <row r="3351" spans="1:18" x14ac:dyDescent="0.25">
      <c r="A3351"/>
      <c r="B3351" s="15" t="str" cm="1">
        <f t="array" ref="B3351">IFERROR(IF(LEN(A3351)&gt;0, IF(SUMPRODUCT((Inactives[Key]=J3351)*(Inactives[Currently Inactive]))=1,"Inactive","Active"),""),"Active")</f>
        <v/>
      </c>
      <c r="C3351" s="16" t="str" cm="1">
        <f t="array" aca="1" ref="C3351" ca="1">IFERROR(_xlfn._xlws.FILTER(Inactives[Inactive On],(Inactives[Key]=J3351)*(Inactives[Currently Inactive]),""),"")</f>
        <v/>
      </c>
      <c r="D3351" s="16" t="str" cm="1">
        <f t="array" aca="1" ref="D3351" ca="1">IFERROR(INDEX(_xlfn.TEXTSPLIT(E3351," "),1),"")</f>
        <v/>
      </c>
      <c r="E3351" s="15" t="str" cm="1">
        <f t="array" aca="1" ref="E3351" ca="1">IFERROR(_xlfn._xlws.FILTER(merged_ranks,(merged_end_dates=DATE(9999,12,31))*(merged_names=A3351)),"")</f>
        <v/>
      </c>
      <c r="F3351" s="17" t="str">
        <f ca="1">_xlfn.XLOOKUP(J3351,Promotions[Promo Key],Promotions[Promo Date],"")</f>
        <v/>
      </c>
      <c r="G3351" s="18" t="str">
        <f t="shared" ca="1" si="219"/>
        <v/>
      </c>
      <c r="H3351" s="18" t="str">
        <f t="shared" ca="1" si="218"/>
        <v/>
      </c>
      <c r="I3351" s="17" t="str">
        <f>_xlfn.XLOOKUP(A3351,Students[Full Name],Students[Starting Rank],"")</f>
        <v/>
      </c>
      <c r="J3351" s="15" t="str">
        <f t="shared" ca="1" si="220"/>
        <v xml:space="preserve">: </v>
      </c>
      <c r="K3351" s="16" t="str">
        <f>_xlfn.XLOOKUP(A3351,Students[Full Name],Students[Start Date],"")</f>
        <v/>
      </c>
      <c r="L3351" s="18">
        <f t="shared" ca="1" si="221"/>
        <v>-1</v>
      </c>
      <c r="M3351" s="18" cm="1">
        <f t="array" aca="1" ref="M3351" ca="1">SUMPRODUCT(Inactives[Days Inactive]*(Inactives[Student]=A3351))/365</f>
        <v>0</v>
      </c>
      <c r="N3351" s="18" t="str" cm="1">
        <f t="array" ref="N3351">IF(LEN($A3351)&gt;0,SUMPRODUCT(($A3351=merged_names)*(_xlfn.TEXTAFTER(N$2, "At ")=merged_belt_colours)*merged_months_at_rank),"")</f>
        <v/>
      </c>
      <c r="O3351" s="18" t="str" cm="1">
        <f t="array" ref="O3351">IF(LEN($A3351)&gt;0,SUMPRODUCT(($A3351=merged_names)*(_xlfn.TEXTAFTER(O$2, "At ")=merged_belt_colours)*merged_months_at_rank),"")</f>
        <v/>
      </c>
      <c r="P3351" s="18" t="str" cm="1">
        <f t="array" ref="P3351">IF(LEN($A3351)&gt;0,SUMPRODUCT(($A3351=merged_names)*(_xlfn.TEXTAFTER(P$2, "At ")=merged_belt_colours)*merged_months_at_rank),"")</f>
        <v/>
      </c>
      <c r="Q3351" s="18" t="str" cm="1">
        <f t="array" ref="Q3351">IF(LEN($A3351)&gt;0,SUMPRODUCT(($A3351=merged_names)*(_xlfn.TEXTAFTER(Q$2, "At ")=merged_belt_colours)*merged_months_at_rank),"")</f>
        <v/>
      </c>
      <c r="R3351" s="18" t="str" cm="1">
        <f t="array" ref="R3351">IF(LEN($A3351)&gt;0,SUMPRODUCT(($A3351=merged_names)*(_xlfn.TEXTAFTER(R$2, "At ")=merged_belt_colours)*merged_months_at_rank),"")</f>
        <v/>
      </c>
    </row>
    <row r="3352" spans="1:18" x14ac:dyDescent="0.25">
      <c r="A3352"/>
      <c r="B3352" s="15" t="str" cm="1">
        <f t="array" ref="B3352">IFERROR(IF(LEN(A3352)&gt;0, IF(SUMPRODUCT((Inactives[Key]=J3352)*(Inactives[Currently Inactive]))=1,"Inactive","Active"),""),"Active")</f>
        <v/>
      </c>
      <c r="C3352" s="16" t="str" cm="1">
        <f t="array" aca="1" ref="C3352" ca="1">IFERROR(_xlfn._xlws.FILTER(Inactives[Inactive On],(Inactives[Key]=J3352)*(Inactives[Currently Inactive]),""),"")</f>
        <v/>
      </c>
      <c r="D3352" s="16" t="str" cm="1">
        <f t="array" aca="1" ref="D3352" ca="1">IFERROR(INDEX(_xlfn.TEXTSPLIT(E3352," "),1),"")</f>
        <v/>
      </c>
      <c r="E3352" s="15" t="str" cm="1">
        <f t="array" aca="1" ref="E3352" ca="1">IFERROR(_xlfn._xlws.FILTER(merged_ranks,(merged_end_dates=DATE(9999,12,31))*(merged_names=A3352)),"")</f>
        <v/>
      </c>
      <c r="F3352" s="17" t="str">
        <f ca="1">_xlfn.XLOOKUP(J3352,Promotions[Promo Key],Promotions[Promo Date],"")</f>
        <v/>
      </c>
      <c r="G3352" s="18" t="str">
        <f t="shared" ca="1" si="219"/>
        <v/>
      </c>
      <c r="H3352" s="18" t="str">
        <f t="shared" ref="H3352:H3415" ca="1" si="222">IFERROR((TODAY()-K3352)/365-M3352,"")</f>
        <v/>
      </c>
      <c r="I3352" s="17" t="str">
        <f>_xlfn.XLOOKUP(A3352,Students[Full Name],Students[Starting Rank],"")</f>
        <v/>
      </c>
      <c r="J3352" s="15" t="str">
        <f t="shared" ca="1" si="220"/>
        <v xml:space="preserve">: </v>
      </c>
      <c r="K3352" s="16" t="str">
        <f>_xlfn.XLOOKUP(A3352,Students[Full Name],Students[Start Date],"")</f>
        <v/>
      </c>
      <c r="L3352" s="18">
        <f t="shared" ca="1" si="221"/>
        <v>-1</v>
      </c>
      <c r="M3352" s="18" cm="1">
        <f t="array" aca="1" ref="M3352" ca="1">SUMPRODUCT(Inactives[Days Inactive]*(Inactives[Student]=A3352))/365</f>
        <v>0</v>
      </c>
      <c r="N3352" s="18" t="str" cm="1">
        <f t="array" ref="N3352">IF(LEN($A3352)&gt;0,SUMPRODUCT(($A3352=merged_names)*(_xlfn.TEXTAFTER(N$2, "At ")=merged_belt_colours)*merged_months_at_rank),"")</f>
        <v/>
      </c>
      <c r="O3352" s="18" t="str" cm="1">
        <f t="array" ref="O3352">IF(LEN($A3352)&gt;0,SUMPRODUCT(($A3352=merged_names)*(_xlfn.TEXTAFTER(O$2, "At ")=merged_belt_colours)*merged_months_at_rank),"")</f>
        <v/>
      </c>
      <c r="P3352" s="18" t="str" cm="1">
        <f t="array" ref="P3352">IF(LEN($A3352)&gt;0,SUMPRODUCT(($A3352=merged_names)*(_xlfn.TEXTAFTER(P$2, "At ")=merged_belt_colours)*merged_months_at_rank),"")</f>
        <v/>
      </c>
      <c r="Q3352" s="18" t="str" cm="1">
        <f t="array" ref="Q3352">IF(LEN($A3352)&gt;0,SUMPRODUCT(($A3352=merged_names)*(_xlfn.TEXTAFTER(Q$2, "At ")=merged_belt_colours)*merged_months_at_rank),"")</f>
        <v/>
      </c>
      <c r="R3352" s="18" t="str" cm="1">
        <f t="array" ref="R3352">IF(LEN($A3352)&gt;0,SUMPRODUCT(($A3352=merged_names)*(_xlfn.TEXTAFTER(R$2, "At ")=merged_belt_colours)*merged_months_at_rank),"")</f>
        <v/>
      </c>
    </row>
    <row r="3353" spans="1:18" x14ac:dyDescent="0.25">
      <c r="A3353"/>
      <c r="B3353" s="15" t="str" cm="1">
        <f t="array" ref="B3353">IFERROR(IF(LEN(A3353)&gt;0, IF(SUMPRODUCT((Inactives[Key]=J3353)*(Inactives[Currently Inactive]))=1,"Inactive","Active"),""),"Active")</f>
        <v/>
      </c>
      <c r="C3353" s="16" t="str" cm="1">
        <f t="array" aca="1" ref="C3353" ca="1">IFERROR(_xlfn._xlws.FILTER(Inactives[Inactive On],(Inactives[Key]=J3353)*(Inactives[Currently Inactive]),""),"")</f>
        <v/>
      </c>
      <c r="D3353" s="16" t="str" cm="1">
        <f t="array" aca="1" ref="D3353" ca="1">IFERROR(INDEX(_xlfn.TEXTSPLIT(E3353," "),1),"")</f>
        <v/>
      </c>
      <c r="E3353" s="15" t="str" cm="1">
        <f t="array" aca="1" ref="E3353" ca="1">IFERROR(_xlfn._xlws.FILTER(merged_ranks,(merged_end_dates=DATE(9999,12,31))*(merged_names=A3353)),"")</f>
        <v/>
      </c>
      <c r="F3353" s="17" t="str">
        <f ca="1">_xlfn.XLOOKUP(J3353,Promotions[Promo Key],Promotions[Promo Date],"")</f>
        <v/>
      </c>
      <c r="G3353" s="18" t="str">
        <f t="shared" ca="1" si="219"/>
        <v/>
      </c>
      <c r="H3353" s="18" t="str">
        <f t="shared" ca="1" si="222"/>
        <v/>
      </c>
      <c r="I3353" s="17" t="str">
        <f>_xlfn.XLOOKUP(A3353,Students[Full Name],Students[Starting Rank],"")</f>
        <v/>
      </c>
      <c r="J3353" s="15" t="str">
        <f t="shared" ca="1" si="220"/>
        <v xml:space="preserve">: </v>
      </c>
      <c r="K3353" s="16" t="str">
        <f>_xlfn.XLOOKUP(A3353,Students[Full Name],Students[Start Date],"")</f>
        <v/>
      </c>
      <c r="L3353" s="18">
        <f t="shared" ca="1" si="221"/>
        <v>-1</v>
      </c>
      <c r="M3353" s="18" cm="1">
        <f t="array" aca="1" ref="M3353" ca="1">SUMPRODUCT(Inactives[Days Inactive]*(Inactives[Student]=A3353))/365</f>
        <v>0</v>
      </c>
      <c r="N3353" s="18" t="str" cm="1">
        <f t="array" ref="N3353">IF(LEN($A3353)&gt;0,SUMPRODUCT(($A3353=merged_names)*(_xlfn.TEXTAFTER(N$2, "At ")=merged_belt_colours)*merged_months_at_rank),"")</f>
        <v/>
      </c>
      <c r="O3353" s="18" t="str" cm="1">
        <f t="array" ref="O3353">IF(LEN($A3353)&gt;0,SUMPRODUCT(($A3353=merged_names)*(_xlfn.TEXTAFTER(O$2, "At ")=merged_belt_colours)*merged_months_at_rank),"")</f>
        <v/>
      </c>
      <c r="P3353" s="18" t="str" cm="1">
        <f t="array" ref="P3353">IF(LEN($A3353)&gt;0,SUMPRODUCT(($A3353=merged_names)*(_xlfn.TEXTAFTER(P$2, "At ")=merged_belt_colours)*merged_months_at_rank),"")</f>
        <v/>
      </c>
      <c r="Q3353" s="18" t="str" cm="1">
        <f t="array" ref="Q3353">IF(LEN($A3353)&gt;0,SUMPRODUCT(($A3353=merged_names)*(_xlfn.TEXTAFTER(Q$2, "At ")=merged_belt_colours)*merged_months_at_rank),"")</f>
        <v/>
      </c>
      <c r="R3353" s="18" t="str" cm="1">
        <f t="array" ref="R3353">IF(LEN($A3353)&gt;0,SUMPRODUCT(($A3353=merged_names)*(_xlfn.TEXTAFTER(R$2, "At ")=merged_belt_colours)*merged_months_at_rank),"")</f>
        <v/>
      </c>
    </row>
    <row r="3354" spans="1:18" x14ac:dyDescent="0.25">
      <c r="A3354"/>
      <c r="B3354" s="15" t="str" cm="1">
        <f t="array" ref="B3354">IFERROR(IF(LEN(A3354)&gt;0, IF(SUMPRODUCT((Inactives[Key]=J3354)*(Inactives[Currently Inactive]))=1,"Inactive","Active"),""),"Active")</f>
        <v/>
      </c>
      <c r="C3354" s="16" t="str" cm="1">
        <f t="array" aca="1" ref="C3354" ca="1">IFERROR(_xlfn._xlws.FILTER(Inactives[Inactive On],(Inactives[Key]=J3354)*(Inactives[Currently Inactive]),""),"")</f>
        <v/>
      </c>
      <c r="D3354" s="16" t="str" cm="1">
        <f t="array" aca="1" ref="D3354" ca="1">IFERROR(INDEX(_xlfn.TEXTSPLIT(E3354," "),1),"")</f>
        <v/>
      </c>
      <c r="E3354" s="15" t="str" cm="1">
        <f t="array" aca="1" ref="E3354" ca="1">IFERROR(_xlfn._xlws.FILTER(merged_ranks,(merged_end_dates=DATE(9999,12,31))*(merged_names=A3354)),"")</f>
        <v/>
      </c>
      <c r="F3354" s="17" t="str">
        <f ca="1">_xlfn.XLOOKUP(J3354,Promotions[Promo Key],Promotions[Promo Date],"")</f>
        <v/>
      </c>
      <c r="G3354" s="18" t="str">
        <f t="shared" ca="1" si="219"/>
        <v/>
      </c>
      <c r="H3354" s="18" t="str">
        <f t="shared" ca="1" si="222"/>
        <v/>
      </c>
      <c r="I3354" s="17" t="str">
        <f>_xlfn.XLOOKUP(A3354,Students[Full Name],Students[Starting Rank],"")</f>
        <v/>
      </c>
      <c r="J3354" s="15" t="str">
        <f t="shared" ca="1" si="220"/>
        <v xml:space="preserve">: </v>
      </c>
      <c r="K3354" s="16" t="str">
        <f>_xlfn.XLOOKUP(A3354,Students[Full Name],Students[Start Date],"")</f>
        <v/>
      </c>
      <c r="L3354" s="18">
        <f t="shared" ca="1" si="221"/>
        <v>-1</v>
      </c>
      <c r="M3354" s="18" cm="1">
        <f t="array" aca="1" ref="M3354" ca="1">SUMPRODUCT(Inactives[Days Inactive]*(Inactives[Student]=A3354))/365</f>
        <v>0</v>
      </c>
      <c r="N3354" s="18" t="str" cm="1">
        <f t="array" ref="N3354">IF(LEN($A3354)&gt;0,SUMPRODUCT(($A3354=merged_names)*(_xlfn.TEXTAFTER(N$2, "At ")=merged_belt_colours)*merged_months_at_rank),"")</f>
        <v/>
      </c>
      <c r="O3354" s="18" t="str" cm="1">
        <f t="array" ref="O3354">IF(LEN($A3354)&gt;0,SUMPRODUCT(($A3354=merged_names)*(_xlfn.TEXTAFTER(O$2, "At ")=merged_belt_colours)*merged_months_at_rank),"")</f>
        <v/>
      </c>
      <c r="P3354" s="18" t="str" cm="1">
        <f t="array" ref="P3354">IF(LEN($A3354)&gt;0,SUMPRODUCT(($A3354=merged_names)*(_xlfn.TEXTAFTER(P$2, "At ")=merged_belt_colours)*merged_months_at_rank),"")</f>
        <v/>
      </c>
      <c r="Q3354" s="18" t="str" cm="1">
        <f t="array" ref="Q3354">IF(LEN($A3354)&gt;0,SUMPRODUCT(($A3354=merged_names)*(_xlfn.TEXTAFTER(Q$2, "At ")=merged_belt_colours)*merged_months_at_rank),"")</f>
        <v/>
      </c>
      <c r="R3354" s="18" t="str" cm="1">
        <f t="array" ref="R3354">IF(LEN($A3354)&gt;0,SUMPRODUCT(($A3354=merged_names)*(_xlfn.TEXTAFTER(R$2, "At ")=merged_belt_colours)*merged_months_at_rank),"")</f>
        <v/>
      </c>
    </row>
    <row r="3355" spans="1:18" x14ac:dyDescent="0.25">
      <c r="A3355"/>
      <c r="B3355" s="15" t="str" cm="1">
        <f t="array" ref="B3355">IFERROR(IF(LEN(A3355)&gt;0, IF(SUMPRODUCT((Inactives[Key]=J3355)*(Inactives[Currently Inactive]))=1,"Inactive","Active"),""),"Active")</f>
        <v/>
      </c>
      <c r="C3355" s="16" t="str" cm="1">
        <f t="array" aca="1" ref="C3355" ca="1">IFERROR(_xlfn._xlws.FILTER(Inactives[Inactive On],(Inactives[Key]=J3355)*(Inactives[Currently Inactive]),""),"")</f>
        <v/>
      </c>
      <c r="D3355" s="16" t="str" cm="1">
        <f t="array" aca="1" ref="D3355" ca="1">IFERROR(INDEX(_xlfn.TEXTSPLIT(E3355," "),1),"")</f>
        <v/>
      </c>
      <c r="E3355" s="15" t="str" cm="1">
        <f t="array" aca="1" ref="E3355" ca="1">IFERROR(_xlfn._xlws.FILTER(merged_ranks,(merged_end_dates=DATE(9999,12,31))*(merged_names=A3355)),"")</f>
        <v/>
      </c>
      <c r="F3355" s="17" t="str">
        <f ca="1">_xlfn.XLOOKUP(J3355,Promotions[Promo Key],Promotions[Promo Date],"")</f>
        <v/>
      </c>
      <c r="G3355" s="18" t="str">
        <f t="shared" ca="1" si="219"/>
        <v/>
      </c>
      <c r="H3355" s="18" t="str">
        <f t="shared" ca="1" si="222"/>
        <v/>
      </c>
      <c r="I3355" s="17" t="str">
        <f>_xlfn.XLOOKUP(A3355,Students[Full Name],Students[Starting Rank],"")</f>
        <v/>
      </c>
      <c r="J3355" s="15" t="str">
        <f t="shared" ca="1" si="220"/>
        <v xml:space="preserve">: </v>
      </c>
      <c r="K3355" s="16" t="str">
        <f>_xlfn.XLOOKUP(A3355,Students[Full Name],Students[Start Date],"")</f>
        <v/>
      </c>
      <c r="L3355" s="18">
        <f t="shared" ca="1" si="221"/>
        <v>-1</v>
      </c>
      <c r="M3355" s="18" cm="1">
        <f t="array" aca="1" ref="M3355" ca="1">SUMPRODUCT(Inactives[Days Inactive]*(Inactives[Student]=A3355))/365</f>
        <v>0</v>
      </c>
      <c r="N3355" s="18" t="str" cm="1">
        <f t="array" ref="N3355">IF(LEN($A3355)&gt;0,SUMPRODUCT(($A3355=merged_names)*(_xlfn.TEXTAFTER(N$2, "At ")=merged_belt_colours)*merged_months_at_rank),"")</f>
        <v/>
      </c>
      <c r="O3355" s="18" t="str" cm="1">
        <f t="array" ref="O3355">IF(LEN($A3355)&gt;0,SUMPRODUCT(($A3355=merged_names)*(_xlfn.TEXTAFTER(O$2, "At ")=merged_belt_colours)*merged_months_at_rank),"")</f>
        <v/>
      </c>
      <c r="P3355" s="18" t="str" cm="1">
        <f t="array" ref="P3355">IF(LEN($A3355)&gt;0,SUMPRODUCT(($A3355=merged_names)*(_xlfn.TEXTAFTER(P$2, "At ")=merged_belt_colours)*merged_months_at_rank),"")</f>
        <v/>
      </c>
      <c r="Q3355" s="18" t="str" cm="1">
        <f t="array" ref="Q3355">IF(LEN($A3355)&gt;0,SUMPRODUCT(($A3355=merged_names)*(_xlfn.TEXTAFTER(Q$2, "At ")=merged_belt_colours)*merged_months_at_rank),"")</f>
        <v/>
      </c>
      <c r="R3355" s="18" t="str" cm="1">
        <f t="array" ref="R3355">IF(LEN($A3355)&gt;0,SUMPRODUCT(($A3355=merged_names)*(_xlfn.TEXTAFTER(R$2, "At ")=merged_belt_colours)*merged_months_at_rank),"")</f>
        <v/>
      </c>
    </row>
    <row r="3356" spans="1:18" x14ac:dyDescent="0.25">
      <c r="A3356"/>
      <c r="B3356" s="15" t="str" cm="1">
        <f t="array" ref="B3356">IFERROR(IF(LEN(A3356)&gt;0, IF(SUMPRODUCT((Inactives[Key]=J3356)*(Inactives[Currently Inactive]))=1,"Inactive","Active"),""),"Active")</f>
        <v/>
      </c>
      <c r="C3356" s="16" t="str" cm="1">
        <f t="array" aca="1" ref="C3356" ca="1">IFERROR(_xlfn._xlws.FILTER(Inactives[Inactive On],(Inactives[Key]=J3356)*(Inactives[Currently Inactive]),""),"")</f>
        <v/>
      </c>
      <c r="D3356" s="16" t="str" cm="1">
        <f t="array" aca="1" ref="D3356" ca="1">IFERROR(INDEX(_xlfn.TEXTSPLIT(E3356," "),1),"")</f>
        <v/>
      </c>
      <c r="E3356" s="15" t="str" cm="1">
        <f t="array" aca="1" ref="E3356" ca="1">IFERROR(_xlfn._xlws.FILTER(merged_ranks,(merged_end_dates=DATE(9999,12,31))*(merged_names=A3356)),"")</f>
        <v/>
      </c>
      <c r="F3356" s="17" t="str">
        <f ca="1">_xlfn.XLOOKUP(J3356,Promotions[Promo Key],Promotions[Promo Date],"")</f>
        <v/>
      </c>
      <c r="G3356" s="18" t="str">
        <f t="shared" ref="G3356:G3419" ca="1" si="223">IFERROR((TODAY()-F3356)/30.5, "")</f>
        <v/>
      </c>
      <c r="H3356" s="18" t="str">
        <f t="shared" ca="1" si="222"/>
        <v/>
      </c>
      <c r="I3356" s="17" t="str">
        <f>_xlfn.XLOOKUP(A3356,Students[Full Name],Students[Starting Rank],"")</f>
        <v/>
      </c>
      <c r="J3356" s="15" t="str">
        <f t="shared" ref="J3356:J3419" ca="1" si="224">A3356&amp;": "&amp;E3356</f>
        <v xml:space="preserve">: </v>
      </c>
      <c r="K3356" s="16" t="str">
        <f>_xlfn.XLOOKUP(A3356,Students[Full Name],Students[Start Date],"")</f>
        <v/>
      </c>
      <c r="L3356" s="18">
        <f t="shared" ref="L3356:L3419" ca="1" si="225">IF(LEN(C3356)&gt;0,(TODAY()-C3356)/30.5,-1)</f>
        <v>-1</v>
      </c>
      <c r="M3356" s="18" cm="1">
        <f t="array" aca="1" ref="M3356" ca="1">SUMPRODUCT(Inactives[Days Inactive]*(Inactives[Student]=A3356))/365</f>
        <v>0</v>
      </c>
      <c r="N3356" s="18" t="str" cm="1">
        <f t="array" ref="N3356">IF(LEN($A3356)&gt;0,SUMPRODUCT(($A3356=merged_names)*(_xlfn.TEXTAFTER(N$2, "At ")=merged_belt_colours)*merged_months_at_rank),"")</f>
        <v/>
      </c>
      <c r="O3356" s="18" t="str" cm="1">
        <f t="array" ref="O3356">IF(LEN($A3356)&gt;0,SUMPRODUCT(($A3356=merged_names)*(_xlfn.TEXTAFTER(O$2, "At ")=merged_belt_colours)*merged_months_at_rank),"")</f>
        <v/>
      </c>
      <c r="P3356" s="18" t="str" cm="1">
        <f t="array" ref="P3356">IF(LEN($A3356)&gt;0,SUMPRODUCT(($A3356=merged_names)*(_xlfn.TEXTAFTER(P$2, "At ")=merged_belt_colours)*merged_months_at_rank),"")</f>
        <v/>
      </c>
      <c r="Q3356" s="18" t="str" cm="1">
        <f t="array" ref="Q3356">IF(LEN($A3356)&gt;0,SUMPRODUCT(($A3356=merged_names)*(_xlfn.TEXTAFTER(Q$2, "At ")=merged_belt_colours)*merged_months_at_rank),"")</f>
        <v/>
      </c>
      <c r="R3356" s="18" t="str" cm="1">
        <f t="array" ref="R3356">IF(LEN($A3356)&gt;0,SUMPRODUCT(($A3356=merged_names)*(_xlfn.TEXTAFTER(R$2, "At ")=merged_belt_colours)*merged_months_at_rank),"")</f>
        <v/>
      </c>
    </row>
    <row r="3357" spans="1:18" x14ac:dyDescent="0.25">
      <c r="A3357"/>
      <c r="B3357" s="15" t="str" cm="1">
        <f t="array" ref="B3357">IFERROR(IF(LEN(A3357)&gt;0, IF(SUMPRODUCT((Inactives[Key]=J3357)*(Inactives[Currently Inactive]))=1,"Inactive","Active"),""),"Active")</f>
        <v/>
      </c>
      <c r="C3357" s="16" t="str" cm="1">
        <f t="array" aca="1" ref="C3357" ca="1">IFERROR(_xlfn._xlws.FILTER(Inactives[Inactive On],(Inactives[Key]=J3357)*(Inactives[Currently Inactive]),""),"")</f>
        <v/>
      </c>
      <c r="D3357" s="16" t="str" cm="1">
        <f t="array" aca="1" ref="D3357" ca="1">IFERROR(INDEX(_xlfn.TEXTSPLIT(E3357," "),1),"")</f>
        <v/>
      </c>
      <c r="E3357" s="15" t="str" cm="1">
        <f t="array" aca="1" ref="E3357" ca="1">IFERROR(_xlfn._xlws.FILTER(merged_ranks,(merged_end_dates=DATE(9999,12,31))*(merged_names=A3357)),"")</f>
        <v/>
      </c>
      <c r="F3357" s="17" t="str">
        <f ca="1">_xlfn.XLOOKUP(J3357,Promotions[Promo Key],Promotions[Promo Date],"")</f>
        <v/>
      </c>
      <c r="G3357" s="18" t="str">
        <f t="shared" ca="1" si="223"/>
        <v/>
      </c>
      <c r="H3357" s="18" t="str">
        <f t="shared" ca="1" si="222"/>
        <v/>
      </c>
      <c r="I3357" s="17" t="str">
        <f>_xlfn.XLOOKUP(A3357,Students[Full Name],Students[Starting Rank],"")</f>
        <v/>
      </c>
      <c r="J3357" s="15" t="str">
        <f t="shared" ca="1" si="224"/>
        <v xml:space="preserve">: </v>
      </c>
      <c r="K3357" s="16" t="str">
        <f>_xlfn.XLOOKUP(A3357,Students[Full Name],Students[Start Date],"")</f>
        <v/>
      </c>
      <c r="L3357" s="18">
        <f t="shared" ca="1" si="225"/>
        <v>-1</v>
      </c>
      <c r="M3357" s="18" cm="1">
        <f t="array" aca="1" ref="M3357" ca="1">SUMPRODUCT(Inactives[Days Inactive]*(Inactives[Student]=A3357))/365</f>
        <v>0</v>
      </c>
      <c r="N3357" s="18" t="str" cm="1">
        <f t="array" ref="N3357">IF(LEN($A3357)&gt;0,SUMPRODUCT(($A3357=merged_names)*(_xlfn.TEXTAFTER(N$2, "At ")=merged_belt_colours)*merged_months_at_rank),"")</f>
        <v/>
      </c>
      <c r="O3357" s="18" t="str" cm="1">
        <f t="array" ref="O3357">IF(LEN($A3357)&gt;0,SUMPRODUCT(($A3357=merged_names)*(_xlfn.TEXTAFTER(O$2, "At ")=merged_belt_colours)*merged_months_at_rank),"")</f>
        <v/>
      </c>
      <c r="P3357" s="18" t="str" cm="1">
        <f t="array" ref="P3357">IF(LEN($A3357)&gt;0,SUMPRODUCT(($A3357=merged_names)*(_xlfn.TEXTAFTER(P$2, "At ")=merged_belt_colours)*merged_months_at_rank),"")</f>
        <v/>
      </c>
      <c r="Q3357" s="18" t="str" cm="1">
        <f t="array" ref="Q3357">IF(LEN($A3357)&gt;0,SUMPRODUCT(($A3357=merged_names)*(_xlfn.TEXTAFTER(Q$2, "At ")=merged_belt_colours)*merged_months_at_rank),"")</f>
        <v/>
      </c>
      <c r="R3357" s="18" t="str" cm="1">
        <f t="array" ref="R3357">IF(LEN($A3357)&gt;0,SUMPRODUCT(($A3357=merged_names)*(_xlfn.TEXTAFTER(R$2, "At ")=merged_belt_colours)*merged_months_at_rank),"")</f>
        <v/>
      </c>
    </row>
    <row r="3358" spans="1:18" x14ac:dyDescent="0.25">
      <c r="A3358"/>
      <c r="B3358" s="15" t="str" cm="1">
        <f t="array" ref="B3358">IFERROR(IF(LEN(A3358)&gt;0, IF(SUMPRODUCT((Inactives[Key]=J3358)*(Inactives[Currently Inactive]))=1,"Inactive","Active"),""),"Active")</f>
        <v/>
      </c>
      <c r="C3358" s="16" t="str" cm="1">
        <f t="array" aca="1" ref="C3358" ca="1">IFERROR(_xlfn._xlws.FILTER(Inactives[Inactive On],(Inactives[Key]=J3358)*(Inactives[Currently Inactive]),""),"")</f>
        <v/>
      </c>
      <c r="D3358" s="16" t="str" cm="1">
        <f t="array" aca="1" ref="D3358" ca="1">IFERROR(INDEX(_xlfn.TEXTSPLIT(E3358," "),1),"")</f>
        <v/>
      </c>
      <c r="E3358" s="15" t="str" cm="1">
        <f t="array" aca="1" ref="E3358" ca="1">IFERROR(_xlfn._xlws.FILTER(merged_ranks,(merged_end_dates=DATE(9999,12,31))*(merged_names=A3358)),"")</f>
        <v/>
      </c>
      <c r="F3358" s="17" t="str">
        <f ca="1">_xlfn.XLOOKUP(J3358,Promotions[Promo Key],Promotions[Promo Date],"")</f>
        <v/>
      </c>
      <c r="G3358" s="18" t="str">
        <f t="shared" ca="1" si="223"/>
        <v/>
      </c>
      <c r="H3358" s="18" t="str">
        <f t="shared" ca="1" si="222"/>
        <v/>
      </c>
      <c r="I3358" s="17" t="str">
        <f>_xlfn.XLOOKUP(A3358,Students[Full Name],Students[Starting Rank],"")</f>
        <v/>
      </c>
      <c r="J3358" s="15" t="str">
        <f t="shared" ca="1" si="224"/>
        <v xml:space="preserve">: </v>
      </c>
      <c r="K3358" s="16" t="str">
        <f>_xlfn.XLOOKUP(A3358,Students[Full Name],Students[Start Date],"")</f>
        <v/>
      </c>
      <c r="L3358" s="18">
        <f t="shared" ca="1" si="225"/>
        <v>-1</v>
      </c>
      <c r="M3358" s="18" cm="1">
        <f t="array" aca="1" ref="M3358" ca="1">SUMPRODUCT(Inactives[Days Inactive]*(Inactives[Student]=A3358))/365</f>
        <v>0</v>
      </c>
      <c r="N3358" s="18" t="str" cm="1">
        <f t="array" ref="N3358">IF(LEN($A3358)&gt;0,SUMPRODUCT(($A3358=merged_names)*(_xlfn.TEXTAFTER(N$2, "At ")=merged_belt_colours)*merged_months_at_rank),"")</f>
        <v/>
      </c>
      <c r="O3358" s="18" t="str" cm="1">
        <f t="array" ref="O3358">IF(LEN($A3358)&gt;0,SUMPRODUCT(($A3358=merged_names)*(_xlfn.TEXTAFTER(O$2, "At ")=merged_belt_colours)*merged_months_at_rank),"")</f>
        <v/>
      </c>
      <c r="P3358" s="18" t="str" cm="1">
        <f t="array" ref="P3358">IF(LEN($A3358)&gt;0,SUMPRODUCT(($A3358=merged_names)*(_xlfn.TEXTAFTER(P$2, "At ")=merged_belt_colours)*merged_months_at_rank),"")</f>
        <v/>
      </c>
      <c r="Q3358" s="18" t="str" cm="1">
        <f t="array" ref="Q3358">IF(LEN($A3358)&gt;0,SUMPRODUCT(($A3358=merged_names)*(_xlfn.TEXTAFTER(Q$2, "At ")=merged_belt_colours)*merged_months_at_rank),"")</f>
        <v/>
      </c>
      <c r="R3358" s="18" t="str" cm="1">
        <f t="array" ref="R3358">IF(LEN($A3358)&gt;0,SUMPRODUCT(($A3358=merged_names)*(_xlfn.TEXTAFTER(R$2, "At ")=merged_belt_colours)*merged_months_at_rank),"")</f>
        <v/>
      </c>
    </row>
    <row r="3359" spans="1:18" x14ac:dyDescent="0.25">
      <c r="A3359"/>
      <c r="B3359" s="15" t="str" cm="1">
        <f t="array" ref="B3359">IFERROR(IF(LEN(A3359)&gt;0, IF(SUMPRODUCT((Inactives[Key]=J3359)*(Inactives[Currently Inactive]))=1,"Inactive","Active"),""),"Active")</f>
        <v/>
      </c>
      <c r="C3359" s="16" t="str" cm="1">
        <f t="array" aca="1" ref="C3359" ca="1">IFERROR(_xlfn._xlws.FILTER(Inactives[Inactive On],(Inactives[Key]=J3359)*(Inactives[Currently Inactive]),""),"")</f>
        <v/>
      </c>
      <c r="D3359" s="16" t="str" cm="1">
        <f t="array" aca="1" ref="D3359" ca="1">IFERROR(INDEX(_xlfn.TEXTSPLIT(E3359," "),1),"")</f>
        <v/>
      </c>
      <c r="E3359" s="15" t="str" cm="1">
        <f t="array" aca="1" ref="E3359" ca="1">IFERROR(_xlfn._xlws.FILTER(merged_ranks,(merged_end_dates=DATE(9999,12,31))*(merged_names=A3359)),"")</f>
        <v/>
      </c>
      <c r="F3359" s="17" t="str">
        <f ca="1">_xlfn.XLOOKUP(J3359,Promotions[Promo Key],Promotions[Promo Date],"")</f>
        <v/>
      </c>
      <c r="G3359" s="18" t="str">
        <f t="shared" ca="1" si="223"/>
        <v/>
      </c>
      <c r="H3359" s="18" t="str">
        <f t="shared" ca="1" si="222"/>
        <v/>
      </c>
      <c r="I3359" s="17" t="str">
        <f>_xlfn.XLOOKUP(A3359,Students[Full Name],Students[Starting Rank],"")</f>
        <v/>
      </c>
      <c r="J3359" s="15" t="str">
        <f t="shared" ca="1" si="224"/>
        <v xml:space="preserve">: </v>
      </c>
      <c r="K3359" s="16" t="str">
        <f>_xlfn.XLOOKUP(A3359,Students[Full Name],Students[Start Date],"")</f>
        <v/>
      </c>
      <c r="L3359" s="18">
        <f t="shared" ca="1" si="225"/>
        <v>-1</v>
      </c>
      <c r="M3359" s="18" cm="1">
        <f t="array" aca="1" ref="M3359" ca="1">SUMPRODUCT(Inactives[Days Inactive]*(Inactives[Student]=A3359))/365</f>
        <v>0</v>
      </c>
      <c r="N3359" s="18" t="str" cm="1">
        <f t="array" ref="N3359">IF(LEN($A3359)&gt;0,SUMPRODUCT(($A3359=merged_names)*(_xlfn.TEXTAFTER(N$2, "At ")=merged_belt_colours)*merged_months_at_rank),"")</f>
        <v/>
      </c>
      <c r="O3359" s="18" t="str" cm="1">
        <f t="array" ref="O3359">IF(LEN($A3359)&gt;0,SUMPRODUCT(($A3359=merged_names)*(_xlfn.TEXTAFTER(O$2, "At ")=merged_belt_colours)*merged_months_at_rank),"")</f>
        <v/>
      </c>
      <c r="P3359" s="18" t="str" cm="1">
        <f t="array" ref="P3359">IF(LEN($A3359)&gt;0,SUMPRODUCT(($A3359=merged_names)*(_xlfn.TEXTAFTER(P$2, "At ")=merged_belt_colours)*merged_months_at_rank),"")</f>
        <v/>
      </c>
      <c r="Q3359" s="18" t="str" cm="1">
        <f t="array" ref="Q3359">IF(LEN($A3359)&gt;0,SUMPRODUCT(($A3359=merged_names)*(_xlfn.TEXTAFTER(Q$2, "At ")=merged_belt_colours)*merged_months_at_rank),"")</f>
        <v/>
      </c>
      <c r="R3359" s="18" t="str" cm="1">
        <f t="array" ref="R3359">IF(LEN($A3359)&gt;0,SUMPRODUCT(($A3359=merged_names)*(_xlfn.TEXTAFTER(R$2, "At ")=merged_belt_colours)*merged_months_at_rank),"")</f>
        <v/>
      </c>
    </row>
    <row r="3360" spans="1:18" x14ac:dyDescent="0.25">
      <c r="A3360"/>
      <c r="B3360" s="15" t="str" cm="1">
        <f t="array" ref="B3360">IFERROR(IF(LEN(A3360)&gt;0, IF(SUMPRODUCT((Inactives[Key]=J3360)*(Inactives[Currently Inactive]))=1,"Inactive","Active"),""),"Active")</f>
        <v/>
      </c>
      <c r="C3360" s="16" t="str" cm="1">
        <f t="array" aca="1" ref="C3360" ca="1">IFERROR(_xlfn._xlws.FILTER(Inactives[Inactive On],(Inactives[Key]=J3360)*(Inactives[Currently Inactive]),""),"")</f>
        <v/>
      </c>
      <c r="D3360" s="16" t="str" cm="1">
        <f t="array" aca="1" ref="D3360" ca="1">IFERROR(INDEX(_xlfn.TEXTSPLIT(E3360," "),1),"")</f>
        <v/>
      </c>
      <c r="E3360" s="15" t="str" cm="1">
        <f t="array" aca="1" ref="E3360" ca="1">IFERROR(_xlfn._xlws.FILTER(merged_ranks,(merged_end_dates=DATE(9999,12,31))*(merged_names=A3360)),"")</f>
        <v/>
      </c>
      <c r="F3360" s="17" t="str">
        <f ca="1">_xlfn.XLOOKUP(J3360,Promotions[Promo Key],Promotions[Promo Date],"")</f>
        <v/>
      </c>
      <c r="G3360" s="18" t="str">
        <f t="shared" ca="1" si="223"/>
        <v/>
      </c>
      <c r="H3360" s="18" t="str">
        <f t="shared" ca="1" si="222"/>
        <v/>
      </c>
      <c r="I3360" s="17" t="str">
        <f>_xlfn.XLOOKUP(A3360,Students[Full Name],Students[Starting Rank],"")</f>
        <v/>
      </c>
      <c r="J3360" s="15" t="str">
        <f t="shared" ca="1" si="224"/>
        <v xml:space="preserve">: </v>
      </c>
      <c r="K3360" s="16" t="str">
        <f>_xlfn.XLOOKUP(A3360,Students[Full Name],Students[Start Date],"")</f>
        <v/>
      </c>
      <c r="L3360" s="18">
        <f t="shared" ca="1" si="225"/>
        <v>-1</v>
      </c>
      <c r="M3360" s="18" cm="1">
        <f t="array" aca="1" ref="M3360" ca="1">SUMPRODUCT(Inactives[Days Inactive]*(Inactives[Student]=A3360))/365</f>
        <v>0</v>
      </c>
      <c r="N3360" s="18" t="str" cm="1">
        <f t="array" ref="N3360">IF(LEN($A3360)&gt;0,SUMPRODUCT(($A3360=merged_names)*(_xlfn.TEXTAFTER(N$2, "At ")=merged_belt_colours)*merged_months_at_rank),"")</f>
        <v/>
      </c>
      <c r="O3360" s="18" t="str" cm="1">
        <f t="array" ref="O3360">IF(LEN($A3360)&gt;0,SUMPRODUCT(($A3360=merged_names)*(_xlfn.TEXTAFTER(O$2, "At ")=merged_belt_colours)*merged_months_at_rank),"")</f>
        <v/>
      </c>
      <c r="P3360" s="18" t="str" cm="1">
        <f t="array" ref="P3360">IF(LEN($A3360)&gt;0,SUMPRODUCT(($A3360=merged_names)*(_xlfn.TEXTAFTER(P$2, "At ")=merged_belt_colours)*merged_months_at_rank),"")</f>
        <v/>
      </c>
      <c r="Q3360" s="18" t="str" cm="1">
        <f t="array" ref="Q3360">IF(LEN($A3360)&gt;0,SUMPRODUCT(($A3360=merged_names)*(_xlfn.TEXTAFTER(Q$2, "At ")=merged_belt_colours)*merged_months_at_rank),"")</f>
        <v/>
      </c>
      <c r="R3360" s="18" t="str" cm="1">
        <f t="array" ref="R3360">IF(LEN($A3360)&gt;0,SUMPRODUCT(($A3360=merged_names)*(_xlfn.TEXTAFTER(R$2, "At ")=merged_belt_colours)*merged_months_at_rank),"")</f>
        <v/>
      </c>
    </row>
    <row r="3361" spans="1:18" x14ac:dyDescent="0.25">
      <c r="A3361"/>
      <c r="B3361" s="15" t="str" cm="1">
        <f t="array" ref="B3361">IFERROR(IF(LEN(A3361)&gt;0, IF(SUMPRODUCT((Inactives[Key]=J3361)*(Inactives[Currently Inactive]))=1,"Inactive","Active"),""),"Active")</f>
        <v/>
      </c>
      <c r="C3361" s="16" t="str" cm="1">
        <f t="array" aca="1" ref="C3361" ca="1">IFERROR(_xlfn._xlws.FILTER(Inactives[Inactive On],(Inactives[Key]=J3361)*(Inactives[Currently Inactive]),""),"")</f>
        <v/>
      </c>
      <c r="D3361" s="16" t="str" cm="1">
        <f t="array" aca="1" ref="D3361" ca="1">IFERROR(INDEX(_xlfn.TEXTSPLIT(E3361," "),1),"")</f>
        <v/>
      </c>
      <c r="E3361" s="15" t="str" cm="1">
        <f t="array" aca="1" ref="E3361" ca="1">IFERROR(_xlfn._xlws.FILTER(merged_ranks,(merged_end_dates=DATE(9999,12,31))*(merged_names=A3361)),"")</f>
        <v/>
      </c>
      <c r="F3361" s="17" t="str">
        <f ca="1">_xlfn.XLOOKUP(J3361,Promotions[Promo Key],Promotions[Promo Date],"")</f>
        <v/>
      </c>
      <c r="G3361" s="18" t="str">
        <f t="shared" ca="1" si="223"/>
        <v/>
      </c>
      <c r="H3361" s="18" t="str">
        <f t="shared" ca="1" si="222"/>
        <v/>
      </c>
      <c r="I3361" s="17" t="str">
        <f>_xlfn.XLOOKUP(A3361,Students[Full Name],Students[Starting Rank],"")</f>
        <v/>
      </c>
      <c r="J3361" s="15" t="str">
        <f t="shared" ca="1" si="224"/>
        <v xml:space="preserve">: </v>
      </c>
      <c r="K3361" s="16" t="str">
        <f>_xlfn.XLOOKUP(A3361,Students[Full Name],Students[Start Date],"")</f>
        <v/>
      </c>
      <c r="L3361" s="18">
        <f t="shared" ca="1" si="225"/>
        <v>-1</v>
      </c>
      <c r="M3361" s="18" cm="1">
        <f t="array" aca="1" ref="M3361" ca="1">SUMPRODUCT(Inactives[Days Inactive]*(Inactives[Student]=A3361))/365</f>
        <v>0</v>
      </c>
      <c r="N3361" s="18" t="str" cm="1">
        <f t="array" ref="N3361">IF(LEN($A3361)&gt;0,SUMPRODUCT(($A3361=merged_names)*(_xlfn.TEXTAFTER(N$2, "At ")=merged_belt_colours)*merged_months_at_rank),"")</f>
        <v/>
      </c>
      <c r="O3361" s="18" t="str" cm="1">
        <f t="array" ref="O3361">IF(LEN($A3361)&gt;0,SUMPRODUCT(($A3361=merged_names)*(_xlfn.TEXTAFTER(O$2, "At ")=merged_belt_colours)*merged_months_at_rank),"")</f>
        <v/>
      </c>
      <c r="P3361" s="18" t="str" cm="1">
        <f t="array" ref="P3361">IF(LEN($A3361)&gt;0,SUMPRODUCT(($A3361=merged_names)*(_xlfn.TEXTAFTER(P$2, "At ")=merged_belt_colours)*merged_months_at_rank),"")</f>
        <v/>
      </c>
      <c r="Q3361" s="18" t="str" cm="1">
        <f t="array" ref="Q3361">IF(LEN($A3361)&gt;0,SUMPRODUCT(($A3361=merged_names)*(_xlfn.TEXTAFTER(Q$2, "At ")=merged_belt_colours)*merged_months_at_rank),"")</f>
        <v/>
      </c>
      <c r="R3361" s="18" t="str" cm="1">
        <f t="array" ref="R3361">IF(LEN($A3361)&gt;0,SUMPRODUCT(($A3361=merged_names)*(_xlfn.TEXTAFTER(R$2, "At ")=merged_belt_colours)*merged_months_at_rank),"")</f>
        <v/>
      </c>
    </row>
    <row r="3362" spans="1:18" x14ac:dyDescent="0.25">
      <c r="A3362"/>
      <c r="B3362" s="15" t="str" cm="1">
        <f t="array" ref="B3362">IFERROR(IF(LEN(A3362)&gt;0, IF(SUMPRODUCT((Inactives[Key]=J3362)*(Inactives[Currently Inactive]))=1,"Inactive","Active"),""),"Active")</f>
        <v/>
      </c>
      <c r="C3362" s="16" t="str" cm="1">
        <f t="array" aca="1" ref="C3362" ca="1">IFERROR(_xlfn._xlws.FILTER(Inactives[Inactive On],(Inactives[Key]=J3362)*(Inactives[Currently Inactive]),""),"")</f>
        <v/>
      </c>
      <c r="D3362" s="16" t="str" cm="1">
        <f t="array" aca="1" ref="D3362" ca="1">IFERROR(INDEX(_xlfn.TEXTSPLIT(E3362," "),1),"")</f>
        <v/>
      </c>
      <c r="E3362" s="15" t="str" cm="1">
        <f t="array" aca="1" ref="E3362" ca="1">IFERROR(_xlfn._xlws.FILTER(merged_ranks,(merged_end_dates=DATE(9999,12,31))*(merged_names=A3362)),"")</f>
        <v/>
      </c>
      <c r="F3362" s="17" t="str">
        <f ca="1">_xlfn.XLOOKUP(J3362,Promotions[Promo Key],Promotions[Promo Date],"")</f>
        <v/>
      </c>
      <c r="G3362" s="18" t="str">
        <f t="shared" ca="1" si="223"/>
        <v/>
      </c>
      <c r="H3362" s="18" t="str">
        <f t="shared" ca="1" si="222"/>
        <v/>
      </c>
      <c r="I3362" s="17" t="str">
        <f>_xlfn.XLOOKUP(A3362,Students[Full Name],Students[Starting Rank],"")</f>
        <v/>
      </c>
      <c r="J3362" s="15" t="str">
        <f t="shared" ca="1" si="224"/>
        <v xml:space="preserve">: </v>
      </c>
      <c r="K3362" s="16" t="str">
        <f>_xlfn.XLOOKUP(A3362,Students[Full Name],Students[Start Date],"")</f>
        <v/>
      </c>
      <c r="L3362" s="18">
        <f t="shared" ca="1" si="225"/>
        <v>-1</v>
      </c>
      <c r="M3362" s="18" cm="1">
        <f t="array" aca="1" ref="M3362" ca="1">SUMPRODUCT(Inactives[Days Inactive]*(Inactives[Student]=A3362))/365</f>
        <v>0</v>
      </c>
      <c r="N3362" s="18" t="str" cm="1">
        <f t="array" ref="N3362">IF(LEN($A3362)&gt;0,SUMPRODUCT(($A3362=merged_names)*(_xlfn.TEXTAFTER(N$2, "At ")=merged_belt_colours)*merged_months_at_rank),"")</f>
        <v/>
      </c>
      <c r="O3362" s="18" t="str" cm="1">
        <f t="array" ref="O3362">IF(LEN($A3362)&gt;0,SUMPRODUCT(($A3362=merged_names)*(_xlfn.TEXTAFTER(O$2, "At ")=merged_belt_colours)*merged_months_at_rank),"")</f>
        <v/>
      </c>
      <c r="P3362" s="18" t="str" cm="1">
        <f t="array" ref="P3362">IF(LEN($A3362)&gt;0,SUMPRODUCT(($A3362=merged_names)*(_xlfn.TEXTAFTER(P$2, "At ")=merged_belt_colours)*merged_months_at_rank),"")</f>
        <v/>
      </c>
      <c r="Q3362" s="18" t="str" cm="1">
        <f t="array" ref="Q3362">IF(LEN($A3362)&gt;0,SUMPRODUCT(($A3362=merged_names)*(_xlfn.TEXTAFTER(Q$2, "At ")=merged_belt_colours)*merged_months_at_rank),"")</f>
        <v/>
      </c>
      <c r="R3362" s="18" t="str" cm="1">
        <f t="array" ref="R3362">IF(LEN($A3362)&gt;0,SUMPRODUCT(($A3362=merged_names)*(_xlfn.TEXTAFTER(R$2, "At ")=merged_belt_colours)*merged_months_at_rank),"")</f>
        <v/>
      </c>
    </row>
    <row r="3363" spans="1:18" x14ac:dyDescent="0.25">
      <c r="A3363"/>
      <c r="B3363" s="15" t="str" cm="1">
        <f t="array" ref="B3363">IFERROR(IF(LEN(A3363)&gt;0, IF(SUMPRODUCT((Inactives[Key]=J3363)*(Inactives[Currently Inactive]))=1,"Inactive","Active"),""),"Active")</f>
        <v/>
      </c>
      <c r="C3363" s="16" t="str" cm="1">
        <f t="array" aca="1" ref="C3363" ca="1">IFERROR(_xlfn._xlws.FILTER(Inactives[Inactive On],(Inactives[Key]=J3363)*(Inactives[Currently Inactive]),""),"")</f>
        <v/>
      </c>
      <c r="D3363" s="16" t="str" cm="1">
        <f t="array" aca="1" ref="D3363" ca="1">IFERROR(INDEX(_xlfn.TEXTSPLIT(E3363," "),1),"")</f>
        <v/>
      </c>
      <c r="E3363" s="15" t="str" cm="1">
        <f t="array" aca="1" ref="E3363" ca="1">IFERROR(_xlfn._xlws.FILTER(merged_ranks,(merged_end_dates=DATE(9999,12,31))*(merged_names=A3363)),"")</f>
        <v/>
      </c>
      <c r="F3363" s="17" t="str">
        <f ca="1">_xlfn.XLOOKUP(J3363,Promotions[Promo Key],Promotions[Promo Date],"")</f>
        <v/>
      </c>
      <c r="G3363" s="18" t="str">
        <f t="shared" ca="1" si="223"/>
        <v/>
      </c>
      <c r="H3363" s="18" t="str">
        <f t="shared" ca="1" si="222"/>
        <v/>
      </c>
      <c r="I3363" s="17" t="str">
        <f>_xlfn.XLOOKUP(A3363,Students[Full Name],Students[Starting Rank],"")</f>
        <v/>
      </c>
      <c r="J3363" s="15" t="str">
        <f t="shared" ca="1" si="224"/>
        <v xml:space="preserve">: </v>
      </c>
      <c r="K3363" s="16" t="str">
        <f>_xlfn.XLOOKUP(A3363,Students[Full Name],Students[Start Date],"")</f>
        <v/>
      </c>
      <c r="L3363" s="18">
        <f t="shared" ca="1" si="225"/>
        <v>-1</v>
      </c>
      <c r="M3363" s="18" cm="1">
        <f t="array" aca="1" ref="M3363" ca="1">SUMPRODUCT(Inactives[Days Inactive]*(Inactives[Student]=A3363))/365</f>
        <v>0</v>
      </c>
      <c r="N3363" s="18" t="str" cm="1">
        <f t="array" ref="N3363">IF(LEN($A3363)&gt;0,SUMPRODUCT(($A3363=merged_names)*(_xlfn.TEXTAFTER(N$2, "At ")=merged_belt_colours)*merged_months_at_rank),"")</f>
        <v/>
      </c>
      <c r="O3363" s="18" t="str" cm="1">
        <f t="array" ref="O3363">IF(LEN($A3363)&gt;0,SUMPRODUCT(($A3363=merged_names)*(_xlfn.TEXTAFTER(O$2, "At ")=merged_belt_colours)*merged_months_at_rank),"")</f>
        <v/>
      </c>
      <c r="P3363" s="18" t="str" cm="1">
        <f t="array" ref="P3363">IF(LEN($A3363)&gt;0,SUMPRODUCT(($A3363=merged_names)*(_xlfn.TEXTAFTER(P$2, "At ")=merged_belt_colours)*merged_months_at_rank),"")</f>
        <v/>
      </c>
      <c r="Q3363" s="18" t="str" cm="1">
        <f t="array" ref="Q3363">IF(LEN($A3363)&gt;0,SUMPRODUCT(($A3363=merged_names)*(_xlfn.TEXTAFTER(Q$2, "At ")=merged_belt_colours)*merged_months_at_rank),"")</f>
        <v/>
      </c>
      <c r="R3363" s="18" t="str" cm="1">
        <f t="array" ref="R3363">IF(LEN($A3363)&gt;0,SUMPRODUCT(($A3363=merged_names)*(_xlfn.TEXTAFTER(R$2, "At ")=merged_belt_colours)*merged_months_at_rank),"")</f>
        <v/>
      </c>
    </row>
    <row r="3364" spans="1:18" x14ac:dyDescent="0.25">
      <c r="A3364"/>
      <c r="B3364" s="15" t="str" cm="1">
        <f t="array" ref="B3364">IFERROR(IF(LEN(A3364)&gt;0, IF(SUMPRODUCT((Inactives[Key]=J3364)*(Inactives[Currently Inactive]))=1,"Inactive","Active"),""),"Active")</f>
        <v/>
      </c>
      <c r="C3364" s="16" t="str" cm="1">
        <f t="array" aca="1" ref="C3364" ca="1">IFERROR(_xlfn._xlws.FILTER(Inactives[Inactive On],(Inactives[Key]=J3364)*(Inactives[Currently Inactive]),""),"")</f>
        <v/>
      </c>
      <c r="D3364" s="16" t="str" cm="1">
        <f t="array" aca="1" ref="D3364" ca="1">IFERROR(INDEX(_xlfn.TEXTSPLIT(E3364," "),1),"")</f>
        <v/>
      </c>
      <c r="E3364" s="15" t="str" cm="1">
        <f t="array" aca="1" ref="E3364" ca="1">IFERROR(_xlfn._xlws.FILTER(merged_ranks,(merged_end_dates=DATE(9999,12,31))*(merged_names=A3364)),"")</f>
        <v/>
      </c>
      <c r="F3364" s="17" t="str">
        <f ca="1">_xlfn.XLOOKUP(J3364,Promotions[Promo Key],Promotions[Promo Date],"")</f>
        <v/>
      </c>
      <c r="G3364" s="18" t="str">
        <f t="shared" ca="1" si="223"/>
        <v/>
      </c>
      <c r="H3364" s="18" t="str">
        <f t="shared" ca="1" si="222"/>
        <v/>
      </c>
      <c r="I3364" s="17" t="str">
        <f>_xlfn.XLOOKUP(A3364,Students[Full Name],Students[Starting Rank],"")</f>
        <v/>
      </c>
      <c r="J3364" s="15" t="str">
        <f t="shared" ca="1" si="224"/>
        <v xml:space="preserve">: </v>
      </c>
      <c r="K3364" s="16" t="str">
        <f>_xlfn.XLOOKUP(A3364,Students[Full Name],Students[Start Date],"")</f>
        <v/>
      </c>
      <c r="L3364" s="18">
        <f t="shared" ca="1" si="225"/>
        <v>-1</v>
      </c>
      <c r="M3364" s="18" cm="1">
        <f t="array" aca="1" ref="M3364" ca="1">SUMPRODUCT(Inactives[Days Inactive]*(Inactives[Student]=A3364))/365</f>
        <v>0</v>
      </c>
      <c r="N3364" s="18" t="str" cm="1">
        <f t="array" ref="N3364">IF(LEN($A3364)&gt;0,SUMPRODUCT(($A3364=merged_names)*(_xlfn.TEXTAFTER(N$2, "At ")=merged_belt_colours)*merged_months_at_rank),"")</f>
        <v/>
      </c>
      <c r="O3364" s="18" t="str" cm="1">
        <f t="array" ref="O3364">IF(LEN($A3364)&gt;0,SUMPRODUCT(($A3364=merged_names)*(_xlfn.TEXTAFTER(O$2, "At ")=merged_belt_colours)*merged_months_at_rank),"")</f>
        <v/>
      </c>
      <c r="P3364" s="18" t="str" cm="1">
        <f t="array" ref="P3364">IF(LEN($A3364)&gt;0,SUMPRODUCT(($A3364=merged_names)*(_xlfn.TEXTAFTER(P$2, "At ")=merged_belt_colours)*merged_months_at_rank),"")</f>
        <v/>
      </c>
      <c r="Q3364" s="18" t="str" cm="1">
        <f t="array" ref="Q3364">IF(LEN($A3364)&gt;0,SUMPRODUCT(($A3364=merged_names)*(_xlfn.TEXTAFTER(Q$2, "At ")=merged_belt_colours)*merged_months_at_rank),"")</f>
        <v/>
      </c>
      <c r="R3364" s="18" t="str" cm="1">
        <f t="array" ref="R3364">IF(LEN($A3364)&gt;0,SUMPRODUCT(($A3364=merged_names)*(_xlfn.TEXTAFTER(R$2, "At ")=merged_belt_colours)*merged_months_at_rank),"")</f>
        <v/>
      </c>
    </row>
    <row r="3365" spans="1:18" x14ac:dyDescent="0.25">
      <c r="A3365"/>
      <c r="B3365" s="15" t="str" cm="1">
        <f t="array" ref="B3365">IFERROR(IF(LEN(A3365)&gt;0, IF(SUMPRODUCT((Inactives[Key]=J3365)*(Inactives[Currently Inactive]))=1,"Inactive","Active"),""),"Active")</f>
        <v/>
      </c>
      <c r="C3365" s="16" t="str" cm="1">
        <f t="array" aca="1" ref="C3365" ca="1">IFERROR(_xlfn._xlws.FILTER(Inactives[Inactive On],(Inactives[Key]=J3365)*(Inactives[Currently Inactive]),""),"")</f>
        <v/>
      </c>
      <c r="D3365" s="16" t="str" cm="1">
        <f t="array" aca="1" ref="D3365" ca="1">IFERROR(INDEX(_xlfn.TEXTSPLIT(E3365," "),1),"")</f>
        <v/>
      </c>
      <c r="E3365" s="15" t="str" cm="1">
        <f t="array" aca="1" ref="E3365" ca="1">IFERROR(_xlfn._xlws.FILTER(merged_ranks,(merged_end_dates=DATE(9999,12,31))*(merged_names=A3365)),"")</f>
        <v/>
      </c>
      <c r="F3365" s="17" t="str">
        <f ca="1">_xlfn.XLOOKUP(J3365,Promotions[Promo Key],Promotions[Promo Date],"")</f>
        <v/>
      </c>
      <c r="G3365" s="18" t="str">
        <f t="shared" ca="1" si="223"/>
        <v/>
      </c>
      <c r="H3365" s="18" t="str">
        <f t="shared" ca="1" si="222"/>
        <v/>
      </c>
      <c r="I3365" s="17" t="str">
        <f>_xlfn.XLOOKUP(A3365,Students[Full Name],Students[Starting Rank],"")</f>
        <v/>
      </c>
      <c r="J3365" s="15" t="str">
        <f t="shared" ca="1" si="224"/>
        <v xml:space="preserve">: </v>
      </c>
      <c r="K3365" s="16" t="str">
        <f>_xlfn.XLOOKUP(A3365,Students[Full Name],Students[Start Date],"")</f>
        <v/>
      </c>
      <c r="L3365" s="18">
        <f t="shared" ca="1" si="225"/>
        <v>-1</v>
      </c>
      <c r="M3365" s="18" cm="1">
        <f t="array" aca="1" ref="M3365" ca="1">SUMPRODUCT(Inactives[Days Inactive]*(Inactives[Student]=A3365))/365</f>
        <v>0</v>
      </c>
      <c r="N3365" s="18" t="str" cm="1">
        <f t="array" ref="N3365">IF(LEN($A3365)&gt;0,SUMPRODUCT(($A3365=merged_names)*(_xlfn.TEXTAFTER(N$2, "At ")=merged_belt_colours)*merged_months_at_rank),"")</f>
        <v/>
      </c>
      <c r="O3365" s="18" t="str" cm="1">
        <f t="array" ref="O3365">IF(LEN($A3365)&gt;0,SUMPRODUCT(($A3365=merged_names)*(_xlfn.TEXTAFTER(O$2, "At ")=merged_belt_colours)*merged_months_at_rank),"")</f>
        <v/>
      </c>
      <c r="P3365" s="18" t="str" cm="1">
        <f t="array" ref="P3365">IF(LEN($A3365)&gt;0,SUMPRODUCT(($A3365=merged_names)*(_xlfn.TEXTAFTER(P$2, "At ")=merged_belt_colours)*merged_months_at_rank),"")</f>
        <v/>
      </c>
      <c r="Q3365" s="18" t="str" cm="1">
        <f t="array" ref="Q3365">IF(LEN($A3365)&gt;0,SUMPRODUCT(($A3365=merged_names)*(_xlfn.TEXTAFTER(Q$2, "At ")=merged_belt_colours)*merged_months_at_rank),"")</f>
        <v/>
      </c>
      <c r="R3365" s="18" t="str" cm="1">
        <f t="array" ref="R3365">IF(LEN($A3365)&gt;0,SUMPRODUCT(($A3365=merged_names)*(_xlfn.TEXTAFTER(R$2, "At ")=merged_belt_colours)*merged_months_at_rank),"")</f>
        <v/>
      </c>
    </row>
    <row r="3366" spans="1:18" x14ac:dyDescent="0.25">
      <c r="A3366"/>
      <c r="B3366" s="15" t="str" cm="1">
        <f t="array" ref="B3366">IFERROR(IF(LEN(A3366)&gt;0, IF(SUMPRODUCT((Inactives[Key]=J3366)*(Inactives[Currently Inactive]))=1,"Inactive","Active"),""),"Active")</f>
        <v/>
      </c>
      <c r="C3366" s="16" t="str" cm="1">
        <f t="array" aca="1" ref="C3366" ca="1">IFERROR(_xlfn._xlws.FILTER(Inactives[Inactive On],(Inactives[Key]=J3366)*(Inactives[Currently Inactive]),""),"")</f>
        <v/>
      </c>
      <c r="D3366" s="16" t="str" cm="1">
        <f t="array" aca="1" ref="D3366" ca="1">IFERROR(INDEX(_xlfn.TEXTSPLIT(E3366," "),1),"")</f>
        <v/>
      </c>
      <c r="E3366" s="15" t="str" cm="1">
        <f t="array" aca="1" ref="E3366" ca="1">IFERROR(_xlfn._xlws.FILTER(merged_ranks,(merged_end_dates=DATE(9999,12,31))*(merged_names=A3366)),"")</f>
        <v/>
      </c>
      <c r="F3366" s="17" t="str">
        <f ca="1">_xlfn.XLOOKUP(J3366,Promotions[Promo Key],Promotions[Promo Date],"")</f>
        <v/>
      </c>
      <c r="G3366" s="18" t="str">
        <f t="shared" ca="1" si="223"/>
        <v/>
      </c>
      <c r="H3366" s="18" t="str">
        <f t="shared" ca="1" si="222"/>
        <v/>
      </c>
      <c r="I3366" s="17" t="str">
        <f>_xlfn.XLOOKUP(A3366,Students[Full Name],Students[Starting Rank],"")</f>
        <v/>
      </c>
      <c r="J3366" s="15" t="str">
        <f t="shared" ca="1" si="224"/>
        <v xml:space="preserve">: </v>
      </c>
      <c r="K3366" s="16" t="str">
        <f>_xlfn.XLOOKUP(A3366,Students[Full Name],Students[Start Date],"")</f>
        <v/>
      </c>
      <c r="L3366" s="18">
        <f t="shared" ca="1" si="225"/>
        <v>-1</v>
      </c>
      <c r="M3366" s="18" cm="1">
        <f t="array" aca="1" ref="M3366" ca="1">SUMPRODUCT(Inactives[Days Inactive]*(Inactives[Student]=A3366))/365</f>
        <v>0</v>
      </c>
      <c r="N3366" s="18" t="str" cm="1">
        <f t="array" ref="N3366">IF(LEN($A3366)&gt;0,SUMPRODUCT(($A3366=merged_names)*(_xlfn.TEXTAFTER(N$2, "At ")=merged_belt_colours)*merged_months_at_rank),"")</f>
        <v/>
      </c>
      <c r="O3366" s="18" t="str" cm="1">
        <f t="array" ref="O3366">IF(LEN($A3366)&gt;0,SUMPRODUCT(($A3366=merged_names)*(_xlfn.TEXTAFTER(O$2, "At ")=merged_belt_colours)*merged_months_at_rank),"")</f>
        <v/>
      </c>
      <c r="P3366" s="18" t="str" cm="1">
        <f t="array" ref="P3366">IF(LEN($A3366)&gt;0,SUMPRODUCT(($A3366=merged_names)*(_xlfn.TEXTAFTER(P$2, "At ")=merged_belt_colours)*merged_months_at_rank),"")</f>
        <v/>
      </c>
      <c r="Q3366" s="18" t="str" cm="1">
        <f t="array" ref="Q3366">IF(LEN($A3366)&gt;0,SUMPRODUCT(($A3366=merged_names)*(_xlfn.TEXTAFTER(Q$2, "At ")=merged_belt_colours)*merged_months_at_rank),"")</f>
        <v/>
      </c>
      <c r="R3366" s="18" t="str" cm="1">
        <f t="array" ref="R3366">IF(LEN($A3366)&gt;0,SUMPRODUCT(($A3366=merged_names)*(_xlfn.TEXTAFTER(R$2, "At ")=merged_belt_colours)*merged_months_at_rank),"")</f>
        <v/>
      </c>
    </row>
    <row r="3367" spans="1:18" x14ac:dyDescent="0.25">
      <c r="A3367"/>
      <c r="B3367" s="15" t="str" cm="1">
        <f t="array" ref="B3367">IFERROR(IF(LEN(A3367)&gt;0, IF(SUMPRODUCT((Inactives[Key]=J3367)*(Inactives[Currently Inactive]))=1,"Inactive","Active"),""),"Active")</f>
        <v/>
      </c>
      <c r="C3367" s="16" t="str" cm="1">
        <f t="array" aca="1" ref="C3367" ca="1">IFERROR(_xlfn._xlws.FILTER(Inactives[Inactive On],(Inactives[Key]=J3367)*(Inactives[Currently Inactive]),""),"")</f>
        <v/>
      </c>
      <c r="D3367" s="16" t="str" cm="1">
        <f t="array" aca="1" ref="D3367" ca="1">IFERROR(INDEX(_xlfn.TEXTSPLIT(E3367," "),1),"")</f>
        <v/>
      </c>
      <c r="E3367" s="15" t="str" cm="1">
        <f t="array" aca="1" ref="E3367" ca="1">IFERROR(_xlfn._xlws.FILTER(merged_ranks,(merged_end_dates=DATE(9999,12,31))*(merged_names=A3367)),"")</f>
        <v/>
      </c>
      <c r="F3367" s="17" t="str">
        <f ca="1">_xlfn.XLOOKUP(J3367,Promotions[Promo Key],Promotions[Promo Date],"")</f>
        <v/>
      </c>
      <c r="G3367" s="18" t="str">
        <f t="shared" ca="1" si="223"/>
        <v/>
      </c>
      <c r="H3367" s="18" t="str">
        <f t="shared" ca="1" si="222"/>
        <v/>
      </c>
      <c r="I3367" s="17" t="str">
        <f>_xlfn.XLOOKUP(A3367,Students[Full Name],Students[Starting Rank],"")</f>
        <v/>
      </c>
      <c r="J3367" s="15" t="str">
        <f t="shared" ca="1" si="224"/>
        <v xml:space="preserve">: </v>
      </c>
      <c r="K3367" s="16" t="str">
        <f>_xlfn.XLOOKUP(A3367,Students[Full Name],Students[Start Date],"")</f>
        <v/>
      </c>
      <c r="L3367" s="18">
        <f t="shared" ca="1" si="225"/>
        <v>-1</v>
      </c>
      <c r="M3367" s="18" cm="1">
        <f t="array" aca="1" ref="M3367" ca="1">SUMPRODUCT(Inactives[Days Inactive]*(Inactives[Student]=A3367))/365</f>
        <v>0</v>
      </c>
      <c r="N3367" s="18" t="str" cm="1">
        <f t="array" ref="N3367">IF(LEN($A3367)&gt;0,SUMPRODUCT(($A3367=merged_names)*(_xlfn.TEXTAFTER(N$2, "At ")=merged_belt_colours)*merged_months_at_rank),"")</f>
        <v/>
      </c>
      <c r="O3367" s="18" t="str" cm="1">
        <f t="array" ref="O3367">IF(LEN($A3367)&gt;0,SUMPRODUCT(($A3367=merged_names)*(_xlfn.TEXTAFTER(O$2, "At ")=merged_belt_colours)*merged_months_at_rank),"")</f>
        <v/>
      </c>
      <c r="P3367" s="18" t="str" cm="1">
        <f t="array" ref="P3367">IF(LEN($A3367)&gt;0,SUMPRODUCT(($A3367=merged_names)*(_xlfn.TEXTAFTER(P$2, "At ")=merged_belt_colours)*merged_months_at_rank),"")</f>
        <v/>
      </c>
      <c r="Q3367" s="18" t="str" cm="1">
        <f t="array" ref="Q3367">IF(LEN($A3367)&gt;0,SUMPRODUCT(($A3367=merged_names)*(_xlfn.TEXTAFTER(Q$2, "At ")=merged_belt_colours)*merged_months_at_rank),"")</f>
        <v/>
      </c>
      <c r="R3367" s="18" t="str" cm="1">
        <f t="array" ref="R3367">IF(LEN($A3367)&gt;0,SUMPRODUCT(($A3367=merged_names)*(_xlfn.TEXTAFTER(R$2, "At ")=merged_belt_colours)*merged_months_at_rank),"")</f>
        <v/>
      </c>
    </row>
    <row r="3368" spans="1:18" x14ac:dyDescent="0.25">
      <c r="A3368"/>
      <c r="B3368" s="15" t="str" cm="1">
        <f t="array" ref="B3368">IFERROR(IF(LEN(A3368)&gt;0, IF(SUMPRODUCT((Inactives[Key]=J3368)*(Inactives[Currently Inactive]))=1,"Inactive","Active"),""),"Active")</f>
        <v/>
      </c>
      <c r="C3368" s="16" t="str" cm="1">
        <f t="array" aca="1" ref="C3368" ca="1">IFERROR(_xlfn._xlws.FILTER(Inactives[Inactive On],(Inactives[Key]=J3368)*(Inactives[Currently Inactive]),""),"")</f>
        <v/>
      </c>
      <c r="D3368" s="16" t="str" cm="1">
        <f t="array" aca="1" ref="D3368" ca="1">IFERROR(INDEX(_xlfn.TEXTSPLIT(E3368," "),1),"")</f>
        <v/>
      </c>
      <c r="E3368" s="15" t="str" cm="1">
        <f t="array" aca="1" ref="E3368" ca="1">IFERROR(_xlfn._xlws.FILTER(merged_ranks,(merged_end_dates=DATE(9999,12,31))*(merged_names=A3368)),"")</f>
        <v/>
      </c>
      <c r="F3368" s="17" t="str">
        <f ca="1">_xlfn.XLOOKUP(J3368,Promotions[Promo Key],Promotions[Promo Date],"")</f>
        <v/>
      </c>
      <c r="G3368" s="18" t="str">
        <f t="shared" ca="1" si="223"/>
        <v/>
      </c>
      <c r="H3368" s="18" t="str">
        <f t="shared" ca="1" si="222"/>
        <v/>
      </c>
      <c r="I3368" s="17" t="str">
        <f>_xlfn.XLOOKUP(A3368,Students[Full Name],Students[Starting Rank],"")</f>
        <v/>
      </c>
      <c r="J3368" s="15" t="str">
        <f t="shared" ca="1" si="224"/>
        <v xml:space="preserve">: </v>
      </c>
      <c r="K3368" s="16" t="str">
        <f>_xlfn.XLOOKUP(A3368,Students[Full Name],Students[Start Date],"")</f>
        <v/>
      </c>
      <c r="L3368" s="18">
        <f t="shared" ca="1" si="225"/>
        <v>-1</v>
      </c>
      <c r="M3368" s="18" cm="1">
        <f t="array" aca="1" ref="M3368" ca="1">SUMPRODUCT(Inactives[Days Inactive]*(Inactives[Student]=A3368))/365</f>
        <v>0</v>
      </c>
      <c r="N3368" s="18" t="str" cm="1">
        <f t="array" ref="N3368">IF(LEN($A3368)&gt;0,SUMPRODUCT(($A3368=merged_names)*(_xlfn.TEXTAFTER(N$2, "At ")=merged_belt_colours)*merged_months_at_rank),"")</f>
        <v/>
      </c>
      <c r="O3368" s="18" t="str" cm="1">
        <f t="array" ref="O3368">IF(LEN($A3368)&gt;0,SUMPRODUCT(($A3368=merged_names)*(_xlfn.TEXTAFTER(O$2, "At ")=merged_belt_colours)*merged_months_at_rank),"")</f>
        <v/>
      </c>
      <c r="P3368" s="18" t="str" cm="1">
        <f t="array" ref="P3368">IF(LEN($A3368)&gt;0,SUMPRODUCT(($A3368=merged_names)*(_xlfn.TEXTAFTER(P$2, "At ")=merged_belt_colours)*merged_months_at_rank),"")</f>
        <v/>
      </c>
      <c r="Q3368" s="18" t="str" cm="1">
        <f t="array" ref="Q3368">IF(LEN($A3368)&gt;0,SUMPRODUCT(($A3368=merged_names)*(_xlfn.TEXTAFTER(Q$2, "At ")=merged_belt_colours)*merged_months_at_rank),"")</f>
        <v/>
      </c>
      <c r="R3368" s="18" t="str" cm="1">
        <f t="array" ref="R3368">IF(LEN($A3368)&gt;0,SUMPRODUCT(($A3368=merged_names)*(_xlfn.TEXTAFTER(R$2, "At ")=merged_belt_colours)*merged_months_at_rank),"")</f>
        <v/>
      </c>
    </row>
    <row r="3369" spans="1:18" x14ac:dyDescent="0.25">
      <c r="A3369"/>
      <c r="B3369" s="15" t="str" cm="1">
        <f t="array" ref="B3369">IFERROR(IF(LEN(A3369)&gt;0, IF(SUMPRODUCT((Inactives[Key]=J3369)*(Inactives[Currently Inactive]))=1,"Inactive","Active"),""),"Active")</f>
        <v/>
      </c>
      <c r="C3369" s="16" t="str" cm="1">
        <f t="array" aca="1" ref="C3369" ca="1">IFERROR(_xlfn._xlws.FILTER(Inactives[Inactive On],(Inactives[Key]=J3369)*(Inactives[Currently Inactive]),""),"")</f>
        <v/>
      </c>
      <c r="D3369" s="16" t="str" cm="1">
        <f t="array" aca="1" ref="D3369" ca="1">IFERROR(INDEX(_xlfn.TEXTSPLIT(E3369," "),1),"")</f>
        <v/>
      </c>
      <c r="E3369" s="15" t="str" cm="1">
        <f t="array" aca="1" ref="E3369" ca="1">IFERROR(_xlfn._xlws.FILTER(merged_ranks,(merged_end_dates=DATE(9999,12,31))*(merged_names=A3369)),"")</f>
        <v/>
      </c>
      <c r="F3369" s="17" t="str">
        <f ca="1">_xlfn.XLOOKUP(J3369,Promotions[Promo Key],Promotions[Promo Date],"")</f>
        <v/>
      </c>
      <c r="G3369" s="18" t="str">
        <f t="shared" ca="1" si="223"/>
        <v/>
      </c>
      <c r="H3369" s="18" t="str">
        <f t="shared" ca="1" si="222"/>
        <v/>
      </c>
      <c r="I3369" s="17" t="str">
        <f>_xlfn.XLOOKUP(A3369,Students[Full Name],Students[Starting Rank],"")</f>
        <v/>
      </c>
      <c r="J3369" s="15" t="str">
        <f t="shared" ca="1" si="224"/>
        <v xml:space="preserve">: </v>
      </c>
      <c r="K3369" s="16" t="str">
        <f>_xlfn.XLOOKUP(A3369,Students[Full Name],Students[Start Date],"")</f>
        <v/>
      </c>
      <c r="L3369" s="18">
        <f t="shared" ca="1" si="225"/>
        <v>-1</v>
      </c>
      <c r="M3369" s="18" cm="1">
        <f t="array" aca="1" ref="M3369" ca="1">SUMPRODUCT(Inactives[Days Inactive]*(Inactives[Student]=A3369))/365</f>
        <v>0</v>
      </c>
      <c r="N3369" s="18" t="str" cm="1">
        <f t="array" ref="N3369">IF(LEN($A3369)&gt;0,SUMPRODUCT(($A3369=merged_names)*(_xlfn.TEXTAFTER(N$2, "At ")=merged_belt_colours)*merged_months_at_rank),"")</f>
        <v/>
      </c>
      <c r="O3369" s="18" t="str" cm="1">
        <f t="array" ref="O3369">IF(LEN($A3369)&gt;0,SUMPRODUCT(($A3369=merged_names)*(_xlfn.TEXTAFTER(O$2, "At ")=merged_belt_colours)*merged_months_at_rank),"")</f>
        <v/>
      </c>
      <c r="P3369" s="18" t="str" cm="1">
        <f t="array" ref="P3369">IF(LEN($A3369)&gt;0,SUMPRODUCT(($A3369=merged_names)*(_xlfn.TEXTAFTER(P$2, "At ")=merged_belt_colours)*merged_months_at_rank),"")</f>
        <v/>
      </c>
      <c r="Q3369" s="18" t="str" cm="1">
        <f t="array" ref="Q3369">IF(LEN($A3369)&gt;0,SUMPRODUCT(($A3369=merged_names)*(_xlfn.TEXTAFTER(Q$2, "At ")=merged_belt_colours)*merged_months_at_rank),"")</f>
        <v/>
      </c>
      <c r="R3369" s="18" t="str" cm="1">
        <f t="array" ref="R3369">IF(LEN($A3369)&gt;0,SUMPRODUCT(($A3369=merged_names)*(_xlfn.TEXTAFTER(R$2, "At ")=merged_belt_colours)*merged_months_at_rank),"")</f>
        <v/>
      </c>
    </row>
    <row r="3370" spans="1:18" x14ac:dyDescent="0.25">
      <c r="A3370"/>
      <c r="B3370" s="15" t="str" cm="1">
        <f t="array" ref="B3370">IFERROR(IF(LEN(A3370)&gt;0, IF(SUMPRODUCT((Inactives[Key]=J3370)*(Inactives[Currently Inactive]))=1,"Inactive","Active"),""),"Active")</f>
        <v/>
      </c>
      <c r="C3370" s="16" t="str" cm="1">
        <f t="array" aca="1" ref="C3370" ca="1">IFERROR(_xlfn._xlws.FILTER(Inactives[Inactive On],(Inactives[Key]=J3370)*(Inactives[Currently Inactive]),""),"")</f>
        <v/>
      </c>
      <c r="D3370" s="16" t="str" cm="1">
        <f t="array" aca="1" ref="D3370" ca="1">IFERROR(INDEX(_xlfn.TEXTSPLIT(E3370," "),1),"")</f>
        <v/>
      </c>
      <c r="E3370" s="15" t="str" cm="1">
        <f t="array" aca="1" ref="E3370" ca="1">IFERROR(_xlfn._xlws.FILTER(merged_ranks,(merged_end_dates=DATE(9999,12,31))*(merged_names=A3370)),"")</f>
        <v/>
      </c>
      <c r="F3370" s="17" t="str">
        <f ca="1">_xlfn.XLOOKUP(J3370,Promotions[Promo Key],Promotions[Promo Date],"")</f>
        <v/>
      </c>
      <c r="G3370" s="18" t="str">
        <f t="shared" ca="1" si="223"/>
        <v/>
      </c>
      <c r="H3370" s="18" t="str">
        <f t="shared" ca="1" si="222"/>
        <v/>
      </c>
      <c r="I3370" s="17" t="str">
        <f>_xlfn.XLOOKUP(A3370,Students[Full Name],Students[Starting Rank],"")</f>
        <v/>
      </c>
      <c r="J3370" s="15" t="str">
        <f t="shared" ca="1" si="224"/>
        <v xml:space="preserve">: </v>
      </c>
      <c r="K3370" s="16" t="str">
        <f>_xlfn.XLOOKUP(A3370,Students[Full Name],Students[Start Date],"")</f>
        <v/>
      </c>
      <c r="L3370" s="18">
        <f t="shared" ca="1" si="225"/>
        <v>-1</v>
      </c>
      <c r="M3370" s="18" cm="1">
        <f t="array" aca="1" ref="M3370" ca="1">SUMPRODUCT(Inactives[Days Inactive]*(Inactives[Student]=A3370))/365</f>
        <v>0</v>
      </c>
      <c r="N3370" s="18" t="str" cm="1">
        <f t="array" ref="N3370">IF(LEN($A3370)&gt;0,SUMPRODUCT(($A3370=merged_names)*(_xlfn.TEXTAFTER(N$2, "At ")=merged_belt_colours)*merged_months_at_rank),"")</f>
        <v/>
      </c>
      <c r="O3370" s="18" t="str" cm="1">
        <f t="array" ref="O3370">IF(LEN($A3370)&gt;0,SUMPRODUCT(($A3370=merged_names)*(_xlfn.TEXTAFTER(O$2, "At ")=merged_belt_colours)*merged_months_at_rank),"")</f>
        <v/>
      </c>
      <c r="P3370" s="18" t="str" cm="1">
        <f t="array" ref="P3370">IF(LEN($A3370)&gt;0,SUMPRODUCT(($A3370=merged_names)*(_xlfn.TEXTAFTER(P$2, "At ")=merged_belt_colours)*merged_months_at_rank),"")</f>
        <v/>
      </c>
      <c r="Q3370" s="18" t="str" cm="1">
        <f t="array" ref="Q3370">IF(LEN($A3370)&gt;0,SUMPRODUCT(($A3370=merged_names)*(_xlfn.TEXTAFTER(Q$2, "At ")=merged_belt_colours)*merged_months_at_rank),"")</f>
        <v/>
      </c>
      <c r="R3370" s="18" t="str" cm="1">
        <f t="array" ref="R3370">IF(LEN($A3370)&gt;0,SUMPRODUCT(($A3370=merged_names)*(_xlfn.TEXTAFTER(R$2, "At ")=merged_belt_colours)*merged_months_at_rank),"")</f>
        <v/>
      </c>
    </row>
    <row r="3371" spans="1:18" x14ac:dyDescent="0.25">
      <c r="A3371"/>
      <c r="B3371" s="15" t="str" cm="1">
        <f t="array" ref="B3371">IFERROR(IF(LEN(A3371)&gt;0, IF(SUMPRODUCT((Inactives[Key]=J3371)*(Inactives[Currently Inactive]))=1,"Inactive","Active"),""),"Active")</f>
        <v/>
      </c>
      <c r="C3371" s="16" t="str" cm="1">
        <f t="array" aca="1" ref="C3371" ca="1">IFERROR(_xlfn._xlws.FILTER(Inactives[Inactive On],(Inactives[Key]=J3371)*(Inactives[Currently Inactive]),""),"")</f>
        <v/>
      </c>
      <c r="D3371" s="16" t="str" cm="1">
        <f t="array" aca="1" ref="D3371" ca="1">IFERROR(INDEX(_xlfn.TEXTSPLIT(E3371," "),1),"")</f>
        <v/>
      </c>
      <c r="E3371" s="15" t="str" cm="1">
        <f t="array" aca="1" ref="E3371" ca="1">IFERROR(_xlfn._xlws.FILTER(merged_ranks,(merged_end_dates=DATE(9999,12,31))*(merged_names=A3371)),"")</f>
        <v/>
      </c>
      <c r="F3371" s="17" t="str">
        <f ca="1">_xlfn.XLOOKUP(J3371,Promotions[Promo Key],Promotions[Promo Date],"")</f>
        <v/>
      </c>
      <c r="G3371" s="18" t="str">
        <f t="shared" ca="1" si="223"/>
        <v/>
      </c>
      <c r="H3371" s="18" t="str">
        <f t="shared" ca="1" si="222"/>
        <v/>
      </c>
      <c r="I3371" s="17" t="str">
        <f>_xlfn.XLOOKUP(A3371,Students[Full Name],Students[Starting Rank],"")</f>
        <v/>
      </c>
      <c r="J3371" s="15" t="str">
        <f t="shared" ca="1" si="224"/>
        <v xml:space="preserve">: </v>
      </c>
      <c r="K3371" s="16" t="str">
        <f>_xlfn.XLOOKUP(A3371,Students[Full Name],Students[Start Date],"")</f>
        <v/>
      </c>
      <c r="L3371" s="18">
        <f t="shared" ca="1" si="225"/>
        <v>-1</v>
      </c>
      <c r="M3371" s="18" cm="1">
        <f t="array" aca="1" ref="M3371" ca="1">SUMPRODUCT(Inactives[Days Inactive]*(Inactives[Student]=A3371))/365</f>
        <v>0</v>
      </c>
      <c r="N3371" s="18" t="str" cm="1">
        <f t="array" ref="N3371">IF(LEN($A3371)&gt;0,SUMPRODUCT(($A3371=merged_names)*(_xlfn.TEXTAFTER(N$2, "At ")=merged_belt_colours)*merged_months_at_rank),"")</f>
        <v/>
      </c>
      <c r="O3371" s="18" t="str" cm="1">
        <f t="array" ref="O3371">IF(LEN($A3371)&gt;0,SUMPRODUCT(($A3371=merged_names)*(_xlfn.TEXTAFTER(O$2, "At ")=merged_belt_colours)*merged_months_at_rank),"")</f>
        <v/>
      </c>
      <c r="P3371" s="18" t="str" cm="1">
        <f t="array" ref="P3371">IF(LEN($A3371)&gt;0,SUMPRODUCT(($A3371=merged_names)*(_xlfn.TEXTAFTER(P$2, "At ")=merged_belt_colours)*merged_months_at_rank),"")</f>
        <v/>
      </c>
      <c r="Q3371" s="18" t="str" cm="1">
        <f t="array" ref="Q3371">IF(LEN($A3371)&gt;0,SUMPRODUCT(($A3371=merged_names)*(_xlfn.TEXTAFTER(Q$2, "At ")=merged_belt_colours)*merged_months_at_rank),"")</f>
        <v/>
      </c>
      <c r="R3371" s="18" t="str" cm="1">
        <f t="array" ref="R3371">IF(LEN($A3371)&gt;0,SUMPRODUCT(($A3371=merged_names)*(_xlfn.TEXTAFTER(R$2, "At ")=merged_belt_colours)*merged_months_at_rank),"")</f>
        <v/>
      </c>
    </row>
    <row r="3372" spans="1:18" x14ac:dyDescent="0.25">
      <c r="A3372"/>
      <c r="B3372" s="15" t="str" cm="1">
        <f t="array" ref="B3372">IFERROR(IF(LEN(A3372)&gt;0, IF(SUMPRODUCT((Inactives[Key]=J3372)*(Inactives[Currently Inactive]))=1,"Inactive","Active"),""),"Active")</f>
        <v/>
      </c>
      <c r="C3372" s="16" t="str" cm="1">
        <f t="array" aca="1" ref="C3372" ca="1">IFERROR(_xlfn._xlws.FILTER(Inactives[Inactive On],(Inactives[Key]=J3372)*(Inactives[Currently Inactive]),""),"")</f>
        <v/>
      </c>
      <c r="D3372" s="16" t="str" cm="1">
        <f t="array" aca="1" ref="D3372" ca="1">IFERROR(INDEX(_xlfn.TEXTSPLIT(E3372," "),1),"")</f>
        <v/>
      </c>
      <c r="E3372" s="15" t="str" cm="1">
        <f t="array" aca="1" ref="E3372" ca="1">IFERROR(_xlfn._xlws.FILTER(merged_ranks,(merged_end_dates=DATE(9999,12,31))*(merged_names=A3372)),"")</f>
        <v/>
      </c>
      <c r="F3372" s="17" t="str">
        <f ca="1">_xlfn.XLOOKUP(J3372,Promotions[Promo Key],Promotions[Promo Date],"")</f>
        <v/>
      </c>
      <c r="G3372" s="18" t="str">
        <f t="shared" ca="1" si="223"/>
        <v/>
      </c>
      <c r="H3372" s="18" t="str">
        <f t="shared" ca="1" si="222"/>
        <v/>
      </c>
      <c r="I3372" s="17" t="str">
        <f>_xlfn.XLOOKUP(A3372,Students[Full Name],Students[Starting Rank],"")</f>
        <v/>
      </c>
      <c r="J3372" s="15" t="str">
        <f t="shared" ca="1" si="224"/>
        <v xml:space="preserve">: </v>
      </c>
      <c r="K3372" s="16" t="str">
        <f>_xlfn.XLOOKUP(A3372,Students[Full Name],Students[Start Date],"")</f>
        <v/>
      </c>
      <c r="L3372" s="18">
        <f t="shared" ca="1" si="225"/>
        <v>-1</v>
      </c>
      <c r="M3372" s="18" cm="1">
        <f t="array" aca="1" ref="M3372" ca="1">SUMPRODUCT(Inactives[Days Inactive]*(Inactives[Student]=A3372))/365</f>
        <v>0</v>
      </c>
      <c r="N3372" s="18" t="str" cm="1">
        <f t="array" ref="N3372">IF(LEN($A3372)&gt;0,SUMPRODUCT(($A3372=merged_names)*(_xlfn.TEXTAFTER(N$2, "At ")=merged_belt_colours)*merged_months_at_rank),"")</f>
        <v/>
      </c>
      <c r="O3372" s="18" t="str" cm="1">
        <f t="array" ref="O3372">IF(LEN($A3372)&gt;0,SUMPRODUCT(($A3372=merged_names)*(_xlfn.TEXTAFTER(O$2, "At ")=merged_belt_colours)*merged_months_at_rank),"")</f>
        <v/>
      </c>
      <c r="P3372" s="18" t="str" cm="1">
        <f t="array" ref="P3372">IF(LEN($A3372)&gt;0,SUMPRODUCT(($A3372=merged_names)*(_xlfn.TEXTAFTER(P$2, "At ")=merged_belt_colours)*merged_months_at_rank),"")</f>
        <v/>
      </c>
      <c r="Q3372" s="18" t="str" cm="1">
        <f t="array" ref="Q3372">IF(LEN($A3372)&gt;0,SUMPRODUCT(($A3372=merged_names)*(_xlfn.TEXTAFTER(Q$2, "At ")=merged_belt_colours)*merged_months_at_rank),"")</f>
        <v/>
      </c>
      <c r="R3372" s="18" t="str" cm="1">
        <f t="array" ref="R3372">IF(LEN($A3372)&gt;0,SUMPRODUCT(($A3372=merged_names)*(_xlfn.TEXTAFTER(R$2, "At ")=merged_belt_colours)*merged_months_at_rank),"")</f>
        <v/>
      </c>
    </row>
    <row r="3373" spans="1:18" x14ac:dyDescent="0.25">
      <c r="A3373"/>
      <c r="B3373" s="15" t="str" cm="1">
        <f t="array" ref="B3373">IFERROR(IF(LEN(A3373)&gt;0, IF(SUMPRODUCT((Inactives[Key]=J3373)*(Inactives[Currently Inactive]))=1,"Inactive","Active"),""),"Active")</f>
        <v/>
      </c>
      <c r="C3373" s="16" t="str" cm="1">
        <f t="array" aca="1" ref="C3373" ca="1">IFERROR(_xlfn._xlws.FILTER(Inactives[Inactive On],(Inactives[Key]=J3373)*(Inactives[Currently Inactive]),""),"")</f>
        <v/>
      </c>
      <c r="D3373" s="16" t="str" cm="1">
        <f t="array" aca="1" ref="D3373" ca="1">IFERROR(INDEX(_xlfn.TEXTSPLIT(E3373," "),1),"")</f>
        <v/>
      </c>
      <c r="E3373" s="15" t="str" cm="1">
        <f t="array" aca="1" ref="E3373" ca="1">IFERROR(_xlfn._xlws.FILTER(merged_ranks,(merged_end_dates=DATE(9999,12,31))*(merged_names=A3373)),"")</f>
        <v/>
      </c>
      <c r="F3373" s="17" t="str">
        <f ca="1">_xlfn.XLOOKUP(J3373,Promotions[Promo Key],Promotions[Promo Date],"")</f>
        <v/>
      </c>
      <c r="G3373" s="18" t="str">
        <f t="shared" ca="1" si="223"/>
        <v/>
      </c>
      <c r="H3373" s="18" t="str">
        <f t="shared" ca="1" si="222"/>
        <v/>
      </c>
      <c r="I3373" s="17" t="str">
        <f>_xlfn.XLOOKUP(A3373,Students[Full Name],Students[Starting Rank],"")</f>
        <v/>
      </c>
      <c r="J3373" s="15" t="str">
        <f t="shared" ca="1" si="224"/>
        <v xml:space="preserve">: </v>
      </c>
      <c r="K3373" s="16" t="str">
        <f>_xlfn.XLOOKUP(A3373,Students[Full Name],Students[Start Date],"")</f>
        <v/>
      </c>
      <c r="L3373" s="18">
        <f t="shared" ca="1" si="225"/>
        <v>-1</v>
      </c>
      <c r="M3373" s="18" cm="1">
        <f t="array" aca="1" ref="M3373" ca="1">SUMPRODUCT(Inactives[Days Inactive]*(Inactives[Student]=A3373))/365</f>
        <v>0</v>
      </c>
      <c r="N3373" s="18" t="str" cm="1">
        <f t="array" ref="N3373">IF(LEN($A3373)&gt;0,SUMPRODUCT(($A3373=merged_names)*(_xlfn.TEXTAFTER(N$2, "At ")=merged_belt_colours)*merged_months_at_rank),"")</f>
        <v/>
      </c>
      <c r="O3373" s="18" t="str" cm="1">
        <f t="array" ref="O3373">IF(LEN($A3373)&gt;0,SUMPRODUCT(($A3373=merged_names)*(_xlfn.TEXTAFTER(O$2, "At ")=merged_belt_colours)*merged_months_at_rank),"")</f>
        <v/>
      </c>
      <c r="P3373" s="18" t="str" cm="1">
        <f t="array" ref="P3373">IF(LEN($A3373)&gt;0,SUMPRODUCT(($A3373=merged_names)*(_xlfn.TEXTAFTER(P$2, "At ")=merged_belt_colours)*merged_months_at_rank),"")</f>
        <v/>
      </c>
      <c r="Q3373" s="18" t="str" cm="1">
        <f t="array" ref="Q3373">IF(LEN($A3373)&gt;0,SUMPRODUCT(($A3373=merged_names)*(_xlfn.TEXTAFTER(Q$2, "At ")=merged_belt_colours)*merged_months_at_rank),"")</f>
        <v/>
      </c>
      <c r="R3373" s="18" t="str" cm="1">
        <f t="array" ref="R3373">IF(LEN($A3373)&gt;0,SUMPRODUCT(($A3373=merged_names)*(_xlfn.TEXTAFTER(R$2, "At ")=merged_belt_colours)*merged_months_at_rank),"")</f>
        <v/>
      </c>
    </row>
    <row r="3374" spans="1:18" x14ac:dyDescent="0.25">
      <c r="A3374"/>
      <c r="B3374" s="15" t="str" cm="1">
        <f t="array" ref="B3374">IFERROR(IF(LEN(A3374)&gt;0, IF(SUMPRODUCT((Inactives[Key]=J3374)*(Inactives[Currently Inactive]))=1,"Inactive","Active"),""),"Active")</f>
        <v/>
      </c>
      <c r="C3374" s="16" t="str" cm="1">
        <f t="array" aca="1" ref="C3374" ca="1">IFERROR(_xlfn._xlws.FILTER(Inactives[Inactive On],(Inactives[Key]=J3374)*(Inactives[Currently Inactive]),""),"")</f>
        <v/>
      </c>
      <c r="D3374" s="16" t="str" cm="1">
        <f t="array" aca="1" ref="D3374" ca="1">IFERROR(INDEX(_xlfn.TEXTSPLIT(E3374," "),1),"")</f>
        <v/>
      </c>
      <c r="E3374" s="15" t="str" cm="1">
        <f t="array" aca="1" ref="E3374" ca="1">IFERROR(_xlfn._xlws.FILTER(merged_ranks,(merged_end_dates=DATE(9999,12,31))*(merged_names=A3374)),"")</f>
        <v/>
      </c>
      <c r="F3374" s="17" t="str">
        <f ca="1">_xlfn.XLOOKUP(J3374,Promotions[Promo Key],Promotions[Promo Date],"")</f>
        <v/>
      </c>
      <c r="G3374" s="18" t="str">
        <f t="shared" ca="1" si="223"/>
        <v/>
      </c>
      <c r="H3374" s="18" t="str">
        <f t="shared" ca="1" si="222"/>
        <v/>
      </c>
      <c r="I3374" s="17" t="str">
        <f>_xlfn.XLOOKUP(A3374,Students[Full Name],Students[Starting Rank],"")</f>
        <v/>
      </c>
      <c r="J3374" s="15" t="str">
        <f t="shared" ca="1" si="224"/>
        <v xml:space="preserve">: </v>
      </c>
      <c r="K3374" s="16" t="str">
        <f>_xlfn.XLOOKUP(A3374,Students[Full Name],Students[Start Date],"")</f>
        <v/>
      </c>
      <c r="L3374" s="18">
        <f t="shared" ca="1" si="225"/>
        <v>-1</v>
      </c>
      <c r="M3374" s="18" cm="1">
        <f t="array" aca="1" ref="M3374" ca="1">SUMPRODUCT(Inactives[Days Inactive]*(Inactives[Student]=A3374))/365</f>
        <v>0</v>
      </c>
      <c r="N3374" s="18" t="str" cm="1">
        <f t="array" ref="N3374">IF(LEN($A3374)&gt;0,SUMPRODUCT(($A3374=merged_names)*(_xlfn.TEXTAFTER(N$2, "At ")=merged_belt_colours)*merged_months_at_rank),"")</f>
        <v/>
      </c>
      <c r="O3374" s="18" t="str" cm="1">
        <f t="array" ref="O3374">IF(LEN($A3374)&gt;0,SUMPRODUCT(($A3374=merged_names)*(_xlfn.TEXTAFTER(O$2, "At ")=merged_belt_colours)*merged_months_at_rank),"")</f>
        <v/>
      </c>
      <c r="P3374" s="18" t="str" cm="1">
        <f t="array" ref="P3374">IF(LEN($A3374)&gt;0,SUMPRODUCT(($A3374=merged_names)*(_xlfn.TEXTAFTER(P$2, "At ")=merged_belt_colours)*merged_months_at_rank),"")</f>
        <v/>
      </c>
      <c r="Q3374" s="18" t="str" cm="1">
        <f t="array" ref="Q3374">IF(LEN($A3374)&gt;0,SUMPRODUCT(($A3374=merged_names)*(_xlfn.TEXTAFTER(Q$2, "At ")=merged_belt_colours)*merged_months_at_rank),"")</f>
        <v/>
      </c>
      <c r="R3374" s="18" t="str" cm="1">
        <f t="array" ref="R3374">IF(LEN($A3374)&gt;0,SUMPRODUCT(($A3374=merged_names)*(_xlfn.TEXTAFTER(R$2, "At ")=merged_belt_colours)*merged_months_at_rank),"")</f>
        <v/>
      </c>
    </row>
    <row r="3375" spans="1:18" x14ac:dyDescent="0.25">
      <c r="A3375"/>
      <c r="B3375" s="15" t="str" cm="1">
        <f t="array" ref="B3375">IFERROR(IF(LEN(A3375)&gt;0, IF(SUMPRODUCT((Inactives[Key]=J3375)*(Inactives[Currently Inactive]))=1,"Inactive","Active"),""),"Active")</f>
        <v/>
      </c>
      <c r="C3375" s="16" t="str" cm="1">
        <f t="array" aca="1" ref="C3375" ca="1">IFERROR(_xlfn._xlws.FILTER(Inactives[Inactive On],(Inactives[Key]=J3375)*(Inactives[Currently Inactive]),""),"")</f>
        <v/>
      </c>
      <c r="D3375" s="16" t="str" cm="1">
        <f t="array" aca="1" ref="D3375" ca="1">IFERROR(INDEX(_xlfn.TEXTSPLIT(E3375," "),1),"")</f>
        <v/>
      </c>
      <c r="E3375" s="15" t="str" cm="1">
        <f t="array" aca="1" ref="E3375" ca="1">IFERROR(_xlfn._xlws.FILTER(merged_ranks,(merged_end_dates=DATE(9999,12,31))*(merged_names=A3375)),"")</f>
        <v/>
      </c>
      <c r="F3375" s="17" t="str">
        <f ca="1">_xlfn.XLOOKUP(J3375,Promotions[Promo Key],Promotions[Promo Date],"")</f>
        <v/>
      </c>
      <c r="G3375" s="18" t="str">
        <f t="shared" ca="1" si="223"/>
        <v/>
      </c>
      <c r="H3375" s="18" t="str">
        <f t="shared" ca="1" si="222"/>
        <v/>
      </c>
      <c r="I3375" s="17" t="str">
        <f>_xlfn.XLOOKUP(A3375,Students[Full Name],Students[Starting Rank],"")</f>
        <v/>
      </c>
      <c r="J3375" s="15" t="str">
        <f t="shared" ca="1" si="224"/>
        <v xml:space="preserve">: </v>
      </c>
      <c r="K3375" s="16" t="str">
        <f>_xlfn.XLOOKUP(A3375,Students[Full Name],Students[Start Date],"")</f>
        <v/>
      </c>
      <c r="L3375" s="18">
        <f t="shared" ca="1" si="225"/>
        <v>-1</v>
      </c>
      <c r="M3375" s="18" cm="1">
        <f t="array" aca="1" ref="M3375" ca="1">SUMPRODUCT(Inactives[Days Inactive]*(Inactives[Student]=A3375))/365</f>
        <v>0</v>
      </c>
      <c r="N3375" s="18" t="str" cm="1">
        <f t="array" ref="N3375">IF(LEN($A3375)&gt;0,SUMPRODUCT(($A3375=merged_names)*(_xlfn.TEXTAFTER(N$2, "At ")=merged_belt_colours)*merged_months_at_rank),"")</f>
        <v/>
      </c>
      <c r="O3375" s="18" t="str" cm="1">
        <f t="array" ref="O3375">IF(LEN($A3375)&gt;0,SUMPRODUCT(($A3375=merged_names)*(_xlfn.TEXTAFTER(O$2, "At ")=merged_belt_colours)*merged_months_at_rank),"")</f>
        <v/>
      </c>
      <c r="P3375" s="18" t="str" cm="1">
        <f t="array" ref="P3375">IF(LEN($A3375)&gt;0,SUMPRODUCT(($A3375=merged_names)*(_xlfn.TEXTAFTER(P$2, "At ")=merged_belt_colours)*merged_months_at_rank),"")</f>
        <v/>
      </c>
      <c r="Q3375" s="18" t="str" cm="1">
        <f t="array" ref="Q3375">IF(LEN($A3375)&gt;0,SUMPRODUCT(($A3375=merged_names)*(_xlfn.TEXTAFTER(Q$2, "At ")=merged_belt_colours)*merged_months_at_rank),"")</f>
        <v/>
      </c>
      <c r="R3375" s="18" t="str" cm="1">
        <f t="array" ref="R3375">IF(LEN($A3375)&gt;0,SUMPRODUCT(($A3375=merged_names)*(_xlfn.TEXTAFTER(R$2, "At ")=merged_belt_colours)*merged_months_at_rank),"")</f>
        <v/>
      </c>
    </row>
    <row r="3376" spans="1:18" x14ac:dyDescent="0.25">
      <c r="A3376"/>
      <c r="B3376" s="15" t="str" cm="1">
        <f t="array" ref="B3376">IFERROR(IF(LEN(A3376)&gt;0, IF(SUMPRODUCT((Inactives[Key]=J3376)*(Inactives[Currently Inactive]))=1,"Inactive","Active"),""),"Active")</f>
        <v/>
      </c>
      <c r="C3376" s="16" t="str" cm="1">
        <f t="array" aca="1" ref="C3376" ca="1">IFERROR(_xlfn._xlws.FILTER(Inactives[Inactive On],(Inactives[Key]=J3376)*(Inactives[Currently Inactive]),""),"")</f>
        <v/>
      </c>
      <c r="D3376" s="16" t="str" cm="1">
        <f t="array" aca="1" ref="D3376" ca="1">IFERROR(INDEX(_xlfn.TEXTSPLIT(E3376," "),1),"")</f>
        <v/>
      </c>
      <c r="E3376" s="15" t="str" cm="1">
        <f t="array" aca="1" ref="E3376" ca="1">IFERROR(_xlfn._xlws.FILTER(merged_ranks,(merged_end_dates=DATE(9999,12,31))*(merged_names=A3376)),"")</f>
        <v/>
      </c>
      <c r="F3376" s="17" t="str">
        <f ca="1">_xlfn.XLOOKUP(J3376,Promotions[Promo Key],Promotions[Promo Date],"")</f>
        <v/>
      </c>
      <c r="G3376" s="18" t="str">
        <f t="shared" ca="1" si="223"/>
        <v/>
      </c>
      <c r="H3376" s="18" t="str">
        <f t="shared" ca="1" si="222"/>
        <v/>
      </c>
      <c r="I3376" s="17" t="str">
        <f>_xlfn.XLOOKUP(A3376,Students[Full Name],Students[Starting Rank],"")</f>
        <v/>
      </c>
      <c r="J3376" s="15" t="str">
        <f t="shared" ca="1" si="224"/>
        <v xml:space="preserve">: </v>
      </c>
      <c r="K3376" s="16" t="str">
        <f>_xlfn.XLOOKUP(A3376,Students[Full Name],Students[Start Date],"")</f>
        <v/>
      </c>
      <c r="L3376" s="18">
        <f t="shared" ca="1" si="225"/>
        <v>-1</v>
      </c>
      <c r="M3376" s="18" cm="1">
        <f t="array" aca="1" ref="M3376" ca="1">SUMPRODUCT(Inactives[Days Inactive]*(Inactives[Student]=A3376))/365</f>
        <v>0</v>
      </c>
      <c r="N3376" s="18" t="str" cm="1">
        <f t="array" ref="N3376">IF(LEN($A3376)&gt;0,SUMPRODUCT(($A3376=merged_names)*(_xlfn.TEXTAFTER(N$2, "At ")=merged_belt_colours)*merged_months_at_rank),"")</f>
        <v/>
      </c>
      <c r="O3376" s="18" t="str" cm="1">
        <f t="array" ref="O3376">IF(LEN($A3376)&gt;0,SUMPRODUCT(($A3376=merged_names)*(_xlfn.TEXTAFTER(O$2, "At ")=merged_belt_colours)*merged_months_at_rank),"")</f>
        <v/>
      </c>
      <c r="P3376" s="18" t="str" cm="1">
        <f t="array" ref="P3376">IF(LEN($A3376)&gt;0,SUMPRODUCT(($A3376=merged_names)*(_xlfn.TEXTAFTER(P$2, "At ")=merged_belt_colours)*merged_months_at_rank),"")</f>
        <v/>
      </c>
      <c r="Q3376" s="18" t="str" cm="1">
        <f t="array" ref="Q3376">IF(LEN($A3376)&gt;0,SUMPRODUCT(($A3376=merged_names)*(_xlfn.TEXTAFTER(Q$2, "At ")=merged_belt_colours)*merged_months_at_rank),"")</f>
        <v/>
      </c>
      <c r="R3376" s="18" t="str" cm="1">
        <f t="array" ref="R3376">IF(LEN($A3376)&gt;0,SUMPRODUCT(($A3376=merged_names)*(_xlfn.TEXTAFTER(R$2, "At ")=merged_belt_colours)*merged_months_at_rank),"")</f>
        <v/>
      </c>
    </row>
    <row r="3377" spans="1:18" x14ac:dyDescent="0.25">
      <c r="A3377"/>
      <c r="B3377" s="15" t="str" cm="1">
        <f t="array" ref="B3377">IFERROR(IF(LEN(A3377)&gt;0, IF(SUMPRODUCT((Inactives[Key]=J3377)*(Inactives[Currently Inactive]))=1,"Inactive","Active"),""),"Active")</f>
        <v/>
      </c>
      <c r="C3377" s="16" t="str" cm="1">
        <f t="array" aca="1" ref="C3377" ca="1">IFERROR(_xlfn._xlws.FILTER(Inactives[Inactive On],(Inactives[Key]=J3377)*(Inactives[Currently Inactive]),""),"")</f>
        <v/>
      </c>
      <c r="D3377" s="16" t="str" cm="1">
        <f t="array" aca="1" ref="D3377" ca="1">IFERROR(INDEX(_xlfn.TEXTSPLIT(E3377," "),1),"")</f>
        <v/>
      </c>
      <c r="E3377" s="15" t="str" cm="1">
        <f t="array" aca="1" ref="E3377" ca="1">IFERROR(_xlfn._xlws.FILTER(merged_ranks,(merged_end_dates=DATE(9999,12,31))*(merged_names=A3377)),"")</f>
        <v/>
      </c>
      <c r="F3377" s="17" t="str">
        <f ca="1">_xlfn.XLOOKUP(J3377,Promotions[Promo Key],Promotions[Promo Date],"")</f>
        <v/>
      </c>
      <c r="G3377" s="18" t="str">
        <f t="shared" ca="1" si="223"/>
        <v/>
      </c>
      <c r="H3377" s="18" t="str">
        <f t="shared" ca="1" si="222"/>
        <v/>
      </c>
      <c r="I3377" s="17" t="str">
        <f>_xlfn.XLOOKUP(A3377,Students[Full Name],Students[Starting Rank],"")</f>
        <v/>
      </c>
      <c r="J3377" s="15" t="str">
        <f t="shared" ca="1" si="224"/>
        <v xml:space="preserve">: </v>
      </c>
      <c r="K3377" s="16" t="str">
        <f>_xlfn.XLOOKUP(A3377,Students[Full Name],Students[Start Date],"")</f>
        <v/>
      </c>
      <c r="L3377" s="18">
        <f t="shared" ca="1" si="225"/>
        <v>-1</v>
      </c>
      <c r="M3377" s="18" cm="1">
        <f t="array" aca="1" ref="M3377" ca="1">SUMPRODUCT(Inactives[Days Inactive]*(Inactives[Student]=A3377))/365</f>
        <v>0</v>
      </c>
      <c r="N3377" s="18" t="str" cm="1">
        <f t="array" ref="N3377">IF(LEN($A3377)&gt;0,SUMPRODUCT(($A3377=merged_names)*(_xlfn.TEXTAFTER(N$2, "At ")=merged_belt_colours)*merged_months_at_rank),"")</f>
        <v/>
      </c>
      <c r="O3377" s="18" t="str" cm="1">
        <f t="array" ref="O3377">IF(LEN($A3377)&gt;0,SUMPRODUCT(($A3377=merged_names)*(_xlfn.TEXTAFTER(O$2, "At ")=merged_belt_colours)*merged_months_at_rank),"")</f>
        <v/>
      </c>
      <c r="P3377" s="18" t="str" cm="1">
        <f t="array" ref="P3377">IF(LEN($A3377)&gt;0,SUMPRODUCT(($A3377=merged_names)*(_xlfn.TEXTAFTER(P$2, "At ")=merged_belt_colours)*merged_months_at_rank),"")</f>
        <v/>
      </c>
      <c r="Q3377" s="18" t="str" cm="1">
        <f t="array" ref="Q3377">IF(LEN($A3377)&gt;0,SUMPRODUCT(($A3377=merged_names)*(_xlfn.TEXTAFTER(Q$2, "At ")=merged_belt_colours)*merged_months_at_rank),"")</f>
        <v/>
      </c>
      <c r="R3377" s="18" t="str" cm="1">
        <f t="array" ref="R3377">IF(LEN($A3377)&gt;0,SUMPRODUCT(($A3377=merged_names)*(_xlfn.TEXTAFTER(R$2, "At ")=merged_belt_colours)*merged_months_at_rank),"")</f>
        <v/>
      </c>
    </row>
    <row r="3378" spans="1:18" x14ac:dyDescent="0.25">
      <c r="A3378"/>
      <c r="B3378" s="15" t="str" cm="1">
        <f t="array" ref="B3378">IFERROR(IF(LEN(A3378)&gt;0, IF(SUMPRODUCT((Inactives[Key]=J3378)*(Inactives[Currently Inactive]))=1,"Inactive","Active"),""),"Active")</f>
        <v/>
      </c>
      <c r="C3378" s="16" t="str" cm="1">
        <f t="array" aca="1" ref="C3378" ca="1">IFERROR(_xlfn._xlws.FILTER(Inactives[Inactive On],(Inactives[Key]=J3378)*(Inactives[Currently Inactive]),""),"")</f>
        <v/>
      </c>
      <c r="D3378" s="16" t="str" cm="1">
        <f t="array" aca="1" ref="D3378" ca="1">IFERROR(INDEX(_xlfn.TEXTSPLIT(E3378," "),1),"")</f>
        <v/>
      </c>
      <c r="E3378" s="15" t="str" cm="1">
        <f t="array" aca="1" ref="E3378" ca="1">IFERROR(_xlfn._xlws.FILTER(merged_ranks,(merged_end_dates=DATE(9999,12,31))*(merged_names=A3378)),"")</f>
        <v/>
      </c>
      <c r="F3378" s="17" t="str">
        <f ca="1">_xlfn.XLOOKUP(J3378,Promotions[Promo Key],Promotions[Promo Date],"")</f>
        <v/>
      </c>
      <c r="G3378" s="18" t="str">
        <f t="shared" ca="1" si="223"/>
        <v/>
      </c>
      <c r="H3378" s="18" t="str">
        <f t="shared" ca="1" si="222"/>
        <v/>
      </c>
      <c r="I3378" s="17" t="str">
        <f>_xlfn.XLOOKUP(A3378,Students[Full Name],Students[Starting Rank],"")</f>
        <v/>
      </c>
      <c r="J3378" s="15" t="str">
        <f t="shared" ca="1" si="224"/>
        <v xml:space="preserve">: </v>
      </c>
      <c r="K3378" s="16" t="str">
        <f>_xlfn.XLOOKUP(A3378,Students[Full Name],Students[Start Date],"")</f>
        <v/>
      </c>
      <c r="L3378" s="18">
        <f t="shared" ca="1" si="225"/>
        <v>-1</v>
      </c>
      <c r="M3378" s="18" cm="1">
        <f t="array" aca="1" ref="M3378" ca="1">SUMPRODUCT(Inactives[Days Inactive]*(Inactives[Student]=A3378))/365</f>
        <v>0</v>
      </c>
      <c r="N3378" s="18" t="str" cm="1">
        <f t="array" ref="N3378">IF(LEN($A3378)&gt;0,SUMPRODUCT(($A3378=merged_names)*(_xlfn.TEXTAFTER(N$2, "At ")=merged_belt_colours)*merged_months_at_rank),"")</f>
        <v/>
      </c>
      <c r="O3378" s="18" t="str" cm="1">
        <f t="array" ref="O3378">IF(LEN($A3378)&gt;0,SUMPRODUCT(($A3378=merged_names)*(_xlfn.TEXTAFTER(O$2, "At ")=merged_belt_colours)*merged_months_at_rank),"")</f>
        <v/>
      </c>
      <c r="P3378" s="18" t="str" cm="1">
        <f t="array" ref="P3378">IF(LEN($A3378)&gt;0,SUMPRODUCT(($A3378=merged_names)*(_xlfn.TEXTAFTER(P$2, "At ")=merged_belt_colours)*merged_months_at_rank),"")</f>
        <v/>
      </c>
      <c r="Q3378" s="18" t="str" cm="1">
        <f t="array" ref="Q3378">IF(LEN($A3378)&gt;0,SUMPRODUCT(($A3378=merged_names)*(_xlfn.TEXTAFTER(Q$2, "At ")=merged_belt_colours)*merged_months_at_rank),"")</f>
        <v/>
      </c>
      <c r="R3378" s="18" t="str" cm="1">
        <f t="array" ref="R3378">IF(LEN($A3378)&gt;0,SUMPRODUCT(($A3378=merged_names)*(_xlfn.TEXTAFTER(R$2, "At ")=merged_belt_colours)*merged_months_at_rank),"")</f>
        <v/>
      </c>
    </row>
    <row r="3379" spans="1:18" x14ac:dyDescent="0.25">
      <c r="A3379"/>
      <c r="B3379" s="15" t="str" cm="1">
        <f t="array" ref="B3379">IFERROR(IF(LEN(A3379)&gt;0, IF(SUMPRODUCT((Inactives[Key]=J3379)*(Inactives[Currently Inactive]))=1,"Inactive","Active"),""),"Active")</f>
        <v/>
      </c>
      <c r="C3379" s="16" t="str" cm="1">
        <f t="array" aca="1" ref="C3379" ca="1">IFERROR(_xlfn._xlws.FILTER(Inactives[Inactive On],(Inactives[Key]=J3379)*(Inactives[Currently Inactive]),""),"")</f>
        <v/>
      </c>
      <c r="D3379" s="16" t="str" cm="1">
        <f t="array" aca="1" ref="D3379" ca="1">IFERROR(INDEX(_xlfn.TEXTSPLIT(E3379," "),1),"")</f>
        <v/>
      </c>
      <c r="E3379" s="15" t="str" cm="1">
        <f t="array" aca="1" ref="E3379" ca="1">IFERROR(_xlfn._xlws.FILTER(merged_ranks,(merged_end_dates=DATE(9999,12,31))*(merged_names=A3379)),"")</f>
        <v/>
      </c>
      <c r="F3379" s="17" t="str">
        <f ca="1">_xlfn.XLOOKUP(J3379,Promotions[Promo Key],Promotions[Promo Date],"")</f>
        <v/>
      </c>
      <c r="G3379" s="18" t="str">
        <f t="shared" ca="1" si="223"/>
        <v/>
      </c>
      <c r="H3379" s="18" t="str">
        <f t="shared" ca="1" si="222"/>
        <v/>
      </c>
      <c r="I3379" s="17" t="str">
        <f>_xlfn.XLOOKUP(A3379,Students[Full Name],Students[Starting Rank],"")</f>
        <v/>
      </c>
      <c r="J3379" s="15" t="str">
        <f t="shared" ca="1" si="224"/>
        <v xml:space="preserve">: </v>
      </c>
      <c r="K3379" s="16" t="str">
        <f>_xlfn.XLOOKUP(A3379,Students[Full Name],Students[Start Date],"")</f>
        <v/>
      </c>
      <c r="L3379" s="18">
        <f t="shared" ca="1" si="225"/>
        <v>-1</v>
      </c>
      <c r="M3379" s="18" cm="1">
        <f t="array" aca="1" ref="M3379" ca="1">SUMPRODUCT(Inactives[Days Inactive]*(Inactives[Student]=A3379))/365</f>
        <v>0</v>
      </c>
      <c r="N3379" s="18" t="str" cm="1">
        <f t="array" ref="N3379">IF(LEN($A3379)&gt;0,SUMPRODUCT(($A3379=merged_names)*(_xlfn.TEXTAFTER(N$2, "At ")=merged_belt_colours)*merged_months_at_rank),"")</f>
        <v/>
      </c>
      <c r="O3379" s="18" t="str" cm="1">
        <f t="array" ref="O3379">IF(LEN($A3379)&gt;0,SUMPRODUCT(($A3379=merged_names)*(_xlfn.TEXTAFTER(O$2, "At ")=merged_belt_colours)*merged_months_at_rank),"")</f>
        <v/>
      </c>
      <c r="P3379" s="18" t="str" cm="1">
        <f t="array" ref="P3379">IF(LEN($A3379)&gt;0,SUMPRODUCT(($A3379=merged_names)*(_xlfn.TEXTAFTER(P$2, "At ")=merged_belt_colours)*merged_months_at_rank),"")</f>
        <v/>
      </c>
      <c r="Q3379" s="18" t="str" cm="1">
        <f t="array" ref="Q3379">IF(LEN($A3379)&gt;0,SUMPRODUCT(($A3379=merged_names)*(_xlfn.TEXTAFTER(Q$2, "At ")=merged_belt_colours)*merged_months_at_rank),"")</f>
        <v/>
      </c>
      <c r="R3379" s="18" t="str" cm="1">
        <f t="array" ref="R3379">IF(LEN($A3379)&gt;0,SUMPRODUCT(($A3379=merged_names)*(_xlfn.TEXTAFTER(R$2, "At ")=merged_belt_colours)*merged_months_at_rank),"")</f>
        <v/>
      </c>
    </row>
    <row r="3380" spans="1:18" x14ac:dyDescent="0.25">
      <c r="A3380"/>
      <c r="B3380" s="15" t="str" cm="1">
        <f t="array" ref="B3380">IFERROR(IF(LEN(A3380)&gt;0, IF(SUMPRODUCT((Inactives[Key]=J3380)*(Inactives[Currently Inactive]))=1,"Inactive","Active"),""),"Active")</f>
        <v/>
      </c>
      <c r="C3380" s="16" t="str" cm="1">
        <f t="array" aca="1" ref="C3380" ca="1">IFERROR(_xlfn._xlws.FILTER(Inactives[Inactive On],(Inactives[Key]=J3380)*(Inactives[Currently Inactive]),""),"")</f>
        <v/>
      </c>
      <c r="D3380" s="16" t="str" cm="1">
        <f t="array" aca="1" ref="D3380" ca="1">IFERROR(INDEX(_xlfn.TEXTSPLIT(E3380," "),1),"")</f>
        <v/>
      </c>
      <c r="E3380" s="15" t="str" cm="1">
        <f t="array" aca="1" ref="E3380" ca="1">IFERROR(_xlfn._xlws.FILTER(merged_ranks,(merged_end_dates=DATE(9999,12,31))*(merged_names=A3380)),"")</f>
        <v/>
      </c>
      <c r="F3380" s="17" t="str">
        <f ca="1">_xlfn.XLOOKUP(J3380,Promotions[Promo Key],Promotions[Promo Date],"")</f>
        <v/>
      </c>
      <c r="G3380" s="18" t="str">
        <f t="shared" ca="1" si="223"/>
        <v/>
      </c>
      <c r="H3380" s="18" t="str">
        <f t="shared" ca="1" si="222"/>
        <v/>
      </c>
      <c r="I3380" s="17" t="str">
        <f>_xlfn.XLOOKUP(A3380,Students[Full Name],Students[Starting Rank],"")</f>
        <v/>
      </c>
      <c r="J3380" s="15" t="str">
        <f t="shared" ca="1" si="224"/>
        <v xml:space="preserve">: </v>
      </c>
      <c r="K3380" s="16" t="str">
        <f>_xlfn.XLOOKUP(A3380,Students[Full Name],Students[Start Date],"")</f>
        <v/>
      </c>
      <c r="L3380" s="18">
        <f t="shared" ca="1" si="225"/>
        <v>-1</v>
      </c>
      <c r="M3380" s="18" cm="1">
        <f t="array" aca="1" ref="M3380" ca="1">SUMPRODUCT(Inactives[Days Inactive]*(Inactives[Student]=A3380))/365</f>
        <v>0</v>
      </c>
      <c r="N3380" s="18" t="str" cm="1">
        <f t="array" ref="N3380">IF(LEN($A3380)&gt;0,SUMPRODUCT(($A3380=merged_names)*(_xlfn.TEXTAFTER(N$2, "At ")=merged_belt_colours)*merged_months_at_rank),"")</f>
        <v/>
      </c>
      <c r="O3380" s="18" t="str" cm="1">
        <f t="array" ref="O3380">IF(LEN($A3380)&gt;0,SUMPRODUCT(($A3380=merged_names)*(_xlfn.TEXTAFTER(O$2, "At ")=merged_belt_colours)*merged_months_at_rank),"")</f>
        <v/>
      </c>
      <c r="P3380" s="18" t="str" cm="1">
        <f t="array" ref="P3380">IF(LEN($A3380)&gt;0,SUMPRODUCT(($A3380=merged_names)*(_xlfn.TEXTAFTER(P$2, "At ")=merged_belt_colours)*merged_months_at_rank),"")</f>
        <v/>
      </c>
      <c r="Q3380" s="18" t="str" cm="1">
        <f t="array" ref="Q3380">IF(LEN($A3380)&gt;0,SUMPRODUCT(($A3380=merged_names)*(_xlfn.TEXTAFTER(Q$2, "At ")=merged_belt_colours)*merged_months_at_rank),"")</f>
        <v/>
      </c>
      <c r="R3380" s="18" t="str" cm="1">
        <f t="array" ref="R3380">IF(LEN($A3380)&gt;0,SUMPRODUCT(($A3380=merged_names)*(_xlfn.TEXTAFTER(R$2, "At ")=merged_belt_colours)*merged_months_at_rank),"")</f>
        <v/>
      </c>
    </row>
    <row r="3381" spans="1:18" x14ac:dyDescent="0.25">
      <c r="A3381"/>
      <c r="B3381" s="15" t="str" cm="1">
        <f t="array" ref="B3381">IFERROR(IF(LEN(A3381)&gt;0, IF(SUMPRODUCT((Inactives[Key]=J3381)*(Inactives[Currently Inactive]))=1,"Inactive","Active"),""),"Active")</f>
        <v/>
      </c>
      <c r="C3381" s="16" t="str" cm="1">
        <f t="array" aca="1" ref="C3381" ca="1">IFERROR(_xlfn._xlws.FILTER(Inactives[Inactive On],(Inactives[Key]=J3381)*(Inactives[Currently Inactive]),""),"")</f>
        <v/>
      </c>
      <c r="D3381" s="16" t="str" cm="1">
        <f t="array" aca="1" ref="D3381" ca="1">IFERROR(INDEX(_xlfn.TEXTSPLIT(E3381," "),1),"")</f>
        <v/>
      </c>
      <c r="E3381" s="15" t="str" cm="1">
        <f t="array" aca="1" ref="E3381" ca="1">IFERROR(_xlfn._xlws.FILTER(merged_ranks,(merged_end_dates=DATE(9999,12,31))*(merged_names=A3381)),"")</f>
        <v/>
      </c>
      <c r="F3381" s="17" t="str">
        <f ca="1">_xlfn.XLOOKUP(J3381,Promotions[Promo Key],Promotions[Promo Date],"")</f>
        <v/>
      </c>
      <c r="G3381" s="18" t="str">
        <f t="shared" ca="1" si="223"/>
        <v/>
      </c>
      <c r="H3381" s="18" t="str">
        <f t="shared" ca="1" si="222"/>
        <v/>
      </c>
      <c r="I3381" s="17" t="str">
        <f>_xlfn.XLOOKUP(A3381,Students[Full Name],Students[Starting Rank],"")</f>
        <v/>
      </c>
      <c r="J3381" s="15" t="str">
        <f t="shared" ca="1" si="224"/>
        <v xml:space="preserve">: </v>
      </c>
      <c r="K3381" s="16" t="str">
        <f>_xlfn.XLOOKUP(A3381,Students[Full Name],Students[Start Date],"")</f>
        <v/>
      </c>
      <c r="L3381" s="18">
        <f t="shared" ca="1" si="225"/>
        <v>-1</v>
      </c>
      <c r="M3381" s="18" cm="1">
        <f t="array" aca="1" ref="M3381" ca="1">SUMPRODUCT(Inactives[Days Inactive]*(Inactives[Student]=A3381))/365</f>
        <v>0</v>
      </c>
      <c r="N3381" s="18" t="str" cm="1">
        <f t="array" ref="N3381">IF(LEN($A3381)&gt;0,SUMPRODUCT(($A3381=merged_names)*(_xlfn.TEXTAFTER(N$2, "At ")=merged_belt_colours)*merged_months_at_rank),"")</f>
        <v/>
      </c>
      <c r="O3381" s="18" t="str" cm="1">
        <f t="array" ref="O3381">IF(LEN($A3381)&gt;0,SUMPRODUCT(($A3381=merged_names)*(_xlfn.TEXTAFTER(O$2, "At ")=merged_belt_colours)*merged_months_at_rank),"")</f>
        <v/>
      </c>
      <c r="P3381" s="18" t="str" cm="1">
        <f t="array" ref="P3381">IF(LEN($A3381)&gt;0,SUMPRODUCT(($A3381=merged_names)*(_xlfn.TEXTAFTER(P$2, "At ")=merged_belt_colours)*merged_months_at_rank),"")</f>
        <v/>
      </c>
      <c r="Q3381" s="18" t="str" cm="1">
        <f t="array" ref="Q3381">IF(LEN($A3381)&gt;0,SUMPRODUCT(($A3381=merged_names)*(_xlfn.TEXTAFTER(Q$2, "At ")=merged_belt_colours)*merged_months_at_rank),"")</f>
        <v/>
      </c>
      <c r="R3381" s="18" t="str" cm="1">
        <f t="array" ref="R3381">IF(LEN($A3381)&gt;0,SUMPRODUCT(($A3381=merged_names)*(_xlfn.TEXTAFTER(R$2, "At ")=merged_belt_colours)*merged_months_at_rank),"")</f>
        <v/>
      </c>
    </row>
    <row r="3382" spans="1:18" x14ac:dyDescent="0.25">
      <c r="A3382"/>
      <c r="B3382" s="15" t="str" cm="1">
        <f t="array" ref="B3382">IFERROR(IF(LEN(A3382)&gt;0, IF(SUMPRODUCT((Inactives[Key]=J3382)*(Inactives[Currently Inactive]))=1,"Inactive","Active"),""),"Active")</f>
        <v/>
      </c>
      <c r="C3382" s="16" t="str" cm="1">
        <f t="array" aca="1" ref="C3382" ca="1">IFERROR(_xlfn._xlws.FILTER(Inactives[Inactive On],(Inactives[Key]=J3382)*(Inactives[Currently Inactive]),""),"")</f>
        <v/>
      </c>
      <c r="D3382" s="16" t="str" cm="1">
        <f t="array" aca="1" ref="D3382" ca="1">IFERROR(INDEX(_xlfn.TEXTSPLIT(E3382," "),1),"")</f>
        <v/>
      </c>
      <c r="E3382" s="15" t="str" cm="1">
        <f t="array" aca="1" ref="E3382" ca="1">IFERROR(_xlfn._xlws.FILTER(merged_ranks,(merged_end_dates=DATE(9999,12,31))*(merged_names=A3382)),"")</f>
        <v/>
      </c>
      <c r="F3382" s="17" t="str">
        <f ca="1">_xlfn.XLOOKUP(J3382,Promotions[Promo Key],Promotions[Promo Date],"")</f>
        <v/>
      </c>
      <c r="G3382" s="18" t="str">
        <f t="shared" ca="1" si="223"/>
        <v/>
      </c>
      <c r="H3382" s="18" t="str">
        <f t="shared" ca="1" si="222"/>
        <v/>
      </c>
      <c r="I3382" s="17" t="str">
        <f>_xlfn.XLOOKUP(A3382,Students[Full Name],Students[Starting Rank],"")</f>
        <v/>
      </c>
      <c r="J3382" s="15" t="str">
        <f t="shared" ca="1" si="224"/>
        <v xml:space="preserve">: </v>
      </c>
      <c r="K3382" s="16" t="str">
        <f>_xlfn.XLOOKUP(A3382,Students[Full Name],Students[Start Date],"")</f>
        <v/>
      </c>
      <c r="L3382" s="18">
        <f t="shared" ca="1" si="225"/>
        <v>-1</v>
      </c>
      <c r="M3382" s="18" cm="1">
        <f t="array" aca="1" ref="M3382" ca="1">SUMPRODUCT(Inactives[Days Inactive]*(Inactives[Student]=A3382))/365</f>
        <v>0</v>
      </c>
      <c r="N3382" s="18" t="str" cm="1">
        <f t="array" ref="N3382">IF(LEN($A3382)&gt;0,SUMPRODUCT(($A3382=merged_names)*(_xlfn.TEXTAFTER(N$2, "At ")=merged_belt_colours)*merged_months_at_rank),"")</f>
        <v/>
      </c>
      <c r="O3382" s="18" t="str" cm="1">
        <f t="array" ref="O3382">IF(LEN($A3382)&gt;0,SUMPRODUCT(($A3382=merged_names)*(_xlfn.TEXTAFTER(O$2, "At ")=merged_belt_colours)*merged_months_at_rank),"")</f>
        <v/>
      </c>
      <c r="P3382" s="18" t="str" cm="1">
        <f t="array" ref="P3382">IF(LEN($A3382)&gt;0,SUMPRODUCT(($A3382=merged_names)*(_xlfn.TEXTAFTER(P$2, "At ")=merged_belt_colours)*merged_months_at_rank),"")</f>
        <v/>
      </c>
      <c r="Q3382" s="18" t="str" cm="1">
        <f t="array" ref="Q3382">IF(LEN($A3382)&gt;0,SUMPRODUCT(($A3382=merged_names)*(_xlfn.TEXTAFTER(Q$2, "At ")=merged_belt_colours)*merged_months_at_rank),"")</f>
        <v/>
      </c>
      <c r="R3382" s="18" t="str" cm="1">
        <f t="array" ref="R3382">IF(LEN($A3382)&gt;0,SUMPRODUCT(($A3382=merged_names)*(_xlfn.TEXTAFTER(R$2, "At ")=merged_belt_colours)*merged_months_at_rank),"")</f>
        <v/>
      </c>
    </row>
    <row r="3383" spans="1:18" x14ac:dyDescent="0.25">
      <c r="A3383"/>
      <c r="B3383" s="15" t="str" cm="1">
        <f t="array" ref="B3383">IFERROR(IF(LEN(A3383)&gt;0, IF(SUMPRODUCT((Inactives[Key]=J3383)*(Inactives[Currently Inactive]))=1,"Inactive","Active"),""),"Active")</f>
        <v/>
      </c>
      <c r="C3383" s="16" t="str" cm="1">
        <f t="array" aca="1" ref="C3383" ca="1">IFERROR(_xlfn._xlws.FILTER(Inactives[Inactive On],(Inactives[Key]=J3383)*(Inactives[Currently Inactive]),""),"")</f>
        <v/>
      </c>
      <c r="D3383" s="16" t="str" cm="1">
        <f t="array" aca="1" ref="D3383" ca="1">IFERROR(INDEX(_xlfn.TEXTSPLIT(E3383," "),1),"")</f>
        <v/>
      </c>
      <c r="E3383" s="15" t="str" cm="1">
        <f t="array" aca="1" ref="E3383" ca="1">IFERROR(_xlfn._xlws.FILTER(merged_ranks,(merged_end_dates=DATE(9999,12,31))*(merged_names=A3383)),"")</f>
        <v/>
      </c>
      <c r="F3383" s="17" t="str">
        <f ca="1">_xlfn.XLOOKUP(J3383,Promotions[Promo Key],Promotions[Promo Date],"")</f>
        <v/>
      </c>
      <c r="G3383" s="18" t="str">
        <f t="shared" ca="1" si="223"/>
        <v/>
      </c>
      <c r="H3383" s="18" t="str">
        <f t="shared" ca="1" si="222"/>
        <v/>
      </c>
      <c r="I3383" s="17" t="str">
        <f>_xlfn.XLOOKUP(A3383,Students[Full Name],Students[Starting Rank],"")</f>
        <v/>
      </c>
      <c r="J3383" s="15" t="str">
        <f t="shared" ca="1" si="224"/>
        <v xml:space="preserve">: </v>
      </c>
      <c r="K3383" s="16" t="str">
        <f>_xlfn.XLOOKUP(A3383,Students[Full Name],Students[Start Date],"")</f>
        <v/>
      </c>
      <c r="L3383" s="18">
        <f t="shared" ca="1" si="225"/>
        <v>-1</v>
      </c>
      <c r="M3383" s="18" cm="1">
        <f t="array" aca="1" ref="M3383" ca="1">SUMPRODUCT(Inactives[Days Inactive]*(Inactives[Student]=A3383))/365</f>
        <v>0</v>
      </c>
      <c r="N3383" s="18" t="str" cm="1">
        <f t="array" ref="N3383">IF(LEN($A3383)&gt;0,SUMPRODUCT(($A3383=merged_names)*(_xlfn.TEXTAFTER(N$2, "At ")=merged_belt_colours)*merged_months_at_rank),"")</f>
        <v/>
      </c>
      <c r="O3383" s="18" t="str" cm="1">
        <f t="array" ref="O3383">IF(LEN($A3383)&gt;0,SUMPRODUCT(($A3383=merged_names)*(_xlfn.TEXTAFTER(O$2, "At ")=merged_belt_colours)*merged_months_at_rank),"")</f>
        <v/>
      </c>
      <c r="P3383" s="18" t="str" cm="1">
        <f t="array" ref="P3383">IF(LEN($A3383)&gt;0,SUMPRODUCT(($A3383=merged_names)*(_xlfn.TEXTAFTER(P$2, "At ")=merged_belt_colours)*merged_months_at_rank),"")</f>
        <v/>
      </c>
      <c r="Q3383" s="18" t="str" cm="1">
        <f t="array" ref="Q3383">IF(LEN($A3383)&gt;0,SUMPRODUCT(($A3383=merged_names)*(_xlfn.TEXTAFTER(Q$2, "At ")=merged_belt_colours)*merged_months_at_rank),"")</f>
        <v/>
      </c>
      <c r="R3383" s="18" t="str" cm="1">
        <f t="array" ref="R3383">IF(LEN($A3383)&gt;0,SUMPRODUCT(($A3383=merged_names)*(_xlfn.TEXTAFTER(R$2, "At ")=merged_belt_colours)*merged_months_at_rank),"")</f>
        <v/>
      </c>
    </row>
    <row r="3384" spans="1:18" x14ac:dyDescent="0.25">
      <c r="A3384"/>
      <c r="B3384" s="15" t="str" cm="1">
        <f t="array" ref="B3384">IFERROR(IF(LEN(A3384)&gt;0, IF(SUMPRODUCT((Inactives[Key]=J3384)*(Inactives[Currently Inactive]))=1,"Inactive","Active"),""),"Active")</f>
        <v/>
      </c>
      <c r="C3384" s="16" t="str" cm="1">
        <f t="array" aca="1" ref="C3384" ca="1">IFERROR(_xlfn._xlws.FILTER(Inactives[Inactive On],(Inactives[Key]=J3384)*(Inactives[Currently Inactive]),""),"")</f>
        <v/>
      </c>
      <c r="D3384" s="16" t="str" cm="1">
        <f t="array" aca="1" ref="D3384" ca="1">IFERROR(INDEX(_xlfn.TEXTSPLIT(E3384," "),1),"")</f>
        <v/>
      </c>
      <c r="E3384" s="15" t="str" cm="1">
        <f t="array" aca="1" ref="E3384" ca="1">IFERROR(_xlfn._xlws.FILTER(merged_ranks,(merged_end_dates=DATE(9999,12,31))*(merged_names=A3384)),"")</f>
        <v/>
      </c>
      <c r="F3384" s="17" t="str">
        <f ca="1">_xlfn.XLOOKUP(J3384,Promotions[Promo Key],Promotions[Promo Date],"")</f>
        <v/>
      </c>
      <c r="G3384" s="18" t="str">
        <f t="shared" ca="1" si="223"/>
        <v/>
      </c>
      <c r="H3384" s="18" t="str">
        <f t="shared" ca="1" si="222"/>
        <v/>
      </c>
      <c r="I3384" s="17" t="str">
        <f>_xlfn.XLOOKUP(A3384,Students[Full Name],Students[Starting Rank],"")</f>
        <v/>
      </c>
      <c r="J3384" s="15" t="str">
        <f t="shared" ca="1" si="224"/>
        <v xml:space="preserve">: </v>
      </c>
      <c r="K3384" s="16" t="str">
        <f>_xlfn.XLOOKUP(A3384,Students[Full Name],Students[Start Date],"")</f>
        <v/>
      </c>
      <c r="L3384" s="18">
        <f t="shared" ca="1" si="225"/>
        <v>-1</v>
      </c>
      <c r="M3384" s="18" cm="1">
        <f t="array" aca="1" ref="M3384" ca="1">SUMPRODUCT(Inactives[Days Inactive]*(Inactives[Student]=A3384))/365</f>
        <v>0</v>
      </c>
      <c r="N3384" s="18" t="str" cm="1">
        <f t="array" ref="N3384">IF(LEN($A3384)&gt;0,SUMPRODUCT(($A3384=merged_names)*(_xlfn.TEXTAFTER(N$2, "At ")=merged_belt_colours)*merged_months_at_rank),"")</f>
        <v/>
      </c>
      <c r="O3384" s="18" t="str" cm="1">
        <f t="array" ref="O3384">IF(LEN($A3384)&gt;0,SUMPRODUCT(($A3384=merged_names)*(_xlfn.TEXTAFTER(O$2, "At ")=merged_belt_colours)*merged_months_at_rank),"")</f>
        <v/>
      </c>
      <c r="P3384" s="18" t="str" cm="1">
        <f t="array" ref="P3384">IF(LEN($A3384)&gt;0,SUMPRODUCT(($A3384=merged_names)*(_xlfn.TEXTAFTER(P$2, "At ")=merged_belt_colours)*merged_months_at_rank),"")</f>
        <v/>
      </c>
      <c r="Q3384" s="18" t="str" cm="1">
        <f t="array" ref="Q3384">IF(LEN($A3384)&gt;0,SUMPRODUCT(($A3384=merged_names)*(_xlfn.TEXTAFTER(Q$2, "At ")=merged_belt_colours)*merged_months_at_rank),"")</f>
        <v/>
      </c>
      <c r="R3384" s="18" t="str" cm="1">
        <f t="array" ref="R3384">IF(LEN($A3384)&gt;0,SUMPRODUCT(($A3384=merged_names)*(_xlfn.TEXTAFTER(R$2, "At ")=merged_belt_colours)*merged_months_at_rank),"")</f>
        <v/>
      </c>
    </row>
    <row r="3385" spans="1:18" x14ac:dyDescent="0.25">
      <c r="A3385"/>
      <c r="B3385" s="15" t="str" cm="1">
        <f t="array" ref="B3385">IFERROR(IF(LEN(A3385)&gt;0, IF(SUMPRODUCT((Inactives[Key]=J3385)*(Inactives[Currently Inactive]))=1,"Inactive","Active"),""),"Active")</f>
        <v/>
      </c>
      <c r="C3385" s="16" t="str" cm="1">
        <f t="array" aca="1" ref="C3385" ca="1">IFERROR(_xlfn._xlws.FILTER(Inactives[Inactive On],(Inactives[Key]=J3385)*(Inactives[Currently Inactive]),""),"")</f>
        <v/>
      </c>
      <c r="D3385" s="16" t="str" cm="1">
        <f t="array" aca="1" ref="D3385" ca="1">IFERROR(INDEX(_xlfn.TEXTSPLIT(E3385," "),1),"")</f>
        <v/>
      </c>
      <c r="E3385" s="15" t="str" cm="1">
        <f t="array" aca="1" ref="E3385" ca="1">IFERROR(_xlfn._xlws.FILTER(merged_ranks,(merged_end_dates=DATE(9999,12,31))*(merged_names=A3385)),"")</f>
        <v/>
      </c>
      <c r="F3385" s="17" t="str">
        <f ca="1">_xlfn.XLOOKUP(J3385,Promotions[Promo Key],Promotions[Promo Date],"")</f>
        <v/>
      </c>
      <c r="G3385" s="18" t="str">
        <f t="shared" ca="1" si="223"/>
        <v/>
      </c>
      <c r="H3385" s="18" t="str">
        <f t="shared" ca="1" si="222"/>
        <v/>
      </c>
      <c r="I3385" s="17" t="str">
        <f>_xlfn.XLOOKUP(A3385,Students[Full Name],Students[Starting Rank],"")</f>
        <v/>
      </c>
      <c r="J3385" s="15" t="str">
        <f t="shared" ca="1" si="224"/>
        <v xml:space="preserve">: </v>
      </c>
      <c r="K3385" s="16" t="str">
        <f>_xlfn.XLOOKUP(A3385,Students[Full Name],Students[Start Date],"")</f>
        <v/>
      </c>
      <c r="L3385" s="18">
        <f t="shared" ca="1" si="225"/>
        <v>-1</v>
      </c>
      <c r="M3385" s="18" cm="1">
        <f t="array" aca="1" ref="M3385" ca="1">SUMPRODUCT(Inactives[Days Inactive]*(Inactives[Student]=A3385))/365</f>
        <v>0</v>
      </c>
      <c r="N3385" s="18" t="str" cm="1">
        <f t="array" ref="N3385">IF(LEN($A3385)&gt;0,SUMPRODUCT(($A3385=merged_names)*(_xlfn.TEXTAFTER(N$2, "At ")=merged_belt_colours)*merged_months_at_rank),"")</f>
        <v/>
      </c>
      <c r="O3385" s="18" t="str" cm="1">
        <f t="array" ref="O3385">IF(LEN($A3385)&gt;0,SUMPRODUCT(($A3385=merged_names)*(_xlfn.TEXTAFTER(O$2, "At ")=merged_belt_colours)*merged_months_at_rank),"")</f>
        <v/>
      </c>
      <c r="P3385" s="18" t="str" cm="1">
        <f t="array" ref="P3385">IF(LEN($A3385)&gt;0,SUMPRODUCT(($A3385=merged_names)*(_xlfn.TEXTAFTER(P$2, "At ")=merged_belt_colours)*merged_months_at_rank),"")</f>
        <v/>
      </c>
      <c r="Q3385" s="18" t="str" cm="1">
        <f t="array" ref="Q3385">IF(LEN($A3385)&gt;0,SUMPRODUCT(($A3385=merged_names)*(_xlfn.TEXTAFTER(Q$2, "At ")=merged_belt_colours)*merged_months_at_rank),"")</f>
        <v/>
      </c>
      <c r="R3385" s="18" t="str" cm="1">
        <f t="array" ref="R3385">IF(LEN($A3385)&gt;0,SUMPRODUCT(($A3385=merged_names)*(_xlfn.TEXTAFTER(R$2, "At ")=merged_belt_colours)*merged_months_at_rank),"")</f>
        <v/>
      </c>
    </row>
    <row r="3386" spans="1:18" x14ac:dyDescent="0.25">
      <c r="A3386"/>
      <c r="B3386" s="15" t="str" cm="1">
        <f t="array" ref="B3386">IFERROR(IF(LEN(A3386)&gt;0, IF(SUMPRODUCT((Inactives[Key]=J3386)*(Inactives[Currently Inactive]))=1,"Inactive","Active"),""),"Active")</f>
        <v/>
      </c>
      <c r="C3386" s="16" t="str" cm="1">
        <f t="array" aca="1" ref="C3386" ca="1">IFERROR(_xlfn._xlws.FILTER(Inactives[Inactive On],(Inactives[Key]=J3386)*(Inactives[Currently Inactive]),""),"")</f>
        <v/>
      </c>
      <c r="D3386" s="16" t="str" cm="1">
        <f t="array" aca="1" ref="D3386" ca="1">IFERROR(INDEX(_xlfn.TEXTSPLIT(E3386," "),1),"")</f>
        <v/>
      </c>
      <c r="E3386" s="15" t="str" cm="1">
        <f t="array" aca="1" ref="E3386" ca="1">IFERROR(_xlfn._xlws.FILTER(merged_ranks,(merged_end_dates=DATE(9999,12,31))*(merged_names=A3386)),"")</f>
        <v/>
      </c>
      <c r="F3386" s="17" t="str">
        <f ca="1">_xlfn.XLOOKUP(J3386,Promotions[Promo Key],Promotions[Promo Date],"")</f>
        <v/>
      </c>
      <c r="G3386" s="18" t="str">
        <f t="shared" ca="1" si="223"/>
        <v/>
      </c>
      <c r="H3386" s="18" t="str">
        <f t="shared" ca="1" si="222"/>
        <v/>
      </c>
      <c r="I3386" s="17" t="str">
        <f>_xlfn.XLOOKUP(A3386,Students[Full Name],Students[Starting Rank],"")</f>
        <v/>
      </c>
      <c r="J3386" s="15" t="str">
        <f t="shared" ca="1" si="224"/>
        <v xml:space="preserve">: </v>
      </c>
      <c r="K3386" s="16" t="str">
        <f>_xlfn.XLOOKUP(A3386,Students[Full Name],Students[Start Date],"")</f>
        <v/>
      </c>
      <c r="L3386" s="18">
        <f t="shared" ca="1" si="225"/>
        <v>-1</v>
      </c>
      <c r="M3386" s="18" cm="1">
        <f t="array" aca="1" ref="M3386" ca="1">SUMPRODUCT(Inactives[Days Inactive]*(Inactives[Student]=A3386))/365</f>
        <v>0</v>
      </c>
      <c r="N3386" s="18" t="str" cm="1">
        <f t="array" ref="N3386">IF(LEN($A3386)&gt;0,SUMPRODUCT(($A3386=merged_names)*(_xlfn.TEXTAFTER(N$2, "At ")=merged_belt_colours)*merged_months_at_rank),"")</f>
        <v/>
      </c>
      <c r="O3386" s="18" t="str" cm="1">
        <f t="array" ref="O3386">IF(LEN($A3386)&gt;0,SUMPRODUCT(($A3386=merged_names)*(_xlfn.TEXTAFTER(O$2, "At ")=merged_belt_colours)*merged_months_at_rank),"")</f>
        <v/>
      </c>
      <c r="P3386" s="18" t="str" cm="1">
        <f t="array" ref="P3386">IF(LEN($A3386)&gt;0,SUMPRODUCT(($A3386=merged_names)*(_xlfn.TEXTAFTER(P$2, "At ")=merged_belt_colours)*merged_months_at_rank),"")</f>
        <v/>
      </c>
      <c r="Q3386" s="18" t="str" cm="1">
        <f t="array" ref="Q3386">IF(LEN($A3386)&gt;0,SUMPRODUCT(($A3386=merged_names)*(_xlfn.TEXTAFTER(Q$2, "At ")=merged_belt_colours)*merged_months_at_rank),"")</f>
        <v/>
      </c>
      <c r="R3386" s="18" t="str" cm="1">
        <f t="array" ref="R3386">IF(LEN($A3386)&gt;0,SUMPRODUCT(($A3386=merged_names)*(_xlfn.TEXTAFTER(R$2, "At ")=merged_belt_colours)*merged_months_at_rank),"")</f>
        <v/>
      </c>
    </row>
    <row r="3387" spans="1:18" x14ac:dyDescent="0.25">
      <c r="A3387"/>
      <c r="B3387" s="15" t="str" cm="1">
        <f t="array" ref="B3387">IFERROR(IF(LEN(A3387)&gt;0, IF(SUMPRODUCT((Inactives[Key]=J3387)*(Inactives[Currently Inactive]))=1,"Inactive","Active"),""),"Active")</f>
        <v/>
      </c>
      <c r="C3387" s="16" t="str" cm="1">
        <f t="array" aca="1" ref="C3387" ca="1">IFERROR(_xlfn._xlws.FILTER(Inactives[Inactive On],(Inactives[Key]=J3387)*(Inactives[Currently Inactive]),""),"")</f>
        <v/>
      </c>
      <c r="D3387" s="16" t="str" cm="1">
        <f t="array" aca="1" ref="D3387" ca="1">IFERROR(INDEX(_xlfn.TEXTSPLIT(E3387," "),1),"")</f>
        <v/>
      </c>
      <c r="E3387" s="15" t="str" cm="1">
        <f t="array" aca="1" ref="E3387" ca="1">IFERROR(_xlfn._xlws.FILTER(merged_ranks,(merged_end_dates=DATE(9999,12,31))*(merged_names=A3387)),"")</f>
        <v/>
      </c>
      <c r="F3387" s="17" t="str">
        <f ca="1">_xlfn.XLOOKUP(J3387,Promotions[Promo Key],Promotions[Promo Date],"")</f>
        <v/>
      </c>
      <c r="G3387" s="18" t="str">
        <f t="shared" ca="1" si="223"/>
        <v/>
      </c>
      <c r="H3387" s="18" t="str">
        <f t="shared" ca="1" si="222"/>
        <v/>
      </c>
      <c r="I3387" s="17" t="str">
        <f>_xlfn.XLOOKUP(A3387,Students[Full Name],Students[Starting Rank],"")</f>
        <v/>
      </c>
      <c r="J3387" s="15" t="str">
        <f t="shared" ca="1" si="224"/>
        <v xml:space="preserve">: </v>
      </c>
      <c r="K3387" s="16" t="str">
        <f>_xlfn.XLOOKUP(A3387,Students[Full Name],Students[Start Date],"")</f>
        <v/>
      </c>
      <c r="L3387" s="18">
        <f t="shared" ca="1" si="225"/>
        <v>-1</v>
      </c>
      <c r="M3387" s="18" cm="1">
        <f t="array" aca="1" ref="M3387" ca="1">SUMPRODUCT(Inactives[Days Inactive]*(Inactives[Student]=A3387))/365</f>
        <v>0</v>
      </c>
      <c r="N3387" s="18" t="str" cm="1">
        <f t="array" ref="N3387">IF(LEN($A3387)&gt;0,SUMPRODUCT(($A3387=merged_names)*(_xlfn.TEXTAFTER(N$2, "At ")=merged_belt_colours)*merged_months_at_rank),"")</f>
        <v/>
      </c>
      <c r="O3387" s="18" t="str" cm="1">
        <f t="array" ref="O3387">IF(LEN($A3387)&gt;0,SUMPRODUCT(($A3387=merged_names)*(_xlfn.TEXTAFTER(O$2, "At ")=merged_belt_colours)*merged_months_at_rank),"")</f>
        <v/>
      </c>
      <c r="P3387" s="18" t="str" cm="1">
        <f t="array" ref="P3387">IF(LEN($A3387)&gt;0,SUMPRODUCT(($A3387=merged_names)*(_xlfn.TEXTAFTER(P$2, "At ")=merged_belt_colours)*merged_months_at_rank),"")</f>
        <v/>
      </c>
      <c r="Q3387" s="18" t="str" cm="1">
        <f t="array" ref="Q3387">IF(LEN($A3387)&gt;0,SUMPRODUCT(($A3387=merged_names)*(_xlfn.TEXTAFTER(Q$2, "At ")=merged_belt_colours)*merged_months_at_rank),"")</f>
        <v/>
      </c>
      <c r="R3387" s="18" t="str" cm="1">
        <f t="array" ref="R3387">IF(LEN($A3387)&gt;0,SUMPRODUCT(($A3387=merged_names)*(_xlfn.TEXTAFTER(R$2, "At ")=merged_belt_colours)*merged_months_at_rank),"")</f>
        <v/>
      </c>
    </row>
    <row r="3388" spans="1:18" x14ac:dyDescent="0.25">
      <c r="A3388"/>
      <c r="B3388" s="15" t="str" cm="1">
        <f t="array" ref="B3388">IFERROR(IF(LEN(A3388)&gt;0, IF(SUMPRODUCT((Inactives[Key]=J3388)*(Inactives[Currently Inactive]))=1,"Inactive","Active"),""),"Active")</f>
        <v/>
      </c>
      <c r="C3388" s="16" t="str" cm="1">
        <f t="array" aca="1" ref="C3388" ca="1">IFERROR(_xlfn._xlws.FILTER(Inactives[Inactive On],(Inactives[Key]=J3388)*(Inactives[Currently Inactive]),""),"")</f>
        <v/>
      </c>
      <c r="D3388" s="16" t="str" cm="1">
        <f t="array" aca="1" ref="D3388" ca="1">IFERROR(INDEX(_xlfn.TEXTSPLIT(E3388," "),1),"")</f>
        <v/>
      </c>
      <c r="E3388" s="15" t="str" cm="1">
        <f t="array" aca="1" ref="E3388" ca="1">IFERROR(_xlfn._xlws.FILTER(merged_ranks,(merged_end_dates=DATE(9999,12,31))*(merged_names=A3388)),"")</f>
        <v/>
      </c>
      <c r="F3388" s="17" t="str">
        <f ca="1">_xlfn.XLOOKUP(J3388,Promotions[Promo Key],Promotions[Promo Date],"")</f>
        <v/>
      </c>
      <c r="G3388" s="18" t="str">
        <f t="shared" ca="1" si="223"/>
        <v/>
      </c>
      <c r="H3388" s="18" t="str">
        <f t="shared" ca="1" si="222"/>
        <v/>
      </c>
      <c r="I3388" s="17" t="str">
        <f>_xlfn.XLOOKUP(A3388,Students[Full Name],Students[Starting Rank],"")</f>
        <v/>
      </c>
      <c r="J3388" s="15" t="str">
        <f t="shared" ca="1" si="224"/>
        <v xml:space="preserve">: </v>
      </c>
      <c r="K3388" s="16" t="str">
        <f>_xlfn.XLOOKUP(A3388,Students[Full Name],Students[Start Date],"")</f>
        <v/>
      </c>
      <c r="L3388" s="18">
        <f t="shared" ca="1" si="225"/>
        <v>-1</v>
      </c>
      <c r="M3388" s="18" cm="1">
        <f t="array" aca="1" ref="M3388" ca="1">SUMPRODUCT(Inactives[Days Inactive]*(Inactives[Student]=A3388))/365</f>
        <v>0</v>
      </c>
      <c r="N3388" s="18" t="str" cm="1">
        <f t="array" ref="N3388">IF(LEN($A3388)&gt;0,SUMPRODUCT(($A3388=merged_names)*(_xlfn.TEXTAFTER(N$2, "At ")=merged_belt_colours)*merged_months_at_rank),"")</f>
        <v/>
      </c>
      <c r="O3388" s="18" t="str" cm="1">
        <f t="array" ref="O3388">IF(LEN($A3388)&gt;0,SUMPRODUCT(($A3388=merged_names)*(_xlfn.TEXTAFTER(O$2, "At ")=merged_belt_colours)*merged_months_at_rank),"")</f>
        <v/>
      </c>
      <c r="P3388" s="18" t="str" cm="1">
        <f t="array" ref="P3388">IF(LEN($A3388)&gt;0,SUMPRODUCT(($A3388=merged_names)*(_xlfn.TEXTAFTER(P$2, "At ")=merged_belt_colours)*merged_months_at_rank),"")</f>
        <v/>
      </c>
      <c r="Q3388" s="18" t="str" cm="1">
        <f t="array" ref="Q3388">IF(LEN($A3388)&gt;0,SUMPRODUCT(($A3388=merged_names)*(_xlfn.TEXTAFTER(Q$2, "At ")=merged_belt_colours)*merged_months_at_rank),"")</f>
        <v/>
      </c>
      <c r="R3388" s="18" t="str" cm="1">
        <f t="array" ref="R3388">IF(LEN($A3388)&gt;0,SUMPRODUCT(($A3388=merged_names)*(_xlfn.TEXTAFTER(R$2, "At ")=merged_belt_colours)*merged_months_at_rank),"")</f>
        <v/>
      </c>
    </row>
    <row r="3389" spans="1:18" x14ac:dyDescent="0.25">
      <c r="A3389"/>
      <c r="B3389" s="15" t="str" cm="1">
        <f t="array" ref="B3389">IFERROR(IF(LEN(A3389)&gt;0, IF(SUMPRODUCT((Inactives[Key]=J3389)*(Inactives[Currently Inactive]))=1,"Inactive","Active"),""),"Active")</f>
        <v/>
      </c>
      <c r="C3389" s="16" t="str" cm="1">
        <f t="array" aca="1" ref="C3389" ca="1">IFERROR(_xlfn._xlws.FILTER(Inactives[Inactive On],(Inactives[Key]=J3389)*(Inactives[Currently Inactive]),""),"")</f>
        <v/>
      </c>
      <c r="D3389" s="16" t="str" cm="1">
        <f t="array" aca="1" ref="D3389" ca="1">IFERROR(INDEX(_xlfn.TEXTSPLIT(E3389," "),1),"")</f>
        <v/>
      </c>
      <c r="E3389" s="15" t="str" cm="1">
        <f t="array" aca="1" ref="E3389" ca="1">IFERROR(_xlfn._xlws.FILTER(merged_ranks,(merged_end_dates=DATE(9999,12,31))*(merged_names=A3389)),"")</f>
        <v/>
      </c>
      <c r="F3389" s="17" t="str">
        <f ca="1">_xlfn.XLOOKUP(J3389,Promotions[Promo Key],Promotions[Promo Date],"")</f>
        <v/>
      </c>
      <c r="G3389" s="18" t="str">
        <f t="shared" ca="1" si="223"/>
        <v/>
      </c>
      <c r="H3389" s="18" t="str">
        <f t="shared" ca="1" si="222"/>
        <v/>
      </c>
      <c r="I3389" s="17" t="str">
        <f>_xlfn.XLOOKUP(A3389,Students[Full Name],Students[Starting Rank],"")</f>
        <v/>
      </c>
      <c r="J3389" s="15" t="str">
        <f t="shared" ca="1" si="224"/>
        <v xml:space="preserve">: </v>
      </c>
      <c r="K3389" s="16" t="str">
        <f>_xlfn.XLOOKUP(A3389,Students[Full Name],Students[Start Date],"")</f>
        <v/>
      </c>
      <c r="L3389" s="18">
        <f t="shared" ca="1" si="225"/>
        <v>-1</v>
      </c>
      <c r="M3389" s="18" cm="1">
        <f t="array" aca="1" ref="M3389" ca="1">SUMPRODUCT(Inactives[Days Inactive]*(Inactives[Student]=A3389))/365</f>
        <v>0</v>
      </c>
      <c r="N3389" s="18" t="str" cm="1">
        <f t="array" ref="N3389">IF(LEN($A3389)&gt;0,SUMPRODUCT(($A3389=merged_names)*(_xlfn.TEXTAFTER(N$2, "At ")=merged_belt_colours)*merged_months_at_rank),"")</f>
        <v/>
      </c>
      <c r="O3389" s="18" t="str" cm="1">
        <f t="array" ref="O3389">IF(LEN($A3389)&gt;0,SUMPRODUCT(($A3389=merged_names)*(_xlfn.TEXTAFTER(O$2, "At ")=merged_belt_colours)*merged_months_at_rank),"")</f>
        <v/>
      </c>
      <c r="P3389" s="18" t="str" cm="1">
        <f t="array" ref="P3389">IF(LEN($A3389)&gt;0,SUMPRODUCT(($A3389=merged_names)*(_xlfn.TEXTAFTER(P$2, "At ")=merged_belt_colours)*merged_months_at_rank),"")</f>
        <v/>
      </c>
      <c r="Q3389" s="18" t="str" cm="1">
        <f t="array" ref="Q3389">IF(LEN($A3389)&gt;0,SUMPRODUCT(($A3389=merged_names)*(_xlfn.TEXTAFTER(Q$2, "At ")=merged_belt_colours)*merged_months_at_rank),"")</f>
        <v/>
      </c>
      <c r="R3389" s="18" t="str" cm="1">
        <f t="array" ref="R3389">IF(LEN($A3389)&gt;0,SUMPRODUCT(($A3389=merged_names)*(_xlfn.TEXTAFTER(R$2, "At ")=merged_belt_colours)*merged_months_at_rank),"")</f>
        <v/>
      </c>
    </row>
    <row r="3390" spans="1:18" x14ac:dyDescent="0.25">
      <c r="A3390"/>
      <c r="B3390" s="15" t="str" cm="1">
        <f t="array" ref="B3390">IFERROR(IF(LEN(A3390)&gt;0, IF(SUMPRODUCT((Inactives[Key]=J3390)*(Inactives[Currently Inactive]))=1,"Inactive","Active"),""),"Active")</f>
        <v/>
      </c>
      <c r="C3390" s="16" t="str" cm="1">
        <f t="array" aca="1" ref="C3390" ca="1">IFERROR(_xlfn._xlws.FILTER(Inactives[Inactive On],(Inactives[Key]=J3390)*(Inactives[Currently Inactive]),""),"")</f>
        <v/>
      </c>
      <c r="D3390" s="16" t="str" cm="1">
        <f t="array" aca="1" ref="D3390" ca="1">IFERROR(INDEX(_xlfn.TEXTSPLIT(E3390," "),1),"")</f>
        <v/>
      </c>
      <c r="E3390" s="15" t="str" cm="1">
        <f t="array" aca="1" ref="E3390" ca="1">IFERROR(_xlfn._xlws.FILTER(merged_ranks,(merged_end_dates=DATE(9999,12,31))*(merged_names=A3390)),"")</f>
        <v/>
      </c>
      <c r="F3390" s="17" t="str">
        <f ca="1">_xlfn.XLOOKUP(J3390,Promotions[Promo Key],Promotions[Promo Date],"")</f>
        <v/>
      </c>
      <c r="G3390" s="18" t="str">
        <f t="shared" ca="1" si="223"/>
        <v/>
      </c>
      <c r="H3390" s="18" t="str">
        <f t="shared" ca="1" si="222"/>
        <v/>
      </c>
      <c r="I3390" s="17" t="str">
        <f>_xlfn.XLOOKUP(A3390,Students[Full Name],Students[Starting Rank],"")</f>
        <v/>
      </c>
      <c r="J3390" s="15" t="str">
        <f t="shared" ca="1" si="224"/>
        <v xml:space="preserve">: </v>
      </c>
      <c r="K3390" s="16" t="str">
        <f>_xlfn.XLOOKUP(A3390,Students[Full Name],Students[Start Date],"")</f>
        <v/>
      </c>
      <c r="L3390" s="18">
        <f t="shared" ca="1" si="225"/>
        <v>-1</v>
      </c>
      <c r="M3390" s="18" cm="1">
        <f t="array" aca="1" ref="M3390" ca="1">SUMPRODUCT(Inactives[Days Inactive]*(Inactives[Student]=A3390))/365</f>
        <v>0</v>
      </c>
      <c r="N3390" s="18" t="str" cm="1">
        <f t="array" ref="N3390">IF(LEN($A3390)&gt;0,SUMPRODUCT(($A3390=merged_names)*(_xlfn.TEXTAFTER(N$2, "At ")=merged_belt_colours)*merged_months_at_rank),"")</f>
        <v/>
      </c>
      <c r="O3390" s="18" t="str" cm="1">
        <f t="array" ref="O3390">IF(LEN($A3390)&gt;0,SUMPRODUCT(($A3390=merged_names)*(_xlfn.TEXTAFTER(O$2, "At ")=merged_belt_colours)*merged_months_at_rank),"")</f>
        <v/>
      </c>
      <c r="P3390" s="18" t="str" cm="1">
        <f t="array" ref="P3390">IF(LEN($A3390)&gt;0,SUMPRODUCT(($A3390=merged_names)*(_xlfn.TEXTAFTER(P$2, "At ")=merged_belt_colours)*merged_months_at_rank),"")</f>
        <v/>
      </c>
      <c r="Q3390" s="18" t="str" cm="1">
        <f t="array" ref="Q3390">IF(LEN($A3390)&gt;0,SUMPRODUCT(($A3390=merged_names)*(_xlfn.TEXTAFTER(Q$2, "At ")=merged_belt_colours)*merged_months_at_rank),"")</f>
        <v/>
      </c>
      <c r="R3390" s="18" t="str" cm="1">
        <f t="array" ref="R3390">IF(LEN($A3390)&gt;0,SUMPRODUCT(($A3390=merged_names)*(_xlfn.TEXTAFTER(R$2, "At ")=merged_belt_colours)*merged_months_at_rank),"")</f>
        <v/>
      </c>
    </row>
    <row r="3391" spans="1:18" x14ac:dyDescent="0.25">
      <c r="A3391"/>
      <c r="B3391" s="15" t="str" cm="1">
        <f t="array" ref="B3391">IFERROR(IF(LEN(A3391)&gt;0, IF(SUMPRODUCT((Inactives[Key]=J3391)*(Inactives[Currently Inactive]))=1,"Inactive","Active"),""),"Active")</f>
        <v/>
      </c>
      <c r="C3391" s="16" t="str" cm="1">
        <f t="array" aca="1" ref="C3391" ca="1">IFERROR(_xlfn._xlws.FILTER(Inactives[Inactive On],(Inactives[Key]=J3391)*(Inactives[Currently Inactive]),""),"")</f>
        <v/>
      </c>
      <c r="D3391" s="16" t="str" cm="1">
        <f t="array" aca="1" ref="D3391" ca="1">IFERROR(INDEX(_xlfn.TEXTSPLIT(E3391," "),1),"")</f>
        <v/>
      </c>
      <c r="E3391" s="15" t="str" cm="1">
        <f t="array" aca="1" ref="E3391" ca="1">IFERROR(_xlfn._xlws.FILTER(merged_ranks,(merged_end_dates=DATE(9999,12,31))*(merged_names=A3391)),"")</f>
        <v/>
      </c>
      <c r="F3391" s="17" t="str">
        <f ca="1">_xlfn.XLOOKUP(J3391,Promotions[Promo Key],Promotions[Promo Date],"")</f>
        <v/>
      </c>
      <c r="G3391" s="18" t="str">
        <f t="shared" ca="1" si="223"/>
        <v/>
      </c>
      <c r="H3391" s="18" t="str">
        <f t="shared" ca="1" si="222"/>
        <v/>
      </c>
      <c r="I3391" s="17" t="str">
        <f>_xlfn.XLOOKUP(A3391,Students[Full Name],Students[Starting Rank],"")</f>
        <v/>
      </c>
      <c r="J3391" s="15" t="str">
        <f t="shared" ca="1" si="224"/>
        <v xml:space="preserve">: </v>
      </c>
      <c r="K3391" s="16" t="str">
        <f>_xlfn.XLOOKUP(A3391,Students[Full Name],Students[Start Date],"")</f>
        <v/>
      </c>
      <c r="L3391" s="18">
        <f t="shared" ca="1" si="225"/>
        <v>-1</v>
      </c>
      <c r="M3391" s="18" cm="1">
        <f t="array" aca="1" ref="M3391" ca="1">SUMPRODUCT(Inactives[Days Inactive]*(Inactives[Student]=A3391))/365</f>
        <v>0</v>
      </c>
      <c r="N3391" s="18" t="str" cm="1">
        <f t="array" ref="N3391">IF(LEN($A3391)&gt;0,SUMPRODUCT(($A3391=merged_names)*(_xlfn.TEXTAFTER(N$2, "At ")=merged_belt_colours)*merged_months_at_rank),"")</f>
        <v/>
      </c>
      <c r="O3391" s="18" t="str" cm="1">
        <f t="array" ref="O3391">IF(LEN($A3391)&gt;0,SUMPRODUCT(($A3391=merged_names)*(_xlfn.TEXTAFTER(O$2, "At ")=merged_belt_colours)*merged_months_at_rank),"")</f>
        <v/>
      </c>
      <c r="P3391" s="18" t="str" cm="1">
        <f t="array" ref="P3391">IF(LEN($A3391)&gt;0,SUMPRODUCT(($A3391=merged_names)*(_xlfn.TEXTAFTER(P$2, "At ")=merged_belt_colours)*merged_months_at_rank),"")</f>
        <v/>
      </c>
      <c r="Q3391" s="18" t="str" cm="1">
        <f t="array" ref="Q3391">IF(LEN($A3391)&gt;0,SUMPRODUCT(($A3391=merged_names)*(_xlfn.TEXTAFTER(Q$2, "At ")=merged_belt_colours)*merged_months_at_rank),"")</f>
        <v/>
      </c>
      <c r="R3391" s="18" t="str" cm="1">
        <f t="array" ref="R3391">IF(LEN($A3391)&gt;0,SUMPRODUCT(($A3391=merged_names)*(_xlfn.TEXTAFTER(R$2, "At ")=merged_belt_colours)*merged_months_at_rank),"")</f>
        <v/>
      </c>
    </row>
    <row r="3392" spans="1:18" x14ac:dyDescent="0.25">
      <c r="A3392"/>
      <c r="B3392" s="15" t="str" cm="1">
        <f t="array" ref="B3392">IFERROR(IF(LEN(A3392)&gt;0, IF(SUMPRODUCT((Inactives[Key]=J3392)*(Inactives[Currently Inactive]))=1,"Inactive","Active"),""),"Active")</f>
        <v/>
      </c>
      <c r="C3392" s="16" t="str" cm="1">
        <f t="array" aca="1" ref="C3392" ca="1">IFERROR(_xlfn._xlws.FILTER(Inactives[Inactive On],(Inactives[Key]=J3392)*(Inactives[Currently Inactive]),""),"")</f>
        <v/>
      </c>
      <c r="D3392" s="16" t="str" cm="1">
        <f t="array" aca="1" ref="D3392" ca="1">IFERROR(INDEX(_xlfn.TEXTSPLIT(E3392," "),1),"")</f>
        <v/>
      </c>
      <c r="E3392" s="15" t="str" cm="1">
        <f t="array" aca="1" ref="E3392" ca="1">IFERROR(_xlfn._xlws.FILTER(merged_ranks,(merged_end_dates=DATE(9999,12,31))*(merged_names=A3392)),"")</f>
        <v/>
      </c>
      <c r="F3392" s="17" t="str">
        <f ca="1">_xlfn.XLOOKUP(J3392,Promotions[Promo Key],Promotions[Promo Date],"")</f>
        <v/>
      </c>
      <c r="G3392" s="18" t="str">
        <f t="shared" ca="1" si="223"/>
        <v/>
      </c>
      <c r="H3392" s="18" t="str">
        <f t="shared" ca="1" si="222"/>
        <v/>
      </c>
      <c r="I3392" s="17" t="str">
        <f>_xlfn.XLOOKUP(A3392,Students[Full Name],Students[Starting Rank],"")</f>
        <v/>
      </c>
      <c r="J3392" s="15" t="str">
        <f t="shared" ca="1" si="224"/>
        <v xml:space="preserve">: </v>
      </c>
      <c r="K3392" s="16" t="str">
        <f>_xlfn.XLOOKUP(A3392,Students[Full Name],Students[Start Date],"")</f>
        <v/>
      </c>
      <c r="L3392" s="18">
        <f t="shared" ca="1" si="225"/>
        <v>-1</v>
      </c>
      <c r="M3392" s="18" cm="1">
        <f t="array" aca="1" ref="M3392" ca="1">SUMPRODUCT(Inactives[Days Inactive]*(Inactives[Student]=A3392))/365</f>
        <v>0</v>
      </c>
      <c r="N3392" s="18" t="str" cm="1">
        <f t="array" ref="N3392">IF(LEN($A3392)&gt;0,SUMPRODUCT(($A3392=merged_names)*(_xlfn.TEXTAFTER(N$2, "At ")=merged_belt_colours)*merged_months_at_rank),"")</f>
        <v/>
      </c>
      <c r="O3392" s="18" t="str" cm="1">
        <f t="array" ref="O3392">IF(LEN($A3392)&gt;0,SUMPRODUCT(($A3392=merged_names)*(_xlfn.TEXTAFTER(O$2, "At ")=merged_belt_colours)*merged_months_at_rank),"")</f>
        <v/>
      </c>
      <c r="P3392" s="18" t="str" cm="1">
        <f t="array" ref="P3392">IF(LEN($A3392)&gt;0,SUMPRODUCT(($A3392=merged_names)*(_xlfn.TEXTAFTER(P$2, "At ")=merged_belt_colours)*merged_months_at_rank),"")</f>
        <v/>
      </c>
      <c r="Q3392" s="18" t="str" cm="1">
        <f t="array" ref="Q3392">IF(LEN($A3392)&gt;0,SUMPRODUCT(($A3392=merged_names)*(_xlfn.TEXTAFTER(Q$2, "At ")=merged_belt_colours)*merged_months_at_rank),"")</f>
        <v/>
      </c>
      <c r="R3392" s="18" t="str" cm="1">
        <f t="array" ref="R3392">IF(LEN($A3392)&gt;0,SUMPRODUCT(($A3392=merged_names)*(_xlfn.TEXTAFTER(R$2, "At ")=merged_belt_colours)*merged_months_at_rank),"")</f>
        <v/>
      </c>
    </row>
    <row r="3393" spans="1:18" x14ac:dyDescent="0.25">
      <c r="A3393"/>
      <c r="B3393" s="15" t="str" cm="1">
        <f t="array" ref="B3393">IFERROR(IF(LEN(A3393)&gt;0, IF(SUMPRODUCT((Inactives[Key]=J3393)*(Inactives[Currently Inactive]))=1,"Inactive","Active"),""),"Active")</f>
        <v/>
      </c>
      <c r="C3393" s="16" t="str" cm="1">
        <f t="array" aca="1" ref="C3393" ca="1">IFERROR(_xlfn._xlws.FILTER(Inactives[Inactive On],(Inactives[Key]=J3393)*(Inactives[Currently Inactive]),""),"")</f>
        <v/>
      </c>
      <c r="D3393" s="16" t="str" cm="1">
        <f t="array" aca="1" ref="D3393" ca="1">IFERROR(INDEX(_xlfn.TEXTSPLIT(E3393," "),1),"")</f>
        <v/>
      </c>
      <c r="E3393" s="15" t="str" cm="1">
        <f t="array" aca="1" ref="E3393" ca="1">IFERROR(_xlfn._xlws.FILTER(merged_ranks,(merged_end_dates=DATE(9999,12,31))*(merged_names=A3393)),"")</f>
        <v/>
      </c>
      <c r="F3393" s="17" t="str">
        <f ca="1">_xlfn.XLOOKUP(J3393,Promotions[Promo Key],Promotions[Promo Date],"")</f>
        <v/>
      </c>
      <c r="G3393" s="18" t="str">
        <f t="shared" ca="1" si="223"/>
        <v/>
      </c>
      <c r="H3393" s="18" t="str">
        <f t="shared" ca="1" si="222"/>
        <v/>
      </c>
      <c r="I3393" s="17" t="str">
        <f>_xlfn.XLOOKUP(A3393,Students[Full Name],Students[Starting Rank],"")</f>
        <v/>
      </c>
      <c r="J3393" s="15" t="str">
        <f t="shared" ca="1" si="224"/>
        <v xml:space="preserve">: </v>
      </c>
      <c r="K3393" s="16" t="str">
        <f>_xlfn.XLOOKUP(A3393,Students[Full Name],Students[Start Date],"")</f>
        <v/>
      </c>
      <c r="L3393" s="18">
        <f t="shared" ca="1" si="225"/>
        <v>-1</v>
      </c>
      <c r="M3393" s="18" cm="1">
        <f t="array" aca="1" ref="M3393" ca="1">SUMPRODUCT(Inactives[Days Inactive]*(Inactives[Student]=A3393))/365</f>
        <v>0</v>
      </c>
      <c r="N3393" s="18" t="str" cm="1">
        <f t="array" ref="N3393">IF(LEN($A3393)&gt;0,SUMPRODUCT(($A3393=merged_names)*(_xlfn.TEXTAFTER(N$2, "At ")=merged_belt_colours)*merged_months_at_rank),"")</f>
        <v/>
      </c>
      <c r="O3393" s="18" t="str" cm="1">
        <f t="array" ref="O3393">IF(LEN($A3393)&gt;0,SUMPRODUCT(($A3393=merged_names)*(_xlfn.TEXTAFTER(O$2, "At ")=merged_belt_colours)*merged_months_at_rank),"")</f>
        <v/>
      </c>
      <c r="P3393" s="18" t="str" cm="1">
        <f t="array" ref="P3393">IF(LEN($A3393)&gt;0,SUMPRODUCT(($A3393=merged_names)*(_xlfn.TEXTAFTER(P$2, "At ")=merged_belt_colours)*merged_months_at_rank),"")</f>
        <v/>
      </c>
      <c r="Q3393" s="18" t="str" cm="1">
        <f t="array" ref="Q3393">IF(LEN($A3393)&gt;0,SUMPRODUCT(($A3393=merged_names)*(_xlfn.TEXTAFTER(Q$2, "At ")=merged_belt_colours)*merged_months_at_rank),"")</f>
        <v/>
      </c>
      <c r="R3393" s="18" t="str" cm="1">
        <f t="array" ref="R3393">IF(LEN($A3393)&gt;0,SUMPRODUCT(($A3393=merged_names)*(_xlfn.TEXTAFTER(R$2, "At ")=merged_belt_colours)*merged_months_at_rank),"")</f>
        <v/>
      </c>
    </row>
    <row r="3394" spans="1:18" x14ac:dyDescent="0.25">
      <c r="A3394"/>
      <c r="B3394" s="15" t="str" cm="1">
        <f t="array" ref="B3394">IFERROR(IF(LEN(A3394)&gt;0, IF(SUMPRODUCT((Inactives[Key]=J3394)*(Inactives[Currently Inactive]))=1,"Inactive","Active"),""),"Active")</f>
        <v/>
      </c>
      <c r="C3394" s="16" t="str" cm="1">
        <f t="array" aca="1" ref="C3394" ca="1">IFERROR(_xlfn._xlws.FILTER(Inactives[Inactive On],(Inactives[Key]=J3394)*(Inactives[Currently Inactive]),""),"")</f>
        <v/>
      </c>
      <c r="D3394" s="16" t="str" cm="1">
        <f t="array" aca="1" ref="D3394" ca="1">IFERROR(INDEX(_xlfn.TEXTSPLIT(E3394," "),1),"")</f>
        <v/>
      </c>
      <c r="E3394" s="15" t="str" cm="1">
        <f t="array" aca="1" ref="E3394" ca="1">IFERROR(_xlfn._xlws.FILTER(merged_ranks,(merged_end_dates=DATE(9999,12,31))*(merged_names=A3394)),"")</f>
        <v/>
      </c>
      <c r="F3394" s="17" t="str">
        <f ca="1">_xlfn.XLOOKUP(J3394,Promotions[Promo Key],Promotions[Promo Date],"")</f>
        <v/>
      </c>
      <c r="G3394" s="18" t="str">
        <f t="shared" ca="1" si="223"/>
        <v/>
      </c>
      <c r="H3394" s="18" t="str">
        <f t="shared" ca="1" si="222"/>
        <v/>
      </c>
      <c r="I3394" s="17" t="str">
        <f>_xlfn.XLOOKUP(A3394,Students[Full Name],Students[Starting Rank],"")</f>
        <v/>
      </c>
      <c r="J3394" s="15" t="str">
        <f t="shared" ca="1" si="224"/>
        <v xml:space="preserve">: </v>
      </c>
      <c r="K3394" s="16" t="str">
        <f>_xlfn.XLOOKUP(A3394,Students[Full Name],Students[Start Date],"")</f>
        <v/>
      </c>
      <c r="L3394" s="18">
        <f t="shared" ca="1" si="225"/>
        <v>-1</v>
      </c>
      <c r="M3394" s="18" cm="1">
        <f t="array" aca="1" ref="M3394" ca="1">SUMPRODUCT(Inactives[Days Inactive]*(Inactives[Student]=A3394))/365</f>
        <v>0</v>
      </c>
      <c r="N3394" s="18" t="str" cm="1">
        <f t="array" ref="N3394">IF(LEN($A3394)&gt;0,SUMPRODUCT(($A3394=merged_names)*(_xlfn.TEXTAFTER(N$2, "At ")=merged_belt_colours)*merged_months_at_rank),"")</f>
        <v/>
      </c>
      <c r="O3394" s="18" t="str" cm="1">
        <f t="array" ref="O3394">IF(LEN($A3394)&gt;0,SUMPRODUCT(($A3394=merged_names)*(_xlfn.TEXTAFTER(O$2, "At ")=merged_belt_colours)*merged_months_at_rank),"")</f>
        <v/>
      </c>
      <c r="P3394" s="18" t="str" cm="1">
        <f t="array" ref="P3394">IF(LEN($A3394)&gt;0,SUMPRODUCT(($A3394=merged_names)*(_xlfn.TEXTAFTER(P$2, "At ")=merged_belt_colours)*merged_months_at_rank),"")</f>
        <v/>
      </c>
      <c r="Q3394" s="18" t="str" cm="1">
        <f t="array" ref="Q3394">IF(LEN($A3394)&gt;0,SUMPRODUCT(($A3394=merged_names)*(_xlfn.TEXTAFTER(Q$2, "At ")=merged_belt_colours)*merged_months_at_rank),"")</f>
        <v/>
      </c>
      <c r="R3394" s="18" t="str" cm="1">
        <f t="array" ref="R3394">IF(LEN($A3394)&gt;0,SUMPRODUCT(($A3394=merged_names)*(_xlfn.TEXTAFTER(R$2, "At ")=merged_belt_colours)*merged_months_at_rank),"")</f>
        <v/>
      </c>
    </row>
    <row r="3395" spans="1:18" x14ac:dyDescent="0.25">
      <c r="A3395"/>
      <c r="B3395" s="15" t="str" cm="1">
        <f t="array" ref="B3395">IFERROR(IF(LEN(A3395)&gt;0, IF(SUMPRODUCT((Inactives[Key]=J3395)*(Inactives[Currently Inactive]))=1,"Inactive","Active"),""),"Active")</f>
        <v/>
      </c>
      <c r="C3395" s="16" t="str" cm="1">
        <f t="array" aca="1" ref="C3395" ca="1">IFERROR(_xlfn._xlws.FILTER(Inactives[Inactive On],(Inactives[Key]=J3395)*(Inactives[Currently Inactive]),""),"")</f>
        <v/>
      </c>
      <c r="D3395" s="16" t="str" cm="1">
        <f t="array" aca="1" ref="D3395" ca="1">IFERROR(INDEX(_xlfn.TEXTSPLIT(E3395," "),1),"")</f>
        <v/>
      </c>
      <c r="E3395" s="15" t="str" cm="1">
        <f t="array" aca="1" ref="E3395" ca="1">IFERROR(_xlfn._xlws.FILTER(merged_ranks,(merged_end_dates=DATE(9999,12,31))*(merged_names=A3395)),"")</f>
        <v/>
      </c>
      <c r="F3395" s="17" t="str">
        <f ca="1">_xlfn.XLOOKUP(J3395,Promotions[Promo Key],Promotions[Promo Date],"")</f>
        <v/>
      </c>
      <c r="G3395" s="18" t="str">
        <f t="shared" ca="1" si="223"/>
        <v/>
      </c>
      <c r="H3395" s="18" t="str">
        <f t="shared" ca="1" si="222"/>
        <v/>
      </c>
      <c r="I3395" s="17" t="str">
        <f>_xlfn.XLOOKUP(A3395,Students[Full Name],Students[Starting Rank],"")</f>
        <v/>
      </c>
      <c r="J3395" s="15" t="str">
        <f t="shared" ca="1" si="224"/>
        <v xml:space="preserve">: </v>
      </c>
      <c r="K3395" s="16" t="str">
        <f>_xlfn.XLOOKUP(A3395,Students[Full Name],Students[Start Date],"")</f>
        <v/>
      </c>
      <c r="L3395" s="18">
        <f t="shared" ca="1" si="225"/>
        <v>-1</v>
      </c>
      <c r="M3395" s="18" cm="1">
        <f t="array" aca="1" ref="M3395" ca="1">SUMPRODUCT(Inactives[Days Inactive]*(Inactives[Student]=A3395))/365</f>
        <v>0</v>
      </c>
      <c r="N3395" s="18" t="str" cm="1">
        <f t="array" ref="N3395">IF(LEN($A3395)&gt;0,SUMPRODUCT(($A3395=merged_names)*(_xlfn.TEXTAFTER(N$2, "At ")=merged_belt_colours)*merged_months_at_rank),"")</f>
        <v/>
      </c>
      <c r="O3395" s="18" t="str" cm="1">
        <f t="array" ref="O3395">IF(LEN($A3395)&gt;0,SUMPRODUCT(($A3395=merged_names)*(_xlfn.TEXTAFTER(O$2, "At ")=merged_belt_colours)*merged_months_at_rank),"")</f>
        <v/>
      </c>
      <c r="P3395" s="18" t="str" cm="1">
        <f t="array" ref="P3395">IF(LEN($A3395)&gt;0,SUMPRODUCT(($A3395=merged_names)*(_xlfn.TEXTAFTER(P$2, "At ")=merged_belt_colours)*merged_months_at_rank),"")</f>
        <v/>
      </c>
      <c r="Q3395" s="18" t="str" cm="1">
        <f t="array" ref="Q3395">IF(LEN($A3395)&gt;0,SUMPRODUCT(($A3395=merged_names)*(_xlfn.TEXTAFTER(Q$2, "At ")=merged_belt_colours)*merged_months_at_rank),"")</f>
        <v/>
      </c>
      <c r="R3395" s="18" t="str" cm="1">
        <f t="array" ref="R3395">IF(LEN($A3395)&gt;0,SUMPRODUCT(($A3395=merged_names)*(_xlfn.TEXTAFTER(R$2, "At ")=merged_belt_colours)*merged_months_at_rank),"")</f>
        <v/>
      </c>
    </row>
    <row r="3396" spans="1:18" x14ac:dyDescent="0.25">
      <c r="A3396"/>
      <c r="B3396" s="15" t="str" cm="1">
        <f t="array" ref="B3396">IFERROR(IF(LEN(A3396)&gt;0, IF(SUMPRODUCT((Inactives[Key]=J3396)*(Inactives[Currently Inactive]))=1,"Inactive","Active"),""),"Active")</f>
        <v/>
      </c>
      <c r="C3396" s="16" t="str" cm="1">
        <f t="array" aca="1" ref="C3396" ca="1">IFERROR(_xlfn._xlws.FILTER(Inactives[Inactive On],(Inactives[Key]=J3396)*(Inactives[Currently Inactive]),""),"")</f>
        <v/>
      </c>
      <c r="D3396" s="16" t="str" cm="1">
        <f t="array" aca="1" ref="D3396" ca="1">IFERROR(INDEX(_xlfn.TEXTSPLIT(E3396," "),1),"")</f>
        <v/>
      </c>
      <c r="E3396" s="15" t="str" cm="1">
        <f t="array" aca="1" ref="E3396" ca="1">IFERROR(_xlfn._xlws.FILTER(merged_ranks,(merged_end_dates=DATE(9999,12,31))*(merged_names=A3396)),"")</f>
        <v/>
      </c>
      <c r="F3396" s="17" t="str">
        <f ca="1">_xlfn.XLOOKUP(J3396,Promotions[Promo Key],Promotions[Promo Date],"")</f>
        <v/>
      </c>
      <c r="G3396" s="18" t="str">
        <f t="shared" ca="1" si="223"/>
        <v/>
      </c>
      <c r="H3396" s="18" t="str">
        <f t="shared" ca="1" si="222"/>
        <v/>
      </c>
      <c r="I3396" s="17" t="str">
        <f>_xlfn.XLOOKUP(A3396,Students[Full Name],Students[Starting Rank],"")</f>
        <v/>
      </c>
      <c r="J3396" s="15" t="str">
        <f t="shared" ca="1" si="224"/>
        <v xml:space="preserve">: </v>
      </c>
      <c r="K3396" s="16" t="str">
        <f>_xlfn.XLOOKUP(A3396,Students[Full Name],Students[Start Date],"")</f>
        <v/>
      </c>
      <c r="L3396" s="18">
        <f t="shared" ca="1" si="225"/>
        <v>-1</v>
      </c>
      <c r="M3396" s="18" cm="1">
        <f t="array" aca="1" ref="M3396" ca="1">SUMPRODUCT(Inactives[Days Inactive]*(Inactives[Student]=A3396))/365</f>
        <v>0</v>
      </c>
      <c r="N3396" s="18" t="str" cm="1">
        <f t="array" ref="N3396">IF(LEN($A3396)&gt;0,SUMPRODUCT(($A3396=merged_names)*(_xlfn.TEXTAFTER(N$2, "At ")=merged_belt_colours)*merged_months_at_rank),"")</f>
        <v/>
      </c>
      <c r="O3396" s="18" t="str" cm="1">
        <f t="array" ref="O3396">IF(LEN($A3396)&gt;0,SUMPRODUCT(($A3396=merged_names)*(_xlfn.TEXTAFTER(O$2, "At ")=merged_belt_colours)*merged_months_at_rank),"")</f>
        <v/>
      </c>
      <c r="P3396" s="18" t="str" cm="1">
        <f t="array" ref="P3396">IF(LEN($A3396)&gt;0,SUMPRODUCT(($A3396=merged_names)*(_xlfn.TEXTAFTER(P$2, "At ")=merged_belt_colours)*merged_months_at_rank),"")</f>
        <v/>
      </c>
      <c r="Q3396" s="18" t="str" cm="1">
        <f t="array" ref="Q3396">IF(LEN($A3396)&gt;0,SUMPRODUCT(($A3396=merged_names)*(_xlfn.TEXTAFTER(Q$2, "At ")=merged_belt_colours)*merged_months_at_rank),"")</f>
        <v/>
      </c>
      <c r="R3396" s="18" t="str" cm="1">
        <f t="array" ref="R3396">IF(LEN($A3396)&gt;0,SUMPRODUCT(($A3396=merged_names)*(_xlfn.TEXTAFTER(R$2, "At ")=merged_belt_colours)*merged_months_at_rank),"")</f>
        <v/>
      </c>
    </row>
    <row r="3397" spans="1:18" x14ac:dyDescent="0.25">
      <c r="A3397"/>
      <c r="B3397" s="15" t="str" cm="1">
        <f t="array" ref="B3397">IFERROR(IF(LEN(A3397)&gt;0, IF(SUMPRODUCT((Inactives[Key]=J3397)*(Inactives[Currently Inactive]))=1,"Inactive","Active"),""),"Active")</f>
        <v/>
      </c>
      <c r="C3397" s="16" t="str" cm="1">
        <f t="array" aca="1" ref="C3397" ca="1">IFERROR(_xlfn._xlws.FILTER(Inactives[Inactive On],(Inactives[Key]=J3397)*(Inactives[Currently Inactive]),""),"")</f>
        <v/>
      </c>
      <c r="D3397" s="16" t="str" cm="1">
        <f t="array" aca="1" ref="D3397" ca="1">IFERROR(INDEX(_xlfn.TEXTSPLIT(E3397," "),1),"")</f>
        <v/>
      </c>
      <c r="E3397" s="15" t="str" cm="1">
        <f t="array" aca="1" ref="E3397" ca="1">IFERROR(_xlfn._xlws.FILTER(merged_ranks,(merged_end_dates=DATE(9999,12,31))*(merged_names=A3397)),"")</f>
        <v/>
      </c>
      <c r="F3397" s="17" t="str">
        <f ca="1">_xlfn.XLOOKUP(J3397,Promotions[Promo Key],Promotions[Promo Date],"")</f>
        <v/>
      </c>
      <c r="G3397" s="18" t="str">
        <f t="shared" ca="1" si="223"/>
        <v/>
      </c>
      <c r="H3397" s="18" t="str">
        <f t="shared" ca="1" si="222"/>
        <v/>
      </c>
      <c r="I3397" s="17" t="str">
        <f>_xlfn.XLOOKUP(A3397,Students[Full Name],Students[Starting Rank],"")</f>
        <v/>
      </c>
      <c r="J3397" s="15" t="str">
        <f t="shared" ca="1" si="224"/>
        <v xml:space="preserve">: </v>
      </c>
      <c r="K3397" s="16" t="str">
        <f>_xlfn.XLOOKUP(A3397,Students[Full Name],Students[Start Date],"")</f>
        <v/>
      </c>
      <c r="L3397" s="18">
        <f t="shared" ca="1" si="225"/>
        <v>-1</v>
      </c>
      <c r="M3397" s="18" cm="1">
        <f t="array" aca="1" ref="M3397" ca="1">SUMPRODUCT(Inactives[Days Inactive]*(Inactives[Student]=A3397))/365</f>
        <v>0</v>
      </c>
      <c r="N3397" s="18" t="str" cm="1">
        <f t="array" ref="N3397">IF(LEN($A3397)&gt;0,SUMPRODUCT(($A3397=merged_names)*(_xlfn.TEXTAFTER(N$2, "At ")=merged_belt_colours)*merged_months_at_rank),"")</f>
        <v/>
      </c>
      <c r="O3397" s="18" t="str" cm="1">
        <f t="array" ref="O3397">IF(LEN($A3397)&gt;0,SUMPRODUCT(($A3397=merged_names)*(_xlfn.TEXTAFTER(O$2, "At ")=merged_belt_colours)*merged_months_at_rank),"")</f>
        <v/>
      </c>
      <c r="P3397" s="18" t="str" cm="1">
        <f t="array" ref="P3397">IF(LEN($A3397)&gt;0,SUMPRODUCT(($A3397=merged_names)*(_xlfn.TEXTAFTER(P$2, "At ")=merged_belt_colours)*merged_months_at_rank),"")</f>
        <v/>
      </c>
      <c r="Q3397" s="18" t="str" cm="1">
        <f t="array" ref="Q3397">IF(LEN($A3397)&gt;0,SUMPRODUCT(($A3397=merged_names)*(_xlfn.TEXTAFTER(Q$2, "At ")=merged_belt_colours)*merged_months_at_rank),"")</f>
        <v/>
      </c>
      <c r="R3397" s="18" t="str" cm="1">
        <f t="array" ref="R3397">IF(LEN($A3397)&gt;0,SUMPRODUCT(($A3397=merged_names)*(_xlfn.TEXTAFTER(R$2, "At ")=merged_belt_colours)*merged_months_at_rank),"")</f>
        <v/>
      </c>
    </row>
    <row r="3398" spans="1:18" x14ac:dyDescent="0.25">
      <c r="A3398"/>
      <c r="B3398" s="15" t="str" cm="1">
        <f t="array" ref="B3398">IFERROR(IF(LEN(A3398)&gt;0, IF(SUMPRODUCT((Inactives[Key]=J3398)*(Inactives[Currently Inactive]))=1,"Inactive","Active"),""),"Active")</f>
        <v/>
      </c>
      <c r="C3398" s="16" t="str" cm="1">
        <f t="array" aca="1" ref="C3398" ca="1">IFERROR(_xlfn._xlws.FILTER(Inactives[Inactive On],(Inactives[Key]=J3398)*(Inactives[Currently Inactive]),""),"")</f>
        <v/>
      </c>
      <c r="D3398" s="16" t="str" cm="1">
        <f t="array" aca="1" ref="D3398" ca="1">IFERROR(INDEX(_xlfn.TEXTSPLIT(E3398," "),1),"")</f>
        <v/>
      </c>
      <c r="E3398" s="15" t="str" cm="1">
        <f t="array" aca="1" ref="E3398" ca="1">IFERROR(_xlfn._xlws.FILTER(merged_ranks,(merged_end_dates=DATE(9999,12,31))*(merged_names=A3398)),"")</f>
        <v/>
      </c>
      <c r="F3398" s="17" t="str">
        <f ca="1">_xlfn.XLOOKUP(J3398,Promotions[Promo Key],Promotions[Promo Date],"")</f>
        <v/>
      </c>
      <c r="G3398" s="18" t="str">
        <f t="shared" ca="1" si="223"/>
        <v/>
      </c>
      <c r="H3398" s="18" t="str">
        <f t="shared" ca="1" si="222"/>
        <v/>
      </c>
      <c r="I3398" s="17" t="str">
        <f>_xlfn.XLOOKUP(A3398,Students[Full Name],Students[Starting Rank],"")</f>
        <v/>
      </c>
      <c r="J3398" s="15" t="str">
        <f t="shared" ca="1" si="224"/>
        <v xml:space="preserve">: </v>
      </c>
      <c r="K3398" s="16" t="str">
        <f>_xlfn.XLOOKUP(A3398,Students[Full Name],Students[Start Date],"")</f>
        <v/>
      </c>
      <c r="L3398" s="18">
        <f t="shared" ca="1" si="225"/>
        <v>-1</v>
      </c>
      <c r="M3398" s="18" cm="1">
        <f t="array" aca="1" ref="M3398" ca="1">SUMPRODUCT(Inactives[Days Inactive]*(Inactives[Student]=A3398))/365</f>
        <v>0</v>
      </c>
      <c r="N3398" s="18" t="str" cm="1">
        <f t="array" ref="N3398">IF(LEN($A3398)&gt;0,SUMPRODUCT(($A3398=merged_names)*(_xlfn.TEXTAFTER(N$2, "At ")=merged_belt_colours)*merged_months_at_rank),"")</f>
        <v/>
      </c>
      <c r="O3398" s="18" t="str" cm="1">
        <f t="array" ref="O3398">IF(LEN($A3398)&gt;0,SUMPRODUCT(($A3398=merged_names)*(_xlfn.TEXTAFTER(O$2, "At ")=merged_belt_colours)*merged_months_at_rank),"")</f>
        <v/>
      </c>
      <c r="P3398" s="18" t="str" cm="1">
        <f t="array" ref="P3398">IF(LEN($A3398)&gt;0,SUMPRODUCT(($A3398=merged_names)*(_xlfn.TEXTAFTER(P$2, "At ")=merged_belt_colours)*merged_months_at_rank),"")</f>
        <v/>
      </c>
      <c r="Q3398" s="18" t="str" cm="1">
        <f t="array" ref="Q3398">IF(LEN($A3398)&gt;0,SUMPRODUCT(($A3398=merged_names)*(_xlfn.TEXTAFTER(Q$2, "At ")=merged_belt_colours)*merged_months_at_rank),"")</f>
        <v/>
      </c>
      <c r="R3398" s="18" t="str" cm="1">
        <f t="array" ref="R3398">IF(LEN($A3398)&gt;0,SUMPRODUCT(($A3398=merged_names)*(_xlfn.TEXTAFTER(R$2, "At ")=merged_belt_colours)*merged_months_at_rank),"")</f>
        <v/>
      </c>
    </row>
    <row r="3399" spans="1:18" x14ac:dyDescent="0.25">
      <c r="A3399"/>
      <c r="B3399" s="15" t="str" cm="1">
        <f t="array" ref="B3399">IFERROR(IF(LEN(A3399)&gt;0, IF(SUMPRODUCT((Inactives[Key]=J3399)*(Inactives[Currently Inactive]))=1,"Inactive","Active"),""),"Active")</f>
        <v/>
      </c>
      <c r="C3399" s="16" t="str" cm="1">
        <f t="array" aca="1" ref="C3399" ca="1">IFERROR(_xlfn._xlws.FILTER(Inactives[Inactive On],(Inactives[Key]=J3399)*(Inactives[Currently Inactive]),""),"")</f>
        <v/>
      </c>
      <c r="D3399" s="16" t="str" cm="1">
        <f t="array" aca="1" ref="D3399" ca="1">IFERROR(INDEX(_xlfn.TEXTSPLIT(E3399," "),1),"")</f>
        <v/>
      </c>
      <c r="E3399" s="15" t="str" cm="1">
        <f t="array" aca="1" ref="E3399" ca="1">IFERROR(_xlfn._xlws.FILTER(merged_ranks,(merged_end_dates=DATE(9999,12,31))*(merged_names=A3399)),"")</f>
        <v/>
      </c>
      <c r="F3399" s="17" t="str">
        <f ca="1">_xlfn.XLOOKUP(J3399,Promotions[Promo Key],Promotions[Promo Date],"")</f>
        <v/>
      </c>
      <c r="G3399" s="18" t="str">
        <f t="shared" ca="1" si="223"/>
        <v/>
      </c>
      <c r="H3399" s="18" t="str">
        <f t="shared" ca="1" si="222"/>
        <v/>
      </c>
      <c r="I3399" s="17" t="str">
        <f>_xlfn.XLOOKUP(A3399,Students[Full Name],Students[Starting Rank],"")</f>
        <v/>
      </c>
      <c r="J3399" s="15" t="str">
        <f t="shared" ca="1" si="224"/>
        <v xml:space="preserve">: </v>
      </c>
      <c r="K3399" s="16" t="str">
        <f>_xlfn.XLOOKUP(A3399,Students[Full Name],Students[Start Date],"")</f>
        <v/>
      </c>
      <c r="L3399" s="18">
        <f t="shared" ca="1" si="225"/>
        <v>-1</v>
      </c>
      <c r="M3399" s="18" cm="1">
        <f t="array" aca="1" ref="M3399" ca="1">SUMPRODUCT(Inactives[Days Inactive]*(Inactives[Student]=A3399))/365</f>
        <v>0</v>
      </c>
      <c r="N3399" s="18" t="str" cm="1">
        <f t="array" ref="N3399">IF(LEN($A3399)&gt;0,SUMPRODUCT(($A3399=merged_names)*(_xlfn.TEXTAFTER(N$2, "At ")=merged_belt_colours)*merged_months_at_rank),"")</f>
        <v/>
      </c>
      <c r="O3399" s="18" t="str" cm="1">
        <f t="array" ref="O3399">IF(LEN($A3399)&gt;0,SUMPRODUCT(($A3399=merged_names)*(_xlfn.TEXTAFTER(O$2, "At ")=merged_belt_colours)*merged_months_at_rank),"")</f>
        <v/>
      </c>
      <c r="P3399" s="18" t="str" cm="1">
        <f t="array" ref="P3399">IF(LEN($A3399)&gt;0,SUMPRODUCT(($A3399=merged_names)*(_xlfn.TEXTAFTER(P$2, "At ")=merged_belt_colours)*merged_months_at_rank),"")</f>
        <v/>
      </c>
      <c r="Q3399" s="18" t="str" cm="1">
        <f t="array" ref="Q3399">IF(LEN($A3399)&gt;0,SUMPRODUCT(($A3399=merged_names)*(_xlfn.TEXTAFTER(Q$2, "At ")=merged_belt_colours)*merged_months_at_rank),"")</f>
        <v/>
      </c>
      <c r="R3399" s="18" t="str" cm="1">
        <f t="array" ref="R3399">IF(LEN($A3399)&gt;0,SUMPRODUCT(($A3399=merged_names)*(_xlfn.TEXTAFTER(R$2, "At ")=merged_belt_colours)*merged_months_at_rank),"")</f>
        <v/>
      </c>
    </row>
    <row r="3400" spans="1:18" x14ac:dyDescent="0.25">
      <c r="A3400"/>
      <c r="B3400" s="15" t="str" cm="1">
        <f t="array" ref="B3400">IFERROR(IF(LEN(A3400)&gt;0, IF(SUMPRODUCT((Inactives[Key]=J3400)*(Inactives[Currently Inactive]))=1,"Inactive","Active"),""),"Active")</f>
        <v/>
      </c>
      <c r="C3400" s="16" t="str" cm="1">
        <f t="array" aca="1" ref="C3400" ca="1">IFERROR(_xlfn._xlws.FILTER(Inactives[Inactive On],(Inactives[Key]=J3400)*(Inactives[Currently Inactive]),""),"")</f>
        <v/>
      </c>
      <c r="D3400" s="16" t="str" cm="1">
        <f t="array" aca="1" ref="D3400" ca="1">IFERROR(INDEX(_xlfn.TEXTSPLIT(E3400," "),1),"")</f>
        <v/>
      </c>
      <c r="E3400" s="15" t="str" cm="1">
        <f t="array" aca="1" ref="E3400" ca="1">IFERROR(_xlfn._xlws.FILTER(merged_ranks,(merged_end_dates=DATE(9999,12,31))*(merged_names=A3400)),"")</f>
        <v/>
      </c>
      <c r="F3400" s="17" t="str">
        <f ca="1">_xlfn.XLOOKUP(J3400,Promotions[Promo Key],Promotions[Promo Date],"")</f>
        <v/>
      </c>
      <c r="G3400" s="18" t="str">
        <f t="shared" ca="1" si="223"/>
        <v/>
      </c>
      <c r="H3400" s="18" t="str">
        <f t="shared" ca="1" si="222"/>
        <v/>
      </c>
      <c r="I3400" s="17" t="str">
        <f>_xlfn.XLOOKUP(A3400,Students[Full Name],Students[Starting Rank],"")</f>
        <v/>
      </c>
      <c r="J3400" s="15" t="str">
        <f t="shared" ca="1" si="224"/>
        <v xml:space="preserve">: </v>
      </c>
      <c r="K3400" s="16" t="str">
        <f>_xlfn.XLOOKUP(A3400,Students[Full Name],Students[Start Date],"")</f>
        <v/>
      </c>
      <c r="L3400" s="18">
        <f t="shared" ca="1" si="225"/>
        <v>-1</v>
      </c>
      <c r="M3400" s="18" cm="1">
        <f t="array" aca="1" ref="M3400" ca="1">SUMPRODUCT(Inactives[Days Inactive]*(Inactives[Student]=A3400))/365</f>
        <v>0</v>
      </c>
      <c r="N3400" s="18" t="str" cm="1">
        <f t="array" ref="N3400">IF(LEN($A3400)&gt;0,SUMPRODUCT(($A3400=merged_names)*(_xlfn.TEXTAFTER(N$2, "At ")=merged_belt_colours)*merged_months_at_rank),"")</f>
        <v/>
      </c>
      <c r="O3400" s="18" t="str" cm="1">
        <f t="array" ref="O3400">IF(LEN($A3400)&gt;0,SUMPRODUCT(($A3400=merged_names)*(_xlfn.TEXTAFTER(O$2, "At ")=merged_belt_colours)*merged_months_at_rank),"")</f>
        <v/>
      </c>
      <c r="P3400" s="18" t="str" cm="1">
        <f t="array" ref="P3400">IF(LEN($A3400)&gt;0,SUMPRODUCT(($A3400=merged_names)*(_xlfn.TEXTAFTER(P$2, "At ")=merged_belt_colours)*merged_months_at_rank),"")</f>
        <v/>
      </c>
      <c r="Q3400" s="18" t="str" cm="1">
        <f t="array" ref="Q3400">IF(LEN($A3400)&gt;0,SUMPRODUCT(($A3400=merged_names)*(_xlfn.TEXTAFTER(Q$2, "At ")=merged_belt_colours)*merged_months_at_rank),"")</f>
        <v/>
      </c>
      <c r="R3400" s="18" t="str" cm="1">
        <f t="array" ref="R3400">IF(LEN($A3400)&gt;0,SUMPRODUCT(($A3400=merged_names)*(_xlfn.TEXTAFTER(R$2, "At ")=merged_belt_colours)*merged_months_at_rank),"")</f>
        <v/>
      </c>
    </row>
    <row r="3401" spans="1:18" x14ac:dyDescent="0.25">
      <c r="A3401"/>
      <c r="B3401" s="15" t="str" cm="1">
        <f t="array" ref="B3401">IFERROR(IF(LEN(A3401)&gt;0, IF(SUMPRODUCT((Inactives[Key]=J3401)*(Inactives[Currently Inactive]))=1,"Inactive","Active"),""),"Active")</f>
        <v/>
      </c>
      <c r="C3401" s="16" t="str" cm="1">
        <f t="array" aca="1" ref="C3401" ca="1">IFERROR(_xlfn._xlws.FILTER(Inactives[Inactive On],(Inactives[Key]=J3401)*(Inactives[Currently Inactive]),""),"")</f>
        <v/>
      </c>
      <c r="D3401" s="16" t="str" cm="1">
        <f t="array" aca="1" ref="D3401" ca="1">IFERROR(INDEX(_xlfn.TEXTSPLIT(E3401," "),1),"")</f>
        <v/>
      </c>
      <c r="E3401" s="15" t="str" cm="1">
        <f t="array" aca="1" ref="E3401" ca="1">IFERROR(_xlfn._xlws.FILTER(merged_ranks,(merged_end_dates=DATE(9999,12,31))*(merged_names=A3401)),"")</f>
        <v/>
      </c>
      <c r="F3401" s="17" t="str">
        <f ca="1">_xlfn.XLOOKUP(J3401,Promotions[Promo Key],Promotions[Promo Date],"")</f>
        <v/>
      </c>
      <c r="G3401" s="18" t="str">
        <f t="shared" ca="1" si="223"/>
        <v/>
      </c>
      <c r="H3401" s="18" t="str">
        <f t="shared" ca="1" si="222"/>
        <v/>
      </c>
      <c r="I3401" s="17" t="str">
        <f>_xlfn.XLOOKUP(A3401,Students[Full Name],Students[Starting Rank],"")</f>
        <v/>
      </c>
      <c r="J3401" s="15" t="str">
        <f t="shared" ca="1" si="224"/>
        <v xml:space="preserve">: </v>
      </c>
      <c r="K3401" s="16" t="str">
        <f>_xlfn.XLOOKUP(A3401,Students[Full Name],Students[Start Date],"")</f>
        <v/>
      </c>
      <c r="L3401" s="18">
        <f t="shared" ca="1" si="225"/>
        <v>-1</v>
      </c>
      <c r="M3401" s="18" cm="1">
        <f t="array" aca="1" ref="M3401" ca="1">SUMPRODUCT(Inactives[Days Inactive]*(Inactives[Student]=A3401))/365</f>
        <v>0</v>
      </c>
      <c r="N3401" s="18" t="str" cm="1">
        <f t="array" ref="N3401">IF(LEN($A3401)&gt;0,SUMPRODUCT(($A3401=merged_names)*(_xlfn.TEXTAFTER(N$2, "At ")=merged_belt_colours)*merged_months_at_rank),"")</f>
        <v/>
      </c>
      <c r="O3401" s="18" t="str" cm="1">
        <f t="array" ref="O3401">IF(LEN($A3401)&gt;0,SUMPRODUCT(($A3401=merged_names)*(_xlfn.TEXTAFTER(O$2, "At ")=merged_belt_colours)*merged_months_at_rank),"")</f>
        <v/>
      </c>
      <c r="P3401" s="18" t="str" cm="1">
        <f t="array" ref="P3401">IF(LEN($A3401)&gt;0,SUMPRODUCT(($A3401=merged_names)*(_xlfn.TEXTAFTER(P$2, "At ")=merged_belt_colours)*merged_months_at_rank),"")</f>
        <v/>
      </c>
      <c r="Q3401" s="18" t="str" cm="1">
        <f t="array" ref="Q3401">IF(LEN($A3401)&gt;0,SUMPRODUCT(($A3401=merged_names)*(_xlfn.TEXTAFTER(Q$2, "At ")=merged_belt_colours)*merged_months_at_rank),"")</f>
        <v/>
      </c>
      <c r="R3401" s="18" t="str" cm="1">
        <f t="array" ref="R3401">IF(LEN($A3401)&gt;0,SUMPRODUCT(($A3401=merged_names)*(_xlfn.TEXTAFTER(R$2, "At ")=merged_belt_colours)*merged_months_at_rank),"")</f>
        <v/>
      </c>
    </row>
    <row r="3402" spans="1:18" x14ac:dyDescent="0.25">
      <c r="A3402"/>
      <c r="B3402" s="15" t="str" cm="1">
        <f t="array" ref="B3402">IFERROR(IF(LEN(A3402)&gt;0, IF(SUMPRODUCT((Inactives[Key]=J3402)*(Inactives[Currently Inactive]))=1,"Inactive","Active"),""),"Active")</f>
        <v/>
      </c>
      <c r="C3402" s="16" t="str" cm="1">
        <f t="array" aca="1" ref="C3402" ca="1">IFERROR(_xlfn._xlws.FILTER(Inactives[Inactive On],(Inactives[Key]=J3402)*(Inactives[Currently Inactive]),""),"")</f>
        <v/>
      </c>
      <c r="D3402" s="16" t="str" cm="1">
        <f t="array" aca="1" ref="D3402" ca="1">IFERROR(INDEX(_xlfn.TEXTSPLIT(E3402," "),1),"")</f>
        <v/>
      </c>
      <c r="E3402" s="15" t="str" cm="1">
        <f t="array" aca="1" ref="E3402" ca="1">IFERROR(_xlfn._xlws.FILTER(merged_ranks,(merged_end_dates=DATE(9999,12,31))*(merged_names=A3402)),"")</f>
        <v/>
      </c>
      <c r="F3402" s="17" t="str">
        <f ca="1">_xlfn.XLOOKUP(J3402,Promotions[Promo Key],Promotions[Promo Date],"")</f>
        <v/>
      </c>
      <c r="G3402" s="18" t="str">
        <f t="shared" ca="1" si="223"/>
        <v/>
      </c>
      <c r="H3402" s="18" t="str">
        <f t="shared" ca="1" si="222"/>
        <v/>
      </c>
      <c r="I3402" s="17" t="str">
        <f>_xlfn.XLOOKUP(A3402,Students[Full Name],Students[Starting Rank],"")</f>
        <v/>
      </c>
      <c r="J3402" s="15" t="str">
        <f t="shared" ca="1" si="224"/>
        <v xml:space="preserve">: </v>
      </c>
      <c r="K3402" s="16" t="str">
        <f>_xlfn.XLOOKUP(A3402,Students[Full Name],Students[Start Date],"")</f>
        <v/>
      </c>
      <c r="L3402" s="18">
        <f t="shared" ca="1" si="225"/>
        <v>-1</v>
      </c>
      <c r="M3402" s="18" cm="1">
        <f t="array" aca="1" ref="M3402" ca="1">SUMPRODUCT(Inactives[Days Inactive]*(Inactives[Student]=A3402))/365</f>
        <v>0</v>
      </c>
      <c r="N3402" s="18" t="str" cm="1">
        <f t="array" ref="N3402">IF(LEN($A3402)&gt;0,SUMPRODUCT(($A3402=merged_names)*(_xlfn.TEXTAFTER(N$2, "At ")=merged_belt_colours)*merged_months_at_rank),"")</f>
        <v/>
      </c>
      <c r="O3402" s="18" t="str" cm="1">
        <f t="array" ref="O3402">IF(LEN($A3402)&gt;0,SUMPRODUCT(($A3402=merged_names)*(_xlfn.TEXTAFTER(O$2, "At ")=merged_belt_colours)*merged_months_at_rank),"")</f>
        <v/>
      </c>
      <c r="P3402" s="18" t="str" cm="1">
        <f t="array" ref="P3402">IF(LEN($A3402)&gt;0,SUMPRODUCT(($A3402=merged_names)*(_xlfn.TEXTAFTER(P$2, "At ")=merged_belt_colours)*merged_months_at_rank),"")</f>
        <v/>
      </c>
      <c r="Q3402" s="18" t="str" cm="1">
        <f t="array" ref="Q3402">IF(LEN($A3402)&gt;0,SUMPRODUCT(($A3402=merged_names)*(_xlfn.TEXTAFTER(Q$2, "At ")=merged_belt_colours)*merged_months_at_rank),"")</f>
        <v/>
      </c>
      <c r="R3402" s="18" t="str" cm="1">
        <f t="array" ref="R3402">IF(LEN($A3402)&gt;0,SUMPRODUCT(($A3402=merged_names)*(_xlfn.TEXTAFTER(R$2, "At ")=merged_belt_colours)*merged_months_at_rank),"")</f>
        <v/>
      </c>
    </row>
    <row r="3403" spans="1:18" x14ac:dyDescent="0.25">
      <c r="A3403"/>
      <c r="B3403" s="15" t="str" cm="1">
        <f t="array" ref="B3403">IFERROR(IF(LEN(A3403)&gt;0, IF(SUMPRODUCT((Inactives[Key]=J3403)*(Inactives[Currently Inactive]))=1,"Inactive","Active"),""),"Active")</f>
        <v/>
      </c>
      <c r="C3403" s="16" t="str" cm="1">
        <f t="array" aca="1" ref="C3403" ca="1">IFERROR(_xlfn._xlws.FILTER(Inactives[Inactive On],(Inactives[Key]=J3403)*(Inactives[Currently Inactive]),""),"")</f>
        <v/>
      </c>
      <c r="D3403" s="16" t="str" cm="1">
        <f t="array" aca="1" ref="D3403" ca="1">IFERROR(INDEX(_xlfn.TEXTSPLIT(E3403," "),1),"")</f>
        <v/>
      </c>
      <c r="E3403" s="15" t="str" cm="1">
        <f t="array" aca="1" ref="E3403" ca="1">IFERROR(_xlfn._xlws.FILTER(merged_ranks,(merged_end_dates=DATE(9999,12,31))*(merged_names=A3403)),"")</f>
        <v/>
      </c>
      <c r="F3403" s="17" t="str">
        <f ca="1">_xlfn.XLOOKUP(J3403,Promotions[Promo Key],Promotions[Promo Date],"")</f>
        <v/>
      </c>
      <c r="G3403" s="18" t="str">
        <f t="shared" ca="1" si="223"/>
        <v/>
      </c>
      <c r="H3403" s="18" t="str">
        <f t="shared" ca="1" si="222"/>
        <v/>
      </c>
      <c r="I3403" s="17" t="str">
        <f>_xlfn.XLOOKUP(A3403,Students[Full Name],Students[Starting Rank],"")</f>
        <v/>
      </c>
      <c r="J3403" s="15" t="str">
        <f t="shared" ca="1" si="224"/>
        <v xml:space="preserve">: </v>
      </c>
      <c r="K3403" s="16" t="str">
        <f>_xlfn.XLOOKUP(A3403,Students[Full Name],Students[Start Date],"")</f>
        <v/>
      </c>
      <c r="L3403" s="18">
        <f t="shared" ca="1" si="225"/>
        <v>-1</v>
      </c>
      <c r="M3403" s="18" cm="1">
        <f t="array" aca="1" ref="M3403" ca="1">SUMPRODUCT(Inactives[Days Inactive]*(Inactives[Student]=A3403))/365</f>
        <v>0</v>
      </c>
      <c r="N3403" s="18" t="str" cm="1">
        <f t="array" ref="N3403">IF(LEN($A3403)&gt;0,SUMPRODUCT(($A3403=merged_names)*(_xlfn.TEXTAFTER(N$2, "At ")=merged_belt_colours)*merged_months_at_rank),"")</f>
        <v/>
      </c>
      <c r="O3403" s="18" t="str" cm="1">
        <f t="array" ref="O3403">IF(LEN($A3403)&gt;0,SUMPRODUCT(($A3403=merged_names)*(_xlfn.TEXTAFTER(O$2, "At ")=merged_belt_colours)*merged_months_at_rank),"")</f>
        <v/>
      </c>
      <c r="P3403" s="18" t="str" cm="1">
        <f t="array" ref="P3403">IF(LEN($A3403)&gt;0,SUMPRODUCT(($A3403=merged_names)*(_xlfn.TEXTAFTER(P$2, "At ")=merged_belt_colours)*merged_months_at_rank),"")</f>
        <v/>
      </c>
      <c r="Q3403" s="18" t="str" cm="1">
        <f t="array" ref="Q3403">IF(LEN($A3403)&gt;0,SUMPRODUCT(($A3403=merged_names)*(_xlfn.TEXTAFTER(Q$2, "At ")=merged_belt_colours)*merged_months_at_rank),"")</f>
        <v/>
      </c>
      <c r="R3403" s="18" t="str" cm="1">
        <f t="array" ref="R3403">IF(LEN($A3403)&gt;0,SUMPRODUCT(($A3403=merged_names)*(_xlfn.TEXTAFTER(R$2, "At ")=merged_belt_colours)*merged_months_at_rank),"")</f>
        <v/>
      </c>
    </row>
    <row r="3404" spans="1:18" x14ac:dyDescent="0.25">
      <c r="A3404"/>
      <c r="B3404" s="15" t="str" cm="1">
        <f t="array" ref="B3404">IFERROR(IF(LEN(A3404)&gt;0, IF(SUMPRODUCT((Inactives[Key]=J3404)*(Inactives[Currently Inactive]))=1,"Inactive","Active"),""),"Active")</f>
        <v/>
      </c>
      <c r="C3404" s="16" t="str" cm="1">
        <f t="array" aca="1" ref="C3404" ca="1">IFERROR(_xlfn._xlws.FILTER(Inactives[Inactive On],(Inactives[Key]=J3404)*(Inactives[Currently Inactive]),""),"")</f>
        <v/>
      </c>
      <c r="D3404" s="16" t="str" cm="1">
        <f t="array" aca="1" ref="D3404" ca="1">IFERROR(INDEX(_xlfn.TEXTSPLIT(E3404," "),1),"")</f>
        <v/>
      </c>
      <c r="E3404" s="15" t="str" cm="1">
        <f t="array" aca="1" ref="E3404" ca="1">IFERROR(_xlfn._xlws.FILTER(merged_ranks,(merged_end_dates=DATE(9999,12,31))*(merged_names=A3404)),"")</f>
        <v/>
      </c>
      <c r="F3404" s="17" t="str">
        <f ca="1">_xlfn.XLOOKUP(J3404,Promotions[Promo Key],Promotions[Promo Date],"")</f>
        <v/>
      </c>
      <c r="G3404" s="18" t="str">
        <f t="shared" ca="1" si="223"/>
        <v/>
      </c>
      <c r="H3404" s="18" t="str">
        <f t="shared" ca="1" si="222"/>
        <v/>
      </c>
      <c r="I3404" s="17" t="str">
        <f>_xlfn.XLOOKUP(A3404,Students[Full Name],Students[Starting Rank],"")</f>
        <v/>
      </c>
      <c r="J3404" s="15" t="str">
        <f t="shared" ca="1" si="224"/>
        <v xml:space="preserve">: </v>
      </c>
      <c r="K3404" s="16" t="str">
        <f>_xlfn.XLOOKUP(A3404,Students[Full Name],Students[Start Date],"")</f>
        <v/>
      </c>
      <c r="L3404" s="18">
        <f t="shared" ca="1" si="225"/>
        <v>-1</v>
      </c>
      <c r="M3404" s="18" cm="1">
        <f t="array" aca="1" ref="M3404" ca="1">SUMPRODUCT(Inactives[Days Inactive]*(Inactives[Student]=A3404))/365</f>
        <v>0</v>
      </c>
      <c r="N3404" s="18" t="str" cm="1">
        <f t="array" ref="N3404">IF(LEN($A3404)&gt;0,SUMPRODUCT(($A3404=merged_names)*(_xlfn.TEXTAFTER(N$2, "At ")=merged_belt_colours)*merged_months_at_rank),"")</f>
        <v/>
      </c>
      <c r="O3404" s="18" t="str" cm="1">
        <f t="array" ref="O3404">IF(LEN($A3404)&gt;0,SUMPRODUCT(($A3404=merged_names)*(_xlfn.TEXTAFTER(O$2, "At ")=merged_belt_colours)*merged_months_at_rank),"")</f>
        <v/>
      </c>
      <c r="P3404" s="18" t="str" cm="1">
        <f t="array" ref="P3404">IF(LEN($A3404)&gt;0,SUMPRODUCT(($A3404=merged_names)*(_xlfn.TEXTAFTER(P$2, "At ")=merged_belt_colours)*merged_months_at_rank),"")</f>
        <v/>
      </c>
      <c r="Q3404" s="18" t="str" cm="1">
        <f t="array" ref="Q3404">IF(LEN($A3404)&gt;0,SUMPRODUCT(($A3404=merged_names)*(_xlfn.TEXTAFTER(Q$2, "At ")=merged_belt_colours)*merged_months_at_rank),"")</f>
        <v/>
      </c>
      <c r="R3404" s="18" t="str" cm="1">
        <f t="array" ref="R3404">IF(LEN($A3404)&gt;0,SUMPRODUCT(($A3404=merged_names)*(_xlfn.TEXTAFTER(R$2, "At ")=merged_belt_colours)*merged_months_at_rank),"")</f>
        <v/>
      </c>
    </row>
    <row r="3405" spans="1:18" x14ac:dyDescent="0.25">
      <c r="A3405"/>
      <c r="B3405" s="15" t="str" cm="1">
        <f t="array" ref="B3405">IFERROR(IF(LEN(A3405)&gt;0, IF(SUMPRODUCT((Inactives[Key]=J3405)*(Inactives[Currently Inactive]))=1,"Inactive","Active"),""),"Active")</f>
        <v/>
      </c>
      <c r="C3405" s="16" t="str" cm="1">
        <f t="array" aca="1" ref="C3405" ca="1">IFERROR(_xlfn._xlws.FILTER(Inactives[Inactive On],(Inactives[Key]=J3405)*(Inactives[Currently Inactive]),""),"")</f>
        <v/>
      </c>
      <c r="D3405" s="16" t="str" cm="1">
        <f t="array" aca="1" ref="D3405" ca="1">IFERROR(INDEX(_xlfn.TEXTSPLIT(E3405," "),1),"")</f>
        <v/>
      </c>
      <c r="E3405" s="15" t="str" cm="1">
        <f t="array" aca="1" ref="E3405" ca="1">IFERROR(_xlfn._xlws.FILTER(merged_ranks,(merged_end_dates=DATE(9999,12,31))*(merged_names=A3405)),"")</f>
        <v/>
      </c>
      <c r="F3405" s="17" t="str">
        <f ca="1">_xlfn.XLOOKUP(J3405,Promotions[Promo Key],Promotions[Promo Date],"")</f>
        <v/>
      </c>
      <c r="G3405" s="18" t="str">
        <f t="shared" ca="1" si="223"/>
        <v/>
      </c>
      <c r="H3405" s="18" t="str">
        <f t="shared" ca="1" si="222"/>
        <v/>
      </c>
      <c r="I3405" s="17" t="str">
        <f>_xlfn.XLOOKUP(A3405,Students[Full Name],Students[Starting Rank],"")</f>
        <v/>
      </c>
      <c r="J3405" s="15" t="str">
        <f t="shared" ca="1" si="224"/>
        <v xml:space="preserve">: </v>
      </c>
      <c r="K3405" s="16" t="str">
        <f>_xlfn.XLOOKUP(A3405,Students[Full Name],Students[Start Date],"")</f>
        <v/>
      </c>
      <c r="L3405" s="18">
        <f t="shared" ca="1" si="225"/>
        <v>-1</v>
      </c>
      <c r="M3405" s="18" cm="1">
        <f t="array" aca="1" ref="M3405" ca="1">SUMPRODUCT(Inactives[Days Inactive]*(Inactives[Student]=A3405))/365</f>
        <v>0</v>
      </c>
      <c r="N3405" s="18" t="str" cm="1">
        <f t="array" ref="N3405">IF(LEN($A3405)&gt;0,SUMPRODUCT(($A3405=merged_names)*(_xlfn.TEXTAFTER(N$2, "At ")=merged_belt_colours)*merged_months_at_rank),"")</f>
        <v/>
      </c>
      <c r="O3405" s="18" t="str" cm="1">
        <f t="array" ref="O3405">IF(LEN($A3405)&gt;0,SUMPRODUCT(($A3405=merged_names)*(_xlfn.TEXTAFTER(O$2, "At ")=merged_belt_colours)*merged_months_at_rank),"")</f>
        <v/>
      </c>
      <c r="P3405" s="18" t="str" cm="1">
        <f t="array" ref="P3405">IF(LEN($A3405)&gt;0,SUMPRODUCT(($A3405=merged_names)*(_xlfn.TEXTAFTER(P$2, "At ")=merged_belt_colours)*merged_months_at_rank),"")</f>
        <v/>
      </c>
      <c r="Q3405" s="18" t="str" cm="1">
        <f t="array" ref="Q3405">IF(LEN($A3405)&gt;0,SUMPRODUCT(($A3405=merged_names)*(_xlfn.TEXTAFTER(Q$2, "At ")=merged_belt_colours)*merged_months_at_rank),"")</f>
        <v/>
      </c>
      <c r="R3405" s="18" t="str" cm="1">
        <f t="array" ref="R3405">IF(LEN($A3405)&gt;0,SUMPRODUCT(($A3405=merged_names)*(_xlfn.TEXTAFTER(R$2, "At ")=merged_belt_colours)*merged_months_at_rank),"")</f>
        <v/>
      </c>
    </row>
    <row r="3406" spans="1:18" x14ac:dyDescent="0.25">
      <c r="A3406"/>
      <c r="B3406" s="15" t="str" cm="1">
        <f t="array" ref="B3406">IFERROR(IF(LEN(A3406)&gt;0, IF(SUMPRODUCT((Inactives[Key]=J3406)*(Inactives[Currently Inactive]))=1,"Inactive","Active"),""),"Active")</f>
        <v/>
      </c>
      <c r="C3406" s="16" t="str" cm="1">
        <f t="array" aca="1" ref="C3406" ca="1">IFERROR(_xlfn._xlws.FILTER(Inactives[Inactive On],(Inactives[Key]=J3406)*(Inactives[Currently Inactive]),""),"")</f>
        <v/>
      </c>
      <c r="D3406" s="16" t="str" cm="1">
        <f t="array" aca="1" ref="D3406" ca="1">IFERROR(INDEX(_xlfn.TEXTSPLIT(E3406," "),1),"")</f>
        <v/>
      </c>
      <c r="E3406" s="15" t="str" cm="1">
        <f t="array" aca="1" ref="E3406" ca="1">IFERROR(_xlfn._xlws.FILTER(merged_ranks,(merged_end_dates=DATE(9999,12,31))*(merged_names=A3406)),"")</f>
        <v/>
      </c>
      <c r="F3406" s="17" t="str">
        <f ca="1">_xlfn.XLOOKUP(J3406,Promotions[Promo Key],Promotions[Promo Date],"")</f>
        <v/>
      </c>
      <c r="G3406" s="18" t="str">
        <f t="shared" ca="1" si="223"/>
        <v/>
      </c>
      <c r="H3406" s="18" t="str">
        <f t="shared" ca="1" si="222"/>
        <v/>
      </c>
      <c r="I3406" s="17" t="str">
        <f>_xlfn.XLOOKUP(A3406,Students[Full Name],Students[Starting Rank],"")</f>
        <v/>
      </c>
      <c r="J3406" s="15" t="str">
        <f t="shared" ca="1" si="224"/>
        <v xml:space="preserve">: </v>
      </c>
      <c r="K3406" s="16" t="str">
        <f>_xlfn.XLOOKUP(A3406,Students[Full Name],Students[Start Date],"")</f>
        <v/>
      </c>
      <c r="L3406" s="18">
        <f t="shared" ca="1" si="225"/>
        <v>-1</v>
      </c>
      <c r="M3406" s="18" cm="1">
        <f t="array" aca="1" ref="M3406" ca="1">SUMPRODUCT(Inactives[Days Inactive]*(Inactives[Student]=A3406))/365</f>
        <v>0</v>
      </c>
      <c r="N3406" s="18" t="str" cm="1">
        <f t="array" ref="N3406">IF(LEN($A3406)&gt;0,SUMPRODUCT(($A3406=merged_names)*(_xlfn.TEXTAFTER(N$2, "At ")=merged_belt_colours)*merged_months_at_rank),"")</f>
        <v/>
      </c>
      <c r="O3406" s="18" t="str" cm="1">
        <f t="array" ref="O3406">IF(LEN($A3406)&gt;0,SUMPRODUCT(($A3406=merged_names)*(_xlfn.TEXTAFTER(O$2, "At ")=merged_belt_colours)*merged_months_at_rank),"")</f>
        <v/>
      </c>
      <c r="P3406" s="18" t="str" cm="1">
        <f t="array" ref="P3406">IF(LEN($A3406)&gt;0,SUMPRODUCT(($A3406=merged_names)*(_xlfn.TEXTAFTER(P$2, "At ")=merged_belt_colours)*merged_months_at_rank),"")</f>
        <v/>
      </c>
      <c r="Q3406" s="18" t="str" cm="1">
        <f t="array" ref="Q3406">IF(LEN($A3406)&gt;0,SUMPRODUCT(($A3406=merged_names)*(_xlfn.TEXTAFTER(Q$2, "At ")=merged_belt_colours)*merged_months_at_rank),"")</f>
        <v/>
      </c>
      <c r="R3406" s="18" t="str" cm="1">
        <f t="array" ref="R3406">IF(LEN($A3406)&gt;0,SUMPRODUCT(($A3406=merged_names)*(_xlfn.TEXTAFTER(R$2, "At ")=merged_belt_colours)*merged_months_at_rank),"")</f>
        <v/>
      </c>
    </row>
    <row r="3407" spans="1:18" x14ac:dyDescent="0.25">
      <c r="A3407"/>
      <c r="B3407" s="15" t="str" cm="1">
        <f t="array" ref="B3407">IFERROR(IF(LEN(A3407)&gt;0, IF(SUMPRODUCT((Inactives[Key]=J3407)*(Inactives[Currently Inactive]))=1,"Inactive","Active"),""),"Active")</f>
        <v/>
      </c>
      <c r="C3407" s="16" t="str" cm="1">
        <f t="array" aca="1" ref="C3407" ca="1">IFERROR(_xlfn._xlws.FILTER(Inactives[Inactive On],(Inactives[Key]=J3407)*(Inactives[Currently Inactive]),""),"")</f>
        <v/>
      </c>
      <c r="D3407" s="16" t="str" cm="1">
        <f t="array" aca="1" ref="D3407" ca="1">IFERROR(INDEX(_xlfn.TEXTSPLIT(E3407," "),1),"")</f>
        <v/>
      </c>
      <c r="E3407" s="15" t="str" cm="1">
        <f t="array" aca="1" ref="E3407" ca="1">IFERROR(_xlfn._xlws.FILTER(merged_ranks,(merged_end_dates=DATE(9999,12,31))*(merged_names=A3407)),"")</f>
        <v/>
      </c>
      <c r="F3407" s="17" t="str">
        <f ca="1">_xlfn.XLOOKUP(J3407,Promotions[Promo Key],Promotions[Promo Date],"")</f>
        <v/>
      </c>
      <c r="G3407" s="18" t="str">
        <f t="shared" ca="1" si="223"/>
        <v/>
      </c>
      <c r="H3407" s="18" t="str">
        <f t="shared" ca="1" si="222"/>
        <v/>
      </c>
      <c r="I3407" s="17" t="str">
        <f>_xlfn.XLOOKUP(A3407,Students[Full Name],Students[Starting Rank],"")</f>
        <v/>
      </c>
      <c r="J3407" s="15" t="str">
        <f t="shared" ca="1" si="224"/>
        <v xml:space="preserve">: </v>
      </c>
      <c r="K3407" s="16" t="str">
        <f>_xlfn.XLOOKUP(A3407,Students[Full Name],Students[Start Date],"")</f>
        <v/>
      </c>
      <c r="L3407" s="18">
        <f t="shared" ca="1" si="225"/>
        <v>-1</v>
      </c>
      <c r="M3407" s="18" cm="1">
        <f t="array" aca="1" ref="M3407" ca="1">SUMPRODUCT(Inactives[Days Inactive]*(Inactives[Student]=A3407))/365</f>
        <v>0</v>
      </c>
      <c r="N3407" s="18" t="str" cm="1">
        <f t="array" ref="N3407">IF(LEN($A3407)&gt;0,SUMPRODUCT(($A3407=merged_names)*(_xlfn.TEXTAFTER(N$2, "At ")=merged_belt_colours)*merged_months_at_rank),"")</f>
        <v/>
      </c>
      <c r="O3407" s="18" t="str" cm="1">
        <f t="array" ref="O3407">IF(LEN($A3407)&gt;0,SUMPRODUCT(($A3407=merged_names)*(_xlfn.TEXTAFTER(O$2, "At ")=merged_belt_colours)*merged_months_at_rank),"")</f>
        <v/>
      </c>
      <c r="P3407" s="18" t="str" cm="1">
        <f t="array" ref="P3407">IF(LEN($A3407)&gt;0,SUMPRODUCT(($A3407=merged_names)*(_xlfn.TEXTAFTER(P$2, "At ")=merged_belt_colours)*merged_months_at_rank),"")</f>
        <v/>
      </c>
      <c r="Q3407" s="18" t="str" cm="1">
        <f t="array" ref="Q3407">IF(LEN($A3407)&gt;0,SUMPRODUCT(($A3407=merged_names)*(_xlfn.TEXTAFTER(Q$2, "At ")=merged_belt_colours)*merged_months_at_rank),"")</f>
        <v/>
      </c>
      <c r="R3407" s="18" t="str" cm="1">
        <f t="array" ref="R3407">IF(LEN($A3407)&gt;0,SUMPRODUCT(($A3407=merged_names)*(_xlfn.TEXTAFTER(R$2, "At ")=merged_belt_colours)*merged_months_at_rank),"")</f>
        <v/>
      </c>
    </row>
    <row r="3408" spans="1:18" x14ac:dyDescent="0.25">
      <c r="A3408"/>
      <c r="B3408" s="15" t="str" cm="1">
        <f t="array" ref="B3408">IFERROR(IF(LEN(A3408)&gt;0, IF(SUMPRODUCT((Inactives[Key]=J3408)*(Inactives[Currently Inactive]))=1,"Inactive","Active"),""),"Active")</f>
        <v/>
      </c>
      <c r="C3408" s="16" t="str" cm="1">
        <f t="array" aca="1" ref="C3408" ca="1">IFERROR(_xlfn._xlws.FILTER(Inactives[Inactive On],(Inactives[Key]=J3408)*(Inactives[Currently Inactive]),""),"")</f>
        <v/>
      </c>
      <c r="D3408" s="16" t="str" cm="1">
        <f t="array" aca="1" ref="D3408" ca="1">IFERROR(INDEX(_xlfn.TEXTSPLIT(E3408," "),1),"")</f>
        <v/>
      </c>
      <c r="E3408" s="15" t="str" cm="1">
        <f t="array" aca="1" ref="E3408" ca="1">IFERROR(_xlfn._xlws.FILTER(merged_ranks,(merged_end_dates=DATE(9999,12,31))*(merged_names=A3408)),"")</f>
        <v/>
      </c>
      <c r="F3408" s="17" t="str">
        <f ca="1">_xlfn.XLOOKUP(J3408,Promotions[Promo Key],Promotions[Promo Date],"")</f>
        <v/>
      </c>
      <c r="G3408" s="18" t="str">
        <f t="shared" ca="1" si="223"/>
        <v/>
      </c>
      <c r="H3408" s="18" t="str">
        <f t="shared" ca="1" si="222"/>
        <v/>
      </c>
      <c r="I3408" s="17" t="str">
        <f>_xlfn.XLOOKUP(A3408,Students[Full Name],Students[Starting Rank],"")</f>
        <v/>
      </c>
      <c r="J3408" s="15" t="str">
        <f t="shared" ca="1" si="224"/>
        <v xml:space="preserve">: </v>
      </c>
      <c r="K3408" s="16" t="str">
        <f>_xlfn.XLOOKUP(A3408,Students[Full Name],Students[Start Date],"")</f>
        <v/>
      </c>
      <c r="L3408" s="18">
        <f t="shared" ca="1" si="225"/>
        <v>-1</v>
      </c>
      <c r="M3408" s="18" cm="1">
        <f t="array" aca="1" ref="M3408" ca="1">SUMPRODUCT(Inactives[Days Inactive]*(Inactives[Student]=A3408))/365</f>
        <v>0</v>
      </c>
      <c r="N3408" s="18" t="str" cm="1">
        <f t="array" ref="N3408">IF(LEN($A3408)&gt;0,SUMPRODUCT(($A3408=merged_names)*(_xlfn.TEXTAFTER(N$2, "At ")=merged_belt_colours)*merged_months_at_rank),"")</f>
        <v/>
      </c>
      <c r="O3408" s="18" t="str" cm="1">
        <f t="array" ref="O3408">IF(LEN($A3408)&gt;0,SUMPRODUCT(($A3408=merged_names)*(_xlfn.TEXTAFTER(O$2, "At ")=merged_belt_colours)*merged_months_at_rank),"")</f>
        <v/>
      </c>
      <c r="P3408" s="18" t="str" cm="1">
        <f t="array" ref="P3408">IF(LEN($A3408)&gt;0,SUMPRODUCT(($A3408=merged_names)*(_xlfn.TEXTAFTER(P$2, "At ")=merged_belt_colours)*merged_months_at_rank),"")</f>
        <v/>
      </c>
      <c r="Q3408" s="18" t="str" cm="1">
        <f t="array" ref="Q3408">IF(LEN($A3408)&gt;0,SUMPRODUCT(($A3408=merged_names)*(_xlfn.TEXTAFTER(Q$2, "At ")=merged_belt_colours)*merged_months_at_rank),"")</f>
        <v/>
      </c>
      <c r="R3408" s="18" t="str" cm="1">
        <f t="array" ref="R3408">IF(LEN($A3408)&gt;0,SUMPRODUCT(($A3408=merged_names)*(_xlfn.TEXTAFTER(R$2, "At ")=merged_belt_colours)*merged_months_at_rank),"")</f>
        <v/>
      </c>
    </row>
    <row r="3409" spans="1:18" x14ac:dyDescent="0.25">
      <c r="A3409"/>
      <c r="B3409" s="15" t="str" cm="1">
        <f t="array" ref="B3409">IFERROR(IF(LEN(A3409)&gt;0, IF(SUMPRODUCT((Inactives[Key]=J3409)*(Inactives[Currently Inactive]))=1,"Inactive","Active"),""),"Active")</f>
        <v/>
      </c>
      <c r="C3409" s="16" t="str" cm="1">
        <f t="array" aca="1" ref="C3409" ca="1">IFERROR(_xlfn._xlws.FILTER(Inactives[Inactive On],(Inactives[Key]=J3409)*(Inactives[Currently Inactive]),""),"")</f>
        <v/>
      </c>
      <c r="D3409" s="16" t="str" cm="1">
        <f t="array" aca="1" ref="D3409" ca="1">IFERROR(INDEX(_xlfn.TEXTSPLIT(E3409," "),1),"")</f>
        <v/>
      </c>
      <c r="E3409" s="15" t="str" cm="1">
        <f t="array" aca="1" ref="E3409" ca="1">IFERROR(_xlfn._xlws.FILTER(merged_ranks,(merged_end_dates=DATE(9999,12,31))*(merged_names=A3409)),"")</f>
        <v/>
      </c>
      <c r="F3409" s="17" t="str">
        <f ca="1">_xlfn.XLOOKUP(J3409,Promotions[Promo Key],Promotions[Promo Date],"")</f>
        <v/>
      </c>
      <c r="G3409" s="18" t="str">
        <f t="shared" ca="1" si="223"/>
        <v/>
      </c>
      <c r="H3409" s="18" t="str">
        <f t="shared" ca="1" si="222"/>
        <v/>
      </c>
      <c r="I3409" s="17" t="str">
        <f>_xlfn.XLOOKUP(A3409,Students[Full Name],Students[Starting Rank],"")</f>
        <v/>
      </c>
      <c r="J3409" s="15" t="str">
        <f t="shared" ca="1" si="224"/>
        <v xml:space="preserve">: </v>
      </c>
      <c r="K3409" s="16" t="str">
        <f>_xlfn.XLOOKUP(A3409,Students[Full Name],Students[Start Date],"")</f>
        <v/>
      </c>
      <c r="L3409" s="18">
        <f t="shared" ca="1" si="225"/>
        <v>-1</v>
      </c>
      <c r="M3409" s="18" cm="1">
        <f t="array" aca="1" ref="M3409" ca="1">SUMPRODUCT(Inactives[Days Inactive]*(Inactives[Student]=A3409))/365</f>
        <v>0</v>
      </c>
      <c r="N3409" s="18" t="str" cm="1">
        <f t="array" ref="N3409">IF(LEN($A3409)&gt;0,SUMPRODUCT(($A3409=merged_names)*(_xlfn.TEXTAFTER(N$2, "At ")=merged_belt_colours)*merged_months_at_rank),"")</f>
        <v/>
      </c>
      <c r="O3409" s="18" t="str" cm="1">
        <f t="array" ref="O3409">IF(LEN($A3409)&gt;0,SUMPRODUCT(($A3409=merged_names)*(_xlfn.TEXTAFTER(O$2, "At ")=merged_belt_colours)*merged_months_at_rank),"")</f>
        <v/>
      </c>
      <c r="P3409" s="18" t="str" cm="1">
        <f t="array" ref="P3409">IF(LEN($A3409)&gt;0,SUMPRODUCT(($A3409=merged_names)*(_xlfn.TEXTAFTER(P$2, "At ")=merged_belt_colours)*merged_months_at_rank),"")</f>
        <v/>
      </c>
      <c r="Q3409" s="18" t="str" cm="1">
        <f t="array" ref="Q3409">IF(LEN($A3409)&gt;0,SUMPRODUCT(($A3409=merged_names)*(_xlfn.TEXTAFTER(Q$2, "At ")=merged_belt_colours)*merged_months_at_rank),"")</f>
        <v/>
      </c>
      <c r="R3409" s="18" t="str" cm="1">
        <f t="array" ref="R3409">IF(LEN($A3409)&gt;0,SUMPRODUCT(($A3409=merged_names)*(_xlfn.TEXTAFTER(R$2, "At ")=merged_belt_colours)*merged_months_at_rank),"")</f>
        <v/>
      </c>
    </row>
    <row r="3410" spans="1:18" x14ac:dyDescent="0.25">
      <c r="A3410"/>
      <c r="B3410" s="15" t="str" cm="1">
        <f t="array" ref="B3410">IFERROR(IF(LEN(A3410)&gt;0, IF(SUMPRODUCT((Inactives[Key]=J3410)*(Inactives[Currently Inactive]))=1,"Inactive","Active"),""),"Active")</f>
        <v/>
      </c>
      <c r="C3410" s="16" t="str" cm="1">
        <f t="array" aca="1" ref="C3410" ca="1">IFERROR(_xlfn._xlws.FILTER(Inactives[Inactive On],(Inactives[Key]=J3410)*(Inactives[Currently Inactive]),""),"")</f>
        <v/>
      </c>
      <c r="D3410" s="16" t="str" cm="1">
        <f t="array" aca="1" ref="D3410" ca="1">IFERROR(INDEX(_xlfn.TEXTSPLIT(E3410," "),1),"")</f>
        <v/>
      </c>
      <c r="E3410" s="15" t="str" cm="1">
        <f t="array" aca="1" ref="E3410" ca="1">IFERROR(_xlfn._xlws.FILTER(merged_ranks,(merged_end_dates=DATE(9999,12,31))*(merged_names=A3410)),"")</f>
        <v/>
      </c>
      <c r="F3410" s="17" t="str">
        <f ca="1">_xlfn.XLOOKUP(J3410,Promotions[Promo Key],Promotions[Promo Date],"")</f>
        <v/>
      </c>
      <c r="G3410" s="18" t="str">
        <f t="shared" ca="1" si="223"/>
        <v/>
      </c>
      <c r="H3410" s="18" t="str">
        <f t="shared" ca="1" si="222"/>
        <v/>
      </c>
      <c r="I3410" s="17" t="str">
        <f>_xlfn.XLOOKUP(A3410,Students[Full Name],Students[Starting Rank],"")</f>
        <v/>
      </c>
      <c r="J3410" s="15" t="str">
        <f t="shared" ca="1" si="224"/>
        <v xml:space="preserve">: </v>
      </c>
      <c r="K3410" s="16" t="str">
        <f>_xlfn.XLOOKUP(A3410,Students[Full Name],Students[Start Date],"")</f>
        <v/>
      </c>
      <c r="L3410" s="18">
        <f t="shared" ca="1" si="225"/>
        <v>-1</v>
      </c>
      <c r="M3410" s="18" cm="1">
        <f t="array" aca="1" ref="M3410" ca="1">SUMPRODUCT(Inactives[Days Inactive]*(Inactives[Student]=A3410))/365</f>
        <v>0</v>
      </c>
      <c r="N3410" s="18" t="str" cm="1">
        <f t="array" ref="N3410">IF(LEN($A3410)&gt;0,SUMPRODUCT(($A3410=merged_names)*(_xlfn.TEXTAFTER(N$2, "At ")=merged_belt_colours)*merged_months_at_rank),"")</f>
        <v/>
      </c>
      <c r="O3410" s="18" t="str" cm="1">
        <f t="array" ref="O3410">IF(LEN($A3410)&gt;0,SUMPRODUCT(($A3410=merged_names)*(_xlfn.TEXTAFTER(O$2, "At ")=merged_belt_colours)*merged_months_at_rank),"")</f>
        <v/>
      </c>
      <c r="P3410" s="18" t="str" cm="1">
        <f t="array" ref="P3410">IF(LEN($A3410)&gt;0,SUMPRODUCT(($A3410=merged_names)*(_xlfn.TEXTAFTER(P$2, "At ")=merged_belt_colours)*merged_months_at_rank),"")</f>
        <v/>
      </c>
      <c r="Q3410" s="18" t="str" cm="1">
        <f t="array" ref="Q3410">IF(LEN($A3410)&gt;0,SUMPRODUCT(($A3410=merged_names)*(_xlfn.TEXTAFTER(Q$2, "At ")=merged_belt_colours)*merged_months_at_rank),"")</f>
        <v/>
      </c>
      <c r="R3410" s="18" t="str" cm="1">
        <f t="array" ref="R3410">IF(LEN($A3410)&gt;0,SUMPRODUCT(($A3410=merged_names)*(_xlfn.TEXTAFTER(R$2, "At ")=merged_belt_colours)*merged_months_at_rank),"")</f>
        <v/>
      </c>
    </row>
    <row r="3411" spans="1:18" x14ac:dyDescent="0.25">
      <c r="A3411"/>
      <c r="B3411" s="15" t="str" cm="1">
        <f t="array" ref="B3411">IFERROR(IF(LEN(A3411)&gt;0, IF(SUMPRODUCT((Inactives[Key]=J3411)*(Inactives[Currently Inactive]))=1,"Inactive","Active"),""),"Active")</f>
        <v/>
      </c>
      <c r="C3411" s="16" t="str" cm="1">
        <f t="array" aca="1" ref="C3411" ca="1">IFERROR(_xlfn._xlws.FILTER(Inactives[Inactive On],(Inactives[Key]=J3411)*(Inactives[Currently Inactive]),""),"")</f>
        <v/>
      </c>
      <c r="D3411" s="16" t="str" cm="1">
        <f t="array" aca="1" ref="D3411" ca="1">IFERROR(INDEX(_xlfn.TEXTSPLIT(E3411," "),1),"")</f>
        <v/>
      </c>
      <c r="E3411" s="15" t="str" cm="1">
        <f t="array" aca="1" ref="E3411" ca="1">IFERROR(_xlfn._xlws.FILTER(merged_ranks,(merged_end_dates=DATE(9999,12,31))*(merged_names=A3411)),"")</f>
        <v/>
      </c>
      <c r="F3411" s="17" t="str">
        <f ca="1">_xlfn.XLOOKUP(J3411,Promotions[Promo Key],Promotions[Promo Date],"")</f>
        <v/>
      </c>
      <c r="G3411" s="18" t="str">
        <f t="shared" ca="1" si="223"/>
        <v/>
      </c>
      <c r="H3411" s="18" t="str">
        <f t="shared" ca="1" si="222"/>
        <v/>
      </c>
      <c r="I3411" s="17" t="str">
        <f>_xlfn.XLOOKUP(A3411,Students[Full Name],Students[Starting Rank],"")</f>
        <v/>
      </c>
      <c r="J3411" s="15" t="str">
        <f t="shared" ca="1" si="224"/>
        <v xml:space="preserve">: </v>
      </c>
      <c r="K3411" s="16" t="str">
        <f>_xlfn.XLOOKUP(A3411,Students[Full Name],Students[Start Date],"")</f>
        <v/>
      </c>
      <c r="L3411" s="18">
        <f t="shared" ca="1" si="225"/>
        <v>-1</v>
      </c>
      <c r="M3411" s="18" cm="1">
        <f t="array" aca="1" ref="M3411" ca="1">SUMPRODUCT(Inactives[Days Inactive]*(Inactives[Student]=A3411))/365</f>
        <v>0</v>
      </c>
      <c r="N3411" s="18" t="str" cm="1">
        <f t="array" ref="N3411">IF(LEN($A3411)&gt;0,SUMPRODUCT(($A3411=merged_names)*(_xlfn.TEXTAFTER(N$2, "At ")=merged_belt_colours)*merged_months_at_rank),"")</f>
        <v/>
      </c>
      <c r="O3411" s="18" t="str" cm="1">
        <f t="array" ref="O3411">IF(LEN($A3411)&gt;0,SUMPRODUCT(($A3411=merged_names)*(_xlfn.TEXTAFTER(O$2, "At ")=merged_belt_colours)*merged_months_at_rank),"")</f>
        <v/>
      </c>
      <c r="P3411" s="18" t="str" cm="1">
        <f t="array" ref="P3411">IF(LEN($A3411)&gt;0,SUMPRODUCT(($A3411=merged_names)*(_xlfn.TEXTAFTER(P$2, "At ")=merged_belt_colours)*merged_months_at_rank),"")</f>
        <v/>
      </c>
      <c r="Q3411" s="18" t="str" cm="1">
        <f t="array" ref="Q3411">IF(LEN($A3411)&gt;0,SUMPRODUCT(($A3411=merged_names)*(_xlfn.TEXTAFTER(Q$2, "At ")=merged_belt_colours)*merged_months_at_rank),"")</f>
        <v/>
      </c>
      <c r="R3411" s="18" t="str" cm="1">
        <f t="array" ref="R3411">IF(LEN($A3411)&gt;0,SUMPRODUCT(($A3411=merged_names)*(_xlfn.TEXTAFTER(R$2, "At ")=merged_belt_colours)*merged_months_at_rank),"")</f>
        <v/>
      </c>
    </row>
    <row r="3412" spans="1:18" x14ac:dyDescent="0.25">
      <c r="A3412"/>
      <c r="B3412" s="15" t="str" cm="1">
        <f t="array" ref="B3412">IFERROR(IF(LEN(A3412)&gt;0, IF(SUMPRODUCT((Inactives[Key]=J3412)*(Inactives[Currently Inactive]))=1,"Inactive","Active"),""),"Active")</f>
        <v/>
      </c>
      <c r="C3412" s="16" t="str" cm="1">
        <f t="array" aca="1" ref="C3412" ca="1">IFERROR(_xlfn._xlws.FILTER(Inactives[Inactive On],(Inactives[Key]=J3412)*(Inactives[Currently Inactive]),""),"")</f>
        <v/>
      </c>
      <c r="D3412" s="16" t="str" cm="1">
        <f t="array" aca="1" ref="D3412" ca="1">IFERROR(INDEX(_xlfn.TEXTSPLIT(E3412," "),1),"")</f>
        <v/>
      </c>
      <c r="E3412" s="15" t="str" cm="1">
        <f t="array" aca="1" ref="E3412" ca="1">IFERROR(_xlfn._xlws.FILTER(merged_ranks,(merged_end_dates=DATE(9999,12,31))*(merged_names=A3412)),"")</f>
        <v/>
      </c>
      <c r="F3412" s="17" t="str">
        <f ca="1">_xlfn.XLOOKUP(J3412,Promotions[Promo Key],Promotions[Promo Date],"")</f>
        <v/>
      </c>
      <c r="G3412" s="18" t="str">
        <f t="shared" ca="1" si="223"/>
        <v/>
      </c>
      <c r="H3412" s="18" t="str">
        <f t="shared" ca="1" si="222"/>
        <v/>
      </c>
      <c r="I3412" s="17" t="str">
        <f>_xlfn.XLOOKUP(A3412,Students[Full Name],Students[Starting Rank],"")</f>
        <v/>
      </c>
      <c r="J3412" s="15" t="str">
        <f t="shared" ca="1" si="224"/>
        <v xml:space="preserve">: </v>
      </c>
      <c r="K3412" s="16" t="str">
        <f>_xlfn.XLOOKUP(A3412,Students[Full Name],Students[Start Date],"")</f>
        <v/>
      </c>
      <c r="L3412" s="18">
        <f t="shared" ca="1" si="225"/>
        <v>-1</v>
      </c>
      <c r="M3412" s="18" cm="1">
        <f t="array" aca="1" ref="M3412" ca="1">SUMPRODUCT(Inactives[Days Inactive]*(Inactives[Student]=A3412))/365</f>
        <v>0</v>
      </c>
      <c r="N3412" s="18" t="str" cm="1">
        <f t="array" ref="N3412">IF(LEN($A3412)&gt;0,SUMPRODUCT(($A3412=merged_names)*(_xlfn.TEXTAFTER(N$2, "At ")=merged_belt_colours)*merged_months_at_rank),"")</f>
        <v/>
      </c>
      <c r="O3412" s="18" t="str" cm="1">
        <f t="array" ref="O3412">IF(LEN($A3412)&gt;0,SUMPRODUCT(($A3412=merged_names)*(_xlfn.TEXTAFTER(O$2, "At ")=merged_belt_colours)*merged_months_at_rank),"")</f>
        <v/>
      </c>
      <c r="P3412" s="18" t="str" cm="1">
        <f t="array" ref="P3412">IF(LEN($A3412)&gt;0,SUMPRODUCT(($A3412=merged_names)*(_xlfn.TEXTAFTER(P$2, "At ")=merged_belt_colours)*merged_months_at_rank),"")</f>
        <v/>
      </c>
      <c r="Q3412" s="18" t="str" cm="1">
        <f t="array" ref="Q3412">IF(LEN($A3412)&gt;0,SUMPRODUCT(($A3412=merged_names)*(_xlfn.TEXTAFTER(Q$2, "At ")=merged_belt_colours)*merged_months_at_rank),"")</f>
        <v/>
      </c>
      <c r="R3412" s="18" t="str" cm="1">
        <f t="array" ref="R3412">IF(LEN($A3412)&gt;0,SUMPRODUCT(($A3412=merged_names)*(_xlfn.TEXTAFTER(R$2, "At ")=merged_belt_colours)*merged_months_at_rank),"")</f>
        <v/>
      </c>
    </row>
    <row r="3413" spans="1:18" x14ac:dyDescent="0.25">
      <c r="A3413"/>
      <c r="B3413" s="15" t="str" cm="1">
        <f t="array" ref="B3413">IFERROR(IF(LEN(A3413)&gt;0, IF(SUMPRODUCT((Inactives[Key]=J3413)*(Inactives[Currently Inactive]))=1,"Inactive","Active"),""),"Active")</f>
        <v/>
      </c>
      <c r="C3413" s="16" t="str" cm="1">
        <f t="array" aca="1" ref="C3413" ca="1">IFERROR(_xlfn._xlws.FILTER(Inactives[Inactive On],(Inactives[Key]=J3413)*(Inactives[Currently Inactive]),""),"")</f>
        <v/>
      </c>
      <c r="D3413" s="16" t="str" cm="1">
        <f t="array" aca="1" ref="D3413" ca="1">IFERROR(INDEX(_xlfn.TEXTSPLIT(E3413," "),1),"")</f>
        <v/>
      </c>
      <c r="E3413" s="15" t="str" cm="1">
        <f t="array" aca="1" ref="E3413" ca="1">IFERROR(_xlfn._xlws.FILTER(merged_ranks,(merged_end_dates=DATE(9999,12,31))*(merged_names=A3413)),"")</f>
        <v/>
      </c>
      <c r="F3413" s="17" t="str">
        <f ca="1">_xlfn.XLOOKUP(J3413,Promotions[Promo Key],Promotions[Promo Date],"")</f>
        <v/>
      </c>
      <c r="G3413" s="18" t="str">
        <f t="shared" ca="1" si="223"/>
        <v/>
      </c>
      <c r="H3413" s="18" t="str">
        <f t="shared" ca="1" si="222"/>
        <v/>
      </c>
      <c r="I3413" s="17" t="str">
        <f>_xlfn.XLOOKUP(A3413,Students[Full Name],Students[Starting Rank],"")</f>
        <v/>
      </c>
      <c r="J3413" s="15" t="str">
        <f t="shared" ca="1" si="224"/>
        <v xml:space="preserve">: </v>
      </c>
      <c r="K3413" s="16" t="str">
        <f>_xlfn.XLOOKUP(A3413,Students[Full Name],Students[Start Date],"")</f>
        <v/>
      </c>
      <c r="L3413" s="18">
        <f t="shared" ca="1" si="225"/>
        <v>-1</v>
      </c>
      <c r="M3413" s="18" cm="1">
        <f t="array" aca="1" ref="M3413" ca="1">SUMPRODUCT(Inactives[Days Inactive]*(Inactives[Student]=A3413))/365</f>
        <v>0</v>
      </c>
      <c r="N3413" s="18" t="str" cm="1">
        <f t="array" ref="N3413">IF(LEN($A3413)&gt;0,SUMPRODUCT(($A3413=merged_names)*(_xlfn.TEXTAFTER(N$2, "At ")=merged_belt_colours)*merged_months_at_rank),"")</f>
        <v/>
      </c>
      <c r="O3413" s="18" t="str" cm="1">
        <f t="array" ref="O3413">IF(LEN($A3413)&gt;0,SUMPRODUCT(($A3413=merged_names)*(_xlfn.TEXTAFTER(O$2, "At ")=merged_belt_colours)*merged_months_at_rank),"")</f>
        <v/>
      </c>
      <c r="P3413" s="18" t="str" cm="1">
        <f t="array" ref="P3413">IF(LEN($A3413)&gt;0,SUMPRODUCT(($A3413=merged_names)*(_xlfn.TEXTAFTER(P$2, "At ")=merged_belt_colours)*merged_months_at_rank),"")</f>
        <v/>
      </c>
      <c r="Q3413" s="18" t="str" cm="1">
        <f t="array" ref="Q3413">IF(LEN($A3413)&gt;0,SUMPRODUCT(($A3413=merged_names)*(_xlfn.TEXTAFTER(Q$2, "At ")=merged_belt_colours)*merged_months_at_rank),"")</f>
        <v/>
      </c>
      <c r="R3413" s="18" t="str" cm="1">
        <f t="array" ref="R3413">IF(LEN($A3413)&gt;0,SUMPRODUCT(($A3413=merged_names)*(_xlfn.TEXTAFTER(R$2, "At ")=merged_belt_colours)*merged_months_at_rank),"")</f>
        <v/>
      </c>
    </row>
    <row r="3414" spans="1:18" x14ac:dyDescent="0.25">
      <c r="A3414"/>
      <c r="B3414" s="15" t="str" cm="1">
        <f t="array" ref="B3414">IFERROR(IF(LEN(A3414)&gt;0, IF(SUMPRODUCT((Inactives[Key]=J3414)*(Inactives[Currently Inactive]))=1,"Inactive","Active"),""),"Active")</f>
        <v/>
      </c>
      <c r="C3414" s="16" t="str" cm="1">
        <f t="array" aca="1" ref="C3414" ca="1">IFERROR(_xlfn._xlws.FILTER(Inactives[Inactive On],(Inactives[Key]=J3414)*(Inactives[Currently Inactive]),""),"")</f>
        <v/>
      </c>
      <c r="D3414" s="16" t="str" cm="1">
        <f t="array" aca="1" ref="D3414" ca="1">IFERROR(INDEX(_xlfn.TEXTSPLIT(E3414," "),1),"")</f>
        <v/>
      </c>
      <c r="E3414" s="15" t="str" cm="1">
        <f t="array" aca="1" ref="E3414" ca="1">IFERROR(_xlfn._xlws.FILTER(merged_ranks,(merged_end_dates=DATE(9999,12,31))*(merged_names=A3414)),"")</f>
        <v/>
      </c>
      <c r="F3414" s="17" t="str">
        <f ca="1">_xlfn.XLOOKUP(J3414,Promotions[Promo Key],Promotions[Promo Date],"")</f>
        <v/>
      </c>
      <c r="G3414" s="18" t="str">
        <f t="shared" ca="1" si="223"/>
        <v/>
      </c>
      <c r="H3414" s="18" t="str">
        <f t="shared" ca="1" si="222"/>
        <v/>
      </c>
      <c r="I3414" s="17" t="str">
        <f>_xlfn.XLOOKUP(A3414,Students[Full Name],Students[Starting Rank],"")</f>
        <v/>
      </c>
      <c r="J3414" s="15" t="str">
        <f t="shared" ca="1" si="224"/>
        <v xml:space="preserve">: </v>
      </c>
      <c r="K3414" s="16" t="str">
        <f>_xlfn.XLOOKUP(A3414,Students[Full Name],Students[Start Date],"")</f>
        <v/>
      </c>
      <c r="L3414" s="18">
        <f t="shared" ca="1" si="225"/>
        <v>-1</v>
      </c>
      <c r="M3414" s="18" cm="1">
        <f t="array" aca="1" ref="M3414" ca="1">SUMPRODUCT(Inactives[Days Inactive]*(Inactives[Student]=A3414))/365</f>
        <v>0</v>
      </c>
      <c r="N3414" s="18" t="str" cm="1">
        <f t="array" ref="N3414">IF(LEN($A3414)&gt;0,SUMPRODUCT(($A3414=merged_names)*(_xlfn.TEXTAFTER(N$2, "At ")=merged_belt_colours)*merged_months_at_rank),"")</f>
        <v/>
      </c>
      <c r="O3414" s="18" t="str" cm="1">
        <f t="array" ref="O3414">IF(LEN($A3414)&gt;0,SUMPRODUCT(($A3414=merged_names)*(_xlfn.TEXTAFTER(O$2, "At ")=merged_belt_colours)*merged_months_at_rank),"")</f>
        <v/>
      </c>
      <c r="P3414" s="18" t="str" cm="1">
        <f t="array" ref="P3414">IF(LEN($A3414)&gt;0,SUMPRODUCT(($A3414=merged_names)*(_xlfn.TEXTAFTER(P$2, "At ")=merged_belt_colours)*merged_months_at_rank),"")</f>
        <v/>
      </c>
      <c r="Q3414" s="18" t="str" cm="1">
        <f t="array" ref="Q3414">IF(LEN($A3414)&gt;0,SUMPRODUCT(($A3414=merged_names)*(_xlfn.TEXTAFTER(Q$2, "At ")=merged_belt_colours)*merged_months_at_rank),"")</f>
        <v/>
      </c>
      <c r="R3414" s="18" t="str" cm="1">
        <f t="array" ref="R3414">IF(LEN($A3414)&gt;0,SUMPRODUCT(($A3414=merged_names)*(_xlfn.TEXTAFTER(R$2, "At ")=merged_belt_colours)*merged_months_at_rank),"")</f>
        <v/>
      </c>
    </row>
    <row r="3415" spans="1:18" x14ac:dyDescent="0.25">
      <c r="A3415"/>
      <c r="B3415" s="15" t="str" cm="1">
        <f t="array" ref="B3415">IFERROR(IF(LEN(A3415)&gt;0, IF(SUMPRODUCT((Inactives[Key]=J3415)*(Inactives[Currently Inactive]))=1,"Inactive","Active"),""),"Active")</f>
        <v/>
      </c>
      <c r="C3415" s="16" t="str" cm="1">
        <f t="array" aca="1" ref="C3415" ca="1">IFERROR(_xlfn._xlws.FILTER(Inactives[Inactive On],(Inactives[Key]=J3415)*(Inactives[Currently Inactive]),""),"")</f>
        <v/>
      </c>
      <c r="D3415" s="16" t="str" cm="1">
        <f t="array" aca="1" ref="D3415" ca="1">IFERROR(INDEX(_xlfn.TEXTSPLIT(E3415," "),1),"")</f>
        <v/>
      </c>
      <c r="E3415" s="15" t="str" cm="1">
        <f t="array" aca="1" ref="E3415" ca="1">IFERROR(_xlfn._xlws.FILTER(merged_ranks,(merged_end_dates=DATE(9999,12,31))*(merged_names=A3415)),"")</f>
        <v/>
      </c>
      <c r="F3415" s="17" t="str">
        <f ca="1">_xlfn.XLOOKUP(J3415,Promotions[Promo Key],Promotions[Promo Date],"")</f>
        <v/>
      </c>
      <c r="G3415" s="18" t="str">
        <f t="shared" ca="1" si="223"/>
        <v/>
      </c>
      <c r="H3415" s="18" t="str">
        <f t="shared" ca="1" si="222"/>
        <v/>
      </c>
      <c r="I3415" s="17" t="str">
        <f>_xlfn.XLOOKUP(A3415,Students[Full Name],Students[Starting Rank],"")</f>
        <v/>
      </c>
      <c r="J3415" s="15" t="str">
        <f t="shared" ca="1" si="224"/>
        <v xml:space="preserve">: </v>
      </c>
      <c r="K3415" s="16" t="str">
        <f>_xlfn.XLOOKUP(A3415,Students[Full Name],Students[Start Date],"")</f>
        <v/>
      </c>
      <c r="L3415" s="18">
        <f t="shared" ca="1" si="225"/>
        <v>-1</v>
      </c>
      <c r="M3415" s="18" cm="1">
        <f t="array" aca="1" ref="M3415" ca="1">SUMPRODUCT(Inactives[Days Inactive]*(Inactives[Student]=A3415))/365</f>
        <v>0</v>
      </c>
      <c r="N3415" s="18" t="str" cm="1">
        <f t="array" ref="N3415">IF(LEN($A3415)&gt;0,SUMPRODUCT(($A3415=merged_names)*(_xlfn.TEXTAFTER(N$2, "At ")=merged_belt_colours)*merged_months_at_rank),"")</f>
        <v/>
      </c>
      <c r="O3415" s="18" t="str" cm="1">
        <f t="array" ref="O3415">IF(LEN($A3415)&gt;0,SUMPRODUCT(($A3415=merged_names)*(_xlfn.TEXTAFTER(O$2, "At ")=merged_belt_colours)*merged_months_at_rank),"")</f>
        <v/>
      </c>
      <c r="P3415" s="18" t="str" cm="1">
        <f t="array" ref="P3415">IF(LEN($A3415)&gt;0,SUMPRODUCT(($A3415=merged_names)*(_xlfn.TEXTAFTER(P$2, "At ")=merged_belt_colours)*merged_months_at_rank),"")</f>
        <v/>
      </c>
      <c r="Q3415" s="18" t="str" cm="1">
        <f t="array" ref="Q3415">IF(LEN($A3415)&gt;0,SUMPRODUCT(($A3415=merged_names)*(_xlfn.TEXTAFTER(Q$2, "At ")=merged_belt_colours)*merged_months_at_rank),"")</f>
        <v/>
      </c>
      <c r="R3415" s="18" t="str" cm="1">
        <f t="array" ref="R3415">IF(LEN($A3415)&gt;0,SUMPRODUCT(($A3415=merged_names)*(_xlfn.TEXTAFTER(R$2, "At ")=merged_belt_colours)*merged_months_at_rank),"")</f>
        <v/>
      </c>
    </row>
    <row r="3416" spans="1:18" x14ac:dyDescent="0.25">
      <c r="A3416"/>
      <c r="B3416" s="15" t="str" cm="1">
        <f t="array" ref="B3416">IFERROR(IF(LEN(A3416)&gt;0, IF(SUMPRODUCT((Inactives[Key]=J3416)*(Inactives[Currently Inactive]))=1,"Inactive","Active"),""),"Active")</f>
        <v/>
      </c>
      <c r="C3416" s="16" t="str" cm="1">
        <f t="array" aca="1" ref="C3416" ca="1">IFERROR(_xlfn._xlws.FILTER(Inactives[Inactive On],(Inactives[Key]=J3416)*(Inactives[Currently Inactive]),""),"")</f>
        <v/>
      </c>
      <c r="D3416" s="16" t="str" cm="1">
        <f t="array" aca="1" ref="D3416" ca="1">IFERROR(INDEX(_xlfn.TEXTSPLIT(E3416," "),1),"")</f>
        <v/>
      </c>
      <c r="E3416" s="15" t="str" cm="1">
        <f t="array" aca="1" ref="E3416" ca="1">IFERROR(_xlfn._xlws.FILTER(merged_ranks,(merged_end_dates=DATE(9999,12,31))*(merged_names=A3416)),"")</f>
        <v/>
      </c>
      <c r="F3416" s="17" t="str">
        <f ca="1">_xlfn.XLOOKUP(J3416,Promotions[Promo Key],Promotions[Promo Date],"")</f>
        <v/>
      </c>
      <c r="G3416" s="18" t="str">
        <f t="shared" ca="1" si="223"/>
        <v/>
      </c>
      <c r="H3416" s="18" t="str">
        <f t="shared" ref="H3416:H3479" ca="1" si="226">IFERROR((TODAY()-K3416)/365-M3416,"")</f>
        <v/>
      </c>
      <c r="I3416" s="17" t="str">
        <f>_xlfn.XLOOKUP(A3416,Students[Full Name],Students[Starting Rank],"")</f>
        <v/>
      </c>
      <c r="J3416" s="15" t="str">
        <f t="shared" ca="1" si="224"/>
        <v xml:space="preserve">: </v>
      </c>
      <c r="K3416" s="16" t="str">
        <f>_xlfn.XLOOKUP(A3416,Students[Full Name],Students[Start Date],"")</f>
        <v/>
      </c>
      <c r="L3416" s="18">
        <f t="shared" ca="1" si="225"/>
        <v>-1</v>
      </c>
      <c r="M3416" s="18" cm="1">
        <f t="array" aca="1" ref="M3416" ca="1">SUMPRODUCT(Inactives[Days Inactive]*(Inactives[Student]=A3416))/365</f>
        <v>0</v>
      </c>
      <c r="N3416" s="18" t="str" cm="1">
        <f t="array" ref="N3416">IF(LEN($A3416)&gt;0,SUMPRODUCT(($A3416=merged_names)*(_xlfn.TEXTAFTER(N$2, "At ")=merged_belt_colours)*merged_months_at_rank),"")</f>
        <v/>
      </c>
      <c r="O3416" s="18" t="str" cm="1">
        <f t="array" ref="O3416">IF(LEN($A3416)&gt;0,SUMPRODUCT(($A3416=merged_names)*(_xlfn.TEXTAFTER(O$2, "At ")=merged_belt_colours)*merged_months_at_rank),"")</f>
        <v/>
      </c>
      <c r="P3416" s="18" t="str" cm="1">
        <f t="array" ref="P3416">IF(LEN($A3416)&gt;0,SUMPRODUCT(($A3416=merged_names)*(_xlfn.TEXTAFTER(P$2, "At ")=merged_belt_colours)*merged_months_at_rank),"")</f>
        <v/>
      </c>
      <c r="Q3416" s="18" t="str" cm="1">
        <f t="array" ref="Q3416">IF(LEN($A3416)&gt;0,SUMPRODUCT(($A3416=merged_names)*(_xlfn.TEXTAFTER(Q$2, "At ")=merged_belt_colours)*merged_months_at_rank),"")</f>
        <v/>
      </c>
      <c r="R3416" s="18" t="str" cm="1">
        <f t="array" ref="R3416">IF(LEN($A3416)&gt;0,SUMPRODUCT(($A3416=merged_names)*(_xlfn.TEXTAFTER(R$2, "At ")=merged_belt_colours)*merged_months_at_rank),"")</f>
        <v/>
      </c>
    </row>
    <row r="3417" spans="1:18" x14ac:dyDescent="0.25">
      <c r="A3417"/>
      <c r="B3417" s="15" t="str" cm="1">
        <f t="array" ref="B3417">IFERROR(IF(LEN(A3417)&gt;0, IF(SUMPRODUCT((Inactives[Key]=J3417)*(Inactives[Currently Inactive]))=1,"Inactive","Active"),""),"Active")</f>
        <v/>
      </c>
      <c r="C3417" s="16" t="str" cm="1">
        <f t="array" aca="1" ref="C3417" ca="1">IFERROR(_xlfn._xlws.FILTER(Inactives[Inactive On],(Inactives[Key]=J3417)*(Inactives[Currently Inactive]),""),"")</f>
        <v/>
      </c>
      <c r="D3417" s="16" t="str" cm="1">
        <f t="array" aca="1" ref="D3417" ca="1">IFERROR(INDEX(_xlfn.TEXTSPLIT(E3417," "),1),"")</f>
        <v/>
      </c>
      <c r="E3417" s="15" t="str" cm="1">
        <f t="array" aca="1" ref="E3417" ca="1">IFERROR(_xlfn._xlws.FILTER(merged_ranks,(merged_end_dates=DATE(9999,12,31))*(merged_names=A3417)),"")</f>
        <v/>
      </c>
      <c r="F3417" s="17" t="str">
        <f ca="1">_xlfn.XLOOKUP(J3417,Promotions[Promo Key],Promotions[Promo Date],"")</f>
        <v/>
      </c>
      <c r="G3417" s="18" t="str">
        <f t="shared" ca="1" si="223"/>
        <v/>
      </c>
      <c r="H3417" s="18" t="str">
        <f t="shared" ca="1" si="226"/>
        <v/>
      </c>
      <c r="I3417" s="17" t="str">
        <f>_xlfn.XLOOKUP(A3417,Students[Full Name],Students[Starting Rank],"")</f>
        <v/>
      </c>
      <c r="J3417" s="15" t="str">
        <f t="shared" ca="1" si="224"/>
        <v xml:space="preserve">: </v>
      </c>
      <c r="K3417" s="16" t="str">
        <f>_xlfn.XLOOKUP(A3417,Students[Full Name],Students[Start Date],"")</f>
        <v/>
      </c>
      <c r="L3417" s="18">
        <f t="shared" ca="1" si="225"/>
        <v>-1</v>
      </c>
      <c r="M3417" s="18" cm="1">
        <f t="array" aca="1" ref="M3417" ca="1">SUMPRODUCT(Inactives[Days Inactive]*(Inactives[Student]=A3417))/365</f>
        <v>0</v>
      </c>
      <c r="N3417" s="18" t="str" cm="1">
        <f t="array" ref="N3417">IF(LEN($A3417)&gt;0,SUMPRODUCT(($A3417=merged_names)*(_xlfn.TEXTAFTER(N$2, "At ")=merged_belt_colours)*merged_months_at_rank),"")</f>
        <v/>
      </c>
      <c r="O3417" s="18" t="str" cm="1">
        <f t="array" ref="O3417">IF(LEN($A3417)&gt;0,SUMPRODUCT(($A3417=merged_names)*(_xlfn.TEXTAFTER(O$2, "At ")=merged_belt_colours)*merged_months_at_rank),"")</f>
        <v/>
      </c>
      <c r="P3417" s="18" t="str" cm="1">
        <f t="array" ref="P3417">IF(LEN($A3417)&gt;0,SUMPRODUCT(($A3417=merged_names)*(_xlfn.TEXTAFTER(P$2, "At ")=merged_belt_colours)*merged_months_at_rank),"")</f>
        <v/>
      </c>
      <c r="Q3417" s="18" t="str" cm="1">
        <f t="array" ref="Q3417">IF(LEN($A3417)&gt;0,SUMPRODUCT(($A3417=merged_names)*(_xlfn.TEXTAFTER(Q$2, "At ")=merged_belt_colours)*merged_months_at_rank),"")</f>
        <v/>
      </c>
      <c r="R3417" s="18" t="str" cm="1">
        <f t="array" ref="R3417">IF(LEN($A3417)&gt;0,SUMPRODUCT(($A3417=merged_names)*(_xlfn.TEXTAFTER(R$2, "At ")=merged_belt_colours)*merged_months_at_rank),"")</f>
        <v/>
      </c>
    </row>
    <row r="3418" spans="1:18" x14ac:dyDescent="0.25">
      <c r="A3418"/>
      <c r="B3418" s="15" t="str" cm="1">
        <f t="array" ref="B3418">IFERROR(IF(LEN(A3418)&gt;0, IF(SUMPRODUCT((Inactives[Key]=J3418)*(Inactives[Currently Inactive]))=1,"Inactive","Active"),""),"Active")</f>
        <v/>
      </c>
      <c r="C3418" s="16" t="str" cm="1">
        <f t="array" aca="1" ref="C3418" ca="1">IFERROR(_xlfn._xlws.FILTER(Inactives[Inactive On],(Inactives[Key]=J3418)*(Inactives[Currently Inactive]),""),"")</f>
        <v/>
      </c>
      <c r="D3418" s="16" t="str" cm="1">
        <f t="array" aca="1" ref="D3418" ca="1">IFERROR(INDEX(_xlfn.TEXTSPLIT(E3418," "),1),"")</f>
        <v/>
      </c>
      <c r="E3418" s="15" t="str" cm="1">
        <f t="array" aca="1" ref="E3418" ca="1">IFERROR(_xlfn._xlws.FILTER(merged_ranks,(merged_end_dates=DATE(9999,12,31))*(merged_names=A3418)),"")</f>
        <v/>
      </c>
      <c r="F3418" s="17" t="str">
        <f ca="1">_xlfn.XLOOKUP(J3418,Promotions[Promo Key],Promotions[Promo Date],"")</f>
        <v/>
      </c>
      <c r="G3418" s="18" t="str">
        <f t="shared" ca="1" si="223"/>
        <v/>
      </c>
      <c r="H3418" s="18" t="str">
        <f t="shared" ca="1" si="226"/>
        <v/>
      </c>
      <c r="I3418" s="17" t="str">
        <f>_xlfn.XLOOKUP(A3418,Students[Full Name],Students[Starting Rank],"")</f>
        <v/>
      </c>
      <c r="J3418" s="15" t="str">
        <f t="shared" ca="1" si="224"/>
        <v xml:space="preserve">: </v>
      </c>
      <c r="K3418" s="16" t="str">
        <f>_xlfn.XLOOKUP(A3418,Students[Full Name],Students[Start Date],"")</f>
        <v/>
      </c>
      <c r="L3418" s="18">
        <f t="shared" ca="1" si="225"/>
        <v>-1</v>
      </c>
      <c r="M3418" s="18" cm="1">
        <f t="array" aca="1" ref="M3418" ca="1">SUMPRODUCT(Inactives[Days Inactive]*(Inactives[Student]=A3418))/365</f>
        <v>0</v>
      </c>
      <c r="N3418" s="18" t="str" cm="1">
        <f t="array" ref="N3418">IF(LEN($A3418)&gt;0,SUMPRODUCT(($A3418=merged_names)*(_xlfn.TEXTAFTER(N$2, "At ")=merged_belt_colours)*merged_months_at_rank),"")</f>
        <v/>
      </c>
      <c r="O3418" s="18" t="str" cm="1">
        <f t="array" ref="O3418">IF(LEN($A3418)&gt;0,SUMPRODUCT(($A3418=merged_names)*(_xlfn.TEXTAFTER(O$2, "At ")=merged_belt_colours)*merged_months_at_rank),"")</f>
        <v/>
      </c>
      <c r="P3418" s="18" t="str" cm="1">
        <f t="array" ref="P3418">IF(LEN($A3418)&gt;0,SUMPRODUCT(($A3418=merged_names)*(_xlfn.TEXTAFTER(P$2, "At ")=merged_belt_colours)*merged_months_at_rank),"")</f>
        <v/>
      </c>
      <c r="Q3418" s="18" t="str" cm="1">
        <f t="array" ref="Q3418">IF(LEN($A3418)&gt;0,SUMPRODUCT(($A3418=merged_names)*(_xlfn.TEXTAFTER(Q$2, "At ")=merged_belt_colours)*merged_months_at_rank),"")</f>
        <v/>
      </c>
      <c r="R3418" s="18" t="str" cm="1">
        <f t="array" ref="R3418">IF(LEN($A3418)&gt;0,SUMPRODUCT(($A3418=merged_names)*(_xlfn.TEXTAFTER(R$2, "At ")=merged_belt_colours)*merged_months_at_rank),"")</f>
        <v/>
      </c>
    </row>
    <row r="3419" spans="1:18" x14ac:dyDescent="0.25">
      <c r="A3419"/>
      <c r="B3419" s="15" t="str" cm="1">
        <f t="array" ref="B3419">IFERROR(IF(LEN(A3419)&gt;0, IF(SUMPRODUCT((Inactives[Key]=J3419)*(Inactives[Currently Inactive]))=1,"Inactive","Active"),""),"Active")</f>
        <v/>
      </c>
      <c r="C3419" s="16" t="str" cm="1">
        <f t="array" aca="1" ref="C3419" ca="1">IFERROR(_xlfn._xlws.FILTER(Inactives[Inactive On],(Inactives[Key]=J3419)*(Inactives[Currently Inactive]),""),"")</f>
        <v/>
      </c>
      <c r="D3419" s="16" t="str" cm="1">
        <f t="array" aca="1" ref="D3419" ca="1">IFERROR(INDEX(_xlfn.TEXTSPLIT(E3419," "),1),"")</f>
        <v/>
      </c>
      <c r="E3419" s="15" t="str" cm="1">
        <f t="array" aca="1" ref="E3419" ca="1">IFERROR(_xlfn._xlws.FILTER(merged_ranks,(merged_end_dates=DATE(9999,12,31))*(merged_names=A3419)),"")</f>
        <v/>
      </c>
      <c r="F3419" s="17" t="str">
        <f ca="1">_xlfn.XLOOKUP(J3419,Promotions[Promo Key],Promotions[Promo Date],"")</f>
        <v/>
      </c>
      <c r="G3419" s="18" t="str">
        <f t="shared" ca="1" si="223"/>
        <v/>
      </c>
      <c r="H3419" s="18" t="str">
        <f t="shared" ca="1" si="226"/>
        <v/>
      </c>
      <c r="I3419" s="17" t="str">
        <f>_xlfn.XLOOKUP(A3419,Students[Full Name],Students[Starting Rank],"")</f>
        <v/>
      </c>
      <c r="J3419" s="15" t="str">
        <f t="shared" ca="1" si="224"/>
        <v xml:space="preserve">: </v>
      </c>
      <c r="K3419" s="16" t="str">
        <f>_xlfn.XLOOKUP(A3419,Students[Full Name],Students[Start Date],"")</f>
        <v/>
      </c>
      <c r="L3419" s="18">
        <f t="shared" ca="1" si="225"/>
        <v>-1</v>
      </c>
      <c r="M3419" s="18" cm="1">
        <f t="array" aca="1" ref="M3419" ca="1">SUMPRODUCT(Inactives[Days Inactive]*(Inactives[Student]=A3419))/365</f>
        <v>0</v>
      </c>
      <c r="N3419" s="18" t="str" cm="1">
        <f t="array" ref="N3419">IF(LEN($A3419)&gt;0,SUMPRODUCT(($A3419=merged_names)*(_xlfn.TEXTAFTER(N$2, "At ")=merged_belt_colours)*merged_months_at_rank),"")</f>
        <v/>
      </c>
      <c r="O3419" s="18" t="str" cm="1">
        <f t="array" ref="O3419">IF(LEN($A3419)&gt;0,SUMPRODUCT(($A3419=merged_names)*(_xlfn.TEXTAFTER(O$2, "At ")=merged_belt_colours)*merged_months_at_rank),"")</f>
        <v/>
      </c>
      <c r="P3419" s="18" t="str" cm="1">
        <f t="array" ref="P3419">IF(LEN($A3419)&gt;0,SUMPRODUCT(($A3419=merged_names)*(_xlfn.TEXTAFTER(P$2, "At ")=merged_belt_colours)*merged_months_at_rank),"")</f>
        <v/>
      </c>
      <c r="Q3419" s="18" t="str" cm="1">
        <f t="array" ref="Q3419">IF(LEN($A3419)&gt;0,SUMPRODUCT(($A3419=merged_names)*(_xlfn.TEXTAFTER(Q$2, "At ")=merged_belt_colours)*merged_months_at_rank),"")</f>
        <v/>
      </c>
      <c r="R3419" s="18" t="str" cm="1">
        <f t="array" ref="R3419">IF(LEN($A3419)&gt;0,SUMPRODUCT(($A3419=merged_names)*(_xlfn.TEXTAFTER(R$2, "At ")=merged_belt_colours)*merged_months_at_rank),"")</f>
        <v/>
      </c>
    </row>
    <row r="3420" spans="1:18" x14ac:dyDescent="0.25">
      <c r="A3420"/>
      <c r="B3420" s="15" t="str" cm="1">
        <f t="array" ref="B3420">IFERROR(IF(LEN(A3420)&gt;0, IF(SUMPRODUCT((Inactives[Key]=J3420)*(Inactives[Currently Inactive]))=1,"Inactive","Active"),""),"Active")</f>
        <v/>
      </c>
      <c r="C3420" s="16" t="str" cm="1">
        <f t="array" aca="1" ref="C3420" ca="1">IFERROR(_xlfn._xlws.FILTER(Inactives[Inactive On],(Inactives[Key]=J3420)*(Inactives[Currently Inactive]),""),"")</f>
        <v/>
      </c>
      <c r="D3420" s="16" t="str" cm="1">
        <f t="array" aca="1" ref="D3420" ca="1">IFERROR(INDEX(_xlfn.TEXTSPLIT(E3420," "),1),"")</f>
        <v/>
      </c>
      <c r="E3420" s="15" t="str" cm="1">
        <f t="array" aca="1" ref="E3420" ca="1">IFERROR(_xlfn._xlws.FILTER(merged_ranks,(merged_end_dates=DATE(9999,12,31))*(merged_names=A3420)),"")</f>
        <v/>
      </c>
      <c r="F3420" s="17" t="str">
        <f ca="1">_xlfn.XLOOKUP(J3420,Promotions[Promo Key],Promotions[Promo Date],"")</f>
        <v/>
      </c>
      <c r="G3420" s="18" t="str">
        <f t="shared" ref="G3420:G3483" ca="1" si="227">IFERROR((TODAY()-F3420)/30.5, "")</f>
        <v/>
      </c>
      <c r="H3420" s="18" t="str">
        <f t="shared" ca="1" si="226"/>
        <v/>
      </c>
      <c r="I3420" s="17" t="str">
        <f>_xlfn.XLOOKUP(A3420,Students[Full Name],Students[Starting Rank],"")</f>
        <v/>
      </c>
      <c r="J3420" s="15" t="str">
        <f t="shared" ref="J3420:J3483" ca="1" si="228">A3420&amp;": "&amp;E3420</f>
        <v xml:space="preserve">: </v>
      </c>
      <c r="K3420" s="16" t="str">
        <f>_xlfn.XLOOKUP(A3420,Students[Full Name],Students[Start Date],"")</f>
        <v/>
      </c>
      <c r="L3420" s="18">
        <f t="shared" ref="L3420:L3483" ca="1" si="229">IF(LEN(C3420)&gt;0,(TODAY()-C3420)/30.5,-1)</f>
        <v>-1</v>
      </c>
      <c r="M3420" s="18" cm="1">
        <f t="array" aca="1" ref="M3420" ca="1">SUMPRODUCT(Inactives[Days Inactive]*(Inactives[Student]=A3420))/365</f>
        <v>0</v>
      </c>
      <c r="N3420" s="18" t="str" cm="1">
        <f t="array" ref="N3420">IF(LEN($A3420)&gt;0,SUMPRODUCT(($A3420=merged_names)*(_xlfn.TEXTAFTER(N$2, "At ")=merged_belt_colours)*merged_months_at_rank),"")</f>
        <v/>
      </c>
      <c r="O3420" s="18" t="str" cm="1">
        <f t="array" ref="O3420">IF(LEN($A3420)&gt;0,SUMPRODUCT(($A3420=merged_names)*(_xlfn.TEXTAFTER(O$2, "At ")=merged_belt_colours)*merged_months_at_rank),"")</f>
        <v/>
      </c>
      <c r="P3420" s="18" t="str" cm="1">
        <f t="array" ref="P3420">IF(LEN($A3420)&gt;0,SUMPRODUCT(($A3420=merged_names)*(_xlfn.TEXTAFTER(P$2, "At ")=merged_belt_colours)*merged_months_at_rank),"")</f>
        <v/>
      </c>
      <c r="Q3420" s="18" t="str" cm="1">
        <f t="array" ref="Q3420">IF(LEN($A3420)&gt;0,SUMPRODUCT(($A3420=merged_names)*(_xlfn.TEXTAFTER(Q$2, "At ")=merged_belt_colours)*merged_months_at_rank),"")</f>
        <v/>
      </c>
      <c r="R3420" s="18" t="str" cm="1">
        <f t="array" ref="R3420">IF(LEN($A3420)&gt;0,SUMPRODUCT(($A3420=merged_names)*(_xlfn.TEXTAFTER(R$2, "At ")=merged_belt_colours)*merged_months_at_rank),"")</f>
        <v/>
      </c>
    </row>
    <row r="3421" spans="1:18" x14ac:dyDescent="0.25">
      <c r="A3421"/>
      <c r="B3421" s="15" t="str" cm="1">
        <f t="array" ref="B3421">IFERROR(IF(LEN(A3421)&gt;0, IF(SUMPRODUCT((Inactives[Key]=J3421)*(Inactives[Currently Inactive]))=1,"Inactive","Active"),""),"Active")</f>
        <v/>
      </c>
      <c r="C3421" s="16" t="str" cm="1">
        <f t="array" aca="1" ref="C3421" ca="1">IFERROR(_xlfn._xlws.FILTER(Inactives[Inactive On],(Inactives[Key]=J3421)*(Inactives[Currently Inactive]),""),"")</f>
        <v/>
      </c>
      <c r="D3421" s="16" t="str" cm="1">
        <f t="array" aca="1" ref="D3421" ca="1">IFERROR(INDEX(_xlfn.TEXTSPLIT(E3421," "),1),"")</f>
        <v/>
      </c>
      <c r="E3421" s="15" t="str" cm="1">
        <f t="array" aca="1" ref="E3421" ca="1">IFERROR(_xlfn._xlws.FILTER(merged_ranks,(merged_end_dates=DATE(9999,12,31))*(merged_names=A3421)),"")</f>
        <v/>
      </c>
      <c r="F3421" s="17" t="str">
        <f ca="1">_xlfn.XLOOKUP(J3421,Promotions[Promo Key],Promotions[Promo Date],"")</f>
        <v/>
      </c>
      <c r="G3421" s="18" t="str">
        <f t="shared" ca="1" si="227"/>
        <v/>
      </c>
      <c r="H3421" s="18" t="str">
        <f t="shared" ca="1" si="226"/>
        <v/>
      </c>
      <c r="I3421" s="17" t="str">
        <f>_xlfn.XLOOKUP(A3421,Students[Full Name],Students[Starting Rank],"")</f>
        <v/>
      </c>
      <c r="J3421" s="15" t="str">
        <f t="shared" ca="1" si="228"/>
        <v xml:space="preserve">: </v>
      </c>
      <c r="K3421" s="16" t="str">
        <f>_xlfn.XLOOKUP(A3421,Students[Full Name],Students[Start Date],"")</f>
        <v/>
      </c>
      <c r="L3421" s="18">
        <f t="shared" ca="1" si="229"/>
        <v>-1</v>
      </c>
      <c r="M3421" s="18" cm="1">
        <f t="array" aca="1" ref="M3421" ca="1">SUMPRODUCT(Inactives[Days Inactive]*(Inactives[Student]=A3421))/365</f>
        <v>0</v>
      </c>
      <c r="N3421" s="18" t="str" cm="1">
        <f t="array" ref="N3421">IF(LEN($A3421)&gt;0,SUMPRODUCT(($A3421=merged_names)*(_xlfn.TEXTAFTER(N$2, "At ")=merged_belt_colours)*merged_months_at_rank),"")</f>
        <v/>
      </c>
      <c r="O3421" s="18" t="str" cm="1">
        <f t="array" ref="O3421">IF(LEN($A3421)&gt;0,SUMPRODUCT(($A3421=merged_names)*(_xlfn.TEXTAFTER(O$2, "At ")=merged_belt_colours)*merged_months_at_rank),"")</f>
        <v/>
      </c>
      <c r="P3421" s="18" t="str" cm="1">
        <f t="array" ref="P3421">IF(LEN($A3421)&gt;0,SUMPRODUCT(($A3421=merged_names)*(_xlfn.TEXTAFTER(P$2, "At ")=merged_belt_colours)*merged_months_at_rank),"")</f>
        <v/>
      </c>
      <c r="Q3421" s="18" t="str" cm="1">
        <f t="array" ref="Q3421">IF(LEN($A3421)&gt;0,SUMPRODUCT(($A3421=merged_names)*(_xlfn.TEXTAFTER(Q$2, "At ")=merged_belt_colours)*merged_months_at_rank),"")</f>
        <v/>
      </c>
      <c r="R3421" s="18" t="str" cm="1">
        <f t="array" ref="R3421">IF(LEN($A3421)&gt;0,SUMPRODUCT(($A3421=merged_names)*(_xlfn.TEXTAFTER(R$2, "At ")=merged_belt_colours)*merged_months_at_rank),"")</f>
        <v/>
      </c>
    </row>
    <row r="3422" spans="1:18" x14ac:dyDescent="0.25">
      <c r="A3422"/>
      <c r="B3422" s="15" t="str" cm="1">
        <f t="array" ref="B3422">IFERROR(IF(LEN(A3422)&gt;0, IF(SUMPRODUCT((Inactives[Key]=J3422)*(Inactives[Currently Inactive]))=1,"Inactive","Active"),""),"Active")</f>
        <v/>
      </c>
      <c r="C3422" s="16" t="str" cm="1">
        <f t="array" aca="1" ref="C3422" ca="1">IFERROR(_xlfn._xlws.FILTER(Inactives[Inactive On],(Inactives[Key]=J3422)*(Inactives[Currently Inactive]),""),"")</f>
        <v/>
      </c>
      <c r="D3422" s="16" t="str" cm="1">
        <f t="array" aca="1" ref="D3422" ca="1">IFERROR(INDEX(_xlfn.TEXTSPLIT(E3422," "),1),"")</f>
        <v/>
      </c>
      <c r="E3422" s="15" t="str" cm="1">
        <f t="array" aca="1" ref="E3422" ca="1">IFERROR(_xlfn._xlws.FILTER(merged_ranks,(merged_end_dates=DATE(9999,12,31))*(merged_names=A3422)),"")</f>
        <v/>
      </c>
      <c r="F3422" s="17" t="str">
        <f ca="1">_xlfn.XLOOKUP(J3422,Promotions[Promo Key],Promotions[Promo Date],"")</f>
        <v/>
      </c>
      <c r="G3422" s="18" t="str">
        <f t="shared" ca="1" si="227"/>
        <v/>
      </c>
      <c r="H3422" s="18" t="str">
        <f t="shared" ca="1" si="226"/>
        <v/>
      </c>
      <c r="I3422" s="17" t="str">
        <f>_xlfn.XLOOKUP(A3422,Students[Full Name],Students[Starting Rank],"")</f>
        <v/>
      </c>
      <c r="J3422" s="15" t="str">
        <f t="shared" ca="1" si="228"/>
        <v xml:space="preserve">: </v>
      </c>
      <c r="K3422" s="16" t="str">
        <f>_xlfn.XLOOKUP(A3422,Students[Full Name],Students[Start Date],"")</f>
        <v/>
      </c>
      <c r="L3422" s="18">
        <f t="shared" ca="1" si="229"/>
        <v>-1</v>
      </c>
      <c r="M3422" s="18" cm="1">
        <f t="array" aca="1" ref="M3422" ca="1">SUMPRODUCT(Inactives[Days Inactive]*(Inactives[Student]=A3422))/365</f>
        <v>0</v>
      </c>
      <c r="N3422" s="18" t="str" cm="1">
        <f t="array" ref="N3422">IF(LEN($A3422)&gt;0,SUMPRODUCT(($A3422=merged_names)*(_xlfn.TEXTAFTER(N$2, "At ")=merged_belt_colours)*merged_months_at_rank),"")</f>
        <v/>
      </c>
      <c r="O3422" s="18" t="str" cm="1">
        <f t="array" ref="O3422">IF(LEN($A3422)&gt;0,SUMPRODUCT(($A3422=merged_names)*(_xlfn.TEXTAFTER(O$2, "At ")=merged_belt_colours)*merged_months_at_rank),"")</f>
        <v/>
      </c>
      <c r="P3422" s="18" t="str" cm="1">
        <f t="array" ref="P3422">IF(LEN($A3422)&gt;0,SUMPRODUCT(($A3422=merged_names)*(_xlfn.TEXTAFTER(P$2, "At ")=merged_belt_colours)*merged_months_at_rank),"")</f>
        <v/>
      </c>
      <c r="Q3422" s="18" t="str" cm="1">
        <f t="array" ref="Q3422">IF(LEN($A3422)&gt;0,SUMPRODUCT(($A3422=merged_names)*(_xlfn.TEXTAFTER(Q$2, "At ")=merged_belt_colours)*merged_months_at_rank),"")</f>
        <v/>
      </c>
      <c r="R3422" s="18" t="str" cm="1">
        <f t="array" ref="R3422">IF(LEN($A3422)&gt;0,SUMPRODUCT(($A3422=merged_names)*(_xlfn.TEXTAFTER(R$2, "At ")=merged_belt_colours)*merged_months_at_rank),"")</f>
        <v/>
      </c>
    </row>
    <row r="3423" spans="1:18" x14ac:dyDescent="0.25">
      <c r="A3423"/>
      <c r="B3423" s="15" t="str" cm="1">
        <f t="array" ref="B3423">IFERROR(IF(LEN(A3423)&gt;0, IF(SUMPRODUCT((Inactives[Key]=J3423)*(Inactives[Currently Inactive]))=1,"Inactive","Active"),""),"Active")</f>
        <v/>
      </c>
      <c r="C3423" s="16" t="str" cm="1">
        <f t="array" aca="1" ref="C3423" ca="1">IFERROR(_xlfn._xlws.FILTER(Inactives[Inactive On],(Inactives[Key]=J3423)*(Inactives[Currently Inactive]),""),"")</f>
        <v/>
      </c>
      <c r="D3423" s="16" t="str" cm="1">
        <f t="array" aca="1" ref="D3423" ca="1">IFERROR(INDEX(_xlfn.TEXTSPLIT(E3423," "),1),"")</f>
        <v/>
      </c>
      <c r="E3423" s="15" t="str" cm="1">
        <f t="array" aca="1" ref="E3423" ca="1">IFERROR(_xlfn._xlws.FILTER(merged_ranks,(merged_end_dates=DATE(9999,12,31))*(merged_names=A3423)),"")</f>
        <v/>
      </c>
      <c r="F3423" s="17" t="str">
        <f ca="1">_xlfn.XLOOKUP(J3423,Promotions[Promo Key],Promotions[Promo Date],"")</f>
        <v/>
      </c>
      <c r="G3423" s="18" t="str">
        <f t="shared" ca="1" si="227"/>
        <v/>
      </c>
      <c r="H3423" s="18" t="str">
        <f t="shared" ca="1" si="226"/>
        <v/>
      </c>
      <c r="I3423" s="17" t="str">
        <f>_xlfn.XLOOKUP(A3423,Students[Full Name],Students[Starting Rank],"")</f>
        <v/>
      </c>
      <c r="J3423" s="15" t="str">
        <f t="shared" ca="1" si="228"/>
        <v xml:space="preserve">: </v>
      </c>
      <c r="K3423" s="16" t="str">
        <f>_xlfn.XLOOKUP(A3423,Students[Full Name],Students[Start Date],"")</f>
        <v/>
      </c>
      <c r="L3423" s="18">
        <f t="shared" ca="1" si="229"/>
        <v>-1</v>
      </c>
      <c r="M3423" s="18" cm="1">
        <f t="array" aca="1" ref="M3423" ca="1">SUMPRODUCT(Inactives[Days Inactive]*(Inactives[Student]=A3423))/365</f>
        <v>0</v>
      </c>
      <c r="N3423" s="18" t="str" cm="1">
        <f t="array" ref="N3423">IF(LEN($A3423)&gt;0,SUMPRODUCT(($A3423=merged_names)*(_xlfn.TEXTAFTER(N$2, "At ")=merged_belt_colours)*merged_months_at_rank),"")</f>
        <v/>
      </c>
      <c r="O3423" s="18" t="str" cm="1">
        <f t="array" ref="O3423">IF(LEN($A3423)&gt;0,SUMPRODUCT(($A3423=merged_names)*(_xlfn.TEXTAFTER(O$2, "At ")=merged_belt_colours)*merged_months_at_rank),"")</f>
        <v/>
      </c>
      <c r="P3423" s="18" t="str" cm="1">
        <f t="array" ref="P3423">IF(LEN($A3423)&gt;0,SUMPRODUCT(($A3423=merged_names)*(_xlfn.TEXTAFTER(P$2, "At ")=merged_belt_colours)*merged_months_at_rank),"")</f>
        <v/>
      </c>
      <c r="Q3423" s="18" t="str" cm="1">
        <f t="array" ref="Q3423">IF(LEN($A3423)&gt;0,SUMPRODUCT(($A3423=merged_names)*(_xlfn.TEXTAFTER(Q$2, "At ")=merged_belt_colours)*merged_months_at_rank),"")</f>
        <v/>
      </c>
      <c r="R3423" s="18" t="str" cm="1">
        <f t="array" ref="R3423">IF(LEN($A3423)&gt;0,SUMPRODUCT(($A3423=merged_names)*(_xlfn.TEXTAFTER(R$2, "At ")=merged_belt_colours)*merged_months_at_rank),"")</f>
        <v/>
      </c>
    </row>
    <row r="3424" spans="1:18" x14ac:dyDescent="0.25">
      <c r="A3424"/>
      <c r="B3424" s="15" t="str" cm="1">
        <f t="array" ref="B3424">IFERROR(IF(LEN(A3424)&gt;0, IF(SUMPRODUCT((Inactives[Key]=J3424)*(Inactives[Currently Inactive]))=1,"Inactive","Active"),""),"Active")</f>
        <v/>
      </c>
      <c r="C3424" s="16" t="str" cm="1">
        <f t="array" aca="1" ref="C3424" ca="1">IFERROR(_xlfn._xlws.FILTER(Inactives[Inactive On],(Inactives[Key]=J3424)*(Inactives[Currently Inactive]),""),"")</f>
        <v/>
      </c>
      <c r="D3424" s="16" t="str" cm="1">
        <f t="array" aca="1" ref="D3424" ca="1">IFERROR(INDEX(_xlfn.TEXTSPLIT(E3424," "),1),"")</f>
        <v/>
      </c>
      <c r="E3424" s="15" t="str" cm="1">
        <f t="array" aca="1" ref="E3424" ca="1">IFERROR(_xlfn._xlws.FILTER(merged_ranks,(merged_end_dates=DATE(9999,12,31))*(merged_names=A3424)),"")</f>
        <v/>
      </c>
      <c r="F3424" s="17" t="str">
        <f ca="1">_xlfn.XLOOKUP(J3424,Promotions[Promo Key],Promotions[Promo Date],"")</f>
        <v/>
      </c>
      <c r="G3424" s="18" t="str">
        <f t="shared" ca="1" si="227"/>
        <v/>
      </c>
      <c r="H3424" s="18" t="str">
        <f t="shared" ca="1" si="226"/>
        <v/>
      </c>
      <c r="I3424" s="17" t="str">
        <f>_xlfn.XLOOKUP(A3424,Students[Full Name],Students[Starting Rank],"")</f>
        <v/>
      </c>
      <c r="J3424" s="15" t="str">
        <f t="shared" ca="1" si="228"/>
        <v xml:space="preserve">: </v>
      </c>
      <c r="K3424" s="16" t="str">
        <f>_xlfn.XLOOKUP(A3424,Students[Full Name],Students[Start Date],"")</f>
        <v/>
      </c>
      <c r="L3424" s="18">
        <f t="shared" ca="1" si="229"/>
        <v>-1</v>
      </c>
      <c r="M3424" s="18" cm="1">
        <f t="array" aca="1" ref="M3424" ca="1">SUMPRODUCT(Inactives[Days Inactive]*(Inactives[Student]=A3424))/365</f>
        <v>0</v>
      </c>
      <c r="N3424" s="18" t="str" cm="1">
        <f t="array" ref="N3424">IF(LEN($A3424)&gt;0,SUMPRODUCT(($A3424=merged_names)*(_xlfn.TEXTAFTER(N$2, "At ")=merged_belt_colours)*merged_months_at_rank),"")</f>
        <v/>
      </c>
      <c r="O3424" s="18" t="str" cm="1">
        <f t="array" ref="O3424">IF(LEN($A3424)&gt;0,SUMPRODUCT(($A3424=merged_names)*(_xlfn.TEXTAFTER(O$2, "At ")=merged_belt_colours)*merged_months_at_rank),"")</f>
        <v/>
      </c>
      <c r="P3424" s="18" t="str" cm="1">
        <f t="array" ref="P3424">IF(LEN($A3424)&gt;0,SUMPRODUCT(($A3424=merged_names)*(_xlfn.TEXTAFTER(P$2, "At ")=merged_belt_colours)*merged_months_at_rank),"")</f>
        <v/>
      </c>
      <c r="Q3424" s="18" t="str" cm="1">
        <f t="array" ref="Q3424">IF(LEN($A3424)&gt;0,SUMPRODUCT(($A3424=merged_names)*(_xlfn.TEXTAFTER(Q$2, "At ")=merged_belt_colours)*merged_months_at_rank),"")</f>
        <v/>
      </c>
      <c r="R3424" s="18" t="str" cm="1">
        <f t="array" ref="R3424">IF(LEN($A3424)&gt;0,SUMPRODUCT(($A3424=merged_names)*(_xlfn.TEXTAFTER(R$2, "At ")=merged_belt_colours)*merged_months_at_rank),"")</f>
        <v/>
      </c>
    </row>
    <row r="3425" spans="1:18" x14ac:dyDescent="0.25">
      <c r="A3425"/>
      <c r="B3425" s="15" t="str" cm="1">
        <f t="array" ref="B3425">IFERROR(IF(LEN(A3425)&gt;0, IF(SUMPRODUCT((Inactives[Key]=J3425)*(Inactives[Currently Inactive]))=1,"Inactive","Active"),""),"Active")</f>
        <v/>
      </c>
      <c r="C3425" s="16" t="str" cm="1">
        <f t="array" aca="1" ref="C3425" ca="1">IFERROR(_xlfn._xlws.FILTER(Inactives[Inactive On],(Inactives[Key]=J3425)*(Inactives[Currently Inactive]),""),"")</f>
        <v/>
      </c>
      <c r="D3425" s="16" t="str" cm="1">
        <f t="array" aca="1" ref="D3425" ca="1">IFERROR(INDEX(_xlfn.TEXTSPLIT(E3425," "),1),"")</f>
        <v/>
      </c>
      <c r="E3425" s="15" t="str" cm="1">
        <f t="array" aca="1" ref="E3425" ca="1">IFERROR(_xlfn._xlws.FILTER(merged_ranks,(merged_end_dates=DATE(9999,12,31))*(merged_names=A3425)),"")</f>
        <v/>
      </c>
      <c r="F3425" s="17" t="str">
        <f ca="1">_xlfn.XLOOKUP(J3425,Promotions[Promo Key],Promotions[Promo Date],"")</f>
        <v/>
      </c>
      <c r="G3425" s="18" t="str">
        <f t="shared" ca="1" si="227"/>
        <v/>
      </c>
      <c r="H3425" s="18" t="str">
        <f t="shared" ca="1" si="226"/>
        <v/>
      </c>
      <c r="I3425" s="17" t="str">
        <f>_xlfn.XLOOKUP(A3425,Students[Full Name],Students[Starting Rank],"")</f>
        <v/>
      </c>
      <c r="J3425" s="15" t="str">
        <f t="shared" ca="1" si="228"/>
        <v xml:space="preserve">: </v>
      </c>
      <c r="K3425" s="16" t="str">
        <f>_xlfn.XLOOKUP(A3425,Students[Full Name],Students[Start Date],"")</f>
        <v/>
      </c>
      <c r="L3425" s="18">
        <f t="shared" ca="1" si="229"/>
        <v>-1</v>
      </c>
      <c r="M3425" s="18" cm="1">
        <f t="array" aca="1" ref="M3425" ca="1">SUMPRODUCT(Inactives[Days Inactive]*(Inactives[Student]=A3425))/365</f>
        <v>0</v>
      </c>
      <c r="N3425" s="18" t="str" cm="1">
        <f t="array" ref="N3425">IF(LEN($A3425)&gt;0,SUMPRODUCT(($A3425=merged_names)*(_xlfn.TEXTAFTER(N$2, "At ")=merged_belt_colours)*merged_months_at_rank),"")</f>
        <v/>
      </c>
      <c r="O3425" s="18" t="str" cm="1">
        <f t="array" ref="O3425">IF(LEN($A3425)&gt;0,SUMPRODUCT(($A3425=merged_names)*(_xlfn.TEXTAFTER(O$2, "At ")=merged_belt_colours)*merged_months_at_rank),"")</f>
        <v/>
      </c>
      <c r="P3425" s="18" t="str" cm="1">
        <f t="array" ref="P3425">IF(LEN($A3425)&gt;0,SUMPRODUCT(($A3425=merged_names)*(_xlfn.TEXTAFTER(P$2, "At ")=merged_belt_colours)*merged_months_at_rank),"")</f>
        <v/>
      </c>
      <c r="Q3425" s="18" t="str" cm="1">
        <f t="array" ref="Q3425">IF(LEN($A3425)&gt;0,SUMPRODUCT(($A3425=merged_names)*(_xlfn.TEXTAFTER(Q$2, "At ")=merged_belt_colours)*merged_months_at_rank),"")</f>
        <v/>
      </c>
      <c r="R3425" s="18" t="str" cm="1">
        <f t="array" ref="R3425">IF(LEN($A3425)&gt;0,SUMPRODUCT(($A3425=merged_names)*(_xlfn.TEXTAFTER(R$2, "At ")=merged_belt_colours)*merged_months_at_rank),"")</f>
        <v/>
      </c>
    </row>
    <row r="3426" spans="1:18" x14ac:dyDescent="0.25">
      <c r="A3426"/>
      <c r="B3426" s="15" t="str" cm="1">
        <f t="array" ref="B3426">IFERROR(IF(LEN(A3426)&gt;0, IF(SUMPRODUCT((Inactives[Key]=J3426)*(Inactives[Currently Inactive]))=1,"Inactive","Active"),""),"Active")</f>
        <v/>
      </c>
      <c r="C3426" s="16" t="str" cm="1">
        <f t="array" aca="1" ref="C3426" ca="1">IFERROR(_xlfn._xlws.FILTER(Inactives[Inactive On],(Inactives[Key]=J3426)*(Inactives[Currently Inactive]),""),"")</f>
        <v/>
      </c>
      <c r="D3426" s="16" t="str" cm="1">
        <f t="array" aca="1" ref="D3426" ca="1">IFERROR(INDEX(_xlfn.TEXTSPLIT(E3426," "),1),"")</f>
        <v/>
      </c>
      <c r="E3426" s="15" t="str" cm="1">
        <f t="array" aca="1" ref="E3426" ca="1">IFERROR(_xlfn._xlws.FILTER(merged_ranks,(merged_end_dates=DATE(9999,12,31))*(merged_names=A3426)),"")</f>
        <v/>
      </c>
      <c r="F3426" s="17" t="str">
        <f ca="1">_xlfn.XLOOKUP(J3426,Promotions[Promo Key],Promotions[Promo Date],"")</f>
        <v/>
      </c>
      <c r="G3426" s="18" t="str">
        <f t="shared" ca="1" si="227"/>
        <v/>
      </c>
      <c r="H3426" s="18" t="str">
        <f t="shared" ca="1" si="226"/>
        <v/>
      </c>
      <c r="I3426" s="17" t="str">
        <f>_xlfn.XLOOKUP(A3426,Students[Full Name],Students[Starting Rank],"")</f>
        <v/>
      </c>
      <c r="J3426" s="15" t="str">
        <f t="shared" ca="1" si="228"/>
        <v xml:space="preserve">: </v>
      </c>
      <c r="K3426" s="16" t="str">
        <f>_xlfn.XLOOKUP(A3426,Students[Full Name],Students[Start Date],"")</f>
        <v/>
      </c>
      <c r="L3426" s="18">
        <f t="shared" ca="1" si="229"/>
        <v>-1</v>
      </c>
      <c r="M3426" s="18" cm="1">
        <f t="array" aca="1" ref="M3426" ca="1">SUMPRODUCT(Inactives[Days Inactive]*(Inactives[Student]=A3426))/365</f>
        <v>0</v>
      </c>
      <c r="N3426" s="18" t="str" cm="1">
        <f t="array" ref="N3426">IF(LEN($A3426)&gt;0,SUMPRODUCT(($A3426=merged_names)*(_xlfn.TEXTAFTER(N$2, "At ")=merged_belt_colours)*merged_months_at_rank),"")</f>
        <v/>
      </c>
      <c r="O3426" s="18" t="str" cm="1">
        <f t="array" ref="O3426">IF(LEN($A3426)&gt;0,SUMPRODUCT(($A3426=merged_names)*(_xlfn.TEXTAFTER(O$2, "At ")=merged_belt_colours)*merged_months_at_rank),"")</f>
        <v/>
      </c>
      <c r="P3426" s="18" t="str" cm="1">
        <f t="array" ref="P3426">IF(LEN($A3426)&gt;0,SUMPRODUCT(($A3426=merged_names)*(_xlfn.TEXTAFTER(P$2, "At ")=merged_belt_colours)*merged_months_at_rank),"")</f>
        <v/>
      </c>
      <c r="Q3426" s="18" t="str" cm="1">
        <f t="array" ref="Q3426">IF(LEN($A3426)&gt;0,SUMPRODUCT(($A3426=merged_names)*(_xlfn.TEXTAFTER(Q$2, "At ")=merged_belt_colours)*merged_months_at_rank),"")</f>
        <v/>
      </c>
      <c r="R3426" s="18" t="str" cm="1">
        <f t="array" ref="R3426">IF(LEN($A3426)&gt;0,SUMPRODUCT(($A3426=merged_names)*(_xlfn.TEXTAFTER(R$2, "At ")=merged_belt_colours)*merged_months_at_rank),"")</f>
        <v/>
      </c>
    </row>
    <row r="3427" spans="1:18" x14ac:dyDescent="0.25">
      <c r="A3427"/>
      <c r="B3427" s="15" t="str" cm="1">
        <f t="array" ref="B3427">IFERROR(IF(LEN(A3427)&gt;0, IF(SUMPRODUCT((Inactives[Key]=J3427)*(Inactives[Currently Inactive]))=1,"Inactive","Active"),""),"Active")</f>
        <v/>
      </c>
      <c r="C3427" s="16" t="str" cm="1">
        <f t="array" aca="1" ref="C3427" ca="1">IFERROR(_xlfn._xlws.FILTER(Inactives[Inactive On],(Inactives[Key]=J3427)*(Inactives[Currently Inactive]),""),"")</f>
        <v/>
      </c>
      <c r="D3427" s="16" t="str" cm="1">
        <f t="array" aca="1" ref="D3427" ca="1">IFERROR(INDEX(_xlfn.TEXTSPLIT(E3427," "),1),"")</f>
        <v/>
      </c>
      <c r="E3427" s="15" t="str" cm="1">
        <f t="array" aca="1" ref="E3427" ca="1">IFERROR(_xlfn._xlws.FILTER(merged_ranks,(merged_end_dates=DATE(9999,12,31))*(merged_names=A3427)),"")</f>
        <v/>
      </c>
      <c r="F3427" s="17" t="str">
        <f ca="1">_xlfn.XLOOKUP(J3427,Promotions[Promo Key],Promotions[Promo Date],"")</f>
        <v/>
      </c>
      <c r="G3427" s="18" t="str">
        <f t="shared" ca="1" si="227"/>
        <v/>
      </c>
      <c r="H3427" s="18" t="str">
        <f t="shared" ca="1" si="226"/>
        <v/>
      </c>
      <c r="I3427" s="17" t="str">
        <f>_xlfn.XLOOKUP(A3427,Students[Full Name],Students[Starting Rank],"")</f>
        <v/>
      </c>
      <c r="J3427" s="15" t="str">
        <f t="shared" ca="1" si="228"/>
        <v xml:space="preserve">: </v>
      </c>
      <c r="K3427" s="16" t="str">
        <f>_xlfn.XLOOKUP(A3427,Students[Full Name],Students[Start Date],"")</f>
        <v/>
      </c>
      <c r="L3427" s="18">
        <f t="shared" ca="1" si="229"/>
        <v>-1</v>
      </c>
      <c r="M3427" s="18" cm="1">
        <f t="array" aca="1" ref="M3427" ca="1">SUMPRODUCT(Inactives[Days Inactive]*(Inactives[Student]=A3427))/365</f>
        <v>0</v>
      </c>
      <c r="N3427" s="18" t="str" cm="1">
        <f t="array" ref="N3427">IF(LEN($A3427)&gt;0,SUMPRODUCT(($A3427=merged_names)*(_xlfn.TEXTAFTER(N$2, "At ")=merged_belt_colours)*merged_months_at_rank),"")</f>
        <v/>
      </c>
      <c r="O3427" s="18" t="str" cm="1">
        <f t="array" ref="O3427">IF(LEN($A3427)&gt;0,SUMPRODUCT(($A3427=merged_names)*(_xlfn.TEXTAFTER(O$2, "At ")=merged_belt_colours)*merged_months_at_rank),"")</f>
        <v/>
      </c>
      <c r="P3427" s="18" t="str" cm="1">
        <f t="array" ref="P3427">IF(LEN($A3427)&gt;0,SUMPRODUCT(($A3427=merged_names)*(_xlfn.TEXTAFTER(P$2, "At ")=merged_belt_colours)*merged_months_at_rank),"")</f>
        <v/>
      </c>
      <c r="Q3427" s="18" t="str" cm="1">
        <f t="array" ref="Q3427">IF(LEN($A3427)&gt;0,SUMPRODUCT(($A3427=merged_names)*(_xlfn.TEXTAFTER(Q$2, "At ")=merged_belt_colours)*merged_months_at_rank),"")</f>
        <v/>
      </c>
      <c r="R3427" s="18" t="str" cm="1">
        <f t="array" ref="R3427">IF(LEN($A3427)&gt;0,SUMPRODUCT(($A3427=merged_names)*(_xlfn.TEXTAFTER(R$2, "At ")=merged_belt_colours)*merged_months_at_rank),"")</f>
        <v/>
      </c>
    </row>
    <row r="3428" spans="1:18" x14ac:dyDescent="0.25">
      <c r="A3428"/>
      <c r="B3428" s="15" t="str" cm="1">
        <f t="array" ref="B3428">IFERROR(IF(LEN(A3428)&gt;0, IF(SUMPRODUCT((Inactives[Key]=J3428)*(Inactives[Currently Inactive]))=1,"Inactive","Active"),""),"Active")</f>
        <v/>
      </c>
      <c r="C3428" s="16" t="str" cm="1">
        <f t="array" aca="1" ref="C3428" ca="1">IFERROR(_xlfn._xlws.FILTER(Inactives[Inactive On],(Inactives[Key]=J3428)*(Inactives[Currently Inactive]),""),"")</f>
        <v/>
      </c>
      <c r="D3428" s="16" t="str" cm="1">
        <f t="array" aca="1" ref="D3428" ca="1">IFERROR(INDEX(_xlfn.TEXTSPLIT(E3428," "),1),"")</f>
        <v/>
      </c>
      <c r="E3428" s="15" t="str" cm="1">
        <f t="array" aca="1" ref="E3428" ca="1">IFERROR(_xlfn._xlws.FILTER(merged_ranks,(merged_end_dates=DATE(9999,12,31))*(merged_names=A3428)),"")</f>
        <v/>
      </c>
      <c r="F3428" s="17" t="str">
        <f ca="1">_xlfn.XLOOKUP(J3428,Promotions[Promo Key],Promotions[Promo Date],"")</f>
        <v/>
      </c>
      <c r="G3428" s="18" t="str">
        <f t="shared" ca="1" si="227"/>
        <v/>
      </c>
      <c r="H3428" s="18" t="str">
        <f t="shared" ca="1" si="226"/>
        <v/>
      </c>
      <c r="I3428" s="17" t="str">
        <f>_xlfn.XLOOKUP(A3428,Students[Full Name],Students[Starting Rank],"")</f>
        <v/>
      </c>
      <c r="J3428" s="15" t="str">
        <f t="shared" ca="1" si="228"/>
        <v xml:space="preserve">: </v>
      </c>
      <c r="K3428" s="16" t="str">
        <f>_xlfn.XLOOKUP(A3428,Students[Full Name],Students[Start Date],"")</f>
        <v/>
      </c>
      <c r="L3428" s="18">
        <f t="shared" ca="1" si="229"/>
        <v>-1</v>
      </c>
      <c r="M3428" s="18" cm="1">
        <f t="array" aca="1" ref="M3428" ca="1">SUMPRODUCT(Inactives[Days Inactive]*(Inactives[Student]=A3428))/365</f>
        <v>0</v>
      </c>
      <c r="N3428" s="18" t="str" cm="1">
        <f t="array" ref="N3428">IF(LEN($A3428)&gt;0,SUMPRODUCT(($A3428=merged_names)*(_xlfn.TEXTAFTER(N$2, "At ")=merged_belt_colours)*merged_months_at_rank),"")</f>
        <v/>
      </c>
      <c r="O3428" s="18" t="str" cm="1">
        <f t="array" ref="O3428">IF(LEN($A3428)&gt;0,SUMPRODUCT(($A3428=merged_names)*(_xlfn.TEXTAFTER(O$2, "At ")=merged_belt_colours)*merged_months_at_rank),"")</f>
        <v/>
      </c>
      <c r="P3428" s="18" t="str" cm="1">
        <f t="array" ref="P3428">IF(LEN($A3428)&gt;0,SUMPRODUCT(($A3428=merged_names)*(_xlfn.TEXTAFTER(P$2, "At ")=merged_belt_colours)*merged_months_at_rank),"")</f>
        <v/>
      </c>
      <c r="Q3428" s="18" t="str" cm="1">
        <f t="array" ref="Q3428">IF(LEN($A3428)&gt;0,SUMPRODUCT(($A3428=merged_names)*(_xlfn.TEXTAFTER(Q$2, "At ")=merged_belt_colours)*merged_months_at_rank),"")</f>
        <v/>
      </c>
      <c r="R3428" s="18" t="str" cm="1">
        <f t="array" ref="R3428">IF(LEN($A3428)&gt;0,SUMPRODUCT(($A3428=merged_names)*(_xlfn.TEXTAFTER(R$2, "At ")=merged_belt_colours)*merged_months_at_rank),"")</f>
        <v/>
      </c>
    </row>
    <row r="3429" spans="1:18" x14ac:dyDescent="0.25">
      <c r="A3429"/>
      <c r="B3429" s="15" t="str" cm="1">
        <f t="array" ref="B3429">IFERROR(IF(LEN(A3429)&gt;0, IF(SUMPRODUCT((Inactives[Key]=J3429)*(Inactives[Currently Inactive]))=1,"Inactive","Active"),""),"Active")</f>
        <v/>
      </c>
      <c r="C3429" s="16" t="str" cm="1">
        <f t="array" aca="1" ref="C3429" ca="1">IFERROR(_xlfn._xlws.FILTER(Inactives[Inactive On],(Inactives[Key]=J3429)*(Inactives[Currently Inactive]),""),"")</f>
        <v/>
      </c>
      <c r="D3429" s="16" t="str" cm="1">
        <f t="array" aca="1" ref="D3429" ca="1">IFERROR(INDEX(_xlfn.TEXTSPLIT(E3429," "),1),"")</f>
        <v/>
      </c>
      <c r="E3429" s="15" t="str" cm="1">
        <f t="array" aca="1" ref="E3429" ca="1">IFERROR(_xlfn._xlws.FILTER(merged_ranks,(merged_end_dates=DATE(9999,12,31))*(merged_names=A3429)),"")</f>
        <v/>
      </c>
      <c r="F3429" s="17" t="str">
        <f ca="1">_xlfn.XLOOKUP(J3429,Promotions[Promo Key],Promotions[Promo Date],"")</f>
        <v/>
      </c>
      <c r="G3429" s="18" t="str">
        <f t="shared" ca="1" si="227"/>
        <v/>
      </c>
      <c r="H3429" s="18" t="str">
        <f t="shared" ca="1" si="226"/>
        <v/>
      </c>
      <c r="I3429" s="17" t="str">
        <f>_xlfn.XLOOKUP(A3429,Students[Full Name],Students[Starting Rank],"")</f>
        <v/>
      </c>
      <c r="J3429" s="15" t="str">
        <f t="shared" ca="1" si="228"/>
        <v xml:space="preserve">: </v>
      </c>
      <c r="K3429" s="16" t="str">
        <f>_xlfn.XLOOKUP(A3429,Students[Full Name],Students[Start Date],"")</f>
        <v/>
      </c>
      <c r="L3429" s="18">
        <f t="shared" ca="1" si="229"/>
        <v>-1</v>
      </c>
      <c r="M3429" s="18" cm="1">
        <f t="array" aca="1" ref="M3429" ca="1">SUMPRODUCT(Inactives[Days Inactive]*(Inactives[Student]=A3429))/365</f>
        <v>0</v>
      </c>
      <c r="N3429" s="18" t="str" cm="1">
        <f t="array" ref="N3429">IF(LEN($A3429)&gt;0,SUMPRODUCT(($A3429=merged_names)*(_xlfn.TEXTAFTER(N$2, "At ")=merged_belt_colours)*merged_months_at_rank),"")</f>
        <v/>
      </c>
      <c r="O3429" s="18" t="str" cm="1">
        <f t="array" ref="O3429">IF(LEN($A3429)&gt;0,SUMPRODUCT(($A3429=merged_names)*(_xlfn.TEXTAFTER(O$2, "At ")=merged_belt_colours)*merged_months_at_rank),"")</f>
        <v/>
      </c>
      <c r="P3429" s="18" t="str" cm="1">
        <f t="array" ref="P3429">IF(LEN($A3429)&gt;0,SUMPRODUCT(($A3429=merged_names)*(_xlfn.TEXTAFTER(P$2, "At ")=merged_belt_colours)*merged_months_at_rank),"")</f>
        <v/>
      </c>
      <c r="Q3429" s="18" t="str" cm="1">
        <f t="array" ref="Q3429">IF(LEN($A3429)&gt;0,SUMPRODUCT(($A3429=merged_names)*(_xlfn.TEXTAFTER(Q$2, "At ")=merged_belt_colours)*merged_months_at_rank),"")</f>
        <v/>
      </c>
      <c r="R3429" s="18" t="str" cm="1">
        <f t="array" ref="R3429">IF(LEN($A3429)&gt;0,SUMPRODUCT(($A3429=merged_names)*(_xlfn.TEXTAFTER(R$2, "At ")=merged_belt_colours)*merged_months_at_rank),"")</f>
        <v/>
      </c>
    </row>
    <row r="3430" spans="1:18" x14ac:dyDescent="0.25">
      <c r="A3430"/>
      <c r="B3430" s="15" t="str" cm="1">
        <f t="array" ref="B3430">IFERROR(IF(LEN(A3430)&gt;0, IF(SUMPRODUCT((Inactives[Key]=J3430)*(Inactives[Currently Inactive]))=1,"Inactive","Active"),""),"Active")</f>
        <v/>
      </c>
      <c r="C3430" s="16" t="str" cm="1">
        <f t="array" aca="1" ref="C3430" ca="1">IFERROR(_xlfn._xlws.FILTER(Inactives[Inactive On],(Inactives[Key]=J3430)*(Inactives[Currently Inactive]),""),"")</f>
        <v/>
      </c>
      <c r="D3430" s="16" t="str" cm="1">
        <f t="array" aca="1" ref="D3430" ca="1">IFERROR(INDEX(_xlfn.TEXTSPLIT(E3430," "),1),"")</f>
        <v/>
      </c>
      <c r="E3430" s="15" t="str" cm="1">
        <f t="array" aca="1" ref="E3430" ca="1">IFERROR(_xlfn._xlws.FILTER(merged_ranks,(merged_end_dates=DATE(9999,12,31))*(merged_names=A3430)),"")</f>
        <v/>
      </c>
      <c r="F3430" s="17" t="str">
        <f ca="1">_xlfn.XLOOKUP(J3430,Promotions[Promo Key],Promotions[Promo Date],"")</f>
        <v/>
      </c>
      <c r="G3430" s="18" t="str">
        <f t="shared" ca="1" si="227"/>
        <v/>
      </c>
      <c r="H3430" s="18" t="str">
        <f t="shared" ca="1" si="226"/>
        <v/>
      </c>
      <c r="I3430" s="17" t="str">
        <f>_xlfn.XLOOKUP(A3430,Students[Full Name],Students[Starting Rank],"")</f>
        <v/>
      </c>
      <c r="J3430" s="15" t="str">
        <f t="shared" ca="1" si="228"/>
        <v xml:space="preserve">: </v>
      </c>
      <c r="K3430" s="16" t="str">
        <f>_xlfn.XLOOKUP(A3430,Students[Full Name],Students[Start Date],"")</f>
        <v/>
      </c>
      <c r="L3430" s="18">
        <f t="shared" ca="1" si="229"/>
        <v>-1</v>
      </c>
      <c r="M3430" s="18" cm="1">
        <f t="array" aca="1" ref="M3430" ca="1">SUMPRODUCT(Inactives[Days Inactive]*(Inactives[Student]=A3430))/365</f>
        <v>0</v>
      </c>
      <c r="N3430" s="18" t="str" cm="1">
        <f t="array" ref="N3430">IF(LEN($A3430)&gt;0,SUMPRODUCT(($A3430=merged_names)*(_xlfn.TEXTAFTER(N$2, "At ")=merged_belt_colours)*merged_months_at_rank),"")</f>
        <v/>
      </c>
      <c r="O3430" s="18" t="str" cm="1">
        <f t="array" ref="O3430">IF(LEN($A3430)&gt;0,SUMPRODUCT(($A3430=merged_names)*(_xlfn.TEXTAFTER(O$2, "At ")=merged_belt_colours)*merged_months_at_rank),"")</f>
        <v/>
      </c>
      <c r="P3430" s="18" t="str" cm="1">
        <f t="array" ref="P3430">IF(LEN($A3430)&gt;0,SUMPRODUCT(($A3430=merged_names)*(_xlfn.TEXTAFTER(P$2, "At ")=merged_belt_colours)*merged_months_at_rank),"")</f>
        <v/>
      </c>
      <c r="Q3430" s="18" t="str" cm="1">
        <f t="array" ref="Q3430">IF(LEN($A3430)&gt;0,SUMPRODUCT(($A3430=merged_names)*(_xlfn.TEXTAFTER(Q$2, "At ")=merged_belt_colours)*merged_months_at_rank),"")</f>
        <v/>
      </c>
      <c r="R3430" s="18" t="str" cm="1">
        <f t="array" ref="R3430">IF(LEN($A3430)&gt;0,SUMPRODUCT(($A3430=merged_names)*(_xlfn.TEXTAFTER(R$2, "At ")=merged_belt_colours)*merged_months_at_rank),"")</f>
        <v/>
      </c>
    </row>
    <row r="3431" spans="1:18" x14ac:dyDescent="0.25">
      <c r="A3431"/>
      <c r="B3431" s="15" t="str" cm="1">
        <f t="array" ref="B3431">IFERROR(IF(LEN(A3431)&gt;0, IF(SUMPRODUCT((Inactives[Key]=J3431)*(Inactives[Currently Inactive]))=1,"Inactive","Active"),""),"Active")</f>
        <v/>
      </c>
      <c r="C3431" s="16" t="str" cm="1">
        <f t="array" aca="1" ref="C3431" ca="1">IFERROR(_xlfn._xlws.FILTER(Inactives[Inactive On],(Inactives[Key]=J3431)*(Inactives[Currently Inactive]),""),"")</f>
        <v/>
      </c>
      <c r="D3431" s="16" t="str" cm="1">
        <f t="array" aca="1" ref="D3431" ca="1">IFERROR(INDEX(_xlfn.TEXTSPLIT(E3431," "),1),"")</f>
        <v/>
      </c>
      <c r="E3431" s="15" t="str" cm="1">
        <f t="array" aca="1" ref="E3431" ca="1">IFERROR(_xlfn._xlws.FILTER(merged_ranks,(merged_end_dates=DATE(9999,12,31))*(merged_names=A3431)),"")</f>
        <v/>
      </c>
      <c r="F3431" s="17" t="str">
        <f ca="1">_xlfn.XLOOKUP(J3431,Promotions[Promo Key],Promotions[Promo Date],"")</f>
        <v/>
      </c>
      <c r="G3431" s="18" t="str">
        <f t="shared" ca="1" si="227"/>
        <v/>
      </c>
      <c r="H3431" s="18" t="str">
        <f t="shared" ca="1" si="226"/>
        <v/>
      </c>
      <c r="I3431" s="17" t="str">
        <f>_xlfn.XLOOKUP(A3431,Students[Full Name],Students[Starting Rank],"")</f>
        <v/>
      </c>
      <c r="J3431" s="15" t="str">
        <f t="shared" ca="1" si="228"/>
        <v xml:space="preserve">: </v>
      </c>
      <c r="K3431" s="16" t="str">
        <f>_xlfn.XLOOKUP(A3431,Students[Full Name],Students[Start Date],"")</f>
        <v/>
      </c>
      <c r="L3431" s="18">
        <f t="shared" ca="1" si="229"/>
        <v>-1</v>
      </c>
      <c r="M3431" s="18" cm="1">
        <f t="array" aca="1" ref="M3431" ca="1">SUMPRODUCT(Inactives[Days Inactive]*(Inactives[Student]=A3431))/365</f>
        <v>0</v>
      </c>
      <c r="N3431" s="18" t="str" cm="1">
        <f t="array" ref="N3431">IF(LEN($A3431)&gt;0,SUMPRODUCT(($A3431=merged_names)*(_xlfn.TEXTAFTER(N$2, "At ")=merged_belt_colours)*merged_months_at_rank),"")</f>
        <v/>
      </c>
      <c r="O3431" s="18" t="str" cm="1">
        <f t="array" ref="O3431">IF(LEN($A3431)&gt;0,SUMPRODUCT(($A3431=merged_names)*(_xlfn.TEXTAFTER(O$2, "At ")=merged_belt_colours)*merged_months_at_rank),"")</f>
        <v/>
      </c>
      <c r="P3431" s="18" t="str" cm="1">
        <f t="array" ref="P3431">IF(LEN($A3431)&gt;0,SUMPRODUCT(($A3431=merged_names)*(_xlfn.TEXTAFTER(P$2, "At ")=merged_belt_colours)*merged_months_at_rank),"")</f>
        <v/>
      </c>
      <c r="Q3431" s="18" t="str" cm="1">
        <f t="array" ref="Q3431">IF(LEN($A3431)&gt;0,SUMPRODUCT(($A3431=merged_names)*(_xlfn.TEXTAFTER(Q$2, "At ")=merged_belt_colours)*merged_months_at_rank),"")</f>
        <v/>
      </c>
      <c r="R3431" s="18" t="str" cm="1">
        <f t="array" ref="R3431">IF(LEN($A3431)&gt;0,SUMPRODUCT(($A3431=merged_names)*(_xlfn.TEXTAFTER(R$2, "At ")=merged_belt_colours)*merged_months_at_rank),"")</f>
        <v/>
      </c>
    </row>
    <row r="3432" spans="1:18" x14ac:dyDescent="0.25">
      <c r="A3432"/>
      <c r="B3432" s="15" t="str" cm="1">
        <f t="array" ref="B3432">IFERROR(IF(LEN(A3432)&gt;0, IF(SUMPRODUCT((Inactives[Key]=J3432)*(Inactives[Currently Inactive]))=1,"Inactive","Active"),""),"Active")</f>
        <v/>
      </c>
      <c r="C3432" s="16" t="str" cm="1">
        <f t="array" aca="1" ref="C3432" ca="1">IFERROR(_xlfn._xlws.FILTER(Inactives[Inactive On],(Inactives[Key]=J3432)*(Inactives[Currently Inactive]),""),"")</f>
        <v/>
      </c>
      <c r="D3432" s="16" t="str" cm="1">
        <f t="array" aca="1" ref="D3432" ca="1">IFERROR(INDEX(_xlfn.TEXTSPLIT(E3432," "),1),"")</f>
        <v/>
      </c>
      <c r="E3432" s="15" t="str" cm="1">
        <f t="array" aca="1" ref="E3432" ca="1">IFERROR(_xlfn._xlws.FILTER(merged_ranks,(merged_end_dates=DATE(9999,12,31))*(merged_names=A3432)),"")</f>
        <v/>
      </c>
      <c r="F3432" s="17" t="str">
        <f ca="1">_xlfn.XLOOKUP(J3432,Promotions[Promo Key],Promotions[Promo Date],"")</f>
        <v/>
      </c>
      <c r="G3432" s="18" t="str">
        <f t="shared" ca="1" si="227"/>
        <v/>
      </c>
      <c r="H3432" s="18" t="str">
        <f t="shared" ca="1" si="226"/>
        <v/>
      </c>
      <c r="I3432" s="17" t="str">
        <f>_xlfn.XLOOKUP(A3432,Students[Full Name],Students[Starting Rank],"")</f>
        <v/>
      </c>
      <c r="J3432" s="15" t="str">
        <f t="shared" ca="1" si="228"/>
        <v xml:space="preserve">: </v>
      </c>
      <c r="K3432" s="16" t="str">
        <f>_xlfn.XLOOKUP(A3432,Students[Full Name],Students[Start Date],"")</f>
        <v/>
      </c>
      <c r="L3432" s="18">
        <f t="shared" ca="1" si="229"/>
        <v>-1</v>
      </c>
      <c r="M3432" s="18" cm="1">
        <f t="array" aca="1" ref="M3432" ca="1">SUMPRODUCT(Inactives[Days Inactive]*(Inactives[Student]=A3432))/365</f>
        <v>0</v>
      </c>
      <c r="N3432" s="18" t="str" cm="1">
        <f t="array" ref="N3432">IF(LEN($A3432)&gt;0,SUMPRODUCT(($A3432=merged_names)*(_xlfn.TEXTAFTER(N$2, "At ")=merged_belt_colours)*merged_months_at_rank),"")</f>
        <v/>
      </c>
      <c r="O3432" s="18" t="str" cm="1">
        <f t="array" ref="O3432">IF(LEN($A3432)&gt;0,SUMPRODUCT(($A3432=merged_names)*(_xlfn.TEXTAFTER(O$2, "At ")=merged_belt_colours)*merged_months_at_rank),"")</f>
        <v/>
      </c>
      <c r="P3432" s="18" t="str" cm="1">
        <f t="array" ref="P3432">IF(LEN($A3432)&gt;0,SUMPRODUCT(($A3432=merged_names)*(_xlfn.TEXTAFTER(P$2, "At ")=merged_belt_colours)*merged_months_at_rank),"")</f>
        <v/>
      </c>
      <c r="Q3432" s="18" t="str" cm="1">
        <f t="array" ref="Q3432">IF(LEN($A3432)&gt;0,SUMPRODUCT(($A3432=merged_names)*(_xlfn.TEXTAFTER(Q$2, "At ")=merged_belt_colours)*merged_months_at_rank),"")</f>
        <v/>
      </c>
      <c r="R3432" s="18" t="str" cm="1">
        <f t="array" ref="R3432">IF(LEN($A3432)&gt;0,SUMPRODUCT(($A3432=merged_names)*(_xlfn.TEXTAFTER(R$2, "At ")=merged_belt_colours)*merged_months_at_rank),"")</f>
        <v/>
      </c>
    </row>
    <row r="3433" spans="1:18" x14ac:dyDescent="0.25">
      <c r="A3433"/>
      <c r="B3433" s="15" t="str" cm="1">
        <f t="array" ref="B3433">IFERROR(IF(LEN(A3433)&gt;0, IF(SUMPRODUCT((Inactives[Key]=J3433)*(Inactives[Currently Inactive]))=1,"Inactive","Active"),""),"Active")</f>
        <v/>
      </c>
      <c r="C3433" s="16" t="str" cm="1">
        <f t="array" aca="1" ref="C3433" ca="1">IFERROR(_xlfn._xlws.FILTER(Inactives[Inactive On],(Inactives[Key]=J3433)*(Inactives[Currently Inactive]),""),"")</f>
        <v/>
      </c>
      <c r="D3433" s="16" t="str" cm="1">
        <f t="array" aca="1" ref="D3433" ca="1">IFERROR(INDEX(_xlfn.TEXTSPLIT(E3433," "),1),"")</f>
        <v/>
      </c>
      <c r="E3433" s="15" t="str" cm="1">
        <f t="array" aca="1" ref="E3433" ca="1">IFERROR(_xlfn._xlws.FILTER(merged_ranks,(merged_end_dates=DATE(9999,12,31))*(merged_names=A3433)),"")</f>
        <v/>
      </c>
      <c r="F3433" s="17" t="str">
        <f ca="1">_xlfn.XLOOKUP(J3433,Promotions[Promo Key],Promotions[Promo Date],"")</f>
        <v/>
      </c>
      <c r="G3433" s="18" t="str">
        <f t="shared" ca="1" si="227"/>
        <v/>
      </c>
      <c r="H3433" s="18" t="str">
        <f t="shared" ca="1" si="226"/>
        <v/>
      </c>
      <c r="I3433" s="17" t="str">
        <f>_xlfn.XLOOKUP(A3433,Students[Full Name],Students[Starting Rank],"")</f>
        <v/>
      </c>
      <c r="J3433" s="15" t="str">
        <f t="shared" ca="1" si="228"/>
        <v xml:space="preserve">: </v>
      </c>
      <c r="K3433" s="16" t="str">
        <f>_xlfn.XLOOKUP(A3433,Students[Full Name],Students[Start Date],"")</f>
        <v/>
      </c>
      <c r="L3433" s="18">
        <f t="shared" ca="1" si="229"/>
        <v>-1</v>
      </c>
      <c r="M3433" s="18" cm="1">
        <f t="array" aca="1" ref="M3433" ca="1">SUMPRODUCT(Inactives[Days Inactive]*(Inactives[Student]=A3433))/365</f>
        <v>0</v>
      </c>
      <c r="N3433" s="18" t="str" cm="1">
        <f t="array" ref="N3433">IF(LEN($A3433)&gt;0,SUMPRODUCT(($A3433=merged_names)*(_xlfn.TEXTAFTER(N$2, "At ")=merged_belt_colours)*merged_months_at_rank),"")</f>
        <v/>
      </c>
      <c r="O3433" s="18" t="str" cm="1">
        <f t="array" ref="O3433">IF(LEN($A3433)&gt;0,SUMPRODUCT(($A3433=merged_names)*(_xlfn.TEXTAFTER(O$2, "At ")=merged_belt_colours)*merged_months_at_rank),"")</f>
        <v/>
      </c>
      <c r="P3433" s="18" t="str" cm="1">
        <f t="array" ref="P3433">IF(LEN($A3433)&gt;0,SUMPRODUCT(($A3433=merged_names)*(_xlfn.TEXTAFTER(P$2, "At ")=merged_belt_colours)*merged_months_at_rank),"")</f>
        <v/>
      </c>
      <c r="Q3433" s="18" t="str" cm="1">
        <f t="array" ref="Q3433">IF(LEN($A3433)&gt;0,SUMPRODUCT(($A3433=merged_names)*(_xlfn.TEXTAFTER(Q$2, "At ")=merged_belt_colours)*merged_months_at_rank),"")</f>
        <v/>
      </c>
      <c r="R3433" s="18" t="str" cm="1">
        <f t="array" ref="R3433">IF(LEN($A3433)&gt;0,SUMPRODUCT(($A3433=merged_names)*(_xlfn.TEXTAFTER(R$2, "At ")=merged_belt_colours)*merged_months_at_rank),"")</f>
        <v/>
      </c>
    </row>
    <row r="3434" spans="1:18" x14ac:dyDescent="0.25">
      <c r="A3434"/>
      <c r="B3434" s="15" t="str" cm="1">
        <f t="array" ref="B3434">IFERROR(IF(LEN(A3434)&gt;0, IF(SUMPRODUCT((Inactives[Key]=J3434)*(Inactives[Currently Inactive]))=1,"Inactive","Active"),""),"Active")</f>
        <v/>
      </c>
      <c r="C3434" s="16" t="str" cm="1">
        <f t="array" aca="1" ref="C3434" ca="1">IFERROR(_xlfn._xlws.FILTER(Inactives[Inactive On],(Inactives[Key]=J3434)*(Inactives[Currently Inactive]),""),"")</f>
        <v/>
      </c>
      <c r="D3434" s="16" t="str" cm="1">
        <f t="array" aca="1" ref="D3434" ca="1">IFERROR(INDEX(_xlfn.TEXTSPLIT(E3434," "),1),"")</f>
        <v/>
      </c>
      <c r="E3434" s="15" t="str" cm="1">
        <f t="array" aca="1" ref="E3434" ca="1">IFERROR(_xlfn._xlws.FILTER(merged_ranks,(merged_end_dates=DATE(9999,12,31))*(merged_names=A3434)),"")</f>
        <v/>
      </c>
      <c r="F3434" s="17" t="str">
        <f ca="1">_xlfn.XLOOKUP(J3434,Promotions[Promo Key],Promotions[Promo Date],"")</f>
        <v/>
      </c>
      <c r="G3434" s="18" t="str">
        <f t="shared" ca="1" si="227"/>
        <v/>
      </c>
      <c r="H3434" s="18" t="str">
        <f t="shared" ca="1" si="226"/>
        <v/>
      </c>
      <c r="I3434" s="17" t="str">
        <f>_xlfn.XLOOKUP(A3434,Students[Full Name],Students[Starting Rank],"")</f>
        <v/>
      </c>
      <c r="J3434" s="15" t="str">
        <f t="shared" ca="1" si="228"/>
        <v xml:space="preserve">: </v>
      </c>
      <c r="K3434" s="16" t="str">
        <f>_xlfn.XLOOKUP(A3434,Students[Full Name],Students[Start Date],"")</f>
        <v/>
      </c>
      <c r="L3434" s="18">
        <f t="shared" ca="1" si="229"/>
        <v>-1</v>
      </c>
      <c r="M3434" s="18" cm="1">
        <f t="array" aca="1" ref="M3434" ca="1">SUMPRODUCT(Inactives[Days Inactive]*(Inactives[Student]=A3434))/365</f>
        <v>0</v>
      </c>
      <c r="N3434" s="18" t="str" cm="1">
        <f t="array" ref="N3434">IF(LEN($A3434)&gt;0,SUMPRODUCT(($A3434=merged_names)*(_xlfn.TEXTAFTER(N$2, "At ")=merged_belt_colours)*merged_months_at_rank),"")</f>
        <v/>
      </c>
      <c r="O3434" s="18" t="str" cm="1">
        <f t="array" ref="O3434">IF(LEN($A3434)&gt;0,SUMPRODUCT(($A3434=merged_names)*(_xlfn.TEXTAFTER(O$2, "At ")=merged_belt_colours)*merged_months_at_rank),"")</f>
        <v/>
      </c>
      <c r="P3434" s="18" t="str" cm="1">
        <f t="array" ref="P3434">IF(LEN($A3434)&gt;0,SUMPRODUCT(($A3434=merged_names)*(_xlfn.TEXTAFTER(P$2, "At ")=merged_belt_colours)*merged_months_at_rank),"")</f>
        <v/>
      </c>
      <c r="Q3434" s="18" t="str" cm="1">
        <f t="array" ref="Q3434">IF(LEN($A3434)&gt;0,SUMPRODUCT(($A3434=merged_names)*(_xlfn.TEXTAFTER(Q$2, "At ")=merged_belt_colours)*merged_months_at_rank),"")</f>
        <v/>
      </c>
      <c r="R3434" s="18" t="str" cm="1">
        <f t="array" ref="R3434">IF(LEN($A3434)&gt;0,SUMPRODUCT(($A3434=merged_names)*(_xlfn.TEXTAFTER(R$2, "At ")=merged_belt_colours)*merged_months_at_rank),"")</f>
        <v/>
      </c>
    </row>
    <row r="3435" spans="1:18" x14ac:dyDescent="0.25">
      <c r="A3435"/>
      <c r="B3435" s="15" t="str" cm="1">
        <f t="array" ref="B3435">IFERROR(IF(LEN(A3435)&gt;0, IF(SUMPRODUCT((Inactives[Key]=J3435)*(Inactives[Currently Inactive]))=1,"Inactive","Active"),""),"Active")</f>
        <v/>
      </c>
      <c r="C3435" s="16" t="str" cm="1">
        <f t="array" aca="1" ref="C3435" ca="1">IFERROR(_xlfn._xlws.FILTER(Inactives[Inactive On],(Inactives[Key]=J3435)*(Inactives[Currently Inactive]),""),"")</f>
        <v/>
      </c>
      <c r="D3435" s="16" t="str" cm="1">
        <f t="array" aca="1" ref="D3435" ca="1">IFERROR(INDEX(_xlfn.TEXTSPLIT(E3435," "),1),"")</f>
        <v/>
      </c>
      <c r="E3435" s="15" t="str" cm="1">
        <f t="array" aca="1" ref="E3435" ca="1">IFERROR(_xlfn._xlws.FILTER(merged_ranks,(merged_end_dates=DATE(9999,12,31))*(merged_names=A3435)),"")</f>
        <v/>
      </c>
      <c r="F3435" s="17" t="str">
        <f ca="1">_xlfn.XLOOKUP(J3435,Promotions[Promo Key],Promotions[Promo Date],"")</f>
        <v/>
      </c>
      <c r="G3435" s="18" t="str">
        <f t="shared" ca="1" si="227"/>
        <v/>
      </c>
      <c r="H3435" s="18" t="str">
        <f t="shared" ca="1" si="226"/>
        <v/>
      </c>
      <c r="I3435" s="17" t="str">
        <f>_xlfn.XLOOKUP(A3435,Students[Full Name],Students[Starting Rank],"")</f>
        <v/>
      </c>
      <c r="J3435" s="15" t="str">
        <f t="shared" ca="1" si="228"/>
        <v xml:space="preserve">: </v>
      </c>
      <c r="K3435" s="16" t="str">
        <f>_xlfn.XLOOKUP(A3435,Students[Full Name],Students[Start Date],"")</f>
        <v/>
      </c>
      <c r="L3435" s="18">
        <f t="shared" ca="1" si="229"/>
        <v>-1</v>
      </c>
      <c r="M3435" s="18" cm="1">
        <f t="array" aca="1" ref="M3435" ca="1">SUMPRODUCT(Inactives[Days Inactive]*(Inactives[Student]=A3435))/365</f>
        <v>0</v>
      </c>
      <c r="N3435" s="18" t="str" cm="1">
        <f t="array" ref="N3435">IF(LEN($A3435)&gt;0,SUMPRODUCT(($A3435=merged_names)*(_xlfn.TEXTAFTER(N$2, "At ")=merged_belt_colours)*merged_months_at_rank),"")</f>
        <v/>
      </c>
      <c r="O3435" s="18" t="str" cm="1">
        <f t="array" ref="O3435">IF(LEN($A3435)&gt;0,SUMPRODUCT(($A3435=merged_names)*(_xlfn.TEXTAFTER(O$2, "At ")=merged_belt_colours)*merged_months_at_rank),"")</f>
        <v/>
      </c>
      <c r="P3435" s="18" t="str" cm="1">
        <f t="array" ref="P3435">IF(LEN($A3435)&gt;0,SUMPRODUCT(($A3435=merged_names)*(_xlfn.TEXTAFTER(P$2, "At ")=merged_belt_colours)*merged_months_at_rank),"")</f>
        <v/>
      </c>
      <c r="Q3435" s="18" t="str" cm="1">
        <f t="array" ref="Q3435">IF(LEN($A3435)&gt;0,SUMPRODUCT(($A3435=merged_names)*(_xlfn.TEXTAFTER(Q$2, "At ")=merged_belt_colours)*merged_months_at_rank),"")</f>
        <v/>
      </c>
      <c r="R3435" s="18" t="str" cm="1">
        <f t="array" ref="R3435">IF(LEN($A3435)&gt;0,SUMPRODUCT(($A3435=merged_names)*(_xlfn.TEXTAFTER(R$2, "At ")=merged_belt_colours)*merged_months_at_rank),"")</f>
        <v/>
      </c>
    </row>
    <row r="3436" spans="1:18" x14ac:dyDescent="0.25">
      <c r="A3436"/>
      <c r="B3436" s="15" t="str" cm="1">
        <f t="array" ref="B3436">IFERROR(IF(LEN(A3436)&gt;0, IF(SUMPRODUCT((Inactives[Key]=J3436)*(Inactives[Currently Inactive]))=1,"Inactive","Active"),""),"Active")</f>
        <v/>
      </c>
      <c r="C3436" s="16" t="str" cm="1">
        <f t="array" aca="1" ref="C3436" ca="1">IFERROR(_xlfn._xlws.FILTER(Inactives[Inactive On],(Inactives[Key]=J3436)*(Inactives[Currently Inactive]),""),"")</f>
        <v/>
      </c>
      <c r="D3436" s="16" t="str" cm="1">
        <f t="array" aca="1" ref="D3436" ca="1">IFERROR(INDEX(_xlfn.TEXTSPLIT(E3436," "),1),"")</f>
        <v/>
      </c>
      <c r="E3436" s="15" t="str" cm="1">
        <f t="array" aca="1" ref="E3436" ca="1">IFERROR(_xlfn._xlws.FILTER(merged_ranks,(merged_end_dates=DATE(9999,12,31))*(merged_names=A3436)),"")</f>
        <v/>
      </c>
      <c r="F3436" s="17" t="str">
        <f ca="1">_xlfn.XLOOKUP(J3436,Promotions[Promo Key],Promotions[Promo Date],"")</f>
        <v/>
      </c>
      <c r="G3436" s="18" t="str">
        <f t="shared" ca="1" si="227"/>
        <v/>
      </c>
      <c r="H3436" s="18" t="str">
        <f t="shared" ca="1" si="226"/>
        <v/>
      </c>
      <c r="I3436" s="17" t="str">
        <f>_xlfn.XLOOKUP(A3436,Students[Full Name],Students[Starting Rank],"")</f>
        <v/>
      </c>
      <c r="J3436" s="15" t="str">
        <f t="shared" ca="1" si="228"/>
        <v xml:space="preserve">: </v>
      </c>
      <c r="K3436" s="16" t="str">
        <f>_xlfn.XLOOKUP(A3436,Students[Full Name],Students[Start Date],"")</f>
        <v/>
      </c>
      <c r="L3436" s="18">
        <f t="shared" ca="1" si="229"/>
        <v>-1</v>
      </c>
      <c r="M3436" s="18" cm="1">
        <f t="array" aca="1" ref="M3436" ca="1">SUMPRODUCT(Inactives[Days Inactive]*(Inactives[Student]=A3436))/365</f>
        <v>0</v>
      </c>
      <c r="N3436" s="18" t="str" cm="1">
        <f t="array" ref="N3436">IF(LEN($A3436)&gt;0,SUMPRODUCT(($A3436=merged_names)*(_xlfn.TEXTAFTER(N$2, "At ")=merged_belt_colours)*merged_months_at_rank),"")</f>
        <v/>
      </c>
      <c r="O3436" s="18" t="str" cm="1">
        <f t="array" ref="O3436">IF(LEN($A3436)&gt;0,SUMPRODUCT(($A3436=merged_names)*(_xlfn.TEXTAFTER(O$2, "At ")=merged_belt_colours)*merged_months_at_rank),"")</f>
        <v/>
      </c>
      <c r="P3436" s="18" t="str" cm="1">
        <f t="array" ref="P3436">IF(LEN($A3436)&gt;0,SUMPRODUCT(($A3436=merged_names)*(_xlfn.TEXTAFTER(P$2, "At ")=merged_belt_colours)*merged_months_at_rank),"")</f>
        <v/>
      </c>
      <c r="Q3436" s="18" t="str" cm="1">
        <f t="array" ref="Q3436">IF(LEN($A3436)&gt;0,SUMPRODUCT(($A3436=merged_names)*(_xlfn.TEXTAFTER(Q$2, "At ")=merged_belt_colours)*merged_months_at_rank),"")</f>
        <v/>
      </c>
      <c r="R3436" s="18" t="str" cm="1">
        <f t="array" ref="R3436">IF(LEN($A3436)&gt;0,SUMPRODUCT(($A3436=merged_names)*(_xlfn.TEXTAFTER(R$2, "At ")=merged_belt_colours)*merged_months_at_rank),"")</f>
        <v/>
      </c>
    </row>
    <row r="3437" spans="1:18" x14ac:dyDescent="0.25">
      <c r="A3437"/>
      <c r="B3437" s="15" t="str" cm="1">
        <f t="array" ref="B3437">IFERROR(IF(LEN(A3437)&gt;0, IF(SUMPRODUCT((Inactives[Key]=J3437)*(Inactives[Currently Inactive]))=1,"Inactive","Active"),""),"Active")</f>
        <v/>
      </c>
      <c r="C3437" s="16" t="str" cm="1">
        <f t="array" aca="1" ref="C3437" ca="1">IFERROR(_xlfn._xlws.FILTER(Inactives[Inactive On],(Inactives[Key]=J3437)*(Inactives[Currently Inactive]),""),"")</f>
        <v/>
      </c>
      <c r="D3437" s="16" t="str" cm="1">
        <f t="array" aca="1" ref="D3437" ca="1">IFERROR(INDEX(_xlfn.TEXTSPLIT(E3437," "),1),"")</f>
        <v/>
      </c>
      <c r="E3437" s="15" t="str" cm="1">
        <f t="array" aca="1" ref="E3437" ca="1">IFERROR(_xlfn._xlws.FILTER(merged_ranks,(merged_end_dates=DATE(9999,12,31))*(merged_names=A3437)),"")</f>
        <v/>
      </c>
      <c r="F3437" s="17" t="str">
        <f ca="1">_xlfn.XLOOKUP(J3437,Promotions[Promo Key],Promotions[Promo Date],"")</f>
        <v/>
      </c>
      <c r="G3437" s="18" t="str">
        <f t="shared" ca="1" si="227"/>
        <v/>
      </c>
      <c r="H3437" s="18" t="str">
        <f t="shared" ca="1" si="226"/>
        <v/>
      </c>
      <c r="I3437" s="17" t="str">
        <f>_xlfn.XLOOKUP(A3437,Students[Full Name],Students[Starting Rank],"")</f>
        <v/>
      </c>
      <c r="J3437" s="15" t="str">
        <f t="shared" ca="1" si="228"/>
        <v xml:space="preserve">: </v>
      </c>
      <c r="K3437" s="16" t="str">
        <f>_xlfn.XLOOKUP(A3437,Students[Full Name],Students[Start Date],"")</f>
        <v/>
      </c>
      <c r="L3437" s="18">
        <f t="shared" ca="1" si="229"/>
        <v>-1</v>
      </c>
      <c r="M3437" s="18" cm="1">
        <f t="array" aca="1" ref="M3437" ca="1">SUMPRODUCT(Inactives[Days Inactive]*(Inactives[Student]=A3437))/365</f>
        <v>0</v>
      </c>
      <c r="N3437" s="18" t="str" cm="1">
        <f t="array" ref="N3437">IF(LEN($A3437)&gt;0,SUMPRODUCT(($A3437=merged_names)*(_xlfn.TEXTAFTER(N$2, "At ")=merged_belt_colours)*merged_months_at_rank),"")</f>
        <v/>
      </c>
      <c r="O3437" s="18" t="str" cm="1">
        <f t="array" ref="O3437">IF(LEN($A3437)&gt;0,SUMPRODUCT(($A3437=merged_names)*(_xlfn.TEXTAFTER(O$2, "At ")=merged_belt_colours)*merged_months_at_rank),"")</f>
        <v/>
      </c>
      <c r="P3437" s="18" t="str" cm="1">
        <f t="array" ref="P3437">IF(LEN($A3437)&gt;0,SUMPRODUCT(($A3437=merged_names)*(_xlfn.TEXTAFTER(P$2, "At ")=merged_belt_colours)*merged_months_at_rank),"")</f>
        <v/>
      </c>
      <c r="Q3437" s="18" t="str" cm="1">
        <f t="array" ref="Q3437">IF(LEN($A3437)&gt;0,SUMPRODUCT(($A3437=merged_names)*(_xlfn.TEXTAFTER(Q$2, "At ")=merged_belt_colours)*merged_months_at_rank),"")</f>
        <v/>
      </c>
      <c r="R3437" s="18" t="str" cm="1">
        <f t="array" ref="R3437">IF(LEN($A3437)&gt;0,SUMPRODUCT(($A3437=merged_names)*(_xlfn.TEXTAFTER(R$2, "At ")=merged_belt_colours)*merged_months_at_rank),"")</f>
        <v/>
      </c>
    </row>
    <row r="3438" spans="1:18" x14ac:dyDescent="0.25">
      <c r="A3438"/>
      <c r="B3438" s="15" t="str" cm="1">
        <f t="array" ref="B3438">IFERROR(IF(LEN(A3438)&gt;0, IF(SUMPRODUCT((Inactives[Key]=J3438)*(Inactives[Currently Inactive]))=1,"Inactive","Active"),""),"Active")</f>
        <v/>
      </c>
      <c r="C3438" s="16" t="str" cm="1">
        <f t="array" aca="1" ref="C3438" ca="1">IFERROR(_xlfn._xlws.FILTER(Inactives[Inactive On],(Inactives[Key]=J3438)*(Inactives[Currently Inactive]),""),"")</f>
        <v/>
      </c>
      <c r="D3438" s="16" t="str" cm="1">
        <f t="array" aca="1" ref="D3438" ca="1">IFERROR(INDEX(_xlfn.TEXTSPLIT(E3438," "),1),"")</f>
        <v/>
      </c>
      <c r="E3438" s="15" t="str" cm="1">
        <f t="array" aca="1" ref="E3438" ca="1">IFERROR(_xlfn._xlws.FILTER(merged_ranks,(merged_end_dates=DATE(9999,12,31))*(merged_names=A3438)),"")</f>
        <v/>
      </c>
      <c r="F3438" s="17" t="str">
        <f ca="1">_xlfn.XLOOKUP(J3438,Promotions[Promo Key],Promotions[Promo Date],"")</f>
        <v/>
      </c>
      <c r="G3438" s="18" t="str">
        <f t="shared" ca="1" si="227"/>
        <v/>
      </c>
      <c r="H3438" s="18" t="str">
        <f t="shared" ca="1" si="226"/>
        <v/>
      </c>
      <c r="I3438" s="17" t="str">
        <f>_xlfn.XLOOKUP(A3438,Students[Full Name],Students[Starting Rank],"")</f>
        <v/>
      </c>
      <c r="J3438" s="15" t="str">
        <f t="shared" ca="1" si="228"/>
        <v xml:space="preserve">: </v>
      </c>
      <c r="K3438" s="16" t="str">
        <f>_xlfn.XLOOKUP(A3438,Students[Full Name],Students[Start Date],"")</f>
        <v/>
      </c>
      <c r="L3438" s="18">
        <f t="shared" ca="1" si="229"/>
        <v>-1</v>
      </c>
      <c r="M3438" s="18" cm="1">
        <f t="array" aca="1" ref="M3438" ca="1">SUMPRODUCT(Inactives[Days Inactive]*(Inactives[Student]=A3438))/365</f>
        <v>0</v>
      </c>
      <c r="N3438" s="18" t="str" cm="1">
        <f t="array" ref="N3438">IF(LEN($A3438)&gt;0,SUMPRODUCT(($A3438=merged_names)*(_xlfn.TEXTAFTER(N$2, "At ")=merged_belt_colours)*merged_months_at_rank),"")</f>
        <v/>
      </c>
      <c r="O3438" s="18" t="str" cm="1">
        <f t="array" ref="O3438">IF(LEN($A3438)&gt;0,SUMPRODUCT(($A3438=merged_names)*(_xlfn.TEXTAFTER(O$2, "At ")=merged_belt_colours)*merged_months_at_rank),"")</f>
        <v/>
      </c>
      <c r="P3438" s="18" t="str" cm="1">
        <f t="array" ref="P3438">IF(LEN($A3438)&gt;0,SUMPRODUCT(($A3438=merged_names)*(_xlfn.TEXTAFTER(P$2, "At ")=merged_belt_colours)*merged_months_at_rank),"")</f>
        <v/>
      </c>
      <c r="Q3438" s="18" t="str" cm="1">
        <f t="array" ref="Q3438">IF(LEN($A3438)&gt;0,SUMPRODUCT(($A3438=merged_names)*(_xlfn.TEXTAFTER(Q$2, "At ")=merged_belt_colours)*merged_months_at_rank),"")</f>
        <v/>
      </c>
      <c r="R3438" s="18" t="str" cm="1">
        <f t="array" ref="R3438">IF(LEN($A3438)&gt;0,SUMPRODUCT(($A3438=merged_names)*(_xlfn.TEXTAFTER(R$2, "At ")=merged_belt_colours)*merged_months_at_rank),"")</f>
        <v/>
      </c>
    </row>
    <row r="3439" spans="1:18" x14ac:dyDescent="0.25">
      <c r="A3439"/>
      <c r="B3439" s="15" t="str" cm="1">
        <f t="array" ref="B3439">IFERROR(IF(LEN(A3439)&gt;0, IF(SUMPRODUCT((Inactives[Key]=J3439)*(Inactives[Currently Inactive]))=1,"Inactive","Active"),""),"Active")</f>
        <v/>
      </c>
      <c r="C3439" s="16" t="str" cm="1">
        <f t="array" aca="1" ref="C3439" ca="1">IFERROR(_xlfn._xlws.FILTER(Inactives[Inactive On],(Inactives[Key]=J3439)*(Inactives[Currently Inactive]),""),"")</f>
        <v/>
      </c>
      <c r="D3439" s="16" t="str" cm="1">
        <f t="array" aca="1" ref="D3439" ca="1">IFERROR(INDEX(_xlfn.TEXTSPLIT(E3439," "),1),"")</f>
        <v/>
      </c>
      <c r="E3439" s="15" t="str" cm="1">
        <f t="array" aca="1" ref="E3439" ca="1">IFERROR(_xlfn._xlws.FILTER(merged_ranks,(merged_end_dates=DATE(9999,12,31))*(merged_names=A3439)),"")</f>
        <v/>
      </c>
      <c r="F3439" s="17" t="str">
        <f ca="1">_xlfn.XLOOKUP(J3439,Promotions[Promo Key],Promotions[Promo Date],"")</f>
        <v/>
      </c>
      <c r="G3439" s="18" t="str">
        <f t="shared" ca="1" si="227"/>
        <v/>
      </c>
      <c r="H3439" s="18" t="str">
        <f t="shared" ca="1" si="226"/>
        <v/>
      </c>
      <c r="I3439" s="17" t="str">
        <f>_xlfn.XLOOKUP(A3439,Students[Full Name],Students[Starting Rank],"")</f>
        <v/>
      </c>
      <c r="J3439" s="15" t="str">
        <f t="shared" ca="1" si="228"/>
        <v xml:space="preserve">: </v>
      </c>
      <c r="K3439" s="16" t="str">
        <f>_xlfn.XLOOKUP(A3439,Students[Full Name],Students[Start Date],"")</f>
        <v/>
      </c>
      <c r="L3439" s="18">
        <f t="shared" ca="1" si="229"/>
        <v>-1</v>
      </c>
      <c r="M3439" s="18" cm="1">
        <f t="array" aca="1" ref="M3439" ca="1">SUMPRODUCT(Inactives[Days Inactive]*(Inactives[Student]=A3439))/365</f>
        <v>0</v>
      </c>
      <c r="N3439" s="18" t="str" cm="1">
        <f t="array" ref="N3439">IF(LEN($A3439)&gt;0,SUMPRODUCT(($A3439=merged_names)*(_xlfn.TEXTAFTER(N$2, "At ")=merged_belt_colours)*merged_months_at_rank),"")</f>
        <v/>
      </c>
      <c r="O3439" s="18" t="str" cm="1">
        <f t="array" ref="O3439">IF(LEN($A3439)&gt;0,SUMPRODUCT(($A3439=merged_names)*(_xlfn.TEXTAFTER(O$2, "At ")=merged_belt_colours)*merged_months_at_rank),"")</f>
        <v/>
      </c>
      <c r="P3439" s="18" t="str" cm="1">
        <f t="array" ref="P3439">IF(LEN($A3439)&gt;0,SUMPRODUCT(($A3439=merged_names)*(_xlfn.TEXTAFTER(P$2, "At ")=merged_belt_colours)*merged_months_at_rank),"")</f>
        <v/>
      </c>
      <c r="Q3439" s="18" t="str" cm="1">
        <f t="array" ref="Q3439">IF(LEN($A3439)&gt;0,SUMPRODUCT(($A3439=merged_names)*(_xlfn.TEXTAFTER(Q$2, "At ")=merged_belt_colours)*merged_months_at_rank),"")</f>
        <v/>
      </c>
      <c r="R3439" s="18" t="str" cm="1">
        <f t="array" ref="R3439">IF(LEN($A3439)&gt;0,SUMPRODUCT(($A3439=merged_names)*(_xlfn.TEXTAFTER(R$2, "At ")=merged_belt_colours)*merged_months_at_rank),"")</f>
        <v/>
      </c>
    </row>
    <row r="3440" spans="1:18" x14ac:dyDescent="0.25">
      <c r="A3440"/>
      <c r="B3440" s="15" t="str" cm="1">
        <f t="array" ref="B3440">IFERROR(IF(LEN(A3440)&gt;0, IF(SUMPRODUCT((Inactives[Key]=J3440)*(Inactives[Currently Inactive]))=1,"Inactive","Active"),""),"Active")</f>
        <v/>
      </c>
      <c r="C3440" s="16" t="str" cm="1">
        <f t="array" aca="1" ref="C3440" ca="1">IFERROR(_xlfn._xlws.FILTER(Inactives[Inactive On],(Inactives[Key]=J3440)*(Inactives[Currently Inactive]),""),"")</f>
        <v/>
      </c>
      <c r="D3440" s="16" t="str" cm="1">
        <f t="array" aca="1" ref="D3440" ca="1">IFERROR(INDEX(_xlfn.TEXTSPLIT(E3440," "),1),"")</f>
        <v/>
      </c>
      <c r="E3440" s="15" t="str" cm="1">
        <f t="array" aca="1" ref="E3440" ca="1">IFERROR(_xlfn._xlws.FILTER(merged_ranks,(merged_end_dates=DATE(9999,12,31))*(merged_names=A3440)),"")</f>
        <v/>
      </c>
      <c r="F3440" s="17" t="str">
        <f ca="1">_xlfn.XLOOKUP(J3440,Promotions[Promo Key],Promotions[Promo Date],"")</f>
        <v/>
      </c>
      <c r="G3440" s="18" t="str">
        <f t="shared" ca="1" si="227"/>
        <v/>
      </c>
      <c r="H3440" s="18" t="str">
        <f t="shared" ca="1" si="226"/>
        <v/>
      </c>
      <c r="I3440" s="17" t="str">
        <f>_xlfn.XLOOKUP(A3440,Students[Full Name],Students[Starting Rank],"")</f>
        <v/>
      </c>
      <c r="J3440" s="15" t="str">
        <f t="shared" ca="1" si="228"/>
        <v xml:space="preserve">: </v>
      </c>
      <c r="K3440" s="16" t="str">
        <f>_xlfn.XLOOKUP(A3440,Students[Full Name],Students[Start Date],"")</f>
        <v/>
      </c>
      <c r="L3440" s="18">
        <f t="shared" ca="1" si="229"/>
        <v>-1</v>
      </c>
      <c r="M3440" s="18" cm="1">
        <f t="array" aca="1" ref="M3440" ca="1">SUMPRODUCT(Inactives[Days Inactive]*(Inactives[Student]=A3440))/365</f>
        <v>0</v>
      </c>
      <c r="N3440" s="18" t="str" cm="1">
        <f t="array" ref="N3440">IF(LEN($A3440)&gt;0,SUMPRODUCT(($A3440=merged_names)*(_xlfn.TEXTAFTER(N$2, "At ")=merged_belt_colours)*merged_months_at_rank),"")</f>
        <v/>
      </c>
      <c r="O3440" s="18" t="str" cm="1">
        <f t="array" ref="O3440">IF(LEN($A3440)&gt;0,SUMPRODUCT(($A3440=merged_names)*(_xlfn.TEXTAFTER(O$2, "At ")=merged_belt_colours)*merged_months_at_rank),"")</f>
        <v/>
      </c>
      <c r="P3440" s="18" t="str" cm="1">
        <f t="array" ref="P3440">IF(LEN($A3440)&gt;0,SUMPRODUCT(($A3440=merged_names)*(_xlfn.TEXTAFTER(P$2, "At ")=merged_belt_colours)*merged_months_at_rank),"")</f>
        <v/>
      </c>
      <c r="Q3440" s="18" t="str" cm="1">
        <f t="array" ref="Q3440">IF(LEN($A3440)&gt;0,SUMPRODUCT(($A3440=merged_names)*(_xlfn.TEXTAFTER(Q$2, "At ")=merged_belt_colours)*merged_months_at_rank),"")</f>
        <v/>
      </c>
      <c r="R3440" s="18" t="str" cm="1">
        <f t="array" ref="R3440">IF(LEN($A3440)&gt;0,SUMPRODUCT(($A3440=merged_names)*(_xlfn.TEXTAFTER(R$2, "At ")=merged_belt_colours)*merged_months_at_rank),"")</f>
        <v/>
      </c>
    </row>
    <row r="3441" spans="1:18" x14ac:dyDescent="0.25">
      <c r="A3441"/>
      <c r="B3441" s="15" t="str" cm="1">
        <f t="array" ref="B3441">IFERROR(IF(LEN(A3441)&gt;0, IF(SUMPRODUCT((Inactives[Key]=J3441)*(Inactives[Currently Inactive]))=1,"Inactive","Active"),""),"Active")</f>
        <v/>
      </c>
      <c r="C3441" s="16" t="str" cm="1">
        <f t="array" aca="1" ref="C3441" ca="1">IFERROR(_xlfn._xlws.FILTER(Inactives[Inactive On],(Inactives[Key]=J3441)*(Inactives[Currently Inactive]),""),"")</f>
        <v/>
      </c>
      <c r="D3441" s="16" t="str" cm="1">
        <f t="array" aca="1" ref="D3441" ca="1">IFERROR(INDEX(_xlfn.TEXTSPLIT(E3441," "),1),"")</f>
        <v/>
      </c>
      <c r="E3441" s="15" t="str" cm="1">
        <f t="array" aca="1" ref="E3441" ca="1">IFERROR(_xlfn._xlws.FILTER(merged_ranks,(merged_end_dates=DATE(9999,12,31))*(merged_names=A3441)),"")</f>
        <v/>
      </c>
      <c r="F3441" s="17" t="str">
        <f ca="1">_xlfn.XLOOKUP(J3441,Promotions[Promo Key],Promotions[Promo Date],"")</f>
        <v/>
      </c>
      <c r="G3441" s="18" t="str">
        <f t="shared" ca="1" si="227"/>
        <v/>
      </c>
      <c r="H3441" s="18" t="str">
        <f t="shared" ca="1" si="226"/>
        <v/>
      </c>
      <c r="I3441" s="17" t="str">
        <f>_xlfn.XLOOKUP(A3441,Students[Full Name],Students[Starting Rank],"")</f>
        <v/>
      </c>
      <c r="J3441" s="15" t="str">
        <f t="shared" ca="1" si="228"/>
        <v xml:space="preserve">: </v>
      </c>
      <c r="K3441" s="16" t="str">
        <f>_xlfn.XLOOKUP(A3441,Students[Full Name],Students[Start Date],"")</f>
        <v/>
      </c>
      <c r="L3441" s="18">
        <f t="shared" ca="1" si="229"/>
        <v>-1</v>
      </c>
      <c r="M3441" s="18" cm="1">
        <f t="array" aca="1" ref="M3441" ca="1">SUMPRODUCT(Inactives[Days Inactive]*(Inactives[Student]=A3441))/365</f>
        <v>0</v>
      </c>
      <c r="N3441" s="18" t="str" cm="1">
        <f t="array" ref="N3441">IF(LEN($A3441)&gt;0,SUMPRODUCT(($A3441=merged_names)*(_xlfn.TEXTAFTER(N$2, "At ")=merged_belt_colours)*merged_months_at_rank),"")</f>
        <v/>
      </c>
      <c r="O3441" s="18" t="str" cm="1">
        <f t="array" ref="O3441">IF(LEN($A3441)&gt;0,SUMPRODUCT(($A3441=merged_names)*(_xlfn.TEXTAFTER(O$2, "At ")=merged_belt_colours)*merged_months_at_rank),"")</f>
        <v/>
      </c>
      <c r="P3441" s="18" t="str" cm="1">
        <f t="array" ref="P3441">IF(LEN($A3441)&gt;0,SUMPRODUCT(($A3441=merged_names)*(_xlfn.TEXTAFTER(P$2, "At ")=merged_belt_colours)*merged_months_at_rank),"")</f>
        <v/>
      </c>
      <c r="Q3441" s="18" t="str" cm="1">
        <f t="array" ref="Q3441">IF(LEN($A3441)&gt;0,SUMPRODUCT(($A3441=merged_names)*(_xlfn.TEXTAFTER(Q$2, "At ")=merged_belt_colours)*merged_months_at_rank),"")</f>
        <v/>
      </c>
      <c r="R3441" s="18" t="str" cm="1">
        <f t="array" ref="R3441">IF(LEN($A3441)&gt;0,SUMPRODUCT(($A3441=merged_names)*(_xlfn.TEXTAFTER(R$2, "At ")=merged_belt_colours)*merged_months_at_rank),"")</f>
        <v/>
      </c>
    </row>
    <row r="3442" spans="1:18" x14ac:dyDescent="0.25">
      <c r="A3442"/>
      <c r="B3442" s="15" t="str" cm="1">
        <f t="array" ref="B3442">IFERROR(IF(LEN(A3442)&gt;0, IF(SUMPRODUCT((Inactives[Key]=J3442)*(Inactives[Currently Inactive]))=1,"Inactive","Active"),""),"Active")</f>
        <v/>
      </c>
      <c r="C3442" s="16" t="str" cm="1">
        <f t="array" aca="1" ref="C3442" ca="1">IFERROR(_xlfn._xlws.FILTER(Inactives[Inactive On],(Inactives[Key]=J3442)*(Inactives[Currently Inactive]),""),"")</f>
        <v/>
      </c>
      <c r="D3442" s="16" t="str" cm="1">
        <f t="array" aca="1" ref="D3442" ca="1">IFERROR(INDEX(_xlfn.TEXTSPLIT(E3442," "),1),"")</f>
        <v/>
      </c>
      <c r="E3442" s="15" t="str" cm="1">
        <f t="array" aca="1" ref="E3442" ca="1">IFERROR(_xlfn._xlws.FILTER(merged_ranks,(merged_end_dates=DATE(9999,12,31))*(merged_names=A3442)),"")</f>
        <v/>
      </c>
      <c r="F3442" s="17" t="str">
        <f ca="1">_xlfn.XLOOKUP(J3442,Promotions[Promo Key],Promotions[Promo Date],"")</f>
        <v/>
      </c>
      <c r="G3442" s="18" t="str">
        <f t="shared" ca="1" si="227"/>
        <v/>
      </c>
      <c r="H3442" s="18" t="str">
        <f t="shared" ca="1" si="226"/>
        <v/>
      </c>
      <c r="I3442" s="17" t="str">
        <f>_xlfn.XLOOKUP(A3442,Students[Full Name],Students[Starting Rank],"")</f>
        <v/>
      </c>
      <c r="J3442" s="15" t="str">
        <f t="shared" ca="1" si="228"/>
        <v xml:space="preserve">: </v>
      </c>
      <c r="K3442" s="16" t="str">
        <f>_xlfn.XLOOKUP(A3442,Students[Full Name],Students[Start Date],"")</f>
        <v/>
      </c>
      <c r="L3442" s="18">
        <f t="shared" ca="1" si="229"/>
        <v>-1</v>
      </c>
      <c r="M3442" s="18" cm="1">
        <f t="array" aca="1" ref="M3442" ca="1">SUMPRODUCT(Inactives[Days Inactive]*(Inactives[Student]=A3442))/365</f>
        <v>0</v>
      </c>
      <c r="N3442" s="18" t="str" cm="1">
        <f t="array" ref="N3442">IF(LEN($A3442)&gt;0,SUMPRODUCT(($A3442=merged_names)*(_xlfn.TEXTAFTER(N$2, "At ")=merged_belt_colours)*merged_months_at_rank),"")</f>
        <v/>
      </c>
      <c r="O3442" s="18" t="str" cm="1">
        <f t="array" ref="O3442">IF(LEN($A3442)&gt;0,SUMPRODUCT(($A3442=merged_names)*(_xlfn.TEXTAFTER(O$2, "At ")=merged_belt_colours)*merged_months_at_rank),"")</f>
        <v/>
      </c>
      <c r="P3442" s="18" t="str" cm="1">
        <f t="array" ref="P3442">IF(LEN($A3442)&gt;0,SUMPRODUCT(($A3442=merged_names)*(_xlfn.TEXTAFTER(P$2, "At ")=merged_belt_colours)*merged_months_at_rank),"")</f>
        <v/>
      </c>
      <c r="Q3442" s="18" t="str" cm="1">
        <f t="array" ref="Q3442">IF(LEN($A3442)&gt;0,SUMPRODUCT(($A3442=merged_names)*(_xlfn.TEXTAFTER(Q$2, "At ")=merged_belt_colours)*merged_months_at_rank),"")</f>
        <v/>
      </c>
      <c r="R3442" s="18" t="str" cm="1">
        <f t="array" ref="R3442">IF(LEN($A3442)&gt;0,SUMPRODUCT(($A3442=merged_names)*(_xlfn.TEXTAFTER(R$2, "At ")=merged_belt_colours)*merged_months_at_rank),"")</f>
        <v/>
      </c>
    </row>
    <row r="3443" spans="1:18" x14ac:dyDescent="0.25">
      <c r="A3443"/>
      <c r="B3443" s="15" t="str" cm="1">
        <f t="array" ref="B3443">IFERROR(IF(LEN(A3443)&gt;0, IF(SUMPRODUCT((Inactives[Key]=J3443)*(Inactives[Currently Inactive]))=1,"Inactive","Active"),""),"Active")</f>
        <v/>
      </c>
      <c r="C3443" s="16" t="str" cm="1">
        <f t="array" aca="1" ref="C3443" ca="1">IFERROR(_xlfn._xlws.FILTER(Inactives[Inactive On],(Inactives[Key]=J3443)*(Inactives[Currently Inactive]),""),"")</f>
        <v/>
      </c>
      <c r="D3443" s="16" t="str" cm="1">
        <f t="array" aca="1" ref="D3443" ca="1">IFERROR(INDEX(_xlfn.TEXTSPLIT(E3443," "),1),"")</f>
        <v/>
      </c>
      <c r="E3443" s="15" t="str" cm="1">
        <f t="array" aca="1" ref="E3443" ca="1">IFERROR(_xlfn._xlws.FILTER(merged_ranks,(merged_end_dates=DATE(9999,12,31))*(merged_names=A3443)),"")</f>
        <v/>
      </c>
      <c r="F3443" s="17" t="str">
        <f ca="1">_xlfn.XLOOKUP(J3443,Promotions[Promo Key],Promotions[Promo Date],"")</f>
        <v/>
      </c>
      <c r="G3443" s="18" t="str">
        <f t="shared" ca="1" si="227"/>
        <v/>
      </c>
      <c r="H3443" s="18" t="str">
        <f t="shared" ca="1" si="226"/>
        <v/>
      </c>
      <c r="I3443" s="17" t="str">
        <f>_xlfn.XLOOKUP(A3443,Students[Full Name],Students[Starting Rank],"")</f>
        <v/>
      </c>
      <c r="J3443" s="15" t="str">
        <f t="shared" ca="1" si="228"/>
        <v xml:space="preserve">: </v>
      </c>
      <c r="K3443" s="16" t="str">
        <f>_xlfn.XLOOKUP(A3443,Students[Full Name],Students[Start Date],"")</f>
        <v/>
      </c>
      <c r="L3443" s="18">
        <f t="shared" ca="1" si="229"/>
        <v>-1</v>
      </c>
      <c r="M3443" s="18" cm="1">
        <f t="array" aca="1" ref="M3443" ca="1">SUMPRODUCT(Inactives[Days Inactive]*(Inactives[Student]=A3443))/365</f>
        <v>0</v>
      </c>
      <c r="N3443" s="18" t="str" cm="1">
        <f t="array" ref="N3443">IF(LEN($A3443)&gt;0,SUMPRODUCT(($A3443=merged_names)*(_xlfn.TEXTAFTER(N$2, "At ")=merged_belt_colours)*merged_months_at_rank),"")</f>
        <v/>
      </c>
      <c r="O3443" s="18" t="str" cm="1">
        <f t="array" ref="O3443">IF(LEN($A3443)&gt;0,SUMPRODUCT(($A3443=merged_names)*(_xlfn.TEXTAFTER(O$2, "At ")=merged_belt_colours)*merged_months_at_rank),"")</f>
        <v/>
      </c>
      <c r="P3443" s="18" t="str" cm="1">
        <f t="array" ref="P3443">IF(LEN($A3443)&gt;0,SUMPRODUCT(($A3443=merged_names)*(_xlfn.TEXTAFTER(P$2, "At ")=merged_belt_colours)*merged_months_at_rank),"")</f>
        <v/>
      </c>
      <c r="Q3443" s="18" t="str" cm="1">
        <f t="array" ref="Q3443">IF(LEN($A3443)&gt;0,SUMPRODUCT(($A3443=merged_names)*(_xlfn.TEXTAFTER(Q$2, "At ")=merged_belt_colours)*merged_months_at_rank),"")</f>
        <v/>
      </c>
      <c r="R3443" s="18" t="str" cm="1">
        <f t="array" ref="R3443">IF(LEN($A3443)&gt;0,SUMPRODUCT(($A3443=merged_names)*(_xlfn.TEXTAFTER(R$2, "At ")=merged_belt_colours)*merged_months_at_rank),"")</f>
        <v/>
      </c>
    </row>
    <row r="3444" spans="1:18" x14ac:dyDescent="0.25">
      <c r="A3444"/>
      <c r="B3444" s="15" t="str" cm="1">
        <f t="array" ref="B3444">IFERROR(IF(LEN(A3444)&gt;0, IF(SUMPRODUCT((Inactives[Key]=J3444)*(Inactives[Currently Inactive]))=1,"Inactive","Active"),""),"Active")</f>
        <v/>
      </c>
      <c r="C3444" s="16" t="str" cm="1">
        <f t="array" aca="1" ref="C3444" ca="1">IFERROR(_xlfn._xlws.FILTER(Inactives[Inactive On],(Inactives[Key]=J3444)*(Inactives[Currently Inactive]),""),"")</f>
        <v/>
      </c>
      <c r="D3444" s="16" t="str" cm="1">
        <f t="array" aca="1" ref="D3444" ca="1">IFERROR(INDEX(_xlfn.TEXTSPLIT(E3444," "),1),"")</f>
        <v/>
      </c>
      <c r="E3444" s="15" t="str" cm="1">
        <f t="array" aca="1" ref="E3444" ca="1">IFERROR(_xlfn._xlws.FILTER(merged_ranks,(merged_end_dates=DATE(9999,12,31))*(merged_names=A3444)),"")</f>
        <v/>
      </c>
      <c r="F3444" s="17" t="str">
        <f ca="1">_xlfn.XLOOKUP(J3444,Promotions[Promo Key],Promotions[Promo Date],"")</f>
        <v/>
      </c>
      <c r="G3444" s="18" t="str">
        <f t="shared" ca="1" si="227"/>
        <v/>
      </c>
      <c r="H3444" s="18" t="str">
        <f t="shared" ca="1" si="226"/>
        <v/>
      </c>
      <c r="I3444" s="17" t="str">
        <f>_xlfn.XLOOKUP(A3444,Students[Full Name],Students[Starting Rank],"")</f>
        <v/>
      </c>
      <c r="J3444" s="15" t="str">
        <f t="shared" ca="1" si="228"/>
        <v xml:space="preserve">: </v>
      </c>
      <c r="K3444" s="16" t="str">
        <f>_xlfn.XLOOKUP(A3444,Students[Full Name],Students[Start Date],"")</f>
        <v/>
      </c>
      <c r="L3444" s="18">
        <f t="shared" ca="1" si="229"/>
        <v>-1</v>
      </c>
      <c r="M3444" s="18" cm="1">
        <f t="array" aca="1" ref="M3444" ca="1">SUMPRODUCT(Inactives[Days Inactive]*(Inactives[Student]=A3444))/365</f>
        <v>0</v>
      </c>
      <c r="N3444" s="18" t="str" cm="1">
        <f t="array" ref="N3444">IF(LEN($A3444)&gt;0,SUMPRODUCT(($A3444=merged_names)*(_xlfn.TEXTAFTER(N$2, "At ")=merged_belt_colours)*merged_months_at_rank),"")</f>
        <v/>
      </c>
      <c r="O3444" s="18" t="str" cm="1">
        <f t="array" ref="O3444">IF(LEN($A3444)&gt;0,SUMPRODUCT(($A3444=merged_names)*(_xlfn.TEXTAFTER(O$2, "At ")=merged_belt_colours)*merged_months_at_rank),"")</f>
        <v/>
      </c>
      <c r="P3444" s="18" t="str" cm="1">
        <f t="array" ref="P3444">IF(LEN($A3444)&gt;0,SUMPRODUCT(($A3444=merged_names)*(_xlfn.TEXTAFTER(P$2, "At ")=merged_belt_colours)*merged_months_at_rank),"")</f>
        <v/>
      </c>
      <c r="Q3444" s="18" t="str" cm="1">
        <f t="array" ref="Q3444">IF(LEN($A3444)&gt;0,SUMPRODUCT(($A3444=merged_names)*(_xlfn.TEXTAFTER(Q$2, "At ")=merged_belt_colours)*merged_months_at_rank),"")</f>
        <v/>
      </c>
      <c r="R3444" s="18" t="str" cm="1">
        <f t="array" ref="R3444">IF(LEN($A3444)&gt;0,SUMPRODUCT(($A3444=merged_names)*(_xlfn.TEXTAFTER(R$2, "At ")=merged_belt_colours)*merged_months_at_rank),"")</f>
        <v/>
      </c>
    </row>
    <row r="3445" spans="1:18" x14ac:dyDescent="0.25">
      <c r="A3445"/>
      <c r="B3445" s="15" t="str" cm="1">
        <f t="array" ref="B3445">IFERROR(IF(LEN(A3445)&gt;0, IF(SUMPRODUCT((Inactives[Key]=J3445)*(Inactives[Currently Inactive]))=1,"Inactive","Active"),""),"Active")</f>
        <v/>
      </c>
      <c r="C3445" s="16" t="str" cm="1">
        <f t="array" aca="1" ref="C3445" ca="1">IFERROR(_xlfn._xlws.FILTER(Inactives[Inactive On],(Inactives[Key]=J3445)*(Inactives[Currently Inactive]),""),"")</f>
        <v/>
      </c>
      <c r="D3445" s="16" t="str" cm="1">
        <f t="array" aca="1" ref="D3445" ca="1">IFERROR(INDEX(_xlfn.TEXTSPLIT(E3445," "),1),"")</f>
        <v/>
      </c>
      <c r="E3445" s="15" t="str" cm="1">
        <f t="array" aca="1" ref="E3445" ca="1">IFERROR(_xlfn._xlws.FILTER(merged_ranks,(merged_end_dates=DATE(9999,12,31))*(merged_names=A3445)),"")</f>
        <v/>
      </c>
      <c r="F3445" s="17" t="str">
        <f ca="1">_xlfn.XLOOKUP(J3445,Promotions[Promo Key],Promotions[Promo Date],"")</f>
        <v/>
      </c>
      <c r="G3445" s="18" t="str">
        <f t="shared" ca="1" si="227"/>
        <v/>
      </c>
      <c r="H3445" s="18" t="str">
        <f t="shared" ca="1" si="226"/>
        <v/>
      </c>
      <c r="I3445" s="17" t="str">
        <f>_xlfn.XLOOKUP(A3445,Students[Full Name],Students[Starting Rank],"")</f>
        <v/>
      </c>
      <c r="J3445" s="15" t="str">
        <f t="shared" ca="1" si="228"/>
        <v xml:space="preserve">: </v>
      </c>
      <c r="K3445" s="16" t="str">
        <f>_xlfn.XLOOKUP(A3445,Students[Full Name],Students[Start Date],"")</f>
        <v/>
      </c>
      <c r="L3445" s="18">
        <f t="shared" ca="1" si="229"/>
        <v>-1</v>
      </c>
      <c r="M3445" s="18" cm="1">
        <f t="array" aca="1" ref="M3445" ca="1">SUMPRODUCT(Inactives[Days Inactive]*(Inactives[Student]=A3445))/365</f>
        <v>0</v>
      </c>
      <c r="N3445" s="18" t="str" cm="1">
        <f t="array" ref="N3445">IF(LEN($A3445)&gt;0,SUMPRODUCT(($A3445=merged_names)*(_xlfn.TEXTAFTER(N$2, "At ")=merged_belt_colours)*merged_months_at_rank),"")</f>
        <v/>
      </c>
      <c r="O3445" s="18" t="str" cm="1">
        <f t="array" ref="O3445">IF(LEN($A3445)&gt;0,SUMPRODUCT(($A3445=merged_names)*(_xlfn.TEXTAFTER(O$2, "At ")=merged_belt_colours)*merged_months_at_rank),"")</f>
        <v/>
      </c>
      <c r="P3445" s="18" t="str" cm="1">
        <f t="array" ref="P3445">IF(LEN($A3445)&gt;0,SUMPRODUCT(($A3445=merged_names)*(_xlfn.TEXTAFTER(P$2, "At ")=merged_belt_colours)*merged_months_at_rank),"")</f>
        <v/>
      </c>
      <c r="Q3445" s="18" t="str" cm="1">
        <f t="array" ref="Q3445">IF(LEN($A3445)&gt;0,SUMPRODUCT(($A3445=merged_names)*(_xlfn.TEXTAFTER(Q$2, "At ")=merged_belt_colours)*merged_months_at_rank),"")</f>
        <v/>
      </c>
      <c r="R3445" s="18" t="str" cm="1">
        <f t="array" ref="R3445">IF(LEN($A3445)&gt;0,SUMPRODUCT(($A3445=merged_names)*(_xlfn.TEXTAFTER(R$2, "At ")=merged_belt_colours)*merged_months_at_rank),"")</f>
        <v/>
      </c>
    </row>
    <row r="3446" spans="1:18" x14ac:dyDescent="0.25">
      <c r="A3446"/>
      <c r="B3446" s="15" t="str" cm="1">
        <f t="array" ref="B3446">IFERROR(IF(LEN(A3446)&gt;0, IF(SUMPRODUCT((Inactives[Key]=J3446)*(Inactives[Currently Inactive]))=1,"Inactive","Active"),""),"Active")</f>
        <v/>
      </c>
      <c r="C3446" s="16" t="str" cm="1">
        <f t="array" aca="1" ref="C3446" ca="1">IFERROR(_xlfn._xlws.FILTER(Inactives[Inactive On],(Inactives[Key]=J3446)*(Inactives[Currently Inactive]),""),"")</f>
        <v/>
      </c>
      <c r="D3446" s="16" t="str" cm="1">
        <f t="array" aca="1" ref="D3446" ca="1">IFERROR(INDEX(_xlfn.TEXTSPLIT(E3446," "),1),"")</f>
        <v/>
      </c>
      <c r="E3446" s="15" t="str" cm="1">
        <f t="array" aca="1" ref="E3446" ca="1">IFERROR(_xlfn._xlws.FILTER(merged_ranks,(merged_end_dates=DATE(9999,12,31))*(merged_names=A3446)),"")</f>
        <v/>
      </c>
      <c r="F3446" s="17" t="str">
        <f ca="1">_xlfn.XLOOKUP(J3446,Promotions[Promo Key],Promotions[Promo Date],"")</f>
        <v/>
      </c>
      <c r="G3446" s="18" t="str">
        <f t="shared" ca="1" si="227"/>
        <v/>
      </c>
      <c r="H3446" s="18" t="str">
        <f t="shared" ca="1" si="226"/>
        <v/>
      </c>
      <c r="I3446" s="17" t="str">
        <f>_xlfn.XLOOKUP(A3446,Students[Full Name],Students[Starting Rank],"")</f>
        <v/>
      </c>
      <c r="J3446" s="15" t="str">
        <f t="shared" ca="1" si="228"/>
        <v xml:space="preserve">: </v>
      </c>
      <c r="K3446" s="16" t="str">
        <f>_xlfn.XLOOKUP(A3446,Students[Full Name],Students[Start Date],"")</f>
        <v/>
      </c>
      <c r="L3446" s="18">
        <f t="shared" ca="1" si="229"/>
        <v>-1</v>
      </c>
      <c r="M3446" s="18" cm="1">
        <f t="array" aca="1" ref="M3446" ca="1">SUMPRODUCT(Inactives[Days Inactive]*(Inactives[Student]=A3446))/365</f>
        <v>0</v>
      </c>
      <c r="N3446" s="18" t="str" cm="1">
        <f t="array" ref="N3446">IF(LEN($A3446)&gt;0,SUMPRODUCT(($A3446=merged_names)*(_xlfn.TEXTAFTER(N$2, "At ")=merged_belt_colours)*merged_months_at_rank),"")</f>
        <v/>
      </c>
      <c r="O3446" s="18" t="str" cm="1">
        <f t="array" ref="O3446">IF(LEN($A3446)&gt;0,SUMPRODUCT(($A3446=merged_names)*(_xlfn.TEXTAFTER(O$2, "At ")=merged_belt_colours)*merged_months_at_rank),"")</f>
        <v/>
      </c>
      <c r="P3446" s="18" t="str" cm="1">
        <f t="array" ref="P3446">IF(LEN($A3446)&gt;0,SUMPRODUCT(($A3446=merged_names)*(_xlfn.TEXTAFTER(P$2, "At ")=merged_belt_colours)*merged_months_at_rank),"")</f>
        <v/>
      </c>
      <c r="Q3446" s="18" t="str" cm="1">
        <f t="array" ref="Q3446">IF(LEN($A3446)&gt;0,SUMPRODUCT(($A3446=merged_names)*(_xlfn.TEXTAFTER(Q$2, "At ")=merged_belt_colours)*merged_months_at_rank),"")</f>
        <v/>
      </c>
      <c r="R3446" s="18" t="str" cm="1">
        <f t="array" ref="R3446">IF(LEN($A3446)&gt;0,SUMPRODUCT(($A3446=merged_names)*(_xlfn.TEXTAFTER(R$2, "At ")=merged_belt_colours)*merged_months_at_rank),"")</f>
        <v/>
      </c>
    </row>
    <row r="3447" spans="1:18" x14ac:dyDescent="0.25">
      <c r="A3447"/>
      <c r="B3447" s="15" t="str" cm="1">
        <f t="array" ref="B3447">IFERROR(IF(LEN(A3447)&gt;0, IF(SUMPRODUCT((Inactives[Key]=J3447)*(Inactives[Currently Inactive]))=1,"Inactive","Active"),""),"Active")</f>
        <v/>
      </c>
      <c r="C3447" s="16" t="str" cm="1">
        <f t="array" aca="1" ref="C3447" ca="1">IFERROR(_xlfn._xlws.FILTER(Inactives[Inactive On],(Inactives[Key]=J3447)*(Inactives[Currently Inactive]),""),"")</f>
        <v/>
      </c>
      <c r="D3447" s="16" t="str" cm="1">
        <f t="array" aca="1" ref="D3447" ca="1">IFERROR(INDEX(_xlfn.TEXTSPLIT(E3447," "),1),"")</f>
        <v/>
      </c>
      <c r="E3447" s="15" t="str" cm="1">
        <f t="array" aca="1" ref="E3447" ca="1">IFERROR(_xlfn._xlws.FILTER(merged_ranks,(merged_end_dates=DATE(9999,12,31))*(merged_names=A3447)),"")</f>
        <v/>
      </c>
      <c r="F3447" s="17" t="str">
        <f ca="1">_xlfn.XLOOKUP(J3447,Promotions[Promo Key],Promotions[Promo Date],"")</f>
        <v/>
      </c>
      <c r="G3447" s="18" t="str">
        <f t="shared" ca="1" si="227"/>
        <v/>
      </c>
      <c r="H3447" s="18" t="str">
        <f t="shared" ca="1" si="226"/>
        <v/>
      </c>
      <c r="I3447" s="17" t="str">
        <f>_xlfn.XLOOKUP(A3447,Students[Full Name],Students[Starting Rank],"")</f>
        <v/>
      </c>
      <c r="J3447" s="15" t="str">
        <f t="shared" ca="1" si="228"/>
        <v xml:space="preserve">: </v>
      </c>
      <c r="K3447" s="16" t="str">
        <f>_xlfn.XLOOKUP(A3447,Students[Full Name],Students[Start Date],"")</f>
        <v/>
      </c>
      <c r="L3447" s="18">
        <f t="shared" ca="1" si="229"/>
        <v>-1</v>
      </c>
      <c r="M3447" s="18" cm="1">
        <f t="array" aca="1" ref="M3447" ca="1">SUMPRODUCT(Inactives[Days Inactive]*(Inactives[Student]=A3447))/365</f>
        <v>0</v>
      </c>
      <c r="N3447" s="18" t="str" cm="1">
        <f t="array" ref="N3447">IF(LEN($A3447)&gt;0,SUMPRODUCT(($A3447=merged_names)*(_xlfn.TEXTAFTER(N$2, "At ")=merged_belt_colours)*merged_months_at_rank),"")</f>
        <v/>
      </c>
      <c r="O3447" s="18" t="str" cm="1">
        <f t="array" ref="O3447">IF(LEN($A3447)&gt;0,SUMPRODUCT(($A3447=merged_names)*(_xlfn.TEXTAFTER(O$2, "At ")=merged_belt_colours)*merged_months_at_rank),"")</f>
        <v/>
      </c>
      <c r="P3447" s="18" t="str" cm="1">
        <f t="array" ref="P3447">IF(LEN($A3447)&gt;0,SUMPRODUCT(($A3447=merged_names)*(_xlfn.TEXTAFTER(P$2, "At ")=merged_belt_colours)*merged_months_at_rank),"")</f>
        <v/>
      </c>
      <c r="Q3447" s="18" t="str" cm="1">
        <f t="array" ref="Q3447">IF(LEN($A3447)&gt;0,SUMPRODUCT(($A3447=merged_names)*(_xlfn.TEXTAFTER(Q$2, "At ")=merged_belt_colours)*merged_months_at_rank),"")</f>
        <v/>
      </c>
      <c r="R3447" s="18" t="str" cm="1">
        <f t="array" ref="R3447">IF(LEN($A3447)&gt;0,SUMPRODUCT(($A3447=merged_names)*(_xlfn.TEXTAFTER(R$2, "At ")=merged_belt_colours)*merged_months_at_rank),"")</f>
        <v/>
      </c>
    </row>
    <row r="3448" spans="1:18" x14ac:dyDescent="0.25">
      <c r="A3448"/>
      <c r="B3448" s="15" t="str" cm="1">
        <f t="array" ref="B3448">IFERROR(IF(LEN(A3448)&gt;0, IF(SUMPRODUCT((Inactives[Key]=J3448)*(Inactives[Currently Inactive]))=1,"Inactive","Active"),""),"Active")</f>
        <v/>
      </c>
      <c r="C3448" s="16" t="str" cm="1">
        <f t="array" aca="1" ref="C3448" ca="1">IFERROR(_xlfn._xlws.FILTER(Inactives[Inactive On],(Inactives[Key]=J3448)*(Inactives[Currently Inactive]),""),"")</f>
        <v/>
      </c>
      <c r="D3448" s="16" t="str" cm="1">
        <f t="array" aca="1" ref="D3448" ca="1">IFERROR(INDEX(_xlfn.TEXTSPLIT(E3448," "),1),"")</f>
        <v/>
      </c>
      <c r="E3448" s="15" t="str" cm="1">
        <f t="array" aca="1" ref="E3448" ca="1">IFERROR(_xlfn._xlws.FILTER(merged_ranks,(merged_end_dates=DATE(9999,12,31))*(merged_names=A3448)),"")</f>
        <v/>
      </c>
      <c r="F3448" s="17" t="str">
        <f ca="1">_xlfn.XLOOKUP(J3448,Promotions[Promo Key],Promotions[Promo Date],"")</f>
        <v/>
      </c>
      <c r="G3448" s="18" t="str">
        <f t="shared" ca="1" si="227"/>
        <v/>
      </c>
      <c r="H3448" s="18" t="str">
        <f t="shared" ca="1" si="226"/>
        <v/>
      </c>
      <c r="I3448" s="17" t="str">
        <f>_xlfn.XLOOKUP(A3448,Students[Full Name],Students[Starting Rank],"")</f>
        <v/>
      </c>
      <c r="J3448" s="15" t="str">
        <f t="shared" ca="1" si="228"/>
        <v xml:space="preserve">: </v>
      </c>
      <c r="K3448" s="16" t="str">
        <f>_xlfn.XLOOKUP(A3448,Students[Full Name],Students[Start Date],"")</f>
        <v/>
      </c>
      <c r="L3448" s="18">
        <f t="shared" ca="1" si="229"/>
        <v>-1</v>
      </c>
      <c r="M3448" s="18" cm="1">
        <f t="array" aca="1" ref="M3448" ca="1">SUMPRODUCT(Inactives[Days Inactive]*(Inactives[Student]=A3448))/365</f>
        <v>0</v>
      </c>
      <c r="N3448" s="18" t="str" cm="1">
        <f t="array" ref="N3448">IF(LEN($A3448)&gt;0,SUMPRODUCT(($A3448=merged_names)*(_xlfn.TEXTAFTER(N$2, "At ")=merged_belt_colours)*merged_months_at_rank),"")</f>
        <v/>
      </c>
      <c r="O3448" s="18" t="str" cm="1">
        <f t="array" ref="O3448">IF(LEN($A3448)&gt;0,SUMPRODUCT(($A3448=merged_names)*(_xlfn.TEXTAFTER(O$2, "At ")=merged_belt_colours)*merged_months_at_rank),"")</f>
        <v/>
      </c>
      <c r="P3448" s="18" t="str" cm="1">
        <f t="array" ref="P3448">IF(LEN($A3448)&gt;0,SUMPRODUCT(($A3448=merged_names)*(_xlfn.TEXTAFTER(P$2, "At ")=merged_belt_colours)*merged_months_at_rank),"")</f>
        <v/>
      </c>
      <c r="Q3448" s="18" t="str" cm="1">
        <f t="array" ref="Q3448">IF(LEN($A3448)&gt;0,SUMPRODUCT(($A3448=merged_names)*(_xlfn.TEXTAFTER(Q$2, "At ")=merged_belt_colours)*merged_months_at_rank),"")</f>
        <v/>
      </c>
      <c r="R3448" s="18" t="str" cm="1">
        <f t="array" ref="R3448">IF(LEN($A3448)&gt;0,SUMPRODUCT(($A3448=merged_names)*(_xlfn.TEXTAFTER(R$2, "At ")=merged_belt_colours)*merged_months_at_rank),"")</f>
        <v/>
      </c>
    </row>
    <row r="3449" spans="1:18" x14ac:dyDescent="0.25">
      <c r="A3449"/>
      <c r="B3449" s="15" t="str" cm="1">
        <f t="array" ref="B3449">IFERROR(IF(LEN(A3449)&gt;0, IF(SUMPRODUCT((Inactives[Key]=J3449)*(Inactives[Currently Inactive]))=1,"Inactive","Active"),""),"Active")</f>
        <v/>
      </c>
      <c r="C3449" s="16" t="str" cm="1">
        <f t="array" aca="1" ref="C3449" ca="1">IFERROR(_xlfn._xlws.FILTER(Inactives[Inactive On],(Inactives[Key]=J3449)*(Inactives[Currently Inactive]),""),"")</f>
        <v/>
      </c>
      <c r="D3449" s="16" t="str" cm="1">
        <f t="array" aca="1" ref="D3449" ca="1">IFERROR(INDEX(_xlfn.TEXTSPLIT(E3449," "),1),"")</f>
        <v/>
      </c>
      <c r="E3449" s="15" t="str" cm="1">
        <f t="array" aca="1" ref="E3449" ca="1">IFERROR(_xlfn._xlws.FILTER(merged_ranks,(merged_end_dates=DATE(9999,12,31))*(merged_names=A3449)),"")</f>
        <v/>
      </c>
      <c r="F3449" s="17" t="str">
        <f ca="1">_xlfn.XLOOKUP(J3449,Promotions[Promo Key],Promotions[Promo Date],"")</f>
        <v/>
      </c>
      <c r="G3449" s="18" t="str">
        <f t="shared" ca="1" si="227"/>
        <v/>
      </c>
      <c r="H3449" s="18" t="str">
        <f t="shared" ca="1" si="226"/>
        <v/>
      </c>
      <c r="I3449" s="17" t="str">
        <f>_xlfn.XLOOKUP(A3449,Students[Full Name],Students[Starting Rank],"")</f>
        <v/>
      </c>
      <c r="J3449" s="15" t="str">
        <f t="shared" ca="1" si="228"/>
        <v xml:space="preserve">: </v>
      </c>
      <c r="K3449" s="16" t="str">
        <f>_xlfn.XLOOKUP(A3449,Students[Full Name],Students[Start Date],"")</f>
        <v/>
      </c>
      <c r="L3449" s="18">
        <f t="shared" ca="1" si="229"/>
        <v>-1</v>
      </c>
      <c r="M3449" s="18" cm="1">
        <f t="array" aca="1" ref="M3449" ca="1">SUMPRODUCT(Inactives[Days Inactive]*(Inactives[Student]=A3449))/365</f>
        <v>0</v>
      </c>
      <c r="N3449" s="18" t="str" cm="1">
        <f t="array" ref="N3449">IF(LEN($A3449)&gt;0,SUMPRODUCT(($A3449=merged_names)*(_xlfn.TEXTAFTER(N$2, "At ")=merged_belt_colours)*merged_months_at_rank),"")</f>
        <v/>
      </c>
      <c r="O3449" s="18" t="str" cm="1">
        <f t="array" ref="O3449">IF(LEN($A3449)&gt;0,SUMPRODUCT(($A3449=merged_names)*(_xlfn.TEXTAFTER(O$2, "At ")=merged_belt_colours)*merged_months_at_rank),"")</f>
        <v/>
      </c>
      <c r="P3449" s="18" t="str" cm="1">
        <f t="array" ref="P3449">IF(LEN($A3449)&gt;0,SUMPRODUCT(($A3449=merged_names)*(_xlfn.TEXTAFTER(P$2, "At ")=merged_belt_colours)*merged_months_at_rank),"")</f>
        <v/>
      </c>
      <c r="Q3449" s="18" t="str" cm="1">
        <f t="array" ref="Q3449">IF(LEN($A3449)&gt;0,SUMPRODUCT(($A3449=merged_names)*(_xlfn.TEXTAFTER(Q$2, "At ")=merged_belt_colours)*merged_months_at_rank),"")</f>
        <v/>
      </c>
      <c r="R3449" s="18" t="str" cm="1">
        <f t="array" ref="R3449">IF(LEN($A3449)&gt;0,SUMPRODUCT(($A3449=merged_names)*(_xlfn.TEXTAFTER(R$2, "At ")=merged_belt_colours)*merged_months_at_rank),"")</f>
        <v/>
      </c>
    </row>
    <row r="3450" spans="1:18" x14ac:dyDescent="0.25">
      <c r="A3450"/>
      <c r="B3450" s="15" t="str" cm="1">
        <f t="array" ref="B3450">IFERROR(IF(LEN(A3450)&gt;0, IF(SUMPRODUCT((Inactives[Key]=J3450)*(Inactives[Currently Inactive]))=1,"Inactive","Active"),""),"Active")</f>
        <v/>
      </c>
      <c r="C3450" s="16" t="str" cm="1">
        <f t="array" aca="1" ref="C3450" ca="1">IFERROR(_xlfn._xlws.FILTER(Inactives[Inactive On],(Inactives[Key]=J3450)*(Inactives[Currently Inactive]),""),"")</f>
        <v/>
      </c>
      <c r="D3450" s="16" t="str" cm="1">
        <f t="array" aca="1" ref="D3450" ca="1">IFERROR(INDEX(_xlfn.TEXTSPLIT(E3450," "),1),"")</f>
        <v/>
      </c>
      <c r="E3450" s="15" t="str" cm="1">
        <f t="array" aca="1" ref="E3450" ca="1">IFERROR(_xlfn._xlws.FILTER(merged_ranks,(merged_end_dates=DATE(9999,12,31))*(merged_names=A3450)),"")</f>
        <v/>
      </c>
      <c r="F3450" s="17" t="str">
        <f ca="1">_xlfn.XLOOKUP(J3450,Promotions[Promo Key],Promotions[Promo Date],"")</f>
        <v/>
      </c>
      <c r="G3450" s="18" t="str">
        <f t="shared" ca="1" si="227"/>
        <v/>
      </c>
      <c r="H3450" s="18" t="str">
        <f t="shared" ca="1" si="226"/>
        <v/>
      </c>
      <c r="I3450" s="17" t="str">
        <f>_xlfn.XLOOKUP(A3450,Students[Full Name],Students[Starting Rank],"")</f>
        <v/>
      </c>
      <c r="J3450" s="15" t="str">
        <f t="shared" ca="1" si="228"/>
        <v xml:space="preserve">: </v>
      </c>
      <c r="K3450" s="16" t="str">
        <f>_xlfn.XLOOKUP(A3450,Students[Full Name],Students[Start Date],"")</f>
        <v/>
      </c>
      <c r="L3450" s="18">
        <f t="shared" ca="1" si="229"/>
        <v>-1</v>
      </c>
      <c r="M3450" s="18" cm="1">
        <f t="array" aca="1" ref="M3450" ca="1">SUMPRODUCT(Inactives[Days Inactive]*(Inactives[Student]=A3450))/365</f>
        <v>0</v>
      </c>
      <c r="N3450" s="18" t="str" cm="1">
        <f t="array" ref="N3450">IF(LEN($A3450)&gt;0,SUMPRODUCT(($A3450=merged_names)*(_xlfn.TEXTAFTER(N$2, "At ")=merged_belt_colours)*merged_months_at_rank),"")</f>
        <v/>
      </c>
      <c r="O3450" s="18" t="str" cm="1">
        <f t="array" ref="O3450">IF(LEN($A3450)&gt;0,SUMPRODUCT(($A3450=merged_names)*(_xlfn.TEXTAFTER(O$2, "At ")=merged_belt_colours)*merged_months_at_rank),"")</f>
        <v/>
      </c>
      <c r="P3450" s="18" t="str" cm="1">
        <f t="array" ref="P3450">IF(LEN($A3450)&gt;0,SUMPRODUCT(($A3450=merged_names)*(_xlfn.TEXTAFTER(P$2, "At ")=merged_belt_colours)*merged_months_at_rank),"")</f>
        <v/>
      </c>
      <c r="Q3450" s="18" t="str" cm="1">
        <f t="array" ref="Q3450">IF(LEN($A3450)&gt;0,SUMPRODUCT(($A3450=merged_names)*(_xlfn.TEXTAFTER(Q$2, "At ")=merged_belt_colours)*merged_months_at_rank),"")</f>
        <v/>
      </c>
      <c r="R3450" s="18" t="str" cm="1">
        <f t="array" ref="R3450">IF(LEN($A3450)&gt;0,SUMPRODUCT(($A3450=merged_names)*(_xlfn.TEXTAFTER(R$2, "At ")=merged_belt_colours)*merged_months_at_rank),"")</f>
        <v/>
      </c>
    </row>
    <row r="3451" spans="1:18" x14ac:dyDescent="0.25">
      <c r="A3451"/>
      <c r="B3451" s="15" t="str" cm="1">
        <f t="array" ref="B3451">IFERROR(IF(LEN(A3451)&gt;0, IF(SUMPRODUCT((Inactives[Key]=J3451)*(Inactives[Currently Inactive]))=1,"Inactive","Active"),""),"Active")</f>
        <v/>
      </c>
      <c r="C3451" s="16" t="str" cm="1">
        <f t="array" aca="1" ref="C3451" ca="1">IFERROR(_xlfn._xlws.FILTER(Inactives[Inactive On],(Inactives[Key]=J3451)*(Inactives[Currently Inactive]),""),"")</f>
        <v/>
      </c>
      <c r="D3451" s="16" t="str" cm="1">
        <f t="array" aca="1" ref="D3451" ca="1">IFERROR(INDEX(_xlfn.TEXTSPLIT(E3451," "),1),"")</f>
        <v/>
      </c>
      <c r="E3451" s="15" t="str" cm="1">
        <f t="array" aca="1" ref="E3451" ca="1">IFERROR(_xlfn._xlws.FILTER(merged_ranks,(merged_end_dates=DATE(9999,12,31))*(merged_names=A3451)),"")</f>
        <v/>
      </c>
      <c r="F3451" s="17" t="str">
        <f ca="1">_xlfn.XLOOKUP(J3451,Promotions[Promo Key],Promotions[Promo Date],"")</f>
        <v/>
      </c>
      <c r="G3451" s="18" t="str">
        <f t="shared" ca="1" si="227"/>
        <v/>
      </c>
      <c r="H3451" s="18" t="str">
        <f t="shared" ca="1" si="226"/>
        <v/>
      </c>
      <c r="I3451" s="17" t="str">
        <f>_xlfn.XLOOKUP(A3451,Students[Full Name],Students[Starting Rank],"")</f>
        <v/>
      </c>
      <c r="J3451" s="15" t="str">
        <f t="shared" ca="1" si="228"/>
        <v xml:space="preserve">: </v>
      </c>
      <c r="K3451" s="16" t="str">
        <f>_xlfn.XLOOKUP(A3451,Students[Full Name],Students[Start Date],"")</f>
        <v/>
      </c>
      <c r="L3451" s="18">
        <f t="shared" ca="1" si="229"/>
        <v>-1</v>
      </c>
      <c r="M3451" s="18" cm="1">
        <f t="array" aca="1" ref="M3451" ca="1">SUMPRODUCT(Inactives[Days Inactive]*(Inactives[Student]=A3451))/365</f>
        <v>0</v>
      </c>
      <c r="N3451" s="18" t="str" cm="1">
        <f t="array" ref="N3451">IF(LEN($A3451)&gt;0,SUMPRODUCT(($A3451=merged_names)*(_xlfn.TEXTAFTER(N$2, "At ")=merged_belt_colours)*merged_months_at_rank),"")</f>
        <v/>
      </c>
      <c r="O3451" s="18" t="str" cm="1">
        <f t="array" ref="O3451">IF(LEN($A3451)&gt;0,SUMPRODUCT(($A3451=merged_names)*(_xlfn.TEXTAFTER(O$2, "At ")=merged_belt_colours)*merged_months_at_rank),"")</f>
        <v/>
      </c>
      <c r="P3451" s="18" t="str" cm="1">
        <f t="array" ref="P3451">IF(LEN($A3451)&gt;0,SUMPRODUCT(($A3451=merged_names)*(_xlfn.TEXTAFTER(P$2, "At ")=merged_belt_colours)*merged_months_at_rank),"")</f>
        <v/>
      </c>
      <c r="Q3451" s="18" t="str" cm="1">
        <f t="array" ref="Q3451">IF(LEN($A3451)&gt;0,SUMPRODUCT(($A3451=merged_names)*(_xlfn.TEXTAFTER(Q$2, "At ")=merged_belt_colours)*merged_months_at_rank),"")</f>
        <v/>
      </c>
      <c r="R3451" s="18" t="str" cm="1">
        <f t="array" ref="R3451">IF(LEN($A3451)&gt;0,SUMPRODUCT(($A3451=merged_names)*(_xlfn.TEXTAFTER(R$2, "At ")=merged_belt_colours)*merged_months_at_rank),"")</f>
        <v/>
      </c>
    </row>
    <row r="3452" spans="1:18" x14ac:dyDescent="0.25">
      <c r="A3452"/>
      <c r="B3452" s="15" t="str" cm="1">
        <f t="array" ref="B3452">IFERROR(IF(LEN(A3452)&gt;0, IF(SUMPRODUCT((Inactives[Key]=J3452)*(Inactives[Currently Inactive]))=1,"Inactive","Active"),""),"Active")</f>
        <v/>
      </c>
      <c r="C3452" s="16" t="str" cm="1">
        <f t="array" aca="1" ref="C3452" ca="1">IFERROR(_xlfn._xlws.FILTER(Inactives[Inactive On],(Inactives[Key]=J3452)*(Inactives[Currently Inactive]),""),"")</f>
        <v/>
      </c>
      <c r="D3452" s="16" t="str" cm="1">
        <f t="array" aca="1" ref="D3452" ca="1">IFERROR(INDEX(_xlfn.TEXTSPLIT(E3452," "),1),"")</f>
        <v/>
      </c>
      <c r="E3452" s="15" t="str" cm="1">
        <f t="array" aca="1" ref="E3452" ca="1">IFERROR(_xlfn._xlws.FILTER(merged_ranks,(merged_end_dates=DATE(9999,12,31))*(merged_names=A3452)),"")</f>
        <v/>
      </c>
      <c r="F3452" s="17" t="str">
        <f ca="1">_xlfn.XLOOKUP(J3452,Promotions[Promo Key],Promotions[Promo Date],"")</f>
        <v/>
      </c>
      <c r="G3452" s="18" t="str">
        <f t="shared" ca="1" si="227"/>
        <v/>
      </c>
      <c r="H3452" s="18" t="str">
        <f t="shared" ca="1" si="226"/>
        <v/>
      </c>
      <c r="I3452" s="17" t="str">
        <f>_xlfn.XLOOKUP(A3452,Students[Full Name],Students[Starting Rank],"")</f>
        <v/>
      </c>
      <c r="J3452" s="15" t="str">
        <f t="shared" ca="1" si="228"/>
        <v xml:space="preserve">: </v>
      </c>
      <c r="K3452" s="16" t="str">
        <f>_xlfn.XLOOKUP(A3452,Students[Full Name],Students[Start Date],"")</f>
        <v/>
      </c>
      <c r="L3452" s="18">
        <f t="shared" ca="1" si="229"/>
        <v>-1</v>
      </c>
      <c r="M3452" s="18" cm="1">
        <f t="array" aca="1" ref="M3452" ca="1">SUMPRODUCT(Inactives[Days Inactive]*(Inactives[Student]=A3452))/365</f>
        <v>0</v>
      </c>
      <c r="N3452" s="18" t="str" cm="1">
        <f t="array" ref="N3452">IF(LEN($A3452)&gt;0,SUMPRODUCT(($A3452=merged_names)*(_xlfn.TEXTAFTER(N$2, "At ")=merged_belt_colours)*merged_months_at_rank),"")</f>
        <v/>
      </c>
      <c r="O3452" s="18" t="str" cm="1">
        <f t="array" ref="O3452">IF(LEN($A3452)&gt;0,SUMPRODUCT(($A3452=merged_names)*(_xlfn.TEXTAFTER(O$2, "At ")=merged_belt_colours)*merged_months_at_rank),"")</f>
        <v/>
      </c>
      <c r="P3452" s="18" t="str" cm="1">
        <f t="array" ref="P3452">IF(LEN($A3452)&gt;0,SUMPRODUCT(($A3452=merged_names)*(_xlfn.TEXTAFTER(P$2, "At ")=merged_belt_colours)*merged_months_at_rank),"")</f>
        <v/>
      </c>
      <c r="Q3452" s="18" t="str" cm="1">
        <f t="array" ref="Q3452">IF(LEN($A3452)&gt;0,SUMPRODUCT(($A3452=merged_names)*(_xlfn.TEXTAFTER(Q$2, "At ")=merged_belt_colours)*merged_months_at_rank),"")</f>
        <v/>
      </c>
      <c r="R3452" s="18" t="str" cm="1">
        <f t="array" ref="R3452">IF(LEN($A3452)&gt;0,SUMPRODUCT(($A3452=merged_names)*(_xlfn.TEXTAFTER(R$2, "At ")=merged_belt_colours)*merged_months_at_rank),"")</f>
        <v/>
      </c>
    </row>
    <row r="3453" spans="1:18" x14ac:dyDescent="0.25">
      <c r="A3453"/>
      <c r="B3453" s="15" t="str" cm="1">
        <f t="array" ref="B3453">IFERROR(IF(LEN(A3453)&gt;0, IF(SUMPRODUCT((Inactives[Key]=J3453)*(Inactives[Currently Inactive]))=1,"Inactive","Active"),""),"Active")</f>
        <v/>
      </c>
      <c r="C3453" s="16" t="str" cm="1">
        <f t="array" aca="1" ref="C3453" ca="1">IFERROR(_xlfn._xlws.FILTER(Inactives[Inactive On],(Inactives[Key]=J3453)*(Inactives[Currently Inactive]),""),"")</f>
        <v/>
      </c>
      <c r="D3453" s="16" t="str" cm="1">
        <f t="array" aca="1" ref="D3453" ca="1">IFERROR(INDEX(_xlfn.TEXTSPLIT(E3453," "),1),"")</f>
        <v/>
      </c>
      <c r="E3453" s="15" t="str" cm="1">
        <f t="array" aca="1" ref="E3453" ca="1">IFERROR(_xlfn._xlws.FILTER(merged_ranks,(merged_end_dates=DATE(9999,12,31))*(merged_names=A3453)),"")</f>
        <v/>
      </c>
      <c r="F3453" s="17" t="str">
        <f ca="1">_xlfn.XLOOKUP(J3453,Promotions[Promo Key],Promotions[Promo Date],"")</f>
        <v/>
      </c>
      <c r="G3453" s="18" t="str">
        <f t="shared" ca="1" si="227"/>
        <v/>
      </c>
      <c r="H3453" s="18" t="str">
        <f t="shared" ca="1" si="226"/>
        <v/>
      </c>
      <c r="I3453" s="17" t="str">
        <f>_xlfn.XLOOKUP(A3453,Students[Full Name],Students[Starting Rank],"")</f>
        <v/>
      </c>
      <c r="J3453" s="15" t="str">
        <f t="shared" ca="1" si="228"/>
        <v xml:space="preserve">: </v>
      </c>
      <c r="K3453" s="16" t="str">
        <f>_xlfn.XLOOKUP(A3453,Students[Full Name],Students[Start Date],"")</f>
        <v/>
      </c>
      <c r="L3453" s="18">
        <f t="shared" ca="1" si="229"/>
        <v>-1</v>
      </c>
      <c r="M3453" s="18" cm="1">
        <f t="array" aca="1" ref="M3453" ca="1">SUMPRODUCT(Inactives[Days Inactive]*(Inactives[Student]=A3453))/365</f>
        <v>0</v>
      </c>
      <c r="N3453" s="18" t="str" cm="1">
        <f t="array" ref="N3453">IF(LEN($A3453)&gt;0,SUMPRODUCT(($A3453=merged_names)*(_xlfn.TEXTAFTER(N$2, "At ")=merged_belt_colours)*merged_months_at_rank),"")</f>
        <v/>
      </c>
      <c r="O3453" s="18" t="str" cm="1">
        <f t="array" ref="O3453">IF(LEN($A3453)&gt;0,SUMPRODUCT(($A3453=merged_names)*(_xlfn.TEXTAFTER(O$2, "At ")=merged_belt_colours)*merged_months_at_rank),"")</f>
        <v/>
      </c>
      <c r="P3453" s="18" t="str" cm="1">
        <f t="array" ref="P3453">IF(LEN($A3453)&gt;0,SUMPRODUCT(($A3453=merged_names)*(_xlfn.TEXTAFTER(P$2, "At ")=merged_belt_colours)*merged_months_at_rank),"")</f>
        <v/>
      </c>
      <c r="Q3453" s="18" t="str" cm="1">
        <f t="array" ref="Q3453">IF(LEN($A3453)&gt;0,SUMPRODUCT(($A3453=merged_names)*(_xlfn.TEXTAFTER(Q$2, "At ")=merged_belt_colours)*merged_months_at_rank),"")</f>
        <v/>
      </c>
      <c r="R3453" s="18" t="str" cm="1">
        <f t="array" ref="R3453">IF(LEN($A3453)&gt;0,SUMPRODUCT(($A3453=merged_names)*(_xlfn.TEXTAFTER(R$2, "At ")=merged_belt_colours)*merged_months_at_rank),"")</f>
        <v/>
      </c>
    </row>
    <row r="3454" spans="1:18" x14ac:dyDescent="0.25">
      <c r="A3454"/>
      <c r="B3454" s="15" t="str" cm="1">
        <f t="array" ref="B3454">IFERROR(IF(LEN(A3454)&gt;0, IF(SUMPRODUCT((Inactives[Key]=J3454)*(Inactives[Currently Inactive]))=1,"Inactive","Active"),""),"Active")</f>
        <v/>
      </c>
      <c r="C3454" s="16" t="str" cm="1">
        <f t="array" aca="1" ref="C3454" ca="1">IFERROR(_xlfn._xlws.FILTER(Inactives[Inactive On],(Inactives[Key]=J3454)*(Inactives[Currently Inactive]),""),"")</f>
        <v/>
      </c>
      <c r="D3454" s="16" t="str" cm="1">
        <f t="array" aca="1" ref="D3454" ca="1">IFERROR(INDEX(_xlfn.TEXTSPLIT(E3454," "),1),"")</f>
        <v/>
      </c>
      <c r="E3454" s="15" t="str" cm="1">
        <f t="array" aca="1" ref="E3454" ca="1">IFERROR(_xlfn._xlws.FILTER(merged_ranks,(merged_end_dates=DATE(9999,12,31))*(merged_names=A3454)),"")</f>
        <v/>
      </c>
      <c r="F3454" s="17" t="str">
        <f ca="1">_xlfn.XLOOKUP(J3454,Promotions[Promo Key],Promotions[Promo Date],"")</f>
        <v/>
      </c>
      <c r="G3454" s="18" t="str">
        <f t="shared" ca="1" si="227"/>
        <v/>
      </c>
      <c r="H3454" s="18" t="str">
        <f t="shared" ca="1" si="226"/>
        <v/>
      </c>
      <c r="I3454" s="17" t="str">
        <f>_xlfn.XLOOKUP(A3454,Students[Full Name],Students[Starting Rank],"")</f>
        <v/>
      </c>
      <c r="J3454" s="15" t="str">
        <f t="shared" ca="1" si="228"/>
        <v xml:space="preserve">: </v>
      </c>
      <c r="K3454" s="16" t="str">
        <f>_xlfn.XLOOKUP(A3454,Students[Full Name],Students[Start Date],"")</f>
        <v/>
      </c>
      <c r="L3454" s="18">
        <f t="shared" ca="1" si="229"/>
        <v>-1</v>
      </c>
      <c r="M3454" s="18" cm="1">
        <f t="array" aca="1" ref="M3454" ca="1">SUMPRODUCT(Inactives[Days Inactive]*(Inactives[Student]=A3454))/365</f>
        <v>0</v>
      </c>
      <c r="N3454" s="18" t="str" cm="1">
        <f t="array" ref="N3454">IF(LEN($A3454)&gt;0,SUMPRODUCT(($A3454=merged_names)*(_xlfn.TEXTAFTER(N$2, "At ")=merged_belt_colours)*merged_months_at_rank),"")</f>
        <v/>
      </c>
      <c r="O3454" s="18" t="str" cm="1">
        <f t="array" ref="O3454">IF(LEN($A3454)&gt;0,SUMPRODUCT(($A3454=merged_names)*(_xlfn.TEXTAFTER(O$2, "At ")=merged_belt_colours)*merged_months_at_rank),"")</f>
        <v/>
      </c>
      <c r="P3454" s="18" t="str" cm="1">
        <f t="array" ref="P3454">IF(LEN($A3454)&gt;0,SUMPRODUCT(($A3454=merged_names)*(_xlfn.TEXTAFTER(P$2, "At ")=merged_belt_colours)*merged_months_at_rank),"")</f>
        <v/>
      </c>
      <c r="Q3454" s="18" t="str" cm="1">
        <f t="array" ref="Q3454">IF(LEN($A3454)&gt;0,SUMPRODUCT(($A3454=merged_names)*(_xlfn.TEXTAFTER(Q$2, "At ")=merged_belt_colours)*merged_months_at_rank),"")</f>
        <v/>
      </c>
      <c r="R3454" s="18" t="str" cm="1">
        <f t="array" ref="R3454">IF(LEN($A3454)&gt;0,SUMPRODUCT(($A3454=merged_names)*(_xlfn.TEXTAFTER(R$2, "At ")=merged_belt_colours)*merged_months_at_rank),"")</f>
        <v/>
      </c>
    </row>
    <row r="3455" spans="1:18" x14ac:dyDescent="0.25">
      <c r="A3455"/>
      <c r="B3455" s="15" t="str" cm="1">
        <f t="array" ref="B3455">IFERROR(IF(LEN(A3455)&gt;0, IF(SUMPRODUCT((Inactives[Key]=J3455)*(Inactives[Currently Inactive]))=1,"Inactive","Active"),""),"Active")</f>
        <v/>
      </c>
      <c r="C3455" s="16" t="str" cm="1">
        <f t="array" aca="1" ref="C3455" ca="1">IFERROR(_xlfn._xlws.FILTER(Inactives[Inactive On],(Inactives[Key]=J3455)*(Inactives[Currently Inactive]),""),"")</f>
        <v/>
      </c>
      <c r="D3455" s="16" t="str" cm="1">
        <f t="array" aca="1" ref="D3455" ca="1">IFERROR(INDEX(_xlfn.TEXTSPLIT(E3455," "),1),"")</f>
        <v/>
      </c>
      <c r="E3455" s="15" t="str" cm="1">
        <f t="array" aca="1" ref="E3455" ca="1">IFERROR(_xlfn._xlws.FILTER(merged_ranks,(merged_end_dates=DATE(9999,12,31))*(merged_names=A3455)),"")</f>
        <v/>
      </c>
      <c r="F3455" s="17" t="str">
        <f ca="1">_xlfn.XLOOKUP(J3455,Promotions[Promo Key],Promotions[Promo Date],"")</f>
        <v/>
      </c>
      <c r="G3455" s="18" t="str">
        <f t="shared" ca="1" si="227"/>
        <v/>
      </c>
      <c r="H3455" s="18" t="str">
        <f t="shared" ca="1" si="226"/>
        <v/>
      </c>
      <c r="I3455" s="17" t="str">
        <f>_xlfn.XLOOKUP(A3455,Students[Full Name],Students[Starting Rank],"")</f>
        <v/>
      </c>
      <c r="J3455" s="15" t="str">
        <f t="shared" ca="1" si="228"/>
        <v xml:space="preserve">: </v>
      </c>
      <c r="K3455" s="16" t="str">
        <f>_xlfn.XLOOKUP(A3455,Students[Full Name],Students[Start Date],"")</f>
        <v/>
      </c>
      <c r="L3455" s="18">
        <f t="shared" ca="1" si="229"/>
        <v>-1</v>
      </c>
      <c r="M3455" s="18" cm="1">
        <f t="array" aca="1" ref="M3455" ca="1">SUMPRODUCT(Inactives[Days Inactive]*(Inactives[Student]=A3455))/365</f>
        <v>0</v>
      </c>
      <c r="N3455" s="18" t="str" cm="1">
        <f t="array" ref="N3455">IF(LEN($A3455)&gt;0,SUMPRODUCT(($A3455=merged_names)*(_xlfn.TEXTAFTER(N$2, "At ")=merged_belt_colours)*merged_months_at_rank),"")</f>
        <v/>
      </c>
      <c r="O3455" s="18" t="str" cm="1">
        <f t="array" ref="O3455">IF(LEN($A3455)&gt;0,SUMPRODUCT(($A3455=merged_names)*(_xlfn.TEXTAFTER(O$2, "At ")=merged_belt_colours)*merged_months_at_rank),"")</f>
        <v/>
      </c>
      <c r="P3455" s="18" t="str" cm="1">
        <f t="array" ref="P3455">IF(LEN($A3455)&gt;0,SUMPRODUCT(($A3455=merged_names)*(_xlfn.TEXTAFTER(P$2, "At ")=merged_belt_colours)*merged_months_at_rank),"")</f>
        <v/>
      </c>
      <c r="Q3455" s="18" t="str" cm="1">
        <f t="array" ref="Q3455">IF(LEN($A3455)&gt;0,SUMPRODUCT(($A3455=merged_names)*(_xlfn.TEXTAFTER(Q$2, "At ")=merged_belt_colours)*merged_months_at_rank),"")</f>
        <v/>
      </c>
      <c r="R3455" s="18" t="str" cm="1">
        <f t="array" ref="R3455">IF(LEN($A3455)&gt;0,SUMPRODUCT(($A3455=merged_names)*(_xlfn.TEXTAFTER(R$2, "At ")=merged_belt_colours)*merged_months_at_rank),"")</f>
        <v/>
      </c>
    </row>
    <row r="3456" spans="1:18" x14ac:dyDescent="0.25">
      <c r="A3456"/>
      <c r="B3456" s="15" t="str" cm="1">
        <f t="array" ref="B3456">IFERROR(IF(LEN(A3456)&gt;0, IF(SUMPRODUCT((Inactives[Key]=J3456)*(Inactives[Currently Inactive]))=1,"Inactive","Active"),""),"Active")</f>
        <v/>
      </c>
      <c r="C3456" s="16" t="str" cm="1">
        <f t="array" aca="1" ref="C3456" ca="1">IFERROR(_xlfn._xlws.FILTER(Inactives[Inactive On],(Inactives[Key]=J3456)*(Inactives[Currently Inactive]),""),"")</f>
        <v/>
      </c>
      <c r="D3456" s="16" t="str" cm="1">
        <f t="array" aca="1" ref="D3456" ca="1">IFERROR(INDEX(_xlfn.TEXTSPLIT(E3456," "),1),"")</f>
        <v/>
      </c>
      <c r="E3456" s="15" t="str" cm="1">
        <f t="array" aca="1" ref="E3456" ca="1">IFERROR(_xlfn._xlws.FILTER(merged_ranks,(merged_end_dates=DATE(9999,12,31))*(merged_names=A3456)),"")</f>
        <v/>
      </c>
      <c r="F3456" s="17" t="str">
        <f ca="1">_xlfn.XLOOKUP(J3456,Promotions[Promo Key],Promotions[Promo Date],"")</f>
        <v/>
      </c>
      <c r="G3456" s="18" t="str">
        <f t="shared" ca="1" si="227"/>
        <v/>
      </c>
      <c r="H3456" s="18" t="str">
        <f t="shared" ca="1" si="226"/>
        <v/>
      </c>
      <c r="I3456" s="17" t="str">
        <f>_xlfn.XLOOKUP(A3456,Students[Full Name],Students[Starting Rank],"")</f>
        <v/>
      </c>
      <c r="J3456" s="15" t="str">
        <f t="shared" ca="1" si="228"/>
        <v xml:space="preserve">: </v>
      </c>
      <c r="K3456" s="16" t="str">
        <f>_xlfn.XLOOKUP(A3456,Students[Full Name],Students[Start Date],"")</f>
        <v/>
      </c>
      <c r="L3456" s="18">
        <f t="shared" ca="1" si="229"/>
        <v>-1</v>
      </c>
      <c r="M3456" s="18" cm="1">
        <f t="array" aca="1" ref="M3456" ca="1">SUMPRODUCT(Inactives[Days Inactive]*(Inactives[Student]=A3456))/365</f>
        <v>0</v>
      </c>
      <c r="N3456" s="18" t="str" cm="1">
        <f t="array" ref="N3456">IF(LEN($A3456)&gt;0,SUMPRODUCT(($A3456=merged_names)*(_xlfn.TEXTAFTER(N$2, "At ")=merged_belt_colours)*merged_months_at_rank),"")</f>
        <v/>
      </c>
      <c r="O3456" s="18" t="str" cm="1">
        <f t="array" ref="O3456">IF(LEN($A3456)&gt;0,SUMPRODUCT(($A3456=merged_names)*(_xlfn.TEXTAFTER(O$2, "At ")=merged_belt_colours)*merged_months_at_rank),"")</f>
        <v/>
      </c>
      <c r="P3456" s="18" t="str" cm="1">
        <f t="array" ref="P3456">IF(LEN($A3456)&gt;0,SUMPRODUCT(($A3456=merged_names)*(_xlfn.TEXTAFTER(P$2, "At ")=merged_belt_colours)*merged_months_at_rank),"")</f>
        <v/>
      </c>
      <c r="Q3456" s="18" t="str" cm="1">
        <f t="array" ref="Q3456">IF(LEN($A3456)&gt;0,SUMPRODUCT(($A3456=merged_names)*(_xlfn.TEXTAFTER(Q$2, "At ")=merged_belt_colours)*merged_months_at_rank),"")</f>
        <v/>
      </c>
      <c r="R3456" s="18" t="str" cm="1">
        <f t="array" ref="R3456">IF(LEN($A3456)&gt;0,SUMPRODUCT(($A3456=merged_names)*(_xlfn.TEXTAFTER(R$2, "At ")=merged_belt_colours)*merged_months_at_rank),"")</f>
        <v/>
      </c>
    </row>
    <row r="3457" spans="1:18" x14ac:dyDescent="0.25">
      <c r="A3457"/>
      <c r="B3457" s="15" t="str" cm="1">
        <f t="array" ref="B3457">IFERROR(IF(LEN(A3457)&gt;0, IF(SUMPRODUCT((Inactives[Key]=J3457)*(Inactives[Currently Inactive]))=1,"Inactive","Active"),""),"Active")</f>
        <v/>
      </c>
      <c r="C3457" s="16" t="str" cm="1">
        <f t="array" aca="1" ref="C3457" ca="1">IFERROR(_xlfn._xlws.FILTER(Inactives[Inactive On],(Inactives[Key]=J3457)*(Inactives[Currently Inactive]),""),"")</f>
        <v/>
      </c>
      <c r="D3457" s="16" t="str" cm="1">
        <f t="array" aca="1" ref="D3457" ca="1">IFERROR(INDEX(_xlfn.TEXTSPLIT(E3457," "),1),"")</f>
        <v/>
      </c>
      <c r="E3457" s="15" t="str" cm="1">
        <f t="array" aca="1" ref="E3457" ca="1">IFERROR(_xlfn._xlws.FILTER(merged_ranks,(merged_end_dates=DATE(9999,12,31))*(merged_names=A3457)),"")</f>
        <v/>
      </c>
      <c r="F3457" s="17" t="str">
        <f ca="1">_xlfn.XLOOKUP(J3457,Promotions[Promo Key],Promotions[Promo Date],"")</f>
        <v/>
      </c>
      <c r="G3457" s="18" t="str">
        <f t="shared" ca="1" si="227"/>
        <v/>
      </c>
      <c r="H3457" s="18" t="str">
        <f t="shared" ca="1" si="226"/>
        <v/>
      </c>
      <c r="I3457" s="17" t="str">
        <f>_xlfn.XLOOKUP(A3457,Students[Full Name],Students[Starting Rank],"")</f>
        <v/>
      </c>
      <c r="J3457" s="15" t="str">
        <f t="shared" ca="1" si="228"/>
        <v xml:space="preserve">: </v>
      </c>
      <c r="K3457" s="16" t="str">
        <f>_xlfn.XLOOKUP(A3457,Students[Full Name],Students[Start Date],"")</f>
        <v/>
      </c>
      <c r="L3457" s="18">
        <f t="shared" ca="1" si="229"/>
        <v>-1</v>
      </c>
      <c r="M3457" s="18" cm="1">
        <f t="array" aca="1" ref="M3457" ca="1">SUMPRODUCT(Inactives[Days Inactive]*(Inactives[Student]=A3457))/365</f>
        <v>0</v>
      </c>
      <c r="N3457" s="18" t="str" cm="1">
        <f t="array" ref="N3457">IF(LEN($A3457)&gt;0,SUMPRODUCT(($A3457=merged_names)*(_xlfn.TEXTAFTER(N$2, "At ")=merged_belt_colours)*merged_months_at_rank),"")</f>
        <v/>
      </c>
      <c r="O3457" s="18" t="str" cm="1">
        <f t="array" ref="O3457">IF(LEN($A3457)&gt;0,SUMPRODUCT(($A3457=merged_names)*(_xlfn.TEXTAFTER(O$2, "At ")=merged_belt_colours)*merged_months_at_rank),"")</f>
        <v/>
      </c>
      <c r="P3457" s="18" t="str" cm="1">
        <f t="array" ref="P3457">IF(LEN($A3457)&gt;0,SUMPRODUCT(($A3457=merged_names)*(_xlfn.TEXTAFTER(P$2, "At ")=merged_belt_colours)*merged_months_at_rank),"")</f>
        <v/>
      </c>
      <c r="Q3457" s="18" t="str" cm="1">
        <f t="array" ref="Q3457">IF(LEN($A3457)&gt;0,SUMPRODUCT(($A3457=merged_names)*(_xlfn.TEXTAFTER(Q$2, "At ")=merged_belt_colours)*merged_months_at_rank),"")</f>
        <v/>
      </c>
      <c r="R3457" s="18" t="str" cm="1">
        <f t="array" ref="R3457">IF(LEN($A3457)&gt;0,SUMPRODUCT(($A3457=merged_names)*(_xlfn.TEXTAFTER(R$2, "At ")=merged_belt_colours)*merged_months_at_rank),"")</f>
        <v/>
      </c>
    </row>
    <row r="3458" spans="1:18" x14ac:dyDescent="0.25">
      <c r="A3458"/>
      <c r="B3458" s="15" t="str" cm="1">
        <f t="array" ref="B3458">IFERROR(IF(LEN(A3458)&gt;0, IF(SUMPRODUCT((Inactives[Key]=J3458)*(Inactives[Currently Inactive]))=1,"Inactive","Active"),""),"Active")</f>
        <v/>
      </c>
      <c r="C3458" s="16" t="str" cm="1">
        <f t="array" aca="1" ref="C3458" ca="1">IFERROR(_xlfn._xlws.FILTER(Inactives[Inactive On],(Inactives[Key]=J3458)*(Inactives[Currently Inactive]),""),"")</f>
        <v/>
      </c>
      <c r="D3458" s="16" t="str" cm="1">
        <f t="array" aca="1" ref="D3458" ca="1">IFERROR(INDEX(_xlfn.TEXTSPLIT(E3458," "),1),"")</f>
        <v/>
      </c>
      <c r="E3458" s="15" t="str" cm="1">
        <f t="array" aca="1" ref="E3458" ca="1">IFERROR(_xlfn._xlws.FILTER(merged_ranks,(merged_end_dates=DATE(9999,12,31))*(merged_names=A3458)),"")</f>
        <v/>
      </c>
      <c r="F3458" s="17" t="str">
        <f ca="1">_xlfn.XLOOKUP(J3458,Promotions[Promo Key],Promotions[Promo Date],"")</f>
        <v/>
      </c>
      <c r="G3458" s="18" t="str">
        <f t="shared" ca="1" si="227"/>
        <v/>
      </c>
      <c r="H3458" s="18" t="str">
        <f t="shared" ca="1" si="226"/>
        <v/>
      </c>
      <c r="I3458" s="17" t="str">
        <f>_xlfn.XLOOKUP(A3458,Students[Full Name],Students[Starting Rank],"")</f>
        <v/>
      </c>
      <c r="J3458" s="15" t="str">
        <f t="shared" ca="1" si="228"/>
        <v xml:space="preserve">: </v>
      </c>
      <c r="K3458" s="16" t="str">
        <f>_xlfn.XLOOKUP(A3458,Students[Full Name],Students[Start Date],"")</f>
        <v/>
      </c>
      <c r="L3458" s="18">
        <f t="shared" ca="1" si="229"/>
        <v>-1</v>
      </c>
      <c r="M3458" s="18" cm="1">
        <f t="array" aca="1" ref="M3458" ca="1">SUMPRODUCT(Inactives[Days Inactive]*(Inactives[Student]=A3458))/365</f>
        <v>0</v>
      </c>
      <c r="N3458" s="18" t="str" cm="1">
        <f t="array" ref="N3458">IF(LEN($A3458)&gt;0,SUMPRODUCT(($A3458=merged_names)*(_xlfn.TEXTAFTER(N$2, "At ")=merged_belt_colours)*merged_months_at_rank),"")</f>
        <v/>
      </c>
      <c r="O3458" s="18" t="str" cm="1">
        <f t="array" ref="O3458">IF(LEN($A3458)&gt;0,SUMPRODUCT(($A3458=merged_names)*(_xlfn.TEXTAFTER(O$2, "At ")=merged_belt_colours)*merged_months_at_rank),"")</f>
        <v/>
      </c>
      <c r="P3458" s="18" t="str" cm="1">
        <f t="array" ref="P3458">IF(LEN($A3458)&gt;0,SUMPRODUCT(($A3458=merged_names)*(_xlfn.TEXTAFTER(P$2, "At ")=merged_belt_colours)*merged_months_at_rank),"")</f>
        <v/>
      </c>
      <c r="Q3458" s="18" t="str" cm="1">
        <f t="array" ref="Q3458">IF(LEN($A3458)&gt;0,SUMPRODUCT(($A3458=merged_names)*(_xlfn.TEXTAFTER(Q$2, "At ")=merged_belt_colours)*merged_months_at_rank),"")</f>
        <v/>
      </c>
      <c r="R3458" s="18" t="str" cm="1">
        <f t="array" ref="R3458">IF(LEN($A3458)&gt;0,SUMPRODUCT(($A3458=merged_names)*(_xlfn.TEXTAFTER(R$2, "At ")=merged_belt_colours)*merged_months_at_rank),"")</f>
        <v/>
      </c>
    </row>
    <row r="3459" spans="1:18" x14ac:dyDescent="0.25">
      <c r="A3459"/>
      <c r="B3459" s="15" t="str" cm="1">
        <f t="array" ref="B3459">IFERROR(IF(LEN(A3459)&gt;0, IF(SUMPRODUCT((Inactives[Key]=J3459)*(Inactives[Currently Inactive]))=1,"Inactive","Active"),""),"Active")</f>
        <v/>
      </c>
      <c r="C3459" s="16" t="str" cm="1">
        <f t="array" aca="1" ref="C3459" ca="1">IFERROR(_xlfn._xlws.FILTER(Inactives[Inactive On],(Inactives[Key]=J3459)*(Inactives[Currently Inactive]),""),"")</f>
        <v/>
      </c>
      <c r="D3459" s="16" t="str" cm="1">
        <f t="array" aca="1" ref="D3459" ca="1">IFERROR(INDEX(_xlfn.TEXTSPLIT(E3459," "),1),"")</f>
        <v/>
      </c>
      <c r="E3459" s="15" t="str" cm="1">
        <f t="array" aca="1" ref="E3459" ca="1">IFERROR(_xlfn._xlws.FILTER(merged_ranks,(merged_end_dates=DATE(9999,12,31))*(merged_names=A3459)),"")</f>
        <v/>
      </c>
      <c r="F3459" s="17" t="str">
        <f ca="1">_xlfn.XLOOKUP(J3459,Promotions[Promo Key],Promotions[Promo Date],"")</f>
        <v/>
      </c>
      <c r="G3459" s="18" t="str">
        <f t="shared" ca="1" si="227"/>
        <v/>
      </c>
      <c r="H3459" s="18" t="str">
        <f t="shared" ca="1" si="226"/>
        <v/>
      </c>
      <c r="I3459" s="17" t="str">
        <f>_xlfn.XLOOKUP(A3459,Students[Full Name],Students[Starting Rank],"")</f>
        <v/>
      </c>
      <c r="J3459" s="15" t="str">
        <f t="shared" ca="1" si="228"/>
        <v xml:space="preserve">: </v>
      </c>
      <c r="K3459" s="16" t="str">
        <f>_xlfn.XLOOKUP(A3459,Students[Full Name],Students[Start Date],"")</f>
        <v/>
      </c>
      <c r="L3459" s="18">
        <f t="shared" ca="1" si="229"/>
        <v>-1</v>
      </c>
      <c r="M3459" s="18" cm="1">
        <f t="array" aca="1" ref="M3459" ca="1">SUMPRODUCT(Inactives[Days Inactive]*(Inactives[Student]=A3459))/365</f>
        <v>0</v>
      </c>
      <c r="N3459" s="18" t="str" cm="1">
        <f t="array" ref="N3459">IF(LEN($A3459)&gt;0,SUMPRODUCT(($A3459=merged_names)*(_xlfn.TEXTAFTER(N$2, "At ")=merged_belt_colours)*merged_months_at_rank),"")</f>
        <v/>
      </c>
      <c r="O3459" s="18" t="str" cm="1">
        <f t="array" ref="O3459">IF(LEN($A3459)&gt;0,SUMPRODUCT(($A3459=merged_names)*(_xlfn.TEXTAFTER(O$2, "At ")=merged_belt_colours)*merged_months_at_rank),"")</f>
        <v/>
      </c>
      <c r="P3459" s="18" t="str" cm="1">
        <f t="array" ref="P3459">IF(LEN($A3459)&gt;0,SUMPRODUCT(($A3459=merged_names)*(_xlfn.TEXTAFTER(P$2, "At ")=merged_belt_colours)*merged_months_at_rank),"")</f>
        <v/>
      </c>
      <c r="Q3459" s="18" t="str" cm="1">
        <f t="array" ref="Q3459">IF(LEN($A3459)&gt;0,SUMPRODUCT(($A3459=merged_names)*(_xlfn.TEXTAFTER(Q$2, "At ")=merged_belt_colours)*merged_months_at_rank),"")</f>
        <v/>
      </c>
      <c r="R3459" s="18" t="str" cm="1">
        <f t="array" ref="R3459">IF(LEN($A3459)&gt;0,SUMPRODUCT(($A3459=merged_names)*(_xlfn.TEXTAFTER(R$2, "At ")=merged_belt_colours)*merged_months_at_rank),"")</f>
        <v/>
      </c>
    </row>
    <row r="3460" spans="1:18" x14ac:dyDescent="0.25">
      <c r="A3460"/>
      <c r="B3460" s="15" t="str" cm="1">
        <f t="array" ref="B3460">IFERROR(IF(LEN(A3460)&gt;0, IF(SUMPRODUCT((Inactives[Key]=J3460)*(Inactives[Currently Inactive]))=1,"Inactive","Active"),""),"Active")</f>
        <v/>
      </c>
      <c r="C3460" s="16" t="str" cm="1">
        <f t="array" aca="1" ref="C3460" ca="1">IFERROR(_xlfn._xlws.FILTER(Inactives[Inactive On],(Inactives[Key]=J3460)*(Inactives[Currently Inactive]),""),"")</f>
        <v/>
      </c>
      <c r="D3460" s="16" t="str" cm="1">
        <f t="array" aca="1" ref="D3460" ca="1">IFERROR(INDEX(_xlfn.TEXTSPLIT(E3460," "),1),"")</f>
        <v/>
      </c>
      <c r="E3460" s="15" t="str" cm="1">
        <f t="array" aca="1" ref="E3460" ca="1">IFERROR(_xlfn._xlws.FILTER(merged_ranks,(merged_end_dates=DATE(9999,12,31))*(merged_names=A3460)),"")</f>
        <v/>
      </c>
      <c r="F3460" s="17" t="str">
        <f ca="1">_xlfn.XLOOKUP(J3460,Promotions[Promo Key],Promotions[Promo Date],"")</f>
        <v/>
      </c>
      <c r="G3460" s="18" t="str">
        <f t="shared" ca="1" si="227"/>
        <v/>
      </c>
      <c r="H3460" s="18" t="str">
        <f t="shared" ca="1" si="226"/>
        <v/>
      </c>
      <c r="I3460" s="17" t="str">
        <f>_xlfn.XLOOKUP(A3460,Students[Full Name],Students[Starting Rank],"")</f>
        <v/>
      </c>
      <c r="J3460" s="15" t="str">
        <f t="shared" ca="1" si="228"/>
        <v xml:space="preserve">: </v>
      </c>
      <c r="K3460" s="16" t="str">
        <f>_xlfn.XLOOKUP(A3460,Students[Full Name],Students[Start Date],"")</f>
        <v/>
      </c>
      <c r="L3460" s="18">
        <f t="shared" ca="1" si="229"/>
        <v>-1</v>
      </c>
      <c r="M3460" s="18" cm="1">
        <f t="array" aca="1" ref="M3460" ca="1">SUMPRODUCT(Inactives[Days Inactive]*(Inactives[Student]=A3460))/365</f>
        <v>0</v>
      </c>
      <c r="N3460" s="18" t="str" cm="1">
        <f t="array" ref="N3460">IF(LEN($A3460)&gt;0,SUMPRODUCT(($A3460=merged_names)*(_xlfn.TEXTAFTER(N$2, "At ")=merged_belt_colours)*merged_months_at_rank),"")</f>
        <v/>
      </c>
      <c r="O3460" s="18" t="str" cm="1">
        <f t="array" ref="O3460">IF(LEN($A3460)&gt;0,SUMPRODUCT(($A3460=merged_names)*(_xlfn.TEXTAFTER(O$2, "At ")=merged_belt_colours)*merged_months_at_rank),"")</f>
        <v/>
      </c>
      <c r="P3460" s="18" t="str" cm="1">
        <f t="array" ref="P3460">IF(LEN($A3460)&gt;0,SUMPRODUCT(($A3460=merged_names)*(_xlfn.TEXTAFTER(P$2, "At ")=merged_belt_colours)*merged_months_at_rank),"")</f>
        <v/>
      </c>
      <c r="Q3460" s="18" t="str" cm="1">
        <f t="array" ref="Q3460">IF(LEN($A3460)&gt;0,SUMPRODUCT(($A3460=merged_names)*(_xlfn.TEXTAFTER(Q$2, "At ")=merged_belt_colours)*merged_months_at_rank),"")</f>
        <v/>
      </c>
      <c r="R3460" s="18" t="str" cm="1">
        <f t="array" ref="R3460">IF(LEN($A3460)&gt;0,SUMPRODUCT(($A3460=merged_names)*(_xlfn.TEXTAFTER(R$2, "At ")=merged_belt_colours)*merged_months_at_rank),"")</f>
        <v/>
      </c>
    </row>
    <row r="3461" spans="1:18" x14ac:dyDescent="0.25">
      <c r="A3461"/>
      <c r="B3461" s="15" t="str" cm="1">
        <f t="array" ref="B3461">IFERROR(IF(LEN(A3461)&gt;0, IF(SUMPRODUCT((Inactives[Key]=J3461)*(Inactives[Currently Inactive]))=1,"Inactive","Active"),""),"Active")</f>
        <v/>
      </c>
      <c r="C3461" s="16" t="str" cm="1">
        <f t="array" aca="1" ref="C3461" ca="1">IFERROR(_xlfn._xlws.FILTER(Inactives[Inactive On],(Inactives[Key]=J3461)*(Inactives[Currently Inactive]),""),"")</f>
        <v/>
      </c>
      <c r="D3461" s="16" t="str" cm="1">
        <f t="array" aca="1" ref="D3461" ca="1">IFERROR(INDEX(_xlfn.TEXTSPLIT(E3461," "),1),"")</f>
        <v/>
      </c>
      <c r="E3461" s="15" t="str" cm="1">
        <f t="array" aca="1" ref="E3461" ca="1">IFERROR(_xlfn._xlws.FILTER(merged_ranks,(merged_end_dates=DATE(9999,12,31))*(merged_names=A3461)),"")</f>
        <v/>
      </c>
      <c r="F3461" s="17" t="str">
        <f ca="1">_xlfn.XLOOKUP(J3461,Promotions[Promo Key],Promotions[Promo Date],"")</f>
        <v/>
      </c>
      <c r="G3461" s="18" t="str">
        <f t="shared" ca="1" si="227"/>
        <v/>
      </c>
      <c r="H3461" s="18" t="str">
        <f t="shared" ca="1" si="226"/>
        <v/>
      </c>
      <c r="I3461" s="17" t="str">
        <f>_xlfn.XLOOKUP(A3461,Students[Full Name],Students[Starting Rank],"")</f>
        <v/>
      </c>
      <c r="J3461" s="15" t="str">
        <f t="shared" ca="1" si="228"/>
        <v xml:space="preserve">: </v>
      </c>
      <c r="K3461" s="16" t="str">
        <f>_xlfn.XLOOKUP(A3461,Students[Full Name],Students[Start Date],"")</f>
        <v/>
      </c>
      <c r="L3461" s="18">
        <f t="shared" ca="1" si="229"/>
        <v>-1</v>
      </c>
      <c r="M3461" s="18" cm="1">
        <f t="array" aca="1" ref="M3461" ca="1">SUMPRODUCT(Inactives[Days Inactive]*(Inactives[Student]=A3461))/365</f>
        <v>0</v>
      </c>
      <c r="N3461" s="18" t="str" cm="1">
        <f t="array" ref="N3461">IF(LEN($A3461)&gt;0,SUMPRODUCT(($A3461=merged_names)*(_xlfn.TEXTAFTER(N$2, "At ")=merged_belt_colours)*merged_months_at_rank),"")</f>
        <v/>
      </c>
      <c r="O3461" s="18" t="str" cm="1">
        <f t="array" ref="O3461">IF(LEN($A3461)&gt;0,SUMPRODUCT(($A3461=merged_names)*(_xlfn.TEXTAFTER(O$2, "At ")=merged_belt_colours)*merged_months_at_rank),"")</f>
        <v/>
      </c>
      <c r="P3461" s="18" t="str" cm="1">
        <f t="array" ref="P3461">IF(LEN($A3461)&gt;0,SUMPRODUCT(($A3461=merged_names)*(_xlfn.TEXTAFTER(P$2, "At ")=merged_belt_colours)*merged_months_at_rank),"")</f>
        <v/>
      </c>
      <c r="Q3461" s="18" t="str" cm="1">
        <f t="array" ref="Q3461">IF(LEN($A3461)&gt;0,SUMPRODUCT(($A3461=merged_names)*(_xlfn.TEXTAFTER(Q$2, "At ")=merged_belt_colours)*merged_months_at_rank),"")</f>
        <v/>
      </c>
      <c r="R3461" s="18" t="str" cm="1">
        <f t="array" ref="R3461">IF(LEN($A3461)&gt;0,SUMPRODUCT(($A3461=merged_names)*(_xlfn.TEXTAFTER(R$2, "At ")=merged_belt_colours)*merged_months_at_rank),"")</f>
        <v/>
      </c>
    </row>
    <row r="3462" spans="1:18" x14ac:dyDescent="0.25">
      <c r="A3462"/>
      <c r="B3462" s="15" t="str" cm="1">
        <f t="array" ref="B3462">IFERROR(IF(LEN(A3462)&gt;0, IF(SUMPRODUCT((Inactives[Key]=J3462)*(Inactives[Currently Inactive]))=1,"Inactive","Active"),""),"Active")</f>
        <v/>
      </c>
      <c r="C3462" s="16" t="str" cm="1">
        <f t="array" aca="1" ref="C3462" ca="1">IFERROR(_xlfn._xlws.FILTER(Inactives[Inactive On],(Inactives[Key]=J3462)*(Inactives[Currently Inactive]),""),"")</f>
        <v/>
      </c>
      <c r="D3462" s="16" t="str" cm="1">
        <f t="array" aca="1" ref="D3462" ca="1">IFERROR(INDEX(_xlfn.TEXTSPLIT(E3462," "),1),"")</f>
        <v/>
      </c>
      <c r="E3462" s="15" t="str" cm="1">
        <f t="array" aca="1" ref="E3462" ca="1">IFERROR(_xlfn._xlws.FILTER(merged_ranks,(merged_end_dates=DATE(9999,12,31))*(merged_names=A3462)),"")</f>
        <v/>
      </c>
      <c r="F3462" s="17" t="str">
        <f ca="1">_xlfn.XLOOKUP(J3462,Promotions[Promo Key],Promotions[Promo Date],"")</f>
        <v/>
      </c>
      <c r="G3462" s="18" t="str">
        <f t="shared" ca="1" si="227"/>
        <v/>
      </c>
      <c r="H3462" s="18" t="str">
        <f t="shared" ca="1" si="226"/>
        <v/>
      </c>
      <c r="I3462" s="17" t="str">
        <f>_xlfn.XLOOKUP(A3462,Students[Full Name],Students[Starting Rank],"")</f>
        <v/>
      </c>
      <c r="J3462" s="15" t="str">
        <f t="shared" ca="1" si="228"/>
        <v xml:space="preserve">: </v>
      </c>
      <c r="K3462" s="16" t="str">
        <f>_xlfn.XLOOKUP(A3462,Students[Full Name],Students[Start Date],"")</f>
        <v/>
      </c>
      <c r="L3462" s="18">
        <f t="shared" ca="1" si="229"/>
        <v>-1</v>
      </c>
      <c r="M3462" s="18" cm="1">
        <f t="array" aca="1" ref="M3462" ca="1">SUMPRODUCT(Inactives[Days Inactive]*(Inactives[Student]=A3462))/365</f>
        <v>0</v>
      </c>
      <c r="N3462" s="18" t="str" cm="1">
        <f t="array" ref="N3462">IF(LEN($A3462)&gt;0,SUMPRODUCT(($A3462=merged_names)*(_xlfn.TEXTAFTER(N$2, "At ")=merged_belt_colours)*merged_months_at_rank),"")</f>
        <v/>
      </c>
      <c r="O3462" s="18" t="str" cm="1">
        <f t="array" ref="O3462">IF(LEN($A3462)&gt;0,SUMPRODUCT(($A3462=merged_names)*(_xlfn.TEXTAFTER(O$2, "At ")=merged_belt_colours)*merged_months_at_rank),"")</f>
        <v/>
      </c>
      <c r="P3462" s="18" t="str" cm="1">
        <f t="array" ref="P3462">IF(LEN($A3462)&gt;0,SUMPRODUCT(($A3462=merged_names)*(_xlfn.TEXTAFTER(P$2, "At ")=merged_belt_colours)*merged_months_at_rank),"")</f>
        <v/>
      </c>
      <c r="Q3462" s="18" t="str" cm="1">
        <f t="array" ref="Q3462">IF(LEN($A3462)&gt;0,SUMPRODUCT(($A3462=merged_names)*(_xlfn.TEXTAFTER(Q$2, "At ")=merged_belt_colours)*merged_months_at_rank),"")</f>
        <v/>
      </c>
      <c r="R3462" s="18" t="str" cm="1">
        <f t="array" ref="R3462">IF(LEN($A3462)&gt;0,SUMPRODUCT(($A3462=merged_names)*(_xlfn.TEXTAFTER(R$2, "At ")=merged_belt_colours)*merged_months_at_rank),"")</f>
        <v/>
      </c>
    </row>
    <row r="3463" spans="1:18" x14ac:dyDescent="0.25">
      <c r="A3463"/>
      <c r="B3463" s="15" t="str" cm="1">
        <f t="array" ref="B3463">IFERROR(IF(LEN(A3463)&gt;0, IF(SUMPRODUCT((Inactives[Key]=J3463)*(Inactives[Currently Inactive]))=1,"Inactive","Active"),""),"Active")</f>
        <v/>
      </c>
      <c r="C3463" s="16" t="str" cm="1">
        <f t="array" aca="1" ref="C3463" ca="1">IFERROR(_xlfn._xlws.FILTER(Inactives[Inactive On],(Inactives[Key]=J3463)*(Inactives[Currently Inactive]),""),"")</f>
        <v/>
      </c>
      <c r="D3463" s="16" t="str" cm="1">
        <f t="array" aca="1" ref="D3463" ca="1">IFERROR(INDEX(_xlfn.TEXTSPLIT(E3463," "),1),"")</f>
        <v/>
      </c>
      <c r="E3463" s="15" t="str" cm="1">
        <f t="array" aca="1" ref="E3463" ca="1">IFERROR(_xlfn._xlws.FILTER(merged_ranks,(merged_end_dates=DATE(9999,12,31))*(merged_names=A3463)),"")</f>
        <v/>
      </c>
      <c r="F3463" s="17" t="str">
        <f ca="1">_xlfn.XLOOKUP(J3463,Promotions[Promo Key],Promotions[Promo Date],"")</f>
        <v/>
      </c>
      <c r="G3463" s="18" t="str">
        <f t="shared" ca="1" si="227"/>
        <v/>
      </c>
      <c r="H3463" s="18" t="str">
        <f t="shared" ca="1" si="226"/>
        <v/>
      </c>
      <c r="I3463" s="17" t="str">
        <f>_xlfn.XLOOKUP(A3463,Students[Full Name],Students[Starting Rank],"")</f>
        <v/>
      </c>
      <c r="J3463" s="15" t="str">
        <f t="shared" ca="1" si="228"/>
        <v xml:space="preserve">: </v>
      </c>
      <c r="K3463" s="16" t="str">
        <f>_xlfn.XLOOKUP(A3463,Students[Full Name],Students[Start Date],"")</f>
        <v/>
      </c>
      <c r="L3463" s="18">
        <f t="shared" ca="1" si="229"/>
        <v>-1</v>
      </c>
      <c r="M3463" s="18" cm="1">
        <f t="array" aca="1" ref="M3463" ca="1">SUMPRODUCT(Inactives[Days Inactive]*(Inactives[Student]=A3463))/365</f>
        <v>0</v>
      </c>
      <c r="N3463" s="18" t="str" cm="1">
        <f t="array" ref="N3463">IF(LEN($A3463)&gt;0,SUMPRODUCT(($A3463=merged_names)*(_xlfn.TEXTAFTER(N$2, "At ")=merged_belt_colours)*merged_months_at_rank),"")</f>
        <v/>
      </c>
      <c r="O3463" s="18" t="str" cm="1">
        <f t="array" ref="O3463">IF(LEN($A3463)&gt;0,SUMPRODUCT(($A3463=merged_names)*(_xlfn.TEXTAFTER(O$2, "At ")=merged_belt_colours)*merged_months_at_rank),"")</f>
        <v/>
      </c>
      <c r="P3463" s="18" t="str" cm="1">
        <f t="array" ref="P3463">IF(LEN($A3463)&gt;0,SUMPRODUCT(($A3463=merged_names)*(_xlfn.TEXTAFTER(P$2, "At ")=merged_belt_colours)*merged_months_at_rank),"")</f>
        <v/>
      </c>
      <c r="Q3463" s="18" t="str" cm="1">
        <f t="array" ref="Q3463">IF(LEN($A3463)&gt;0,SUMPRODUCT(($A3463=merged_names)*(_xlfn.TEXTAFTER(Q$2, "At ")=merged_belt_colours)*merged_months_at_rank),"")</f>
        <v/>
      </c>
      <c r="R3463" s="18" t="str" cm="1">
        <f t="array" ref="R3463">IF(LEN($A3463)&gt;0,SUMPRODUCT(($A3463=merged_names)*(_xlfn.TEXTAFTER(R$2, "At ")=merged_belt_colours)*merged_months_at_rank),"")</f>
        <v/>
      </c>
    </row>
    <row r="3464" spans="1:18" x14ac:dyDescent="0.25">
      <c r="A3464"/>
      <c r="B3464" s="15" t="str" cm="1">
        <f t="array" ref="B3464">IFERROR(IF(LEN(A3464)&gt;0, IF(SUMPRODUCT((Inactives[Key]=J3464)*(Inactives[Currently Inactive]))=1,"Inactive","Active"),""),"Active")</f>
        <v/>
      </c>
      <c r="C3464" s="16" t="str" cm="1">
        <f t="array" aca="1" ref="C3464" ca="1">IFERROR(_xlfn._xlws.FILTER(Inactives[Inactive On],(Inactives[Key]=J3464)*(Inactives[Currently Inactive]),""),"")</f>
        <v/>
      </c>
      <c r="D3464" s="16" t="str" cm="1">
        <f t="array" aca="1" ref="D3464" ca="1">IFERROR(INDEX(_xlfn.TEXTSPLIT(E3464," "),1),"")</f>
        <v/>
      </c>
      <c r="E3464" s="15" t="str" cm="1">
        <f t="array" aca="1" ref="E3464" ca="1">IFERROR(_xlfn._xlws.FILTER(merged_ranks,(merged_end_dates=DATE(9999,12,31))*(merged_names=A3464)),"")</f>
        <v/>
      </c>
      <c r="F3464" s="17" t="str">
        <f ca="1">_xlfn.XLOOKUP(J3464,Promotions[Promo Key],Promotions[Promo Date],"")</f>
        <v/>
      </c>
      <c r="G3464" s="18" t="str">
        <f t="shared" ca="1" si="227"/>
        <v/>
      </c>
      <c r="H3464" s="18" t="str">
        <f t="shared" ca="1" si="226"/>
        <v/>
      </c>
      <c r="I3464" s="17" t="str">
        <f>_xlfn.XLOOKUP(A3464,Students[Full Name],Students[Starting Rank],"")</f>
        <v/>
      </c>
      <c r="J3464" s="15" t="str">
        <f t="shared" ca="1" si="228"/>
        <v xml:space="preserve">: </v>
      </c>
      <c r="K3464" s="16" t="str">
        <f>_xlfn.XLOOKUP(A3464,Students[Full Name],Students[Start Date],"")</f>
        <v/>
      </c>
      <c r="L3464" s="18">
        <f t="shared" ca="1" si="229"/>
        <v>-1</v>
      </c>
      <c r="M3464" s="18" cm="1">
        <f t="array" aca="1" ref="M3464" ca="1">SUMPRODUCT(Inactives[Days Inactive]*(Inactives[Student]=A3464))/365</f>
        <v>0</v>
      </c>
      <c r="N3464" s="18" t="str" cm="1">
        <f t="array" ref="N3464">IF(LEN($A3464)&gt;0,SUMPRODUCT(($A3464=merged_names)*(_xlfn.TEXTAFTER(N$2, "At ")=merged_belt_colours)*merged_months_at_rank),"")</f>
        <v/>
      </c>
      <c r="O3464" s="18" t="str" cm="1">
        <f t="array" ref="O3464">IF(LEN($A3464)&gt;0,SUMPRODUCT(($A3464=merged_names)*(_xlfn.TEXTAFTER(O$2, "At ")=merged_belt_colours)*merged_months_at_rank),"")</f>
        <v/>
      </c>
      <c r="P3464" s="18" t="str" cm="1">
        <f t="array" ref="P3464">IF(LEN($A3464)&gt;0,SUMPRODUCT(($A3464=merged_names)*(_xlfn.TEXTAFTER(P$2, "At ")=merged_belt_colours)*merged_months_at_rank),"")</f>
        <v/>
      </c>
      <c r="Q3464" s="18" t="str" cm="1">
        <f t="array" ref="Q3464">IF(LEN($A3464)&gt;0,SUMPRODUCT(($A3464=merged_names)*(_xlfn.TEXTAFTER(Q$2, "At ")=merged_belt_colours)*merged_months_at_rank),"")</f>
        <v/>
      </c>
      <c r="R3464" s="18" t="str" cm="1">
        <f t="array" ref="R3464">IF(LEN($A3464)&gt;0,SUMPRODUCT(($A3464=merged_names)*(_xlfn.TEXTAFTER(R$2, "At ")=merged_belt_colours)*merged_months_at_rank),"")</f>
        <v/>
      </c>
    </row>
    <row r="3465" spans="1:18" x14ac:dyDescent="0.25">
      <c r="A3465"/>
      <c r="B3465" s="15" t="str" cm="1">
        <f t="array" ref="B3465">IFERROR(IF(LEN(A3465)&gt;0, IF(SUMPRODUCT((Inactives[Key]=J3465)*(Inactives[Currently Inactive]))=1,"Inactive","Active"),""),"Active")</f>
        <v/>
      </c>
      <c r="C3465" s="16" t="str" cm="1">
        <f t="array" aca="1" ref="C3465" ca="1">IFERROR(_xlfn._xlws.FILTER(Inactives[Inactive On],(Inactives[Key]=J3465)*(Inactives[Currently Inactive]),""),"")</f>
        <v/>
      </c>
      <c r="D3465" s="16" t="str" cm="1">
        <f t="array" aca="1" ref="D3465" ca="1">IFERROR(INDEX(_xlfn.TEXTSPLIT(E3465," "),1),"")</f>
        <v/>
      </c>
      <c r="E3465" s="15" t="str" cm="1">
        <f t="array" aca="1" ref="E3465" ca="1">IFERROR(_xlfn._xlws.FILTER(merged_ranks,(merged_end_dates=DATE(9999,12,31))*(merged_names=A3465)),"")</f>
        <v/>
      </c>
      <c r="F3465" s="17" t="str">
        <f ca="1">_xlfn.XLOOKUP(J3465,Promotions[Promo Key],Promotions[Promo Date],"")</f>
        <v/>
      </c>
      <c r="G3465" s="18" t="str">
        <f t="shared" ca="1" si="227"/>
        <v/>
      </c>
      <c r="H3465" s="18" t="str">
        <f t="shared" ca="1" si="226"/>
        <v/>
      </c>
      <c r="I3465" s="17" t="str">
        <f>_xlfn.XLOOKUP(A3465,Students[Full Name],Students[Starting Rank],"")</f>
        <v/>
      </c>
      <c r="J3465" s="15" t="str">
        <f t="shared" ca="1" si="228"/>
        <v xml:space="preserve">: </v>
      </c>
      <c r="K3465" s="16" t="str">
        <f>_xlfn.XLOOKUP(A3465,Students[Full Name],Students[Start Date],"")</f>
        <v/>
      </c>
      <c r="L3465" s="18">
        <f t="shared" ca="1" si="229"/>
        <v>-1</v>
      </c>
      <c r="M3465" s="18" cm="1">
        <f t="array" aca="1" ref="M3465" ca="1">SUMPRODUCT(Inactives[Days Inactive]*(Inactives[Student]=A3465))/365</f>
        <v>0</v>
      </c>
      <c r="N3465" s="18" t="str" cm="1">
        <f t="array" ref="N3465">IF(LEN($A3465)&gt;0,SUMPRODUCT(($A3465=merged_names)*(_xlfn.TEXTAFTER(N$2, "At ")=merged_belt_colours)*merged_months_at_rank),"")</f>
        <v/>
      </c>
      <c r="O3465" s="18" t="str" cm="1">
        <f t="array" ref="O3465">IF(LEN($A3465)&gt;0,SUMPRODUCT(($A3465=merged_names)*(_xlfn.TEXTAFTER(O$2, "At ")=merged_belt_colours)*merged_months_at_rank),"")</f>
        <v/>
      </c>
      <c r="P3465" s="18" t="str" cm="1">
        <f t="array" ref="P3465">IF(LEN($A3465)&gt;0,SUMPRODUCT(($A3465=merged_names)*(_xlfn.TEXTAFTER(P$2, "At ")=merged_belt_colours)*merged_months_at_rank),"")</f>
        <v/>
      </c>
      <c r="Q3465" s="18" t="str" cm="1">
        <f t="array" ref="Q3465">IF(LEN($A3465)&gt;0,SUMPRODUCT(($A3465=merged_names)*(_xlfn.TEXTAFTER(Q$2, "At ")=merged_belt_colours)*merged_months_at_rank),"")</f>
        <v/>
      </c>
      <c r="R3465" s="18" t="str" cm="1">
        <f t="array" ref="R3465">IF(LEN($A3465)&gt;0,SUMPRODUCT(($A3465=merged_names)*(_xlfn.TEXTAFTER(R$2, "At ")=merged_belt_colours)*merged_months_at_rank),"")</f>
        <v/>
      </c>
    </row>
    <row r="3466" spans="1:18" x14ac:dyDescent="0.25">
      <c r="A3466"/>
      <c r="B3466" s="15" t="str" cm="1">
        <f t="array" ref="B3466">IFERROR(IF(LEN(A3466)&gt;0, IF(SUMPRODUCT((Inactives[Key]=J3466)*(Inactives[Currently Inactive]))=1,"Inactive","Active"),""),"Active")</f>
        <v/>
      </c>
      <c r="C3466" s="16" t="str" cm="1">
        <f t="array" aca="1" ref="C3466" ca="1">IFERROR(_xlfn._xlws.FILTER(Inactives[Inactive On],(Inactives[Key]=J3466)*(Inactives[Currently Inactive]),""),"")</f>
        <v/>
      </c>
      <c r="D3466" s="16" t="str" cm="1">
        <f t="array" aca="1" ref="D3466" ca="1">IFERROR(INDEX(_xlfn.TEXTSPLIT(E3466," "),1),"")</f>
        <v/>
      </c>
      <c r="E3466" s="15" t="str" cm="1">
        <f t="array" aca="1" ref="E3466" ca="1">IFERROR(_xlfn._xlws.FILTER(merged_ranks,(merged_end_dates=DATE(9999,12,31))*(merged_names=A3466)),"")</f>
        <v/>
      </c>
      <c r="F3466" s="17" t="str">
        <f ca="1">_xlfn.XLOOKUP(J3466,Promotions[Promo Key],Promotions[Promo Date],"")</f>
        <v/>
      </c>
      <c r="G3466" s="18" t="str">
        <f t="shared" ca="1" si="227"/>
        <v/>
      </c>
      <c r="H3466" s="18" t="str">
        <f t="shared" ca="1" si="226"/>
        <v/>
      </c>
      <c r="I3466" s="17" t="str">
        <f>_xlfn.XLOOKUP(A3466,Students[Full Name],Students[Starting Rank],"")</f>
        <v/>
      </c>
      <c r="J3466" s="15" t="str">
        <f t="shared" ca="1" si="228"/>
        <v xml:space="preserve">: </v>
      </c>
      <c r="K3466" s="16" t="str">
        <f>_xlfn.XLOOKUP(A3466,Students[Full Name],Students[Start Date],"")</f>
        <v/>
      </c>
      <c r="L3466" s="18">
        <f t="shared" ca="1" si="229"/>
        <v>-1</v>
      </c>
      <c r="M3466" s="18" cm="1">
        <f t="array" aca="1" ref="M3466" ca="1">SUMPRODUCT(Inactives[Days Inactive]*(Inactives[Student]=A3466))/365</f>
        <v>0</v>
      </c>
      <c r="N3466" s="18" t="str" cm="1">
        <f t="array" ref="N3466">IF(LEN($A3466)&gt;0,SUMPRODUCT(($A3466=merged_names)*(_xlfn.TEXTAFTER(N$2, "At ")=merged_belt_colours)*merged_months_at_rank),"")</f>
        <v/>
      </c>
      <c r="O3466" s="18" t="str" cm="1">
        <f t="array" ref="O3466">IF(LEN($A3466)&gt;0,SUMPRODUCT(($A3466=merged_names)*(_xlfn.TEXTAFTER(O$2, "At ")=merged_belt_colours)*merged_months_at_rank),"")</f>
        <v/>
      </c>
      <c r="P3466" s="18" t="str" cm="1">
        <f t="array" ref="P3466">IF(LEN($A3466)&gt;0,SUMPRODUCT(($A3466=merged_names)*(_xlfn.TEXTAFTER(P$2, "At ")=merged_belt_colours)*merged_months_at_rank),"")</f>
        <v/>
      </c>
      <c r="Q3466" s="18" t="str" cm="1">
        <f t="array" ref="Q3466">IF(LEN($A3466)&gt;0,SUMPRODUCT(($A3466=merged_names)*(_xlfn.TEXTAFTER(Q$2, "At ")=merged_belt_colours)*merged_months_at_rank),"")</f>
        <v/>
      </c>
      <c r="R3466" s="18" t="str" cm="1">
        <f t="array" ref="R3466">IF(LEN($A3466)&gt;0,SUMPRODUCT(($A3466=merged_names)*(_xlfn.TEXTAFTER(R$2, "At ")=merged_belt_colours)*merged_months_at_rank),"")</f>
        <v/>
      </c>
    </row>
    <row r="3467" spans="1:18" x14ac:dyDescent="0.25">
      <c r="A3467"/>
      <c r="B3467" s="15" t="str" cm="1">
        <f t="array" ref="B3467">IFERROR(IF(LEN(A3467)&gt;0, IF(SUMPRODUCT((Inactives[Key]=J3467)*(Inactives[Currently Inactive]))=1,"Inactive","Active"),""),"Active")</f>
        <v/>
      </c>
      <c r="C3467" s="16" t="str" cm="1">
        <f t="array" aca="1" ref="C3467" ca="1">IFERROR(_xlfn._xlws.FILTER(Inactives[Inactive On],(Inactives[Key]=J3467)*(Inactives[Currently Inactive]),""),"")</f>
        <v/>
      </c>
      <c r="D3467" s="16" t="str" cm="1">
        <f t="array" aca="1" ref="D3467" ca="1">IFERROR(INDEX(_xlfn.TEXTSPLIT(E3467," "),1),"")</f>
        <v/>
      </c>
      <c r="E3467" s="15" t="str" cm="1">
        <f t="array" aca="1" ref="E3467" ca="1">IFERROR(_xlfn._xlws.FILTER(merged_ranks,(merged_end_dates=DATE(9999,12,31))*(merged_names=A3467)),"")</f>
        <v/>
      </c>
      <c r="F3467" s="17" t="str">
        <f ca="1">_xlfn.XLOOKUP(J3467,Promotions[Promo Key],Promotions[Promo Date],"")</f>
        <v/>
      </c>
      <c r="G3467" s="18" t="str">
        <f t="shared" ca="1" si="227"/>
        <v/>
      </c>
      <c r="H3467" s="18" t="str">
        <f t="shared" ca="1" si="226"/>
        <v/>
      </c>
      <c r="I3467" s="17" t="str">
        <f>_xlfn.XLOOKUP(A3467,Students[Full Name],Students[Starting Rank],"")</f>
        <v/>
      </c>
      <c r="J3467" s="15" t="str">
        <f t="shared" ca="1" si="228"/>
        <v xml:space="preserve">: </v>
      </c>
      <c r="K3467" s="16" t="str">
        <f>_xlfn.XLOOKUP(A3467,Students[Full Name],Students[Start Date],"")</f>
        <v/>
      </c>
      <c r="L3467" s="18">
        <f t="shared" ca="1" si="229"/>
        <v>-1</v>
      </c>
      <c r="M3467" s="18" cm="1">
        <f t="array" aca="1" ref="M3467" ca="1">SUMPRODUCT(Inactives[Days Inactive]*(Inactives[Student]=A3467))/365</f>
        <v>0</v>
      </c>
      <c r="N3467" s="18" t="str" cm="1">
        <f t="array" ref="N3467">IF(LEN($A3467)&gt;0,SUMPRODUCT(($A3467=merged_names)*(_xlfn.TEXTAFTER(N$2, "At ")=merged_belt_colours)*merged_months_at_rank),"")</f>
        <v/>
      </c>
      <c r="O3467" s="18" t="str" cm="1">
        <f t="array" ref="O3467">IF(LEN($A3467)&gt;0,SUMPRODUCT(($A3467=merged_names)*(_xlfn.TEXTAFTER(O$2, "At ")=merged_belt_colours)*merged_months_at_rank),"")</f>
        <v/>
      </c>
      <c r="P3467" s="18" t="str" cm="1">
        <f t="array" ref="P3467">IF(LEN($A3467)&gt;0,SUMPRODUCT(($A3467=merged_names)*(_xlfn.TEXTAFTER(P$2, "At ")=merged_belt_colours)*merged_months_at_rank),"")</f>
        <v/>
      </c>
      <c r="Q3467" s="18" t="str" cm="1">
        <f t="array" ref="Q3467">IF(LEN($A3467)&gt;0,SUMPRODUCT(($A3467=merged_names)*(_xlfn.TEXTAFTER(Q$2, "At ")=merged_belt_colours)*merged_months_at_rank),"")</f>
        <v/>
      </c>
      <c r="R3467" s="18" t="str" cm="1">
        <f t="array" ref="R3467">IF(LEN($A3467)&gt;0,SUMPRODUCT(($A3467=merged_names)*(_xlfn.TEXTAFTER(R$2, "At ")=merged_belt_colours)*merged_months_at_rank),"")</f>
        <v/>
      </c>
    </row>
    <row r="3468" spans="1:18" x14ac:dyDescent="0.25">
      <c r="A3468"/>
      <c r="B3468" s="15" t="str" cm="1">
        <f t="array" ref="B3468">IFERROR(IF(LEN(A3468)&gt;0, IF(SUMPRODUCT((Inactives[Key]=J3468)*(Inactives[Currently Inactive]))=1,"Inactive","Active"),""),"Active")</f>
        <v/>
      </c>
      <c r="C3468" s="16" t="str" cm="1">
        <f t="array" aca="1" ref="C3468" ca="1">IFERROR(_xlfn._xlws.FILTER(Inactives[Inactive On],(Inactives[Key]=J3468)*(Inactives[Currently Inactive]),""),"")</f>
        <v/>
      </c>
      <c r="D3468" s="16" t="str" cm="1">
        <f t="array" aca="1" ref="D3468" ca="1">IFERROR(INDEX(_xlfn.TEXTSPLIT(E3468," "),1),"")</f>
        <v/>
      </c>
      <c r="E3468" s="15" t="str" cm="1">
        <f t="array" aca="1" ref="E3468" ca="1">IFERROR(_xlfn._xlws.FILTER(merged_ranks,(merged_end_dates=DATE(9999,12,31))*(merged_names=A3468)),"")</f>
        <v/>
      </c>
      <c r="F3468" s="17" t="str">
        <f ca="1">_xlfn.XLOOKUP(J3468,Promotions[Promo Key],Promotions[Promo Date],"")</f>
        <v/>
      </c>
      <c r="G3468" s="18" t="str">
        <f t="shared" ca="1" si="227"/>
        <v/>
      </c>
      <c r="H3468" s="18" t="str">
        <f t="shared" ca="1" si="226"/>
        <v/>
      </c>
      <c r="I3468" s="17" t="str">
        <f>_xlfn.XLOOKUP(A3468,Students[Full Name],Students[Starting Rank],"")</f>
        <v/>
      </c>
      <c r="J3468" s="15" t="str">
        <f t="shared" ca="1" si="228"/>
        <v xml:space="preserve">: </v>
      </c>
      <c r="K3468" s="16" t="str">
        <f>_xlfn.XLOOKUP(A3468,Students[Full Name],Students[Start Date],"")</f>
        <v/>
      </c>
      <c r="L3468" s="18">
        <f t="shared" ca="1" si="229"/>
        <v>-1</v>
      </c>
      <c r="M3468" s="18" cm="1">
        <f t="array" aca="1" ref="M3468" ca="1">SUMPRODUCT(Inactives[Days Inactive]*(Inactives[Student]=A3468))/365</f>
        <v>0</v>
      </c>
      <c r="N3468" s="18" t="str" cm="1">
        <f t="array" ref="N3468">IF(LEN($A3468)&gt;0,SUMPRODUCT(($A3468=merged_names)*(_xlfn.TEXTAFTER(N$2, "At ")=merged_belt_colours)*merged_months_at_rank),"")</f>
        <v/>
      </c>
      <c r="O3468" s="18" t="str" cm="1">
        <f t="array" ref="O3468">IF(LEN($A3468)&gt;0,SUMPRODUCT(($A3468=merged_names)*(_xlfn.TEXTAFTER(O$2, "At ")=merged_belt_colours)*merged_months_at_rank),"")</f>
        <v/>
      </c>
      <c r="P3468" s="18" t="str" cm="1">
        <f t="array" ref="P3468">IF(LEN($A3468)&gt;0,SUMPRODUCT(($A3468=merged_names)*(_xlfn.TEXTAFTER(P$2, "At ")=merged_belt_colours)*merged_months_at_rank),"")</f>
        <v/>
      </c>
      <c r="Q3468" s="18" t="str" cm="1">
        <f t="array" ref="Q3468">IF(LEN($A3468)&gt;0,SUMPRODUCT(($A3468=merged_names)*(_xlfn.TEXTAFTER(Q$2, "At ")=merged_belt_colours)*merged_months_at_rank),"")</f>
        <v/>
      </c>
      <c r="R3468" s="18" t="str" cm="1">
        <f t="array" ref="R3468">IF(LEN($A3468)&gt;0,SUMPRODUCT(($A3468=merged_names)*(_xlfn.TEXTAFTER(R$2, "At ")=merged_belt_colours)*merged_months_at_rank),"")</f>
        <v/>
      </c>
    </row>
    <row r="3469" spans="1:18" x14ac:dyDescent="0.25">
      <c r="A3469"/>
      <c r="B3469" s="15" t="str" cm="1">
        <f t="array" ref="B3469">IFERROR(IF(LEN(A3469)&gt;0, IF(SUMPRODUCT((Inactives[Key]=J3469)*(Inactives[Currently Inactive]))=1,"Inactive","Active"),""),"Active")</f>
        <v/>
      </c>
      <c r="C3469" s="16" t="str" cm="1">
        <f t="array" aca="1" ref="C3469" ca="1">IFERROR(_xlfn._xlws.FILTER(Inactives[Inactive On],(Inactives[Key]=J3469)*(Inactives[Currently Inactive]),""),"")</f>
        <v/>
      </c>
      <c r="D3469" s="16" t="str" cm="1">
        <f t="array" aca="1" ref="D3469" ca="1">IFERROR(INDEX(_xlfn.TEXTSPLIT(E3469," "),1),"")</f>
        <v/>
      </c>
      <c r="E3469" s="15" t="str" cm="1">
        <f t="array" aca="1" ref="E3469" ca="1">IFERROR(_xlfn._xlws.FILTER(merged_ranks,(merged_end_dates=DATE(9999,12,31))*(merged_names=A3469)),"")</f>
        <v/>
      </c>
      <c r="F3469" s="17" t="str">
        <f ca="1">_xlfn.XLOOKUP(J3469,Promotions[Promo Key],Promotions[Promo Date],"")</f>
        <v/>
      </c>
      <c r="G3469" s="18" t="str">
        <f t="shared" ca="1" si="227"/>
        <v/>
      </c>
      <c r="H3469" s="18" t="str">
        <f t="shared" ca="1" si="226"/>
        <v/>
      </c>
      <c r="I3469" s="17" t="str">
        <f>_xlfn.XLOOKUP(A3469,Students[Full Name],Students[Starting Rank],"")</f>
        <v/>
      </c>
      <c r="J3469" s="15" t="str">
        <f t="shared" ca="1" si="228"/>
        <v xml:space="preserve">: </v>
      </c>
      <c r="K3469" s="16" t="str">
        <f>_xlfn.XLOOKUP(A3469,Students[Full Name],Students[Start Date],"")</f>
        <v/>
      </c>
      <c r="L3469" s="18">
        <f t="shared" ca="1" si="229"/>
        <v>-1</v>
      </c>
      <c r="M3469" s="18" cm="1">
        <f t="array" aca="1" ref="M3469" ca="1">SUMPRODUCT(Inactives[Days Inactive]*(Inactives[Student]=A3469))/365</f>
        <v>0</v>
      </c>
      <c r="N3469" s="18" t="str" cm="1">
        <f t="array" ref="N3469">IF(LEN($A3469)&gt;0,SUMPRODUCT(($A3469=merged_names)*(_xlfn.TEXTAFTER(N$2, "At ")=merged_belt_colours)*merged_months_at_rank),"")</f>
        <v/>
      </c>
      <c r="O3469" s="18" t="str" cm="1">
        <f t="array" ref="O3469">IF(LEN($A3469)&gt;0,SUMPRODUCT(($A3469=merged_names)*(_xlfn.TEXTAFTER(O$2, "At ")=merged_belt_colours)*merged_months_at_rank),"")</f>
        <v/>
      </c>
      <c r="P3469" s="18" t="str" cm="1">
        <f t="array" ref="P3469">IF(LEN($A3469)&gt;0,SUMPRODUCT(($A3469=merged_names)*(_xlfn.TEXTAFTER(P$2, "At ")=merged_belt_colours)*merged_months_at_rank),"")</f>
        <v/>
      </c>
      <c r="Q3469" s="18" t="str" cm="1">
        <f t="array" ref="Q3469">IF(LEN($A3469)&gt;0,SUMPRODUCT(($A3469=merged_names)*(_xlfn.TEXTAFTER(Q$2, "At ")=merged_belt_colours)*merged_months_at_rank),"")</f>
        <v/>
      </c>
      <c r="R3469" s="18" t="str" cm="1">
        <f t="array" ref="R3469">IF(LEN($A3469)&gt;0,SUMPRODUCT(($A3469=merged_names)*(_xlfn.TEXTAFTER(R$2, "At ")=merged_belt_colours)*merged_months_at_rank),"")</f>
        <v/>
      </c>
    </row>
    <row r="3470" spans="1:18" x14ac:dyDescent="0.25">
      <c r="A3470"/>
      <c r="B3470" s="15" t="str" cm="1">
        <f t="array" ref="B3470">IFERROR(IF(LEN(A3470)&gt;0, IF(SUMPRODUCT((Inactives[Key]=J3470)*(Inactives[Currently Inactive]))=1,"Inactive","Active"),""),"Active")</f>
        <v/>
      </c>
      <c r="C3470" s="16" t="str" cm="1">
        <f t="array" aca="1" ref="C3470" ca="1">IFERROR(_xlfn._xlws.FILTER(Inactives[Inactive On],(Inactives[Key]=J3470)*(Inactives[Currently Inactive]),""),"")</f>
        <v/>
      </c>
      <c r="D3470" s="16" t="str" cm="1">
        <f t="array" aca="1" ref="D3470" ca="1">IFERROR(INDEX(_xlfn.TEXTSPLIT(E3470," "),1),"")</f>
        <v/>
      </c>
      <c r="E3470" s="15" t="str" cm="1">
        <f t="array" aca="1" ref="E3470" ca="1">IFERROR(_xlfn._xlws.FILTER(merged_ranks,(merged_end_dates=DATE(9999,12,31))*(merged_names=A3470)),"")</f>
        <v/>
      </c>
      <c r="F3470" s="17" t="str">
        <f ca="1">_xlfn.XLOOKUP(J3470,Promotions[Promo Key],Promotions[Promo Date],"")</f>
        <v/>
      </c>
      <c r="G3470" s="18" t="str">
        <f t="shared" ca="1" si="227"/>
        <v/>
      </c>
      <c r="H3470" s="18" t="str">
        <f t="shared" ca="1" si="226"/>
        <v/>
      </c>
      <c r="I3470" s="17" t="str">
        <f>_xlfn.XLOOKUP(A3470,Students[Full Name],Students[Starting Rank],"")</f>
        <v/>
      </c>
      <c r="J3470" s="15" t="str">
        <f t="shared" ca="1" si="228"/>
        <v xml:space="preserve">: </v>
      </c>
      <c r="K3470" s="16" t="str">
        <f>_xlfn.XLOOKUP(A3470,Students[Full Name],Students[Start Date],"")</f>
        <v/>
      </c>
      <c r="L3470" s="18">
        <f t="shared" ca="1" si="229"/>
        <v>-1</v>
      </c>
      <c r="M3470" s="18" cm="1">
        <f t="array" aca="1" ref="M3470" ca="1">SUMPRODUCT(Inactives[Days Inactive]*(Inactives[Student]=A3470))/365</f>
        <v>0</v>
      </c>
      <c r="N3470" s="18" t="str" cm="1">
        <f t="array" ref="N3470">IF(LEN($A3470)&gt;0,SUMPRODUCT(($A3470=merged_names)*(_xlfn.TEXTAFTER(N$2, "At ")=merged_belt_colours)*merged_months_at_rank),"")</f>
        <v/>
      </c>
      <c r="O3470" s="18" t="str" cm="1">
        <f t="array" ref="O3470">IF(LEN($A3470)&gt;0,SUMPRODUCT(($A3470=merged_names)*(_xlfn.TEXTAFTER(O$2, "At ")=merged_belt_colours)*merged_months_at_rank),"")</f>
        <v/>
      </c>
      <c r="P3470" s="18" t="str" cm="1">
        <f t="array" ref="P3470">IF(LEN($A3470)&gt;0,SUMPRODUCT(($A3470=merged_names)*(_xlfn.TEXTAFTER(P$2, "At ")=merged_belt_colours)*merged_months_at_rank),"")</f>
        <v/>
      </c>
      <c r="Q3470" s="18" t="str" cm="1">
        <f t="array" ref="Q3470">IF(LEN($A3470)&gt;0,SUMPRODUCT(($A3470=merged_names)*(_xlfn.TEXTAFTER(Q$2, "At ")=merged_belt_colours)*merged_months_at_rank),"")</f>
        <v/>
      </c>
      <c r="R3470" s="18" t="str" cm="1">
        <f t="array" ref="R3470">IF(LEN($A3470)&gt;0,SUMPRODUCT(($A3470=merged_names)*(_xlfn.TEXTAFTER(R$2, "At ")=merged_belt_colours)*merged_months_at_rank),"")</f>
        <v/>
      </c>
    </row>
    <row r="3471" spans="1:18" x14ac:dyDescent="0.25">
      <c r="A3471"/>
      <c r="B3471" s="15" t="str" cm="1">
        <f t="array" ref="B3471">IFERROR(IF(LEN(A3471)&gt;0, IF(SUMPRODUCT((Inactives[Key]=J3471)*(Inactives[Currently Inactive]))=1,"Inactive","Active"),""),"Active")</f>
        <v/>
      </c>
      <c r="C3471" s="16" t="str" cm="1">
        <f t="array" aca="1" ref="C3471" ca="1">IFERROR(_xlfn._xlws.FILTER(Inactives[Inactive On],(Inactives[Key]=J3471)*(Inactives[Currently Inactive]),""),"")</f>
        <v/>
      </c>
      <c r="D3471" s="16" t="str" cm="1">
        <f t="array" aca="1" ref="D3471" ca="1">IFERROR(INDEX(_xlfn.TEXTSPLIT(E3471," "),1),"")</f>
        <v/>
      </c>
      <c r="E3471" s="15" t="str" cm="1">
        <f t="array" aca="1" ref="E3471" ca="1">IFERROR(_xlfn._xlws.FILTER(merged_ranks,(merged_end_dates=DATE(9999,12,31))*(merged_names=A3471)),"")</f>
        <v/>
      </c>
      <c r="F3471" s="17" t="str">
        <f ca="1">_xlfn.XLOOKUP(J3471,Promotions[Promo Key],Promotions[Promo Date],"")</f>
        <v/>
      </c>
      <c r="G3471" s="18" t="str">
        <f t="shared" ca="1" si="227"/>
        <v/>
      </c>
      <c r="H3471" s="18" t="str">
        <f t="shared" ca="1" si="226"/>
        <v/>
      </c>
      <c r="I3471" s="17" t="str">
        <f>_xlfn.XLOOKUP(A3471,Students[Full Name],Students[Starting Rank],"")</f>
        <v/>
      </c>
      <c r="J3471" s="15" t="str">
        <f t="shared" ca="1" si="228"/>
        <v xml:space="preserve">: </v>
      </c>
      <c r="K3471" s="16" t="str">
        <f>_xlfn.XLOOKUP(A3471,Students[Full Name],Students[Start Date],"")</f>
        <v/>
      </c>
      <c r="L3471" s="18">
        <f t="shared" ca="1" si="229"/>
        <v>-1</v>
      </c>
      <c r="M3471" s="18" cm="1">
        <f t="array" aca="1" ref="M3471" ca="1">SUMPRODUCT(Inactives[Days Inactive]*(Inactives[Student]=A3471))/365</f>
        <v>0</v>
      </c>
      <c r="N3471" s="18" t="str" cm="1">
        <f t="array" ref="N3471">IF(LEN($A3471)&gt;0,SUMPRODUCT(($A3471=merged_names)*(_xlfn.TEXTAFTER(N$2, "At ")=merged_belt_colours)*merged_months_at_rank),"")</f>
        <v/>
      </c>
      <c r="O3471" s="18" t="str" cm="1">
        <f t="array" ref="O3471">IF(LEN($A3471)&gt;0,SUMPRODUCT(($A3471=merged_names)*(_xlfn.TEXTAFTER(O$2, "At ")=merged_belt_colours)*merged_months_at_rank),"")</f>
        <v/>
      </c>
      <c r="P3471" s="18" t="str" cm="1">
        <f t="array" ref="P3471">IF(LEN($A3471)&gt;0,SUMPRODUCT(($A3471=merged_names)*(_xlfn.TEXTAFTER(P$2, "At ")=merged_belt_colours)*merged_months_at_rank),"")</f>
        <v/>
      </c>
      <c r="Q3471" s="18" t="str" cm="1">
        <f t="array" ref="Q3471">IF(LEN($A3471)&gt;0,SUMPRODUCT(($A3471=merged_names)*(_xlfn.TEXTAFTER(Q$2, "At ")=merged_belt_colours)*merged_months_at_rank),"")</f>
        <v/>
      </c>
      <c r="R3471" s="18" t="str" cm="1">
        <f t="array" ref="R3471">IF(LEN($A3471)&gt;0,SUMPRODUCT(($A3471=merged_names)*(_xlfn.TEXTAFTER(R$2, "At ")=merged_belt_colours)*merged_months_at_rank),"")</f>
        <v/>
      </c>
    </row>
    <row r="3472" spans="1:18" x14ac:dyDescent="0.25">
      <c r="A3472"/>
      <c r="B3472" s="15" t="str" cm="1">
        <f t="array" ref="B3472">IFERROR(IF(LEN(A3472)&gt;0, IF(SUMPRODUCT((Inactives[Key]=J3472)*(Inactives[Currently Inactive]))=1,"Inactive","Active"),""),"Active")</f>
        <v/>
      </c>
      <c r="C3472" s="16" t="str" cm="1">
        <f t="array" aca="1" ref="C3472" ca="1">IFERROR(_xlfn._xlws.FILTER(Inactives[Inactive On],(Inactives[Key]=J3472)*(Inactives[Currently Inactive]),""),"")</f>
        <v/>
      </c>
      <c r="D3472" s="16" t="str" cm="1">
        <f t="array" aca="1" ref="D3472" ca="1">IFERROR(INDEX(_xlfn.TEXTSPLIT(E3472," "),1),"")</f>
        <v/>
      </c>
      <c r="E3472" s="15" t="str" cm="1">
        <f t="array" aca="1" ref="E3472" ca="1">IFERROR(_xlfn._xlws.FILTER(merged_ranks,(merged_end_dates=DATE(9999,12,31))*(merged_names=A3472)),"")</f>
        <v/>
      </c>
      <c r="F3472" s="17" t="str">
        <f ca="1">_xlfn.XLOOKUP(J3472,Promotions[Promo Key],Promotions[Promo Date],"")</f>
        <v/>
      </c>
      <c r="G3472" s="18" t="str">
        <f t="shared" ca="1" si="227"/>
        <v/>
      </c>
      <c r="H3472" s="18" t="str">
        <f t="shared" ca="1" si="226"/>
        <v/>
      </c>
      <c r="I3472" s="17" t="str">
        <f>_xlfn.XLOOKUP(A3472,Students[Full Name],Students[Starting Rank],"")</f>
        <v/>
      </c>
      <c r="J3472" s="15" t="str">
        <f t="shared" ca="1" si="228"/>
        <v xml:space="preserve">: </v>
      </c>
      <c r="K3472" s="16" t="str">
        <f>_xlfn.XLOOKUP(A3472,Students[Full Name],Students[Start Date],"")</f>
        <v/>
      </c>
      <c r="L3472" s="18">
        <f t="shared" ca="1" si="229"/>
        <v>-1</v>
      </c>
      <c r="M3472" s="18" cm="1">
        <f t="array" aca="1" ref="M3472" ca="1">SUMPRODUCT(Inactives[Days Inactive]*(Inactives[Student]=A3472))/365</f>
        <v>0</v>
      </c>
      <c r="N3472" s="18" t="str" cm="1">
        <f t="array" ref="N3472">IF(LEN($A3472)&gt;0,SUMPRODUCT(($A3472=merged_names)*(_xlfn.TEXTAFTER(N$2, "At ")=merged_belt_colours)*merged_months_at_rank),"")</f>
        <v/>
      </c>
      <c r="O3472" s="18" t="str" cm="1">
        <f t="array" ref="O3472">IF(LEN($A3472)&gt;0,SUMPRODUCT(($A3472=merged_names)*(_xlfn.TEXTAFTER(O$2, "At ")=merged_belt_colours)*merged_months_at_rank),"")</f>
        <v/>
      </c>
      <c r="P3472" s="18" t="str" cm="1">
        <f t="array" ref="P3472">IF(LEN($A3472)&gt;0,SUMPRODUCT(($A3472=merged_names)*(_xlfn.TEXTAFTER(P$2, "At ")=merged_belt_colours)*merged_months_at_rank),"")</f>
        <v/>
      </c>
      <c r="Q3472" s="18" t="str" cm="1">
        <f t="array" ref="Q3472">IF(LEN($A3472)&gt;0,SUMPRODUCT(($A3472=merged_names)*(_xlfn.TEXTAFTER(Q$2, "At ")=merged_belt_colours)*merged_months_at_rank),"")</f>
        <v/>
      </c>
      <c r="R3472" s="18" t="str" cm="1">
        <f t="array" ref="R3472">IF(LEN($A3472)&gt;0,SUMPRODUCT(($A3472=merged_names)*(_xlfn.TEXTAFTER(R$2, "At ")=merged_belt_colours)*merged_months_at_rank),"")</f>
        <v/>
      </c>
    </row>
    <row r="3473" spans="1:18" x14ac:dyDescent="0.25">
      <c r="A3473"/>
      <c r="B3473" s="15" t="str" cm="1">
        <f t="array" ref="B3473">IFERROR(IF(LEN(A3473)&gt;0, IF(SUMPRODUCT((Inactives[Key]=J3473)*(Inactives[Currently Inactive]))=1,"Inactive","Active"),""),"Active")</f>
        <v/>
      </c>
      <c r="C3473" s="16" t="str" cm="1">
        <f t="array" aca="1" ref="C3473" ca="1">IFERROR(_xlfn._xlws.FILTER(Inactives[Inactive On],(Inactives[Key]=J3473)*(Inactives[Currently Inactive]),""),"")</f>
        <v/>
      </c>
      <c r="D3473" s="16" t="str" cm="1">
        <f t="array" aca="1" ref="D3473" ca="1">IFERROR(INDEX(_xlfn.TEXTSPLIT(E3473," "),1),"")</f>
        <v/>
      </c>
      <c r="E3473" s="15" t="str" cm="1">
        <f t="array" aca="1" ref="E3473" ca="1">IFERROR(_xlfn._xlws.FILTER(merged_ranks,(merged_end_dates=DATE(9999,12,31))*(merged_names=A3473)),"")</f>
        <v/>
      </c>
      <c r="F3473" s="17" t="str">
        <f ca="1">_xlfn.XLOOKUP(J3473,Promotions[Promo Key],Promotions[Promo Date],"")</f>
        <v/>
      </c>
      <c r="G3473" s="18" t="str">
        <f t="shared" ca="1" si="227"/>
        <v/>
      </c>
      <c r="H3473" s="18" t="str">
        <f t="shared" ca="1" si="226"/>
        <v/>
      </c>
      <c r="I3473" s="17" t="str">
        <f>_xlfn.XLOOKUP(A3473,Students[Full Name],Students[Starting Rank],"")</f>
        <v/>
      </c>
      <c r="J3473" s="15" t="str">
        <f t="shared" ca="1" si="228"/>
        <v xml:space="preserve">: </v>
      </c>
      <c r="K3473" s="16" t="str">
        <f>_xlfn.XLOOKUP(A3473,Students[Full Name],Students[Start Date],"")</f>
        <v/>
      </c>
      <c r="L3473" s="18">
        <f t="shared" ca="1" si="229"/>
        <v>-1</v>
      </c>
      <c r="M3473" s="18" cm="1">
        <f t="array" aca="1" ref="M3473" ca="1">SUMPRODUCT(Inactives[Days Inactive]*(Inactives[Student]=A3473))/365</f>
        <v>0</v>
      </c>
      <c r="N3473" s="18" t="str" cm="1">
        <f t="array" ref="N3473">IF(LEN($A3473)&gt;0,SUMPRODUCT(($A3473=merged_names)*(_xlfn.TEXTAFTER(N$2, "At ")=merged_belt_colours)*merged_months_at_rank),"")</f>
        <v/>
      </c>
      <c r="O3473" s="18" t="str" cm="1">
        <f t="array" ref="O3473">IF(LEN($A3473)&gt;0,SUMPRODUCT(($A3473=merged_names)*(_xlfn.TEXTAFTER(O$2, "At ")=merged_belt_colours)*merged_months_at_rank),"")</f>
        <v/>
      </c>
      <c r="P3473" s="18" t="str" cm="1">
        <f t="array" ref="P3473">IF(LEN($A3473)&gt;0,SUMPRODUCT(($A3473=merged_names)*(_xlfn.TEXTAFTER(P$2, "At ")=merged_belt_colours)*merged_months_at_rank),"")</f>
        <v/>
      </c>
      <c r="Q3473" s="18" t="str" cm="1">
        <f t="array" ref="Q3473">IF(LEN($A3473)&gt;0,SUMPRODUCT(($A3473=merged_names)*(_xlfn.TEXTAFTER(Q$2, "At ")=merged_belt_colours)*merged_months_at_rank),"")</f>
        <v/>
      </c>
      <c r="R3473" s="18" t="str" cm="1">
        <f t="array" ref="R3473">IF(LEN($A3473)&gt;0,SUMPRODUCT(($A3473=merged_names)*(_xlfn.TEXTAFTER(R$2, "At ")=merged_belt_colours)*merged_months_at_rank),"")</f>
        <v/>
      </c>
    </row>
    <row r="3474" spans="1:18" x14ac:dyDescent="0.25">
      <c r="A3474"/>
      <c r="B3474" s="15" t="str" cm="1">
        <f t="array" ref="B3474">IFERROR(IF(LEN(A3474)&gt;0, IF(SUMPRODUCT((Inactives[Key]=J3474)*(Inactives[Currently Inactive]))=1,"Inactive","Active"),""),"Active")</f>
        <v/>
      </c>
      <c r="C3474" s="16" t="str" cm="1">
        <f t="array" aca="1" ref="C3474" ca="1">IFERROR(_xlfn._xlws.FILTER(Inactives[Inactive On],(Inactives[Key]=J3474)*(Inactives[Currently Inactive]),""),"")</f>
        <v/>
      </c>
      <c r="D3474" s="16" t="str" cm="1">
        <f t="array" aca="1" ref="D3474" ca="1">IFERROR(INDEX(_xlfn.TEXTSPLIT(E3474," "),1),"")</f>
        <v/>
      </c>
      <c r="E3474" s="15" t="str" cm="1">
        <f t="array" aca="1" ref="E3474" ca="1">IFERROR(_xlfn._xlws.FILTER(merged_ranks,(merged_end_dates=DATE(9999,12,31))*(merged_names=A3474)),"")</f>
        <v/>
      </c>
      <c r="F3474" s="17" t="str">
        <f ca="1">_xlfn.XLOOKUP(J3474,Promotions[Promo Key],Promotions[Promo Date],"")</f>
        <v/>
      </c>
      <c r="G3474" s="18" t="str">
        <f t="shared" ca="1" si="227"/>
        <v/>
      </c>
      <c r="H3474" s="18" t="str">
        <f t="shared" ca="1" si="226"/>
        <v/>
      </c>
      <c r="I3474" s="17" t="str">
        <f>_xlfn.XLOOKUP(A3474,Students[Full Name],Students[Starting Rank],"")</f>
        <v/>
      </c>
      <c r="J3474" s="15" t="str">
        <f t="shared" ca="1" si="228"/>
        <v xml:space="preserve">: </v>
      </c>
      <c r="K3474" s="16" t="str">
        <f>_xlfn.XLOOKUP(A3474,Students[Full Name],Students[Start Date],"")</f>
        <v/>
      </c>
      <c r="L3474" s="18">
        <f t="shared" ca="1" si="229"/>
        <v>-1</v>
      </c>
      <c r="M3474" s="18" cm="1">
        <f t="array" aca="1" ref="M3474" ca="1">SUMPRODUCT(Inactives[Days Inactive]*(Inactives[Student]=A3474))/365</f>
        <v>0</v>
      </c>
      <c r="N3474" s="18" t="str" cm="1">
        <f t="array" ref="N3474">IF(LEN($A3474)&gt;0,SUMPRODUCT(($A3474=merged_names)*(_xlfn.TEXTAFTER(N$2, "At ")=merged_belt_colours)*merged_months_at_rank),"")</f>
        <v/>
      </c>
      <c r="O3474" s="18" t="str" cm="1">
        <f t="array" ref="O3474">IF(LEN($A3474)&gt;0,SUMPRODUCT(($A3474=merged_names)*(_xlfn.TEXTAFTER(O$2, "At ")=merged_belt_colours)*merged_months_at_rank),"")</f>
        <v/>
      </c>
      <c r="P3474" s="18" t="str" cm="1">
        <f t="array" ref="P3474">IF(LEN($A3474)&gt;0,SUMPRODUCT(($A3474=merged_names)*(_xlfn.TEXTAFTER(P$2, "At ")=merged_belt_colours)*merged_months_at_rank),"")</f>
        <v/>
      </c>
      <c r="Q3474" s="18" t="str" cm="1">
        <f t="array" ref="Q3474">IF(LEN($A3474)&gt;0,SUMPRODUCT(($A3474=merged_names)*(_xlfn.TEXTAFTER(Q$2, "At ")=merged_belt_colours)*merged_months_at_rank),"")</f>
        <v/>
      </c>
      <c r="R3474" s="18" t="str" cm="1">
        <f t="array" ref="R3474">IF(LEN($A3474)&gt;0,SUMPRODUCT(($A3474=merged_names)*(_xlfn.TEXTAFTER(R$2, "At ")=merged_belt_colours)*merged_months_at_rank),"")</f>
        <v/>
      </c>
    </row>
    <row r="3475" spans="1:18" x14ac:dyDescent="0.25">
      <c r="A3475"/>
      <c r="B3475" s="15" t="str" cm="1">
        <f t="array" ref="B3475">IFERROR(IF(LEN(A3475)&gt;0, IF(SUMPRODUCT((Inactives[Key]=J3475)*(Inactives[Currently Inactive]))=1,"Inactive","Active"),""),"Active")</f>
        <v/>
      </c>
      <c r="C3475" s="16" t="str" cm="1">
        <f t="array" aca="1" ref="C3475" ca="1">IFERROR(_xlfn._xlws.FILTER(Inactives[Inactive On],(Inactives[Key]=J3475)*(Inactives[Currently Inactive]),""),"")</f>
        <v/>
      </c>
      <c r="D3475" s="16" t="str" cm="1">
        <f t="array" aca="1" ref="D3475" ca="1">IFERROR(INDEX(_xlfn.TEXTSPLIT(E3475," "),1),"")</f>
        <v/>
      </c>
      <c r="E3475" s="15" t="str" cm="1">
        <f t="array" aca="1" ref="E3475" ca="1">IFERROR(_xlfn._xlws.FILTER(merged_ranks,(merged_end_dates=DATE(9999,12,31))*(merged_names=A3475)),"")</f>
        <v/>
      </c>
      <c r="F3475" s="17" t="str">
        <f ca="1">_xlfn.XLOOKUP(J3475,Promotions[Promo Key],Promotions[Promo Date],"")</f>
        <v/>
      </c>
      <c r="G3475" s="18" t="str">
        <f t="shared" ca="1" si="227"/>
        <v/>
      </c>
      <c r="H3475" s="18" t="str">
        <f t="shared" ca="1" si="226"/>
        <v/>
      </c>
      <c r="I3475" s="17" t="str">
        <f>_xlfn.XLOOKUP(A3475,Students[Full Name],Students[Starting Rank],"")</f>
        <v/>
      </c>
      <c r="J3475" s="15" t="str">
        <f t="shared" ca="1" si="228"/>
        <v xml:space="preserve">: </v>
      </c>
      <c r="K3475" s="16" t="str">
        <f>_xlfn.XLOOKUP(A3475,Students[Full Name],Students[Start Date],"")</f>
        <v/>
      </c>
      <c r="L3475" s="18">
        <f t="shared" ca="1" si="229"/>
        <v>-1</v>
      </c>
      <c r="M3475" s="18" cm="1">
        <f t="array" aca="1" ref="M3475" ca="1">SUMPRODUCT(Inactives[Days Inactive]*(Inactives[Student]=A3475))/365</f>
        <v>0</v>
      </c>
      <c r="N3475" s="18" t="str" cm="1">
        <f t="array" ref="N3475">IF(LEN($A3475)&gt;0,SUMPRODUCT(($A3475=merged_names)*(_xlfn.TEXTAFTER(N$2, "At ")=merged_belt_colours)*merged_months_at_rank),"")</f>
        <v/>
      </c>
      <c r="O3475" s="18" t="str" cm="1">
        <f t="array" ref="O3475">IF(LEN($A3475)&gt;0,SUMPRODUCT(($A3475=merged_names)*(_xlfn.TEXTAFTER(O$2, "At ")=merged_belt_colours)*merged_months_at_rank),"")</f>
        <v/>
      </c>
      <c r="P3475" s="18" t="str" cm="1">
        <f t="array" ref="P3475">IF(LEN($A3475)&gt;0,SUMPRODUCT(($A3475=merged_names)*(_xlfn.TEXTAFTER(P$2, "At ")=merged_belt_colours)*merged_months_at_rank),"")</f>
        <v/>
      </c>
      <c r="Q3475" s="18" t="str" cm="1">
        <f t="array" ref="Q3475">IF(LEN($A3475)&gt;0,SUMPRODUCT(($A3475=merged_names)*(_xlfn.TEXTAFTER(Q$2, "At ")=merged_belt_colours)*merged_months_at_rank),"")</f>
        <v/>
      </c>
      <c r="R3475" s="18" t="str" cm="1">
        <f t="array" ref="R3475">IF(LEN($A3475)&gt;0,SUMPRODUCT(($A3475=merged_names)*(_xlfn.TEXTAFTER(R$2, "At ")=merged_belt_colours)*merged_months_at_rank),"")</f>
        <v/>
      </c>
    </row>
    <row r="3476" spans="1:18" x14ac:dyDescent="0.25">
      <c r="A3476"/>
      <c r="B3476" s="15" t="str" cm="1">
        <f t="array" ref="B3476">IFERROR(IF(LEN(A3476)&gt;0, IF(SUMPRODUCT((Inactives[Key]=J3476)*(Inactives[Currently Inactive]))=1,"Inactive","Active"),""),"Active")</f>
        <v/>
      </c>
      <c r="C3476" s="16" t="str" cm="1">
        <f t="array" aca="1" ref="C3476" ca="1">IFERROR(_xlfn._xlws.FILTER(Inactives[Inactive On],(Inactives[Key]=J3476)*(Inactives[Currently Inactive]),""),"")</f>
        <v/>
      </c>
      <c r="D3476" s="16" t="str" cm="1">
        <f t="array" aca="1" ref="D3476" ca="1">IFERROR(INDEX(_xlfn.TEXTSPLIT(E3476," "),1),"")</f>
        <v/>
      </c>
      <c r="E3476" s="15" t="str" cm="1">
        <f t="array" aca="1" ref="E3476" ca="1">IFERROR(_xlfn._xlws.FILTER(merged_ranks,(merged_end_dates=DATE(9999,12,31))*(merged_names=A3476)),"")</f>
        <v/>
      </c>
      <c r="F3476" s="17" t="str">
        <f ca="1">_xlfn.XLOOKUP(J3476,Promotions[Promo Key],Promotions[Promo Date],"")</f>
        <v/>
      </c>
      <c r="G3476" s="18" t="str">
        <f t="shared" ca="1" si="227"/>
        <v/>
      </c>
      <c r="H3476" s="18" t="str">
        <f t="shared" ca="1" si="226"/>
        <v/>
      </c>
      <c r="I3476" s="17" t="str">
        <f>_xlfn.XLOOKUP(A3476,Students[Full Name],Students[Starting Rank],"")</f>
        <v/>
      </c>
      <c r="J3476" s="15" t="str">
        <f t="shared" ca="1" si="228"/>
        <v xml:space="preserve">: </v>
      </c>
      <c r="K3476" s="16" t="str">
        <f>_xlfn.XLOOKUP(A3476,Students[Full Name],Students[Start Date],"")</f>
        <v/>
      </c>
      <c r="L3476" s="18">
        <f t="shared" ca="1" si="229"/>
        <v>-1</v>
      </c>
      <c r="M3476" s="18" cm="1">
        <f t="array" aca="1" ref="M3476" ca="1">SUMPRODUCT(Inactives[Days Inactive]*(Inactives[Student]=A3476))/365</f>
        <v>0</v>
      </c>
      <c r="N3476" s="18" t="str" cm="1">
        <f t="array" ref="N3476">IF(LEN($A3476)&gt;0,SUMPRODUCT(($A3476=merged_names)*(_xlfn.TEXTAFTER(N$2, "At ")=merged_belt_colours)*merged_months_at_rank),"")</f>
        <v/>
      </c>
      <c r="O3476" s="18" t="str" cm="1">
        <f t="array" ref="O3476">IF(LEN($A3476)&gt;0,SUMPRODUCT(($A3476=merged_names)*(_xlfn.TEXTAFTER(O$2, "At ")=merged_belt_colours)*merged_months_at_rank),"")</f>
        <v/>
      </c>
      <c r="P3476" s="18" t="str" cm="1">
        <f t="array" ref="P3476">IF(LEN($A3476)&gt;0,SUMPRODUCT(($A3476=merged_names)*(_xlfn.TEXTAFTER(P$2, "At ")=merged_belt_colours)*merged_months_at_rank),"")</f>
        <v/>
      </c>
      <c r="Q3476" s="18" t="str" cm="1">
        <f t="array" ref="Q3476">IF(LEN($A3476)&gt;0,SUMPRODUCT(($A3476=merged_names)*(_xlfn.TEXTAFTER(Q$2, "At ")=merged_belt_colours)*merged_months_at_rank),"")</f>
        <v/>
      </c>
      <c r="R3476" s="18" t="str" cm="1">
        <f t="array" ref="R3476">IF(LEN($A3476)&gt;0,SUMPRODUCT(($A3476=merged_names)*(_xlfn.TEXTAFTER(R$2, "At ")=merged_belt_colours)*merged_months_at_rank),"")</f>
        <v/>
      </c>
    </row>
    <row r="3477" spans="1:18" x14ac:dyDescent="0.25">
      <c r="A3477"/>
      <c r="B3477" s="15" t="str" cm="1">
        <f t="array" ref="B3477">IFERROR(IF(LEN(A3477)&gt;0, IF(SUMPRODUCT((Inactives[Key]=J3477)*(Inactives[Currently Inactive]))=1,"Inactive","Active"),""),"Active")</f>
        <v/>
      </c>
      <c r="C3477" s="16" t="str" cm="1">
        <f t="array" aca="1" ref="C3477" ca="1">IFERROR(_xlfn._xlws.FILTER(Inactives[Inactive On],(Inactives[Key]=J3477)*(Inactives[Currently Inactive]),""),"")</f>
        <v/>
      </c>
      <c r="D3477" s="16" t="str" cm="1">
        <f t="array" aca="1" ref="D3477" ca="1">IFERROR(INDEX(_xlfn.TEXTSPLIT(E3477," "),1),"")</f>
        <v/>
      </c>
      <c r="E3477" s="15" t="str" cm="1">
        <f t="array" aca="1" ref="E3477" ca="1">IFERROR(_xlfn._xlws.FILTER(merged_ranks,(merged_end_dates=DATE(9999,12,31))*(merged_names=A3477)),"")</f>
        <v/>
      </c>
      <c r="F3477" s="17" t="str">
        <f ca="1">_xlfn.XLOOKUP(J3477,Promotions[Promo Key],Promotions[Promo Date],"")</f>
        <v/>
      </c>
      <c r="G3477" s="18" t="str">
        <f t="shared" ca="1" si="227"/>
        <v/>
      </c>
      <c r="H3477" s="18" t="str">
        <f t="shared" ca="1" si="226"/>
        <v/>
      </c>
      <c r="I3477" s="17" t="str">
        <f>_xlfn.XLOOKUP(A3477,Students[Full Name],Students[Starting Rank],"")</f>
        <v/>
      </c>
      <c r="J3477" s="15" t="str">
        <f t="shared" ca="1" si="228"/>
        <v xml:space="preserve">: </v>
      </c>
      <c r="K3477" s="16" t="str">
        <f>_xlfn.XLOOKUP(A3477,Students[Full Name],Students[Start Date],"")</f>
        <v/>
      </c>
      <c r="L3477" s="18">
        <f t="shared" ca="1" si="229"/>
        <v>-1</v>
      </c>
      <c r="M3477" s="18" cm="1">
        <f t="array" aca="1" ref="M3477" ca="1">SUMPRODUCT(Inactives[Days Inactive]*(Inactives[Student]=A3477))/365</f>
        <v>0</v>
      </c>
      <c r="N3477" s="18" t="str" cm="1">
        <f t="array" ref="N3477">IF(LEN($A3477)&gt;0,SUMPRODUCT(($A3477=merged_names)*(_xlfn.TEXTAFTER(N$2, "At ")=merged_belt_colours)*merged_months_at_rank),"")</f>
        <v/>
      </c>
      <c r="O3477" s="18" t="str" cm="1">
        <f t="array" ref="O3477">IF(LEN($A3477)&gt;0,SUMPRODUCT(($A3477=merged_names)*(_xlfn.TEXTAFTER(O$2, "At ")=merged_belt_colours)*merged_months_at_rank),"")</f>
        <v/>
      </c>
      <c r="P3477" s="18" t="str" cm="1">
        <f t="array" ref="P3477">IF(LEN($A3477)&gt;0,SUMPRODUCT(($A3477=merged_names)*(_xlfn.TEXTAFTER(P$2, "At ")=merged_belt_colours)*merged_months_at_rank),"")</f>
        <v/>
      </c>
      <c r="Q3477" s="18" t="str" cm="1">
        <f t="array" ref="Q3477">IF(LEN($A3477)&gt;0,SUMPRODUCT(($A3477=merged_names)*(_xlfn.TEXTAFTER(Q$2, "At ")=merged_belt_colours)*merged_months_at_rank),"")</f>
        <v/>
      </c>
      <c r="R3477" s="18" t="str" cm="1">
        <f t="array" ref="R3477">IF(LEN($A3477)&gt;0,SUMPRODUCT(($A3477=merged_names)*(_xlfn.TEXTAFTER(R$2, "At ")=merged_belt_colours)*merged_months_at_rank),"")</f>
        <v/>
      </c>
    </row>
    <row r="3478" spans="1:18" x14ac:dyDescent="0.25">
      <c r="A3478"/>
      <c r="B3478" s="15" t="str" cm="1">
        <f t="array" ref="B3478">IFERROR(IF(LEN(A3478)&gt;0, IF(SUMPRODUCT((Inactives[Key]=J3478)*(Inactives[Currently Inactive]))=1,"Inactive","Active"),""),"Active")</f>
        <v/>
      </c>
      <c r="C3478" s="16" t="str" cm="1">
        <f t="array" aca="1" ref="C3478" ca="1">IFERROR(_xlfn._xlws.FILTER(Inactives[Inactive On],(Inactives[Key]=J3478)*(Inactives[Currently Inactive]),""),"")</f>
        <v/>
      </c>
      <c r="D3478" s="16" t="str" cm="1">
        <f t="array" aca="1" ref="D3478" ca="1">IFERROR(INDEX(_xlfn.TEXTSPLIT(E3478," "),1),"")</f>
        <v/>
      </c>
      <c r="E3478" s="15" t="str" cm="1">
        <f t="array" aca="1" ref="E3478" ca="1">IFERROR(_xlfn._xlws.FILTER(merged_ranks,(merged_end_dates=DATE(9999,12,31))*(merged_names=A3478)),"")</f>
        <v/>
      </c>
      <c r="F3478" s="17" t="str">
        <f ca="1">_xlfn.XLOOKUP(J3478,Promotions[Promo Key],Promotions[Promo Date],"")</f>
        <v/>
      </c>
      <c r="G3478" s="18" t="str">
        <f t="shared" ca="1" si="227"/>
        <v/>
      </c>
      <c r="H3478" s="18" t="str">
        <f t="shared" ca="1" si="226"/>
        <v/>
      </c>
      <c r="I3478" s="17" t="str">
        <f>_xlfn.XLOOKUP(A3478,Students[Full Name],Students[Starting Rank],"")</f>
        <v/>
      </c>
      <c r="J3478" s="15" t="str">
        <f t="shared" ca="1" si="228"/>
        <v xml:space="preserve">: </v>
      </c>
      <c r="K3478" s="16" t="str">
        <f>_xlfn.XLOOKUP(A3478,Students[Full Name],Students[Start Date],"")</f>
        <v/>
      </c>
      <c r="L3478" s="18">
        <f t="shared" ca="1" si="229"/>
        <v>-1</v>
      </c>
      <c r="M3478" s="18" cm="1">
        <f t="array" aca="1" ref="M3478" ca="1">SUMPRODUCT(Inactives[Days Inactive]*(Inactives[Student]=A3478))/365</f>
        <v>0</v>
      </c>
      <c r="N3478" s="18" t="str" cm="1">
        <f t="array" ref="N3478">IF(LEN($A3478)&gt;0,SUMPRODUCT(($A3478=merged_names)*(_xlfn.TEXTAFTER(N$2, "At ")=merged_belt_colours)*merged_months_at_rank),"")</f>
        <v/>
      </c>
      <c r="O3478" s="18" t="str" cm="1">
        <f t="array" ref="O3478">IF(LEN($A3478)&gt;0,SUMPRODUCT(($A3478=merged_names)*(_xlfn.TEXTAFTER(O$2, "At ")=merged_belt_colours)*merged_months_at_rank),"")</f>
        <v/>
      </c>
      <c r="P3478" s="18" t="str" cm="1">
        <f t="array" ref="P3478">IF(LEN($A3478)&gt;0,SUMPRODUCT(($A3478=merged_names)*(_xlfn.TEXTAFTER(P$2, "At ")=merged_belt_colours)*merged_months_at_rank),"")</f>
        <v/>
      </c>
      <c r="Q3478" s="18" t="str" cm="1">
        <f t="array" ref="Q3478">IF(LEN($A3478)&gt;0,SUMPRODUCT(($A3478=merged_names)*(_xlfn.TEXTAFTER(Q$2, "At ")=merged_belt_colours)*merged_months_at_rank),"")</f>
        <v/>
      </c>
      <c r="R3478" s="18" t="str" cm="1">
        <f t="array" ref="R3478">IF(LEN($A3478)&gt;0,SUMPRODUCT(($A3478=merged_names)*(_xlfn.TEXTAFTER(R$2, "At ")=merged_belt_colours)*merged_months_at_rank),"")</f>
        <v/>
      </c>
    </row>
    <row r="3479" spans="1:18" x14ac:dyDescent="0.25">
      <c r="A3479"/>
      <c r="B3479" s="15" t="str" cm="1">
        <f t="array" ref="B3479">IFERROR(IF(LEN(A3479)&gt;0, IF(SUMPRODUCT((Inactives[Key]=J3479)*(Inactives[Currently Inactive]))=1,"Inactive","Active"),""),"Active")</f>
        <v/>
      </c>
      <c r="C3479" s="16" t="str" cm="1">
        <f t="array" aca="1" ref="C3479" ca="1">IFERROR(_xlfn._xlws.FILTER(Inactives[Inactive On],(Inactives[Key]=J3479)*(Inactives[Currently Inactive]),""),"")</f>
        <v/>
      </c>
      <c r="D3479" s="16" t="str" cm="1">
        <f t="array" aca="1" ref="D3479" ca="1">IFERROR(INDEX(_xlfn.TEXTSPLIT(E3479," "),1),"")</f>
        <v/>
      </c>
      <c r="E3479" s="15" t="str" cm="1">
        <f t="array" aca="1" ref="E3479" ca="1">IFERROR(_xlfn._xlws.FILTER(merged_ranks,(merged_end_dates=DATE(9999,12,31))*(merged_names=A3479)),"")</f>
        <v/>
      </c>
      <c r="F3479" s="17" t="str">
        <f ca="1">_xlfn.XLOOKUP(J3479,Promotions[Promo Key],Promotions[Promo Date],"")</f>
        <v/>
      </c>
      <c r="G3479" s="18" t="str">
        <f t="shared" ca="1" si="227"/>
        <v/>
      </c>
      <c r="H3479" s="18" t="str">
        <f t="shared" ca="1" si="226"/>
        <v/>
      </c>
      <c r="I3479" s="17" t="str">
        <f>_xlfn.XLOOKUP(A3479,Students[Full Name],Students[Starting Rank],"")</f>
        <v/>
      </c>
      <c r="J3479" s="15" t="str">
        <f t="shared" ca="1" si="228"/>
        <v xml:space="preserve">: </v>
      </c>
      <c r="K3479" s="16" t="str">
        <f>_xlfn.XLOOKUP(A3479,Students[Full Name],Students[Start Date],"")</f>
        <v/>
      </c>
      <c r="L3479" s="18">
        <f t="shared" ca="1" si="229"/>
        <v>-1</v>
      </c>
      <c r="M3479" s="18" cm="1">
        <f t="array" aca="1" ref="M3479" ca="1">SUMPRODUCT(Inactives[Days Inactive]*(Inactives[Student]=A3479))/365</f>
        <v>0</v>
      </c>
      <c r="N3479" s="18" t="str" cm="1">
        <f t="array" ref="N3479">IF(LEN($A3479)&gt;0,SUMPRODUCT(($A3479=merged_names)*(_xlfn.TEXTAFTER(N$2, "At ")=merged_belt_colours)*merged_months_at_rank),"")</f>
        <v/>
      </c>
      <c r="O3479" s="18" t="str" cm="1">
        <f t="array" ref="O3479">IF(LEN($A3479)&gt;0,SUMPRODUCT(($A3479=merged_names)*(_xlfn.TEXTAFTER(O$2, "At ")=merged_belt_colours)*merged_months_at_rank),"")</f>
        <v/>
      </c>
      <c r="P3479" s="18" t="str" cm="1">
        <f t="array" ref="P3479">IF(LEN($A3479)&gt;0,SUMPRODUCT(($A3479=merged_names)*(_xlfn.TEXTAFTER(P$2, "At ")=merged_belt_colours)*merged_months_at_rank),"")</f>
        <v/>
      </c>
      <c r="Q3479" s="18" t="str" cm="1">
        <f t="array" ref="Q3479">IF(LEN($A3479)&gt;0,SUMPRODUCT(($A3479=merged_names)*(_xlfn.TEXTAFTER(Q$2, "At ")=merged_belt_colours)*merged_months_at_rank),"")</f>
        <v/>
      </c>
      <c r="R3479" s="18" t="str" cm="1">
        <f t="array" ref="R3479">IF(LEN($A3479)&gt;0,SUMPRODUCT(($A3479=merged_names)*(_xlfn.TEXTAFTER(R$2, "At ")=merged_belt_colours)*merged_months_at_rank),"")</f>
        <v/>
      </c>
    </row>
    <row r="3480" spans="1:18" x14ac:dyDescent="0.25">
      <c r="A3480"/>
      <c r="B3480" s="15" t="str" cm="1">
        <f t="array" ref="B3480">IFERROR(IF(LEN(A3480)&gt;0, IF(SUMPRODUCT((Inactives[Key]=J3480)*(Inactives[Currently Inactive]))=1,"Inactive","Active"),""),"Active")</f>
        <v/>
      </c>
      <c r="C3480" s="16" t="str" cm="1">
        <f t="array" aca="1" ref="C3480" ca="1">IFERROR(_xlfn._xlws.FILTER(Inactives[Inactive On],(Inactives[Key]=J3480)*(Inactives[Currently Inactive]),""),"")</f>
        <v/>
      </c>
      <c r="D3480" s="16" t="str" cm="1">
        <f t="array" aca="1" ref="D3480" ca="1">IFERROR(INDEX(_xlfn.TEXTSPLIT(E3480," "),1),"")</f>
        <v/>
      </c>
      <c r="E3480" s="15" t="str" cm="1">
        <f t="array" aca="1" ref="E3480" ca="1">IFERROR(_xlfn._xlws.FILTER(merged_ranks,(merged_end_dates=DATE(9999,12,31))*(merged_names=A3480)),"")</f>
        <v/>
      </c>
      <c r="F3480" s="17" t="str">
        <f ca="1">_xlfn.XLOOKUP(J3480,Promotions[Promo Key],Promotions[Promo Date],"")</f>
        <v/>
      </c>
      <c r="G3480" s="18" t="str">
        <f t="shared" ca="1" si="227"/>
        <v/>
      </c>
      <c r="H3480" s="18" t="str">
        <f t="shared" ref="H3480:H3543" ca="1" si="230">IFERROR((TODAY()-K3480)/365-M3480,"")</f>
        <v/>
      </c>
      <c r="I3480" s="17" t="str">
        <f>_xlfn.XLOOKUP(A3480,Students[Full Name],Students[Starting Rank],"")</f>
        <v/>
      </c>
      <c r="J3480" s="15" t="str">
        <f t="shared" ca="1" si="228"/>
        <v xml:space="preserve">: </v>
      </c>
      <c r="K3480" s="16" t="str">
        <f>_xlfn.XLOOKUP(A3480,Students[Full Name],Students[Start Date],"")</f>
        <v/>
      </c>
      <c r="L3480" s="18">
        <f t="shared" ca="1" si="229"/>
        <v>-1</v>
      </c>
      <c r="M3480" s="18" cm="1">
        <f t="array" aca="1" ref="M3480" ca="1">SUMPRODUCT(Inactives[Days Inactive]*(Inactives[Student]=A3480))/365</f>
        <v>0</v>
      </c>
      <c r="N3480" s="18" t="str" cm="1">
        <f t="array" ref="N3480">IF(LEN($A3480)&gt;0,SUMPRODUCT(($A3480=merged_names)*(_xlfn.TEXTAFTER(N$2, "At ")=merged_belt_colours)*merged_months_at_rank),"")</f>
        <v/>
      </c>
      <c r="O3480" s="18" t="str" cm="1">
        <f t="array" ref="O3480">IF(LEN($A3480)&gt;0,SUMPRODUCT(($A3480=merged_names)*(_xlfn.TEXTAFTER(O$2, "At ")=merged_belt_colours)*merged_months_at_rank),"")</f>
        <v/>
      </c>
      <c r="P3480" s="18" t="str" cm="1">
        <f t="array" ref="P3480">IF(LEN($A3480)&gt;0,SUMPRODUCT(($A3480=merged_names)*(_xlfn.TEXTAFTER(P$2, "At ")=merged_belt_colours)*merged_months_at_rank),"")</f>
        <v/>
      </c>
      <c r="Q3480" s="18" t="str" cm="1">
        <f t="array" ref="Q3480">IF(LEN($A3480)&gt;0,SUMPRODUCT(($A3480=merged_names)*(_xlfn.TEXTAFTER(Q$2, "At ")=merged_belt_colours)*merged_months_at_rank),"")</f>
        <v/>
      </c>
      <c r="R3480" s="18" t="str" cm="1">
        <f t="array" ref="R3480">IF(LEN($A3480)&gt;0,SUMPRODUCT(($A3480=merged_names)*(_xlfn.TEXTAFTER(R$2, "At ")=merged_belt_colours)*merged_months_at_rank),"")</f>
        <v/>
      </c>
    </row>
    <row r="3481" spans="1:18" x14ac:dyDescent="0.25">
      <c r="A3481"/>
      <c r="B3481" s="15" t="str" cm="1">
        <f t="array" ref="B3481">IFERROR(IF(LEN(A3481)&gt;0, IF(SUMPRODUCT((Inactives[Key]=J3481)*(Inactives[Currently Inactive]))=1,"Inactive","Active"),""),"Active")</f>
        <v/>
      </c>
      <c r="C3481" s="16" t="str" cm="1">
        <f t="array" aca="1" ref="C3481" ca="1">IFERROR(_xlfn._xlws.FILTER(Inactives[Inactive On],(Inactives[Key]=J3481)*(Inactives[Currently Inactive]),""),"")</f>
        <v/>
      </c>
      <c r="D3481" s="16" t="str" cm="1">
        <f t="array" aca="1" ref="D3481" ca="1">IFERROR(INDEX(_xlfn.TEXTSPLIT(E3481," "),1),"")</f>
        <v/>
      </c>
      <c r="E3481" s="15" t="str" cm="1">
        <f t="array" aca="1" ref="E3481" ca="1">IFERROR(_xlfn._xlws.FILTER(merged_ranks,(merged_end_dates=DATE(9999,12,31))*(merged_names=A3481)),"")</f>
        <v/>
      </c>
      <c r="F3481" s="17" t="str">
        <f ca="1">_xlfn.XLOOKUP(J3481,Promotions[Promo Key],Promotions[Promo Date],"")</f>
        <v/>
      </c>
      <c r="G3481" s="18" t="str">
        <f t="shared" ca="1" si="227"/>
        <v/>
      </c>
      <c r="H3481" s="18" t="str">
        <f t="shared" ca="1" si="230"/>
        <v/>
      </c>
      <c r="I3481" s="17" t="str">
        <f>_xlfn.XLOOKUP(A3481,Students[Full Name],Students[Starting Rank],"")</f>
        <v/>
      </c>
      <c r="J3481" s="15" t="str">
        <f t="shared" ca="1" si="228"/>
        <v xml:space="preserve">: </v>
      </c>
      <c r="K3481" s="16" t="str">
        <f>_xlfn.XLOOKUP(A3481,Students[Full Name],Students[Start Date],"")</f>
        <v/>
      </c>
      <c r="L3481" s="18">
        <f t="shared" ca="1" si="229"/>
        <v>-1</v>
      </c>
      <c r="M3481" s="18" cm="1">
        <f t="array" aca="1" ref="M3481" ca="1">SUMPRODUCT(Inactives[Days Inactive]*(Inactives[Student]=A3481))/365</f>
        <v>0</v>
      </c>
      <c r="N3481" s="18" t="str" cm="1">
        <f t="array" ref="N3481">IF(LEN($A3481)&gt;0,SUMPRODUCT(($A3481=merged_names)*(_xlfn.TEXTAFTER(N$2, "At ")=merged_belt_colours)*merged_months_at_rank),"")</f>
        <v/>
      </c>
      <c r="O3481" s="18" t="str" cm="1">
        <f t="array" ref="O3481">IF(LEN($A3481)&gt;0,SUMPRODUCT(($A3481=merged_names)*(_xlfn.TEXTAFTER(O$2, "At ")=merged_belt_colours)*merged_months_at_rank),"")</f>
        <v/>
      </c>
      <c r="P3481" s="18" t="str" cm="1">
        <f t="array" ref="P3481">IF(LEN($A3481)&gt;0,SUMPRODUCT(($A3481=merged_names)*(_xlfn.TEXTAFTER(P$2, "At ")=merged_belt_colours)*merged_months_at_rank),"")</f>
        <v/>
      </c>
      <c r="Q3481" s="18" t="str" cm="1">
        <f t="array" ref="Q3481">IF(LEN($A3481)&gt;0,SUMPRODUCT(($A3481=merged_names)*(_xlfn.TEXTAFTER(Q$2, "At ")=merged_belt_colours)*merged_months_at_rank),"")</f>
        <v/>
      </c>
      <c r="R3481" s="18" t="str" cm="1">
        <f t="array" ref="R3481">IF(LEN($A3481)&gt;0,SUMPRODUCT(($A3481=merged_names)*(_xlfn.TEXTAFTER(R$2, "At ")=merged_belt_colours)*merged_months_at_rank),"")</f>
        <v/>
      </c>
    </row>
    <row r="3482" spans="1:18" x14ac:dyDescent="0.25">
      <c r="A3482"/>
      <c r="B3482" s="15" t="str" cm="1">
        <f t="array" ref="B3482">IFERROR(IF(LEN(A3482)&gt;0, IF(SUMPRODUCT((Inactives[Key]=J3482)*(Inactives[Currently Inactive]))=1,"Inactive","Active"),""),"Active")</f>
        <v/>
      </c>
      <c r="C3482" s="16" t="str" cm="1">
        <f t="array" aca="1" ref="C3482" ca="1">IFERROR(_xlfn._xlws.FILTER(Inactives[Inactive On],(Inactives[Key]=J3482)*(Inactives[Currently Inactive]),""),"")</f>
        <v/>
      </c>
      <c r="D3482" s="16" t="str" cm="1">
        <f t="array" aca="1" ref="D3482" ca="1">IFERROR(INDEX(_xlfn.TEXTSPLIT(E3482," "),1),"")</f>
        <v/>
      </c>
      <c r="E3482" s="15" t="str" cm="1">
        <f t="array" aca="1" ref="E3482" ca="1">IFERROR(_xlfn._xlws.FILTER(merged_ranks,(merged_end_dates=DATE(9999,12,31))*(merged_names=A3482)),"")</f>
        <v/>
      </c>
      <c r="F3482" s="17" t="str">
        <f ca="1">_xlfn.XLOOKUP(J3482,Promotions[Promo Key],Promotions[Promo Date],"")</f>
        <v/>
      </c>
      <c r="G3482" s="18" t="str">
        <f t="shared" ca="1" si="227"/>
        <v/>
      </c>
      <c r="H3482" s="18" t="str">
        <f t="shared" ca="1" si="230"/>
        <v/>
      </c>
      <c r="I3482" s="17" t="str">
        <f>_xlfn.XLOOKUP(A3482,Students[Full Name],Students[Starting Rank],"")</f>
        <v/>
      </c>
      <c r="J3482" s="15" t="str">
        <f t="shared" ca="1" si="228"/>
        <v xml:space="preserve">: </v>
      </c>
      <c r="K3482" s="16" t="str">
        <f>_xlfn.XLOOKUP(A3482,Students[Full Name],Students[Start Date],"")</f>
        <v/>
      </c>
      <c r="L3482" s="18">
        <f t="shared" ca="1" si="229"/>
        <v>-1</v>
      </c>
      <c r="M3482" s="18" cm="1">
        <f t="array" aca="1" ref="M3482" ca="1">SUMPRODUCT(Inactives[Days Inactive]*(Inactives[Student]=A3482))/365</f>
        <v>0</v>
      </c>
      <c r="N3482" s="18" t="str" cm="1">
        <f t="array" ref="N3482">IF(LEN($A3482)&gt;0,SUMPRODUCT(($A3482=merged_names)*(_xlfn.TEXTAFTER(N$2, "At ")=merged_belt_colours)*merged_months_at_rank),"")</f>
        <v/>
      </c>
      <c r="O3482" s="18" t="str" cm="1">
        <f t="array" ref="O3482">IF(LEN($A3482)&gt;0,SUMPRODUCT(($A3482=merged_names)*(_xlfn.TEXTAFTER(O$2, "At ")=merged_belt_colours)*merged_months_at_rank),"")</f>
        <v/>
      </c>
      <c r="P3482" s="18" t="str" cm="1">
        <f t="array" ref="P3482">IF(LEN($A3482)&gt;0,SUMPRODUCT(($A3482=merged_names)*(_xlfn.TEXTAFTER(P$2, "At ")=merged_belt_colours)*merged_months_at_rank),"")</f>
        <v/>
      </c>
      <c r="Q3482" s="18" t="str" cm="1">
        <f t="array" ref="Q3482">IF(LEN($A3482)&gt;0,SUMPRODUCT(($A3482=merged_names)*(_xlfn.TEXTAFTER(Q$2, "At ")=merged_belt_colours)*merged_months_at_rank),"")</f>
        <v/>
      </c>
      <c r="R3482" s="18" t="str" cm="1">
        <f t="array" ref="R3482">IF(LEN($A3482)&gt;0,SUMPRODUCT(($A3482=merged_names)*(_xlfn.TEXTAFTER(R$2, "At ")=merged_belt_colours)*merged_months_at_rank),"")</f>
        <v/>
      </c>
    </row>
    <row r="3483" spans="1:18" x14ac:dyDescent="0.25">
      <c r="A3483"/>
      <c r="B3483" s="15" t="str" cm="1">
        <f t="array" ref="B3483">IFERROR(IF(LEN(A3483)&gt;0, IF(SUMPRODUCT((Inactives[Key]=J3483)*(Inactives[Currently Inactive]))=1,"Inactive","Active"),""),"Active")</f>
        <v/>
      </c>
      <c r="C3483" s="16" t="str" cm="1">
        <f t="array" aca="1" ref="C3483" ca="1">IFERROR(_xlfn._xlws.FILTER(Inactives[Inactive On],(Inactives[Key]=J3483)*(Inactives[Currently Inactive]),""),"")</f>
        <v/>
      </c>
      <c r="D3483" s="16" t="str" cm="1">
        <f t="array" aca="1" ref="D3483" ca="1">IFERROR(INDEX(_xlfn.TEXTSPLIT(E3483," "),1),"")</f>
        <v/>
      </c>
      <c r="E3483" s="15" t="str" cm="1">
        <f t="array" aca="1" ref="E3483" ca="1">IFERROR(_xlfn._xlws.FILTER(merged_ranks,(merged_end_dates=DATE(9999,12,31))*(merged_names=A3483)),"")</f>
        <v/>
      </c>
      <c r="F3483" s="17" t="str">
        <f ca="1">_xlfn.XLOOKUP(J3483,Promotions[Promo Key],Promotions[Promo Date],"")</f>
        <v/>
      </c>
      <c r="G3483" s="18" t="str">
        <f t="shared" ca="1" si="227"/>
        <v/>
      </c>
      <c r="H3483" s="18" t="str">
        <f t="shared" ca="1" si="230"/>
        <v/>
      </c>
      <c r="I3483" s="17" t="str">
        <f>_xlfn.XLOOKUP(A3483,Students[Full Name],Students[Starting Rank],"")</f>
        <v/>
      </c>
      <c r="J3483" s="15" t="str">
        <f t="shared" ca="1" si="228"/>
        <v xml:space="preserve">: </v>
      </c>
      <c r="K3483" s="16" t="str">
        <f>_xlfn.XLOOKUP(A3483,Students[Full Name],Students[Start Date],"")</f>
        <v/>
      </c>
      <c r="L3483" s="18">
        <f t="shared" ca="1" si="229"/>
        <v>-1</v>
      </c>
      <c r="M3483" s="18" cm="1">
        <f t="array" aca="1" ref="M3483" ca="1">SUMPRODUCT(Inactives[Days Inactive]*(Inactives[Student]=A3483))/365</f>
        <v>0</v>
      </c>
      <c r="N3483" s="18" t="str" cm="1">
        <f t="array" ref="N3483">IF(LEN($A3483)&gt;0,SUMPRODUCT(($A3483=merged_names)*(_xlfn.TEXTAFTER(N$2, "At ")=merged_belt_colours)*merged_months_at_rank),"")</f>
        <v/>
      </c>
      <c r="O3483" s="18" t="str" cm="1">
        <f t="array" ref="O3483">IF(LEN($A3483)&gt;0,SUMPRODUCT(($A3483=merged_names)*(_xlfn.TEXTAFTER(O$2, "At ")=merged_belt_colours)*merged_months_at_rank),"")</f>
        <v/>
      </c>
      <c r="P3483" s="18" t="str" cm="1">
        <f t="array" ref="P3483">IF(LEN($A3483)&gt;0,SUMPRODUCT(($A3483=merged_names)*(_xlfn.TEXTAFTER(P$2, "At ")=merged_belt_colours)*merged_months_at_rank),"")</f>
        <v/>
      </c>
      <c r="Q3483" s="18" t="str" cm="1">
        <f t="array" ref="Q3483">IF(LEN($A3483)&gt;0,SUMPRODUCT(($A3483=merged_names)*(_xlfn.TEXTAFTER(Q$2, "At ")=merged_belt_colours)*merged_months_at_rank),"")</f>
        <v/>
      </c>
      <c r="R3483" s="18" t="str" cm="1">
        <f t="array" ref="R3483">IF(LEN($A3483)&gt;0,SUMPRODUCT(($A3483=merged_names)*(_xlfn.TEXTAFTER(R$2, "At ")=merged_belt_colours)*merged_months_at_rank),"")</f>
        <v/>
      </c>
    </row>
    <row r="3484" spans="1:18" x14ac:dyDescent="0.25">
      <c r="A3484"/>
      <c r="B3484" s="15" t="str" cm="1">
        <f t="array" ref="B3484">IFERROR(IF(LEN(A3484)&gt;0, IF(SUMPRODUCT((Inactives[Key]=J3484)*(Inactives[Currently Inactive]))=1,"Inactive","Active"),""),"Active")</f>
        <v/>
      </c>
      <c r="C3484" s="16" t="str" cm="1">
        <f t="array" aca="1" ref="C3484" ca="1">IFERROR(_xlfn._xlws.FILTER(Inactives[Inactive On],(Inactives[Key]=J3484)*(Inactives[Currently Inactive]),""),"")</f>
        <v/>
      </c>
      <c r="D3484" s="16" t="str" cm="1">
        <f t="array" aca="1" ref="D3484" ca="1">IFERROR(INDEX(_xlfn.TEXTSPLIT(E3484," "),1),"")</f>
        <v/>
      </c>
      <c r="E3484" s="15" t="str" cm="1">
        <f t="array" aca="1" ref="E3484" ca="1">IFERROR(_xlfn._xlws.FILTER(merged_ranks,(merged_end_dates=DATE(9999,12,31))*(merged_names=A3484)),"")</f>
        <v/>
      </c>
      <c r="F3484" s="17" t="str">
        <f ca="1">_xlfn.XLOOKUP(J3484,Promotions[Promo Key],Promotions[Promo Date],"")</f>
        <v/>
      </c>
      <c r="G3484" s="18" t="str">
        <f t="shared" ref="G3484:G3547" ca="1" si="231">IFERROR((TODAY()-F3484)/30.5, "")</f>
        <v/>
      </c>
      <c r="H3484" s="18" t="str">
        <f t="shared" ca="1" si="230"/>
        <v/>
      </c>
      <c r="I3484" s="17" t="str">
        <f>_xlfn.XLOOKUP(A3484,Students[Full Name],Students[Starting Rank],"")</f>
        <v/>
      </c>
      <c r="J3484" s="15" t="str">
        <f t="shared" ref="J3484:J3547" ca="1" si="232">A3484&amp;": "&amp;E3484</f>
        <v xml:space="preserve">: </v>
      </c>
      <c r="K3484" s="16" t="str">
        <f>_xlfn.XLOOKUP(A3484,Students[Full Name],Students[Start Date],"")</f>
        <v/>
      </c>
      <c r="L3484" s="18">
        <f t="shared" ref="L3484:L3547" ca="1" si="233">IF(LEN(C3484)&gt;0,(TODAY()-C3484)/30.5,-1)</f>
        <v>-1</v>
      </c>
      <c r="M3484" s="18" cm="1">
        <f t="array" aca="1" ref="M3484" ca="1">SUMPRODUCT(Inactives[Days Inactive]*(Inactives[Student]=A3484))/365</f>
        <v>0</v>
      </c>
      <c r="N3484" s="18" t="str" cm="1">
        <f t="array" ref="N3484">IF(LEN($A3484)&gt;0,SUMPRODUCT(($A3484=merged_names)*(_xlfn.TEXTAFTER(N$2, "At ")=merged_belt_colours)*merged_months_at_rank),"")</f>
        <v/>
      </c>
      <c r="O3484" s="18" t="str" cm="1">
        <f t="array" ref="O3484">IF(LEN($A3484)&gt;0,SUMPRODUCT(($A3484=merged_names)*(_xlfn.TEXTAFTER(O$2, "At ")=merged_belt_colours)*merged_months_at_rank),"")</f>
        <v/>
      </c>
      <c r="P3484" s="18" t="str" cm="1">
        <f t="array" ref="P3484">IF(LEN($A3484)&gt;0,SUMPRODUCT(($A3484=merged_names)*(_xlfn.TEXTAFTER(P$2, "At ")=merged_belt_colours)*merged_months_at_rank),"")</f>
        <v/>
      </c>
      <c r="Q3484" s="18" t="str" cm="1">
        <f t="array" ref="Q3484">IF(LEN($A3484)&gt;0,SUMPRODUCT(($A3484=merged_names)*(_xlfn.TEXTAFTER(Q$2, "At ")=merged_belt_colours)*merged_months_at_rank),"")</f>
        <v/>
      </c>
      <c r="R3484" s="18" t="str" cm="1">
        <f t="array" ref="R3484">IF(LEN($A3484)&gt;0,SUMPRODUCT(($A3484=merged_names)*(_xlfn.TEXTAFTER(R$2, "At ")=merged_belt_colours)*merged_months_at_rank),"")</f>
        <v/>
      </c>
    </row>
    <row r="3485" spans="1:18" x14ac:dyDescent="0.25">
      <c r="A3485"/>
      <c r="B3485" s="15" t="str" cm="1">
        <f t="array" ref="B3485">IFERROR(IF(LEN(A3485)&gt;0, IF(SUMPRODUCT((Inactives[Key]=J3485)*(Inactives[Currently Inactive]))=1,"Inactive","Active"),""),"Active")</f>
        <v/>
      </c>
      <c r="C3485" s="16" t="str" cm="1">
        <f t="array" aca="1" ref="C3485" ca="1">IFERROR(_xlfn._xlws.FILTER(Inactives[Inactive On],(Inactives[Key]=J3485)*(Inactives[Currently Inactive]),""),"")</f>
        <v/>
      </c>
      <c r="D3485" s="16" t="str" cm="1">
        <f t="array" aca="1" ref="D3485" ca="1">IFERROR(INDEX(_xlfn.TEXTSPLIT(E3485," "),1),"")</f>
        <v/>
      </c>
      <c r="E3485" s="15" t="str" cm="1">
        <f t="array" aca="1" ref="E3485" ca="1">IFERROR(_xlfn._xlws.FILTER(merged_ranks,(merged_end_dates=DATE(9999,12,31))*(merged_names=A3485)),"")</f>
        <v/>
      </c>
      <c r="F3485" s="17" t="str">
        <f ca="1">_xlfn.XLOOKUP(J3485,Promotions[Promo Key],Promotions[Promo Date],"")</f>
        <v/>
      </c>
      <c r="G3485" s="18" t="str">
        <f t="shared" ca="1" si="231"/>
        <v/>
      </c>
      <c r="H3485" s="18" t="str">
        <f t="shared" ca="1" si="230"/>
        <v/>
      </c>
      <c r="I3485" s="17" t="str">
        <f>_xlfn.XLOOKUP(A3485,Students[Full Name],Students[Starting Rank],"")</f>
        <v/>
      </c>
      <c r="J3485" s="15" t="str">
        <f t="shared" ca="1" si="232"/>
        <v xml:space="preserve">: </v>
      </c>
      <c r="K3485" s="16" t="str">
        <f>_xlfn.XLOOKUP(A3485,Students[Full Name],Students[Start Date],"")</f>
        <v/>
      </c>
      <c r="L3485" s="18">
        <f t="shared" ca="1" si="233"/>
        <v>-1</v>
      </c>
      <c r="M3485" s="18" cm="1">
        <f t="array" aca="1" ref="M3485" ca="1">SUMPRODUCT(Inactives[Days Inactive]*(Inactives[Student]=A3485))/365</f>
        <v>0</v>
      </c>
      <c r="N3485" s="18" t="str" cm="1">
        <f t="array" ref="N3485">IF(LEN($A3485)&gt;0,SUMPRODUCT(($A3485=merged_names)*(_xlfn.TEXTAFTER(N$2, "At ")=merged_belt_colours)*merged_months_at_rank),"")</f>
        <v/>
      </c>
      <c r="O3485" s="18" t="str" cm="1">
        <f t="array" ref="O3485">IF(LEN($A3485)&gt;0,SUMPRODUCT(($A3485=merged_names)*(_xlfn.TEXTAFTER(O$2, "At ")=merged_belt_colours)*merged_months_at_rank),"")</f>
        <v/>
      </c>
      <c r="P3485" s="18" t="str" cm="1">
        <f t="array" ref="P3485">IF(LEN($A3485)&gt;0,SUMPRODUCT(($A3485=merged_names)*(_xlfn.TEXTAFTER(P$2, "At ")=merged_belt_colours)*merged_months_at_rank),"")</f>
        <v/>
      </c>
      <c r="Q3485" s="18" t="str" cm="1">
        <f t="array" ref="Q3485">IF(LEN($A3485)&gt;0,SUMPRODUCT(($A3485=merged_names)*(_xlfn.TEXTAFTER(Q$2, "At ")=merged_belt_colours)*merged_months_at_rank),"")</f>
        <v/>
      </c>
      <c r="R3485" s="18" t="str" cm="1">
        <f t="array" ref="R3485">IF(LEN($A3485)&gt;0,SUMPRODUCT(($A3485=merged_names)*(_xlfn.TEXTAFTER(R$2, "At ")=merged_belt_colours)*merged_months_at_rank),"")</f>
        <v/>
      </c>
    </row>
    <row r="3486" spans="1:18" x14ac:dyDescent="0.25">
      <c r="A3486"/>
      <c r="B3486" s="15" t="str" cm="1">
        <f t="array" ref="B3486">IFERROR(IF(LEN(A3486)&gt;0, IF(SUMPRODUCT((Inactives[Key]=J3486)*(Inactives[Currently Inactive]))=1,"Inactive","Active"),""),"Active")</f>
        <v/>
      </c>
      <c r="C3486" s="16" t="str" cm="1">
        <f t="array" aca="1" ref="C3486" ca="1">IFERROR(_xlfn._xlws.FILTER(Inactives[Inactive On],(Inactives[Key]=J3486)*(Inactives[Currently Inactive]),""),"")</f>
        <v/>
      </c>
      <c r="D3486" s="16" t="str" cm="1">
        <f t="array" aca="1" ref="D3486" ca="1">IFERROR(INDEX(_xlfn.TEXTSPLIT(E3486," "),1),"")</f>
        <v/>
      </c>
      <c r="E3486" s="15" t="str" cm="1">
        <f t="array" aca="1" ref="E3486" ca="1">IFERROR(_xlfn._xlws.FILTER(merged_ranks,(merged_end_dates=DATE(9999,12,31))*(merged_names=A3486)),"")</f>
        <v/>
      </c>
      <c r="F3486" s="17" t="str">
        <f ca="1">_xlfn.XLOOKUP(J3486,Promotions[Promo Key],Promotions[Promo Date],"")</f>
        <v/>
      </c>
      <c r="G3486" s="18" t="str">
        <f t="shared" ca="1" si="231"/>
        <v/>
      </c>
      <c r="H3486" s="18" t="str">
        <f t="shared" ca="1" si="230"/>
        <v/>
      </c>
      <c r="I3486" s="17" t="str">
        <f>_xlfn.XLOOKUP(A3486,Students[Full Name],Students[Starting Rank],"")</f>
        <v/>
      </c>
      <c r="J3486" s="15" t="str">
        <f t="shared" ca="1" si="232"/>
        <v xml:space="preserve">: </v>
      </c>
      <c r="K3486" s="16" t="str">
        <f>_xlfn.XLOOKUP(A3486,Students[Full Name],Students[Start Date],"")</f>
        <v/>
      </c>
      <c r="L3486" s="18">
        <f t="shared" ca="1" si="233"/>
        <v>-1</v>
      </c>
      <c r="M3486" s="18" cm="1">
        <f t="array" aca="1" ref="M3486" ca="1">SUMPRODUCT(Inactives[Days Inactive]*(Inactives[Student]=A3486))/365</f>
        <v>0</v>
      </c>
      <c r="N3486" s="18" t="str" cm="1">
        <f t="array" ref="N3486">IF(LEN($A3486)&gt;0,SUMPRODUCT(($A3486=merged_names)*(_xlfn.TEXTAFTER(N$2, "At ")=merged_belt_colours)*merged_months_at_rank),"")</f>
        <v/>
      </c>
      <c r="O3486" s="18" t="str" cm="1">
        <f t="array" ref="O3486">IF(LEN($A3486)&gt;0,SUMPRODUCT(($A3486=merged_names)*(_xlfn.TEXTAFTER(O$2, "At ")=merged_belt_colours)*merged_months_at_rank),"")</f>
        <v/>
      </c>
      <c r="P3486" s="18" t="str" cm="1">
        <f t="array" ref="P3486">IF(LEN($A3486)&gt;0,SUMPRODUCT(($A3486=merged_names)*(_xlfn.TEXTAFTER(P$2, "At ")=merged_belt_colours)*merged_months_at_rank),"")</f>
        <v/>
      </c>
      <c r="Q3486" s="18" t="str" cm="1">
        <f t="array" ref="Q3486">IF(LEN($A3486)&gt;0,SUMPRODUCT(($A3486=merged_names)*(_xlfn.TEXTAFTER(Q$2, "At ")=merged_belt_colours)*merged_months_at_rank),"")</f>
        <v/>
      </c>
      <c r="R3486" s="18" t="str" cm="1">
        <f t="array" ref="R3486">IF(LEN($A3486)&gt;0,SUMPRODUCT(($A3486=merged_names)*(_xlfn.TEXTAFTER(R$2, "At ")=merged_belt_colours)*merged_months_at_rank),"")</f>
        <v/>
      </c>
    </row>
    <row r="3487" spans="1:18" x14ac:dyDescent="0.25">
      <c r="A3487"/>
      <c r="B3487" s="15" t="str" cm="1">
        <f t="array" ref="B3487">IFERROR(IF(LEN(A3487)&gt;0, IF(SUMPRODUCT((Inactives[Key]=J3487)*(Inactives[Currently Inactive]))=1,"Inactive","Active"),""),"Active")</f>
        <v/>
      </c>
      <c r="C3487" s="16" t="str" cm="1">
        <f t="array" aca="1" ref="C3487" ca="1">IFERROR(_xlfn._xlws.FILTER(Inactives[Inactive On],(Inactives[Key]=J3487)*(Inactives[Currently Inactive]),""),"")</f>
        <v/>
      </c>
      <c r="D3487" s="16" t="str" cm="1">
        <f t="array" aca="1" ref="D3487" ca="1">IFERROR(INDEX(_xlfn.TEXTSPLIT(E3487," "),1),"")</f>
        <v/>
      </c>
      <c r="E3487" s="15" t="str" cm="1">
        <f t="array" aca="1" ref="E3487" ca="1">IFERROR(_xlfn._xlws.FILTER(merged_ranks,(merged_end_dates=DATE(9999,12,31))*(merged_names=A3487)),"")</f>
        <v/>
      </c>
      <c r="F3487" s="17" t="str">
        <f ca="1">_xlfn.XLOOKUP(J3487,Promotions[Promo Key],Promotions[Promo Date],"")</f>
        <v/>
      </c>
      <c r="G3487" s="18" t="str">
        <f t="shared" ca="1" si="231"/>
        <v/>
      </c>
      <c r="H3487" s="18" t="str">
        <f t="shared" ca="1" si="230"/>
        <v/>
      </c>
      <c r="I3487" s="17" t="str">
        <f>_xlfn.XLOOKUP(A3487,Students[Full Name],Students[Starting Rank],"")</f>
        <v/>
      </c>
      <c r="J3487" s="15" t="str">
        <f t="shared" ca="1" si="232"/>
        <v xml:space="preserve">: </v>
      </c>
      <c r="K3487" s="16" t="str">
        <f>_xlfn.XLOOKUP(A3487,Students[Full Name],Students[Start Date],"")</f>
        <v/>
      </c>
      <c r="L3487" s="18">
        <f t="shared" ca="1" si="233"/>
        <v>-1</v>
      </c>
      <c r="M3487" s="18" cm="1">
        <f t="array" aca="1" ref="M3487" ca="1">SUMPRODUCT(Inactives[Days Inactive]*(Inactives[Student]=A3487))/365</f>
        <v>0</v>
      </c>
      <c r="N3487" s="18" t="str" cm="1">
        <f t="array" ref="N3487">IF(LEN($A3487)&gt;0,SUMPRODUCT(($A3487=merged_names)*(_xlfn.TEXTAFTER(N$2, "At ")=merged_belt_colours)*merged_months_at_rank),"")</f>
        <v/>
      </c>
      <c r="O3487" s="18" t="str" cm="1">
        <f t="array" ref="O3487">IF(LEN($A3487)&gt;0,SUMPRODUCT(($A3487=merged_names)*(_xlfn.TEXTAFTER(O$2, "At ")=merged_belt_colours)*merged_months_at_rank),"")</f>
        <v/>
      </c>
      <c r="P3487" s="18" t="str" cm="1">
        <f t="array" ref="P3487">IF(LEN($A3487)&gt;0,SUMPRODUCT(($A3487=merged_names)*(_xlfn.TEXTAFTER(P$2, "At ")=merged_belt_colours)*merged_months_at_rank),"")</f>
        <v/>
      </c>
      <c r="Q3487" s="18" t="str" cm="1">
        <f t="array" ref="Q3487">IF(LEN($A3487)&gt;0,SUMPRODUCT(($A3487=merged_names)*(_xlfn.TEXTAFTER(Q$2, "At ")=merged_belt_colours)*merged_months_at_rank),"")</f>
        <v/>
      </c>
      <c r="R3487" s="18" t="str" cm="1">
        <f t="array" ref="R3487">IF(LEN($A3487)&gt;0,SUMPRODUCT(($A3487=merged_names)*(_xlfn.TEXTAFTER(R$2, "At ")=merged_belt_colours)*merged_months_at_rank),"")</f>
        <v/>
      </c>
    </row>
    <row r="3488" spans="1:18" x14ac:dyDescent="0.25">
      <c r="A3488"/>
      <c r="B3488" s="15" t="str" cm="1">
        <f t="array" ref="B3488">IFERROR(IF(LEN(A3488)&gt;0, IF(SUMPRODUCT((Inactives[Key]=J3488)*(Inactives[Currently Inactive]))=1,"Inactive","Active"),""),"Active")</f>
        <v/>
      </c>
      <c r="C3488" s="16" t="str" cm="1">
        <f t="array" aca="1" ref="C3488" ca="1">IFERROR(_xlfn._xlws.FILTER(Inactives[Inactive On],(Inactives[Key]=J3488)*(Inactives[Currently Inactive]),""),"")</f>
        <v/>
      </c>
      <c r="D3488" s="16" t="str" cm="1">
        <f t="array" aca="1" ref="D3488" ca="1">IFERROR(INDEX(_xlfn.TEXTSPLIT(E3488," "),1),"")</f>
        <v/>
      </c>
      <c r="E3488" s="15" t="str" cm="1">
        <f t="array" aca="1" ref="E3488" ca="1">IFERROR(_xlfn._xlws.FILTER(merged_ranks,(merged_end_dates=DATE(9999,12,31))*(merged_names=A3488)),"")</f>
        <v/>
      </c>
      <c r="F3488" s="17" t="str">
        <f ca="1">_xlfn.XLOOKUP(J3488,Promotions[Promo Key],Promotions[Promo Date],"")</f>
        <v/>
      </c>
      <c r="G3488" s="18" t="str">
        <f t="shared" ca="1" si="231"/>
        <v/>
      </c>
      <c r="H3488" s="18" t="str">
        <f t="shared" ca="1" si="230"/>
        <v/>
      </c>
      <c r="I3488" s="17" t="str">
        <f>_xlfn.XLOOKUP(A3488,Students[Full Name],Students[Starting Rank],"")</f>
        <v/>
      </c>
      <c r="J3488" s="15" t="str">
        <f t="shared" ca="1" si="232"/>
        <v xml:space="preserve">: </v>
      </c>
      <c r="K3488" s="16" t="str">
        <f>_xlfn.XLOOKUP(A3488,Students[Full Name],Students[Start Date],"")</f>
        <v/>
      </c>
      <c r="L3488" s="18">
        <f t="shared" ca="1" si="233"/>
        <v>-1</v>
      </c>
      <c r="M3488" s="18" cm="1">
        <f t="array" aca="1" ref="M3488" ca="1">SUMPRODUCT(Inactives[Days Inactive]*(Inactives[Student]=A3488))/365</f>
        <v>0</v>
      </c>
      <c r="N3488" s="18" t="str" cm="1">
        <f t="array" ref="N3488">IF(LEN($A3488)&gt;0,SUMPRODUCT(($A3488=merged_names)*(_xlfn.TEXTAFTER(N$2, "At ")=merged_belt_colours)*merged_months_at_rank),"")</f>
        <v/>
      </c>
      <c r="O3488" s="18" t="str" cm="1">
        <f t="array" ref="O3488">IF(LEN($A3488)&gt;0,SUMPRODUCT(($A3488=merged_names)*(_xlfn.TEXTAFTER(O$2, "At ")=merged_belt_colours)*merged_months_at_rank),"")</f>
        <v/>
      </c>
      <c r="P3488" s="18" t="str" cm="1">
        <f t="array" ref="P3488">IF(LEN($A3488)&gt;0,SUMPRODUCT(($A3488=merged_names)*(_xlfn.TEXTAFTER(P$2, "At ")=merged_belt_colours)*merged_months_at_rank),"")</f>
        <v/>
      </c>
      <c r="Q3488" s="18" t="str" cm="1">
        <f t="array" ref="Q3488">IF(LEN($A3488)&gt;0,SUMPRODUCT(($A3488=merged_names)*(_xlfn.TEXTAFTER(Q$2, "At ")=merged_belt_colours)*merged_months_at_rank),"")</f>
        <v/>
      </c>
      <c r="R3488" s="18" t="str" cm="1">
        <f t="array" ref="R3488">IF(LEN($A3488)&gt;0,SUMPRODUCT(($A3488=merged_names)*(_xlfn.TEXTAFTER(R$2, "At ")=merged_belt_colours)*merged_months_at_rank),"")</f>
        <v/>
      </c>
    </row>
    <row r="3489" spans="1:18" x14ac:dyDescent="0.25">
      <c r="A3489"/>
      <c r="B3489" s="15" t="str" cm="1">
        <f t="array" ref="B3489">IFERROR(IF(LEN(A3489)&gt;0, IF(SUMPRODUCT((Inactives[Key]=J3489)*(Inactives[Currently Inactive]))=1,"Inactive","Active"),""),"Active")</f>
        <v/>
      </c>
      <c r="C3489" s="16" t="str" cm="1">
        <f t="array" aca="1" ref="C3489" ca="1">IFERROR(_xlfn._xlws.FILTER(Inactives[Inactive On],(Inactives[Key]=J3489)*(Inactives[Currently Inactive]),""),"")</f>
        <v/>
      </c>
      <c r="D3489" s="16" t="str" cm="1">
        <f t="array" aca="1" ref="D3489" ca="1">IFERROR(INDEX(_xlfn.TEXTSPLIT(E3489," "),1),"")</f>
        <v/>
      </c>
      <c r="E3489" s="15" t="str" cm="1">
        <f t="array" aca="1" ref="E3489" ca="1">IFERROR(_xlfn._xlws.FILTER(merged_ranks,(merged_end_dates=DATE(9999,12,31))*(merged_names=A3489)),"")</f>
        <v/>
      </c>
      <c r="F3489" s="17" t="str">
        <f ca="1">_xlfn.XLOOKUP(J3489,Promotions[Promo Key],Promotions[Promo Date],"")</f>
        <v/>
      </c>
      <c r="G3489" s="18" t="str">
        <f t="shared" ca="1" si="231"/>
        <v/>
      </c>
      <c r="H3489" s="18" t="str">
        <f t="shared" ca="1" si="230"/>
        <v/>
      </c>
      <c r="I3489" s="17" t="str">
        <f>_xlfn.XLOOKUP(A3489,Students[Full Name],Students[Starting Rank],"")</f>
        <v/>
      </c>
      <c r="J3489" s="15" t="str">
        <f t="shared" ca="1" si="232"/>
        <v xml:space="preserve">: </v>
      </c>
      <c r="K3489" s="16" t="str">
        <f>_xlfn.XLOOKUP(A3489,Students[Full Name],Students[Start Date],"")</f>
        <v/>
      </c>
      <c r="L3489" s="18">
        <f t="shared" ca="1" si="233"/>
        <v>-1</v>
      </c>
      <c r="M3489" s="18" cm="1">
        <f t="array" aca="1" ref="M3489" ca="1">SUMPRODUCT(Inactives[Days Inactive]*(Inactives[Student]=A3489))/365</f>
        <v>0</v>
      </c>
      <c r="N3489" s="18" t="str" cm="1">
        <f t="array" ref="N3489">IF(LEN($A3489)&gt;0,SUMPRODUCT(($A3489=merged_names)*(_xlfn.TEXTAFTER(N$2, "At ")=merged_belt_colours)*merged_months_at_rank),"")</f>
        <v/>
      </c>
      <c r="O3489" s="18" t="str" cm="1">
        <f t="array" ref="O3489">IF(LEN($A3489)&gt;0,SUMPRODUCT(($A3489=merged_names)*(_xlfn.TEXTAFTER(O$2, "At ")=merged_belt_colours)*merged_months_at_rank),"")</f>
        <v/>
      </c>
      <c r="P3489" s="18" t="str" cm="1">
        <f t="array" ref="P3489">IF(LEN($A3489)&gt;0,SUMPRODUCT(($A3489=merged_names)*(_xlfn.TEXTAFTER(P$2, "At ")=merged_belt_colours)*merged_months_at_rank),"")</f>
        <v/>
      </c>
      <c r="Q3489" s="18" t="str" cm="1">
        <f t="array" ref="Q3489">IF(LEN($A3489)&gt;0,SUMPRODUCT(($A3489=merged_names)*(_xlfn.TEXTAFTER(Q$2, "At ")=merged_belt_colours)*merged_months_at_rank),"")</f>
        <v/>
      </c>
      <c r="R3489" s="18" t="str" cm="1">
        <f t="array" ref="R3489">IF(LEN($A3489)&gt;0,SUMPRODUCT(($A3489=merged_names)*(_xlfn.TEXTAFTER(R$2, "At ")=merged_belt_colours)*merged_months_at_rank),"")</f>
        <v/>
      </c>
    </row>
    <row r="3490" spans="1:18" x14ac:dyDescent="0.25">
      <c r="A3490"/>
      <c r="B3490" s="15" t="str" cm="1">
        <f t="array" ref="B3490">IFERROR(IF(LEN(A3490)&gt;0, IF(SUMPRODUCT((Inactives[Key]=J3490)*(Inactives[Currently Inactive]))=1,"Inactive","Active"),""),"Active")</f>
        <v/>
      </c>
      <c r="C3490" s="16" t="str" cm="1">
        <f t="array" aca="1" ref="C3490" ca="1">IFERROR(_xlfn._xlws.FILTER(Inactives[Inactive On],(Inactives[Key]=J3490)*(Inactives[Currently Inactive]),""),"")</f>
        <v/>
      </c>
      <c r="D3490" s="16" t="str" cm="1">
        <f t="array" aca="1" ref="D3490" ca="1">IFERROR(INDEX(_xlfn.TEXTSPLIT(E3490," "),1),"")</f>
        <v/>
      </c>
      <c r="E3490" s="15" t="str" cm="1">
        <f t="array" aca="1" ref="E3490" ca="1">IFERROR(_xlfn._xlws.FILTER(merged_ranks,(merged_end_dates=DATE(9999,12,31))*(merged_names=A3490)),"")</f>
        <v/>
      </c>
      <c r="F3490" s="17" t="str">
        <f ca="1">_xlfn.XLOOKUP(J3490,Promotions[Promo Key],Promotions[Promo Date],"")</f>
        <v/>
      </c>
      <c r="G3490" s="18" t="str">
        <f t="shared" ca="1" si="231"/>
        <v/>
      </c>
      <c r="H3490" s="18" t="str">
        <f t="shared" ca="1" si="230"/>
        <v/>
      </c>
      <c r="I3490" s="17" t="str">
        <f>_xlfn.XLOOKUP(A3490,Students[Full Name],Students[Starting Rank],"")</f>
        <v/>
      </c>
      <c r="J3490" s="15" t="str">
        <f t="shared" ca="1" si="232"/>
        <v xml:space="preserve">: </v>
      </c>
      <c r="K3490" s="16" t="str">
        <f>_xlfn.XLOOKUP(A3490,Students[Full Name],Students[Start Date],"")</f>
        <v/>
      </c>
      <c r="L3490" s="18">
        <f t="shared" ca="1" si="233"/>
        <v>-1</v>
      </c>
      <c r="M3490" s="18" cm="1">
        <f t="array" aca="1" ref="M3490" ca="1">SUMPRODUCT(Inactives[Days Inactive]*(Inactives[Student]=A3490))/365</f>
        <v>0</v>
      </c>
      <c r="N3490" s="18" t="str" cm="1">
        <f t="array" ref="N3490">IF(LEN($A3490)&gt;0,SUMPRODUCT(($A3490=merged_names)*(_xlfn.TEXTAFTER(N$2, "At ")=merged_belt_colours)*merged_months_at_rank),"")</f>
        <v/>
      </c>
      <c r="O3490" s="18" t="str" cm="1">
        <f t="array" ref="O3490">IF(LEN($A3490)&gt;0,SUMPRODUCT(($A3490=merged_names)*(_xlfn.TEXTAFTER(O$2, "At ")=merged_belt_colours)*merged_months_at_rank),"")</f>
        <v/>
      </c>
      <c r="P3490" s="18" t="str" cm="1">
        <f t="array" ref="P3490">IF(LEN($A3490)&gt;0,SUMPRODUCT(($A3490=merged_names)*(_xlfn.TEXTAFTER(P$2, "At ")=merged_belt_colours)*merged_months_at_rank),"")</f>
        <v/>
      </c>
      <c r="Q3490" s="18" t="str" cm="1">
        <f t="array" ref="Q3490">IF(LEN($A3490)&gt;0,SUMPRODUCT(($A3490=merged_names)*(_xlfn.TEXTAFTER(Q$2, "At ")=merged_belt_colours)*merged_months_at_rank),"")</f>
        <v/>
      </c>
      <c r="R3490" s="18" t="str" cm="1">
        <f t="array" ref="R3490">IF(LEN($A3490)&gt;0,SUMPRODUCT(($A3490=merged_names)*(_xlfn.TEXTAFTER(R$2, "At ")=merged_belt_colours)*merged_months_at_rank),"")</f>
        <v/>
      </c>
    </row>
    <row r="3491" spans="1:18" x14ac:dyDescent="0.25">
      <c r="A3491"/>
      <c r="B3491" s="15" t="str" cm="1">
        <f t="array" ref="B3491">IFERROR(IF(LEN(A3491)&gt;0, IF(SUMPRODUCT((Inactives[Key]=J3491)*(Inactives[Currently Inactive]))=1,"Inactive","Active"),""),"Active")</f>
        <v/>
      </c>
      <c r="C3491" s="16" t="str" cm="1">
        <f t="array" aca="1" ref="C3491" ca="1">IFERROR(_xlfn._xlws.FILTER(Inactives[Inactive On],(Inactives[Key]=J3491)*(Inactives[Currently Inactive]),""),"")</f>
        <v/>
      </c>
      <c r="D3491" s="16" t="str" cm="1">
        <f t="array" aca="1" ref="D3491" ca="1">IFERROR(INDEX(_xlfn.TEXTSPLIT(E3491," "),1),"")</f>
        <v/>
      </c>
      <c r="E3491" s="15" t="str" cm="1">
        <f t="array" aca="1" ref="E3491" ca="1">IFERROR(_xlfn._xlws.FILTER(merged_ranks,(merged_end_dates=DATE(9999,12,31))*(merged_names=A3491)),"")</f>
        <v/>
      </c>
      <c r="F3491" s="17" t="str">
        <f ca="1">_xlfn.XLOOKUP(J3491,Promotions[Promo Key],Promotions[Promo Date],"")</f>
        <v/>
      </c>
      <c r="G3491" s="18" t="str">
        <f t="shared" ca="1" si="231"/>
        <v/>
      </c>
      <c r="H3491" s="18" t="str">
        <f t="shared" ca="1" si="230"/>
        <v/>
      </c>
      <c r="I3491" s="17" t="str">
        <f>_xlfn.XLOOKUP(A3491,Students[Full Name],Students[Starting Rank],"")</f>
        <v/>
      </c>
      <c r="J3491" s="15" t="str">
        <f t="shared" ca="1" si="232"/>
        <v xml:space="preserve">: </v>
      </c>
      <c r="K3491" s="16" t="str">
        <f>_xlfn.XLOOKUP(A3491,Students[Full Name],Students[Start Date],"")</f>
        <v/>
      </c>
      <c r="L3491" s="18">
        <f t="shared" ca="1" si="233"/>
        <v>-1</v>
      </c>
      <c r="M3491" s="18" cm="1">
        <f t="array" aca="1" ref="M3491" ca="1">SUMPRODUCT(Inactives[Days Inactive]*(Inactives[Student]=A3491))/365</f>
        <v>0</v>
      </c>
      <c r="N3491" s="18" t="str" cm="1">
        <f t="array" ref="N3491">IF(LEN($A3491)&gt;0,SUMPRODUCT(($A3491=merged_names)*(_xlfn.TEXTAFTER(N$2, "At ")=merged_belt_colours)*merged_months_at_rank),"")</f>
        <v/>
      </c>
      <c r="O3491" s="18" t="str" cm="1">
        <f t="array" ref="O3491">IF(LEN($A3491)&gt;0,SUMPRODUCT(($A3491=merged_names)*(_xlfn.TEXTAFTER(O$2, "At ")=merged_belt_colours)*merged_months_at_rank),"")</f>
        <v/>
      </c>
      <c r="P3491" s="18" t="str" cm="1">
        <f t="array" ref="P3491">IF(LEN($A3491)&gt;0,SUMPRODUCT(($A3491=merged_names)*(_xlfn.TEXTAFTER(P$2, "At ")=merged_belt_colours)*merged_months_at_rank),"")</f>
        <v/>
      </c>
      <c r="Q3491" s="18" t="str" cm="1">
        <f t="array" ref="Q3491">IF(LEN($A3491)&gt;0,SUMPRODUCT(($A3491=merged_names)*(_xlfn.TEXTAFTER(Q$2, "At ")=merged_belt_colours)*merged_months_at_rank),"")</f>
        <v/>
      </c>
      <c r="R3491" s="18" t="str" cm="1">
        <f t="array" ref="R3491">IF(LEN($A3491)&gt;0,SUMPRODUCT(($A3491=merged_names)*(_xlfn.TEXTAFTER(R$2, "At ")=merged_belt_colours)*merged_months_at_rank),"")</f>
        <v/>
      </c>
    </row>
    <row r="3492" spans="1:18" x14ac:dyDescent="0.25">
      <c r="A3492"/>
      <c r="B3492" s="15" t="str" cm="1">
        <f t="array" ref="B3492">IFERROR(IF(LEN(A3492)&gt;0, IF(SUMPRODUCT((Inactives[Key]=J3492)*(Inactives[Currently Inactive]))=1,"Inactive","Active"),""),"Active")</f>
        <v/>
      </c>
      <c r="C3492" s="16" t="str" cm="1">
        <f t="array" aca="1" ref="C3492" ca="1">IFERROR(_xlfn._xlws.FILTER(Inactives[Inactive On],(Inactives[Key]=J3492)*(Inactives[Currently Inactive]),""),"")</f>
        <v/>
      </c>
      <c r="D3492" s="16" t="str" cm="1">
        <f t="array" aca="1" ref="D3492" ca="1">IFERROR(INDEX(_xlfn.TEXTSPLIT(E3492," "),1),"")</f>
        <v/>
      </c>
      <c r="E3492" s="15" t="str" cm="1">
        <f t="array" aca="1" ref="E3492" ca="1">IFERROR(_xlfn._xlws.FILTER(merged_ranks,(merged_end_dates=DATE(9999,12,31))*(merged_names=A3492)),"")</f>
        <v/>
      </c>
      <c r="F3492" s="17" t="str">
        <f ca="1">_xlfn.XLOOKUP(J3492,Promotions[Promo Key],Promotions[Promo Date],"")</f>
        <v/>
      </c>
      <c r="G3492" s="18" t="str">
        <f t="shared" ca="1" si="231"/>
        <v/>
      </c>
      <c r="H3492" s="18" t="str">
        <f t="shared" ca="1" si="230"/>
        <v/>
      </c>
      <c r="I3492" s="17" t="str">
        <f>_xlfn.XLOOKUP(A3492,Students[Full Name],Students[Starting Rank],"")</f>
        <v/>
      </c>
      <c r="J3492" s="15" t="str">
        <f t="shared" ca="1" si="232"/>
        <v xml:space="preserve">: </v>
      </c>
      <c r="K3492" s="16" t="str">
        <f>_xlfn.XLOOKUP(A3492,Students[Full Name],Students[Start Date],"")</f>
        <v/>
      </c>
      <c r="L3492" s="18">
        <f t="shared" ca="1" si="233"/>
        <v>-1</v>
      </c>
      <c r="M3492" s="18" cm="1">
        <f t="array" aca="1" ref="M3492" ca="1">SUMPRODUCT(Inactives[Days Inactive]*(Inactives[Student]=A3492))/365</f>
        <v>0</v>
      </c>
      <c r="N3492" s="18" t="str" cm="1">
        <f t="array" ref="N3492">IF(LEN($A3492)&gt;0,SUMPRODUCT(($A3492=merged_names)*(_xlfn.TEXTAFTER(N$2, "At ")=merged_belt_colours)*merged_months_at_rank),"")</f>
        <v/>
      </c>
      <c r="O3492" s="18" t="str" cm="1">
        <f t="array" ref="O3492">IF(LEN($A3492)&gt;0,SUMPRODUCT(($A3492=merged_names)*(_xlfn.TEXTAFTER(O$2, "At ")=merged_belt_colours)*merged_months_at_rank),"")</f>
        <v/>
      </c>
      <c r="P3492" s="18" t="str" cm="1">
        <f t="array" ref="P3492">IF(LEN($A3492)&gt;0,SUMPRODUCT(($A3492=merged_names)*(_xlfn.TEXTAFTER(P$2, "At ")=merged_belt_colours)*merged_months_at_rank),"")</f>
        <v/>
      </c>
      <c r="Q3492" s="18" t="str" cm="1">
        <f t="array" ref="Q3492">IF(LEN($A3492)&gt;0,SUMPRODUCT(($A3492=merged_names)*(_xlfn.TEXTAFTER(Q$2, "At ")=merged_belt_colours)*merged_months_at_rank),"")</f>
        <v/>
      </c>
      <c r="R3492" s="18" t="str" cm="1">
        <f t="array" ref="R3492">IF(LEN($A3492)&gt;0,SUMPRODUCT(($A3492=merged_names)*(_xlfn.TEXTAFTER(R$2, "At ")=merged_belt_colours)*merged_months_at_rank),"")</f>
        <v/>
      </c>
    </row>
    <row r="3493" spans="1:18" x14ac:dyDescent="0.25">
      <c r="A3493"/>
      <c r="B3493" s="15" t="str" cm="1">
        <f t="array" ref="B3493">IFERROR(IF(LEN(A3493)&gt;0, IF(SUMPRODUCT((Inactives[Key]=J3493)*(Inactives[Currently Inactive]))=1,"Inactive","Active"),""),"Active")</f>
        <v/>
      </c>
      <c r="C3493" s="16" t="str" cm="1">
        <f t="array" aca="1" ref="C3493" ca="1">IFERROR(_xlfn._xlws.FILTER(Inactives[Inactive On],(Inactives[Key]=J3493)*(Inactives[Currently Inactive]),""),"")</f>
        <v/>
      </c>
      <c r="D3493" s="16" t="str" cm="1">
        <f t="array" aca="1" ref="D3493" ca="1">IFERROR(INDEX(_xlfn.TEXTSPLIT(E3493," "),1),"")</f>
        <v/>
      </c>
      <c r="E3493" s="15" t="str" cm="1">
        <f t="array" aca="1" ref="E3493" ca="1">IFERROR(_xlfn._xlws.FILTER(merged_ranks,(merged_end_dates=DATE(9999,12,31))*(merged_names=A3493)),"")</f>
        <v/>
      </c>
      <c r="F3493" s="17" t="str">
        <f ca="1">_xlfn.XLOOKUP(J3493,Promotions[Promo Key],Promotions[Promo Date],"")</f>
        <v/>
      </c>
      <c r="G3493" s="18" t="str">
        <f t="shared" ca="1" si="231"/>
        <v/>
      </c>
      <c r="H3493" s="18" t="str">
        <f t="shared" ca="1" si="230"/>
        <v/>
      </c>
      <c r="I3493" s="17" t="str">
        <f>_xlfn.XLOOKUP(A3493,Students[Full Name],Students[Starting Rank],"")</f>
        <v/>
      </c>
      <c r="J3493" s="15" t="str">
        <f t="shared" ca="1" si="232"/>
        <v xml:space="preserve">: </v>
      </c>
      <c r="K3493" s="16" t="str">
        <f>_xlfn.XLOOKUP(A3493,Students[Full Name],Students[Start Date],"")</f>
        <v/>
      </c>
      <c r="L3493" s="18">
        <f t="shared" ca="1" si="233"/>
        <v>-1</v>
      </c>
      <c r="M3493" s="18" cm="1">
        <f t="array" aca="1" ref="M3493" ca="1">SUMPRODUCT(Inactives[Days Inactive]*(Inactives[Student]=A3493))/365</f>
        <v>0</v>
      </c>
      <c r="N3493" s="18" t="str" cm="1">
        <f t="array" ref="N3493">IF(LEN($A3493)&gt;0,SUMPRODUCT(($A3493=merged_names)*(_xlfn.TEXTAFTER(N$2, "At ")=merged_belt_colours)*merged_months_at_rank),"")</f>
        <v/>
      </c>
      <c r="O3493" s="18" t="str" cm="1">
        <f t="array" ref="O3493">IF(LEN($A3493)&gt;0,SUMPRODUCT(($A3493=merged_names)*(_xlfn.TEXTAFTER(O$2, "At ")=merged_belt_colours)*merged_months_at_rank),"")</f>
        <v/>
      </c>
      <c r="P3493" s="18" t="str" cm="1">
        <f t="array" ref="P3493">IF(LEN($A3493)&gt;0,SUMPRODUCT(($A3493=merged_names)*(_xlfn.TEXTAFTER(P$2, "At ")=merged_belt_colours)*merged_months_at_rank),"")</f>
        <v/>
      </c>
      <c r="Q3493" s="18" t="str" cm="1">
        <f t="array" ref="Q3493">IF(LEN($A3493)&gt;0,SUMPRODUCT(($A3493=merged_names)*(_xlfn.TEXTAFTER(Q$2, "At ")=merged_belt_colours)*merged_months_at_rank),"")</f>
        <v/>
      </c>
      <c r="R3493" s="18" t="str" cm="1">
        <f t="array" ref="R3493">IF(LEN($A3493)&gt;0,SUMPRODUCT(($A3493=merged_names)*(_xlfn.TEXTAFTER(R$2, "At ")=merged_belt_colours)*merged_months_at_rank),"")</f>
        <v/>
      </c>
    </row>
    <row r="3494" spans="1:18" x14ac:dyDescent="0.25">
      <c r="A3494"/>
      <c r="B3494" s="15" t="str" cm="1">
        <f t="array" ref="B3494">IFERROR(IF(LEN(A3494)&gt;0, IF(SUMPRODUCT((Inactives[Key]=J3494)*(Inactives[Currently Inactive]))=1,"Inactive","Active"),""),"Active")</f>
        <v/>
      </c>
      <c r="C3494" s="16" t="str" cm="1">
        <f t="array" aca="1" ref="C3494" ca="1">IFERROR(_xlfn._xlws.FILTER(Inactives[Inactive On],(Inactives[Key]=J3494)*(Inactives[Currently Inactive]),""),"")</f>
        <v/>
      </c>
      <c r="D3494" s="16" t="str" cm="1">
        <f t="array" aca="1" ref="D3494" ca="1">IFERROR(INDEX(_xlfn.TEXTSPLIT(E3494," "),1),"")</f>
        <v/>
      </c>
      <c r="E3494" s="15" t="str" cm="1">
        <f t="array" aca="1" ref="E3494" ca="1">IFERROR(_xlfn._xlws.FILTER(merged_ranks,(merged_end_dates=DATE(9999,12,31))*(merged_names=A3494)),"")</f>
        <v/>
      </c>
      <c r="F3494" s="17" t="str">
        <f ca="1">_xlfn.XLOOKUP(J3494,Promotions[Promo Key],Promotions[Promo Date],"")</f>
        <v/>
      </c>
      <c r="G3494" s="18" t="str">
        <f t="shared" ca="1" si="231"/>
        <v/>
      </c>
      <c r="H3494" s="18" t="str">
        <f t="shared" ca="1" si="230"/>
        <v/>
      </c>
      <c r="I3494" s="17" t="str">
        <f>_xlfn.XLOOKUP(A3494,Students[Full Name],Students[Starting Rank],"")</f>
        <v/>
      </c>
      <c r="J3494" s="15" t="str">
        <f t="shared" ca="1" si="232"/>
        <v xml:space="preserve">: </v>
      </c>
      <c r="K3494" s="16" t="str">
        <f>_xlfn.XLOOKUP(A3494,Students[Full Name],Students[Start Date],"")</f>
        <v/>
      </c>
      <c r="L3494" s="18">
        <f t="shared" ca="1" si="233"/>
        <v>-1</v>
      </c>
      <c r="M3494" s="18" cm="1">
        <f t="array" aca="1" ref="M3494" ca="1">SUMPRODUCT(Inactives[Days Inactive]*(Inactives[Student]=A3494))/365</f>
        <v>0</v>
      </c>
      <c r="N3494" s="18" t="str" cm="1">
        <f t="array" ref="N3494">IF(LEN($A3494)&gt;0,SUMPRODUCT(($A3494=merged_names)*(_xlfn.TEXTAFTER(N$2, "At ")=merged_belt_colours)*merged_months_at_rank),"")</f>
        <v/>
      </c>
      <c r="O3494" s="18" t="str" cm="1">
        <f t="array" ref="O3494">IF(LEN($A3494)&gt;0,SUMPRODUCT(($A3494=merged_names)*(_xlfn.TEXTAFTER(O$2, "At ")=merged_belt_colours)*merged_months_at_rank),"")</f>
        <v/>
      </c>
      <c r="P3494" s="18" t="str" cm="1">
        <f t="array" ref="P3494">IF(LEN($A3494)&gt;0,SUMPRODUCT(($A3494=merged_names)*(_xlfn.TEXTAFTER(P$2, "At ")=merged_belt_colours)*merged_months_at_rank),"")</f>
        <v/>
      </c>
      <c r="Q3494" s="18" t="str" cm="1">
        <f t="array" ref="Q3494">IF(LEN($A3494)&gt;0,SUMPRODUCT(($A3494=merged_names)*(_xlfn.TEXTAFTER(Q$2, "At ")=merged_belt_colours)*merged_months_at_rank),"")</f>
        <v/>
      </c>
      <c r="R3494" s="18" t="str" cm="1">
        <f t="array" ref="R3494">IF(LEN($A3494)&gt;0,SUMPRODUCT(($A3494=merged_names)*(_xlfn.TEXTAFTER(R$2, "At ")=merged_belt_colours)*merged_months_at_rank),"")</f>
        <v/>
      </c>
    </row>
    <row r="3495" spans="1:18" x14ac:dyDescent="0.25">
      <c r="A3495"/>
      <c r="B3495" s="15" t="str" cm="1">
        <f t="array" ref="B3495">IFERROR(IF(LEN(A3495)&gt;0, IF(SUMPRODUCT((Inactives[Key]=J3495)*(Inactives[Currently Inactive]))=1,"Inactive","Active"),""),"Active")</f>
        <v/>
      </c>
      <c r="C3495" s="16" t="str" cm="1">
        <f t="array" aca="1" ref="C3495" ca="1">IFERROR(_xlfn._xlws.FILTER(Inactives[Inactive On],(Inactives[Key]=J3495)*(Inactives[Currently Inactive]),""),"")</f>
        <v/>
      </c>
      <c r="D3495" s="16" t="str" cm="1">
        <f t="array" aca="1" ref="D3495" ca="1">IFERROR(INDEX(_xlfn.TEXTSPLIT(E3495," "),1),"")</f>
        <v/>
      </c>
      <c r="E3495" s="15" t="str" cm="1">
        <f t="array" aca="1" ref="E3495" ca="1">IFERROR(_xlfn._xlws.FILTER(merged_ranks,(merged_end_dates=DATE(9999,12,31))*(merged_names=A3495)),"")</f>
        <v/>
      </c>
      <c r="F3495" s="17" t="str">
        <f ca="1">_xlfn.XLOOKUP(J3495,Promotions[Promo Key],Promotions[Promo Date],"")</f>
        <v/>
      </c>
      <c r="G3495" s="18" t="str">
        <f t="shared" ca="1" si="231"/>
        <v/>
      </c>
      <c r="H3495" s="18" t="str">
        <f t="shared" ca="1" si="230"/>
        <v/>
      </c>
      <c r="I3495" s="17" t="str">
        <f>_xlfn.XLOOKUP(A3495,Students[Full Name],Students[Starting Rank],"")</f>
        <v/>
      </c>
      <c r="J3495" s="15" t="str">
        <f t="shared" ca="1" si="232"/>
        <v xml:space="preserve">: </v>
      </c>
      <c r="K3495" s="16" t="str">
        <f>_xlfn.XLOOKUP(A3495,Students[Full Name],Students[Start Date],"")</f>
        <v/>
      </c>
      <c r="L3495" s="18">
        <f t="shared" ca="1" si="233"/>
        <v>-1</v>
      </c>
      <c r="M3495" s="18" cm="1">
        <f t="array" aca="1" ref="M3495" ca="1">SUMPRODUCT(Inactives[Days Inactive]*(Inactives[Student]=A3495))/365</f>
        <v>0</v>
      </c>
      <c r="N3495" s="18" t="str" cm="1">
        <f t="array" ref="N3495">IF(LEN($A3495)&gt;0,SUMPRODUCT(($A3495=merged_names)*(_xlfn.TEXTAFTER(N$2, "At ")=merged_belt_colours)*merged_months_at_rank),"")</f>
        <v/>
      </c>
      <c r="O3495" s="18" t="str" cm="1">
        <f t="array" ref="O3495">IF(LEN($A3495)&gt;0,SUMPRODUCT(($A3495=merged_names)*(_xlfn.TEXTAFTER(O$2, "At ")=merged_belt_colours)*merged_months_at_rank),"")</f>
        <v/>
      </c>
      <c r="P3495" s="18" t="str" cm="1">
        <f t="array" ref="P3495">IF(LEN($A3495)&gt;0,SUMPRODUCT(($A3495=merged_names)*(_xlfn.TEXTAFTER(P$2, "At ")=merged_belt_colours)*merged_months_at_rank),"")</f>
        <v/>
      </c>
      <c r="Q3495" s="18" t="str" cm="1">
        <f t="array" ref="Q3495">IF(LEN($A3495)&gt;0,SUMPRODUCT(($A3495=merged_names)*(_xlfn.TEXTAFTER(Q$2, "At ")=merged_belt_colours)*merged_months_at_rank),"")</f>
        <v/>
      </c>
      <c r="R3495" s="18" t="str" cm="1">
        <f t="array" ref="R3495">IF(LEN($A3495)&gt;0,SUMPRODUCT(($A3495=merged_names)*(_xlfn.TEXTAFTER(R$2, "At ")=merged_belt_colours)*merged_months_at_rank),"")</f>
        <v/>
      </c>
    </row>
    <row r="3496" spans="1:18" x14ac:dyDescent="0.25">
      <c r="A3496"/>
      <c r="B3496" s="15" t="str" cm="1">
        <f t="array" ref="B3496">IFERROR(IF(LEN(A3496)&gt;0, IF(SUMPRODUCT((Inactives[Key]=J3496)*(Inactives[Currently Inactive]))=1,"Inactive","Active"),""),"Active")</f>
        <v/>
      </c>
      <c r="C3496" s="16" t="str" cm="1">
        <f t="array" aca="1" ref="C3496" ca="1">IFERROR(_xlfn._xlws.FILTER(Inactives[Inactive On],(Inactives[Key]=J3496)*(Inactives[Currently Inactive]),""),"")</f>
        <v/>
      </c>
      <c r="D3496" s="16" t="str" cm="1">
        <f t="array" aca="1" ref="D3496" ca="1">IFERROR(INDEX(_xlfn.TEXTSPLIT(E3496," "),1),"")</f>
        <v/>
      </c>
      <c r="E3496" s="15" t="str" cm="1">
        <f t="array" aca="1" ref="E3496" ca="1">IFERROR(_xlfn._xlws.FILTER(merged_ranks,(merged_end_dates=DATE(9999,12,31))*(merged_names=A3496)),"")</f>
        <v/>
      </c>
      <c r="F3496" s="17" t="str">
        <f ca="1">_xlfn.XLOOKUP(J3496,Promotions[Promo Key],Promotions[Promo Date],"")</f>
        <v/>
      </c>
      <c r="G3496" s="18" t="str">
        <f t="shared" ca="1" si="231"/>
        <v/>
      </c>
      <c r="H3496" s="18" t="str">
        <f t="shared" ca="1" si="230"/>
        <v/>
      </c>
      <c r="I3496" s="17" t="str">
        <f>_xlfn.XLOOKUP(A3496,Students[Full Name],Students[Starting Rank],"")</f>
        <v/>
      </c>
      <c r="J3496" s="15" t="str">
        <f t="shared" ca="1" si="232"/>
        <v xml:space="preserve">: </v>
      </c>
      <c r="K3496" s="16" t="str">
        <f>_xlfn.XLOOKUP(A3496,Students[Full Name],Students[Start Date],"")</f>
        <v/>
      </c>
      <c r="L3496" s="18">
        <f t="shared" ca="1" si="233"/>
        <v>-1</v>
      </c>
      <c r="M3496" s="18" cm="1">
        <f t="array" aca="1" ref="M3496" ca="1">SUMPRODUCT(Inactives[Days Inactive]*(Inactives[Student]=A3496))/365</f>
        <v>0</v>
      </c>
      <c r="N3496" s="18" t="str" cm="1">
        <f t="array" ref="N3496">IF(LEN($A3496)&gt;0,SUMPRODUCT(($A3496=merged_names)*(_xlfn.TEXTAFTER(N$2, "At ")=merged_belt_colours)*merged_months_at_rank),"")</f>
        <v/>
      </c>
      <c r="O3496" s="18" t="str" cm="1">
        <f t="array" ref="O3496">IF(LEN($A3496)&gt;0,SUMPRODUCT(($A3496=merged_names)*(_xlfn.TEXTAFTER(O$2, "At ")=merged_belt_colours)*merged_months_at_rank),"")</f>
        <v/>
      </c>
      <c r="P3496" s="18" t="str" cm="1">
        <f t="array" ref="P3496">IF(LEN($A3496)&gt;0,SUMPRODUCT(($A3496=merged_names)*(_xlfn.TEXTAFTER(P$2, "At ")=merged_belt_colours)*merged_months_at_rank),"")</f>
        <v/>
      </c>
      <c r="Q3496" s="18" t="str" cm="1">
        <f t="array" ref="Q3496">IF(LEN($A3496)&gt;0,SUMPRODUCT(($A3496=merged_names)*(_xlfn.TEXTAFTER(Q$2, "At ")=merged_belt_colours)*merged_months_at_rank),"")</f>
        <v/>
      </c>
      <c r="R3496" s="18" t="str" cm="1">
        <f t="array" ref="R3496">IF(LEN($A3496)&gt;0,SUMPRODUCT(($A3496=merged_names)*(_xlfn.TEXTAFTER(R$2, "At ")=merged_belt_colours)*merged_months_at_rank),"")</f>
        <v/>
      </c>
    </row>
    <row r="3497" spans="1:18" x14ac:dyDescent="0.25">
      <c r="A3497"/>
      <c r="B3497" s="15" t="str" cm="1">
        <f t="array" ref="B3497">IFERROR(IF(LEN(A3497)&gt;0, IF(SUMPRODUCT((Inactives[Key]=J3497)*(Inactives[Currently Inactive]))=1,"Inactive","Active"),""),"Active")</f>
        <v/>
      </c>
      <c r="C3497" s="16" t="str" cm="1">
        <f t="array" aca="1" ref="C3497" ca="1">IFERROR(_xlfn._xlws.FILTER(Inactives[Inactive On],(Inactives[Key]=J3497)*(Inactives[Currently Inactive]),""),"")</f>
        <v/>
      </c>
      <c r="D3497" s="16" t="str" cm="1">
        <f t="array" aca="1" ref="D3497" ca="1">IFERROR(INDEX(_xlfn.TEXTSPLIT(E3497," "),1),"")</f>
        <v/>
      </c>
      <c r="E3497" s="15" t="str" cm="1">
        <f t="array" aca="1" ref="E3497" ca="1">IFERROR(_xlfn._xlws.FILTER(merged_ranks,(merged_end_dates=DATE(9999,12,31))*(merged_names=A3497)),"")</f>
        <v/>
      </c>
      <c r="F3497" s="17" t="str">
        <f ca="1">_xlfn.XLOOKUP(J3497,Promotions[Promo Key],Promotions[Promo Date],"")</f>
        <v/>
      </c>
      <c r="G3497" s="18" t="str">
        <f t="shared" ca="1" si="231"/>
        <v/>
      </c>
      <c r="H3497" s="18" t="str">
        <f t="shared" ca="1" si="230"/>
        <v/>
      </c>
      <c r="I3497" s="17" t="str">
        <f>_xlfn.XLOOKUP(A3497,Students[Full Name],Students[Starting Rank],"")</f>
        <v/>
      </c>
      <c r="J3497" s="15" t="str">
        <f t="shared" ca="1" si="232"/>
        <v xml:space="preserve">: </v>
      </c>
      <c r="K3497" s="16" t="str">
        <f>_xlfn.XLOOKUP(A3497,Students[Full Name],Students[Start Date],"")</f>
        <v/>
      </c>
      <c r="L3497" s="18">
        <f t="shared" ca="1" si="233"/>
        <v>-1</v>
      </c>
      <c r="M3497" s="18" cm="1">
        <f t="array" aca="1" ref="M3497" ca="1">SUMPRODUCT(Inactives[Days Inactive]*(Inactives[Student]=A3497))/365</f>
        <v>0</v>
      </c>
      <c r="N3497" s="18" t="str" cm="1">
        <f t="array" ref="N3497">IF(LEN($A3497)&gt;0,SUMPRODUCT(($A3497=merged_names)*(_xlfn.TEXTAFTER(N$2, "At ")=merged_belt_colours)*merged_months_at_rank),"")</f>
        <v/>
      </c>
      <c r="O3497" s="18" t="str" cm="1">
        <f t="array" ref="O3497">IF(LEN($A3497)&gt;0,SUMPRODUCT(($A3497=merged_names)*(_xlfn.TEXTAFTER(O$2, "At ")=merged_belt_colours)*merged_months_at_rank),"")</f>
        <v/>
      </c>
      <c r="P3497" s="18" t="str" cm="1">
        <f t="array" ref="P3497">IF(LEN($A3497)&gt;0,SUMPRODUCT(($A3497=merged_names)*(_xlfn.TEXTAFTER(P$2, "At ")=merged_belt_colours)*merged_months_at_rank),"")</f>
        <v/>
      </c>
      <c r="Q3497" s="18" t="str" cm="1">
        <f t="array" ref="Q3497">IF(LEN($A3497)&gt;0,SUMPRODUCT(($A3497=merged_names)*(_xlfn.TEXTAFTER(Q$2, "At ")=merged_belt_colours)*merged_months_at_rank),"")</f>
        <v/>
      </c>
      <c r="R3497" s="18" t="str" cm="1">
        <f t="array" ref="R3497">IF(LEN($A3497)&gt;0,SUMPRODUCT(($A3497=merged_names)*(_xlfn.TEXTAFTER(R$2, "At ")=merged_belt_colours)*merged_months_at_rank),"")</f>
        <v/>
      </c>
    </row>
    <row r="3498" spans="1:18" x14ac:dyDescent="0.25">
      <c r="A3498"/>
      <c r="B3498" s="15" t="str" cm="1">
        <f t="array" ref="B3498">IFERROR(IF(LEN(A3498)&gt;0, IF(SUMPRODUCT((Inactives[Key]=J3498)*(Inactives[Currently Inactive]))=1,"Inactive","Active"),""),"Active")</f>
        <v/>
      </c>
      <c r="C3498" s="16" t="str" cm="1">
        <f t="array" aca="1" ref="C3498" ca="1">IFERROR(_xlfn._xlws.FILTER(Inactives[Inactive On],(Inactives[Key]=J3498)*(Inactives[Currently Inactive]),""),"")</f>
        <v/>
      </c>
      <c r="D3498" s="16" t="str" cm="1">
        <f t="array" aca="1" ref="D3498" ca="1">IFERROR(INDEX(_xlfn.TEXTSPLIT(E3498," "),1),"")</f>
        <v/>
      </c>
      <c r="E3498" s="15" t="str" cm="1">
        <f t="array" aca="1" ref="E3498" ca="1">IFERROR(_xlfn._xlws.FILTER(merged_ranks,(merged_end_dates=DATE(9999,12,31))*(merged_names=A3498)),"")</f>
        <v/>
      </c>
      <c r="F3498" s="17" t="str">
        <f ca="1">_xlfn.XLOOKUP(J3498,Promotions[Promo Key],Promotions[Promo Date],"")</f>
        <v/>
      </c>
      <c r="G3498" s="18" t="str">
        <f t="shared" ca="1" si="231"/>
        <v/>
      </c>
      <c r="H3498" s="18" t="str">
        <f t="shared" ca="1" si="230"/>
        <v/>
      </c>
      <c r="I3498" s="17" t="str">
        <f>_xlfn.XLOOKUP(A3498,Students[Full Name],Students[Starting Rank],"")</f>
        <v/>
      </c>
      <c r="J3498" s="15" t="str">
        <f t="shared" ca="1" si="232"/>
        <v xml:space="preserve">: </v>
      </c>
      <c r="K3498" s="16" t="str">
        <f>_xlfn.XLOOKUP(A3498,Students[Full Name],Students[Start Date],"")</f>
        <v/>
      </c>
      <c r="L3498" s="18">
        <f t="shared" ca="1" si="233"/>
        <v>-1</v>
      </c>
      <c r="M3498" s="18" cm="1">
        <f t="array" aca="1" ref="M3498" ca="1">SUMPRODUCT(Inactives[Days Inactive]*(Inactives[Student]=A3498))/365</f>
        <v>0</v>
      </c>
      <c r="N3498" s="18" t="str" cm="1">
        <f t="array" ref="N3498">IF(LEN($A3498)&gt;0,SUMPRODUCT(($A3498=merged_names)*(_xlfn.TEXTAFTER(N$2, "At ")=merged_belt_colours)*merged_months_at_rank),"")</f>
        <v/>
      </c>
      <c r="O3498" s="18" t="str" cm="1">
        <f t="array" ref="O3498">IF(LEN($A3498)&gt;0,SUMPRODUCT(($A3498=merged_names)*(_xlfn.TEXTAFTER(O$2, "At ")=merged_belt_colours)*merged_months_at_rank),"")</f>
        <v/>
      </c>
      <c r="P3498" s="18" t="str" cm="1">
        <f t="array" ref="P3498">IF(LEN($A3498)&gt;0,SUMPRODUCT(($A3498=merged_names)*(_xlfn.TEXTAFTER(P$2, "At ")=merged_belt_colours)*merged_months_at_rank),"")</f>
        <v/>
      </c>
      <c r="Q3498" s="18" t="str" cm="1">
        <f t="array" ref="Q3498">IF(LEN($A3498)&gt;0,SUMPRODUCT(($A3498=merged_names)*(_xlfn.TEXTAFTER(Q$2, "At ")=merged_belt_colours)*merged_months_at_rank),"")</f>
        <v/>
      </c>
      <c r="R3498" s="18" t="str" cm="1">
        <f t="array" ref="R3498">IF(LEN($A3498)&gt;0,SUMPRODUCT(($A3498=merged_names)*(_xlfn.TEXTAFTER(R$2, "At ")=merged_belt_colours)*merged_months_at_rank),"")</f>
        <v/>
      </c>
    </row>
    <row r="3499" spans="1:18" x14ac:dyDescent="0.25">
      <c r="A3499"/>
      <c r="B3499" s="15" t="str" cm="1">
        <f t="array" ref="B3499">IFERROR(IF(LEN(A3499)&gt;0, IF(SUMPRODUCT((Inactives[Key]=J3499)*(Inactives[Currently Inactive]))=1,"Inactive","Active"),""),"Active")</f>
        <v/>
      </c>
      <c r="C3499" s="16" t="str" cm="1">
        <f t="array" aca="1" ref="C3499" ca="1">IFERROR(_xlfn._xlws.FILTER(Inactives[Inactive On],(Inactives[Key]=J3499)*(Inactives[Currently Inactive]),""),"")</f>
        <v/>
      </c>
      <c r="D3499" s="16" t="str" cm="1">
        <f t="array" aca="1" ref="D3499" ca="1">IFERROR(INDEX(_xlfn.TEXTSPLIT(E3499," "),1),"")</f>
        <v/>
      </c>
      <c r="E3499" s="15" t="str" cm="1">
        <f t="array" aca="1" ref="E3499" ca="1">IFERROR(_xlfn._xlws.FILTER(merged_ranks,(merged_end_dates=DATE(9999,12,31))*(merged_names=A3499)),"")</f>
        <v/>
      </c>
      <c r="F3499" s="17" t="str">
        <f ca="1">_xlfn.XLOOKUP(J3499,Promotions[Promo Key],Promotions[Promo Date],"")</f>
        <v/>
      </c>
      <c r="G3499" s="18" t="str">
        <f t="shared" ca="1" si="231"/>
        <v/>
      </c>
      <c r="H3499" s="18" t="str">
        <f t="shared" ca="1" si="230"/>
        <v/>
      </c>
      <c r="I3499" s="17" t="str">
        <f>_xlfn.XLOOKUP(A3499,Students[Full Name],Students[Starting Rank],"")</f>
        <v/>
      </c>
      <c r="J3499" s="15" t="str">
        <f t="shared" ca="1" si="232"/>
        <v xml:space="preserve">: </v>
      </c>
      <c r="K3499" s="16" t="str">
        <f>_xlfn.XLOOKUP(A3499,Students[Full Name],Students[Start Date],"")</f>
        <v/>
      </c>
      <c r="L3499" s="18">
        <f t="shared" ca="1" si="233"/>
        <v>-1</v>
      </c>
      <c r="M3499" s="18" cm="1">
        <f t="array" aca="1" ref="M3499" ca="1">SUMPRODUCT(Inactives[Days Inactive]*(Inactives[Student]=A3499))/365</f>
        <v>0</v>
      </c>
      <c r="N3499" s="18" t="str" cm="1">
        <f t="array" ref="N3499">IF(LEN($A3499)&gt;0,SUMPRODUCT(($A3499=merged_names)*(_xlfn.TEXTAFTER(N$2, "At ")=merged_belt_colours)*merged_months_at_rank),"")</f>
        <v/>
      </c>
      <c r="O3499" s="18" t="str" cm="1">
        <f t="array" ref="O3499">IF(LEN($A3499)&gt;0,SUMPRODUCT(($A3499=merged_names)*(_xlfn.TEXTAFTER(O$2, "At ")=merged_belt_colours)*merged_months_at_rank),"")</f>
        <v/>
      </c>
      <c r="P3499" s="18" t="str" cm="1">
        <f t="array" ref="P3499">IF(LEN($A3499)&gt;0,SUMPRODUCT(($A3499=merged_names)*(_xlfn.TEXTAFTER(P$2, "At ")=merged_belt_colours)*merged_months_at_rank),"")</f>
        <v/>
      </c>
      <c r="Q3499" s="18" t="str" cm="1">
        <f t="array" ref="Q3499">IF(LEN($A3499)&gt;0,SUMPRODUCT(($A3499=merged_names)*(_xlfn.TEXTAFTER(Q$2, "At ")=merged_belt_colours)*merged_months_at_rank),"")</f>
        <v/>
      </c>
      <c r="R3499" s="18" t="str" cm="1">
        <f t="array" ref="R3499">IF(LEN($A3499)&gt;0,SUMPRODUCT(($A3499=merged_names)*(_xlfn.TEXTAFTER(R$2, "At ")=merged_belt_colours)*merged_months_at_rank),"")</f>
        <v/>
      </c>
    </row>
    <row r="3500" spans="1:18" x14ac:dyDescent="0.25">
      <c r="A3500"/>
      <c r="B3500" s="15" t="str" cm="1">
        <f t="array" ref="B3500">IFERROR(IF(LEN(A3500)&gt;0, IF(SUMPRODUCT((Inactives[Key]=J3500)*(Inactives[Currently Inactive]))=1,"Inactive","Active"),""),"Active")</f>
        <v/>
      </c>
      <c r="C3500" s="16" t="str" cm="1">
        <f t="array" aca="1" ref="C3500" ca="1">IFERROR(_xlfn._xlws.FILTER(Inactives[Inactive On],(Inactives[Key]=J3500)*(Inactives[Currently Inactive]),""),"")</f>
        <v/>
      </c>
      <c r="D3500" s="16" t="str" cm="1">
        <f t="array" aca="1" ref="D3500" ca="1">IFERROR(INDEX(_xlfn.TEXTSPLIT(E3500," "),1),"")</f>
        <v/>
      </c>
      <c r="E3500" s="15" t="str" cm="1">
        <f t="array" aca="1" ref="E3500" ca="1">IFERROR(_xlfn._xlws.FILTER(merged_ranks,(merged_end_dates=DATE(9999,12,31))*(merged_names=A3500)),"")</f>
        <v/>
      </c>
      <c r="F3500" s="17" t="str">
        <f ca="1">_xlfn.XLOOKUP(J3500,Promotions[Promo Key],Promotions[Promo Date],"")</f>
        <v/>
      </c>
      <c r="G3500" s="18" t="str">
        <f t="shared" ca="1" si="231"/>
        <v/>
      </c>
      <c r="H3500" s="18" t="str">
        <f t="shared" ca="1" si="230"/>
        <v/>
      </c>
      <c r="I3500" s="17" t="str">
        <f>_xlfn.XLOOKUP(A3500,Students[Full Name],Students[Starting Rank],"")</f>
        <v/>
      </c>
      <c r="J3500" s="15" t="str">
        <f t="shared" ca="1" si="232"/>
        <v xml:space="preserve">: </v>
      </c>
      <c r="K3500" s="16" t="str">
        <f>_xlfn.XLOOKUP(A3500,Students[Full Name],Students[Start Date],"")</f>
        <v/>
      </c>
      <c r="L3500" s="18">
        <f t="shared" ca="1" si="233"/>
        <v>-1</v>
      </c>
      <c r="M3500" s="18" cm="1">
        <f t="array" aca="1" ref="M3500" ca="1">SUMPRODUCT(Inactives[Days Inactive]*(Inactives[Student]=A3500))/365</f>
        <v>0</v>
      </c>
      <c r="N3500" s="18" t="str" cm="1">
        <f t="array" ref="N3500">IF(LEN($A3500)&gt;0,SUMPRODUCT(($A3500=merged_names)*(_xlfn.TEXTAFTER(N$2, "At ")=merged_belt_colours)*merged_months_at_rank),"")</f>
        <v/>
      </c>
      <c r="O3500" s="18" t="str" cm="1">
        <f t="array" ref="O3500">IF(LEN($A3500)&gt;0,SUMPRODUCT(($A3500=merged_names)*(_xlfn.TEXTAFTER(O$2, "At ")=merged_belt_colours)*merged_months_at_rank),"")</f>
        <v/>
      </c>
      <c r="P3500" s="18" t="str" cm="1">
        <f t="array" ref="P3500">IF(LEN($A3500)&gt;0,SUMPRODUCT(($A3500=merged_names)*(_xlfn.TEXTAFTER(P$2, "At ")=merged_belt_colours)*merged_months_at_rank),"")</f>
        <v/>
      </c>
      <c r="Q3500" s="18" t="str" cm="1">
        <f t="array" ref="Q3500">IF(LEN($A3500)&gt;0,SUMPRODUCT(($A3500=merged_names)*(_xlfn.TEXTAFTER(Q$2, "At ")=merged_belt_colours)*merged_months_at_rank),"")</f>
        <v/>
      </c>
      <c r="R3500" s="18" t="str" cm="1">
        <f t="array" ref="R3500">IF(LEN($A3500)&gt;0,SUMPRODUCT(($A3500=merged_names)*(_xlfn.TEXTAFTER(R$2, "At ")=merged_belt_colours)*merged_months_at_rank),"")</f>
        <v/>
      </c>
    </row>
    <row r="3501" spans="1:18" x14ac:dyDescent="0.25">
      <c r="A3501"/>
      <c r="B3501" s="15" t="str" cm="1">
        <f t="array" ref="B3501">IFERROR(IF(LEN(A3501)&gt;0, IF(SUMPRODUCT((Inactives[Key]=J3501)*(Inactives[Currently Inactive]))=1,"Inactive","Active"),""),"Active")</f>
        <v/>
      </c>
      <c r="C3501" s="16" t="str" cm="1">
        <f t="array" aca="1" ref="C3501" ca="1">IFERROR(_xlfn._xlws.FILTER(Inactives[Inactive On],(Inactives[Key]=J3501)*(Inactives[Currently Inactive]),""),"")</f>
        <v/>
      </c>
      <c r="D3501" s="16" t="str" cm="1">
        <f t="array" aca="1" ref="D3501" ca="1">IFERROR(INDEX(_xlfn.TEXTSPLIT(E3501," "),1),"")</f>
        <v/>
      </c>
      <c r="E3501" s="15" t="str" cm="1">
        <f t="array" aca="1" ref="E3501" ca="1">IFERROR(_xlfn._xlws.FILTER(merged_ranks,(merged_end_dates=DATE(9999,12,31))*(merged_names=A3501)),"")</f>
        <v/>
      </c>
      <c r="F3501" s="17" t="str">
        <f ca="1">_xlfn.XLOOKUP(J3501,Promotions[Promo Key],Promotions[Promo Date],"")</f>
        <v/>
      </c>
      <c r="G3501" s="18" t="str">
        <f t="shared" ca="1" si="231"/>
        <v/>
      </c>
      <c r="H3501" s="18" t="str">
        <f t="shared" ca="1" si="230"/>
        <v/>
      </c>
      <c r="I3501" s="17" t="str">
        <f>_xlfn.XLOOKUP(A3501,Students[Full Name],Students[Starting Rank],"")</f>
        <v/>
      </c>
      <c r="J3501" s="15" t="str">
        <f t="shared" ca="1" si="232"/>
        <v xml:space="preserve">: </v>
      </c>
      <c r="K3501" s="16" t="str">
        <f>_xlfn.XLOOKUP(A3501,Students[Full Name],Students[Start Date],"")</f>
        <v/>
      </c>
      <c r="L3501" s="18">
        <f t="shared" ca="1" si="233"/>
        <v>-1</v>
      </c>
      <c r="M3501" s="18" cm="1">
        <f t="array" aca="1" ref="M3501" ca="1">SUMPRODUCT(Inactives[Days Inactive]*(Inactives[Student]=A3501))/365</f>
        <v>0</v>
      </c>
      <c r="N3501" s="18" t="str" cm="1">
        <f t="array" ref="N3501">IF(LEN($A3501)&gt;0,SUMPRODUCT(($A3501=merged_names)*(_xlfn.TEXTAFTER(N$2, "At ")=merged_belt_colours)*merged_months_at_rank),"")</f>
        <v/>
      </c>
      <c r="O3501" s="18" t="str" cm="1">
        <f t="array" ref="O3501">IF(LEN($A3501)&gt;0,SUMPRODUCT(($A3501=merged_names)*(_xlfn.TEXTAFTER(O$2, "At ")=merged_belt_colours)*merged_months_at_rank),"")</f>
        <v/>
      </c>
      <c r="P3501" s="18" t="str" cm="1">
        <f t="array" ref="P3501">IF(LEN($A3501)&gt;0,SUMPRODUCT(($A3501=merged_names)*(_xlfn.TEXTAFTER(P$2, "At ")=merged_belt_colours)*merged_months_at_rank),"")</f>
        <v/>
      </c>
      <c r="Q3501" s="18" t="str" cm="1">
        <f t="array" ref="Q3501">IF(LEN($A3501)&gt;0,SUMPRODUCT(($A3501=merged_names)*(_xlfn.TEXTAFTER(Q$2, "At ")=merged_belt_colours)*merged_months_at_rank),"")</f>
        <v/>
      </c>
      <c r="R3501" s="18" t="str" cm="1">
        <f t="array" ref="R3501">IF(LEN($A3501)&gt;0,SUMPRODUCT(($A3501=merged_names)*(_xlfn.TEXTAFTER(R$2, "At ")=merged_belt_colours)*merged_months_at_rank),"")</f>
        <v/>
      </c>
    </row>
    <row r="3502" spans="1:18" x14ac:dyDescent="0.25">
      <c r="A3502"/>
      <c r="B3502" s="15" t="str" cm="1">
        <f t="array" ref="B3502">IFERROR(IF(LEN(A3502)&gt;0, IF(SUMPRODUCT((Inactives[Key]=J3502)*(Inactives[Currently Inactive]))=1,"Inactive","Active"),""),"Active")</f>
        <v/>
      </c>
      <c r="C3502" s="16" t="str" cm="1">
        <f t="array" aca="1" ref="C3502" ca="1">IFERROR(_xlfn._xlws.FILTER(Inactives[Inactive On],(Inactives[Key]=J3502)*(Inactives[Currently Inactive]),""),"")</f>
        <v/>
      </c>
      <c r="D3502" s="16" t="str" cm="1">
        <f t="array" aca="1" ref="D3502" ca="1">IFERROR(INDEX(_xlfn.TEXTSPLIT(E3502," "),1),"")</f>
        <v/>
      </c>
      <c r="E3502" s="15" t="str" cm="1">
        <f t="array" aca="1" ref="E3502" ca="1">IFERROR(_xlfn._xlws.FILTER(merged_ranks,(merged_end_dates=DATE(9999,12,31))*(merged_names=A3502)),"")</f>
        <v/>
      </c>
      <c r="F3502" s="17" t="str">
        <f ca="1">_xlfn.XLOOKUP(J3502,Promotions[Promo Key],Promotions[Promo Date],"")</f>
        <v/>
      </c>
      <c r="G3502" s="18" t="str">
        <f t="shared" ca="1" si="231"/>
        <v/>
      </c>
      <c r="H3502" s="18" t="str">
        <f t="shared" ca="1" si="230"/>
        <v/>
      </c>
      <c r="I3502" s="17" t="str">
        <f>_xlfn.XLOOKUP(A3502,Students[Full Name],Students[Starting Rank],"")</f>
        <v/>
      </c>
      <c r="J3502" s="15" t="str">
        <f t="shared" ca="1" si="232"/>
        <v xml:space="preserve">: </v>
      </c>
      <c r="K3502" s="16" t="str">
        <f>_xlfn.XLOOKUP(A3502,Students[Full Name],Students[Start Date],"")</f>
        <v/>
      </c>
      <c r="L3502" s="18">
        <f t="shared" ca="1" si="233"/>
        <v>-1</v>
      </c>
      <c r="M3502" s="18" cm="1">
        <f t="array" aca="1" ref="M3502" ca="1">SUMPRODUCT(Inactives[Days Inactive]*(Inactives[Student]=A3502))/365</f>
        <v>0</v>
      </c>
      <c r="N3502" s="18" t="str" cm="1">
        <f t="array" ref="N3502">IF(LEN($A3502)&gt;0,SUMPRODUCT(($A3502=merged_names)*(_xlfn.TEXTAFTER(N$2, "At ")=merged_belt_colours)*merged_months_at_rank),"")</f>
        <v/>
      </c>
      <c r="O3502" s="18" t="str" cm="1">
        <f t="array" ref="O3502">IF(LEN($A3502)&gt;0,SUMPRODUCT(($A3502=merged_names)*(_xlfn.TEXTAFTER(O$2, "At ")=merged_belt_colours)*merged_months_at_rank),"")</f>
        <v/>
      </c>
      <c r="P3502" s="18" t="str" cm="1">
        <f t="array" ref="P3502">IF(LEN($A3502)&gt;0,SUMPRODUCT(($A3502=merged_names)*(_xlfn.TEXTAFTER(P$2, "At ")=merged_belt_colours)*merged_months_at_rank),"")</f>
        <v/>
      </c>
      <c r="Q3502" s="18" t="str" cm="1">
        <f t="array" ref="Q3502">IF(LEN($A3502)&gt;0,SUMPRODUCT(($A3502=merged_names)*(_xlfn.TEXTAFTER(Q$2, "At ")=merged_belt_colours)*merged_months_at_rank),"")</f>
        <v/>
      </c>
      <c r="R3502" s="18" t="str" cm="1">
        <f t="array" ref="R3502">IF(LEN($A3502)&gt;0,SUMPRODUCT(($A3502=merged_names)*(_xlfn.TEXTAFTER(R$2, "At ")=merged_belt_colours)*merged_months_at_rank),"")</f>
        <v/>
      </c>
    </row>
    <row r="3503" spans="1:18" x14ac:dyDescent="0.25">
      <c r="A3503"/>
      <c r="B3503" s="15" t="str" cm="1">
        <f t="array" ref="B3503">IFERROR(IF(LEN(A3503)&gt;0, IF(SUMPRODUCT((Inactives[Key]=J3503)*(Inactives[Currently Inactive]))=1,"Inactive","Active"),""),"Active")</f>
        <v/>
      </c>
      <c r="C3503" s="16" t="str" cm="1">
        <f t="array" aca="1" ref="C3503" ca="1">IFERROR(_xlfn._xlws.FILTER(Inactives[Inactive On],(Inactives[Key]=J3503)*(Inactives[Currently Inactive]),""),"")</f>
        <v/>
      </c>
      <c r="D3503" s="16" t="str" cm="1">
        <f t="array" aca="1" ref="D3503" ca="1">IFERROR(INDEX(_xlfn.TEXTSPLIT(E3503," "),1),"")</f>
        <v/>
      </c>
      <c r="E3503" s="15" t="str" cm="1">
        <f t="array" aca="1" ref="E3503" ca="1">IFERROR(_xlfn._xlws.FILTER(merged_ranks,(merged_end_dates=DATE(9999,12,31))*(merged_names=A3503)),"")</f>
        <v/>
      </c>
      <c r="F3503" s="17" t="str">
        <f ca="1">_xlfn.XLOOKUP(J3503,Promotions[Promo Key],Promotions[Promo Date],"")</f>
        <v/>
      </c>
      <c r="G3503" s="18" t="str">
        <f t="shared" ca="1" si="231"/>
        <v/>
      </c>
      <c r="H3503" s="18" t="str">
        <f t="shared" ca="1" si="230"/>
        <v/>
      </c>
      <c r="I3503" s="17" t="str">
        <f>_xlfn.XLOOKUP(A3503,Students[Full Name],Students[Starting Rank],"")</f>
        <v/>
      </c>
      <c r="J3503" s="15" t="str">
        <f t="shared" ca="1" si="232"/>
        <v xml:space="preserve">: </v>
      </c>
      <c r="K3503" s="16" t="str">
        <f>_xlfn.XLOOKUP(A3503,Students[Full Name],Students[Start Date],"")</f>
        <v/>
      </c>
      <c r="L3503" s="18">
        <f t="shared" ca="1" si="233"/>
        <v>-1</v>
      </c>
      <c r="M3503" s="18" cm="1">
        <f t="array" aca="1" ref="M3503" ca="1">SUMPRODUCT(Inactives[Days Inactive]*(Inactives[Student]=A3503))/365</f>
        <v>0</v>
      </c>
      <c r="N3503" s="18" t="str" cm="1">
        <f t="array" ref="N3503">IF(LEN($A3503)&gt;0,SUMPRODUCT(($A3503=merged_names)*(_xlfn.TEXTAFTER(N$2, "At ")=merged_belt_colours)*merged_months_at_rank),"")</f>
        <v/>
      </c>
      <c r="O3503" s="18" t="str" cm="1">
        <f t="array" ref="O3503">IF(LEN($A3503)&gt;0,SUMPRODUCT(($A3503=merged_names)*(_xlfn.TEXTAFTER(O$2, "At ")=merged_belt_colours)*merged_months_at_rank),"")</f>
        <v/>
      </c>
      <c r="P3503" s="18" t="str" cm="1">
        <f t="array" ref="P3503">IF(LEN($A3503)&gt;0,SUMPRODUCT(($A3503=merged_names)*(_xlfn.TEXTAFTER(P$2, "At ")=merged_belt_colours)*merged_months_at_rank),"")</f>
        <v/>
      </c>
      <c r="Q3503" s="18" t="str" cm="1">
        <f t="array" ref="Q3503">IF(LEN($A3503)&gt;0,SUMPRODUCT(($A3503=merged_names)*(_xlfn.TEXTAFTER(Q$2, "At ")=merged_belt_colours)*merged_months_at_rank),"")</f>
        <v/>
      </c>
      <c r="R3503" s="18" t="str" cm="1">
        <f t="array" ref="R3503">IF(LEN($A3503)&gt;0,SUMPRODUCT(($A3503=merged_names)*(_xlfn.TEXTAFTER(R$2, "At ")=merged_belt_colours)*merged_months_at_rank),"")</f>
        <v/>
      </c>
    </row>
    <row r="3504" spans="1:18" x14ac:dyDescent="0.25">
      <c r="A3504"/>
      <c r="B3504" s="15" t="str" cm="1">
        <f t="array" ref="B3504">IFERROR(IF(LEN(A3504)&gt;0, IF(SUMPRODUCT((Inactives[Key]=J3504)*(Inactives[Currently Inactive]))=1,"Inactive","Active"),""),"Active")</f>
        <v/>
      </c>
      <c r="C3504" s="16" t="str" cm="1">
        <f t="array" aca="1" ref="C3504" ca="1">IFERROR(_xlfn._xlws.FILTER(Inactives[Inactive On],(Inactives[Key]=J3504)*(Inactives[Currently Inactive]),""),"")</f>
        <v/>
      </c>
      <c r="D3504" s="16" t="str" cm="1">
        <f t="array" aca="1" ref="D3504" ca="1">IFERROR(INDEX(_xlfn.TEXTSPLIT(E3504," "),1),"")</f>
        <v/>
      </c>
      <c r="E3504" s="15" t="str" cm="1">
        <f t="array" aca="1" ref="E3504" ca="1">IFERROR(_xlfn._xlws.FILTER(merged_ranks,(merged_end_dates=DATE(9999,12,31))*(merged_names=A3504)),"")</f>
        <v/>
      </c>
      <c r="F3504" s="17" t="str">
        <f ca="1">_xlfn.XLOOKUP(J3504,Promotions[Promo Key],Promotions[Promo Date],"")</f>
        <v/>
      </c>
      <c r="G3504" s="18" t="str">
        <f t="shared" ca="1" si="231"/>
        <v/>
      </c>
      <c r="H3504" s="18" t="str">
        <f t="shared" ca="1" si="230"/>
        <v/>
      </c>
      <c r="I3504" s="17" t="str">
        <f>_xlfn.XLOOKUP(A3504,Students[Full Name],Students[Starting Rank],"")</f>
        <v/>
      </c>
      <c r="J3504" s="15" t="str">
        <f t="shared" ca="1" si="232"/>
        <v xml:space="preserve">: </v>
      </c>
      <c r="K3504" s="16" t="str">
        <f>_xlfn.XLOOKUP(A3504,Students[Full Name],Students[Start Date],"")</f>
        <v/>
      </c>
      <c r="L3504" s="18">
        <f t="shared" ca="1" si="233"/>
        <v>-1</v>
      </c>
      <c r="M3504" s="18" cm="1">
        <f t="array" aca="1" ref="M3504" ca="1">SUMPRODUCT(Inactives[Days Inactive]*(Inactives[Student]=A3504))/365</f>
        <v>0</v>
      </c>
      <c r="N3504" s="18" t="str" cm="1">
        <f t="array" ref="N3504">IF(LEN($A3504)&gt;0,SUMPRODUCT(($A3504=merged_names)*(_xlfn.TEXTAFTER(N$2, "At ")=merged_belt_colours)*merged_months_at_rank),"")</f>
        <v/>
      </c>
      <c r="O3504" s="18" t="str" cm="1">
        <f t="array" ref="O3504">IF(LEN($A3504)&gt;0,SUMPRODUCT(($A3504=merged_names)*(_xlfn.TEXTAFTER(O$2, "At ")=merged_belt_colours)*merged_months_at_rank),"")</f>
        <v/>
      </c>
      <c r="P3504" s="18" t="str" cm="1">
        <f t="array" ref="P3504">IF(LEN($A3504)&gt;0,SUMPRODUCT(($A3504=merged_names)*(_xlfn.TEXTAFTER(P$2, "At ")=merged_belt_colours)*merged_months_at_rank),"")</f>
        <v/>
      </c>
      <c r="Q3504" s="18" t="str" cm="1">
        <f t="array" ref="Q3504">IF(LEN($A3504)&gt;0,SUMPRODUCT(($A3504=merged_names)*(_xlfn.TEXTAFTER(Q$2, "At ")=merged_belt_colours)*merged_months_at_rank),"")</f>
        <v/>
      </c>
      <c r="R3504" s="18" t="str" cm="1">
        <f t="array" ref="R3504">IF(LEN($A3504)&gt;0,SUMPRODUCT(($A3504=merged_names)*(_xlfn.TEXTAFTER(R$2, "At ")=merged_belt_colours)*merged_months_at_rank),"")</f>
        <v/>
      </c>
    </row>
    <row r="3505" spans="1:18" x14ac:dyDescent="0.25">
      <c r="A3505"/>
      <c r="B3505" s="15" t="str" cm="1">
        <f t="array" ref="B3505">IFERROR(IF(LEN(A3505)&gt;0, IF(SUMPRODUCT((Inactives[Key]=J3505)*(Inactives[Currently Inactive]))=1,"Inactive","Active"),""),"Active")</f>
        <v/>
      </c>
      <c r="C3505" s="16" t="str" cm="1">
        <f t="array" aca="1" ref="C3505" ca="1">IFERROR(_xlfn._xlws.FILTER(Inactives[Inactive On],(Inactives[Key]=J3505)*(Inactives[Currently Inactive]),""),"")</f>
        <v/>
      </c>
      <c r="D3505" s="16" t="str" cm="1">
        <f t="array" aca="1" ref="D3505" ca="1">IFERROR(INDEX(_xlfn.TEXTSPLIT(E3505," "),1),"")</f>
        <v/>
      </c>
      <c r="E3505" s="15" t="str" cm="1">
        <f t="array" aca="1" ref="E3505" ca="1">IFERROR(_xlfn._xlws.FILTER(merged_ranks,(merged_end_dates=DATE(9999,12,31))*(merged_names=A3505)),"")</f>
        <v/>
      </c>
      <c r="F3505" s="17" t="str">
        <f ca="1">_xlfn.XLOOKUP(J3505,Promotions[Promo Key],Promotions[Promo Date],"")</f>
        <v/>
      </c>
      <c r="G3505" s="18" t="str">
        <f t="shared" ca="1" si="231"/>
        <v/>
      </c>
      <c r="H3505" s="18" t="str">
        <f t="shared" ca="1" si="230"/>
        <v/>
      </c>
      <c r="I3505" s="17" t="str">
        <f>_xlfn.XLOOKUP(A3505,Students[Full Name],Students[Starting Rank],"")</f>
        <v/>
      </c>
      <c r="J3505" s="15" t="str">
        <f t="shared" ca="1" si="232"/>
        <v xml:space="preserve">: </v>
      </c>
      <c r="K3505" s="16" t="str">
        <f>_xlfn.XLOOKUP(A3505,Students[Full Name],Students[Start Date],"")</f>
        <v/>
      </c>
      <c r="L3505" s="18">
        <f t="shared" ca="1" si="233"/>
        <v>-1</v>
      </c>
      <c r="M3505" s="18" cm="1">
        <f t="array" aca="1" ref="M3505" ca="1">SUMPRODUCT(Inactives[Days Inactive]*(Inactives[Student]=A3505))/365</f>
        <v>0</v>
      </c>
      <c r="N3505" s="18" t="str" cm="1">
        <f t="array" ref="N3505">IF(LEN($A3505)&gt;0,SUMPRODUCT(($A3505=merged_names)*(_xlfn.TEXTAFTER(N$2, "At ")=merged_belt_colours)*merged_months_at_rank),"")</f>
        <v/>
      </c>
      <c r="O3505" s="18" t="str" cm="1">
        <f t="array" ref="O3505">IF(LEN($A3505)&gt;0,SUMPRODUCT(($A3505=merged_names)*(_xlfn.TEXTAFTER(O$2, "At ")=merged_belt_colours)*merged_months_at_rank),"")</f>
        <v/>
      </c>
      <c r="P3505" s="18" t="str" cm="1">
        <f t="array" ref="P3505">IF(LEN($A3505)&gt;0,SUMPRODUCT(($A3505=merged_names)*(_xlfn.TEXTAFTER(P$2, "At ")=merged_belt_colours)*merged_months_at_rank),"")</f>
        <v/>
      </c>
      <c r="Q3505" s="18" t="str" cm="1">
        <f t="array" ref="Q3505">IF(LEN($A3505)&gt;0,SUMPRODUCT(($A3505=merged_names)*(_xlfn.TEXTAFTER(Q$2, "At ")=merged_belt_colours)*merged_months_at_rank),"")</f>
        <v/>
      </c>
      <c r="R3505" s="18" t="str" cm="1">
        <f t="array" ref="R3505">IF(LEN($A3505)&gt;0,SUMPRODUCT(($A3505=merged_names)*(_xlfn.TEXTAFTER(R$2, "At ")=merged_belt_colours)*merged_months_at_rank),"")</f>
        <v/>
      </c>
    </row>
    <row r="3506" spans="1:18" x14ac:dyDescent="0.25">
      <c r="A3506"/>
      <c r="B3506" s="15" t="str" cm="1">
        <f t="array" ref="B3506">IFERROR(IF(LEN(A3506)&gt;0, IF(SUMPRODUCT((Inactives[Key]=J3506)*(Inactives[Currently Inactive]))=1,"Inactive","Active"),""),"Active")</f>
        <v/>
      </c>
      <c r="C3506" s="16" t="str" cm="1">
        <f t="array" aca="1" ref="C3506" ca="1">IFERROR(_xlfn._xlws.FILTER(Inactives[Inactive On],(Inactives[Key]=J3506)*(Inactives[Currently Inactive]),""),"")</f>
        <v/>
      </c>
      <c r="D3506" s="16" t="str" cm="1">
        <f t="array" aca="1" ref="D3506" ca="1">IFERROR(INDEX(_xlfn.TEXTSPLIT(E3506," "),1),"")</f>
        <v/>
      </c>
      <c r="E3506" s="15" t="str" cm="1">
        <f t="array" aca="1" ref="E3506" ca="1">IFERROR(_xlfn._xlws.FILTER(merged_ranks,(merged_end_dates=DATE(9999,12,31))*(merged_names=A3506)),"")</f>
        <v/>
      </c>
      <c r="F3506" s="17" t="str">
        <f ca="1">_xlfn.XLOOKUP(J3506,Promotions[Promo Key],Promotions[Promo Date],"")</f>
        <v/>
      </c>
      <c r="G3506" s="18" t="str">
        <f t="shared" ca="1" si="231"/>
        <v/>
      </c>
      <c r="H3506" s="18" t="str">
        <f t="shared" ca="1" si="230"/>
        <v/>
      </c>
      <c r="I3506" s="17" t="str">
        <f>_xlfn.XLOOKUP(A3506,Students[Full Name],Students[Starting Rank],"")</f>
        <v/>
      </c>
      <c r="J3506" s="15" t="str">
        <f t="shared" ca="1" si="232"/>
        <v xml:space="preserve">: </v>
      </c>
      <c r="K3506" s="16" t="str">
        <f>_xlfn.XLOOKUP(A3506,Students[Full Name],Students[Start Date],"")</f>
        <v/>
      </c>
      <c r="L3506" s="18">
        <f t="shared" ca="1" si="233"/>
        <v>-1</v>
      </c>
      <c r="M3506" s="18" cm="1">
        <f t="array" aca="1" ref="M3506" ca="1">SUMPRODUCT(Inactives[Days Inactive]*(Inactives[Student]=A3506))/365</f>
        <v>0</v>
      </c>
      <c r="N3506" s="18" t="str" cm="1">
        <f t="array" ref="N3506">IF(LEN($A3506)&gt;0,SUMPRODUCT(($A3506=merged_names)*(_xlfn.TEXTAFTER(N$2, "At ")=merged_belt_colours)*merged_months_at_rank),"")</f>
        <v/>
      </c>
      <c r="O3506" s="18" t="str" cm="1">
        <f t="array" ref="O3506">IF(LEN($A3506)&gt;0,SUMPRODUCT(($A3506=merged_names)*(_xlfn.TEXTAFTER(O$2, "At ")=merged_belt_colours)*merged_months_at_rank),"")</f>
        <v/>
      </c>
      <c r="P3506" s="18" t="str" cm="1">
        <f t="array" ref="P3506">IF(LEN($A3506)&gt;0,SUMPRODUCT(($A3506=merged_names)*(_xlfn.TEXTAFTER(P$2, "At ")=merged_belt_colours)*merged_months_at_rank),"")</f>
        <v/>
      </c>
      <c r="Q3506" s="18" t="str" cm="1">
        <f t="array" ref="Q3506">IF(LEN($A3506)&gt;0,SUMPRODUCT(($A3506=merged_names)*(_xlfn.TEXTAFTER(Q$2, "At ")=merged_belt_colours)*merged_months_at_rank),"")</f>
        <v/>
      </c>
      <c r="R3506" s="18" t="str" cm="1">
        <f t="array" ref="R3506">IF(LEN($A3506)&gt;0,SUMPRODUCT(($A3506=merged_names)*(_xlfn.TEXTAFTER(R$2, "At ")=merged_belt_colours)*merged_months_at_rank),"")</f>
        <v/>
      </c>
    </row>
    <row r="3507" spans="1:18" x14ac:dyDescent="0.25">
      <c r="A3507"/>
      <c r="B3507" s="15" t="str" cm="1">
        <f t="array" ref="B3507">IFERROR(IF(LEN(A3507)&gt;0, IF(SUMPRODUCT((Inactives[Key]=J3507)*(Inactives[Currently Inactive]))=1,"Inactive","Active"),""),"Active")</f>
        <v/>
      </c>
      <c r="C3507" s="16" t="str" cm="1">
        <f t="array" aca="1" ref="C3507" ca="1">IFERROR(_xlfn._xlws.FILTER(Inactives[Inactive On],(Inactives[Key]=J3507)*(Inactives[Currently Inactive]),""),"")</f>
        <v/>
      </c>
      <c r="D3507" s="16" t="str" cm="1">
        <f t="array" aca="1" ref="D3507" ca="1">IFERROR(INDEX(_xlfn.TEXTSPLIT(E3507," "),1),"")</f>
        <v/>
      </c>
      <c r="E3507" s="15" t="str" cm="1">
        <f t="array" aca="1" ref="E3507" ca="1">IFERROR(_xlfn._xlws.FILTER(merged_ranks,(merged_end_dates=DATE(9999,12,31))*(merged_names=A3507)),"")</f>
        <v/>
      </c>
      <c r="F3507" s="17" t="str">
        <f ca="1">_xlfn.XLOOKUP(J3507,Promotions[Promo Key],Promotions[Promo Date],"")</f>
        <v/>
      </c>
      <c r="G3507" s="18" t="str">
        <f t="shared" ca="1" si="231"/>
        <v/>
      </c>
      <c r="H3507" s="18" t="str">
        <f t="shared" ca="1" si="230"/>
        <v/>
      </c>
      <c r="I3507" s="17" t="str">
        <f>_xlfn.XLOOKUP(A3507,Students[Full Name],Students[Starting Rank],"")</f>
        <v/>
      </c>
      <c r="J3507" s="15" t="str">
        <f t="shared" ca="1" si="232"/>
        <v xml:space="preserve">: </v>
      </c>
      <c r="K3507" s="16" t="str">
        <f>_xlfn.XLOOKUP(A3507,Students[Full Name],Students[Start Date],"")</f>
        <v/>
      </c>
      <c r="L3507" s="18">
        <f t="shared" ca="1" si="233"/>
        <v>-1</v>
      </c>
      <c r="M3507" s="18" cm="1">
        <f t="array" aca="1" ref="M3507" ca="1">SUMPRODUCT(Inactives[Days Inactive]*(Inactives[Student]=A3507))/365</f>
        <v>0</v>
      </c>
      <c r="N3507" s="18" t="str" cm="1">
        <f t="array" ref="N3507">IF(LEN($A3507)&gt;0,SUMPRODUCT(($A3507=merged_names)*(_xlfn.TEXTAFTER(N$2, "At ")=merged_belt_colours)*merged_months_at_rank),"")</f>
        <v/>
      </c>
      <c r="O3507" s="18" t="str" cm="1">
        <f t="array" ref="O3507">IF(LEN($A3507)&gt;0,SUMPRODUCT(($A3507=merged_names)*(_xlfn.TEXTAFTER(O$2, "At ")=merged_belt_colours)*merged_months_at_rank),"")</f>
        <v/>
      </c>
      <c r="P3507" s="18" t="str" cm="1">
        <f t="array" ref="P3507">IF(LEN($A3507)&gt;0,SUMPRODUCT(($A3507=merged_names)*(_xlfn.TEXTAFTER(P$2, "At ")=merged_belt_colours)*merged_months_at_rank),"")</f>
        <v/>
      </c>
      <c r="Q3507" s="18" t="str" cm="1">
        <f t="array" ref="Q3507">IF(LEN($A3507)&gt;0,SUMPRODUCT(($A3507=merged_names)*(_xlfn.TEXTAFTER(Q$2, "At ")=merged_belt_colours)*merged_months_at_rank),"")</f>
        <v/>
      </c>
      <c r="R3507" s="18" t="str" cm="1">
        <f t="array" ref="R3507">IF(LEN($A3507)&gt;0,SUMPRODUCT(($A3507=merged_names)*(_xlfn.TEXTAFTER(R$2, "At ")=merged_belt_colours)*merged_months_at_rank),"")</f>
        <v/>
      </c>
    </row>
    <row r="3508" spans="1:18" x14ac:dyDescent="0.25">
      <c r="A3508"/>
      <c r="B3508" s="15" t="str" cm="1">
        <f t="array" ref="B3508">IFERROR(IF(LEN(A3508)&gt;0, IF(SUMPRODUCT((Inactives[Key]=J3508)*(Inactives[Currently Inactive]))=1,"Inactive","Active"),""),"Active")</f>
        <v/>
      </c>
      <c r="C3508" s="16" t="str" cm="1">
        <f t="array" aca="1" ref="C3508" ca="1">IFERROR(_xlfn._xlws.FILTER(Inactives[Inactive On],(Inactives[Key]=J3508)*(Inactives[Currently Inactive]),""),"")</f>
        <v/>
      </c>
      <c r="D3508" s="16" t="str" cm="1">
        <f t="array" aca="1" ref="D3508" ca="1">IFERROR(INDEX(_xlfn.TEXTSPLIT(E3508," "),1),"")</f>
        <v/>
      </c>
      <c r="E3508" s="15" t="str" cm="1">
        <f t="array" aca="1" ref="E3508" ca="1">IFERROR(_xlfn._xlws.FILTER(merged_ranks,(merged_end_dates=DATE(9999,12,31))*(merged_names=A3508)),"")</f>
        <v/>
      </c>
      <c r="F3508" s="17" t="str">
        <f ca="1">_xlfn.XLOOKUP(J3508,Promotions[Promo Key],Promotions[Promo Date],"")</f>
        <v/>
      </c>
      <c r="G3508" s="18" t="str">
        <f t="shared" ca="1" si="231"/>
        <v/>
      </c>
      <c r="H3508" s="18" t="str">
        <f t="shared" ca="1" si="230"/>
        <v/>
      </c>
      <c r="I3508" s="17" t="str">
        <f>_xlfn.XLOOKUP(A3508,Students[Full Name],Students[Starting Rank],"")</f>
        <v/>
      </c>
      <c r="J3508" s="15" t="str">
        <f t="shared" ca="1" si="232"/>
        <v xml:space="preserve">: </v>
      </c>
      <c r="K3508" s="16" t="str">
        <f>_xlfn.XLOOKUP(A3508,Students[Full Name],Students[Start Date],"")</f>
        <v/>
      </c>
      <c r="L3508" s="18">
        <f t="shared" ca="1" si="233"/>
        <v>-1</v>
      </c>
      <c r="M3508" s="18" cm="1">
        <f t="array" aca="1" ref="M3508" ca="1">SUMPRODUCT(Inactives[Days Inactive]*(Inactives[Student]=A3508))/365</f>
        <v>0</v>
      </c>
      <c r="N3508" s="18" t="str" cm="1">
        <f t="array" ref="N3508">IF(LEN($A3508)&gt;0,SUMPRODUCT(($A3508=merged_names)*(_xlfn.TEXTAFTER(N$2, "At ")=merged_belt_colours)*merged_months_at_rank),"")</f>
        <v/>
      </c>
      <c r="O3508" s="18" t="str" cm="1">
        <f t="array" ref="O3508">IF(LEN($A3508)&gt;0,SUMPRODUCT(($A3508=merged_names)*(_xlfn.TEXTAFTER(O$2, "At ")=merged_belt_colours)*merged_months_at_rank),"")</f>
        <v/>
      </c>
      <c r="P3508" s="18" t="str" cm="1">
        <f t="array" ref="P3508">IF(LEN($A3508)&gt;0,SUMPRODUCT(($A3508=merged_names)*(_xlfn.TEXTAFTER(P$2, "At ")=merged_belt_colours)*merged_months_at_rank),"")</f>
        <v/>
      </c>
      <c r="Q3508" s="18" t="str" cm="1">
        <f t="array" ref="Q3508">IF(LEN($A3508)&gt;0,SUMPRODUCT(($A3508=merged_names)*(_xlfn.TEXTAFTER(Q$2, "At ")=merged_belt_colours)*merged_months_at_rank),"")</f>
        <v/>
      </c>
      <c r="R3508" s="18" t="str" cm="1">
        <f t="array" ref="R3508">IF(LEN($A3508)&gt;0,SUMPRODUCT(($A3508=merged_names)*(_xlfn.TEXTAFTER(R$2, "At ")=merged_belt_colours)*merged_months_at_rank),"")</f>
        <v/>
      </c>
    </row>
    <row r="3509" spans="1:18" x14ac:dyDescent="0.25">
      <c r="A3509"/>
      <c r="B3509" s="15" t="str" cm="1">
        <f t="array" ref="B3509">IFERROR(IF(LEN(A3509)&gt;0, IF(SUMPRODUCT((Inactives[Key]=J3509)*(Inactives[Currently Inactive]))=1,"Inactive","Active"),""),"Active")</f>
        <v/>
      </c>
      <c r="C3509" s="16" t="str" cm="1">
        <f t="array" aca="1" ref="C3509" ca="1">IFERROR(_xlfn._xlws.FILTER(Inactives[Inactive On],(Inactives[Key]=J3509)*(Inactives[Currently Inactive]),""),"")</f>
        <v/>
      </c>
      <c r="D3509" s="16" t="str" cm="1">
        <f t="array" aca="1" ref="D3509" ca="1">IFERROR(INDEX(_xlfn.TEXTSPLIT(E3509," "),1),"")</f>
        <v/>
      </c>
      <c r="E3509" s="15" t="str" cm="1">
        <f t="array" aca="1" ref="E3509" ca="1">IFERROR(_xlfn._xlws.FILTER(merged_ranks,(merged_end_dates=DATE(9999,12,31))*(merged_names=A3509)),"")</f>
        <v/>
      </c>
      <c r="F3509" s="17" t="str">
        <f ca="1">_xlfn.XLOOKUP(J3509,Promotions[Promo Key],Promotions[Promo Date],"")</f>
        <v/>
      </c>
      <c r="G3509" s="18" t="str">
        <f t="shared" ca="1" si="231"/>
        <v/>
      </c>
      <c r="H3509" s="18" t="str">
        <f t="shared" ca="1" si="230"/>
        <v/>
      </c>
      <c r="I3509" s="17" t="str">
        <f>_xlfn.XLOOKUP(A3509,Students[Full Name],Students[Starting Rank],"")</f>
        <v/>
      </c>
      <c r="J3509" s="15" t="str">
        <f t="shared" ca="1" si="232"/>
        <v xml:space="preserve">: </v>
      </c>
      <c r="K3509" s="16" t="str">
        <f>_xlfn.XLOOKUP(A3509,Students[Full Name],Students[Start Date],"")</f>
        <v/>
      </c>
      <c r="L3509" s="18">
        <f t="shared" ca="1" si="233"/>
        <v>-1</v>
      </c>
      <c r="M3509" s="18" cm="1">
        <f t="array" aca="1" ref="M3509" ca="1">SUMPRODUCT(Inactives[Days Inactive]*(Inactives[Student]=A3509))/365</f>
        <v>0</v>
      </c>
      <c r="N3509" s="18" t="str" cm="1">
        <f t="array" ref="N3509">IF(LEN($A3509)&gt;0,SUMPRODUCT(($A3509=merged_names)*(_xlfn.TEXTAFTER(N$2, "At ")=merged_belt_colours)*merged_months_at_rank),"")</f>
        <v/>
      </c>
      <c r="O3509" s="18" t="str" cm="1">
        <f t="array" ref="O3509">IF(LEN($A3509)&gt;0,SUMPRODUCT(($A3509=merged_names)*(_xlfn.TEXTAFTER(O$2, "At ")=merged_belt_colours)*merged_months_at_rank),"")</f>
        <v/>
      </c>
      <c r="P3509" s="18" t="str" cm="1">
        <f t="array" ref="P3509">IF(LEN($A3509)&gt;0,SUMPRODUCT(($A3509=merged_names)*(_xlfn.TEXTAFTER(P$2, "At ")=merged_belt_colours)*merged_months_at_rank),"")</f>
        <v/>
      </c>
      <c r="Q3509" s="18" t="str" cm="1">
        <f t="array" ref="Q3509">IF(LEN($A3509)&gt;0,SUMPRODUCT(($A3509=merged_names)*(_xlfn.TEXTAFTER(Q$2, "At ")=merged_belt_colours)*merged_months_at_rank),"")</f>
        <v/>
      </c>
      <c r="R3509" s="18" t="str" cm="1">
        <f t="array" ref="R3509">IF(LEN($A3509)&gt;0,SUMPRODUCT(($A3509=merged_names)*(_xlfn.TEXTAFTER(R$2, "At ")=merged_belt_colours)*merged_months_at_rank),"")</f>
        <v/>
      </c>
    </row>
    <row r="3510" spans="1:18" x14ac:dyDescent="0.25">
      <c r="A3510"/>
      <c r="B3510" s="15" t="str" cm="1">
        <f t="array" ref="B3510">IFERROR(IF(LEN(A3510)&gt;0, IF(SUMPRODUCT((Inactives[Key]=J3510)*(Inactives[Currently Inactive]))=1,"Inactive","Active"),""),"Active")</f>
        <v/>
      </c>
      <c r="C3510" s="16" t="str" cm="1">
        <f t="array" aca="1" ref="C3510" ca="1">IFERROR(_xlfn._xlws.FILTER(Inactives[Inactive On],(Inactives[Key]=J3510)*(Inactives[Currently Inactive]),""),"")</f>
        <v/>
      </c>
      <c r="D3510" s="16" t="str" cm="1">
        <f t="array" aca="1" ref="D3510" ca="1">IFERROR(INDEX(_xlfn.TEXTSPLIT(E3510," "),1),"")</f>
        <v/>
      </c>
      <c r="E3510" s="15" t="str" cm="1">
        <f t="array" aca="1" ref="E3510" ca="1">IFERROR(_xlfn._xlws.FILTER(merged_ranks,(merged_end_dates=DATE(9999,12,31))*(merged_names=A3510)),"")</f>
        <v/>
      </c>
      <c r="F3510" s="17" t="str">
        <f ca="1">_xlfn.XLOOKUP(J3510,Promotions[Promo Key],Promotions[Promo Date],"")</f>
        <v/>
      </c>
      <c r="G3510" s="18" t="str">
        <f t="shared" ca="1" si="231"/>
        <v/>
      </c>
      <c r="H3510" s="18" t="str">
        <f t="shared" ca="1" si="230"/>
        <v/>
      </c>
      <c r="I3510" s="17" t="str">
        <f>_xlfn.XLOOKUP(A3510,Students[Full Name],Students[Starting Rank],"")</f>
        <v/>
      </c>
      <c r="J3510" s="15" t="str">
        <f t="shared" ca="1" si="232"/>
        <v xml:space="preserve">: </v>
      </c>
      <c r="K3510" s="16" t="str">
        <f>_xlfn.XLOOKUP(A3510,Students[Full Name],Students[Start Date],"")</f>
        <v/>
      </c>
      <c r="L3510" s="18">
        <f t="shared" ca="1" si="233"/>
        <v>-1</v>
      </c>
      <c r="M3510" s="18" cm="1">
        <f t="array" aca="1" ref="M3510" ca="1">SUMPRODUCT(Inactives[Days Inactive]*(Inactives[Student]=A3510))/365</f>
        <v>0</v>
      </c>
      <c r="N3510" s="18" t="str" cm="1">
        <f t="array" ref="N3510">IF(LEN($A3510)&gt;0,SUMPRODUCT(($A3510=merged_names)*(_xlfn.TEXTAFTER(N$2, "At ")=merged_belt_colours)*merged_months_at_rank),"")</f>
        <v/>
      </c>
      <c r="O3510" s="18" t="str" cm="1">
        <f t="array" ref="O3510">IF(LEN($A3510)&gt;0,SUMPRODUCT(($A3510=merged_names)*(_xlfn.TEXTAFTER(O$2, "At ")=merged_belt_colours)*merged_months_at_rank),"")</f>
        <v/>
      </c>
      <c r="P3510" s="18" t="str" cm="1">
        <f t="array" ref="P3510">IF(LEN($A3510)&gt;0,SUMPRODUCT(($A3510=merged_names)*(_xlfn.TEXTAFTER(P$2, "At ")=merged_belt_colours)*merged_months_at_rank),"")</f>
        <v/>
      </c>
      <c r="Q3510" s="18" t="str" cm="1">
        <f t="array" ref="Q3510">IF(LEN($A3510)&gt;0,SUMPRODUCT(($A3510=merged_names)*(_xlfn.TEXTAFTER(Q$2, "At ")=merged_belt_colours)*merged_months_at_rank),"")</f>
        <v/>
      </c>
      <c r="R3510" s="18" t="str" cm="1">
        <f t="array" ref="R3510">IF(LEN($A3510)&gt;0,SUMPRODUCT(($A3510=merged_names)*(_xlfn.TEXTAFTER(R$2, "At ")=merged_belt_colours)*merged_months_at_rank),"")</f>
        <v/>
      </c>
    </row>
    <row r="3511" spans="1:18" x14ac:dyDescent="0.25">
      <c r="A3511"/>
      <c r="B3511" s="15" t="str" cm="1">
        <f t="array" ref="B3511">IFERROR(IF(LEN(A3511)&gt;0, IF(SUMPRODUCT((Inactives[Key]=J3511)*(Inactives[Currently Inactive]))=1,"Inactive","Active"),""),"Active")</f>
        <v/>
      </c>
      <c r="C3511" s="16" t="str" cm="1">
        <f t="array" aca="1" ref="C3511" ca="1">IFERROR(_xlfn._xlws.FILTER(Inactives[Inactive On],(Inactives[Key]=J3511)*(Inactives[Currently Inactive]),""),"")</f>
        <v/>
      </c>
      <c r="D3511" s="16" t="str" cm="1">
        <f t="array" aca="1" ref="D3511" ca="1">IFERROR(INDEX(_xlfn.TEXTSPLIT(E3511," "),1),"")</f>
        <v/>
      </c>
      <c r="E3511" s="15" t="str" cm="1">
        <f t="array" aca="1" ref="E3511" ca="1">IFERROR(_xlfn._xlws.FILTER(merged_ranks,(merged_end_dates=DATE(9999,12,31))*(merged_names=A3511)),"")</f>
        <v/>
      </c>
      <c r="F3511" s="17" t="str">
        <f ca="1">_xlfn.XLOOKUP(J3511,Promotions[Promo Key],Promotions[Promo Date],"")</f>
        <v/>
      </c>
      <c r="G3511" s="18" t="str">
        <f t="shared" ca="1" si="231"/>
        <v/>
      </c>
      <c r="H3511" s="18" t="str">
        <f t="shared" ca="1" si="230"/>
        <v/>
      </c>
      <c r="I3511" s="17" t="str">
        <f>_xlfn.XLOOKUP(A3511,Students[Full Name],Students[Starting Rank],"")</f>
        <v/>
      </c>
      <c r="J3511" s="15" t="str">
        <f t="shared" ca="1" si="232"/>
        <v xml:space="preserve">: </v>
      </c>
      <c r="K3511" s="16" t="str">
        <f>_xlfn.XLOOKUP(A3511,Students[Full Name],Students[Start Date],"")</f>
        <v/>
      </c>
      <c r="L3511" s="18">
        <f t="shared" ca="1" si="233"/>
        <v>-1</v>
      </c>
      <c r="M3511" s="18" cm="1">
        <f t="array" aca="1" ref="M3511" ca="1">SUMPRODUCT(Inactives[Days Inactive]*(Inactives[Student]=A3511))/365</f>
        <v>0</v>
      </c>
      <c r="N3511" s="18" t="str" cm="1">
        <f t="array" ref="N3511">IF(LEN($A3511)&gt;0,SUMPRODUCT(($A3511=merged_names)*(_xlfn.TEXTAFTER(N$2, "At ")=merged_belt_colours)*merged_months_at_rank),"")</f>
        <v/>
      </c>
      <c r="O3511" s="18" t="str" cm="1">
        <f t="array" ref="O3511">IF(LEN($A3511)&gt;0,SUMPRODUCT(($A3511=merged_names)*(_xlfn.TEXTAFTER(O$2, "At ")=merged_belt_colours)*merged_months_at_rank),"")</f>
        <v/>
      </c>
      <c r="P3511" s="18" t="str" cm="1">
        <f t="array" ref="P3511">IF(LEN($A3511)&gt;0,SUMPRODUCT(($A3511=merged_names)*(_xlfn.TEXTAFTER(P$2, "At ")=merged_belt_colours)*merged_months_at_rank),"")</f>
        <v/>
      </c>
      <c r="Q3511" s="18" t="str" cm="1">
        <f t="array" ref="Q3511">IF(LEN($A3511)&gt;0,SUMPRODUCT(($A3511=merged_names)*(_xlfn.TEXTAFTER(Q$2, "At ")=merged_belt_colours)*merged_months_at_rank),"")</f>
        <v/>
      </c>
      <c r="R3511" s="18" t="str" cm="1">
        <f t="array" ref="R3511">IF(LEN($A3511)&gt;0,SUMPRODUCT(($A3511=merged_names)*(_xlfn.TEXTAFTER(R$2, "At ")=merged_belt_colours)*merged_months_at_rank),"")</f>
        <v/>
      </c>
    </row>
    <row r="3512" spans="1:18" x14ac:dyDescent="0.25">
      <c r="A3512"/>
      <c r="B3512" s="15" t="str" cm="1">
        <f t="array" ref="B3512">IFERROR(IF(LEN(A3512)&gt;0, IF(SUMPRODUCT((Inactives[Key]=J3512)*(Inactives[Currently Inactive]))=1,"Inactive","Active"),""),"Active")</f>
        <v/>
      </c>
      <c r="C3512" s="16" t="str" cm="1">
        <f t="array" aca="1" ref="C3512" ca="1">IFERROR(_xlfn._xlws.FILTER(Inactives[Inactive On],(Inactives[Key]=J3512)*(Inactives[Currently Inactive]),""),"")</f>
        <v/>
      </c>
      <c r="D3512" s="16" t="str" cm="1">
        <f t="array" aca="1" ref="D3512" ca="1">IFERROR(INDEX(_xlfn.TEXTSPLIT(E3512," "),1),"")</f>
        <v/>
      </c>
      <c r="E3512" s="15" t="str" cm="1">
        <f t="array" aca="1" ref="E3512" ca="1">IFERROR(_xlfn._xlws.FILTER(merged_ranks,(merged_end_dates=DATE(9999,12,31))*(merged_names=A3512)),"")</f>
        <v/>
      </c>
      <c r="F3512" s="17" t="str">
        <f ca="1">_xlfn.XLOOKUP(J3512,Promotions[Promo Key],Promotions[Promo Date],"")</f>
        <v/>
      </c>
      <c r="G3512" s="18" t="str">
        <f t="shared" ca="1" si="231"/>
        <v/>
      </c>
      <c r="H3512" s="18" t="str">
        <f t="shared" ca="1" si="230"/>
        <v/>
      </c>
      <c r="I3512" s="17" t="str">
        <f>_xlfn.XLOOKUP(A3512,Students[Full Name],Students[Starting Rank],"")</f>
        <v/>
      </c>
      <c r="J3512" s="15" t="str">
        <f t="shared" ca="1" si="232"/>
        <v xml:space="preserve">: </v>
      </c>
      <c r="K3512" s="16" t="str">
        <f>_xlfn.XLOOKUP(A3512,Students[Full Name],Students[Start Date],"")</f>
        <v/>
      </c>
      <c r="L3512" s="18">
        <f t="shared" ca="1" si="233"/>
        <v>-1</v>
      </c>
      <c r="M3512" s="18" cm="1">
        <f t="array" aca="1" ref="M3512" ca="1">SUMPRODUCT(Inactives[Days Inactive]*(Inactives[Student]=A3512))/365</f>
        <v>0</v>
      </c>
      <c r="N3512" s="18" t="str" cm="1">
        <f t="array" ref="N3512">IF(LEN($A3512)&gt;0,SUMPRODUCT(($A3512=merged_names)*(_xlfn.TEXTAFTER(N$2, "At ")=merged_belt_colours)*merged_months_at_rank),"")</f>
        <v/>
      </c>
      <c r="O3512" s="18" t="str" cm="1">
        <f t="array" ref="O3512">IF(LEN($A3512)&gt;0,SUMPRODUCT(($A3512=merged_names)*(_xlfn.TEXTAFTER(O$2, "At ")=merged_belt_colours)*merged_months_at_rank),"")</f>
        <v/>
      </c>
      <c r="P3512" s="18" t="str" cm="1">
        <f t="array" ref="P3512">IF(LEN($A3512)&gt;0,SUMPRODUCT(($A3512=merged_names)*(_xlfn.TEXTAFTER(P$2, "At ")=merged_belt_colours)*merged_months_at_rank),"")</f>
        <v/>
      </c>
      <c r="Q3512" s="18" t="str" cm="1">
        <f t="array" ref="Q3512">IF(LEN($A3512)&gt;0,SUMPRODUCT(($A3512=merged_names)*(_xlfn.TEXTAFTER(Q$2, "At ")=merged_belt_colours)*merged_months_at_rank),"")</f>
        <v/>
      </c>
      <c r="R3512" s="18" t="str" cm="1">
        <f t="array" ref="R3512">IF(LEN($A3512)&gt;0,SUMPRODUCT(($A3512=merged_names)*(_xlfn.TEXTAFTER(R$2, "At ")=merged_belt_colours)*merged_months_at_rank),"")</f>
        <v/>
      </c>
    </row>
    <row r="3513" spans="1:18" x14ac:dyDescent="0.25">
      <c r="A3513"/>
      <c r="B3513" s="15" t="str" cm="1">
        <f t="array" ref="B3513">IFERROR(IF(LEN(A3513)&gt;0, IF(SUMPRODUCT((Inactives[Key]=J3513)*(Inactives[Currently Inactive]))=1,"Inactive","Active"),""),"Active")</f>
        <v/>
      </c>
      <c r="C3513" s="16" t="str" cm="1">
        <f t="array" aca="1" ref="C3513" ca="1">IFERROR(_xlfn._xlws.FILTER(Inactives[Inactive On],(Inactives[Key]=J3513)*(Inactives[Currently Inactive]),""),"")</f>
        <v/>
      </c>
      <c r="D3513" s="16" t="str" cm="1">
        <f t="array" aca="1" ref="D3513" ca="1">IFERROR(INDEX(_xlfn.TEXTSPLIT(E3513," "),1),"")</f>
        <v/>
      </c>
      <c r="E3513" s="15" t="str" cm="1">
        <f t="array" aca="1" ref="E3513" ca="1">IFERROR(_xlfn._xlws.FILTER(merged_ranks,(merged_end_dates=DATE(9999,12,31))*(merged_names=A3513)),"")</f>
        <v/>
      </c>
      <c r="F3513" s="17" t="str">
        <f ca="1">_xlfn.XLOOKUP(J3513,Promotions[Promo Key],Promotions[Promo Date],"")</f>
        <v/>
      </c>
      <c r="G3513" s="18" t="str">
        <f t="shared" ca="1" si="231"/>
        <v/>
      </c>
      <c r="H3513" s="18" t="str">
        <f t="shared" ca="1" si="230"/>
        <v/>
      </c>
      <c r="I3513" s="17" t="str">
        <f>_xlfn.XLOOKUP(A3513,Students[Full Name],Students[Starting Rank],"")</f>
        <v/>
      </c>
      <c r="J3513" s="15" t="str">
        <f t="shared" ca="1" si="232"/>
        <v xml:space="preserve">: </v>
      </c>
      <c r="K3513" s="16" t="str">
        <f>_xlfn.XLOOKUP(A3513,Students[Full Name],Students[Start Date],"")</f>
        <v/>
      </c>
      <c r="L3513" s="18">
        <f t="shared" ca="1" si="233"/>
        <v>-1</v>
      </c>
      <c r="M3513" s="18" cm="1">
        <f t="array" aca="1" ref="M3513" ca="1">SUMPRODUCT(Inactives[Days Inactive]*(Inactives[Student]=A3513))/365</f>
        <v>0</v>
      </c>
      <c r="N3513" s="18" t="str" cm="1">
        <f t="array" ref="N3513">IF(LEN($A3513)&gt;0,SUMPRODUCT(($A3513=merged_names)*(_xlfn.TEXTAFTER(N$2, "At ")=merged_belt_colours)*merged_months_at_rank),"")</f>
        <v/>
      </c>
      <c r="O3513" s="18" t="str" cm="1">
        <f t="array" ref="O3513">IF(LEN($A3513)&gt;0,SUMPRODUCT(($A3513=merged_names)*(_xlfn.TEXTAFTER(O$2, "At ")=merged_belt_colours)*merged_months_at_rank),"")</f>
        <v/>
      </c>
      <c r="P3513" s="18" t="str" cm="1">
        <f t="array" ref="P3513">IF(LEN($A3513)&gt;0,SUMPRODUCT(($A3513=merged_names)*(_xlfn.TEXTAFTER(P$2, "At ")=merged_belt_colours)*merged_months_at_rank),"")</f>
        <v/>
      </c>
      <c r="Q3513" s="18" t="str" cm="1">
        <f t="array" ref="Q3513">IF(LEN($A3513)&gt;0,SUMPRODUCT(($A3513=merged_names)*(_xlfn.TEXTAFTER(Q$2, "At ")=merged_belt_colours)*merged_months_at_rank),"")</f>
        <v/>
      </c>
      <c r="R3513" s="18" t="str" cm="1">
        <f t="array" ref="R3513">IF(LEN($A3513)&gt;0,SUMPRODUCT(($A3513=merged_names)*(_xlfn.TEXTAFTER(R$2, "At ")=merged_belt_colours)*merged_months_at_rank),"")</f>
        <v/>
      </c>
    </row>
    <row r="3514" spans="1:18" x14ac:dyDescent="0.25">
      <c r="A3514"/>
      <c r="B3514" s="15" t="str" cm="1">
        <f t="array" ref="B3514">IFERROR(IF(LEN(A3514)&gt;0, IF(SUMPRODUCT((Inactives[Key]=J3514)*(Inactives[Currently Inactive]))=1,"Inactive","Active"),""),"Active")</f>
        <v/>
      </c>
      <c r="C3514" s="16" t="str" cm="1">
        <f t="array" aca="1" ref="C3514" ca="1">IFERROR(_xlfn._xlws.FILTER(Inactives[Inactive On],(Inactives[Key]=J3514)*(Inactives[Currently Inactive]),""),"")</f>
        <v/>
      </c>
      <c r="D3514" s="16" t="str" cm="1">
        <f t="array" aca="1" ref="D3514" ca="1">IFERROR(INDEX(_xlfn.TEXTSPLIT(E3514," "),1),"")</f>
        <v/>
      </c>
      <c r="E3514" s="15" t="str" cm="1">
        <f t="array" aca="1" ref="E3514" ca="1">IFERROR(_xlfn._xlws.FILTER(merged_ranks,(merged_end_dates=DATE(9999,12,31))*(merged_names=A3514)),"")</f>
        <v/>
      </c>
      <c r="F3514" s="17" t="str">
        <f ca="1">_xlfn.XLOOKUP(J3514,Promotions[Promo Key],Promotions[Promo Date],"")</f>
        <v/>
      </c>
      <c r="G3514" s="18" t="str">
        <f t="shared" ca="1" si="231"/>
        <v/>
      </c>
      <c r="H3514" s="18" t="str">
        <f t="shared" ca="1" si="230"/>
        <v/>
      </c>
      <c r="I3514" s="17" t="str">
        <f>_xlfn.XLOOKUP(A3514,Students[Full Name],Students[Starting Rank],"")</f>
        <v/>
      </c>
      <c r="J3514" s="15" t="str">
        <f t="shared" ca="1" si="232"/>
        <v xml:space="preserve">: </v>
      </c>
      <c r="K3514" s="16" t="str">
        <f>_xlfn.XLOOKUP(A3514,Students[Full Name],Students[Start Date],"")</f>
        <v/>
      </c>
      <c r="L3514" s="18">
        <f t="shared" ca="1" si="233"/>
        <v>-1</v>
      </c>
      <c r="M3514" s="18" cm="1">
        <f t="array" aca="1" ref="M3514" ca="1">SUMPRODUCT(Inactives[Days Inactive]*(Inactives[Student]=A3514))/365</f>
        <v>0</v>
      </c>
      <c r="N3514" s="18" t="str" cm="1">
        <f t="array" ref="N3514">IF(LEN($A3514)&gt;0,SUMPRODUCT(($A3514=merged_names)*(_xlfn.TEXTAFTER(N$2, "At ")=merged_belt_colours)*merged_months_at_rank),"")</f>
        <v/>
      </c>
      <c r="O3514" s="18" t="str" cm="1">
        <f t="array" ref="O3514">IF(LEN($A3514)&gt;0,SUMPRODUCT(($A3514=merged_names)*(_xlfn.TEXTAFTER(O$2, "At ")=merged_belt_colours)*merged_months_at_rank),"")</f>
        <v/>
      </c>
      <c r="P3514" s="18" t="str" cm="1">
        <f t="array" ref="P3514">IF(LEN($A3514)&gt;0,SUMPRODUCT(($A3514=merged_names)*(_xlfn.TEXTAFTER(P$2, "At ")=merged_belt_colours)*merged_months_at_rank),"")</f>
        <v/>
      </c>
      <c r="Q3514" s="18" t="str" cm="1">
        <f t="array" ref="Q3514">IF(LEN($A3514)&gt;0,SUMPRODUCT(($A3514=merged_names)*(_xlfn.TEXTAFTER(Q$2, "At ")=merged_belt_colours)*merged_months_at_rank),"")</f>
        <v/>
      </c>
      <c r="R3514" s="18" t="str" cm="1">
        <f t="array" ref="R3514">IF(LEN($A3514)&gt;0,SUMPRODUCT(($A3514=merged_names)*(_xlfn.TEXTAFTER(R$2, "At ")=merged_belt_colours)*merged_months_at_rank),"")</f>
        <v/>
      </c>
    </row>
    <row r="3515" spans="1:18" x14ac:dyDescent="0.25">
      <c r="A3515"/>
      <c r="B3515" s="15" t="str" cm="1">
        <f t="array" ref="B3515">IFERROR(IF(LEN(A3515)&gt;0, IF(SUMPRODUCT((Inactives[Key]=J3515)*(Inactives[Currently Inactive]))=1,"Inactive","Active"),""),"Active")</f>
        <v/>
      </c>
      <c r="C3515" s="16" t="str" cm="1">
        <f t="array" aca="1" ref="C3515" ca="1">IFERROR(_xlfn._xlws.FILTER(Inactives[Inactive On],(Inactives[Key]=J3515)*(Inactives[Currently Inactive]),""),"")</f>
        <v/>
      </c>
      <c r="D3515" s="16" t="str" cm="1">
        <f t="array" aca="1" ref="D3515" ca="1">IFERROR(INDEX(_xlfn.TEXTSPLIT(E3515," "),1),"")</f>
        <v/>
      </c>
      <c r="E3515" s="15" t="str" cm="1">
        <f t="array" aca="1" ref="E3515" ca="1">IFERROR(_xlfn._xlws.FILTER(merged_ranks,(merged_end_dates=DATE(9999,12,31))*(merged_names=A3515)),"")</f>
        <v/>
      </c>
      <c r="F3515" s="17" t="str">
        <f ca="1">_xlfn.XLOOKUP(J3515,Promotions[Promo Key],Promotions[Promo Date],"")</f>
        <v/>
      </c>
      <c r="G3515" s="18" t="str">
        <f t="shared" ca="1" si="231"/>
        <v/>
      </c>
      <c r="H3515" s="18" t="str">
        <f t="shared" ca="1" si="230"/>
        <v/>
      </c>
      <c r="I3515" s="17" t="str">
        <f>_xlfn.XLOOKUP(A3515,Students[Full Name],Students[Starting Rank],"")</f>
        <v/>
      </c>
      <c r="J3515" s="15" t="str">
        <f t="shared" ca="1" si="232"/>
        <v xml:space="preserve">: </v>
      </c>
      <c r="K3515" s="16" t="str">
        <f>_xlfn.XLOOKUP(A3515,Students[Full Name],Students[Start Date],"")</f>
        <v/>
      </c>
      <c r="L3515" s="18">
        <f t="shared" ca="1" si="233"/>
        <v>-1</v>
      </c>
      <c r="M3515" s="18" cm="1">
        <f t="array" aca="1" ref="M3515" ca="1">SUMPRODUCT(Inactives[Days Inactive]*(Inactives[Student]=A3515))/365</f>
        <v>0</v>
      </c>
      <c r="N3515" s="18" t="str" cm="1">
        <f t="array" ref="N3515">IF(LEN($A3515)&gt;0,SUMPRODUCT(($A3515=merged_names)*(_xlfn.TEXTAFTER(N$2, "At ")=merged_belt_colours)*merged_months_at_rank),"")</f>
        <v/>
      </c>
      <c r="O3515" s="18" t="str" cm="1">
        <f t="array" ref="O3515">IF(LEN($A3515)&gt;0,SUMPRODUCT(($A3515=merged_names)*(_xlfn.TEXTAFTER(O$2, "At ")=merged_belt_colours)*merged_months_at_rank),"")</f>
        <v/>
      </c>
      <c r="P3515" s="18" t="str" cm="1">
        <f t="array" ref="P3515">IF(LEN($A3515)&gt;0,SUMPRODUCT(($A3515=merged_names)*(_xlfn.TEXTAFTER(P$2, "At ")=merged_belt_colours)*merged_months_at_rank),"")</f>
        <v/>
      </c>
      <c r="Q3515" s="18" t="str" cm="1">
        <f t="array" ref="Q3515">IF(LEN($A3515)&gt;0,SUMPRODUCT(($A3515=merged_names)*(_xlfn.TEXTAFTER(Q$2, "At ")=merged_belt_colours)*merged_months_at_rank),"")</f>
        <v/>
      </c>
      <c r="R3515" s="18" t="str" cm="1">
        <f t="array" ref="R3515">IF(LEN($A3515)&gt;0,SUMPRODUCT(($A3515=merged_names)*(_xlfn.TEXTAFTER(R$2, "At ")=merged_belt_colours)*merged_months_at_rank),"")</f>
        <v/>
      </c>
    </row>
    <row r="3516" spans="1:18" x14ac:dyDescent="0.25">
      <c r="A3516"/>
      <c r="B3516" s="15" t="str" cm="1">
        <f t="array" ref="B3516">IFERROR(IF(LEN(A3516)&gt;0, IF(SUMPRODUCT((Inactives[Key]=J3516)*(Inactives[Currently Inactive]))=1,"Inactive","Active"),""),"Active")</f>
        <v/>
      </c>
      <c r="C3516" s="16" t="str" cm="1">
        <f t="array" aca="1" ref="C3516" ca="1">IFERROR(_xlfn._xlws.FILTER(Inactives[Inactive On],(Inactives[Key]=J3516)*(Inactives[Currently Inactive]),""),"")</f>
        <v/>
      </c>
      <c r="D3516" s="16" t="str" cm="1">
        <f t="array" aca="1" ref="D3516" ca="1">IFERROR(INDEX(_xlfn.TEXTSPLIT(E3516," "),1),"")</f>
        <v/>
      </c>
      <c r="E3516" s="15" t="str" cm="1">
        <f t="array" aca="1" ref="E3516" ca="1">IFERROR(_xlfn._xlws.FILTER(merged_ranks,(merged_end_dates=DATE(9999,12,31))*(merged_names=A3516)),"")</f>
        <v/>
      </c>
      <c r="F3516" s="17" t="str">
        <f ca="1">_xlfn.XLOOKUP(J3516,Promotions[Promo Key],Promotions[Promo Date],"")</f>
        <v/>
      </c>
      <c r="G3516" s="18" t="str">
        <f t="shared" ca="1" si="231"/>
        <v/>
      </c>
      <c r="H3516" s="18" t="str">
        <f t="shared" ca="1" si="230"/>
        <v/>
      </c>
      <c r="I3516" s="17" t="str">
        <f>_xlfn.XLOOKUP(A3516,Students[Full Name],Students[Starting Rank],"")</f>
        <v/>
      </c>
      <c r="J3516" s="15" t="str">
        <f t="shared" ca="1" si="232"/>
        <v xml:space="preserve">: </v>
      </c>
      <c r="K3516" s="16" t="str">
        <f>_xlfn.XLOOKUP(A3516,Students[Full Name],Students[Start Date],"")</f>
        <v/>
      </c>
      <c r="L3516" s="18">
        <f t="shared" ca="1" si="233"/>
        <v>-1</v>
      </c>
      <c r="M3516" s="18" cm="1">
        <f t="array" aca="1" ref="M3516" ca="1">SUMPRODUCT(Inactives[Days Inactive]*(Inactives[Student]=A3516))/365</f>
        <v>0</v>
      </c>
      <c r="N3516" s="18" t="str" cm="1">
        <f t="array" ref="N3516">IF(LEN($A3516)&gt;0,SUMPRODUCT(($A3516=merged_names)*(_xlfn.TEXTAFTER(N$2, "At ")=merged_belt_colours)*merged_months_at_rank),"")</f>
        <v/>
      </c>
      <c r="O3516" s="18" t="str" cm="1">
        <f t="array" ref="O3516">IF(LEN($A3516)&gt;0,SUMPRODUCT(($A3516=merged_names)*(_xlfn.TEXTAFTER(O$2, "At ")=merged_belt_colours)*merged_months_at_rank),"")</f>
        <v/>
      </c>
      <c r="P3516" s="18" t="str" cm="1">
        <f t="array" ref="P3516">IF(LEN($A3516)&gt;0,SUMPRODUCT(($A3516=merged_names)*(_xlfn.TEXTAFTER(P$2, "At ")=merged_belt_colours)*merged_months_at_rank),"")</f>
        <v/>
      </c>
      <c r="Q3516" s="18" t="str" cm="1">
        <f t="array" ref="Q3516">IF(LEN($A3516)&gt;0,SUMPRODUCT(($A3516=merged_names)*(_xlfn.TEXTAFTER(Q$2, "At ")=merged_belt_colours)*merged_months_at_rank),"")</f>
        <v/>
      </c>
      <c r="R3516" s="18" t="str" cm="1">
        <f t="array" ref="R3516">IF(LEN($A3516)&gt;0,SUMPRODUCT(($A3516=merged_names)*(_xlfn.TEXTAFTER(R$2, "At ")=merged_belt_colours)*merged_months_at_rank),"")</f>
        <v/>
      </c>
    </row>
    <row r="3517" spans="1:18" x14ac:dyDescent="0.25">
      <c r="A3517"/>
      <c r="B3517" s="15" t="str" cm="1">
        <f t="array" ref="B3517">IFERROR(IF(LEN(A3517)&gt;0, IF(SUMPRODUCT((Inactives[Key]=J3517)*(Inactives[Currently Inactive]))=1,"Inactive","Active"),""),"Active")</f>
        <v/>
      </c>
      <c r="C3517" s="16" t="str" cm="1">
        <f t="array" aca="1" ref="C3517" ca="1">IFERROR(_xlfn._xlws.FILTER(Inactives[Inactive On],(Inactives[Key]=J3517)*(Inactives[Currently Inactive]),""),"")</f>
        <v/>
      </c>
      <c r="D3517" s="16" t="str" cm="1">
        <f t="array" aca="1" ref="D3517" ca="1">IFERROR(INDEX(_xlfn.TEXTSPLIT(E3517," "),1),"")</f>
        <v/>
      </c>
      <c r="E3517" s="15" t="str" cm="1">
        <f t="array" aca="1" ref="E3517" ca="1">IFERROR(_xlfn._xlws.FILTER(merged_ranks,(merged_end_dates=DATE(9999,12,31))*(merged_names=A3517)),"")</f>
        <v/>
      </c>
      <c r="F3517" s="17" t="str">
        <f ca="1">_xlfn.XLOOKUP(J3517,Promotions[Promo Key],Promotions[Promo Date],"")</f>
        <v/>
      </c>
      <c r="G3517" s="18" t="str">
        <f t="shared" ca="1" si="231"/>
        <v/>
      </c>
      <c r="H3517" s="18" t="str">
        <f t="shared" ca="1" si="230"/>
        <v/>
      </c>
      <c r="I3517" s="17" t="str">
        <f>_xlfn.XLOOKUP(A3517,Students[Full Name],Students[Starting Rank],"")</f>
        <v/>
      </c>
      <c r="J3517" s="15" t="str">
        <f t="shared" ca="1" si="232"/>
        <v xml:space="preserve">: </v>
      </c>
      <c r="K3517" s="16" t="str">
        <f>_xlfn.XLOOKUP(A3517,Students[Full Name],Students[Start Date],"")</f>
        <v/>
      </c>
      <c r="L3517" s="18">
        <f t="shared" ca="1" si="233"/>
        <v>-1</v>
      </c>
      <c r="M3517" s="18" cm="1">
        <f t="array" aca="1" ref="M3517" ca="1">SUMPRODUCT(Inactives[Days Inactive]*(Inactives[Student]=A3517))/365</f>
        <v>0</v>
      </c>
      <c r="N3517" s="18" t="str" cm="1">
        <f t="array" ref="N3517">IF(LEN($A3517)&gt;0,SUMPRODUCT(($A3517=merged_names)*(_xlfn.TEXTAFTER(N$2, "At ")=merged_belt_colours)*merged_months_at_rank),"")</f>
        <v/>
      </c>
      <c r="O3517" s="18" t="str" cm="1">
        <f t="array" ref="O3517">IF(LEN($A3517)&gt;0,SUMPRODUCT(($A3517=merged_names)*(_xlfn.TEXTAFTER(O$2, "At ")=merged_belt_colours)*merged_months_at_rank),"")</f>
        <v/>
      </c>
      <c r="P3517" s="18" t="str" cm="1">
        <f t="array" ref="P3517">IF(LEN($A3517)&gt;0,SUMPRODUCT(($A3517=merged_names)*(_xlfn.TEXTAFTER(P$2, "At ")=merged_belt_colours)*merged_months_at_rank),"")</f>
        <v/>
      </c>
      <c r="Q3517" s="18" t="str" cm="1">
        <f t="array" ref="Q3517">IF(LEN($A3517)&gt;0,SUMPRODUCT(($A3517=merged_names)*(_xlfn.TEXTAFTER(Q$2, "At ")=merged_belt_colours)*merged_months_at_rank),"")</f>
        <v/>
      </c>
      <c r="R3517" s="18" t="str" cm="1">
        <f t="array" ref="R3517">IF(LEN($A3517)&gt;0,SUMPRODUCT(($A3517=merged_names)*(_xlfn.TEXTAFTER(R$2, "At ")=merged_belt_colours)*merged_months_at_rank),"")</f>
        <v/>
      </c>
    </row>
    <row r="3518" spans="1:18" x14ac:dyDescent="0.25">
      <c r="A3518"/>
      <c r="B3518" s="15" t="str" cm="1">
        <f t="array" ref="B3518">IFERROR(IF(LEN(A3518)&gt;0, IF(SUMPRODUCT((Inactives[Key]=J3518)*(Inactives[Currently Inactive]))=1,"Inactive","Active"),""),"Active")</f>
        <v/>
      </c>
      <c r="C3518" s="16" t="str" cm="1">
        <f t="array" aca="1" ref="C3518" ca="1">IFERROR(_xlfn._xlws.FILTER(Inactives[Inactive On],(Inactives[Key]=J3518)*(Inactives[Currently Inactive]),""),"")</f>
        <v/>
      </c>
      <c r="D3518" s="16" t="str" cm="1">
        <f t="array" aca="1" ref="D3518" ca="1">IFERROR(INDEX(_xlfn.TEXTSPLIT(E3518," "),1),"")</f>
        <v/>
      </c>
      <c r="E3518" s="15" t="str" cm="1">
        <f t="array" aca="1" ref="E3518" ca="1">IFERROR(_xlfn._xlws.FILTER(merged_ranks,(merged_end_dates=DATE(9999,12,31))*(merged_names=A3518)),"")</f>
        <v/>
      </c>
      <c r="F3518" s="17" t="str">
        <f ca="1">_xlfn.XLOOKUP(J3518,Promotions[Promo Key],Promotions[Promo Date],"")</f>
        <v/>
      </c>
      <c r="G3518" s="18" t="str">
        <f t="shared" ca="1" si="231"/>
        <v/>
      </c>
      <c r="H3518" s="18" t="str">
        <f t="shared" ca="1" si="230"/>
        <v/>
      </c>
      <c r="I3518" s="17" t="str">
        <f>_xlfn.XLOOKUP(A3518,Students[Full Name],Students[Starting Rank],"")</f>
        <v/>
      </c>
      <c r="J3518" s="15" t="str">
        <f t="shared" ca="1" si="232"/>
        <v xml:space="preserve">: </v>
      </c>
      <c r="K3518" s="16" t="str">
        <f>_xlfn.XLOOKUP(A3518,Students[Full Name],Students[Start Date],"")</f>
        <v/>
      </c>
      <c r="L3518" s="18">
        <f t="shared" ca="1" si="233"/>
        <v>-1</v>
      </c>
      <c r="M3518" s="18" cm="1">
        <f t="array" aca="1" ref="M3518" ca="1">SUMPRODUCT(Inactives[Days Inactive]*(Inactives[Student]=A3518))/365</f>
        <v>0</v>
      </c>
      <c r="N3518" s="18" t="str" cm="1">
        <f t="array" ref="N3518">IF(LEN($A3518)&gt;0,SUMPRODUCT(($A3518=merged_names)*(_xlfn.TEXTAFTER(N$2, "At ")=merged_belt_colours)*merged_months_at_rank),"")</f>
        <v/>
      </c>
      <c r="O3518" s="18" t="str" cm="1">
        <f t="array" ref="O3518">IF(LEN($A3518)&gt;0,SUMPRODUCT(($A3518=merged_names)*(_xlfn.TEXTAFTER(O$2, "At ")=merged_belt_colours)*merged_months_at_rank),"")</f>
        <v/>
      </c>
      <c r="P3518" s="18" t="str" cm="1">
        <f t="array" ref="P3518">IF(LEN($A3518)&gt;0,SUMPRODUCT(($A3518=merged_names)*(_xlfn.TEXTAFTER(P$2, "At ")=merged_belt_colours)*merged_months_at_rank),"")</f>
        <v/>
      </c>
      <c r="Q3518" s="18" t="str" cm="1">
        <f t="array" ref="Q3518">IF(LEN($A3518)&gt;0,SUMPRODUCT(($A3518=merged_names)*(_xlfn.TEXTAFTER(Q$2, "At ")=merged_belt_colours)*merged_months_at_rank),"")</f>
        <v/>
      </c>
      <c r="R3518" s="18" t="str" cm="1">
        <f t="array" ref="R3518">IF(LEN($A3518)&gt;0,SUMPRODUCT(($A3518=merged_names)*(_xlfn.TEXTAFTER(R$2, "At ")=merged_belt_colours)*merged_months_at_rank),"")</f>
        <v/>
      </c>
    </row>
    <row r="3519" spans="1:18" x14ac:dyDescent="0.25">
      <c r="A3519"/>
      <c r="B3519" s="15" t="str" cm="1">
        <f t="array" ref="B3519">IFERROR(IF(LEN(A3519)&gt;0, IF(SUMPRODUCT((Inactives[Key]=J3519)*(Inactives[Currently Inactive]))=1,"Inactive","Active"),""),"Active")</f>
        <v/>
      </c>
      <c r="C3519" s="16" t="str" cm="1">
        <f t="array" aca="1" ref="C3519" ca="1">IFERROR(_xlfn._xlws.FILTER(Inactives[Inactive On],(Inactives[Key]=J3519)*(Inactives[Currently Inactive]),""),"")</f>
        <v/>
      </c>
      <c r="D3519" s="16" t="str" cm="1">
        <f t="array" aca="1" ref="D3519" ca="1">IFERROR(INDEX(_xlfn.TEXTSPLIT(E3519," "),1),"")</f>
        <v/>
      </c>
      <c r="E3519" s="15" t="str" cm="1">
        <f t="array" aca="1" ref="E3519" ca="1">IFERROR(_xlfn._xlws.FILTER(merged_ranks,(merged_end_dates=DATE(9999,12,31))*(merged_names=A3519)),"")</f>
        <v/>
      </c>
      <c r="F3519" s="17" t="str">
        <f ca="1">_xlfn.XLOOKUP(J3519,Promotions[Promo Key],Promotions[Promo Date],"")</f>
        <v/>
      </c>
      <c r="G3519" s="18" t="str">
        <f t="shared" ca="1" si="231"/>
        <v/>
      </c>
      <c r="H3519" s="18" t="str">
        <f t="shared" ca="1" si="230"/>
        <v/>
      </c>
      <c r="I3519" s="17" t="str">
        <f>_xlfn.XLOOKUP(A3519,Students[Full Name],Students[Starting Rank],"")</f>
        <v/>
      </c>
      <c r="J3519" s="15" t="str">
        <f t="shared" ca="1" si="232"/>
        <v xml:space="preserve">: </v>
      </c>
      <c r="K3519" s="16" t="str">
        <f>_xlfn.XLOOKUP(A3519,Students[Full Name],Students[Start Date],"")</f>
        <v/>
      </c>
      <c r="L3519" s="18">
        <f t="shared" ca="1" si="233"/>
        <v>-1</v>
      </c>
      <c r="M3519" s="18" cm="1">
        <f t="array" aca="1" ref="M3519" ca="1">SUMPRODUCT(Inactives[Days Inactive]*(Inactives[Student]=A3519))/365</f>
        <v>0</v>
      </c>
      <c r="N3519" s="18" t="str" cm="1">
        <f t="array" ref="N3519">IF(LEN($A3519)&gt;0,SUMPRODUCT(($A3519=merged_names)*(_xlfn.TEXTAFTER(N$2, "At ")=merged_belt_colours)*merged_months_at_rank),"")</f>
        <v/>
      </c>
      <c r="O3519" s="18" t="str" cm="1">
        <f t="array" ref="O3519">IF(LEN($A3519)&gt;0,SUMPRODUCT(($A3519=merged_names)*(_xlfn.TEXTAFTER(O$2, "At ")=merged_belt_colours)*merged_months_at_rank),"")</f>
        <v/>
      </c>
      <c r="P3519" s="18" t="str" cm="1">
        <f t="array" ref="P3519">IF(LEN($A3519)&gt;0,SUMPRODUCT(($A3519=merged_names)*(_xlfn.TEXTAFTER(P$2, "At ")=merged_belt_colours)*merged_months_at_rank),"")</f>
        <v/>
      </c>
      <c r="Q3519" s="18" t="str" cm="1">
        <f t="array" ref="Q3519">IF(LEN($A3519)&gt;0,SUMPRODUCT(($A3519=merged_names)*(_xlfn.TEXTAFTER(Q$2, "At ")=merged_belt_colours)*merged_months_at_rank),"")</f>
        <v/>
      </c>
      <c r="R3519" s="18" t="str" cm="1">
        <f t="array" ref="R3519">IF(LEN($A3519)&gt;0,SUMPRODUCT(($A3519=merged_names)*(_xlfn.TEXTAFTER(R$2, "At ")=merged_belt_colours)*merged_months_at_rank),"")</f>
        <v/>
      </c>
    </row>
    <row r="3520" spans="1:18" x14ac:dyDescent="0.25">
      <c r="A3520"/>
      <c r="B3520" s="15" t="str" cm="1">
        <f t="array" ref="B3520">IFERROR(IF(LEN(A3520)&gt;0, IF(SUMPRODUCT((Inactives[Key]=J3520)*(Inactives[Currently Inactive]))=1,"Inactive","Active"),""),"Active")</f>
        <v/>
      </c>
      <c r="C3520" s="16" t="str" cm="1">
        <f t="array" aca="1" ref="C3520" ca="1">IFERROR(_xlfn._xlws.FILTER(Inactives[Inactive On],(Inactives[Key]=J3520)*(Inactives[Currently Inactive]),""),"")</f>
        <v/>
      </c>
      <c r="D3520" s="16" t="str" cm="1">
        <f t="array" aca="1" ref="D3520" ca="1">IFERROR(INDEX(_xlfn.TEXTSPLIT(E3520," "),1),"")</f>
        <v/>
      </c>
      <c r="E3520" s="15" t="str" cm="1">
        <f t="array" aca="1" ref="E3520" ca="1">IFERROR(_xlfn._xlws.FILTER(merged_ranks,(merged_end_dates=DATE(9999,12,31))*(merged_names=A3520)),"")</f>
        <v/>
      </c>
      <c r="F3520" s="17" t="str">
        <f ca="1">_xlfn.XLOOKUP(J3520,Promotions[Promo Key],Promotions[Promo Date],"")</f>
        <v/>
      </c>
      <c r="G3520" s="18" t="str">
        <f t="shared" ca="1" si="231"/>
        <v/>
      </c>
      <c r="H3520" s="18" t="str">
        <f t="shared" ca="1" si="230"/>
        <v/>
      </c>
      <c r="I3520" s="17" t="str">
        <f>_xlfn.XLOOKUP(A3520,Students[Full Name],Students[Starting Rank],"")</f>
        <v/>
      </c>
      <c r="J3520" s="15" t="str">
        <f t="shared" ca="1" si="232"/>
        <v xml:space="preserve">: </v>
      </c>
      <c r="K3520" s="16" t="str">
        <f>_xlfn.XLOOKUP(A3520,Students[Full Name],Students[Start Date],"")</f>
        <v/>
      </c>
      <c r="L3520" s="18">
        <f t="shared" ca="1" si="233"/>
        <v>-1</v>
      </c>
      <c r="M3520" s="18" cm="1">
        <f t="array" aca="1" ref="M3520" ca="1">SUMPRODUCT(Inactives[Days Inactive]*(Inactives[Student]=A3520))/365</f>
        <v>0</v>
      </c>
      <c r="N3520" s="18" t="str" cm="1">
        <f t="array" ref="N3520">IF(LEN($A3520)&gt;0,SUMPRODUCT(($A3520=merged_names)*(_xlfn.TEXTAFTER(N$2, "At ")=merged_belt_colours)*merged_months_at_rank),"")</f>
        <v/>
      </c>
      <c r="O3520" s="18" t="str" cm="1">
        <f t="array" ref="O3520">IF(LEN($A3520)&gt;0,SUMPRODUCT(($A3520=merged_names)*(_xlfn.TEXTAFTER(O$2, "At ")=merged_belt_colours)*merged_months_at_rank),"")</f>
        <v/>
      </c>
      <c r="P3520" s="18" t="str" cm="1">
        <f t="array" ref="P3520">IF(LEN($A3520)&gt;0,SUMPRODUCT(($A3520=merged_names)*(_xlfn.TEXTAFTER(P$2, "At ")=merged_belt_colours)*merged_months_at_rank),"")</f>
        <v/>
      </c>
      <c r="Q3520" s="18" t="str" cm="1">
        <f t="array" ref="Q3520">IF(LEN($A3520)&gt;0,SUMPRODUCT(($A3520=merged_names)*(_xlfn.TEXTAFTER(Q$2, "At ")=merged_belt_colours)*merged_months_at_rank),"")</f>
        <v/>
      </c>
      <c r="R3520" s="18" t="str" cm="1">
        <f t="array" ref="R3520">IF(LEN($A3520)&gt;0,SUMPRODUCT(($A3520=merged_names)*(_xlfn.TEXTAFTER(R$2, "At ")=merged_belt_colours)*merged_months_at_rank),"")</f>
        <v/>
      </c>
    </row>
    <row r="3521" spans="1:18" x14ac:dyDescent="0.25">
      <c r="A3521"/>
      <c r="B3521" s="15" t="str" cm="1">
        <f t="array" ref="B3521">IFERROR(IF(LEN(A3521)&gt;0, IF(SUMPRODUCT((Inactives[Key]=J3521)*(Inactives[Currently Inactive]))=1,"Inactive","Active"),""),"Active")</f>
        <v/>
      </c>
      <c r="C3521" s="16" t="str" cm="1">
        <f t="array" aca="1" ref="C3521" ca="1">IFERROR(_xlfn._xlws.FILTER(Inactives[Inactive On],(Inactives[Key]=J3521)*(Inactives[Currently Inactive]),""),"")</f>
        <v/>
      </c>
      <c r="D3521" s="16" t="str" cm="1">
        <f t="array" aca="1" ref="D3521" ca="1">IFERROR(INDEX(_xlfn.TEXTSPLIT(E3521," "),1),"")</f>
        <v/>
      </c>
      <c r="E3521" s="15" t="str" cm="1">
        <f t="array" aca="1" ref="E3521" ca="1">IFERROR(_xlfn._xlws.FILTER(merged_ranks,(merged_end_dates=DATE(9999,12,31))*(merged_names=A3521)),"")</f>
        <v/>
      </c>
      <c r="F3521" s="17" t="str">
        <f ca="1">_xlfn.XLOOKUP(J3521,Promotions[Promo Key],Promotions[Promo Date],"")</f>
        <v/>
      </c>
      <c r="G3521" s="18" t="str">
        <f t="shared" ca="1" si="231"/>
        <v/>
      </c>
      <c r="H3521" s="18" t="str">
        <f t="shared" ca="1" si="230"/>
        <v/>
      </c>
      <c r="I3521" s="17" t="str">
        <f>_xlfn.XLOOKUP(A3521,Students[Full Name],Students[Starting Rank],"")</f>
        <v/>
      </c>
      <c r="J3521" s="15" t="str">
        <f t="shared" ca="1" si="232"/>
        <v xml:space="preserve">: </v>
      </c>
      <c r="K3521" s="16" t="str">
        <f>_xlfn.XLOOKUP(A3521,Students[Full Name],Students[Start Date],"")</f>
        <v/>
      </c>
      <c r="L3521" s="18">
        <f t="shared" ca="1" si="233"/>
        <v>-1</v>
      </c>
      <c r="M3521" s="18" cm="1">
        <f t="array" aca="1" ref="M3521" ca="1">SUMPRODUCT(Inactives[Days Inactive]*(Inactives[Student]=A3521))/365</f>
        <v>0</v>
      </c>
      <c r="N3521" s="18" t="str" cm="1">
        <f t="array" ref="N3521">IF(LEN($A3521)&gt;0,SUMPRODUCT(($A3521=merged_names)*(_xlfn.TEXTAFTER(N$2, "At ")=merged_belt_colours)*merged_months_at_rank),"")</f>
        <v/>
      </c>
      <c r="O3521" s="18" t="str" cm="1">
        <f t="array" ref="O3521">IF(LEN($A3521)&gt;0,SUMPRODUCT(($A3521=merged_names)*(_xlfn.TEXTAFTER(O$2, "At ")=merged_belt_colours)*merged_months_at_rank),"")</f>
        <v/>
      </c>
      <c r="P3521" s="18" t="str" cm="1">
        <f t="array" ref="P3521">IF(LEN($A3521)&gt;0,SUMPRODUCT(($A3521=merged_names)*(_xlfn.TEXTAFTER(P$2, "At ")=merged_belt_colours)*merged_months_at_rank),"")</f>
        <v/>
      </c>
      <c r="Q3521" s="18" t="str" cm="1">
        <f t="array" ref="Q3521">IF(LEN($A3521)&gt;0,SUMPRODUCT(($A3521=merged_names)*(_xlfn.TEXTAFTER(Q$2, "At ")=merged_belt_colours)*merged_months_at_rank),"")</f>
        <v/>
      </c>
      <c r="R3521" s="18" t="str" cm="1">
        <f t="array" ref="R3521">IF(LEN($A3521)&gt;0,SUMPRODUCT(($A3521=merged_names)*(_xlfn.TEXTAFTER(R$2, "At ")=merged_belt_colours)*merged_months_at_rank),"")</f>
        <v/>
      </c>
    </row>
    <row r="3522" spans="1:18" x14ac:dyDescent="0.25">
      <c r="A3522"/>
      <c r="B3522" s="15" t="str" cm="1">
        <f t="array" ref="B3522">IFERROR(IF(LEN(A3522)&gt;0, IF(SUMPRODUCT((Inactives[Key]=J3522)*(Inactives[Currently Inactive]))=1,"Inactive","Active"),""),"Active")</f>
        <v/>
      </c>
      <c r="C3522" s="16" t="str" cm="1">
        <f t="array" aca="1" ref="C3522" ca="1">IFERROR(_xlfn._xlws.FILTER(Inactives[Inactive On],(Inactives[Key]=J3522)*(Inactives[Currently Inactive]),""),"")</f>
        <v/>
      </c>
      <c r="D3522" s="16" t="str" cm="1">
        <f t="array" aca="1" ref="D3522" ca="1">IFERROR(INDEX(_xlfn.TEXTSPLIT(E3522," "),1),"")</f>
        <v/>
      </c>
      <c r="E3522" s="15" t="str" cm="1">
        <f t="array" aca="1" ref="E3522" ca="1">IFERROR(_xlfn._xlws.FILTER(merged_ranks,(merged_end_dates=DATE(9999,12,31))*(merged_names=A3522)),"")</f>
        <v/>
      </c>
      <c r="F3522" s="17" t="str">
        <f ca="1">_xlfn.XLOOKUP(J3522,Promotions[Promo Key],Promotions[Promo Date],"")</f>
        <v/>
      </c>
      <c r="G3522" s="18" t="str">
        <f t="shared" ca="1" si="231"/>
        <v/>
      </c>
      <c r="H3522" s="18" t="str">
        <f t="shared" ca="1" si="230"/>
        <v/>
      </c>
      <c r="I3522" s="17" t="str">
        <f>_xlfn.XLOOKUP(A3522,Students[Full Name],Students[Starting Rank],"")</f>
        <v/>
      </c>
      <c r="J3522" s="15" t="str">
        <f t="shared" ca="1" si="232"/>
        <v xml:space="preserve">: </v>
      </c>
      <c r="K3522" s="16" t="str">
        <f>_xlfn.XLOOKUP(A3522,Students[Full Name],Students[Start Date],"")</f>
        <v/>
      </c>
      <c r="L3522" s="18">
        <f t="shared" ca="1" si="233"/>
        <v>-1</v>
      </c>
      <c r="M3522" s="18" cm="1">
        <f t="array" aca="1" ref="M3522" ca="1">SUMPRODUCT(Inactives[Days Inactive]*(Inactives[Student]=A3522))/365</f>
        <v>0</v>
      </c>
      <c r="N3522" s="18" t="str" cm="1">
        <f t="array" ref="N3522">IF(LEN($A3522)&gt;0,SUMPRODUCT(($A3522=merged_names)*(_xlfn.TEXTAFTER(N$2, "At ")=merged_belt_colours)*merged_months_at_rank),"")</f>
        <v/>
      </c>
      <c r="O3522" s="18" t="str" cm="1">
        <f t="array" ref="O3522">IF(LEN($A3522)&gt;0,SUMPRODUCT(($A3522=merged_names)*(_xlfn.TEXTAFTER(O$2, "At ")=merged_belt_colours)*merged_months_at_rank),"")</f>
        <v/>
      </c>
      <c r="P3522" s="18" t="str" cm="1">
        <f t="array" ref="P3522">IF(LEN($A3522)&gt;0,SUMPRODUCT(($A3522=merged_names)*(_xlfn.TEXTAFTER(P$2, "At ")=merged_belt_colours)*merged_months_at_rank),"")</f>
        <v/>
      </c>
      <c r="Q3522" s="18" t="str" cm="1">
        <f t="array" ref="Q3522">IF(LEN($A3522)&gt;0,SUMPRODUCT(($A3522=merged_names)*(_xlfn.TEXTAFTER(Q$2, "At ")=merged_belt_colours)*merged_months_at_rank),"")</f>
        <v/>
      </c>
      <c r="R3522" s="18" t="str" cm="1">
        <f t="array" ref="R3522">IF(LEN($A3522)&gt;0,SUMPRODUCT(($A3522=merged_names)*(_xlfn.TEXTAFTER(R$2, "At ")=merged_belt_colours)*merged_months_at_rank),"")</f>
        <v/>
      </c>
    </row>
    <row r="3523" spans="1:18" x14ac:dyDescent="0.25">
      <c r="A3523"/>
      <c r="B3523" s="15" t="str" cm="1">
        <f t="array" ref="B3523">IFERROR(IF(LEN(A3523)&gt;0, IF(SUMPRODUCT((Inactives[Key]=J3523)*(Inactives[Currently Inactive]))=1,"Inactive","Active"),""),"Active")</f>
        <v/>
      </c>
      <c r="C3523" s="16" t="str" cm="1">
        <f t="array" aca="1" ref="C3523" ca="1">IFERROR(_xlfn._xlws.FILTER(Inactives[Inactive On],(Inactives[Key]=J3523)*(Inactives[Currently Inactive]),""),"")</f>
        <v/>
      </c>
      <c r="D3523" s="16" t="str" cm="1">
        <f t="array" aca="1" ref="D3523" ca="1">IFERROR(INDEX(_xlfn.TEXTSPLIT(E3523," "),1),"")</f>
        <v/>
      </c>
      <c r="E3523" s="15" t="str" cm="1">
        <f t="array" aca="1" ref="E3523" ca="1">IFERROR(_xlfn._xlws.FILTER(merged_ranks,(merged_end_dates=DATE(9999,12,31))*(merged_names=A3523)),"")</f>
        <v/>
      </c>
      <c r="F3523" s="17" t="str">
        <f ca="1">_xlfn.XLOOKUP(J3523,Promotions[Promo Key],Promotions[Promo Date],"")</f>
        <v/>
      </c>
      <c r="G3523" s="18" t="str">
        <f t="shared" ca="1" si="231"/>
        <v/>
      </c>
      <c r="H3523" s="18" t="str">
        <f t="shared" ca="1" si="230"/>
        <v/>
      </c>
      <c r="I3523" s="17" t="str">
        <f>_xlfn.XLOOKUP(A3523,Students[Full Name],Students[Starting Rank],"")</f>
        <v/>
      </c>
      <c r="J3523" s="15" t="str">
        <f t="shared" ca="1" si="232"/>
        <v xml:space="preserve">: </v>
      </c>
      <c r="K3523" s="16" t="str">
        <f>_xlfn.XLOOKUP(A3523,Students[Full Name],Students[Start Date],"")</f>
        <v/>
      </c>
      <c r="L3523" s="18">
        <f t="shared" ca="1" si="233"/>
        <v>-1</v>
      </c>
      <c r="M3523" s="18" cm="1">
        <f t="array" aca="1" ref="M3523" ca="1">SUMPRODUCT(Inactives[Days Inactive]*(Inactives[Student]=A3523))/365</f>
        <v>0</v>
      </c>
      <c r="N3523" s="18" t="str" cm="1">
        <f t="array" ref="N3523">IF(LEN($A3523)&gt;0,SUMPRODUCT(($A3523=merged_names)*(_xlfn.TEXTAFTER(N$2, "At ")=merged_belt_colours)*merged_months_at_rank),"")</f>
        <v/>
      </c>
      <c r="O3523" s="18" t="str" cm="1">
        <f t="array" ref="O3523">IF(LEN($A3523)&gt;0,SUMPRODUCT(($A3523=merged_names)*(_xlfn.TEXTAFTER(O$2, "At ")=merged_belt_colours)*merged_months_at_rank),"")</f>
        <v/>
      </c>
      <c r="P3523" s="18" t="str" cm="1">
        <f t="array" ref="P3523">IF(LEN($A3523)&gt;0,SUMPRODUCT(($A3523=merged_names)*(_xlfn.TEXTAFTER(P$2, "At ")=merged_belt_colours)*merged_months_at_rank),"")</f>
        <v/>
      </c>
      <c r="Q3523" s="18" t="str" cm="1">
        <f t="array" ref="Q3523">IF(LEN($A3523)&gt;0,SUMPRODUCT(($A3523=merged_names)*(_xlfn.TEXTAFTER(Q$2, "At ")=merged_belt_colours)*merged_months_at_rank),"")</f>
        <v/>
      </c>
      <c r="R3523" s="18" t="str" cm="1">
        <f t="array" ref="R3523">IF(LEN($A3523)&gt;0,SUMPRODUCT(($A3523=merged_names)*(_xlfn.TEXTAFTER(R$2, "At ")=merged_belt_colours)*merged_months_at_rank),"")</f>
        <v/>
      </c>
    </row>
    <row r="3524" spans="1:18" x14ac:dyDescent="0.25">
      <c r="A3524"/>
      <c r="B3524" s="15" t="str" cm="1">
        <f t="array" ref="B3524">IFERROR(IF(LEN(A3524)&gt;0, IF(SUMPRODUCT((Inactives[Key]=J3524)*(Inactives[Currently Inactive]))=1,"Inactive","Active"),""),"Active")</f>
        <v/>
      </c>
      <c r="C3524" s="16" t="str" cm="1">
        <f t="array" aca="1" ref="C3524" ca="1">IFERROR(_xlfn._xlws.FILTER(Inactives[Inactive On],(Inactives[Key]=J3524)*(Inactives[Currently Inactive]),""),"")</f>
        <v/>
      </c>
      <c r="D3524" s="16" t="str" cm="1">
        <f t="array" aca="1" ref="D3524" ca="1">IFERROR(INDEX(_xlfn.TEXTSPLIT(E3524," "),1),"")</f>
        <v/>
      </c>
      <c r="E3524" s="15" t="str" cm="1">
        <f t="array" aca="1" ref="E3524" ca="1">IFERROR(_xlfn._xlws.FILTER(merged_ranks,(merged_end_dates=DATE(9999,12,31))*(merged_names=A3524)),"")</f>
        <v/>
      </c>
      <c r="F3524" s="17" t="str">
        <f ca="1">_xlfn.XLOOKUP(J3524,Promotions[Promo Key],Promotions[Promo Date],"")</f>
        <v/>
      </c>
      <c r="G3524" s="18" t="str">
        <f t="shared" ca="1" si="231"/>
        <v/>
      </c>
      <c r="H3524" s="18" t="str">
        <f t="shared" ca="1" si="230"/>
        <v/>
      </c>
      <c r="I3524" s="17" t="str">
        <f>_xlfn.XLOOKUP(A3524,Students[Full Name],Students[Starting Rank],"")</f>
        <v/>
      </c>
      <c r="J3524" s="15" t="str">
        <f t="shared" ca="1" si="232"/>
        <v xml:space="preserve">: </v>
      </c>
      <c r="K3524" s="16" t="str">
        <f>_xlfn.XLOOKUP(A3524,Students[Full Name],Students[Start Date],"")</f>
        <v/>
      </c>
      <c r="L3524" s="18">
        <f t="shared" ca="1" si="233"/>
        <v>-1</v>
      </c>
      <c r="M3524" s="18" cm="1">
        <f t="array" aca="1" ref="M3524" ca="1">SUMPRODUCT(Inactives[Days Inactive]*(Inactives[Student]=A3524))/365</f>
        <v>0</v>
      </c>
      <c r="N3524" s="18" t="str" cm="1">
        <f t="array" ref="N3524">IF(LEN($A3524)&gt;0,SUMPRODUCT(($A3524=merged_names)*(_xlfn.TEXTAFTER(N$2, "At ")=merged_belt_colours)*merged_months_at_rank),"")</f>
        <v/>
      </c>
      <c r="O3524" s="18" t="str" cm="1">
        <f t="array" ref="O3524">IF(LEN($A3524)&gt;0,SUMPRODUCT(($A3524=merged_names)*(_xlfn.TEXTAFTER(O$2, "At ")=merged_belt_colours)*merged_months_at_rank),"")</f>
        <v/>
      </c>
      <c r="P3524" s="18" t="str" cm="1">
        <f t="array" ref="P3524">IF(LEN($A3524)&gt;0,SUMPRODUCT(($A3524=merged_names)*(_xlfn.TEXTAFTER(P$2, "At ")=merged_belt_colours)*merged_months_at_rank),"")</f>
        <v/>
      </c>
      <c r="Q3524" s="18" t="str" cm="1">
        <f t="array" ref="Q3524">IF(LEN($A3524)&gt;0,SUMPRODUCT(($A3524=merged_names)*(_xlfn.TEXTAFTER(Q$2, "At ")=merged_belt_colours)*merged_months_at_rank),"")</f>
        <v/>
      </c>
      <c r="R3524" s="18" t="str" cm="1">
        <f t="array" ref="R3524">IF(LEN($A3524)&gt;0,SUMPRODUCT(($A3524=merged_names)*(_xlfn.TEXTAFTER(R$2, "At ")=merged_belt_colours)*merged_months_at_rank),"")</f>
        <v/>
      </c>
    </row>
    <row r="3525" spans="1:18" x14ac:dyDescent="0.25">
      <c r="A3525"/>
      <c r="B3525" s="15" t="str" cm="1">
        <f t="array" ref="B3525">IFERROR(IF(LEN(A3525)&gt;0, IF(SUMPRODUCT((Inactives[Key]=J3525)*(Inactives[Currently Inactive]))=1,"Inactive","Active"),""),"Active")</f>
        <v/>
      </c>
      <c r="C3525" s="16" t="str" cm="1">
        <f t="array" aca="1" ref="C3525" ca="1">IFERROR(_xlfn._xlws.FILTER(Inactives[Inactive On],(Inactives[Key]=J3525)*(Inactives[Currently Inactive]),""),"")</f>
        <v/>
      </c>
      <c r="D3525" s="16" t="str" cm="1">
        <f t="array" aca="1" ref="D3525" ca="1">IFERROR(INDEX(_xlfn.TEXTSPLIT(E3525," "),1),"")</f>
        <v/>
      </c>
      <c r="E3525" s="15" t="str" cm="1">
        <f t="array" aca="1" ref="E3525" ca="1">IFERROR(_xlfn._xlws.FILTER(merged_ranks,(merged_end_dates=DATE(9999,12,31))*(merged_names=A3525)),"")</f>
        <v/>
      </c>
      <c r="F3525" s="17" t="str">
        <f ca="1">_xlfn.XLOOKUP(J3525,Promotions[Promo Key],Promotions[Promo Date],"")</f>
        <v/>
      </c>
      <c r="G3525" s="18" t="str">
        <f t="shared" ca="1" si="231"/>
        <v/>
      </c>
      <c r="H3525" s="18" t="str">
        <f t="shared" ca="1" si="230"/>
        <v/>
      </c>
      <c r="I3525" s="17" t="str">
        <f>_xlfn.XLOOKUP(A3525,Students[Full Name],Students[Starting Rank],"")</f>
        <v/>
      </c>
      <c r="J3525" s="15" t="str">
        <f t="shared" ca="1" si="232"/>
        <v xml:space="preserve">: </v>
      </c>
      <c r="K3525" s="16" t="str">
        <f>_xlfn.XLOOKUP(A3525,Students[Full Name],Students[Start Date],"")</f>
        <v/>
      </c>
      <c r="L3525" s="18">
        <f t="shared" ca="1" si="233"/>
        <v>-1</v>
      </c>
      <c r="M3525" s="18" cm="1">
        <f t="array" aca="1" ref="M3525" ca="1">SUMPRODUCT(Inactives[Days Inactive]*(Inactives[Student]=A3525))/365</f>
        <v>0</v>
      </c>
      <c r="N3525" s="18" t="str" cm="1">
        <f t="array" ref="N3525">IF(LEN($A3525)&gt;0,SUMPRODUCT(($A3525=merged_names)*(_xlfn.TEXTAFTER(N$2, "At ")=merged_belt_colours)*merged_months_at_rank),"")</f>
        <v/>
      </c>
      <c r="O3525" s="18" t="str" cm="1">
        <f t="array" ref="O3525">IF(LEN($A3525)&gt;0,SUMPRODUCT(($A3525=merged_names)*(_xlfn.TEXTAFTER(O$2, "At ")=merged_belt_colours)*merged_months_at_rank),"")</f>
        <v/>
      </c>
      <c r="P3525" s="18" t="str" cm="1">
        <f t="array" ref="P3525">IF(LEN($A3525)&gt;0,SUMPRODUCT(($A3525=merged_names)*(_xlfn.TEXTAFTER(P$2, "At ")=merged_belt_colours)*merged_months_at_rank),"")</f>
        <v/>
      </c>
      <c r="Q3525" s="18" t="str" cm="1">
        <f t="array" ref="Q3525">IF(LEN($A3525)&gt;0,SUMPRODUCT(($A3525=merged_names)*(_xlfn.TEXTAFTER(Q$2, "At ")=merged_belt_colours)*merged_months_at_rank),"")</f>
        <v/>
      </c>
      <c r="R3525" s="18" t="str" cm="1">
        <f t="array" ref="R3525">IF(LEN($A3525)&gt;0,SUMPRODUCT(($A3525=merged_names)*(_xlfn.TEXTAFTER(R$2, "At ")=merged_belt_colours)*merged_months_at_rank),"")</f>
        <v/>
      </c>
    </row>
    <row r="3526" spans="1:18" x14ac:dyDescent="0.25">
      <c r="A3526"/>
      <c r="B3526" s="15" t="str" cm="1">
        <f t="array" ref="B3526">IFERROR(IF(LEN(A3526)&gt;0, IF(SUMPRODUCT((Inactives[Key]=J3526)*(Inactives[Currently Inactive]))=1,"Inactive","Active"),""),"Active")</f>
        <v/>
      </c>
      <c r="C3526" s="16" t="str" cm="1">
        <f t="array" aca="1" ref="C3526" ca="1">IFERROR(_xlfn._xlws.FILTER(Inactives[Inactive On],(Inactives[Key]=J3526)*(Inactives[Currently Inactive]),""),"")</f>
        <v/>
      </c>
      <c r="D3526" s="16" t="str" cm="1">
        <f t="array" aca="1" ref="D3526" ca="1">IFERROR(INDEX(_xlfn.TEXTSPLIT(E3526," "),1),"")</f>
        <v/>
      </c>
      <c r="E3526" s="15" t="str" cm="1">
        <f t="array" aca="1" ref="E3526" ca="1">IFERROR(_xlfn._xlws.FILTER(merged_ranks,(merged_end_dates=DATE(9999,12,31))*(merged_names=A3526)),"")</f>
        <v/>
      </c>
      <c r="F3526" s="17" t="str">
        <f ca="1">_xlfn.XLOOKUP(J3526,Promotions[Promo Key],Promotions[Promo Date],"")</f>
        <v/>
      </c>
      <c r="G3526" s="18" t="str">
        <f t="shared" ca="1" si="231"/>
        <v/>
      </c>
      <c r="H3526" s="18" t="str">
        <f t="shared" ca="1" si="230"/>
        <v/>
      </c>
      <c r="I3526" s="17" t="str">
        <f>_xlfn.XLOOKUP(A3526,Students[Full Name],Students[Starting Rank],"")</f>
        <v/>
      </c>
      <c r="J3526" s="15" t="str">
        <f t="shared" ca="1" si="232"/>
        <v xml:space="preserve">: </v>
      </c>
      <c r="K3526" s="16" t="str">
        <f>_xlfn.XLOOKUP(A3526,Students[Full Name],Students[Start Date],"")</f>
        <v/>
      </c>
      <c r="L3526" s="18">
        <f t="shared" ca="1" si="233"/>
        <v>-1</v>
      </c>
      <c r="M3526" s="18" cm="1">
        <f t="array" aca="1" ref="M3526" ca="1">SUMPRODUCT(Inactives[Days Inactive]*(Inactives[Student]=A3526))/365</f>
        <v>0</v>
      </c>
      <c r="N3526" s="18" t="str" cm="1">
        <f t="array" ref="N3526">IF(LEN($A3526)&gt;0,SUMPRODUCT(($A3526=merged_names)*(_xlfn.TEXTAFTER(N$2, "At ")=merged_belt_colours)*merged_months_at_rank),"")</f>
        <v/>
      </c>
      <c r="O3526" s="18" t="str" cm="1">
        <f t="array" ref="O3526">IF(LEN($A3526)&gt;0,SUMPRODUCT(($A3526=merged_names)*(_xlfn.TEXTAFTER(O$2, "At ")=merged_belt_colours)*merged_months_at_rank),"")</f>
        <v/>
      </c>
      <c r="P3526" s="18" t="str" cm="1">
        <f t="array" ref="P3526">IF(LEN($A3526)&gt;0,SUMPRODUCT(($A3526=merged_names)*(_xlfn.TEXTAFTER(P$2, "At ")=merged_belt_colours)*merged_months_at_rank),"")</f>
        <v/>
      </c>
      <c r="Q3526" s="18" t="str" cm="1">
        <f t="array" ref="Q3526">IF(LEN($A3526)&gt;0,SUMPRODUCT(($A3526=merged_names)*(_xlfn.TEXTAFTER(Q$2, "At ")=merged_belt_colours)*merged_months_at_rank),"")</f>
        <v/>
      </c>
      <c r="R3526" s="18" t="str" cm="1">
        <f t="array" ref="R3526">IF(LEN($A3526)&gt;0,SUMPRODUCT(($A3526=merged_names)*(_xlfn.TEXTAFTER(R$2, "At ")=merged_belt_colours)*merged_months_at_rank),"")</f>
        <v/>
      </c>
    </row>
    <row r="3527" spans="1:18" x14ac:dyDescent="0.25">
      <c r="A3527"/>
      <c r="B3527" s="15" t="str" cm="1">
        <f t="array" ref="B3527">IFERROR(IF(LEN(A3527)&gt;0, IF(SUMPRODUCT((Inactives[Key]=J3527)*(Inactives[Currently Inactive]))=1,"Inactive","Active"),""),"Active")</f>
        <v/>
      </c>
      <c r="C3527" s="16" t="str" cm="1">
        <f t="array" aca="1" ref="C3527" ca="1">IFERROR(_xlfn._xlws.FILTER(Inactives[Inactive On],(Inactives[Key]=J3527)*(Inactives[Currently Inactive]),""),"")</f>
        <v/>
      </c>
      <c r="D3527" s="16" t="str" cm="1">
        <f t="array" aca="1" ref="D3527" ca="1">IFERROR(INDEX(_xlfn.TEXTSPLIT(E3527," "),1),"")</f>
        <v/>
      </c>
      <c r="E3527" s="15" t="str" cm="1">
        <f t="array" aca="1" ref="E3527" ca="1">IFERROR(_xlfn._xlws.FILTER(merged_ranks,(merged_end_dates=DATE(9999,12,31))*(merged_names=A3527)),"")</f>
        <v/>
      </c>
      <c r="F3527" s="17" t="str">
        <f ca="1">_xlfn.XLOOKUP(J3527,Promotions[Promo Key],Promotions[Promo Date],"")</f>
        <v/>
      </c>
      <c r="G3527" s="18" t="str">
        <f t="shared" ca="1" si="231"/>
        <v/>
      </c>
      <c r="H3527" s="18" t="str">
        <f t="shared" ca="1" si="230"/>
        <v/>
      </c>
      <c r="I3527" s="17" t="str">
        <f>_xlfn.XLOOKUP(A3527,Students[Full Name],Students[Starting Rank],"")</f>
        <v/>
      </c>
      <c r="J3527" s="15" t="str">
        <f t="shared" ca="1" si="232"/>
        <v xml:space="preserve">: </v>
      </c>
      <c r="K3527" s="16" t="str">
        <f>_xlfn.XLOOKUP(A3527,Students[Full Name],Students[Start Date],"")</f>
        <v/>
      </c>
      <c r="L3527" s="18">
        <f t="shared" ca="1" si="233"/>
        <v>-1</v>
      </c>
      <c r="M3527" s="18" cm="1">
        <f t="array" aca="1" ref="M3527" ca="1">SUMPRODUCT(Inactives[Days Inactive]*(Inactives[Student]=A3527))/365</f>
        <v>0</v>
      </c>
      <c r="N3527" s="18" t="str" cm="1">
        <f t="array" ref="N3527">IF(LEN($A3527)&gt;0,SUMPRODUCT(($A3527=merged_names)*(_xlfn.TEXTAFTER(N$2, "At ")=merged_belt_colours)*merged_months_at_rank),"")</f>
        <v/>
      </c>
      <c r="O3527" s="18" t="str" cm="1">
        <f t="array" ref="O3527">IF(LEN($A3527)&gt;0,SUMPRODUCT(($A3527=merged_names)*(_xlfn.TEXTAFTER(O$2, "At ")=merged_belt_colours)*merged_months_at_rank),"")</f>
        <v/>
      </c>
      <c r="P3527" s="18" t="str" cm="1">
        <f t="array" ref="P3527">IF(LEN($A3527)&gt;0,SUMPRODUCT(($A3527=merged_names)*(_xlfn.TEXTAFTER(P$2, "At ")=merged_belt_colours)*merged_months_at_rank),"")</f>
        <v/>
      </c>
      <c r="Q3527" s="18" t="str" cm="1">
        <f t="array" ref="Q3527">IF(LEN($A3527)&gt;0,SUMPRODUCT(($A3527=merged_names)*(_xlfn.TEXTAFTER(Q$2, "At ")=merged_belt_colours)*merged_months_at_rank),"")</f>
        <v/>
      </c>
      <c r="R3527" s="18" t="str" cm="1">
        <f t="array" ref="R3527">IF(LEN($A3527)&gt;0,SUMPRODUCT(($A3527=merged_names)*(_xlfn.TEXTAFTER(R$2, "At ")=merged_belt_colours)*merged_months_at_rank),"")</f>
        <v/>
      </c>
    </row>
    <row r="3528" spans="1:18" x14ac:dyDescent="0.25">
      <c r="A3528"/>
      <c r="B3528" s="15" t="str" cm="1">
        <f t="array" ref="B3528">IFERROR(IF(LEN(A3528)&gt;0, IF(SUMPRODUCT((Inactives[Key]=J3528)*(Inactives[Currently Inactive]))=1,"Inactive","Active"),""),"Active")</f>
        <v/>
      </c>
      <c r="C3528" s="16" t="str" cm="1">
        <f t="array" aca="1" ref="C3528" ca="1">IFERROR(_xlfn._xlws.FILTER(Inactives[Inactive On],(Inactives[Key]=J3528)*(Inactives[Currently Inactive]),""),"")</f>
        <v/>
      </c>
      <c r="D3528" s="16" t="str" cm="1">
        <f t="array" aca="1" ref="D3528" ca="1">IFERROR(INDEX(_xlfn.TEXTSPLIT(E3528," "),1),"")</f>
        <v/>
      </c>
      <c r="E3528" s="15" t="str" cm="1">
        <f t="array" aca="1" ref="E3528" ca="1">IFERROR(_xlfn._xlws.FILTER(merged_ranks,(merged_end_dates=DATE(9999,12,31))*(merged_names=A3528)),"")</f>
        <v/>
      </c>
      <c r="F3528" s="17" t="str">
        <f ca="1">_xlfn.XLOOKUP(J3528,Promotions[Promo Key],Promotions[Promo Date],"")</f>
        <v/>
      </c>
      <c r="G3528" s="18" t="str">
        <f t="shared" ca="1" si="231"/>
        <v/>
      </c>
      <c r="H3528" s="18" t="str">
        <f t="shared" ca="1" si="230"/>
        <v/>
      </c>
      <c r="I3528" s="17" t="str">
        <f>_xlfn.XLOOKUP(A3528,Students[Full Name],Students[Starting Rank],"")</f>
        <v/>
      </c>
      <c r="J3528" s="15" t="str">
        <f t="shared" ca="1" si="232"/>
        <v xml:space="preserve">: </v>
      </c>
      <c r="K3528" s="16" t="str">
        <f>_xlfn.XLOOKUP(A3528,Students[Full Name],Students[Start Date],"")</f>
        <v/>
      </c>
      <c r="L3528" s="18">
        <f t="shared" ca="1" si="233"/>
        <v>-1</v>
      </c>
      <c r="M3528" s="18" cm="1">
        <f t="array" aca="1" ref="M3528" ca="1">SUMPRODUCT(Inactives[Days Inactive]*(Inactives[Student]=A3528))/365</f>
        <v>0</v>
      </c>
      <c r="N3528" s="18" t="str" cm="1">
        <f t="array" ref="N3528">IF(LEN($A3528)&gt;0,SUMPRODUCT(($A3528=merged_names)*(_xlfn.TEXTAFTER(N$2, "At ")=merged_belt_colours)*merged_months_at_rank),"")</f>
        <v/>
      </c>
      <c r="O3528" s="18" t="str" cm="1">
        <f t="array" ref="O3528">IF(LEN($A3528)&gt;0,SUMPRODUCT(($A3528=merged_names)*(_xlfn.TEXTAFTER(O$2, "At ")=merged_belt_colours)*merged_months_at_rank),"")</f>
        <v/>
      </c>
      <c r="P3528" s="18" t="str" cm="1">
        <f t="array" ref="P3528">IF(LEN($A3528)&gt;0,SUMPRODUCT(($A3528=merged_names)*(_xlfn.TEXTAFTER(P$2, "At ")=merged_belt_colours)*merged_months_at_rank),"")</f>
        <v/>
      </c>
      <c r="Q3528" s="18" t="str" cm="1">
        <f t="array" ref="Q3528">IF(LEN($A3528)&gt;0,SUMPRODUCT(($A3528=merged_names)*(_xlfn.TEXTAFTER(Q$2, "At ")=merged_belt_colours)*merged_months_at_rank),"")</f>
        <v/>
      </c>
      <c r="R3528" s="18" t="str" cm="1">
        <f t="array" ref="R3528">IF(LEN($A3528)&gt;0,SUMPRODUCT(($A3528=merged_names)*(_xlfn.TEXTAFTER(R$2, "At ")=merged_belt_colours)*merged_months_at_rank),"")</f>
        <v/>
      </c>
    </row>
    <row r="3529" spans="1:18" x14ac:dyDescent="0.25">
      <c r="A3529"/>
      <c r="B3529" s="15" t="str" cm="1">
        <f t="array" ref="B3529">IFERROR(IF(LEN(A3529)&gt;0, IF(SUMPRODUCT((Inactives[Key]=J3529)*(Inactives[Currently Inactive]))=1,"Inactive","Active"),""),"Active")</f>
        <v/>
      </c>
      <c r="C3529" s="16" t="str" cm="1">
        <f t="array" aca="1" ref="C3529" ca="1">IFERROR(_xlfn._xlws.FILTER(Inactives[Inactive On],(Inactives[Key]=J3529)*(Inactives[Currently Inactive]),""),"")</f>
        <v/>
      </c>
      <c r="D3529" s="16" t="str" cm="1">
        <f t="array" aca="1" ref="D3529" ca="1">IFERROR(INDEX(_xlfn.TEXTSPLIT(E3529," "),1),"")</f>
        <v/>
      </c>
      <c r="E3529" s="15" t="str" cm="1">
        <f t="array" aca="1" ref="E3529" ca="1">IFERROR(_xlfn._xlws.FILTER(merged_ranks,(merged_end_dates=DATE(9999,12,31))*(merged_names=A3529)),"")</f>
        <v/>
      </c>
      <c r="F3529" s="17" t="str">
        <f ca="1">_xlfn.XLOOKUP(J3529,Promotions[Promo Key],Promotions[Promo Date],"")</f>
        <v/>
      </c>
      <c r="G3529" s="18" t="str">
        <f t="shared" ca="1" si="231"/>
        <v/>
      </c>
      <c r="H3529" s="18" t="str">
        <f t="shared" ca="1" si="230"/>
        <v/>
      </c>
      <c r="I3529" s="17" t="str">
        <f>_xlfn.XLOOKUP(A3529,Students[Full Name],Students[Starting Rank],"")</f>
        <v/>
      </c>
      <c r="J3529" s="15" t="str">
        <f t="shared" ca="1" si="232"/>
        <v xml:space="preserve">: </v>
      </c>
      <c r="K3529" s="16" t="str">
        <f>_xlfn.XLOOKUP(A3529,Students[Full Name],Students[Start Date],"")</f>
        <v/>
      </c>
      <c r="L3529" s="18">
        <f t="shared" ca="1" si="233"/>
        <v>-1</v>
      </c>
      <c r="M3529" s="18" cm="1">
        <f t="array" aca="1" ref="M3529" ca="1">SUMPRODUCT(Inactives[Days Inactive]*(Inactives[Student]=A3529))/365</f>
        <v>0</v>
      </c>
      <c r="N3529" s="18" t="str" cm="1">
        <f t="array" ref="N3529">IF(LEN($A3529)&gt;0,SUMPRODUCT(($A3529=merged_names)*(_xlfn.TEXTAFTER(N$2, "At ")=merged_belt_colours)*merged_months_at_rank),"")</f>
        <v/>
      </c>
      <c r="O3529" s="18" t="str" cm="1">
        <f t="array" ref="O3529">IF(LEN($A3529)&gt;0,SUMPRODUCT(($A3529=merged_names)*(_xlfn.TEXTAFTER(O$2, "At ")=merged_belt_colours)*merged_months_at_rank),"")</f>
        <v/>
      </c>
      <c r="P3529" s="18" t="str" cm="1">
        <f t="array" ref="P3529">IF(LEN($A3529)&gt;0,SUMPRODUCT(($A3529=merged_names)*(_xlfn.TEXTAFTER(P$2, "At ")=merged_belt_colours)*merged_months_at_rank),"")</f>
        <v/>
      </c>
      <c r="Q3529" s="18" t="str" cm="1">
        <f t="array" ref="Q3529">IF(LEN($A3529)&gt;0,SUMPRODUCT(($A3529=merged_names)*(_xlfn.TEXTAFTER(Q$2, "At ")=merged_belt_colours)*merged_months_at_rank),"")</f>
        <v/>
      </c>
      <c r="R3529" s="18" t="str" cm="1">
        <f t="array" ref="R3529">IF(LEN($A3529)&gt;0,SUMPRODUCT(($A3529=merged_names)*(_xlfn.TEXTAFTER(R$2, "At ")=merged_belt_colours)*merged_months_at_rank),"")</f>
        <v/>
      </c>
    </row>
    <row r="3530" spans="1:18" x14ac:dyDescent="0.25">
      <c r="A3530"/>
      <c r="B3530" s="15" t="str" cm="1">
        <f t="array" ref="B3530">IFERROR(IF(LEN(A3530)&gt;0, IF(SUMPRODUCT((Inactives[Key]=J3530)*(Inactives[Currently Inactive]))=1,"Inactive","Active"),""),"Active")</f>
        <v/>
      </c>
      <c r="C3530" s="16" t="str" cm="1">
        <f t="array" aca="1" ref="C3530" ca="1">IFERROR(_xlfn._xlws.FILTER(Inactives[Inactive On],(Inactives[Key]=J3530)*(Inactives[Currently Inactive]),""),"")</f>
        <v/>
      </c>
      <c r="D3530" s="16" t="str" cm="1">
        <f t="array" aca="1" ref="D3530" ca="1">IFERROR(INDEX(_xlfn.TEXTSPLIT(E3530," "),1),"")</f>
        <v/>
      </c>
      <c r="E3530" s="15" t="str" cm="1">
        <f t="array" aca="1" ref="E3530" ca="1">IFERROR(_xlfn._xlws.FILTER(merged_ranks,(merged_end_dates=DATE(9999,12,31))*(merged_names=A3530)),"")</f>
        <v/>
      </c>
      <c r="F3530" s="17" t="str">
        <f ca="1">_xlfn.XLOOKUP(J3530,Promotions[Promo Key],Promotions[Promo Date],"")</f>
        <v/>
      </c>
      <c r="G3530" s="18" t="str">
        <f t="shared" ca="1" si="231"/>
        <v/>
      </c>
      <c r="H3530" s="18" t="str">
        <f t="shared" ca="1" si="230"/>
        <v/>
      </c>
      <c r="I3530" s="17" t="str">
        <f>_xlfn.XLOOKUP(A3530,Students[Full Name],Students[Starting Rank],"")</f>
        <v/>
      </c>
      <c r="J3530" s="15" t="str">
        <f t="shared" ca="1" si="232"/>
        <v xml:space="preserve">: </v>
      </c>
      <c r="K3530" s="16" t="str">
        <f>_xlfn.XLOOKUP(A3530,Students[Full Name],Students[Start Date],"")</f>
        <v/>
      </c>
      <c r="L3530" s="18">
        <f t="shared" ca="1" si="233"/>
        <v>-1</v>
      </c>
      <c r="M3530" s="18" cm="1">
        <f t="array" aca="1" ref="M3530" ca="1">SUMPRODUCT(Inactives[Days Inactive]*(Inactives[Student]=A3530))/365</f>
        <v>0</v>
      </c>
      <c r="N3530" s="18" t="str" cm="1">
        <f t="array" ref="N3530">IF(LEN($A3530)&gt;0,SUMPRODUCT(($A3530=merged_names)*(_xlfn.TEXTAFTER(N$2, "At ")=merged_belt_colours)*merged_months_at_rank),"")</f>
        <v/>
      </c>
      <c r="O3530" s="18" t="str" cm="1">
        <f t="array" ref="O3530">IF(LEN($A3530)&gt;0,SUMPRODUCT(($A3530=merged_names)*(_xlfn.TEXTAFTER(O$2, "At ")=merged_belt_colours)*merged_months_at_rank),"")</f>
        <v/>
      </c>
      <c r="P3530" s="18" t="str" cm="1">
        <f t="array" ref="P3530">IF(LEN($A3530)&gt;0,SUMPRODUCT(($A3530=merged_names)*(_xlfn.TEXTAFTER(P$2, "At ")=merged_belt_colours)*merged_months_at_rank),"")</f>
        <v/>
      </c>
      <c r="Q3530" s="18" t="str" cm="1">
        <f t="array" ref="Q3530">IF(LEN($A3530)&gt;0,SUMPRODUCT(($A3530=merged_names)*(_xlfn.TEXTAFTER(Q$2, "At ")=merged_belt_colours)*merged_months_at_rank),"")</f>
        <v/>
      </c>
      <c r="R3530" s="18" t="str" cm="1">
        <f t="array" ref="R3530">IF(LEN($A3530)&gt;0,SUMPRODUCT(($A3530=merged_names)*(_xlfn.TEXTAFTER(R$2, "At ")=merged_belt_colours)*merged_months_at_rank),"")</f>
        <v/>
      </c>
    </row>
    <row r="3531" spans="1:18" x14ac:dyDescent="0.25">
      <c r="A3531"/>
      <c r="B3531" s="15" t="str" cm="1">
        <f t="array" ref="B3531">IFERROR(IF(LEN(A3531)&gt;0, IF(SUMPRODUCT((Inactives[Key]=J3531)*(Inactives[Currently Inactive]))=1,"Inactive","Active"),""),"Active")</f>
        <v/>
      </c>
      <c r="C3531" s="16" t="str" cm="1">
        <f t="array" aca="1" ref="C3531" ca="1">IFERROR(_xlfn._xlws.FILTER(Inactives[Inactive On],(Inactives[Key]=J3531)*(Inactives[Currently Inactive]),""),"")</f>
        <v/>
      </c>
      <c r="D3531" s="16" t="str" cm="1">
        <f t="array" aca="1" ref="D3531" ca="1">IFERROR(INDEX(_xlfn.TEXTSPLIT(E3531," "),1),"")</f>
        <v/>
      </c>
      <c r="E3531" s="15" t="str" cm="1">
        <f t="array" aca="1" ref="E3531" ca="1">IFERROR(_xlfn._xlws.FILTER(merged_ranks,(merged_end_dates=DATE(9999,12,31))*(merged_names=A3531)),"")</f>
        <v/>
      </c>
      <c r="F3531" s="17" t="str">
        <f ca="1">_xlfn.XLOOKUP(J3531,Promotions[Promo Key],Promotions[Promo Date],"")</f>
        <v/>
      </c>
      <c r="G3531" s="18" t="str">
        <f t="shared" ca="1" si="231"/>
        <v/>
      </c>
      <c r="H3531" s="18" t="str">
        <f t="shared" ca="1" si="230"/>
        <v/>
      </c>
      <c r="I3531" s="17" t="str">
        <f>_xlfn.XLOOKUP(A3531,Students[Full Name],Students[Starting Rank],"")</f>
        <v/>
      </c>
      <c r="J3531" s="15" t="str">
        <f t="shared" ca="1" si="232"/>
        <v xml:space="preserve">: </v>
      </c>
      <c r="K3531" s="16" t="str">
        <f>_xlfn.XLOOKUP(A3531,Students[Full Name],Students[Start Date],"")</f>
        <v/>
      </c>
      <c r="L3531" s="18">
        <f t="shared" ca="1" si="233"/>
        <v>-1</v>
      </c>
      <c r="M3531" s="18" cm="1">
        <f t="array" aca="1" ref="M3531" ca="1">SUMPRODUCT(Inactives[Days Inactive]*(Inactives[Student]=A3531))/365</f>
        <v>0</v>
      </c>
      <c r="N3531" s="18" t="str" cm="1">
        <f t="array" ref="N3531">IF(LEN($A3531)&gt;0,SUMPRODUCT(($A3531=merged_names)*(_xlfn.TEXTAFTER(N$2, "At ")=merged_belt_colours)*merged_months_at_rank),"")</f>
        <v/>
      </c>
      <c r="O3531" s="18" t="str" cm="1">
        <f t="array" ref="O3531">IF(LEN($A3531)&gt;0,SUMPRODUCT(($A3531=merged_names)*(_xlfn.TEXTAFTER(O$2, "At ")=merged_belt_colours)*merged_months_at_rank),"")</f>
        <v/>
      </c>
      <c r="P3531" s="18" t="str" cm="1">
        <f t="array" ref="P3531">IF(LEN($A3531)&gt;0,SUMPRODUCT(($A3531=merged_names)*(_xlfn.TEXTAFTER(P$2, "At ")=merged_belt_colours)*merged_months_at_rank),"")</f>
        <v/>
      </c>
      <c r="Q3531" s="18" t="str" cm="1">
        <f t="array" ref="Q3531">IF(LEN($A3531)&gt;0,SUMPRODUCT(($A3531=merged_names)*(_xlfn.TEXTAFTER(Q$2, "At ")=merged_belt_colours)*merged_months_at_rank),"")</f>
        <v/>
      </c>
      <c r="R3531" s="18" t="str" cm="1">
        <f t="array" ref="R3531">IF(LEN($A3531)&gt;0,SUMPRODUCT(($A3531=merged_names)*(_xlfn.TEXTAFTER(R$2, "At ")=merged_belt_colours)*merged_months_at_rank),"")</f>
        <v/>
      </c>
    </row>
    <row r="3532" spans="1:18" x14ac:dyDescent="0.25">
      <c r="A3532"/>
      <c r="B3532" s="15" t="str" cm="1">
        <f t="array" ref="B3532">IFERROR(IF(LEN(A3532)&gt;0, IF(SUMPRODUCT((Inactives[Key]=J3532)*(Inactives[Currently Inactive]))=1,"Inactive","Active"),""),"Active")</f>
        <v/>
      </c>
      <c r="C3532" s="16" t="str" cm="1">
        <f t="array" aca="1" ref="C3532" ca="1">IFERROR(_xlfn._xlws.FILTER(Inactives[Inactive On],(Inactives[Key]=J3532)*(Inactives[Currently Inactive]),""),"")</f>
        <v/>
      </c>
      <c r="D3532" s="16" t="str" cm="1">
        <f t="array" aca="1" ref="D3532" ca="1">IFERROR(INDEX(_xlfn.TEXTSPLIT(E3532," "),1),"")</f>
        <v/>
      </c>
      <c r="E3532" s="15" t="str" cm="1">
        <f t="array" aca="1" ref="E3532" ca="1">IFERROR(_xlfn._xlws.FILTER(merged_ranks,(merged_end_dates=DATE(9999,12,31))*(merged_names=A3532)),"")</f>
        <v/>
      </c>
      <c r="F3532" s="17" t="str">
        <f ca="1">_xlfn.XLOOKUP(J3532,Promotions[Promo Key],Promotions[Promo Date],"")</f>
        <v/>
      </c>
      <c r="G3532" s="18" t="str">
        <f t="shared" ca="1" si="231"/>
        <v/>
      </c>
      <c r="H3532" s="18" t="str">
        <f t="shared" ca="1" si="230"/>
        <v/>
      </c>
      <c r="I3532" s="17" t="str">
        <f>_xlfn.XLOOKUP(A3532,Students[Full Name],Students[Starting Rank],"")</f>
        <v/>
      </c>
      <c r="J3532" s="15" t="str">
        <f t="shared" ca="1" si="232"/>
        <v xml:space="preserve">: </v>
      </c>
      <c r="K3532" s="16" t="str">
        <f>_xlfn.XLOOKUP(A3532,Students[Full Name],Students[Start Date],"")</f>
        <v/>
      </c>
      <c r="L3532" s="18">
        <f t="shared" ca="1" si="233"/>
        <v>-1</v>
      </c>
      <c r="M3532" s="18" cm="1">
        <f t="array" aca="1" ref="M3532" ca="1">SUMPRODUCT(Inactives[Days Inactive]*(Inactives[Student]=A3532))/365</f>
        <v>0</v>
      </c>
      <c r="N3532" s="18" t="str" cm="1">
        <f t="array" ref="N3532">IF(LEN($A3532)&gt;0,SUMPRODUCT(($A3532=merged_names)*(_xlfn.TEXTAFTER(N$2, "At ")=merged_belt_colours)*merged_months_at_rank),"")</f>
        <v/>
      </c>
      <c r="O3532" s="18" t="str" cm="1">
        <f t="array" ref="O3532">IF(LEN($A3532)&gt;0,SUMPRODUCT(($A3532=merged_names)*(_xlfn.TEXTAFTER(O$2, "At ")=merged_belt_colours)*merged_months_at_rank),"")</f>
        <v/>
      </c>
      <c r="P3532" s="18" t="str" cm="1">
        <f t="array" ref="P3532">IF(LEN($A3532)&gt;0,SUMPRODUCT(($A3532=merged_names)*(_xlfn.TEXTAFTER(P$2, "At ")=merged_belt_colours)*merged_months_at_rank),"")</f>
        <v/>
      </c>
      <c r="Q3532" s="18" t="str" cm="1">
        <f t="array" ref="Q3532">IF(LEN($A3532)&gt;0,SUMPRODUCT(($A3532=merged_names)*(_xlfn.TEXTAFTER(Q$2, "At ")=merged_belt_colours)*merged_months_at_rank),"")</f>
        <v/>
      </c>
      <c r="R3532" s="18" t="str" cm="1">
        <f t="array" ref="R3532">IF(LEN($A3532)&gt;0,SUMPRODUCT(($A3532=merged_names)*(_xlfn.TEXTAFTER(R$2, "At ")=merged_belt_colours)*merged_months_at_rank),"")</f>
        <v/>
      </c>
    </row>
    <row r="3533" spans="1:18" x14ac:dyDescent="0.25">
      <c r="A3533"/>
      <c r="B3533" s="15" t="str" cm="1">
        <f t="array" ref="B3533">IFERROR(IF(LEN(A3533)&gt;0, IF(SUMPRODUCT((Inactives[Key]=J3533)*(Inactives[Currently Inactive]))=1,"Inactive","Active"),""),"Active")</f>
        <v/>
      </c>
      <c r="C3533" s="16" t="str" cm="1">
        <f t="array" aca="1" ref="C3533" ca="1">IFERROR(_xlfn._xlws.FILTER(Inactives[Inactive On],(Inactives[Key]=J3533)*(Inactives[Currently Inactive]),""),"")</f>
        <v/>
      </c>
      <c r="D3533" s="16" t="str" cm="1">
        <f t="array" aca="1" ref="D3533" ca="1">IFERROR(INDEX(_xlfn.TEXTSPLIT(E3533," "),1),"")</f>
        <v/>
      </c>
      <c r="E3533" s="15" t="str" cm="1">
        <f t="array" aca="1" ref="E3533" ca="1">IFERROR(_xlfn._xlws.FILTER(merged_ranks,(merged_end_dates=DATE(9999,12,31))*(merged_names=A3533)),"")</f>
        <v/>
      </c>
      <c r="F3533" s="17" t="str">
        <f ca="1">_xlfn.XLOOKUP(J3533,Promotions[Promo Key],Promotions[Promo Date],"")</f>
        <v/>
      </c>
      <c r="G3533" s="18" t="str">
        <f t="shared" ca="1" si="231"/>
        <v/>
      </c>
      <c r="H3533" s="18" t="str">
        <f t="shared" ca="1" si="230"/>
        <v/>
      </c>
      <c r="I3533" s="17" t="str">
        <f>_xlfn.XLOOKUP(A3533,Students[Full Name],Students[Starting Rank],"")</f>
        <v/>
      </c>
      <c r="J3533" s="15" t="str">
        <f t="shared" ca="1" si="232"/>
        <v xml:space="preserve">: </v>
      </c>
      <c r="K3533" s="16" t="str">
        <f>_xlfn.XLOOKUP(A3533,Students[Full Name],Students[Start Date],"")</f>
        <v/>
      </c>
      <c r="L3533" s="18">
        <f t="shared" ca="1" si="233"/>
        <v>-1</v>
      </c>
      <c r="M3533" s="18" cm="1">
        <f t="array" aca="1" ref="M3533" ca="1">SUMPRODUCT(Inactives[Days Inactive]*(Inactives[Student]=A3533))/365</f>
        <v>0</v>
      </c>
      <c r="N3533" s="18" t="str" cm="1">
        <f t="array" ref="N3533">IF(LEN($A3533)&gt;0,SUMPRODUCT(($A3533=merged_names)*(_xlfn.TEXTAFTER(N$2, "At ")=merged_belt_colours)*merged_months_at_rank),"")</f>
        <v/>
      </c>
      <c r="O3533" s="18" t="str" cm="1">
        <f t="array" ref="O3533">IF(LEN($A3533)&gt;0,SUMPRODUCT(($A3533=merged_names)*(_xlfn.TEXTAFTER(O$2, "At ")=merged_belt_colours)*merged_months_at_rank),"")</f>
        <v/>
      </c>
      <c r="P3533" s="18" t="str" cm="1">
        <f t="array" ref="P3533">IF(LEN($A3533)&gt;0,SUMPRODUCT(($A3533=merged_names)*(_xlfn.TEXTAFTER(P$2, "At ")=merged_belt_colours)*merged_months_at_rank),"")</f>
        <v/>
      </c>
      <c r="Q3533" s="18" t="str" cm="1">
        <f t="array" ref="Q3533">IF(LEN($A3533)&gt;0,SUMPRODUCT(($A3533=merged_names)*(_xlfn.TEXTAFTER(Q$2, "At ")=merged_belt_colours)*merged_months_at_rank),"")</f>
        <v/>
      </c>
      <c r="R3533" s="18" t="str" cm="1">
        <f t="array" ref="R3533">IF(LEN($A3533)&gt;0,SUMPRODUCT(($A3533=merged_names)*(_xlfn.TEXTAFTER(R$2, "At ")=merged_belt_colours)*merged_months_at_rank),"")</f>
        <v/>
      </c>
    </row>
    <row r="3534" spans="1:18" x14ac:dyDescent="0.25">
      <c r="A3534"/>
      <c r="B3534" s="15" t="str" cm="1">
        <f t="array" ref="B3534">IFERROR(IF(LEN(A3534)&gt;0, IF(SUMPRODUCT((Inactives[Key]=J3534)*(Inactives[Currently Inactive]))=1,"Inactive","Active"),""),"Active")</f>
        <v/>
      </c>
      <c r="C3534" s="16" t="str" cm="1">
        <f t="array" aca="1" ref="C3534" ca="1">IFERROR(_xlfn._xlws.FILTER(Inactives[Inactive On],(Inactives[Key]=J3534)*(Inactives[Currently Inactive]),""),"")</f>
        <v/>
      </c>
      <c r="D3534" s="16" t="str" cm="1">
        <f t="array" aca="1" ref="D3534" ca="1">IFERROR(INDEX(_xlfn.TEXTSPLIT(E3534," "),1),"")</f>
        <v/>
      </c>
      <c r="E3534" s="15" t="str" cm="1">
        <f t="array" aca="1" ref="E3534" ca="1">IFERROR(_xlfn._xlws.FILTER(merged_ranks,(merged_end_dates=DATE(9999,12,31))*(merged_names=A3534)),"")</f>
        <v/>
      </c>
      <c r="F3534" s="17" t="str">
        <f ca="1">_xlfn.XLOOKUP(J3534,Promotions[Promo Key],Promotions[Promo Date],"")</f>
        <v/>
      </c>
      <c r="G3534" s="18" t="str">
        <f t="shared" ca="1" si="231"/>
        <v/>
      </c>
      <c r="H3534" s="18" t="str">
        <f t="shared" ca="1" si="230"/>
        <v/>
      </c>
      <c r="I3534" s="17" t="str">
        <f>_xlfn.XLOOKUP(A3534,Students[Full Name],Students[Starting Rank],"")</f>
        <v/>
      </c>
      <c r="J3534" s="15" t="str">
        <f t="shared" ca="1" si="232"/>
        <v xml:space="preserve">: </v>
      </c>
      <c r="K3534" s="16" t="str">
        <f>_xlfn.XLOOKUP(A3534,Students[Full Name],Students[Start Date],"")</f>
        <v/>
      </c>
      <c r="L3534" s="18">
        <f t="shared" ca="1" si="233"/>
        <v>-1</v>
      </c>
      <c r="M3534" s="18" cm="1">
        <f t="array" aca="1" ref="M3534" ca="1">SUMPRODUCT(Inactives[Days Inactive]*(Inactives[Student]=A3534))/365</f>
        <v>0</v>
      </c>
      <c r="N3534" s="18" t="str" cm="1">
        <f t="array" ref="N3534">IF(LEN($A3534)&gt;0,SUMPRODUCT(($A3534=merged_names)*(_xlfn.TEXTAFTER(N$2, "At ")=merged_belt_colours)*merged_months_at_rank),"")</f>
        <v/>
      </c>
      <c r="O3534" s="18" t="str" cm="1">
        <f t="array" ref="O3534">IF(LEN($A3534)&gt;0,SUMPRODUCT(($A3534=merged_names)*(_xlfn.TEXTAFTER(O$2, "At ")=merged_belt_colours)*merged_months_at_rank),"")</f>
        <v/>
      </c>
      <c r="P3534" s="18" t="str" cm="1">
        <f t="array" ref="P3534">IF(LEN($A3534)&gt;0,SUMPRODUCT(($A3534=merged_names)*(_xlfn.TEXTAFTER(P$2, "At ")=merged_belt_colours)*merged_months_at_rank),"")</f>
        <v/>
      </c>
      <c r="Q3534" s="18" t="str" cm="1">
        <f t="array" ref="Q3534">IF(LEN($A3534)&gt;0,SUMPRODUCT(($A3534=merged_names)*(_xlfn.TEXTAFTER(Q$2, "At ")=merged_belt_colours)*merged_months_at_rank),"")</f>
        <v/>
      </c>
      <c r="R3534" s="18" t="str" cm="1">
        <f t="array" ref="R3534">IF(LEN($A3534)&gt;0,SUMPRODUCT(($A3534=merged_names)*(_xlfn.TEXTAFTER(R$2, "At ")=merged_belt_colours)*merged_months_at_rank),"")</f>
        <v/>
      </c>
    </row>
    <row r="3535" spans="1:18" x14ac:dyDescent="0.25">
      <c r="A3535"/>
      <c r="B3535" s="15" t="str" cm="1">
        <f t="array" ref="B3535">IFERROR(IF(LEN(A3535)&gt;0, IF(SUMPRODUCT((Inactives[Key]=J3535)*(Inactives[Currently Inactive]))=1,"Inactive","Active"),""),"Active")</f>
        <v/>
      </c>
      <c r="C3535" s="16" t="str" cm="1">
        <f t="array" aca="1" ref="C3535" ca="1">IFERROR(_xlfn._xlws.FILTER(Inactives[Inactive On],(Inactives[Key]=J3535)*(Inactives[Currently Inactive]),""),"")</f>
        <v/>
      </c>
      <c r="D3535" s="16" t="str" cm="1">
        <f t="array" aca="1" ref="D3535" ca="1">IFERROR(INDEX(_xlfn.TEXTSPLIT(E3535," "),1),"")</f>
        <v/>
      </c>
      <c r="E3535" s="15" t="str" cm="1">
        <f t="array" aca="1" ref="E3535" ca="1">IFERROR(_xlfn._xlws.FILTER(merged_ranks,(merged_end_dates=DATE(9999,12,31))*(merged_names=A3535)),"")</f>
        <v/>
      </c>
      <c r="F3535" s="17" t="str">
        <f ca="1">_xlfn.XLOOKUP(J3535,Promotions[Promo Key],Promotions[Promo Date],"")</f>
        <v/>
      </c>
      <c r="G3535" s="18" t="str">
        <f t="shared" ca="1" si="231"/>
        <v/>
      </c>
      <c r="H3535" s="18" t="str">
        <f t="shared" ca="1" si="230"/>
        <v/>
      </c>
      <c r="I3535" s="17" t="str">
        <f>_xlfn.XLOOKUP(A3535,Students[Full Name],Students[Starting Rank],"")</f>
        <v/>
      </c>
      <c r="J3535" s="15" t="str">
        <f t="shared" ca="1" si="232"/>
        <v xml:space="preserve">: </v>
      </c>
      <c r="K3535" s="16" t="str">
        <f>_xlfn.XLOOKUP(A3535,Students[Full Name],Students[Start Date],"")</f>
        <v/>
      </c>
      <c r="L3535" s="18">
        <f t="shared" ca="1" si="233"/>
        <v>-1</v>
      </c>
      <c r="M3535" s="18" cm="1">
        <f t="array" aca="1" ref="M3535" ca="1">SUMPRODUCT(Inactives[Days Inactive]*(Inactives[Student]=A3535))/365</f>
        <v>0</v>
      </c>
      <c r="N3535" s="18" t="str" cm="1">
        <f t="array" ref="N3535">IF(LEN($A3535)&gt;0,SUMPRODUCT(($A3535=merged_names)*(_xlfn.TEXTAFTER(N$2, "At ")=merged_belt_colours)*merged_months_at_rank),"")</f>
        <v/>
      </c>
      <c r="O3535" s="18" t="str" cm="1">
        <f t="array" ref="O3535">IF(LEN($A3535)&gt;0,SUMPRODUCT(($A3535=merged_names)*(_xlfn.TEXTAFTER(O$2, "At ")=merged_belt_colours)*merged_months_at_rank),"")</f>
        <v/>
      </c>
      <c r="P3535" s="18" t="str" cm="1">
        <f t="array" ref="P3535">IF(LEN($A3535)&gt;0,SUMPRODUCT(($A3535=merged_names)*(_xlfn.TEXTAFTER(P$2, "At ")=merged_belt_colours)*merged_months_at_rank),"")</f>
        <v/>
      </c>
      <c r="Q3535" s="18" t="str" cm="1">
        <f t="array" ref="Q3535">IF(LEN($A3535)&gt;0,SUMPRODUCT(($A3535=merged_names)*(_xlfn.TEXTAFTER(Q$2, "At ")=merged_belt_colours)*merged_months_at_rank),"")</f>
        <v/>
      </c>
      <c r="R3535" s="18" t="str" cm="1">
        <f t="array" ref="R3535">IF(LEN($A3535)&gt;0,SUMPRODUCT(($A3535=merged_names)*(_xlfn.TEXTAFTER(R$2, "At ")=merged_belt_colours)*merged_months_at_rank),"")</f>
        <v/>
      </c>
    </row>
    <row r="3536" spans="1:18" x14ac:dyDescent="0.25">
      <c r="A3536"/>
      <c r="B3536" s="15" t="str" cm="1">
        <f t="array" ref="B3536">IFERROR(IF(LEN(A3536)&gt;0, IF(SUMPRODUCT((Inactives[Key]=J3536)*(Inactives[Currently Inactive]))=1,"Inactive","Active"),""),"Active")</f>
        <v/>
      </c>
      <c r="C3536" s="16" t="str" cm="1">
        <f t="array" aca="1" ref="C3536" ca="1">IFERROR(_xlfn._xlws.FILTER(Inactives[Inactive On],(Inactives[Key]=J3536)*(Inactives[Currently Inactive]),""),"")</f>
        <v/>
      </c>
      <c r="D3536" s="16" t="str" cm="1">
        <f t="array" aca="1" ref="D3536" ca="1">IFERROR(INDEX(_xlfn.TEXTSPLIT(E3536," "),1),"")</f>
        <v/>
      </c>
      <c r="E3536" s="15" t="str" cm="1">
        <f t="array" aca="1" ref="E3536" ca="1">IFERROR(_xlfn._xlws.FILTER(merged_ranks,(merged_end_dates=DATE(9999,12,31))*(merged_names=A3536)),"")</f>
        <v/>
      </c>
      <c r="F3536" s="17" t="str">
        <f ca="1">_xlfn.XLOOKUP(J3536,Promotions[Promo Key],Promotions[Promo Date],"")</f>
        <v/>
      </c>
      <c r="G3536" s="18" t="str">
        <f t="shared" ca="1" si="231"/>
        <v/>
      </c>
      <c r="H3536" s="18" t="str">
        <f t="shared" ca="1" si="230"/>
        <v/>
      </c>
      <c r="I3536" s="17" t="str">
        <f>_xlfn.XLOOKUP(A3536,Students[Full Name],Students[Starting Rank],"")</f>
        <v/>
      </c>
      <c r="J3536" s="15" t="str">
        <f t="shared" ca="1" si="232"/>
        <v xml:space="preserve">: </v>
      </c>
      <c r="K3536" s="16" t="str">
        <f>_xlfn.XLOOKUP(A3536,Students[Full Name],Students[Start Date],"")</f>
        <v/>
      </c>
      <c r="L3536" s="18">
        <f t="shared" ca="1" si="233"/>
        <v>-1</v>
      </c>
      <c r="M3536" s="18" cm="1">
        <f t="array" aca="1" ref="M3536" ca="1">SUMPRODUCT(Inactives[Days Inactive]*(Inactives[Student]=A3536))/365</f>
        <v>0</v>
      </c>
      <c r="N3536" s="18" t="str" cm="1">
        <f t="array" ref="N3536">IF(LEN($A3536)&gt;0,SUMPRODUCT(($A3536=merged_names)*(_xlfn.TEXTAFTER(N$2, "At ")=merged_belt_colours)*merged_months_at_rank),"")</f>
        <v/>
      </c>
      <c r="O3536" s="18" t="str" cm="1">
        <f t="array" ref="O3536">IF(LEN($A3536)&gt;0,SUMPRODUCT(($A3536=merged_names)*(_xlfn.TEXTAFTER(O$2, "At ")=merged_belt_colours)*merged_months_at_rank),"")</f>
        <v/>
      </c>
      <c r="P3536" s="18" t="str" cm="1">
        <f t="array" ref="P3536">IF(LEN($A3536)&gt;0,SUMPRODUCT(($A3536=merged_names)*(_xlfn.TEXTAFTER(P$2, "At ")=merged_belt_colours)*merged_months_at_rank),"")</f>
        <v/>
      </c>
      <c r="Q3536" s="18" t="str" cm="1">
        <f t="array" ref="Q3536">IF(LEN($A3536)&gt;0,SUMPRODUCT(($A3536=merged_names)*(_xlfn.TEXTAFTER(Q$2, "At ")=merged_belt_colours)*merged_months_at_rank),"")</f>
        <v/>
      </c>
      <c r="R3536" s="18" t="str" cm="1">
        <f t="array" ref="R3536">IF(LEN($A3536)&gt;0,SUMPRODUCT(($A3536=merged_names)*(_xlfn.TEXTAFTER(R$2, "At ")=merged_belt_colours)*merged_months_at_rank),"")</f>
        <v/>
      </c>
    </row>
    <row r="3537" spans="1:18" x14ac:dyDescent="0.25">
      <c r="A3537"/>
      <c r="B3537" s="15" t="str" cm="1">
        <f t="array" ref="B3537">IFERROR(IF(LEN(A3537)&gt;0, IF(SUMPRODUCT((Inactives[Key]=J3537)*(Inactives[Currently Inactive]))=1,"Inactive","Active"),""),"Active")</f>
        <v/>
      </c>
      <c r="C3537" s="16" t="str" cm="1">
        <f t="array" aca="1" ref="C3537" ca="1">IFERROR(_xlfn._xlws.FILTER(Inactives[Inactive On],(Inactives[Key]=J3537)*(Inactives[Currently Inactive]),""),"")</f>
        <v/>
      </c>
      <c r="D3537" s="16" t="str" cm="1">
        <f t="array" aca="1" ref="D3537" ca="1">IFERROR(INDEX(_xlfn.TEXTSPLIT(E3537," "),1),"")</f>
        <v/>
      </c>
      <c r="E3537" s="15" t="str" cm="1">
        <f t="array" aca="1" ref="E3537" ca="1">IFERROR(_xlfn._xlws.FILTER(merged_ranks,(merged_end_dates=DATE(9999,12,31))*(merged_names=A3537)),"")</f>
        <v/>
      </c>
      <c r="F3537" s="17" t="str">
        <f ca="1">_xlfn.XLOOKUP(J3537,Promotions[Promo Key],Promotions[Promo Date],"")</f>
        <v/>
      </c>
      <c r="G3537" s="18" t="str">
        <f t="shared" ca="1" si="231"/>
        <v/>
      </c>
      <c r="H3537" s="18" t="str">
        <f t="shared" ca="1" si="230"/>
        <v/>
      </c>
      <c r="I3537" s="17" t="str">
        <f>_xlfn.XLOOKUP(A3537,Students[Full Name],Students[Starting Rank],"")</f>
        <v/>
      </c>
      <c r="J3537" s="15" t="str">
        <f t="shared" ca="1" si="232"/>
        <v xml:space="preserve">: </v>
      </c>
      <c r="K3537" s="16" t="str">
        <f>_xlfn.XLOOKUP(A3537,Students[Full Name],Students[Start Date],"")</f>
        <v/>
      </c>
      <c r="L3537" s="18">
        <f t="shared" ca="1" si="233"/>
        <v>-1</v>
      </c>
      <c r="M3537" s="18" cm="1">
        <f t="array" aca="1" ref="M3537" ca="1">SUMPRODUCT(Inactives[Days Inactive]*(Inactives[Student]=A3537))/365</f>
        <v>0</v>
      </c>
      <c r="N3537" s="18" t="str" cm="1">
        <f t="array" ref="N3537">IF(LEN($A3537)&gt;0,SUMPRODUCT(($A3537=merged_names)*(_xlfn.TEXTAFTER(N$2, "At ")=merged_belt_colours)*merged_months_at_rank),"")</f>
        <v/>
      </c>
      <c r="O3537" s="18" t="str" cm="1">
        <f t="array" ref="O3537">IF(LEN($A3537)&gt;0,SUMPRODUCT(($A3537=merged_names)*(_xlfn.TEXTAFTER(O$2, "At ")=merged_belt_colours)*merged_months_at_rank),"")</f>
        <v/>
      </c>
      <c r="P3537" s="18" t="str" cm="1">
        <f t="array" ref="P3537">IF(LEN($A3537)&gt;0,SUMPRODUCT(($A3537=merged_names)*(_xlfn.TEXTAFTER(P$2, "At ")=merged_belt_colours)*merged_months_at_rank),"")</f>
        <v/>
      </c>
      <c r="Q3537" s="18" t="str" cm="1">
        <f t="array" ref="Q3537">IF(LEN($A3537)&gt;0,SUMPRODUCT(($A3537=merged_names)*(_xlfn.TEXTAFTER(Q$2, "At ")=merged_belt_colours)*merged_months_at_rank),"")</f>
        <v/>
      </c>
      <c r="R3537" s="18" t="str" cm="1">
        <f t="array" ref="R3537">IF(LEN($A3537)&gt;0,SUMPRODUCT(($A3537=merged_names)*(_xlfn.TEXTAFTER(R$2, "At ")=merged_belt_colours)*merged_months_at_rank),"")</f>
        <v/>
      </c>
    </row>
    <row r="3538" spans="1:18" x14ac:dyDescent="0.25">
      <c r="A3538"/>
      <c r="B3538" s="15" t="str" cm="1">
        <f t="array" ref="B3538">IFERROR(IF(LEN(A3538)&gt;0, IF(SUMPRODUCT((Inactives[Key]=J3538)*(Inactives[Currently Inactive]))=1,"Inactive","Active"),""),"Active")</f>
        <v/>
      </c>
      <c r="C3538" s="16" t="str" cm="1">
        <f t="array" aca="1" ref="C3538" ca="1">IFERROR(_xlfn._xlws.FILTER(Inactives[Inactive On],(Inactives[Key]=J3538)*(Inactives[Currently Inactive]),""),"")</f>
        <v/>
      </c>
      <c r="D3538" s="16" t="str" cm="1">
        <f t="array" aca="1" ref="D3538" ca="1">IFERROR(INDEX(_xlfn.TEXTSPLIT(E3538," "),1),"")</f>
        <v/>
      </c>
      <c r="E3538" s="15" t="str" cm="1">
        <f t="array" aca="1" ref="E3538" ca="1">IFERROR(_xlfn._xlws.FILTER(merged_ranks,(merged_end_dates=DATE(9999,12,31))*(merged_names=A3538)),"")</f>
        <v/>
      </c>
      <c r="F3538" s="17" t="str">
        <f ca="1">_xlfn.XLOOKUP(J3538,Promotions[Promo Key],Promotions[Promo Date],"")</f>
        <v/>
      </c>
      <c r="G3538" s="18" t="str">
        <f t="shared" ca="1" si="231"/>
        <v/>
      </c>
      <c r="H3538" s="18" t="str">
        <f t="shared" ca="1" si="230"/>
        <v/>
      </c>
      <c r="I3538" s="17" t="str">
        <f>_xlfn.XLOOKUP(A3538,Students[Full Name],Students[Starting Rank],"")</f>
        <v/>
      </c>
      <c r="J3538" s="15" t="str">
        <f t="shared" ca="1" si="232"/>
        <v xml:space="preserve">: </v>
      </c>
      <c r="K3538" s="16" t="str">
        <f>_xlfn.XLOOKUP(A3538,Students[Full Name],Students[Start Date],"")</f>
        <v/>
      </c>
      <c r="L3538" s="18">
        <f t="shared" ca="1" si="233"/>
        <v>-1</v>
      </c>
      <c r="M3538" s="18" cm="1">
        <f t="array" aca="1" ref="M3538" ca="1">SUMPRODUCT(Inactives[Days Inactive]*(Inactives[Student]=A3538))/365</f>
        <v>0</v>
      </c>
      <c r="N3538" s="18" t="str" cm="1">
        <f t="array" ref="N3538">IF(LEN($A3538)&gt;0,SUMPRODUCT(($A3538=merged_names)*(_xlfn.TEXTAFTER(N$2, "At ")=merged_belt_colours)*merged_months_at_rank),"")</f>
        <v/>
      </c>
      <c r="O3538" s="18" t="str" cm="1">
        <f t="array" ref="O3538">IF(LEN($A3538)&gt;0,SUMPRODUCT(($A3538=merged_names)*(_xlfn.TEXTAFTER(O$2, "At ")=merged_belt_colours)*merged_months_at_rank),"")</f>
        <v/>
      </c>
      <c r="P3538" s="18" t="str" cm="1">
        <f t="array" ref="P3538">IF(LEN($A3538)&gt;0,SUMPRODUCT(($A3538=merged_names)*(_xlfn.TEXTAFTER(P$2, "At ")=merged_belt_colours)*merged_months_at_rank),"")</f>
        <v/>
      </c>
      <c r="Q3538" s="18" t="str" cm="1">
        <f t="array" ref="Q3538">IF(LEN($A3538)&gt;0,SUMPRODUCT(($A3538=merged_names)*(_xlfn.TEXTAFTER(Q$2, "At ")=merged_belt_colours)*merged_months_at_rank),"")</f>
        <v/>
      </c>
      <c r="R3538" s="18" t="str" cm="1">
        <f t="array" ref="R3538">IF(LEN($A3538)&gt;0,SUMPRODUCT(($A3538=merged_names)*(_xlfn.TEXTAFTER(R$2, "At ")=merged_belt_colours)*merged_months_at_rank),"")</f>
        <v/>
      </c>
    </row>
    <row r="3539" spans="1:18" x14ac:dyDescent="0.25">
      <c r="A3539"/>
      <c r="B3539" s="15" t="str" cm="1">
        <f t="array" ref="B3539">IFERROR(IF(LEN(A3539)&gt;0, IF(SUMPRODUCT((Inactives[Key]=J3539)*(Inactives[Currently Inactive]))=1,"Inactive","Active"),""),"Active")</f>
        <v/>
      </c>
      <c r="C3539" s="16" t="str" cm="1">
        <f t="array" aca="1" ref="C3539" ca="1">IFERROR(_xlfn._xlws.FILTER(Inactives[Inactive On],(Inactives[Key]=J3539)*(Inactives[Currently Inactive]),""),"")</f>
        <v/>
      </c>
      <c r="D3539" s="16" t="str" cm="1">
        <f t="array" aca="1" ref="D3539" ca="1">IFERROR(INDEX(_xlfn.TEXTSPLIT(E3539," "),1),"")</f>
        <v/>
      </c>
      <c r="E3539" s="15" t="str" cm="1">
        <f t="array" aca="1" ref="E3539" ca="1">IFERROR(_xlfn._xlws.FILTER(merged_ranks,(merged_end_dates=DATE(9999,12,31))*(merged_names=A3539)),"")</f>
        <v/>
      </c>
      <c r="F3539" s="17" t="str">
        <f ca="1">_xlfn.XLOOKUP(J3539,Promotions[Promo Key],Promotions[Promo Date],"")</f>
        <v/>
      </c>
      <c r="G3539" s="18" t="str">
        <f t="shared" ca="1" si="231"/>
        <v/>
      </c>
      <c r="H3539" s="18" t="str">
        <f t="shared" ca="1" si="230"/>
        <v/>
      </c>
      <c r="I3539" s="17" t="str">
        <f>_xlfn.XLOOKUP(A3539,Students[Full Name],Students[Starting Rank],"")</f>
        <v/>
      </c>
      <c r="J3539" s="15" t="str">
        <f t="shared" ca="1" si="232"/>
        <v xml:space="preserve">: </v>
      </c>
      <c r="K3539" s="16" t="str">
        <f>_xlfn.XLOOKUP(A3539,Students[Full Name],Students[Start Date],"")</f>
        <v/>
      </c>
      <c r="L3539" s="18">
        <f t="shared" ca="1" si="233"/>
        <v>-1</v>
      </c>
      <c r="M3539" s="18" cm="1">
        <f t="array" aca="1" ref="M3539" ca="1">SUMPRODUCT(Inactives[Days Inactive]*(Inactives[Student]=A3539))/365</f>
        <v>0</v>
      </c>
      <c r="N3539" s="18" t="str" cm="1">
        <f t="array" ref="N3539">IF(LEN($A3539)&gt;0,SUMPRODUCT(($A3539=merged_names)*(_xlfn.TEXTAFTER(N$2, "At ")=merged_belt_colours)*merged_months_at_rank),"")</f>
        <v/>
      </c>
      <c r="O3539" s="18" t="str" cm="1">
        <f t="array" ref="O3539">IF(LEN($A3539)&gt;0,SUMPRODUCT(($A3539=merged_names)*(_xlfn.TEXTAFTER(O$2, "At ")=merged_belt_colours)*merged_months_at_rank),"")</f>
        <v/>
      </c>
      <c r="P3539" s="18" t="str" cm="1">
        <f t="array" ref="P3539">IF(LEN($A3539)&gt;0,SUMPRODUCT(($A3539=merged_names)*(_xlfn.TEXTAFTER(P$2, "At ")=merged_belt_colours)*merged_months_at_rank),"")</f>
        <v/>
      </c>
      <c r="Q3539" s="18" t="str" cm="1">
        <f t="array" ref="Q3539">IF(LEN($A3539)&gt;0,SUMPRODUCT(($A3539=merged_names)*(_xlfn.TEXTAFTER(Q$2, "At ")=merged_belt_colours)*merged_months_at_rank),"")</f>
        <v/>
      </c>
      <c r="R3539" s="18" t="str" cm="1">
        <f t="array" ref="R3539">IF(LEN($A3539)&gt;0,SUMPRODUCT(($A3539=merged_names)*(_xlfn.TEXTAFTER(R$2, "At ")=merged_belt_colours)*merged_months_at_rank),"")</f>
        <v/>
      </c>
    </row>
    <row r="3540" spans="1:18" x14ac:dyDescent="0.25">
      <c r="A3540"/>
      <c r="B3540" s="15" t="str" cm="1">
        <f t="array" ref="B3540">IFERROR(IF(LEN(A3540)&gt;0, IF(SUMPRODUCT((Inactives[Key]=J3540)*(Inactives[Currently Inactive]))=1,"Inactive","Active"),""),"Active")</f>
        <v/>
      </c>
      <c r="C3540" s="16" t="str" cm="1">
        <f t="array" aca="1" ref="C3540" ca="1">IFERROR(_xlfn._xlws.FILTER(Inactives[Inactive On],(Inactives[Key]=J3540)*(Inactives[Currently Inactive]),""),"")</f>
        <v/>
      </c>
      <c r="D3540" s="16" t="str" cm="1">
        <f t="array" aca="1" ref="D3540" ca="1">IFERROR(INDEX(_xlfn.TEXTSPLIT(E3540," "),1),"")</f>
        <v/>
      </c>
      <c r="E3540" s="15" t="str" cm="1">
        <f t="array" aca="1" ref="E3540" ca="1">IFERROR(_xlfn._xlws.FILTER(merged_ranks,(merged_end_dates=DATE(9999,12,31))*(merged_names=A3540)),"")</f>
        <v/>
      </c>
      <c r="F3540" s="17" t="str">
        <f ca="1">_xlfn.XLOOKUP(J3540,Promotions[Promo Key],Promotions[Promo Date],"")</f>
        <v/>
      </c>
      <c r="G3540" s="18" t="str">
        <f t="shared" ca="1" si="231"/>
        <v/>
      </c>
      <c r="H3540" s="18" t="str">
        <f t="shared" ca="1" si="230"/>
        <v/>
      </c>
      <c r="I3540" s="17" t="str">
        <f>_xlfn.XLOOKUP(A3540,Students[Full Name],Students[Starting Rank],"")</f>
        <v/>
      </c>
      <c r="J3540" s="15" t="str">
        <f t="shared" ca="1" si="232"/>
        <v xml:space="preserve">: </v>
      </c>
      <c r="K3540" s="16" t="str">
        <f>_xlfn.XLOOKUP(A3540,Students[Full Name],Students[Start Date],"")</f>
        <v/>
      </c>
      <c r="L3540" s="18">
        <f t="shared" ca="1" si="233"/>
        <v>-1</v>
      </c>
      <c r="M3540" s="18" cm="1">
        <f t="array" aca="1" ref="M3540" ca="1">SUMPRODUCT(Inactives[Days Inactive]*(Inactives[Student]=A3540))/365</f>
        <v>0</v>
      </c>
      <c r="N3540" s="18" t="str" cm="1">
        <f t="array" ref="N3540">IF(LEN($A3540)&gt;0,SUMPRODUCT(($A3540=merged_names)*(_xlfn.TEXTAFTER(N$2, "At ")=merged_belt_colours)*merged_months_at_rank),"")</f>
        <v/>
      </c>
      <c r="O3540" s="18" t="str" cm="1">
        <f t="array" ref="O3540">IF(LEN($A3540)&gt;0,SUMPRODUCT(($A3540=merged_names)*(_xlfn.TEXTAFTER(O$2, "At ")=merged_belt_colours)*merged_months_at_rank),"")</f>
        <v/>
      </c>
      <c r="P3540" s="18" t="str" cm="1">
        <f t="array" ref="P3540">IF(LEN($A3540)&gt;0,SUMPRODUCT(($A3540=merged_names)*(_xlfn.TEXTAFTER(P$2, "At ")=merged_belt_colours)*merged_months_at_rank),"")</f>
        <v/>
      </c>
      <c r="Q3540" s="18" t="str" cm="1">
        <f t="array" ref="Q3540">IF(LEN($A3540)&gt;0,SUMPRODUCT(($A3540=merged_names)*(_xlfn.TEXTAFTER(Q$2, "At ")=merged_belt_colours)*merged_months_at_rank),"")</f>
        <v/>
      </c>
      <c r="R3540" s="18" t="str" cm="1">
        <f t="array" ref="R3540">IF(LEN($A3540)&gt;0,SUMPRODUCT(($A3540=merged_names)*(_xlfn.TEXTAFTER(R$2, "At ")=merged_belt_colours)*merged_months_at_rank),"")</f>
        <v/>
      </c>
    </row>
    <row r="3541" spans="1:18" x14ac:dyDescent="0.25">
      <c r="A3541"/>
      <c r="B3541" s="15" t="str" cm="1">
        <f t="array" ref="B3541">IFERROR(IF(LEN(A3541)&gt;0, IF(SUMPRODUCT((Inactives[Key]=J3541)*(Inactives[Currently Inactive]))=1,"Inactive","Active"),""),"Active")</f>
        <v/>
      </c>
      <c r="C3541" s="16" t="str" cm="1">
        <f t="array" aca="1" ref="C3541" ca="1">IFERROR(_xlfn._xlws.FILTER(Inactives[Inactive On],(Inactives[Key]=J3541)*(Inactives[Currently Inactive]),""),"")</f>
        <v/>
      </c>
      <c r="D3541" s="16" t="str" cm="1">
        <f t="array" aca="1" ref="D3541" ca="1">IFERROR(INDEX(_xlfn.TEXTSPLIT(E3541," "),1),"")</f>
        <v/>
      </c>
      <c r="E3541" s="15" t="str" cm="1">
        <f t="array" aca="1" ref="E3541" ca="1">IFERROR(_xlfn._xlws.FILTER(merged_ranks,(merged_end_dates=DATE(9999,12,31))*(merged_names=A3541)),"")</f>
        <v/>
      </c>
      <c r="F3541" s="17" t="str">
        <f ca="1">_xlfn.XLOOKUP(J3541,Promotions[Promo Key],Promotions[Promo Date],"")</f>
        <v/>
      </c>
      <c r="G3541" s="18" t="str">
        <f t="shared" ca="1" si="231"/>
        <v/>
      </c>
      <c r="H3541" s="18" t="str">
        <f t="shared" ca="1" si="230"/>
        <v/>
      </c>
      <c r="I3541" s="17" t="str">
        <f>_xlfn.XLOOKUP(A3541,Students[Full Name],Students[Starting Rank],"")</f>
        <v/>
      </c>
      <c r="J3541" s="15" t="str">
        <f t="shared" ca="1" si="232"/>
        <v xml:space="preserve">: </v>
      </c>
      <c r="K3541" s="16" t="str">
        <f>_xlfn.XLOOKUP(A3541,Students[Full Name],Students[Start Date],"")</f>
        <v/>
      </c>
      <c r="L3541" s="18">
        <f t="shared" ca="1" si="233"/>
        <v>-1</v>
      </c>
      <c r="M3541" s="18" cm="1">
        <f t="array" aca="1" ref="M3541" ca="1">SUMPRODUCT(Inactives[Days Inactive]*(Inactives[Student]=A3541))/365</f>
        <v>0</v>
      </c>
      <c r="N3541" s="18" t="str" cm="1">
        <f t="array" ref="N3541">IF(LEN($A3541)&gt;0,SUMPRODUCT(($A3541=merged_names)*(_xlfn.TEXTAFTER(N$2, "At ")=merged_belt_colours)*merged_months_at_rank),"")</f>
        <v/>
      </c>
      <c r="O3541" s="18" t="str" cm="1">
        <f t="array" ref="O3541">IF(LEN($A3541)&gt;0,SUMPRODUCT(($A3541=merged_names)*(_xlfn.TEXTAFTER(O$2, "At ")=merged_belt_colours)*merged_months_at_rank),"")</f>
        <v/>
      </c>
      <c r="P3541" s="18" t="str" cm="1">
        <f t="array" ref="P3541">IF(LEN($A3541)&gt;0,SUMPRODUCT(($A3541=merged_names)*(_xlfn.TEXTAFTER(P$2, "At ")=merged_belt_colours)*merged_months_at_rank),"")</f>
        <v/>
      </c>
      <c r="Q3541" s="18" t="str" cm="1">
        <f t="array" ref="Q3541">IF(LEN($A3541)&gt;0,SUMPRODUCT(($A3541=merged_names)*(_xlfn.TEXTAFTER(Q$2, "At ")=merged_belt_colours)*merged_months_at_rank),"")</f>
        <v/>
      </c>
      <c r="R3541" s="18" t="str" cm="1">
        <f t="array" ref="R3541">IF(LEN($A3541)&gt;0,SUMPRODUCT(($A3541=merged_names)*(_xlfn.TEXTAFTER(R$2, "At ")=merged_belt_colours)*merged_months_at_rank),"")</f>
        <v/>
      </c>
    </row>
    <row r="3542" spans="1:18" x14ac:dyDescent="0.25">
      <c r="A3542"/>
      <c r="B3542" s="15" t="str" cm="1">
        <f t="array" ref="B3542">IFERROR(IF(LEN(A3542)&gt;0, IF(SUMPRODUCT((Inactives[Key]=J3542)*(Inactives[Currently Inactive]))=1,"Inactive","Active"),""),"Active")</f>
        <v/>
      </c>
      <c r="C3542" s="16" t="str" cm="1">
        <f t="array" aca="1" ref="C3542" ca="1">IFERROR(_xlfn._xlws.FILTER(Inactives[Inactive On],(Inactives[Key]=J3542)*(Inactives[Currently Inactive]),""),"")</f>
        <v/>
      </c>
      <c r="D3542" s="16" t="str" cm="1">
        <f t="array" aca="1" ref="D3542" ca="1">IFERROR(INDEX(_xlfn.TEXTSPLIT(E3542," "),1),"")</f>
        <v/>
      </c>
      <c r="E3542" s="15" t="str" cm="1">
        <f t="array" aca="1" ref="E3542" ca="1">IFERROR(_xlfn._xlws.FILTER(merged_ranks,(merged_end_dates=DATE(9999,12,31))*(merged_names=A3542)),"")</f>
        <v/>
      </c>
      <c r="F3542" s="17" t="str">
        <f ca="1">_xlfn.XLOOKUP(J3542,Promotions[Promo Key],Promotions[Promo Date],"")</f>
        <v/>
      </c>
      <c r="G3542" s="18" t="str">
        <f t="shared" ca="1" si="231"/>
        <v/>
      </c>
      <c r="H3542" s="18" t="str">
        <f t="shared" ca="1" si="230"/>
        <v/>
      </c>
      <c r="I3542" s="17" t="str">
        <f>_xlfn.XLOOKUP(A3542,Students[Full Name],Students[Starting Rank],"")</f>
        <v/>
      </c>
      <c r="J3542" s="15" t="str">
        <f t="shared" ca="1" si="232"/>
        <v xml:space="preserve">: </v>
      </c>
      <c r="K3542" s="16" t="str">
        <f>_xlfn.XLOOKUP(A3542,Students[Full Name],Students[Start Date],"")</f>
        <v/>
      </c>
      <c r="L3542" s="18">
        <f t="shared" ca="1" si="233"/>
        <v>-1</v>
      </c>
      <c r="M3542" s="18" cm="1">
        <f t="array" aca="1" ref="M3542" ca="1">SUMPRODUCT(Inactives[Days Inactive]*(Inactives[Student]=A3542))/365</f>
        <v>0</v>
      </c>
      <c r="N3542" s="18" t="str" cm="1">
        <f t="array" ref="N3542">IF(LEN($A3542)&gt;0,SUMPRODUCT(($A3542=merged_names)*(_xlfn.TEXTAFTER(N$2, "At ")=merged_belt_colours)*merged_months_at_rank),"")</f>
        <v/>
      </c>
      <c r="O3542" s="18" t="str" cm="1">
        <f t="array" ref="O3542">IF(LEN($A3542)&gt;0,SUMPRODUCT(($A3542=merged_names)*(_xlfn.TEXTAFTER(O$2, "At ")=merged_belt_colours)*merged_months_at_rank),"")</f>
        <v/>
      </c>
      <c r="P3542" s="18" t="str" cm="1">
        <f t="array" ref="P3542">IF(LEN($A3542)&gt;0,SUMPRODUCT(($A3542=merged_names)*(_xlfn.TEXTAFTER(P$2, "At ")=merged_belt_colours)*merged_months_at_rank),"")</f>
        <v/>
      </c>
      <c r="Q3542" s="18" t="str" cm="1">
        <f t="array" ref="Q3542">IF(LEN($A3542)&gt;0,SUMPRODUCT(($A3542=merged_names)*(_xlfn.TEXTAFTER(Q$2, "At ")=merged_belt_colours)*merged_months_at_rank),"")</f>
        <v/>
      </c>
      <c r="R3542" s="18" t="str" cm="1">
        <f t="array" ref="R3542">IF(LEN($A3542)&gt;0,SUMPRODUCT(($A3542=merged_names)*(_xlfn.TEXTAFTER(R$2, "At ")=merged_belt_colours)*merged_months_at_rank),"")</f>
        <v/>
      </c>
    </row>
    <row r="3543" spans="1:18" x14ac:dyDescent="0.25">
      <c r="A3543"/>
      <c r="B3543" s="15" t="str" cm="1">
        <f t="array" ref="B3543">IFERROR(IF(LEN(A3543)&gt;0, IF(SUMPRODUCT((Inactives[Key]=J3543)*(Inactives[Currently Inactive]))=1,"Inactive","Active"),""),"Active")</f>
        <v/>
      </c>
      <c r="C3543" s="16" t="str" cm="1">
        <f t="array" aca="1" ref="C3543" ca="1">IFERROR(_xlfn._xlws.FILTER(Inactives[Inactive On],(Inactives[Key]=J3543)*(Inactives[Currently Inactive]),""),"")</f>
        <v/>
      </c>
      <c r="D3543" s="16" t="str" cm="1">
        <f t="array" aca="1" ref="D3543" ca="1">IFERROR(INDEX(_xlfn.TEXTSPLIT(E3543," "),1),"")</f>
        <v/>
      </c>
      <c r="E3543" s="15" t="str" cm="1">
        <f t="array" aca="1" ref="E3543" ca="1">IFERROR(_xlfn._xlws.FILTER(merged_ranks,(merged_end_dates=DATE(9999,12,31))*(merged_names=A3543)),"")</f>
        <v/>
      </c>
      <c r="F3543" s="17" t="str">
        <f ca="1">_xlfn.XLOOKUP(J3543,Promotions[Promo Key],Promotions[Promo Date],"")</f>
        <v/>
      </c>
      <c r="G3543" s="18" t="str">
        <f t="shared" ca="1" si="231"/>
        <v/>
      </c>
      <c r="H3543" s="18" t="str">
        <f t="shared" ca="1" si="230"/>
        <v/>
      </c>
      <c r="I3543" s="17" t="str">
        <f>_xlfn.XLOOKUP(A3543,Students[Full Name],Students[Starting Rank],"")</f>
        <v/>
      </c>
      <c r="J3543" s="15" t="str">
        <f t="shared" ca="1" si="232"/>
        <v xml:space="preserve">: </v>
      </c>
      <c r="K3543" s="16" t="str">
        <f>_xlfn.XLOOKUP(A3543,Students[Full Name],Students[Start Date],"")</f>
        <v/>
      </c>
      <c r="L3543" s="18">
        <f t="shared" ca="1" si="233"/>
        <v>-1</v>
      </c>
      <c r="M3543" s="18" cm="1">
        <f t="array" aca="1" ref="M3543" ca="1">SUMPRODUCT(Inactives[Days Inactive]*(Inactives[Student]=A3543))/365</f>
        <v>0</v>
      </c>
      <c r="N3543" s="18" t="str" cm="1">
        <f t="array" ref="N3543">IF(LEN($A3543)&gt;0,SUMPRODUCT(($A3543=merged_names)*(_xlfn.TEXTAFTER(N$2, "At ")=merged_belt_colours)*merged_months_at_rank),"")</f>
        <v/>
      </c>
      <c r="O3543" s="18" t="str" cm="1">
        <f t="array" ref="O3543">IF(LEN($A3543)&gt;0,SUMPRODUCT(($A3543=merged_names)*(_xlfn.TEXTAFTER(O$2, "At ")=merged_belt_colours)*merged_months_at_rank),"")</f>
        <v/>
      </c>
      <c r="P3543" s="18" t="str" cm="1">
        <f t="array" ref="P3543">IF(LEN($A3543)&gt;0,SUMPRODUCT(($A3543=merged_names)*(_xlfn.TEXTAFTER(P$2, "At ")=merged_belt_colours)*merged_months_at_rank),"")</f>
        <v/>
      </c>
      <c r="Q3543" s="18" t="str" cm="1">
        <f t="array" ref="Q3543">IF(LEN($A3543)&gt;0,SUMPRODUCT(($A3543=merged_names)*(_xlfn.TEXTAFTER(Q$2, "At ")=merged_belt_colours)*merged_months_at_rank),"")</f>
        <v/>
      </c>
      <c r="R3543" s="18" t="str" cm="1">
        <f t="array" ref="R3543">IF(LEN($A3543)&gt;0,SUMPRODUCT(($A3543=merged_names)*(_xlfn.TEXTAFTER(R$2, "At ")=merged_belt_colours)*merged_months_at_rank),"")</f>
        <v/>
      </c>
    </row>
    <row r="3544" spans="1:18" x14ac:dyDescent="0.25">
      <c r="A3544"/>
      <c r="B3544" s="15" t="str" cm="1">
        <f t="array" ref="B3544">IFERROR(IF(LEN(A3544)&gt;0, IF(SUMPRODUCT((Inactives[Key]=J3544)*(Inactives[Currently Inactive]))=1,"Inactive","Active"),""),"Active")</f>
        <v/>
      </c>
      <c r="C3544" s="16" t="str" cm="1">
        <f t="array" aca="1" ref="C3544" ca="1">IFERROR(_xlfn._xlws.FILTER(Inactives[Inactive On],(Inactives[Key]=J3544)*(Inactives[Currently Inactive]),""),"")</f>
        <v/>
      </c>
      <c r="D3544" s="16" t="str" cm="1">
        <f t="array" aca="1" ref="D3544" ca="1">IFERROR(INDEX(_xlfn.TEXTSPLIT(E3544," "),1),"")</f>
        <v/>
      </c>
      <c r="E3544" s="15" t="str" cm="1">
        <f t="array" aca="1" ref="E3544" ca="1">IFERROR(_xlfn._xlws.FILTER(merged_ranks,(merged_end_dates=DATE(9999,12,31))*(merged_names=A3544)),"")</f>
        <v/>
      </c>
      <c r="F3544" s="17" t="str">
        <f ca="1">_xlfn.XLOOKUP(J3544,Promotions[Promo Key],Promotions[Promo Date],"")</f>
        <v/>
      </c>
      <c r="G3544" s="18" t="str">
        <f t="shared" ca="1" si="231"/>
        <v/>
      </c>
      <c r="H3544" s="18" t="str">
        <f t="shared" ref="H3544:H3607" ca="1" si="234">IFERROR((TODAY()-K3544)/365-M3544,"")</f>
        <v/>
      </c>
      <c r="I3544" s="17" t="str">
        <f>_xlfn.XLOOKUP(A3544,Students[Full Name],Students[Starting Rank],"")</f>
        <v/>
      </c>
      <c r="J3544" s="15" t="str">
        <f t="shared" ca="1" si="232"/>
        <v xml:space="preserve">: </v>
      </c>
      <c r="K3544" s="16" t="str">
        <f>_xlfn.XLOOKUP(A3544,Students[Full Name],Students[Start Date],"")</f>
        <v/>
      </c>
      <c r="L3544" s="18">
        <f t="shared" ca="1" si="233"/>
        <v>-1</v>
      </c>
      <c r="M3544" s="18" cm="1">
        <f t="array" aca="1" ref="M3544" ca="1">SUMPRODUCT(Inactives[Days Inactive]*(Inactives[Student]=A3544))/365</f>
        <v>0</v>
      </c>
      <c r="N3544" s="18" t="str" cm="1">
        <f t="array" ref="N3544">IF(LEN($A3544)&gt;0,SUMPRODUCT(($A3544=merged_names)*(_xlfn.TEXTAFTER(N$2, "At ")=merged_belt_colours)*merged_months_at_rank),"")</f>
        <v/>
      </c>
      <c r="O3544" s="18" t="str" cm="1">
        <f t="array" ref="O3544">IF(LEN($A3544)&gt;0,SUMPRODUCT(($A3544=merged_names)*(_xlfn.TEXTAFTER(O$2, "At ")=merged_belt_colours)*merged_months_at_rank),"")</f>
        <v/>
      </c>
      <c r="P3544" s="18" t="str" cm="1">
        <f t="array" ref="P3544">IF(LEN($A3544)&gt;0,SUMPRODUCT(($A3544=merged_names)*(_xlfn.TEXTAFTER(P$2, "At ")=merged_belt_colours)*merged_months_at_rank),"")</f>
        <v/>
      </c>
      <c r="Q3544" s="18" t="str" cm="1">
        <f t="array" ref="Q3544">IF(LEN($A3544)&gt;0,SUMPRODUCT(($A3544=merged_names)*(_xlfn.TEXTAFTER(Q$2, "At ")=merged_belt_colours)*merged_months_at_rank),"")</f>
        <v/>
      </c>
      <c r="R3544" s="18" t="str" cm="1">
        <f t="array" ref="R3544">IF(LEN($A3544)&gt;0,SUMPRODUCT(($A3544=merged_names)*(_xlfn.TEXTAFTER(R$2, "At ")=merged_belt_colours)*merged_months_at_rank),"")</f>
        <v/>
      </c>
    </row>
    <row r="3545" spans="1:18" x14ac:dyDescent="0.25">
      <c r="A3545"/>
      <c r="B3545" s="15" t="str" cm="1">
        <f t="array" ref="B3545">IFERROR(IF(LEN(A3545)&gt;0, IF(SUMPRODUCT((Inactives[Key]=J3545)*(Inactives[Currently Inactive]))=1,"Inactive","Active"),""),"Active")</f>
        <v/>
      </c>
      <c r="C3545" s="16" t="str" cm="1">
        <f t="array" aca="1" ref="C3545" ca="1">IFERROR(_xlfn._xlws.FILTER(Inactives[Inactive On],(Inactives[Key]=J3545)*(Inactives[Currently Inactive]),""),"")</f>
        <v/>
      </c>
      <c r="D3545" s="16" t="str" cm="1">
        <f t="array" aca="1" ref="D3545" ca="1">IFERROR(INDEX(_xlfn.TEXTSPLIT(E3545," "),1),"")</f>
        <v/>
      </c>
      <c r="E3545" s="15" t="str" cm="1">
        <f t="array" aca="1" ref="E3545" ca="1">IFERROR(_xlfn._xlws.FILTER(merged_ranks,(merged_end_dates=DATE(9999,12,31))*(merged_names=A3545)),"")</f>
        <v/>
      </c>
      <c r="F3545" s="17" t="str">
        <f ca="1">_xlfn.XLOOKUP(J3545,Promotions[Promo Key],Promotions[Promo Date],"")</f>
        <v/>
      </c>
      <c r="G3545" s="18" t="str">
        <f t="shared" ca="1" si="231"/>
        <v/>
      </c>
      <c r="H3545" s="18" t="str">
        <f t="shared" ca="1" si="234"/>
        <v/>
      </c>
      <c r="I3545" s="17" t="str">
        <f>_xlfn.XLOOKUP(A3545,Students[Full Name],Students[Starting Rank],"")</f>
        <v/>
      </c>
      <c r="J3545" s="15" t="str">
        <f t="shared" ca="1" si="232"/>
        <v xml:space="preserve">: </v>
      </c>
      <c r="K3545" s="16" t="str">
        <f>_xlfn.XLOOKUP(A3545,Students[Full Name],Students[Start Date],"")</f>
        <v/>
      </c>
      <c r="L3545" s="18">
        <f t="shared" ca="1" si="233"/>
        <v>-1</v>
      </c>
      <c r="M3545" s="18" cm="1">
        <f t="array" aca="1" ref="M3545" ca="1">SUMPRODUCT(Inactives[Days Inactive]*(Inactives[Student]=A3545))/365</f>
        <v>0</v>
      </c>
      <c r="N3545" s="18" t="str" cm="1">
        <f t="array" ref="N3545">IF(LEN($A3545)&gt;0,SUMPRODUCT(($A3545=merged_names)*(_xlfn.TEXTAFTER(N$2, "At ")=merged_belt_colours)*merged_months_at_rank),"")</f>
        <v/>
      </c>
      <c r="O3545" s="18" t="str" cm="1">
        <f t="array" ref="O3545">IF(LEN($A3545)&gt;0,SUMPRODUCT(($A3545=merged_names)*(_xlfn.TEXTAFTER(O$2, "At ")=merged_belt_colours)*merged_months_at_rank),"")</f>
        <v/>
      </c>
      <c r="P3545" s="18" t="str" cm="1">
        <f t="array" ref="P3545">IF(LEN($A3545)&gt;0,SUMPRODUCT(($A3545=merged_names)*(_xlfn.TEXTAFTER(P$2, "At ")=merged_belt_colours)*merged_months_at_rank),"")</f>
        <v/>
      </c>
      <c r="Q3545" s="18" t="str" cm="1">
        <f t="array" ref="Q3545">IF(LEN($A3545)&gt;0,SUMPRODUCT(($A3545=merged_names)*(_xlfn.TEXTAFTER(Q$2, "At ")=merged_belt_colours)*merged_months_at_rank),"")</f>
        <v/>
      </c>
      <c r="R3545" s="18" t="str" cm="1">
        <f t="array" ref="R3545">IF(LEN($A3545)&gt;0,SUMPRODUCT(($A3545=merged_names)*(_xlfn.TEXTAFTER(R$2, "At ")=merged_belt_colours)*merged_months_at_rank),"")</f>
        <v/>
      </c>
    </row>
    <row r="3546" spans="1:18" x14ac:dyDescent="0.25">
      <c r="A3546"/>
      <c r="B3546" s="15" t="str" cm="1">
        <f t="array" ref="B3546">IFERROR(IF(LEN(A3546)&gt;0, IF(SUMPRODUCT((Inactives[Key]=J3546)*(Inactives[Currently Inactive]))=1,"Inactive","Active"),""),"Active")</f>
        <v/>
      </c>
      <c r="C3546" s="16" t="str" cm="1">
        <f t="array" aca="1" ref="C3546" ca="1">IFERROR(_xlfn._xlws.FILTER(Inactives[Inactive On],(Inactives[Key]=J3546)*(Inactives[Currently Inactive]),""),"")</f>
        <v/>
      </c>
      <c r="D3546" s="16" t="str" cm="1">
        <f t="array" aca="1" ref="D3546" ca="1">IFERROR(INDEX(_xlfn.TEXTSPLIT(E3546," "),1),"")</f>
        <v/>
      </c>
      <c r="E3546" s="15" t="str" cm="1">
        <f t="array" aca="1" ref="E3546" ca="1">IFERROR(_xlfn._xlws.FILTER(merged_ranks,(merged_end_dates=DATE(9999,12,31))*(merged_names=A3546)),"")</f>
        <v/>
      </c>
      <c r="F3546" s="17" t="str">
        <f ca="1">_xlfn.XLOOKUP(J3546,Promotions[Promo Key],Promotions[Promo Date],"")</f>
        <v/>
      </c>
      <c r="G3546" s="18" t="str">
        <f t="shared" ca="1" si="231"/>
        <v/>
      </c>
      <c r="H3546" s="18" t="str">
        <f t="shared" ca="1" si="234"/>
        <v/>
      </c>
      <c r="I3546" s="17" t="str">
        <f>_xlfn.XLOOKUP(A3546,Students[Full Name],Students[Starting Rank],"")</f>
        <v/>
      </c>
      <c r="J3546" s="15" t="str">
        <f t="shared" ca="1" si="232"/>
        <v xml:space="preserve">: </v>
      </c>
      <c r="K3546" s="16" t="str">
        <f>_xlfn.XLOOKUP(A3546,Students[Full Name],Students[Start Date],"")</f>
        <v/>
      </c>
      <c r="L3546" s="18">
        <f t="shared" ca="1" si="233"/>
        <v>-1</v>
      </c>
      <c r="M3546" s="18" cm="1">
        <f t="array" aca="1" ref="M3546" ca="1">SUMPRODUCT(Inactives[Days Inactive]*(Inactives[Student]=A3546))/365</f>
        <v>0</v>
      </c>
      <c r="N3546" s="18" t="str" cm="1">
        <f t="array" ref="N3546">IF(LEN($A3546)&gt;0,SUMPRODUCT(($A3546=merged_names)*(_xlfn.TEXTAFTER(N$2, "At ")=merged_belt_colours)*merged_months_at_rank),"")</f>
        <v/>
      </c>
      <c r="O3546" s="18" t="str" cm="1">
        <f t="array" ref="O3546">IF(LEN($A3546)&gt;0,SUMPRODUCT(($A3546=merged_names)*(_xlfn.TEXTAFTER(O$2, "At ")=merged_belt_colours)*merged_months_at_rank),"")</f>
        <v/>
      </c>
      <c r="P3546" s="18" t="str" cm="1">
        <f t="array" ref="P3546">IF(LEN($A3546)&gt;0,SUMPRODUCT(($A3546=merged_names)*(_xlfn.TEXTAFTER(P$2, "At ")=merged_belt_colours)*merged_months_at_rank),"")</f>
        <v/>
      </c>
      <c r="Q3546" s="18" t="str" cm="1">
        <f t="array" ref="Q3546">IF(LEN($A3546)&gt;0,SUMPRODUCT(($A3546=merged_names)*(_xlfn.TEXTAFTER(Q$2, "At ")=merged_belt_colours)*merged_months_at_rank),"")</f>
        <v/>
      </c>
      <c r="R3546" s="18" t="str" cm="1">
        <f t="array" ref="R3546">IF(LEN($A3546)&gt;0,SUMPRODUCT(($A3546=merged_names)*(_xlfn.TEXTAFTER(R$2, "At ")=merged_belt_colours)*merged_months_at_rank),"")</f>
        <v/>
      </c>
    </row>
    <row r="3547" spans="1:18" x14ac:dyDescent="0.25">
      <c r="A3547"/>
      <c r="B3547" s="15" t="str" cm="1">
        <f t="array" ref="B3547">IFERROR(IF(LEN(A3547)&gt;0, IF(SUMPRODUCT((Inactives[Key]=J3547)*(Inactives[Currently Inactive]))=1,"Inactive","Active"),""),"Active")</f>
        <v/>
      </c>
      <c r="C3547" s="16" t="str" cm="1">
        <f t="array" aca="1" ref="C3547" ca="1">IFERROR(_xlfn._xlws.FILTER(Inactives[Inactive On],(Inactives[Key]=J3547)*(Inactives[Currently Inactive]),""),"")</f>
        <v/>
      </c>
      <c r="D3547" s="16" t="str" cm="1">
        <f t="array" aca="1" ref="D3547" ca="1">IFERROR(INDEX(_xlfn.TEXTSPLIT(E3547," "),1),"")</f>
        <v/>
      </c>
      <c r="E3547" s="15" t="str" cm="1">
        <f t="array" aca="1" ref="E3547" ca="1">IFERROR(_xlfn._xlws.FILTER(merged_ranks,(merged_end_dates=DATE(9999,12,31))*(merged_names=A3547)),"")</f>
        <v/>
      </c>
      <c r="F3547" s="17" t="str">
        <f ca="1">_xlfn.XLOOKUP(J3547,Promotions[Promo Key],Promotions[Promo Date],"")</f>
        <v/>
      </c>
      <c r="G3547" s="18" t="str">
        <f t="shared" ca="1" si="231"/>
        <v/>
      </c>
      <c r="H3547" s="18" t="str">
        <f t="shared" ca="1" si="234"/>
        <v/>
      </c>
      <c r="I3547" s="17" t="str">
        <f>_xlfn.XLOOKUP(A3547,Students[Full Name],Students[Starting Rank],"")</f>
        <v/>
      </c>
      <c r="J3547" s="15" t="str">
        <f t="shared" ca="1" si="232"/>
        <v xml:space="preserve">: </v>
      </c>
      <c r="K3547" s="16" t="str">
        <f>_xlfn.XLOOKUP(A3547,Students[Full Name],Students[Start Date],"")</f>
        <v/>
      </c>
      <c r="L3547" s="18">
        <f t="shared" ca="1" si="233"/>
        <v>-1</v>
      </c>
      <c r="M3547" s="18" cm="1">
        <f t="array" aca="1" ref="M3547" ca="1">SUMPRODUCT(Inactives[Days Inactive]*(Inactives[Student]=A3547))/365</f>
        <v>0</v>
      </c>
      <c r="N3547" s="18" t="str" cm="1">
        <f t="array" ref="N3547">IF(LEN($A3547)&gt;0,SUMPRODUCT(($A3547=merged_names)*(_xlfn.TEXTAFTER(N$2, "At ")=merged_belt_colours)*merged_months_at_rank),"")</f>
        <v/>
      </c>
      <c r="O3547" s="18" t="str" cm="1">
        <f t="array" ref="O3547">IF(LEN($A3547)&gt;0,SUMPRODUCT(($A3547=merged_names)*(_xlfn.TEXTAFTER(O$2, "At ")=merged_belt_colours)*merged_months_at_rank),"")</f>
        <v/>
      </c>
      <c r="P3547" s="18" t="str" cm="1">
        <f t="array" ref="P3547">IF(LEN($A3547)&gt;0,SUMPRODUCT(($A3547=merged_names)*(_xlfn.TEXTAFTER(P$2, "At ")=merged_belt_colours)*merged_months_at_rank),"")</f>
        <v/>
      </c>
      <c r="Q3547" s="18" t="str" cm="1">
        <f t="array" ref="Q3547">IF(LEN($A3547)&gt;0,SUMPRODUCT(($A3547=merged_names)*(_xlfn.TEXTAFTER(Q$2, "At ")=merged_belt_colours)*merged_months_at_rank),"")</f>
        <v/>
      </c>
      <c r="R3547" s="18" t="str" cm="1">
        <f t="array" ref="R3547">IF(LEN($A3547)&gt;0,SUMPRODUCT(($A3547=merged_names)*(_xlfn.TEXTAFTER(R$2, "At ")=merged_belt_colours)*merged_months_at_rank),"")</f>
        <v/>
      </c>
    </row>
    <row r="3548" spans="1:18" x14ac:dyDescent="0.25">
      <c r="A3548"/>
      <c r="B3548" s="15" t="str" cm="1">
        <f t="array" ref="B3548">IFERROR(IF(LEN(A3548)&gt;0, IF(SUMPRODUCT((Inactives[Key]=J3548)*(Inactives[Currently Inactive]))=1,"Inactive","Active"),""),"Active")</f>
        <v/>
      </c>
      <c r="C3548" s="16" t="str" cm="1">
        <f t="array" aca="1" ref="C3548" ca="1">IFERROR(_xlfn._xlws.FILTER(Inactives[Inactive On],(Inactives[Key]=J3548)*(Inactives[Currently Inactive]),""),"")</f>
        <v/>
      </c>
      <c r="D3548" s="16" t="str" cm="1">
        <f t="array" aca="1" ref="D3548" ca="1">IFERROR(INDEX(_xlfn.TEXTSPLIT(E3548," "),1),"")</f>
        <v/>
      </c>
      <c r="E3548" s="15" t="str" cm="1">
        <f t="array" aca="1" ref="E3548" ca="1">IFERROR(_xlfn._xlws.FILTER(merged_ranks,(merged_end_dates=DATE(9999,12,31))*(merged_names=A3548)),"")</f>
        <v/>
      </c>
      <c r="F3548" s="17" t="str">
        <f ca="1">_xlfn.XLOOKUP(J3548,Promotions[Promo Key],Promotions[Promo Date],"")</f>
        <v/>
      </c>
      <c r="G3548" s="18" t="str">
        <f t="shared" ref="G3548:G3611" ca="1" si="235">IFERROR((TODAY()-F3548)/30.5, "")</f>
        <v/>
      </c>
      <c r="H3548" s="18" t="str">
        <f t="shared" ca="1" si="234"/>
        <v/>
      </c>
      <c r="I3548" s="17" t="str">
        <f>_xlfn.XLOOKUP(A3548,Students[Full Name],Students[Starting Rank],"")</f>
        <v/>
      </c>
      <c r="J3548" s="15" t="str">
        <f t="shared" ref="J3548:J3611" ca="1" si="236">A3548&amp;": "&amp;E3548</f>
        <v xml:space="preserve">: </v>
      </c>
      <c r="K3548" s="16" t="str">
        <f>_xlfn.XLOOKUP(A3548,Students[Full Name],Students[Start Date],"")</f>
        <v/>
      </c>
      <c r="L3548" s="18">
        <f t="shared" ref="L3548:L3611" ca="1" si="237">IF(LEN(C3548)&gt;0,(TODAY()-C3548)/30.5,-1)</f>
        <v>-1</v>
      </c>
      <c r="M3548" s="18" cm="1">
        <f t="array" aca="1" ref="M3548" ca="1">SUMPRODUCT(Inactives[Days Inactive]*(Inactives[Student]=A3548))/365</f>
        <v>0</v>
      </c>
      <c r="N3548" s="18" t="str" cm="1">
        <f t="array" ref="N3548">IF(LEN($A3548)&gt;0,SUMPRODUCT(($A3548=merged_names)*(_xlfn.TEXTAFTER(N$2, "At ")=merged_belt_colours)*merged_months_at_rank),"")</f>
        <v/>
      </c>
      <c r="O3548" s="18" t="str" cm="1">
        <f t="array" ref="O3548">IF(LEN($A3548)&gt;0,SUMPRODUCT(($A3548=merged_names)*(_xlfn.TEXTAFTER(O$2, "At ")=merged_belt_colours)*merged_months_at_rank),"")</f>
        <v/>
      </c>
      <c r="P3548" s="18" t="str" cm="1">
        <f t="array" ref="P3548">IF(LEN($A3548)&gt;0,SUMPRODUCT(($A3548=merged_names)*(_xlfn.TEXTAFTER(P$2, "At ")=merged_belt_colours)*merged_months_at_rank),"")</f>
        <v/>
      </c>
      <c r="Q3548" s="18" t="str" cm="1">
        <f t="array" ref="Q3548">IF(LEN($A3548)&gt;0,SUMPRODUCT(($A3548=merged_names)*(_xlfn.TEXTAFTER(Q$2, "At ")=merged_belt_colours)*merged_months_at_rank),"")</f>
        <v/>
      </c>
      <c r="R3548" s="18" t="str" cm="1">
        <f t="array" ref="R3548">IF(LEN($A3548)&gt;0,SUMPRODUCT(($A3548=merged_names)*(_xlfn.TEXTAFTER(R$2, "At ")=merged_belt_colours)*merged_months_at_rank),"")</f>
        <v/>
      </c>
    </row>
    <row r="3549" spans="1:18" x14ac:dyDescent="0.25">
      <c r="A3549"/>
      <c r="B3549" s="15" t="str" cm="1">
        <f t="array" ref="B3549">IFERROR(IF(LEN(A3549)&gt;0, IF(SUMPRODUCT((Inactives[Key]=J3549)*(Inactives[Currently Inactive]))=1,"Inactive","Active"),""),"Active")</f>
        <v/>
      </c>
      <c r="C3549" s="16" t="str" cm="1">
        <f t="array" aca="1" ref="C3549" ca="1">IFERROR(_xlfn._xlws.FILTER(Inactives[Inactive On],(Inactives[Key]=J3549)*(Inactives[Currently Inactive]),""),"")</f>
        <v/>
      </c>
      <c r="D3549" s="16" t="str" cm="1">
        <f t="array" aca="1" ref="D3549" ca="1">IFERROR(INDEX(_xlfn.TEXTSPLIT(E3549," "),1),"")</f>
        <v/>
      </c>
      <c r="E3549" s="15" t="str" cm="1">
        <f t="array" aca="1" ref="E3549" ca="1">IFERROR(_xlfn._xlws.FILTER(merged_ranks,(merged_end_dates=DATE(9999,12,31))*(merged_names=A3549)),"")</f>
        <v/>
      </c>
      <c r="F3549" s="17" t="str">
        <f ca="1">_xlfn.XLOOKUP(J3549,Promotions[Promo Key],Promotions[Promo Date],"")</f>
        <v/>
      </c>
      <c r="G3549" s="18" t="str">
        <f t="shared" ca="1" si="235"/>
        <v/>
      </c>
      <c r="H3549" s="18" t="str">
        <f t="shared" ca="1" si="234"/>
        <v/>
      </c>
      <c r="I3549" s="17" t="str">
        <f>_xlfn.XLOOKUP(A3549,Students[Full Name],Students[Starting Rank],"")</f>
        <v/>
      </c>
      <c r="J3549" s="15" t="str">
        <f t="shared" ca="1" si="236"/>
        <v xml:space="preserve">: </v>
      </c>
      <c r="K3549" s="16" t="str">
        <f>_xlfn.XLOOKUP(A3549,Students[Full Name],Students[Start Date],"")</f>
        <v/>
      </c>
      <c r="L3549" s="18">
        <f t="shared" ca="1" si="237"/>
        <v>-1</v>
      </c>
      <c r="M3549" s="18" cm="1">
        <f t="array" aca="1" ref="M3549" ca="1">SUMPRODUCT(Inactives[Days Inactive]*(Inactives[Student]=A3549))/365</f>
        <v>0</v>
      </c>
      <c r="N3549" s="18" t="str" cm="1">
        <f t="array" ref="N3549">IF(LEN($A3549)&gt;0,SUMPRODUCT(($A3549=merged_names)*(_xlfn.TEXTAFTER(N$2, "At ")=merged_belt_colours)*merged_months_at_rank),"")</f>
        <v/>
      </c>
      <c r="O3549" s="18" t="str" cm="1">
        <f t="array" ref="O3549">IF(LEN($A3549)&gt;0,SUMPRODUCT(($A3549=merged_names)*(_xlfn.TEXTAFTER(O$2, "At ")=merged_belt_colours)*merged_months_at_rank),"")</f>
        <v/>
      </c>
      <c r="P3549" s="18" t="str" cm="1">
        <f t="array" ref="P3549">IF(LEN($A3549)&gt;0,SUMPRODUCT(($A3549=merged_names)*(_xlfn.TEXTAFTER(P$2, "At ")=merged_belt_colours)*merged_months_at_rank),"")</f>
        <v/>
      </c>
      <c r="Q3549" s="18" t="str" cm="1">
        <f t="array" ref="Q3549">IF(LEN($A3549)&gt;0,SUMPRODUCT(($A3549=merged_names)*(_xlfn.TEXTAFTER(Q$2, "At ")=merged_belt_colours)*merged_months_at_rank),"")</f>
        <v/>
      </c>
      <c r="R3549" s="18" t="str" cm="1">
        <f t="array" ref="R3549">IF(LEN($A3549)&gt;0,SUMPRODUCT(($A3549=merged_names)*(_xlfn.TEXTAFTER(R$2, "At ")=merged_belt_colours)*merged_months_at_rank),"")</f>
        <v/>
      </c>
    </row>
    <row r="3550" spans="1:18" x14ac:dyDescent="0.25">
      <c r="A3550"/>
      <c r="B3550" s="15" t="str" cm="1">
        <f t="array" ref="B3550">IFERROR(IF(LEN(A3550)&gt;0, IF(SUMPRODUCT((Inactives[Key]=J3550)*(Inactives[Currently Inactive]))=1,"Inactive","Active"),""),"Active")</f>
        <v/>
      </c>
      <c r="C3550" s="16" t="str" cm="1">
        <f t="array" aca="1" ref="C3550" ca="1">IFERROR(_xlfn._xlws.FILTER(Inactives[Inactive On],(Inactives[Key]=J3550)*(Inactives[Currently Inactive]),""),"")</f>
        <v/>
      </c>
      <c r="D3550" s="16" t="str" cm="1">
        <f t="array" aca="1" ref="D3550" ca="1">IFERROR(INDEX(_xlfn.TEXTSPLIT(E3550," "),1),"")</f>
        <v/>
      </c>
      <c r="E3550" s="15" t="str" cm="1">
        <f t="array" aca="1" ref="E3550" ca="1">IFERROR(_xlfn._xlws.FILTER(merged_ranks,(merged_end_dates=DATE(9999,12,31))*(merged_names=A3550)),"")</f>
        <v/>
      </c>
      <c r="F3550" s="17" t="str">
        <f ca="1">_xlfn.XLOOKUP(J3550,Promotions[Promo Key],Promotions[Promo Date],"")</f>
        <v/>
      </c>
      <c r="G3550" s="18" t="str">
        <f t="shared" ca="1" si="235"/>
        <v/>
      </c>
      <c r="H3550" s="18" t="str">
        <f t="shared" ca="1" si="234"/>
        <v/>
      </c>
      <c r="I3550" s="17" t="str">
        <f>_xlfn.XLOOKUP(A3550,Students[Full Name],Students[Starting Rank],"")</f>
        <v/>
      </c>
      <c r="J3550" s="15" t="str">
        <f t="shared" ca="1" si="236"/>
        <v xml:space="preserve">: </v>
      </c>
      <c r="K3550" s="16" t="str">
        <f>_xlfn.XLOOKUP(A3550,Students[Full Name],Students[Start Date],"")</f>
        <v/>
      </c>
      <c r="L3550" s="18">
        <f t="shared" ca="1" si="237"/>
        <v>-1</v>
      </c>
      <c r="M3550" s="18" cm="1">
        <f t="array" aca="1" ref="M3550" ca="1">SUMPRODUCT(Inactives[Days Inactive]*(Inactives[Student]=A3550))/365</f>
        <v>0</v>
      </c>
      <c r="N3550" s="18" t="str" cm="1">
        <f t="array" ref="N3550">IF(LEN($A3550)&gt;0,SUMPRODUCT(($A3550=merged_names)*(_xlfn.TEXTAFTER(N$2, "At ")=merged_belt_colours)*merged_months_at_rank),"")</f>
        <v/>
      </c>
      <c r="O3550" s="18" t="str" cm="1">
        <f t="array" ref="O3550">IF(LEN($A3550)&gt;0,SUMPRODUCT(($A3550=merged_names)*(_xlfn.TEXTAFTER(O$2, "At ")=merged_belt_colours)*merged_months_at_rank),"")</f>
        <v/>
      </c>
      <c r="P3550" s="18" t="str" cm="1">
        <f t="array" ref="P3550">IF(LEN($A3550)&gt;0,SUMPRODUCT(($A3550=merged_names)*(_xlfn.TEXTAFTER(P$2, "At ")=merged_belt_colours)*merged_months_at_rank),"")</f>
        <v/>
      </c>
      <c r="Q3550" s="18" t="str" cm="1">
        <f t="array" ref="Q3550">IF(LEN($A3550)&gt;0,SUMPRODUCT(($A3550=merged_names)*(_xlfn.TEXTAFTER(Q$2, "At ")=merged_belt_colours)*merged_months_at_rank),"")</f>
        <v/>
      </c>
      <c r="R3550" s="18" t="str" cm="1">
        <f t="array" ref="R3550">IF(LEN($A3550)&gt;0,SUMPRODUCT(($A3550=merged_names)*(_xlfn.TEXTAFTER(R$2, "At ")=merged_belt_colours)*merged_months_at_rank),"")</f>
        <v/>
      </c>
    </row>
    <row r="3551" spans="1:18" x14ac:dyDescent="0.25">
      <c r="A3551"/>
      <c r="B3551" s="15" t="str" cm="1">
        <f t="array" ref="B3551">IFERROR(IF(LEN(A3551)&gt;0, IF(SUMPRODUCT((Inactives[Key]=J3551)*(Inactives[Currently Inactive]))=1,"Inactive","Active"),""),"Active")</f>
        <v/>
      </c>
      <c r="C3551" s="16" t="str" cm="1">
        <f t="array" aca="1" ref="C3551" ca="1">IFERROR(_xlfn._xlws.FILTER(Inactives[Inactive On],(Inactives[Key]=J3551)*(Inactives[Currently Inactive]),""),"")</f>
        <v/>
      </c>
      <c r="D3551" s="16" t="str" cm="1">
        <f t="array" aca="1" ref="D3551" ca="1">IFERROR(INDEX(_xlfn.TEXTSPLIT(E3551," "),1),"")</f>
        <v/>
      </c>
      <c r="E3551" s="15" t="str" cm="1">
        <f t="array" aca="1" ref="E3551" ca="1">IFERROR(_xlfn._xlws.FILTER(merged_ranks,(merged_end_dates=DATE(9999,12,31))*(merged_names=A3551)),"")</f>
        <v/>
      </c>
      <c r="F3551" s="17" t="str">
        <f ca="1">_xlfn.XLOOKUP(J3551,Promotions[Promo Key],Promotions[Promo Date],"")</f>
        <v/>
      </c>
      <c r="G3551" s="18" t="str">
        <f t="shared" ca="1" si="235"/>
        <v/>
      </c>
      <c r="H3551" s="18" t="str">
        <f t="shared" ca="1" si="234"/>
        <v/>
      </c>
      <c r="I3551" s="17" t="str">
        <f>_xlfn.XLOOKUP(A3551,Students[Full Name],Students[Starting Rank],"")</f>
        <v/>
      </c>
      <c r="J3551" s="15" t="str">
        <f t="shared" ca="1" si="236"/>
        <v xml:space="preserve">: </v>
      </c>
      <c r="K3551" s="16" t="str">
        <f>_xlfn.XLOOKUP(A3551,Students[Full Name],Students[Start Date],"")</f>
        <v/>
      </c>
      <c r="L3551" s="18">
        <f t="shared" ca="1" si="237"/>
        <v>-1</v>
      </c>
      <c r="M3551" s="18" cm="1">
        <f t="array" aca="1" ref="M3551" ca="1">SUMPRODUCT(Inactives[Days Inactive]*(Inactives[Student]=A3551))/365</f>
        <v>0</v>
      </c>
      <c r="N3551" s="18" t="str" cm="1">
        <f t="array" ref="N3551">IF(LEN($A3551)&gt;0,SUMPRODUCT(($A3551=merged_names)*(_xlfn.TEXTAFTER(N$2, "At ")=merged_belt_colours)*merged_months_at_rank),"")</f>
        <v/>
      </c>
      <c r="O3551" s="18" t="str" cm="1">
        <f t="array" ref="O3551">IF(LEN($A3551)&gt;0,SUMPRODUCT(($A3551=merged_names)*(_xlfn.TEXTAFTER(O$2, "At ")=merged_belt_colours)*merged_months_at_rank),"")</f>
        <v/>
      </c>
      <c r="P3551" s="18" t="str" cm="1">
        <f t="array" ref="P3551">IF(LEN($A3551)&gt;0,SUMPRODUCT(($A3551=merged_names)*(_xlfn.TEXTAFTER(P$2, "At ")=merged_belt_colours)*merged_months_at_rank),"")</f>
        <v/>
      </c>
      <c r="Q3551" s="18" t="str" cm="1">
        <f t="array" ref="Q3551">IF(LEN($A3551)&gt;0,SUMPRODUCT(($A3551=merged_names)*(_xlfn.TEXTAFTER(Q$2, "At ")=merged_belt_colours)*merged_months_at_rank),"")</f>
        <v/>
      </c>
      <c r="R3551" s="18" t="str" cm="1">
        <f t="array" ref="R3551">IF(LEN($A3551)&gt;0,SUMPRODUCT(($A3551=merged_names)*(_xlfn.TEXTAFTER(R$2, "At ")=merged_belt_colours)*merged_months_at_rank),"")</f>
        <v/>
      </c>
    </row>
    <row r="3552" spans="1:18" x14ac:dyDescent="0.25">
      <c r="A3552"/>
      <c r="B3552" s="15" t="str" cm="1">
        <f t="array" ref="B3552">IFERROR(IF(LEN(A3552)&gt;0, IF(SUMPRODUCT((Inactives[Key]=J3552)*(Inactives[Currently Inactive]))=1,"Inactive","Active"),""),"Active")</f>
        <v/>
      </c>
      <c r="C3552" s="16" t="str" cm="1">
        <f t="array" aca="1" ref="C3552" ca="1">IFERROR(_xlfn._xlws.FILTER(Inactives[Inactive On],(Inactives[Key]=J3552)*(Inactives[Currently Inactive]),""),"")</f>
        <v/>
      </c>
      <c r="D3552" s="16" t="str" cm="1">
        <f t="array" aca="1" ref="D3552" ca="1">IFERROR(INDEX(_xlfn.TEXTSPLIT(E3552," "),1),"")</f>
        <v/>
      </c>
      <c r="E3552" s="15" t="str" cm="1">
        <f t="array" aca="1" ref="E3552" ca="1">IFERROR(_xlfn._xlws.FILTER(merged_ranks,(merged_end_dates=DATE(9999,12,31))*(merged_names=A3552)),"")</f>
        <v/>
      </c>
      <c r="F3552" s="17" t="str">
        <f ca="1">_xlfn.XLOOKUP(J3552,Promotions[Promo Key],Promotions[Promo Date],"")</f>
        <v/>
      </c>
      <c r="G3552" s="18" t="str">
        <f t="shared" ca="1" si="235"/>
        <v/>
      </c>
      <c r="H3552" s="18" t="str">
        <f t="shared" ca="1" si="234"/>
        <v/>
      </c>
      <c r="I3552" s="17" t="str">
        <f>_xlfn.XLOOKUP(A3552,Students[Full Name],Students[Starting Rank],"")</f>
        <v/>
      </c>
      <c r="J3552" s="15" t="str">
        <f t="shared" ca="1" si="236"/>
        <v xml:space="preserve">: </v>
      </c>
      <c r="K3552" s="16" t="str">
        <f>_xlfn.XLOOKUP(A3552,Students[Full Name],Students[Start Date],"")</f>
        <v/>
      </c>
      <c r="L3552" s="18">
        <f t="shared" ca="1" si="237"/>
        <v>-1</v>
      </c>
      <c r="M3552" s="18" cm="1">
        <f t="array" aca="1" ref="M3552" ca="1">SUMPRODUCT(Inactives[Days Inactive]*(Inactives[Student]=A3552))/365</f>
        <v>0</v>
      </c>
      <c r="N3552" s="18" t="str" cm="1">
        <f t="array" ref="N3552">IF(LEN($A3552)&gt;0,SUMPRODUCT(($A3552=merged_names)*(_xlfn.TEXTAFTER(N$2, "At ")=merged_belt_colours)*merged_months_at_rank),"")</f>
        <v/>
      </c>
      <c r="O3552" s="18" t="str" cm="1">
        <f t="array" ref="O3552">IF(LEN($A3552)&gt;0,SUMPRODUCT(($A3552=merged_names)*(_xlfn.TEXTAFTER(O$2, "At ")=merged_belt_colours)*merged_months_at_rank),"")</f>
        <v/>
      </c>
      <c r="P3552" s="18" t="str" cm="1">
        <f t="array" ref="P3552">IF(LEN($A3552)&gt;0,SUMPRODUCT(($A3552=merged_names)*(_xlfn.TEXTAFTER(P$2, "At ")=merged_belt_colours)*merged_months_at_rank),"")</f>
        <v/>
      </c>
      <c r="Q3552" s="18" t="str" cm="1">
        <f t="array" ref="Q3552">IF(LEN($A3552)&gt;0,SUMPRODUCT(($A3552=merged_names)*(_xlfn.TEXTAFTER(Q$2, "At ")=merged_belt_colours)*merged_months_at_rank),"")</f>
        <v/>
      </c>
      <c r="R3552" s="18" t="str" cm="1">
        <f t="array" ref="R3552">IF(LEN($A3552)&gt;0,SUMPRODUCT(($A3552=merged_names)*(_xlfn.TEXTAFTER(R$2, "At ")=merged_belt_colours)*merged_months_at_rank),"")</f>
        <v/>
      </c>
    </row>
    <row r="3553" spans="1:18" x14ac:dyDescent="0.25">
      <c r="A3553"/>
      <c r="B3553" s="15" t="str" cm="1">
        <f t="array" ref="B3553">IFERROR(IF(LEN(A3553)&gt;0, IF(SUMPRODUCT((Inactives[Key]=J3553)*(Inactives[Currently Inactive]))=1,"Inactive","Active"),""),"Active")</f>
        <v/>
      </c>
      <c r="C3553" s="16" t="str" cm="1">
        <f t="array" aca="1" ref="C3553" ca="1">IFERROR(_xlfn._xlws.FILTER(Inactives[Inactive On],(Inactives[Key]=J3553)*(Inactives[Currently Inactive]),""),"")</f>
        <v/>
      </c>
      <c r="D3553" s="16" t="str" cm="1">
        <f t="array" aca="1" ref="D3553" ca="1">IFERROR(INDEX(_xlfn.TEXTSPLIT(E3553," "),1),"")</f>
        <v/>
      </c>
      <c r="E3553" s="15" t="str" cm="1">
        <f t="array" aca="1" ref="E3553" ca="1">IFERROR(_xlfn._xlws.FILTER(merged_ranks,(merged_end_dates=DATE(9999,12,31))*(merged_names=A3553)),"")</f>
        <v/>
      </c>
      <c r="F3553" s="17" t="str">
        <f ca="1">_xlfn.XLOOKUP(J3553,Promotions[Promo Key],Promotions[Promo Date],"")</f>
        <v/>
      </c>
      <c r="G3553" s="18" t="str">
        <f t="shared" ca="1" si="235"/>
        <v/>
      </c>
      <c r="H3553" s="18" t="str">
        <f t="shared" ca="1" si="234"/>
        <v/>
      </c>
      <c r="I3553" s="17" t="str">
        <f>_xlfn.XLOOKUP(A3553,Students[Full Name],Students[Starting Rank],"")</f>
        <v/>
      </c>
      <c r="J3553" s="15" t="str">
        <f t="shared" ca="1" si="236"/>
        <v xml:space="preserve">: </v>
      </c>
      <c r="K3553" s="16" t="str">
        <f>_xlfn.XLOOKUP(A3553,Students[Full Name],Students[Start Date],"")</f>
        <v/>
      </c>
      <c r="L3553" s="18">
        <f t="shared" ca="1" si="237"/>
        <v>-1</v>
      </c>
      <c r="M3553" s="18" cm="1">
        <f t="array" aca="1" ref="M3553" ca="1">SUMPRODUCT(Inactives[Days Inactive]*(Inactives[Student]=A3553))/365</f>
        <v>0</v>
      </c>
      <c r="N3553" s="18" t="str" cm="1">
        <f t="array" ref="N3553">IF(LEN($A3553)&gt;0,SUMPRODUCT(($A3553=merged_names)*(_xlfn.TEXTAFTER(N$2, "At ")=merged_belt_colours)*merged_months_at_rank),"")</f>
        <v/>
      </c>
      <c r="O3553" s="18" t="str" cm="1">
        <f t="array" ref="O3553">IF(LEN($A3553)&gt;0,SUMPRODUCT(($A3553=merged_names)*(_xlfn.TEXTAFTER(O$2, "At ")=merged_belt_colours)*merged_months_at_rank),"")</f>
        <v/>
      </c>
      <c r="P3553" s="18" t="str" cm="1">
        <f t="array" ref="P3553">IF(LEN($A3553)&gt;0,SUMPRODUCT(($A3553=merged_names)*(_xlfn.TEXTAFTER(P$2, "At ")=merged_belt_colours)*merged_months_at_rank),"")</f>
        <v/>
      </c>
      <c r="Q3553" s="18" t="str" cm="1">
        <f t="array" ref="Q3553">IF(LEN($A3553)&gt;0,SUMPRODUCT(($A3553=merged_names)*(_xlfn.TEXTAFTER(Q$2, "At ")=merged_belt_colours)*merged_months_at_rank),"")</f>
        <v/>
      </c>
      <c r="R3553" s="18" t="str" cm="1">
        <f t="array" ref="R3553">IF(LEN($A3553)&gt;0,SUMPRODUCT(($A3553=merged_names)*(_xlfn.TEXTAFTER(R$2, "At ")=merged_belt_colours)*merged_months_at_rank),"")</f>
        <v/>
      </c>
    </row>
    <row r="3554" spans="1:18" x14ac:dyDescent="0.25">
      <c r="A3554"/>
      <c r="B3554" s="15" t="str" cm="1">
        <f t="array" ref="B3554">IFERROR(IF(LEN(A3554)&gt;0, IF(SUMPRODUCT((Inactives[Key]=J3554)*(Inactives[Currently Inactive]))=1,"Inactive","Active"),""),"Active")</f>
        <v/>
      </c>
      <c r="C3554" s="16" t="str" cm="1">
        <f t="array" aca="1" ref="C3554" ca="1">IFERROR(_xlfn._xlws.FILTER(Inactives[Inactive On],(Inactives[Key]=J3554)*(Inactives[Currently Inactive]),""),"")</f>
        <v/>
      </c>
      <c r="D3554" s="16" t="str" cm="1">
        <f t="array" aca="1" ref="D3554" ca="1">IFERROR(INDEX(_xlfn.TEXTSPLIT(E3554," "),1),"")</f>
        <v/>
      </c>
      <c r="E3554" s="15" t="str" cm="1">
        <f t="array" aca="1" ref="E3554" ca="1">IFERROR(_xlfn._xlws.FILTER(merged_ranks,(merged_end_dates=DATE(9999,12,31))*(merged_names=A3554)),"")</f>
        <v/>
      </c>
      <c r="F3554" s="17" t="str">
        <f ca="1">_xlfn.XLOOKUP(J3554,Promotions[Promo Key],Promotions[Promo Date],"")</f>
        <v/>
      </c>
      <c r="G3554" s="18" t="str">
        <f t="shared" ca="1" si="235"/>
        <v/>
      </c>
      <c r="H3554" s="18" t="str">
        <f t="shared" ca="1" si="234"/>
        <v/>
      </c>
      <c r="I3554" s="17" t="str">
        <f>_xlfn.XLOOKUP(A3554,Students[Full Name],Students[Starting Rank],"")</f>
        <v/>
      </c>
      <c r="J3554" s="15" t="str">
        <f t="shared" ca="1" si="236"/>
        <v xml:space="preserve">: </v>
      </c>
      <c r="K3554" s="16" t="str">
        <f>_xlfn.XLOOKUP(A3554,Students[Full Name],Students[Start Date],"")</f>
        <v/>
      </c>
      <c r="L3554" s="18">
        <f t="shared" ca="1" si="237"/>
        <v>-1</v>
      </c>
      <c r="M3554" s="18" cm="1">
        <f t="array" aca="1" ref="M3554" ca="1">SUMPRODUCT(Inactives[Days Inactive]*(Inactives[Student]=A3554))/365</f>
        <v>0</v>
      </c>
      <c r="N3554" s="18" t="str" cm="1">
        <f t="array" ref="N3554">IF(LEN($A3554)&gt;0,SUMPRODUCT(($A3554=merged_names)*(_xlfn.TEXTAFTER(N$2, "At ")=merged_belt_colours)*merged_months_at_rank),"")</f>
        <v/>
      </c>
      <c r="O3554" s="18" t="str" cm="1">
        <f t="array" ref="O3554">IF(LEN($A3554)&gt;0,SUMPRODUCT(($A3554=merged_names)*(_xlfn.TEXTAFTER(O$2, "At ")=merged_belt_colours)*merged_months_at_rank),"")</f>
        <v/>
      </c>
      <c r="P3554" s="18" t="str" cm="1">
        <f t="array" ref="P3554">IF(LEN($A3554)&gt;0,SUMPRODUCT(($A3554=merged_names)*(_xlfn.TEXTAFTER(P$2, "At ")=merged_belt_colours)*merged_months_at_rank),"")</f>
        <v/>
      </c>
      <c r="Q3554" s="18" t="str" cm="1">
        <f t="array" ref="Q3554">IF(LEN($A3554)&gt;0,SUMPRODUCT(($A3554=merged_names)*(_xlfn.TEXTAFTER(Q$2, "At ")=merged_belt_colours)*merged_months_at_rank),"")</f>
        <v/>
      </c>
      <c r="R3554" s="18" t="str" cm="1">
        <f t="array" ref="R3554">IF(LEN($A3554)&gt;0,SUMPRODUCT(($A3554=merged_names)*(_xlfn.TEXTAFTER(R$2, "At ")=merged_belt_colours)*merged_months_at_rank),"")</f>
        <v/>
      </c>
    </row>
    <row r="3555" spans="1:18" x14ac:dyDescent="0.25">
      <c r="A3555"/>
      <c r="B3555" s="15" t="str" cm="1">
        <f t="array" ref="B3555">IFERROR(IF(LEN(A3555)&gt;0, IF(SUMPRODUCT((Inactives[Key]=J3555)*(Inactives[Currently Inactive]))=1,"Inactive","Active"),""),"Active")</f>
        <v/>
      </c>
      <c r="C3555" s="16" t="str" cm="1">
        <f t="array" aca="1" ref="C3555" ca="1">IFERROR(_xlfn._xlws.FILTER(Inactives[Inactive On],(Inactives[Key]=J3555)*(Inactives[Currently Inactive]),""),"")</f>
        <v/>
      </c>
      <c r="D3555" s="16" t="str" cm="1">
        <f t="array" aca="1" ref="D3555" ca="1">IFERROR(INDEX(_xlfn.TEXTSPLIT(E3555," "),1),"")</f>
        <v/>
      </c>
      <c r="E3555" s="15" t="str" cm="1">
        <f t="array" aca="1" ref="E3555" ca="1">IFERROR(_xlfn._xlws.FILTER(merged_ranks,(merged_end_dates=DATE(9999,12,31))*(merged_names=A3555)),"")</f>
        <v/>
      </c>
      <c r="F3555" s="17" t="str">
        <f ca="1">_xlfn.XLOOKUP(J3555,Promotions[Promo Key],Promotions[Promo Date],"")</f>
        <v/>
      </c>
      <c r="G3555" s="18" t="str">
        <f t="shared" ca="1" si="235"/>
        <v/>
      </c>
      <c r="H3555" s="18" t="str">
        <f t="shared" ca="1" si="234"/>
        <v/>
      </c>
      <c r="I3555" s="17" t="str">
        <f>_xlfn.XLOOKUP(A3555,Students[Full Name],Students[Starting Rank],"")</f>
        <v/>
      </c>
      <c r="J3555" s="15" t="str">
        <f t="shared" ca="1" si="236"/>
        <v xml:space="preserve">: </v>
      </c>
      <c r="K3555" s="16" t="str">
        <f>_xlfn.XLOOKUP(A3555,Students[Full Name],Students[Start Date],"")</f>
        <v/>
      </c>
      <c r="L3555" s="18">
        <f t="shared" ca="1" si="237"/>
        <v>-1</v>
      </c>
      <c r="M3555" s="18" cm="1">
        <f t="array" aca="1" ref="M3555" ca="1">SUMPRODUCT(Inactives[Days Inactive]*(Inactives[Student]=A3555))/365</f>
        <v>0</v>
      </c>
      <c r="N3555" s="18" t="str" cm="1">
        <f t="array" ref="N3555">IF(LEN($A3555)&gt;0,SUMPRODUCT(($A3555=merged_names)*(_xlfn.TEXTAFTER(N$2, "At ")=merged_belt_colours)*merged_months_at_rank),"")</f>
        <v/>
      </c>
      <c r="O3555" s="18" t="str" cm="1">
        <f t="array" ref="O3555">IF(LEN($A3555)&gt;0,SUMPRODUCT(($A3555=merged_names)*(_xlfn.TEXTAFTER(O$2, "At ")=merged_belt_colours)*merged_months_at_rank),"")</f>
        <v/>
      </c>
      <c r="P3555" s="18" t="str" cm="1">
        <f t="array" ref="P3555">IF(LEN($A3555)&gt;0,SUMPRODUCT(($A3555=merged_names)*(_xlfn.TEXTAFTER(P$2, "At ")=merged_belt_colours)*merged_months_at_rank),"")</f>
        <v/>
      </c>
      <c r="Q3555" s="18" t="str" cm="1">
        <f t="array" ref="Q3555">IF(LEN($A3555)&gt;0,SUMPRODUCT(($A3555=merged_names)*(_xlfn.TEXTAFTER(Q$2, "At ")=merged_belt_colours)*merged_months_at_rank),"")</f>
        <v/>
      </c>
      <c r="R3555" s="18" t="str" cm="1">
        <f t="array" ref="R3555">IF(LEN($A3555)&gt;0,SUMPRODUCT(($A3555=merged_names)*(_xlfn.TEXTAFTER(R$2, "At ")=merged_belt_colours)*merged_months_at_rank),"")</f>
        <v/>
      </c>
    </row>
    <row r="3556" spans="1:18" x14ac:dyDescent="0.25">
      <c r="A3556"/>
      <c r="B3556" s="15" t="str" cm="1">
        <f t="array" ref="B3556">IFERROR(IF(LEN(A3556)&gt;0, IF(SUMPRODUCT((Inactives[Key]=J3556)*(Inactives[Currently Inactive]))=1,"Inactive","Active"),""),"Active")</f>
        <v/>
      </c>
      <c r="C3556" s="16" t="str" cm="1">
        <f t="array" aca="1" ref="C3556" ca="1">IFERROR(_xlfn._xlws.FILTER(Inactives[Inactive On],(Inactives[Key]=J3556)*(Inactives[Currently Inactive]),""),"")</f>
        <v/>
      </c>
      <c r="D3556" s="16" t="str" cm="1">
        <f t="array" aca="1" ref="D3556" ca="1">IFERROR(INDEX(_xlfn.TEXTSPLIT(E3556," "),1),"")</f>
        <v/>
      </c>
      <c r="E3556" s="15" t="str" cm="1">
        <f t="array" aca="1" ref="E3556" ca="1">IFERROR(_xlfn._xlws.FILTER(merged_ranks,(merged_end_dates=DATE(9999,12,31))*(merged_names=A3556)),"")</f>
        <v/>
      </c>
      <c r="F3556" s="17" t="str">
        <f ca="1">_xlfn.XLOOKUP(J3556,Promotions[Promo Key],Promotions[Promo Date],"")</f>
        <v/>
      </c>
      <c r="G3556" s="18" t="str">
        <f t="shared" ca="1" si="235"/>
        <v/>
      </c>
      <c r="H3556" s="18" t="str">
        <f t="shared" ca="1" si="234"/>
        <v/>
      </c>
      <c r="I3556" s="17" t="str">
        <f>_xlfn.XLOOKUP(A3556,Students[Full Name],Students[Starting Rank],"")</f>
        <v/>
      </c>
      <c r="J3556" s="15" t="str">
        <f t="shared" ca="1" si="236"/>
        <v xml:space="preserve">: </v>
      </c>
      <c r="K3556" s="16" t="str">
        <f>_xlfn.XLOOKUP(A3556,Students[Full Name],Students[Start Date],"")</f>
        <v/>
      </c>
      <c r="L3556" s="18">
        <f t="shared" ca="1" si="237"/>
        <v>-1</v>
      </c>
      <c r="M3556" s="18" cm="1">
        <f t="array" aca="1" ref="M3556" ca="1">SUMPRODUCT(Inactives[Days Inactive]*(Inactives[Student]=A3556))/365</f>
        <v>0</v>
      </c>
      <c r="N3556" s="18" t="str" cm="1">
        <f t="array" ref="N3556">IF(LEN($A3556)&gt;0,SUMPRODUCT(($A3556=merged_names)*(_xlfn.TEXTAFTER(N$2, "At ")=merged_belt_colours)*merged_months_at_rank),"")</f>
        <v/>
      </c>
      <c r="O3556" s="18" t="str" cm="1">
        <f t="array" ref="O3556">IF(LEN($A3556)&gt;0,SUMPRODUCT(($A3556=merged_names)*(_xlfn.TEXTAFTER(O$2, "At ")=merged_belt_colours)*merged_months_at_rank),"")</f>
        <v/>
      </c>
      <c r="P3556" s="18" t="str" cm="1">
        <f t="array" ref="P3556">IF(LEN($A3556)&gt;0,SUMPRODUCT(($A3556=merged_names)*(_xlfn.TEXTAFTER(P$2, "At ")=merged_belt_colours)*merged_months_at_rank),"")</f>
        <v/>
      </c>
      <c r="Q3556" s="18" t="str" cm="1">
        <f t="array" ref="Q3556">IF(LEN($A3556)&gt;0,SUMPRODUCT(($A3556=merged_names)*(_xlfn.TEXTAFTER(Q$2, "At ")=merged_belt_colours)*merged_months_at_rank),"")</f>
        <v/>
      </c>
      <c r="R3556" s="18" t="str" cm="1">
        <f t="array" ref="R3556">IF(LEN($A3556)&gt;0,SUMPRODUCT(($A3556=merged_names)*(_xlfn.TEXTAFTER(R$2, "At ")=merged_belt_colours)*merged_months_at_rank),"")</f>
        <v/>
      </c>
    </row>
    <row r="3557" spans="1:18" x14ac:dyDescent="0.25">
      <c r="A3557"/>
      <c r="B3557" s="15" t="str" cm="1">
        <f t="array" ref="B3557">IFERROR(IF(LEN(A3557)&gt;0, IF(SUMPRODUCT((Inactives[Key]=J3557)*(Inactives[Currently Inactive]))=1,"Inactive","Active"),""),"Active")</f>
        <v/>
      </c>
      <c r="C3557" s="16" t="str" cm="1">
        <f t="array" aca="1" ref="C3557" ca="1">IFERROR(_xlfn._xlws.FILTER(Inactives[Inactive On],(Inactives[Key]=J3557)*(Inactives[Currently Inactive]),""),"")</f>
        <v/>
      </c>
      <c r="D3557" s="16" t="str" cm="1">
        <f t="array" aca="1" ref="D3557" ca="1">IFERROR(INDEX(_xlfn.TEXTSPLIT(E3557," "),1),"")</f>
        <v/>
      </c>
      <c r="E3557" s="15" t="str" cm="1">
        <f t="array" aca="1" ref="E3557" ca="1">IFERROR(_xlfn._xlws.FILTER(merged_ranks,(merged_end_dates=DATE(9999,12,31))*(merged_names=A3557)),"")</f>
        <v/>
      </c>
      <c r="F3557" s="17" t="str">
        <f ca="1">_xlfn.XLOOKUP(J3557,Promotions[Promo Key],Promotions[Promo Date],"")</f>
        <v/>
      </c>
      <c r="G3557" s="18" t="str">
        <f t="shared" ca="1" si="235"/>
        <v/>
      </c>
      <c r="H3557" s="18" t="str">
        <f t="shared" ca="1" si="234"/>
        <v/>
      </c>
      <c r="I3557" s="17" t="str">
        <f>_xlfn.XLOOKUP(A3557,Students[Full Name],Students[Starting Rank],"")</f>
        <v/>
      </c>
      <c r="J3557" s="15" t="str">
        <f t="shared" ca="1" si="236"/>
        <v xml:space="preserve">: </v>
      </c>
      <c r="K3557" s="16" t="str">
        <f>_xlfn.XLOOKUP(A3557,Students[Full Name],Students[Start Date],"")</f>
        <v/>
      </c>
      <c r="L3557" s="18">
        <f t="shared" ca="1" si="237"/>
        <v>-1</v>
      </c>
      <c r="M3557" s="18" cm="1">
        <f t="array" aca="1" ref="M3557" ca="1">SUMPRODUCT(Inactives[Days Inactive]*(Inactives[Student]=A3557))/365</f>
        <v>0</v>
      </c>
      <c r="N3557" s="18" t="str" cm="1">
        <f t="array" ref="N3557">IF(LEN($A3557)&gt;0,SUMPRODUCT(($A3557=merged_names)*(_xlfn.TEXTAFTER(N$2, "At ")=merged_belt_colours)*merged_months_at_rank),"")</f>
        <v/>
      </c>
      <c r="O3557" s="18" t="str" cm="1">
        <f t="array" ref="O3557">IF(LEN($A3557)&gt;0,SUMPRODUCT(($A3557=merged_names)*(_xlfn.TEXTAFTER(O$2, "At ")=merged_belt_colours)*merged_months_at_rank),"")</f>
        <v/>
      </c>
      <c r="P3557" s="18" t="str" cm="1">
        <f t="array" ref="P3557">IF(LEN($A3557)&gt;0,SUMPRODUCT(($A3557=merged_names)*(_xlfn.TEXTAFTER(P$2, "At ")=merged_belt_colours)*merged_months_at_rank),"")</f>
        <v/>
      </c>
      <c r="Q3557" s="18" t="str" cm="1">
        <f t="array" ref="Q3557">IF(LEN($A3557)&gt;0,SUMPRODUCT(($A3557=merged_names)*(_xlfn.TEXTAFTER(Q$2, "At ")=merged_belt_colours)*merged_months_at_rank),"")</f>
        <v/>
      </c>
      <c r="R3557" s="18" t="str" cm="1">
        <f t="array" ref="R3557">IF(LEN($A3557)&gt;0,SUMPRODUCT(($A3557=merged_names)*(_xlfn.TEXTAFTER(R$2, "At ")=merged_belt_colours)*merged_months_at_rank),"")</f>
        <v/>
      </c>
    </row>
    <row r="3558" spans="1:18" x14ac:dyDescent="0.25">
      <c r="A3558"/>
      <c r="B3558" s="15" t="str" cm="1">
        <f t="array" ref="B3558">IFERROR(IF(LEN(A3558)&gt;0, IF(SUMPRODUCT((Inactives[Key]=J3558)*(Inactives[Currently Inactive]))=1,"Inactive","Active"),""),"Active")</f>
        <v/>
      </c>
      <c r="C3558" s="16" t="str" cm="1">
        <f t="array" aca="1" ref="C3558" ca="1">IFERROR(_xlfn._xlws.FILTER(Inactives[Inactive On],(Inactives[Key]=J3558)*(Inactives[Currently Inactive]),""),"")</f>
        <v/>
      </c>
      <c r="D3558" s="16" t="str" cm="1">
        <f t="array" aca="1" ref="D3558" ca="1">IFERROR(INDEX(_xlfn.TEXTSPLIT(E3558," "),1),"")</f>
        <v/>
      </c>
      <c r="E3558" s="15" t="str" cm="1">
        <f t="array" aca="1" ref="E3558" ca="1">IFERROR(_xlfn._xlws.FILTER(merged_ranks,(merged_end_dates=DATE(9999,12,31))*(merged_names=A3558)),"")</f>
        <v/>
      </c>
      <c r="F3558" s="17" t="str">
        <f ca="1">_xlfn.XLOOKUP(J3558,Promotions[Promo Key],Promotions[Promo Date],"")</f>
        <v/>
      </c>
      <c r="G3558" s="18" t="str">
        <f t="shared" ca="1" si="235"/>
        <v/>
      </c>
      <c r="H3558" s="18" t="str">
        <f t="shared" ca="1" si="234"/>
        <v/>
      </c>
      <c r="I3558" s="17" t="str">
        <f>_xlfn.XLOOKUP(A3558,Students[Full Name],Students[Starting Rank],"")</f>
        <v/>
      </c>
      <c r="J3558" s="15" t="str">
        <f t="shared" ca="1" si="236"/>
        <v xml:space="preserve">: </v>
      </c>
      <c r="K3558" s="16" t="str">
        <f>_xlfn.XLOOKUP(A3558,Students[Full Name],Students[Start Date],"")</f>
        <v/>
      </c>
      <c r="L3558" s="18">
        <f t="shared" ca="1" si="237"/>
        <v>-1</v>
      </c>
      <c r="M3558" s="18" cm="1">
        <f t="array" aca="1" ref="M3558" ca="1">SUMPRODUCT(Inactives[Days Inactive]*(Inactives[Student]=A3558))/365</f>
        <v>0</v>
      </c>
      <c r="N3558" s="18" t="str" cm="1">
        <f t="array" ref="N3558">IF(LEN($A3558)&gt;0,SUMPRODUCT(($A3558=merged_names)*(_xlfn.TEXTAFTER(N$2, "At ")=merged_belt_colours)*merged_months_at_rank),"")</f>
        <v/>
      </c>
      <c r="O3558" s="18" t="str" cm="1">
        <f t="array" ref="O3558">IF(LEN($A3558)&gt;0,SUMPRODUCT(($A3558=merged_names)*(_xlfn.TEXTAFTER(O$2, "At ")=merged_belt_colours)*merged_months_at_rank),"")</f>
        <v/>
      </c>
      <c r="P3558" s="18" t="str" cm="1">
        <f t="array" ref="P3558">IF(LEN($A3558)&gt;0,SUMPRODUCT(($A3558=merged_names)*(_xlfn.TEXTAFTER(P$2, "At ")=merged_belt_colours)*merged_months_at_rank),"")</f>
        <v/>
      </c>
      <c r="Q3558" s="18" t="str" cm="1">
        <f t="array" ref="Q3558">IF(LEN($A3558)&gt;0,SUMPRODUCT(($A3558=merged_names)*(_xlfn.TEXTAFTER(Q$2, "At ")=merged_belt_colours)*merged_months_at_rank),"")</f>
        <v/>
      </c>
      <c r="R3558" s="18" t="str" cm="1">
        <f t="array" ref="R3558">IF(LEN($A3558)&gt;0,SUMPRODUCT(($A3558=merged_names)*(_xlfn.TEXTAFTER(R$2, "At ")=merged_belt_colours)*merged_months_at_rank),"")</f>
        <v/>
      </c>
    </row>
    <row r="3559" spans="1:18" x14ac:dyDescent="0.25">
      <c r="A3559"/>
      <c r="B3559" s="15" t="str" cm="1">
        <f t="array" ref="B3559">IFERROR(IF(LEN(A3559)&gt;0, IF(SUMPRODUCT((Inactives[Key]=J3559)*(Inactives[Currently Inactive]))=1,"Inactive","Active"),""),"Active")</f>
        <v/>
      </c>
      <c r="C3559" s="16" t="str" cm="1">
        <f t="array" aca="1" ref="C3559" ca="1">IFERROR(_xlfn._xlws.FILTER(Inactives[Inactive On],(Inactives[Key]=J3559)*(Inactives[Currently Inactive]),""),"")</f>
        <v/>
      </c>
      <c r="D3559" s="16" t="str" cm="1">
        <f t="array" aca="1" ref="D3559" ca="1">IFERROR(INDEX(_xlfn.TEXTSPLIT(E3559," "),1),"")</f>
        <v/>
      </c>
      <c r="E3559" s="15" t="str" cm="1">
        <f t="array" aca="1" ref="E3559" ca="1">IFERROR(_xlfn._xlws.FILTER(merged_ranks,(merged_end_dates=DATE(9999,12,31))*(merged_names=A3559)),"")</f>
        <v/>
      </c>
      <c r="F3559" s="17" t="str">
        <f ca="1">_xlfn.XLOOKUP(J3559,Promotions[Promo Key],Promotions[Promo Date],"")</f>
        <v/>
      </c>
      <c r="G3559" s="18" t="str">
        <f t="shared" ca="1" si="235"/>
        <v/>
      </c>
      <c r="H3559" s="18" t="str">
        <f t="shared" ca="1" si="234"/>
        <v/>
      </c>
      <c r="I3559" s="17" t="str">
        <f>_xlfn.XLOOKUP(A3559,Students[Full Name],Students[Starting Rank],"")</f>
        <v/>
      </c>
      <c r="J3559" s="15" t="str">
        <f t="shared" ca="1" si="236"/>
        <v xml:space="preserve">: </v>
      </c>
      <c r="K3559" s="16" t="str">
        <f>_xlfn.XLOOKUP(A3559,Students[Full Name],Students[Start Date],"")</f>
        <v/>
      </c>
      <c r="L3559" s="18">
        <f t="shared" ca="1" si="237"/>
        <v>-1</v>
      </c>
      <c r="M3559" s="18" cm="1">
        <f t="array" aca="1" ref="M3559" ca="1">SUMPRODUCT(Inactives[Days Inactive]*(Inactives[Student]=A3559))/365</f>
        <v>0</v>
      </c>
      <c r="N3559" s="18" t="str" cm="1">
        <f t="array" ref="N3559">IF(LEN($A3559)&gt;0,SUMPRODUCT(($A3559=merged_names)*(_xlfn.TEXTAFTER(N$2, "At ")=merged_belt_colours)*merged_months_at_rank),"")</f>
        <v/>
      </c>
      <c r="O3559" s="18" t="str" cm="1">
        <f t="array" ref="O3559">IF(LEN($A3559)&gt;0,SUMPRODUCT(($A3559=merged_names)*(_xlfn.TEXTAFTER(O$2, "At ")=merged_belt_colours)*merged_months_at_rank),"")</f>
        <v/>
      </c>
      <c r="P3559" s="18" t="str" cm="1">
        <f t="array" ref="P3559">IF(LEN($A3559)&gt;0,SUMPRODUCT(($A3559=merged_names)*(_xlfn.TEXTAFTER(P$2, "At ")=merged_belt_colours)*merged_months_at_rank),"")</f>
        <v/>
      </c>
      <c r="Q3559" s="18" t="str" cm="1">
        <f t="array" ref="Q3559">IF(LEN($A3559)&gt;0,SUMPRODUCT(($A3559=merged_names)*(_xlfn.TEXTAFTER(Q$2, "At ")=merged_belt_colours)*merged_months_at_rank),"")</f>
        <v/>
      </c>
      <c r="R3559" s="18" t="str" cm="1">
        <f t="array" ref="R3559">IF(LEN($A3559)&gt;0,SUMPRODUCT(($A3559=merged_names)*(_xlfn.TEXTAFTER(R$2, "At ")=merged_belt_colours)*merged_months_at_rank),"")</f>
        <v/>
      </c>
    </row>
    <row r="3560" spans="1:18" x14ac:dyDescent="0.25">
      <c r="A3560"/>
      <c r="B3560" s="15" t="str" cm="1">
        <f t="array" ref="B3560">IFERROR(IF(LEN(A3560)&gt;0, IF(SUMPRODUCT((Inactives[Key]=J3560)*(Inactives[Currently Inactive]))=1,"Inactive","Active"),""),"Active")</f>
        <v/>
      </c>
      <c r="C3560" s="16" t="str" cm="1">
        <f t="array" aca="1" ref="C3560" ca="1">IFERROR(_xlfn._xlws.FILTER(Inactives[Inactive On],(Inactives[Key]=J3560)*(Inactives[Currently Inactive]),""),"")</f>
        <v/>
      </c>
      <c r="D3560" s="16" t="str" cm="1">
        <f t="array" aca="1" ref="D3560" ca="1">IFERROR(INDEX(_xlfn.TEXTSPLIT(E3560," "),1),"")</f>
        <v/>
      </c>
      <c r="E3560" s="15" t="str" cm="1">
        <f t="array" aca="1" ref="E3560" ca="1">IFERROR(_xlfn._xlws.FILTER(merged_ranks,(merged_end_dates=DATE(9999,12,31))*(merged_names=A3560)),"")</f>
        <v/>
      </c>
      <c r="F3560" s="17" t="str">
        <f ca="1">_xlfn.XLOOKUP(J3560,Promotions[Promo Key],Promotions[Promo Date],"")</f>
        <v/>
      </c>
      <c r="G3560" s="18" t="str">
        <f t="shared" ca="1" si="235"/>
        <v/>
      </c>
      <c r="H3560" s="18" t="str">
        <f t="shared" ca="1" si="234"/>
        <v/>
      </c>
      <c r="I3560" s="17" t="str">
        <f>_xlfn.XLOOKUP(A3560,Students[Full Name],Students[Starting Rank],"")</f>
        <v/>
      </c>
      <c r="J3560" s="15" t="str">
        <f t="shared" ca="1" si="236"/>
        <v xml:space="preserve">: </v>
      </c>
      <c r="K3560" s="16" t="str">
        <f>_xlfn.XLOOKUP(A3560,Students[Full Name],Students[Start Date],"")</f>
        <v/>
      </c>
      <c r="L3560" s="18">
        <f t="shared" ca="1" si="237"/>
        <v>-1</v>
      </c>
      <c r="M3560" s="18" cm="1">
        <f t="array" aca="1" ref="M3560" ca="1">SUMPRODUCT(Inactives[Days Inactive]*(Inactives[Student]=A3560))/365</f>
        <v>0</v>
      </c>
      <c r="N3560" s="18" t="str" cm="1">
        <f t="array" ref="N3560">IF(LEN($A3560)&gt;0,SUMPRODUCT(($A3560=merged_names)*(_xlfn.TEXTAFTER(N$2, "At ")=merged_belt_colours)*merged_months_at_rank),"")</f>
        <v/>
      </c>
      <c r="O3560" s="18" t="str" cm="1">
        <f t="array" ref="O3560">IF(LEN($A3560)&gt;0,SUMPRODUCT(($A3560=merged_names)*(_xlfn.TEXTAFTER(O$2, "At ")=merged_belt_colours)*merged_months_at_rank),"")</f>
        <v/>
      </c>
      <c r="P3560" s="18" t="str" cm="1">
        <f t="array" ref="P3560">IF(LEN($A3560)&gt;0,SUMPRODUCT(($A3560=merged_names)*(_xlfn.TEXTAFTER(P$2, "At ")=merged_belt_colours)*merged_months_at_rank),"")</f>
        <v/>
      </c>
      <c r="Q3560" s="18" t="str" cm="1">
        <f t="array" ref="Q3560">IF(LEN($A3560)&gt;0,SUMPRODUCT(($A3560=merged_names)*(_xlfn.TEXTAFTER(Q$2, "At ")=merged_belt_colours)*merged_months_at_rank),"")</f>
        <v/>
      </c>
      <c r="R3560" s="18" t="str" cm="1">
        <f t="array" ref="R3560">IF(LEN($A3560)&gt;0,SUMPRODUCT(($A3560=merged_names)*(_xlfn.TEXTAFTER(R$2, "At ")=merged_belt_colours)*merged_months_at_rank),"")</f>
        <v/>
      </c>
    </row>
    <row r="3561" spans="1:18" x14ac:dyDescent="0.25">
      <c r="A3561"/>
      <c r="B3561" s="15" t="str" cm="1">
        <f t="array" ref="B3561">IFERROR(IF(LEN(A3561)&gt;0, IF(SUMPRODUCT((Inactives[Key]=J3561)*(Inactives[Currently Inactive]))=1,"Inactive","Active"),""),"Active")</f>
        <v/>
      </c>
      <c r="C3561" s="16" t="str" cm="1">
        <f t="array" aca="1" ref="C3561" ca="1">IFERROR(_xlfn._xlws.FILTER(Inactives[Inactive On],(Inactives[Key]=J3561)*(Inactives[Currently Inactive]),""),"")</f>
        <v/>
      </c>
      <c r="D3561" s="16" t="str" cm="1">
        <f t="array" aca="1" ref="D3561" ca="1">IFERROR(INDEX(_xlfn.TEXTSPLIT(E3561," "),1),"")</f>
        <v/>
      </c>
      <c r="E3561" s="15" t="str" cm="1">
        <f t="array" aca="1" ref="E3561" ca="1">IFERROR(_xlfn._xlws.FILTER(merged_ranks,(merged_end_dates=DATE(9999,12,31))*(merged_names=A3561)),"")</f>
        <v/>
      </c>
      <c r="F3561" s="17" t="str">
        <f ca="1">_xlfn.XLOOKUP(J3561,Promotions[Promo Key],Promotions[Promo Date],"")</f>
        <v/>
      </c>
      <c r="G3561" s="18" t="str">
        <f t="shared" ca="1" si="235"/>
        <v/>
      </c>
      <c r="H3561" s="18" t="str">
        <f t="shared" ca="1" si="234"/>
        <v/>
      </c>
      <c r="I3561" s="17" t="str">
        <f>_xlfn.XLOOKUP(A3561,Students[Full Name],Students[Starting Rank],"")</f>
        <v/>
      </c>
      <c r="J3561" s="15" t="str">
        <f t="shared" ca="1" si="236"/>
        <v xml:space="preserve">: </v>
      </c>
      <c r="K3561" s="16" t="str">
        <f>_xlfn.XLOOKUP(A3561,Students[Full Name],Students[Start Date],"")</f>
        <v/>
      </c>
      <c r="L3561" s="18">
        <f t="shared" ca="1" si="237"/>
        <v>-1</v>
      </c>
      <c r="M3561" s="18" cm="1">
        <f t="array" aca="1" ref="M3561" ca="1">SUMPRODUCT(Inactives[Days Inactive]*(Inactives[Student]=A3561))/365</f>
        <v>0</v>
      </c>
      <c r="N3561" s="18" t="str" cm="1">
        <f t="array" ref="N3561">IF(LEN($A3561)&gt;0,SUMPRODUCT(($A3561=merged_names)*(_xlfn.TEXTAFTER(N$2, "At ")=merged_belt_colours)*merged_months_at_rank),"")</f>
        <v/>
      </c>
      <c r="O3561" s="18" t="str" cm="1">
        <f t="array" ref="O3561">IF(LEN($A3561)&gt;0,SUMPRODUCT(($A3561=merged_names)*(_xlfn.TEXTAFTER(O$2, "At ")=merged_belt_colours)*merged_months_at_rank),"")</f>
        <v/>
      </c>
      <c r="P3561" s="18" t="str" cm="1">
        <f t="array" ref="P3561">IF(LEN($A3561)&gt;0,SUMPRODUCT(($A3561=merged_names)*(_xlfn.TEXTAFTER(P$2, "At ")=merged_belt_colours)*merged_months_at_rank),"")</f>
        <v/>
      </c>
      <c r="Q3561" s="18" t="str" cm="1">
        <f t="array" ref="Q3561">IF(LEN($A3561)&gt;0,SUMPRODUCT(($A3561=merged_names)*(_xlfn.TEXTAFTER(Q$2, "At ")=merged_belt_colours)*merged_months_at_rank),"")</f>
        <v/>
      </c>
      <c r="R3561" s="18" t="str" cm="1">
        <f t="array" ref="R3561">IF(LEN($A3561)&gt;0,SUMPRODUCT(($A3561=merged_names)*(_xlfn.TEXTAFTER(R$2, "At ")=merged_belt_colours)*merged_months_at_rank),"")</f>
        <v/>
      </c>
    </row>
    <row r="3562" spans="1:18" x14ac:dyDescent="0.25">
      <c r="A3562"/>
      <c r="B3562" s="15" t="str" cm="1">
        <f t="array" ref="B3562">IFERROR(IF(LEN(A3562)&gt;0, IF(SUMPRODUCT((Inactives[Key]=J3562)*(Inactives[Currently Inactive]))=1,"Inactive","Active"),""),"Active")</f>
        <v/>
      </c>
      <c r="C3562" s="16" t="str" cm="1">
        <f t="array" aca="1" ref="C3562" ca="1">IFERROR(_xlfn._xlws.FILTER(Inactives[Inactive On],(Inactives[Key]=J3562)*(Inactives[Currently Inactive]),""),"")</f>
        <v/>
      </c>
      <c r="D3562" s="16" t="str" cm="1">
        <f t="array" aca="1" ref="D3562" ca="1">IFERROR(INDEX(_xlfn.TEXTSPLIT(E3562," "),1),"")</f>
        <v/>
      </c>
      <c r="E3562" s="15" t="str" cm="1">
        <f t="array" aca="1" ref="E3562" ca="1">IFERROR(_xlfn._xlws.FILTER(merged_ranks,(merged_end_dates=DATE(9999,12,31))*(merged_names=A3562)),"")</f>
        <v/>
      </c>
      <c r="F3562" s="17" t="str">
        <f ca="1">_xlfn.XLOOKUP(J3562,Promotions[Promo Key],Promotions[Promo Date],"")</f>
        <v/>
      </c>
      <c r="G3562" s="18" t="str">
        <f t="shared" ca="1" si="235"/>
        <v/>
      </c>
      <c r="H3562" s="18" t="str">
        <f t="shared" ca="1" si="234"/>
        <v/>
      </c>
      <c r="I3562" s="17" t="str">
        <f>_xlfn.XLOOKUP(A3562,Students[Full Name],Students[Starting Rank],"")</f>
        <v/>
      </c>
      <c r="J3562" s="15" t="str">
        <f t="shared" ca="1" si="236"/>
        <v xml:space="preserve">: </v>
      </c>
      <c r="K3562" s="16" t="str">
        <f>_xlfn.XLOOKUP(A3562,Students[Full Name],Students[Start Date],"")</f>
        <v/>
      </c>
      <c r="L3562" s="18">
        <f t="shared" ca="1" si="237"/>
        <v>-1</v>
      </c>
      <c r="M3562" s="18" cm="1">
        <f t="array" aca="1" ref="M3562" ca="1">SUMPRODUCT(Inactives[Days Inactive]*(Inactives[Student]=A3562))/365</f>
        <v>0</v>
      </c>
      <c r="N3562" s="18" t="str" cm="1">
        <f t="array" ref="N3562">IF(LEN($A3562)&gt;0,SUMPRODUCT(($A3562=merged_names)*(_xlfn.TEXTAFTER(N$2, "At ")=merged_belt_colours)*merged_months_at_rank),"")</f>
        <v/>
      </c>
      <c r="O3562" s="18" t="str" cm="1">
        <f t="array" ref="O3562">IF(LEN($A3562)&gt;0,SUMPRODUCT(($A3562=merged_names)*(_xlfn.TEXTAFTER(O$2, "At ")=merged_belt_colours)*merged_months_at_rank),"")</f>
        <v/>
      </c>
      <c r="P3562" s="18" t="str" cm="1">
        <f t="array" ref="P3562">IF(LEN($A3562)&gt;0,SUMPRODUCT(($A3562=merged_names)*(_xlfn.TEXTAFTER(P$2, "At ")=merged_belt_colours)*merged_months_at_rank),"")</f>
        <v/>
      </c>
      <c r="Q3562" s="18" t="str" cm="1">
        <f t="array" ref="Q3562">IF(LEN($A3562)&gt;0,SUMPRODUCT(($A3562=merged_names)*(_xlfn.TEXTAFTER(Q$2, "At ")=merged_belt_colours)*merged_months_at_rank),"")</f>
        <v/>
      </c>
      <c r="R3562" s="18" t="str" cm="1">
        <f t="array" ref="R3562">IF(LEN($A3562)&gt;0,SUMPRODUCT(($A3562=merged_names)*(_xlfn.TEXTAFTER(R$2, "At ")=merged_belt_colours)*merged_months_at_rank),"")</f>
        <v/>
      </c>
    </row>
    <row r="3563" spans="1:18" x14ac:dyDescent="0.25">
      <c r="A3563"/>
      <c r="B3563" s="15" t="str" cm="1">
        <f t="array" ref="B3563">IFERROR(IF(LEN(A3563)&gt;0, IF(SUMPRODUCT((Inactives[Key]=J3563)*(Inactives[Currently Inactive]))=1,"Inactive","Active"),""),"Active")</f>
        <v/>
      </c>
      <c r="C3563" s="16" t="str" cm="1">
        <f t="array" aca="1" ref="C3563" ca="1">IFERROR(_xlfn._xlws.FILTER(Inactives[Inactive On],(Inactives[Key]=J3563)*(Inactives[Currently Inactive]),""),"")</f>
        <v/>
      </c>
      <c r="D3563" s="16" t="str" cm="1">
        <f t="array" aca="1" ref="D3563" ca="1">IFERROR(INDEX(_xlfn.TEXTSPLIT(E3563," "),1),"")</f>
        <v/>
      </c>
      <c r="E3563" s="15" t="str" cm="1">
        <f t="array" aca="1" ref="E3563" ca="1">IFERROR(_xlfn._xlws.FILTER(merged_ranks,(merged_end_dates=DATE(9999,12,31))*(merged_names=A3563)),"")</f>
        <v/>
      </c>
      <c r="F3563" s="17" t="str">
        <f ca="1">_xlfn.XLOOKUP(J3563,Promotions[Promo Key],Promotions[Promo Date],"")</f>
        <v/>
      </c>
      <c r="G3563" s="18" t="str">
        <f t="shared" ca="1" si="235"/>
        <v/>
      </c>
      <c r="H3563" s="18" t="str">
        <f t="shared" ca="1" si="234"/>
        <v/>
      </c>
      <c r="I3563" s="17" t="str">
        <f>_xlfn.XLOOKUP(A3563,Students[Full Name],Students[Starting Rank],"")</f>
        <v/>
      </c>
      <c r="J3563" s="15" t="str">
        <f t="shared" ca="1" si="236"/>
        <v xml:space="preserve">: </v>
      </c>
      <c r="K3563" s="16" t="str">
        <f>_xlfn.XLOOKUP(A3563,Students[Full Name],Students[Start Date],"")</f>
        <v/>
      </c>
      <c r="L3563" s="18">
        <f t="shared" ca="1" si="237"/>
        <v>-1</v>
      </c>
      <c r="M3563" s="18" cm="1">
        <f t="array" aca="1" ref="M3563" ca="1">SUMPRODUCT(Inactives[Days Inactive]*(Inactives[Student]=A3563))/365</f>
        <v>0</v>
      </c>
      <c r="N3563" s="18" t="str" cm="1">
        <f t="array" ref="N3563">IF(LEN($A3563)&gt;0,SUMPRODUCT(($A3563=merged_names)*(_xlfn.TEXTAFTER(N$2, "At ")=merged_belt_colours)*merged_months_at_rank),"")</f>
        <v/>
      </c>
      <c r="O3563" s="18" t="str" cm="1">
        <f t="array" ref="O3563">IF(LEN($A3563)&gt;0,SUMPRODUCT(($A3563=merged_names)*(_xlfn.TEXTAFTER(O$2, "At ")=merged_belt_colours)*merged_months_at_rank),"")</f>
        <v/>
      </c>
      <c r="P3563" s="18" t="str" cm="1">
        <f t="array" ref="P3563">IF(LEN($A3563)&gt;0,SUMPRODUCT(($A3563=merged_names)*(_xlfn.TEXTAFTER(P$2, "At ")=merged_belt_colours)*merged_months_at_rank),"")</f>
        <v/>
      </c>
      <c r="Q3563" s="18" t="str" cm="1">
        <f t="array" ref="Q3563">IF(LEN($A3563)&gt;0,SUMPRODUCT(($A3563=merged_names)*(_xlfn.TEXTAFTER(Q$2, "At ")=merged_belt_colours)*merged_months_at_rank),"")</f>
        <v/>
      </c>
      <c r="R3563" s="18" t="str" cm="1">
        <f t="array" ref="R3563">IF(LEN($A3563)&gt;0,SUMPRODUCT(($A3563=merged_names)*(_xlfn.TEXTAFTER(R$2, "At ")=merged_belt_colours)*merged_months_at_rank),"")</f>
        <v/>
      </c>
    </row>
    <row r="3564" spans="1:18" x14ac:dyDescent="0.25">
      <c r="A3564"/>
      <c r="B3564" s="15" t="str" cm="1">
        <f t="array" ref="B3564">IFERROR(IF(LEN(A3564)&gt;0, IF(SUMPRODUCT((Inactives[Key]=J3564)*(Inactives[Currently Inactive]))=1,"Inactive","Active"),""),"Active")</f>
        <v/>
      </c>
      <c r="C3564" s="16" t="str" cm="1">
        <f t="array" aca="1" ref="C3564" ca="1">IFERROR(_xlfn._xlws.FILTER(Inactives[Inactive On],(Inactives[Key]=J3564)*(Inactives[Currently Inactive]),""),"")</f>
        <v/>
      </c>
      <c r="D3564" s="16" t="str" cm="1">
        <f t="array" aca="1" ref="D3564" ca="1">IFERROR(INDEX(_xlfn.TEXTSPLIT(E3564," "),1),"")</f>
        <v/>
      </c>
      <c r="E3564" s="15" t="str" cm="1">
        <f t="array" aca="1" ref="E3564" ca="1">IFERROR(_xlfn._xlws.FILTER(merged_ranks,(merged_end_dates=DATE(9999,12,31))*(merged_names=A3564)),"")</f>
        <v/>
      </c>
      <c r="F3564" s="17" t="str">
        <f ca="1">_xlfn.XLOOKUP(J3564,Promotions[Promo Key],Promotions[Promo Date],"")</f>
        <v/>
      </c>
      <c r="G3564" s="18" t="str">
        <f t="shared" ca="1" si="235"/>
        <v/>
      </c>
      <c r="H3564" s="18" t="str">
        <f t="shared" ca="1" si="234"/>
        <v/>
      </c>
      <c r="I3564" s="17" t="str">
        <f>_xlfn.XLOOKUP(A3564,Students[Full Name],Students[Starting Rank],"")</f>
        <v/>
      </c>
      <c r="J3564" s="15" t="str">
        <f t="shared" ca="1" si="236"/>
        <v xml:space="preserve">: </v>
      </c>
      <c r="K3564" s="16" t="str">
        <f>_xlfn.XLOOKUP(A3564,Students[Full Name],Students[Start Date],"")</f>
        <v/>
      </c>
      <c r="L3564" s="18">
        <f t="shared" ca="1" si="237"/>
        <v>-1</v>
      </c>
      <c r="M3564" s="18" cm="1">
        <f t="array" aca="1" ref="M3564" ca="1">SUMPRODUCT(Inactives[Days Inactive]*(Inactives[Student]=A3564))/365</f>
        <v>0</v>
      </c>
      <c r="N3564" s="18" t="str" cm="1">
        <f t="array" ref="N3564">IF(LEN($A3564)&gt;0,SUMPRODUCT(($A3564=merged_names)*(_xlfn.TEXTAFTER(N$2, "At ")=merged_belt_colours)*merged_months_at_rank),"")</f>
        <v/>
      </c>
      <c r="O3564" s="18" t="str" cm="1">
        <f t="array" ref="O3564">IF(LEN($A3564)&gt;0,SUMPRODUCT(($A3564=merged_names)*(_xlfn.TEXTAFTER(O$2, "At ")=merged_belt_colours)*merged_months_at_rank),"")</f>
        <v/>
      </c>
      <c r="P3564" s="18" t="str" cm="1">
        <f t="array" ref="P3564">IF(LEN($A3564)&gt;0,SUMPRODUCT(($A3564=merged_names)*(_xlfn.TEXTAFTER(P$2, "At ")=merged_belt_colours)*merged_months_at_rank),"")</f>
        <v/>
      </c>
      <c r="Q3564" s="18" t="str" cm="1">
        <f t="array" ref="Q3564">IF(LEN($A3564)&gt;0,SUMPRODUCT(($A3564=merged_names)*(_xlfn.TEXTAFTER(Q$2, "At ")=merged_belt_colours)*merged_months_at_rank),"")</f>
        <v/>
      </c>
      <c r="R3564" s="18" t="str" cm="1">
        <f t="array" ref="R3564">IF(LEN($A3564)&gt;0,SUMPRODUCT(($A3564=merged_names)*(_xlfn.TEXTAFTER(R$2, "At ")=merged_belt_colours)*merged_months_at_rank),"")</f>
        <v/>
      </c>
    </row>
    <row r="3565" spans="1:18" x14ac:dyDescent="0.25">
      <c r="A3565"/>
      <c r="B3565" s="15" t="str" cm="1">
        <f t="array" ref="B3565">IFERROR(IF(LEN(A3565)&gt;0, IF(SUMPRODUCT((Inactives[Key]=J3565)*(Inactives[Currently Inactive]))=1,"Inactive","Active"),""),"Active")</f>
        <v/>
      </c>
      <c r="C3565" s="16" t="str" cm="1">
        <f t="array" aca="1" ref="C3565" ca="1">IFERROR(_xlfn._xlws.FILTER(Inactives[Inactive On],(Inactives[Key]=J3565)*(Inactives[Currently Inactive]),""),"")</f>
        <v/>
      </c>
      <c r="D3565" s="16" t="str" cm="1">
        <f t="array" aca="1" ref="D3565" ca="1">IFERROR(INDEX(_xlfn.TEXTSPLIT(E3565," "),1),"")</f>
        <v/>
      </c>
      <c r="E3565" s="15" t="str" cm="1">
        <f t="array" aca="1" ref="E3565" ca="1">IFERROR(_xlfn._xlws.FILTER(merged_ranks,(merged_end_dates=DATE(9999,12,31))*(merged_names=A3565)),"")</f>
        <v/>
      </c>
      <c r="F3565" s="17" t="str">
        <f ca="1">_xlfn.XLOOKUP(J3565,Promotions[Promo Key],Promotions[Promo Date],"")</f>
        <v/>
      </c>
      <c r="G3565" s="18" t="str">
        <f t="shared" ca="1" si="235"/>
        <v/>
      </c>
      <c r="H3565" s="18" t="str">
        <f t="shared" ca="1" si="234"/>
        <v/>
      </c>
      <c r="I3565" s="17" t="str">
        <f>_xlfn.XLOOKUP(A3565,Students[Full Name],Students[Starting Rank],"")</f>
        <v/>
      </c>
      <c r="J3565" s="15" t="str">
        <f t="shared" ca="1" si="236"/>
        <v xml:space="preserve">: </v>
      </c>
      <c r="K3565" s="16" t="str">
        <f>_xlfn.XLOOKUP(A3565,Students[Full Name],Students[Start Date],"")</f>
        <v/>
      </c>
      <c r="L3565" s="18">
        <f t="shared" ca="1" si="237"/>
        <v>-1</v>
      </c>
      <c r="M3565" s="18" cm="1">
        <f t="array" aca="1" ref="M3565" ca="1">SUMPRODUCT(Inactives[Days Inactive]*(Inactives[Student]=A3565))/365</f>
        <v>0</v>
      </c>
      <c r="N3565" s="18" t="str" cm="1">
        <f t="array" ref="N3565">IF(LEN($A3565)&gt;0,SUMPRODUCT(($A3565=merged_names)*(_xlfn.TEXTAFTER(N$2, "At ")=merged_belt_colours)*merged_months_at_rank),"")</f>
        <v/>
      </c>
      <c r="O3565" s="18" t="str" cm="1">
        <f t="array" ref="O3565">IF(LEN($A3565)&gt;0,SUMPRODUCT(($A3565=merged_names)*(_xlfn.TEXTAFTER(O$2, "At ")=merged_belt_colours)*merged_months_at_rank),"")</f>
        <v/>
      </c>
      <c r="P3565" s="18" t="str" cm="1">
        <f t="array" ref="P3565">IF(LEN($A3565)&gt;0,SUMPRODUCT(($A3565=merged_names)*(_xlfn.TEXTAFTER(P$2, "At ")=merged_belt_colours)*merged_months_at_rank),"")</f>
        <v/>
      </c>
      <c r="Q3565" s="18" t="str" cm="1">
        <f t="array" ref="Q3565">IF(LEN($A3565)&gt;0,SUMPRODUCT(($A3565=merged_names)*(_xlfn.TEXTAFTER(Q$2, "At ")=merged_belt_colours)*merged_months_at_rank),"")</f>
        <v/>
      </c>
      <c r="R3565" s="18" t="str" cm="1">
        <f t="array" ref="R3565">IF(LEN($A3565)&gt;0,SUMPRODUCT(($A3565=merged_names)*(_xlfn.TEXTAFTER(R$2, "At ")=merged_belt_colours)*merged_months_at_rank),"")</f>
        <v/>
      </c>
    </row>
    <row r="3566" spans="1:18" x14ac:dyDescent="0.25">
      <c r="A3566"/>
      <c r="B3566" s="15" t="str" cm="1">
        <f t="array" ref="B3566">IFERROR(IF(LEN(A3566)&gt;0, IF(SUMPRODUCT((Inactives[Key]=J3566)*(Inactives[Currently Inactive]))=1,"Inactive","Active"),""),"Active")</f>
        <v/>
      </c>
      <c r="C3566" s="16" t="str" cm="1">
        <f t="array" aca="1" ref="C3566" ca="1">IFERROR(_xlfn._xlws.FILTER(Inactives[Inactive On],(Inactives[Key]=J3566)*(Inactives[Currently Inactive]),""),"")</f>
        <v/>
      </c>
      <c r="D3566" s="16" t="str" cm="1">
        <f t="array" aca="1" ref="D3566" ca="1">IFERROR(INDEX(_xlfn.TEXTSPLIT(E3566," "),1),"")</f>
        <v/>
      </c>
      <c r="E3566" s="15" t="str" cm="1">
        <f t="array" aca="1" ref="E3566" ca="1">IFERROR(_xlfn._xlws.FILTER(merged_ranks,(merged_end_dates=DATE(9999,12,31))*(merged_names=A3566)),"")</f>
        <v/>
      </c>
      <c r="F3566" s="17" t="str">
        <f ca="1">_xlfn.XLOOKUP(J3566,Promotions[Promo Key],Promotions[Promo Date],"")</f>
        <v/>
      </c>
      <c r="G3566" s="18" t="str">
        <f t="shared" ca="1" si="235"/>
        <v/>
      </c>
      <c r="H3566" s="18" t="str">
        <f t="shared" ca="1" si="234"/>
        <v/>
      </c>
      <c r="I3566" s="17" t="str">
        <f>_xlfn.XLOOKUP(A3566,Students[Full Name],Students[Starting Rank],"")</f>
        <v/>
      </c>
      <c r="J3566" s="15" t="str">
        <f t="shared" ca="1" si="236"/>
        <v xml:space="preserve">: </v>
      </c>
      <c r="K3566" s="16" t="str">
        <f>_xlfn.XLOOKUP(A3566,Students[Full Name],Students[Start Date],"")</f>
        <v/>
      </c>
      <c r="L3566" s="18">
        <f t="shared" ca="1" si="237"/>
        <v>-1</v>
      </c>
      <c r="M3566" s="18" cm="1">
        <f t="array" aca="1" ref="M3566" ca="1">SUMPRODUCT(Inactives[Days Inactive]*(Inactives[Student]=A3566))/365</f>
        <v>0</v>
      </c>
      <c r="N3566" s="18" t="str" cm="1">
        <f t="array" ref="N3566">IF(LEN($A3566)&gt;0,SUMPRODUCT(($A3566=merged_names)*(_xlfn.TEXTAFTER(N$2, "At ")=merged_belt_colours)*merged_months_at_rank),"")</f>
        <v/>
      </c>
      <c r="O3566" s="18" t="str" cm="1">
        <f t="array" ref="O3566">IF(LEN($A3566)&gt;0,SUMPRODUCT(($A3566=merged_names)*(_xlfn.TEXTAFTER(O$2, "At ")=merged_belt_colours)*merged_months_at_rank),"")</f>
        <v/>
      </c>
      <c r="P3566" s="18" t="str" cm="1">
        <f t="array" ref="P3566">IF(LEN($A3566)&gt;0,SUMPRODUCT(($A3566=merged_names)*(_xlfn.TEXTAFTER(P$2, "At ")=merged_belt_colours)*merged_months_at_rank),"")</f>
        <v/>
      </c>
      <c r="Q3566" s="18" t="str" cm="1">
        <f t="array" ref="Q3566">IF(LEN($A3566)&gt;0,SUMPRODUCT(($A3566=merged_names)*(_xlfn.TEXTAFTER(Q$2, "At ")=merged_belt_colours)*merged_months_at_rank),"")</f>
        <v/>
      </c>
      <c r="R3566" s="18" t="str" cm="1">
        <f t="array" ref="R3566">IF(LEN($A3566)&gt;0,SUMPRODUCT(($A3566=merged_names)*(_xlfn.TEXTAFTER(R$2, "At ")=merged_belt_colours)*merged_months_at_rank),"")</f>
        <v/>
      </c>
    </row>
    <row r="3567" spans="1:18" x14ac:dyDescent="0.25">
      <c r="A3567"/>
      <c r="B3567" s="15" t="str" cm="1">
        <f t="array" ref="B3567">IFERROR(IF(LEN(A3567)&gt;0, IF(SUMPRODUCT((Inactives[Key]=J3567)*(Inactives[Currently Inactive]))=1,"Inactive","Active"),""),"Active")</f>
        <v/>
      </c>
      <c r="C3567" s="16" t="str" cm="1">
        <f t="array" aca="1" ref="C3567" ca="1">IFERROR(_xlfn._xlws.FILTER(Inactives[Inactive On],(Inactives[Key]=J3567)*(Inactives[Currently Inactive]),""),"")</f>
        <v/>
      </c>
      <c r="D3567" s="16" t="str" cm="1">
        <f t="array" aca="1" ref="D3567" ca="1">IFERROR(INDEX(_xlfn.TEXTSPLIT(E3567," "),1),"")</f>
        <v/>
      </c>
      <c r="E3567" s="15" t="str" cm="1">
        <f t="array" aca="1" ref="E3567" ca="1">IFERROR(_xlfn._xlws.FILTER(merged_ranks,(merged_end_dates=DATE(9999,12,31))*(merged_names=A3567)),"")</f>
        <v/>
      </c>
      <c r="F3567" s="17" t="str">
        <f ca="1">_xlfn.XLOOKUP(J3567,Promotions[Promo Key],Promotions[Promo Date],"")</f>
        <v/>
      </c>
      <c r="G3567" s="18" t="str">
        <f t="shared" ca="1" si="235"/>
        <v/>
      </c>
      <c r="H3567" s="18" t="str">
        <f t="shared" ca="1" si="234"/>
        <v/>
      </c>
      <c r="I3567" s="17" t="str">
        <f>_xlfn.XLOOKUP(A3567,Students[Full Name],Students[Starting Rank],"")</f>
        <v/>
      </c>
      <c r="J3567" s="15" t="str">
        <f t="shared" ca="1" si="236"/>
        <v xml:space="preserve">: </v>
      </c>
      <c r="K3567" s="16" t="str">
        <f>_xlfn.XLOOKUP(A3567,Students[Full Name],Students[Start Date],"")</f>
        <v/>
      </c>
      <c r="L3567" s="18">
        <f t="shared" ca="1" si="237"/>
        <v>-1</v>
      </c>
      <c r="M3567" s="18" cm="1">
        <f t="array" aca="1" ref="M3567" ca="1">SUMPRODUCT(Inactives[Days Inactive]*(Inactives[Student]=A3567))/365</f>
        <v>0</v>
      </c>
      <c r="N3567" s="18" t="str" cm="1">
        <f t="array" ref="N3567">IF(LEN($A3567)&gt;0,SUMPRODUCT(($A3567=merged_names)*(_xlfn.TEXTAFTER(N$2, "At ")=merged_belt_colours)*merged_months_at_rank),"")</f>
        <v/>
      </c>
      <c r="O3567" s="18" t="str" cm="1">
        <f t="array" ref="O3567">IF(LEN($A3567)&gt;0,SUMPRODUCT(($A3567=merged_names)*(_xlfn.TEXTAFTER(O$2, "At ")=merged_belt_colours)*merged_months_at_rank),"")</f>
        <v/>
      </c>
      <c r="P3567" s="18" t="str" cm="1">
        <f t="array" ref="P3567">IF(LEN($A3567)&gt;0,SUMPRODUCT(($A3567=merged_names)*(_xlfn.TEXTAFTER(P$2, "At ")=merged_belt_colours)*merged_months_at_rank),"")</f>
        <v/>
      </c>
      <c r="Q3567" s="18" t="str" cm="1">
        <f t="array" ref="Q3567">IF(LEN($A3567)&gt;0,SUMPRODUCT(($A3567=merged_names)*(_xlfn.TEXTAFTER(Q$2, "At ")=merged_belt_colours)*merged_months_at_rank),"")</f>
        <v/>
      </c>
      <c r="R3567" s="18" t="str" cm="1">
        <f t="array" ref="R3567">IF(LEN($A3567)&gt;0,SUMPRODUCT(($A3567=merged_names)*(_xlfn.TEXTAFTER(R$2, "At ")=merged_belt_colours)*merged_months_at_rank),"")</f>
        <v/>
      </c>
    </row>
    <row r="3568" spans="1:18" x14ac:dyDescent="0.25">
      <c r="A3568"/>
      <c r="B3568" s="15" t="str" cm="1">
        <f t="array" ref="B3568">IFERROR(IF(LEN(A3568)&gt;0, IF(SUMPRODUCT((Inactives[Key]=J3568)*(Inactives[Currently Inactive]))=1,"Inactive","Active"),""),"Active")</f>
        <v/>
      </c>
      <c r="C3568" s="16" t="str" cm="1">
        <f t="array" aca="1" ref="C3568" ca="1">IFERROR(_xlfn._xlws.FILTER(Inactives[Inactive On],(Inactives[Key]=J3568)*(Inactives[Currently Inactive]),""),"")</f>
        <v/>
      </c>
      <c r="D3568" s="16" t="str" cm="1">
        <f t="array" aca="1" ref="D3568" ca="1">IFERROR(INDEX(_xlfn.TEXTSPLIT(E3568," "),1),"")</f>
        <v/>
      </c>
      <c r="E3568" s="15" t="str" cm="1">
        <f t="array" aca="1" ref="E3568" ca="1">IFERROR(_xlfn._xlws.FILTER(merged_ranks,(merged_end_dates=DATE(9999,12,31))*(merged_names=A3568)),"")</f>
        <v/>
      </c>
      <c r="F3568" s="17" t="str">
        <f ca="1">_xlfn.XLOOKUP(J3568,Promotions[Promo Key],Promotions[Promo Date],"")</f>
        <v/>
      </c>
      <c r="G3568" s="18" t="str">
        <f t="shared" ca="1" si="235"/>
        <v/>
      </c>
      <c r="H3568" s="18" t="str">
        <f t="shared" ca="1" si="234"/>
        <v/>
      </c>
      <c r="I3568" s="17" t="str">
        <f>_xlfn.XLOOKUP(A3568,Students[Full Name],Students[Starting Rank],"")</f>
        <v/>
      </c>
      <c r="J3568" s="15" t="str">
        <f t="shared" ca="1" si="236"/>
        <v xml:space="preserve">: </v>
      </c>
      <c r="K3568" s="16" t="str">
        <f>_xlfn.XLOOKUP(A3568,Students[Full Name],Students[Start Date],"")</f>
        <v/>
      </c>
      <c r="L3568" s="18">
        <f t="shared" ca="1" si="237"/>
        <v>-1</v>
      </c>
      <c r="M3568" s="18" cm="1">
        <f t="array" aca="1" ref="M3568" ca="1">SUMPRODUCT(Inactives[Days Inactive]*(Inactives[Student]=A3568))/365</f>
        <v>0</v>
      </c>
      <c r="N3568" s="18" t="str" cm="1">
        <f t="array" ref="N3568">IF(LEN($A3568)&gt;0,SUMPRODUCT(($A3568=merged_names)*(_xlfn.TEXTAFTER(N$2, "At ")=merged_belt_colours)*merged_months_at_rank),"")</f>
        <v/>
      </c>
      <c r="O3568" s="18" t="str" cm="1">
        <f t="array" ref="O3568">IF(LEN($A3568)&gt;0,SUMPRODUCT(($A3568=merged_names)*(_xlfn.TEXTAFTER(O$2, "At ")=merged_belt_colours)*merged_months_at_rank),"")</f>
        <v/>
      </c>
      <c r="P3568" s="18" t="str" cm="1">
        <f t="array" ref="P3568">IF(LEN($A3568)&gt;0,SUMPRODUCT(($A3568=merged_names)*(_xlfn.TEXTAFTER(P$2, "At ")=merged_belt_colours)*merged_months_at_rank),"")</f>
        <v/>
      </c>
      <c r="Q3568" s="18" t="str" cm="1">
        <f t="array" ref="Q3568">IF(LEN($A3568)&gt;0,SUMPRODUCT(($A3568=merged_names)*(_xlfn.TEXTAFTER(Q$2, "At ")=merged_belt_colours)*merged_months_at_rank),"")</f>
        <v/>
      </c>
      <c r="R3568" s="18" t="str" cm="1">
        <f t="array" ref="R3568">IF(LEN($A3568)&gt;0,SUMPRODUCT(($A3568=merged_names)*(_xlfn.TEXTAFTER(R$2, "At ")=merged_belt_colours)*merged_months_at_rank),"")</f>
        <v/>
      </c>
    </row>
    <row r="3569" spans="1:18" x14ac:dyDescent="0.25">
      <c r="A3569"/>
      <c r="B3569" s="15" t="str" cm="1">
        <f t="array" ref="B3569">IFERROR(IF(LEN(A3569)&gt;0, IF(SUMPRODUCT((Inactives[Key]=J3569)*(Inactives[Currently Inactive]))=1,"Inactive","Active"),""),"Active")</f>
        <v/>
      </c>
      <c r="C3569" s="16" t="str" cm="1">
        <f t="array" aca="1" ref="C3569" ca="1">IFERROR(_xlfn._xlws.FILTER(Inactives[Inactive On],(Inactives[Key]=J3569)*(Inactives[Currently Inactive]),""),"")</f>
        <v/>
      </c>
      <c r="D3569" s="16" t="str" cm="1">
        <f t="array" aca="1" ref="D3569" ca="1">IFERROR(INDEX(_xlfn.TEXTSPLIT(E3569," "),1),"")</f>
        <v/>
      </c>
      <c r="E3569" s="15" t="str" cm="1">
        <f t="array" aca="1" ref="E3569" ca="1">IFERROR(_xlfn._xlws.FILTER(merged_ranks,(merged_end_dates=DATE(9999,12,31))*(merged_names=A3569)),"")</f>
        <v/>
      </c>
      <c r="F3569" s="17" t="str">
        <f ca="1">_xlfn.XLOOKUP(J3569,Promotions[Promo Key],Promotions[Promo Date],"")</f>
        <v/>
      </c>
      <c r="G3569" s="18" t="str">
        <f t="shared" ca="1" si="235"/>
        <v/>
      </c>
      <c r="H3569" s="18" t="str">
        <f t="shared" ca="1" si="234"/>
        <v/>
      </c>
      <c r="I3569" s="17" t="str">
        <f>_xlfn.XLOOKUP(A3569,Students[Full Name],Students[Starting Rank],"")</f>
        <v/>
      </c>
      <c r="J3569" s="15" t="str">
        <f t="shared" ca="1" si="236"/>
        <v xml:space="preserve">: </v>
      </c>
      <c r="K3569" s="16" t="str">
        <f>_xlfn.XLOOKUP(A3569,Students[Full Name],Students[Start Date],"")</f>
        <v/>
      </c>
      <c r="L3569" s="18">
        <f t="shared" ca="1" si="237"/>
        <v>-1</v>
      </c>
      <c r="M3569" s="18" cm="1">
        <f t="array" aca="1" ref="M3569" ca="1">SUMPRODUCT(Inactives[Days Inactive]*(Inactives[Student]=A3569))/365</f>
        <v>0</v>
      </c>
      <c r="N3569" s="18" t="str" cm="1">
        <f t="array" ref="N3569">IF(LEN($A3569)&gt;0,SUMPRODUCT(($A3569=merged_names)*(_xlfn.TEXTAFTER(N$2, "At ")=merged_belt_colours)*merged_months_at_rank),"")</f>
        <v/>
      </c>
      <c r="O3569" s="18" t="str" cm="1">
        <f t="array" ref="O3569">IF(LEN($A3569)&gt;0,SUMPRODUCT(($A3569=merged_names)*(_xlfn.TEXTAFTER(O$2, "At ")=merged_belt_colours)*merged_months_at_rank),"")</f>
        <v/>
      </c>
      <c r="P3569" s="18" t="str" cm="1">
        <f t="array" ref="P3569">IF(LEN($A3569)&gt;0,SUMPRODUCT(($A3569=merged_names)*(_xlfn.TEXTAFTER(P$2, "At ")=merged_belt_colours)*merged_months_at_rank),"")</f>
        <v/>
      </c>
      <c r="Q3569" s="18" t="str" cm="1">
        <f t="array" ref="Q3569">IF(LEN($A3569)&gt;0,SUMPRODUCT(($A3569=merged_names)*(_xlfn.TEXTAFTER(Q$2, "At ")=merged_belt_colours)*merged_months_at_rank),"")</f>
        <v/>
      </c>
      <c r="R3569" s="18" t="str" cm="1">
        <f t="array" ref="R3569">IF(LEN($A3569)&gt;0,SUMPRODUCT(($A3569=merged_names)*(_xlfn.TEXTAFTER(R$2, "At ")=merged_belt_colours)*merged_months_at_rank),"")</f>
        <v/>
      </c>
    </row>
    <row r="3570" spans="1:18" x14ac:dyDescent="0.25">
      <c r="A3570"/>
      <c r="B3570" s="15" t="str" cm="1">
        <f t="array" ref="B3570">IFERROR(IF(LEN(A3570)&gt;0, IF(SUMPRODUCT((Inactives[Key]=J3570)*(Inactives[Currently Inactive]))=1,"Inactive","Active"),""),"Active")</f>
        <v/>
      </c>
      <c r="C3570" s="16" t="str" cm="1">
        <f t="array" aca="1" ref="C3570" ca="1">IFERROR(_xlfn._xlws.FILTER(Inactives[Inactive On],(Inactives[Key]=J3570)*(Inactives[Currently Inactive]),""),"")</f>
        <v/>
      </c>
      <c r="D3570" s="16" t="str" cm="1">
        <f t="array" aca="1" ref="D3570" ca="1">IFERROR(INDEX(_xlfn.TEXTSPLIT(E3570," "),1),"")</f>
        <v/>
      </c>
      <c r="E3570" s="15" t="str" cm="1">
        <f t="array" aca="1" ref="E3570" ca="1">IFERROR(_xlfn._xlws.FILTER(merged_ranks,(merged_end_dates=DATE(9999,12,31))*(merged_names=A3570)),"")</f>
        <v/>
      </c>
      <c r="F3570" s="17" t="str">
        <f ca="1">_xlfn.XLOOKUP(J3570,Promotions[Promo Key],Promotions[Promo Date],"")</f>
        <v/>
      </c>
      <c r="G3570" s="18" t="str">
        <f t="shared" ca="1" si="235"/>
        <v/>
      </c>
      <c r="H3570" s="18" t="str">
        <f t="shared" ca="1" si="234"/>
        <v/>
      </c>
      <c r="I3570" s="17" t="str">
        <f>_xlfn.XLOOKUP(A3570,Students[Full Name],Students[Starting Rank],"")</f>
        <v/>
      </c>
      <c r="J3570" s="15" t="str">
        <f t="shared" ca="1" si="236"/>
        <v xml:space="preserve">: </v>
      </c>
      <c r="K3570" s="16" t="str">
        <f>_xlfn.XLOOKUP(A3570,Students[Full Name],Students[Start Date],"")</f>
        <v/>
      </c>
      <c r="L3570" s="18">
        <f t="shared" ca="1" si="237"/>
        <v>-1</v>
      </c>
      <c r="M3570" s="18" cm="1">
        <f t="array" aca="1" ref="M3570" ca="1">SUMPRODUCT(Inactives[Days Inactive]*(Inactives[Student]=A3570))/365</f>
        <v>0</v>
      </c>
      <c r="N3570" s="18" t="str" cm="1">
        <f t="array" ref="N3570">IF(LEN($A3570)&gt;0,SUMPRODUCT(($A3570=merged_names)*(_xlfn.TEXTAFTER(N$2, "At ")=merged_belt_colours)*merged_months_at_rank),"")</f>
        <v/>
      </c>
      <c r="O3570" s="18" t="str" cm="1">
        <f t="array" ref="O3570">IF(LEN($A3570)&gt;0,SUMPRODUCT(($A3570=merged_names)*(_xlfn.TEXTAFTER(O$2, "At ")=merged_belt_colours)*merged_months_at_rank),"")</f>
        <v/>
      </c>
      <c r="P3570" s="18" t="str" cm="1">
        <f t="array" ref="P3570">IF(LEN($A3570)&gt;0,SUMPRODUCT(($A3570=merged_names)*(_xlfn.TEXTAFTER(P$2, "At ")=merged_belt_colours)*merged_months_at_rank),"")</f>
        <v/>
      </c>
      <c r="Q3570" s="18" t="str" cm="1">
        <f t="array" ref="Q3570">IF(LEN($A3570)&gt;0,SUMPRODUCT(($A3570=merged_names)*(_xlfn.TEXTAFTER(Q$2, "At ")=merged_belt_colours)*merged_months_at_rank),"")</f>
        <v/>
      </c>
      <c r="R3570" s="18" t="str" cm="1">
        <f t="array" ref="R3570">IF(LEN($A3570)&gt;0,SUMPRODUCT(($A3570=merged_names)*(_xlfn.TEXTAFTER(R$2, "At ")=merged_belt_colours)*merged_months_at_rank),"")</f>
        <v/>
      </c>
    </row>
    <row r="3571" spans="1:18" x14ac:dyDescent="0.25">
      <c r="A3571"/>
      <c r="B3571" s="15" t="str" cm="1">
        <f t="array" ref="B3571">IFERROR(IF(LEN(A3571)&gt;0, IF(SUMPRODUCT((Inactives[Key]=J3571)*(Inactives[Currently Inactive]))=1,"Inactive","Active"),""),"Active")</f>
        <v/>
      </c>
      <c r="C3571" s="16" t="str" cm="1">
        <f t="array" aca="1" ref="C3571" ca="1">IFERROR(_xlfn._xlws.FILTER(Inactives[Inactive On],(Inactives[Key]=J3571)*(Inactives[Currently Inactive]),""),"")</f>
        <v/>
      </c>
      <c r="D3571" s="16" t="str" cm="1">
        <f t="array" aca="1" ref="D3571" ca="1">IFERROR(INDEX(_xlfn.TEXTSPLIT(E3571," "),1),"")</f>
        <v/>
      </c>
      <c r="E3571" s="15" t="str" cm="1">
        <f t="array" aca="1" ref="E3571" ca="1">IFERROR(_xlfn._xlws.FILTER(merged_ranks,(merged_end_dates=DATE(9999,12,31))*(merged_names=A3571)),"")</f>
        <v/>
      </c>
      <c r="F3571" s="17" t="str">
        <f ca="1">_xlfn.XLOOKUP(J3571,Promotions[Promo Key],Promotions[Promo Date],"")</f>
        <v/>
      </c>
      <c r="G3571" s="18" t="str">
        <f t="shared" ca="1" si="235"/>
        <v/>
      </c>
      <c r="H3571" s="18" t="str">
        <f t="shared" ca="1" si="234"/>
        <v/>
      </c>
      <c r="I3571" s="17" t="str">
        <f>_xlfn.XLOOKUP(A3571,Students[Full Name],Students[Starting Rank],"")</f>
        <v/>
      </c>
      <c r="J3571" s="15" t="str">
        <f t="shared" ca="1" si="236"/>
        <v xml:space="preserve">: </v>
      </c>
      <c r="K3571" s="16" t="str">
        <f>_xlfn.XLOOKUP(A3571,Students[Full Name],Students[Start Date],"")</f>
        <v/>
      </c>
      <c r="L3571" s="18">
        <f t="shared" ca="1" si="237"/>
        <v>-1</v>
      </c>
      <c r="M3571" s="18" cm="1">
        <f t="array" aca="1" ref="M3571" ca="1">SUMPRODUCT(Inactives[Days Inactive]*(Inactives[Student]=A3571))/365</f>
        <v>0</v>
      </c>
      <c r="N3571" s="18" t="str" cm="1">
        <f t="array" ref="N3571">IF(LEN($A3571)&gt;0,SUMPRODUCT(($A3571=merged_names)*(_xlfn.TEXTAFTER(N$2, "At ")=merged_belt_colours)*merged_months_at_rank),"")</f>
        <v/>
      </c>
      <c r="O3571" s="18" t="str" cm="1">
        <f t="array" ref="O3571">IF(LEN($A3571)&gt;0,SUMPRODUCT(($A3571=merged_names)*(_xlfn.TEXTAFTER(O$2, "At ")=merged_belt_colours)*merged_months_at_rank),"")</f>
        <v/>
      </c>
      <c r="P3571" s="18" t="str" cm="1">
        <f t="array" ref="P3571">IF(LEN($A3571)&gt;0,SUMPRODUCT(($A3571=merged_names)*(_xlfn.TEXTAFTER(P$2, "At ")=merged_belt_colours)*merged_months_at_rank),"")</f>
        <v/>
      </c>
      <c r="Q3571" s="18" t="str" cm="1">
        <f t="array" ref="Q3571">IF(LEN($A3571)&gt;0,SUMPRODUCT(($A3571=merged_names)*(_xlfn.TEXTAFTER(Q$2, "At ")=merged_belt_colours)*merged_months_at_rank),"")</f>
        <v/>
      </c>
      <c r="R3571" s="18" t="str" cm="1">
        <f t="array" ref="R3571">IF(LEN($A3571)&gt;0,SUMPRODUCT(($A3571=merged_names)*(_xlfn.TEXTAFTER(R$2, "At ")=merged_belt_colours)*merged_months_at_rank),"")</f>
        <v/>
      </c>
    </row>
    <row r="3572" spans="1:18" x14ac:dyDescent="0.25">
      <c r="A3572"/>
      <c r="B3572" s="15" t="str" cm="1">
        <f t="array" ref="B3572">IFERROR(IF(LEN(A3572)&gt;0, IF(SUMPRODUCT((Inactives[Key]=J3572)*(Inactives[Currently Inactive]))=1,"Inactive","Active"),""),"Active")</f>
        <v/>
      </c>
      <c r="C3572" s="16" t="str" cm="1">
        <f t="array" aca="1" ref="C3572" ca="1">IFERROR(_xlfn._xlws.FILTER(Inactives[Inactive On],(Inactives[Key]=J3572)*(Inactives[Currently Inactive]),""),"")</f>
        <v/>
      </c>
      <c r="D3572" s="16" t="str" cm="1">
        <f t="array" aca="1" ref="D3572" ca="1">IFERROR(INDEX(_xlfn.TEXTSPLIT(E3572," "),1),"")</f>
        <v/>
      </c>
      <c r="E3572" s="15" t="str" cm="1">
        <f t="array" aca="1" ref="E3572" ca="1">IFERROR(_xlfn._xlws.FILTER(merged_ranks,(merged_end_dates=DATE(9999,12,31))*(merged_names=A3572)),"")</f>
        <v/>
      </c>
      <c r="F3572" s="17" t="str">
        <f ca="1">_xlfn.XLOOKUP(J3572,Promotions[Promo Key],Promotions[Promo Date],"")</f>
        <v/>
      </c>
      <c r="G3572" s="18" t="str">
        <f t="shared" ca="1" si="235"/>
        <v/>
      </c>
      <c r="H3572" s="18" t="str">
        <f t="shared" ca="1" si="234"/>
        <v/>
      </c>
      <c r="I3572" s="17" t="str">
        <f>_xlfn.XLOOKUP(A3572,Students[Full Name],Students[Starting Rank],"")</f>
        <v/>
      </c>
      <c r="J3572" s="15" t="str">
        <f t="shared" ca="1" si="236"/>
        <v xml:space="preserve">: </v>
      </c>
      <c r="K3572" s="16" t="str">
        <f>_xlfn.XLOOKUP(A3572,Students[Full Name],Students[Start Date],"")</f>
        <v/>
      </c>
      <c r="L3572" s="18">
        <f t="shared" ca="1" si="237"/>
        <v>-1</v>
      </c>
      <c r="M3572" s="18" cm="1">
        <f t="array" aca="1" ref="M3572" ca="1">SUMPRODUCT(Inactives[Days Inactive]*(Inactives[Student]=A3572))/365</f>
        <v>0</v>
      </c>
      <c r="N3572" s="18" t="str" cm="1">
        <f t="array" ref="N3572">IF(LEN($A3572)&gt;0,SUMPRODUCT(($A3572=merged_names)*(_xlfn.TEXTAFTER(N$2, "At ")=merged_belt_colours)*merged_months_at_rank),"")</f>
        <v/>
      </c>
      <c r="O3572" s="18" t="str" cm="1">
        <f t="array" ref="O3572">IF(LEN($A3572)&gt;0,SUMPRODUCT(($A3572=merged_names)*(_xlfn.TEXTAFTER(O$2, "At ")=merged_belt_colours)*merged_months_at_rank),"")</f>
        <v/>
      </c>
      <c r="P3572" s="18" t="str" cm="1">
        <f t="array" ref="P3572">IF(LEN($A3572)&gt;0,SUMPRODUCT(($A3572=merged_names)*(_xlfn.TEXTAFTER(P$2, "At ")=merged_belt_colours)*merged_months_at_rank),"")</f>
        <v/>
      </c>
      <c r="Q3572" s="18" t="str" cm="1">
        <f t="array" ref="Q3572">IF(LEN($A3572)&gt;0,SUMPRODUCT(($A3572=merged_names)*(_xlfn.TEXTAFTER(Q$2, "At ")=merged_belt_colours)*merged_months_at_rank),"")</f>
        <v/>
      </c>
      <c r="R3572" s="18" t="str" cm="1">
        <f t="array" ref="R3572">IF(LEN($A3572)&gt;0,SUMPRODUCT(($A3572=merged_names)*(_xlfn.TEXTAFTER(R$2, "At ")=merged_belt_colours)*merged_months_at_rank),"")</f>
        <v/>
      </c>
    </row>
    <row r="3573" spans="1:18" x14ac:dyDescent="0.25">
      <c r="A3573"/>
      <c r="B3573" s="15" t="str" cm="1">
        <f t="array" ref="B3573">IFERROR(IF(LEN(A3573)&gt;0, IF(SUMPRODUCT((Inactives[Key]=J3573)*(Inactives[Currently Inactive]))=1,"Inactive","Active"),""),"Active")</f>
        <v/>
      </c>
      <c r="C3573" s="16" t="str" cm="1">
        <f t="array" aca="1" ref="C3573" ca="1">IFERROR(_xlfn._xlws.FILTER(Inactives[Inactive On],(Inactives[Key]=J3573)*(Inactives[Currently Inactive]),""),"")</f>
        <v/>
      </c>
      <c r="D3573" s="16" t="str" cm="1">
        <f t="array" aca="1" ref="D3573" ca="1">IFERROR(INDEX(_xlfn.TEXTSPLIT(E3573," "),1),"")</f>
        <v/>
      </c>
      <c r="E3573" s="15" t="str" cm="1">
        <f t="array" aca="1" ref="E3573" ca="1">IFERROR(_xlfn._xlws.FILTER(merged_ranks,(merged_end_dates=DATE(9999,12,31))*(merged_names=A3573)),"")</f>
        <v/>
      </c>
      <c r="F3573" s="17" t="str">
        <f ca="1">_xlfn.XLOOKUP(J3573,Promotions[Promo Key],Promotions[Promo Date],"")</f>
        <v/>
      </c>
      <c r="G3573" s="18" t="str">
        <f t="shared" ca="1" si="235"/>
        <v/>
      </c>
      <c r="H3573" s="18" t="str">
        <f t="shared" ca="1" si="234"/>
        <v/>
      </c>
      <c r="I3573" s="17" t="str">
        <f>_xlfn.XLOOKUP(A3573,Students[Full Name],Students[Starting Rank],"")</f>
        <v/>
      </c>
      <c r="J3573" s="15" t="str">
        <f t="shared" ca="1" si="236"/>
        <v xml:space="preserve">: </v>
      </c>
      <c r="K3573" s="16" t="str">
        <f>_xlfn.XLOOKUP(A3573,Students[Full Name],Students[Start Date],"")</f>
        <v/>
      </c>
      <c r="L3573" s="18">
        <f t="shared" ca="1" si="237"/>
        <v>-1</v>
      </c>
      <c r="M3573" s="18" cm="1">
        <f t="array" aca="1" ref="M3573" ca="1">SUMPRODUCT(Inactives[Days Inactive]*(Inactives[Student]=A3573))/365</f>
        <v>0</v>
      </c>
      <c r="N3573" s="18" t="str" cm="1">
        <f t="array" ref="N3573">IF(LEN($A3573)&gt;0,SUMPRODUCT(($A3573=merged_names)*(_xlfn.TEXTAFTER(N$2, "At ")=merged_belt_colours)*merged_months_at_rank),"")</f>
        <v/>
      </c>
      <c r="O3573" s="18" t="str" cm="1">
        <f t="array" ref="O3573">IF(LEN($A3573)&gt;0,SUMPRODUCT(($A3573=merged_names)*(_xlfn.TEXTAFTER(O$2, "At ")=merged_belt_colours)*merged_months_at_rank),"")</f>
        <v/>
      </c>
      <c r="P3573" s="18" t="str" cm="1">
        <f t="array" ref="P3573">IF(LEN($A3573)&gt;0,SUMPRODUCT(($A3573=merged_names)*(_xlfn.TEXTAFTER(P$2, "At ")=merged_belt_colours)*merged_months_at_rank),"")</f>
        <v/>
      </c>
      <c r="Q3573" s="18" t="str" cm="1">
        <f t="array" ref="Q3573">IF(LEN($A3573)&gt;0,SUMPRODUCT(($A3573=merged_names)*(_xlfn.TEXTAFTER(Q$2, "At ")=merged_belt_colours)*merged_months_at_rank),"")</f>
        <v/>
      </c>
      <c r="R3573" s="18" t="str" cm="1">
        <f t="array" ref="R3573">IF(LEN($A3573)&gt;0,SUMPRODUCT(($A3573=merged_names)*(_xlfn.TEXTAFTER(R$2, "At ")=merged_belt_colours)*merged_months_at_rank),"")</f>
        <v/>
      </c>
    </row>
    <row r="3574" spans="1:18" x14ac:dyDescent="0.25">
      <c r="A3574"/>
      <c r="B3574" s="15" t="str" cm="1">
        <f t="array" ref="B3574">IFERROR(IF(LEN(A3574)&gt;0, IF(SUMPRODUCT((Inactives[Key]=J3574)*(Inactives[Currently Inactive]))=1,"Inactive","Active"),""),"Active")</f>
        <v/>
      </c>
      <c r="C3574" s="16" t="str" cm="1">
        <f t="array" aca="1" ref="C3574" ca="1">IFERROR(_xlfn._xlws.FILTER(Inactives[Inactive On],(Inactives[Key]=J3574)*(Inactives[Currently Inactive]),""),"")</f>
        <v/>
      </c>
      <c r="D3574" s="16" t="str" cm="1">
        <f t="array" aca="1" ref="D3574" ca="1">IFERROR(INDEX(_xlfn.TEXTSPLIT(E3574," "),1),"")</f>
        <v/>
      </c>
      <c r="E3574" s="15" t="str" cm="1">
        <f t="array" aca="1" ref="E3574" ca="1">IFERROR(_xlfn._xlws.FILTER(merged_ranks,(merged_end_dates=DATE(9999,12,31))*(merged_names=A3574)),"")</f>
        <v/>
      </c>
      <c r="F3574" s="17" t="str">
        <f ca="1">_xlfn.XLOOKUP(J3574,Promotions[Promo Key],Promotions[Promo Date],"")</f>
        <v/>
      </c>
      <c r="G3574" s="18" t="str">
        <f t="shared" ca="1" si="235"/>
        <v/>
      </c>
      <c r="H3574" s="18" t="str">
        <f t="shared" ca="1" si="234"/>
        <v/>
      </c>
      <c r="I3574" s="17" t="str">
        <f>_xlfn.XLOOKUP(A3574,Students[Full Name],Students[Starting Rank],"")</f>
        <v/>
      </c>
      <c r="J3574" s="15" t="str">
        <f t="shared" ca="1" si="236"/>
        <v xml:space="preserve">: </v>
      </c>
      <c r="K3574" s="16" t="str">
        <f>_xlfn.XLOOKUP(A3574,Students[Full Name],Students[Start Date],"")</f>
        <v/>
      </c>
      <c r="L3574" s="18">
        <f t="shared" ca="1" si="237"/>
        <v>-1</v>
      </c>
      <c r="M3574" s="18" cm="1">
        <f t="array" aca="1" ref="M3574" ca="1">SUMPRODUCT(Inactives[Days Inactive]*(Inactives[Student]=A3574))/365</f>
        <v>0</v>
      </c>
      <c r="N3574" s="18" t="str" cm="1">
        <f t="array" ref="N3574">IF(LEN($A3574)&gt;0,SUMPRODUCT(($A3574=merged_names)*(_xlfn.TEXTAFTER(N$2, "At ")=merged_belt_colours)*merged_months_at_rank),"")</f>
        <v/>
      </c>
      <c r="O3574" s="18" t="str" cm="1">
        <f t="array" ref="O3574">IF(LEN($A3574)&gt;0,SUMPRODUCT(($A3574=merged_names)*(_xlfn.TEXTAFTER(O$2, "At ")=merged_belt_colours)*merged_months_at_rank),"")</f>
        <v/>
      </c>
      <c r="P3574" s="18" t="str" cm="1">
        <f t="array" ref="P3574">IF(LEN($A3574)&gt;0,SUMPRODUCT(($A3574=merged_names)*(_xlfn.TEXTAFTER(P$2, "At ")=merged_belt_colours)*merged_months_at_rank),"")</f>
        <v/>
      </c>
      <c r="Q3574" s="18" t="str" cm="1">
        <f t="array" ref="Q3574">IF(LEN($A3574)&gt;0,SUMPRODUCT(($A3574=merged_names)*(_xlfn.TEXTAFTER(Q$2, "At ")=merged_belt_colours)*merged_months_at_rank),"")</f>
        <v/>
      </c>
      <c r="R3574" s="18" t="str" cm="1">
        <f t="array" ref="R3574">IF(LEN($A3574)&gt;0,SUMPRODUCT(($A3574=merged_names)*(_xlfn.TEXTAFTER(R$2, "At ")=merged_belt_colours)*merged_months_at_rank),"")</f>
        <v/>
      </c>
    </row>
    <row r="3575" spans="1:18" x14ac:dyDescent="0.25">
      <c r="A3575"/>
      <c r="B3575" s="15" t="str" cm="1">
        <f t="array" ref="B3575">IFERROR(IF(LEN(A3575)&gt;0, IF(SUMPRODUCT((Inactives[Key]=J3575)*(Inactives[Currently Inactive]))=1,"Inactive","Active"),""),"Active")</f>
        <v/>
      </c>
      <c r="C3575" s="16" t="str" cm="1">
        <f t="array" aca="1" ref="C3575" ca="1">IFERROR(_xlfn._xlws.FILTER(Inactives[Inactive On],(Inactives[Key]=J3575)*(Inactives[Currently Inactive]),""),"")</f>
        <v/>
      </c>
      <c r="D3575" s="16" t="str" cm="1">
        <f t="array" aca="1" ref="D3575" ca="1">IFERROR(INDEX(_xlfn.TEXTSPLIT(E3575," "),1),"")</f>
        <v/>
      </c>
      <c r="E3575" s="15" t="str" cm="1">
        <f t="array" aca="1" ref="E3575" ca="1">IFERROR(_xlfn._xlws.FILTER(merged_ranks,(merged_end_dates=DATE(9999,12,31))*(merged_names=A3575)),"")</f>
        <v/>
      </c>
      <c r="F3575" s="17" t="str">
        <f ca="1">_xlfn.XLOOKUP(J3575,Promotions[Promo Key],Promotions[Promo Date],"")</f>
        <v/>
      </c>
      <c r="G3575" s="18" t="str">
        <f t="shared" ca="1" si="235"/>
        <v/>
      </c>
      <c r="H3575" s="18" t="str">
        <f t="shared" ca="1" si="234"/>
        <v/>
      </c>
      <c r="I3575" s="17" t="str">
        <f>_xlfn.XLOOKUP(A3575,Students[Full Name],Students[Starting Rank],"")</f>
        <v/>
      </c>
      <c r="J3575" s="15" t="str">
        <f t="shared" ca="1" si="236"/>
        <v xml:space="preserve">: </v>
      </c>
      <c r="K3575" s="16" t="str">
        <f>_xlfn.XLOOKUP(A3575,Students[Full Name],Students[Start Date],"")</f>
        <v/>
      </c>
      <c r="L3575" s="18">
        <f t="shared" ca="1" si="237"/>
        <v>-1</v>
      </c>
      <c r="M3575" s="18" cm="1">
        <f t="array" aca="1" ref="M3575" ca="1">SUMPRODUCT(Inactives[Days Inactive]*(Inactives[Student]=A3575))/365</f>
        <v>0</v>
      </c>
      <c r="N3575" s="18" t="str" cm="1">
        <f t="array" ref="N3575">IF(LEN($A3575)&gt;0,SUMPRODUCT(($A3575=merged_names)*(_xlfn.TEXTAFTER(N$2, "At ")=merged_belt_colours)*merged_months_at_rank),"")</f>
        <v/>
      </c>
      <c r="O3575" s="18" t="str" cm="1">
        <f t="array" ref="O3575">IF(LEN($A3575)&gt;0,SUMPRODUCT(($A3575=merged_names)*(_xlfn.TEXTAFTER(O$2, "At ")=merged_belt_colours)*merged_months_at_rank),"")</f>
        <v/>
      </c>
      <c r="P3575" s="18" t="str" cm="1">
        <f t="array" ref="P3575">IF(LEN($A3575)&gt;0,SUMPRODUCT(($A3575=merged_names)*(_xlfn.TEXTAFTER(P$2, "At ")=merged_belt_colours)*merged_months_at_rank),"")</f>
        <v/>
      </c>
      <c r="Q3575" s="18" t="str" cm="1">
        <f t="array" ref="Q3575">IF(LEN($A3575)&gt;0,SUMPRODUCT(($A3575=merged_names)*(_xlfn.TEXTAFTER(Q$2, "At ")=merged_belt_colours)*merged_months_at_rank),"")</f>
        <v/>
      </c>
      <c r="R3575" s="18" t="str" cm="1">
        <f t="array" ref="R3575">IF(LEN($A3575)&gt;0,SUMPRODUCT(($A3575=merged_names)*(_xlfn.TEXTAFTER(R$2, "At ")=merged_belt_colours)*merged_months_at_rank),"")</f>
        <v/>
      </c>
    </row>
    <row r="3576" spans="1:18" x14ac:dyDescent="0.25">
      <c r="A3576"/>
      <c r="B3576" s="15" t="str" cm="1">
        <f t="array" ref="B3576">IFERROR(IF(LEN(A3576)&gt;0, IF(SUMPRODUCT((Inactives[Key]=J3576)*(Inactives[Currently Inactive]))=1,"Inactive","Active"),""),"Active")</f>
        <v/>
      </c>
      <c r="C3576" s="16" t="str" cm="1">
        <f t="array" aca="1" ref="C3576" ca="1">IFERROR(_xlfn._xlws.FILTER(Inactives[Inactive On],(Inactives[Key]=J3576)*(Inactives[Currently Inactive]),""),"")</f>
        <v/>
      </c>
      <c r="D3576" s="16" t="str" cm="1">
        <f t="array" aca="1" ref="D3576" ca="1">IFERROR(INDEX(_xlfn.TEXTSPLIT(E3576," "),1),"")</f>
        <v/>
      </c>
      <c r="E3576" s="15" t="str" cm="1">
        <f t="array" aca="1" ref="E3576" ca="1">IFERROR(_xlfn._xlws.FILTER(merged_ranks,(merged_end_dates=DATE(9999,12,31))*(merged_names=A3576)),"")</f>
        <v/>
      </c>
      <c r="F3576" s="17" t="str">
        <f ca="1">_xlfn.XLOOKUP(J3576,Promotions[Promo Key],Promotions[Promo Date],"")</f>
        <v/>
      </c>
      <c r="G3576" s="18" t="str">
        <f t="shared" ca="1" si="235"/>
        <v/>
      </c>
      <c r="H3576" s="18" t="str">
        <f t="shared" ca="1" si="234"/>
        <v/>
      </c>
      <c r="I3576" s="17" t="str">
        <f>_xlfn.XLOOKUP(A3576,Students[Full Name],Students[Starting Rank],"")</f>
        <v/>
      </c>
      <c r="J3576" s="15" t="str">
        <f t="shared" ca="1" si="236"/>
        <v xml:space="preserve">: </v>
      </c>
      <c r="K3576" s="16" t="str">
        <f>_xlfn.XLOOKUP(A3576,Students[Full Name],Students[Start Date],"")</f>
        <v/>
      </c>
      <c r="L3576" s="18">
        <f t="shared" ca="1" si="237"/>
        <v>-1</v>
      </c>
      <c r="M3576" s="18" cm="1">
        <f t="array" aca="1" ref="M3576" ca="1">SUMPRODUCT(Inactives[Days Inactive]*(Inactives[Student]=A3576))/365</f>
        <v>0</v>
      </c>
      <c r="N3576" s="18" t="str" cm="1">
        <f t="array" ref="N3576">IF(LEN($A3576)&gt;0,SUMPRODUCT(($A3576=merged_names)*(_xlfn.TEXTAFTER(N$2, "At ")=merged_belt_colours)*merged_months_at_rank),"")</f>
        <v/>
      </c>
      <c r="O3576" s="18" t="str" cm="1">
        <f t="array" ref="O3576">IF(LEN($A3576)&gt;0,SUMPRODUCT(($A3576=merged_names)*(_xlfn.TEXTAFTER(O$2, "At ")=merged_belt_colours)*merged_months_at_rank),"")</f>
        <v/>
      </c>
      <c r="P3576" s="18" t="str" cm="1">
        <f t="array" ref="P3576">IF(LEN($A3576)&gt;0,SUMPRODUCT(($A3576=merged_names)*(_xlfn.TEXTAFTER(P$2, "At ")=merged_belt_colours)*merged_months_at_rank),"")</f>
        <v/>
      </c>
      <c r="Q3576" s="18" t="str" cm="1">
        <f t="array" ref="Q3576">IF(LEN($A3576)&gt;0,SUMPRODUCT(($A3576=merged_names)*(_xlfn.TEXTAFTER(Q$2, "At ")=merged_belt_colours)*merged_months_at_rank),"")</f>
        <v/>
      </c>
      <c r="R3576" s="18" t="str" cm="1">
        <f t="array" ref="R3576">IF(LEN($A3576)&gt;0,SUMPRODUCT(($A3576=merged_names)*(_xlfn.TEXTAFTER(R$2, "At ")=merged_belt_colours)*merged_months_at_rank),"")</f>
        <v/>
      </c>
    </row>
    <row r="3577" spans="1:18" x14ac:dyDescent="0.25">
      <c r="A3577"/>
      <c r="B3577" s="15" t="str" cm="1">
        <f t="array" ref="B3577">IFERROR(IF(LEN(A3577)&gt;0, IF(SUMPRODUCT((Inactives[Key]=J3577)*(Inactives[Currently Inactive]))=1,"Inactive","Active"),""),"Active")</f>
        <v/>
      </c>
      <c r="C3577" s="16" t="str" cm="1">
        <f t="array" aca="1" ref="C3577" ca="1">IFERROR(_xlfn._xlws.FILTER(Inactives[Inactive On],(Inactives[Key]=J3577)*(Inactives[Currently Inactive]),""),"")</f>
        <v/>
      </c>
      <c r="D3577" s="16" t="str" cm="1">
        <f t="array" aca="1" ref="D3577" ca="1">IFERROR(INDEX(_xlfn.TEXTSPLIT(E3577," "),1),"")</f>
        <v/>
      </c>
      <c r="E3577" s="15" t="str" cm="1">
        <f t="array" aca="1" ref="E3577" ca="1">IFERROR(_xlfn._xlws.FILTER(merged_ranks,(merged_end_dates=DATE(9999,12,31))*(merged_names=A3577)),"")</f>
        <v/>
      </c>
      <c r="F3577" s="17" t="str">
        <f ca="1">_xlfn.XLOOKUP(J3577,Promotions[Promo Key],Promotions[Promo Date],"")</f>
        <v/>
      </c>
      <c r="G3577" s="18" t="str">
        <f t="shared" ca="1" si="235"/>
        <v/>
      </c>
      <c r="H3577" s="18" t="str">
        <f t="shared" ca="1" si="234"/>
        <v/>
      </c>
      <c r="I3577" s="17" t="str">
        <f>_xlfn.XLOOKUP(A3577,Students[Full Name],Students[Starting Rank],"")</f>
        <v/>
      </c>
      <c r="J3577" s="15" t="str">
        <f t="shared" ca="1" si="236"/>
        <v xml:space="preserve">: </v>
      </c>
      <c r="K3577" s="16" t="str">
        <f>_xlfn.XLOOKUP(A3577,Students[Full Name],Students[Start Date],"")</f>
        <v/>
      </c>
      <c r="L3577" s="18">
        <f t="shared" ca="1" si="237"/>
        <v>-1</v>
      </c>
      <c r="M3577" s="18" cm="1">
        <f t="array" aca="1" ref="M3577" ca="1">SUMPRODUCT(Inactives[Days Inactive]*(Inactives[Student]=A3577))/365</f>
        <v>0</v>
      </c>
      <c r="N3577" s="18" t="str" cm="1">
        <f t="array" ref="N3577">IF(LEN($A3577)&gt;0,SUMPRODUCT(($A3577=merged_names)*(_xlfn.TEXTAFTER(N$2, "At ")=merged_belt_colours)*merged_months_at_rank),"")</f>
        <v/>
      </c>
      <c r="O3577" s="18" t="str" cm="1">
        <f t="array" ref="O3577">IF(LEN($A3577)&gt;0,SUMPRODUCT(($A3577=merged_names)*(_xlfn.TEXTAFTER(O$2, "At ")=merged_belt_colours)*merged_months_at_rank),"")</f>
        <v/>
      </c>
      <c r="P3577" s="18" t="str" cm="1">
        <f t="array" ref="P3577">IF(LEN($A3577)&gt;0,SUMPRODUCT(($A3577=merged_names)*(_xlfn.TEXTAFTER(P$2, "At ")=merged_belt_colours)*merged_months_at_rank),"")</f>
        <v/>
      </c>
      <c r="Q3577" s="18" t="str" cm="1">
        <f t="array" ref="Q3577">IF(LEN($A3577)&gt;0,SUMPRODUCT(($A3577=merged_names)*(_xlfn.TEXTAFTER(Q$2, "At ")=merged_belt_colours)*merged_months_at_rank),"")</f>
        <v/>
      </c>
      <c r="R3577" s="18" t="str" cm="1">
        <f t="array" ref="R3577">IF(LEN($A3577)&gt;0,SUMPRODUCT(($A3577=merged_names)*(_xlfn.TEXTAFTER(R$2, "At ")=merged_belt_colours)*merged_months_at_rank),"")</f>
        <v/>
      </c>
    </row>
    <row r="3578" spans="1:18" x14ac:dyDescent="0.25">
      <c r="A3578"/>
      <c r="B3578" s="15" t="str" cm="1">
        <f t="array" ref="B3578">IFERROR(IF(LEN(A3578)&gt;0, IF(SUMPRODUCT((Inactives[Key]=J3578)*(Inactives[Currently Inactive]))=1,"Inactive","Active"),""),"Active")</f>
        <v/>
      </c>
      <c r="C3578" s="16" t="str" cm="1">
        <f t="array" aca="1" ref="C3578" ca="1">IFERROR(_xlfn._xlws.FILTER(Inactives[Inactive On],(Inactives[Key]=J3578)*(Inactives[Currently Inactive]),""),"")</f>
        <v/>
      </c>
      <c r="D3578" s="16" t="str" cm="1">
        <f t="array" aca="1" ref="D3578" ca="1">IFERROR(INDEX(_xlfn.TEXTSPLIT(E3578," "),1),"")</f>
        <v/>
      </c>
      <c r="E3578" s="15" t="str" cm="1">
        <f t="array" aca="1" ref="E3578" ca="1">IFERROR(_xlfn._xlws.FILTER(merged_ranks,(merged_end_dates=DATE(9999,12,31))*(merged_names=A3578)),"")</f>
        <v/>
      </c>
      <c r="F3578" s="17" t="str">
        <f ca="1">_xlfn.XLOOKUP(J3578,Promotions[Promo Key],Promotions[Promo Date],"")</f>
        <v/>
      </c>
      <c r="G3578" s="18" t="str">
        <f t="shared" ca="1" si="235"/>
        <v/>
      </c>
      <c r="H3578" s="18" t="str">
        <f t="shared" ca="1" si="234"/>
        <v/>
      </c>
      <c r="I3578" s="17" t="str">
        <f>_xlfn.XLOOKUP(A3578,Students[Full Name],Students[Starting Rank],"")</f>
        <v/>
      </c>
      <c r="J3578" s="15" t="str">
        <f t="shared" ca="1" si="236"/>
        <v xml:space="preserve">: </v>
      </c>
      <c r="K3578" s="16" t="str">
        <f>_xlfn.XLOOKUP(A3578,Students[Full Name],Students[Start Date],"")</f>
        <v/>
      </c>
      <c r="L3578" s="18">
        <f t="shared" ca="1" si="237"/>
        <v>-1</v>
      </c>
      <c r="M3578" s="18" cm="1">
        <f t="array" aca="1" ref="M3578" ca="1">SUMPRODUCT(Inactives[Days Inactive]*(Inactives[Student]=A3578))/365</f>
        <v>0</v>
      </c>
      <c r="N3578" s="18" t="str" cm="1">
        <f t="array" ref="N3578">IF(LEN($A3578)&gt;0,SUMPRODUCT(($A3578=merged_names)*(_xlfn.TEXTAFTER(N$2, "At ")=merged_belt_colours)*merged_months_at_rank),"")</f>
        <v/>
      </c>
      <c r="O3578" s="18" t="str" cm="1">
        <f t="array" ref="O3578">IF(LEN($A3578)&gt;0,SUMPRODUCT(($A3578=merged_names)*(_xlfn.TEXTAFTER(O$2, "At ")=merged_belt_colours)*merged_months_at_rank),"")</f>
        <v/>
      </c>
      <c r="P3578" s="18" t="str" cm="1">
        <f t="array" ref="P3578">IF(LEN($A3578)&gt;0,SUMPRODUCT(($A3578=merged_names)*(_xlfn.TEXTAFTER(P$2, "At ")=merged_belt_colours)*merged_months_at_rank),"")</f>
        <v/>
      </c>
      <c r="Q3578" s="18" t="str" cm="1">
        <f t="array" ref="Q3578">IF(LEN($A3578)&gt;0,SUMPRODUCT(($A3578=merged_names)*(_xlfn.TEXTAFTER(Q$2, "At ")=merged_belt_colours)*merged_months_at_rank),"")</f>
        <v/>
      </c>
      <c r="R3578" s="18" t="str" cm="1">
        <f t="array" ref="R3578">IF(LEN($A3578)&gt;0,SUMPRODUCT(($A3578=merged_names)*(_xlfn.TEXTAFTER(R$2, "At ")=merged_belt_colours)*merged_months_at_rank),"")</f>
        <v/>
      </c>
    </row>
    <row r="3579" spans="1:18" x14ac:dyDescent="0.25">
      <c r="A3579"/>
      <c r="B3579" s="15" t="str" cm="1">
        <f t="array" ref="B3579">IFERROR(IF(LEN(A3579)&gt;0, IF(SUMPRODUCT((Inactives[Key]=J3579)*(Inactives[Currently Inactive]))=1,"Inactive","Active"),""),"Active")</f>
        <v/>
      </c>
      <c r="C3579" s="16" t="str" cm="1">
        <f t="array" aca="1" ref="C3579" ca="1">IFERROR(_xlfn._xlws.FILTER(Inactives[Inactive On],(Inactives[Key]=J3579)*(Inactives[Currently Inactive]),""),"")</f>
        <v/>
      </c>
      <c r="D3579" s="16" t="str" cm="1">
        <f t="array" aca="1" ref="D3579" ca="1">IFERROR(INDEX(_xlfn.TEXTSPLIT(E3579," "),1),"")</f>
        <v/>
      </c>
      <c r="E3579" s="15" t="str" cm="1">
        <f t="array" aca="1" ref="E3579" ca="1">IFERROR(_xlfn._xlws.FILTER(merged_ranks,(merged_end_dates=DATE(9999,12,31))*(merged_names=A3579)),"")</f>
        <v/>
      </c>
      <c r="F3579" s="17" t="str">
        <f ca="1">_xlfn.XLOOKUP(J3579,Promotions[Promo Key],Promotions[Promo Date],"")</f>
        <v/>
      </c>
      <c r="G3579" s="18" t="str">
        <f t="shared" ca="1" si="235"/>
        <v/>
      </c>
      <c r="H3579" s="18" t="str">
        <f t="shared" ca="1" si="234"/>
        <v/>
      </c>
      <c r="I3579" s="17" t="str">
        <f>_xlfn.XLOOKUP(A3579,Students[Full Name],Students[Starting Rank],"")</f>
        <v/>
      </c>
      <c r="J3579" s="15" t="str">
        <f t="shared" ca="1" si="236"/>
        <v xml:space="preserve">: </v>
      </c>
      <c r="K3579" s="16" t="str">
        <f>_xlfn.XLOOKUP(A3579,Students[Full Name],Students[Start Date],"")</f>
        <v/>
      </c>
      <c r="L3579" s="18">
        <f t="shared" ca="1" si="237"/>
        <v>-1</v>
      </c>
      <c r="M3579" s="18" cm="1">
        <f t="array" aca="1" ref="M3579" ca="1">SUMPRODUCT(Inactives[Days Inactive]*(Inactives[Student]=A3579))/365</f>
        <v>0</v>
      </c>
      <c r="N3579" s="18" t="str" cm="1">
        <f t="array" ref="N3579">IF(LEN($A3579)&gt;0,SUMPRODUCT(($A3579=merged_names)*(_xlfn.TEXTAFTER(N$2, "At ")=merged_belt_colours)*merged_months_at_rank),"")</f>
        <v/>
      </c>
      <c r="O3579" s="18" t="str" cm="1">
        <f t="array" ref="O3579">IF(LEN($A3579)&gt;0,SUMPRODUCT(($A3579=merged_names)*(_xlfn.TEXTAFTER(O$2, "At ")=merged_belt_colours)*merged_months_at_rank),"")</f>
        <v/>
      </c>
      <c r="P3579" s="18" t="str" cm="1">
        <f t="array" ref="P3579">IF(LEN($A3579)&gt;0,SUMPRODUCT(($A3579=merged_names)*(_xlfn.TEXTAFTER(P$2, "At ")=merged_belt_colours)*merged_months_at_rank),"")</f>
        <v/>
      </c>
      <c r="Q3579" s="18" t="str" cm="1">
        <f t="array" ref="Q3579">IF(LEN($A3579)&gt;0,SUMPRODUCT(($A3579=merged_names)*(_xlfn.TEXTAFTER(Q$2, "At ")=merged_belt_colours)*merged_months_at_rank),"")</f>
        <v/>
      </c>
      <c r="R3579" s="18" t="str" cm="1">
        <f t="array" ref="R3579">IF(LEN($A3579)&gt;0,SUMPRODUCT(($A3579=merged_names)*(_xlfn.TEXTAFTER(R$2, "At ")=merged_belt_colours)*merged_months_at_rank),"")</f>
        <v/>
      </c>
    </row>
    <row r="3580" spans="1:18" x14ac:dyDescent="0.25">
      <c r="A3580"/>
      <c r="B3580" s="15" t="str" cm="1">
        <f t="array" ref="B3580">IFERROR(IF(LEN(A3580)&gt;0, IF(SUMPRODUCT((Inactives[Key]=J3580)*(Inactives[Currently Inactive]))=1,"Inactive","Active"),""),"Active")</f>
        <v/>
      </c>
      <c r="C3580" s="16" t="str" cm="1">
        <f t="array" aca="1" ref="C3580" ca="1">IFERROR(_xlfn._xlws.FILTER(Inactives[Inactive On],(Inactives[Key]=J3580)*(Inactives[Currently Inactive]),""),"")</f>
        <v/>
      </c>
      <c r="D3580" s="16" t="str" cm="1">
        <f t="array" aca="1" ref="D3580" ca="1">IFERROR(INDEX(_xlfn.TEXTSPLIT(E3580," "),1),"")</f>
        <v/>
      </c>
      <c r="E3580" s="15" t="str" cm="1">
        <f t="array" aca="1" ref="E3580" ca="1">IFERROR(_xlfn._xlws.FILTER(merged_ranks,(merged_end_dates=DATE(9999,12,31))*(merged_names=A3580)),"")</f>
        <v/>
      </c>
      <c r="F3580" s="17" t="str">
        <f ca="1">_xlfn.XLOOKUP(J3580,Promotions[Promo Key],Promotions[Promo Date],"")</f>
        <v/>
      </c>
      <c r="G3580" s="18" t="str">
        <f t="shared" ca="1" si="235"/>
        <v/>
      </c>
      <c r="H3580" s="18" t="str">
        <f t="shared" ca="1" si="234"/>
        <v/>
      </c>
      <c r="I3580" s="17" t="str">
        <f>_xlfn.XLOOKUP(A3580,Students[Full Name],Students[Starting Rank],"")</f>
        <v/>
      </c>
      <c r="J3580" s="15" t="str">
        <f t="shared" ca="1" si="236"/>
        <v xml:space="preserve">: </v>
      </c>
      <c r="K3580" s="16" t="str">
        <f>_xlfn.XLOOKUP(A3580,Students[Full Name],Students[Start Date],"")</f>
        <v/>
      </c>
      <c r="L3580" s="18">
        <f t="shared" ca="1" si="237"/>
        <v>-1</v>
      </c>
      <c r="M3580" s="18" cm="1">
        <f t="array" aca="1" ref="M3580" ca="1">SUMPRODUCT(Inactives[Days Inactive]*(Inactives[Student]=A3580))/365</f>
        <v>0</v>
      </c>
      <c r="N3580" s="18" t="str" cm="1">
        <f t="array" ref="N3580">IF(LEN($A3580)&gt;0,SUMPRODUCT(($A3580=merged_names)*(_xlfn.TEXTAFTER(N$2, "At ")=merged_belt_colours)*merged_months_at_rank),"")</f>
        <v/>
      </c>
      <c r="O3580" s="18" t="str" cm="1">
        <f t="array" ref="O3580">IF(LEN($A3580)&gt;0,SUMPRODUCT(($A3580=merged_names)*(_xlfn.TEXTAFTER(O$2, "At ")=merged_belt_colours)*merged_months_at_rank),"")</f>
        <v/>
      </c>
      <c r="P3580" s="18" t="str" cm="1">
        <f t="array" ref="P3580">IF(LEN($A3580)&gt;0,SUMPRODUCT(($A3580=merged_names)*(_xlfn.TEXTAFTER(P$2, "At ")=merged_belt_colours)*merged_months_at_rank),"")</f>
        <v/>
      </c>
      <c r="Q3580" s="18" t="str" cm="1">
        <f t="array" ref="Q3580">IF(LEN($A3580)&gt;0,SUMPRODUCT(($A3580=merged_names)*(_xlfn.TEXTAFTER(Q$2, "At ")=merged_belt_colours)*merged_months_at_rank),"")</f>
        <v/>
      </c>
      <c r="R3580" s="18" t="str" cm="1">
        <f t="array" ref="R3580">IF(LEN($A3580)&gt;0,SUMPRODUCT(($A3580=merged_names)*(_xlfn.TEXTAFTER(R$2, "At ")=merged_belt_colours)*merged_months_at_rank),"")</f>
        <v/>
      </c>
    </row>
    <row r="3581" spans="1:18" x14ac:dyDescent="0.25">
      <c r="A3581"/>
      <c r="B3581" s="15" t="str" cm="1">
        <f t="array" ref="B3581">IFERROR(IF(LEN(A3581)&gt;0, IF(SUMPRODUCT((Inactives[Key]=J3581)*(Inactives[Currently Inactive]))=1,"Inactive","Active"),""),"Active")</f>
        <v/>
      </c>
      <c r="C3581" s="16" t="str" cm="1">
        <f t="array" aca="1" ref="C3581" ca="1">IFERROR(_xlfn._xlws.FILTER(Inactives[Inactive On],(Inactives[Key]=J3581)*(Inactives[Currently Inactive]),""),"")</f>
        <v/>
      </c>
      <c r="D3581" s="16" t="str" cm="1">
        <f t="array" aca="1" ref="D3581" ca="1">IFERROR(INDEX(_xlfn.TEXTSPLIT(E3581," "),1),"")</f>
        <v/>
      </c>
      <c r="E3581" s="15" t="str" cm="1">
        <f t="array" aca="1" ref="E3581" ca="1">IFERROR(_xlfn._xlws.FILTER(merged_ranks,(merged_end_dates=DATE(9999,12,31))*(merged_names=A3581)),"")</f>
        <v/>
      </c>
      <c r="F3581" s="17" t="str">
        <f ca="1">_xlfn.XLOOKUP(J3581,Promotions[Promo Key],Promotions[Promo Date],"")</f>
        <v/>
      </c>
      <c r="G3581" s="18" t="str">
        <f t="shared" ca="1" si="235"/>
        <v/>
      </c>
      <c r="H3581" s="18" t="str">
        <f t="shared" ca="1" si="234"/>
        <v/>
      </c>
      <c r="I3581" s="17" t="str">
        <f>_xlfn.XLOOKUP(A3581,Students[Full Name],Students[Starting Rank],"")</f>
        <v/>
      </c>
      <c r="J3581" s="15" t="str">
        <f t="shared" ca="1" si="236"/>
        <v xml:space="preserve">: </v>
      </c>
      <c r="K3581" s="16" t="str">
        <f>_xlfn.XLOOKUP(A3581,Students[Full Name],Students[Start Date],"")</f>
        <v/>
      </c>
      <c r="L3581" s="18">
        <f t="shared" ca="1" si="237"/>
        <v>-1</v>
      </c>
      <c r="M3581" s="18" cm="1">
        <f t="array" aca="1" ref="M3581" ca="1">SUMPRODUCT(Inactives[Days Inactive]*(Inactives[Student]=A3581))/365</f>
        <v>0</v>
      </c>
      <c r="N3581" s="18" t="str" cm="1">
        <f t="array" ref="N3581">IF(LEN($A3581)&gt;0,SUMPRODUCT(($A3581=merged_names)*(_xlfn.TEXTAFTER(N$2, "At ")=merged_belt_colours)*merged_months_at_rank),"")</f>
        <v/>
      </c>
      <c r="O3581" s="18" t="str" cm="1">
        <f t="array" ref="O3581">IF(LEN($A3581)&gt;0,SUMPRODUCT(($A3581=merged_names)*(_xlfn.TEXTAFTER(O$2, "At ")=merged_belt_colours)*merged_months_at_rank),"")</f>
        <v/>
      </c>
      <c r="P3581" s="18" t="str" cm="1">
        <f t="array" ref="P3581">IF(LEN($A3581)&gt;0,SUMPRODUCT(($A3581=merged_names)*(_xlfn.TEXTAFTER(P$2, "At ")=merged_belt_colours)*merged_months_at_rank),"")</f>
        <v/>
      </c>
      <c r="Q3581" s="18" t="str" cm="1">
        <f t="array" ref="Q3581">IF(LEN($A3581)&gt;0,SUMPRODUCT(($A3581=merged_names)*(_xlfn.TEXTAFTER(Q$2, "At ")=merged_belt_colours)*merged_months_at_rank),"")</f>
        <v/>
      </c>
      <c r="R3581" s="18" t="str" cm="1">
        <f t="array" ref="R3581">IF(LEN($A3581)&gt;0,SUMPRODUCT(($A3581=merged_names)*(_xlfn.TEXTAFTER(R$2, "At ")=merged_belt_colours)*merged_months_at_rank),"")</f>
        <v/>
      </c>
    </row>
    <row r="3582" spans="1:18" x14ac:dyDescent="0.25">
      <c r="A3582"/>
      <c r="B3582" s="15" t="str" cm="1">
        <f t="array" ref="B3582">IFERROR(IF(LEN(A3582)&gt;0, IF(SUMPRODUCT((Inactives[Key]=J3582)*(Inactives[Currently Inactive]))=1,"Inactive","Active"),""),"Active")</f>
        <v/>
      </c>
      <c r="C3582" s="16" t="str" cm="1">
        <f t="array" aca="1" ref="C3582" ca="1">IFERROR(_xlfn._xlws.FILTER(Inactives[Inactive On],(Inactives[Key]=J3582)*(Inactives[Currently Inactive]),""),"")</f>
        <v/>
      </c>
      <c r="D3582" s="16" t="str" cm="1">
        <f t="array" aca="1" ref="D3582" ca="1">IFERROR(INDEX(_xlfn.TEXTSPLIT(E3582," "),1),"")</f>
        <v/>
      </c>
      <c r="E3582" s="15" t="str" cm="1">
        <f t="array" aca="1" ref="E3582" ca="1">IFERROR(_xlfn._xlws.FILTER(merged_ranks,(merged_end_dates=DATE(9999,12,31))*(merged_names=A3582)),"")</f>
        <v/>
      </c>
      <c r="F3582" s="17" t="str">
        <f ca="1">_xlfn.XLOOKUP(J3582,Promotions[Promo Key],Promotions[Promo Date],"")</f>
        <v/>
      </c>
      <c r="G3582" s="18" t="str">
        <f t="shared" ca="1" si="235"/>
        <v/>
      </c>
      <c r="H3582" s="18" t="str">
        <f t="shared" ca="1" si="234"/>
        <v/>
      </c>
      <c r="I3582" s="17" t="str">
        <f>_xlfn.XLOOKUP(A3582,Students[Full Name],Students[Starting Rank],"")</f>
        <v/>
      </c>
      <c r="J3582" s="15" t="str">
        <f t="shared" ca="1" si="236"/>
        <v xml:space="preserve">: </v>
      </c>
      <c r="K3582" s="16" t="str">
        <f>_xlfn.XLOOKUP(A3582,Students[Full Name],Students[Start Date],"")</f>
        <v/>
      </c>
      <c r="L3582" s="18">
        <f t="shared" ca="1" si="237"/>
        <v>-1</v>
      </c>
      <c r="M3582" s="18" cm="1">
        <f t="array" aca="1" ref="M3582" ca="1">SUMPRODUCT(Inactives[Days Inactive]*(Inactives[Student]=A3582))/365</f>
        <v>0</v>
      </c>
      <c r="N3582" s="18" t="str" cm="1">
        <f t="array" ref="N3582">IF(LEN($A3582)&gt;0,SUMPRODUCT(($A3582=merged_names)*(_xlfn.TEXTAFTER(N$2, "At ")=merged_belt_colours)*merged_months_at_rank),"")</f>
        <v/>
      </c>
      <c r="O3582" s="18" t="str" cm="1">
        <f t="array" ref="O3582">IF(LEN($A3582)&gt;0,SUMPRODUCT(($A3582=merged_names)*(_xlfn.TEXTAFTER(O$2, "At ")=merged_belt_colours)*merged_months_at_rank),"")</f>
        <v/>
      </c>
      <c r="P3582" s="18" t="str" cm="1">
        <f t="array" ref="P3582">IF(LEN($A3582)&gt;0,SUMPRODUCT(($A3582=merged_names)*(_xlfn.TEXTAFTER(P$2, "At ")=merged_belt_colours)*merged_months_at_rank),"")</f>
        <v/>
      </c>
      <c r="Q3582" s="18" t="str" cm="1">
        <f t="array" ref="Q3582">IF(LEN($A3582)&gt;0,SUMPRODUCT(($A3582=merged_names)*(_xlfn.TEXTAFTER(Q$2, "At ")=merged_belt_colours)*merged_months_at_rank),"")</f>
        <v/>
      </c>
      <c r="R3582" s="18" t="str" cm="1">
        <f t="array" ref="R3582">IF(LEN($A3582)&gt;0,SUMPRODUCT(($A3582=merged_names)*(_xlfn.TEXTAFTER(R$2, "At ")=merged_belt_colours)*merged_months_at_rank),"")</f>
        <v/>
      </c>
    </row>
    <row r="3583" spans="1:18" x14ac:dyDescent="0.25">
      <c r="A3583"/>
      <c r="B3583" s="15" t="str" cm="1">
        <f t="array" ref="B3583">IFERROR(IF(LEN(A3583)&gt;0, IF(SUMPRODUCT((Inactives[Key]=J3583)*(Inactives[Currently Inactive]))=1,"Inactive","Active"),""),"Active")</f>
        <v/>
      </c>
      <c r="C3583" s="16" t="str" cm="1">
        <f t="array" aca="1" ref="C3583" ca="1">IFERROR(_xlfn._xlws.FILTER(Inactives[Inactive On],(Inactives[Key]=J3583)*(Inactives[Currently Inactive]),""),"")</f>
        <v/>
      </c>
      <c r="D3583" s="16" t="str" cm="1">
        <f t="array" aca="1" ref="D3583" ca="1">IFERROR(INDEX(_xlfn.TEXTSPLIT(E3583," "),1),"")</f>
        <v/>
      </c>
      <c r="E3583" s="15" t="str" cm="1">
        <f t="array" aca="1" ref="E3583" ca="1">IFERROR(_xlfn._xlws.FILTER(merged_ranks,(merged_end_dates=DATE(9999,12,31))*(merged_names=A3583)),"")</f>
        <v/>
      </c>
      <c r="F3583" s="17" t="str">
        <f ca="1">_xlfn.XLOOKUP(J3583,Promotions[Promo Key],Promotions[Promo Date],"")</f>
        <v/>
      </c>
      <c r="G3583" s="18" t="str">
        <f t="shared" ca="1" si="235"/>
        <v/>
      </c>
      <c r="H3583" s="18" t="str">
        <f t="shared" ca="1" si="234"/>
        <v/>
      </c>
      <c r="I3583" s="17" t="str">
        <f>_xlfn.XLOOKUP(A3583,Students[Full Name],Students[Starting Rank],"")</f>
        <v/>
      </c>
      <c r="J3583" s="15" t="str">
        <f t="shared" ca="1" si="236"/>
        <v xml:space="preserve">: </v>
      </c>
      <c r="K3583" s="16" t="str">
        <f>_xlfn.XLOOKUP(A3583,Students[Full Name],Students[Start Date],"")</f>
        <v/>
      </c>
      <c r="L3583" s="18">
        <f t="shared" ca="1" si="237"/>
        <v>-1</v>
      </c>
      <c r="M3583" s="18" cm="1">
        <f t="array" aca="1" ref="M3583" ca="1">SUMPRODUCT(Inactives[Days Inactive]*(Inactives[Student]=A3583))/365</f>
        <v>0</v>
      </c>
      <c r="N3583" s="18" t="str" cm="1">
        <f t="array" ref="N3583">IF(LEN($A3583)&gt;0,SUMPRODUCT(($A3583=merged_names)*(_xlfn.TEXTAFTER(N$2, "At ")=merged_belt_colours)*merged_months_at_rank),"")</f>
        <v/>
      </c>
      <c r="O3583" s="18" t="str" cm="1">
        <f t="array" ref="O3583">IF(LEN($A3583)&gt;0,SUMPRODUCT(($A3583=merged_names)*(_xlfn.TEXTAFTER(O$2, "At ")=merged_belt_colours)*merged_months_at_rank),"")</f>
        <v/>
      </c>
      <c r="P3583" s="18" t="str" cm="1">
        <f t="array" ref="P3583">IF(LEN($A3583)&gt;0,SUMPRODUCT(($A3583=merged_names)*(_xlfn.TEXTAFTER(P$2, "At ")=merged_belt_colours)*merged_months_at_rank),"")</f>
        <v/>
      </c>
      <c r="Q3583" s="18" t="str" cm="1">
        <f t="array" ref="Q3583">IF(LEN($A3583)&gt;0,SUMPRODUCT(($A3583=merged_names)*(_xlfn.TEXTAFTER(Q$2, "At ")=merged_belt_colours)*merged_months_at_rank),"")</f>
        <v/>
      </c>
      <c r="R3583" s="18" t="str" cm="1">
        <f t="array" ref="R3583">IF(LEN($A3583)&gt;0,SUMPRODUCT(($A3583=merged_names)*(_xlfn.TEXTAFTER(R$2, "At ")=merged_belt_colours)*merged_months_at_rank),"")</f>
        <v/>
      </c>
    </row>
    <row r="3584" spans="1:18" x14ac:dyDescent="0.25">
      <c r="A3584"/>
      <c r="B3584" s="15" t="str" cm="1">
        <f t="array" ref="B3584">IFERROR(IF(LEN(A3584)&gt;0, IF(SUMPRODUCT((Inactives[Key]=J3584)*(Inactives[Currently Inactive]))=1,"Inactive","Active"),""),"Active")</f>
        <v/>
      </c>
      <c r="C3584" s="16" t="str" cm="1">
        <f t="array" aca="1" ref="C3584" ca="1">IFERROR(_xlfn._xlws.FILTER(Inactives[Inactive On],(Inactives[Key]=J3584)*(Inactives[Currently Inactive]),""),"")</f>
        <v/>
      </c>
      <c r="D3584" s="16" t="str" cm="1">
        <f t="array" aca="1" ref="D3584" ca="1">IFERROR(INDEX(_xlfn.TEXTSPLIT(E3584," "),1),"")</f>
        <v/>
      </c>
      <c r="E3584" s="15" t="str" cm="1">
        <f t="array" aca="1" ref="E3584" ca="1">IFERROR(_xlfn._xlws.FILTER(merged_ranks,(merged_end_dates=DATE(9999,12,31))*(merged_names=A3584)),"")</f>
        <v/>
      </c>
      <c r="F3584" s="17" t="str">
        <f ca="1">_xlfn.XLOOKUP(J3584,Promotions[Promo Key],Promotions[Promo Date],"")</f>
        <v/>
      </c>
      <c r="G3584" s="18" t="str">
        <f t="shared" ca="1" si="235"/>
        <v/>
      </c>
      <c r="H3584" s="18" t="str">
        <f t="shared" ca="1" si="234"/>
        <v/>
      </c>
      <c r="I3584" s="17" t="str">
        <f>_xlfn.XLOOKUP(A3584,Students[Full Name],Students[Starting Rank],"")</f>
        <v/>
      </c>
      <c r="J3584" s="15" t="str">
        <f t="shared" ca="1" si="236"/>
        <v xml:space="preserve">: </v>
      </c>
      <c r="K3584" s="16" t="str">
        <f>_xlfn.XLOOKUP(A3584,Students[Full Name],Students[Start Date],"")</f>
        <v/>
      </c>
      <c r="L3584" s="18">
        <f t="shared" ca="1" si="237"/>
        <v>-1</v>
      </c>
      <c r="M3584" s="18" cm="1">
        <f t="array" aca="1" ref="M3584" ca="1">SUMPRODUCT(Inactives[Days Inactive]*(Inactives[Student]=A3584))/365</f>
        <v>0</v>
      </c>
      <c r="N3584" s="18" t="str" cm="1">
        <f t="array" ref="N3584">IF(LEN($A3584)&gt;0,SUMPRODUCT(($A3584=merged_names)*(_xlfn.TEXTAFTER(N$2, "At ")=merged_belt_colours)*merged_months_at_rank),"")</f>
        <v/>
      </c>
      <c r="O3584" s="18" t="str" cm="1">
        <f t="array" ref="O3584">IF(LEN($A3584)&gt;0,SUMPRODUCT(($A3584=merged_names)*(_xlfn.TEXTAFTER(O$2, "At ")=merged_belt_colours)*merged_months_at_rank),"")</f>
        <v/>
      </c>
      <c r="P3584" s="18" t="str" cm="1">
        <f t="array" ref="P3584">IF(LEN($A3584)&gt;0,SUMPRODUCT(($A3584=merged_names)*(_xlfn.TEXTAFTER(P$2, "At ")=merged_belt_colours)*merged_months_at_rank),"")</f>
        <v/>
      </c>
      <c r="Q3584" s="18" t="str" cm="1">
        <f t="array" ref="Q3584">IF(LEN($A3584)&gt;0,SUMPRODUCT(($A3584=merged_names)*(_xlfn.TEXTAFTER(Q$2, "At ")=merged_belt_colours)*merged_months_at_rank),"")</f>
        <v/>
      </c>
      <c r="R3584" s="18" t="str" cm="1">
        <f t="array" ref="R3584">IF(LEN($A3584)&gt;0,SUMPRODUCT(($A3584=merged_names)*(_xlfn.TEXTAFTER(R$2, "At ")=merged_belt_colours)*merged_months_at_rank),"")</f>
        <v/>
      </c>
    </row>
    <row r="3585" spans="1:18" x14ac:dyDescent="0.25">
      <c r="A3585"/>
      <c r="B3585" s="15" t="str" cm="1">
        <f t="array" ref="B3585">IFERROR(IF(LEN(A3585)&gt;0, IF(SUMPRODUCT((Inactives[Key]=J3585)*(Inactives[Currently Inactive]))=1,"Inactive","Active"),""),"Active")</f>
        <v/>
      </c>
      <c r="C3585" s="16" t="str" cm="1">
        <f t="array" aca="1" ref="C3585" ca="1">IFERROR(_xlfn._xlws.FILTER(Inactives[Inactive On],(Inactives[Key]=J3585)*(Inactives[Currently Inactive]),""),"")</f>
        <v/>
      </c>
      <c r="D3585" s="16" t="str" cm="1">
        <f t="array" aca="1" ref="D3585" ca="1">IFERROR(INDEX(_xlfn.TEXTSPLIT(E3585," "),1),"")</f>
        <v/>
      </c>
      <c r="E3585" s="15" t="str" cm="1">
        <f t="array" aca="1" ref="E3585" ca="1">IFERROR(_xlfn._xlws.FILTER(merged_ranks,(merged_end_dates=DATE(9999,12,31))*(merged_names=A3585)),"")</f>
        <v/>
      </c>
      <c r="F3585" s="17" t="str">
        <f ca="1">_xlfn.XLOOKUP(J3585,Promotions[Promo Key],Promotions[Promo Date],"")</f>
        <v/>
      </c>
      <c r="G3585" s="18" t="str">
        <f t="shared" ca="1" si="235"/>
        <v/>
      </c>
      <c r="H3585" s="18" t="str">
        <f t="shared" ca="1" si="234"/>
        <v/>
      </c>
      <c r="I3585" s="17" t="str">
        <f>_xlfn.XLOOKUP(A3585,Students[Full Name],Students[Starting Rank],"")</f>
        <v/>
      </c>
      <c r="J3585" s="15" t="str">
        <f t="shared" ca="1" si="236"/>
        <v xml:space="preserve">: </v>
      </c>
      <c r="K3585" s="16" t="str">
        <f>_xlfn.XLOOKUP(A3585,Students[Full Name],Students[Start Date],"")</f>
        <v/>
      </c>
      <c r="L3585" s="18">
        <f t="shared" ca="1" si="237"/>
        <v>-1</v>
      </c>
      <c r="M3585" s="18" cm="1">
        <f t="array" aca="1" ref="M3585" ca="1">SUMPRODUCT(Inactives[Days Inactive]*(Inactives[Student]=A3585))/365</f>
        <v>0</v>
      </c>
      <c r="N3585" s="18" t="str" cm="1">
        <f t="array" ref="N3585">IF(LEN($A3585)&gt;0,SUMPRODUCT(($A3585=merged_names)*(_xlfn.TEXTAFTER(N$2, "At ")=merged_belt_colours)*merged_months_at_rank),"")</f>
        <v/>
      </c>
      <c r="O3585" s="18" t="str" cm="1">
        <f t="array" ref="O3585">IF(LEN($A3585)&gt;0,SUMPRODUCT(($A3585=merged_names)*(_xlfn.TEXTAFTER(O$2, "At ")=merged_belt_colours)*merged_months_at_rank),"")</f>
        <v/>
      </c>
      <c r="P3585" s="18" t="str" cm="1">
        <f t="array" ref="P3585">IF(LEN($A3585)&gt;0,SUMPRODUCT(($A3585=merged_names)*(_xlfn.TEXTAFTER(P$2, "At ")=merged_belt_colours)*merged_months_at_rank),"")</f>
        <v/>
      </c>
      <c r="Q3585" s="18" t="str" cm="1">
        <f t="array" ref="Q3585">IF(LEN($A3585)&gt;0,SUMPRODUCT(($A3585=merged_names)*(_xlfn.TEXTAFTER(Q$2, "At ")=merged_belt_colours)*merged_months_at_rank),"")</f>
        <v/>
      </c>
      <c r="R3585" s="18" t="str" cm="1">
        <f t="array" ref="R3585">IF(LEN($A3585)&gt;0,SUMPRODUCT(($A3585=merged_names)*(_xlfn.TEXTAFTER(R$2, "At ")=merged_belt_colours)*merged_months_at_rank),"")</f>
        <v/>
      </c>
    </row>
    <row r="3586" spans="1:18" x14ac:dyDescent="0.25">
      <c r="A3586"/>
      <c r="B3586" s="15" t="str" cm="1">
        <f t="array" ref="B3586">IFERROR(IF(LEN(A3586)&gt;0, IF(SUMPRODUCT((Inactives[Key]=J3586)*(Inactives[Currently Inactive]))=1,"Inactive","Active"),""),"Active")</f>
        <v/>
      </c>
      <c r="C3586" s="16" t="str" cm="1">
        <f t="array" aca="1" ref="C3586" ca="1">IFERROR(_xlfn._xlws.FILTER(Inactives[Inactive On],(Inactives[Key]=J3586)*(Inactives[Currently Inactive]),""),"")</f>
        <v/>
      </c>
      <c r="D3586" s="16" t="str" cm="1">
        <f t="array" aca="1" ref="D3586" ca="1">IFERROR(INDEX(_xlfn.TEXTSPLIT(E3586," "),1),"")</f>
        <v/>
      </c>
      <c r="E3586" s="15" t="str" cm="1">
        <f t="array" aca="1" ref="E3586" ca="1">IFERROR(_xlfn._xlws.FILTER(merged_ranks,(merged_end_dates=DATE(9999,12,31))*(merged_names=A3586)),"")</f>
        <v/>
      </c>
      <c r="F3586" s="17" t="str">
        <f ca="1">_xlfn.XLOOKUP(J3586,Promotions[Promo Key],Promotions[Promo Date],"")</f>
        <v/>
      </c>
      <c r="G3586" s="18" t="str">
        <f t="shared" ca="1" si="235"/>
        <v/>
      </c>
      <c r="H3586" s="18" t="str">
        <f t="shared" ca="1" si="234"/>
        <v/>
      </c>
      <c r="I3586" s="17" t="str">
        <f>_xlfn.XLOOKUP(A3586,Students[Full Name],Students[Starting Rank],"")</f>
        <v/>
      </c>
      <c r="J3586" s="15" t="str">
        <f t="shared" ca="1" si="236"/>
        <v xml:space="preserve">: </v>
      </c>
      <c r="K3586" s="16" t="str">
        <f>_xlfn.XLOOKUP(A3586,Students[Full Name],Students[Start Date],"")</f>
        <v/>
      </c>
      <c r="L3586" s="18">
        <f t="shared" ca="1" si="237"/>
        <v>-1</v>
      </c>
      <c r="M3586" s="18" cm="1">
        <f t="array" aca="1" ref="M3586" ca="1">SUMPRODUCT(Inactives[Days Inactive]*(Inactives[Student]=A3586))/365</f>
        <v>0</v>
      </c>
      <c r="N3586" s="18" t="str" cm="1">
        <f t="array" ref="N3586">IF(LEN($A3586)&gt;0,SUMPRODUCT(($A3586=merged_names)*(_xlfn.TEXTAFTER(N$2, "At ")=merged_belt_colours)*merged_months_at_rank),"")</f>
        <v/>
      </c>
      <c r="O3586" s="18" t="str" cm="1">
        <f t="array" ref="O3586">IF(LEN($A3586)&gt;0,SUMPRODUCT(($A3586=merged_names)*(_xlfn.TEXTAFTER(O$2, "At ")=merged_belt_colours)*merged_months_at_rank),"")</f>
        <v/>
      </c>
      <c r="P3586" s="18" t="str" cm="1">
        <f t="array" ref="P3586">IF(LEN($A3586)&gt;0,SUMPRODUCT(($A3586=merged_names)*(_xlfn.TEXTAFTER(P$2, "At ")=merged_belt_colours)*merged_months_at_rank),"")</f>
        <v/>
      </c>
      <c r="Q3586" s="18" t="str" cm="1">
        <f t="array" ref="Q3586">IF(LEN($A3586)&gt;0,SUMPRODUCT(($A3586=merged_names)*(_xlfn.TEXTAFTER(Q$2, "At ")=merged_belt_colours)*merged_months_at_rank),"")</f>
        <v/>
      </c>
      <c r="R3586" s="18" t="str" cm="1">
        <f t="array" ref="R3586">IF(LEN($A3586)&gt;0,SUMPRODUCT(($A3586=merged_names)*(_xlfn.TEXTAFTER(R$2, "At ")=merged_belt_colours)*merged_months_at_rank),"")</f>
        <v/>
      </c>
    </row>
    <row r="3587" spans="1:18" x14ac:dyDescent="0.25">
      <c r="A3587"/>
      <c r="B3587" s="15" t="str" cm="1">
        <f t="array" ref="B3587">IFERROR(IF(LEN(A3587)&gt;0, IF(SUMPRODUCT((Inactives[Key]=J3587)*(Inactives[Currently Inactive]))=1,"Inactive","Active"),""),"Active")</f>
        <v/>
      </c>
      <c r="C3587" s="16" t="str" cm="1">
        <f t="array" aca="1" ref="C3587" ca="1">IFERROR(_xlfn._xlws.FILTER(Inactives[Inactive On],(Inactives[Key]=J3587)*(Inactives[Currently Inactive]),""),"")</f>
        <v/>
      </c>
      <c r="D3587" s="16" t="str" cm="1">
        <f t="array" aca="1" ref="D3587" ca="1">IFERROR(INDEX(_xlfn.TEXTSPLIT(E3587," "),1),"")</f>
        <v/>
      </c>
      <c r="E3587" s="15" t="str" cm="1">
        <f t="array" aca="1" ref="E3587" ca="1">IFERROR(_xlfn._xlws.FILTER(merged_ranks,(merged_end_dates=DATE(9999,12,31))*(merged_names=A3587)),"")</f>
        <v/>
      </c>
      <c r="F3587" s="17" t="str">
        <f ca="1">_xlfn.XLOOKUP(J3587,Promotions[Promo Key],Promotions[Promo Date],"")</f>
        <v/>
      </c>
      <c r="G3587" s="18" t="str">
        <f t="shared" ca="1" si="235"/>
        <v/>
      </c>
      <c r="H3587" s="18" t="str">
        <f t="shared" ca="1" si="234"/>
        <v/>
      </c>
      <c r="I3587" s="17" t="str">
        <f>_xlfn.XLOOKUP(A3587,Students[Full Name],Students[Starting Rank],"")</f>
        <v/>
      </c>
      <c r="J3587" s="15" t="str">
        <f t="shared" ca="1" si="236"/>
        <v xml:space="preserve">: </v>
      </c>
      <c r="K3587" s="16" t="str">
        <f>_xlfn.XLOOKUP(A3587,Students[Full Name],Students[Start Date],"")</f>
        <v/>
      </c>
      <c r="L3587" s="18">
        <f t="shared" ca="1" si="237"/>
        <v>-1</v>
      </c>
      <c r="M3587" s="18" cm="1">
        <f t="array" aca="1" ref="M3587" ca="1">SUMPRODUCT(Inactives[Days Inactive]*(Inactives[Student]=A3587))/365</f>
        <v>0</v>
      </c>
      <c r="N3587" s="18" t="str" cm="1">
        <f t="array" ref="N3587">IF(LEN($A3587)&gt;0,SUMPRODUCT(($A3587=merged_names)*(_xlfn.TEXTAFTER(N$2, "At ")=merged_belt_colours)*merged_months_at_rank),"")</f>
        <v/>
      </c>
      <c r="O3587" s="18" t="str" cm="1">
        <f t="array" ref="O3587">IF(LEN($A3587)&gt;0,SUMPRODUCT(($A3587=merged_names)*(_xlfn.TEXTAFTER(O$2, "At ")=merged_belt_colours)*merged_months_at_rank),"")</f>
        <v/>
      </c>
      <c r="P3587" s="18" t="str" cm="1">
        <f t="array" ref="P3587">IF(LEN($A3587)&gt;0,SUMPRODUCT(($A3587=merged_names)*(_xlfn.TEXTAFTER(P$2, "At ")=merged_belt_colours)*merged_months_at_rank),"")</f>
        <v/>
      </c>
      <c r="Q3587" s="18" t="str" cm="1">
        <f t="array" ref="Q3587">IF(LEN($A3587)&gt;0,SUMPRODUCT(($A3587=merged_names)*(_xlfn.TEXTAFTER(Q$2, "At ")=merged_belt_colours)*merged_months_at_rank),"")</f>
        <v/>
      </c>
      <c r="R3587" s="18" t="str" cm="1">
        <f t="array" ref="R3587">IF(LEN($A3587)&gt;0,SUMPRODUCT(($A3587=merged_names)*(_xlfn.TEXTAFTER(R$2, "At ")=merged_belt_colours)*merged_months_at_rank),"")</f>
        <v/>
      </c>
    </row>
    <row r="3588" spans="1:18" x14ac:dyDescent="0.25">
      <c r="A3588"/>
      <c r="B3588" s="15" t="str" cm="1">
        <f t="array" ref="B3588">IFERROR(IF(LEN(A3588)&gt;0, IF(SUMPRODUCT((Inactives[Key]=J3588)*(Inactives[Currently Inactive]))=1,"Inactive","Active"),""),"Active")</f>
        <v/>
      </c>
      <c r="C3588" s="16" t="str" cm="1">
        <f t="array" aca="1" ref="C3588" ca="1">IFERROR(_xlfn._xlws.FILTER(Inactives[Inactive On],(Inactives[Key]=J3588)*(Inactives[Currently Inactive]),""),"")</f>
        <v/>
      </c>
      <c r="D3588" s="16" t="str" cm="1">
        <f t="array" aca="1" ref="D3588" ca="1">IFERROR(INDEX(_xlfn.TEXTSPLIT(E3588," "),1),"")</f>
        <v/>
      </c>
      <c r="E3588" s="15" t="str" cm="1">
        <f t="array" aca="1" ref="E3588" ca="1">IFERROR(_xlfn._xlws.FILTER(merged_ranks,(merged_end_dates=DATE(9999,12,31))*(merged_names=A3588)),"")</f>
        <v/>
      </c>
      <c r="F3588" s="17" t="str">
        <f ca="1">_xlfn.XLOOKUP(J3588,Promotions[Promo Key],Promotions[Promo Date],"")</f>
        <v/>
      </c>
      <c r="G3588" s="18" t="str">
        <f t="shared" ca="1" si="235"/>
        <v/>
      </c>
      <c r="H3588" s="18" t="str">
        <f t="shared" ca="1" si="234"/>
        <v/>
      </c>
      <c r="I3588" s="17" t="str">
        <f>_xlfn.XLOOKUP(A3588,Students[Full Name],Students[Starting Rank],"")</f>
        <v/>
      </c>
      <c r="J3588" s="15" t="str">
        <f t="shared" ca="1" si="236"/>
        <v xml:space="preserve">: </v>
      </c>
      <c r="K3588" s="16" t="str">
        <f>_xlfn.XLOOKUP(A3588,Students[Full Name],Students[Start Date],"")</f>
        <v/>
      </c>
      <c r="L3588" s="18">
        <f t="shared" ca="1" si="237"/>
        <v>-1</v>
      </c>
      <c r="M3588" s="18" cm="1">
        <f t="array" aca="1" ref="M3588" ca="1">SUMPRODUCT(Inactives[Days Inactive]*(Inactives[Student]=A3588))/365</f>
        <v>0</v>
      </c>
      <c r="N3588" s="18" t="str" cm="1">
        <f t="array" ref="N3588">IF(LEN($A3588)&gt;0,SUMPRODUCT(($A3588=merged_names)*(_xlfn.TEXTAFTER(N$2, "At ")=merged_belt_colours)*merged_months_at_rank),"")</f>
        <v/>
      </c>
      <c r="O3588" s="18" t="str" cm="1">
        <f t="array" ref="O3588">IF(LEN($A3588)&gt;0,SUMPRODUCT(($A3588=merged_names)*(_xlfn.TEXTAFTER(O$2, "At ")=merged_belt_colours)*merged_months_at_rank),"")</f>
        <v/>
      </c>
      <c r="P3588" s="18" t="str" cm="1">
        <f t="array" ref="P3588">IF(LEN($A3588)&gt;0,SUMPRODUCT(($A3588=merged_names)*(_xlfn.TEXTAFTER(P$2, "At ")=merged_belt_colours)*merged_months_at_rank),"")</f>
        <v/>
      </c>
      <c r="Q3588" s="18" t="str" cm="1">
        <f t="array" ref="Q3588">IF(LEN($A3588)&gt;0,SUMPRODUCT(($A3588=merged_names)*(_xlfn.TEXTAFTER(Q$2, "At ")=merged_belt_colours)*merged_months_at_rank),"")</f>
        <v/>
      </c>
      <c r="R3588" s="18" t="str" cm="1">
        <f t="array" ref="R3588">IF(LEN($A3588)&gt;0,SUMPRODUCT(($A3588=merged_names)*(_xlfn.TEXTAFTER(R$2, "At ")=merged_belt_colours)*merged_months_at_rank),"")</f>
        <v/>
      </c>
    </row>
    <row r="3589" spans="1:18" x14ac:dyDescent="0.25">
      <c r="A3589"/>
      <c r="B3589" s="15" t="str" cm="1">
        <f t="array" ref="B3589">IFERROR(IF(LEN(A3589)&gt;0, IF(SUMPRODUCT((Inactives[Key]=J3589)*(Inactives[Currently Inactive]))=1,"Inactive","Active"),""),"Active")</f>
        <v/>
      </c>
      <c r="C3589" s="16" t="str" cm="1">
        <f t="array" aca="1" ref="C3589" ca="1">IFERROR(_xlfn._xlws.FILTER(Inactives[Inactive On],(Inactives[Key]=J3589)*(Inactives[Currently Inactive]),""),"")</f>
        <v/>
      </c>
      <c r="D3589" s="16" t="str" cm="1">
        <f t="array" aca="1" ref="D3589" ca="1">IFERROR(INDEX(_xlfn.TEXTSPLIT(E3589," "),1),"")</f>
        <v/>
      </c>
      <c r="E3589" s="15" t="str" cm="1">
        <f t="array" aca="1" ref="E3589" ca="1">IFERROR(_xlfn._xlws.FILTER(merged_ranks,(merged_end_dates=DATE(9999,12,31))*(merged_names=A3589)),"")</f>
        <v/>
      </c>
      <c r="F3589" s="17" t="str">
        <f ca="1">_xlfn.XLOOKUP(J3589,Promotions[Promo Key],Promotions[Promo Date],"")</f>
        <v/>
      </c>
      <c r="G3589" s="18" t="str">
        <f t="shared" ca="1" si="235"/>
        <v/>
      </c>
      <c r="H3589" s="18" t="str">
        <f t="shared" ca="1" si="234"/>
        <v/>
      </c>
      <c r="I3589" s="17" t="str">
        <f>_xlfn.XLOOKUP(A3589,Students[Full Name],Students[Starting Rank],"")</f>
        <v/>
      </c>
      <c r="J3589" s="15" t="str">
        <f t="shared" ca="1" si="236"/>
        <v xml:space="preserve">: </v>
      </c>
      <c r="K3589" s="16" t="str">
        <f>_xlfn.XLOOKUP(A3589,Students[Full Name],Students[Start Date],"")</f>
        <v/>
      </c>
      <c r="L3589" s="18">
        <f t="shared" ca="1" si="237"/>
        <v>-1</v>
      </c>
      <c r="M3589" s="18" cm="1">
        <f t="array" aca="1" ref="M3589" ca="1">SUMPRODUCT(Inactives[Days Inactive]*(Inactives[Student]=A3589))/365</f>
        <v>0</v>
      </c>
      <c r="N3589" s="18" t="str" cm="1">
        <f t="array" ref="N3589">IF(LEN($A3589)&gt;0,SUMPRODUCT(($A3589=merged_names)*(_xlfn.TEXTAFTER(N$2, "At ")=merged_belt_colours)*merged_months_at_rank),"")</f>
        <v/>
      </c>
      <c r="O3589" s="18" t="str" cm="1">
        <f t="array" ref="O3589">IF(LEN($A3589)&gt;0,SUMPRODUCT(($A3589=merged_names)*(_xlfn.TEXTAFTER(O$2, "At ")=merged_belt_colours)*merged_months_at_rank),"")</f>
        <v/>
      </c>
      <c r="P3589" s="18" t="str" cm="1">
        <f t="array" ref="P3589">IF(LEN($A3589)&gt;0,SUMPRODUCT(($A3589=merged_names)*(_xlfn.TEXTAFTER(P$2, "At ")=merged_belt_colours)*merged_months_at_rank),"")</f>
        <v/>
      </c>
      <c r="Q3589" s="18" t="str" cm="1">
        <f t="array" ref="Q3589">IF(LEN($A3589)&gt;0,SUMPRODUCT(($A3589=merged_names)*(_xlfn.TEXTAFTER(Q$2, "At ")=merged_belt_colours)*merged_months_at_rank),"")</f>
        <v/>
      </c>
      <c r="R3589" s="18" t="str" cm="1">
        <f t="array" ref="R3589">IF(LEN($A3589)&gt;0,SUMPRODUCT(($A3589=merged_names)*(_xlfn.TEXTAFTER(R$2, "At ")=merged_belt_colours)*merged_months_at_rank),"")</f>
        <v/>
      </c>
    </row>
    <row r="3590" spans="1:18" x14ac:dyDescent="0.25">
      <c r="A3590"/>
      <c r="B3590" s="15" t="str" cm="1">
        <f t="array" ref="B3590">IFERROR(IF(LEN(A3590)&gt;0, IF(SUMPRODUCT((Inactives[Key]=J3590)*(Inactives[Currently Inactive]))=1,"Inactive","Active"),""),"Active")</f>
        <v/>
      </c>
      <c r="C3590" s="16" t="str" cm="1">
        <f t="array" aca="1" ref="C3590" ca="1">IFERROR(_xlfn._xlws.FILTER(Inactives[Inactive On],(Inactives[Key]=J3590)*(Inactives[Currently Inactive]),""),"")</f>
        <v/>
      </c>
      <c r="D3590" s="16" t="str" cm="1">
        <f t="array" aca="1" ref="D3590" ca="1">IFERROR(INDEX(_xlfn.TEXTSPLIT(E3590," "),1),"")</f>
        <v/>
      </c>
      <c r="E3590" s="15" t="str" cm="1">
        <f t="array" aca="1" ref="E3590" ca="1">IFERROR(_xlfn._xlws.FILTER(merged_ranks,(merged_end_dates=DATE(9999,12,31))*(merged_names=A3590)),"")</f>
        <v/>
      </c>
      <c r="F3590" s="17" t="str">
        <f ca="1">_xlfn.XLOOKUP(J3590,Promotions[Promo Key],Promotions[Promo Date],"")</f>
        <v/>
      </c>
      <c r="G3590" s="18" t="str">
        <f t="shared" ca="1" si="235"/>
        <v/>
      </c>
      <c r="H3590" s="18" t="str">
        <f t="shared" ca="1" si="234"/>
        <v/>
      </c>
      <c r="I3590" s="17" t="str">
        <f>_xlfn.XLOOKUP(A3590,Students[Full Name],Students[Starting Rank],"")</f>
        <v/>
      </c>
      <c r="J3590" s="15" t="str">
        <f t="shared" ca="1" si="236"/>
        <v xml:space="preserve">: </v>
      </c>
      <c r="K3590" s="16" t="str">
        <f>_xlfn.XLOOKUP(A3590,Students[Full Name],Students[Start Date],"")</f>
        <v/>
      </c>
      <c r="L3590" s="18">
        <f t="shared" ca="1" si="237"/>
        <v>-1</v>
      </c>
      <c r="M3590" s="18" cm="1">
        <f t="array" aca="1" ref="M3590" ca="1">SUMPRODUCT(Inactives[Days Inactive]*(Inactives[Student]=A3590))/365</f>
        <v>0</v>
      </c>
      <c r="N3590" s="18" t="str" cm="1">
        <f t="array" ref="N3590">IF(LEN($A3590)&gt;0,SUMPRODUCT(($A3590=merged_names)*(_xlfn.TEXTAFTER(N$2, "At ")=merged_belt_colours)*merged_months_at_rank),"")</f>
        <v/>
      </c>
      <c r="O3590" s="18" t="str" cm="1">
        <f t="array" ref="O3590">IF(LEN($A3590)&gt;0,SUMPRODUCT(($A3590=merged_names)*(_xlfn.TEXTAFTER(O$2, "At ")=merged_belt_colours)*merged_months_at_rank),"")</f>
        <v/>
      </c>
      <c r="P3590" s="18" t="str" cm="1">
        <f t="array" ref="P3590">IF(LEN($A3590)&gt;0,SUMPRODUCT(($A3590=merged_names)*(_xlfn.TEXTAFTER(P$2, "At ")=merged_belt_colours)*merged_months_at_rank),"")</f>
        <v/>
      </c>
      <c r="Q3590" s="18" t="str" cm="1">
        <f t="array" ref="Q3590">IF(LEN($A3590)&gt;0,SUMPRODUCT(($A3590=merged_names)*(_xlfn.TEXTAFTER(Q$2, "At ")=merged_belt_colours)*merged_months_at_rank),"")</f>
        <v/>
      </c>
      <c r="R3590" s="18" t="str" cm="1">
        <f t="array" ref="R3590">IF(LEN($A3590)&gt;0,SUMPRODUCT(($A3590=merged_names)*(_xlfn.TEXTAFTER(R$2, "At ")=merged_belt_colours)*merged_months_at_rank),"")</f>
        <v/>
      </c>
    </row>
    <row r="3591" spans="1:18" x14ac:dyDescent="0.25">
      <c r="A3591"/>
      <c r="B3591" s="15" t="str" cm="1">
        <f t="array" ref="B3591">IFERROR(IF(LEN(A3591)&gt;0, IF(SUMPRODUCT((Inactives[Key]=J3591)*(Inactives[Currently Inactive]))=1,"Inactive","Active"),""),"Active")</f>
        <v/>
      </c>
      <c r="C3591" s="16" t="str" cm="1">
        <f t="array" aca="1" ref="C3591" ca="1">IFERROR(_xlfn._xlws.FILTER(Inactives[Inactive On],(Inactives[Key]=J3591)*(Inactives[Currently Inactive]),""),"")</f>
        <v/>
      </c>
      <c r="D3591" s="16" t="str" cm="1">
        <f t="array" aca="1" ref="D3591" ca="1">IFERROR(INDEX(_xlfn.TEXTSPLIT(E3591," "),1),"")</f>
        <v/>
      </c>
      <c r="E3591" s="15" t="str" cm="1">
        <f t="array" aca="1" ref="E3591" ca="1">IFERROR(_xlfn._xlws.FILTER(merged_ranks,(merged_end_dates=DATE(9999,12,31))*(merged_names=A3591)),"")</f>
        <v/>
      </c>
      <c r="F3591" s="17" t="str">
        <f ca="1">_xlfn.XLOOKUP(J3591,Promotions[Promo Key],Promotions[Promo Date],"")</f>
        <v/>
      </c>
      <c r="G3591" s="18" t="str">
        <f t="shared" ca="1" si="235"/>
        <v/>
      </c>
      <c r="H3591" s="18" t="str">
        <f t="shared" ca="1" si="234"/>
        <v/>
      </c>
      <c r="I3591" s="17" t="str">
        <f>_xlfn.XLOOKUP(A3591,Students[Full Name],Students[Starting Rank],"")</f>
        <v/>
      </c>
      <c r="J3591" s="15" t="str">
        <f t="shared" ca="1" si="236"/>
        <v xml:space="preserve">: </v>
      </c>
      <c r="K3591" s="16" t="str">
        <f>_xlfn.XLOOKUP(A3591,Students[Full Name],Students[Start Date],"")</f>
        <v/>
      </c>
      <c r="L3591" s="18">
        <f t="shared" ca="1" si="237"/>
        <v>-1</v>
      </c>
      <c r="M3591" s="18" cm="1">
        <f t="array" aca="1" ref="M3591" ca="1">SUMPRODUCT(Inactives[Days Inactive]*(Inactives[Student]=A3591))/365</f>
        <v>0</v>
      </c>
      <c r="N3591" s="18" t="str" cm="1">
        <f t="array" ref="N3591">IF(LEN($A3591)&gt;0,SUMPRODUCT(($A3591=merged_names)*(_xlfn.TEXTAFTER(N$2, "At ")=merged_belt_colours)*merged_months_at_rank),"")</f>
        <v/>
      </c>
      <c r="O3591" s="18" t="str" cm="1">
        <f t="array" ref="O3591">IF(LEN($A3591)&gt;0,SUMPRODUCT(($A3591=merged_names)*(_xlfn.TEXTAFTER(O$2, "At ")=merged_belt_colours)*merged_months_at_rank),"")</f>
        <v/>
      </c>
      <c r="P3591" s="18" t="str" cm="1">
        <f t="array" ref="P3591">IF(LEN($A3591)&gt;0,SUMPRODUCT(($A3591=merged_names)*(_xlfn.TEXTAFTER(P$2, "At ")=merged_belt_colours)*merged_months_at_rank),"")</f>
        <v/>
      </c>
      <c r="Q3591" s="18" t="str" cm="1">
        <f t="array" ref="Q3591">IF(LEN($A3591)&gt;0,SUMPRODUCT(($A3591=merged_names)*(_xlfn.TEXTAFTER(Q$2, "At ")=merged_belt_colours)*merged_months_at_rank),"")</f>
        <v/>
      </c>
      <c r="R3591" s="18" t="str" cm="1">
        <f t="array" ref="R3591">IF(LEN($A3591)&gt;0,SUMPRODUCT(($A3591=merged_names)*(_xlfn.TEXTAFTER(R$2, "At ")=merged_belt_colours)*merged_months_at_rank),"")</f>
        <v/>
      </c>
    </row>
    <row r="3592" spans="1:18" x14ac:dyDescent="0.25">
      <c r="A3592"/>
      <c r="B3592" s="15" t="str" cm="1">
        <f t="array" ref="B3592">IFERROR(IF(LEN(A3592)&gt;0, IF(SUMPRODUCT((Inactives[Key]=J3592)*(Inactives[Currently Inactive]))=1,"Inactive","Active"),""),"Active")</f>
        <v/>
      </c>
      <c r="C3592" s="16" t="str" cm="1">
        <f t="array" aca="1" ref="C3592" ca="1">IFERROR(_xlfn._xlws.FILTER(Inactives[Inactive On],(Inactives[Key]=J3592)*(Inactives[Currently Inactive]),""),"")</f>
        <v/>
      </c>
      <c r="D3592" s="16" t="str" cm="1">
        <f t="array" aca="1" ref="D3592" ca="1">IFERROR(INDEX(_xlfn.TEXTSPLIT(E3592," "),1),"")</f>
        <v/>
      </c>
      <c r="E3592" s="15" t="str" cm="1">
        <f t="array" aca="1" ref="E3592" ca="1">IFERROR(_xlfn._xlws.FILTER(merged_ranks,(merged_end_dates=DATE(9999,12,31))*(merged_names=A3592)),"")</f>
        <v/>
      </c>
      <c r="F3592" s="17" t="str">
        <f ca="1">_xlfn.XLOOKUP(J3592,Promotions[Promo Key],Promotions[Promo Date],"")</f>
        <v/>
      </c>
      <c r="G3592" s="18" t="str">
        <f t="shared" ca="1" si="235"/>
        <v/>
      </c>
      <c r="H3592" s="18" t="str">
        <f t="shared" ca="1" si="234"/>
        <v/>
      </c>
      <c r="I3592" s="17" t="str">
        <f>_xlfn.XLOOKUP(A3592,Students[Full Name],Students[Starting Rank],"")</f>
        <v/>
      </c>
      <c r="J3592" s="15" t="str">
        <f t="shared" ca="1" si="236"/>
        <v xml:space="preserve">: </v>
      </c>
      <c r="K3592" s="16" t="str">
        <f>_xlfn.XLOOKUP(A3592,Students[Full Name],Students[Start Date],"")</f>
        <v/>
      </c>
      <c r="L3592" s="18">
        <f t="shared" ca="1" si="237"/>
        <v>-1</v>
      </c>
      <c r="M3592" s="18" cm="1">
        <f t="array" aca="1" ref="M3592" ca="1">SUMPRODUCT(Inactives[Days Inactive]*(Inactives[Student]=A3592))/365</f>
        <v>0</v>
      </c>
      <c r="N3592" s="18" t="str" cm="1">
        <f t="array" ref="N3592">IF(LEN($A3592)&gt;0,SUMPRODUCT(($A3592=merged_names)*(_xlfn.TEXTAFTER(N$2, "At ")=merged_belt_colours)*merged_months_at_rank),"")</f>
        <v/>
      </c>
      <c r="O3592" s="18" t="str" cm="1">
        <f t="array" ref="O3592">IF(LEN($A3592)&gt;0,SUMPRODUCT(($A3592=merged_names)*(_xlfn.TEXTAFTER(O$2, "At ")=merged_belt_colours)*merged_months_at_rank),"")</f>
        <v/>
      </c>
      <c r="P3592" s="18" t="str" cm="1">
        <f t="array" ref="P3592">IF(LEN($A3592)&gt;0,SUMPRODUCT(($A3592=merged_names)*(_xlfn.TEXTAFTER(P$2, "At ")=merged_belt_colours)*merged_months_at_rank),"")</f>
        <v/>
      </c>
      <c r="Q3592" s="18" t="str" cm="1">
        <f t="array" ref="Q3592">IF(LEN($A3592)&gt;0,SUMPRODUCT(($A3592=merged_names)*(_xlfn.TEXTAFTER(Q$2, "At ")=merged_belt_colours)*merged_months_at_rank),"")</f>
        <v/>
      </c>
      <c r="R3592" s="18" t="str" cm="1">
        <f t="array" ref="R3592">IF(LEN($A3592)&gt;0,SUMPRODUCT(($A3592=merged_names)*(_xlfn.TEXTAFTER(R$2, "At ")=merged_belt_colours)*merged_months_at_rank),"")</f>
        <v/>
      </c>
    </row>
    <row r="3593" spans="1:18" x14ac:dyDescent="0.25">
      <c r="A3593"/>
      <c r="B3593" s="15" t="str" cm="1">
        <f t="array" ref="B3593">IFERROR(IF(LEN(A3593)&gt;0, IF(SUMPRODUCT((Inactives[Key]=J3593)*(Inactives[Currently Inactive]))=1,"Inactive","Active"),""),"Active")</f>
        <v/>
      </c>
      <c r="C3593" s="16" t="str" cm="1">
        <f t="array" aca="1" ref="C3593" ca="1">IFERROR(_xlfn._xlws.FILTER(Inactives[Inactive On],(Inactives[Key]=J3593)*(Inactives[Currently Inactive]),""),"")</f>
        <v/>
      </c>
      <c r="D3593" s="16" t="str" cm="1">
        <f t="array" aca="1" ref="D3593" ca="1">IFERROR(INDEX(_xlfn.TEXTSPLIT(E3593," "),1),"")</f>
        <v/>
      </c>
      <c r="E3593" s="15" t="str" cm="1">
        <f t="array" aca="1" ref="E3593" ca="1">IFERROR(_xlfn._xlws.FILTER(merged_ranks,(merged_end_dates=DATE(9999,12,31))*(merged_names=A3593)),"")</f>
        <v/>
      </c>
      <c r="F3593" s="17" t="str">
        <f ca="1">_xlfn.XLOOKUP(J3593,Promotions[Promo Key],Promotions[Promo Date],"")</f>
        <v/>
      </c>
      <c r="G3593" s="18" t="str">
        <f t="shared" ca="1" si="235"/>
        <v/>
      </c>
      <c r="H3593" s="18" t="str">
        <f t="shared" ca="1" si="234"/>
        <v/>
      </c>
      <c r="I3593" s="17" t="str">
        <f>_xlfn.XLOOKUP(A3593,Students[Full Name],Students[Starting Rank],"")</f>
        <v/>
      </c>
      <c r="J3593" s="15" t="str">
        <f t="shared" ca="1" si="236"/>
        <v xml:space="preserve">: </v>
      </c>
      <c r="K3593" s="16" t="str">
        <f>_xlfn.XLOOKUP(A3593,Students[Full Name],Students[Start Date],"")</f>
        <v/>
      </c>
      <c r="L3593" s="18">
        <f t="shared" ca="1" si="237"/>
        <v>-1</v>
      </c>
      <c r="M3593" s="18" cm="1">
        <f t="array" aca="1" ref="M3593" ca="1">SUMPRODUCT(Inactives[Days Inactive]*(Inactives[Student]=A3593))/365</f>
        <v>0</v>
      </c>
      <c r="N3593" s="18" t="str" cm="1">
        <f t="array" ref="N3593">IF(LEN($A3593)&gt;0,SUMPRODUCT(($A3593=merged_names)*(_xlfn.TEXTAFTER(N$2, "At ")=merged_belt_colours)*merged_months_at_rank),"")</f>
        <v/>
      </c>
      <c r="O3593" s="18" t="str" cm="1">
        <f t="array" ref="O3593">IF(LEN($A3593)&gt;0,SUMPRODUCT(($A3593=merged_names)*(_xlfn.TEXTAFTER(O$2, "At ")=merged_belt_colours)*merged_months_at_rank),"")</f>
        <v/>
      </c>
      <c r="P3593" s="18" t="str" cm="1">
        <f t="array" ref="P3593">IF(LEN($A3593)&gt;0,SUMPRODUCT(($A3593=merged_names)*(_xlfn.TEXTAFTER(P$2, "At ")=merged_belt_colours)*merged_months_at_rank),"")</f>
        <v/>
      </c>
      <c r="Q3593" s="18" t="str" cm="1">
        <f t="array" ref="Q3593">IF(LEN($A3593)&gt;0,SUMPRODUCT(($A3593=merged_names)*(_xlfn.TEXTAFTER(Q$2, "At ")=merged_belt_colours)*merged_months_at_rank),"")</f>
        <v/>
      </c>
      <c r="R3593" s="18" t="str" cm="1">
        <f t="array" ref="R3593">IF(LEN($A3593)&gt;0,SUMPRODUCT(($A3593=merged_names)*(_xlfn.TEXTAFTER(R$2, "At ")=merged_belt_colours)*merged_months_at_rank),"")</f>
        <v/>
      </c>
    </row>
    <row r="3594" spans="1:18" x14ac:dyDescent="0.25">
      <c r="A3594"/>
      <c r="B3594" s="15" t="str" cm="1">
        <f t="array" ref="B3594">IFERROR(IF(LEN(A3594)&gt;0, IF(SUMPRODUCT((Inactives[Key]=J3594)*(Inactives[Currently Inactive]))=1,"Inactive","Active"),""),"Active")</f>
        <v/>
      </c>
      <c r="C3594" s="16" t="str" cm="1">
        <f t="array" aca="1" ref="C3594" ca="1">IFERROR(_xlfn._xlws.FILTER(Inactives[Inactive On],(Inactives[Key]=J3594)*(Inactives[Currently Inactive]),""),"")</f>
        <v/>
      </c>
      <c r="D3594" s="16" t="str" cm="1">
        <f t="array" aca="1" ref="D3594" ca="1">IFERROR(INDEX(_xlfn.TEXTSPLIT(E3594," "),1),"")</f>
        <v/>
      </c>
      <c r="E3594" s="15" t="str" cm="1">
        <f t="array" aca="1" ref="E3594" ca="1">IFERROR(_xlfn._xlws.FILTER(merged_ranks,(merged_end_dates=DATE(9999,12,31))*(merged_names=A3594)),"")</f>
        <v/>
      </c>
      <c r="F3594" s="17" t="str">
        <f ca="1">_xlfn.XLOOKUP(J3594,Promotions[Promo Key],Promotions[Promo Date],"")</f>
        <v/>
      </c>
      <c r="G3594" s="18" t="str">
        <f t="shared" ca="1" si="235"/>
        <v/>
      </c>
      <c r="H3594" s="18" t="str">
        <f t="shared" ca="1" si="234"/>
        <v/>
      </c>
      <c r="I3594" s="17" t="str">
        <f>_xlfn.XLOOKUP(A3594,Students[Full Name],Students[Starting Rank],"")</f>
        <v/>
      </c>
      <c r="J3594" s="15" t="str">
        <f t="shared" ca="1" si="236"/>
        <v xml:space="preserve">: </v>
      </c>
      <c r="K3594" s="16" t="str">
        <f>_xlfn.XLOOKUP(A3594,Students[Full Name],Students[Start Date],"")</f>
        <v/>
      </c>
      <c r="L3594" s="18">
        <f t="shared" ca="1" si="237"/>
        <v>-1</v>
      </c>
      <c r="M3594" s="18" cm="1">
        <f t="array" aca="1" ref="M3594" ca="1">SUMPRODUCT(Inactives[Days Inactive]*(Inactives[Student]=A3594))/365</f>
        <v>0</v>
      </c>
      <c r="N3594" s="18" t="str" cm="1">
        <f t="array" ref="N3594">IF(LEN($A3594)&gt;0,SUMPRODUCT(($A3594=merged_names)*(_xlfn.TEXTAFTER(N$2, "At ")=merged_belt_colours)*merged_months_at_rank),"")</f>
        <v/>
      </c>
      <c r="O3594" s="18" t="str" cm="1">
        <f t="array" ref="O3594">IF(LEN($A3594)&gt;0,SUMPRODUCT(($A3594=merged_names)*(_xlfn.TEXTAFTER(O$2, "At ")=merged_belt_colours)*merged_months_at_rank),"")</f>
        <v/>
      </c>
      <c r="P3594" s="18" t="str" cm="1">
        <f t="array" ref="P3594">IF(LEN($A3594)&gt;0,SUMPRODUCT(($A3594=merged_names)*(_xlfn.TEXTAFTER(P$2, "At ")=merged_belt_colours)*merged_months_at_rank),"")</f>
        <v/>
      </c>
      <c r="Q3594" s="18" t="str" cm="1">
        <f t="array" ref="Q3594">IF(LEN($A3594)&gt;0,SUMPRODUCT(($A3594=merged_names)*(_xlfn.TEXTAFTER(Q$2, "At ")=merged_belt_colours)*merged_months_at_rank),"")</f>
        <v/>
      </c>
      <c r="R3594" s="18" t="str" cm="1">
        <f t="array" ref="R3594">IF(LEN($A3594)&gt;0,SUMPRODUCT(($A3594=merged_names)*(_xlfn.TEXTAFTER(R$2, "At ")=merged_belt_colours)*merged_months_at_rank),"")</f>
        <v/>
      </c>
    </row>
    <row r="3595" spans="1:18" x14ac:dyDescent="0.25">
      <c r="A3595"/>
      <c r="B3595" s="15" t="str" cm="1">
        <f t="array" ref="B3595">IFERROR(IF(LEN(A3595)&gt;0, IF(SUMPRODUCT((Inactives[Key]=J3595)*(Inactives[Currently Inactive]))=1,"Inactive","Active"),""),"Active")</f>
        <v/>
      </c>
      <c r="C3595" s="16" t="str" cm="1">
        <f t="array" aca="1" ref="C3595" ca="1">IFERROR(_xlfn._xlws.FILTER(Inactives[Inactive On],(Inactives[Key]=J3595)*(Inactives[Currently Inactive]),""),"")</f>
        <v/>
      </c>
      <c r="D3595" s="16" t="str" cm="1">
        <f t="array" aca="1" ref="D3595" ca="1">IFERROR(INDEX(_xlfn.TEXTSPLIT(E3595," "),1),"")</f>
        <v/>
      </c>
      <c r="E3595" s="15" t="str" cm="1">
        <f t="array" aca="1" ref="E3595" ca="1">IFERROR(_xlfn._xlws.FILTER(merged_ranks,(merged_end_dates=DATE(9999,12,31))*(merged_names=A3595)),"")</f>
        <v/>
      </c>
      <c r="F3595" s="17" t="str">
        <f ca="1">_xlfn.XLOOKUP(J3595,Promotions[Promo Key],Promotions[Promo Date],"")</f>
        <v/>
      </c>
      <c r="G3595" s="18" t="str">
        <f t="shared" ca="1" si="235"/>
        <v/>
      </c>
      <c r="H3595" s="18" t="str">
        <f t="shared" ca="1" si="234"/>
        <v/>
      </c>
      <c r="I3595" s="17" t="str">
        <f>_xlfn.XLOOKUP(A3595,Students[Full Name],Students[Starting Rank],"")</f>
        <v/>
      </c>
      <c r="J3595" s="15" t="str">
        <f t="shared" ca="1" si="236"/>
        <v xml:space="preserve">: </v>
      </c>
      <c r="K3595" s="16" t="str">
        <f>_xlfn.XLOOKUP(A3595,Students[Full Name],Students[Start Date],"")</f>
        <v/>
      </c>
      <c r="L3595" s="18">
        <f t="shared" ca="1" si="237"/>
        <v>-1</v>
      </c>
      <c r="M3595" s="18" cm="1">
        <f t="array" aca="1" ref="M3595" ca="1">SUMPRODUCT(Inactives[Days Inactive]*(Inactives[Student]=A3595))/365</f>
        <v>0</v>
      </c>
      <c r="N3595" s="18" t="str" cm="1">
        <f t="array" ref="N3595">IF(LEN($A3595)&gt;0,SUMPRODUCT(($A3595=merged_names)*(_xlfn.TEXTAFTER(N$2, "At ")=merged_belt_colours)*merged_months_at_rank),"")</f>
        <v/>
      </c>
      <c r="O3595" s="18" t="str" cm="1">
        <f t="array" ref="O3595">IF(LEN($A3595)&gt;0,SUMPRODUCT(($A3595=merged_names)*(_xlfn.TEXTAFTER(O$2, "At ")=merged_belt_colours)*merged_months_at_rank),"")</f>
        <v/>
      </c>
      <c r="P3595" s="18" t="str" cm="1">
        <f t="array" ref="P3595">IF(LEN($A3595)&gt;0,SUMPRODUCT(($A3595=merged_names)*(_xlfn.TEXTAFTER(P$2, "At ")=merged_belt_colours)*merged_months_at_rank),"")</f>
        <v/>
      </c>
      <c r="Q3595" s="18" t="str" cm="1">
        <f t="array" ref="Q3595">IF(LEN($A3595)&gt;0,SUMPRODUCT(($A3595=merged_names)*(_xlfn.TEXTAFTER(Q$2, "At ")=merged_belt_colours)*merged_months_at_rank),"")</f>
        <v/>
      </c>
      <c r="R3595" s="18" t="str" cm="1">
        <f t="array" ref="R3595">IF(LEN($A3595)&gt;0,SUMPRODUCT(($A3595=merged_names)*(_xlfn.TEXTAFTER(R$2, "At ")=merged_belt_colours)*merged_months_at_rank),"")</f>
        <v/>
      </c>
    </row>
    <row r="3596" spans="1:18" x14ac:dyDescent="0.25">
      <c r="A3596"/>
      <c r="B3596" s="15" t="str" cm="1">
        <f t="array" ref="B3596">IFERROR(IF(LEN(A3596)&gt;0, IF(SUMPRODUCT((Inactives[Key]=J3596)*(Inactives[Currently Inactive]))=1,"Inactive","Active"),""),"Active")</f>
        <v/>
      </c>
      <c r="C3596" s="16" t="str" cm="1">
        <f t="array" aca="1" ref="C3596" ca="1">IFERROR(_xlfn._xlws.FILTER(Inactives[Inactive On],(Inactives[Key]=J3596)*(Inactives[Currently Inactive]),""),"")</f>
        <v/>
      </c>
      <c r="D3596" s="16" t="str" cm="1">
        <f t="array" aca="1" ref="D3596" ca="1">IFERROR(INDEX(_xlfn.TEXTSPLIT(E3596," "),1),"")</f>
        <v/>
      </c>
      <c r="E3596" s="15" t="str" cm="1">
        <f t="array" aca="1" ref="E3596" ca="1">IFERROR(_xlfn._xlws.FILTER(merged_ranks,(merged_end_dates=DATE(9999,12,31))*(merged_names=A3596)),"")</f>
        <v/>
      </c>
      <c r="F3596" s="17" t="str">
        <f ca="1">_xlfn.XLOOKUP(J3596,Promotions[Promo Key],Promotions[Promo Date],"")</f>
        <v/>
      </c>
      <c r="G3596" s="18" t="str">
        <f t="shared" ca="1" si="235"/>
        <v/>
      </c>
      <c r="H3596" s="18" t="str">
        <f t="shared" ca="1" si="234"/>
        <v/>
      </c>
      <c r="I3596" s="17" t="str">
        <f>_xlfn.XLOOKUP(A3596,Students[Full Name],Students[Starting Rank],"")</f>
        <v/>
      </c>
      <c r="J3596" s="15" t="str">
        <f t="shared" ca="1" si="236"/>
        <v xml:space="preserve">: </v>
      </c>
      <c r="K3596" s="16" t="str">
        <f>_xlfn.XLOOKUP(A3596,Students[Full Name],Students[Start Date],"")</f>
        <v/>
      </c>
      <c r="L3596" s="18">
        <f t="shared" ca="1" si="237"/>
        <v>-1</v>
      </c>
      <c r="M3596" s="18" cm="1">
        <f t="array" aca="1" ref="M3596" ca="1">SUMPRODUCT(Inactives[Days Inactive]*(Inactives[Student]=A3596))/365</f>
        <v>0</v>
      </c>
      <c r="N3596" s="18" t="str" cm="1">
        <f t="array" ref="N3596">IF(LEN($A3596)&gt;0,SUMPRODUCT(($A3596=merged_names)*(_xlfn.TEXTAFTER(N$2, "At ")=merged_belt_colours)*merged_months_at_rank),"")</f>
        <v/>
      </c>
      <c r="O3596" s="18" t="str" cm="1">
        <f t="array" ref="O3596">IF(LEN($A3596)&gt;0,SUMPRODUCT(($A3596=merged_names)*(_xlfn.TEXTAFTER(O$2, "At ")=merged_belt_colours)*merged_months_at_rank),"")</f>
        <v/>
      </c>
      <c r="P3596" s="18" t="str" cm="1">
        <f t="array" ref="P3596">IF(LEN($A3596)&gt;0,SUMPRODUCT(($A3596=merged_names)*(_xlfn.TEXTAFTER(P$2, "At ")=merged_belt_colours)*merged_months_at_rank),"")</f>
        <v/>
      </c>
      <c r="Q3596" s="18" t="str" cm="1">
        <f t="array" ref="Q3596">IF(LEN($A3596)&gt;0,SUMPRODUCT(($A3596=merged_names)*(_xlfn.TEXTAFTER(Q$2, "At ")=merged_belt_colours)*merged_months_at_rank),"")</f>
        <v/>
      </c>
      <c r="R3596" s="18" t="str" cm="1">
        <f t="array" ref="R3596">IF(LEN($A3596)&gt;0,SUMPRODUCT(($A3596=merged_names)*(_xlfn.TEXTAFTER(R$2, "At ")=merged_belt_colours)*merged_months_at_rank),"")</f>
        <v/>
      </c>
    </row>
    <row r="3597" spans="1:18" x14ac:dyDescent="0.25">
      <c r="A3597"/>
      <c r="B3597" s="15" t="str" cm="1">
        <f t="array" ref="B3597">IFERROR(IF(LEN(A3597)&gt;0, IF(SUMPRODUCT((Inactives[Key]=J3597)*(Inactives[Currently Inactive]))=1,"Inactive","Active"),""),"Active")</f>
        <v/>
      </c>
      <c r="C3597" s="16" t="str" cm="1">
        <f t="array" aca="1" ref="C3597" ca="1">IFERROR(_xlfn._xlws.FILTER(Inactives[Inactive On],(Inactives[Key]=J3597)*(Inactives[Currently Inactive]),""),"")</f>
        <v/>
      </c>
      <c r="D3597" s="16" t="str" cm="1">
        <f t="array" aca="1" ref="D3597" ca="1">IFERROR(INDEX(_xlfn.TEXTSPLIT(E3597," "),1),"")</f>
        <v/>
      </c>
      <c r="E3597" s="15" t="str" cm="1">
        <f t="array" aca="1" ref="E3597" ca="1">IFERROR(_xlfn._xlws.FILTER(merged_ranks,(merged_end_dates=DATE(9999,12,31))*(merged_names=A3597)),"")</f>
        <v/>
      </c>
      <c r="F3597" s="17" t="str">
        <f ca="1">_xlfn.XLOOKUP(J3597,Promotions[Promo Key],Promotions[Promo Date],"")</f>
        <v/>
      </c>
      <c r="G3597" s="18" t="str">
        <f t="shared" ca="1" si="235"/>
        <v/>
      </c>
      <c r="H3597" s="18" t="str">
        <f t="shared" ca="1" si="234"/>
        <v/>
      </c>
      <c r="I3597" s="17" t="str">
        <f>_xlfn.XLOOKUP(A3597,Students[Full Name],Students[Starting Rank],"")</f>
        <v/>
      </c>
      <c r="J3597" s="15" t="str">
        <f t="shared" ca="1" si="236"/>
        <v xml:space="preserve">: </v>
      </c>
      <c r="K3597" s="16" t="str">
        <f>_xlfn.XLOOKUP(A3597,Students[Full Name],Students[Start Date],"")</f>
        <v/>
      </c>
      <c r="L3597" s="18">
        <f t="shared" ca="1" si="237"/>
        <v>-1</v>
      </c>
      <c r="M3597" s="18" cm="1">
        <f t="array" aca="1" ref="M3597" ca="1">SUMPRODUCT(Inactives[Days Inactive]*(Inactives[Student]=A3597))/365</f>
        <v>0</v>
      </c>
      <c r="N3597" s="18" t="str" cm="1">
        <f t="array" ref="N3597">IF(LEN($A3597)&gt;0,SUMPRODUCT(($A3597=merged_names)*(_xlfn.TEXTAFTER(N$2, "At ")=merged_belt_colours)*merged_months_at_rank),"")</f>
        <v/>
      </c>
      <c r="O3597" s="18" t="str" cm="1">
        <f t="array" ref="O3597">IF(LEN($A3597)&gt;0,SUMPRODUCT(($A3597=merged_names)*(_xlfn.TEXTAFTER(O$2, "At ")=merged_belt_colours)*merged_months_at_rank),"")</f>
        <v/>
      </c>
      <c r="P3597" s="18" t="str" cm="1">
        <f t="array" ref="P3597">IF(LEN($A3597)&gt;0,SUMPRODUCT(($A3597=merged_names)*(_xlfn.TEXTAFTER(P$2, "At ")=merged_belt_colours)*merged_months_at_rank),"")</f>
        <v/>
      </c>
      <c r="Q3597" s="18" t="str" cm="1">
        <f t="array" ref="Q3597">IF(LEN($A3597)&gt;0,SUMPRODUCT(($A3597=merged_names)*(_xlfn.TEXTAFTER(Q$2, "At ")=merged_belt_colours)*merged_months_at_rank),"")</f>
        <v/>
      </c>
      <c r="R3597" s="18" t="str" cm="1">
        <f t="array" ref="R3597">IF(LEN($A3597)&gt;0,SUMPRODUCT(($A3597=merged_names)*(_xlfn.TEXTAFTER(R$2, "At ")=merged_belt_colours)*merged_months_at_rank),"")</f>
        <v/>
      </c>
    </row>
    <row r="3598" spans="1:18" x14ac:dyDescent="0.25">
      <c r="A3598"/>
      <c r="B3598" s="15" t="str" cm="1">
        <f t="array" ref="B3598">IFERROR(IF(LEN(A3598)&gt;0, IF(SUMPRODUCT((Inactives[Key]=J3598)*(Inactives[Currently Inactive]))=1,"Inactive","Active"),""),"Active")</f>
        <v/>
      </c>
      <c r="C3598" s="16" t="str" cm="1">
        <f t="array" aca="1" ref="C3598" ca="1">IFERROR(_xlfn._xlws.FILTER(Inactives[Inactive On],(Inactives[Key]=J3598)*(Inactives[Currently Inactive]),""),"")</f>
        <v/>
      </c>
      <c r="D3598" s="16" t="str" cm="1">
        <f t="array" aca="1" ref="D3598" ca="1">IFERROR(INDEX(_xlfn.TEXTSPLIT(E3598," "),1),"")</f>
        <v/>
      </c>
      <c r="E3598" s="15" t="str" cm="1">
        <f t="array" aca="1" ref="E3598" ca="1">IFERROR(_xlfn._xlws.FILTER(merged_ranks,(merged_end_dates=DATE(9999,12,31))*(merged_names=A3598)),"")</f>
        <v/>
      </c>
      <c r="F3598" s="17" t="str">
        <f ca="1">_xlfn.XLOOKUP(J3598,Promotions[Promo Key],Promotions[Promo Date],"")</f>
        <v/>
      </c>
      <c r="G3598" s="18" t="str">
        <f t="shared" ca="1" si="235"/>
        <v/>
      </c>
      <c r="H3598" s="18" t="str">
        <f t="shared" ca="1" si="234"/>
        <v/>
      </c>
      <c r="I3598" s="17" t="str">
        <f>_xlfn.XLOOKUP(A3598,Students[Full Name],Students[Starting Rank],"")</f>
        <v/>
      </c>
      <c r="J3598" s="15" t="str">
        <f t="shared" ca="1" si="236"/>
        <v xml:space="preserve">: </v>
      </c>
      <c r="K3598" s="16" t="str">
        <f>_xlfn.XLOOKUP(A3598,Students[Full Name],Students[Start Date],"")</f>
        <v/>
      </c>
      <c r="L3598" s="18">
        <f t="shared" ca="1" si="237"/>
        <v>-1</v>
      </c>
      <c r="M3598" s="18" cm="1">
        <f t="array" aca="1" ref="M3598" ca="1">SUMPRODUCT(Inactives[Days Inactive]*(Inactives[Student]=A3598))/365</f>
        <v>0</v>
      </c>
      <c r="N3598" s="18" t="str" cm="1">
        <f t="array" ref="N3598">IF(LEN($A3598)&gt;0,SUMPRODUCT(($A3598=merged_names)*(_xlfn.TEXTAFTER(N$2, "At ")=merged_belt_colours)*merged_months_at_rank),"")</f>
        <v/>
      </c>
      <c r="O3598" s="18" t="str" cm="1">
        <f t="array" ref="O3598">IF(LEN($A3598)&gt;0,SUMPRODUCT(($A3598=merged_names)*(_xlfn.TEXTAFTER(O$2, "At ")=merged_belt_colours)*merged_months_at_rank),"")</f>
        <v/>
      </c>
      <c r="P3598" s="18" t="str" cm="1">
        <f t="array" ref="P3598">IF(LEN($A3598)&gt;0,SUMPRODUCT(($A3598=merged_names)*(_xlfn.TEXTAFTER(P$2, "At ")=merged_belt_colours)*merged_months_at_rank),"")</f>
        <v/>
      </c>
      <c r="Q3598" s="18" t="str" cm="1">
        <f t="array" ref="Q3598">IF(LEN($A3598)&gt;0,SUMPRODUCT(($A3598=merged_names)*(_xlfn.TEXTAFTER(Q$2, "At ")=merged_belt_colours)*merged_months_at_rank),"")</f>
        <v/>
      </c>
      <c r="R3598" s="18" t="str" cm="1">
        <f t="array" ref="R3598">IF(LEN($A3598)&gt;0,SUMPRODUCT(($A3598=merged_names)*(_xlfn.TEXTAFTER(R$2, "At ")=merged_belt_colours)*merged_months_at_rank),"")</f>
        <v/>
      </c>
    </row>
    <row r="3599" spans="1:18" x14ac:dyDescent="0.25">
      <c r="A3599"/>
      <c r="B3599" s="15" t="str" cm="1">
        <f t="array" ref="B3599">IFERROR(IF(LEN(A3599)&gt;0, IF(SUMPRODUCT((Inactives[Key]=J3599)*(Inactives[Currently Inactive]))=1,"Inactive","Active"),""),"Active")</f>
        <v/>
      </c>
      <c r="C3599" s="16" t="str" cm="1">
        <f t="array" aca="1" ref="C3599" ca="1">IFERROR(_xlfn._xlws.FILTER(Inactives[Inactive On],(Inactives[Key]=J3599)*(Inactives[Currently Inactive]),""),"")</f>
        <v/>
      </c>
      <c r="D3599" s="16" t="str" cm="1">
        <f t="array" aca="1" ref="D3599" ca="1">IFERROR(INDEX(_xlfn.TEXTSPLIT(E3599," "),1),"")</f>
        <v/>
      </c>
      <c r="E3599" s="15" t="str" cm="1">
        <f t="array" aca="1" ref="E3599" ca="1">IFERROR(_xlfn._xlws.FILTER(merged_ranks,(merged_end_dates=DATE(9999,12,31))*(merged_names=A3599)),"")</f>
        <v/>
      </c>
      <c r="F3599" s="17" t="str">
        <f ca="1">_xlfn.XLOOKUP(J3599,Promotions[Promo Key],Promotions[Promo Date],"")</f>
        <v/>
      </c>
      <c r="G3599" s="18" t="str">
        <f t="shared" ca="1" si="235"/>
        <v/>
      </c>
      <c r="H3599" s="18" t="str">
        <f t="shared" ca="1" si="234"/>
        <v/>
      </c>
      <c r="I3599" s="17" t="str">
        <f>_xlfn.XLOOKUP(A3599,Students[Full Name],Students[Starting Rank],"")</f>
        <v/>
      </c>
      <c r="J3599" s="15" t="str">
        <f t="shared" ca="1" si="236"/>
        <v xml:space="preserve">: </v>
      </c>
      <c r="K3599" s="16" t="str">
        <f>_xlfn.XLOOKUP(A3599,Students[Full Name],Students[Start Date],"")</f>
        <v/>
      </c>
      <c r="L3599" s="18">
        <f t="shared" ca="1" si="237"/>
        <v>-1</v>
      </c>
      <c r="M3599" s="18" cm="1">
        <f t="array" aca="1" ref="M3599" ca="1">SUMPRODUCT(Inactives[Days Inactive]*(Inactives[Student]=A3599))/365</f>
        <v>0</v>
      </c>
      <c r="N3599" s="18" t="str" cm="1">
        <f t="array" ref="N3599">IF(LEN($A3599)&gt;0,SUMPRODUCT(($A3599=merged_names)*(_xlfn.TEXTAFTER(N$2, "At ")=merged_belt_colours)*merged_months_at_rank),"")</f>
        <v/>
      </c>
      <c r="O3599" s="18" t="str" cm="1">
        <f t="array" ref="O3599">IF(LEN($A3599)&gt;0,SUMPRODUCT(($A3599=merged_names)*(_xlfn.TEXTAFTER(O$2, "At ")=merged_belt_colours)*merged_months_at_rank),"")</f>
        <v/>
      </c>
      <c r="P3599" s="18" t="str" cm="1">
        <f t="array" ref="P3599">IF(LEN($A3599)&gt;0,SUMPRODUCT(($A3599=merged_names)*(_xlfn.TEXTAFTER(P$2, "At ")=merged_belt_colours)*merged_months_at_rank),"")</f>
        <v/>
      </c>
      <c r="Q3599" s="18" t="str" cm="1">
        <f t="array" ref="Q3599">IF(LEN($A3599)&gt;0,SUMPRODUCT(($A3599=merged_names)*(_xlfn.TEXTAFTER(Q$2, "At ")=merged_belt_colours)*merged_months_at_rank),"")</f>
        <v/>
      </c>
      <c r="R3599" s="18" t="str" cm="1">
        <f t="array" ref="R3599">IF(LEN($A3599)&gt;0,SUMPRODUCT(($A3599=merged_names)*(_xlfn.TEXTAFTER(R$2, "At ")=merged_belt_colours)*merged_months_at_rank),"")</f>
        <v/>
      </c>
    </row>
    <row r="3600" spans="1:18" x14ac:dyDescent="0.25">
      <c r="A3600"/>
      <c r="B3600" s="15" t="str" cm="1">
        <f t="array" ref="B3600">IFERROR(IF(LEN(A3600)&gt;0, IF(SUMPRODUCT((Inactives[Key]=J3600)*(Inactives[Currently Inactive]))=1,"Inactive","Active"),""),"Active")</f>
        <v/>
      </c>
      <c r="C3600" s="16" t="str" cm="1">
        <f t="array" aca="1" ref="C3600" ca="1">IFERROR(_xlfn._xlws.FILTER(Inactives[Inactive On],(Inactives[Key]=J3600)*(Inactives[Currently Inactive]),""),"")</f>
        <v/>
      </c>
      <c r="D3600" s="16" t="str" cm="1">
        <f t="array" aca="1" ref="D3600" ca="1">IFERROR(INDEX(_xlfn.TEXTSPLIT(E3600," "),1),"")</f>
        <v/>
      </c>
      <c r="E3600" s="15" t="str" cm="1">
        <f t="array" aca="1" ref="E3600" ca="1">IFERROR(_xlfn._xlws.FILTER(merged_ranks,(merged_end_dates=DATE(9999,12,31))*(merged_names=A3600)),"")</f>
        <v/>
      </c>
      <c r="F3600" s="17" t="str">
        <f ca="1">_xlfn.XLOOKUP(J3600,Promotions[Promo Key],Promotions[Promo Date],"")</f>
        <v/>
      </c>
      <c r="G3600" s="18" t="str">
        <f t="shared" ca="1" si="235"/>
        <v/>
      </c>
      <c r="H3600" s="18" t="str">
        <f t="shared" ca="1" si="234"/>
        <v/>
      </c>
      <c r="I3600" s="17" t="str">
        <f>_xlfn.XLOOKUP(A3600,Students[Full Name],Students[Starting Rank],"")</f>
        <v/>
      </c>
      <c r="J3600" s="15" t="str">
        <f t="shared" ca="1" si="236"/>
        <v xml:space="preserve">: </v>
      </c>
      <c r="K3600" s="16" t="str">
        <f>_xlfn.XLOOKUP(A3600,Students[Full Name],Students[Start Date],"")</f>
        <v/>
      </c>
      <c r="L3600" s="18">
        <f t="shared" ca="1" si="237"/>
        <v>-1</v>
      </c>
      <c r="M3600" s="18" cm="1">
        <f t="array" aca="1" ref="M3600" ca="1">SUMPRODUCT(Inactives[Days Inactive]*(Inactives[Student]=A3600))/365</f>
        <v>0</v>
      </c>
      <c r="N3600" s="18" t="str" cm="1">
        <f t="array" ref="N3600">IF(LEN($A3600)&gt;0,SUMPRODUCT(($A3600=merged_names)*(_xlfn.TEXTAFTER(N$2, "At ")=merged_belt_colours)*merged_months_at_rank),"")</f>
        <v/>
      </c>
      <c r="O3600" s="18" t="str" cm="1">
        <f t="array" ref="O3600">IF(LEN($A3600)&gt;0,SUMPRODUCT(($A3600=merged_names)*(_xlfn.TEXTAFTER(O$2, "At ")=merged_belt_colours)*merged_months_at_rank),"")</f>
        <v/>
      </c>
      <c r="P3600" s="18" t="str" cm="1">
        <f t="array" ref="P3600">IF(LEN($A3600)&gt;0,SUMPRODUCT(($A3600=merged_names)*(_xlfn.TEXTAFTER(P$2, "At ")=merged_belt_colours)*merged_months_at_rank),"")</f>
        <v/>
      </c>
      <c r="Q3600" s="18" t="str" cm="1">
        <f t="array" ref="Q3600">IF(LEN($A3600)&gt;0,SUMPRODUCT(($A3600=merged_names)*(_xlfn.TEXTAFTER(Q$2, "At ")=merged_belt_colours)*merged_months_at_rank),"")</f>
        <v/>
      </c>
      <c r="R3600" s="18" t="str" cm="1">
        <f t="array" ref="R3600">IF(LEN($A3600)&gt;0,SUMPRODUCT(($A3600=merged_names)*(_xlfn.TEXTAFTER(R$2, "At ")=merged_belt_colours)*merged_months_at_rank),"")</f>
        <v/>
      </c>
    </row>
    <row r="3601" spans="1:18" x14ac:dyDescent="0.25">
      <c r="A3601"/>
      <c r="B3601" s="15" t="str" cm="1">
        <f t="array" ref="B3601">IFERROR(IF(LEN(A3601)&gt;0, IF(SUMPRODUCT((Inactives[Key]=J3601)*(Inactives[Currently Inactive]))=1,"Inactive","Active"),""),"Active")</f>
        <v/>
      </c>
      <c r="C3601" s="16" t="str" cm="1">
        <f t="array" aca="1" ref="C3601" ca="1">IFERROR(_xlfn._xlws.FILTER(Inactives[Inactive On],(Inactives[Key]=J3601)*(Inactives[Currently Inactive]),""),"")</f>
        <v/>
      </c>
      <c r="D3601" s="16" t="str" cm="1">
        <f t="array" aca="1" ref="D3601" ca="1">IFERROR(INDEX(_xlfn.TEXTSPLIT(E3601," "),1),"")</f>
        <v/>
      </c>
      <c r="E3601" s="15" t="str" cm="1">
        <f t="array" aca="1" ref="E3601" ca="1">IFERROR(_xlfn._xlws.FILTER(merged_ranks,(merged_end_dates=DATE(9999,12,31))*(merged_names=A3601)),"")</f>
        <v/>
      </c>
      <c r="F3601" s="17" t="str">
        <f ca="1">_xlfn.XLOOKUP(J3601,Promotions[Promo Key],Promotions[Promo Date],"")</f>
        <v/>
      </c>
      <c r="G3601" s="18" t="str">
        <f t="shared" ca="1" si="235"/>
        <v/>
      </c>
      <c r="H3601" s="18" t="str">
        <f t="shared" ca="1" si="234"/>
        <v/>
      </c>
      <c r="I3601" s="17" t="str">
        <f>_xlfn.XLOOKUP(A3601,Students[Full Name],Students[Starting Rank],"")</f>
        <v/>
      </c>
      <c r="J3601" s="15" t="str">
        <f t="shared" ca="1" si="236"/>
        <v xml:space="preserve">: </v>
      </c>
      <c r="K3601" s="16" t="str">
        <f>_xlfn.XLOOKUP(A3601,Students[Full Name],Students[Start Date],"")</f>
        <v/>
      </c>
      <c r="L3601" s="18">
        <f t="shared" ca="1" si="237"/>
        <v>-1</v>
      </c>
      <c r="M3601" s="18" cm="1">
        <f t="array" aca="1" ref="M3601" ca="1">SUMPRODUCT(Inactives[Days Inactive]*(Inactives[Student]=A3601))/365</f>
        <v>0</v>
      </c>
      <c r="N3601" s="18" t="str" cm="1">
        <f t="array" ref="N3601">IF(LEN($A3601)&gt;0,SUMPRODUCT(($A3601=merged_names)*(_xlfn.TEXTAFTER(N$2, "At ")=merged_belt_colours)*merged_months_at_rank),"")</f>
        <v/>
      </c>
      <c r="O3601" s="18" t="str" cm="1">
        <f t="array" ref="O3601">IF(LEN($A3601)&gt;0,SUMPRODUCT(($A3601=merged_names)*(_xlfn.TEXTAFTER(O$2, "At ")=merged_belt_colours)*merged_months_at_rank),"")</f>
        <v/>
      </c>
      <c r="P3601" s="18" t="str" cm="1">
        <f t="array" ref="P3601">IF(LEN($A3601)&gt;0,SUMPRODUCT(($A3601=merged_names)*(_xlfn.TEXTAFTER(P$2, "At ")=merged_belt_colours)*merged_months_at_rank),"")</f>
        <v/>
      </c>
      <c r="Q3601" s="18" t="str" cm="1">
        <f t="array" ref="Q3601">IF(LEN($A3601)&gt;0,SUMPRODUCT(($A3601=merged_names)*(_xlfn.TEXTAFTER(Q$2, "At ")=merged_belt_colours)*merged_months_at_rank),"")</f>
        <v/>
      </c>
      <c r="R3601" s="18" t="str" cm="1">
        <f t="array" ref="R3601">IF(LEN($A3601)&gt;0,SUMPRODUCT(($A3601=merged_names)*(_xlfn.TEXTAFTER(R$2, "At ")=merged_belt_colours)*merged_months_at_rank),"")</f>
        <v/>
      </c>
    </row>
    <row r="3602" spans="1:18" x14ac:dyDescent="0.25">
      <c r="A3602"/>
      <c r="B3602" s="15" t="str" cm="1">
        <f t="array" ref="B3602">IFERROR(IF(LEN(A3602)&gt;0, IF(SUMPRODUCT((Inactives[Key]=J3602)*(Inactives[Currently Inactive]))=1,"Inactive","Active"),""),"Active")</f>
        <v/>
      </c>
      <c r="C3602" s="16" t="str" cm="1">
        <f t="array" aca="1" ref="C3602" ca="1">IFERROR(_xlfn._xlws.FILTER(Inactives[Inactive On],(Inactives[Key]=J3602)*(Inactives[Currently Inactive]),""),"")</f>
        <v/>
      </c>
      <c r="D3602" s="16" t="str" cm="1">
        <f t="array" aca="1" ref="D3602" ca="1">IFERROR(INDEX(_xlfn.TEXTSPLIT(E3602," "),1),"")</f>
        <v/>
      </c>
      <c r="E3602" s="15" t="str" cm="1">
        <f t="array" aca="1" ref="E3602" ca="1">IFERROR(_xlfn._xlws.FILTER(merged_ranks,(merged_end_dates=DATE(9999,12,31))*(merged_names=A3602)),"")</f>
        <v/>
      </c>
      <c r="F3602" s="17" t="str">
        <f ca="1">_xlfn.XLOOKUP(J3602,Promotions[Promo Key],Promotions[Promo Date],"")</f>
        <v/>
      </c>
      <c r="G3602" s="18" t="str">
        <f t="shared" ca="1" si="235"/>
        <v/>
      </c>
      <c r="H3602" s="18" t="str">
        <f t="shared" ca="1" si="234"/>
        <v/>
      </c>
      <c r="I3602" s="17" t="str">
        <f>_xlfn.XLOOKUP(A3602,Students[Full Name],Students[Starting Rank],"")</f>
        <v/>
      </c>
      <c r="J3602" s="15" t="str">
        <f t="shared" ca="1" si="236"/>
        <v xml:space="preserve">: </v>
      </c>
      <c r="K3602" s="16" t="str">
        <f>_xlfn.XLOOKUP(A3602,Students[Full Name],Students[Start Date],"")</f>
        <v/>
      </c>
      <c r="L3602" s="18">
        <f t="shared" ca="1" si="237"/>
        <v>-1</v>
      </c>
      <c r="M3602" s="18" cm="1">
        <f t="array" aca="1" ref="M3602" ca="1">SUMPRODUCT(Inactives[Days Inactive]*(Inactives[Student]=A3602))/365</f>
        <v>0</v>
      </c>
      <c r="N3602" s="18" t="str" cm="1">
        <f t="array" ref="N3602">IF(LEN($A3602)&gt;0,SUMPRODUCT(($A3602=merged_names)*(_xlfn.TEXTAFTER(N$2, "At ")=merged_belt_colours)*merged_months_at_rank),"")</f>
        <v/>
      </c>
      <c r="O3602" s="18" t="str" cm="1">
        <f t="array" ref="O3602">IF(LEN($A3602)&gt;0,SUMPRODUCT(($A3602=merged_names)*(_xlfn.TEXTAFTER(O$2, "At ")=merged_belt_colours)*merged_months_at_rank),"")</f>
        <v/>
      </c>
      <c r="P3602" s="18" t="str" cm="1">
        <f t="array" ref="P3602">IF(LEN($A3602)&gt;0,SUMPRODUCT(($A3602=merged_names)*(_xlfn.TEXTAFTER(P$2, "At ")=merged_belt_colours)*merged_months_at_rank),"")</f>
        <v/>
      </c>
      <c r="Q3602" s="18" t="str" cm="1">
        <f t="array" ref="Q3602">IF(LEN($A3602)&gt;0,SUMPRODUCT(($A3602=merged_names)*(_xlfn.TEXTAFTER(Q$2, "At ")=merged_belt_colours)*merged_months_at_rank),"")</f>
        <v/>
      </c>
      <c r="R3602" s="18" t="str" cm="1">
        <f t="array" ref="R3602">IF(LEN($A3602)&gt;0,SUMPRODUCT(($A3602=merged_names)*(_xlfn.TEXTAFTER(R$2, "At ")=merged_belt_colours)*merged_months_at_rank),"")</f>
        <v/>
      </c>
    </row>
    <row r="3603" spans="1:18" x14ac:dyDescent="0.25">
      <c r="A3603"/>
      <c r="B3603" s="15" t="str" cm="1">
        <f t="array" ref="B3603">IFERROR(IF(LEN(A3603)&gt;0, IF(SUMPRODUCT((Inactives[Key]=J3603)*(Inactives[Currently Inactive]))=1,"Inactive","Active"),""),"Active")</f>
        <v/>
      </c>
      <c r="C3603" s="16" t="str" cm="1">
        <f t="array" aca="1" ref="C3603" ca="1">IFERROR(_xlfn._xlws.FILTER(Inactives[Inactive On],(Inactives[Key]=J3603)*(Inactives[Currently Inactive]),""),"")</f>
        <v/>
      </c>
      <c r="D3603" s="16" t="str" cm="1">
        <f t="array" aca="1" ref="D3603" ca="1">IFERROR(INDEX(_xlfn.TEXTSPLIT(E3603," "),1),"")</f>
        <v/>
      </c>
      <c r="E3603" s="15" t="str" cm="1">
        <f t="array" aca="1" ref="E3603" ca="1">IFERROR(_xlfn._xlws.FILTER(merged_ranks,(merged_end_dates=DATE(9999,12,31))*(merged_names=A3603)),"")</f>
        <v/>
      </c>
      <c r="F3603" s="17" t="str">
        <f ca="1">_xlfn.XLOOKUP(J3603,Promotions[Promo Key],Promotions[Promo Date],"")</f>
        <v/>
      </c>
      <c r="G3603" s="18" t="str">
        <f t="shared" ca="1" si="235"/>
        <v/>
      </c>
      <c r="H3603" s="18" t="str">
        <f t="shared" ca="1" si="234"/>
        <v/>
      </c>
      <c r="I3603" s="17" t="str">
        <f>_xlfn.XLOOKUP(A3603,Students[Full Name],Students[Starting Rank],"")</f>
        <v/>
      </c>
      <c r="J3603" s="15" t="str">
        <f t="shared" ca="1" si="236"/>
        <v xml:space="preserve">: </v>
      </c>
      <c r="K3603" s="16" t="str">
        <f>_xlfn.XLOOKUP(A3603,Students[Full Name],Students[Start Date],"")</f>
        <v/>
      </c>
      <c r="L3603" s="18">
        <f t="shared" ca="1" si="237"/>
        <v>-1</v>
      </c>
      <c r="M3603" s="18" cm="1">
        <f t="array" aca="1" ref="M3603" ca="1">SUMPRODUCT(Inactives[Days Inactive]*(Inactives[Student]=A3603))/365</f>
        <v>0</v>
      </c>
      <c r="N3603" s="18" t="str" cm="1">
        <f t="array" ref="N3603">IF(LEN($A3603)&gt;0,SUMPRODUCT(($A3603=merged_names)*(_xlfn.TEXTAFTER(N$2, "At ")=merged_belt_colours)*merged_months_at_rank),"")</f>
        <v/>
      </c>
      <c r="O3603" s="18" t="str" cm="1">
        <f t="array" ref="O3603">IF(LEN($A3603)&gt;0,SUMPRODUCT(($A3603=merged_names)*(_xlfn.TEXTAFTER(O$2, "At ")=merged_belt_colours)*merged_months_at_rank),"")</f>
        <v/>
      </c>
      <c r="P3603" s="18" t="str" cm="1">
        <f t="array" ref="P3603">IF(LEN($A3603)&gt;0,SUMPRODUCT(($A3603=merged_names)*(_xlfn.TEXTAFTER(P$2, "At ")=merged_belt_colours)*merged_months_at_rank),"")</f>
        <v/>
      </c>
      <c r="Q3603" s="18" t="str" cm="1">
        <f t="array" ref="Q3603">IF(LEN($A3603)&gt;0,SUMPRODUCT(($A3603=merged_names)*(_xlfn.TEXTAFTER(Q$2, "At ")=merged_belt_colours)*merged_months_at_rank),"")</f>
        <v/>
      </c>
      <c r="R3603" s="18" t="str" cm="1">
        <f t="array" ref="R3603">IF(LEN($A3603)&gt;0,SUMPRODUCT(($A3603=merged_names)*(_xlfn.TEXTAFTER(R$2, "At ")=merged_belt_colours)*merged_months_at_rank),"")</f>
        <v/>
      </c>
    </row>
    <row r="3604" spans="1:18" x14ac:dyDescent="0.25">
      <c r="A3604"/>
      <c r="B3604" s="15" t="str" cm="1">
        <f t="array" ref="B3604">IFERROR(IF(LEN(A3604)&gt;0, IF(SUMPRODUCT((Inactives[Key]=J3604)*(Inactives[Currently Inactive]))=1,"Inactive","Active"),""),"Active")</f>
        <v/>
      </c>
      <c r="C3604" s="16" t="str" cm="1">
        <f t="array" aca="1" ref="C3604" ca="1">IFERROR(_xlfn._xlws.FILTER(Inactives[Inactive On],(Inactives[Key]=J3604)*(Inactives[Currently Inactive]),""),"")</f>
        <v/>
      </c>
      <c r="D3604" s="16" t="str" cm="1">
        <f t="array" aca="1" ref="D3604" ca="1">IFERROR(INDEX(_xlfn.TEXTSPLIT(E3604," "),1),"")</f>
        <v/>
      </c>
      <c r="E3604" s="15" t="str" cm="1">
        <f t="array" aca="1" ref="E3604" ca="1">IFERROR(_xlfn._xlws.FILTER(merged_ranks,(merged_end_dates=DATE(9999,12,31))*(merged_names=A3604)),"")</f>
        <v/>
      </c>
      <c r="F3604" s="17" t="str">
        <f ca="1">_xlfn.XLOOKUP(J3604,Promotions[Promo Key],Promotions[Promo Date],"")</f>
        <v/>
      </c>
      <c r="G3604" s="18" t="str">
        <f t="shared" ca="1" si="235"/>
        <v/>
      </c>
      <c r="H3604" s="18" t="str">
        <f t="shared" ca="1" si="234"/>
        <v/>
      </c>
      <c r="I3604" s="17" t="str">
        <f>_xlfn.XLOOKUP(A3604,Students[Full Name],Students[Starting Rank],"")</f>
        <v/>
      </c>
      <c r="J3604" s="15" t="str">
        <f t="shared" ca="1" si="236"/>
        <v xml:space="preserve">: </v>
      </c>
      <c r="K3604" s="16" t="str">
        <f>_xlfn.XLOOKUP(A3604,Students[Full Name],Students[Start Date],"")</f>
        <v/>
      </c>
      <c r="L3604" s="18">
        <f t="shared" ca="1" si="237"/>
        <v>-1</v>
      </c>
      <c r="M3604" s="18" cm="1">
        <f t="array" aca="1" ref="M3604" ca="1">SUMPRODUCT(Inactives[Days Inactive]*(Inactives[Student]=A3604))/365</f>
        <v>0</v>
      </c>
      <c r="N3604" s="18" t="str" cm="1">
        <f t="array" ref="N3604">IF(LEN($A3604)&gt;0,SUMPRODUCT(($A3604=merged_names)*(_xlfn.TEXTAFTER(N$2, "At ")=merged_belt_colours)*merged_months_at_rank),"")</f>
        <v/>
      </c>
      <c r="O3604" s="18" t="str" cm="1">
        <f t="array" ref="O3604">IF(LEN($A3604)&gt;0,SUMPRODUCT(($A3604=merged_names)*(_xlfn.TEXTAFTER(O$2, "At ")=merged_belt_colours)*merged_months_at_rank),"")</f>
        <v/>
      </c>
      <c r="P3604" s="18" t="str" cm="1">
        <f t="array" ref="P3604">IF(LEN($A3604)&gt;0,SUMPRODUCT(($A3604=merged_names)*(_xlfn.TEXTAFTER(P$2, "At ")=merged_belt_colours)*merged_months_at_rank),"")</f>
        <v/>
      </c>
      <c r="Q3604" s="18" t="str" cm="1">
        <f t="array" ref="Q3604">IF(LEN($A3604)&gt;0,SUMPRODUCT(($A3604=merged_names)*(_xlfn.TEXTAFTER(Q$2, "At ")=merged_belt_colours)*merged_months_at_rank),"")</f>
        <v/>
      </c>
      <c r="R3604" s="18" t="str" cm="1">
        <f t="array" ref="R3604">IF(LEN($A3604)&gt;0,SUMPRODUCT(($A3604=merged_names)*(_xlfn.TEXTAFTER(R$2, "At ")=merged_belt_colours)*merged_months_at_rank),"")</f>
        <v/>
      </c>
    </row>
    <row r="3605" spans="1:18" x14ac:dyDescent="0.25">
      <c r="A3605"/>
      <c r="B3605" s="15" t="str" cm="1">
        <f t="array" ref="B3605">IFERROR(IF(LEN(A3605)&gt;0, IF(SUMPRODUCT((Inactives[Key]=J3605)*(Inactives[Currently Inactive]))=1,"Inactive","Active"),""),"Active")</f>
        <v/>
      </c>
      <c r="C3605" s="16" t="str" cm="1">
        <f t="array" aca="1" ref="C3605" ca="1">IFERROR(_xlfn._xlws.FILTER(Inactives[Inactive On],(Inactives[Key]=J3605)*(Inactives[Currently Inactive]),""),"")</f>
        <v/>
      </c>
      <c r="D3605" s="16" t="str" cm="1">
        <f t="array" aca="1" ref="D3605" ca="1">IFERROR(INDEX(_xlfn.TEXTSPLIT(E3605," "),1),"")</f>
        <v/>
      </c>
      <c r="E3605" s="15" t="str" cm="1">
        <f t="array" aca="1" ref="E3605" ca="1">IFERROR(_xlfn._xlws.FILTER(merged_ranks,(merged_end_dates=DATE(9999,12,31))*(merged_names=A3605)),"")</f>
        <v/>
      </c>
      <c r="F3605" s="17" t="str">
        <f ca="1">_xlfn.XLOOKUP(J3605,Promotions[Promo Key],Promotions[Promo Date],"")</f>
        <v/>
      </c>
      <c r="G3605" s="18" t="str">
        <f t="shared" ca="1" si="235"/>
        <v/>
      </c>
      <c r="H3605" s="18" t="str">
        <f t="shared" ca="1" si="234"/>
        <v/>
      </c>
      <c r="I3605" s="17" t="str">
        <f>_xlfn.XLOOKUP(A3605,Students[Full Name],Students[Starting Rank],"")</f>
        <v/>
      </c>
      <c r="J3605" s="15" t="str">
        <f t="shared" ca="1" si="236"/>
        <v xml:space="preserve">: </v>
      </c>
      <c r="K3605" s="16" t="str">
        <f>_xlfn.XLOOKUP(A3605,Students[Full Name],Students[Start Date],"")</f>
        <v/>
      </c>
      <c r="L3605" s="18">
        <f t="shared" ca="1" si="237"/>
        <v>-1</v>
      </c>
      <c r="M3605" s="18" cm="1">
        <f t="array" aca="1" ref="M3605" ca="1">SUMPRODUCT(Inactives[Days Inactive]*(Inactives[Student]=A3605))/365</f>
        <v>0</v>
      </c>
      <c r="N3605" s="18" t="str" cm="1">
        <f t="array" ref="N3605">IF(LEN($A3605)&gt;0,SUMPRODUCT(($A3605=merged_names)*(_xlfn.TEXTAFTER(N$2, "At ")=merged_belt_colours)*merged_months_at_rank),"")</f>
        <v/>
      </c>
      <c r="O3605" s="18" t="str" cm="1">
        <f t="array" ref="O3605">IF(LEN($A3605)&gt;0,SUMPRODUCT(($A3605=merged_names)*(_xlfn.TEXTAFTER(O$2, "At ")=merged_belt_colours)*merged_months_at_rank),"")</f>
        <v/>
      </c>
      <c r="P3605" s="18" t="str" cm="1">
        <f t="array" ref="P3605">IF(LEN($A3605)&gt;0,SUMPRODUCT(($A3605=merged_names)*(_xlfn.TEXTAFTER(P$2, "At ")=merged_belt_colours)*merged_months_at_rank),"")</f>
        <v/>
      </c>
      <c r="Q3605" s="18" t="str" cm="1">
        <f t="array" ref="Q3605">IF(LEN($A3605)&gt;0,SUMPRODUCT(($A3605=merged_names)*(_xlfn.TEXTAFTER(Q$2, "At ")=merged_belt_colours)*merged_months_at_rank),"")</f>
        <v/>
      </c>
      <c r="R3605" s="18" t="str" cm="1">
        <f t="array" ref="R3605">IF(LEN($A3605)&gt;0,SUMPRODUCT(($A3605=merged_names)*(_xlfn.TEXTAFTER(R$2, "At ")=merged_belt_colours)*merged_months_at_rank),"")</f>
        <v/>
      </c>
    </row>
    <row r="3606" spans="1:18" x14ac:dyDescent="0.25">
      <c r="A3606"/>
      <c r="B3606" s="15" t="str" cm="1">
        <f t="array" ref="B3606">IFERROR(IF(LEN(A3606)&gt;0, IF(SUMPRODUCT((Inactives[Key]=J3606)*(Inactives[Currently Inactive]))=1,"Inactive","Active"),""),"Active")</f>
        <v/>
      </c>
      <c r="C3606" s="16" t="str" cm="1">
        <f t="array" aca="1" ref="C3606" ca="1">IFERROR(_xlfn._xlws.FILTER(Inactives[Inactive On],(Inactives[Key]=J3606)*(Inactives[Currently Inactive]),""),"")</f>
        <v/>
      </c>
      <c r="D3606" s="16" t="str" cm="1">
        <f t="array" aca="1" ref="D3606" ca="1">IFERROR(INDEX(_xlfn.TEXTSPLIT(E3606," "),1),"")</f>
        <v/>
      </c>
      <c r="E3606" s="15" t="str" cm="1">
        <f t="array" aca="1" ref="E3606" ca="1">IFERROR(_xlfn._xlws.FILTER(merged_ranks,(merged_end_dates=DATE(9999,12,31))*(merged_names=A3606)),"")</f>
        <v/>
      </c>
      <c r="F3606" s="17" t="str">
        <f ca="1">_xlfn.XLOOKUP(J3606,Promotions[Promo Key],Promotions[Promo Date],"")</f>
        <v/>
      </c>
      <c r="G3606" s="18" t="str">
        <f t="shared" ca="1" si="235"/>
        <v/>
      </c>
      <c r="H3606" s="18" t="str">
        <f t="shared" ca="1" si="234"/>
        <v/>
      </c>
      <c r="I3606" s="17" t="str">
        <f>_xlfn.XLOOKUP(A3606,Students[Full Name],Students[Starting Rank],"")</f>
        <v/>
      </c>
      <c r="J3606" s="15" t="str">
        <f t="shared" ca="1" si="236"/>
        <v xml:space="preserve">: </v>
      </c>
      <c r="K3606" s="16" t="str">
        <f>_xlfn.XLOOKUP(A3606,Students[Full Name],Students[Start Date],"")</f>
        <v/>
      </c>
      <c r="L3606" s="18">
        <f t="shared" ca="1" si="237"/>
        <v>-1</v>
      </c>
      <c r="M3606" s="18" cm="1">
        <f t="array" aca="1" ref="M3606" ca="1">SUMPRODUCT(Inactives[Days Inactive]*(Inactives[Student]=A3606))/365</f>
        <v>0</v>
      </c>
      <c r="N3606" s="18" t="str" cm="1">
        <f t="array" ref="N3606">IF(LEN($A3606)&gt;0,SUMPRODUCT(($A3606=merged_names)*(_xlfn.TEXTAFTER(N$2, "At ")=merged_belt_colours)*merged_months_at_rank),"")</f>
        <v/>
      </c>
      <c r="O3606" s="18" t="str" cm="1">
        <f t="array" ref="O3606">IF(LEN($A3606)&gt;0,SUMPRODUCT(($A3606=merged_names)*(_xlfn.TEXTAFTER(O$2, "At ")=merged_belt_colours)*merged_months_at_rank),"")</f>
        <v/>
      </c>
      <c r="P3606" s="18" t="str" cm="1">
        <f t="array" ref="P3606">IF(LEN($A3606)&gt;0,SUMPRODUCT(($A3606=merged_names)*(_xlfn.TEXTAFTER(P$2, "At ")=merged_belt_colours)*merged_months_at_rank),"")</f>
        <v/>
      </c>
      <c r="Q3606" s="18" t="str" cm="1">
        <f t="array" ref="Q3606">IF(LEN($A3606)&gt;0,SUMPRODUCT(($A3606=merged_names)*(_xlfn.TEXTAFTER(Q$2, "At ")=merged_belt_colours)*merged_months_at_rank),"")</f>
        <v/>
      </c>
      <c r="R3606" s="18" t="str" cm="1">
        <f t="array" ref="R3606">IF(LEN($A3606)&gt;0,SUMPRODUCT(($A3606=merged_names)*(_xlfn.TEXTAFTER(R$2, "At ")=merged_belt_colours)*merged_months_at_rank),"")</f>
        <v/>
      </c>
    </row>
    <row r="3607" spans="1:18" x14ac:dyDescent="0.25">
      <c r="A3607"/>
      <c r="B3607" s="15" t="str" cm="1">
        <f t="array" ref="B3607">IFERROR(IF(LEN(A3607)&gt;0, IF(SUMPRODUCT((Inactives[Key]=J3607)*(Inactives[Currently Inactive]))=1,"Inactive","Active"),""),"Active")</f>
        <v/>
      </c>
      <c r="C3607" s="16" t="str" cm="1">
        <f t="array" aca="1" ref="C3607" ca="1">IFERROR(_xlfn._xlws.FILTER(Inactives[Inactive On],(Inactives[Key]=J3607)*(Inactives[Currently Inactive]),""),"")</f>
        <v/>
      </c>
      <c r="D3607" s="16" t="str" cm="1">
        <f t="array" aca="1" ref="D3607" ca="1">IFERROR(INDEX(_xlfn.TEXTSPLIT(E3607," "),1),"")</f>
        <v/>
      </c>
      <c r="E3607" s="15" t="str" cm="1">
        <f t="array" aca="1" ref="E3607" ca="1">IFERROR(_xlfn._xlws.FILTER(merged_ranks,(merged_end_dates=DATE(9999,12,31))*(merged_names=A3607)),"")</f>
        <v/>
      </c>
      <c r="F3607" s="17" t="str">
        <f ca="1">_xlfn.XLOOKUP(J3607,Promotions[Promo Key],Promotions[Promo Date],"")</f>
        <v/>
      </c>
      <c r="G3607" s="18" t="str">
        <f t="shared" ca="1" si="235"/>
        <v/>
      </c>
      <c r="H3607" s="18" t="str">
        <f t="shared" ca="1" si="234"/>
        <v/>
      </c>
      <c r="I3607" s="17" t="str">
        <f>_xlfn.XLOOKUP(A3607,Students[Full Name],Students[Starting Rank],"")</f>
        <v/>
      </c>
      <c r="J3607" s="15" t="str">
        <f t="shared" ca="1" si="236"/>
        <v xml:space="preserve">: </v>
      </c>
      <c r="K3607" s="16" t="str">
        <f>_xlfn.XLOOKUP(A3607,Students[Full Name],Students[Start Date],"")</f>
        <v/>
      </c>
      <c r="L3607" s="18">
        <f t="shared" ca="1" si="237"/>
        <v>-1</v>
      </c>
      <c r="M3607" s="18" cm="1">
        <f t="array" aca="1" ref="M3607" ca="1">SUMPRODUCT(Inactives[Days Inactive]*(Inactives[Student]=A3607))/365</f>
        <v>0</v>
      </c>
      <c r="N3607" s="18" t="str" cm="1">
        <f t="array" ref="N3607">IF(LEN($A3607)&gt;0,SUMPRODUCT(($A3607=merged_names)*(_xlfn.TEXTAFTER(N$2, "At ")=merged_belt_colours)*merged_months_at_rank),"")</f>
        <v/>
      </c>
      <c r="O3607" s="18" t="str" cm="1">
        <f t="array" ref="O3607">IF(LEN($A3607)&gt;0,SUMPRODUCT(($A3607=merged_names)*(_xlfn.TEXTAFTER(O$2, "At ")=merged_belt_colours)*merged_months_at_rank),"")</f>
        <v/>
      </c>
      <c r="P3607" s="18" t="str" cm="1">
        <f t="array" ref="P3607">IF(LEN($A3607)&gt;0,SUMPRODUCT(($A3607=merged_names)*(_xlfn.TEXTAFTER(P$2, "At ")=merged_belt_colours)*merged_months_at_rank),"")</f>
        <v/>
      </c>
      <c r="Q3607" s="18" t="str" cm="1">
        <f t="array" ref="Q3607">IF(LEN($A3607)&gt;0,SUMPRODUCT(($A3607=merged_names)*(_xlfn.TEXTAFTER(Q$2, "At ")=merged_belt_colours)*merged_months_at_rank),"")</f>
        <v/>
      </c>
      <c r="R3607" s="18" t="str" cm="1">
        <f t="array" ref="R3607">IF(LEN($A3607)&gt;0,SUMPRODUCT(($A3607=merged_names)*(_xlfn.TEXTAFTER(R$2, "At ")=merged_belt_colours)*merged_months_at_rank),"")</f>
        <v/>
      </c>
    </row>
    <row r="3608" spans="1:18" x14ac:dyDescent="0.25">
      <c r="A3608"/>
      <c r="B3608" s="15" t="str" cm="1">
        <f t="array" ref="B3608">IFERROR(IF(LEN(A3608)&gt;0, IF(SUMPRODUCT((Inactives[Key]=J3608)*(Inactives[Currently Inactive]))=1,"Inactive","Active"),""),"Active")</f>
        <v/>
      </c>
      <c r="C3608" s="16" t="str" cm="1">
        <f t="array" aca="1" ref="C3608" ca="1">IFERROR(_xlfn._xlws.FILTER(Inactives[Inactive On],(Inactives[Key]=J3608)*(Inactives[Currently Inactive]),""),"")</f>
        <v/>
      </c>
      <c r="D3608" s="16" t="str" cm="1">
        <f t="array" aca="1" ref="D3608" ca="1">IFERROR(INDEX(_xlfn.TEXTSPLIT(E3608," "),1),"")</f>
        <v/>
      </c>
      <c r="E3608" s="15" t="str" cm="1">
        <f t="array" aca="1" ref="E3608" ca="1">IFERROR(_xlfn._xlws.FILTER(merged_ranks,(merged_end_dates=DATE(9999,12,31))*(merged_names=A3608)),"")</f>
        <v/>
      </c>
      <c r="F3608" s="17" t="str">
        <f ca="1">_xlfn.XLOOKUP(J3608,Promotions[Promo Key],Promotions[Promo Date],"")</f>
        <v/>
      </c>
      <c r="G3608" s="18" t="str">
        <f t="shared" ca="1" si="235"/>
        <v/>
      </c>
      <c r="H3608" s="18" t="str">
        <f t="shared" ref="H3608:H3671" ca="1" si="238">IFERROR((TODAY()-K3608)/365-M3608,"")</f>
        <v/>
      </c>
      <c r="I3608" s="17" t="str">
        <f>_xlfn.XLOOKUP(A3608,Students[Full Name],Students[Starting Rank],"")</f>
        <v/>
      </c>
      <c r="J3608" s="15" t="str">
        <f t="shared" ca="1" si="236"/>
        <v xml:space="preserve">: </v>
      </c>
      <c r="K3608" s="16" t="str">
        <f>_xlfn.XLOOKUP(A3608,Students[Full Name],Students[Start Date],"")</f>
        <v/>
      </c>
      <c r="L3608" s="18">
        <f t="shared" ca="1" si="237"/>
        <v>-1</v>
      </c>
      <c r="M3608" s="18" cm="1">
        <f t="array" aca="1" ref="M3608" ca="1">SUMPRODUCT(Inactives[Days Inactive]*(Inactives[Student]=A3608))/365</f>
        <v>0</v>
      </c>
      <c r="N3608" s="18" t="str" cm="1">
        <f t="array" ref="N3608">IF(LEN($A3608)&gt;0,SUMPRODUCT(($A3608=merged_names)*(_xlfn.TEXTAFTER(N$2, "At ")=merged_belt_colours)*merged_months_at_rank),"")</f>
        <v/>
      </c>
      <c r="O3608" s="18" t="str" cm="1">
        <f t="array" ref="O3608">IF(LEN($A3608)&gt;0,SUMPRODUCT(($A3608=merged_names)*(_xlfn.TEXTAFTER(O$2, "At ")=merged_belt_colours)*merged_months_at_rank),"")</f>
        <v/>
      </c>
      <c r="P3608" s="18" t="str" cm="1">
        <f t="array" ref="P3608">IF(LEN($A3608)&gt;0,SUMPRODUCT(($A3608=merged_names)*(_xlfn.TEXTAFTER(P$2, "At ")=merged_belt_colours)*merged_months_at_rank),"")</f>
        <v/>
      </c>
      <c r="Q3608" s="18" t="str" cm="1">
        <f t="array" ref="Q3608">IF(LEN($A3608)&gt;0,SUMPRODUCT(($A3608=merged_names)*(_xlfn.TEXTAFTER(Q$2, "At ")=merged_belt_colours)*merged_months_at_rank),"")</f>
        <v/>
      </c>
      <c r="R3608" s="18" t="str" cm="1">
        <f t="array" ref="R3608">IF(LEN($A3608)&gt;0,SUMPRODUCT(($A3608=merged_names)*(_xlfn.TEXTAFTER(R$2, "At ")=merged_belt_colours)*merged_months_at_rank),"")</f>
        <v/>
      </c>
    </row>
    <row r="3609" spans="1:18" x14ac:dyDescent="0.25">
      <c r="A3609"/>
      <c r="B3609" s="15" t="str" cm="1">
        <f t="array" ref="B3609">IFERROR(IF(LEN(A3609)&gt;0, IF(SUMPRODUCT((Inactives[Key]=J3609)*(Inactives[Currently Inactive]))=1,"Inactive","Active"),""),"Active")</f>
        <v/>
      </c>
      <c r="C3609" s="16" t="str" cm="1">
        <f t="array" aca="1" ref="C3609" ca="1">IFERROR(_xlfn._xlws.FILTER(Inactives[Inactive On],(Inactives[Key]=J3609)*(Inactives[Currently Inactive]),""),"")</f>
        <v/>
      </c>
      <c r="D3609" s="16" t="str" cm="1">
        <f t="array" aca="1" ref="D3609" ca="1">IFERROR(INDEX(_xlfn.TEXTSPLIT(E3609," "),1),"")</f>
        <v/>
      </c>
      <c r="E3609" s="15" t="str" cm="1">
        <f t="array" aca="1" ref="E3609" ca="1">IFERROR(_xlfn._xlws.FILTER(merged_ranks,(merged_end_dates=DATE(9999,12,31))*(merged_names=A3609)),"")</f>
        <v/>
      </c>
      <c r="F3609" s="17" t="str">
        <f ca="1">_xlfn.XLOOKUP(J3609,Promotions[Promo Key],Promotions[Promo Date],"")</f>
        <v/>
      </c>
      <c r="G3609" s="18" t="str">
        <f t="shared" ca="1" si="235"/>
        <v/>
      </c>
      <c r="H3609" s="18" t="str">
        <f t="shared" ca="1" si="238"/>
        <v/>
      </c>
      <c r="I3609" s="17" t="str">
        <f>_xlfn.XLOOKUP(A3609,Students[Full Name],Students[Starting Rank],"")</f>
        <v/>
      </c>
      <c r="J3609" s="15" t="str">
        <f t="shared" ca="1" si="236"/>
        <v xml:space="preserve">: </v>
      </c>
      <c r="K3609" s="16" t="str">
        <f>_xlfn.XLOOKUP(A3609,Students[Full Name],Students[Start Date],"")</f>
        <v/>
      </c>
      <c r="L3609" s="18">
        <f t="shared" ca="1" si="237"/>
        <v>-1</v>
      </c>
      <c r="M3609" s="18" cm="1">
        <f t="array" aca="1" ref="M3609" ca="1">SUMPRODUCT(Inactives[Days Inactive]*(Inactives[Student]=A3609))/365</f>
        <v>0</v>
      </c>
      <c r="N3609" s="18" t="str" cm="1">
        <f t="array" ref="N3609">IF(LEN($A3609)&gt;0,SUMPRODUCT(($A3609=merged_names)*(_xlfn.TEXTAFTER(N$2, "At ")=merged_belt_colours)*merged_months_at_rank),"")</f>
        <v/>
      </c>
      <c r="O3609" s="18" t="str" cm="1">
        <f t="array" ref="O3609">IF(LEN($A3609)&gt;0,SUMPRODUCT(($A3609=merged_names)*(_xlfn.TEXTAFTER(O$2, "At ")=merged_belt_colours)*merged_months_at_rank),"")</f>
        <v/>
      </c>
      <c r="P3609" s="18" t="str" cm="1">
        <f t="array" ref="P3609">IF(LEN($A3609)&gt;0,SUMPRODUCT(($A3609=merged_names)*(_xlfn.TEXTAFTER(P$2, "At ")=merged_belt_colours)*merged_months_at_rank),"")</f>
        <v/>
      </c>
      <c r="Q3609" s="18" t="str" cm="1">
        <f t="array" ref="Q3609">IF(LEN($A3609)&gt;0,SUMPRODUCT(($A3609=merged_names)*(_xlfn.TEXTAFTER(Q$2, "At ")=merged_belt_colours)*merged_months_at_rank),"")</f>
        <v/>
      </c>
      <c r="R3609" s="18" t="str" cm="1">
        <f t="array" ref="R3609">IF(LEN($A3609)&gt;0,SUMPRODUCT(($A3609=merged_names)*(_xlfn.TEXTAFTER(R$2, "At ")=merged_belt_colours)*merged_months_at_rank),"")</f>
        <v/>
      </c>
    </row>
    <row r="3610" spans="1:18" x14ac:dyDescent="0.25">
      <c r="A3610"/>
      <c r="B3610" s="15" t="str" cm="1">
        <f t="array" ref="B3610">IFERROR(IF(LEN(A3610)&gt;0, IF(SUMPRODUCT((Inactives[Key]=J3610)*(Inactives[Currently Inactive]))=1,"Inactive","Active"),""),"Active")</f>
        <v/>
      </c>
      <c r="C3610" s="16" t="str" cm="1">
        <f t="array" aca="1" ref="C3610" ca="1">IFERROR(_xlfn._xlws.FILTER(Inactives[Inactive On],(Inactives[Key]=J3610)*(Inactives[Currently Inactive]),""),"")</f>
        <v/>
      </c>
      <c r="D3610" s="16" t="str" cm="1">
        <f t="array" aca="1" ref="D3610" ca="1">IFERROR(INDEX(_xlfn.TEXTSPLIT(E3610," "),1),"")</f>
        <v/>
      </c>
      <c r="E3610" s="15" t="str" cm="1">
        <f t="array" aca="1" ref="E3610" ca="1">IFERROR(_xlfn._xlws.FILTER(merged_ranks,(merged_end_dates=DATE(9999,12,31))*(merged_names=A3610)),"")</f>
        <v/>
      </c>
      <c r="F3610" s="17" t="str">
        <f ca="1">_xlfn.XLOOKUP(J3610,Promotions[Promo Key],Promotions[Promo Date],"")</f>
        <v/>
      </c>
      <c r="G3610" s="18" t="str">
        <f t="shared" ca="1" si="235"/>
        <v/>
      </c>
      <c r="H3610" s="18" t="str">
        <f t="shared" ca="1" si="238"/>
        <v/>
      </c>
      <c r="I3610" s="17" t="str">
        <f>_xlfn.XLOOKUP(A3610,Students[Full Name],Students[Starting Rank],"")</f>
        <v/>
      </c>
      <c r="J3610" s="15" t="str">
        <f t="shared" ca="1" si="236"/>
        <v xml:space="preserve">: </v>
      </c>
      <c r="K3610" s="16" t="str">
        <f>_xlfn.XLOOKUP(A3610,Students[Full Name],Students[Start Date],"")</f>
        <v/>
      </c>
      <c r="L3610" s="18">
        <f t="shared" ca="1" si="237"/>
        <v>-1</v>
      </c>
      <c r="M3610" s="18" cm="1">
        <f t="array" aca="1" ref="M3610" ca="1">SUMPRODUCT(Inactives[Days Inactive]*(Inactives[Student]=A3610))/365</f>
        <v>0</v>
      </c>
      <c r="N3610" s="18" t="str" cm="1">
        <f t="array" ref="N3610">IF(LEN($A3610)&gt;0,SUMPRODUCT(($A3610=merged_names)*(_xlfn.TEXTAFTER(N$2, "At ")=merged_belt_colours)*merged_months_at_rank),"")</f>
        <v/>
      </c>
      <c r="O3610" s="18" t="str" cm="1">
        <f t="array" ref="O3610">IF(LEN($A3610)&gt;0,SUMPRODUCT(($A3610=merged_names)*(_xlfn.TEXTAFTER(O$2, "At ")=merged_belt_colours)*merged_months_at_rank),"")</f>
        <v/>
      </c>
      <c r="P3610" s="18" t="str" cm="1">
        <f t="array" ref="P3610">IF(LEN($A3610)&gt;0,SUMPRODUCT(($A3610=merged_names)*(_xlfn.TEXTAFTER(P$2, "At ")=merged_belt_colours)*merged_months_at_rank),"")</f>
        <v/>
      </c>
      <c r="Q3610" s="18" t="str" cm="1">
        <f t="array" ref="Q3610">IF(LEN($A3610)&gt;0,SUMPRODUCT(($A3610=merged_names)*(_xlfn.TEXTAFTER(Q$2, "At ")=merged_belt_colours)*merged_months_at_rank),"")</f>
        <v/>
      </c>
      <c r="R3610" s="18" t="str" cm="1">
        <f t="array" ref="R3610">IF(LEN($A3610)&gt;0,SUMPRODUCT(($A3610=merged_names)*(_xlfn.TEXTAFTER(R$2, "At ")=merged_belt_colours)*merged_months_at_rank),"")</f>
        <v/>
      </c>
    </row>
    <row r="3611" spans="1:18" x14ac:dyDescent="0.25">
      <c r="A3611"/>
      <c r="B3611" s="15" t="str" cm="1">
        <f t="array" ref="B3611">IFERROR(IF(LEN(A3611)&gt;0, IF(SUMPRODUCT((Inactives[Key]=J3611)*(Inactives[Currently Inactive]))=1,"Inactive","Active"),""),"Active")</f>
        <v/>
      </c>
      <c r="C3611" s="16" t="str" cm="1">
        <f t="array" aca="1" ref="C3611" ca="1">IFERROR(_xlfn._xlws.FILTER(Inactives[Inactive On],(Inactives[Key]=J3611)*(Inactives[Currently Inactive]),""),"")</f>
        <v/>
      </c>
      <c r="D3611" s="16" t="str" cm="1">
        <f t="array" aca="1" ref="D3611" ca="1">IFERROR(INDEX(_xlfn.TEXTSPLIT(E3611," "),1),"")</f>
        <v/>
      </c>
      <c r="E3611" s="15" t="str" cm="1">
        <f t="array" aca="1" ref="E3611" ca="1">IFERROR(_xlfn._xlws.FILTER(merged_ranks,(merged_end_dates=DATE(9999,12,31))*(merged_names=A3611)),"")</f>
        <v/>
      </c>
      <c r="F3611" s="17" t="str">
        <f ca="1">_xlfn.XLOOKUP(J3611,Promotions[Promo Key],Promotions[Promo Date],"")</f>
        <v/>
      </c>
      <c r="G3611" s="18" t="str">
        <f t="shared" ca="1" si="235"/>
        <v/>
      </c>
      <c r="H3611" s="18" t="str">
        <f t="shared" ca="1" si="238"/>
        <v/>
      </c>
      <c r="I3611" s="17" t="str">
        <f>_xlfn.XLOOKUP(A3611,Students[Full Name],Students[Starting Rank],"")</f>
        <v/>
      </c>
      <c r="J3611" s="15" t="str">
        <f t="shared" ca="1" si="236"/>
        <v xml:space="preserve">: </v>
      </c>
      <c r="K3611" s="16" t="str">
        <f>_xlfn.XLOOKUP(A3611,Students[Full Name],Students[Start Date],"")</f>
        <v/>
      </c>
      <c r="L3611" s="18">
        <f t="shared" ca="1" si="237"/>
        <v>-1</v>
      </c>
      <c r="M3611" s="18" cm="1">
        <f t="array" aca="1" ref="M3611" ca="1">SUMPRODUCT(Inactives[Days Inactive]*(Inactives[Student]=A3611))/365</f>
        <v>0</v>
      </c>
      <c r="N3611" s="18" t="str" cm="1">
        <f t="array" ref="N3611">IF(LEN($A3611)&gt;0,SUMPRODUCT(($A3611=merged_names)*(_xlfn.TEXTAFTER(N$2, "At ")=merged_belt_colours)*merged_months_at_rank),"")</f>
        <v/>
      </c>
      <c r="O3611" s="18" t="str" cm="1">
        <f t="array" ref="O3611">IF(LEN($A3611)&gt;0,SUMPRODUCT(($A3611=merged_names)*(_xlfn.TEXTAFTER(O$2, "At ")=merged_belt_colours)*merged_months_at_rank),"")</f>
        <v/>
      </c>
      <c r="P3611" s="18" t="str" cm="1">
        <f t="array" ref="P3611">IF(LEN($A3611)&gt;0,SUMPRODUCT(($A3611=merged_names)*(_xlfn.TEXTAFTER(P$2, "At ")=merged_belt_colours)*merged_months_at_rank),"")</f>
        <v/>
      </c>
      <c r="Q3611" s="18" t="str" cm="1">
        <f t="array" ref="Q3611">IF(LEN($A3611)&gt;0,SUMPRODUCT(($A3611=merged_names)*(_xlfn.TEXTAFTER(Q$2, "At ")=merged_belt_colours)*merged_months_at_rank),"")</f>
        <v/>
      </c>
      <c r="R3611" s="18" t="str" cm="1">
        <f t="array" ref="R3611">IF(LEN($A3611)&gt;0,SUMPRODUCT(($A3611=merged_names)*(_xlfn.TEXTAFTER(R$2, "At ")=merged_belt_colours)*merged_months_at_rank),"")</f>
        <v/>
      </c>
    </row>
    <row r="3612" spans="1:18" x14ac:dyDescent="0.25">
      <c r="A3612"/>
      <c r="B3612" s="15" t="str" cm="1">
        <f t="array" ref="B3612">IFERROR(IF(LEN(A3612)&gt;0, IF(SUMPRODUCT((Inactives[Key]=J3612)*(Inactives[Currently Inactive]))=1,"Inactive","Active"),""),"Active")</f>
        <v/>
      </c>
      <c r="C3612" s="16" t="str" cm="1">
        <f t="array" aca="1" ref="C3612" ca="1">IFERROR(_xlfn._xlws.FILTER(Inactives[Inactive On],(Inactives[Key]=J3612)*(Inactives[Currently Inactive]),""),"")</f>
        <v/>
      </c>
      <c r="D3612" s="16" t="str" cm="1">
        <f t="array" aca="1" ref="D3612" ca="1">IFERROR(INDEX(_xlfn.TEXTSPLIT(E3612," "),1),"")</f>
        <v/>
      </c>
      <c r="E3612" s="15" t="str" cm="1">
        <f t="array" aca="1" ref="E3612" ca="1">IFERROR(_xlfn._xlws.FILTER(merged_ranks,(merged_end_dates=DATE(9999,12,31))*(merged_names=A3612)),"")</f>
        <v/>
      </c>
      <c r="F3612" s="17" t="str">
        <f ca="1">_xlfn.XLOOKUP(J3612,Promotions[Promo Key],Promotions[Promo Date],"")</f>
        <v/>
      </c>
      <c r="G3612" s="18" t="str">
        <f t="shared" ref="G3612:G3675" ca="1" si="239">IFERROR((TODAY()-F3612)/30.5, "")</f>
        <v/>
      </c>
      <c r="H3612" s="18" t="str">
        <f t="shared" ca="1" si="238"/>
        <v/>
      </c>
      <c r="I3612" s="17" t="str">
        <f>_xlfn.XLOOKUP(A3612,Students[Full Name],Students[Starting Rank],"")</f>
        <v/>
      </c>
      <c r="J3612" s="15" t="str">
        <f t="shared" ref="J3612:J3675" ca="1" si="240">A3612&amp;": "&amp;E3612</f>
        <v xml:space="preserve">: </v>
      </c>
      <c r="K3612" s="16" t="str">
        <f>_xlfn.XLOOKUP(A3612,Students[Full Name],Students[Start Date],"")</f>
        <v/>
      </c>
      <c r="L3612" s="18">
        <f t="shared" ref="L3612:L3675" ca="1" si="241">IF(LEN(C3612)&gt;0,(TODAY()-C3612)/30.5,-1)</f>
        <v>-1</v>
      </c>
      <c r="M3612" s="18" cm="1">
        <f t="array" aca="1" ref="M3612" ca="1">SUMPRODUCT(Inactives[Days Inactive]*(Inactives[Student]=A3612))/365</f>
        <v>0</v>
      </c>
      <c r="N3612" s="18" t="str" cm="1">
        <f t="array" ref="N3612">IF(LEN($A3612)&gt;0,SUMPRODUCT(($A3612=merged_names)*(_xlfn.TEXTAFTER(N$2, "At ")=merged_belt_colours)*merged_months_at_rank),"")</f>
        <v/>
      </c>
      <c r="O3612" s="18" t="str" cm="1">
        <f t="array" ref="O3612">IF(LEN($A3612)&gt;0,SUMPRODUCT(($A3612=merged_names)*(_xlfn.TEXTAFTER(O$2, "At ")=merged_belt_colours)*merged_months_at_rank),"")</f>
        <v/>
      </c>
      <c r="P3612" s="18" t="str" cm="1">
        <f t="array" ref="P3612">IF(LEN($A3612)&gt;0,SUMPRODUCT(($A3612=merged_names)*(_xlfn.TEXTAFTER(P$2, "At ")=merged_belt_colours)*merged_months_at_rank),"")</f>
        <v/>
      </c>
      <c r="Q3612" s="18" t="str" cm="1">
        <f t="array" ref="Q3612">IF(LEN($A3612)&gt;0,SUMPRODUCT(($A3612=merged_names)*(_xlfn.TEXTAFTER(Q$2, "At ")=merged_belt_colours)*merged_months_at_rank),"")</f>
        <v/>
      </c>
      <c r="R3612" s="18" t="str" cm="1">
        <f t="array" ref="R3612">IF(LEN($A3612)&gt;0,SUMPRODUCT(($A3612=merged_names)*(_xlfn.TEXTAFTER(R$2, "At ")=merged_belt_colours)*merged_months_at_rank),"")</f>
        <v/>
      </c>
    </row>
    <row r="3613" spans="1:18" x14ac:dyDescent="0.25">
      <c r="A3613"/>
      <c r="B3613" s="15" t="str" cm="1">
        <f t="array" ref="B3613">IFERROR(IF(LEN(A3613)&gt;0, IF(SUMPRODUCT((Inactives[Key]=J3613)*(Inactives[Currently Inactive]))=1,"Inactive","Active"),""),"Active")</f>
        <v/>
      </c>
      <c r="C3613" s="16" t="str" cm="1">
        <f t="array" aca="1" ref="C3613" ca="1">IFERROR(_xlfn._xlws.FILTER(Inactives[Inactive On],(Inactives[Key]=J3613)*(Inactives[Currently Inactive]),""),"")</f>
        <v/>
      </c>
      <c r="D3613" s="16" t="str" cm="1">
        <f t="array" aca="1" ref="D3613" ca="1">IFERROR(INDEX(_xlfn.TEXTSPLIT(E3613," "),1),"")</f>
        <v/>
      </c>
      <c r="E3613" s="15" t="str" cm="1">
        <f t="array" aca="1" ref="E3613" ca="1">IFERROR(_xlfn._xlws.FILTER(merged_ranks,(merged_end_dates=DATE(9999,12,31))*(merged_names=A3613)),"")</f>
        <v/>
      </c>
      <c r="F3613" s="17" t="str">
        <f ca="1">_xlfn.XLOOKUP(J3613,Promotions[Promo Key],Promotions[Promo Date],"")</f>
        <v/>
      </c>
      <c r="G3613" s="18" t="str">
        <f t="shared" ca="1" si="239"/>
        <v/>
      </c>
      <c r="H3613" s="18" t="str">
        <f t="shared" ca="1" si="238"/>
        <v/>
      </c>
      <c r="I3613" s="17" t="str">
        <f>_xlfn.XLOOKUP(A3613,Students[Full Name],Students[Starting Rank],"")</f>
        <v/>
      </c>
      <c r="J3613" s="15" t="str">
        <f t="shared" ca="1" si="240"/>
        <v xml:space="preserve">: </v>
      </c>
      <c r="K3613" s="16" t="str">
        <f>_xlfn.XLOOKUP(A3613,Students[Full Name],Students[Start Date],"")</f>
        <v/>
      </c>
      <c r="L3613" s="18">
        <f t="shared" ca="1" si="241"/>
        <v>-1</v>
      </c>
      <c r="M3613" s="18" cm="1">
        <f t="array" aca="1" ref="M3613" ca="1">SUMPRODUCT(Inactives[Days Inactive]*(Inactives[Student]=A3613))/365</f>
        <v>0</v>
      </c>
      <c r="N3613" s="18" t="str" cm="1">
        <f t="array" ref="N3613">IF(LEN($A3613)&gt;0,SUMPRODUCT(($A3613=merged_names)*(_xlfn.TEXTAFTER(N$2, "At ")=merged_belt_colours)*merged_months_at_rank),"")</f>
        <v/>
      </c>
      <c r="O3613" s="18" t="str" cm="1">
        <f t="array" ref="O3613">IF(LEN($A3613)&gt;0,SUMPRODUCT(($A3613=merged_names)*(_xlfn.TEXTAFTER(O$2, "At ")=merged_belt_colours)*merged_months_at_rank),"")</f>
        <v/>
      </c>
      <c r="P3613" s="18" t="str" cm="1">
        <f t="array" ref="P3613">IF(LEN($A3613)&gt;0,SUMPRODUCT(($A3613=merged_names)*(_xlfn.TEXTAFTER(P$2, "At ")=merged_belt_colours)*merged_months_at_rank),"")</f>
        <v/>
      </c>
      <c r="Q3613" s="18" t="str" cm="1">
        <f t="array" ref="Q3613">IF(LEN($A3613)&gt;0,SUMPRODUCT(($A3613=merged_names)*(_xlfn.TEXTAFTER(Q$2, "At ")=merged_belt_colours)*merged_months_at_rank),"")</f>
        <v/>
      </c>
      <c r="R3613" s="18" t="str" cm="1">
        <f t="array" ref="R3613">IF(LEN($A3613)&gt;0,SUMPRODUCT(($A3613=merged_names)*(_xlfn.TEXTAFTER(R$2, "At ")=merged_belt_colours)*merged_months_at_rank),"")</f>
        <v/>
      </c>
    </row>
    <row r="3614" spans="1:18" x14ac:dyDescent="0.25">
      <c r="A3614"/>
      <c r="B3614" s="15" t="str" cm="1">
        <f t="array" ref="B3614">IFERROR(IF(LEN(A3614)&gt;0, IF(SUMPRODUCT((Inactives[Key]=J3614)*(Inactives[Currently Inactive]))=1,"Inactive","Active"),""),"Active")</f>
        <v/>
      </c>
      <c r="C3614" s="16" t="str" cm="1">
        <f t="array" aca="1" ref="C3614" ca="1">IFERROR(_xlfn._xlws.FILTER(Inactives[Inactive On],(Inactives[Key]=J3614)*(Inactives[Currently Inactive]),""),"")</f>
        <v/>
      </c>
      <c r="D3614" s="16" t="str" cm="1">
        <f t="array" aca="1" ref="D3614" ca="1">IFERROR(INDEX(_xlfn.TEXTSPLIT(E3614," "),1),"")</f>
        <v/>
      </c>
      <c r="E3614" s="15" t="str" cm="1">
        <f t="array" aca="1" ref="E3614" ca="1">IFERROR(_xlfn._xlws.FILTER(merged_ranks,(merged_end_dates=DATE(9999,12,31))*(merged_names=A3614)),"")</f>
        <v/>
      </c>
      <c r="F3614" s="17" t="str">
        <f ca="1">_xlfn.XLOOKUP(J3614,Promotions[Promo Key],Promotions[Promo Date],"")</f>
        <v/>
      </c>
      <c r="G3614" s="18" t="str">
        <f t="shared" ca="1" si="239"/>
        <v/>
      </c>
      <c r="H3614" s="18" t="str">
        <f t="shared" ca="1" si="238"/>
        <v/>
      </c>
      <c r="I3614" s="17" t="str">
        <f>_xlfn.XLOOKUP(A3614,Students[Full Name],Students[Starting Rank],"")</f>
        <v/>
      </c>
      <c r="J3614" s="15" t="str">
        <f t="shared" ca="1" si="240"/>
        <v xml:space="preserve">: </v>
      </c>
      <c r="K3614" s="16" t="str">
        <f>_xlfn.XLOOKUP(A3614,Students[Full Name],Students[Start Date],"")</f>
        <v/>
      </c>
      <c r="L3614" s="18">
        <f t="shared" ca="1" si="241"/>
        <v>-1</v>
      </c>
      <c r="M3614" s="18" cm="1">
        <f t="array" aca="1" ref="M3614" ca="1">SUMPRODUCT(Inactives[Days Inactive]*(Inactives[Student]=A3614))/365</f>
        <v>0</v>
      </c>
      <c r="N3614" s="18" t="str" cm="1">
        <f t="array" ref="N3614">IF(LEN($A3614)&gt;0,SUMPRODUCT(($A3614=merged_names)*(_xlfn.TEXTAFTER(N$2, "At ")=merged_belt_colours)*merged_months_at_rank),"")</f>
        <v/>
      </c>
      <c r="O3614" s="18" t="str" cm="1">
        <f t="array" ref="O3614">IF(LEN($A3614)&gt;0,SUMPRODUCT(($A3614=merged_names)*(_xlfn.TEXTAFTER(O$2, "At ")=merged_belt_colours)*merged_months_at_rank),"")</f>
        <v/>
      </c>
      <c r="P3614" s="18" t="str" cm="1">
        <f t="array" ref="P3614">IF(LEN($A3614)&gt;0,SUMPRODUCT(($A3614=merged_names)*(_xlfn.TEXTAFTER(P$2, "At ")=merged_belt_colours)*merged_months_at_rank),"")</f>
        <v/>
      </c>
      <c r="Q3614" s="18" t="str" cm="1">
        <f t="array" ref="Q3614">IF(LEN($A3614)&gt;0,SUMPRODUCT(($A3614=merged_names)*(_xlfn.TEXTAFTER(Q$2, "At ")=merged_belt_colours)*merged_months_at_rank),"")</f>
        <v/>
      </c>
      <c r="R3614" s="18" t="str" cm="1">
        <f t="array" ref="R3614">IF(LEN($A3614)&gt;0,SUMPRODUCT(($A3614=merged_names)*(_xlfn.TEXTAFTER(R$2, "At ")=merged_belt_colours)*merged_months_at_rank),"")</f>
        <v/>
      </c>
    </row>
    <row r="3615" spans="1:18" x14ac:dyDescent="0.25">
      <c r="A3615"/>
      <c r="B3615" s="15" t="str" cm="1">
        <f t="array" ref="B3615">IFERROR(IF(LEN(A3615)&gt;0, IF(SUMPRODUCT((Inactives[Key]=J3615)*(Inactives[Currently Inactive]))=1,"Inactive","Active"),""),"Active")</f>
        <v/>
      </c>
      <c r="C3615" s="16" t="str" cm="1">
        <f t="array" aca="1" ref="C3615" ca="1">IFERROR(_xlfn._xlws.FILTER(Inactives[Inactive On],(Inactives[Key]=J3615)*(Inactives[Currently Inactive]),""),"")</f>
        <v/>
      </c>
      <c r="D3615" s="16" t="str" cm="1">
        <f t="array" aca="1" ref="D3615" ca="1">IFERROR(INDEX(_xlfn.TEXTSPLIT(E3615," "),1),"")</f>
        <v/>
      </c>
      <c r="E3615" s="15" t="str" cm="1">
        <f t="array" aca="1" ref="E3615" ca="1">IFERROR(_xlfn._xlws.FILTER(merged_ranks,(merged_end_dates=DATE(9999,12,31))*(merged_names=A3615)),"")</f>
        <v/>
      </c>
      <c r="F3615" s="17" t="str">
        <f ca="1">_xlfn.XLOOKUP(J3615,Promotions[Promo Key],Promotions[Promo Date],"")</f>
        <v/>
      </c>
      <c r="G3615" s="18" t="str">
        <f t="shared" ca="1" si="239"/>
        <v/>
      </c>
      <c r="H3615" s="18" t="str">
        <f t="shared" ca="1" si="238"/>
        <v/>
      </c>
      <c r="I3615" s="17" t="str">
        <f>_xlfn.XLOOKUP(A3615,Students[Full Name],Students[Starting Rank],"")</f>
        <v/>
      </c>
      <c r="J3615" s="15" t="str">
        <f t="shared" ca="1" si="240"/>
        <v xml:space="preserve">: </v>
      </c>
      <c r="K3615" s="16" t="str">
        <f>_xlfn.XLOOKUP(A3615,Students[Full Name],Students[Start Date],"")</f>
        <v/>
      </c>
      <c r="L3615" s="18">
        <f t="shared" ca="1" si="241"/>
        <v>-1</v>
      </c>
      <c r="M3615" s="18" cm="1">
        <f t="array" aca="1" ref="M3615" ca="1">SUMPRODUCT(Inactives[Days Inactive]*(Inactives[Student]=A3615))/365</f>
        <v>0</v>
      </c>
      <c r="N3615" s="18" t="str" cm="1">
        <f t="array" ref="N3615">IF(LEN($A3615)&gt;0,SUMPRODUCT(($A3615=merged_names)*(_xlfn.TEXTAFTER(N$2, "At ")=merged_belt_colours)*merged_months_at_rank),"")</f>
        <v/>
      </c>
      <c r="O3615" s="18" t="str" cm="1">
        <f t="array" ref="O3615">IF(LEN($A3615)&gt;0,SUMPRODUCT(($A3615=merged_names)*(_xlfn.TEXTAFTER(O$2, "At ")=merged_belt_colours)*merged_months_at_rank),"")</f>
        <v/>
      </c>
      <c r="P3615" s="18" t="str" cm="1">
        <f t="array" ref="P3615">IF(LEN($A3615)&gt;0,SUMPRODUCT(($A3615=merged_names)*(_xlfn.TEXTAFTER(P$2, "At ")=merged_belt_colours)*merged_months_at_rank),"")</f>
        <v/>
      </c>
      <c r="Q3615" s="18" t="str" cm="1">
        <f t="array" ref="Q3615">IF(LEN($A3615)&gt;0,SUMPRODUCT(($A3615=merged_names)*(_xlfn.TEXTAFTER(Q$2, "At ")=merged_belt_colours)*merged_months_at_rank),"")</f>
        <v/>
      </c>
      <c r="R3615" s="18" t="str" cm="1">
        <f t="array" ref="R3615">IF(LEN($A3615)&gt;0,SUMPRODUCT(($A3615=merged_names)*(_xlfn.TEXTAFTER(R$2, "At ")=merged_belt_colours)*merged_months_at_rank),"")</f>
        <v/>
      </c>
    </row>
    <row r="3616" spans="1:18" x14ac:dyDescent="0.25">
      <c r="A3616"/>
      <c r="B3616" s="15" t="str" cm="1">
        <f t="array" ref="B3616">IFERROR(IF(LEN(A3616)&gt;0, IF(SUMPRODUCT((Inactives[Key]=J3616)*(Inactives[Currently Inactive]))=1,"Inactive","Active"),""),"Active")</f>
        <v/>
      </c>
      <c r="C3616" s="16" t="str" cm="1">
        <f t="array" aca="1" ref="C3616" ca="1">IFERROR(_xlfn._xlws.FILTER(Inactives[Inactive On],(Inactives[Key]=J3616)*(Inactives[Currently Inactive]),""),"")</f>
        <v/>
      </c>
      <c r="D3616" s="16" t="str" cm="1">
        <f t="array" aca="1" ref="D3616" ca="1">IFERROR(INDEX(_xlfn.TEXTSPLIT(E3616," "),1),"")</f>
        <v/>
      </c>
      <c r="E3616" s="15" t="str" cm="1">
        <f t="array" aca="1" ref="E3616" ca="1">IFERROR(_xlfn._xlws.FILTER(merged_ranks,(merged_end_dates=DATE(9999,12,31))*(merged_names=A3616)),"")</f>
        <v/>
      </c>
      <c r="F3616" s="17" t="str">
        <f ca="1">_xlfn.XLOOKUP(J3616,Promotions[Promo Key],Promotions[Promo Date],"")</f>
        <v/>
      </c>
      <c r="G3616" s="18" t="str">
        <f t="shared" ca="1" si="239"/>
        <v/>
      </c>
      <c r="H3616" s="18" t="str">
        <f t="shared" ca="1" si="238"/>
        <v/>
      </c>
      <c r="I3616" s="17" t="str">
        <f>_xlfn.XLOOKUP(A3616,Students[Full Name],Students[Starting Rank],"")</f>
        <v/>
      </c>
      <c r="J3616" s="15" t="str">
        <f t="shared" ca="1" si="240"/>
        <v xml:space="preserve">: </v>
      </c>
      <c r="K3616" s="16" t="str">
        <f>_xlfn.XLOOKUP(A3616,Students[Full Name],Students[Start Date],"")</f>
        <v/>
      </c>
      <c r="L3616" s="18">
        <f t="shared" ca="1" si="241"/>
        <v>-1</v>
      </c>
      <c r="M3616" s="18" cm="1">
        <f t="array" aca="1" ref="M3616" ca="1">SUMPRODUCT(Inactives[Days Inactive]*(Inactives[Student]=A3616))/365</f>
        <v>0</v>
      </c>
      <c r="N3616" s="18" t="str" cm="1">
        <f t="array" ref="N3616">IF(LEN($A3616)&gt;0,SUMPRODUCT(($A3616=merged_names)*(_xlfn.TEXTAFTER(N$2, "At ")=merged_belt_colours)*merged_months_at_rank),"")</f>
        <v/>
      </c>
      <c r="O3616" s="18" t="str" cm="1">
        <f t="array" ref="O3616">IF(LEN($A3616)&gt;0,SUMPRODUCT(($A3616=merged_names)*(_xlfn.TEXTAFTER(O$2, "At ")=merged_belt_colours)*merged_months_at_rank),"")</f>
        <v/>
      </c>
      <c r="P3616" s="18" t="str" cm="1">
        <f t="array" ref="P3616">IF(LEN($A3616)&gt;0,SUMPRODUCT(($A3616=merged_names)*(_xlfn.TEXTAFTER(P$2, "At ")=merged_belt_colours)*merged_months_at_rank),"")</f>
        <v/>
      </c>
      <c r="Q3616" s="18" t="str" cm="1">
        <f t="array" ref="Q3616">IF(LEN($A3616)&gt;0,SUMPRODUCT(($A3616=merged_names)*(_xlfn.TEXTAFTER(Q$2, "At ")=merged_belt_colours)*merged_months_at_rank),"")</f>
        <v/>
      </c>
      <c r="R3616" s="18" t="str" cm="1">
        <f t="array" ref="R3616">IF(LEN($A3616)&gt;0,SUMPRODUCT(($A3616=merged_names)*(_xlfn.TEXTAFTER(R$2, "At ")=merged_belt_colours)*merged_months_at_rank),"")</f>
        <v/>
      </c>
    </row>
    <row r="3617" spans="1:18" x14ac:dyDescent="0.25">
      <c r="A3617"/>
      <c r="B3617" s="15" t="str" cm="1">
        <f t="array" ref="B3617">IFERROR(IF(LEN(A3617)&gt;0, IF(SUMPRODUCT((Inactives[Key]=J3617)*(Inactives[Currently Inactive]))=1,"Inactive","Active"),""),"Active")</f>
        <v/>
      </c>
      <c r="C3617" s="16" t="str" cm="1">
        <f t="array" aca="1" ref="C3617" ca="1">IFERROR(_xlfn._xlws.FILTER(Inactives[Inactive On],(Inactives[Key]=J3617)*(Inactives[Currently Inactive]),""),"")</f>
        <v/>
      </c>
      <c r="D3617" s="16" t="str" cm="1">
        <f t="array" aca="1" ref="D3617" ca="1">IFERROR(INDEX(_xlfn.TEXTSPLIT(E3617," "),1),"")</f>
        <v/>
      </c>
      <c r="E3617" s="15" t="str" cm="1">
        <f t="array" aca="1" ref="E3617" ca="1">IFERROR(_xlfn._xlws.FILTER(merged_ranks,(merged_end_dates=DATE(9999,12,31))*(merged_names=A3617)),"")</f>
        <v/>
      </c>
      <c r="F3617" s="17" t="str">
        <f ca="1">_xlfn.XLOOKUP(J3617,Promotions[Promo Key],Promotions[Promo Date],"")</f>
        <v/>
      </c>
      <c r="G3617" s="18" t="str">
        <f t="shared" ca="1" si="239"/>
        <v/>
      </c>
      <c r="H3617" s="18" t="str">
        <f t="shared" ca="1" si="238"/>
        <v/>
      </c>
      <c r="I3617" s="17" t="str">
        <f>_xlfn.XLOOKUP(A3617,Students[Full Name],Students[Starting Rank],"")</f>
        <v/>
      </c>
      <c r="J3617" s="15" t="str">
        <f t="shared" ca="1" si="240"/>
        <v xml:space="preserve">: </v>
      </c>
      <c r="K3617" s="16" t="str">
        <f>_xlfn.XLOOKUP(A3617,Students[Full Name],Students[Start Date],"")</f>
        <v/>
      </c>
      <c r="L3617" s="18">
        <f t="shared" ca="1" si="241"/>
        <v>-1</v>
      </c>
      <c r="M3617" s="18" cm="1">
        <f t="array" aca="1" ref="M3617" ca="1">SUMPRODUCT(Inactives[Days Inactive]*(Inactives[Student]=A3617))/365</f>
        <v>0</v>
      </c>
      <c r="N3617" s="18" t="str" cm="1">
        <f t="array" ref="N3617">IF(LEN($A3617)&gt;0,SUMPRODUCT(($A3617=merged_names)*(_xlfn.TEXTAFTER(N$2, "At ")=merged_belt_colours)*merged_months_at_rank),"")</f>
        <v/>
      </c>
      <c r="O3617" s="18" t="str" cm="1">
        <f t="array" ref="O3617">IF(LEN($A3617)&gt;0,SUMPRODUCT(($A3617=merged_names)*(_xlfn.TEXTAFTER(O$2, "At ")=merged_belt_colours)*merged_months_at_rank),"")</f>
        <v/>
      </c>
      <c r="P3617" s="18" t="str" cm="1">
        <f t="array" ref="P3617">IF(LEN($A3617)&gt;0,SUMPRODUCT(($A3617=merged_names)*(_xlfn.TEXTAFTER(P$2, "At ")=merged_belt_colours)*merged_months_at_rank),"")</f>
        <v/>
      </c>
      <c r="Q3617" s="18" t="str" cm="1">
        <f t="array" ref="Q3617">IF(LEN($A3617)&gt;0,SUMPRODUCT(($A3617=merged_names)*(_xlfn.TEXTAFTER(Q$2, "At ")=merged_belt_colours)*merged_months_at_rank),"")</f>
        <v/>
      </c>
      <c r="R3617" s="18" t="str" cm="1">
        <f t="array" ref="R3617">IF(LEN($A3617)&gt;0,SUMPRODUCT(($A3617=merged_names)*(_xlfn.TEXTAFTER(R$2, "At ")=merged_belt_colours)*merged_months_at_rank),"")</f>
        <v/>
      </c>
    </row>
    <row r="3618" spans="1:18" x14ac:dyDescent="0.25">
      <c r="A3618"/>
      <c r="B3618" s="15" t="str" cm="1">
        <f t="array" ref="B3618">IFERROR(IF(LEN(A3618)&gt;0, IF(SUMPRODUCT((Inactives[Key]=J3618)*(Inactives[Currently Inactive]))=1,"Inactive","Active"),""),"Active")</f>
        <v/>
      </c>
      <c r="C3618" s="16" t="str" cm="1">
        <f t="array" aca="1" ref="C3618" ca="1">IFERROR(_xlfn._xlws.FILTER(Inactives[Inactive On],(Inactives[Key]=J3618)*(Inactives[Currently Inactive]),""),"")</f>
        <v/>
      </c>
      <c r="D3618" s="16" t="str" cm="1">
        <f t="array" aca="1" ref="D3618" ca="1">IFERROR(INDEX(_xlfn.TEXTSPLIT(E3618," "),1),"")</f>
        <v/>
      </c>
      <c r="E3618" s="15" t="str" cm="1">
        <f t="array" aca="1" ref="E3618" ca="1">IFERROR(_xlfn._xlws.FILTER(merged_ranks,(merged_end_dates=DATE(9999,12,31))*(merged_names=A3618)),"")</f>
        <v/>
      </c>
      <c r="F3618" s="17" t="str">
        <f ca="1">_xlfn.XLOOKUP(J3618,Promotions[Promo Key],Promotions[Promo Date],"")</f>
        <v/>
      </c>
      <c r="G3618" s="18" t="str">
        <f t="shared" ca="1" si="239"/>
        <v/>
      </c>
      <c r="H3618" s="18" t="str">
        <f t="shared" ca="1" si="238"/>
        <v/>
      </c>
      <c r="I3618" s="17" t="str">
        <f>_xlfn.XLOOKUP(A3618,Students[Full Name],Students[Starting Rank],"")</f>
        <v/>
      </c>
      <c r="J3618" s="15" t="str">
        <f t="shared" ca="1" si="240"/>
        <v xml:space="preserve">: </v>
      </c>
      <c r="K3618" s="16" t="str">
        <f>_xlfn.XLOOKUP(A3618,Students[Full Name],Students[Start Date],"")</f>
        <v/>
      </c>
      <c r="L3618" s="18">
        <f t="shared" ca="1" si="241"/>
        <v>-1</v>
      </c>
      <c r="M3618" s="18" cm="1">
        <f t="array" aca="1" ref="M3618" ca="1">SUMPRODUCT(Inactives[Days Inactive]*(Inactives[Student]=A3618))/365</f>
        <v>0</v>
      </c>
      <c r="N3618" s="18" t="str" cm="1">
        <f t="array" ref="N3618">IF(LEN($A3618)&gt;0,SUMPRODUCT(($A3618=merged_names)*(_xlfn.TEXTAFTER(N$2, "At ")=merged_belt_colours)*merged_months_at_rank),"")</f>
        <v/>
      </c>
      <c r="O3618" s="18" t="str" cm="1">
        <f t="array" ref="O3618">IF(LEN($A3618)&gt;0,SUMPRODUCT(($A3618=merged_names)*(_xlfn.TEXTAFTER(O$2, "At ")=merged_belt_colours)*merged_months_at_rank),"")</f>
        <v/>
      </c>
      <c r="P3618" s="18" t="str" cm="1">
        <f t="array" ref="P3618">IF(LEN($A3618)&gt;0,SUMPRODUCT(($A3618=merged_names)*(_xlfn.TEXTAFTER(P$2, "At ")=merged_belt_colours)*merged_months_at_rank),"")</f>
        <v/>
      </c>
      <c r="Q3618" s="18" t="str" cm="1">
        <f t="array" ref="Q3618">IF(LEN($A3618)&gt;0,SUMPRODUCT(($A3618=merged_names)*(_xlfn.TEXTAFTER(Q$2, "At ")=merged_belt_colours)*merged_months_at_rank),"")</f>
        <v/>
      </c>
      <c r="R3618" s="18" t="str" cm="1">
        <f t="array" ref="R3618">IF(LEN($A3618)&gt;0,SUMPRODUCT(($A3618=merged_names)*(_xlfn.TEXTAFTER(R$2, "At ")=merged_belt_colours)*merged_months_at_rank),"")</f>
        <v/>
      </c>
    </row>
    <row r="3619" spans="1:18" x14ac:dyDescent="0.25">
      <c r="A3619"/>
      <c r="B3619" s="15" t="str" cm="1">
        <f t="array" ref="B3619">IFERROR(IF(LEN(A3619)&gt;0, IF(SUMPRODUCT((Inactives[Key]=J3619)*(Inactives[Currently Inactive]))=1,"Inactive","Active"),""),"Active")</f>
        <v/>
      </c>
      <c r="C3619" s="16" t="str" cm="1">
        <f t="array" aca="1" ref="C3619" ca="1">IFERROR(_xlfn._xlws.FILTER(Inactives[Inactive On],(Inactives[Key]=J3619)*(Inactives[Currently Inactive]),""),"")</f>
        <v/>
      </c>
      <c r="D3619" s="16" t="str" cm="1">
        <f t="array" aca="1" ref="D3619" ca="1">IFERROR(INDEX(_xlfn.TEXTSPLIT(E3619," "),1),"")</f>
        <v/>
      </c>
      <c r="E3619" s="15" t="str" cm="1">
        <f t="array" aca="1" ref="E3619" ca="1">IFERROR(_xlfn._xlws.FILTER(merged_ranks,(merged_end_dates=DATE(9999,12,31))*(merged_names=A3619)),"")</f>
        <v/>
      </c>
      <c r="F3619" s="17" t="str">
        <f ca="1">_xlfn.XLOOKUP(J3619,Promotions[Promo Key],Promotions[Promo Date],"")</f>
        <v/>
      </c>
      <c r="G3619" s="18" t="str">
        <f t="shared" ca="1" si="239"/>
        <v/>
      </c>
      <c r="H3619" s="18" t="str">
        <f t="shared" ca="1" si="238"/>
        <v/>
      </c>
      <c r="I3619" s="17" t="str">
        <f>_xlfn.XLOOKUP(A3619,Students[Full Name],Students[Starting Rank],"")</f>
        <v/>
      </c>
      <c r="J3619" s="15" t="str">
        <f t="shared" ca="1" si="240"/>
        <v xml:space="preserve">: </v>
      </c>
      <c r="K3619" s="16" t="str">
        <f>_xlfn.XLOOKUP(A3619,Students[Full Name],Students[Start Date],"")</f>
        <v/>
      </c>
      <c r="L3619" s="18">
        <f t="shared" ca="1" si="241"/>
        <v>-1</v>
      </c>
      <c r="M3619" s="18" cm="1">
        <f t="array" aca="1" ref="M3619" ca="1">SUMPRODUCT(Inactives[Days Inactive]*(Inactives[Student]=A3619))/365</f>
        <v>0</v>
      </c>
      <c r="N3619" s="18" t="str" cm="1">
        <f t="array" ref="N3619">IF(LEN($A3619)&gt;0,SUMPRODUCT(($A3619=merged_names)*(_xlfn.TEXTAFTER(N$2, "At ")=merged_belt_colours)*merged_months_at_rank),"")</f>
        <v/>
      </c>
      <c r="O3619" s="18" t="str" cm="1">
        <f t="array" ref="O3619">IF(LEN($A3619)&gt;0,SUMPRODUCT(($A3619=merged_names)*(_xlfn.TEXTAFTER(O$2, "At ")=merged_belt_colours)*merged_months_at_rank),"")</f>
        <v/>
      </c>
      <c r="P3619" s="18" t="str" cm="1">
        <f t="array" ref="P3619">IF(LEN($A3619)&gt;0,SUMPRODUCT(($A3619=merged_names)*(_xlfn.TEXTAFTER(P$2, "At ")=merged_belt_colours)*merged_months_at_rank),"")</f>
        <v/>
      </c>
      <c r="Q3619" s="18" t="str" cm="1">
        <f t="array" ref="Q3619">IF(LEN($A3619)&gt;0,SUMPRODUCT(($A3619=merged_names)*(_xlfn.TEXTAFTER(Q$2, "At ")=merged_belt_colours)*merged_months_at_rank),"")</f>
        <v/>
      </c>
      <c r="R3619" s="18" t="str" cm="1">
        <f t="array" ref="R3619">IF(LEN($A3619)&gt;0,SUMPRODUCT(($A3619=merged_names)*(_xlfn.TEXTAFTER(R$2, "At ")=merged_belt_colours)*merged_months_at_rank),"")</f>
        <v/>
      </c>
    </row>
    <row r="3620" spans="1:18" x14ac:dyDescent="0.25">
      <c r="A3620"/>
      <c r="B3620" s="15" t="str" cm="1">
        <f t="array" ref="B3620">IFERROR(IF(LEN(A3620)&gt;0, IF(SUMPRODUCT((Inactives[Key]=J3620)*(Inactives[Currently Inactive]))=1,"Inactive","Active"),""),"Active")</f>
        <v/>
      </c>
      <c r="C3620" s="16" t="str" cm="1">
        <f t="array" aca="1" ref="C3620" ca="1">IFERROR(_xlfn._xlws.FILTER(Inactives[Inactive On],(Inactives[Key]=J3620)*(Inactives[Currently Inactive]),""),"")</f>
        <v/>
      </c>
      <c r="D3620" s="16" t="str" cm="1">
        <f t="array" aca="1" ref="D3620" ca="1">IFERROR(INDEX(_xlfn.TEXTSPLIT(E3620," "),1),"")</f>
        <v/>
      </c>
      <c r="E3620" s="15" t="str" cm="1">
        <f t="array" aca="1" ref="E3620" ca="1">IFERROR(_xlfn._xlws.FILTER(merged_ranks,(merged_end_dates=DATE(9999,12,31))*(merged_names=A3620)),"")</f>
        <v/>
      </c>
      <c r="F3620" s="17" t="str">
        <f ca="1">_xlfn.XLOOKUP(J3620,Promotions[Promo Key],Promotions[Promo Date],"")</f>
        <v/>
      </c>
      <c r="G3620" s="18" t="str">
        <f t="shared" ca="1" si="239"/>
        <v/>
      </c>
      <c r="H3620" s="18" t="str">
        <f t="shared" ca="1" si="238"/>
        <v/>
      </c>
      <c r="I3620" s="17" t="str">
        <f>_xlfn.XLOOKUP(A3620,Students[Full Name],Students[Starting Rank],"")</f>
        <v/>
      </c>
      <c r="J3620" s="15" t="str">
        <f t="shared" ca="1" si="240"/>
        <v xml:space="preserve">: </v>
      </c>
      <c r="K3620" s="16" t="str">
        <f>_xlfn.XLOOKUP(A3620,Students[Full Name],Students[Start Date],"")</f>
        <v/>
      </c>
      <c r="L3620" s="18">
        <f t="shared" ca="1" si="241"/>
        <v>-1</v>
      </c>
      <c r="M3620" s="18" cm="1">
        <f t="array" aca="1" ref="M3620" ca="1">SUMPRODUCT(Inactives[Days Inactive]*(Inactives[Student]=A3620))/365</f>
        <v>0</v>
      </c>
      <c r="N3620" s="18" t="str" cm="1">
        <f t="array" ref="N3620">IF(LEN($A3620)&gt;0,SUMPRODUCT(($A3620=merged_names)*(_xlfn.TEXTAFTER(N$2, "At ")=merged_belt_colours)*merged_months_at_rank),"")</f>
        <v/>
      </c>
      <c r="O3620" s="18" t="str" cm="1">
        <f t="array" ref="O3620">IF(LEN($A3620)&gt;0,SUMPRODUCT(($A3620=merged_names)*(_xlfn.TEXTAFTER(O$2, "At ")=merged_belt_colours)*merged_months_at_rank),"")</f>
        <v/>
      </c>
      <c r="P3620" s="18" t="str" cm="1">
        <f t="array" ref="P3620">IF(LEN($A3620)&gt;0,SUMPRODUCT(($A3620=merged_names)*(_xlfn.TEXTAFTER(P$2, "At ")=merged_belt_colours)*merged_months_at_rank),"")</f>
        <v/>
      </c>
      <c r="Q3620" s="18" t="str" cm="1">
        <f t="array" ref="Q3620">IF(LEN($A3620)&gt;0,SUMPRODUCT(($A3620=merged_names)*(_xlfn.TEXTAFTER(Q$2, "At ")=merged_belt_colours)*merged_months_at_rank),"")</f>
        <v/>
      </c>
      <c r="R3620" s="18" t="str" cm="1">
        <f t="array" ref="R3620">IF(LEN($A3620)&gt;0,SUMPRODUCT(($A3620=merged_names)*(_xlfn.TEXTAFTER(R$2, "At ")=merged_belt_colours)*merged_months_at_rank),"")</f>
        <v/>
      </c>
    </row>
    <row r="3621" spans="1:18" x14ac:dyDescent="0.25">
      <c r="A3621"/>
      <c r="B3621" s="15" t="str" cm="1">
        <f t="array" ref="B3621">IFERROR(IF(LEN(A3621)&gt;0, IF(SUMPRODUCT((Inactives[Key]=J3621)*(Inactives[Currently Inactive]))=1,"Inactive","Active"),""),"Active")</f>
        <v/>
      </c>
      <c r="C3621" s="16" t="str" cm="1">
        <f t="array" aca="1" ref="C3621" ca="1">IFERROR(_xlfn._xlws.FILTER(Inactives[Inactive On],(Inactives[Key]=J3621)*(Inactives[Currently Inactive]),""),"")</f>
        <v/>
      </c>
      <c r="D3621" s="16" t="str" cm="1">
        <f t="array" aca="1" ref="D3621" ca="1">IFERROR(INDEX(_xlfn.TEXTSPLIT(E3621," "),1),"")</f>
        <v/>
      </c>
      <c r="E3621" s="15" t="str" cm="1">
        <f t="array" aca="1" ref="E3621" ca="1">IFERROR(_xlfn._xlws.FILTER(merged_ranks,(merged_end_dates=DATE(9999,12,31))*(merged_names=A3621)),"")</f>
        <v/>
      </c>
      <c r="F3621" s="17" t="str">
        <f ca="1">_xlfn.XLOOKUP(J3621,Promotions[Promo Key],Promotions[Promo Date],"")</f>
        <v/>
      </c>
      <c r="G3621" s="18" t="str">
        <f t="shared" ca="1" si="239"/>
        <v/>
      </c>
      <c r="H3621" s="18" t="str">
        <f t="shared" ca="1" si="238"/>
        <v/>
      </c>
      <c r="I3621" s="17" t="str">
        <f>_xlfn.XLOOKUP(A3621,Students[Full Name],Students[Starting Rank],"")</f>
        <v/>
      </c>
      <c r="J3621" s="15" t="str">
        <f t="shared" ca="1" si="240"/>
        <v xml:space="preserve">: </v>
      </c>
      <c r="K3621" s="16" t="str">
        <f>_xlfn.XLOOKUP(A3621,Students[Full Name],Students[Start Date],"")</f>
        <v/>
      </c>
      <c r="L3621" s="18">
        <f t="shared" ca="1" si="241"/>
        <v>-1</v>
      </c>
      <c r="M3621" s="18" cm="1">
        <f t="array" aca="1" ref="M3621" ca="1">SUMPRODUCT(Inactives[Days Inactive]*(Inactives[Student]=A3621))/365</f>
        <v>0</v>
      </c>
      <c r="N3621" s="18" t="str" cm="1">
        <f t="array" ref="N3621">IF(LEN($A3621)&gt;0,SUMPRODUCT(($A3621=merged_names)*(_xlfn.TEXTAFTER(N$2, "At ")=merged_belt_colours)*merged_months_at_rank),"")</f>
        <v/>
      </c>
      <c r="O3621" s="18" t="str" cm="1">
        <f t="array" ref="O3621">IF(LEN($A3621)&gt;0,SUMPRODUCT(($A3621=merged_names)*(_xlfn.TEXTAFTER(O$2, "At ")=merged_belt_colours)*merged_months_at_rank),"")</f>
        <v/>
      </c>
      <c r="P3621" s="18" t="str" cm="1">
        <f t="array" ref="P3621">IF(LEN($A3621)&gt;0,SUMPRODUCT(($A3621=merged_names)*(_xlfn.TEXTAFTER(P$2, "At ")=merged_belt_colours)*merged_months_at_rank),"")</f>
        <v/>
      </c>
      <c r="Q3621" s="18" t="str" cm="1">
        <f t="array" ref="Q3621">IF(LEN($A3621)&gt;0,SUMPRODUCT(($A3621=merged_names)*(_xlfn.TEXTAFTER(Q$2, "At ")=merged_belt_colours)*merged_months_at_rank),"")</f>
        <v/>
      </c>
      <c r="R3621" s="18" t="str" cm="1">
        <f t="array" ref="R3621">IF(LEN($A3621)&gt;0,SUMPRODUCT(($A3621=merged_names)*(_xlfn.TEXTAFTER(R$2, "At ")=merged_belt_colours)*merged_months_at_rank),"")</f>
        <v/>
      </c>
    </row>
    <row r="3622" spans="1:18" x14ac:dyDescent="0.25">
      <c r="A3622"/>
      <c r="B3622" s="15" t="str" cm="1">
        <f t="array" ref="B3622">IFERROR(IF(LEN(A3622)&gt;0, IF(SUMPRODUCT((Inactives[Key]=J3622)*(Inactives[Currently Inactive]))=1,"Inactive","Active"),""),"Active")</f>
        <v/>
      </c>
      <c r="C3622" s="16" t="str" cm="1">
        <f t="array" aca="1" ref="C3622" ca="1">IFERROR(_xlfn._xlws.FILTER(Inactives[Inactive On],(Inactives[Key]=J3622)*(Inactives[Currently Inactive]),""),"")</f>
        <v/>
      </c>
      <c r="D3622" s="16" t="str" cm="1">
        <f t="array" aca="1" ref="D3622" ca="1">IFERROR(INDEX(_xlfn.TEXTSPLIT(E3622," "),1),"")</f>
        <v/>
      </c>
      <c r="E3622" s="15" t="str" cm="1">
        <f t="array" aca="1" ref="E3622" ca="1">IFERROR(_xlfn._xlws.FILTER(merged_ranks,(merged_end_dates=DATE(9999,12,31))*(merged_names=A3622)),"")</f>
        <v/>
      </c>
      <c r="F3622" s="17" t="str">
        <f ca="1">_xlfn.XLOOKUP(J3622,Promotions[Promo Key],Promotions[Promo Date],"")</f>
        <v/>
      </c>
      <c r="G3622" s="18" t="str">
        <f t="shared" ca="1" si="239"/>
        <v/>
      </c>
      <c r="H3622" s="18" t="str">
        <f t="shared" ca="1" si="238"/>
        <v/>
      </c>
      <c r="I3622" s="17" t="str">
        <f>_xlfn.XLOOKUP(A3622,Students[Full Name],Students[Starting Rank],"")</f>
        <v/>
      </c>
      <c r="J3622" s="15" t="str">
        <f t="shared" ca="1" si="240"/>
        <v xml:space="preserve">: </v>
      </c>
      <c r="K3622" s="16" t="str">
        <f>_xlfn.XLOOKUP(A3622,Students[Full Name],Students[Start Date],"")</f>
        <v/>
      </c>
      <c r="L3622" s="18">
        <f t="shared" ca="1" si="241"/>
        <v>-1</v>
      </c>
      <c r="M3622" s="18" cm="1">
        <f t="array" aca="1" ref="M3622" ca="1">SUMPRODUCT(Inactives[Days Inactive]*(Inactives[Student]=A3622))/365</f>
        <v>0</v>
      </c>
      <c r="N3622" s="18" t="str" cm="1">
        <f t="array" ref="N3622">IF(LEN($A3622)&gt;0,SUMPRODUCT(($A3622=merged_names)*(_xlfn.TEXTAFTER(N$2, "At ")=merged_belt_colours)*merged_months_at_rank),"")</f>
        <v/>
      </c>
      <c r="O3622" s="18" t="str" cm="1">
        <f t="array" ref="O3622">IF(LEN($A3622)&gt;0,SUMPRODUCT(($A3622=merged_names)*(_xlfn.TEXTAFTER(O$2, "At ")=merged_belt_colours)*merged_months_at_rank),"")</f>
        <v/>
      </c>
      <c r="P3622" s="18" t="str" cm="1">
        <f t="array" ref="P3622">IF(LEN($A3622)&gt;0,SUMPRODUCT(($A3622=merged_names)*(_xlfn.TEXTAFTER(P$2, "At ")=merged_belt_colours)*merged_months_at_rank),"")</f>
        <v/>
      </c>
      <c r="Q3622" s="18" t="str" cm="1">
        <f t="array" ref="Q3622">IF(LEN($A3622)&gt;0,SUMPRODUCT(($A3622=merged_names)*(_xlfn.TEXTAFTER(Q$2, "At ")=merged_belt_colours)*merged_months_at_rank),"")</f>
        <v/>
      </c>
      <c r="R3622" s="18" t="str" cm="1">
        <f t="array" ref="R3622">IF(LEN($A3622)&gt;0,SUMPRODUCT(($A3622=merged_names)*(_xlfn.TEXTAFTER(R$2, "At ")=merged_belt_colours)*merged_months_at_rank),"")</f>
        <v/>
      </c>
    </row>
    <row r="3623" spans="1:18" x14ac:dyDescent="0.25">
      <c r="A3623"/>
      <c r="B3623" s="15" t="str" cm="1">
        <f t="array" ref="B3623">IFERROR(IF(LEN(A3623)&gt;0, IF(SUMPRODUCT((Inactives[Key]=J3623)*(Inactives[Currently Inactive]))=1,"Inactive","Active"),""),"Active")</f>
        <v/>
      </c>
      <c r="C3623" s="16" t="str" cm="1">
        <f t="array" aca="1" ref="C3623" ca="1">IFERROR(_xlfn._xlws.FILTER(Inactives[Inactive On],(Inactives[Key]=J3623)*(Inactives[Currently Inactive]),""),"")</f>
        <v/>
      </c>
      <c r="D3623" s="16" t="str" cm="1">
        <f t="array" aca="1" ref="D3623" ca="1">IFERROR(INDEX(_xlfn.TEXTSPLIT(E3623," "),1),"")</f>
        <v/>
      </c>
      <c r="E3623" s="15" t="str" cm="1">
        <f t="array" aca="1" ref="E3623" ca="1">IFERROR(_xlfn._xlws.FILTER(merged_ranks,(merged_end_dates=DATE(9999,12,31))*(merged_names=A3623)),"")</f>
        <v/>
      </c>
      <c r="F3623" s="17" t="str">
        <f ca="1">_xlfn.XLOOKUP(J3623,Promotions[Promo Key],Promotions[Promo Date],"")</f>
        <v/>
      </c>
      <c r="G3623" s="18" t="str">
        <f t="shared" ca="1" si="239"/>
        <v/>
      </c>
      <c r="H3623" s="18" t="str">
        <f t="shared" ca="1" si="238"/>
        <v/>
      </c>
      <c r="I3623" s="17" t="str">
        <f>_xlfn.XLOOKUP(A3623,Students[Full Name],Students[Starting Rank],"")</f>
        <v/>
      </c>
      <c r="J3623" s="15" t="str">
        <f t="shared" ca="1" si="240"/>
        <v xml:space="preserve">: </v>
      </c>
      <c r="K3623" s="16" t="str">
        <f>_xlfn.XLOOKUP(A3623,Students[Full Name],Students[Start Date],"")</f>
        <v/>
      </c>
      <c r="L3623" s="18">
        <f t="shared" ca="1" si="241"/>
        <v>-1</v>
      </c>
      <c r="M3623" s="18" cm="1">
        <f t="array" aca="1" ref="M3623" ca="1">SUMPRODUCT(Inactives[Days Inactive]*(Inactives[Student]=A3623))/365</f>
        <v>0</v>
      </c>
      <c r="N3623" s="18" t="str" cm="1">
        <f t="array" ref="N3623">IF(LEN($A3623)&gt;0,SUMPRODUCT(($A3623=merged_names)*(_xlfn.TEXTAFTER(N$2, "At ")=merged_belt_colours)*merged_months_at_rank),"")</f>
        <v/>
      </c>
      <c r="O3623" s="18" t="str" cm="1">
        <f t="array" ref="O3623">IF(LEN($A3623)&gt;0,SUMPRODUCT(($A3623=merged_names)*(_xlfn.TEXTAFTER(O$2, "At ")=merged_belt_colours)*merged_months_at_rank),"")</f>
        <v/>
      </c>
      <c r="P3623" s="18" t="str" cm="1">
        <f t="array" ref="P3623">IF(LEN($A3623)&gt;0,SUMPRODUCT(($A3623=merged_names)*(_xlfn.TEXTAFTER(P$2, "At ")=merged_belt_colours)*merged_months_at_rank),"")</f>
        <v/>
      </c>
      <c r="Q3623" s="18" t="str" cm="1">
        <f t="array" ref="Q3623">IF(LEN($A3623)&gt;0,SUMPRODUCT(($A3623=merged_names)*(_xlfn.TEXTAFTER(Q$2, "At ")=merged_belt_colours)*merged_months_at_rank),"")</f>
        <v/>
      </c>
      <c r="R3623" s="18" t="str" cm="1">
        <f t="array" ref="R3623">IF(LEN($A3623)&gt;0,SUMPRODUCT(($A3623=merged_names)*(_xlfn.TEXTAFTER(R$2, "At ")=merged_belt_colours)*merged_months_at_rank),"")</f>
        <v/>
      </c>
    </row>
    <row r="3624" spans="1:18" x14ac:dyDescent="0.25">
      <c r="A3624"/>
      <c r="B3624" s="15" t="str" cm="1">
        <f t="array" ref="B3624">IFERROR(IF(LEN(A3624)&gt;0, IF(SUMPRODUCT((Inactives[Key]=J3624)*(Inactives[Currently Inactive]))=1,"Inactive","Active"),""),"Active")</f>
        <v/>
      </c>
      <c r="C3624" s="16" t="str" cm="1">
        <f t="array" aca="1" ref="C3624" ca="1">IFERROR(_xlfn._xlws.FILTER(Inactives[Inactive On],(Inactives[Key]=J3624)*(Inactives[Currently Inactive]),""),"")</f>
        <v/>
      </c>
      <c r="D3624" s="16" t="str" cm="1">
        <f t="array" aca="1" ref="D3624" ca="1">IFERROR(INDEX(_xlfn.TEXTSPLIT(E3624," "),1),"")</f>
        <v/>
      </c>
      <c r="E3624" s="15" t="str" cm="1">
        <f t="array" aca="1" ref="E3624" ca="1">IFERROR(_xlfn._xlws.FILTER(merged_ranks,(merged_end_dates=DATE(9999,12,31))*(merged_names=A3624)),"")</f>
        <v/>
      </c>
      <c r="F3624" s="17" t="str">
        <f ca="1">_xlfn.XLOOKUP(J3624,Promotions[Promo Key],Promotions[Promo Date],"")</f>
        <v/>
      </c>
      <c r="G3624" s="18" t="str">
        <f t="shared" ca="1" si="239"/>
        <v/>
      </c>
      <c r="H3624" s="18" t="str">
        <f t="shared" ca="1" si="238"/>
        <v/>
      </c>
      <c r="I3624" s="17" t="str">
        <f>_xlfn.XLOOKUP(A3624,Students[Full Name],Students[Starting Rank],"")</f>
        <v/>
      </c>
      <c r="J3624" s="15" t="str">
        <f t="shared" ca="1" si="240"/>
        <v xml:space="preserve">: </v>
      </c>
      <c r="K3624" s="16" t="str">
        <f>_xlfn.XLOOKUP(A3624,Students[Full Name],Students[Start Date],"")</f>
        <v/>
      </c>
      <c r="L3624" s="18">
        <f t="shared" ca="1" si="241"/>
        <v>-1</v>
      </c>
      <c r="M3624" s="18" cm="1">
        <f t="array" aca="1" ref="M3624" ca="1">SUMPRODUCT(Inactives[Days Inactive]*(Inactives[Student]=A3624))/365</f>
        <v>0</v>
      </c>
      <c r="N3624" s="18" t="str" cm="1">
        <f t="array" ref="N3624">IF(LEN($A3624)&gt;0,SUMPRODUCT(($A3624=merged_names)*(_xlfn.TEXTAFTER(N$2, "At ")=merged_belt_colours)*merged_months_at_rank),"")</f>
        <v/>
      </c>
      <c r="O3624" s="18" t="str" cm="1">
        <f t="array" ref="O3624">IF(LEN($A3624)&gt;0,SUMPRODUCT(($A3624=merged_names)*(_xlfn.TEXTAFTER(O$2, "At ")=merged_belt_colours)*merged_months_at_rank),"")</f>
        <v/>
      </c>
      <c r="P3624" s="18" t="str" cm="1">
        <f t="array" ref="P3624">IF(LEN($A3624)&gt;0,SUMPRODUCT(($A3624=merged_names)*(_xlfn.TEXTAFTER(P$2, "At ")=merged_belt_colours)*merged_months_at_rank),"")</f>
        <v/>
      </c>
      <c r="Q3624" s="18" t="str" cm="1">
        <f t="array" ref="Q3624">IF(LEN($A3624)&gt;0,SUMPRODUCT(($A3624=merged_names)*(_xlfn.TEXTAFTER(Q$2, "At ")=merged_belt_colours)*merged_months_at_rank),"")</f>
        <v/>
      </c>
      <c r="R3624" s="18" t="str" cm="1">
        <f t="array" ref="R3624">IF(LEN($A3624)&gt;0,SUMPRODUCT(($A3624=merged_names)*(_xlfn.TEXTAFTER(R$2, "At ")=merged_belt_colours)*merged_months_at_rank),"")</f>
        <v/>
      </c>
    </row>
    <row r="3625" spans="1:18" x14ac:dyDescent="0.25">
      <c r="A3625"/>
      <c r="B3625" s="15" t="str" cm="1">
        <f t="array" ref="B3625">IFERROR(IF(LEN(A3625)&gt;0, IF(SUMPRODUCT((Inactives[Key]=J3625)*(Inactives[Currently Inactive]))=1,"Inactive","Active"),""),"Active")</f>
        <v/>
      </c>
      <c r="C3625" s="16" t="str" cm="1">
        <f t="array" aca="1" ref="C3625" ca="1">IFERROR(_xlfn._xlws.FILTER(Inactives[Inactive On],(Inactives[Key]=J3625)*(Inactives[Currently Inactive]),""),"")</f>
        <v/>
      </c>
      <c r="D3625" s="16" t="str" cm="1">
        <f t="array" aca="1" ref="D3625" ca="1">IFERROR(INDEX(_xlfn.TEXTSPLIT(E3625," "),1),"")</f>
        <v/>
      </c>
      <c r="E3625" s="15" t="str" cm="1">
        <f t="array" aca="1" ref="E3625" ca="1">IFERROR(_xlfn._xlws.FILTER(merged_ranks,(merged_end_dates=DATE(9999,12,31))*(merged_names=A3625)),"")</f>
        <v/>
      </c>
      <c r="F3625" s="17" t="str">
        <f ca="1">_xlfn.XLOOKUP(J3625,Promotions[Promo Key],Promotions[Promo Date],"")</f>
        <v/>
      </c>
      <c r="G3625" s="18" t="str">
        <f t="shared" ca="1" si="239"/>
        <v/>
      </c>
      <c r="H3625" s="18" t="str">
        <f t="shared" ca="1" si="238"/>
        <v/>
      </c>
      <c r="I3625" s="17" t="str">
        <f>_xlfn.XLOOKUP(A3625,Students[Full Name],Students[Starting Rank],"")</f>
        <v/>
      </c>
      <c r="J3625" s="15" t="str">
        <f t="shared" ca="1" si="240"/>
        <v xml:space="preserve">: </v>
      </c>
      <c r="K3625" s="16" t="str">
        <f>_xlfn.XLOOKUP(A3625,Students[Full Name],Students[Start Date],"")</f>
        <v/>
      </c>
      <c r="L3625" s="18">
        <f t="shared" ca="1" si="241"/>
        <v>-1</v>
      </c>
      <c r="M3625" s="18" cm="1">
        <f t="array" aca="1" ref="M3625" ca="1">SUMPRODUCT(Inactives[Days Inactive]*(Inactives[Student]=A3625))/365</f>
        <v>0</v>
      </c>
      <c r="N3625" s="18" t="str" cm="1">
        <f t="array" ref="N3625">IF(LEN($A3625)&gt;0,SUMPRODUCT(($A3625=merged_names)*(_xlfn.TEXTAFTER(N$2, "At ")=merged_belt_colours)*merged_months_at_rank),"")</f>
        <v/>
      </c>
      <c r="O3625" s="18" t="str" cm="1">
        <f t="array" ref="O3625">IF(LEN($A3625)&gt;0,SUMPRODUCT(($A3625=merged_names)*(_xlfn.TEXTAFTER(O$2, "At ")=merged_belt_colours)*merged_months_at_rank),"")</f>
        <v/>
      </c>
      <c r="P3625" s="18" t="str" cm="1">
        <f t="array" ref="P3625">IF(LEN($A3625)&gt;0,SUMPRODUCT(($A3625=merged_names)*(_xlfn.TEXTAFTER(P$2, "At ")=merged_belt_colours)*merged_months_at_rank),"")</f>
        <v/>
      </c>
      <c r="Q3625" s="18" t="str" cm="1">
        <f t="array" ref="Q3625">IF(LEN($A3625)&gt;0,SUMPRODUCT(($A3625=merged_names)*(_xlfn.TEXTAFTER(Q$2, "At ")=merged_belt_colours)*merged_months_at_rank),"")</f>
        <v/>
      </c>
      <c r="R3625" s="18" t="str" cm="1">
        <f t="array" ref="R3625">IF(LEN($A3625)&gt;0,SUMPRODUCT(($A3625=merged_names)*(_xlfn.TEXTAFTER(R$2, "At ")=merged_belt_colours)*merged_months_at_rank),"")</f>
        <v/>
      </c>
    </row>
    <row r="3626" spans="1:18" x14ac:dyDescent="0.25">
      <c r="A3626"/>
      <c r="B3626" s="15" t="str" cm="1">
        <f t="array" ref="B3626">IFERROR(IF(LEN(A3626)&gt;0, IF(SUMPRODUCT((Inactives[Key]=J3626)*(Inactives[Currently Inactive]))=1,"Inactive","Active"),""),"Active")</f>
        <v/>
      </c>
      <c r="C3626" s="16" t="str" cm="1">
        <f t="array" aca="1" ref="C3626" ca="1">IFERROR(_xlfn._xlws.FILTER(Inactives[Inactive On],(Inactives[Key]=J3626)*(Inactives[Currently Inactive]),""),"")</f>
        <v/>
      </c>
      <c r="D3626" s="16" t="str" cm="1">
        <f t="array" aca="1" ref="D3626" ca="1">IFERROR(INDEX(_xlfn.TEXTSPLIT(E3626," "),1),"")</f>
        <v/>
      </c>
      <c r="E3626" s="15" t="str" cm="1">
        <f t="array" aca="1" ref="E3626" ca="1">IFERROR(_xlfn._xlws.FILTER(merged_ranks,(merged_end_dates=DATE(9999,12,31))*(merged_names=A3626)),"")</f>
        <v/>
      </c>
      <c r="F3626" s="17" t="str">
        <f ca="1">_xlfn.XLOOKUP(J3626,Promotions[Promo Key],Promotions[Promo Date],"")</f>
        <v/>
      </c>
      <c r="G3626" s="18" t="str">
        <f t="shared" ca="1" si="239"/>
        <v/>
      </c>
      <c r="H3626" s="18" t="str">
        <f t="shared" ca="1" si="238"/>
        <v/>
      </c>
      <c r="I3626" s="17" t="str">
        <f>_xlfn.XLOOKUP(A3626,Students[Full Name],Students[Starting Rank],"")</f>
        <v/>
      </c>
      <c r="J3626" s="15" t="str">
        <f t="shared" ca="1" si="240"/>
        <v xml:space="preserve">: </v>
      </c>
      <c r="K3626" s="16" t="str">
        <f>_xlfn.XLOOKUP(A3626,Students[Full Name],Students[Start Date],"")</f>
        <v/>
      </c>
      <c r="L3626" s="18">
        <f t="shared" ca="1" si="241"/>
        <v>-1</v>
      </c>
      <c r="M3626" s="18" cm="1">
        <f t="array" aca="1" ref="M3626" ca="1">SUMPRODUCT(Inactives[Days Inactive]*(Inactives[Student]=A3626))/365</f>
        <v>0</v>
      </c>
      <c r="N3626" s="18" t="str" cm="1">
        <f t="array" ref="N3626">IF(LEN($A3626)&gt;0,SUMPRODUCT(($A3626=merged_names)*(_xlfn.TEXTAFTER(N$2, "At ")=merged_belt_colours)*merged_months_at_rank),"")</f>
        <v/>
      </c>
      <c r="O3626" s="18" t="str" cm="1">
        <f t="array" ref="O3626">IF(LEN($A3626)&gt;0,SUMPRODUCT(($A3626=merged_names)*(_xlfn.TEXTAFTER(O$2, "At ")=merged_belt_colours)*merged_months_at_rank),"")</f>
        <v/>
      </c>
      <c r="P3626" s="18" t="str" cm="1">
        <f t="array" ref="P3626">IF(LEN($A3626)&gt;0,SUMPRODUCT(($A3626=merged_names)*(_xlfn.TEXTAFTER(P$2, "At ")=merged_belt_colours)*merged_months_at_rank),"")</f>
        <v/>
      </c>
      <c r="Q3626" s="18" t="str" cm="1">
        <f t="array" ref="Q3626">IF(LEN($A3626)&gt;0,SUMPRODUCT(($A3626=merged_names)*(_xlfn.TEXTAFTER(Q$2, "At ")=merged_belt_colours)*merged_months_at_rank),"")</f>
        <v/>
      </c>
      <c r="R3626" s="18" t="str" cm="1">
        <f t="array" ref="R3626">IF(LEN($A3626)&gt;0,SUMPRODUCT(($A3626=merged_names)*(_xlfn.TEXTAFTER(R$2, "At ")=merged_belt_colours)*merged_months_at_rank),"")</f>
        <v/>
      </c>
    </row>
    <row r="3627" spans="1:18" x14ac:dyDescent="0.25">
      <c r="A3627"/>
      <c r="B3627" s="15" t="str" cm="1">
        <f t="array" ref="B3627">IFERROR(IF(LEN(A3627)&gt;0, IF(SUMPRODUCT((Inactives[Key]=J3627)*(Inactives[Currently Inactive]))=1,"Inactive","Active"),""),"Active")</f>
        <v/>
      </c>
      <c r="C3627" s="16" t="str" cm="1">
        <f t="array" aca="1" ref="C3627" ca="1">IFERROR(_xlfn._xlws.FILTER(Inactives[Inactive On],(Inactives[Key]=J3627)*(Inactives[Currently Inactive]),""),"")</f>
        <v/>
      </c>
      <c r="D3627" s="16" t="str" cm="1">
        <f t="array" aca="1" ref="D3627" ca="1">IFERROR(INDEX(_xlfn.TEXTSPLIT(E3627," "),1),"")</f>
        <v/>
      </c>
      <c r="E3627" s="15" t="str" cm="1">
        <f t="array" aca="1" ref="E3627" ca="1">IFERROR(_xlfn._xlws.FILTER(merged_ranks,(merged_end_dates=DATE(9999,12,31))*(merged_names=A3627)),"")</f>
        <v/>
      </c>
      <c r="F3627" s="17" t="str">
        <f ca="1">_xlfn.XLOOKUP(J3627,Promotions[Promo Key],Promotions[Promo Date],"")</f>
        <v/>
      </c>
      <c r="G3627" s="18" t="str">
        <f t="shared" ca="1" si="239"/>
        <v/>
      </c>
      <c r="H3627" s="18" t="str">
        <f t="shared" ca="1" si="238"/>
        <v/>
      </c>
      <c r="I3627" s="17" t="str">
        <f>_xlfn.XLOOKUP(A3627,Students[Full Name],Students[Starting Rank],"")</f>
        <v/>
      </c>
      <c r="J3627" s="15" t="str">
        <f t="shared" ca="1" si="240"/>
        <v xml:space="preserve">: </v>
      </c>
      <c r="K3627" s="16" t="str">
        <f>_xlfn.XLOOKUP(A3627,Students[Full Name],Students[Start Date],"")</f>
        <v/>
      </c>
      <c r="L3627" s="18">
        <f t="shared" ca="1" si="241"/>
        <v>-1</v>
      </c>
      <c r="M3627" s="18" cm="1">
        <f t="array" aca="1" ref="M3627" ca="1">SUMPRODUCT(Inactives[Days Inactive]*(Inactives[Student]=A3627))/365</f>
        <v>0</v>
      </c>
      <c r="N3627" s="18" t="str" cm="1">
        <f t="array" ref="N3627">IF(LEN($A3627)&gt;0,SUMPRODUCT(($A3627=merged_names)*(_xlfn.TEXTAFTER(N$2, "At ")=merged_belt_colours)*merged_months_at_rank),"")</f>
        <v/>
      </c>
      <c r="O3627" s="18" t="str" cm="1">
        <f t="array" ref="O3627">IF(LEN($A3627)&gt;0,SUMPRODUCT(($A3627=merged_names)*(_xlfn.TEXTAFTER(O$2, "At ")=merged_belt_colours)*merged_months_at_rank),"")</f>
        <v/>
      </c>
      <c r="P3627" s="18" t="str" cm="1">
        <f t="array" ref="P3627">IF(LEN($A3627)&gt;0,SUMPRODUCT(($A3627=merged_names)*(_xlfn.TEXTAFTER(P$2, "At ")=merged_belt_colours)*merged_months_at_rank),"")</f>
        <v/>
      </c>
      <c r="Q3627" s="18" t="str" cm="1">
        <f t="array" ref="Q3627">IF(LEN($A3627)&gt;0,SUMPRODUCT(($A3627=merged_names)*(_xlfn.TEXTAFTER(Q$2, "At ")=merged_belt_colours)*merged_months_at_rank),"")</f>
        <v/>
      </c>
      <c r="R3627" s="18" t="str" cm="1">
        <f t="array" ref="R3627">IF(LEN($A3627)&gt;0,SUMPRODUCT(($A3627=merged_names)*(_xlfn.TEXTAFTER(R$2, "At ")=merged_belt_colours)*merged_months_at_rank),"")</f>
        <v/>
      </c>
    </row>
    <row r="3628" spans="1:18" x14ac:dyDescent="0.25">
      <c r="A3628"/>
      <c r="B3628" s="15" t="str" cm="1">
        <f t="array" ref="B3628">IFERROR(IF(LEN(A3628)&gt;0, IF(SUMPRODUCT((Inactives[Key]=J3628)*(Inactives[Currently Inactive]))=1,"Inactive","Active"),""),"Active")</f>
        <v/>
      </c>
      <c r="C3628" s="16" t="str" cm="1">
        <f t="array" aca="1" ref="C3628" ca="1">IFERROR(_xlfn._xlws.FILTER(Inactives[Inactive On],(Inactives[Key]=J3628)*(Inactives[Currently Inactive]),""),"")</f>
        <v/>
      </c>
      <c r="D3628" s="16" t="str" cm="1">
        <f t="array" aca="1" ref="D3628" ca="1">IFERROR(INDEX(_xlfn.TEXTSPLIT(E3628," "),1),"")</f>
        <v/>
      </c>
      <c r="E3628" s="15" t="str" cm="1">
        <f t="array" aca="1" ref="E3628" ca="1">IFERROR(_xlfn._xlws.FILTER(merged_ranks,(merged_end_dates=DATE(9999,12,31))*(merged_names=A3628)),"")</f>
        <v/>
      </c>
      <c r="F3628" s="17" t="str">
        <f ca="1">_xlfn.XLOOKUP(J3628,Promotions[Promo Key],Promotions[Promo Date],"")</f>
        <v/>
      </c>
      <c r="G3628" s="18" t="str">
        <f t="shared" ca="1" si="239"/>
        <v/>
      </c>
      <c r="H3628" s="18" t="str">
        <f t="shared" ca="1" si="238"/>
        <v/>
      </c>
      <c r="I3628" s="17" t="str">
        <f>_xlfn.XLOOKUP(A3628,Students[Full Name],Students[Starting Rank],"")</f>
        <v/>
      </c>
      <c r="J3628" s="15" t="str">
        <f t="shared" ca="1" si="240"/>
        <v xml:space="preserve">: </v>
      </c>
      <c r="K3628" s="16" t="str">
        <f>_xlfn.XLOOKUP(A3628,Students[Full Name],Students[Start Date],"")</f>
        <v/>
      </c>
      <c r="L3628" s="18">
        <f t="shared" ca="1" si="241"/>
        <v>-1</v>
      </c>
      <c r="M3628" s="18" cm="1">
        <f t="array" aca="1" ref="M3628" ca="1">SUMPRODUCT(Inactives[Days Inactive]*(Inactives[Student]=A3628))/365</f>
        <v>0</v>
      </c>
      <c r="N3628" s="18" t="str" cm="1">
        <f t="array" ref="N3628">IF(LEN($A3628)&gt;0,SUMPRODUCT(($A3628=merged_names)*(_xlfn.TEXTAFTER(N$2, "At ")=merged_belt_colours)*merged_months_at_rank),"")</f>
        <v/>
      </c>
      <c r="O3628" s="18" t="str" cm="1">
        <f t="array" ref="O3628">IF(LEN($A3628)&gt;0,SUMPRODUCT(($A3628=merged_names)*(_xlfn.TEXTAFTER(O$2, "At ")=merged_belt_colours)*merged_months_at_rank),"")</f>
        <v/>
      </c>
      <c r="P3628" s="18" t="str" cm="1">
        <f t="array" ref="P3628">IF(LEN($A3628)&gt;0,SUMPRODUCT(($A3628=merged_names)*(_xlfn.TEXTAFTER(P$2, "At ")=merged_belt_colours)*merged_months_at_rank),"")</f>
        <v/>
      </c>
      <c r="Q3628" s="18" t="str" cm="1">
        <f t="array" ref="Q3628">IF(LEN($A3628)&gt;0,SUMPRODUCT(($A3628=merged_names)*(_xlfn.TEXTAFTER(Q$2, "At ")=merged_belt_colours)*merged_months_at_rank),"")</f>
        <v/>
      </c>
      <c r="R3628" s="18" t="str" cm="1">
        <f t="array" ref="R3628">IF(LEN($A3628)&gt;0,SUMPRODUCT(($A3628=merged_names)*(_xlfn.TEXTAFTER(R$2, "At ")=merged_belt_colours)*merged_months_at_rank),"")</f>
        <v/>
      </c>
    </row>
    <row r="3629" spans="1:18" x14ac:dyDescent="0.25">
      <c r="A3629"/>
      <c r="B3629" s="15" t="str" cm="1">
        <f t="array" ref="B3629">IFERROR(IF(LEN(A3629)&gt;0, IF(SUMPRODUCT((Inactives[Key]=J3629)*(Inactives[Currently Inactive]))=1,"Inactive","Active"),""),"Active")</f>
        <v/>
      </c>
      <c r="C3629" s="16" t="str" cm="1">
        <f t="array" aca="1" ref="C3629" ca="1">IFERROR(_xlfn._xlws.FILTER(Inactives[Inactive On],(Inactives[Key]=J3629)*(Inactives[Currently Inactive]),""),"")</f>
        <v/>
      </c>
      <c r="D3629" s="16" t="str" cm="1">
        <f t="array" aca="1" ref="D3629" ca="1">IFERROR(INDEX(_xlfn.TEXTSPLIT(E3629," "),1),"")</f>
        <v/>
      </c>
      <c r="E3629" s="15" t="str" cm="1">
        <f t="array" aca="1" ref="E3629" ca="1">IFERROR(_xlfn._xlws.FILTER(merged_ranks,(merged_end_dates=DATE(9999,12,31))*(merged_names=A3629)),"")</f>
        <v/>
      </c>
      <c r="F3629" s="17" t="str">
        <f ca="1">_xlfn.XLOOKUP(J3629,Promotions[Promo Key],Promotions[Promo Date],"")</f>
        <v/>
      </c>
      <c r="G3629" s="18" t="str">
        <f t="shared" ca="1" si="239"/>
        <v/>
      </c>
      <c r="H3629" s="18" t="str">
        <f t="shared" ca="1" si="238"/>
        <v/>
      </c>
      <c r="I3629" s="17" t="str">
        <f>_xlfn.XLOOKUP(A3629,Students[Full Name],Students[Starting Rank],"")</f>
        <v/>
      </c>
      <c r="J3629" s="15" t="str">
        <f t="shared" ca="1" si="240"/>
        <v xml:space="preserve">: </v>
      </c>
      <c r="K3629" s="16" t="str">
        <f>_xlfn.XLOOKUP(A3629,Students[Full Name],Students[Start Date],"")</f>
        <v/>
      </c>
      <c r="L3629" s="18">
        <f t="shared" ca="1" si="241"/>
        <v>-1</v>
      </c>
      <c r="M3629" s="18" cm="1">
        <f t="array" aca="1" ref="M3629" ca="1">SUMPRODUCT(Inactives[Days Inactive]*(Inactives[Student]=A3629))/365</f>
        <v>0</v>
      </c>
      <c r="N3629" s="18" t="str" cm="1">
        <f t="array" ref="N3629">IF(LEN($A3629)&gt;0,SUMPRODUCT(($A3629=merged_names)*(_xlfn.TEXTAFTER(N$2, "At ")=merged_belt_colours)*merged_months_at_rank),"")</f>
        <v/>
      </c>
      <c r="O3629" s="18" t="str" cm="1">
        <f t="array" ref="O3629">IF(LEN($A3629)&gt;0,SUMPRODUCT(($A3629=merged_names)*(_xlfn.TEXTAFTER(O$2, "At ")=merged_belt_colours)*merged_months_at_rank),"")</f>
        <v/>
      </c>
      <c r="P3629" s="18" t="str" cm="1">
        <f t="array" ref="P3629">IF(LEN($A3629)&gt;0,SUMPRODUCT(($A3629=merged_names)*(_xlfn.TEXTAFTER(P$2, "At ")=merged_belt_colours)*merged_months_at_rank),"")</f>
        <v/>
      </c>
      <c r="Q3629" s="18" t="str" cm="1">
        <f t="array" ref="Q3629">IF(LEN($A3629)&gt;0,SUMPRODUCT(($A3629=merged_names)*(_xlfn.TEXTAFTER(Q$2, "At ")=merged_belt_colours)*merged_months_at_rank),"")</f>
        <v/>
      </c>
      <c r="R3629" s="18" t="str" cm="1">
        <f t="array" ref="R3629">IF(LEN($A3629)&gt;0,SUMPRODUCT(($A3629=merged_names)*(_xlfn.TEXTAFTER(R$2, "At ")=merged_belt_colours)*merged_months_at_rank),"")</f>
        <v/>
      </c>
    </row>
    <row r="3630" spans="1:18" x14ac:dyDescent="0.25">
      <c r="A3630"/>
      <c r="B3630" s="15" t="str" cm="1">
        <f t="array" ref="B3630">IFERROR(IF(LEN(A3630)&gt;0, IF(SUMPRODUCT((Inactives[Key]=J3630)*(Inactives[Currently Inactive]))=1,"Inactive","Active"),""),"Active")</f>
        <v/>
      </c>
      <c r="C3630" s="16" t="str" cm="1">
        <f t="array" aca="1" ref="C3630" ca="1">IFERROR(_xlfn._xlws.FILTER(Inactives[Inactive On],(Inactives[Key]=J3630)*(Inactives[Currently Inactive]),""),"")</f>
        <v/>
      </c>
      <c r="D3630" s="16" t="str" cm="1">
        <f t="array" aca="1" ref="D3630" ca="1">IFERROR(INDEX(_xlfn.TEXTSPLIT(E3630," "),1),"")</f>
        <v/>
      </c>
      <c r="E3630" s="15" t="str" cm="1">
        <f t="array" aca="1" ref="E3630" ca="1">IFERROR(_xlfn._xlws.FILTER(merged_ranks,(merged_end_dates=DATE(9999,12,31))*(merged_names=A3630)),"")</f>
        <v/>
      </c>
      <c r="F3630" s="17" t="str">
        <f ca="1">_xlfn.XLOOKUP(J3630,Promotions[Promo Key],Promotions[Promo Date],"")</f>
        <v/>
      </c>
      <c r="G3630" s="18" t="str">
        <f t="shared" ca="1" si="239"/>
        <v/>
      </c>
      <c r="H3630" s="18" t="str">
        <f t="shared" ca="1" si="238"/>
        <v/>
      </c>
      <c r="I3630" s="17" t="str">
        <f>_xlfn.XLOOKUP(A3630,Students[Full Name],Students[Starting Rank],"")</f>
        <v/>
      </c>
      <c r="J3630" s="15" t="str">
        <f t="shared" ca="1" si="240"/>
        <v xml:space="preserve">: </v>
      </c>
      <c r="K3630" s="16" t="str">
        <f>_xlfn.XLOOKUP(A3630,Students[Full Name],Students[Start Date],"")</f>
        <v/>
      </c>
      <c r="L3630" s="18">
        <f t="shared" ca="1" si="241"/>
        <v>-1</v>
      </c>
      <c r="M3630" s="18" cm="1">
        <f t="array" aca="1" ref="M3630" ca="1">SUMPRODUCT(Inactives[Days Inactive]*(Inactives[Student]=A3630))/365</f>
        <v>0</v>
      </c>
      <c r="N3630" s="18" t="str" cm="1">
        <f t="array" ref="N3630">IF(LEN($A3630)&gt;0,SUMPRODUCT(($A3630=merged_names)*(_xlfn.TEXTAFTER(N$2, "At ")=merged_belt_colours)*merged_months_at_rank),"")</f>
        <v/>
      </c>
      <c r="O3630" s="18" t="str" cm="1">
        <f t="array" ref="O3630">IF(LEN($A3630)&gt;0,SUMPRODUCT(($A3630=merged_names)*(_xlfn.TEXTAFTER(O$2, "At ")=merged_belt_colours)*merged_months_at_rank),"")</f>
        <v/>
      </c>
      <c r="P3630" s="18" t="str" cm="1">
        <f t="array" ref="P3630">IF(LEN($A3630)&gt;0,SUMPRODUCT(($A3630=merged_names)*(_xlfn.TEXTAFTER(P$2, "At ")=merged_belt_colours)*merged_months_at_rank),"")</f>
        <v/>
      </c>
      <c r="Q3630" s="18" t="str" cm="1">
        <f t="array" ref="Q3630">IF(LEN($A3630)&gt;0,SUMPRODUCT(($A3630=merged_names)*(_xlfn.TEXTAFTER(Q$2, "At ")=merged_belt_colours)*merged_months_at_rank),"")</f>
        <v/>
      </c>
      <c r="R3630" s="18" t="str" cm="1">
        <f t="array" ref="R3630">IF(LEN($A3630)&gt;0,SUMPRODUCT(($A3630=merged_names)*(_xlfn.TEXTAFTER(R$2, "At ")=merged_belt_colours)*merged_months_at_rank),"")</f>
        <v/>
      </c>
    </row>
    <row r="3631" spans="1:18" x14ac:dyDescent="0.25">
      <c r="A3631"/>
      <c r="B3631" s="15" t="str" cm="1">
        <f t="array" ref="B3631">IFERROR(IF(LEN(A3631)&gt;0, IF(SUMPRODUCT((Inactives[Key]=J3631)*(Inactives[Currently Inactive]))=1,"Inactive","Active"),""),"Active")</f>
        <v/>
      </c>
      <c r="C3631" s="16" t="str" cm="1">
        <f t="array" aca="1" ref="C3631" ca="1">IFERROR(_xlfn._xlws.FILTER(Inactives[Inactive On],(Inactives[Key]=J3631)*(Inactives[Currently Inactive]),""),"")</f>
        <v/>
      </c>
      <c r="D3631" s="16" t="str" cm="1">
        <f t="array" aca="1" ref="D3631" ca="1">IFERROR(INDEX(_xlfn.TEXTSPLIT(E3631," "),1),"")</f>
        <v/>
      </c>
      <c r="E3631" s="15" t="str" cm="1">
        <f t="array" aca="1" ref="E3631" ca="1">IFERROR(_xlfn._xlws.FILTER(merged_ranks,(merged_end_dates=DATE(9999,12,31))*(merged_names=A3631)),"")</f>
        <v/>
      </c>
      <c r="F3631" s="17" t="str">
        <f ca="1">_xlfn.XLOOKUP(J3631,Promotions[Promo Key],Promotions[Promo Date],"")</f>
        <v/>
      </c>
      <c r="G3631" s="18" t="str">
        <f t="shared" ca="1" si="239"/>
        <v/>
      </c>
      <c r="H3631" s="18" t="str">
        <f t="shared" ca="1" si="238"/>
        <v/>
      </c>
      <c r="I3631" s="17" t="str">
        <f>_xlfn.XLOOKUP(A3631,Students[Full Name],Students[Starting Rank],"")</f>
        <v/>
      </c>
      <c r="J3631" s="15" t="str">
        <f t="shared" ca="1" si="240"/>
        <v xml:space="preserve">: </v>
      </c>
      <c r="K3631" s="16" t="str">
        <f>_xlfn.XLOOKUP(A3631,Students[Full Name],Students[Start Date],"")</f>
        <v/>
      </c>
      <c r="L3631" s="18">
        <f t="shared" ca="1" si="241"/>
        <v>-1</v>
      </c>
      <c r="M3631" s="18" cm="1">
        <f t="array" aca="1" ref="M3631" ca="1">SUMPRODUCT(Inactives[Days Inactive]*(Inactives[Student]=A3631))/365</f>
        <v>0</v>
      </c>
      <c r="N3631" s="18" t="str" cm="1">
        <f t="array" ref="N3631">IF(LEN($A3631)&gt;0,SUMPRODUCT(($A3631=merged_names)*(_xlfn.TEXTAFTER(N$2, "At ")=merged_belt_colours)*merged_months_at_rank),"")</f>
        <v/>
      </c>
      <c r="O3631" s="18" t="str" cm="1">
        <f t="array" ref="O3631">IF(LEN($A3631)&gt;0,SUMPRODUCT(($A3631=merged_names)*(_xlfn.TEXTAFTER(O$2, "At ")=merged_belt_colours)*merged_months_at_rank),"")</f>
        <v/>
      </c>
      <c r="P3631" s="18" t="str" cm="1">
        <f t="array" ref="P3631">IF(LEN($A3631)&gt;0,SUMPRODUCT(($A3631=merged_names)*(_xlfn.TEXTAFTER(P$2, "At ")=merged_belt_colours)*merged_months_at_rank),"")</f>
        <v/>
      </c>
      <c r="Q3631" s="18" t="str" cm="1">
        <f t="array" ref="Q3631">IF(LEN($A3631)&gt;0,SUMPRODUCT(($A3631=merged_names)*(_xlfn.TEXTAFTER(Q$2, "At ")=merged_belt_colours)*merged_months_at_rank),"")</f>
        <v/>
      </c>
      <c r="R3631" s="18" t="str" cm="1">
        <f t="array" ref="R3631">IF(LEN($A3631)&gt;0,SUMPRODUCT(($A3631=merged_names)*(_xlfn.TEXTAFTER(R$2, "At ")=merged_belt_colours)*merged_months_at_rank),"")</f>
        <v/>
      </c>
    </row>
    <row r="3632" spans="1:18" x14ac:dyDescent="0.25">
      <c r="A3632"/>
      <c r="B3632" s="15" t="str" cm="1">
        <f t="array" ref="B3632">IFERROR(IF(LEN(A3632)&gt;0, IF(SUMPRODUCT((Inactives[Key]=J3632)*(Inactives[Currently Inactive]))=1,"Inactive","Active"),""),"Active")</f>
        <v/>
      </c>
      <c r="C3632" s="16" t="str" cm="1">
        <f t="array" aca="1" ref="C3632" ca="1">IFERROR(_xlfn._xlws.FILTER(Inactives[Inactive On],(Inactives[Key]=J3632)*(Inactives[Currently Inactive]),""),"")</f>
        <v/>
      </c>
      <c r="D3632" s="16" t="str" cm="1">
        <f t="array" aca="1" ref="D3632" ca="1">IFERROR(INDEX(_xlfn.TEXTSPLIT(E3632," "),1),"")</f>
        <v/>
      </c>
      <c r="E3632" s="15" t="str" cm="1">
        <f t="array" aca="1" ref="E3632" ca="1">IFERROR(_xlfn._xlws.FILTER(merged_ranks,(merged_end_dates=DATE(9999,12,31))*(merged_names=A3632)),"")</f>
        <v/>
      </c>
      <c r="F3632" s="17" t="str">
        <f ca="1">_xlfn.XLOOKUP(J3632,Promotions[Promo Key],Promotions[Promo Date],"")</f>
        <v/>
      </c>
      <c r="G3632" s="18" t="str">
        <f t="shared" ca="1" si="239"/>
        <v/>
      </c>
      <c r="H3632" s="18" t="str">
        <f t="shared" ca="1" si="238"/>
        <v/>
      </c>
      <c r="I3632" s="17" t="str">
        <f>_xlfn.XLOOKUP(A3632,Students[Full Name],Students[Starting Rank],"")</f>
        <v/>
      </c>
      <c r="J3632" s="15" t="str">
        <f t="shared" ca="1" si="240"/>
        <v xml:space="preserve">: </v>
      </c>
      <c r="K3632" s="16" t="str">
        <f>_xlfn.XLOOKUP(A3632,Students[Full Name],Students[Start Date],"")</f>
        <v/>
      </c>
      <c r="L3632" s="18">
        <f t="shared" ca="1" si="241"/>
        <v>-1</v>
      </c>
      <c r="M3632" s="18" cm="1">
        <f t="array" aca="1" ref="M3632" ca="1">SUMPRODUCT(Inactives[Days Inactive]*(Inactives[Student]=A3632))/365</f>
        <v>0</v>
      </c>
      <c r="N3632" s="18" t="str" cm="1">
        <f t="array" ref="N3632">IF(LEN($A3632)&gt;0,SUMPRODUCT(($A3632=merged_names)*(_xlfn.TEXTAFTER(N$2, "At ")=merged_belt_colours)*merged_months_at_rank),"")</f>
        <v/>
      </c>
      <c r="O3632" s="18" t="str" cm="1">
        <f t="array" ref="O3632">IF(LEN($A3632)&gt;0,SUMPRODUCT(($A3632=merged_names)*(_xlfn.TEXTAFTER(O$2, "At ")=merged_belt_colours)*merged_months_at_rank),"")</f>
        <v/>
      </c>
      <c r="P3632" s="18" t="str" cm="1">
        <f t="array" ref="P3632">IF(LEN($A3632)&gt;0,SUMPRODUCT(($A3632=merged_names)*(_xlfn.TEXTAFTER(P$2, "At ")=merged_belt_colours)*merged_months_at_rank),"")</f>
        <v/>
      </c>
      <c r="Q3632" s="18" t="str" cm="1">
        <f t="array" ref="Q3632">IF(LEN($A3632)&gt;0,SUMPRODUCT(($A3632=merged_names)*(_xlfn.TEXTAFTER(Q$2, "At ")=merged_belt_colours)*merged_months_at_rank),"")</f>
        <v/>
      </c>
      <c r="R3632" s="18" t="str" cm="1">
        <f t="array" ref="R3632">IF(LEN($A3632)&gt;0,SUMPRODUCT(($A3632=merged_names)*(_xlfn.TEXTAFTER(R$2, "At ")=merged_belt_colours)*merged_months_at_rank),"")</f>
        <v/>
      </c>
    </row>
    <row r="3633" spans="1:18" x14ac:dyDescent="0.25">
      <c r="A3633"/>
      <c r="B3633" s="15" t="str" cm="1">
        <f t="array" ref="B3633">IFERROR(IF(LEN(A3633)&gt;0, IF(SUMPRODUCT((Inactives[Key]=J3633)*(Inactives[Currently Inactive]))=1,"Inactive","Active"),""),"Active")</f>
        <v/>
      </c>
      <c r="C3633" s="16" t="str" cm="1">
        <f t="array" aca="1" ref="C3633" ca="1">IFERROR(_xlfn._xlws.FILTER(Inactives[Inactive On],(Inactives[Key]=J3633)*(Inactives[Currently Inactive]),""),"")</f>
        <v/>
      </c>
      <c r="D3633" s="16" t="str" cm="1">
        <f t="array" aca="1" ref="D3633" ca="1">IFERROR(INDEX(_xlfn.TEXTSPLIT(E3633," "),1),"")</f>
        <v/>
      </c>
      <c r="E3633" s="15" t="str" cm="1">
        <f t="array" aca="1" ref="E3633" ca="1">IFERROR(_xlfn._xlws.FILTER(merged_ranks,(merged_end_dates=DATE(9999,12,31))*(merged_names=A3633)),"")</f>
        <v/>
      </c>
      <c r="F3633" s="17" t="str">
        <f ca="1">_xlfn.XLOOKUP(J3633,Promotions[Promo Key],Promotions[Promo Date],"")</f>
        <v/>
      </c>
      <c r="G3633" s="18" t="str">
        <f t="shared" ca="1" si="239"/>
        <v/>
      </c>
      <c r="H3633" s="18" t="str">
        <f t="shared" ca="1" si="238"/>
        <v/>
      </c>
      <c r="I3633" s="17" t="str">
        <f>_xlfn.XLOOKUP(A3633,Students[Full Name],Students[Starting Rank],"")</f>
        <v/>
      </c>
      <c r="J3633" s="15" t="str">
        <f t="shared" ca="1" si="240"/>
        <v xml:space="preserve">: </v>
      </c>
      <c r="K3633" s="16" t="str">
        <f>_xlfn.XLOOKUP(A3633,Students[Full Name],Students[Start Date],"")</f>
        <v/>
      </c>
      <c r="L3633" s="18">
        <f t="shared" ca="1" si="241"/>
        <v>-1</v>
      </c>
      <c r="M3633" s="18" cm="1">
        <f t="array" aca="1" ref="M3633" ca="1">SUMPRODUCT(Inactives[Days Inactive]*(Inactives[Student]=A3633))/365</f>
        <v>0</v>
      </c>
      <c r="N3633" s="18" t="str" cm="1">
        <f t="array" ref="N3633">IF(LEN($A3633)&gt;0,SUMPRODUCT(($A3633=merged_names)*(_xlfn.TEXTAFTER(N$2, "At ")=merged_belt_colours)*merged_months_at_rank),"")</f>
        <v/>
      </c>
      <c r="O3633" s="18" t="str" cm="1">
        <f t="array" ref="O3633">IF(LEN($A3633)&gt;0,SUMPRODUCT(($A3633=merged_names)*(_xlfn.TEXTAFTER(O$2, "At ")=merged_belt_colours)*merged_months_at_rank),"")</f>
        <v/>
      </c>
      <c r="P3633" s="18" t="str" cm="1">
        <f t="array" ref="P3633">IF(LEN($A3633)&gt;0,SUMPRODUCT(($A3633=merged_names)*(_xlfn.TEXTAFTER(P$2, "At ")=merged_belt_colours)*merged_months_at_rank),"")</f>
        <v/>
      </c>
      <c r="Q3633" s="18" t="str" cm="1">
        <f t="array" ref="Q3633">IF(LEN($A3633)&gt;0,SUMPRODUCT(($A3633=merged_names)*(_xlfn.TEXTAFTER(Q$2, "At ")=merged_belt_colours)*merged_months_at_rank),"")</f>
        <v/>
      </c>
      <c r="R3633" s="18" t="str" cm="1">
        <f t="array" ref="R3633">IF(LEN($A3633)&gt;0,SUMPRODUCT(($A3633=merged_names)*(_xlfn.TEXTAFTER(R$2, "At ")=merged_belt_colours)*merged_months_at_rank),"")</f>
        <v/>
      </c>
    </row>
    <row r="3634" spans="1:18" x14ac:dyDescent="0.25">
      <c r="A3634"/>
      <c r="B3634" s="15" t="str" cm="1">
        <f t="array" ref="B3634">IFERROR(IF(LEN(A3634)&gt;0, IF(SUMPRODUCT((Inactives[Key]=J3634)*(Inactives[Currently Inactive]))=1,"Inactive","Active"),""),"Active")</f>
        <v/>
      </c>
      <c r="C3634" s="16" t="str" cm="1">
        <f t="array" aca="1" ref="C3634" ca="1">IFERROR(_xlfn._xlws.FILTER(Inactives[Inactive On],(Inactives[Key]=J3634)*(Inactives[Currently Inactive]),""),"")</f>
        <v/>
      </c>
      <c r="D3634" s="16" t="str" cm="1">
        <f t="array" aca="1" ref="D3634" ca="1">IFERROR(INDEX(_xlfn.TEXTSPLIT(E3634," "),1),"")</f>
        <v/>
      </c>
      <c r="E3634" s="15" t="str" cm="1">
        <f t="array" aca="1" ref="E3634" ca="1">IFERROR(_xlfn._xlws.FILTER(merged_ranks,(merged_end_dates=DATE(9999,12,31))*(merged_names=A3634)),"")</f>
        <v/>
      </c>
      <c r="F3634" s="17" t="str">
        <f ca="1">_xlfn.XLOOKUP(J3634,Promotions[Promo Key],Promotions[Promo Date],"")</f>
        <v/>
      </c>
      <c r="G3634" s="18" t="str">
        <f t="shared" ca="1" si="239"/>
        <v/>
      </c>
      <c r="H3634" s="18" t="str">
        <f t="shared" ca="1" si="238"/>
        <v/>
      </c>
      <c r="I3634" s="17" t="str">
        <f>_xlfn.XLOOKUP(A3634,Students[Full Name],Students[Starting Rank],"")</f>
        <v/>
      </c>
      <c r="J3634" s="15" t="str">
        <f t="shared" ca="1" si="240"/>
        <v xml:space="preserve">: </v>
      </c>
      <c r="K3634" s="16" t="str">
        <f>_xlfn.XLOOKUP(A3634,Students[Full Name],Students[Start Date],"")</f>
        <v/>
      </c>
      <c r="L3634" s="18">
        <f t="shared" ca="1" si="241"/>
        <v>-1</v>
      </c>
      <c r="M3634" s="18" cm="1">
        <f t="array" aca="1" ref="M3634" ca="1">SUMPRODUCT(Inactives[Days Inactive]*(Inactives[Student]=A3634))/365</f>
        <v>0</v>
      </c>
      <c r="N3634" s="18" t="str" cm="1">
        <f t="array" ref="N3634">IF(LEN($A3634)&gt;0,SUMPRODUCT(($A3634=merged_names)*(_xlfn.TEXTAFTER(N$2, "At ")=merged_belt_colours)*merged_months_at_rank),"")</f>
        <v/>
      </c>
      <c r="O3634" s="18" t="str" cm="1">
        <f t="array" ref="O3634">IF(LEN($A3634)&gt;0,SUMPRODUCT(($A3634=merged_names)*(_xlfn.TEXTAFTER(O$2, "At ")=merged_belt_colours)*merged_months_at_rank),"")</f>
        <v/>
      </c>
      <c r="P3634" s="18" t="str" cm="1">
        <f t="array" ref="P3634">IF(LEN($A3634)&gt;0,SUMPRODUCT(($A3634=merged_names)*(_xlfn.TEXTAFTER(P$2, "At ")=merged_belt_colours)*merged_months_at_rank),"")</f>
        <v/>
      </c>
      <c r="Q3634" s="18" t="str" cm="1">
        <f t="array" ref="Q3634">IF(LEN($A3634)&gt;0,SUMPRODUCT(($A3634=merged_names)*(_xlfn.TEXTAFTER(Q$2, "At ")=merged_belt_colours)*merged_months_at_rank),"")</f>
        <v/>
      </c>
      <c r="R3634" s="18" t="str" cm="1">
        <f t="array" ref="R3634">IF(LEN($A3634)&gt;0,SUMPRODUCT(($A3634=merged_names)*(_xlfn.TEXTAFTER(R$2, "At ")=merged_belt_colours)*merged_months_at_rank),"")</f>
        <v/>
      </c>
    </row>
    <row r="3635" spans="1:18" x14ac:dyDescent="0.25">
      <c r="A3635"/>
      <c r="B3635" s="15" t="str" cm="1">
        <f t="array" ref="B3635">IFERROR(IF(LEN(A3635)&gt;0, IF(SUMPRODUCT((Inactives[Key]=J3635)*(Inactives[Currently Inactive]))=1,"Inactive","Active"),""),"Active")</f>
        <v/>
      </c>
      <c r="C3635" s="16" t="str" cm="1">
        <f t="array" aca="1" ref="C3635" ca="1">IFERROR(_xlfn._xlws.FILTER(Inactives[Inactive On],(Inactives[Key]=J3635)*(Inactives[Currently Inactive]),""),"")</f>
        <v/>
      </c>
      <c r="D3635" s="16" t="str" cm="1">
        <f t="array" aca="1" ref="D3635" ca="1">IFERROR(INDEX(_xlfn.TEXTSPLIT(E3635," "),1),"")</f>
        <v/>
      </c>
      <c r="E3635" s="15" t="str" cm="1">
        <f t="array" aca="1" ref="E3635" ca="1">IFERROR(_xlfn._xlws.FILTER(merged_ranks,(merged_end_dates=DATE(9999,12,31))*(merged_names=A3635)),"")</f>
        <v/>
      </c>
      <c r="F3635" s="17" t="str">
        <f ca="1">_xlfn.XLOOKUP(J3635,Promotions[Promo Key],Promotions[Promo Date],"")</f>
        <v/>
      </c>
      <c r="G3635" s="18" t="str">
        <f t="shared" ca="1" si="239"/>
        <v/>
      </c>
      <c r="H3635" s="18" t="str">
        <f t="shared" ca="1" si="238"/>
        <v/>
      </c>
      <c r="I3635" s="17" t="str">
        <f>_xlfn.XLOOKUP(A3635,Students[Full Name],Students[Starting Rank],"")</f>
        <v/>
      </c>
      <c r="J3635" s="15" t="str">
        <f t="shared" ca="1" si="240"/>
        <v xml:space="preserve">: </v>
      </c>
      <c r="K3635" s="16" t="str">
        <f>_xlfn.XLOOKUP(A3635,Students[Full Name],Students[Start Date],"")</f>
        <v/>
      </c>
      <c r="L3635" s="18">
        <f t="shared" ca="1" si="241"/>
        <v>-1</v>
      </c>
      <c r="M3635" s="18" cm="1">
        <f t="array" aca="1" ref="M3635" ca="1">SUMPRODUCT(Inactives[Days Inactive]*(Inactives[Student]=A3635))/365</f>
        <v>0</v>
      </c>
      <c r="N3635" s="18" t="str" cm="1">
        <f t="array" ref="N3635">IF(LEN($A3635)&gt;0,SUMPRODUCT(($A3635=merged_names)*(_xlfn.TEXTAFTER(N$2, "At ")=merged_belt_colours)*merged_months_at_rank),"")</f>
        <v/>
      </c>
      <c r="O3635" s="18" t="str" cm="1">
        <f t="array" ref="O3635">IF(LEN($A3635)&gt;0,SUMPRODUCT(($A3635=merged_names)*(_xlfn.TEXTAFTER(O$2, "At ")=merged_belt_colours)*merged_months_at_rank),"")</f>
        <v/>
      </c>
      <c r="P3635" s="18" t="str" cm="1">
        <f t="array" ref="P3635">IF(LEN($A3635)&gt;0,SUMPRODUCT(($A3635=merged_names)*(_xlfn.TEXTAFTER(P$2, "At ")=merged_belt_colours)*merged_months_at_rank),"")</f>
        <v/>
      </c>
      <c r="Q3635" s="18" t="str" cm="1">
        <f t="array" ref="Q3635">IF(LEN($A3635)&gt;0,SUMPRODUCT(($A3635=merged_names)*(_xlfn.TEXTAFTER(Q$2, "At ")=merged_belt_colours)*merged_months_at_rank),"")</f>
        <v/>
      </c>
      <c r="R3635" s="18" t="str" cm="1">
        <f t="array" ref="R3635">IF(LEN($A3635)&gt;0,SUMPRODUCT(($A3635=merged_names)*(_xlfn.TEXTAFTER(R$2, "At ")=merged_belt_colours)*merged_months_at_rank),"")</f>
        <v/>
      </c>
    </row>
    <row r="3636" spans="1:18" x14ac:dyDescent="0.25">
      <c r="A3636"/>
      <c r="B3636" s="15" t="str" cm="1">
        <f t="array" ref="B3636">IFERROR(IF(LEN(A3636)&gt;0, IF(SUMPRODUCT((Inactives[Key]=J3636)*(Inactives[Currently Inactive]))=1,"Inactive","Active"),""),"Active")</f>
        <v/>
      </c>
      <c r="C3636" s="16" t="str" cm="1">
        <f t="array" aca="1" ref="C3636" ca="1">IFERROR(_xlfn._xlws.FILTER(Inactives[Inactive On],(Inactives[Key]=J3636)*(Inactives[Currently Inactive]),""),"")</f>
        <v/>
      </c>
      <c r="D3636" s="16" t="str" cm="1">
        <f t="array" aca="1" ref="D3636" ca="1">IFERROR(INDEX(_xlfn.TEXTSPLIT(E3636," "),1),"")</f>
        <v/>
      </c>
      <c r="E3636" s="15" t="str" cm="1">
        <f t="array" aca="1" ref="E3636" ca="1">IFERROR(_xlfn._xlws.FILTER(merged_ranks,(merged_end_dates=DATE(9999,12,31))*(merged_names=A3636)),"")</f>
        <v/>
      </c>
      <c r="F3636" s="17" t="str">
        <f ca="1">_xlfn.XLOOKUP(J3636,Promotions[Promo Key],Promotions[Promo Date],"")</f>
        <v/>
      </c>
      <c r="G3636" s="18" t="str">
        <f t="shared" ca="1" si="239"/>
        <v/>
      </c>
      <c r="H3636" s="18" t="str">
        <f t="shared" ca="1" si="238"/>
        <v/>
      </c>
      <c r="I3636" s="17" t="str">
        <f>_xlfn.XLOOKUP(A3636,Students[Full Name],Students[Starting Rank],"")</f>
        <v/>
      </c>
      <c r="J3636" s="15" t="str">
        <f t="shared" ca="1" si="240"/>
        <v xml:space="preserve">: </v>
      </c>
      <c r="K3636" s="16" t="str">
        <f>_xlfn.XLOOKUP(A3636,Students[Full Name],Students[Start Date],"")</f>
        <v/>
      </c>
      <c r="L3636" s="18">
        <f t="shared" ca="1" si="241"/>
        <v>-1</v>
      </c>
      <c r="M3636" s="18" cm="1">
        <f t="array" aca="1" ref="M3636" ca="1">SUMPRODUCT(Inactives[Days Inactive]*(Inactives[Student]=A3636))/365</f>
        <v>0</v>
      </c>
      <c r="N3636" s="18" t="str" cm="1">
        <f t="array" ref="N3636">IF(LEN($A3636)&gt;0,SUMPRODUCT(($A3636=merged_names)*(_xlfn.TEXTAFTER(N$2, "At ")=merged_belt_colours)*merged_months_at_rank),"")</f>
        <v/>
      </c>
      <c r="O3636" s="18" t="str" cm="1">
        <f t="array" ref="O3636">IF(LEN($A3636)&gt;0,SUMPRODUCT(($A3636=merged_names)*(_xlfn.TEXTAFTER(O$2, "At ")=merged_belt_colours)*merged_months_at_rank),"")</f>
        <v/>
      </c>
      <c r="P3636" s="18" t="str" cm="1">
        <f t="array" ref="P3636">IF(LEN($A3636)&gt;0,SUMPRODUCT(($A3636=merged_names)*(_xlfn.TEXTAFTER(P$2, "At ")=merged_belt_colours)*merged_months_at_rank),"")</f>
        <v/>
      </c>
      <c r="Q3636" s="18" t="str" cm="1">
        <f t="array" ref="Q3636">IF(LEN($A3636)&gt;0,SUMPRODUCT(($A3636=merged_names)*(_xlfn.TEXTAFTER(Q$2, "At ")=merged_belt_colours)*merged_months_at_rank),"")</f>
        <v/>
      </c>
      <c r="R3636" s="18" t="str" cm="1">
        <f t="array" ref="R3636">IF(LEN($A3636)&gt;0,SUMPRODUCT(($A3636=merged_names)*(_xlfn.TEXTAFTER(R$2, "At ")=merged_belt_colours)*merged_months_at_rank),"")</f>
        <v/>
      </c>
    </row>
    <row r="3637" spans="1:18" x14ac:dyDescent="0.25">
      <c r="A3637"/>
      <c r="B3637" s="15" t="str" cm="1">
        <f t="array" ref="B3637">IFERROR(IF(LEN(A3637)&gt;0, IF(SUMPRODUCT((Inactives[Key]=J3637)*(Inactives[Currently Inactive]))=1,"Inactive","Active"),""),"Active")</f>
        <v/>
      </c>
      <c r="C3637" s="16" t="str" cm="1">
        <f t="array" aca="1" ref="C3637" ca="1">IFERROR(_xlfn._xlws.FILTER(Inactives[Inactive On],(Inactives[Key]=J3637)*(Inactives[Currently Inactive]),""),"")</f>
        <v/>
      </c>
      <c r="D3637" s="16" t="str" cm="1">
        <f t="array" aca="1" ref="D3637" ca="1">IFERROR(INDEX(_xlfn.TEXTSPLIT(E3637," "),1),"")</f>
        <v/>
      </c>
      <c r="E3637" s="15" t="str" cm="1">
        <f t="array" aca="1" ref="E3637" ca="1">IFERROR(_xlfn._xlws.FILTER(merged_ranks,(merged_end_dates=DATE(9999,12,31))*(merged_names=A3637)),"")</f>
        <v/>
      </c>
      <c r="F3637" s="17" t="str">
        <f ca="1">_xlfn.XLOOKUP(J3637,Promotions[Promo Key],Promotions[Promo Date],"")</f>
        <v/>
      </c>
      <c r="G3637" s="18" t="str">
        <f t="shared" ca="1" si="239"/>
        <v/>
      </c>
      <c r="H3637" s="18" t="str">
        <f t="shared" ca="1" si="238"/>
        <v/>
      </c>
      <c r="I3637" s="17" t="str">
        <f>_xlfn.XLOOKUP(A3637,Students[Full Name],Students[Starting Rank],"")</f>
        <v/>
      </c>
      <c r="J3637" s="15" t="str">
        <f t="shared" ca="1" si="240"/>
        <v xml:space="preserve">: </v>
      </c>
      <c r="K3637" s="16" t="str">
        <f>_xlfn.XLOOKUP(A3637,Students[Full Name],Students[Start Date],"")</f>
        <v/>
      </c>
      <c r="L3637" s="18">
        <f t="shared" ca="1" si="241"/>
        <v>-1</v>
      </c>
      <c r="M3637" s="18" cm="1">
        <f t="array" aca="1" ref="M3637" ca="1">SUMPRODUCT(Inactives[Days Inactive]*(Inactives[Student]=A3637))/365</f>
        <v>0</v>
      </c>
      <c r="N3637" s="18" t="str" cm="1">
        <f t="array" ref="N3637">IF(LEN($A3637)&gt;0,SUMPRODUCT(($A3637=merged_names)*(_xlfn.TEXTAFTER(N$2, "At ")=merged_belt_colours)*merged_months_at_rank),"")</f>
        <v/>
      </c>
      <c r="O3637" s="18" t="str" cm="1">
        <f t="array" ref="O3637">IF(LEN($A3637)&gt;0,SUMPRODUCT(($A3637=merged_names)*(_xlfn.TEXTAFTER(O$2, "At ")=merged_belt_colours)*merged_months_at_rank),"")</f>
        <v/>
      </c>
      <c r="P3637" s="18" t="str" cm="1">
        <f t="array" ref="P3637">IF(LEN($A3637)&gt;0,SUMPRODUCT(($A3637=merged_names)*(_xlfn.TEXTAFTER(P$2, "At ")=merged_belt_colours)*merged_months_at_rank),"")</f>
        <v/>
      </c>
      <c r="Q3637" s="18" t="str" cm="1">
        <f t="array" ref="Q3637">IF(LEN($A3637)&gt;0,SUMPRODUCT(($A3637=merged_names)*(_xlfn.TEXTAFTER(Q$2, "At ")=merged_belt_colours)*merged_months_at_rank),"")</f>
        <v/>
      </c>
      <c r="R3637" s="18" t="str" cm="1">
        <f t="array" ref="R3637">IF(LEN($A3637)&gt;0,SUMPRODUCT(($A3637=merged_names)*(_xlfn.TEXTAFTER(R$2, "At ")=merged_belt_colours)*merged_months_at_rank),"")</f>
        <v/>
      </c>
    </row>
    <row r="3638" spans="1:18" x14ac:dyDescent="0.25">
      <c r="A3638"/>
      <c r="B3638" s="15" t="str" cm="1">
        <f t="array" ref="B3638">IFERROR(IF(LEN(A3638)&gt;0, IF(SUMPRODUCT((Inactives[Key]=J3638)*(Inactives[Currently Inactive]))=1,"Inactive","Active"),""),"Active")</f>
        <v/>
      </c>
      <c r="C3638" s="16" t="str" cm="1">
        <f t="array" aca="1" ref="C3638" ca="1">IFERROR(_xlfn._xlws.FILTER(Inactives[Inactive On],(Inactives[Key]=J3638)*(Inactives[Currently Inactive]),""),"")</f>
        <v/>
      </c>
      <c r="D3638" s="16" t="str" cm="1">
        <f t="array" aca="1" ref="D3638" ca="1">IFERROR(INDEX(_xlfn.TEXTSPLIT(E3638," "),1),"")</f>
        <v/>
      </c>
      <c r="E3638" s="15" t="str" cm="1">
        <f t="array" aca="1" ref="E3638" ca="1">IFERROR(_xlfn._xlws.FILTER(merged_ranks,(merged_end_dates=DATE(9999,12,31))*(merged_names=A3638)),"")</f>
        <v/>
      </c>
      <c r="F3638" s="17" t="str">
        <f ca="1">_xlfn.XLOOKUP(J3638,Promotions[Promo Key],Promotions[Promo Date],"")</f>
        <v/>
      </c>
      <c r="G3638" s="18" t="str">
        <f t="shared" ca="1" si="239"/>
        <v/>
      </c>
      <c r="H3638" s="18" t="str">
        <f t="shared" ca="1" si="238"/>
        <v/>
      </c>
      <c r="I3638" s="17" t="str">
        <f>_xlfn.XLOOKUP(A3638,Students[Full Name],Students[Starting Rank],"")</f>
        <v/>
      </c>
      <c r="J3638" s="15" t="str">
        <f t="shared" ca="1" si="240"/>
        <v xml:space="preserve">: </v>
      </c>
      <c r="K3638" s="16" t="str">
        <f>_xlfn.XLOOKUP(A3638,Students[Full Name],Students[Start Date],"")</f>
        <v/>
      </c>
      <c r="L3638" s="18">
        <f t="shared" ca="1" si="241"/>
        <v>-1</v>
      </c>
      <c r="M3638" s="18" cm="1">
        <f t="array" aca="1" ref="M3638" ca="1">SUMPRODUCT(Inactives[Days Inactive]*(Inactives[Student]=A3638))/365</f>
        <v>0</v>
      </c>
      <c r="N3638" s="18" t="str" cm="1">
        <f t="array" ref="N3638">IF(LEN($A3638)&gt;0,SUMPRODUCT(($A3638=merged_names)*(_xlfn.TEXTAFTER(N$2, "At ")=merged_belt_colours)*merged_months_at_rank),"")</f>
        <v/>
      </c>
      <c r="O3638" s="18" t="str" cm="1">
        <f t="array" ref="O3638">IF(LEN($A3638)&gt;0,SUMPRODUCT(($A3638=merged_names)*(_xlfn.TEXTAFTER(O$2, "At ")=merged_belt_colours)*merged_months_at_rank),"")</f>
        <v/>
      </c>
      <c r="P3638" s="18" t="str" cm="1">
        <f t="array" ref="P3638">IF(LEN($A3638)&gt;0,SUMPRODUCT(($A3638=merged_names)*(_xlfn.TEXTAFTER(P$2, "At ")=merged_belt_colours)*merged_months_at_rank),"")</f>
        <v/>
      </c>
      <c r="Q3638" s="18" t="str" cm="1">
        <f t="array" ref="Q3638">IF(LEN($A3638)&gt;0,SUMPRODUCT(($A3638=merged_names)*(_xlfn.TEXTAFTER(Q$2, "At ")=merged_belt_colours)*merged_months_at_rank),"")</f>
        <v/>
      </c>
      <c r="R3638" s="18" t="str" cm="1">
        <f t="array" ref="R3638">IF(LEN($A3638)&gt;0,SUMPRODUCT(($A3638=merged_names)*(_xlfn.TEXTAFTER(R$2, "At ")=merged_belt_colours)*merged_months_at_rank),"")</f>
        <v/>
      </c>
    </row>
    <row r="3639" spans="1:18" x14ac:dyDescent="0.25">
      <c r="A3639"/>
      <c r="B3639" s="15" t="str" cm="1">
        <f t="array" ref="B3639">IFERROR(IF(LEN(A3639)&gt;0, IF(SUMPRODUCT((Inactives[Key]=J3639)*(Inactives[Currently Inactive]))=1,"Inactive","Active"),""),"Active")</f>
        <v/>
      </c>
      <c r="C3639" s="16" t="str" cm="1">
        <f t="array" aca="1" ref="C3639" ca="1">IFERROR(_xlfn._xlws.FILTER(Inactives[Inactive On],(Inactives[Key]=J3639)*(Inactives[Currently Inactive]),""),"")</f>
        <v/>
      </c>
      <c r="D3639" s="16" t="str" cm="1">
        <f t="array" aca="1" ref="D3639" ca="1">IFERROR(INDEX(_xlfn.TEXTSPLIT(E3639," "),1),"")</f>
        <v/>
      </c>
      <c r="E3639" s="15" t="str" cm="1">
        <f t="array" aca="1" ref="E3639" ca="1">IFERROR(_xlfn._xlws.FILTER(merged_ranks,(merged_end_dates=DATE(9999,12,31))*(merged_names=A3639)),"")</f>
        <v/>
      </c>
      <c r="F3639" s="17" t="str">
        <f ca="1">_xlfn.XLOOKUP(J3639,Promotions[Promo Key],Promotions[Promo Date],"")</f>
        <v/>
      </c>
      <c r="G3639" s="18" t="str">
        <f t="shared" ca="1" si="239"/>
        <v/>
      </c>
      <c r="H3639" s="18" t="str">
        <f t="shared" ca="1" si="238"/>
        <v/>
      </c>
      <c r="I3639" s="17" t="str">
        <f>_xlfn.XLOOKUP(A3639,Students[Full Name],Students[Starting Rank],"")</f>
        <v/>
      </c>
      <c r="J3639" s="15" t="str">
        <f t="shared" ca="1" si="240"/>
        <v xml:space="preserve">: </v>
      </c>
      <c r="K3639" s="16" t="str">
        <f>_xlfn.XLOOKUP(A3639,Students[Full Name],Students[Start Date],"")</f>
        <v/>
      </c>
      <c r="L3639" s="18">
        <f t="shared" ca="1" si="241"/>
        <v>-1</v>
      </c>
      <c r="M3639" s="18" cm="1">
        <f t="array" aca="1" ref="M3639" ca="1">SUMPRODUCT(Inactives[Days Inactive]*(Inactives[Student]=A3639))/365</f>
        <v>0</v>
      </c>
      <c r="N3639" s="18" t="str" cm="1">
        <f t="array" ref="N3639">IF(LEN($A3639)&gt;0,SUMPRODUCT(($A3639=merged_names)*(_xlfn.TEXTAFTER(N$2, "At ")=merged_belt_colours)*merged_months_at_rank),"")</f>
        <v/>
      </c>
      <c r="O3639" s="18" t="str" cm="1">
        <f t="array" ref="O3639">IF(LEN($A3639)&gt;0,SUMPRODUCT(($A3639=merged_names)*(_xlfn.TEXTAFTER(O$2, "At ")=merged_belt_colours)*merged_months_at_rank),"")</f>
        <v/>
      </c>
      <c r="P3639" s="18" t="str" cm="1">
        <f t="array" ref="P3639">IF(LEN($A3639)&gt;0,SUMPRODUCT(($A3639=merged_names)*(_xlfn.TEXTAFTER(P$2, "At ")=merged_belt_colours)*merged_months_at_rank),"")</f>
        <v/>
      </c>
      <c r="Q3639" s="18" t="str" cm="1">
        <f t="array" ref="Q3639">IF(LEN($A3639)&gt;0,SUMPRODUCT(($A3639=merged_names)*(_xlfn.TEXTAFTER(Q$2, "At ")=merged_belt_colours)*merged_months_at_rank),"")</f>
        <v/>
      </c>
      <c r="R3639" s="18" t="str" cm="1">
        <f t="array" ref="R3639">IF(LEN($A3639)&gt;0,SUMPRODUCT(($A3639=merged_names)*(_xlfn.TEXTAFTER(R$2, "At ")=merged_belt_colours)*merged_months_at_rank),"")</f>
        <v/>
      </c>
    </row>
    <row r="3640" spans="1:18" x14ac:dyDescent="0.25">
      <c r="A3640"/>
      <c r="B3640" s="15" t="str" cm="1">
        <f t="array" ref="B3640">IFERROR(IF(LEN(A3640)&gt;0, IF(SUMPRODUCT((Inactives[Key]=J3640)*(Inactives[Currently Inactive]))=1,"Inactive","Active"),""),"Active")</f>
        <v/>
      </c>
      <c r="C3640" s="16" t="str" cm="1">
        <f t="array" aca="1" ref="C3640" ca="1">IFERROR(_xlfn._xlws.FILTER(Inactives[Inactive On],(Inactives[Key]=J3640)*(Inactives[Currently Inactive]),""),"")</f>
        <v/>
      </c>
      <c r="D3640" s="16" t="str" cm="1">
        <f t="array" aca="1" ref="D3640" ca="1">IFERROR(INDEX(_xlfn.TEXTSPLIT(E3640," "),1),"")</f>
        <v/>
      </c>
      <c r="E3640" s="15" t="str" cm="1">
        <f t="array" aca="1" ref="E3640" ca="1">IFERROR(_xlfn._xlws.FILTER(merged_ranks,(merged_end_dates=DATE(9999,12,31))*(merged_names=A3640)),"")</f>
        <v/>
      </c>
      <c r="F3640" s="17" t="str">
        <f ca="1">_xlfn.XLOOKUP(J3640,Promotions[Promo Key],Promotions[Promo Date],"")</f>
        <v/>
      </c>
      <c r="G3640" s="18" t="str">
        <f t="shared" ca="1" si="239"/>
        <v/>
      </c>
      <c r="H3640" s="18" t="str">
        <f t="shared" ca="1" si="238"/>
        <v/>
      </c>
      <c r="I3640" s="17" t="str">
        <f>_xlfn.XLOOKUP(A3640,Students[Full Name],Students[Starting Rank],"")</f>
        <v/>
      </c>
      <c r="J3640" s="15" t="str">
        <f t="shared" ca="1" si="240"/>
        <v xml:space="preserve">: </v>
      </c>
      <c r="K3640" s="16" t="str">
        <f>_xlfn.XLOOKUP(A3640,Students[Full Name],Students[Start Date],"")</f>
        <v/>
      </c>
      <c r="L3640" s="18">
        <f t="shared" ca="1" si="241"/>
        <v>-1</v>
      </c>
      <c r="M3640" s="18" cm="1">
        <f t="array" aca="1" ref="M3640" ca="1">SUMPRODUCT(Inactives[Days Inactive]*(Inactives[Student]=A3640))/365</f>
        <v>0</v>
      </c>
      <c r="N3640" s="18" t="str" cm="1">
        <f t="array" ref="N3640">IF(LEN($A3640)&gt;0,SUMPRODUCT(($A3640=merged_names)*(_xlfn.TEXTAFTER(N$2, "At ")=merged_belt_colours)*merged_months_at_rank),"")</f>
        <v/>
      </c>
      <c r="O3640" s="18" t="str" cm="1">
        <f t="array" ref="O3640">IF(LEN($A3640)&gt;0,SUMPRODUCT(($A3640=merged_names)*(_xlfn.TEXTAFTER(O$2, "At ")=merged_belt_colours)*merged_months_at_rank),"")</f>
        <v/>
      </c>
      <c r="P3640" s="18" t="str" cm="1">
        <f t="array" ref="P3640">IF(LEN($A3640)&gt;0,SUMPRODUCT(($A3640=merged_names)*(_xlfn.TEXTAFTER(P$2, "At ")=merged_belt_colours)*merged_months_at_rank),"")</f>
        <v/>
      </c>
      <c r="Q3640" s="18" t="str" cm="1">
        <f t="array" ref="Q3640">IF(LEN($A3640)&gt;0,SUMPRODUCT(($A3640=merged_names)*(_xlfn.TEXTAFTER(Q$2, "At ")=merged_belt_colours)*merged_months_at_rank),"")</f>
        <v/>
      </c>
      <c r="R3640" s="18" t="str" cm="1">
        <f t="array" ref="R3640">IF(LEN($A3640)&gt;0,SUMPRODUCT(($A3640=merged_names)*(_xlfn.TEXTAFTER(R$2, "At ")=merged_belt_colours)*merged_months_at_rank),"")</f>
        <v/>
      </c>
    </row>
    <row r="3641" spans="1:18" x14ac:dyDescent="0.25">
      <c r="A3641"/>
      <c r="B3641" s="15" t="str" cm="1">
        <f t="array" ref="B3641">IFERROR(IF(LEN(A3641)&gt;0, IF(SUMPRODUCT((Inactives[Key]=J3641)*(Inactives[Currently Inactive]))=1,"Inactive","Active"),""),"Active")</f>
        <v/>
      </c>
      <c r="C3641" s="16" t="str" cm="1">
        <f t="array" aca="1" ref="C3641" ca="1">IFERROR(_xlfn._xlws.FILTER(Inactives[Inactive On],(Inactives[Key]=J3641)*(Inactives[Currently Inactive]),""),"")</f>
        <v/>
      </c>
      <c r="D3641" s="16" t="str" cm="1">
        <f t="array" aca="1" ref="D3641" ca="1">IFERROR(INDEX(_xlfn.TEXTSPLIT(E3641," "),1),"")</f>
        <v/>
      </c>
      <c r="E3641" s="15" t="str" cm="1">
        <f t="array" aca="1" ref="E3641" ca="1">IFERROR(_xlfn._xlws.FILTER(merged_ranks,(merged_end_dates=DATE(9999,12,31))*(merged_names=A3641)),"")</f>
        <v/>
      </c>
      <c r="F3641" s="17" t="str">
        <f ca="1">_xlfn.XLOOKUP(J3641,Promotions[Promo Key],Promotions[Promo Date],"")</f>
        <v/>
      </c>
      <c r="G3641" s="18" t="str">
        <f t="shared" ca="1" si="239"/>
        <v/>
      </c>
      <c r="H3641" s="18" t="str">
        <f t="shared" ca="1" si="238"/>
        <v/>
      </c>
      <c r="I3641" s="17" t="str">
        <f>_xlfn.XLOOKUP(A3641,Students[Full Name],Students[Starting Rank],"")</f>
        <v/>
      </c>
      <c r="J3641" s="15" t="str">
        <f t="shared" ca="1" si="240"/>
        <v xml:space="preserve">: </v>
      </c>
      <c r="K3641" s="16" t="str">
        <f>_xlfn.XLOOKUP(A3641,Students[Full Name],Students[Start Date],"")</f>
        <v/>
      </c>
      <c r="L3641" s="18">
        <f t="shared" ca="1" si="241"/>
        <v>-1</v>
      </c>
      <c r="M3641" s="18" cm="1">
        <f t="array" aca="1" ref="M3641" ca="1">SUMPRODUCT(Inactives[Days Inactive]*(Inactives[Student]=A3641))/365</f>
        <v>0</v>
      </c>
      <c r="N3641" s="18" t="str" cm="1">
        <f t="array" ref="N3641">IF(LEN($A3641)&gt;0,SUMPRODUCT(($A3641=merged_names)*(_xlfn.TEXTAFTER(N$2, "At ")=merged_belt_colours)*merged_months_at_rank),"")</f>
        <v/>
      </c>
      <c r="O3641" s="18" t="str" cm="1">
        <f t="array" ref="O3641">IF(LEN($A3641)&gt;0,SUMPRODUCT(($A3641=merged_names)*(_xlfn.TEXTAFTER(O$2, "At ")=merged_belt_colours)*merged_months_at_rank),"")</f>
        <v/>
      </c>
      <c r="P3641" s="18" t="str" cm="1">
        <f t="array" ref="P3641">IF(LEN($A3641)&gt;0,SUMPRODUCT(($A3641=merged_names)*(_xlfn.TEXTAFTER(P$2, "At ")=merged_belt_colours)*merged_months_at_rank),"")</f>
        <v/>
      </c>
      <c r="Q3641" s="18" t="str" cm="1">
        <f t="array" ref="Q3641">IF(LEN($A3641)&gt;0,SUMPRODUCT(($A3641=merged_names)*(_xlfn.TEXTAFTER(Q$2, "At ")=merged_belt_colours)*merged_months_at_rank),"")</f>
        <v/>
      </c>
      <c r="R3641" s="18" t="str" cm="1">
        <f t="array" ref="R3641">IF(LEN($A3641)&gt;0,SUMPRODUCT(($A3641=merged_names)*(_xlfn.TEXTAFTER(R$2, "At ")=merged_belt_colours)*merged_months_at_rank),"")</f>
        <v/>
      </c>
    </row>
    <row r="3642" spans="1:18" x14ac:dyDescent="0.25">
      <c r="A3642"/>
      <c r="B3642" s="15" t="str" cm="1">
        <f t="array" ref="B3642">IFERROR(IF(LEN(A3642)&gt;0, IF(SUMPRODUCT((Inactives[Key]=J3642)*(Inactives[Currently Inactive]))=1,"Inactive","Active"),""),"Active")</f>
        <v/>
      </c>
      <c r="C3642" s="16" t="str" cm="1">
        <f t="array" aca="1" ref="C3642" ca="1">IFERROR(_xlfn._xlws.FILTER(Inactives[Inactive On],(Inactives[Key]=J3642)*(Inactives[Currently Inactive]),""),"")</f>
        <v/>
      </c>
      <c r="D3642" s="16" t="str" cm="1">
        <f t="array" aca="1" ref="D3642" ca="1">IFERROR(INDEX(_xlfn.TEXTSPLIT(E3642," "),1),"")</f>
        <v/>
      </c>
      <c r="E3642" s="15" t="str" cm="1">
        <f t="array" aca="1" ref="E3642" ca="1">IFERROR(_xlfn._xlws.FILTER(merged_ranks,(merged_end_dates=DATE(9999,12,31))*(merged_names=A3642)),"")</f>
        <v/>
      </c>
      <c r="F3642" s="17" t="str">
        <f ca="1">_xlfn.XLOOKUP(J3642,Promotions[Promo Key],Promotions[Promo Date],"")</f>
        <v/>
      </c>
      <c r="G3642" s="18" t="str">
        <f t="shared" ca="1" si="239"/>
        <v/>
      </c>
      <c r="H3642" s="18" t="str">
        <f t="shared" ca="1" si="238"/>
        <v/>
      </c>
      <c r="I3642" s="17" t="str">
        <f>_xlfn.XLOOKUP(A3642,Students[Full Name],Students[Starting Rank],"")</f>
        <v/>
      </c>
      <c r="J3642" s="15" t="str">
        <f t="shared" ca="1" si="240"/>
        <v xml:space="preserve">: </v>
      </c>
      <c r="K3642" s="16" t="str">
        <f>_xlfn.XLOOKUP(A3642,Students[Full Name],Students[Start Date],"")</f>
        <v/>
      </c>
      <c r="L3642" s="18">
        <f t="shared" ca="1" si="241"/>
        <v>-1</v>
      </c>
      <c r="M3642" s="18" cm="1">
        <f t="array" aca="1" ref="M3642" ca="1">SUMPRODUCT(Inactives[Days Inactive]*(Inactives[Student]=A3642))/365</f>
        <v>0</v>
      </c>
      <c r="N3642" s="18" t="str" cm="1">
        <f t="array" ref="N3642">IF(LEN($A3642)&gt;0,SUMPRODUCT(($A3642=merged_names)*(_xlfn.TEXTAFTER(N$2, "At ")=merged_belt_colours)*merged_months_at_rank),"")</f>
        <v/>
      </c>
      <c r="O3642" s="18" t="str" cm="1">
        <f t="array" ref="O3642">IF(LEN($A3642)&gt;0,SUMPRODUCT(($A3642=merged_names)*(_xlfn.TEXTAFTER(O$2, "At ")=merged_belt_colours)*merged_months_at_rank),"")</f>
        <v/>
      </c>
      <c r="P3642" s="18" t="str" cm="1">
        <f t="array" ref="P3642">IF(LEN($A3642)&gt;0,SUMPRODUCT(($A3642=merged_names)*(_xlfn.TEXTAFTER(P$2, "At ")=merged_belt_colours)*merged_months_at_rank),"")</f>
        <v/>
      </c>
      <c r="Q3642" s="18" t="str" cm="1">
        <f t="array" ref="Q3642">IF(LEN($A3642)&gt;0,SUMPRODUCT(($A3642=merged_names)*(_xlfn.TEXTAFTER(Q$2, "At ")=merged_belt_colours)*merged_months_at_rank),"")</f>
        <v/>
      </c>
      <c r="R3642" s="18" t="str" cm="1">
        <f t="array" ref="R3642">IF(LEN($A3642)&gt;0,SUMPRODUCT(($A3642=merged_names)*(_xlfn.TEXTAFTER(R$2, "At ")=merged_belt_colours)*merged_months_at_rank),"")</f>
        <v/>
      </c>
    </row>
    <row r="3643" spans="1:18" x14ac:dyDescent="0.25">
      <c r="A3643"/>
      <c r="B3643" s="15" t="str" cm="1">
        <f t="array" ref="B3643">IFERROR(IF(LEN(A3643)&gt;0, IF(SUMPRODUCT((Inactives[Key]=J3643)*(Inactives[Currently Inactive]))=1,"Inactive","Active"),""),"Active")</f>
        <v/>
      </c>
      <c r="C3643" s="16" t="str" cm="1">
        <f t="array" aca="1" ref="C3643" ca="1">IFERROR(_xlfn._xlws.FILTER(Inactives[Inactive On],(Inactives[Key]=J3643)*(Inactives[Currently Inactive]),""),"")</f>
        <v/>
      </c>
      <c r="D3643" s="16" t="str" cm="1">
        <f t="array" aca="1" ref="D3643" ca="1">IFERROR(INDEX(_xlfn.TEXTSPLIT(E3643," "),1),"")</f>
        <v/>
      </c>
      <c r="E3643" s="15" t="str" cm="1">
        <f t="array" aca="1" ref="E3643" ca="1">IFERROR(_xlfn._xlws.FILTER(merged_ranks,(merged_end_dates=DATE(9999,12,31))*(merged_names=A3643)),"")</f>
        <v/>
      </c>
      <c r="F3643" s="17" t="str">
        <f ca="1">_xlfn.XLOOKUP(J3643,Promotions[Promo Key],Promotions[Promo Date],"")</f>
        <v/>
      </c>
      <c r="G3643" s="18" t="str">
        <f t="shared" ca="1" si="239"/>
        <v/>
      </c>
      <c r="H3643" s="18" t="str">
        <f t="shared" ca="1" si="238"/>
        <v/>
      </c>
      <c r="I3643" s="17" t="str">
        <f>_xlfn.XLOOKUP(A3643,Students[Full Name],Students[Starting Rank],"")</f>
        <v/>
      </c>
      <c r="J3643" s="15" t="str">
        <f t="shared" ca="1" si="240"/>
        <v xml:space="preserve">: </v>
      </c>
      <c r="K3643" s="16" t="str">
        <f>_xlfn.XLOOKUP(A3643,Students[Full Name],Students[Start Date],"")</f>
        <v/>
      </c>
      <c r="L3643" s="18">
        <f t="shared" ca="1" si="241"/>
        <v>-1</v>
      </c>
      <c r="M3643" s="18" cm="1">
        <f t="array" aca="1" ref="M3643" ca="1">SUMPRODUCT(Inactives[Days Inactive]*(Inactives[Student]=A3643))/365</f>
        <v>0</v>
      </c>
      <c r="N3643" s="18" t="str" cm="1">
        <f t="array" ref="N3643">IF(LEN($A3643)&gt;0,SUMPRODUCT(($A3643=merged_names)*(_xlfn.TEXTAFTER(N$2, "At ")=merged_belt_colours)*merged_months_at_rank),"")</f>
        <v/>
      </c>
      <c r="O3643" s="18" t="str" cm="1">
        <f t="array" ref="O3643">IF(LEN($A3643)&gt;0,SUMPRODUCT(($A3643=merged_names)*(_xlfn.TEXTAFTER(O$2, "At ")=merged_belt_colours)*merged_months_at_rank),"")</f>
        <v/>
      </c>
      <c r="P3643" s="18" t="str" cm="1">
        <f t="array" ref="P3643">IF(LEN($A3643)&gt;0,SUMPRODUCT(($A3643=merged_names)*(_xlfn.TEXTAFTER(P$2, "At ")=merged_belt_colours)*merged_months_at_rank),"")</f>
        <v/>
      </c>
      <c r="Q3643" s="18" t="str" cm="1">
        <f t="array" ref="Q3643">IF(LEN($A3643)&gt;0,SUMPRODUCT(($A3643=merged_names)*(_xlfn.TEXTAFTER(Q$2, "At ")=merged_belt_colours)*merged_months_at_rank),"")</f>
        <v/>
      </c>
      <c r="R3643" s="18" t="str" cm="1">
        <f t="array" ref="R3643">IF(LEN($A3643)&gt;0,SUMPRODUCT(($A3643=merged_names)*(_xlfn.TEXTAFTER(R$2, "At ")=merged_belt_colours)*merged_months_at_rank),"")</f>
        <v/>
      </c>
    </row>
    <row r="3644" spans="1:18" x14ac:dyDescent="0.25">
      <c r="A3644"/>
      <c r="B3644" s="15" t="str" cm="1">
        <f t="array" ref="B3644">IFERROR(IF(LEN(A3644)&gt;0, IF(SUMPRODUCT((Inactives[Key]=J3644)*(Inactives[Currently Inactive]))=1,"Inactive","Active"),""),"Active")</f>
        <v/>
      </c>
      <c r="C3644" s="16" t="str" cm="1">
        <f t="array" aca="1" ref="C3644" ca="1">IFERROR(_xlfn._xlws.FILTER(Inactives[Inactive On],(Inactives[Key]=J3644)*(Inactives[Currently Inactive]),""),"")</f>
        <v/>
      </c>
      <c r="D3644" s="16" t="str" cm="1">
        <f t="array" aca="1" ref="D3644" ca="1">IFERROR(INDEX(_xlfn.TEXTSPLIT(E3644," "),1),"")</f>
        <v/>
      </c>
      <c r="E3644" s="15" t="str" cm="1">
        <f t="array" aca="1" ref="E3644" ca="1">IFERROR(_xlfn._xlws.FILTER(merged_ranks,(merged_end_dates=DATE(9999,12,31))*(merged_names=A3644)),"")</f>
        <v/>
      </c>
      <c r="F3644" s="17" t="str">
        <f ca="1">_xlfn.XLOOKUP(J3644,Promotions[Promo Key],Promotions[Promo Date],"")</f>
        <v/>
      </c>
      <c r="G3644" s="18" t="str">
        <f t="shared" ca="1" si="239"/>
        <v/>
      </c>
      <c r="H3644" s="18" t="str">
        <f t="shared" ca="1" si="238"/>
        <v/>
      </c>
      <c r="I3644" s="17" t="str">
        <f>_xlfn.XLOOKUP(A3644,Students[Full Name],Students[Starting Rank],"")</f>
        <v/>
      </c>
      <c r="J3644" s="15" t="str">
        <f t="shared" ca="1" si="240"/>
        <v xml:space="preserve">: </v>
      </c>
      <c r="K3644" s="16" t="str">
        <f>_xlfn.XLOOKUP(A3644,Students[Full Name],Students[Start Date],"")</f>
        <v/>
      </c>
      <c r="L3644" s="18">
        <f t="shared" ca="1" si="241"/>
        <v>-1</v>
      </c>
      <c r="M3644" s="18" cm="1">
        <f t="array" aca="1" ref="M3644" ca="1">SUMPRODUCT(Inactives[Days Inactive]*(Inactives[Student]=A3644))/365</f>
        <v>0</v>
      </c>
      <c r="N3644" s="18" t="str" cm="1">
        <f t="array" ref="N3644">IF(LEN($A3644)&gt;0,SUMPRODUCT(($A3644=merged_names)*(_xlfn.TEXTAFTER(N$2, "At ")=merged_belt_colours)*merged_months_at_rank),"")</f>
        <v/>
      </c>
      <c r="O3644" s="18" t="str" cm="1">
        <f t="array" ref="O3644">IF(LEN($A3644)&gt;0,SUMPRODUCT(($A3644=merged_names)*(_xlfn.TEXTAFTER(O$2, "At ")=merged_belt_colours)*merged_months_at_rank),"")</f>
        <v/>
      </c>
      <c r="P3644" s="18" t="str" cm="1">
        <f t="array" ref="P3644">IF(LEN($A3644)&gt;0,SUMPRODUCT(($A3644=merged_names)*(_xlfn.TEXTAFTER(P$2, "At ")=merged_belt_colours)*merged_months_at_rank),"")</f>
        <v/>
      </c>
      <c r="Q3644" s="18" t="str" cm="1">
        <f t="array" ref="Q3644">IF(LEN($A3644)&gt;0,SUMPRODUCT(($A3644=merged_names)*(_xlfn.TEXTAFTER(Q$2, "At ")=merged_belt_colours)*merged_months_at_rank),"")</f>
        <v/>
      </c>
      <c r="R3644" s="18" t="str" cm="1">
        <f t="array" ref="R3644">IF(LEN($A3644)&gt;0,SUMPRODUCT(($A3644=merged_names)*(_xlfn.TEXTAFTER(R$2, "At ")=merged_belt_colours)*merged_months_at_rank),"")</f>
        <v/>
      </c>
    </row>
    <row r="3645" spans="1:18" x14ac:dyDescent="0.25">
      <c r="A3645"/>
      <c r="B3645" s="15" t="str" cm="1">
        <f t="array" ref="B3645">IFERROR(IF(LEN(A3645)&gt;0, IF(SUMPRODUCT((Inactives[Key]=J3645)*(Inactives[Currently Inactive]))=1,"Inactive","Active"),""),"Active")</f>
        <v/>
      </c>
      <c r="C3645" s="16" t="str" cm="1">
        <f t="array" aca="1" ref="C3645" ca="1">IFERROR(_xlfn._xlws.FILTER(Inactives[Inactive On],(Inactives[Key]=J3645)*(Inactives[Currently Inactive]),""),"")</f>
        <v/>
      </c>
      <c r="D3645" s="16" t="str" cm="1">
        <f t="array" aca="1" ref="D3645" ca="1">IFERROR(INDEX(_xlfn.TEXTSPLIT(E3645," "),1),"")</f>
        <v/>
      </c>
      <c r="E3645" s="15" t="str" cm="1">
        <f t="array" aca="1" ref="E3645" ca="1">IFERROR(_xlfn._xlws.FILTER(merged_ranks,(merged_end_dates=DATE(9999,12,31))*(merged_names=A3645)),"")</f>
        <v/>
      </c>
      <c r="F3645" s="17" t="str">
        <f ca="1">_xlfn.XLOOKUP(J3645,Promotions[Promo Key],Promotions[Promo Date],"")</f>
        <v/>
      </c>
      <c r="G3645" s="18" t="str">
        <f t="shared" ca="1" si="239"/>
        <v/>
      </c>
      <c r="H3645" s="18" t="str">
        <f t="shared" ca="1" si="238"/>
        <v/>
      </c>
      <c r="I3645" s="17" t="str">
        <f>_xlfn.XLOOKUP(A3645,Students[Full Name],Students[Starting Rank],"")</f>
        <v/>
      </c>
      <c r="J3645" s="15" t="str">
        <f t="shared" ca="1" si="240"/>
        <v xml:space="preserve">: </v>
      </c>
      <c r="K3645" s="16" t="str">
        <f>_xlfn.XLOOKUP(A3645,Students[Full Name],Students[Start Date],"")</f>
        <v/>
      </c>
      <c r="L3645" s="18">
        <f t="shared" ca="1" si="241"/>
        <v>-1</v>
      </c>
      <c r="M3645" s="18" cm="1">
        <f t="array" aca="1" ref="M3645" ca="1">SUMPRODUCT(Inactives[Days Inactive]*(Inactives[Student]=A3645))/365</f>
        <v>0</v>
      </c>
      <c r="N3645" s="18" t="str" cm="1">
        <f t="array" ref="N3645">IF(LEN($A3645)&gt;0,SUMPRODUCT(($A3645=merged_names)*(_xlfn.TEXTAFTER(N$2, "At ")=merged_belt_colours)*merged_months_at_rank),"")</f>
        <v/>
      </c>
      <c r="O3645" s="18" t="str" cm="1">
        <f t="array" ref="O3645">IF(LEN($A3645)&gt;0,SUMPRODUCT(($A3645=merged_names)*(_xlfn.TEXTAFTER(O$2, "At ")=merged_belt_colours)*merged_months_at_rank),"")</f>
        <v/>
      </c>
      <c r="P3645" s="18" t="str" cm="1">
        <f t="array" ref="P3645">IF(LEN($A3645)&gt;0,SUMPRODUCT(($A3645=merged_names)*(_xlfn.TEXTAFTER(P$2, "At ")=merged_belt_colours)*merged_months_at_rank),"")</f>
        <v/>
      </c>
      <c r="Q3645" s="18" t="str" cm="1">
        <f t="array" ref="Q3645">IF(LEN($A3645)&gt;0,SUMPRODUCT(($A3645=merged_names)*(_xlfn.TEXTAFTER(Q$2, "At ")=merged_belt_colours)*merged_months_at_rank),"")</f>
        <v/>
      </c>
      <c r="R3645" s="18" t="str" cm="1">
        <f t="array" ref="R3645">IF(LEN($A3645)&gt;0,SUMPRODUCT(($A3645=merged_names)*(_xlfn.TEXTAFTER(R$2, "At ")=merged_belt_colours)*merged_months_at_rank),"")</f>
        <v/>
      </c>
    </row>
    <row r="3646" spans="1:18" x14ac:dyDescent="0.25">
      <c r="A3646"/>
      <c r="B3646" s="15" t="str" cm="1">
        <f t="array" ref="B3646">IFERROR(IF(LEN(A3646)&gt;0, IF(SUMPRODUCT((Inactives[Key]=J3646)*(Inactives[Currently Inactive]))=1,"Inactive","Active"),""),"Active")</f>
        <v/>
      </c>
      <c r="C3646" s="16" t="str" cm="1">
        <f t="array" aca="1" ref="C3646" ca="1">IFERROR(_xlfn._xlws.FILTER(Inactives[Inactive On],(Inactives[Key]=J3646)*(Inactives[Currently Inactive]),""),"")</f>
        <v/>
      </c>
      <c r="D3646" s="16" t="str" cm="1">
        <f t="array" aca="1" ref="D3646" ca="1">IFERROR(INDEX(_xlfn.TEXTSPLIT(E3646," "),1),"")</f>
        <v/>
      </c>
      <c r="E3646" s="15" t="str" cm="1">
        <f t="array" aca="1" ref="E3646" ca="1">IFERROR(_xlfn._xlws.FILTER(merged_ranks,(merged_end_dates=DATE(9999,12,31))*(merged_names=A3646)),"")</f>
        <v/>
      </c>
      <c r="F3646" s="17" t="str">
        <f ca="1">_xlfn.XLOOKUP(J3646,Promotions[Promo Key],Promotions[Promo Date],"")</f>
        <v/>
      </c>
      <c r="G3646" s="18" t="str">
        <f t="shared" ca="1" si="239"/>
        <v/>
      </c>
      <c r="H3646" s="18" t="str">
        <f t="shared" ca="1" si="238"/>
        <v/>
      </c>
      <c r="I3646" s="17" t="str">
        <f>_xlfn.XLOOKUP(A3646,Students[Full Name],Students[Starting Rank],"")</f>
        <v/>
      </c>
      <c r="J3646" s="15" t="str">
        <f t="shared" ca="1" si="240"/>
        <v xml:space="preserve">: </v>
      </c>
      <c r="K3646" s="16" t="str">
        <f>_xlfn.XLOOKUP(A3646,Students[Full Name],Students[Start Date],"")</f>
        <v/>
      </c>
      <c r="L3646" s="18">
        <f t="shared" ca="1" si="241"/>
        <v>-1</v>
      </c>
      <c r="M3646" s="18" cm="1">
        <f t="array" aca="1" ref="M3646" ca="1">SUMPRODUCT(Inactives[Days Inactive]*(Inactives[Student]=A3646))/365</f>
        <v>0</v>
      </c>
      <c r="N3646" s="18" t="str" cm="1">
        <f t="array" ref="N3646">IF(LEN($A3646)&gt;0,SUMPRODUCT(($A3646=merged_names)*(_xlfn.TEXTAFTER(N$2, "At ")=merged_belt_colours)*merged_months_at_rank),"")</f>
        <v/>
      </c>
      <c r="O3646" s="18" t="str" cm="1">
        <f t="array" ref="O3646">IF(LEN($A3646)&gt;0,SUMPRODUCT(($A3646=merged_names)*(_xlfn.TEXTAFTER(O$2, "At ")=merged_belt_colours)*merged_months_at_rank),"")</f>
        <v/>
      </c>
      <c r="P3646" s="18" t="str" cm="1">
        <f t="array" ref="P3646">IF(LEN($A3646)&gt;0,SUMPRODUCT(($A3646=merged_names)*(_xlfn.TEXTAFTER(P$2, "At ")=merged_belt_colours)*merged_months_at_rank),"")</f>
        <v/>
      </c>
      <c r="Q3646" s="18" t="str" cm="1">
        <f t="array" ref="Q3646">IF(LEN($A3646)&gt;0,SUMPRODUCT(($A3646=merged_names)*(_xlfn.TEXTAFTER(Q$2, "At ")=merged_belt_colours)*merged_months_at_rank),"")</f>
        <v/>
      </c>
      <c r="R3646" s="18" t="str" cm="1">
        <f t="array" ref="R3646">IF(LEN($A3646)&gt;0,SUMPRODUCT(($A3646=merged_names)*(_xlfn.TEXTAFTER(R$2, "At ")=merged_belt_colours)*merged_months_at_rank),"")</f>
        <v/>
      </c>
    </row>
    <row r="3647" spans="1:18" x14ac:dyDescent="0.25">
      <c r="A3647"/>
      <c r="B3647" s="15" t="str" cm="1">
        <f t="array" ref="B3647">IFERROR(IF(LEN(A3647)&gt;0, IF(SUMPRODUCT((Inactives[Key]=J3647)*(Inactives[Currently Inactive]))=1,"Inactive","Active"),""),"Active")</f>
        <v/>
      </c>
      <c r="C3647" s="16" t="str" cm="1">
        <f t="array" aca="1" ref="C3647" ca="1">IFERROR(_xlfn._xlws.FILTER(Inactives[Inactive On],(Inactives[Key]=J3647)*(Inactives[Currently Inactive]),""),"")</f>
        <v/>
      </c>
      <c r="D3647" s="16" t="str" cm="1">
        <f t="array" aca="1" ref="D3647" ca="1">IFERROR(INDEX(_xlfn.TEXTSPLIT(E3647," "),1),"")</f>
        <v/>
      </c>
      <c r="E3647" s="15" t="str" cm="1">
        <f t="array" aca="1" ref="E3647" ca="1">IFERROR(_xlfn._xlws.FILTER(merged_ranks,(merged_end_dates=DATE(9999,12,31))*(merged_names=A3647)),"")</f>
        <v/>
      </c>
      <c r="F3647" s="17" t="str">
        <f ca="1">_xlfn.XLOOKUP(J3647,Promotions[Promo Key],Promotions[Promo Date],"")</f>
        <v/>
      </c>
      <c r="G3647" s="18" t="str">
        <f t="shared" ca="1" si="239"/>
        <v/>
      </c>
      <c r="H3647" s="18" t="str">
        <f t="shared" ca="1" si="238"/>
        <v/>
      </c>
      <c r="I3647" s="17" t="str">
        <f>_xlfn.XLOOKUP(A3647,Students[Full Name],Students[Starting Rank],"")</f>
        <v/>
      </c>
      <c r="J3647" s="15" t="str">
        <f t="shared" ca="1" si="240"/>
        <v xml:space="preserve">: </v>
      </c>
      <c r="K3647" s="16" t="str">
        <f>_xlfn.XLOOKUP(A3647,Students[Full Name],Students[Start Date],"")</f>
        <v/>
      </c>
      <c r="L3647" s="18">
        <f t="shared" ca="1" si="241"/>
        <v>-1</v>
      </c>
      <c r="M3647" s="18" cm="1">
        <f t="array" aca="1" ref="M3647" ca="1">SUMPRODUCT(Inactives[Days Inactive]*(Inactives[Student]=A3647))/365</f>
        <v>0</v>
      </c>
      <c r="N3647" s="18" t="str" cm="1">
        <f t="array" ref="N3647">IF(LEN($A3647)&gt;0,SUMPRODUCT(($A3647=merged_names)*(_xlfn.TEXTAFTER(N$2, "At ")=merged_belt_colours)*merged_months_at_rank),"")</f>
        <v/>
      </c>
      <c r="O3647" s="18" t="str" cm="1">
        <f t="array" ref="O3647">IF(LEN($A3647)&gt;0,SUMPRODUCT(($A3647=merged_names)*(_xlfn.TEXTAFTER(O$2, "At ")=merged_belt_colours)*merged_months_at_rank),"")</f>
        <v/>
      </c>
      <c r="P3647" s="18" t="str" cm="1">
        <f t="array" ref="P3647">IF(LEN($A3647)&gt;0,SUMPRODUCT(($A3647=merged_names)*(_xlfn.TEXTAFTER(P$2, "At ")=merged_belt_colours)*merged_months_at_rank),"")</f>
        <v/>
      </c>
      <c r="Q3647" s="18" t="str" cm="1">
        <f t="array" ref="Q3647">IF(LEN($A3647)&gt;0,SUMPRODUCT(($A3647=merged_names)*(_xlfn.TEXTAFTER(Q$2, "At ")=merged_belt_colours)*merged_months_at_rank),"")</f>
        <v/>
      </c>
      <c r="R3647" s="18" t="str" cm="1">
        <f t="array" ref="R3647">IF(LEN($A3647)&gt;0,SUMPRODUCT(($A3647=merged_names)*(_xlfn.TEXTAFTER(R$2, "At ")=merged_belt_colours)*merged_months_at_rank),"")</f>
        <v/>
      </c>
    </row>
    <row r="3648" spans="1:18" x14ac:dyDescent="0.25">
      <c r="A3648"/>
      <c r="B3648" s="15" t="str" cm="1">
        <f t="array" ref="B3648">IFERROR(IF(LEN(A3648)&gt;0, IF(SUMPRODUCT((Inactives[Key]=J3648)*(Inactives[Currently Inactive]))=1,"Inactive","Active"),""),"Active")</f>
        <v/>
      </c>
      <c r="C3648" s="16" t="str" cm="1">
        <f t="array" aca="1" ref="C3648" ca="1">IFERROR(_xlfn._xlws.FILTER(Inactives[Inactive On],(Inactives[Key]=J3648)*(Inactives[Currently Inactive]),""),"")</f>
        <v/>
      </c>
      <c r="D3648" s="16" t="str" cm="1">
        <f t="array" aca="1" ref="D3648" ca="1">IFERROR(INDEX(_xlfn.TEXTSPLIT(E3648," "),1),"")</f>
        <v/>
      </c>
      <c r="E3648" s="15" t="str" cm="1">
        <f t="array" aca="1" ref="E3648" ca="1">IFERROR(_xlfn._xlws.FILTER(merged_ranks,(merged_end_dates=DATE(9999,12,31))*(merged_names=A3648)),"")</f>
        <v/>
      </c>
      <c r="F3648" s="17" t="str">
        <f ca="1">_xlfn.XLOOKUP(J3648,Promotions[Promo Key],Promotions[Promo Date],"")</f>
        <v/>
      </c>
      <c r="G3648" s="18" t="str">
        <f t="shared" ca="1" si="239"/>
        <v/>
      </c>
      <c r="H3648" s="18" t="str">
        <f t="shared" ca="1" si="238"/>
        <v/>
      </c>
      <c r="I3648" s="17" t="str">
        <f>_xlfn.XLOOKUP(A3648,Students[Full Name],Students[Starting Rank],"")</f>
        <v/>
      </c>
      <c r="J3648" s="15" t="str">
        <f t="shared" ca="1" si="240"/>
        <v xml:space="preserve">: </v>
      </c>
      <c r="K3648" s="16" t="str">
        <f>_xlfn.XLOOKUP(A3648,Students[Full Name],Students[Start Date],"")</f>
        <v/>
      </c>
      <c r="L3648" s="18">
        <f t="shared" ca="1" si="241"/>
        <v>-1</v>
      </c>
      <c r="M3648" s="18" cm="1">
        <f t="array" aca="1" ref="M3648" ca="1">SUMPRODUCT(Inactives[Days Inactive]*(Inactives[Student]=A3648))/365</f>
        <v>0</v>
      </c>
      <c r="N3648" s="18" t="str" cm="1">
        <f t="array" ref="N3648">IF(LEN($A3648)&gt;0,SUMPRODUCT(($A3648=merged_names)*(_xlfn.TEXTAFTER(N$2, "At ")=merged_belt_colours)*merged_months_at_rank),"")</f>
        <v/>
      </c>
      <c r="O3648" s="18" t="str" cm="1">
        <f t="array" ref="O3648">IF(LEN($A3648)&gt;0,SUMPRODUCT(($A3648=merged_names)*(_xlfn.TEXTAFTER(O$2, "At ")=merged_belt_colours)*merged_months_at_rank),"")</f>
        <v/>
      </c>
      <c r="P3648" s="18" t="str" cm="1">
        <f t="array" ref="P3648">IF(LEN($A3648)&gt;0,SUMPRODUCT(($A3648=merged_names)*(_xlfn.TEXTAFTER(P$2, "At ")=merged_belt_colours)*merged_months_at_rank),"")</f>
        <v/>
      </c>
      <c r="Q3648" s="18" t="str" cm="1">
        <f t="array" ref="Q3648">IF(LEN($A3648)&gt;0,SUMPRODUCT(($A3648=merged_names)*(_xlfn.TEXTAFTER(Q$2, "At ")=merged_belt_colours)*merged_months_at_rank),"")</f>
        <v/>
      </c>
      <c r="R3648" s="18" t="str" cm="1">
        <f t="array" ref="R3648">IF(LEN($A3648)&gt;0,SUMPRODUCT(($A3648=merged_names)*(_xlfn.TEXTAFTER(R$2, "At ")=merged_belt_colours)*merged_months_at_rank),"")</f>
        <v/>
      </c>
    </row>
    <row r="3649" spans="1:18" x14ac:dyDescent="0.25">
      <c r="A3649"/>
      <c r="B3649" s="15" t="str" cm="1">
        <f t="array" ref="B3649">IFERROR(IF(LEN(A3649)&gt;0, IF(SUMPRODUCT((Inactives[Key]=J3649)*(Inactives[Currently Inactive]))=1,"Inactive","Active"),""),"Active")</f>
        <v/>
      </c>
      <c r="C3649" s="16" t="str" cm="1">
        <f t="array" aca="1" ref="C3649" ca="1">IFERROR(_xlfn._xlws.FILTER(Inactives[Inactive On],(Inactives[Key]=J3649)*(Inactives[Currently Inactive]),""),"")</f>
        <v/>
      </c>
      <c r="D3649" s="16" t="str" cm="1">
        <f t="array" aca="1" ref="D3649" ca="1">IFERROR(INDEX(_xlfn.TEXTSPLIT(E3649," "),1),"")</f>
        <v/>
      </c>
      <c r="E3649" s="15" t="str" cm="1">
        <f t="array" aca="1" ref="E3649" ca="1">IFERROR(_xlfn._xlws.FILTER(merged_ranks,(merged_end_dates=DATE(9999,12,31))*(merged_names=A3649)),"")</f>
        <v/>
      </c>
      <c r="F3649" s="17" t="str">
        <f ca="1">_xlfn.XLOOKUP(J3649,Promotions[Promo Key],Promotions[Promo Date],"")</f>
        <v/>
      </c>
      <c r="G3649" s="18" t="str">
        <f t="shared" ca="1" si="239"/>
        <v/>
      </c>
      <c r="H3649" s="18" t="str">
        <f t="shared" ca="1" si="238"/>
        <v/>
      </c>
      <c r="I3649" s="17" t="str">
        <f>_xlfn.XLOOKUP(A3649,Students[Full Name],Students[Starting Rank],"")</f>
        <v/>
      </c>
      <c r="J3649" s="15" t="str">
        <f t="shared" ca="1" si="240"/>
        <v xml:space="preserve">: </v>
      </c>
      <c r="K3649" s="16" t="str">
        <f>_xlfn.XLOOKUP(A3649,Students[Full Name],Students[Start Date],"")</f>
        <v/>
      </c>
      <c r="L3649" s="18">
        <f t="shared" ca="1" si="241"/>
        <v>-1</v>
      </c>
      <c r="M3649" s="18" cm="1">
        <f t="array" aca="1" ref="M3649" ca="1">SUMPRODUCT(Inactives[Days Inactive]*(Inactives[Student]=A3649))/365</f>
        <v>0</v>
      </c>
      <c r="N3649" s="18" t="str" cm="1">
        <f t="array" ref="N3649">IF(LEN($A3649)&gt;0,SUMPRODUCT(($A3649=merged_names)*(_xlfn.TEXTAFTER(N$2, "At ")=merged_belt_colours)*merged_months_at_rank),"")</f>
        <v/>
      </c>
      <c r="O3649" s="18" t="str" cm="1">
        <f t="array" ref="O3649">IF(LEN($A3649)&gt;0,SUMPRODUCT(($A3649=merged_names)*(_xlfn.TEXTAFTER(O$2, "At ")=merged_belt_colours)*merged_months_at_rank),"")</f>
        <v/>
      </c>
      <c r="P3649" s="18" t="str" cm="1">
        <f t="array" ref="P3649">IF(LEN($A3649)&gt;0,SUMPRODUCT(($A3649=merged_names)*(_xlfn.TEXTAFTER(P$2, "At ")=merged_belt_colours)*merged_months_at_rank),"")</f>
        <v/>
      </c>
      <c r="Q3649" s="18" t="str" cm="1">
        <f t="array" ref="Q3649">IF(LEN($A3649)&gt;0,SUMPRODUCT(($A3649=merged_names)*(_xlfn.TEXTAFTER(Q$2, "At ")=merged_belt_colours)*merged_months_at_rank),"")</f>
        <v/>
      </c>
      <c r="R3649" s="18" t="str" cm="1">
        <f t="array" ref="R3649">IF(LEN($A3649)&gt;0,SUMPRODUCT(($A3649=merged_names)*(_xlfn.TEXTAFTER(R$2, "At ")=merged_belt_colours)*merged_months_at_rank),"")</f>
        <v/>
      </c>
    </row>
    <row r="3650" spans="1:18" x14ac:dyDescent="0.25">
      <c r="A3650"/>
      <c r="B3650" s="15" t="str" cm="1">
        <f t="array" ref="B3650">IFERROR(IF(LEN(A3650)&gt;0, IF(SUMPRODUCT((Inactives[Key]=J3650)*(Inactives[Currently Inactive]))=1,"Inactive","Active"),""),"Active")</f>
        <v/>
      </c>
      <c r="C3650" s="16" t="str" cm="1">
        <f t="array" aca="1" ref="C3650" ca="1">IFERROR(_xlfn._xlws.FILTER(Inactives[Inactive On],(Inactives[Key]=J3650)*(Inactives[Currently Inactive]),""),"")</f>
        <v/>
      </c>
      <c r="D3650" s="16" t="str" cm="1">
        <f t="array" aca="1" ref="D3650" ca="1">IFERROR(INDEX(_xlfn.TEXTSPLIT(E3650," "),1),"")</f>
        <v/>
      </c>
      <c r="E3650" s="15" t="str" cm="1">
        <f t="array" aca="1" ref="E3650" ca="1">IFERROR(_xlfn._xlws.FILTER(merged_ranks,(merged_end_dates=DATE(9999,12,31))*(merged_names=A3650)),"")</f>
        <v/>
      </c>
      <c r="F3650" s="17" t="str">
        <f ca="1">_xlfn.XLOOKUP(J3650,Promotions[Promo Key],Promotions[Promo Date],"")</f>
        <v/>
      </c>
      <c r="G3650" s="18" t="str">
        <f t="shared" ca="1" si="239"/>
        <v/>
      </c>
      <c r="H3650" s="18" t="str">
        <f t="shared" ca="1" si="238"/>
        <v/>
      </c>
      <c r="I3650" s="17" t="str">
        <f>_xlfn.XLOOKUP(A3650,Students[Full Name],Students[Starting Rank],"")</f>
        <v/>
      </c>
      <c r="J3650" s="15" t="str">
        <f t="shared" ca="1" si="240"/>
        <v xml:space="preserve">: </v>
      </c>
      <c r="K3650" s="16" t="str">
        <f>_xlfn.XLOOKUP(A3650,Students[Full Name],Students[Start Date],"")</f>
        <v/>
      </c>
      <c r="L3650" s="18">
        <f t="shared" ca="1" si="241"/>
        <v>-1</v>
      </c>
      <c r="M3650" s="18" cm="1">
        <f t="array" aca="1" ref="M3650" ca="1">SUMPRODUCT(Inactives[Days Inactive]*(Inactives[Student]=A3650))/365</f>
        <v>0</v>
      </c>
      <c r="N3650" s="18" t="str" cm="1">
        <f t="array" ref="N3650">IF(LEN($A3650)&gt;0,SUMPRODUCT(($A3650=merged_names)*(_xlfn.TEXTAFTER(N$2, "At ")=merged_belt_colours)*merged_months_at_rank),"")</f>
        <v/>
      </c>
      <c r="O3650" s="18" t="str" cm="1">
        <f t="array" ref="O3650">IF(LEN($A3650)&gt;0,SUMPRODUCT(($A3650=merged_names)*(_xlfn.TEXTAFTER(O$2, "At ")=merged_belt_colours)*merged_months_at_rank),"")</f>
        <v/>
      </c>
      <c r="P3650" s="18" t="str" cm="1">
        <f t="array" ref="P3650">IF(LEN($A3650)&gt;0,SUMPRODUCT(($A3650=merged_names)*(_xlfn.TEXTAFTER(P$2, "At ")=merged_belt_colours)*merged_months_at_rank),"")</f>
        <v/>
      </c>
      <c r="Q3650" s="18" t="str" cm="1">
        <f t="array" ref="Q3650">IF(LEN($A3650)&gt;0,SUMPRODUCT(($A3650=merged_names)*(_xlfn.TEXTAFTER(Q$2, "At ")=merged_belt_colours)*merged_months_at_rank),"")</f>
        <v/>
      </c>
      <c r="R3650" s="18" t="str" cm="1">
        <f t="array" ref="R3650">IF(LEN($A3650)&gt;0,SUMPRODUCT(($A3650=merged_names)*(_xlfn.TEXTAFTER(R$2, "At ")=merged_belt_colours)*merged_months_at_rank),"")</f>
        <v/>
      </c>
    </row>
    <row r="3651" spans="1:18" x14ac:dyDescent="0.25">
      <c r="A3651"/>
      <c r="B3651" s="15" t="str" cm="1">
        <f t="array" ref="B3651">IFERROR(IF(LEN(A3651)&gt;0, IF(SUMPRODUCT((Inactives[Key]=J3651)*(Inactives[Currently Inactive]))=1,"Inactive","Active"),""),"Active")</f>
        <v/>
      </c>
      <c r="C3651" s="16" t="str" cm="1">
        <f t="array" aca="1" ref="C3651" ca="1">IFERROR(_xlfn._xlws.FILTER(Inactives[Inactive On],(Inactives[Key]=J3651)*(Inactives[Currently Inactive]),""),"")</f>
        <v/>
      </c>
      <c r="D3651" s="16" t="str" cm="1">
        <f t="array" aca="1" ref="D3651" ca="1">IFERROR(INDEX(_xlfn.TEXTSPLIT(E3651," "),1),"")</f>
        <v/>
      </c>
      <c r="E3651" s="15" t="str" cm="1">
        <f t="array" aca="1" ref="E3651" ca="1">IFERROR(_xlfn._xlws.FILTER(merged_ranks,(merged_end_dates=DATE(9999,12,31))*(merged_names=A3651)),"")</f>
        <v/>
      </c>
      <c r="F3651" s="17" t="str">
        <f ca="1">_xlfn.XLOOKUP(J3651,Promotions[Promo Key],Promotions[Promo Date],"")</f>
        <v/>
      </c>
      <c r="G3651" s="18" t="str">
        <f t="shared" ca="1" si="239"/>
        <v/>
      </c>
      <c r="H3651" s="18" t="str">
        <f t="shared" ca="1" si="238"/>
        <v/>
      </c>
      <c r="I3651" s="17" t="str">
        <f>_xlfn.XLOOKUP(A3651,Students[Full Name],Students[Starting Rank],"")</f>
        <v/>
      </c>
      <c r="J3651" s="15" t="str">
        <f t="shared" ca="1" si="240"/>
        <v xml:space="preserve">: </v>
      </c>
      <c r="K3651" s="16" t="str">
        <f>_xlfn.XLOOKUP(A3651,Students[Full Name],Students[Start Date],"")</f>
        <v/>
      </c>
      <c r="L3651" s="18">
        <f t="shared" ca="1" si="241"/>
        <v>-1</v>
      </c>
      <c r="M3651" s="18" cm="1">
        <f t="array" aca="1" ref="M3651" ca="1">SUMPRODUCT(Inactives[Days Inactive]*(Inactives[Student]=A3651))/365</f>
        <v>0</v>
      </c>
      <c r="N3651" s="18" t="str" cm="1">
        <f t="array" ref="N3651">IF(LEN($A3651)&gt;0,SUMPRODUCT(($A3651=merged_names)*(_xlfn.TEXTAFTER(N$2, "At ")=merged_belt_colours)*merged_months_at_rank),"")</f>
        <v/>
      </c>
      <c r="O3651" s="18" t="str" cm="1">
        <f t="array" ref="O3651">IF(LEN($A3651)&gt;0,SUMPRODUCT(($A3651=merged_names)*(_xlfn.TEXTAFTER(O$2, "At ")=merged_belt_colours)*merged_months_at_rank),"")</f>
        <v/>
      </c>
      <c r="P3651" s="18" t="str" cm="1">
        <f t="array" ref="P3651">IF(LEN($A3651)&gt;0,SUMPRODUCT(($A3651=merged_names)*(_xlfn.TEXTAFTER(P$2, "At ")=merged_belt_colours)*merged_months_at_rank),"")</f>
        <v/>
      </c>
      <c r="Q3651" s="18" t="str" cm="1">
        <f t="array" ref="Q3651">IF(LEN($A3651)&gt;0,SUMPRODUCT(($A3651=merged_names)*(_xlfn.TEXTAFTER(Q$2, "At ")=merged_belt_colours)*merged_months_at_rank),"")</f>
        <v/>
      </c>
      <c r="R3651" s="18" t="str" cm="1">
        <f t="array" ref="R3651">IF(LEN($A3651)&gt;0,SUMPRODUCT(($A3651=merged_names)*(_xlfn.TEXTAFTER(R$2, "At ")=merged_belt_colours)*merged_months_at_rank),"")</f>
        <v/>
      </c>
    </row>
    <row r="3652" spans="1:18" x14ac:dyDescent="0.25">
      <c r="A3652"/>
      <c r="B3652" s="15" t="str" cm="1">
        <f t="array" ref="B3652">IFERROR(IF(LEN(A3652)&gt;0, IF(SUMPRODUCT((Inactives[Key]=J3652)*(Inactives[Currently Inactive]))=1,"Inactive","Active"),""),"Active")</f>
        <v/>
      </c>
      <c r="C3652" s="16" t="str" cm="1">
        <f t="array" aca="1" ref="C3652" ca="1">IFERROR(_xlfn._xlws.FILTER(Inactives[Inactive On],(Inactives[Key]=J3652)*(Inactives[Currently Inactive]),""),"")</f>
        <v/>
      </c>
      <c r="D3652" s="16" t="str" cm="1">
        <f t="array" aca="1" ref="D3652" ca="1">IFERROR(INDEX(_xlfn.TEXTSPLIT(E3652," "),1),"")</f>
        <v/>
      </c>
      <c r="E3652" s="15" t="str" cm="1">
        <f t="array" aca="1" ref="E3652" ca="1">IFERROR(_xlfn._xlws.FILTER(merged_ranks,(merged_end_dates=DATE(9999,12,31))*(merged_names=A3652)),"")</f>
        <v/>
      </c>
      <c r="F3652" s="17" t="str">
        <f ca="1">_xlfn.XLOOKUP(J3652,Promotions[Promo Key],Promotions[Promo Date],"")</f>
        <v/>
      </c>
      <c r="G3652" s="18" t="str">
        <f t="shared" ca="1" si="239"/>
        <v/>
      </c>
      <c r="H3652" s="18" t="str">
        <f t="shared" ca="1" si="238"/>
        <v/>
      </c>
      <c r="I3652" s="17" t="str">
        <f>_xlfn.XLOOKUP(A3652,Students[Full Name],Students[Starting Rank],"")</f>
        <v/>
      </c>
      <c r="J3652" s="15" t="str">
        <f t="shared" ca="1" si="240"/>
        <v xml:space="preserve">: </v>
      </c>
      <c r="K3652" s="16" t="str">
        <f>_xlfn.XLOOKUP(A3652,Students[Full Name],Students[Start Date],"")</f>
        <v/>
      </c>
      <c r="L3652" s="18">
        <f t="shared" ca="1" si="241"/>
        <v>-1</v>
      </c>
      <c r="M3652" s="18" cm="1">
        <f t="array" aca="1" ref="M3652" ca="1">SUMPRODUCT(Inactives[Days Inactive]*(Inactives[Student]=A3652))/365</f>
        <v>0</v>
      </c>
      <c r="N3652" s="18" t="str" cm="1">
        <f t="array" ref="N3652">IF(LEN($A3652)&gt;0,SUMPRODUCT(($A3652=merged_names)*(_xlfn.TEXTAFTER(N$2, "At ")=merged_belt_colours)*merged_months_at_rank),"")</f>
        <v/>
      </c>
      <c r="O3652" s="18" t="str" cm="1">
        <f t="array" ref="O3652">IF(LEN($A3652)&gt;0,SUMPRODUCT(($A3652=merged_names)*(_xlfn.TEXTAFTER(O$2, "At ")=merged_belt_colours)*merged_months_at_rank),"")</f>
        <v/>
      </c>
      <c r="P3652" s="18" t="str" cm="1">
        <f t="array" ref="P3652">IF(LEN($A3652)&gt;0,SUMPRODUCT(($A3652=merged_names)*(_xlfn.TEXTAFTER(P$2, "At ")=merged_belt_colours)*merged_months_at_rank),"")</f>
        <v/>
      </c>
      <c r="Q3652" s="18" t="str" cm="1">
        <f t="array" ref="Q3652">IF(LEN($A3652)&gt;0,SUMPRODUCT(($A3652=merged_names)*(_xlfn.TEXTAFTER(Q$2, "At ")=merged_belt_colours)*merged_months_at_rank),"")</f>
        <v/>
      </c>
      <c r="R3652" s="18" t="str" cm="1">
        <f t="array" ref="R3652">IF(LEN($A3652)&gt;0,SUMPRODUCT(($A3652=merged_names)*(_xlfn.TEXTAFTER(R$2, "At ")=merged_belt_colours)*merged_months_at_rank),"")</f>
        <v/>
      </c>
    </row>
    <row r="3653" spans="1:18" x14ac:dyDescent="0.25">
      <c r="A3653"/>
      <c r="B3653" s="15" t="str" cm="1">
        <f t="array" ref="B3653">IFERROR(IF(LEN(A3653)&gt;0, IF(SUMPRODUCT((Inactives[Key]=J3653)*(Inactives[Currently Inactive]))=1,"Inactive","Active"),""),"Active")</f>
        <v/>
      </c>
      <c r="C3653" s="16" t="str" cm="1">
        <f t="array" aca="1" ref="C3653" ca="1">IFERROR(_xlfn._xlws.FILTER(Inactives[Inactive On],(Inactives[Key]=J3653)*(Inactives[Currently Inactive]),""),"")</f>
        <v/>
      </c>
      <c r="D3653" s="16" t="str" cm="1">
        <f t="array" aca="1" ref="D3653" ca="1">IFERROR(INDEX(_xlfn.TEXTSPLIT(E3653," "),1),"")</f>
        <v/>
      </c>
      <c r="E3653" s="15" t="str" cm="1">
        <f t="array" aca="1" ref="E3653" ca="1">IFERROR(_xlfn._xlws.FILTER(merged_ranks,(merged_end_dates=DATE(9999,12,31))*(merged_names=A3653)),"")</f>
        <v/>
      </c>
      <c r="F3653" s="17" t="str">
        <f ca="1">_xlfn.XLOOKUP(J3653,Promotions[Promo Key],Promotions[Promo Date],"")</f>
        <v/>
      </c>
      <c r="G3653" s="18" t="str">
        <f t="shared" ca="1" si="239"/>
        <v/>
      </c>
      <c r="H3653" s="18" t="str">
        <f t="shared" ca="1" si="238"/>
        <v/>
      </c>
      <c r="I3653" s="17" t="str">
        <f>_xlfn.XLOOKUP(A3653,Students[Full Name],Students[Starting Rank],"")</f>
        <v/>
      </c>
      <c r="J3653" s="15" t="str">
        <f t="shared" ca="1" si="240"/>
        <v xml:space="preserve">: </v>
      </c>
      <c r="K3653" s="16" t="str">
        <f>_xlfn.XLOOKUP(A3653,Students[Full Name],Students[Start Date],"")</f>
        <v/>
      </c>
      <c r="L3653" s="18">
        <f t="shared" ca="1" si="241"/>
        <v>-1</v>
      </c>
      <c r="M3653" s="18" cm="1">
        <f t="array" aca="1" ref="M3653" ca="1">SUMPRODUCT(Inactives[Days Inactive]*(Inactives[Student]=A3653))/365</f>
        <v>0</v>
      </c>
      <c r="N3653" s="18" t="str" cm="1">
        <f t="array" ref="N3653">IF(LEN($A3653)&gt;0,SUMPRODUCT(($A3653=merged_names)*(_xlfn.TEXTAFTER(N$2, "At ")=merged_belt_colours)*merged_months_at_rank),"")</f>
        <v/>
      </c>
      <c r="O3653" s="18" t="str" cm="1">
        <f t="array" ref="O3653">IF(LEN($A3653)&gt;0,SUMPRODUCT(($A3653=merged_names)*(_xlfn.TEXTAFTER(O$2, "At ")=merged_belt_colours)*merged_months_at_rank),"")</f>
        <v/>
      </c>
      <c r="P3653" s="18" t="str" cm="1">
        <f t="array" ref="P3653">IF(LEN($A3653)&gt;0,SUMPRODUCT(($A3653=merged_names)*(_xlfn.TEXTAFTER(P$2, "At ")=merged_belt_colours)*merged_months_at_rank),"")</f>
        <v/>
      </c>
      <c r="Q3653" s="18" t="str" cm="1">
        <f t="array" ref="Q3653">IF(LEN($A3653)&gt;0,SUMPRODUCT(($A3653=merged_names)*(_xlfn.TEXTAFTER(Q$2, "At ")=merged_belt_colours)*merged_months_at_rank),"")</f>
        <v/>
      </c>
      <c r="R3653" s="18" t="str" cm="1">
        <f t="array" ref="R3653">IF(LEN($A3653)&gt;0,SUMPRODUCT(($A3653=merged_names)*(_xlfn.TEXTAFTER(R$2, "At ")=merged_belt_colours)*merged_months_at_rank),"")</f>
        <v/>
      </c>
    </row>
    <row r="3654" spans="1:18" x14ac:dyDescent="0.25">
      <c r="A3654"/>
      <c r="B3654" s="15" t="str" cm="1">
        <f t="array" ref="B3654">IFERROR(IF(LEN(A3654)&gt;0, IF(SUMPRODUCT((Inactives[Key]=J3654)*(Inactives[Currently Inactive]))=1,"Inactive","Active"),""),"Active")</f>
        <v/>
      </c>
      <c r="C3654" s="16" t="str" cm="1">
        <f t="array" aca="1" ref="C3654" ca="1">IFERROR(_xlfn._xlws.FILTER(Inactives[Inactive On],(Inactives[Key]=J3654)*(Inactives[Currently Inactive]),""),"")</f>
        <v/>
      </c>
      <c r="D3654" s="16" t="str" cm="1">
        <f t="array" aca="1" ref="D3654" ca="1">IFERROR(INDEX(_xlfn.TEXTSPLIT(E3654," "),1),"")</f>
        <v/>
      </c>
      <c r="E3654" s="15" t="str" cm="1">
        <f t="array" aca="1" ref="E3654" ca="1">IFERROR(_xlfn._xlws.FILTER(merged_ranks,(merged_end_dates=DATE(9999,12,31))*(merged_names=A3654)),"")</f>
        <v/>
      </c>
      <c r="F3654" s="17" t="str">
        <f ca="1">_xlfn.XLOOKUP(J3654,Promotions[Promo Key],Promotions[Promo Date],"")</f>
        <v/>
      </c>
      <c r="G3654" s="18" t="str">
        <f t="shared" ca="1" si="239"/>
        <v/>
      </c>
      <c r="H3654" s="18" t="str">
        <f t="shared" ca="1" si="238"/>
        <v/>
      </c>
      <c r="I3654" s="17" t="str">
        <f>_xlfn.XLOOKUP(A3654,Students[Full Name],Students[Starting Rank],"")</f>
        <v/>
      </c>
      <c r="J3654" s="15" t="str">
        <f t="shared" ca="1" si="240"/>
        <v xml:space="preserve">: </v>
      </c>
      <c r="K3654" s="16" t="str">
        <f>_xlfn.XLOOKUP(A3654,Students[Full Name],Students[Start Date],"")</f>
        <v/>
      </c>
      <c r="L3654" s="18">
        <f t="shared" ca="1" si="241"/>
        <v>-1</v>
      </c>
      <c r="M3654" s="18" cm="1">
        <f t="array" aca="1" ref="M3654" ca="1">SUMPRODUCT(Inactives[Days Inactive]*(Inactives[Student]=A3654))/365</f>
        <v>0</v>
      </c>
      <c r="N3654" s="18" t="str" cm="1">
        <f t="array" ref="N3654">IF(LEN($A3654)&gt;0,SUMPRODUCT(($A3654=merged_names)*(_xlfn.TEXTAFTER(N$2, "At ")=merged_belt_colours)*merged_months_at_rank),"")</f>
        <v/>
      </c>
      <c r="O3654" s="18" t="str" cm="1">
        <f t="array" ref="O3654">IF(LEN($A3654)&gt;0,SUMPRODUCT(($A3654=merged_names)*(_xlfn.TEXTAFTER(O$2, "At ")=merged_belt_colours)*merged_months_at_rank),"")</f>
        <v/>
      </c>
      <c r="P3654" s="18" t="str" cm="1">
        <f t="array" ref="P3654">IF(LEN($A3654)&gt;0,SUMPRODUCT(($A3654=merged_names)*(_xlfn.TEXTAFTER(P$2, "At ")=merged_belt_colours)*merged_months_at_rank),"")</f>
        <v/>
      </c>
      <c r="Q3654" s="18" t="str" cm="1">
        <f t="array" ref="Q3654">IF(LEN($A3654)&gt;0,SUMPRODUCT(($A3654=merged_names)*(_xlfn.TEXTAFTER(Q$2, "At ")=merged_belt_colours)*merged_months_at_rank),"")</f>
        <v/>
      </c>
      <c r="R3654" s="18" t="str" cm="1">
        <f t="array" ref="R3654">IF(LEN($A3654)&gt;0,SUMPRODUCT(($A3654=merged_names)*(_xlfn.TEXTAFTER(R$2, "At ")=merged_belt_colours)*merged_months_at_rank),"")</f>
        <v/>
      </c>
    </row>
    <row r="3655" spans="1:18" x14ac:dyDescent="0.25">
      <c r="A3655"/>
      <c r="B3655" s="15" t="str" cm="1">
        <f t="array" ref="B3655">IFERROR(IF(LEN(A3655)&gt;0, IF(SUMPRODUCT((Inactives[Key]=J3655)*(Inactives[Currently Inactive]))=1,"Inactive","Active"),""),"Active")</f>
        <v/>
      </c>
      <c r="C3655" s="16" t="str" cm="1">
        <f t="array" aca="1" ref="C3655" ca="1">IFERROR(_xlfn._xlws.FILTER(Inactives[Inactive On],(Inactives[Key]=J3655)*(Inactives[Currently Inactive]),""),"")</f>
        <v/>
      </c>
      <c r="D3655" s="16" t="str" cm="1">
        <f t="array" aca="1" ref="D3655" ca="1">IFERROR(INDEX(_xlfn.TEXTSPLIT(E3655," "),1),"")</f>
        <v/>
      </c>
      <c r="E3655" s="15" t="str" cm="1">
        <f t="array" aca="1" ref="E3655" ca="1">IFERROR(_xlfn._xlws.FILTER(merged_ranks,(merged_end_dates=DATE(9999,12,31))*(merged_names=A3655)),"")</f>
        <v/>
      </c>
      <c r="F3655" s="17" t="str">
        <f ca="1">_xlfn.XLOOKUP(J3655,Promotions[Promo Key],Promotions[Promo Date],"")</f>
        <v/>
      </c>
      <c r="G3655" s="18" t="str">
        <f t="shared" ca="1" si="239"/>
        <v/>
      </c>
      <c r="H3655" s="18" t="str">
        <f t="shared" ca="1" si="238"/>
        <v/>
      </c>
      <c r="I3655" s="17" t="str">
        <f>_xlfn.XLOOKUP(A3655,Students[Full Name],Students[Starting Rank],"")</f>
        <v/>
      </c>
      <c r="J3655" s="15" t="str">
        <f t="shared" ca="1" si="240"/>
        <v xml:space="preserve">: </v>
      </c>
      <c r="K3655" s="16" t="str">
        <f>_xlfn.XLOOKUP(A3655,Students[Full Name],Students[Start Date],"")</f>
        <v/>
      </c>
      <c r="L3655" s="18">
        <f t="shared" ca="1" si="241"/>
        <v>-1</v>
      </c>
      <c r="M3655" s="18" cm="1">
        <f t="array" aca="1" ref="M3655" ca="1">SUMPRODUCT(Inactives[Days Inactive]*(Inactives[Student]=A3655))/365</f>
        <v>0</v>
      </c>
      <c r="N3655" s="18" t="str" cm="1">
        <f t="array" ref="N3655">IF(LEN($A3655)&gt;0,SUMPRODUCT(($A3655=merged_names)*(_xlfn.TEXTAFTER(N$2, "At ")=merged_belt_colours)*merged_months_at_rank),"")</f>
        <v/>
      </c>
      <c r="O3655" s="18" t="str" cm="1">
        <f t="array" ref="O3655">IF(LEN($A3655)&gt;0,SUMPRODUCT(($A3655=merged_names)*(_xlfn.TEXTAFTER(O$2, "At ")=merged_belt_colours)*merged_months_at_rank),"")</f>
        <v/>
      </c>
      <c r="P3655" s="18" t="str" cm="1">
        <f t="array" ref="P3655">IF(LEN($A3655)&gt;0,SUMPRODUCT(($A3655=merged_names)*(_xlfn.TEXTAFTER(P$2, "At ")=merged_belt_colours)*merged_months_at_rank),"")</f>
        <v/>
      </c>
      <c r="Q3655" s="18" t="str" cm="1">
        <f t="array" ref="Q3655">IF(LEN($A3655)&gt;0,SUMPRODUCT(($A3655=merged_names)*(_xlfn.TEXTAFTER(Q$2, "At ")=merged_belt_colours)*merged_months_at_rank),"")</f>
        <v/>
      </c>
      <c r="R3655" s="18" t="str" cm="1">
        <f t="array" ref="R3655">IF(LEN($A3655)&gt;0,SUMPRODUCT(($A3655=merged_names)*(_xlfn.TEXTAFTER(R$2, "At ")=merged_belt_colours)*merged_months_at_rank),"")</f>
        <v/>
      </c>
    </row>
    <row r="3656" spans="1:18" x14ac:dyDescent="0.25">
      <c r="A3656"/>
      <c r="B3656" s="15" t="str" cm="1">
        <f t="array" ref="B3656">IFERROR(IF(LEN(A3656)&gt;0, IF(SUMPRODUCT((Inactives[Key]=J3656)*(Inactives[Currently Inactive]))=1,"Inactive","Active"),""),"Active")</f>
        <v/>
      </c>
      <c r="C3656" s="16" t="str" cm="1">
        <f t="array" aca="1" ref="C3656" ca="1">IFERROR(_xlfn._xlws.FILTER(Inactives[Inactive On],(Inactives[Key]=J3656)*(Inactives[Currently Inactive]),""),"")</f>
        <v/>
      </c>
      <c r="D3656" s="16" t="str" cm="1">
        <f t="array" aca="1" ref="D3656" ca="1">IFERROR(INDEX(_xlfn.TEXTSPLIT(E3656," "),1),"")</f>
        <v/>
      </c>
      <c r="E3656" s="15" t="str" cm="1">
        <f t="array" aca="1" ref="E3656" ca="1">IFERROR(_xlfn._xlws.FILTER(merged_ranks,(merged_end_dates=DATE(9999,12,31))*(merged_names=A3656)),"")</f>
        <v/>
      </c>
      <c r="F3656" s="17" t="str">
        <f ca="1">_xlfn.XLOOKUP(J3656,Promotions[Promo Key],Promotions[Promo Date],"")</f>
        <v/>
      </c>
      <c r="G3656" s="18" t="str">
        <f t="shared" ca="1" si="239"/>
        <v/>
      </c>
      <c r="H3656" s="18" t="str">
        <f t="shared" ca="1" si="238"/>
        <v/>
      </c>
      <c r="I3656" s="17" t="str">
        <f>_xlfn.XLOOKUP(A3656,Students[Full Name],Students[Starting Rank],"")</f>
        <v/>
      </c>
      <c r="J3656" s="15" t="str">
        <f t="shared" ca="1" si="240"/>
        <v xml:space="preserve">: </v>
      </c>
      <c r="K3656" s="16" t="str">
        <f>_xlfn.XLOOKUP(A3656,Students[Full Name],Students[Start Date],"")</f>
        <v/>
      </c>
      <c r="L3656" s="18">
        <f t="shared" ca="1" si="241"/>
        <v>-1</v>
      </c>
      <c r="M3656" s="18" cm="1">
        <f t="array" aca="1" ref="M3656" ca="1">SUMPRODUCT(Inactives[Days Inactive]*(Inactives[Student]=A3656))/365</f>
        <v>0</v>
      </c>
      <c r="N3656" s="18" t="str" cm="1">
        <f t="array" ref="N3656">IF(LEN($A3656)&gt;0,SUMPRODUCT(($A3656=merged_names)*(_xlfn.TEXTAFTER(N$2, "At ")=merged_belt_colours)*merged_months_at_rank),"")</f>
        <v/>
      </c>
      <c r="O3656" s="18" t="str" cm="1">
        <f t="array" ref="O3656">IF(LEN($A3656)&gt;0,SUMPRODUCT(($A3656=merged_names)*(_xlfn.TEXTAFTER(O$2, "At ")=merged_belt_colours)*merged_months_at_rank),"")</f>
        <v/>
      </c>
      <c r="P3656" s="18" t="str" cm="1">
        <f t="array" ref="P3656">IF(LEN($A3656)&gt;0,SUMPRODUCT(($A3656=merged_names)*(_xlfn.TEXTAFTER(P$2, "At ")=merged_belt_colours)*merged_months_at_rank),"")</f>
        <v/>
      </c>
      <c r="Q3656" s="18" t="str" cm="1">
        <f t="array" ref="Q3656">IF(LEN($A3656)&gt;0,SUMPRODUCT(($A3656=merged_names)*(_xlfn.TEXTAFTER(Q$2, "At ")=merged_belt_colours)*merged_months_at_rank),"")</f>
        <v/>
      </c>
      <c r="R3656" s="18" t="str" cm="1">
        <f t="array" ref="R3656">IF(LEN($A3656)&gt;0,SUMPRODUCT(($A3656=merged_names)*(_xlfn.TEXTAFTER(R$2, "At ")=merged_belt_colours)*merged_months_at_rank),"")</f>
        <v/>
      </c>
    </row>
    <row r="3657" spans="1:18" x14ac:dyDescent="0.25">
      <c r="A3657"/>
      <c r="B3657" s="15" t="str" cm="1">
        <f t="array" ref="B3657">IFERROR(IF(LEN(A3657)&gt;0, IF(SUMPRODUCT((Inactives[Key]=J3657)*(Inactives[Currently Inactive]))=1,"Inactive","Active"),""),"Active")</f>
        <v/>
      </c>
      <c r="C3657" s="16" t="str" cm="1">
        <f t="array" aca="1" ref="C3657" ca="1">IFERROR(_xlfn._xlws.FILTER(Inactives[Inactive On],(Inactives[Key]=J3657)*(Inactives[Currently Inactive]),""),"")</f>
        <v/>
      </c>
      <c r="D3657" s="16" t="str" cm="1">
        <f t="array" aca="1" ref="D3657" ca="1">IFERROR(INDEX(_xlfn.TEXTSPLIT(E3657," "),1),"")</f>
        <v/>
      </c>
      <c r="E3657" s="15" t="str" cm="1">
        <f t="array" aca="1" ref="E3657" ca="1">IFERROR(_xlfn._xlws.FILTER(merged_ranks,(merged_end_dates=DATE(9999,12,31))*(merged_names=A3657)),"")</f>
        <v/>
      </c>
      <c r="F3657" s="17" t="str">
        <f ca="1">_xlfn.XLOOKUP(J3657,Promotions[Promo Key],Promotions[Promo Date],"")</f>
        <v/>
      </c>
      <c r="G3657" s="18" t="str">
        <f t="shared" ca="1" si="239"/>
        <v/>
      </c>
      <c r="H3657" s="18" t="str">
        <f t="shared" ca="1" si="238"/>
        <v/>
      </c>
      <c r="I3657" s="17" t="str">
        <f>_xlfn.XLOOKUP(A3657,Students[Full Name],Students[Starting Rank],"")</f>
        <v/>
      </c>
      <c r="J3657" s="15" t="str">
        <f t="shared" ca="1" si="240"/>
        <v xml:space="preserve">: </v>
      </c>
      <c r="K3657" s="16" t="str">
        <f>_xlfn.XLOOKUP(A3657,Students[Full Name],Students[Start Date],"")</f>
        <v/>
      </c>
      <c r="L3657" s="18">
        <f t="shared" ca="1" si="241"/>
        <v>-1</v>
      </c>
      <c r="M3657" s="18" cm="1">
        <f t="array" aca="1" ref="M3657" ca="1">SUMPRODUCT(Inactives[Days Inactive]*(Inactives[Student]=A3657))/365</f>
        <v>0</v>
      </c>
      <c r="N3657" s="18" t="str" cm="1">
        <f t="array" ref="N3657">IF(LEN($A3657)&gt;0,SUMPRODUCT(($A3657=merged_names)*(_xlfn.TEXTAFTER(N$2, "At ")=merged_belt_colours)*merged_months_at_rank),"")</f>
        <v/>
      </c>
      <c r="O3657" s="18" t="str" cm="1">
        <f t="array" ref="O3657">IF(LEN($A3657)&gt;0,SUMPRODUCT(($A3657=merged_names)*(_xlfn.TEXTAFTER(O$2, "At ")=merged_belt_colours)*merged_months_at_rank),"")</f>
        <v/>
      </c>
      <c r="P3657" s="18" t="str" cm="1">
        <f t="array" ref="P3657">IF(LEN($A3657)&gt;0,SUMPRODUCT(($A3657=merged_names)*(_xlfn.TEXTAFTER(P$2, "At ")=merged_belt_colours)*merged_months_at_rank),"")</f>
        <v/>
      </c>
      <c r="Q3657" s="18" t="str" cm="1">
        <f t="array" ref="Q3657">IF(LEN($A3657)&gt;0,SUMPRODUCT(($A3657=merged_names)*(_xlfn.TEXTAFTER(Q$2, "At ")=merged_belt_colours)*merged_months_at_rank),"")</f>
        <v/>
      </c>
      <c r="R3657" s="18" t="str" cm="1">
        <f t="array" ref="R3657">IF(LEN($A3657)&gt;0,SUMPRODUCT(($A3657=merged_names)*(_xlfn.TEXTAFTER(R$2, "At ")=merged_belt_colours)*merged_months_at_rank),"")</f>
        <v/>
      </c>
    </row>
    <row r="3658" spans="1:18" x14ac:dyDescent="0.25">
      <c r="A3658"/>
      <c r="B3658" s="15" t="str" cm="1">
        <f t="array" ref="B3658">IFERROR(IF(LEN(A3658)&gt;0, IF(SUMPRODUCT((Inactives[Key]=J3658)*(Inactives[Currently Inactive]))=1,"Inactive","Active"),""),"Active")</f>
        <v/>
      </c>
      <c r="C3658" s="16" t="str" cm="1">
        <f t="array" aca="1" ref="C3658" ca="1">IFERROR(_xlfn._xlws.FILTER(Inactives[Inactive On],(Inactives[Key]=J3658)*(Inactives[Currently Inactive]),""),"")</f>
        <v/>
      </c>
      <c r="D3658" s="16" t="str" cm="1">
        <f t="array" aca="1" ref="D3658" ca="1">IFERROR(INDEX(_xlfn.TEXTSPLIT(E3658," "),1),"")</f>
        <v/>
      </c>
      <c r="E3658" s="15" t="str" cm="1">
        <f t="array" aca="1" ref="E3658" ca="1">IFERROR(_xlfn._xlws.FILTER(merged_ranks,(merged_end_dates=DATE(9999,12,31))*(merged_names=A3658)),"")</f>
        <v/>
      </c>
      <c r="F3658" s="17" t="str">
        <f ca="1">_xlfn.XLOOKUP(J3658,Promotions[Promo Key],Promotions[Promo Date],"")</f>
        <v/>
      </c>
      <c r="G3658" s="18" t="str">
        <f t="shared" ca="1" si="239"/>
        <v/>
      </c>
      <c r="H3658" s="18" t="str">
        <f t="shared" ca="1" si="238"/>
        <v/>
      </c>
      <c r="I3658" s="17" t="str">
        <f>_xlfn.XLOOKUP(A3658,Students[Full Name],Students[Starting Rank],"")</f>
        <v/>
      </c>
      <c r="J3658" s="15" t="str">
        <f t="shared" ca="1" si="240"/>
        <v xml:space="preserve">: </v>
      </c>
      <c r="K3658" s="16" t="str">
        <f>_xlfn.XLOOKUP(A3658,Students[Full Name],Students[Start Date],"")</f>
        <v/>
      </c>
      <c r="L3658" s="18">
        <f t="shared" ca="1" si="241"/>
        <v>-1</v>
      </c>
      <c r="M3658" s="18" cm="1">
        <f t="array" aca="1" ref="M3658" ca="1">SUMPRODUCT(Inactives[Days Inactive]*(Inactives[Student]=A3658))/365</f>
        <v>0</v>
      </c>
      <c r="N3658" s="18" t="str" cm="1">
        <f t="array" ref="N3658">IF(LEN($A3658)&gt;0,SUMPRODUCT(($A3658=merged_names)*(_xlfn.TEXTAFTER(N$2, "At ")=merged_belt_colours)*merged_months_at_rank),"")</f>
        <v/>
      </c>
      <c r="O3658" s="18" t="str" cm="1">
        <f t="array" ref="O3658">IF(LEN($A3658)&gt;0,SUMPRODUCT(($A3658=merged_names)*(_xlfn.TEXTAFTER(O$2, "At ")=merged_belt_colours)*merged_months_at_rank),"")</f>
        <v/>
      </c>
      <c r="P3658" s="18" t="str" cm="1">
        <f t="array" ref="P3658">IF(LEN($A3658)&gt;0,SUMPRODUCT(($A3658=merged_names)*(_xlfn.TEXTAFTER(P$2, "At ")=merged_belt_colours)*merged_months_at_rank),"")</f>
        <v/>
      </c>
      <c r="Q3658" s="18" t="str" cm="1">
        <f t="array" ref="Q3658">IF(LEN($A3658)&gt;0,SUMPRODUCT(($A3658=merged_names)*(_xlfn.TEXTAFTER(Q$2, "At ")=merged_belt_colours)*merged_months_at_rank),"")</f>
        <v/>
      </c>
      <c r="R3658" s="18" t="str" cm="1">
        <f t="array" ref="R3658">IF(LEN($A3658)&gt;0,SUMPRODUCT(($A3658=merged_names)*(_xlfn.TEXTAFTER(R$2, "At ")=merged_belt_colours)*merged_months_at_rank),"")</f>
        <v/>
      </c>
    </row>
    <row r="3659" spans="1:18" x14ac:dyDescent="0.25">
      <c r="A3659"/>
      <c r="B3659" s="15" t="str" cm="1">
        <f t="array" ref="B3659">IFERROR(IF(LEN(A3659)&gt;0, IF(SUMPRODUCT((Inactives[Key]=J3659)*(Inactives[Currently Inactive]))=1,"Inactive","Active"),""),"Active")</f>
        <v/>
      </c>
      <c r="C3659" s="16" t="str" cm="1">
        <f t="array" aca="1" ref="C3659" ca="1">IFERROR(_xlfn._xlws.FILTER(Inactives[Inactive On],(Inactives[Key]=J3659)*(Inactives[Currently Inactive]),""),"")</f>
        <v/>
      </c>
      <c r="D3659" s="16" t="str" cm="1">
        <f t="array" aca="1" ref="D3659" ca="1">IFERROR(INDEX(_xlfn.TEXTSPLIT(E3659," "),1),"")</f>
        <v/>
      </c>
      <c r="E3659" s="15" t="str" cm="1">
        <f t="array" aca="1" ref="E3659" ca="1">IFERROR(_xlfn._xlws.FILTER(merged_ranks,(merged_end_dates=DATE(9999,12,31))*(merged_names=A3659)),"")</f>
        <v/>
      </c>
      <c r="F3659" s="17" t="str">
        <f ca="1">_xlfn.XLOOKUP(J3659,Promotions[Promo Key],Promotions[Promo Date],"")</f>
        <v/>
      </c>
      <c r="G3659" s="18" t="str">
        <f t="shared" ca="1" si="239"/>
        <v/>
      </c>
      <c r="H3659" s="18" t="str">
        <f t="shared" ca="1" si="238"/>
        <v/>
      </c>
      <c r="I3659" s="17" t="str">
        <f>_xlfn.XLOOKUP(A3659,Students[Full Name],Students[Starting Rank],"")</f>
        <v/>
      </c>
      <c r="J3659" s="15" t="str">
        <f t="shared" ca="1" si="240"/>
        <v xml:space="preserve">: </v>
      </c>
      <c r="K3659" s="16" t="str">
        <f>_xlfn.XLOOKUP(A3659,Students[Full Name],Students[Start Date],"")</f>
        <v/>
      </c>
      <c r="L3659" s="18">
        <f t="shared" ca="1" si="241"/>
        <v>-1</v>
      </c>
      <c r="M3659" s="18" cm="1">
        <f t="array" aca="1" ref="M3659" ca="1">SUMPRODUCT(Inactives[Days Inactive]*(Inactives[Student]=A3659))/365</f>
        <v>0</v>
      </c>
      <c r="N3659" s="18" t="str" cm="1">
        <f t="array" ref="N3659">IF(LEN($A3659)&gt;0,SUMPRODUCT(($A3659=merged_names)*(_xlfn.TEXTAFTER(N$2, "At ")=merged_belt_colours)*merged_months_at_rank),"")</f>
        <v/>
      </c>
      <c r="O3659" s="18" t="str" cm="1">
        <f t="array" ref="O3659">IF(LEN($A3659)&gt;0,SUMPRODUCT(($A3659=merged_names)*(_xlfn.TEXTAFTER(O$2, "At ")=merged_belt_colours)*merged_months_at_rank),"")</f>
        <v/>
      </c>
      <c r="P3659" s="18" t="str" cm="1">
        <f t="array" ref="P3659">IF(LEN($A3659)&gt;0,SUMPRODUCT(($A3659=merged_names)*(_xlfn.TEXTAFTER(P$2, "At ")=merged_belt_colours)*merged_months_at_rank),"")</f>
        <v/>
      </c>
      <c r="Q3659" s="18" t="str" cm="1">
        <f t="array" ref="Q3659">IF(LEN($A3659)&gt;0,SUMPRODUCT(($A3659=merged_names)*(_xlfn.TEXTAFTER(Q$2, "At ")=merged_belt_colours)*merged_months_at_rank),"")</f>
        <v/>
      </c>
      <c r="R3659" s="18" t="str" cm="1">
        <f t="array" ref="R3659">IF(LEN($A3659)&gt;0,SUMPRODUCT(($A3659=merged_names)*(_xlfn.TEXTAFTER(R$2, "At ")=merged_belt_colours)*merged_months_at_rank),"")</f>
        <v/>
      </c>
    </row>
    <row r="3660" spans="1:18" x14ac:dyDescent="0.25">
      <c r="A3660"/>
      <c r="B3660" s="15" t="str" cm="1">
        <f t="array" ref="B3660">IFERROR(IF(LEN(A3660)&gt;0, IF(SUMPRODUCT((Inactives[Key]=J3660)*(Inactives[Currently Inactive]))=1,"Inactive","Active"),""),"Active")</f>
        <v/>
      </c>
      <c r="C3660" s="16" t="str" cm="1">
        <f t="array" aca="1" ref="C3660" ca="1">IFERROR(_xlfn._xlws.FILTER(Inactives[Inactive On],(Inactives[Key]=J3660)*(Inactives[Currently Inactive]),""),"")</f>
        <v/>
      </c>
      <c r="D3660" s="16" t="str" cm="1">
        <f t="array" aca="1" ref="D3660" ca="1">IFERROR(INDEX(_xlfn.TEXTSPLIT(E3660," "),1),"")</f>
        <v/>
      </c>
      <c r="E3660" s="15" t="str" cm="1">
        <f t="array" aca="1" ref="E3660" ca="1">IFERROR(_xlfn._xlws.FILTER(merged_ranks,(merged_end_dates=DATE(9999,12,31))*(merged_names=A3660)),"")</f>
        <v/>
      </c>
      <c r="F3660" s="17" t="str">
        <f ca="1">_xlfn.XLOOKUP(J3660,Promotions[Promo Key],Promotions[Promo Date],"")</f>
        <v/>
      </c>
      <c r="G3660" s="18" t="str">
        <f t="shared" ca="1" si="239"/>
        <v/>
      </c>
      <c r="H3660" s="18" t="str">
        <f t="shared" ca="1" si="238"/>
        <v/>
      </c>
      <c r="I3660" s="17" t="str">
        <f>_xlfn.XLOOKUP(A3660,Students[Full Name],Students[Starting Rank],"")</f>
        <v/>
      </c>
      <c r="J3660" s="15" t="str">
        <f t="shared" ca="1" si="240"/>
        <v xml:space="preserve">: </v>
      </c>
      <c r="K3660" s="16" t="str">
        <f>_xlfn.XLOOKUP(A3660,Students[Full Name],Students[Start Date],"")</f>
        <v/>
      </c>
      <c r="L3660" s="18">
        <f t="shared" ca="1" si="241"/>
        <v>-1</v>
      </c>
      <c r="M3660" s="18" cm="1">
        <f t="array" aca="1" ref="M3660" ca="1">SUMPRODUCT(Inactives[Days Inactive]*(Inactives[Student]=A3660))/365</f>
        <v>0</v>
      </c>
      <c r="N3660" s="18" t="str" cm="1">
        <f t="array" ref="N3660">IF(LEN($A3660)&gt;0,SUMPRODUCT(($A3660=merged_names)*(_xlfn.TEXTAFTER(N$2, "At ")=merged_belt_colours)*merged_months_at_rank),"")</f>
        <v/>
      </c>
      <c r="O3660" s="18" t="str" cm="1">
        <f t="array" ref="O3660">IF(LEN($A3660)&gt;0,SUMPRODUCT(($A3660=merged_names)*(_xlfn.TEXTAFTER(O$2, "At ")=merged_belt_colours)*merged_months_at_rank),"")</f>
        <v/>
      </c>
      <c r="P3660" s="18" t="str" cm="1">
        <f t="array" ref="P3660">IF(LEN($A3660)&gt;0,SUMPRODUCT(($A3660=merged_names)*(_xlfn.TEXTAFTER(P$2, "At ")=merged_belt_colours)*merged_months_at_rank),"")</f>
        <v/>
      </c>
      <c r="Q3660" s="18" t="str" cm="1">
        <f t="array" ref="Q3660">IF(LEN($A3660)&gt;0,SUMPRODUCT(($A3660=merged_names)*(_xlfn.TEXTAFTER(Q$2, "At ")=merged_belt_colours)*merged_months_at_rank),"")</f>
        <v/>
      </c>
      <c r="R3660" s="18" t="str" cm="1">
        <f t="array" ref="R3660">IF(LEN($A3660)&gt;0,SUMPRODUCT(($A3660=merged_names)*(_xlfn.TEXTAFTER(R$2, "At ")=merged_belt_colours)*merged_months_at_rank),"")</f>
        <v/>
      </c>
    </row>
    <row r="3661" spans="1:18" x14ac:dyDescent="0.25">
      <c r="A3661"/>
      <c r="B3661" s="15" t="str" cm="1">
        <f t="array" ref="B3661">IFERROR(IF(LEN(A3661)&gt;0, IF(SUMPRODUCT((Inactives[Key]=J3661)*(Inactives[Currently Inactive]))=1,"Inactive","Active"),""),"Active")</f>
        <v/>
      </c>
      <c r="C3661" s="16" t="str" cm="1">
        <f t="array" aca="1" ref="C3661" ca="1">IFERROR(_xlfn._xlws.FILTER(Inactives[Inactive On],(Inactives[Key]=J3661)*(Inactives[Currently Inactive]),""),"")</f>
        <v/>
      </c>
      <c r="D3661" s="16" t="str" cm="1">
        <f t="array" aca="1" ref="D3661" ca="1">IFERROR(INDEX(_xlfn.TEXTSPLIT(E3661," "),1),"")</f>
        <v/>
      </c>
      <c r="E3661" s="15" t="str" cm="1">
        <f t="array" aca="1" ref="E3661" ca="1">IFERROR(_xlfn._xlws.FILTER(merged_ranks,(merged_end_dates=DATE(9999,12,31))*(merged_names=A3661)),"")</f>
        <v/>
      </c>
      <c r="F3661" s="17" t="str">
        <f ca="1">_xlfn.XLOOKUP(J3661,Promotions[Promo Key],Promotions[Promo Date],"")</f>
        <v/>
      </c>
      <c r="G3661" s="18" t="str">
        <f t="shared" ca="1" si="239"/>
        <v/>
      </c>
      <c r="H3661" s="18" t="str">
        <f t="shared" ca="1" si="238"/>
        <v/>
      </c>
      <c r="I3661" s="17" t="str">
        <f>_xlfn.XLOOKUP(A3661,Students[Full Name],Students[Starting Rank],"")</f>
        <v/>
      </c>
      <c r="J3661" s="15" t="str">
        <f t="shared" ca="1" si="240"/>
        <v xml:space="preserve">: </v>
      </c>
      <c r="K3661" s="16" t="str">
        <f>_xlfn.XLOOKUP(A3661,Students[Full Name],Students[Start Date],"")</f>
        <v/>
      </c>
      <c r="L3661" s="18">
        <f t="shared" ca="1" si="241"/>
        <v>-1</v>
      </c>
      <c r="M3661" s="18" cm="1">
        <f t="array" aca="1" ref="M3661" ca="1">SUMPRODUCT(Inactives[Days Inactive]*(Inactives[Student]=A3661))/365</f>
        <v>0</v>
      </c>
      <c r="N3661" s="18" t="str" cm="1">
        <f t="array" ref="N3661">IF(LEN($A3661)&gt;0,SUMPRODUCT(($A3661=merged_names)*(_xlfn.TEXTAFTER(N$2, "At ")=merged_belt_colours)*merged_months_at_rank),"")</f>
        <v/>
      </c>
      <c r="O3661" s="18" t="str" cm="1">
        <f t="array" ref="O3661">IF(LEN($A3661)&gt;0,SUMPRODUCT(($A3661=merged_names)*(_xlfn.TEXTAFTER(O$2, "At ")=merged_belt_colours)*merged_months_at_rank),"")</f>
        <v/>
      </c>
      <c r="P3661" s="18" t="str" cm="1">
        <f t="array" ref="P3661">IF(LEN($A3661)&gt;0,SUMPRODUCT(($A3661=merged_names)*(_xlfn.TEXTAFTER(P$2, "At ")=merged_belt_colours)*merged_months_at_rank),"")</f>
        <v/>
      </c>
      <c r="Q3661" s="18" t="str" cm="1">
        <f t="array" ref="Q3661">IF(LEN($A3661)&gt;0,SUMPRODUCT(($A3661=merged_names)*(_xlfn.TEXTAFTER(Q$2, "At ")=merged_belt_colours)*merged_months_at_rank),"")</f>
        <v/>
      </c>
      <c r="R3661" s="18" t="str" cm="1">
        <f t="array" ref="R3661">IF(LEN($A3661)&gt;0,SUMPRODUCT(($A3661=merged_names)*(_xlfn.TEXTAFTER(R$2, "At ")=merged_belt_colours)*merged_months_at_rank),"")</f>
        <v/>
      </c>
    </row>
    <row r="3662" spans="1:18" x14ac:dyDescent="0.25">
      <c r="A3662"/>
      <c r="B3662" s="15" t="str" cm="1">
        <f t="array" ref="B3662">IFERROR(IF(LEN(A3662)&gt;0, IF(SUMPRODUCT((Inactives[Key]=J3662)*(Inactives[Currently Inactive]))=1,"Inactive","Active"),""),"Active")</f>
        <v/>
      </c>
      <c r="C3662" s="16" t="str" cm="1">
        <f t="array" aca="1" ref="C3662" ca="1">IFERROR(_xlfn._xlws.FILTER(Inactives[Inactive On],(Inactives[Key]=J3662)*(Inactives[Currently Inactive]),""),"")</f>
        <v/>
      </c>
      <c r="D3662" s="16" t="str" cm="1">
        <f t="array" aca="1" ref="D3662" ca="1">IFERROR(INDEX(_xlfn.TEXTSPLIT(E3662," "),1),"")</f>
        <v/>
      </c>
      <c r="E3662" s="15" t="str" cm="1">
        <f t="array" aca="1" ref="E3662" ca="1">IFERROR(_xlfn._xlws.FILTER(merged_ranks,(merged_end_dates=DATE(9999,12,31))*(merged_names=A3662)),"")</f>
        <v/>
      </c>
      <c r="F3662" s="17" t="str">
        <f ca="1">_xlfn.XLOOKUP(J3662,Promotions[Promo Key],Promotions[Promo Date],"")</f>
        <v/>
      </c>
      <c r="G3662" s="18" t="str">
        <f t="shared" ca="1" si="239"/>
        <v/>
      </c>
      <c r="H3662" s="18" t="str">
        <f t="shared" ca="1" si="238"/>
        <v/>
      </c>
      <c r="I3662" s="17" t="str">
        <f>_xlfn.XLOOKUP(A3662,Students[Full Name],Students[Starting Rank],"")</f>
        <v/>
      </c>
      <c r="J3662" s="15" t="str">
        <f t="shared" ca="1" si="240"/>
        <v xml:space="preserve">: </v>
      </c>
      <c r="K3662" s="16" t="str">
        <f>_xlfn.XLOOKUP(A3662,Students[Full Name],Students[Start Date],"")</f>
        <v/>
      </c>
      <c r="L3662" s="18">
        <f t="shared" ca="1" si="241"/>
        <v>-1</v>
      </c>
      <c r="M3662" s="18" cm="1">
        <f t="array" aca="1" ref="M3662" ca="1">SUMPRODUCT(Inactives[Days Inactive]*(Inactives[Student]=A3662))/365</f>
        <v>0</v>
      </c>
      <c r="N3662" s="18" t="str" cm="1">
        <f t="array" ref="N3662">IF(LEN($A3662)&gt;0,SUMPRODUCT(($A3662=merged_names)*(_xlfn.TEXTAFTER(N$2, "At ")=merged_belt_colours)*merged_months_at_rank),"")</f>
        <v/>
      </c>
      <c r="O3662" s="18" t="str" cm="1">
        <f t="array" ref="O3662">IF(LEN($A3662)&gt;0,SUMPRODUCT(($A3662=merged_names)*(_xlfn.TEXTAFTER(O$2, "At ")=merged_belt_colours)*merged_months_at_rank),"")</f>
        <v/>
      </c>
      <c r="P3662" s="18" t="str" cm="1">
        <f t="array" ref="P3662">IF(LEN($A3662)&gt;0,SUMPRODUCT(($A3662=merged_names)*(_xlfn.TEXTAFTER(P$2, "At ")=merged_belt_colours)*merged_months_at_rank),"")</f>
        <v/>
      </c>
      <c r="Q3662" s="18" t="str" cm="1">
        <f t="array" ref="Q3662">IF(LEN($A3662)&gt;0,SUMPRODUCT(($A3662=merged_names)*(_xlfn.TEXTAFTER(Q$2, "At ")=merged_belt_colours)*merged_months_at_rank),"")</f>
        <v/>
      </c>
      <c r="R3662" s="18" t="str" cm="1">
        <f t="array" ref="R3662">IF(LEN($A3662)&gt;0,SUMPRODUCT(($A3662=merged_names)*(_xlfn.TEXTAFTER(R$2, "At ")=merged_belt_colours)*merged_months_at_rank),"")</f>
        <v/>
      </c>
    </row>
    <row r="3663" spans="1:18" x14ac:dyDescent="0.25">
      <c r="A3663"/>
      <c r="B3663" s="15" t="str" cm="1">
        <f t="array" ref="B3663">IFERROR(IF(LEN(A3663)&gt;0, IF(SUMPRODUCT((Inactives[Key]=J3663)*(Inactives[Currently Inactive]))=1,"Inactive","Active"),""),"Active")</f>
        <v/>
      </c>
      <c r="C3663" s="16" t="str" cm="1">
        <f t="array" aca="1" ref="C3663" ca="1">IFERROR(_xlfn._xlws.FILTER(Inactives[Inactive On],(Inactives[Key]=J3663)*(Inactives[Currently Inactive]),""),"")</f>
        <v/>
      </c>
      <c r="D3663" s="16" t="str" cm="1">
        <f t="array" aca="1" ref="D3663" ca="1">IFERROR(INDEX(_xlfn.TEXTSPLIT(E3663," "),1),"")</f>
        <v/>
      </c>
      <c r="E3663" s="15" t="str" cm="1">
        <f t="array" aca="1" ref="E3663" ca="1">IFERROR(_xlfn._xlws.FILTER(merged_ranks,(merged_end_dates=DATE(9999,12,31))*(merged_names=A3663)),"")</f>
        <v/>
      </c>
      <c r="F3663" s="17" t="str">
        <f ca="1">_xlfn.XLOOKUP(J3663,Promotions[Promo Key],Promotions[Promo Date],"")</f>
        <v/>
      </c>
      <c r="G3663" s="18" t="str">
        <f t="shared" ca="1" si="239"/>
        <v/>
      </c>
      <c r="H3663" s="18" t="str">
        <f t="shared" ca="1" si="238"/>
        <v/>
      </c>
      <c r="I3663" s="17" t="str">
        <f>_xlfn.XLOOKUP(A3663,Students[Full Name],Students[Starting Rank],"")</f>
        <v/>
      </c>
      <c r="J3663" s="15" t="str">
        <f t="shared" ca="1" si="240"/>
        <v xml:space="preserve">: </v>
      </c>
      <c r="K3663" s="16" t="str">
        <f>_xlfn.XLOOKUP(A3663,Students[Full Name],Students[Start Date],"")</f>
        <v/>
      </c>
      <c r="L3663" s="18">
        <f t="shared" ca="1" si="241"/>
        <v>-1</v>
      </c>
      <c r="M3663" s="18" cm="1">
        <f t="array" aca="1" ref="M3663" ca="1">SUMPRODUCT(Inactives[Days Inactive]*(Inactives[Student]=A3663))/365</f>
        <v>0</v>
      </c>
      <c r="N3663" s="18" t="str" cm="1">
        <f t="array" ref="N3663">IF(LEN($A3663)&gt;0,SUMPRODUCT(($A3663=merged_names)*(_xlfn.TEXTAFTER(N$2, "At ")=merged_belt_colours)*merged_months_at_rank),"")</f>
        <v/>
      </c>
      <c r="O3663" s="18" t="str" cm="1">
        <f t="array" ref="O3663">IF(LEN($A3663)&gt;0,SUMPRODUCT(($A3663=merged_names)*(_xlfn.TEXTAFTER(O$2, "At ")=merged_belt_colours)*merged_months_at_rank),"")</f>
        <v/>
      </c>
      <c r="P3663" s="18" t="str" cm="1">
        <f t="array" ref="P3663">IF(LEN($A3663)&gt;0,SUMPRODUCT(($A3663=merged_names)*(_xlfn.TEXTAFTER(P$2, "At ")=merged_belt_colours)*merged_months_at_rank),"")</f>
        <v/>
      </c>
      <c r="Q3663" s="18" t="str" cm="1">
        <f t="array" ref="Q3663">IF(LEN($A3663)&gt;0,SUMPRODUCT(($A3663=merged_names)*(_xlfn.TEXTAFTER(Q$2, "At ")=merged_belt_colours)*merged_months_at_rank),"")</f>
        <v/>
      </c>
      <c r="R3663" s="18" t="str" cm="1">
        <f t="array" ref="R3663">IF(LEN($A3663)&gt;0,SUMPRODUCT(($A3663=merged_names)*(_xlfn.TEXTAFTER(R$2, "At ")=merged_belt_colours)*merged_months_at_rank),"")</f>
        <v/>
      </c>
    </row>
    <row r="3664" spans="1:18" x14ac:dyDescent="0.25">
      <c r="A3664"/>
      <c r="B3664" s="15" t="str" cm="1">
        <f t="array" ref="B3664">IFERROR(IF(LEN(A3664)&gt;0, IF(SUMPRODUCT((Inactives[Key]=J3664)*(Inactives[Currently Inactive]))=1,"Inactive","Active"),""),"Active")</f>
        <v/>
      </c>
      <c r="C3664" s="16" t="str" cm="1">
        <f t="array" aca="1" ref="C3664" ca="1">IFERROR(_xlfn._xlws.FILTER(Inactives[Inactive On],(Inactives[Key]=J3664)*(Inactives[Currently Inactive]),""),"")</f>
        <v/>
      </c>
      <c r="D3664" s="16" t="str" cm="1">
        <f t="array" aca="1" ref="D3664" ca="1">IFERROR(INDEX(_xlfn.TEXTSPLIT(E3664," "),1),"")</f>
        <v/>
      </c>
      <c r="E3664" s="15" t="str" cm="1">
        <f t="array" aca="1" ref="E3664" ca="1">IFERROR(_xlfn._xlws.FILTER(merged_ranks,(merged_end_dates=DATE(9999,12,31))*(merged_names=A3664)),"")</f>
        <v/>
      </c>
      <c r="F3664" s="17" t="str">
        <f ca="1">_xlfn.XLOOKUP(J3664,Promotions[Promo Key],Promotions[Promo Date],"")</f>
        <v/>
      </c>
      <c r="G3664" s="18" t="str">
        <f t="shared" ca="1" si="239"/>
        <v/>
      </c>
      <c r="H3664" s="18" t="str">
        <f t="shared" ca="1" si="238"/>
        <v/>
      </c>
      <c r="I3664" s="17" t="str">
        <f>_xlfn.XLOOKUP(A3664,Students[Full Name],Students[Starting Rank],"")</f>
        <v/>
      </c>
      <c r="J3664" s="15" t="str">
        <f t="shared" ca="1" si="240"/>
        <v xml:space="preserve">: </v>
      </c>
      <c r="K3664" s="16" t="str">
        <f>_xlfn.XLOOKUP(A3664,Students[Full Name],Students[Start Date],"")</f>
        <v/>
      </c>
      <c r="L3664" s="18">
        <f t="shared" ca="1" si="241"/>
        <v>-1</v>
      </c>
      <c r="M3664" s="18" cm="1">
        <f t="array" aca="1" ref="M3664" ca="1">SUMPRODUCT(Inactives[Days Inactive]*(Inactives[Student]=A3664))/365</f>
        <v>0</v>
      </c>
      <c r="N3664" s="18" t="str" cm="1">
        <f t="array" ref="N3664">IF(LEN($A3664)&gt;0,SUMPRODUCT(($A3664=merged_names)*(_xlfn.TEXTAFTER(N$2, "At ")=merged_belt_colours)*merged_months_at_rank),"")</f>
        <v/>
      </c>
      <c r="O3664" s="18" t="str" cm="1">
        <f t="array" ref="O3664">IF(LEN($A3664)&gt;0,SUMPRODUCT(($A3664=merged_names)*(_xlfn.TEXTAFTER(O$2, "At ")=merged_belt_colours)*merged_months_at_rank),"")</f>
        <v/>
      </c>
      <c r="P3664" s="18" t="str" cm="1">
        <f t="array" ref="P3664">IF(LEN($A3664)&gt;0,SUMPRODUCT(($A3664=merged_names)*(_xlfn.TEXTAFTER(P$2, "At ")=merged_belt_colours)*merged_months_at_rank),"")</f>
        <v/>
      </c>
      <c r="Q3664" s="18" t="str" cm="1">
        <f t="array" ref="Q3664">IF(LEN($A3664)&gt;0,SUMPRODUCT(($A3664=merged_names)*(_xlfn.TEXTAFTER(Q$2, "At ")=merged_belt_colours)*merged_months_at_rank),"")</f>
        <v/>
      </c>
      <c r="R3664" s="18" t="str" cm="1">
        <f t="array" ref="R3664">IF(LEN($A3664)&gt;0,SUMPRODUCT(($A3664=merged_names)*(_xlfn.TEXTAFTER(R$2, "At ")=merged_belt_colours)*merged_months_at_rank),"")</f>
        <v/>
      </c>
    </row>
    <row r="3665" spans="1:18" x14ac:dyDescent="0.25">
      <c r="A3665"/>
      <c r="B3665" s="15" t="str" cm="1">
        <f t="array" ref="B3665">IFERROR(IF(LEN(A3665)&gt;0, IF(SUMPRODUCT((Inactives[Key]=J3665)*(Inactives[Currently Inactive]))=1,"Inactive","Active"),""),"Active")</f>
        <v/>
      </c>
      <c r="C3665" s="16" t="str" cm="1">
        <f t="array" aca="1" ref="C3665" ca="1">IFERROR(_xlfn._xlws.FILTER(Inactives[Inactive On],(Inactives[Key]=J3665)*(Inactives[Currently Inactive]),""),"")</f>
        <v/>
      </c>
      <c r="D3665" s="16" t="str" cm="1">
        <f t="array" aca="1" ref="D3665" ca="1">IFERROR(INDEX(_xlfn.TEXTSPLIT(E3665," "),1),"")</f>
        <v/>
      </c>
      <c r="E3665" s="15" t="str" cm="1">
        <f t="array" aca="1" ref="E3665" ca="1">IFERROR(_xlfn._xlws.FILTER(merged_ranks,(merged_end_dates=DATE(9999,12,31))*(merged_names=A3665)),"")</f>
        <v/>
      </c>
      <c r="F3665" s="17" t="str">
        <f ca="1">_xlfn.XLOOKUP(J3665,Promotions[Promo Key],Promotions[Promo Date],"")</f>
        <v/>
      </c>
      <c r="G3665" s="18" t="str">
        <f t="shared" ca="1" si="239"/>
        <v/>
      </c>
      <c r="H3665" s="18" t="str">
        <f t="shared" ca="1" si="238"/>
        <v/>
      </c>
      <c r="I3665" s="17" t="str">
        <f>_xlfn.XLOOKUP(A3665,Students[Full Name],Students[Starting Rank],"")</f>
        <v/>
      </c>
      <c r="J3665" s="15" t="str">
        <f t="shared" ca="1" si="240"/>
        <v xml:space="preserve">: </v>
      </c>
      <c r="K3665" s="16" t="str">
        <f>_xlfn.XLOOKUP(A3665,Students[Full Name],Students[Start Date],"")</f>
        <v/>
      </c>
      <c r="L3665" s="18">
        <f t="shared" ca="1" si="241"/>
        <v>-1</v>
      </c>
      <c r="M3665" s="18" cm="1">
        <f t="array" aca="1" ref="M3665" ca="1">SUMPRODUCT(Inactives[Days Inactive]*(Inactives[Student]=A3665))/365</f>
        <v>0</v>
      </c>
      <c r="N3665" s="18" t="str" cm="1">
        <f t="array" ref="N3665">IF(LEN($A3665)&gt;0,SUMPRODUCT(($A3665=merged_names)*(_xlfn.TEXTAFTER(N$2, "At ")=merged_belt_colours)*merged_months_at_rank),"")</f>
        <v/>
      </c>
      <c r="O3665" s="18" t="str" cm="1">
        <f t="array" ref="O3665">IF(LEN($A3665)&gt;0,SUMPRODUCT(($A3665=merged_names)*(_xlfn.TEXTAFTER(O$2, "At ")=merged_belt_colours)*merged_months_at_rank),"")</f>
        <v/>
      </c>
      <c r="P3665" s="18" t="str" cm="1">
        <f t="array" ref="P3665">IF(LEN($A3665)&gt;0,SUMPRODUCT(($A3665=merged_names)*(_xlfn.TEXTAFTER(P$2, "At ")=merged_belt_colours)*merged_months_at_rank),"")</f>
        <v/>
      </c>
      <c r="Q3665" s="18" t="str" cm="1">
        <f t="array" ref="Q3665">IF(LEN($A3665)&gt;0,SUMPRODUCT(($A3665=merged_names)*(_xlfn.TEXTAFTER(Q$2, "At ")=merged_belt_colours)*merged_months_at_rank),"")</f>
        <v/>
      </c>
      <c r="R3665" s="18" t="str" cm="1">
        <f t="array" ref="R3665">IF(LEN($A3665)&gt;0,SUMPRODUCT(($A3665=merged_names)*(_xlfn.TEXTAFTER(R$2, "At ")=merged_belt_colours)*merged_months_at_rank),"")</f>
        <v/>
      </c>
    </row>
    <row r="3666" spans="1:18" x14ac:dyDescent="0.25">
      <c r="A3666"/>
      <c r="B3666" s="15" t="str" cm="1">
        <f t="array" ref="B3666">IFERROR(IF(LEN(A3666)&gt;0, IF(SUMPRODUCT((Inactives[Key]=J3666)*(Inactives[Currently Inactive]))=1,"Inactive","Active"),""),"Active")</f>
        <v/>
      </c>
      <c r="C3666" s="16" t="str" cm="1">
        <f t="array" aca="1" ref="C3666" ca="1">IFERROR(_xlfn._xlws.FILTER(Inactives[Inactive On],(Inactives[Key]=J3666)*(Inactives[Currently Inactive]),""),"")</f>
        <v/>
      </c>
      <c r="D3666" s="16" t="str" cm="1">
        <f t="array" aca="1" ref="D3666" ca="1">IFERROR(INDEX(_xlfn.TEXTSPLIT(E3666," "),1),"")</f>
        <v/>
      </c>
      <c r="E3666" s="15" t="str" cm="1">
        <f t="array" aca="1" ref="E3666" ca="1">IFERROR(_xlfn._xlws.FILTER(merged_ranks,(merged_end_dates=DATE(9999,12,31))*(merged_names=A3666)),"")</f>
        <v/>
      </c>
      <c r="F3666" s="17" t="str">
        <f ca="1">_xlfn.XLOOKUP(J3666,Promotions[Promo Key],Promotions[Promo Date],"")</f>
        <v/>
      </c>
      <c r="G3666" s="18" t="str">
        <f t="shared" ca="1" si="239"/>
        <v/>
      </c>
      <c r="H3666" s="18" t="str">
        <f t="shared" ca="1" si="238"/>
        <v/>
      </c>
      <c r="I3666" s="17" t="str">
        <f>_xlfn.XLOOKUP(A3666,Students[Full Name],Students[Starting Rank],"")</f>
        <v/>
      </c>
      <c r="J3666" s="15" t="str">
        <f t="shared" ca="1" si="240"/>
        <v xml:space="preserve">: </v>
      </c>
      <c r="K3666" s="16" t="str">
        <f>_xlfn.XLOOKUP(A3666,Students[Full Name],Students[Start Date],"")</f>
        <v/>
      </c>
      <c r="L3666" s="18">
        <f t="shared" ca="1" si="241"/>
        <v>-1</v>
      </c>
      <c r="M3666" s="18" cm="1">
        <f t="array" aca="1" ref="M3666" ca="1">SUMPRODUCT(Inactives[Days Inactive]*(Inactives[Student]=A3666))/365</f>
        <v>0</v>
      </c>
      <c r="N3666" s="18" t="str" cm="1">
        <f t="array" ref="N3666">IF(LEN($A3666)&gt;0,SUMPRODUCT(($A3666=merged_names)*(_xlfn.TEXTAFTER(N$2, "At ")=merged_belt_colours)*merged_months_at_rank),"")</f>
        <v/>
      </c>
      <c r="O3666" s="18" t="str" cm="1">
        <f t="array" ref="O3666">IF(LEN($A3666)&gt;0,SUMPRODUCT(($A3666=merged_names)*(_xlfn.TEXTAFTER(O$2, "At ")=merged_belt_colours)*merged_months_at_rank),"")</f>
        <v/>
      </c>
      <c r="P3666" s="18" t="str" cm="1">
        <f t="array" ref="P3666">IF(LEN($A3666)&gt;0,SUMPRODUCT(($A3666=merged_names)*(_xlfn.TEXTAFTER(P$2, "At ")=merged_belt_colours)*merged_months_at_rank),"")</f>
        <v/>
      </c>
      <c r="Q3666" s="18" t="str" cm="1">
        <f t="array" ref="Q3666">IF(LEN($A3666)&gt;0,SUMPRODUCT(($A3666=merged_names)*(_xlfn.TEXTAFTER(Q$2, "At ")=merged_belt_colours)*merged_months_at_rank),"")</f>
        <v/>
      </c>
      <c r="R3666" s="18" t="str" cm="1">
        <f t="array" ref="R3666">IF(LEN($A3666)&gt;0,SUMPRODUCT(($A3666=merged_names)*(_xlfn.TEXTAFTER(R$2, "At ")=merged_belt_colours)*merged_months_at_rank),"")</f>
        <v/>
      </c>
    </row>
    <row r="3667" spans="1:18" x14ac:dyDescent="0.25">
      <c r="A3667"/>
      <c r="B3667" s="15" t="str" cm="1">
        <f t="array" ref="B3667">IFERROR(IF(LEN(A3667)&gt;0, IF(SUMPRODUCT((Inactives[Key]=J3667)*(Inactives[Currently Inactive]))=1,"Inactive","Active"),""),"Active")</f>
        <v/>
      </c>
      <c r="C3667" s="16" t="str" cm="1">
        <f t="array" aca="1" ref="C3667" ca="1">IFERROR(_xlfn._xlws.FILTER(Inactives[Inactive On],(Inactives[Key]=J3667)*(Inactives[Currently Inactive]),""),"")</f>
        <v/>
      </c>
      <c r="D3667" s="16" t="str" cm="1">
        <f t="array" aca="1" ref="D3667" ca="1">IFERROR(INDEX(_xlfn.TEXTSPLIT(E3667," "),1),"")</f>
        <v/>
      </c>
      <c r="E3667" s="15" t="str" cm="1">
        <f t="array" aca="1" ref="E3667" ca="1">IFERROR(_xlfn._xlws.FILTER(merged_ranks,(merged_end_dates=DATE(9999,12,31))*(merged_names=A3667)),"")</f>
        <v/>
      </c>
      <c r="F3667" s="17" t="str">
        <f ca="1">_xlfn.XLOOKUP(J3667,Promotions[Promo Key],Promotions[Promo Date],"")</f>
        <v/>
      </c>
      <c r="G3667" s="18" t="str">
        <f t="shared" ca="1" si="239"/>
        <v/>
      </c>
      <c r="H3667" s="18" t="str">
        <f t="shared" ca="1" si="238"/>
        <v/>
      </c>
      <c r="I3667" s="17" t="str">
        <f>_xlfn.XLOOKUP(A3667,Students[Full Name],Students[Starting Rank],"")</f>
        <v/>
      </c>
      <c r="J3667" s="15" t="str">
        <f t="shared" ca="1" si="240"/>
        <v xml:space="preserve">: </v>
      </c>
      <c r="K3667" s="16" t="str">
        <f>_xlfn.XLOOKUP(A3667,Students[Full Name],Students[Start Date],"")</f>
        <v/>
      </c>
      <c r="L3667" s="18">
        <f t="shared" ca="1" si="241"/>
        <v>-1</v>
      </c>
      <c r="M3667" s="18" cm="1">
        <f t="array" aca="1" ref="M3667" ca="1">SUMPRODUCT(Inactives[Days Inactive]*(Inactives[Student]=A3667))/365</f>
        <v>0</v>
      </c>
      <c r="N3667" s="18" t="str" cm="1">
        <f t="array" ref="N3667">IF(LEN($A3667)&gt;0,SUMPRODUCT(($A3667=merged_names)*(_xlfn.TEXTAFTER(N$2, "At ")=merged_belt_colours)*merged_months_at_rank),"")</f>
        <v/>
      </c>
      <c r="O3667" s="18" t="str" cm="1">
        <f t="array" ref="O3667">IF(LEN($A3667)&gt;0,SUMPRODUCT(($A3667=merged_names)*(_xlfn.TEXTAFTER(O$2, "At ")=merged_belt_colours)*merged_months_at_rank),"")</f>
        <v/>
      </c>
      <c r="P3667" s="18" t="str" cm="1">
        <f t="array" ref="P3667">IF(LEN($A3667)&gt;0,SUMPRODUCT(($A3667=merged_names)*(_xlfn.TEXTAFTER(P$2, "At ")=merged_belt_colours)*merged_months_at_rank),"")</f>
        <v/>
      </c>
      <c r="Q3667" s="18" t="str" cm="1">
        <f t="array" ref="Q3667">IF(LEN($A3667)&gt;0,SUMPRODUCT(($A3667=merged_names)*(_xlfn.TEXTAFTER(Q$2, "At ")=merged_belt_colours)*merged_months_at_rank),"")</f>
        <v/>
      </c>
      <c r="R3667" s="18" t="str" cm="1">
        <f t="array" ref="R3667">IF(LEN($A3667)&gt;0,SUMPRODUCT(($A3667=merged_names)*(_xlfn.TEXTAFTER(R$2, "At ")=merged_belt_colours)*merged_months_at_rank),"")</f>
        <v/>
      </c>
    </row>
    <row r="3668" spans="1:18" x14ac:dyDescent="0.25">
      <c r="A3668"/>
      <c r="B3668" s="15" t="str" cm="1">
        <f t="array" ref="B3668">IFERROR(IF(LEN(A3668)&gt;0, IF(SUMPRODUCT((Inactives[Key]=J3668)*(Inactives[Currently Inactive]))=1,"Inactive","Active"),""),"Active")</f>
        <v/>
      </c>
      <c r="C3668" s="16" t="str" cm="1">
        <f t="array" aca="1" ref="C3668" ca="1">IFERROR(_xlfn._xlws.FILTER(Inactives[Inactive On],(Inactives[Key]=J3668)*(Inactives[Currently Inactive]),""),"")</f>
        <v/>
      </c>
      <c r="D3668" s="16" t="str" cm="1">
        <f t="array" aca="1" ref="D3668" ca="1">IFERROR(INDEX(_xlfn.TEXTSPLIT(E3668," "),1),"")</f>
        <v/>
      </c>
      <c r="E3668" s="15" t="str" cm="1">
        <f t="array" aca="1" ref="E3668" ca="1">IFERROR(_xlfn._xlws.FILTER(merged_ranks,(merged_end_dates=DATE(9999,12,31))*(merged_names=A3668)),"")</f>
        <v/>
      </c>
      <c r="F3668" s="17" t="str">
        <f ca="1">_xlfn.XLOOKUP(J3668,Promotions[Promo Key],Promotions[Promo Date],"")</f>
        <v/>
      </c>
      <c r="G3668" s="18" t="str">
        <f t="shared" ca="1" si="239"/>
        <v/>
      </c>
      <c r="H3668" s="18" t="str">
        <f t="shared" ca="1" si="238"/>
        <v/>
      </c>
      <c r="I3668" s="17" t="str">
        <f>_xlfn.XLOOKUP(A3668,Students[Full Name],Students[Starting Rank],"")</f>
        <v/>
      </c>
      <c r="J3668" s="15" t="str">
        <f t="shared" ca="1" si="240"/>
        <v xml:space="preserve">: </v>
      </c>
      <c r="K3668" s="16" t="str">
        <f>_xlfn.XLOOKUP(A3668,Students[Full Name],Students[Start Date],"")</f>
        <v/>
      </c>
      <c r="L3668" s="18">
        <f t="shared" ca="1" si="241"/>
        <v>-1</v>
      </c>
      <c r="M3668" s="18" cm="1">
        <f t="array" aca="1" ref="M3668" ca="1">SUMPRODUCT(Inactives[Days Inactive]*(Inactives[Student]=A3668))/365</f>
        <v>0</v>
      </c>
      <c r="N3668" s="18" t="str" cm="1">
        <f t="array" ref="N3668">IF(LEN($A3668)&gt;0,SUMPRODUCT(($A3668=merged_names)*(_xlfn.TEXTAFTER(N$2, "At ")=merged_belt_colours)*merged_months_at_rank),"")</f>
        <v/>
      </c>
      <c r="O3668" s="18" t="str" cm="1">
        <f t="array" ref="O3668">IF(LEN($A3668)&gt;0,SUMPRODUCT(($A3668=merged_names)*(_xlfn.TEXTAFTER(O$2, "At ")=merged_belt_colours)*merged_months_at_rank),"")</f>
        <v/>
      </c>
      <c r="P3668" s="18" t="str" cm="1">
        <f t="array" ref="P3668">IF(LEN($A3668)&gt;0,SUMPRODUCT(($A3668=merged_names)*(_xlfn.TEXTAFTER(P$2, "At ")=merged_belt_colours)*merged_months_at_rank),"")</f>
        <v/>
      </c>
      <c r="Q3668" s="18" t="str" cm="1">
        <f t="array" ref="Q3668">IF(LEN($A3668)&gt;0,SUMPRODUCT(($A3668=merged_names)*(_xlfn.TEXTAFTER(Q$2, "At ")=merged_belt_colours)*merged_months_at_rank),"")</f>
        <v/>
      </c>
      <c r="R3668" s="18" t="str" cm="1">
        <f t="array" ref="R3668">IF(LEN($A3668)&gt;0,SUMPRODUCT(($A3668=merged_names)*(_xlfn.TEXTAFTER(R$2, "At ")=merged_belt_colours)*merged_months_at_rank),"")</f>
        <v/>
      </c>
    </row>
    <row r="3669" spans="1:18" x14ac:dyDescent="0.25">
      <c r="A3669"/>
      <c r="B3669" s="15" t="str" cm="1">
        <f t="array" ref="B3669">IFERROR(IF(LEN(A3669)&gt;0, IF(SUMPRODUCT((Inactives[Key]=J3669)*(Inactives[Currently Inactive]))=1,"Inactive","Active"),""),"Active")</f>
        <v/>
      </c>
      <c r="C3669" s="16" t="str" cm="1">
        <f t="array" aca="1" ref="C3669" ca="1">IFERROR(_xlfn._xlws.FILTER(Inactives[Inactive On],(Inactives[Key]=J3669)*(Inactives[Currently Inactive]),""),"")</f>
        <v/>
      </c>
      <c r="D3669" s="16" t="str" cm="1">
        <f t="array" aca="1" ref="D3669" ca="1">IFERROR(INDEX(_xlfn.TEXTSPLIT(E3669," "),1),"")</f>
        <v/>
      </c>
      <c r="E3669" s="15" t="str" cm="1">
        <f t="array" aca="1" ref="E3669" ca="1">IFERROR(_xlfn._xlws.FILTER(merged_ranks,(merged_end_dates=DATE(9999,12,31))*(merged_names=A3669)),"")</f>
        <v/>
      </c>
      <c r="F3669" s="17" t="str">
        <f ca="1">_xlfn.XLOOKUP(J3669,Promotions[Promo Key],Promotions[Promo Date],"")</f>
        <v/>
      </c>
      <c r="G3669" s="18" t="str">
        <f t="shared" ca="1" si="239"/>
        <v/>
      </c>
      <c r="H3669" s="18" t="str">
        <f t="shared" ca="1" si="238"/>
        <v/>
      </c>
      <c r="I3669" s="17" t="str">
        <f>_xlfn.XLOOKUP(A3669,Students[Full Name],Students[Starting Rank],"")</f>
        <v/>
      </c>
      <c r="J3669" s="15" t="str">
        <f t="shared" ca="1" si="240"/>
        <v xml:space="preserve">: </v>
      </c>
      <c r="K3669" s="16" t="str">
        <f>_xlfn.XLOOKUP(A3669,Students[Full Name],Students[Start Date],"")</f>
        <v/>
      </c>
      <c r="L3669" s="18">
        <f t="shared" ca="1" si="241"/>
        <v>-1</v>
      </c>
      <c r="M3669" s="18" cm="1">
        <f t="array" aca="1" ref="M3669" ca="1">SUMPRODUCT(Inactives[Days Inactive]*(Inactives[Student]=A3669))/365</f>
        <v>0</v>
      </c>
      <c r="N3669" s="18" t="str" cm="1">
        <f t="array" ref="N3669">IF(LEN($A3669)&gt;0,SUMPRODUCT(($A3669=merged_names)*(_xlfn.TEXTAFTER(N$2, "At ")=merged_belt_colours)*merged_months_at_rank),"")</f>
        <v/>
      </c>
      <c r="O3669" s="18" t="str" cm="1">
        <f t="array" ref="O3669">IF(LEN($A3669)&gt;0,SUMPRODUCT(($A3669=merged_names)*(_xlfn.TEXTAFTER(O$2, "At ")=merged_belt_colours)*merged_months_at_rank),"")</f>
        <v/>
      </c>
      <c r="P3669" s="18" t="str" cm="1">
        <f t="array" ref="P3669">IF(LEN($A3669)&gt;0,SUMPRODUCT(($A3669=merged_names)*(_xlfn.TEXTAFTER(P$2, "At ")=merged_belt_colours)*merged_months_at_rank),"")</f>
        <v/>
      </c>
      <c r="Q3669" s="18" t="str" cm="1">
        <f t="array" ref="Q3669">IF(LEN($A3669)&gt;0,SUMPRODUCT(($A3669=merged_names)*(_xlfn.TEXTAFTER(Q$2, "At ")=merged_belt_colours)*merged_months_at_rank),"")</f>
        <v/>
      </c>
      <c r="R3669" s="18" t="str" cm="1">
        <f t="array" ref="R3669">IF(LEN($A3669)&gt;0,SUMPRODUCT(($A3669=merged_names)*(_xlfn.TEXTAFTER(R$2, "At ")=merged_belt_colours)*merged_months_at_rank),"")</f>
        <v/>
      </c>
    </row>
    <row r="3670" spans="1:18" x14ac:dyDescent="0.25">
      <c r="A3670"/>
      <c r="B3670" s="15" t="str" cm="1">
        <f t="array" ref="B3670">IFERROR(IF(LEN(A3670)&gt;0, IF(SUMPRODUCT((Inactives[Key]=J3670)*(Inactives[Currently Inactive]))=1,"Inactive","Active"),""),"Active")</f>
        <v/>
      </c>
      <c r="C3670" s="16" t="str" cm="1">
        <f t="array" aca="1" ref="C3670" ca="1">IFERROR(_xlfn._xlws.FILTER(Inactives[Inactive On],(Inactives[Key]=J3670)*(Inactives[Currently Inactive]),""),"")</f>
        <v/>
      </c>
      <c r="D3670" s="16" t="str" cm="1">
        <f t="array" aca="1" ref="D3670" ca="1">IFERROR(INDEX(_xlfn.TEXTSPLIT(E3670," "),1),"")</f>
        <v/>
      </c>
      <c r="E3670" s="15" t="str" cm="1">
        <f t="array" aca="1" ref="E3670" ca="1">IFERROR(_xlfn._xlws.FILTER(merged_ranks,(merged_end_dates=DATE(9999,12,31))*(merged_names=A3670)),"")</f>
        <v/>
      </c>
      <c r="F3670" s="17" t="str">
        <f ca="1">_xlfn.XLOOKUP(J3670,Promotions[Promo Key],Promotions[Promo Date],"")</f>
        <v/>
      </c>
      <c r="G3670" s="18" t="str">
        <f t="shared" ca="1" si="239"/>
        <v/>
      </c>
      <c r="H3670" s="18" t="str">
        <f t="shared" ca="1" si="238"/>
        <v/>
      </c>
      <c r="I3670" s="17" t="str">
        <f>_xlfn.XLOOKUP(A3670,Students[Full Name],Students[Starting Rank],"")</f>
        <v/>
      </c>
      <c r="J3670" s="15" t="str">
        <f t="shared" ca="1" si="240"/>
        <v xml:space="preserve">: </v>
      </c>
      <c r="K3670" s="16" t="str">
        <f>_xlfn.XLOOKUP(A3670,Students[Full Name],Students[Start Date],"")</f>
        <v/>
      </c>
      <c r="L3670" s="18">
        <f t="shared" ca="1" si="241"/>
        <v>-1</v>
      </c>
      <c r="M3670" s="18" cm="1">
        <f t="array" aca="1" ref="M3670" ca="1">SUMPRODUCT(Inactives[Days Inactive]*(Inactives[Student]=A3670))/365</f>
        <v>0</v>
      </c>
      <c r="N3670" s="18" t="str" cm="1">
        <f t="array" ref="N3670">IF(LEN($A3670)&gt;0,SUMPRODUCT(($A3670=merged_names)*(_xlfn.TEXTAFTER(N$2, "At ")=merged_belt_colours)*merged_months_at_rank),"")</f>
        <v/>
      </c>
      <c r="O3670" s="18" t="str" cm="1">
        <f t="array" ref="O3670">IF(LEN($A3670)&gt;0,SUMPRODUCT(($A3670=merged_names)*(_xlfn.TEXTAFTER(O$2, "At ")=merged_belt_colours)*merged_months_at_rank),"")</f>
        <v/>
      </c>
      <c r="P3670" s="18" t="str" cm="1">
        <f t="array" ref="P3670">IF(LEN($A3670)&gt;0,SUMPRODUCT(($A3670=merged_names)*(_xlfn.TEXTAFTER(P$2, "At ")=merged_belt_colours)*merged_months_at_rank),"")</f>
        <v/>
      </c>
      <c r="Q3670" s="18" t="str" cm="1">
        <f t="array" ref="Q3670">IF(LEN($A3670)&gt;0,SUMPRODUCT(($A3670=merged_names)*(_xlfn.TEXTAFTER(Q$2, "At ")=merged_belt_colours)*merged_months_at_rank),"")</f>
        <v/>
      </c>
      <c r="R3670" s="18" t="str" cm="1">
        <f t="array" ref="R3670">IF(LEN($A3670)&gt;0,SUMPRODUCT(($A3670=merged_names)*(_xlfn.TEXTAFTER(R$2, "At ")=merged_belt_colours)*merged_months_at_rank),"")</f>
        <v/>
      </c>
    </row>
    <row r="3671" spans="1:18" x14ac:dyDescent="0.25">
      <c r="A3671"/>
      <c r="B3671" s="15" t="str" cm="1">
        <f t="array" ref="B3671">IFERROR(IF(LEN(A3671)&gt;0, IF(SUMPRODUCT((Inactives[Key]=J3671)*(Inactives[Currently Inactive]))=1,"Inactive","Active"),""),"Active")</f>
        <v/>
      </c>
      <c r="C3671" s="16" t="str" cm="1">
        <f t="array" aca="1" ref="C3671" ca="1">IFERROR(_xlfn._xlws.FILTER(Inactives[Inactive On],(Inactives[Key]=J3671)*(Inactives[Currently Inactive]),""),"")</f>
        <v/>
      </c>
      <c r="D3671" s="16" t="str" cm="1">
        <f t="array" aca="1" ref="D3671" ca="1">IFERROR(INDEX(_xlfn.TEXTSPLIT(E3671," "),1),"")</f>
        <v/>
      </c>
      <c r="E3671" s="15" t="str" cm="1">
        <f t="array" aca="1" ref="E3671" ca="1">IFERROR(_xlfn._xlws.FILTER(merged_ranks,(merged_end_dates=DATE(9999,12,31))*(merged_names=A3671)),"")</f>
        <v/>
      </c>
      <c r="F3671" s="17" t="str">
        <f ca="1">_xlfn.XLOOKUP(J3671,Promotions[Promo Key],Promotions[Promo Date],"")</f>
        <v/>
      </c>
      <c r="G3671" s="18" t="str">
        <f t="shared" ca="1" si="239"/>
        <v/>
      </c>
      <c r="H3671" s="18" t="str">
        <f t="shared" ca="1" si="238"/>
        <v/>
      </c>
      <c r="I3671" s="17" t="str">
        <f>_xlfn.XLOOKUP(A3671,Students[Full Name],Students[Starting Rank],"")</f>
        <v/>
      </c>
      <c r="J3671" s="15" t="str">
        <f t="shared" ca="1" si="240"/>
        <v xml:space="preserve">: </v>
      </c>
      <c r="K3671" s="16" t="str">
        <f>_xlfn.XLOOKUP(A3671,Students[Full Name],Students[Start Date],"")</f>
        <v/>
      </c>
      <c r="L3671" s="18">
        <f t="shared" ca="1" si="241"/>
        <v>-1</v>
      </c>
      <c r="M3671" s="18" cm="1">
        <f t="array" aca="1" ref="M3671" ca="1">SUMPRODUCT(Inactives[Days Inactive]*(Inactives[Student]=A3671))/365</f>
        <v>0</v>
      </c>
      <c r="N3671" s="18" t="str" cm="1">
        <f t="array" ref="N3671">IF(LEN($A3671)&gt;0,SUMPRODUCT(($A3671=merged_names)*(_xlfn.TEXTAFTER(N$2, "At ")=merged_belt_colours)*merged_months_at_rank),"")</f>
        <v/>
      </c>
      <c r="O3671" s="18" t="str" cm="1">
        <f t="array" ref="O3671">IF(LEN($A3671)&gt;0,SUMPRODUCT(($A3671=merged_names)*(_xlfn.TEXTAFTER(O$2, "At ")=merged_belt_colours)*merged_months_at_rank),"")</f>
        <v/>
      </c>
      <c r="P3671" s="18" t="str" cm="1">
        <f t="array" ref="P3671">IF(LEN($A3671)&gt;0,SUMPRODUCT(($A3671=merged_names)*(_xlfn.TEXTAFTER(P$2, "At ")=merged_belt_colours)*merged_months_at_rank),"")</f>
        <v/>
      </c>
      <c r="Q3671" s="18" t="str" cm="1">
        <f t="array" ref="Q3671">IF(LEN($A3671)&gt;0,SUMPRODUCT(($A3671=merged_names)*(_xlfn.TEXTAFTER(Q$2, "At ")=merged_belt_colours)*merged_months_at_rank),"")</f>
        <v/>
      </c>
      <c r="R3671" s="18" t="str" cm="1">
        <f t="array" ref="R3671">IF(LEN($A3671)&gt;0,SUMPRODUCT(($A3671=merged_names)*(_xlfn.TEXTAFTER(R$2, "At ")=merged_belt_colours)*merged_months_at_rank),"")</f>
        <v/>
      </c>
    </row>
    <row r="3672" spans="1:18" x14ac:dyDescent="0.25">
      <c r="A3672"/>
      <c r="B3672" s="15" t="str" cm="1">
        <f t="array" ref="B3672">IFERROR(IF(LEN(A3672)&gt;0, IF(SUMPRODUCT((Inactives[Key]=J3672)*(Inactives[Currently Inactive]))=1,"Inactive","Active"),""),"Active")</f>
        <v/>
      </c>
      <c r="C3672" s="16" t="str" cm="1">
        <f t="array" aca="1" ref="C3672" ca="1">IFERROR(_xlfn._xlws.FILTER(Inactives[Inactive On],(Inactives[Key]=J3672)*(Inactives[Currently Inactive]),""),"")</f>
        <v/>
      </c>
      <c r="D3672" s="16" t="str" cm="1">
        <f t="array" aca="1" ref="D3672" ca="1">IFERROR(INDEX(_xlfn.TEXTSPLIT(E3672," "),1),"")</f>
        <v/>
      </c>
      <c r="E3672" s="15" t="str" cm="1">
        <f t="array" aca="1" ref="E3672" ca="1">IFERROR(_xlfn._xlws.FILTER(merged_ranks,(merged_end_dates=DATE(9999,12,31))*(merged_names=A3672)),"")</f>
        <v/>
      </c>
      <c r="F3672" s="17" t="str">
        <f ca="1">_xlfn.XLOOKUP(J3672,Promotions[Promo Key],Promotions[Promo Date],"")</f>
        <v/>
      </c>
      <c r="G3672" s="18" t="str">
        <f t="shared" ca="1" si="239"/>
        <v/>
      </c>
      <c r="H3672" s="18" t="str">
        <f t="shared" ref="H3672:H3735" ca="1" si="242">IFERROR((TODAY()-K3672)/365-M3672,"")</f>
        <v/>
      </c>
      <c r="I3672" s="17" t="str">
        <f>_xlfn.XLOOKUP(A3672,Students[Full Name],Students[Starting Rank],"")</f>
        <v/>
      </c>
      <c r="J3672" s="15" t="str">
        <f t="shared" ca="1" si="240"/>
        <v xml:space="preserve">: </v>
      </c>
      <c r="K3672" s="16" t="str">
        <f>_xlfn.XLOOKUP(A3672,Students[Full Name],Students[Start Date],"")</f>
        <v/>
      </c>
      <c r="L3672" s="18">
        <f t="shared" ca="1" si="241"/>
        <v>-1</v>
      </c>
      <c r="M3672" s="18" cm="1">
        <f t="array" aca="1" ref="M3672" ca="1">SUMPRODUCT(Inactives[Days Inactive]*(Inactives[Student]=A3672))/365</f>
        <v>0</v>
      </c>
      <c r="N3672" s="18" t="str" cm="1">
        <f t="array" ref="N3672">IF(LEN($A3672)&gt;0,SUMPRODUCT(($A3672=merged_names)*(_xlfn.TEXTAFTER(N$2, "At ")=merged_belt_colours)*merged_months_at_rank),"")</f>
        <v/>
      </c>
      <c r="O3672" s="18" t="str" cm="1">
        <f t="array" ref="O3672">IF(LEN($A3672)&gt;0,SUMPRODUCT(($A3672=merged_names)*(_xlfn.TEXTAFTER(O$2, "At ")=merged_belt_colours)*merged_months_at_rank),"")</f>
        <v/>
      </c>
      <c r="P3672" s="18" t="str" cm="1">
        <f t="array" ref="P3672">IF(LEN($A3672)&gt;0,SUMPRODUCT(($A3672=merged_names)*(_xlfn.TEXTAFTER(P$2, "At ")=merged_belt_colours)*merged_months_at_rank),"")</f>
        <v/>
      </c>
      <c r="Q3672" s="18" t="str" cm="1">
        <f t="array" ref="Q3672">IF(LEN($A3672)&gt;0,SUMPRODUCT(($A3672=merged_names)*(_xlfn.TEXTAFTER(Q$2, "At ")=merged_belt_colours)*merged_months_at_rank),"")</f>
        <v/>
      </c>
      <c r="R3672" s="18" t="str" cm="1">
        <f t="array" ref="R3672">IF(LEN($A3672)&gt;0,SUMPRODUCT(($A3672=merged_names)*(_xlfn.TEXTAFTER(R$2, "At ")=merged_belt_colours)*merged_months_at_rank),"")</f>
        <v/>
      </c>
    </row>
    <row r="3673" spans="1:18" x14ac:dyDescent="0.25">
      <c r="A3673"/>
      <c r="B3673" s="15" t="str" cm="1">
        <f t="array" ref="B3673">IFERROR(IF(LEN(A3673)&gt;0, IF(SUMPRODUCT((Inactives[Key]=J3673)*(Inactives[Currently Inactive]))=1,"Inactive","Active"),""),"Active")</f>
        <v/>
      </c>
      <c r="C3673" s="16" t="str" cm="1">
        <f t="array" aca="1" ref="C3673" ca="1">IFERROR(_xlfn._xlws.FILTER(Inactives[Inactive On],(Inactives[Key]=J3673)*(Inactives[Currently Inactive]),""),"")</f>
        <v/>
      </c>
      <c r="D3673" s="16" t="str" cm="1">
        <f t="array" aca="1" ref="D3673" ca="1">IFERROR(INDEX(_xlfn.TEXTSPLIT(E3673," "),1),"")</f>
        <v/>
      </c>
      <c r="E3673" s="15" t="str" cm="1">
        <f t="array" aca="1" ref="E3673" ca="1">IFERROR(_xlfn._xlws.FILTER(merged_ranks,(merged_end_dates=DATE(9999,12,31))*(merged_names=A3673)),"")</f>
        <v/>
      </c>
      <c r="F3673" s="17" t="str">
        <f ca="1">_xlfn.XLOOKUP(J3673,Promotions[Promo Key],Promotions[Promo Date],"")</f>
        <v/>
      </c>
      <c r="G3673" s="18" t="str">
        <f t="shared" ca="1" si="239"/>
        <v/>
      </c>
      <c r="H3673" s="18" t="str">
        <f t="shared" ca="1" si="242"/>
        <v/>
      </c>
      <c r="I3673" s="17" t="str">
        <f>_xlfn.XLOOKUP(A3673,Students[Full Name],Students[Starting Rank],"")</f>
        <v/>
      </c>
      <c r="J3673" s="15" t="str">
        <f t="shared" ca="1" si="240"/>
        <v xml:space="preserve">: </v>
      </c>
      <c r="K3673" s="16" t="str">
        <f>_xlfn.XLOOKUP(A3673,Students[Full Name],Students[Start Date],"")</f>
        <v/>
      </c>
      <c r="L3673" s="18">
        <f t="shared" ca="1" si="241"/>
        <v>-1</v>
      </c>
      <c r="M3673" s="18" cm="1">
        <f t="array" aca="1" ref="M3673" ca="1">SUMPRODUCT(Inactives[Days Inactive]*(Inactives[Student]=A3673))/365</f>
        <v>0</v>
      </c>
      <c r="N3673" s="18" t="str" cm="1">
        <f t="array" ref="N3673">IF(LEN($A3673)&gt;0,SUMPRODUCT(($A3673=merged_names)*(_xlfn.TEXTAFTER(N$2, "At ")=merged_belt_colours)*merged_months_at_rank),"")</f>
        <v/>
      </c>
      <c r="O3673" s="18" t="str" cm="1">
        <f t="array" ref="O3673">IF(LEN($A3673)&gt;0,SUMPRODUCT(($A3673=merged_names)*(_xlfn.TEXTAFTER(O$2, "At ")=merged_belt_colours)*merged_months_at_rank),"")</f>
        <v/>
      </c>
      <c r="P3673" s="18" t="str" cm="1">
        <f t="array" ref="P3673">IF(LEN($A3673)&gt;0,SUMPRODUCT(($A3673=merged_names)*(_xlfn.TEXTAFTER(P$2, "At ")=merged_belt_colours)*merged_months_at_rank),"")</f>
        <v/>
      </c>
      <c r="Q3673" s="18" t="str" cm="1">
        <f t="array" ref="Q3673">IF(LEN($A3673)&gt;0,SUMPRODUCT(($A3673=merged_names)*(_xlfn.TEXTAFTER(Q$2, "At ")=merged_belt_colours)*merged_months_at_rank),"")</f>
        <v/>
      </c>
      <c r="R3673" s="18" t="str" cm="1">
        <f t="array" ref="R3673">IF(LEN($A3673)&gt;0,SUMPRODUCT(($A3673=merged_names)*(_xlfn.TEXTAFTER(R$2, "At ")=merged_belt_colours)*merged_months_at_rank),"")</f>
        <v/>
      </c>
    </row>
    <row r="3674" spans="1:18" x14ac:dyDescent="0.25">
      <c r="A3674"/>
      <c r="B3674" s="15" t="str" cm="1">
        <f t="array" ref="B3674">IFERROR(IF(LEN(A3674)&gt;0, IF(SUMPRODUCT((Inactives[Key]=J3674)*(Inactives[Currently Inactive]))=1,"Inactive","Active"),""),"Active")</f>
        <v/>
      </c>
      <c r="C3674" s="16" t="str" cm="1">
        <f t="array" aca="1" ref="C3674" ca="1">IFERROR(_xlfn._xlws.FILTER(Inactives[Inactive On],(Inactives[Key]=J3674)*(Inactives[Currently Inactive]),""),"")</f>
        <v/>
      </c>
      <c r="D3674" s="16" t="str" cm="1">
        <f t="array" aca="1" ref="D3674" ca="1">IFERROR(INDEX(_xlfn.TEXTSPLIT(E3674," "),1),"")</f>
        <v/>
      </c>
      <c r="E3674" s="15" t="str" cm="1">
        <f t="array" aca="1" ref="E3674" ca="1">IFERROR(_xlfn._xlws.FILTER(merged_ranks,(merged_end_dates=DATE(9999,12,31))*(merged_names=A3674)),"")</f>
        <v/>
      </c>
      <c r="F3674" s="17" t="str">
        <f ca="1">_xlfn.XLOOKUP(J3674,Promotions[Promo Key],Promotions[Promo Date],"")</f>
        <v/>
      </c>
      <c r="G3674" s="18" t="str">
        <f t="shared" ca="1" si="239"/>
        <v/>
      </c>
      <c r="H3674" s="18" t="str">
        <f t="shared" ca="1" si="242"/>
        <v/>
      </c>
      <c r="I3674" s="17" t="str">
        <f>_xlfn.XLOOKUP(A3674,Students[Full Name],Students[Starting Rank],"")</f>
        <v/>
      </c>
      <c r="J3674" s="15" t="str">
        <f t="shared" ca="1" si="240"/>
        <v xml:space="preserve">: </v>
      </c>
      <c r="K3674" s="16" t="str">
        <f>_xlfn.XLOOKUP(A3674,Students[Full Name],Students[Start Date],"")</f>
        <v/>
      </c>
      <c r="L3674" s="18">
        <f t="shared" ca="1" si="241"/>
        <v>-1</v>
      </c>
      <c r="M3674" s="18" cm="1">
        <f t="array" aca="1" ref="M3674" ca="1">SUMPRODUCT(Inactives[Days Inactive]*(Inactives[Student]=A3674))/365</f>
        <v>0</v>
      </c>
      <c r="N3674" s="18" t="str" cm="1">
        <f t="array" ref="N3674">IF(LEN($A3674)&gt;0,SUMPRODUCT(($A3674=merged_names)*(_xlfn.TEXTAFTER(N$2, "At ")=merged_belt_colours)*merged_months_at_rank),"")</f>
        <v/>
      </c>
      <c r="O3674" s="18" t="str" cm="1">
        <f t="array" ref="O3674">IF(LEN($A3674)&gt;0,SUMPRODUCT(($A3674=merged_names)*(_xlfn.TEXTAFTER(O$2, "At ")=merged_belt_colours)*merged_months_at_rank),"")</f>
        <v/>
      </c>
      <c r="P3674" s="18" t="str" cm="1">
        <f t="array" ref="P3674">IF(LEN($A3674)&gt;0,SUMPRODUCT(($A3674=merged_names)*(_xlfn.TEXTAFTER(P$2, "At ")=merged_belt_colours)*merged_months_at_rank),"")</f>
        <v/>
      </c>
      <c r="Q3674" s="18" t="str" cm="1">
        <f t="array" ref="Q3674">IF(LEN($A3674)&gt;0,SUMPRODUCT(($A3674=merged_names)*(_xlfn.TEXTAFTER(Q$2, "At ")=merged_belt_colours)*merged_months_at_rank),"")</f>
        <v/>
      </c>
      <c r="R3674" s="18" t="str" cm="1">
        <f t="array" ref="R3674">IF(LEN($A3674)&gt;0,SUMPRODUCT(($A3674=merged_names)*(_xlfn.TEXTAFTER(R$2, "At ")=merged_belt_colours)*merged_months_at_rank),"")</f>
        <v/>
      </c>
    </row>
    <row r="3675" spans="1:18" x14ac:dyDescent="0.25">
      <c r="A3675"/>
      <c r="B3675" s="15" t="str" cm="1">
        <f t="array" ref="B3675">IFERROR(IF(LEN(A3675)&gt;0, IF(SUMPRODUCT((Inactives[Key]=J3675)*(Inactives[Currently Inactive]))=1,"Inactive","Active"),""),"Active")</f>
        <v/>
      </c>
      <c r="C3675" s="16" t="str" cm="1">
        <f t="array" aca="1" ref="C3675" ca="1">IFERROR(_xlfn._xlws.FILTER(Inactives[Inactive On],(Inactives[Key]=J3675)*(Inactives[Currently Inactive]),""),"")</f>
        <v/>
      </c>
      <c r="D3675" s="16" t="str" cm="1">
        <f t="array" aca="1" ref="D3675" ca="1">IFERROR(INDEX(_xlfn.TEXTSPLIT(E3675," "),1),"")</f>
        <v/>
      </c>
      <c r="E3675" s="15" t="str" cm="1">
        <f t="array" aca="1" ref="E3675" ca="1">IFERROR(_xlfn._xlws.FILTER(merged_ranks,(merged_end_dates=DATE(9999,12,31))*(merged_names=A3675)),"")</f>
        <v/>
      </c>
      <c r="F3675" s="17" t="str">
        <f ca="1">_xlfn.XLOOKUP(J3675,Promotions[Promo Key],Promotions[Promo Date],"")</f>
        <v/>
      </c>
      <c r="G3675" s="18" t="str">
        <f t="shared" ca="1" si="239"/>
        <v/>
      </c>
      <c r="H3675" s="18" t="str">
        <f t="shared" ca="1" si="242"/>
        <v/>
      </c>
      <c r="I3675" s="17" t="str">
        <f>_xlfn.XLOOKUP(A3675,Students[Full Name],Students[Starting Rank],"")</f>
        <v/>
      </c>
      <c r="J3675" s="15" t="str">
        <f t="shared" ca="1" si="240"/>
        <v xml:space="preserve">: </v>
      </c>
      <c r="K3675" s="16" t="str">
        <f>_xlfn.XLOOKUP(A3675,Students[Full Name],Students[Start Date],"")</f>
        <v/>
      </c>
      <c r="L3675" s="18">
        <f t="shared" ca="1" si="241"/>
        <v>-1</v>
      </c>
      <c r="M3675" s="18" cm="1">
        <f t="array" aca="1" ref="M3675" ca="1">SUMPRODUCT(Inactives[Days Inactive]*(Inactives[Student]=A3675))/365</f>
        <v>0</v>
      </c>
      <c r="N3675" s="18" t="str" cm="1">
        <f t="array" ref="N3675">IF(LEN($A3675)&gt;0,SUMPRODUCT(($A3675=merged_names)*(_xlfn.TEXTAFTER(N$2, "At ")=merged_belt_colours)*merged_months_at_rank),"")</f>
        <v/>
      </c>
      <c r="O3675" s="18" t="str" cm="1">
        <f t="array" ref="O3675">IF(LEN($A3675)&gt;0,SUMPRODUCT(($A3675=merged_names)*(_xlfn.TEXTAFTER(O$2, "At ")=merged_belt_colours)*merged_months_at_rank),"")</f>
        <v/>
      </c>
      <c r="P3675" s="18" t="str" cm="1">
        <f t="array" ref="P3675">IF(LEN($A3675)&gt;0,SUMPRODUCT(($A3675=merged_names)*(_xlfn.TEXTAFTER(P$2, "At ")=merged_belt_colours)*merged_months_at_rank),"")</f>
        <v/>
      </c>
      <c r="Q3675" s="18" t="str" cm="1">
        <f t="array" ref="Q3675">IF(LEN($A3675)&gt;0,SUMPRODUCT(($A3675=merged_names)*(_xlfn.TEXTAFTER(Q$2, "At ")=merged_belt_colours)*merged_months_at_rank),"")</f>
        <v/>
      </c>
      <c r="R3675" s="18" t="str" cm="1">
        <f t="array" ref="R3675">IF(LEN($A3675)&gt;0,SUMPRODUCT(($A3675=merged_names)*(_xlfn.TEXTAFTER(R$2, "At ")=merged_belt_colours)*merged_months_at_rank),"")</f>
        <v/>
      </c>
    </row>
    <row r="3676" spans="1:18" x14ac:dyDescent="0.25">
      <c r="A3676"/>
      <c r="B3676" s="15" t="str" cm="1">
        <f t="array" ref="B3676">IFERROR(IF(LEN(A3676)&gt;0, IF(SUMPRODUCT((Inactives[Key]=J3676)*(Inactives[Currently Inactive]))=1,"Inactive","Active"),""),"Active")</f>
        <v/>
      </c>
      <c r="C3676" s="16" t="str" cm="1">
        <f t="array" aca="1" ref="C3676" ca="1">IFERROR(_xlfn._xlws.FILTER(Inactives[Inactive On],(Inactives[Key]=J3676)*(Inactives[Currently Inactive]),""),"")</f>
        <v/>
      </c>
      <c r="D3676" s="16" t="str" cm="1">
        <f t="array" aca="1" ref="D3676" ca="1">IFERROR(INDEX(_xlfn.TEXTSPLIT(E3676," "),1),"")</f>
        <v/>
      </c>
      <c r="E3676" s="15" t="str" cm="1">
        <f t="array" aca="1" ref="E3676" ca="1">IFERROR(_xlfn._xlws.FILTER(merged_ranks,(merged_end_dates=DATE(9999,12,31))*(merged_names=A3676)),"")</f>
        <v/>
      </c>
      <c r="F3676" s="17" t="str">
        <f ca="1">_xlfn.XLOOKUP(J3676,Promotions[Promo Key],Promotions[Promo Date],"")</f>
        <v/>
      </c>
      <c r="G3676" s="18" t="str">
        <f t="shared" ref="G3676:G3739" ca="1" si="243">IFERROR((TODAY()-F3676)/30.5, "")</f>
        <v/>
      </c>
      <c r="H3676" s="18" t="str">
        <f t="shared" ca="1" si="242"/>
        <v/>
      </c>
      <c r="I3676" s="17" t="str">
        <f>_xlfn.XLOOKUP(A3676,Students[Full Name],Students[Starting Rank],"")</f>
        <v/>
      </c>
      <c r="J3676" s="15" t="str">
        <f t="shared" ref="J3676:J3739" ca="1" si="244">A3676&amp;": "&amp;E3676</f>
        <v xml:space="preserve">: </v>
      </c>
      <c r="K3676" s="16" t="str">
        <f>_xlfn.XLOOKUP(A3676,Students[Full Name],Students[Start Date],"")</f>
        <v/>
      </c>
      <c r="L3676" s="18">
        <f t="shared" ref="L3676:L3739" ca="1" si="245">IF(LEN(C3676)&gt;0,(TODAY()-C3676)/30.5,-1)</f>
        <v>-1</v>
      </c>
      <c r="M3676" s="18" cm="1">
        <f t="array" aca="1" ref="M3676" ca="1">SUMPRODUCT(Inactives[Days Inactive]*(Inactives[Student]=A3676))/365</f>
        <v>0</v>
      </c>
      <c r="N3676" s="18" t="str" cm="1">
        <f t="array" ref="N3676">IF(LEN($A3676)&gt;0,SUMPRODUCT(($A3676=merged_names)*(_xlfn.TEXTAFTER(N$2, "At ")=merged_belt_colours)*merged_months_at_rank),"")</f>
        <v/>
      </c>
      <c r="O3676" s="18" t="str" cm="1">
        <f t="array" ref="O3676">IF(LEN($A3676)&gt;0,SUMPRODUCT(($A3676=merged_names)*(_xlfn.TEXTAFTER(O$2, "At ")=merged_belt_colours)*merged_months_at_rank),"")</f>
        <v/>
      </c>
      <c r="P3676" s="18" t="str" cm="1">
        <f t="array" ref="P3676">IF(LEN($A3676)&gt;0,SUMPRODUCT(($A3676=merged_names)*(_xlfn.TEXTAFTER(P$2, "At ")=merged_belt_colours)*merged_months_at_rank),"")</f>
        <v/>
      </c>
      <c r="Q3676" s="18" t="str" cm="1">
        <f t="array" ref="Q3676">IF(LEN($A3676)&gt;0,SUMPRODUCT(($A3676=merged_names)*(_xlfn.TEXTAFTER(Q$2, "At ")=merged_belt_colours)*merged_months_at_rank),"")</f>
        <v/>
      </c>
      <c r="R3676" s="18" t="str" cm="1">
        <f t="array" ref="R3676">IF(LEN($A3676)&gt;0,SUMPRODUCT(($A3676=merged_names)*(_xlfn.TEXTAFTER(R$2, "At ")=merged_belt_colours)*merged_months_at_rank),"")</f>
        <v/>
      </c>
    </row>
    <row r="3677" spans="1:18" x14ac:dyDescent="0.25">
      <c r="A3677"/>
      <c r="B3677" s="15" t="str" cm="1">
        <f t="array" ref="B3677">IFERROR(IF(LEN(A3677)&gt;0, IF(SUMPRODUCT((Inactives[Key]=J3677)*(Inactives[Currently Inactive]))=1,"Inactive","Active"),""),"Active")</f>
        <v/>
      </c>
      <c r="C3677" s="16" t="str" cm="1">
        <f t="array" aca="1" ref="C3677" ca="1">IFERROR(_xlfn._xlws.FILTER(Inactives[Inactive On],(Inactives[Key]=J3677)*(Inactives[Currently Inactive]),""),"")</f>
        <v/>
      </c>
      <c r="D3677" s="16" t="str" cm="1">
        <f t="array" aca="1" ref="D3677" ca="1">IFERROR(INDEX(_xlfn.TEXTSPLIT(E3677," "),1),"")</f>
        <v/>
      </c>
      <c r="E3677" s="15" t="str" cm="1">
        <f t="array" aca="1" ref="E3677" ca="1">IFERROR(_xlfn._xlws.FILTER(merged_ranks,(merged_end_dates=DATE(9999,12,31))*(merged_names=A3677)),"")</f>
        <v/>
      </c>
      <c r="F3677" s="17" t="str">
        <f ca="1">_xlfn.XLOOKUP(J3677,Promotions[Promo Key],Promotions[Promo Date],"")</f>
        <v/>
      </c>
      <c r="G3677" s="18" t="str">
        <f t="shared" ca="1" si="243"/>
        <v/>
      </c>
      <c r="H3677" s="18" t="str">
        <f t="shared" ca="1" si="242"/>
        <v/>
      </c>
      <c r="I3677" s="17" t="str">
        <f>_xlfn.XLOOKUP(A3677,Students[Full Name],Students[Starting Rank],"")</f>
        <v/>
      </c>
      <c r="J3677" s="15" t="str">
        <f t="shared" ca="1" si="244"/>
        <v xml:space="preserve">: </v>
      </c>
      <c r="K3677" s="16" t="str">
        <f>_xlfn.XLOOKUP(A3677,Students[Full Name],Students[Start Date],"")</f>
        <v/>
      </c>
      <c r="L3677" s="18">
        <f t="shared" ca="1" si="245"/>
        <v>-1</v>
      </c>
      <c r="M3677" s="18" cm="1">
        <f t="array" aca="1" ref="M3677" ca="1">SUMPRODUCT(Inactives[Days Inactive]*(Inactives[Student]=A3677))/365</f>
        <v>0</v>
      </c>
      <c r="N3677" s="18" t="str" cm="1">
        <f t="array" ref="N3677">IF(LEN($A3677)&gt;0,SUMPRODUCT(($A3677=merged_names)*(_xlfn.TEXTAFTER(N$2, "At ")=merged_belt_colours)*merged_months_at_rank),"")</f>
        <v/>
      </c>
      <c r="O3677" s="18" t="str" cm="1">
        <f t="array" ref="O3677">IF(LEN($A3677)&gt;0,SUMPRODUCT(($A3677=merged_names)*(_xlfn.TEXTAFTER(O$2, "At ")=merged_belt_colours)*merged_months_at_rank),"")</f>
        <v/>
      </c>
      <c r="P3677" s="18" t="str" cm="1">
        <f t="array" ref="P3677">IF(LEN($A3677)&gt;0,SUMPRODUCT(($A3677=merged_names)*(_xlfn.TEXTAFTER(P$2, "At ")=merged_belt_colours)*merged_months_at_rank),"")</f>
        <v/>
      </c>
      <c r="Q3677" s="18" t="str" cm="1">
        <f t="array" ref="Q3677">IF(LEN($A3677)&gt;0,SUMPRODUCT(($A3677=merged_names)*(_xlfn.TEXTAFTER(Q$2, "At ")=merged_belt_colours)*merged_months_at_rank),"")</f>
        <v/>
      </c>
      <c r="R3677" s="18" t="str" cm="1">
        <f t="array" ref="R3677">IF(LEN($A3677)&gt;0,SUMPRODUCT(($A3677=merged_names)*(_xlfn.TEXTAFTER(R$2, "At ")=merged_belt_colours)*merged_months_at_rank),"")</f>
        <v/>
      </c>
    </row>
    <row r="3678" spans="1:18" x14ac:dyDescent="0.25">
      <c r="A3678"/>
      <c r="B3678" s="15" t="str" cm="1">
        <f t="array" ref="B3678">IFERROR(IF(LEN(A3678)&gt;0, IF(SUMPRODUCT((Inactives[Key]=J3678)*(Inactives[Currently Inactive]))=1,"Inactive","Active"),""),"Active")</f>
        <v/>
      </c>
      <c r="C3678" s="16" t="str" cm="1">
        <f t="array" aca="1" ref="C3678" ca="1">IFERROR(_xlfn._xlws.FILTER(Inactives[Inactive On],(Inactives[Key]=J3678)*(Inactives[Currently Inactive]),""),"")</f>
        <v/>
      </c>
      <c r="D3678" s="16" t="str" cm="1">
        <f t="array" aca="1" ref="D3678" ca="1">IFERROR(INDEX(_xlfn.TEXTSPLIT(E3678," "),1),"")</f>
        <v/>
      </c>
      <c r="E3678" s="15" t="str" cm="1">
        <f t="array" aca="1" ref="E3678" ca="1">IFERROR(_xlfn._xlws.FILTER(merged_ranks,(merged_end_dates=DATE(9999,12,31))*(merged_names=A3678)),"")</f>
        <v/>
      </c>
      <c r="F3678" s="17" t="str">
        <f ca="1">_xlfn.XLOOKUP(J3678,Promotions[Promo Key],Promotions[Promo Date],"")</f>
        <v/>
      </c>
      <c r="G3678" s="18" t="str">
        <f t="shared" ca="1" si="243"/>
        <v/>
      </c>
      <c r="H3678" s="18" t="str">
        <f t="shared" ca="1" si="242"/>
        <v/>
      </c>
      <c r="I3678" s="17" t="str">
        <f>_xlfn.XLOOKUP(A3678,Students[Full Name],Students[Starting Rank],"")</f>
        <v/>
      </c>
      <c r="J3678" s="15" t="str">
        <f t="shared" ca="1" si="244"/>
        <v xml:space="preserve">: </v>
      </c>
      <c r="K3678" s="16" t="str">
        <f>_xlfn.XLOOKUP(A3678,Students[Full Name],Students[Start Date],"")</f>
        <v/>
      </c>
      <c r="L3678" s="18">
        <f t="shared" ca="1" si="245"/>
        <v>-1</v>
      </c>
      <c r="M3678" s="18" cm="1">
        <f t="array" aca="1" ref="M3678" ca="1">SUMPRODUCT(Inactives[Days Inactive]*(Inactives[Student]=A3678))/365</f>
        <v>0</v>
      </c>
      <c r="N3678" s="18" t="str" cm="1">
        <f t="array" ref="N3678">IF(LEN($A3678)&gt;0,SUMPRODUCT(($A3678=merged_names)*(_xlfn.TEXTAFTER(N$2, "At ")=merged_belt_colours)*merged_months_at_rank),"")</f>
        <v/>
      </c>
      <c r="O3678" s="18" t="str" cm="1">
        <f t="array" ref="O3678">IF(LEN($A3678)&gt;0,SUMPRODUCT(($A3678=merged_names)*(_xlfn.TEXTAFTER(O$2, "At ")=merged_belt_colours)*merged_months_at_rank),"")</f>
        <v/>
      </c>
      <c r="P3678" s="18" t="str" cm="1">
        <f t="array" ref="P3678">IF(LEN($A3678)&gt;0,SUMPRODUCT(($A3678=merged_names)*(_xlfn.TEXTAFTER(P$2, "At ")=merged_belt_colours)*merged_months_at_rank),"")</f>
        <v/>
      </c>
      <c r="Q3678" s="18" t="str" cm="1">
        <f t="array" ref="Q3678">IF(LEN($A3678)&gt;0,SUMPRODUCT(($A3678=merged_names)*(_xlfn.TEXTAFTER(Q$2, "At ")=merged_belt_colours)*merged_months_at_rank),"")</f>
        <v/>
      </c>
      <c r="R3678" s="18" t="str" cm="1">
        <f t="array" ref="R3678">IF(LEN($A3678)&gt;0,SUMPRODUCT(($A3678=merged_names)*(_xlfn.TEXTAFTER(R$2, "At ")=merged_belt_colours)*merged_months_at_rank),"")</f>
        <v/>
      </c>
    </row>
    <row r="3679" spans="1:18" x14ac:dyDescent="0.25">
      <c r="A3679"/>
      <c r="B3679" s="15" t="str" cm="1">
        <f t="array" ref="B3679">IFERROR(IF(LEN(A3679)&gt;0, IF(SUMPRODUCT((Inactives[Key]=J3679)*(Inactives[Currently Inactive]))=1,"Inactive","Active"),""),"Active")</f>
        <v/>
      </c>
      <c r="C3679" s="16" t="str" cm="1">
        <f t="array" aca="1" ref="C3679" ca="1">IFERROR(_xlfn._xlws.FILTER(Inactives[Inactive On],(Inactives[Key]=J3679)*(Inactives[Currently Inactive]),""),"")</f>
        <v/>
      </c>
      <c r="D3679" s="16" t="str" cm="1">
        <f t="array" aca="1" ref="D3679" ca="1">IFERROR(INDEX(_xlfn.TEXTSPLIT(E3679," "),1),"")</f>
        <v/>
      </c>
      <c r="E3679" s="15" t="str" cm="1">
        <f t="array" aca="1" ref="E3679" ca="1">IFERROR(_xlfn._xlws.FILTER(merged_ranks,(merged_end_dates=DATE(9999,12,31))*(merged_names=A3679)),"")</f>
        <v/>
      </c>
      <c r="F3679" s="17" t="str">
        <f ca="1">_xlfn.XLOOKUP(J3679,Promotions[Promo Key],Promotions[Promo Date],"")</f>
        <v/>
      </c>
      <c r="G3679" s="18" t="str">
        <f t="shared" ca="1" si="243"/>
        <v/>
      </c>
      <c r="H3679" s="18" t="str">
        <f t="shared" ca="1" si="242"/>
        <v/>
      </c>
      <c r="I3679" s="17" t="str">
        <f>_xlfn.XLOOKUP(A3679,Students[Full Name],Students[Starting Rank],"")</f>
        <v/>
      </c>
      <c r="J3679" s="15" t="str">
        <f t="shared" ca="1" si="244"/>
        <v xml:space="preserve">: </v>
      </c>
      <c r="K3679" s="16" t="str">
        <f>_xlfn.XLOOKUP(A3679,Students[Full Name],Students[Start Date],"")</f>
        <v/>
      </c>
      <c r="L3679" s="18">
        <f t="shared" ca="1" si="245"/>
        <v>-1</v>
      </c>
      <c r="M3679" s="18" cm="1">
        <f t="array" aca="1" ref="M3679" ca="1">SUMPRODUCT(Inactives[Days Inactive]*(Inactives[Student]=A3679))/365</f>
        <v>0</v>
      </c>
      <c r="N3679" s="18" t="str" cm="1">
        <f t="array" ref="N3679">IF(LEN($A3679)&gt;0,SUMPRODUCT(($A3679=merged_names)*(_xlfn.TEXTAFTER(N$2, "At ")=merged_belt_colours)*merged_months_at_rank),"")</f>
        <v/>
      </c>
      <c r="O3679" s="18" t="str" cm="1">
        <f t="array" ref="O3679">IF(LEN($A3679)&gt;0,SUMPRODUCT(($A3679=merged_names)*(_xlfn.TEXTAFTER(O$2, "At ")=merged_belt_colours)*merged_months_at_rank),"")</f>
        <v/>
      </c>
      <c r="P3679" s="18" t="str" cm="1">
        <f t="array" ref="P3679">IF(LEN($A3679)&gt;0,SUMPRODUCT(($A3679=merged_names)*(_xlfn.TEXTAFTER(P$2, "At ")=merged_belt_colours)*merged_months_at_rank),"")</f>
        <v/>
      </c>
      <c r="Q3679" s="18" t="str" cm="1">
        <f t="array" ref="Q3679">IF(LEN($A3679)&gt;0,SUMPRODUCT(($A3679=merged_names)*(_xlfn.TEXTAFTER(Q$2, "At ")=merged_belt_colours)*merged_months_at_rank),"")</f>
        <v/>
      </c>
      <c r="R3679" s="18" t="str" cm="1">
        <f t="array" ref="R3679">IF(LEN($A3679)&gt;0,SUMPRODUCT(($A3679=merged_names)*(_xlfn.TEXTAFTER(R$2, "At ")=merged_belt_colours)*merged_months_at_rank),"")</f>
        <v/>
      </c>
    </row>
    <row r="3680" spans="1:18" x14ac:dyDescent="0.25">
      <c r="A3680"/>
      <c r="B3680" s="15" t="str" cm="1">
        <f t="array" ref="B3680">IFERROR(IF(LEN(A3680)&gt;0, IF(SUMPRODUCT((Inactives[Key]=J3680)*(Inactives[Currently Inactive]))=1,"Inactive","Active"),""),"Active")</f>
        <v/>
      </c>
      <c r="C3680" s="16" t="str" cm="1">
        <f t="array" aca="1" ref="C3680" ca="1">IFERROR(_xlfn._xlws.FILTER(Inactives[Inactive On],(Inactives[Key]=J3680)*(Inactives[Currently Inactive]),""),"")</f>
        <v/>
      </c>
      <c r="D3680" s="16" t="str" cm="1">
        <f t="array" aca="1" ref="D3680" ca="1">IFERROR(INDEX(_xlfn.TEXTSPLIT(E3680," "),1),"")</f>
        <v/>
      </c>
      <c r="E3680" s="15" t="str" cm="1">
        <f t="array" aca="1" ref="E3680" ca="1">IFERROR(_xlfn._xlws.FILTER(merged_ranks,(merged_end_dates=DATE(9999,12,31))*(merged_names=A3680)),"")</f>
        <v/>
      </c>
      <c r="F3680" s="17" t="str">
        <f ca="1">_xlfn.XLOOKUP(J3680,Promotions[Promo Key],Promotions[Promo Date],"")</f>
        <v/>
      </c>
      <c r="G3680" s="18" t="str">
        <f t="shared" ca="1" si="243"/>
        <v/>
      </c>
      <c r="H3680" s="18" t="str">
        <f t="shared" ca="1" si="242"/>
        <v/>
      </c>
      <c r="I3680" s="17" t="str">
        <f>_xlfn.XLOOKUP(A3680,Students[Full Name],Students[Starting Rank],"")</f>
        <v/>
      </c>
      <c r="J3680" s="15" t="str">
        <f t="shared" ca="1" si="244"/>
        <v xml:space="preserve">: </v>
      </c>
      <c r="K3680" s="16" t="str">
        <f>_xlfn.XLOOKUP(A3680,Students[Full Name],Students[Start Date],"")</f>
        <v/>
      </c>
      <c r="L3680" s="18">
        <f t="shared" ca="1" si="245"/>
        <v>-1</v>
      </c>
      <c r="M3680" s="18" cm="1">
        <f t="array" aca="1" ref="M3680" ca="1">SUMPRODUCT(Inactives[Days Inactive]*(Inactives[Student]=A3680))/365</f>
        <v>0</v>
      </c>
      <c r="N3680" s="18" t="str" cm="1">
        <f t="array" ref="N3680">IF(LEN($A3680)&gt;0,SUMPRODUCT(($A3680=merged_names)*(_xlfn.TEXTAFTER(N$2, "At ")=merged_belt_colours)*merged_months_at_rank),"")</f>
        <v/>
      </c>
      <c r="O3680" s="18" t="str" cm="1">
        <f t="array" ref="O3680">IF(LEN($A3680)&gt;0,SUMPRODUCT(($A3680=merged_names)*(_xlfn.TEXTAFTER(O$2, "At ")=merged_belt_colours)*merged_months_at_rank),"")</f>
        <v/>
      </c>
      <c r="P3680" s="18" t="str" cm="1">
        <f t="array" ref="P3680">IF(LEN($A3680)&gt;0,SUMPRODUCT(($A3680=merged_names)*(_xlfn.TEXTAFTER(P$2, "At ")=merged_belt_colours)*merged_months_at_rank),"")</f>
        <v/>
      </c>
      <c r="Q3680" s="18" t="str" cm="1">
        <f t="array" ref="Q3680">IF(LEN($A3680)&gt;0,SUMPRODUCT(($A3680=merged_names)*(_xlfn.TEXTAFTER(Q$2, "At ")=merged_belt_colours)*merged_months_at_rank),"")</f>
        <v/>
      </c>
      <c r="R3680" s="18" t="str" cm="1">
        <f t="array" ref="R3680">IF(LEN($A3680)&gt;0,SUMPRODUCT(($A3680=merged_names)*(_xlfn.TEXTAFTER(R$2, "At ")=merged_belt_colours)*merged_months_at_rank),"")</f>
        <v/>
      </c>
    </row>
    <row r="3681" spans="1:18" x14ac:dyDescent="0.25">
      <c r="A3681"/>
      <c r="B3681" s="15" t="str" cm="1">
        <f t="array" ref="B3681">IFERROR(IF(LEN(A3681)&gt;0, IF(SUMPRODUCT((Inactives[Key]=J3681)*(Inactives[Currently Inactive]))=1,"Inactive","Active"),""),"Active")</f>
        <v/>
      </c>
      <c r="C3681" s="16" t="str" cm="1">
        <f t="array" aca="1" ref="C3681" ca="1">IFERROR(_xlfn._xlws.FILTER(Inactives[Inactive On],(Inactives[Key]=J3681)*(Inactives[Currently Inactive]),""),"")</f>
        <v/>
      </c>
      <c r="D3681" s="16" t="str" cm="1">
        <f t="array" aca="1" ref="D3681" ca="1">IFERROR(INDEX(_xlfn.TEXTSPLIT(E3681," "),1),"")</f>
        <v/>
      </c>
      <c r="E3681" s="15" t="str" cm="1">
        <f t="array" aca="1" ref="E3681" ca="1">IFERROR(_xlfn._xlws.FILTER(merged_ranks,(merged_end_dates=DATE(9999,12,31))*(merged_names=A3681)),"")</f>
        <v/>
      </c>
      <c r="F3681" s="17" t="str">
        <f ca="1">_xlfn.XLOOKUP(J3681,Promotions[Promo Key],Promotions[Promo Date],"")</f>
        <v/>
      </c>
      <c r="G3681" s="18" t="str">
        <f t="shared" ca="1" si="243"/>
        <v/>
      </c>
      <c r="H3681" s="18" t="str">
        <f t="shared" ca="1" si="242"/>
        <v/>
      </c>
      <c r="I3681" s="17" t="str">
        <f>_xlfn.XLOOKUP(A3681,Students[Full Name],Students[Starting Rank],"")</f>
        <v/>
      </c>
      <c r="J3681" s="15" t="str">
        <f t="shared" ca="1" si="244"/>
        <v xml:space="preserve">: </v>
      </c>
      <c r="K3681" s="16" t="str">
        <f>_xlfn.XLOOKUP(A3681,Students[Full Name],Students[Start Date],"")</f>
        <v/>
      </c>
      <c r="L3681" s="18">
        <f t="shared" ca="1" si="245"/>
        <v>-1</v>
      </c>
      <c r="M3681" s="18" cm="1">
        <f t="array" aca="1" ref="M3681" ca="1">SUMPRODUCT(Inactives[Days Inactive]*(Inactives[Student]=A3681))/365</f>
        <v>0</v>
      </c>
      <c r="N3681" s="18" t="str" cm="1">
        <f t="array" ref="N3681">IF(LEN($A3681)&gt;0,SUMPRODUCT(($A3681=merged_names)*(_xlfn.TEXTAFTER(N$2, "At ")=merged_belt_colours)*merged_months_at_rank),"")</f>
        <v/>
      </c>
      <c r="O3681" s="18" t="str" cm="1">
        <f t="array" ref="O3681">IF(LEN($A3681)&gt;0,SUMPRODUCT(($A3681=merged_names)*(_xlfn.TEXTAFTER(O$2, "At ")=merged_belt_colours)*merged_months_at_rank),"")</f>
        <v/>
      </c>
      <c r="P3681" s="18" t="str" cm="1">
        <f t="array" ref="P3681">IF(LEN($A3681)&gt;0,SUMPRODUCT(($A3681=merged_names)*(_xlfn.TEXTAFTER(P$2, "At ")=merged_belt_colours)*merged_months_at_rank),"")</f>
        <v/>
      </c>
      <c r="Q3681" s="18" t="str" cm="1">
        <f t="array" ref="Q3681">IF(LEN($A3681)&gt;0,SUMPRODUCT(($A3681=merged_names)*(_xlfn.TEXTAFTER(Q$2, "At ")=merged_belt_colours)*merged_months_at_rank),"")</f>
        <v/>
      </c>
      <c r="R3681" s="18" t="str" cm="1">
        <f t="array" ref="R3681">IF(LEN($A3681)&gt;0,SUMPRODUCT(($A3681=merged_names)*(_xlfn.TEXTAFTER(R$2, "At ")=merged_belt_colours)*merged_months_at_rank),"")</f>
        <v/>
      </c>
    </row>
    <row r="3682" spans="1:18" x14ac:dyDescent="0.25">
      <c r="A3682"/>
      <c r="B3682" s="15" t="str" cm="1">
        <f t="array" ref="B3682">IFERROR(IF(LEN(A3682)&gt;0, IF(SUMPRODUCT((Inactives[Key]=J3682)*(Inactives[Currently Inactive]))=1,"Inactive","Active"),""),"Active")</f>
        <v/>
      </c>
      <c r="C3682" s="16" t="str" cm="1">
        <f t="array" aca="1" ref="C3682" ca="1">IFERROR(_xlfn._xlws.FILTER(Inactives[Inactive On],(Inactives[Key]=J3682)*(Inactives[Currently Inactive]),""),"")</f>
        <v/>
      </c>
      <c r="D3682" s="16" t="str" cm="1">
        <f t="array" aca="1" ref="D3682" ca="1">IFERROR(INDEX(_xlfn.TEXTSPLIT(E3682," "),1),"")</f>
        <v/>
      </c>
      <c r="E3682" s="15" t="str" cm="1">
        <f t="array" aca="1" ref="E3682" ca="1">IFERROR(_xlfn._xlws.FILTER(merged_ranks,(merged_end_dates=DATE(9999,12,31))*(merged_names=A3682)),"")</f>
        <v/>
      </c>
      <c r="F3682" s="17" t="str">
        <f ca="1">_xlfn.XLOOKUP(J3682,Promotions[Promo Key],Promotions[Promo Date],"")</f>
        <v/>
      </c>
      <c r="G3682" s="18" t="str">
        <f t="shared" ca="1" si="243"/>
        <v/>
      </c>
      <c r="H3682" s="18" t="str">
        <f t="shared" ca="1" si="242"/>
        <v/>
      </c>
      <c r="I3682" s="17" t="str">
        <f>_xlfn.XLOOKUP(A3682,Students[Full Name],Students[Starting Rank],"")</f>
        <v/>
      </c>
      <c r="J3682" s="15" t="str">
        <f t="shared" ca="1" si="244"/>
        <v xml:space="preserve">: </v>
      </c>
      <c r="K3682" s="16" t="str">
        <f>_xlfn.XLOOKUP(A3682,Students[Full Name],Students[Start Date],"")</f>
        <v/>
      </c>
      <c r="L3682" s="18">
        <f t="shared" ca="1" si="245"/>
        <v>-1</v>
      </c>
      <c r="M3682" s="18" cm="1">
        <f t="array" aca="1" ref="M3682" ca="1">SUMPRODUCT(Inactives[Days Inactive]*(Inactives[Student]=A3682))/365</f>
        <v>0</v>
      </c>
      <c r="N3682" s="18" t="str" cm="1">
        <f t="array" ref="N3682">IF(LEN($A3682)&gt;0,SUMPRODUCT(($A3682=merged_names)*(_xlfn.TEXTAFTER(N$2, "At ")=merged_belt_colours)*merged_months_at_rank),"")</f>
        <v/>
      </c>
      <c r="O3682" s="18" t="str" cm="1">
        <f t="array" ref="O3682">IF(LEN($A3682)&gt;0,SUMPRODUCT(($A3682=merged_names)*(_xlfn.TEXTAFTER(O$2, "At ")=merged_belt_colours)*merged_months_at_rank),"")</f>
        <v/>
      </c>
      <c r="P3682" s="18" t="str" cm="1">
        <f t="array" ref="P3682">IF(LEN($A3682)&gt;0,SUMPRODUCT(($A3682=merged_names)*(_xlfn.TEXTAFTER(P$2, "At ")=merged_belt_colours)*merged_months_at_rank),"")</f>
        <v/>
      </c>
      <c r="Q3682" s="18" t="str" cm="1">
        <f t="array" ref="Q3682">IF(LEN($A3682)&gt;0,SUMPRODUCT(($A3682=merged_names)*(_xlfn.TEXTAFTER(Q$2, "At ")=merged_belt_colours)*merged_months_at_rank),"")</f>
        <v/>
      </c>
      <c r="R3682" s="18" t="str" cm="1">
        <f t="array" ref="R3682">IF(LEN($A3682)&gt;0,SUMPRODUCT(($A3682=merged_names)*(_xlfn.TEXTAFTER(R$2, "At ")=merged_belt_colours)*merged_months_at_rank),"")</f>
        <v/>
      </c>
    </row>
    <row r="3683" spans="1:18" x14ac:dyDescent="0.25">
      <c r="A3683"/>
      <c r="B3683" s="15" t="str" cm="1">
        <f t="array" ref="B3683">IFERROR(IF(LEN(A3683)&gt;0, IF(SUMPRODUCT((Inactives[Key]=J3683)*(Inactives[Currently Inactive]))=1,"Inactive","Active"),""),"Active")</f>
        <v/>
      </c>
      <c r="C3683" s="16" t="str" cm="1">
        <f t="array" aca="1" ref="C3683" ca="1">IFERROR(_xlfn._xlws.FILTER(Inactives[Inactive On],(Inactives[Key]=J3683)*(Inactives[Currently Inactive]),""),"")</f>
        <v/>
      </c>
      <c r="D3683" s="16" t="str" cm="1">
        <f t="array" aca="1" ref="D3683" ca="1">IFERROR(INDEX(_xlfn.TEXTSPLIT(E3683," "),1),"")</f>
        <v/>
      </c>
      <c r="E3683" s="15" t="str" cm="1">
        <f t="array" aca="1" ref="E3683" ca="1">IFERROR(_xlfn._xlws.FILTER(merged_ranks,(merged_end_dates=DATE(9999,12,31))*(merged_names=A3683)),"")</f>
        <v/>
      </c>
      <c r="F3683" s="17" t="str">
        <f ca="1">_xlfn.XLOOKUP(J3683,Promotions[Promo Key],Promotions[Promo Date],"")</f>
        <v/>
      </c>
      <c r="G3683" s="18" t="str">
        <f t="shared" ca="1" si="243"/>
        <v/>
      </c>
      <c r="H3683" s="18" t="str">
        <f t="shared" ca="1" si="242"/>
        <v/>
      </c>
      <c r="I3683" s="17" t="str">
        <f>_xlfn.XLOOKUP(A3683,Students[Full Name],Students[Starting Rank],"")</f>
        <v/>
      </c>
      <c r="J3683" s="15" t="str">
        <f t="shared" ca="1" si="244"/>
        <v xml:space="preserve">: </v>
      </c>
      <c r="K3683" s="16" t="str">
        <f>_xlfn.XLOOKUP(A3683,Students[Full Name],Students[Start Date],"")</f>
        <v/>
      </c>
      <c r="L3683" s="18">
        <f t="shared" ca="1" si="245"/>
        <v>-1</v>
      </c>
      <c r="M3683" s="18" cm="1">
        <f t="array" aca="1" ref="M3683" ca="1">SUMPRODUCT(Inactives[Days Inactive]*(Inactives[Student]=A3683))/365</f>
        <v>0</v>
      </c>
      <c r="N3683" s="18" t="str" cm="1">
        <f t="array" ref="N3683">IF(LEN($A3683)&gt;0,SUMPRODUCT(($A3683=merged_names)*(_xlfn.TEXTAFTER(N$2, "At ")=merged_belt_colours)*merged_months_at_rank),"")</f>
        <v/>
      </c>
      <c r="O3683" s="18" t="str" cm="1">
        <f t="array" ref="O3683">IF(LEN($A3683)&gt;0,SUMPRODUCT(($A3683=merged_names)*(_xlfn.TEXTAFTER(O$2, "At ")=merged_belt_colours)*merged_months_at_rank),"")</f>
        <v/>
      </c>
      <c r="P3683" s="18" t="str" cm="1">
        <f t="array" ref="P3683">IF(LEN($A3683)&gt;0,SUMPRODUCT(($A3683=merged_names)*(_xlfn.TEXTAFTER(P$2, "At ")=merged_belt_colours)*merged_months_at_rank),"")</f>
        <v/>
      </c>
      <c r="Q3683" s="18" t="str" cm="1">
        <f t="array" ref="Q3683">IF(LEN($A3683)&gt;0,SUMPRODUCT(($A3683=merged_names)*(_xlfn.TEXTAFTER(Q$2, "At ")=merged_belt_colours)*merged_months_at_rank),"")</f>
        <v/>
      </c>
      <c r="R3683" s="18" t="str" cm="1">
        <f t="array" ref="R3683">IF(LEN($A3683)&gt;0,SUMPRODUCT(($A3683=merged_names)*(_xlfn.TEXTAFTER(R$2, "At ")=merged_belt_colours)*merged_months_at_rank),"")</f>
        <v/>
      </c>
    </row>
    <row r="3684" spans="1:18" x14ac:dyDescent="0.25">
      <c r="A3684"/>
      <c r="B3684" s="15" t="str" cm="1">
        <f t="array" ref="B3684">IFERROR(IF(LEN(A3684)&gt;0, IF(SUMPRODUCT((Inactives[Key]=J3684)*(Inactives[Currently Inactive]))=1,"Inactive","Active"),""),"Active")</f>
        <v/>
      </c>
      <c r="C3684" s="16" t="str" cm="1">
        <f t="array" aca="1" ref="C3684" ca="1">IFERROR(_xlfn._xlws.FILTER(Inactives[Inactive On],(Inactives[Key]=J3684)*(Inactives[Currently Inactive]),""),"")</f>
        <v/>
      </c>
      <c r="D3684" s="16" t="str" cm="1">
        <f t="array" aca="1" ref="D3684" ca="1">IFERROR(INDEX(_xlfn.TEXTSPLIT(E3684," "),1),"")</f>
        <v/>
      </c>
      <c r="E3684" s="15" t="str" cm="1">
        <f t="array" aca="1" ref="E3684" ca="1">IFERROR(_xlfn._xlws.FILTER(merged_ranks,(merged_end_dates=DATE(9999,12,31))*(merged_names=A3684)),"")</f>
        <v/>
      </c>
      <c r="F3684" s="17" t="str">
        <f ca="1">_xlfn.XLOOKUP(J3684,Promotions[Promo Key],Promotions[Promo Date],"")</f>
        <v/>
      </c>
      <c r="G3684" s="18" t="str">
        <f t="shared" ca="1" si="243"/>
        <v/>
      </c>
      <c r="H3684" s="18" t="str">
        <f t="shared" ca="1" si="242"/>
        <v/>
      </c>
      <c r="I3684" s="17" t="str">
        <f>_xlfn.XLOOKUP(A3684,Students[Full Name],Students[Starting Rank],"")</f>
        <v/>
      </c>
      <c r="J3684" s="15" t="str">
        <f t="shared" ca="1" si="244"/>
        <v xml:space="preserve">: </v>
      </c>
      <c r="K3684" s="16" t="str">
        <f>_xlfn.XLOOKUP(A3684,Students[Full Name],Students[Start Date],"")</f>
        <v/>
      </c>
      <c r="L3684" s="18">
        <f t="shared" ca="1" si="245"/>
        <v>-1</v>
      </c>
      <c r="M3684" s="18" cm="1">
        <f t="array" aca="1" ref="M3684" ca="1">SUMPRODUCT(Inactives[Days Inactive]*(Inactives[Student]=A3684))/365</f>
        <v>0</v>
      </c>
      <c r="N3684" s="18" t="str" cm="1">
        <f t="array" ref="N3684">IF(LEN($A3684)&gt;0,SUMPRODUCT(($A3684=merged_names)*(_xlfn.TEXTAFTER(N$2, "At ")=merged_belt_colours)*merged_months_at_rank),"")</f>
        <v/>
      </c>
      <c r="O3684" s="18" t="str" cm="1">
        <f t="array" ref="O3684">IF(LEN($A3684)&gt;0,SUMPRODUCT(($A3684=merged_names)*(_xlfn.TEXTAFTER(O$2, "At ")=merged_belt_colours)*merged_months_at_rank),"")</f>
        <v/>
      </c>
      <c r="P3684" s="18" t="str" cm="1">
        <f t="array" ref="P3684">IF(LEN($A3684)&gt;0,SUMPRODUCT(($A3684=merged_names)*(_xlfn.TEXTAFTER(P$2, "At ")=merged_belt_colours)*merged_months_at_rank),"")</f>
        <v/>
      </c>
      <c r="Q3684" s="18" t="str" cm="1">
        <f t="array" ref="Q3684">IF(LEN($A3684)&gt;0,SUMPRODUCT(($A3684=merged_names)*(_xlfn.TEXTAFTER(Q$2, "At ")=merged_belt_colours)*merged_months_at_rank),"")</f>
        <v/>
      </c>
      <c r="R3684" s="18" t="str" cm="1">
        <f t="array" ref="R3684">IF(LEN($A3684)&gt;0,SUMPRODUCT(($A3684=merged_names)*(_xlfn.TEXTAFTER(R$2, "At ")=merged_belt_colours)*merged_months_at_rank),"")</f>
        <v/>
      </c>
    </row>
    <row r="3685" spans="1:18" x14ac:dyDescent="0.25">
      <c r="A3685"/>
      <c r="B3685" s="15" t="str" cm="1">
        <f t="array" ref="B3685">IFERROR(IF(LEN(A3685)&gt;0, IF(SUMPRODUCT((Inactives[Key]=J3685)*(Inactives[Currently Inactive]))=1,"Inactive","Active"),""),"Active")</f>
        <v/>
      </c>
      <c r="C3685" s="16" t="str" cm="1">
        <f t="array" aca="1" ref="C3685" ca="1">IFERROR(_xlfn._xlws.FILTER(Inactives[Inactive On],(Inactives[Key]=J3685)*(Inactives[Currently Inactive]),""),"")</f>
        <v/>
      </c>
      <c r="D3685" s="16" t="str" cm="1">
        <f t="array" aca="1" ref="D3685" ca="1">IFERROR(INDEX(_xlfn.TEXTSPLIT(E3685," "),1),"")</f>
        <v/>
      </c>
      <c r="E3685" s="15" t="str" cm="1">
        <f t="array" aca="1" ref="E3685" ca="1">IFERROR(_xlfn._xlws.FILTER(merged_ranks,(merged_end_dates=DATE(9999,12,31))*(merged_names=A3685)),"")</f>
        <v/>
      </c>
      <c r="F3685" s="17" t="str">
        <f ca="1">_xlfn.XLOOKUP(J3685,Promotions[Promo Key],Promotions[Promo Date],"")</f>
        <v/>
      </c>
      <c r="G3685" s="18" t="str">
        <f t="shared" ca="1" si="243"/>
        <v/>
      </c>
      <c r="H3685" s="18" t="str">
        <f t="shared" ca="1" si="242"/>
        <v/>
      </c>
      <c r="I3685" s="17" t="str">
        <f>_xlfn.XLOOKUP(A3685,Students[Full Name],Students[Starting Rank],"")</f>
        <v/>
      </c>
      <c r="J3685" s="15" t="str">
        <f t="shared" ca="1" si="244"/>
        <v xml:space="preserve">: </v>
      </c>
      <c r="K3685" s="16" t="str">
        <f>_xlfn.XLOOKUP(A3685,Students[Full Name],Students[Start Date],"")</f>
        <v/>
      </c>
      <c r="L3685" s="18">
        <f t="shared" ca="1" si="245"/>
        <v>-1</v>
      </c>
      <c r="M3685" s="18" cm="1">
        <f t="array" aca="1" ref="M3685" ca="1">SUMPRODUCT(Inactives[Days Inactive]*(Inactives[Student]=A3685))/365</f>
        <v>0</v>
      </c>
      <c r="N3685" s="18" t="str" cm="1">
        <f t="array" ref="N3685">IF(LEN($A3685)&gt;0,SUMPRODUCT(($A3685=merged_names)*(_xlfn.TEXTAFTER(N$2, "At ")=merged_belt_colours)*merged_months_at_rank),"")</f>
        <v/>
      </c>
      <c r="O3685" s="18" t="str" cm="1">
        <f t="array" ref="O3685">IF(LEN($A3685)&gt;0,SUMPRODUCT(($A3685=merged_names)*(_xlfn.TEXTAFTER(O$2, "At ")=merged_belt_colours)*merged_months_at_rank),"")</f>
        <v/>
      </c>
      <c r="P3685" s="18" t="str" cm="1">
        <f t="array" ref="P3685">IF(LEN($A3685)&gt;0,SUMPRODUCT(($A3685=merged_names)*(_xlfn.TEXTAFTER(P$2, "At ")=merged_belt_colours)*merged_months_at_rank),"")</f>
        <v/>
      </c>
      <c r="Q3685" s="18" t="str" cm="1">
        <f t="array" ref="Q3685">IF(LEN($A3685)&gt;0,SUMPRODUCT(($A3685=merged_names)*(_xlfn.TEXTAFTER(Q$2, "At ")=merged_belt_colours)*merged_months_at_rank),"")</f>
        <v/>
      </c>
      <c r="R3685" s="18" t="str" cm="1">
        <f t="array" ref="R3685">IF(LEN($A3685)&gt;0,SUMPRODUCT(($A3685=merged_names)*(_xlfn.TEXTAFTER(R$2, "At ")=merged_belt_colours)*merged_months_at_rank),"")</f>
        <v/>
      </c>
    </row>
    <row r="3686" spans="1:18" x14ac:dyDescent="0.25">
      <c r="A3686"/>
      <c r="B3686" s="15" t="str" cm="1">
        <f t="array" ref="B3686">IFERROR(IF(LEN(A3686)&gt;0, IF(SUMPRODUCT((Inactives[Key]=J3686)*(Inactives[Currently Inactive]))=1,"Inactive","Active"),""),"Active")</f>
        <v/>
      </c>
      <c r="C3686" s="16" t="str" cm="1">
        <f t="array" aca="1" ref="C3686" ca="1">IFERROR(_xlfn._xlws.FILTER(Inactives[Inactive On],(Inactives[Key]=J3686)*(Inactives[Currently Inactive]),""),"")</f>
        <v/>
      </c>
      <c r="D3686" s="16" t="str" cm="1">
        <f t="array" aca="1" ref="D3686" ca="1">IFERROR(INDEX(_xlfn.TEXTSPLIT(E3686," "),1),"")</f>
        <v/>
      </c>
      <c r="E3686" s="15" t="str" cm="1">
        <f t="array" aca="1" ref="E3686" ca="1">IFERROR(_xlfn._xlws.FILTER(merged_ranks,(merged_end_dates=DATE(9999,12,31))*(merged_names=A3686)),"")</f>
        <v/>
      </c>
      <c r="F3686" s="17" t="str">
        <f ca="1">_xlfn.XLOOKUP(J3686,Promotions[Promo Key],Promotions[Promo Date],"")</f>
        <v/>
      </c>
      <c r="G3686" s="18" t="str">
        <f t="shared" ca="1" si="243"/>
        <v/>
      </c>
      <c r="H3686" s="18" t="str">
        <f t="shared" ca="1" si="242"/>
        <v/>
      </c>
      <c r="I3686" s="17" t="str">
        <f>_xlfn.XLOOKUP(A3686,Students[Full Name],Students[Starting Rank],"")</f>
        <v/>
      </c>
      <c r="J3686" s="15" t="str">
        <f t="shared" ca="1" si="244"/>
        <v xml:space="preserve">: </v>
      </c>
      <c r="K3686" s="16" t="str">
        <f>_xlfn.XLOOKUP(A3686,Students[Full Name],Students[Start Date],"")</f>
        <v/>
      </c>
      <c r="L3686" s="18">
        <f t="shared" ca="1" si="245"/>
        <v>-1</v>
      </c>
      <c r="M3686" s="18" cm="1">
        <f t="array" aca="1" ref="M3686" ca="1">SUMPRODUCT(Inactives[Days Inactive]*(Inactives[Student]=A3686))/365</f>
        <v>0</v>
      </c>
      <c r="N3686" s="18" t="str" cm="1">
        <f t="array" ref="N3686">IF(LEN($A3686)&gt;0,SUMPRODUCT(($A3686=merged_names)*(_xlfn.TEXTAFTER(N$2, "At ")=merged_belt_colours)*merged_months_at_rank),"")</f>
        <v/>
      </c>
      <c r="O3686" s="18" t="str" cm="1">
        <f t="array" ref="O3686">IF(LEN($A3686)&gt;0,SUMPRODUCT(($A3686=merged_names)*(_xlfn.TEXTAFTER(O$2, "At ")=merged_belt_colours)*merged_months_at_rank),"")</f>
        <v/>
      </c>
      <c r="P3686" s="18" t="str" cm="1">
        <f t="array" ref="P3686">IF(LEN($A3686)&gt;0,SUMPRODUCT(($A3686=merged_names)*(_xlfn.TEXTAFTER(P$2, "At ")=merged_belt_colours)*merged_months_at_rank),"")</f>
        <v/>
      </c>
      <c r="Q3686" s="18" t="str" cm="1">
        <f t="array" ref="Q3686">IF(LEN($A3686)&gt;0,SUMPRODUCT(($A3686=merged_names)*(_xlfn.TEXTAFTER(Q$2, "At ")=merged_belt_colours)*merged_months_at_rank),"")</f>
        <v/>
      </c>
      <c r="R3686" s="18" t="str" cm="1">
        <f t="array" ref="R3686">IF(LEN($A3686)&gt;0,SUMPRODUCT(($A3686=merged_names)*(_xlfn.TEXTAFTER(R$2, "At ")=merged_belt_colours)*merged_months_at_rank),"")</f>
        <v/>
      </c>
    </row>
    <row r="3687" spans="1:18" x14ac:dyDescent="0.25">
      <c r="A3687"/>
      <c r="B3687" s="15" t="str" cm="1">
        <f t="array" ref="B3687">IFERROR(IF(LEN(A3687)&gt;0, IF(SUMPRODUCT((Inactives[Key]=J3687)*(Inactives[Currently Inactive]))=1,"Inactive","Active"),""),"Active")</f>
        <v/>
      </c>
      <c r="C3687" s="16" t="str" cm="1">
        <f t="array" aca="1" ref="C3687" ca="1">IFERROR(_xlfn._xlws.FILTER(Inactives[Inactive On],(Inactives[Key]=J3687)*(Inactives[Currently Inactive]),""),"")</f>
        <v/>
      </c>
      <c r="D3687" s="16" t="str" cm="1">
        <f t="array" aca="1" ref="D3687" ca="1">IFERROR(INDEX(_xlfn.TEXTSPLIT(E3687," "),1),"")</f>
        <v/>
      </c>
      <c r="E3687" s="15" t="str" cm="1">
        <f t="array" aca="1" ref="E3687" ca="1">IFERROR(_xlfn._xlws.FILTER(merged_ranks,(merged_end_dates=DATE(9999,12,31))*(merged_names=A3687)),"")</f>
        <v/>
      </c>
      <c r="F3687" s="17" t="str">
        <f ca="1">_xlfn.XLOOKUP(J3687,Promotions[Promo Key],Promotions[Promo Date],"")</f>
        <v/>
      </c>
      <c r="G3687" s="18" t="str">
        <f t="shared" ca="1" si="243"/>
        <v/>
      </c>
      <c r="H3687" s="18" t="str">
        <f t="shared" ca="1" si="242"/>
        <v/>
      </c>
      <c r="I3687" s="17" t="str">
        <f>_xlfn.XLOOKUP(A3687,Students[Full Name],Students[Starting Rank],"")</f>
        <v/>
      </c>
      <c r="J3687" s="15" t="str">
        <f t="shared" ca="1" si="244"/>
        <v xml:space="preserve">: </v>
      </c>
      <c r="K3687" s="16" t="str">
        <f>_xlfn.XLOOKUP(A3687,Students[Full Name],Students[Start Date],"")</f>
        <v/>
      </c>
      <c r="L3687" s="18">
        <f t="shared" ca="1" si="245"/>
        <v>-1</v>
      </c>
      <c r="M3687" s="18" cm="1">
        <f t="array" aca="1" ref="M3687" ca="1">SUMPRODUCT(Inactives[Days Inactive]*(Inactives[Student]=A3687))/365</f>
        <v>0</v>
      </c>
      <c r="N3687" s="18" t="str" cm="1">
        <f t="array" ref="N3687">IF(LEN($A3687)&gt;0,SUMPRODUCT(($A3687=merged_names)*(_xlfn.TEXTAFTER(N$2, "At ")=merged_belt_colours)*merged_months_at_rank),"")</f>
        <v/>
      </c>
      <c r="O3687" s="18" t="str" cm="1">
        <f t="array" ref="O3687">IF(LEN($A3687)&gt;0,SUMPRODUCT(($A3687=merged_names)*(_xlfn.TEXTAFTER(O$2, "At ")=merged_belt_colours)*merged_months_at_rank),"")</f>
        <v/>
      </c>
      <c r="P3687" s="18" t="str" cm="1">
        <f t="array" ref="P3687">IF(LEN($A3687)&gt;0,SUMPRODUCT(($A3687=merged_names)*(_xlfn.TEXTAFTER(P$2, "At ")=merged_belt_colours)*merged_months_at_rank),"")</f>
        <v/>
      </c>
      <c r="Q3687" s="18" t="str" cm="1">
        <f t="array" ref="Q3687">IF(LEN($A3687)&gt;0,SUMPRODUCT(($A3687=merged_names)*(_xlfn.TEXTAFTER(Q$2, "At ")=merged_belt_colours)*merged_months_at_rank),"")</f>
        <v/>
      </c>
      <c r="R3687" s="18" t="str" cm="1">
        <f t="array" ref="R3687">IF(LEN($A3687)&gt;0,SUMPRODUCT(($A3687=merged_names)*(_xlfn.TEXTAFTER(R$2, "At ")=merged_belt_colours)*merged_months_at_rank),"")</f>
        <v/>
      </c>
    </row>
    <row r="3688" spans="1:18" x14ac:dyDescent="0.25">
      <c r="A3688"/>
      <c r="B3688" s="15" t="str" cm="1">
        <f t="array" ref="B3688">IFERROR(IF(LEN(A3688)&gt;0, IF(SUMPRODUCT((Inactives[Key]=J3688)*(Inactives[Currently Inactive]))=1,"Inactive","Active"),""),"Active")</f>
        <v/>
      </c>
      <c r="C3688" s="16" t="str" cm="1">
        <f t="array" aca="1" ref="C3688" ca="1">IFERROR(_xlfn._xlws.FILTER(Inactives[Inactive On],(Inactives[Key]=J3688)*(Inactives[Currently Inactive]),""),"")</f>
        <v/>
      </c>
      <c r="D3688" s="16" t="str" cm="1">
        <f t="array" aca="1" ref="D3688" ca="1">IFERROR(INDEX(_xlfn.TEXTSPLIT(E3688," "),1),"")</f>
        <v/>
      </c>
      <c r="E3688" s="15" t="str" cm="1">
        <f t="array" aca="1" ref="E3688" ca="1">IFERROR(_xlfn._xlws.FILTER(merged_ranks,(merged_end_dates=DATE(9999,12,31))*(merged_names=A3688)),"")</f>
        <v/>
      </c>
      <c r="F3688" s="17" t="str">
        <f ca="1">_xlfn.XLOOKUP(J3688,Promotions[Promo Key],Promotions[Promo Date],"")</f>
        <v/>
      </c>
      <c r="G3688" s="18" t="str">
        <f t="shared" ca="1" si="243"/>
        <v/>
      </c>
      <c r="H3688" s="18" t="str">
        <f t="shared" ca="1" si="242"/>
        <v/>
      </c>
      <c r="I3688" s="17" t="str">
        <f>_xlfn.XLOOKUP(A3688,Students[Full Name],Students[Starting Rank],"")</f>
        <v/>
      </c>
      <c r="J3688" s="15" t="str">
        <f t="shared" ca="1" si="244"/>
        <v xml:space="preserve">: </v>
      </c>
      <c r="K3688" s="16" t="str">
        <f>_xlfn.XLOOKUP(A3688,Students[Full Name],Students[Start Date],"")</f>
        <v/>
      </c>
      <c r="L3688" s="18">
        <f t="shared" ca="1" si="245"/>
        <v>-1</v>
      </c>
      <c r="M3688" s="18" cm="1">
        <f t="array" aca="1" ref="M3688" ca="1">SUMPRODUCT(Inactives[Days Inactive]*(Inactives[Student]=A3688))/365</f>
        <v>0</v>
      </c>
      <c r="N3688" s="18" t="str" cm="1">
        <f t="array" ref="N3688">IF(LEN($A3688)&gt;0,SUMPRODUCT(($A3688=merged_names)*(_xlfn.TEXTAFTER(N$2, "At ")=merged_belt_colours)*merged_months_at_rank),"")</f>
        <v/>
      </c>
      <c r="O3688" s="18" t="str" cm="1">
        <f t="array" ref="O3688">IF(LEN($A3688)&gt;0,SUMPRODUCT(($A3688=merged_names)*(_xlfn.TEXTAFTER(O$2, "At ")=merged_belt_colours)*merged_months_at_rank),"")</f>
        <v/>
      </c>
      <c r="P3688" s="18" t="str" cm="1">
        <f t="array" ref="P3688">IF(LEN($A3688)&gt;0,SUMPRODUCT(($A3688=merged_names)*(_xlfn.TEXTAFTER(P$2, "At ")=merged_belt_colours)*merged_months_at_rank),"")</f>
        <v/>
      </c>
      <c r="Q3688" s="18" t="str" cm="1">
        <f t="array" ref="Q3688">IF(LEN($A3688)&gt;0,SUMPRODUCT(($A3688=merged_names)*(_xlfn.TEXTAFTER(Q$2, "At ")=merged_belt_colours)*merged_months_at_rank),"")</f>
        <v/>
      </c>
      <c r="R3688" s="18" t="str" cm="1">
        <f t="array" ref="R3688">IF(LEN($A3688)&gt;0,SUMPRODUCT(($A3688=merged_names)*(_xlfn.TEXTAFTER(R$2, "At ")=merged_belt_colours)*merged_months_at_rank),"")</f>
        <v/>
      </c>
    </row>
    <row r="3689" spans="1:18" x14ac:dyDescent="0.25">
      <c r="A3689"/>
      <c r="B3689" s="15" t="str" cm="1">
        <f t="array" ref="B3689">IFERROR(IF(LEN(A3689)&gt;0, IF(SUMPRODUCT((Inactives[Key]=J3689)*(Inactives[Currently Inactive]))=1,"Inactive","Active"),""),"Active")</f>
        <v/>
      </c>
      <c r="C3689" s="16" t="str" cm="1">
        <f t="array" aca="1" ref="C3689" ca="1">IFERROR(_xlfn._xlws.FILTER(Inactives[Inactive On],(Inactives[Key]=J3689)*(Inactives[Currently Inactive]),""),"")</f>
        <v/>
      </c>
      <c r="D3689" s="16" t="str" cm="1">
        <f t="array" aca="1" ref="D3689" ca="1">IFERROR(INDEX(_xlfn.TEXTSPLIT(E3689," "),1),"")</f>
        <v/>
      </c>
      <c r="E3689" s="15" t="str" cm="1">
        <f t="array" aca="1" ref="E3689" ca="1">IFERROR(_xlfn._xlws.FILTER(merged_ranks,(merged_end_dates=DATE(9999,12,31))*(merged_names=A3689)),"")</f>
        <v/>
      </c>
      <c r="F3689" s="17" t="str">
        <f ca="1">_xlfn.XLOOKUP(J3689,Promotions[Promo Key],Promotions[Promo Date],"")</f>
        <v/>
      </c>
      <c r="G3689" s="18" t="str">
        <f t="shared" ca="1" si="243"/>
        <v/>
      </c>
      <c r="H3689" s="18" t="str">
        <f t="shared" ca="1" si="242"/>
        <v/>
      </c>
      <c r="I3689" s="17" t="str">
        <f>_xlfn.XLOOKUP(A3689,Students[Full Name],Students[Starting Rank],"")</f>
        <v/>
      </c>
      <c r="J3689" s="15" t="str">
        <f t="shared" ca="1" si="244"/>
        <v xml:space="preserve">: </v>
      </c>
      <c r="K3689" s="16" t="str">
        <f>_xlfn.XLOOKUP(A3689,Students[Full Name],Students[Start Date],"")</f>
        <v/>
      </c>
      <c r="L3689" s="18">
        <f t="shared" ca="1" si="245"/>
        <v>-1</v>
      </c>
      <c r="M3689" s="18" cm="1">
        <f t="array" aca="1" ref="M3689" ca="1">SUMPRODUCT(Inactives[Days Inactive]*(Inactives[Student]=A3689))/365</f>
        <v>0</v>
      </c>
      <c r="N3689" s="18" t="str" cm="1">
        <f t="array" ref="N3689">IF(LEN($A3689)&gt;0,SUMPRODUCT(($A3689=merged_names)*(_xlfn.TEXTAFTER(N$2, "At ")=merged_belt_colours)*merged_months_at_rank),"")</f>
        <v/>
      </c>
      <c r="O3689" s="18" t="str" cm="1">
        <f t="array" ref="O3689">IF(LEN($A3689)&gt;0,SUMPRODUCT(($A3689=merged_names)*(_xlfn.TEXTAFTER(O$2, "At ")=merged_belt_colours)*merged_months_at_rank),"")</f>
        <v/>
      </c>
      <c r="P3689" s="18" t="str" cm="1">
        <f t="array" ref="P3689">IF(LEN($A3689)&gt;0,SUMPRODUCT(($A3689=merged_names)*(_xlfn.TEXTAFTER(P$2, "At ")=merged_belt_colours)*merged_months_at_rank),"")</f>
        <v/>
      </c>
      <c r="Q3689" s="18" t="str" cm="1">
        <f t="array" ref="Q3689">IF(LEN($A3689)&gt;0,SUMPRODUCT(($A3689=merged_names)*(_xlfn.TEXTAFTER(Q$2, "At ")=merged_belt_colours)*merged_months_at_rank),"")</f>
        <v/>
      </c>
      <c r="R3689" s="18" t="str" cm="1">
        <f t="array" ref="R3689">IF(LEN($A3689)&gt;0,SUMPRODUCT(($A3689=merged_names)*(_xlfn.TEXTAFTER(R$2, "At ")=merged_belt_colours)*merged_months_at_rank),"")</f>
        <v/>
      </c>
    </row>
    <row r="3690" spans="1:18" x14ac:dyDescent="0.25">
      <c r="A3690"/>
      <c r="B3690" s="15" t="str" cm="1">
        <f t="array" ref="B3690">IFERROR(IF(LEN(A3690)&gt;0, IF(SUMPRODUCT((Inactives[Key]=J3690)*(Inactives[Currently Inactive]))=1,"Inactive","Active"),""),"Active")</f>
        <v/>
      </c>
      <c r="C3690" s="16" t="str" cm="1">
        <f t="array" aca="1" ref="C3690" ca="1">IFERROR(_xlfn._xlws.FILTER(Inactives[Inactive On],(Inactives[Key]=J3690)*(Inactives[Currently Inactive]),""),"")</f>
        <v/>
      </c>
      <c r="D3690" s="16" t="str" cm="1">
        <f t="array" aca="1" ref="D3690" ca="1">IFERROR(INDEX(_xlfn.TEXTSPLIT(E3690," "),1),"")</f>
        <v/>
      </c>
      <c r="E3690" s="15" t="str" cm="1">
        <f t="array" aca="1" ref="E3690" ca="1">IFERROR(_xlfn._xlws.FILTER(merged_ranks,(merged_end_dates=DATE(9999,12,31))*(merged_names=A3690)),"")</f>
        <v/>
      </c>
      <c r="F3690" s="17" t="str">
        <f ca="1">_xlfn.XLOOKUP(J3690,Promotions[Promo Key],Promotions[Promo Date],"")</f>
        <v/>
      </c>
      <c r="G3690" s="18" t="str">
        <f t="shared" ca="1" si="243"/>
        <v/>
      </c>
      <c r="H3690" s="18" t="str">
        <f t="shared" ca="1" si="242"/>
        <v/>
      </c>
      <c r="I3690" s="17" t="str">
        <f>_xlfn.XLOOKUP(A3690,Students[Full Name],Students[Starting Rank],"")</f>
        <v/>
      </c>
      <c r="J3690" s="15" t="str">
        <f t="shared" ca="1" si="244"/>
        <v xml:space="preserve">: </v>
      </c>
      <c r="K3690" s="16" t="str">
        <f>_xlfn.XLOOKUP(A3690,Students[Full Name],Students[Start Date],"")</f>
        <v/>
      </c>
      <c r="L3690" s="18">
        <f t="shared" ca="1" si="245"/>
        <v>-1</v>
      </c>
      <c r="M3690" s="18" cm="1">
        <f t="array" aca="1" ref="M3690" ca="1">SUMPRODUCT(Inactives[Days Inactive]*(Inactives[Student]=A3690))/365</f>
        <v>0</v>
      </c>
      <c r="N3690" s="18" t="str" cm="1">
        <f t="array" ref="N3690">IF(LEN($A3690)&gt;0,SUMPRODUCT(($A3690=merged_names)*(_xlfn.TEXTAFTER(N$2, "At ")=merged_belt_colours)*merged_months_at_rank),"")</f>
        <v/>
      </c>
      <c r="O3690" s="18" t="str" cm="1">
        <f t="array" ref="O3690">IF(LEN($A3690)&gt;0,SUMPRODUCT(($A3690=merged_names)*(_xlfn.TEXTAFTER(O$2, "At ")=merged_belt_colours)*merged_months_at_rank),"")</f>
        <v/>
      </c>
      <c r="P3690" s="18" t="str" cm="1">
        <f t="array" ref="P3690">IF(LEN($A3690)&gt;0,SUMPRODUCT(($A3690=merged_names)*(_xlfn.TEXTAFTER(P$2, "At ")=merged_belt_colours)*merged_months_at_rank),"")</f>
        <v/>
      </c>
      <c r="Q3690" s="18" t="str" cm="1">
        <f t="array" ref="Q3690">IF(LEN($A3690)&gt;0,SUMPRODUCT(($A3690=merged_names)*(_xlfn.TEXTAFTER(Q$2, "At ")=merged_belt_colours)*merged_months_at_rank),"")</f>
        <v/>
      </c>
      <c r="R3690" s="18" t="str" cm="1">
        <f t="array" ref="R3690">IF(LEN($A3690)&gt;0,SUMPRODUCT(($A3690=merged_names)*(_xlfn.TEXTAFTER(R$2, "At ")=merged_belt_colours)*merged_months_at_rank),"")</f>
        <v/>
      </c>
    </row>
    <row r="3691" spans="1:18" x14ac:dyDescent="0.25">
      <c r="A3691"/>
      <c r="B3691" s="15" t="str" cm="1">
        <f t="array" ref="B3691">IFERROR(IF(LEN(A3691)&gt;0, IF(SUMPRODUCT((Inactives[Key]=J3691)*(Inactives[Currently Inactive]))=1,"Inactive","Active"),""),"Active")</f>
        <v/>
      </c>
      <c r="C3691" s="16" t="str" cm="1">
        <f t="array" aca="1" ref="C3691" ca="1">IFERROR(_xlfn._xlws.FILTER(Inactives[Inactive On],(Inactives[Key]=J3691)*(Inactives[Currently Inactive]),""),"")</f>
        <v/>
      </c>
      <c r="D3691" s="16" t="str" cm="1">
        <f t="array" aca="1" ref="D3691" ca="1">IFERROR(INDEX(_xlfn.TEXTSPLIT(E3691," "),1),"")</f>
        <v/>
      </c>
      <c r="E3691" s="15" t="str" cm="1">
        <f t="array" aca="1" ref="E3691" ca="1">IFERROR(_xlfn._xlws.FILTER(merged_ranks,(merged_end_dates=DATE(9999,12,31))*(merged_names=A3691)),"")</f>
        <v/>
      </c>
      <c r="F3691" s="17" t="str">
        <f ca="1">_xlfn.XLOOKUP(J3691,Promotions[Promo Key],Promotions[Promo Date],"")</f>
        <v/>
      </c>
      <c r="G3691" s="18" t="str">
        <f t="shared" ca="1" si="243"/>
        <v/>
      </c>
      <c r="H3691" s="18" t="str">
        <f t="shared" ca="1" si="242"/>
        <v/>
      </c>
      <c r="I3691" s="17" t="str">
        <f>_xlfn.XLOOKUP(A3691,Students[Full Name],Students[Starting Rank],"")</f>
        <v/>
      </c>
      <c r="J3691" s="15" t="str">
        <f t="shared" ca="1" si="244"/>
        <v xml:space="preserve">: </v>
      </c>
      <c r="K3691" s="16" t="str">
        <f>_xlfn.XLOOKUP(A3691,Students[Full Name],Students[Start Date],"")</f>
        <v/>
      </c>
      <c r="L3691" s="18">
        <f t="shared" ca="1" si="245"/>
        <v>-1</v>
      </c>
      <c r="M3691" s="18" cm="1">
        <f t="array" aca="1" ref="M3691" ca="1">SUMPRODUCT(Inactives[Days Inactive]*(Inactives[Student]=A3691))/365</f>
        <v>0</v>
      </c>
      <c r="N3691" s="18" t="str" cm="1">
        <f t="array" ref="N3691">IF(LEN($A3691)&gt;0,SUMPRODUCT(($A3691=merged_names)*(_xlfn.TEXTAFTER(N$2, "At ")=merged_belt_colours)*merged_months_at_rank),"")</f>
        <v/>
      </c>
      <c r="O3691" s="18" t="str" cm="1">
        <f t="array" ref="O3691">IF(LEN($A3691)&gt;0,SUMPRODUCT(($A3691=merged_names)*(_xlfn.TEXTAFTER(O$2, "At ")=merged_belt_colours)*merged_months_at_rank),"")</f>
        <v/>
      </c>
      <c r="P3691" s="18" t="str" cm="1">
        <f t="array" ref="P3691">IF(LEN($A3691)&gt;0,SUMPRODUCT(($A3691=merged_names)*(_xlfn.TEXTAFTER(P$2, "At ")=merged_belt_colours)*merged_months_at_rank),"")</f>
        <v/>
      </c>
      <c r="Q3691" s="18" t="str" cm="1">
        <f t="array" ref="Q3691">IF(LEN($A3691)&gt;0,SUMPRODUCT(($A3691=merged_names)*(_xlfn.TEXTAFTER(Q$2, "At ")=merged_belt_colours)*merged_months_at_rank),"")</f>
        <v/>
      </c>
      <c r="R3691" s="18" t="str" cm="1">
        <f t="array" ref="R3691">IF(LEN($A3691)&gt;0,SUMPRODUCT(($A3691=merged_names)*(_xlfn.TEXTAFTER(R$2, "At ")=merged_belt_colours)*merged_months_at_rank),"")</f>
        <v/>
      </c>
    </row>
    <row r="3692" spans="1:18" x14ac:dyDescent="0.25">
      <c r="A3692"/>
      <c r="B3692" s="15" t="str" cm="1">
        <f t="array" ref="B3692">IFERROR(IF(LEN(A3692)&gt;0, IF(SUMPRODUCT((Inactives[Key]=J3692)*(Inactives[Currently Inactive]))=1,"Inactive","Active"),""),"Active")</f>
        <v/>
      </c>
      <c r="C3692" s="16" t="str" cm="1">
        <f t="array" aca="1" ref="C3692" ca="1">IFERROR(_xlfn._xlws.FILTER(Inactives[Inactive On],(Inactives[Key]=J3692)*(Inactives[Currently Inactive]),""),"")</f>
        <v/>
      </c>
      <c r="D3692" s="16" t="str" cm="1">
        <f t="array" aca="1" ref="D3692" ca="1">IFERROR(INDEX(_xlfn.TEXTSPLIT(E3692," "),1),"")</f>
        <v/>
      </c>
      <c r="E3692" s="15" t="str" cm="1">
        <f t="array" aca="1" ref="E3692" ca="1">IFERROR(_xlfn._xlws.FILTER(merged_ranks,(merged_end_dates=DATE(9999,12,31))*(merged_names=A3692)),"")</f>
        <v/>
      </c>
      <c r="F3692" s="17" t="str">
        <f ca="1">_xlfn.XLOOKUP(J3692,Promotions[Promo Key],Promotions[Promo Date],"")</f>
        <v/>
      </c>
      <c r="G3692" s="18" t="str">
        <f t="shared" ca="1" si="243"/>
        <v/>
      </c>
      <c r="H3692" s="18" t="str">
        <f t="shared" ca="1" si="242"/>
        <v/>
      </c>
      <c r="I3692" s="17" t="str">
        <f>_xlfn.XLOOKUP(A3692,Students[Full Name],Students[Starting Rank],"")</f>
        <v/>
      </c>
      <c r="J3692" s="15" t="str">
        <f t="shared" ca="1" si="244"/>
        <v xml:space="preserve">: </v>
      </c>
      <c r="K3692" s="16" t="str">
        <f>_xlfn.XLOOKUP(A3692,Students[Full Name],Students[Start Date],"")</f>
        <v/>
      </c>
      <c r="L3692" s="18">
        <f t="shared" ca="1" si="245"/>
        <v>-1</v>
      </c>
      <c r="M3692" s="18" cm="1">
        <f t="array" aca="1" ref="M3692" ca="1">SUMPRODUCT(Inactives[Days Inactive]*(Inactives[Student]=A3692))/365</f>
        <v>0</v>
      </c>
      <c r="N3692" s="18" t="str" cm="1">
        <f t="array" ref="N3692">IF(LEN($A3692)&gt;0,SUMPRODUCT(($A3692=merged_names)*(_xlfn.TEXTAFTER(N$2, "At ")=merged_belt_colours)*merged_months_at_rank),"")</f>
        <v/>
      </c>
      <c r="O3692" s="18" t="str" cm="1">
        <f t="array" ref="O3692">IF(LEN($A3692)&gt;0,SUMPRODUCT(($A3692=merged_names)*(_xlfn.TEXTAFTER(O$2, "At ")=merged_belt_colours)*merged_months_at_rank),"")</f>
        <v/>
      </c>
      <c r="P3692" s="18" t="str" cm="1">
        <f t="array" ref="P3692">IF(LEN($A3692)&gt;0,SUMPRODUCT(($A3692=merged_names)*(_xlfn.TEXTAFTER(P$2, "At ")=merged_belt_colours)*merged_months_at_rank),"")</f>
        <v/>
      </c>
      <c r="Q3692" s="18" t="str" cm="1">
        <f t="array" ref="Q3692">IF(LEN($A3692)&gt;0,SUMPRODUCT(($A3692=merged_names)*(_xlfn.TEXTAFTER(Q$2, "At ")=merged_belt_colours)*merged_months_at_rank),"")</f>
        <v/>
      </c>
      <c r="R3692" s="18" t="str" cm="1">
        <f t="array" ref="R3692">IF(LEN($A3692)&gt;0,SUMPRODUCT(($A3692=merged_names)*(_xlfn.TEXTAFTER(R$2, "At ")=merged_belt_colours)*merged_months_at_rank),"")</f>
        <v/>
      </c>
    </row>
    <row r="3693" spans="1:18" x14ac:dyDescent="0.25">
      <c r="A3693"/>
      <c r="B3693" s="15" t="str" cm="1">
        <f t="array" ref="B3693">IFERROR(IF(LEN(A3693)&gt;0, IF(SUMPRODUCT((Inactives[Key]=J3693)*(Inactives[Currently Inactive]))=1,"Inactive","Active"),""),"Active")</f>
        <v/>
      </c>
      <c r="C3693" s="16" t="str" cm="1">
        <f t="array" aca="1" ref="C3693" ca="1">IFERROR(_xlfn._xlws.FILTER(Inactives[Inactive On],(Inactives[Key]=J3693)*(Inactives[Currently Inactive]),""),"")</f>
        <v/>
      </c>
      <c r="D3693" s="16" t="str" cm="1">
        <f t="array" aca="1" ref="D3693" ca="1">IFERROR(INDEX(_xlfn.TEXTSPLIT(E3693," "),1),"")</f>
        <v/>
      </c>
      <c r="E3693" s="15" t="str" cm="1">
        <f t="array" aca="1" ref="E3693" ca="1">IFERROR(_xlfn._xlws.FILTER(merged_ranks,(merged_end_dates=DATE(9999,12,31))*(merged_names=A3693)),"")</f>
        <v/>
      </c>
      <c r="F3693" s="17" t="str">
        <f ca="1">_xlfn.XLOOKUP(J3693,Promotions[Promo Key],Promotions[Promo Date],"")</f>
        <v/>
      </c>
      <c r="G3693" s="18" t="str">
        <f t="shared" ca="1" si="243"/>
        <v/>
      </c>
      <c r="H3693" s="18" t="str">
        <f t="shared" ca="1" si="242"/>
        <v/>
      </c>
      <c r="I3693" s="17" t="str">
        <f>_xlfn.XLOOKUP(A3693,Students[Full Name],Students[Starting Rank],"")</f>
        <v/>
      </c>
      <c r="J3693" s="15" t="str">
        <f t="shared" ca="1" si="244"/>
        <v xml:space="preserve">: </v>
      </c>
      <c r="K3693" s="16" t="str">
        <f>_xlfn.XLOOKUP(A3693,Students[Full Name],Students[Start Date],"")</f>
        <v/>
      </c>
      <c r="L3693" s="18">
        <f t="shared" ca="1" si="245"/>
        <v>-1</v>
      </c>
      <c r="M3693" s="18" cm="1">
        <f t="array" aca="1" ref="M3693" ca="1">SUMPRODUCT(Inactives[Days Inactive]*(Inactives[Student]=A3693))/365</f>
        <v>0</v>
      </c>
      <c r="N3693" s="18" t="str" cm="1">
        <f t="array" ref="N3693">IF(LEN($A3693)&gt;0,SUMPRODUCT(($A3693=merged_names)*(_xlfn.TEXTAFTER(N$2, "At ")=merged_belt_colours)*merged_months_at_rank),"")</f>
        <v/>
      </c>
      <c r="O3693" s="18" t="str" cm="1">
        <f t="array" ref="O3693">IF(LEN($A3693)&gt;0,SUMPRODUCT(($A3693=merged_names)*(_xlfn.TEXTAFTER(O$2, "At ")=merged_belt_colours)*merged_months_at_rank),"")</f>
        <v/>
      </c>
      <c r="P3693" s="18" t="str" cm="1">
        <f t="array" ref="P3693">IF(LEN($A3693)&gt;0,SUMPRODUCT(($A3693=merged_names)*(_xlfn.TEXTAFTER(P$2, "At ")=merged_belt_colours)*merged_months_at_rank),"")</f>
        <v/>
      </c>
      <c r="Q3693" s="18" t="str" cm="1">
        <f t="array" ref="Q3693">IF(LEN($A3693)&gt;0,SUMPRODUCT(($A3693=merged_names)*(_xlfn.TEXTAFTER(Q$2, "At ")=merged_belt_colours)*merged_months_at_rank),"")</f>
        <v/>
      </c>
      <c r="R3693" s="18" t="str" cm="1">
        <f t="array" ref="R3693">IF(LEN($A3693)&gt;0,SUMPRODUCT(($A3693=merged_names)*(_xlfn.TEXTAFTER(R$2, "At ")=merged_belt_colours)*merged_months_at_rank),"")</f>
        <v/>
      </c>
    </row>
    <row r="3694" spans="1:18" x14ac:dyDescent="0.25">
      <c r="A3694"/>
      <c r="B3694" s="15" t="str" cm="1">
        <f t="array" ref="B3694">IFERROR(IF(LEN(A3694)&gt;0, IF(SUMPRODUCT((Inactives[Key]=J3694)*(Inactives[Currently Inactive]))=1,"Inactive","Active"),""),"Active")</f>
        <v/>
      </c>
      <c r="C3694" s="16" t="str" cm="1">
        <f t="array" aca="1" ref="C3694" ca="1">IFERROR(_xlfn._xlws.FILTER(Inactives[Inactive On],(Inactives[Key]=J3694)*(Inactives[Currently Inactive]),""),"")</f>
        <v/>
      </c>
      <c r="D3694" s="16" t="str" cm="1">
        <f t="array" aca="1" ref="D3694" ca="1">IFERROR(INDEX(_xlfn.TEXTSPLIT(E3694," "),1),"")</f>
        <v/>
      </c>
      <c r="E3694" s="15" t="str" cm="1">
        <f t="array" aca="1" ref="E3694" ca="1">IFERROR(_xlfn._xlws.FILTER(merged_ranks,(merged_end_dates=DATE(9999,12,31))*(merged_names=A3694)),"")</f>
        <v/>
      </c>
      <c r="F3694" s="17" t="str">
        <f ca="1">_xlfn.XLOOKUP(J3694,Promotions[Promo Key],Promotions[Promo Date],"")</f>
        <v/>
      </c>
      <c r="G3694" s="18" t="str">
        <f t="shared" ca="1" si="243"/>
        <v/>
      </c>
      <c r="H3694" s="18" t="str">
        <f t="shared" ca="1" si="242"/>
        <v/>
      </c>
      <c r="I3694" s="17" t="str">
        <f>_xlfn.XLOOKUP(A3694,Students[Full Name],Students[Starting Rank],"")</f>
        <v/>
      </c>
      <c r="J3694" s="15" t="str">
        <f t="shared" ca="1" si="244"/>
        <v xml:space="preserve">: </v>
      </c>
      <c r="K3694" s="16" t="str">
        <f>_xlfn.XLOOKUP(A3694,Students[Full Name],Students[Start Date],"")</f>
        <v/>
      </c>
      <c r="L3694" s="18">
        <f t="shared" ca="1" si="245"/>
        <v>-1</v>
      </c>
      <c r="M3694" s="18" cm="1">
        <f t="array" aca="1" ref="M3694" ca="1">SUMPRODUCT(Inactives[Days Inactive]*(Inactives[Student]=A3694))/365</f>
        <v>0</v>
      </c>
      <c r="N3694" s="18" t="str" cm="1">
        <f t="array" ref="N3694">IF(LEN($A3694)&gt;0,SUMPRODUCT(($A3694=merged_names)*(_xlfn.TEXTAFTER(N$2, "At ")=merged_belt_colours)*merged_months_at_rank),"")</f>
        <v/>
      </c>
      <c r="O3694" s="18" t="str" cm="1">
        <f t="array" ref="O3694">IF(LEN($A3694)&gt;0,SUMPRODUCT(($A3694=merged_names)*(_xlfn.TEXTAFTER(O$2, "At ")=merged_belt_colours)*merged_months_at_rank),"")</f>
        <v/>
      </c>
      <c r="P3694" s="18" t="str" cm="1">
        <f t="array" ref="P3694">IF(LEN($A3694)&gt;0,SUMPRODUCT(($A3694=merged_names)*(_xlfn.TEXTAFTER(P$2, "At ")=merged_belt_colours)*merged_months_at_rank),"")</f>
        <v/>
      </c>
      <c r="Q3694" s="18" t="str" cm="1">
        <f t="array" ref="Q3694">IF(LEN($A3694)&gt;0,SUMPRODUCT(($A3694=merged_names)*(_xlfn.TEXTAFTER(Q$2, "At ")=merged_belt_colours)*merged_months_at_rank),"")</f>
        <v/>
      </c>
      <c r="R3694" s="18" t="str" cm="1">
        <f t="array" ref="R3694">IF(LEN($A3694)&gt;0,SUMPRODUCT(($A3694=merged_names)*(_xlfn.TEXTAFTER(R$2, "At ")=merged_belt_colours)*merged_months_at_rank),"")</f>
        <v/>
      </c>
    </row>
    <row r="3695" spans="1:18" x14ac:dyDescent="0.25">
      <c r="A3695"/>
      <c r="B3695" s="15" t="str" cm="1">
        <f t="array" ref="B3695">IFERROR(IF(LEN(A3695)&gt;0, IF(SUMPRODUCT((Inactives[Key]=J3695)*(Inactives[Currently Inactive]))=1,"Inactive","Active"),""),"Active")</f>
        <v/>
      </c>
      <c r="C3695" s="16" t="str" cm="1">
        <f t="array" aca="1" ref="C3695" ca="1">IFERROR(_xlfn._xlws.FILTER(Inactives[Inactive On],(Inactives[Key]=J3695)*(Inactives[Currently Inactive]),""),"")</f>
        <v/>
      </c>
      <c r="D3695" s="16" t="str" cm="1">
        <f t="array" aca="1" ref="D3695" ca="1">IFERROR(INDEX(_xlfn.TEXTSPLIT(E3695," "),1),"")</f>
        <v/>
      </c>
      <c r="E3695" s="15" t="str" cm="1">
        <f t="array" aca="1" ref="E3695" ca="1">IFERROR(_xlfn._xlws.FILTER(merged_ranks,(merged_end_dates=DATE(9999,12,31))*(merged_names=A3695)),"")</f>
        <v/>
      </c>
      <c r="F3695" s="17" t="str">
        <f ca="1">_xlfn.XLOOKUP(J3695,Promotions[Promo Key],Promotions[Promo Date],"")</f>
        <v/>
      </c>
      <c r="G3695" s="18" t="str">
        <f t="shared" ca="1" si="243"/>
        <v/>
      </c>
      <c r="H3695" s="18" t="str">
        <f t="shared" ca="1" si="242"/>
        <v/>
      </c>
      <c r="I3695" s="17" t="str">
        <f>_xlfn.XLOOKUP(A3695,Students[Full Name],Students[Starting Rank],"")</f>
        <v/>
      </c>
      <c r="J3695" s="15" t="str">
        <f t="shared" ca="1" si="244"/>
        <v xml:space="preserve">: </v>
      </c>
      <c r="K3695" s="16" t="str">
        <f>_xlfn.XLOOKUP(A3695,Students[Full Name],Students[Start Date],"")</f>
        <v/>
      </c>
      <c r="L3695" s="18">
        <f t="shared" ca="1" si="245"/>
        <v>-1</v>
      </c>
      <c r="M3695" s="18" cm="1">
        <f t="array" aca="1" ref="M3695" ca="1">SUMPRODUCT(Inactives[Days Inactive]*(Inactives[Student]=A3695))/365</f>
        <v>0</v>
      </c>
      <c r="N3695" s="18" t="str" cm="1">
        <f t="array" ref="N3695">IF(LEN($A3695)&gt;0,SUMPRODUCT(($A3695=merged_names)*(_xlfn.TEXTAFTER(N$2, "At ")=merged_belt_colours)*merged_months_at_rank),"")</f>
        <v/>
      </c>
      <c r="O3695" s="18" t="str" cm="1">
        <f t="array" ref="O3695">IF(LEN($A3695)&gt;0,SUMPRODUCT(($A3695=merged_names)*(_xlfn.TEXTAFTER(O$2, "At ")=merged_belt_colours)*merged_months_at_rank),"")</f>
        <v/>
      </c>
      <c r="P3695" s="18" t="str" cm="1">
        <f t="array" ref="P3695">IF(LEN($A3695)&gt;0,SUMPRODUCT(($A3695=merged_names)*(_xlfn.TEXTAFTER(P$2, "At ")=merged_belt_colours)*merged_months_at_rank),"")</f>
        <v/>
      </c>
      <c r="Q3695" s="18" t="str" cm="1">
        <f t="array" ref="Q3695">IF(LEN($A3695)&gt;0,SUMPRODUCT(($A3695=merged_names)*(_xlfn.TEXTAFTER(Q$2, "At ")=merged_belt_colours)*merged_months_at_rank),"")</f>
        <v/>
      </c>
      <c r="R3695" s="18" t="str" cm="1">
        <f t="array" ref="R3695">IF(LEN($A3695)&gt;0,SUMPRODUCT(($A3695=merged_names)*(_xlfn.TEXTAFTER(R$2, "At ")=merged_belt_colours)*merged_months_at_rank),"")</f>
        <v/>
      </c>
    </row>
    <row r="3696" spans="1:18" x14ac:dyDescent="0.25">
      <c r="A3696"/>
      <c r="B3696" s="15" t="str" cm="1">
        <f t="array" ref="B3696">IFERROR(IF(LEN(A3696)&gt;0, IF(SUMPRODUCT((Inactives[Key]=J3696)*(Inactives[Currently Inactive]))=1,"Inactive","Active"),""),"Active")</f>
        <v/>
      </c>
      <c r="C3696" s="16" t="str" cm="1">
        <f t="array" aca="1" ref="C3696" ca="1">IFERROR(_xlfn._xlws.FILTER(Inactives[Inactive On],(Inactives[Key]=J3696)*(Inactives[Currently Inactive]),""),"")</f>
        <v/>
      </c>
      <c r="D3696" s="16" t="str" cm="1">
        <f t="array" aca="1" ref="D3696" ca="1">IFERROR(INDEX(_xlfn.TEXTSPLIT(E3696," "),1),"")</f>
        <v/>
      </c>
      <c r="E3696" s="15" t="str" cm="1">
        <f t="array" aca="1" ref="E3696" ca="1">IFERROR(_xlfn._xlws.FILTER(merged_ranks,(merged_end_dates=DATE(9999,12,31))*(merged_names=A3696)),"")</f>
        <v/>
      </c>
      <c r="F3696" s="17" t="str">
        <f ca="1">_xlfn.XLOOKUP(J3696,Promotions[Promo Key],Promotions[Promo Date],"")</f>
        <v/>
      </c>
      <c r="G3696" s="18" t="str">
        <f t="shared" ca="1" si="243"/>
        <v/>
      </c>
      <c r="H3696" s="18" t="str">
        <f t="shared" ca="1" si="242"/>
        <v/>
      </c>
      <c r="I3696" s="17" t="str">
        <f>_xlfn.XLOOKUP(A3696,Students[Full Name],Students[Starting Rank],"")</f>
        <v/>
      </c>
      <c r="J3696" s="15" t="str">
        <f t="shared" ca="1" si="244"/>
        <v xml:space="preserve">: </v>
      </c>
      <c r="K3696" s="16" t="str">
        <f>_xlfn.XLOOKUP(A3696,Students[Full Name],Students[Start Date],"")</f>
        <v/>
      </c>
      <c r="L3696" s="18">
        <f t="shared" ca="1" si="245"/>
        <v>-1</v>
      </c>
      <c r="M3696" s="18" cm="1">
        <f t="array" aca="1" ref="M3696" ca="1">SUMPRODUCT(Inactives[Days Inactive]*(Inactives[Student]=A3696))/365</f>
        <v>0</v>
      </c>
      <c r="N3696" s="18" t="str" cm="1">
        <f t="array" ref="N3696">IF(LEN($A3696)&gt;0,SUMPRODUCT(($A3696=merged_names)*(_xlfn.TEXTAFTER(N$2, "At ")=merged_belt_colours)*merged_months_at_rank),"")</f>
        <v/>
      </c>
      <c r="O3696" s="18" t="str" cm="1">
        <f t="array" ref="O3696">IF(LEN($A3696)&gt;0,SUMPRODUCT(($A3696=merged_names)*(_xlfn.TEXTAFTER(O$2, "At ")=merged_belt_colours)*merged_months_at_rank),"")</f>
        <v/>
      </c>
      <c r="P3696" s="18" t="str" cm="1">
        <f t="array" ref="P3696">IF(LEN($A3696)&gt;0,SUMPRODUCT(($A3696=merged_names)*(_xlfn.TEXTAFTER(P$2, "At ")=merged_belt_colours)*merged_months_at_rank),"")</f>
        <v/>
      </c>
      <c r="Q3696" s="18" t="str" cm="1">
        <f t="array" ref="Q3696">IF(LEN($A3696)&gt;0,SUMPRODUCT(($A3696=merged_names)*(_xlfn.TEXTAFTER(Q$2, "At ")=merged_belt_colours)*merged_months_at_rank),"")</f>
        <v/>
      </c>
      <c r="R3696" s="18" t="str" cm="1">
        <f t="array" ref="R3696">IF(LEN($A3696)&gt;0,SUMPRODUCT(($A3696=merged_names)*(_xlfn.TEXTAFTER(R$2, "At ")=merged_belt_colours)*merged_months_at_rank),"")</f>
        <v/>
      </c>
    </row>
    <row r="3697" spans="1:18" x14ac:dyDescent="0.25">
      <c r="A3697"/>
      <c r="B3697" s="15" t="str" cm="1">
        <f t="array" ref="B3697">IFERROR(IF(LEN(A3697)&gt;0, IF(SUMPRODUCT((Inactives[Key]=J3697)*(Inactives[Currently Inactive]))=1,"Inactive","Active"),""),"Active")</f>
        <v/>
      </c>
      <c r="C3697" s="16" t="str" cm="1">
        <f t="array" aca="1" ref="C3697" ca="1">IFERROR(_xlfn._xlws.FILTER(Inactives[Inactive On],(Inactives[Key]=J3697)*(Inactives[Currently Inactive]),""),"")</f>
        <v/>
      </c>
      <c r="D3697" s="16" t="str" cm="1">
        <f t="array" aca="1" ref="D3697" ca="1">IFERROR(INDEX(_xlfn.TEXTSPLIT(E3697," "),1),"")</f>
        <v/>
      </c>
      <c r="E3697" s="15" t="str" cm="1">
        <f t="array" aca="1" ref="E3697" ca="1">IFERROR(_xlfn._xlws.FILTER(merged_ranks,(merged_end_dates=DATE(9999,12,31))*(merged_names=A3697)),"")</f>
        <v/>
      </c>
      <c r="F3697" s="17" t="str">
        <f ca="1">_xlfn.XLOOKUP(J3697,Promotions[Promo Key],Promotions[Promo Date],"")</f>
        <v/>
      </c>
      <c r="G3697" s="18" t="str">
        <f t="shared" ca="1" si="243"/>
        <v/>
      </c>
      <c r="H3697" s="18" t="str">
        <f t="shared" ca="1" si="242"/>
        <v/>
      </c>
      <c r="I3697" s="17" t="str">
        <f>_xlfn.XLOOKUP(A3697,Students[Full Name],Students[Starting Rank],"")</f>
        <v/>
      </c>
      <c r="J3697" s="15" t="str">
        <f t="shared" ca="1" si="244"/>
        <v xml:space="preserve">: </v>
      </c>
      <c r="K3697" s="16" t="str">
        <f>_xlfn.XLOOKUP(A3697,Students[Full Name],Students[Start Date],"")</f>
        <v/>
      </c>
      <c r="L3697" s="18">
        <f t="shared" ca="1" si="245"/>
        <v>-1</v>
      </c>
      <c r="M3697" s="18" cm="1">
        <f t="array" aca="1" ref="M3697" ca="1">SUMPRODUCT(Inactives[Days Inactive]*(Inactives[Student]=A3697))/365</f>
        <v>0</v>
      </c>
      <c r="N3697" s="18" t="str" cm="1">
        <f t="array" ref="N3697">IF(LEN($A3697)&gt;0,SUMPRODUCT(($A3697=merged_names)*(_xlfn.TEXTAFTER(N$2, "At ")=merged_belt_colours)*merged_months_at_rank),"")</f>
        <v/>
      </c>
      <c r="O3697" s="18" t="str" cm="1">
        <f t="array" ref="O3697">IF(LEN($A3697)&gt;0,SUMPRODUCT(($A3697=merged_names)*(_xlfn.TEXTAFTER(O$2, "At ")=merged_belt_colours)*merged_months_at_rank),"")</f>
        <v/>
      </c>
      <c r="P3697" s="18" t="str" cm="1">
        <f t="array" ref="P3697">IF(LEN($A3697)&gt;0,SUMPRODUCT(($A3697=merged_names)*(_xlfn.TEXTAFTER(P$2, "At ")=merged_belt_colours)*merged_months_at_rank),"")</f>
        <v/>
      </c>
      <c r="Q3697" s="18" t="str" cm="1">
        <f t="array" ref="Q3697">IF(LEN($A3697)&gt;0,SUMPRODUCT(($A3697=merged_names)*(_xlfn.TEXTAFTER(Q$2, "At ")=merged_belt_colours)*merged_months_at_rank),"")</f>
        <v/>
      </c>
      <c r="R3697" s="18" t="str" cm="1">
        <f t="array" ref="R3697">IF(LEN($A3697)&gt;0,SUMPRODUCT(($A3697=merged_names)*(_xlfn.TEXTAFTER(R$2, "At ")=merged_belt_colours)*merged_months_at_rank),"")</f>
        <v/>
      </c>
    </row>
    <row r="3698" spans="1:18" x14ac:dyDescent="0.25">
      <c r="A3698"/>
      <c r="B3698" s="15" t="str" cm="1">
        <f t="array" ref="B3698">IFERROR(IF(LEN(A3698)&gt;0, IF(SUMPRODUCT((Inactives[Key]=J3698)*(Inactives[Currently Inactive]))=1,"Inactive","Active"),""),"Active")</f>
        <v/>
      </c>
      <c r="C3698" s="16" t="str" cm="1">
        <f t="array" aca="1" ref="C3698" ca="1">IFERROR(_xlfn._xlws.FILTER(Inactives[Inactive On],(Inactives[Key]=J3698)*(Inactives[Currently Inactive]),""),"")</f>
        <v/>
      </c>
      <c r="D3698" s="16" t="str" cm="1">
        <f t="array" aca="1" ref="D3698" ca="1">IFERROR(INDEX(_xlfn.TEXTSPLIT(E3698," "),1),"")</f>
        <v/>
      </c>
      <c r="E3698" s="15" t="str" cm="1">
        <f t="array" aca="1" ref="E3698" ca="1">IFERROR(_xlfn._xlws.FILTER(merged_ranks,(merged_end_dates=DATE(9999,12,31))*(merged_names=A3698)),"")</f>
        <v/>
      </c>
      <c r="F3698" s="17" t="str">
        <f ca="1">_xlfn.XLOOKUP(J3698,Promotions[Promo Key],Promotions[Promo Date],"")</f>
        <v/>
      </c>
      <c r="G3698" s="18" t="str">
        <f t="shared" ca="1" si="243"/>
        <v/>
      </c>
      <c r="H3698" s="18" t="str">
        <f t="shared" ca="1" si="242"/>
        <v/>
      </c>
      <c r="I3698" s="17" t="str">
        <f>_xlfn.XLOOKUP(A3698,Students[Full Name],Students[Starting Rank],"")</f>
        <v/>
      </c>
      <c r="J3698" s="15" t="str">
        <f t="shared" ca="1" si="244"/>
        <v xml:space="preserve">: </v>
      </c>
      <c r="K3698" s="16" t="str">
        <f>_xlfn.XLOOKUP(A3698,Students[Full Name],Students[Start Date],"")</f>
        <v/>
      </c>
      <c r="L3698" s="18">
        <f t="shared" ca="1" si="245"/>
        <v>-1</v>
      </c>
      <c r="M3698" s="18" cm="1">
        <f t="array" aca="1" ref="M3698" ca="1">SUMPRODUCT(Inactives[Days Inactive]*(Inactives[Student]=A3698))/365</f>
        <v>0</v>
      </c>
      <c r="N3698" s="18" t="str" cm="1">
        <f t="array" ref="N3698">IF(LEN($A3698)&gt;0,SUMPRODUCT(($A3698=merged_names)*(_xlfn.TEXTAFTER(N$2, "At ")=merged_belt_colours)*merged_months_at_rank),"")</f>
        <v/>
      </c>
      <c r="O3698" s="18" t="str" cm="1">
        <f t="array" ref="O3698">IF(LEN($A3698)&gt;0,SUMPRODUCT(($A3698=merged_names)*(_xlfn.TEXTAFTER(O$2, "At ")=merged_belt_colours)*merged_months_at_rank),"")</f>
        <v/>
      </c>
      <c r="P3698" s="18" t="str" cm="1">
        <f t="array" ref="P3698">IF(LEN($A3698)&gt;0,SUMPRODUCT(($A3698=merged_names)*(_xlfn.TEXTAFTER(P$2, "At ")=merged_belt_colours)*merged_months_at_rank),"")</f>
        <v/>
      </c>
      <c r="Q3698" s="18" t="str" cm="1">
        <f t="array" ref="Q3698">IF(LEN($A3698)&gt;0,SUMPRODUCT(($A3698=merged_names)*(_xlfn.TEXTAFTER(Q$2, "At ")=merged_belt_colours)*merged_months_at_rank),"")</f>
        <v/>
      </c>
      <c r="R3698" s="18" t="str" cm="1">
        <f t="array" ref="R3698">IF(LEN($A3698)&gt;0,SUMPRODUCT(($A3698=merged_names)*(_xlfn.TEXTAFTER(R$2, "At ")=merged_belt_colours)*merged_months_at_rank),"")</f>
        <v/>
      </c>
    </row>
    <row r="3699" spans="1:18" x14ac:dyDescent="0.25">
      <c r="A3699"/>
      <c r="B3699" s="15" t="str" cm="1">
        <f t="array" ref="B3699">IFERROR(IF(LEN(A3699)&gt;0, IF(SUMPRODUCT((Inactives[Key]=J3699)*(Inactives[Currently Inactive]))=1,"Inactive","Active"),""),"Active")</f>
        <v/>
      </c>
      <c r="C3699" s="16" t="str" cm="1">
        <f t="array" aca="1" ref="C3699" ca="1">IFERROR(_xlfn._xlws.FILTER(Inactives[Inactive On],(Inactives[Key]=J3699)*(Inactives[Currently Inactive]),""),"")</f>
        <v/>
      </c>
      <c r="D3699" s="16" t="str" cm="1">
        <f t="array" aca="1" ref="D3699" ca="1">IFERROR(INDEX(_xlfn.TEXTSPLIT(E3699," "),1),"")</f>
        <v/>
      </c>
      <c r="E3699" s="15" t="str" cm="1">
        <f t="array" aca="1" ref="E3699" ca="1">IFERROR(_xlfn._xlws.FILTER(merged_ranks,(merged_end_dates=DATE(9999,12,31))*(merged_names=A3699)),"")</f>
        <v/>
      </c>
      <c r="F3699" s="17" t="str">
        <f ca="1">_xlfn.XLOOKUP(J3699,Promotions[Promo Key],Promotions[Promo Date],"")</f>
        <v/>
      </c>
      <c r="G3699" s="18" t="str">
        <f t="shared" ca="1" si="243"/>
        <v/>
      </c>
      <c r="H3699" s="18" t="str">
        <f t="shared" ca="1" si="242"/>
        <v/>
      </c>
      <c r="I3699" s="17" t="str">
        <f>_xlfn.XLOOKUP(A3699,Students[Full Name],Students[Starting Rank],"")</f>
        <v/>
      </c>
      <c r="J3699" s="15" t="str">
        <f t="shared" ca="1" si="244"/>
        <v xml:space="preserve">: </v>
      </c>
      <c r="K3699" s="16" t="str">
        <f>_xlfn.XLOOKUP(A3699,Students[Full Name],Students[Start Date],"")</f>
        <v/>
      </c>
      <c r="L3699" s="18">
        <f t="shared" ca="1" si="245"/>
        <v>-1</v>
      </c>
      <c r="M3699" s="18" cm="1">
        <f t="array" aca="1" ref="M3699" ca="1">SUMPRODUCT(Inactives[Days Inactive]*(Inactives[Student]=A3699))/365</f>
        <v>0</v>
      </c>
      <c r="N3699" s="18" t="str" cm="1">
        <f t="array" ref="N3699">IF(LEN($A3699)&gt;0,SUMPRODUCT(($A3699=merged_names)*(_xlfn.TEXTAFTER(N$2, "At ")=merged_belt_colours)*merged_months_at_rank),"")</f>
        <v/>
      </c>
      <c r="O3699" s="18" t="str" cm="1">
        <f t="array" ref="O3699">IF(LEN($A3699)&gt;0,SUMPRODUCT(($A3699=merged_names)*(_xlfn.TEXTAFTER(O$2, "At ")=merged_belt_colours)*merged_months_at_rank),"")</f>
        <v/>
      </c>
      <c r="P3699" s="18" t="str" cm="1">
        <f t="array" ref="P3699">IF(LEN($A3699)&gt;0,SUMPRODUCT(($A3699=merged_names)*(_xlfn.TEXTAFTER(P$2, "At ")=merged_belt_colours)*merged_months_at_rank),"")</f>
        <v/>
      </c>
      <c r="Q3699" s="18" t="str" cm="1">
        <f t="array" ref="Q3699">IF(LEN($A3699)&gt;0,SUMPRODUCT(($A3699=merged_names)*(_xlfn.TEXTAFTER(Q$2, "At ")=merged_belt_colours)*merged_months_at_rank),"")</f>
        <v/>
      </c>
      <c r="R3699" s="18" t="str" cm="1">
        <f t="array" ref="R3699">IF(LEN($A3699)&gt;0,SUMPRODUCT(($A3699=merged_names)*(_xlfn.TEXTAFTER(R$2, "At ")=merged_belt_colours)*merged_months_at_rank),"")</f>
        <v/>
      </c>
    </row>
    <row r="3700" spans="1:18" x14ac:dyDescent="0.25">
      <c r="A3700"/>
      <c r="B3700" s="15" t="str" cm="1">
        <f t="array" ref="B3700">IFERROR(IF(LEN(A3700)&gt;0, IF(SUMPRODUCT((Inactives[Key]=J3700)*(Inactives[Currently Inactive]))=1,"Inactive","Active"),""),"Active")</f>
        <v/>
      </c>
      <c r="C3700" s="16" t="str" cm="1">
        <f t="array" aca="1" ref="C3700" ca="1">IFERROR(_xlfn._xlws.FILTER(Inactives[Inactive On],(Inactives[Key]=J3700)*(Inactives[Currently Inactive]),""),"")</f>
        <v/>
      </c>
      <c r="D3700" s="16" t="str" cm="1">
        <f t="array" aca="1" ref="D3700" ca="1">IFERROR(INDEX(_xlfn.TEXTSPLIT(E3700," "),1),"")</f>
        <v/>
      </c>
      <c r="E3700" s="15" t="str" cm="1">
        <f t="array" aca="1" ref="E3700" ca="1">IFERROR(_xlfn._xlws.FILTER(merged_ranks,(merged_end_dates=DATE(9999,12,31))*(merged_names=A3700)),"")</f>
        <v/>
      </c>
      <c r="F3700" s="17" t="str">
        <f ca="1">_xlfn.XLOOKUP(J3700,Promotions[Promo Key],Promotions[Promo Date],"")</f>
        <v/>
      </c>
      <c r="G3700" s="18" t="str">
        <f t="shared" ca="1" si="243"/>
        <v/>
      </c>
      <c r="H3700" s="18" t="str">
        <f t="shared" ca="1" si="242"/>
        <v/>
      </c>
      <c r="I3700" s="17" t="str">
        <f>_xlfn.XLOOKUP(A3700,Students[Full Name],Students[Starting Rank],"")</f>
        <v/>
      </c>
      <c r="J3700" s="15" t="str">
        <f t="shared" ca="1" si="244"/>
        <v xml:space="preserve">: </v>
      </c>
      <c r="K3700" s="16" t="str">
        <f>_xlfn.XLOOKUP(A3700,Students[Full Name],Students[Start Date],"")</f>
        <v/>
      </c>
      <c r="L3700" s="18">
        <f t="shared" ca="1" si="245"/>
        <v>-1</v>
      </c>
      <c r="M3700" s="18" cm="1">
        <f t="array" aca="1" ref="M3700" ca="1">SUMPRODUCT(Inactives[Days Inactive]*(Inactives[Student]=A3700))/365</f>
        <v>0</v>
      </c>
      <c r="N3700" s="18" t="str" cm="1">
        <f t="array" ref="N3700">IF(LEN($A3700)&gt;0,SUMPRODUCT(($A3700=merged_names)*(_xlfn.TEXTAFTER(N$2, "At ")=merged_belt_colours)*merged_months_at_rank),"")</f>
        <v/>
      </c>
      <c r="O3700" s="18" t="str" cm="1">
        <f t="array" ref="O3700">IF(LEN($A3700)&gt;0,SUMPRODUCT(($A3700=merged_names)*(_xlfn.TEXTAFTER(O$2, "At ")=merged_belt_colours)*merged_months_at_rank),"")</f>
        <v/>
      </c>
      <c r="P3700" s="18" t="str" cm="1">
        <f t="array" ref="P3700">IF(LEN($A3700)&gt;0,SUMPRODUCT(($A3700=merged_names)*(_xlfn.TEXTAFTER(P$2, "At ")=merged_belt_colours)*merged_months_at_rank),"")</f>
        <v/>
      </c>
      <c r="Q3700" s="18" t="str" cm="1">
        <f t="array" ref="Q3700">IF(LEN($A3700)&gt;0,SUMPRODUCT(($A3700=merged_names)*(_xlfn.TEXTAFTER(Q$2, "At ")=merged_belt_colours)*merged_months_at_rank),"")</f>
        <v/>
      </c>
      <c r="R3700" s="18" t="str" cm="1">
        <f t="array" ref="R3700">IF(LEN($A3700)&gt;0,SUMPRODUCT(($A3700=merged_names)*(_xlfn.TEXTAFTER(R$2, "At ")=merged_belt_colours)*merged_months_at_rank),"")</f>
        <v/>
      </c>
    </row>
    <row r="3701" spans="1:18" x14ac:dyDescent="0.25">
      <c r="A3701"/>
      <c r="B3701" s="15" t="str" cm="1">
        <f t="array" ref="B3701">IFERROR(IF(LEN(A3701)&gt;0, IF(SUMPRODUCT((Inactives[Key]=J3701)*(Inactives[Currently Inactive]))=1,"Inactive","Active"),""),"Active")</f>
        <v/>
      </c>
      <c r="C3701" s="16" t="str" cm="1">
        <f t="array" aca="1" ref="C3701" ca="1">IFERROR(_xlfn._xlws.FILTER(Inactives[Inactive On],(Inactives[Key]=J3701)*(Inactives[Currently Inactive]),""),"")</f>
        <v/>
      </c>
      <c r="D3701" s="16" t="str" cm="1">
        <f t="array" aca="1" ref="D3701" ca="1">IFERROR(INDEX(_xlfn.TEXTSPLIT(E3701," "),1),"")</f>
        <v/>
      </c>
      <c r="E3701" s="15" t="str" cm="1">
        <f t="array" aca="1" ref="E3701" ca="1">IFERROR(_xlfn._xlws.FILTER(merged_ranks,(merged_end_dates=DATE(9999,12,31))*(merged_names=A3701)),"")</f>
        <v/>
      </c>
      <c r="F3701" s="17" t="str">
        <f ca="1">_xlfn.XLOOKUP(J3701,Promotions[Promo Key],Promotions[Promo Date],"")</f>
        <v/>
      </c>
      <c r="G3701" s="18" t="str">
        <f t="shared" ca="1" si="243"/>
        <v/>
      </c>
      <c r="H3701" s="18" t="str">
        <f t="shared" ca="1" si="242"/>
        <v/>
      </c>
      <c r="I3701" s="17" t="str">
        <f>_xlfn.XLOOKUP(A3701,Students[Full Name],Students[Starting Rank],"")</f>
        <v/>
      </c>
      <c r="J3701" s="15" t="str">
        <f t="shared" ca="1" si="244"/>
        <v xml:space="preserve">: </v>
      </c>
      <c r="K3701" s="16" t="str">
        <f>_xlfn.XLOOKUP(A3701,Students[Full Name],Students[Start Date],"")</f>
        <v/>
      </c>
      <c r="L3701" s="18">
        <f t="shared" ca="1" si="245"/>
        <v>-1</v>
      </c>
      <c r="M3701" s="18" cm="1">
        <f t="array" aca="1" ref="M3701" ca="1">SUMPRODUCT(Inactives[Days Inactive]*(Inactives[Student]=A3701))/365</f>
        <v>0</v>
      </c>
      <c r="N3701" s="18" t="str" cm="1">
        <f t="array" ref="N3701">IF(LEN($A3701)&gt;0,SUMPRODUCT(($A3701=merged_names)*(_xlfn.TEXTAFTER(N$2, "At ")=merged_belt_colours)*merged_months_at_rank),"")</f>
        <v/>
      </c>
      <c r="O3701" s="18" t="str" cm="1">
        <f t="array" ref="O3701">IF(LEN($A3701)&gt;0,SUMPRODUCT(($A3701=merged_names)*(_xlfn.TEXTAFTER(O$2, "At ")=merged_belt_colours)*merged_months_at_rank),"")</f>
        <v/>
      </c>
      <c r="P3701" s="18" t="str" cm="1">
        <f t="array" ref="P3701">IF(LEN($A3701)&gt;0,SUMPRODUCT(($A3701=merged_names)*(_xlfn.TEXTAFTER(P$2, "At ")=merged_belt_colours)*merged_months_at_rank),"")</f>
        <v/>
      </c>
      <c r="Q3701" s="18" t="str" cm="1">
        <f t="array" ref="Q3701">IF(LEN($A3701)&gt;0,SUMPRODUCT(($A3701=merged_names)*(_xlfn.TEXTAFTER(Q$2, "At ")=merged_belt_colours)*merged_months_at_rank),"")</f>
        <v/>
      </c>
      <c r="R3701" s="18" t="str" cm="1">
        <f t="array" ref="R3701">IF(LEN($A3701)&gt;0,SUMPRODUCT(($A3701=merged_names)*(_xlfn.TEXTAFTER(R$2, "At ")=merged_belt_colours)*merged_months_at_rank),"")</f>
        <v/>
      </c>
    </row>
    <row r="3702" spans="1:18" x14ac:dyDescent="0.25">
      <c r="A3702"/>
      <c r="B3702" s="15" t="str" cm="1">
        <f t="array" ref="B3702">IFERROR(IF(LEN(A3702)&gt;0, IF(SUMPRODUCT((Inactives[Key]=J3702)*(Inactives[Currently Inactive]))=1,"Inactive","Active"),""),"Active")</f>
        <v/>
      </c>
      <c r="C3702" s="16" t="str" cm="1">
        <f t="array" aca="1" ref="C3702" ca="1">IFERROR(_xlfn._xlws.FILTER(Inactives[Inactive On],(Inactives[Key]=J3702)*(Inactives[Currently Inactive]),""),"")</f>
        <v/>
      </c>
      <c r="D3702" s="16" t="str" cm="1">
        <f t="array" aca="1" ref="D3702" ca="1">IFERROR(INDEX(_xlfn.TEXTSPLIT(E3702," "),1),"")</f>
        <v/>
      </c>
      <c r="E3702" s="15" t="str" cm="1">
        <f t="array" aca="1" ref="E3702" ca="1">IFERROR(_xlfn._xlws.FILTER(merged_ranks,(merged_end_dates=DATE(9999,12,31))*(merged_names=A3702)),"")</f>
        <v/>
      </c>
      <c r="F3702" s="17" t="str">
        <f ca="1">_xlfn.XLOOKUP(J3702,Promotions[Promo Key],Promotions[Promo Date],"")</f>
        <v/>
      </c>
      <c r="G3702" s="18" t="str">
        <f t="shared" ca="1" si="243"/>
        <v/>
      </c>
      <c r="H3702" s="18" t="str">
        <f t="shared" ca="1" si="242"/>
        <v/>
      </c>
      <c r="I3702" s="17" t="str">
        <f>_xlfn.XLOOKUP(A3702,Students[Full Name],Students[Starting Rank],"")</f>
        <v/>
      </c>
      <c r="J3702" s="15" t="str">
        <f t="shared" ca="1" si="244"/>
        <v xml:space="preserve">: </v>
      </c>
      <c r="K3702" s="16" t="str">
        <f>_xlfn.XLOOKUP(A3702,Students[Full Name],Students[Start Date],"")</f>
        <v/>
      </c>
      <c r="L3702" s="18">
        <f t="shared" ca="1" si="245"/>
        <v>-1</v>
      </c>
      <c r="M3702" s="18" cm="1">
        <f t="array" aca="1" ref="M3702" ca="1">SUMPRODUCT(Inactives[Days Inactive]*(Inactives[Student]=A3702))/365</f>
        <v>0</v>
      </c>
      <c r="N3702" s="18" t="str" cm="1">
        <f t="array" ref="N3702">IF(LEN($A3702)&gt;0,SUMPRODUCT(($A3702=merged_names)*(_xlfn.TEXTAFTER(N$2, "At ")=merged_belt_colours)*merged_months_at_rank),"")</f>
        <v/>
      </c>
      <c r="O3702" s="18" t="str" cm="1">
        <f t="array" ref="O3702">IF(LEN($A3702)&gt;0,SUMPRODUCT(($A3702=merged_names)*(_xlfn.TEXTAFTER(O$2, "At ")=merged_belt_colours)*merged_months_at_rank),"")</f>
        <v/>
      </c>
      <c r="P3702" s="18" t="str" cm="1">
        <f t="array" ref="P3702">IF(LEN($A3702)&gt;0,SUMPRODUCT(($A3702=merged_names)*(_xlfn.TEXTAFTER(P$2, "At ")=merged_belt_colours)*merged_months_at_rank),"")</f>
        <v/>
      </c>
      <c r="Q3702" s="18" t="str" cm="1">
        <f t="array" ref="Q3702">IF(LEN($A3702)&gt;0,SUMPRODUCT(($A3702=merged_names)*(_xlfn.TEXTAFTER(Q$2, "At ")=merged_belt_colours)*merged_months_at_rank),"")</f>
        <v/>
      </c>
      <c r="R3702" s="18" t="str" cm="1">
        <f t="array" ref="R3702">IF(LEN($A3702)&gt;0,SUMPRODUCT(($A3702=merged_names)*(_xlfn.TEXTAFTER(R$2, "At ")=merged_belt_colours)*merged_months_at_rank),"")</f>
        <v/>
      </c>
    </row>
    <row r="3703" spans="1:18" x14ac:dyDescent="0.25">
      <c r="A3703"/>
      <c r="B3703" s="15" t="str" cm="1">
        <f t="array" ref="B3703">IFERROR(IF(LEN(A3703)&gt;0, IF(SUMPRODUCT((Inactives[Key]=J3703)*(Inactives[Currently Inactive]))=1,"Inactive","Active"),""),"Active")</f>
        <v/>
      </c>
      <c r="C3703" s="16" t="str" cm="1">
        <f t="array" aca="1" ref="C3703" ca="1">IFERROR(_xlfn._xlws.FILTER(Inactives[Inactive On],(Inactives[Key]=J3703)*(Inactives[Currently Inactive]),""),"")</f>
        <v/>
      </c>
      <c r="D3703" s="16" t="str" cm="1">
        <f t="array" aca="1" ref="D3703" ca="1">IFERROR(INDEX(_xlfn.TEXTSPLIT(E3703," "),1),"")</f>
        <v/>
      </c>
      <c r="E3703" s="15" t="str" cm="1">
        <f t="array" aca="1" ref="E3703" ca="1">IFERROR(_xlfn._xlws.FILTER(merged_ranks,(merged_end_dates=DATE(9999,12,31))*(merged_names=A3703)),"")</f>
        <v/>
      </c>
      <c r="F3703" s="17" t="str">
        <f ca="1">_xlfn.XLOOKUP(J3703,Promotions[Promo Key],Promotions[Promo Date],"")</f>
        <v/>
      </c>
      <c r="G3703" s="18" t="str">
        <f t="shared" ca="1" si="243"/>
        <v/>
      </c>
      <c r="H3703" s="18" t="str">
        <f t="shared" ca="1" si="242"/>
        <v/>
      </c>
      <c r="I3703" s="17" t="str">
        <f>_xlfn.XLOOKUP(A3703,Students[Full Name],Students[Starting Rank],"")</f>
        <v/>
      </c>
      <c r="J3703" s="15" t="str">
        <f t="shared" ca="1" si="244"/>
        <v xml:space="preserve">: </v>
      </c>
      <c r="K3703" s="16" t="str">
        <f>_xlfn.XLOOKUP(A3703,Students[Full Name],Students[Start Date],"")</f>
        <v/>
      </c>
      <c r="L3703" s="18">
        <f t="shared" ca="1" si="245"/>
        <v>-1</v>
      </c>
      <c r="M3703" s="18" cm="1">
        <f t="array" aca="1" ref="M3703" ca="1">SUMPRODUCT(Inactives[Days Inactive]*(Inactives[Student]=A3703))/365</f>
        <v>0</v>
      </c>
      <c r="N3703" s="18" t="str" cm="1">
        <f t="array" ref="N3703">IF(LEN($A3703)&gt;0,SUMPRODUCT(($A3703=merged_names)*(_xlfn.TEXTAFTER(N$2, "At ")=merged_belt_colours)*merged_months_at_rank),"")</f>
        <v/>
      </c>
      <c r="O3703" s="18" t="str" cm="1">
        <f t="array" ref="O3703">IF(LEN($A3703)&gt;0,SUMPRODUCT(($A3703=merged_names)*(_xlfn.TEXTAFTER(O$2, "At ")=merged_belt_colours)*merged_months_at_rank),"")</f>
        <v/>
      </c>
      <c r="P3703" s="18" t="str" cm="1">
        <f t="array" ref="P3703">IF(LEN($A3703)&gt;0,SUMPRODUCT(($A3703=merged_names)*(_xlfn.TEXTAFTER(P$2, "At ")=merged_belt_colours)*merged_months_at_rank),"")</f>
        <v/>
      </c>
      <c r="Q3703" s="18" t="str" cm="1">
        <f t="array" ref="Q3703">IF(LEN($A3703)&gt;0,SUMPRODUCT(($A3703=merged_names)*(_xlfn.TEXTAFTER(Q$2, "At ")=merged_belt_colours)*merged_months_at_rank),"")</f>
        <v/>
      </c>
      <c r="R3703" s="18" t="str" cm="1">
        <f t="array" ref="R3703">IF(LEN($A3703)&gt;0,SUMPRODUCT(($A3703=merged_names)*(_xlfn.TEXTAFTER(R$2, "At ")=merged_belt_colours)*merged_months_at_rank),"")</f>
        <v/>
      </c>
    </row>
    <row r="3704" spans="1:18" x14ac:dyDescent="0.25">
      <c r="A3704"/>
      <c r="B3704" s="15" t="str" cm="1">
        <f t="array" ref="B3704">IFERROR(IF(LEN(A3704)&gt;0, IF(SUMPRODUCT((Inactives[Key]=J3704)*(Inactives[Currently Inactive]))=1,"Inactive","Active"),""),"Active")</f>
        <v/>
      </c>
      <c r="C3704" s="16" t="str" cm="1">
        <f t="array" aca="1" ref="C3704" ca="1">IFERROR(_xlfn._xlws.FILTER(Inactives[Inactive On],(Inactives[Key]=J3704)*(Inactives[Currently Inactive]),""),"")</f>
        <v/>
      </c>
      <c r="D3704" s="16" t="str" cm="1">
        <f t="array" aca="1" ref="D3704" ca="1">IFERROR(INDEX(_xlfn.TEXTSPLIT(E3704," "),1),"")</f>
        <v/>
      </c>
      <c r="E3704" s="15" t="str" cm="1">
        <f t="array" aca="1" ref="E3704" ca="1">IFERROR(_xlfn._xlws.FILTER(merged_ranks,(merged_end_dates=DATE(9999,12,31))*(merged_names=A3704)),"")</f>
        <v/>
      </c>
      <c r="F3704" s="17" t="str">
        <f ca="1">_xlfn.XLOOKUP(J3704,Promotions[Promo Key],Promotions[Promo Date],"")</f>
        <v/>
      </c>
      <c r="G3704" s="18" t="str">
        <f t="shared" ca="1" si="243"/>
        <v/>
      </c>
      <c r="H3704" s="18" t="str">
        <f t="shared" ca="1" si="242"/>
        <v/>
      </c>
      <c r="I3704" s="17" t="str">
        <f>_xlfn.XLOOKUP(A3704,Students[Full Name],Students[Starting Rank],"")</f>
        <v/>
      </c>
      <c r="J3704" s="15" t="str">
        <f t="shared" ca="1" si="244"/>
        <v xml:space="preserve">: </v>
      </c>
      <c r="K3704" s="16" t="str">
        <f>_xlfn.XLOOKUP(A3704,Students[Full Name],Students[Start Date],"")</f>
        <v/>
      </c>
      <c r="L3704" s="18">
        <f t="shared" ca="1" si="245"/>
        <v>-1</v>
      </c>
      <c r="M3704" s="18" cm="1">
        <f t="array" aca="1" ref="M3704" ca="1">SUMPRODUCT(Inactives[Days Inactive]*(Inactives[Student]=A3704))/365</f>
        <v>0</v>
      </c>
      <c r="N3704" s="18" t="str" cm="1">
        <f t="array" ref="N3704">IF(LEN($A3704)&gt;0,SUMPRODUCT(($A3704=merged_names)*(_xlfn.TEXTAFTER(N$2, "At ")=merged_belt_colours)*merged_months_at_rank),"")</f>
        <v/>
      </c>
      <c r="O3704" s="18" t="str" cm="1">
        <f t="array" ref="O3704">IF(LEN($A3704)&gt;0,SUMPRODUCT(($A3704=merged_names)*(_xlfn.TEXTAFTER(O$2, "At ")=merged_belt_colours)*merged_months_at_rank),"")</f>
        <v/>
      </c>
      <c r="P3704" s="18" t="str" cm="1">
        <f t="array" ref="P3704">IF(LEN($A3704)&gt;0,SUMPRODUCT(($A3704=merged_names)*(_xlfn.TEXTAFTER(P$2, "At ")=merged_belt_colours)*merged_months_at_rank),"")</f>
        <v/>
      </c>
      <c r="Q3704" s="18" t="str" cm="1">
        <f t="array" ref="Q3704">IF(LEN($A3704)&gt;0,SUMPRODUCT(($A3704=merged_names)*(_xlfn.TEXTAFTER(Q$2, "At ")=merged_belt_colours)*merged_months_at_rank),"")</f>
        <v/>
      </c>
      <c r="R3704" s="18" t="str" cm="1">
        <f t="array" ref="R3704">IF(LEN($A3704)&gt;0,SUMPRODUCT(($A3704=merged_names)*(_xlfn.TEXTAFTER(R$2, "At ")=merged_belt_colours)*merged_months_at_rank),"")</f>
        <v/>
      </c>
    </row>
    <row r="3705" spans="1:18" x14ac:dyDescent="0.25">
      <c r="A3705"/>
      <c r="B3705" s="15" t="str" cm="1">
        <f t="array" ref="B3705">IFERROR(IF(LEN(A3705)&gt;0, IF(SUMPRODUCT((Inactives[Key]=J3705)*(Inactives[Currently Inactive]))=1,"Inactive","Active"),""),"Active")</f>
        <v/>
      </c>
      <c r="C3705" s="16" t="str" cm="1">
        <f t="array" aca="1" ref="C3705" ca="1">IFERROR(_xlfn._xlws.FILTER(Inactives[Inactive On],(Inactives[Key]=J3705)*(Inactives[Currently Inactive]),""),"")</f>
        <v/>
      </c>
      <c r="D3705" s="16" t="str" cm="1">
        <f t="array" aca="1" ref="D3705" ca="1">IFERROR(INDEX(_xlfn.TEXTSPLIT(E3705," "),1),"")</f>
        <v/>
      </c>
      <c r="E3705" s="15" t="str" cm="1">
        <f t="array" aca="1" ref="E3705" ca="1">IFERROR(_xlfn._xlws.FILTER(merged_ranks,(merged_end_dates=DATE(9999,12,31))*(merged_names=A3705)),"")</f>
        <v/>
      </c>
      <c r="F3705" s="17" t="str">
        <f ca="1">_xlfn.XLOOKUP(J3705,Promotions[Promo Key],Promotions[Promo Date],"")</f>
        <v/>
      </c>
      <c r="G3705" s="18" t="str">
        <f t="shared" ca="1" si="243"/>
        <v/>
      </c>
      <c r="H3705" s="18" t="str">
        <f t="shared" ca="1" si="242"/>
        <v/>
      </c>
      <c r="I3705" s="17" t="str">
        <f>_xlfn.XLOOKUP(A3705,Students[Full Name],Students[Starting Rank],"")</f>
        <v/>
      </c>
      <c r="J3705" s="15" t="str">
        <f t="shared" ca="1" si="244"/>
        <v xml:space="preserve">: </v>
      </c>
      <c r="K3705" s="16" t="str">
        <f>_xlfn.XLOOKUP(A3705,Students[Full Name],Students[Start Date],"")</f>
        <v/>
      </c>
      <c r="L3705" s="18">
        <f t="shared" ca="1" si="245"/>
        <v>-1</v>
      </c>
      <c r="M3705" s="18" cm="1">
        <f t="array" aca="1" ref="M3705" ca="1">SUMPRODUCT(Inactives[Days Inactive]*(Inactives[Student]=A3705))/365</f>
        <v>0</v>
      </c>
      <c r="N3705" s="18" t="str" cm="1">
        <f t="array" ref="N3705">IF(LEN($A3705)&gt;0,SUMPRODUCT(($A3705=merged_names)*(_xlfn.TEXTAFTER(N$2, "At ")=merged_belt_colours)*merged_months_at_rank),"")</f>
        <v/>
      </c>
      <c r="O3705" s="18" t="str" cm="1">
        <f t="array" ref="O3705">IF(LEN($A3705)&gt;0,SUMPRODUCT(($A3705=merged_names)*(_xlfn.TEXTAFTER(O$2, "At ")=merged_belt_colours)*merged_months_at_rank),"")</f>
        <v/>
      </c>
      <c r="P3705" s="18" t="str" cm="1">
        <f t="array" ref="P3705">IF(LEN($A3705)&gt;0,SUMPRODUCT(($A3705=merged_names)*(_xlfn.TEXTAFTER(P$2, "At ")=merged_belt_colours)*merged_months_at_rank),"")</f>
        <v/>
      </c>
      <c r="Q3705" s="18" t="str" cm="1">
        <f t="array" ref="Q3705">IF(LEN($A3705)&gt;0,SUMPRODUCT(($A3705=merged_names)*(_xlfn.TEXTAFTER(Q$2, "At ")=merged_belt_colours)*merged_months_at_rank),"")</f>
        <v/>
      </c>
      <c r="R3705" s="18" t="str" cm="1">
        <f t="array" ref="R3705">IF(LEN($A3705)&gt;0,SUMPRODUCT(($A3705=merged_names)*(_xlfn.TEXTAFTER(R$2, "At ")=merged_belt_colours)*merged_months_at_rank),"")</f>
        <v/>
      </c>
    </row>
    <row r="3706" spans="1:18" x14ac:dyDescent="0.25">
      <c r="A3706"/>
      <c r="B3706" s="15" t="str" cm="1">
        <f t="array" ref="B3706">IFERROR(IF(LEN(A3706)&gt;0, IF(SUMPRODUCT((Inactives[Key]=J3706)*(Inactives[Currently Inactive]))=1,"Inactive","Active"),""),"Active")</f>
        <v/>
      </c>
      <c r="C3706" s="16" t="str" cm="1">
        <f t="array" aca="1" ref="C3706" ca="1">IFERROR(_xlfn._xlws.FILTER(Inactives[Inactive On],(Inactives[Key]=J3706)*(Inactives[Currently Inactive]),""),"")</f>
        <v/>
      </c>
      <c r="D3706" s="16" t="str" cm="1">
        <f t="array" aca="1" ref="D3706" ca="1">IFERROR(INDEX(_xlfn.TEXTSPLIT(E3706," "),1),"")</f>
        <v/>
      </c>
      <c r="E3706" s="15" t="str" cm="1">
        <f t="array" aca="1" ref="E3706" ca="1">IFERROR(_xlfn._xlws.FILTER(merged_ranks,(merged_end_dates=DATE(9999,12,31))*(merged_names=A3706)),"")</f>
        <v/>
      </c>
      <c r="F3706" s="17" t="str">
        <f ca="1">_xlfn.XLOOKUP(J3706,Promotions[Promo Key],Promotions[Promo Date],"")</f>
        <v/>
      </c>
      <c r="G3706" s="18" t="str">
        <f t="shared" ca="1" si="243"/>
        <v/>
      </c>
      <c r="H3706" s="18" t="str">
        <f t="shared" ca="1" si="242"/>
        <v/>
      </c>
      <c r="I3706" s="17" t="str">
        <f>_xlfn.XLOOKUP(A3706,Students[Full Name],Students[Starting Rank],"")</f>
        <v/>
      </c>
      <c r="J3706" s="15" t="str">
        <f t="shared" ca="1" si="244"/>
        <v xml:space="preserve">: </v>
      </c>
      <c r="K3706" s="16" t="str">
        <f>_xlfn.XLOOKUP(A3706,Students[Full Name],Students[Start Date],"")</f>
        <v/>
      </c>
      <c r="L3706" s="18">
        <f t="shared" ca="1" si="245"/>
        <v>-1</v>
      </c>
      <c r="M3706" s="18" cm="1">
        <f t="array" aca="1" ref="M3706" ca="1">SUMPRODUCT(Inactives[Days Inactive]*(Inactives[Student]=A3706))/365</f>
        <v>0</v>
      </c>
      <c r="N3706" s="18" t="str" cm="1">
        <f t="array" ref="N3706">IF(LEN($A3706)&gt;0,SUMPRODUCT(($A3706=merged_names)*(_xlfn.TEXTAFTER(N$2, "At ")=merged_belt_colours)*merged_months_at_rank),"")</f>
        <v/>
      </c>
      <c r="O3706" s="18" t="str" cm="1">
        <f t="array" ref="O3706">IF(LEN($A3706)&gt;0,SUMPRODUCT(($A3706=merged_names)*(_xlfn.TEXTAFTER(O$2, "At ")=merged_belt_colours)*merged_months_at_rank),"")</f>
        <v/>
      </c>
      <c r="P3706" s="18" t="str" cm="1">
        <f t="array" ref="P3706">IF(LEN($A3706)&gt;0,SUMPRODUCT(($A3706=merged_names)*(_xlfn.TEXTAFTER(P$2, "At ")=merged_belt_colours)*merged_months_at_rank),"")</f>
        <v/>
      </c>
      <c r="Q3706" s="18" t="str" cm="1">
        <f t="array" ref="Q3706">IF(LEN($A3706)&gt;0,SUMPRODUCT(($A3706=merged_names)*(_xlfn.TEXTAFTER(Q$2, "At ")=merged_belt_colours)*merged_months_at_rank),"")</f>
        <v/>
      </c>
      <c r="R3706" s="18" t="str" cm="1">
        <f t="array" ref="R3706">IF(LEN($A3706)&gt;0,SUMPRODUCT(($A3706=merged_names)*(_xlfn.TEXTAFTER(R$2, "At ")=merged_belt_colours)*merged_months_at_rank),"")</f>
        <v/>
      </c>
    </row>
    <row r="3707" spans="1:18" x14ac:dyDescent="0.25">
      <c r="A3707"/>
      <c r="B3707" s="15" t="str" cm="1">
        <f t="array" ref="B3707">IFERROR(IF(LEN(A3707)&gt;0, IF(SUMPRODUCT((Inactives[Key]=J3707)*(Inactives[Currently Inactive]))=1,"Inactive","Active"),""),"Active")</f>
        <v/>
      </c>
      <c r="C3707" s="16" t="str" cm="1">
        <f t="array" aca="1" ref="C3707" ca="1">IFERROR(_xlfn._xlws.FILTER(Inactives[Inactive On],(Inactives[Key]=J3707)*(Inactives[Currently Inactive]),""),"")</f>
        <v/>
      </c>
      <c r="D3707" s="16" t="str" cm="1">
        <f t="array" aca="1" ref="D3707" ca="1">IFERROR(INDEX(_xlfn.TEXTSPLIT(E3707," "),1),"")</f>
        <v/>
      </c>
      <c r="E3707" s="15" t="str" cm="1">
        <f t="array" aca="1" ref="E3707" ca="1">IFERROR(_xlfn._xlws.FILTER(merged_ranks,(merged_end_dates=DATE(9999,12,31))*(merged_names=A3707)),"")</f>
        <v/>
      </c>
      <c r="F3707" s="17" t="str">
        <f ca="1">_xlfn.XLOOKUP(J3707,Promotions[Promo Key],Promotions[Promo Date],"")</f>
        <v/>
      </c>
      <c r="G3707" s="18" t="str">
        <f t="shared" ca="1" si="243"/>
        <v/>
      </c>
      <c r="H3707" s="18" t="str">
        <f t="shared" ca="1" si="242"/>
        <v/>
      </c>
      <c r="I3707" s="17" t="str">
        <f>_xlfn.XLOOKUP(A3707,Students[Full Name],Students[Starting Rank],"")</f>
        <v/>
      </c>
      <c r="J3707" s="15" t="str">
        <f t="shared" ca="1" si="244"/>
        <v xml:space="preserve">: </v>
      </c>
      <c r="K3707" s="16" t="str">
        <f>_xlfn.XLOOKUP(A3707,Students[Full Name],Students[Start Date],"")</f>
        <v/>
      </c>
      <c r="L3707" s="18">
        <f t="shared" ca="1" si="245"/>
        <v>-1</v>
      </c>
      <c r="M3707" s="18" cm="1">
        <f t="array" aca="1" ref="M3707" ca="1">SUMPRODUCT(Inactives[Days Inactive]*(Inactives[Student]=A3707))/365</f>
        <v>0</v>
      </c>
      <c r="N3707" s="18" t="str" cm="1">
        <f t="array" ref="N3707">IF(LEN($A3707)&gt;0,SUMPRODUCT(($A3707=merged_names)*(_xlfn.TEXTAFTER(N$2, "At ")=merged_belt_colours)*merged_months_at_rank),"")</f>
        <v/>
      </c>
      <c r="O3707" s="18" t="str" cm="1">
        <f t="array" ref="O3707">IF(LEN($A3707)&gt;0,SUMPRODUCT(($A3707=merged_names)*(_xlfn.TEXTAFTER(O$2, "At ")=merged_belt_colours)*merged_months_at_rank),"")</f>
        <v/>
      </c>
      <c r="P3707" s="18" t="str" cm="1">
        <f t="array" ref="P3707">IF(LEN($A3707)&gt;0,SUMPRODUCT(($A3707=merged_names)*(_xlfn.TEXTAFTER(P$2, "At ")=merged_belt_colours)*merged_months_at_rank),"")</f>
        <v/>
      </c>
      <c r="Q3707" s="18" t="str" cm="1">
        <f t="array" ref="Q3707">IF(LEN($A3707)&gt;0,SUMPRODUCT(($A3707=merged_names)*(_xlfn.TEXTAFTER(Q$2, "At ")=merged_belt_colours)*merged_months_at_rank),"")</f>
        <v/>
      </c>
      <c r="R3707" s="18" t="str" cm="1">
        <f t="array" ref="R3707">IF(LEN($A3707)&gt;0,SUMPRODUCT(($A3707=merged_names)*(_xlfn.TEXTAFTER(R$2, "At ")=merged_belt_colours)*merged_months_at_rank),"")</f>
        <v/>
      </c>
    </row>
    <row r="3708" spans="1:18" x14ac:dyDescent="0.25">
      <c r="A3708"/>
      <c r="B3708" s="15" t="str" cm="1">
        <f t="array" ref="B3708">IFERROR(IF(LEN(A3708)&gt;0, IF(SUMPRODUCT((Inactives[Key]=J3708)*(Inactives[Currently Inactive]))=1,"Inactive","Active"),""),"Active")</f>
        <v/>
      </c>
      <c r="C3708" s="16" t="str" cm="1">
        <f t="array" aca="1" ref="C3708" ca="1">IFERROR(_xlfn._xlws.FILTER(Inactives[Inactive On],(Inactives[Key]=J3708)*(Inactives[Currently Inactive]),""),"")</f>
        <v/>
      </c>
      <c r="D3708" s="16" t="str" cm="1">
        <f t="array" aca="1" ref="D3708" ca="1">IFERROR(INDEX(_xlfn.TEXTSPLIT(E3708," "),1),"")</f>
        <v/>
      </c>
      <c r="E3708" s="15" t="str" cm="1">
        <f t="array" aca="1" ref="E3708" ca="1">IFERROR(_xlfn._xlws.FILTER(merged_ranks,(merged_end_dates=DATE(9999,12,31))*(merged_names=A3708)),"")</f>
        <v/>
      </c>
      <c r="F3708" s="17" t="str">
        <f ca="1">_xlfn.XLOOKUP(J3708,Promotions[Promo Key],Promotions[Promo Date],"")</f>
        <v/>
      </c>
      <c r="G3708" s="18" t="str">
        <f t="shared" ca="1" si="243"/>
        <v/>
      </c>
      <c r="H3708" s="18" t="str">
        <f t="shared" ca="1" si="242"/>
        <v/>
      </c>
      <c r="I3708" s="17" t="str">
        <f>_xlfn.XLOOKUP(A3708,Students[Full Name],Students[Starting Rank],"")</f>
        <v/>
      </c>
      <c r="J3708" s="15" t="str">
        <f t="shared" ca="1" si="244"/>
        <v xml:space="preserve">: </v>
      </c>
      <c r="K3708" s="16" t="str">
        <f>_xlfn.XLOOKUP(A3708,Students[Full Name],Students[Start Date],"")</f>
        <v/>
      </c>
      <c r="L3708" s="18">
        <f t="shared" ca="1" si="245"/>
        <v>-1</v>
      </c>
      <c r="M3708" s="18" cm="1">
        <f t="array" aca="1" ref="M3708" ca="1">SUMPRODUCT(Inactives[Days Inactive]*(Inactives[Student]=A3708))/365</f>
        <v>0</v>
      </c>
      <c r="N3708" s="18" t="str" cm="1">
        <f t="array" ref="N3708">IF(LEN($A3708)&gt;0,SUMPRODUCT(($A3708=merged_names)*(_xlfn.TEXTAFTER(N$2, "At ")=merged_belt_colours)*merged_months_at_rank),"")</f>
        <v/>
      </c>
      <c r="O3708" s="18" t="str" cm="1">
        <f t="array" ref="O3708">IF(LEN($A3708)&gt;0,SUMPRODUCT(($A3708=merged_names)*(_xlfn.TEXTAFTER(O$2, "At ")=merged_belt_colours)*merged_months_at_rank),"")</f>
        <v/>
      </c>
      <c r="P3708" s="18" t="str" cm="1">
        <f t="array" ref="P3708">IF(LEN($A3708)&gt;0,SUMPRODUCT(($A3708=merged_names)*(_xlfn.TEXTAFTER(P$2, "At ")=merged_belt_colours)*merged_months_at_rank),"")</f>
        <v/>
      </c>
      <c r="Q3708" s="18" t="str" cm="1">
        <f t="array" ref="Q3708">IF(LEN($A3708)&gt;0,SUMPRODUCT(($A3708=merged_names)*(_xlfn.TEXTAFTER(Q$2, "At ")=merged_belt_colours)*merged_months_at_rank),"")</f>
        <v/>
      </c>
      <c r="R3708" s="18" t="str" cm="1">
        <f t="array" ref="R3708">IF(LEN($A3708)&gt;0,SUMPRODUCT(($A3708=merged_names)*(_xlfn.TEXTAFTER(R$2, "At ")=merged_belt_colours)*merged_months_at_rank),"")</f>
        <v/>
      </c>
    </row>
    <row r="3709" spans="1:18" x14ac:dyDescent="0.25">
      <c r="A3709"/>
      <c r="B3709" s="15" t="str" cm="1">
        <f t="array" ref="B3709">IFERROR(IF(LEN(A3709)&gt;0, IF(SUMPRODUCT((Inactives[Key]=J3709)*(Inactives[Currently Inactive]))=1,"Inactive","Active"),""),"Active")</f>
        <v/>
      </c>
      <c r="C3709" s="16" t="str" cm="1">
        <f t="array" aca="1" ref="C3709" ca="1">IFERROR(_xlfn._xlws.FILTER(Inactives[Inactive On],(Inactives[Key]=J3709)*(Inactives[Currently Inactive]),""),"")</f>
        <v/>
      </c>
      <c r="D3709" s="16" t="str" cm="1">
        <f t="array" aca="1" ref="D3709" ca="1">IFERROR(INDEX(_xlfn.TEXTSPLIT(E3709," "),1),"")</f>
        <v/>
      </c>
      <c r="E3709" s="15" t="str" cm="1">
        <f t="array" aca="1" ref="E3709" ca="1">IFERROR(_xlfn._xlws.FILTER(merged_ranks,(merged_end_dates=DATE(9999,12,31))*(merged_names=A3709)),"")</f>
        <v/>
      </c>
      <c r="F3709" s="17" t="str">
        <f ca="1">_xlfn.XLOOKUP(J3709,Promotions[Promo Key],Promotions[Promo Date],"")</f>
        <v/>
      </c>
      <c r="G3709" s="18" t="str">
        <f t="shared" ca="1" si="243"/>
        <v/>
      </c>
      <c r="H3709" s="18" t="str">
        <f t="shared" ca="1" si="242"/>
        <v/>
      </c>
      <c r="I3709" s="17" t="str">
        <f>_xlfn.XLOOKUP(A3709,Students[Full Name],Students[Starting Rank],"")</f>
        <v/>
      </c>
      <c r="J3709" s="15" t="str">
        <f t="shared" ca="1" si="244"/>
        <v xml:space="preserve">: </v>
      </c>
      <c r="K3709" s="16" t="str">
        <f>_xlfn.XLOOKUP(A3709,Students[Full Name],Students[Start Date],"")</f>
        <v/>
      </c>
      <c r="L3709" s="18">
        <f t="shared" ca="1" si="245"/>
        <v>-1</v>
      </c>
      <c r="M3709" s="18" cm="1">
        <f t="array" aca="1" ref="M3709" ca="1">SUMPRODUCT(Inactives[Days Inactive]*(Inactives[Student]=A3709))/365</f>
        <v>0</v>
      </c>
      <c r="N3709" s="18" t="str" cm="1">
        <f t="array" ref="N3709">IF(LEN($A3709)&gt;0,SUMPRODUCT(($A3709=merged_names)*(_xlfn.TEXTAFTER(N$2, "At ")=merged_belt_colours)*merged_months_at_rank),"")</f>
        <v/>
      </c>
      <c r="O3709" s="18" t="str" cm="1">
        <f t="array" ref="O3709">IF(LEN($A3709)&gt;0,SUMPRODUCT(($A3709=merged_names)*(_xlfn.TEXTAFTER(O$2, "At ")=merged_belt_colours)*merged_months_at_rank),"")</f>
        <v/>
      </c>
      <c r="P3709" s="18" t="str" cm="1">
        <f t="array" ref="P3709">IF(LEN($A3709)&gt;0,SUMPRODUCT(($A3709=merged_names)*(_xlfn.TEXTAFTER(P$2, "At ")=merged_belt_colours)*merged_months_at_rank),"")</f>
        <v/>
      </c>
      <c r="Q3709" s="18" t="str" cm="1">
        <f t="array" ref="Q3709">IF(LEN($A3709)&gt;0,SUMPRODUCT(($A3709=merged_names)*(_xlfn.TEXTAFTER(Q$2, "At ")=merged_belt_colours)*merged_months_at_rank),"")</f>
        <v/>
      </c>
      <c r="R3709" s="18" t="str" cm="1">
        <f t="array" ref="R3709">IF(LEN($A3709)&gt;0,SUMPRODUCT(($A3709=merged_names)*(_xlfn.TEXTAFTER(R$2, "At ")=merged_belt_colours)*merged_months_at_rank),"")</f>
        <v/>
      </c>
    </row>
    <row r="3710" spans="1:18" x14ac:dyDescent="0.25">
      <c r="A3710"/>
      <c r="B3710" s="15" t="str" cm="1">
        <f t="array" ref="B3710">IFERROR(IF(LEN(A3710)&gt;0, IF(SUMPRODUCT((Inactives[Key]=J3710)*(Inactives[Currently Inactive]))=1,"Inactive","Active"),""),"Active")</f>
        <v/>
      </c>
      <c r="C3710" s="16" t="str" cm="1">
        <f t="array" aca="1" ref="C3710" ca="1">IFERROR(_xlfn._xlws.FILTER(Inactives[Inactive On],(Inactives[Key]=J3710)*(Inactives[Currently Inactive]),""),"")</f>
        <v/>
      </c>
      <c r="D3710" s="16" t="str" cm="1">
        <f t="array" aca="1" ref="D3710" ca="1">IFERROR(INDEX(_xlfn.TEXTSPLIT(E3710," "),1),"")</f>
        <v/>
      </c>
      <c r="E3710" s="15" t="str" cm="1">
        <f t="array" aca="1" ref="E3710" ca="1">IFERROR(_xlfn._xlws.FILTER(merged_ranks,(merged_end_dates=DATE(9999,12,31))*(merged_names=A3710)),"")</f>
        <v/>
      </c>
      <c r="F3710" s="17" t="str">
        <f ca="1">_xlfn.XLOOKUP(J3710,Promotions[Promo Key],Promotions[Promo Date],"")</f>
        <v/>
      </c>
      <c r="G3710" s="18" t="str">
        <f t="shared" ca="1" si="243"/>
        <v/>
      </c>
      <c r="H3710" s="18" t="str">
        <f t="shared" ca="1" si="242"/>
        <v/>
      </c>
      <c r="I3710" s="17" t="str">
        <f>_xlfn.XLOOKUP(A3710,Students[Full Name],Students[Starting Rank],"")</f>
        <v/>
      </c>
      <c r="J3710" s="15" t="str">
        <f t="shared" ca="1" si="244"/>
        <v xml:space="preserve">: </v>
      </c>
      <c r="K3710" s="16" t="str">
        <f>_xlfn.XLOOKUP(A3710,Students[Full Name],Students[Start Date],"")</f>
        <v/>
      </c>
      <c r="L3710" s="18">
        <f t="shared" ca="1" si="245"/>
        <v>-1</v>
      </c>
      <c r="M3710" s="18" cm="1">
        <f t="array" aca="1" ref="M3710" ca="1">SUMPRODUCT(Inactives[Days Inactive]*(Inactives[Student]=A3710))/365</f>
        <v>0</v>
      </c>
      <c r="N3710" s="18" t="str" cm="1">
        <f t="array" ref="N3710">IF(LEN($A3710)&gt;0,SUMPRODUCT(($A3710=merged_names)*(_xlfn.TEXTAFTER(N$2, "At ")=merged_belt_colours)*merged_months_at_rank),"")</f>
        <v/>
      </c>
      <c r="O3710" s="18" t="str" cm="1">
        <f t="array" ref="O3710">IF(LEN($A3710)&gt;0,SUMPRODUCT(($A3710=merged_names)*(_xlfn.TEXTAFTER(O$2, "At ")=merged_belt_colours)*merged_months_at_rank),"")</f>
        <v/>
      </c>
      <c r="P3710" s="18" t="str" cm="1">
        <f t="array" ref="P3710">IF(LEN($A3710)&gt;0,SUMPRODUCT(($A3710=merged_names)*(_xlfn.TEXTAFTER(P$2, "At ")=merged_belt_colours)*merged_months_at_rank),"")</f>
        <v/>
      </c>
      <c r="Q3710" s="18" t="str" cm="1">
        <f t="array" ref="Q3710">IF(LEN($A3710)&gt;0,SUMPRODUCT(($A3710=merged_names)*(_xlfn.TEXTAFTER(Q$2, "At ")=merged_belt_colours)*merged_months_at_rank),"")</f>
        <v/>
      </c>
      <c r="R3710" s="18" t="str" cm="1">
        <f t="array" ref="R3710">IF(LEN($A3710)&gt;0,SUMPRODUCT(($A3710=merged_names)*(_xlfn.TEXTAFTER(R$2, "At ")=merged_belt_colours)*merged_months_at_rank),"")</f>
        <v/>
      </c>
    </row>
    <row r="3711" spans="1:18" x14ac:dyDescent="0.25">
      <c r="A3711"/>
      <c r="B3711" s="15" t="str" cm="1">
        <f t="array" ref="B3711">IFERROR(IF(LEN(A3711)&gt;0, IF(SUMPRODUCT((Inactives[Key]=J3711)*(Inactives[Currently Inactive]))=1,"Inactive","Active"),""),"Active")</f>
        <v/>
      </c>
      <c r="C3711" s="16" t="str" cm="1">
        <f t="array" aca="1" ref="C3711" ca="1">IFERROR(_xlfn._xlws.FILTER(Inactives[Inactive On],(Inactives[Key]=J3711)*(Inactives[Currently Inactive]),""),"")</f>
        <v/>
      </c>
      <c r="D3711" s="16" t="str" cm="1">
        <f t="array" aca="1" ref="D3711" ca="1">IFERROR(INDEX(_xlfn.TEXTSPLIT(E3711," "),1),"")</f>
        <v/>
      </c>
      <c r="E3711" s="15" t="str" cm="1">
        <f t="array" aca="1" ref="E3711" ca="1">IFERROR(_xlfn._xlws.FILTER(merged_ranks,(merged_end_dates=DATE(9999,12,31))*(merged_names=A3711)),"")</f>
        <v/>
      </c>
      <c r="F3711" s="17" t="str">
        <f ca="1">_xlfn.XLOOKUP(J3711,Promotions[Promo Key],Promotions[Promo Date],"")</f>
        <v/>
      </c>
      <c r="G3711" s="18" t="str">
        <f t="shared" ca="1" si="243"/>
        <v/>
      </c>
      <c r="H3711" s="18" t="str">
        <f t="shared" ca="1" si="242"/>
        <v/>
      </c>
      <c r="I3711" s="17" t="str">
        <f>_xlfn.XLOOKUP(A3711,Students[Full Name],Students[Starting Rank],"")</f>
        <v/>
      </c>
      <c r="J3711" s="15" t="str">
        <f t="shared" ca="1" si="244"/>
        <v xml:space="preserve">: </v>
      </c>
      <c r="K3711" s="16" t="str">
        <f>_xlfn.XLOOKUP(A3711,Students[Full Name],Students[Start Date],"")</f>
        <v/>
      </c>
      <c r="L3711" s="18">
        <f t="shared" ca="1" si="245"/>
        <v>-1</v>
      </c>
      <c r="M3711" s="18" cm="1">
        <f t="array" aca="1" ref="M3711" ca="1">SUMPRODUCT(Inactives[Days Inactive]*(Inactives[Student]=A3711))/365</f>
        <v>0</v>
      </c>
      <c r="N3711" s="18" t="str" cm="1">
        <f t="array" ref="N3711">IF(LEN($A3711)&gt;0,SUMPRODUCT(($A3711=merged_names)*(_xlfn.TEXTAFTER(N$2, "At ")=merged_belt_colours)*merged_months_at_rank),"")</f>
        <v/>
      </c>
      <c r="O3711" s="18" t="str" cm="1">
        <f t="array" ref="O3711">IF(LEN($A3711)&gt;0,SUMPRODUCT(($A3711=merged_names)*(_xlfn.TEXTAFTER(O$2, "At ")=merged_belt_colours)*merged_months_at_rank),"")</f>
        <v/>
      </c>
      <c r="P3711" s="18" t="str" cm="1">
        <f t="array" ref="P3711">IF(LEN($A3711)&gt;0,SUMPRODUCT(($A3711=merged_names)*(_xlfn.TEXTAFTER(P$2, "At ")=merged_belt_colours)*merged_months_at_rank),"")</f>
        <v/>
      </c>
      <c r="Q3711" s="18" t="str" cm="1">
        <f t="array" ref="Q3711">IF(LEN($A3711)&gt;0,SUMPRODUCT(($A3711=merged_names)*(_xlfn.TEXTAFTER(Q$2, "At ")=merged_belt_colours)*merged_months_at_rank),"")</f>
        <v/>
      </c>
      <c r="R3711" s="18" t="str" cm="1">
        <f t="array" ref="R3711">IF(LEN($A3711)&gt;0,SUMPRODUCT(($A3711=merged_names)*(_xlfn.TEXTAFTER(R$2, "At ")=merged_belt_colours)*merged_months_at_rank),"")</f>
        <v/>
      </c>
    </row>
    <row r="3712" spans="1:18" x14ac:dyDescent="0.25">
      <c r="A3712"/>
      <c r="B3712" s="15" t="str" cm="1">
        <f t="array" ref="B3712">IFERROR(IF(LEN(A3712)&gt;0, IF(SUMPRODUCT((Inactives[Key]=J3712)*(Inactives[Currently Inactive]))=1,"Inactive","Active"),""),"Active")</f>
        <v/>
      </c>
      <c r="C3712" s="16" t="str" cm="1">
        <f t="array" aca="1" ref="C3712" ca="1">IFERROR(_xlfn._xlws.FILTER(Inactives[Inactive On],(Inactives[Key]=J3712)*(Inactives[Currently Inactive]),""),"")</f>
        <v/>
      </c>
      <c r="D3712" s="16" t="str" cm="1">
        <f t="array" aca="1" ref="D3712" ca="1">IFERROR(INDEX(_xlfn.TEXTSPLIT(E3712," "),1),"")</f>
        <v/>
      </c>
      <c r="E3712" s="15" t="str" cm="1">
        <f t="array" aca="1" ref="E3712" ca="1">IFERROR(_xlfn._xlws.FILTER(merged_ranks,(merged_end_dates=DATE(9999,12,31))*(merged_names=A3712)),"")</f>
        <v/>
      </c>
      <c r="F3712" s="17" t="str">
        <f ca="1">_xlfn.XLOOKUP(J3712,Promotions[Promo Key],Promotions[Promo Date],"")</f>
        <v/>
      </c>
      <c r="G3712" s="18" t="str">
        <f t="shared" ca="1" si="243"/>
        <v/>
      </c>
      <c r="H3712" s="18" t="str">
        <f t="shared" ca="1" si="242"/>
        <v/>
      </c>
      <c r="I3712" s="17" t="str">
        <f>_xlfn.XLOOKUP(A3712,Students[Full Name],Students[Starting Rank],"")</f>
        <v/>
      </c>
      <c r="J3712" s="15" t="str">
        <f t="shared" ca="1" si="244"/>
        <v xml:space="preserve">: </v>
      </c>
      <c r="K3712" s="16" t="str">
        <f>_xlfn.XLOOKUP(A3712,Students[Full Name],Students[Start Date],"")</f>
        <v/>
      </c>
      <c r="L3712" s="18">
        <f t="shared" ca="1" si="245"/>
        <v>-1</v>
      </c>
      <c r="M3712" s="18" cm="1">
        <f t="array" aca="1" ref="M3712" ca="1">SUMPRODUCT(Inactives[Days Inactive]*(Inactives[Student]=A3712))/365</f>
        <v>0</v>
      </c>
      <c r="N3712" s="18" t="str" cm="1">
        <f t="array" ref="N3712">IF(LEN($A3712)&gt;0,SUMPRODUCT(($A3712=merged_names)*(_xlfn.TEXTAFTER(N$2, "At ")=merged_belt_colours)*merged_months_at_rank),"")</f>
        <v/>
      </c>
      <c r="O3712" s="18" t="str" cm="1">
        <f t="array" ref="O3712">IF(LEN($A3712)&gt;0,SUMPRODUCT(($A3712=merged_names)*(_xlfn.TEXTAFTER(O$2, "At ")=merged_belt_colours)*merged_months_at_rank),"")</f>
        <v/>
      </c>
      <c r="P3712" s="18" t="str" cm="1">
        <f t="array" ref="P3712">IF(LEN($A3712)&gt;0,SUMPRODUCT(($A3712=merged_names)*(_xlfn.TEXTAFTER(P$2, "At ")=merged_belt_colours)*merged_months_at_rank),"")</f>
        <v/>
      </c>
      <c r="Q3712" s="18" t="str" cm="1">
        <f t="array" ref="Q3712">IF(LEN($A3712)&gt;0,SUMPRODUCT(($A3712=merged_names)*(_xlfn.TEXTAFTER(Q$2, "At ")=merged_belt_colours)*merged_months_at_rank),"")</f>
        <v/>
      </c>
      <c r="R3712" s="18" t="str" cm="1">
        <f t="array" ref="R3712">IF(LEN($A3712)&gt;0,SUMPRODUCT(($A3712=merged_names)*(_xlfn.TEXTAFTER(R$2, "At ")=merged_belt_colours)*merged_months_at_rank),"")</f>
        <v/>
      </c>
    </row>
    <row r="3713" spans="1:18" x14ac:dyDescent="0.25">
      <c r="A3713"/>
      <c r="B3713" s="15" t="str" cm="1">
        <f t="array" ref="B3713">IFERROR(IF(LEN(A3713)&gt;0, IF(SUMPRODUCT((Inactives[Key]=J3713)*(Inactives[Currently Inactive]))=1,"Inactive","Active"),""),"Active")</f>
        <v/>
      </c>
      <c r="C3713" s="16" t="str" cm="1">
        <f t="array" aca="1" ref="C3713" ca="1">IFERROR(_xlfn._xlws.FILTER(Inactives[Inactive On],(Inactives[Key]=J3713)*(Inactives[Currently Inactive]),""),"")</f>
        <v/>
      </c>
      <c r="D3713" s="16" t="str" cm="1">
        <f t="array" aca="1" ref="D3713" ca="1">IFERROR(INDEX(_xlfn.TEXTSPLIT(E3713," "),1),"")</f>
        <v/>
      </c>
      <c r="E3713" s="15" t="str" cm="1">
        <f t="array" aca="1" ref="E3713" ca="1">IFERROR(_xlfn._xlws.FILTER(merged_ranks,(merged_end_dates=DATE(9999,12,31))*(merged_names=A3713)),"")</f>
        <v/>
      </c>
      <c r="F3713" s="17" t="str">
        <f ca="1">_xlfn.XLOOKUP(J3713,Promotions[Promo Key],Promotions[Promo Date],"")</f>
        <v/>
      </c>
      <c r="G3713" s="18" t="str">
        <f t="shared" ca="1" si="243"/>
        <v/>
      </c>
      <c r="H3713" s="18" t="str">
        <f t="shared" ca="1" si="242"/>
        <v/>
      </c>
      <c r="I3713" s="17" t="str">
        <f>_xlfn.XLOOKUP(A3713,Students[Full Name],Students[Starting Rank],"")</f>
        <v/>
      </c>
      <c r="J3713" s="15" t="str">
        <f t="shared" ca="1" si="244"/>
        <v xml:space="preserve">: </v>
      </c>
      <c r="K3713" s="16" t="str">
        <f>_xlfn.XLOOKUP(A3713,Students[Full Name],Students[Start Date],"")</f>
        <v/>
      </c>
      <c r="L3713" s="18">
        <f t="shared" ca="1" si="245"/>
        <v>-1</v>
      </c>
      <c r="M3713" s="18" cm="1">
        <f t="array" aca="1" ref="M3713" ca="1">SUMPRODUCT(Inactives[Days Inactive]*(Inactives[Student]=A3713))/365</f>
        <v>0</v>
      </c>
      <c r="N3713" s="18" t="str" cm="1">
        <f t="array" ref="N3713">IF(LEN($A3713)&gt;0,SUMPRODUCT(($A3713=merged_names)*(_xlfn.TEXTAFTER(N$2, "At ")=merged_belt_colours)*merged_months_at_rank),"")</f>
        <v/>
      </c>
      <c r="O3713" s="18" t="str" cm="1">
        <f t="array" ref="O3713">IF(LEN($A3713)&gt;0,SUMPRODUCT(($A3713=merged_names)*(_xlfn.TEXTAFTER(O$2, "At ")=merged_belt_colours)*merged_months_at_rank),"")</f>
        <v/>
      </c>
      <c r="P3713" s="18" t="str" cm="1">
        <f t="array" ref="P3713">IF(LEN($A3713)&gt;0,SUMPRODUCT(($A3713=merged_names)*(_xlfn.TEXTAFTER(P$2, "At ")=merged_belt_colours)*merged_months_at_rank),"")</f>
        <v/>
      </c>
      <c r="Q3713" s="18" t="str" cm="1">
        <f t="array" ref="Q3713">IF(LEN($A3713)&gt;0,SUMPRODUCT(($A3713=merged_names)*(_xlfn.TEXTAFTER(Q$2, "At ")=merged_belt_colours)*merged_months_at_rank),"")</f>
        <v/>
      </c>
      <c r="R3713" s="18" t="str" cm="1">
        <f t="array" ref="R3713">IF(LEN($A3713)&gt;0,SUMPRODUCT(($A3713=merged_names)*(_xlfn.TEXTAFTER(R$2, "At ")=merged_belt_colours)*merged_months_at_rank),"")</f>
        <v/>
      </c>
    </row>
    <row r="3714" spans="1:18" x14ac:dyDescent="0.25">
      <c r="A3714"/>
      <c r="B3714" s="15" t="str" cm="1">
        <f t="array" ref="B3714">IFERROR(IF(LEN(A3714)&gt;0, IF(SUMPRODUCT((Inactives[Key]=J3714)*(Inactives[Currently Inactive]))=1,"Inactive","Active"),""),"Active")</f>
        <v/>
      </c>
      <c r="C3714" s="16" t="str" cm="1">
        <f t="array" aca="1" ref="C3714" ca="1">IFERROR(_xlfn._xlws.FILTER(Inactives[Inactive On],(Inactives[Key]=J3714)*(Inactives[Currently Inactive]),""),"")</f>
        <v/>
      </c>
      <c r="D3714" s="16" t="str" cm="1">
        <f t="array" aca="1" ref="D3714" ca="1">IFERROR(INDEX(_xlfn.TEXTSPLIT(E3714," "),1),"")</f>
        <v/>
      </c>
      <c r="E3714" s="15" t="str" cm="1">
        <f t="array" aca="1" ref="E3714" ca="1">IFERROR(_xlfn._xlws.FILTER(merged_ranks,(merged_end_dates=DATE(9999,12,31))*(merged_names=A3714)),"")</f>
        <v/>
      </c>
      <c r="F3714" s="17" t="str">
        <f ca="1">_xlfn.XLOOKUP(J3714,Promotions[Promo Key],Promotions[Promo Date],"")</f>
        <v/>
      </c>
      <c r="G3714" s="18" t="str">
        <f t="shared" ca="1" si="243"/>
        <v/>
      </c>
      <c r="H3714" s="18" t="str">
        <f t="shared" ca="1" si="242"/>
        <v/>
      </c>
      <c r="I3714" s="17" t="str">
        <f>_xlfn.XLOOKUP(A3714,Students[Full Name],Students[Starting Rank],"")</f>
        <v/>
      </c>
      <c r="J3714" s="15" t="str">
        <f t="shared" ca="1" si="244"/>
        <v xml:space="preserve">: </v>
      </c>
      <c r="K3714" s="16" t="str">
        <f>_xlfn.XLOOKUP(A3714,Students[Full Name],Students[Start Date],"")</f>
        <v/>
      </c>
      <c r="L3714" s="18">
        <f t="shared" ca="1" si="245"/>
        <v>-1</v>
      </c>
      <c r="M3714" s="18" cm="1">
        <f t="array" aca="1" ref="M3714" ca="1">SUMPRODUCT(Inactives[Days Inactive]*(Inactives[Student]=A3714))/365</f>
        <v>0</v>
      </c>
      <c r="N3714" s="18" t="str" cm="1">
        <f t="array" ref="N3714">IF(LEN($A3714)&gt;0,SUMPRODUCT(($A3714=merged_names)*(_xlfn.TEXTAFTER(N$2, "At ")=merged_belt_colours)*merged_months_at_rank),"")</f>
        <v/>
      </c>
      <c r="O3714" s="18" t="str" cm="1">
        <f t="array" ref="O3714">IF(LEN($A3714)&gt;0,SUMPRODUCT(($A3714=merged_names)*(_xlfn.TEXTAFTER(O$2, "At ")=merged_belt_colours)*merged_months_at_rank),"")</f>
        <v/>
      </c>
      <c r="P3714" s="18" t="str" cm="1">
        <f t="array" ref="P3714">IF(LEN($A3714)&gt;0,SUMPRODUCT(($A3714=merged_names)*(_xlfn.TEXTAFTER(P$2, "At ")=merged_belt_colours)*merged_months_at_rank),"")</f>
        <v/>
      </c>
      <c r="Q3714" s="18" t="str" cm="1">
        <f t="array" ref="Q3714">IF(LEN($A3714)&gt;0,SUMPRODUCT(($A3714=merged_names)*(_xlfn.TEXTAFTER(Q$2, "At ")=merged_belt_colours)*merged_months_at_rank),"")</f>
        <v/>
      </c>
      <c r="R3714" s="18" t="str" cm="1">
        <f t="array" ref="R3714">IF(LEN($A3714)&gt;0,SUMPRODUCT(($A3714=merged_names)*(_xlfn.TEXTAFTER(R$2, "At ")=merged_belt_colours)*merged_months_at_rank),"")</f>
        <v/>
      </c>
    </row>
    <row r="3715" spans="1:18" x14ac:dyDescent="0.25">
      <c r="A3715"/>
      <c r="B3715" s="15" t="str" cm="1">
        <f t="array" ref="B3715">IFERROR(IF(LEN(A3715)&gt;0, IF(SUMPRODUCT((Inactives[Key]=J3715)*(Inactives[Currently Inactive]))=1,"Inactive","Active"),""),"Active")</f>
        <v/>
      </c>
      <c r="C3715" s="16" t="str" cm="1">
        <f t="array" aca="1" ref="C3715" ca="1">IFERROR(_xlfn._xlws.FILTER(Inactives[Inactive On],(Inactives[Key]=J3715)*(Inactives[Currently Inactive]),""),"")</f>
        <v/>
      </c>
      <c r="D3715" s="16" t="str" cm="1">
        <f t="array" aca="1" ref="D3715" ca="1">IFERROR(INDEX(_xlfn.TEXTSPLIT(E3715," "),1),"")</f>
        <v/>
      </c>
      <c r="E3715" s="15" t="str" cm="1">
        <f t="array" aca="1" ref="E3715" ca="1">IFERROR(_xlfn._xlws.FILTER(merged_ranks,(merged_end_dates=DATE(9999,12,31))*(merged_names=A3715)),"")</f>
        <v/>
      </c>
      <c r="F3715" s="17" t="str">
        <f ca="1">_xlfn.XLOOKUP(J3715,Promotions[Promo Key],Promotions[Promo Date],"")</f>
        <v/>
      </c>
      <c r="G3715" s="18" t="str">
        <f t="shared" ca="1" si="243"/>
        <v/>
      </c>
      <c r="H3715" s="18" t="str">
        <f t="shared" ca="1" si="242"/>
        <v/>
      </c>
      <c r="I3715" s="17" t="str">
        <f>_xlfn.XLOOKUP(A3715,Students[Full Name],Students[Starting Rank],"")</f>
        <v/>
      </c>
      <c r="J3715" s="15" t="str">
        <f t="shared" ca="1" si="244"/>
        <v xml:space="preserve">: </v>
      </c>
      <c r="K3715" s="16" t="str">
        <f>_xlfn.XLOOKUP(A3715,Students[Full Name],Students[Start Date],"")</f>
        <v/>
      </c>
      <c r="L3715" s="18">
        <f t="shared" ca="1" si="245"/>
        <v>-1</v>
      </c>
      <c r="M3715" s="18" cm="1">
        <f t="array" aca="1" ref="M3715" ca="1">SUMPRODUCT(Inactives[Days Inactive]*(Inactives[Student]=A3715))/365</f>
        <v>0</v>
      </c>
      <c r="N3715" s="18" t="str" cm="1">
        <f t="array" ref="N3715">IF(LEN($A3715)&gt;0,SUMPRODUCT(($A3715=merged_names)*(_xlfn.TEXTAFTER(N$2, "At ")=merged_belt_colours)*merged_months_at_rank),"")</f>
        <v/>
      </c>
      <c r="O3715" s="18" t="str" cm="1">
        <f t="array" ref="O3715">IF(LEN($A3715)&gt;0,SUMPRODUCT(($A3715=merged_names)*(_xlfn.TEXTAFTER(O$2, "At ")=merged_belt_colours)*merged_months_at_rank),"")</f>
        <v/>
      </c>
      <c r="P3715" s="18" t="str" cm="1">
        <f t="array" ref="P3715">IF(LEN($A3715)&gt;0,SUMPRODUCT(($A3715=merged_names)*(_xlfn.TEXTAFTER(P$2, "At ")=merged_belt_colours)*merged_months_at_rank),"")</f>
        <v/>
      </c>
      <c r="Q3715" s="18" t="str" cm="1">
        <f t="array" ref="Q3715">IF(LEN($A3715)&gt;0,SUMPRODUCT(($A3715=merged_names)*(_xlfn.TEXTAFTER(Q$2, "At ")=merged_belt_colours)*merged_months_at_rank),"")</f>
        <v/>
      </c>
      <c r="R3715" s="18" t="str" cm="1">
        <f t="array" ref="R3715">IF(LEN($A3715)&gt;0,SUMPRODUCT(($A3715=merged_names)*(_xlfn.TEXTAFTER(R$2, "At ")=merged_belt_colours)*merged_months_at_rank),"")</f>
        <v/>
      </c>
    </row>
    <row r="3716" spans="1:18" x14ac:dyDescent="0.25">
      <c r="A3716"/>
      <c r="B3716" s="15" t="str" cm="1">
        <f t="array" ref="B3716">IFERROR(IF(LEN(A3716)&gt;0, IF(SUMPRODUCT((Inactives[Key]=J3716)*(Inactives[Currently Inactive]))=1,"Inactive","Active"),""),"Active")</f>
        <v/>
      </c>
      <c r="C3716" s="16" t="str" cm="1">
        <f t="array" aca="1" ref="C3716" ca="1">IFERROR(_xlfn._xlws.FILTER(Inactives[Inactive On],(Inactives[Key]=J3716)*(Inactives[Currently Inactive]),""),"")</f>
        <v/>
      </c>
      <c r="D3716" s="16" t="str" cm="1">
        <f t="array" aca="1" ref="D3716" ca="1">IFERROR(INDEX(_xlfn.TEXTSPLIT(E3716," "),1),"")</f>
        <v/>
      </c>
      <c r="E3716" s="15" t="str" cm="1">
        <f t="array" aca="1" ref="E3716" ca="1">IFERROR(_xlfn._xlws.FILTER(merged_ranks,(merged_end_dates=DATE(9999,12,31))*(merged_names=A3716)),"")</f>
        <v/>
      </c>
      <c r="F3716" s="17" t="str">
        <f ca="1">_xlfn.XLOOKUP(J3716,Promotions[Promo Key],Promotions[Promo Date],"")</f>
        <v/>
      </c>
      <c r="G3716" s="18" t="str">
        <f t="shared" ca="1" si="243"/>
        <v/>
      </c>
      <c r="H3716" s="18" t="str">
        <f t="shared" ca="1" si="242"/>
        <v/>
      </c>
      <c r="I3716" s="17" t="str">
        <f>_xlfn.XLOOKUP(A3716,Students[Full Name],Students[Starting Rank],"")</f>
        <v/>
      </c>
      <c r="J3716" s="15" t="str">
        <f t="shared" ca="1" si="244"/>
        <v xml:space="preserve">: </v>
      </c>
      <c r="K3716" s="16" t="str">
        <f>_xlfn.XLOOKUP(A3716,Students[Full Name],Students[Start Date],"")</f>
        <v/>
      </c>
      <c r="L3716" s="18">
        <f t="shared" ca="1" si="245"/>
        <v>-1</v>
      </c>
      <c r="M3716" s="18" cm="1">
        <f t="array" aca="1" ref="M3716" ca="1">SUMPRODUCT(Inactives[Days Inactive]*(Inactives[Student]=A3716))/365</f>
        <v>0</v>
      </c>
      <c r="N3716" s="18" t="str" cm="1">
        <f t="array" ref="N3716">IF(LEN($A3716)&gt;0,SUMPRODUCT(($A3716=merged_names)*(_xlfn.TEXTAFTER(N$2, "At ")=merged_belt_colours)*merged_months_at_rank),"")</f>
        <v/>
      </c>
      <c r="O3716" s="18" t="str" cm="1">
        <f t="array" ref="O3716">IF(LEN($A3716)&gt;0,SUMPRODUCT(($A3716=merged_names)*(_xlfn.TEXTAFTER(O$2, "At ")=merged_belt_colours)*merged_months_at_rank),"")</f>
        <v/>
      </c>
      <c r="P3716" s="18" t="str" cm="1">
        <f t="array" ref="P3716">IF(LEN($A3716)&gt;0,SUMPRODUCT(($A3716=merged_names)*(_xlfn.TEXTAFTER(P$2, "At ")=merged_belt_colours)*merged_months_at_rank),"")</f>
        <v/>
      </c>
      <c r="Q3716" s="18" t="str" cm="1">
        <f t="array" ref="Q3716">IF(LEN($A3716)&gt;0,SUMPRODUCT(($A3716=merged_names)*(_xlfn.TEXTAFTER(Q$2, "At ")=merged_belt_colours)*merged_months_at_rank),"")</f>
        <v/>
      </c>
      <c r="R3716" s="18" t="str" cm="1">
        <f t="array" ref="R3716">IF(LEN($A3716)&gt;0,SUMPRODUCT(($A3716=merged_names)*(_xlfn.TEXTAFTER(R$2, "At ")=merged_belt_colours)*merged_months_at_rank),"")</f>
        <v/>
      </c>
    </row>
    <row r="3717" spans="1:18" x14ac:dyDescent="0.25">
      <c r="A3717"/>
      <c r="B3717" s="15" t="str" cm="1">
        <f t="array" ref="B3717">IFERROR(IF(LEN(A3717)&gt;0, IF(SUMPRODUCT((Inactives[Key]=J3717)*(Inactives[Currently Inactive]))=1,"Inactive","Active"),""),"Active")</f>
        <v/>
      </c>
      <c r="C3717" s="16" t="str" cm="1">
        <f t="array" aca="1" ref="C3717" ca="1">IFERROR(_xlfn._xlws.FILTER(Inactives[Inactive On],(Inactives[Key]=J3717)*(Inactives[Currently Inactive]),""),"")</f>
        <v/>
      </c>
      <c r="D3717" s="16" t="str" cm="1">
        <f t="array" aca="1" ref="D3717" ca="1">IFERROR(INDEX(_xlfn.TEXTSPLIT(E3717," "),1),"")</f>
        <v/>
      </c>
      <c r="E3717" s="15" t="str" cm="1">
        <f t="array" aca="1" ref="E3717" ca="1">IFERROR(_xlfn._xlws.FILTER(merged_ranks,(merged_end_dates=DATE(9999,12,31))*(merged_names=A3717)),"")</f>
        <v/>
      </c>
      <c r="F3717" s="17" t="str">
        <f ca="1">_xlfn.XLOOKUP(J3717,Promotions[Promo Key],Promotions[Promo Date],"")</f>
        <v/>
      </c>
      <c r="G3717" s="18" t="str">
        <f t="shared" ca="1" si="243"/>
        <v/>
      </c>
      <c r="H3717" s="18" t="str">
        <f t="shared" ca="1" si="242"/>
        <v/>
      </c>
      <c r="I3717" s="17" t="str">
        <f>_xlfn.XLOOKUP(A3717,Students[Full Name],Students[Starting Rank],"")</f>
        <v/>
      </c>
      <c r="J3717" s="15" t="str">
        <f t="shared" ca="1" si="244"/>
        <v xml:space="preserve">: </v>
      </c>
      <c r="K3717" s="16" t="str">
        <f>_xlfn.XLOOKUP(A3717,Students[Full Name],Students[Start Date],"")</f>
        <v/>
      </c>
      <c r="L3717" s="18">
        <f t="shared" ca="1" si="245"/>
        <v>-1</v>
      </c>
      <c r="M3717" s="18" cm="1">
        <f t="array" aca="1" ref="M3717" ca="1">SUMPRODUCT(Inactives[Days Inactive]*(Inactives[Student]=A3717))/365</f>
        <v>0</v>
      </c>
      <c r="N3717" s="18" t="str" cm="1">
        <f t="array" ref="N3717">IF(LEN($A3717)&gt;0,SUMPRODUCT(($A3717=merged_names)*(_xlfn.TEXTAFTER(N$2, "At ")=merged_belt_colours)*merged_months_at_rank),"")</f>
        <v/>
      </c>
      <c r="O3717" s="18" t="str" cm="1">
        <f t="array" ref="O3717">IF(LEN($A3717)&gt;0,SUMPRODUCT(($A3717=merged_names)*(_xlfn.TEXTAFTER(O$2, "At ")=merged_belt_colours)*merged_months_at_rank),"")</f>
        <v/>
      </c>
      <c r="P3717" s="18" t="str" cm="1">
        <f t="array" ref="P3717">IF(LEN($A3717)&gt;0,SUMPRODUCT(($A3717=merged_names)*(_xlfn.TEXTAFTER(P$2, "At ")=merged_belt_colours)*merged_months_at_rank),"")</f>
        <v/>
      </c>
      <c r="Q3717" s="18" t="str" cm="1">
        <f t="array" ref="Q3717">IF(LEN($A3717)&gt;0,SUMPRODUCT(($A3717=merged_names)*(_xlfn.TEXTAFTER(Q$2, "At ")=merged_belt_colours)*merged_months_at_rank),"")</f>
        <v/>
      </c>
      <c r="R3717" s="18" t="str" cm="1">
        <f t="array" ref="R3717">IF(LEN($A3717)&gt;0,SUMPRODUCT(($A3717=merged_names)*(_xlfn.TEXTAFTER(R$2, "At ")=merged_belt_colours)*merged_months_at_rank),"")</f>
        <v/>
      </c>
    </row>
    <row r="3718" spans="1:18" x14ac:dyDescent="0.25">
      <c r="A3718"/>
      <c r="B3718" s="15" t="str" cm="1">
        <f t="array" ref="B3718">IFERROR(IF(LEN(A3718)&gt;0, IF(SUMPRODUCT((Inactives[Key]=J3718)*(Inactives[Currently Inactive]))=1,"Inactive","Active"),""),"Active")</f>
        <v/>
      </c>
      <c r="C3718" s="16" t="str" cm="1">
        <f t="array" aca="1" ref="C3718" ca="1">IFERROR(_xlfn._xlws.FILTER(Inactives[Inactive On],(Inactives[Key]=J3718)*(Inactives[Currently Inactive]),""),"")</f>
        <v/>
      </c>
      <c r="D3718" s="16" t="str" cm="1">
        <f t="array" aca="1" ref="D3718" ca="1">IFERROR(INDEX(_xlfn.TEXTSPLIT(E3718," "),1),"")</f>
        <v/>
      </c>
      <c r="E3718" s="15" t="str" cm="1">
        <f t="array" aca="1" ref="E3718" ca="1">IFERROR(_xlfn._xlws.FILTER(merged_ranks,(merged_end_dates=DATE(9999,12,31))*(merged_names=A3718)),"")</f>
        <v/>
      </c>
      <c r="F3718" s="17" t="str">
        <f ca="1">_xlfn.XLOOKUP(J3718,Promotions[Promo Key],Promotions[Promo Date],"")</f>
        <v/>
      </c>
      <c r="G3718" s="18" t="str">
        <f t="shared" ca="1" si="243"/>
        <v/>
      </c>
      <c r="H3718" s="18" t="str">
        <f t="shared" ca="1" si="242"/>
        <v/>
      </c>
      <c r="I3718" s="17" t="str">
        <f>_xlfn.XLOOKUP(A3718,Students[Full Name],Students[Starting Rank],"")</f>
        <v/>
      </c>
      <c r="J3718" s="15" t="str">
        <f t="shared" ca="1" si="244"/>
        <v xml:space="preserve">: </v>
      </c>
      <c r="K3718" s="16" t="str">
        <f>_xlfn.XLOOKUP(A3718,Students[Full Name],Students[Start Date],"")</f>
        <v/>
      </c>
      <c r="L3718" s="18">
        <f t="shared" ca="1" si="245"/>
        <v>-1</v>
      </c>
      <c r="M3718" s="18" cm="1">
        <f t="array" aca="1" ref="M3718" ca="1">SUMPRODUCT(Inactives[Days Inactive]*(Inactives[Student]=A3718))/365</f>
        <v>0</v>
      </c>
      <c r="N3718" s="18" t="str" cm="1">
        <f t="array" ref="N3718">IF(LEN($A3718)&gt;0,SUMPRODUCT(($A3718=merged_names)*(_xlfn.TEXTAFTER(N$2, "At ")=merged_belt_colours)*merged_months_at_rank),"")</f>
        <v/>
      </c>
      <c r="O3718" s="18" t="str" cm="1">
        <f t="array" ref="O3718">IF(LEN($A3718)&gt;0,SUMPRODUCT(($A3718=merged_names)*(_xlfn.TEXTAFTER(O$2, "At ")=merged_belt_colours)*merged_months_at_rank),"")</f>
        <v/>
      </c>
      <c r="P3718" s="18" t="str" cm="1">
        <f t="array" ref="P3718">IF(LEN($A3718)&gt;0,SUMPRODUCT(($A3718=merged_names)*(_xlfn.TEXTAFTER(P$2, "At ")=merged_belt_colours)*merged_months_at_rank),"")</f>
        <v/>
      </c>
      <c r="Q3718" s="18" t="str" cm="1">
        <f t="array" ref="Q3718">IF(LEN($A3718)&gt;0,SUMPRODUCT(($A3718=merged_names)*(_xlfn.TEXTAFTER(Q$2, "At ")=merged_belt_colours)*merged_months_at_rank),"")</f>
        <v/>
      </c>
      <c r="R3718" s="18" t="str" cm="1">
        <f t="array" ref="R3718">IF(LEN($A3718)&gt;0,SUMPRODUCT(($A3718=merged_names)*(_xlfn.TEXTAFTER(R$2, "At ")=merged_belt_colours)*merged_months_at_rank),"")</f>
        <v/>
      </c>
    </row>
    <row r="3719" spans="1:18" x14ac:dyDescent="0.25">
      <c r="A3719"/>
      <c r="B3719" s="15" t="str" cm="1">
        <f t="array" ref="B3719">IFERROR(IF(LEN(A3719)&gt;0, IF(SUMPRODUCT((Inactives[Key]=J3719)*(Inactives[Currently Inactive]))=1,"Inactive","Active"),""),"Active")</f>
        <v/>
      </c>
      <c r="C3719" s="16" t="str" cm="1">
        <f t="array" aca="1" ref="C3719" ca="1">IFERROR(_xlfn._xlws.FILTER(Inactives[Inactive On],(Inactives[Key]=J3719)*(Inactives[Currently Inactive]),""),"")</f>
        <v/>
      </c>
      <c r="D3719" s="16" t="str" cm="1">
        <f t="array" aca="1" ref="D3719" ca="1">IFERROR(INDEX(_xlfn.TEXTSPLIT(E3719," "),1),"")</f>
        <v/>
      </c>
      <c r="E3719" s="15" t="str" cm="1">
        <f t="array" aca="1" ref="E3719" ca="1">IFERROR(_xlfn._xlws.FILTER(merged_ranks,(merged_end_dates=DATE(9999,12,31))*(merged_names=A3719)),"")</f>
        <v/>
      </c>
      <c r="F3719" s="17" t="str">
        <f ca="1">_xlfn.XLOOKUP(J3719,Promotions[Promo Key],Promotions[Promo Date],"")</f>
        <v/>
      </c>
      <c r="G3719" s="18" t="str">
        <f t="shared" ca="1" si="243"/>
        <v/>
      </c>
      <c r="H3719" s="18" t="str">
        <f t="shared" ca="1" si="242"/>
        <v/>
      </c>
      <c r="I3719" s="17" t="str">
        <f>_xlfn.XLOOKUP(A3719,Students[Full Name],Students[Starting Rank],"")</f>
        <v/>
      </c>
      <c r="J3719" s="15" t="str">
        <f t="shared" ca="1" si="244"/>
        <v xml:space="preserve">: </v>
      </c>
      <c r="K3719" s="16" t="str">
        <f>_xlfn.XLOOKUP(A3719,Students[Full Name],Students[Start Date],"")</f>
        <v/>
      </c>
      <c r="L3719" s="18">
        <f t="shared" ca="1" si="245"/>
        <v>-1</v>
      </c>
      <c r="M3719" s="18" cm="1">
        <f t="array" aca="1" ref="M3719" ca="1">SUMPRODUCT(Inactives[Days Inactive]*(Inactives[Student]=A3719))/365</f>
        <v>0</v>
      </c>
      <c r="N3719" s="18" t="str" cm="1">
        <f t="array" ref="N3719">IF(LEN($A3719)&gt;0,SUMPRODUCT(($A3719=merged_names)*(_xlfn.TEXTAFTER(N$2, "At ")=merged_belt_colours)*merged_months_at_rank),"")</f>
        <v/>
      </c>
      <c r="O3719" s="18" t="str" cm="1">
        <f t="array" ref="O3719">IF(LEN($A3719)&gt;0,SUMPRODUCT(($A3719=merged_names)*(_xlfn.TEXTAFTER(O$2, "At ")=merged_belt_colours)*merged_months_at_rank),"")</f>
        <v/>
      </c>
      <c r="P3719" s="18" t="str" cm="1">
        <f t="array" ref="P3719">IF(LEN($A3719)&gt;0,SUMPRODUCT(($A3719=merged_names)*(_xlfn.TEXTAFTER(P$2, "At ")=merged_belt_colours)*merged_months_at_rank),"")</f>
        <v/>
      </c>
      <c r="Q3719" s="18" t="str" cm="1">
        <f t="array" ref="Q3719">IF(LEN($A3719)&gt;0,SUMPRODUCT(($A3719=merged_names)*(_xlfn.TEXTAFTER(Q$2, "At ")=merged_belt_colours)*merged_months_at_rank),"")</f>
        <v/>
      </c>
      <c r="R3719" s="18" t="str" cm="1">
        <f t="array" ref="R3719">IF(LEN($A3719)&gt;0,SUMPRODUCT(($A3719=merged_names)*(_xlfn.TEXTAFTER(R$2, "At ")=merged_belt_colours)*merged_months_at_rank),"")</f>
        <v/>
      </c>
    </row>
    <row r="3720" spans="1:18" x14ac:dyDescent="0.25">
      <c r="A3720"/>
      <c r="B3720" s="15" t="str" cm="1">
        <f t="array" ref="B3720">IFERROR(IF(LEN(A3720)&gt;0, IF(SUMPRODUCT((Inactives[Key]=J3720)*(Inactives[Currently Inactive]))=1,"Inactive","Active"),""),"Active")</f>
        <v/>
      </c>
      <c r="C3720" s="16" t="str" cm="1">
        <f t="array" aca="1" ref="C3720" ca="1">IFERROR(_xlfn._xlws.FILTER(Inactives[Inactive On],(Inactives[Key]=J3720)*(Inactives[Currently Inactive]),""),"")</f>
        <v/>
      </c>
      <c r="D3720" s="16" t="str" cm="1">
        <f t="array" aca="1" ref="D3720" ca="1">IFERROR(INDEX(_xlfn.TEXTSPLIT(E3720," "),1),"")</f>
        <v/>
      </c>
      <c r="E3720" s="15" t="str" cm="1">
        <f t="array" aca="1" ref="E3720" ca="1">IFERROR(_xlfn._xlws.FILTER(merged_ranks,(merged_end_dates=DATE(9999,12,31))*(merged_names=A3720)),"")</f>
        <v/>
      </c>
      <c r="F3720" s="17" t="str">
        <f ca="1">_xlfn.XLOOKUP(J3720,Promotions[Promo Key],Promotions[Promo Date],"")</f>
        <v/>
      </c>
      <c r="G3720" s="18" t="str">
        <f t="shared" ca="1" si="243"/>
        <v/>
      </c>
      <c r="H3720" s="18" t="str">
        <f t="shared" ca="1" si="242"/>
        <v/>
      </c>
      <c r="I3720" s="17" t="str">
        <f>_xlfn.XLOOKUP(A3720,Students[Full Name],Students[Starting Rank],"")</f>
        <v/>
      </c>
      <c r="J3720" s="15" t="str">
        <f t="shared" ca="1" si="244"/>
        <v xml:space="preserve">: </v>
      </c>
      <c r="K3720" s="16" t="str">
        <f>_xlfn.XLOOKUP(A3720,Students[Full Name],Students[Start Date],"")</f>
        <v/>
      </c>
      <c r="L3720" s="18">
        <f t="shared" ca="1" si="245"/>
        <v>-1</v>
      </c>
      <c r="M3720" s="18" cm="1">
        <f t="array" aca="1" ref="M3720" ca="1">SUMPRODUCT(Inactives[Days Inactive]*(Inactives[Student]=A3720))/365</f>
        <v>0</v>
      </c>
      <c r="N3720" s="18" t="str" cm="1">
        <f t="array" ref="N3720">IF(LEN($A3720)&gt;0,SUMPRODUCT(($A3720=merged_names)*(_xlfn.TEXTAFTER(N$2, "At ")=merged_belt_colours)*merged_months_at_rank),"")</f>
        <v/>
      </c>
      <c r="O3720" s="18" t="str" cm="1">
        <f t="array" ref="O3720">IF(LEN($A3720)&gt;0,SUMPRODUCT(($A3720=merged_names)*(_xlfn.TEXTAFTER(O$2, "At ")=merged_belt_colours)*merged_months_at_rank),"")</f>
        <v/>
      </c>
      <c r="P3720" s="18" t="str" cm="1">
        <f t="array" ref="P3720">IF(LEN($A3720)&gt;0,SUMPRODUCT(($A3720=merged_names)*(_xlfn.TEXTAFTER(P$2, "At ")=merged_belt_colours)*merged_months_at_rank),"")</f>
        <v/>
      </c>
      <c r="Q3720" s="18" t="str" cm="1">
        <f t="array" ref="Q3720">IF(LEN($A3720)&gt;0,SUMPRODUCT(($A3720=merged_names)*(_xlfn.TEXTAFTER(Q$2, "At ")=merged_belt_colours)*merged_months_at_rank),"")</f>
        <v/>
      </c>
      <c r="R3720" s="18" t="str" cm="1">
        <f t="array" ref="R3720">IF(LEN($A3720)&gt;0,SUMPRODUCT(($A3720=merged_names)*(_xlfn.TEXTAFTER(R$2, "At ")=merged_belt_colours)*merged_months_at_rank),"")</f>
        <v/>
      </c>
    </row>
    <row r="3721" spans="1:18" x14ac:dyDescent="0.25">
      <c r="A3721"/>
      <c r="B3721" s="15" t="str" cm="1">
        <f t="array" ref="B3721">IFERROR(IF(LEN(A3721)&gt;0, IF(SUMPRODUCT((Inactives[Key]=J3721)*(Inactives[Currently Inactive]))=1,"Inactive","Active"),""),"Active")</f>
        <v/>
      </c>
      <c r="C3721" s="16" t="str" cm="1">
        <f t="array" aca="1" ref="C3721" ca="1">IFERROR(_xlfn._xlws.FILTER(Inactives[Inactive On],(Inactives[Key]=J3721)*(Inactives[Currently Inactive]),""),"")</f>
        <v/>
      </c>
      <c r="D3721" s="16" t="str" cm="1">
        <f t="array" aca="1" ref="D3721" ca="1">IFERROR(INDEX(_xlfn.TEXTSPLIT(E3721," "),1),"")</f>
        <v/>
      </c>
      <c r="E3721" s="15" t="str" cm="1">
        <f t="array" aca="1" ref="E3721" ca="1">IFERROR(_xlfn._xlws.FILTER(merged_ranks,(merged_end_dates=DATE(9999,12,31))*(merged_names=A3721)),"")</f>
        <v/>
      </c>
      <c r="F3721" s="17" t="str">
        <f ca="1">_xlfn.XLOOKUP(J3721,Promotions[Promo Key],Promotions[Promo Date],"")</f>
        <v/>
      </c>
      <c r="G3721" s="18" t="str">
        <f t="shared" ca="1" si="243"/>
        <v/>
      </c>
      <c r="H3721" s="18" t="str">
        <f t="shared" ca="1" si="242"/>
        <v/>
      </c>
      <c r="I3721" s="17" t="str">
        <f>_xlfn.XLOOKUP(A3721,Students[Full Name],Students[Starting Rank],"")</f>
        <v/>
      </c>
      <c r="J3721" s="15" t="str">
        <f t="shared" ca="1" si="244"/>
        <v xml:space="preserve">: </v>
      </c>
      <c r="K3721" s="16" t="str">
        <f>_xlfn.XLOOKUP(A3721,Students[Full Name],Students[Start Date],"")</f>
        <v/>
      </c>
      <c r="L3721" s="18">
        <f t="shared" ca="1" si="245"/>
        <v>-1</v>
      </c>
      <c r="M3721" s="18" cm="1">
        <f t="array" aca="1" ref="M3721" ca="1">SUMPRODUCT(Inactives[Days Inactive]*(Inactives[Student]=A3721))/365</f>
        <v>0</v>
      </c>
      <c r="N3721" s="18" t="str" cm="1">
        <f t="array" ref="N3721">IF(LEN($A3721)&gt;0,SUMPRODUCT(($A3721=merged_names)*(_xlfn.TEXTAFTER(N$2, "At ")=merged_belt_colours)*merged_months_at_rank),"")</f>
        <v/>
      </c>
      <c r="O3721" s="18" t="str" cm="1">
        <f t="array" ref="O3721">IF(LEN($A3721)&gt;0,SUMPRODUCT(($A3721=merged_names)*(_xlfn.TEXTAFTER(O$2, "At ")=merged_belt_colours)*merged_months_at_rank),"")</f>
        <v/>
      </c>
      <c r="P3721" s="18" t="str" cm="1">
        <f t="array" ref="P3721">IF(LEN($A3721)&gt;0,SUMPRODUCT(($A3721=merged_names)*(_xlfn.TEXTAFTER(P$2, "At ")=merged_belt_colours)*merged_months_at_rank),"")</f>
        <v/>
      </c>
      <c r="Q3721" s="18" t="str" cm="1">
        <f t="array" ref="Q3721">IF(LEN($A3721)&gt;0,SUMPRODUCT(($A3721=merged_names)*(_xlfn.TEXTAFTER(Q$2, "At ")=merged_belt_colours)*merged_months_at_rank),"")</f>
        <v/>
      </c>
      <c r="R3721" s="18" t="str" cm="1">
        <f t="array" ref="R3721">IF(LEN($A3721)&gt;0,SUMPRODUCT(($A3721=merged_names)*(_xlfn.TEXTAFTER(R$2, "At ")=merged_belt_colours)*merged_months_at_rank),"")</f>
        <v/>
      </c>
    </row>
    <row r="3722" spans="1:18" x14ac:dyDescent="0.25">
      <c r="A3722"/>
      <c r="B3722" s="15" t="str" cm="1">
        <f t="array" ref="B3722">IFERROR(IF(LEN(A3722)&gt;0, IF(SUMPRODUCT((Inactives[Key]=J3722)*(Inactives[Currently Inactive]))=1,"Inactive","Active"),""),"Active")</f>
        <v/>
      </c>
      <c r="C3722" s="16" t="str" cm="1">
        <f t="array" aca="1" ref="C3722" ca="1">IFERROR(_xlfn._xlws.FILTER(Inactives[Inactive On],(Inactives[Key]=J3722)*(Inactives[Currently Inactive]),""),"")</f>
        <v/>
      </c>
      <c r="D3722" s="16" t="str" cm="1">
        <f t="array" aca="1" ref="D3722" ca="1">IFERROR(INDEX(_xlfn.TEXTSPLIT(E3722," "),1),"")</f>
        <v/>
      </c>
      <c r="E3722" s="15" t="str" cm="1">
        <f t="array" aca="1" ref="E3722" ca="1">IFERROR(_xlfn._xlws.FILTER(merged_ranks,(merged_end_dates=DATE(9999,12,31))*(merged_names=A3722)),"")</f>
        <v/>
      </c>
      <c r="F3722" s="17" t="str">
        <f ca="1">_xlfn.XLOOKUP(J3722,Promotions[Promo Key],Promotions[Promo Date],"")</f>
        <v/>
      </c>
      <c r="G3722" s="18" t="str">
        <f t="shared" ca="1" si="243"/>
        <v/>
      </c>
      <c r="H3722" s="18" t="str">
        <f t="shared" ca="1" si="242"/>
        <v/>
      </c>
      <c r="I3722" s="17" t="str">
        <f>_xlfn.XLOOKUP(A3722,Students[Full Name],Students[Starting Rank],"")</f>
        <v/>
      </c>
      <c r="J3722" s="15" t="str">
        <f t="shared" ca="1" si="244"/>
        <v xml:space="preserve">: </v>
      </c>
      <c r="K3722" s="16" t="str">
        <f>_xlfn.XLOOKUP(A3722,Students[Full Name],Students[Start Date],"")</f>
        <v/>
      </c>
      <c r="L3722" s="18">
        <f t="shared" ca="1" si="245"/>
        <v>-1</v>
      </c>
      <c r="M3722" s="18" cm="1">
        <f t="array" aca="1" ref="M3722" ca="1">SUMPRODUCT(Inactives[Days Inactive]*(Inactives[Student]=A3722))/365</f>
        <v>0</v>
      </c>
      <c r="N3722" s="18" t="str" cm="1">
        <f t="array" ref="N3722">IF(LEN($A3722)&gt;0,SUMPRODUCT(($A3722=merged_names)*(_xlfn.TEXTAFTER(N$2, "At ")=merged_belt_colours)*merged_months_at_rank),"")</f>
        <v/>
      </c>
      <c r="O3722" s="18" t="str" cm="1">
        <f t="array" ref="O3722">IF(LEN($A3722)&gt;0,SUMPRODUCT(($A3722=merged_names)*(_xlfn.TEXTAFTER(O$2, "At ")=merged_belt_colours)*merged_months_at_rank),"")</f>
        <v/>
      </c>
      <c r="P3722" s="18" t="str" cm="1">
        <f t="array" ref="P3722">IF(LEN($A3722)&gt;0,SUMPRODUCT(($A3722=merged_names)*(_xlfn.TEXTAFTER(P$2, "At ")=merged_belt_colours)*merged_months_at_rank),"")</f>
        <v/>
      </c>
      <c r="Q3722" s="18" t="str" cm="1">
        <f t="array" ref="Q3722">IF(LEN($A3722)&gt;0,SUMPRODUCT(($A3722=merged_names)*(_xlfn.TEXTAFTER(Q$2, "At ")=merged_belt_colours)*merged_months_at_rank),"")</f>
        <v/>
      </c>
      <c r="R3722" s="18" t="str" cm="1">
        <f t="array" ref="R3722">IF(LEN($A3722)&gt;0,SUMPRODUCT(($A3722=merged_names)*(_xlfn.TEXTAFTER(R$2, "At ")=merged_belt_colours)*merged_months_at_rank),"")</f>
        <v/>
      </c>
    </row>
    <row r="3723" spans="1:18" x14ac:dyDescent="0.25">
      <c r="A3723"/>
      <c r="B3723" s="15" t="str" cm="1">
        <f t="array" ref="B3723">IFERROR(IF(LEN(A3723)&gt;0, IF(SUMPRODUCT((Inactives[Key]=J3723)*(Inactives[Currently Inactive]))=1,"Inactive","Active"),""),"Active")</f>
        <v/>
      </c>
      <c r="C3723" s="16" t="str" cm="1">
        <f t="array" aca="1" ref="C3723" ca="1">IFERROR(_xlfn._xlws.FILTER(Inactives[Inactive On],(Inactives[Key]=J3723)*(Inactives[Currently Inactive]),""),"")</f>
        <v/>
      </c>
      <c r="D3723" s="16" t="str" cm="1">
        <f t="array" aca="1" ref="D3723" ca="1">IFERROR(INDEX(_xlfn.TEXTSPLIT(E3723," "),1),"")</f>
        <v/>
      </c>
      <c r="E3723" s="15" t="str" cm="1">
        <f t="array" aca="1" ref="E3723" ca="1">IFERROR(_xlfn._xlws.FILTER(merged_ranks,(merged_end_dates=DATE(9999,12,31))*(merged_names=A3723)),"")</f>
        <v/>
      </c>
      <c r="F3723" s="17" t="str">
        <f ca="1">_xlfn.XLOOKUP(J3723,Promotions[Promo Key],Promotions[Promo Date],"")</f>
        <v/>
      </c>
      <c r="G3723" s="18" t="str">
        <f t="shared" ca="1" si="243"/>
        <v/>
      </c>
      <c r="H3723" s="18" t="str">
        <f t="shared" ca="1" si="242"/>
        <v/>
      </c>
      <c r="I3723" s="17" t="str">
        <f>_xlfn.XLOOKUP(A3723,Students[Full Name],Students[Starting Rank],"")</f>
        <v/>
      </c>
      <c r="J3723" s="15" t="str">
        <f t="shared" ca="1" si="244"/>
        <v xml:space="preserve">: </v>
      </c>
      <c r="K3723" s="16" t="str">
        <f>_xlfn.XLOOKUP(A3723,Students[Full Name],Students[Start Date],"")</f>
        <v/>
      </c>
      <c r="L3723" s="18">
        <f t="shared" ca="1" si="245"/>
        <v>-1</v>
      </c>
      <c r="M3723" s="18" cm="1">
        <f t="array" aca="1" ref="M3723" ca="1">SUMPRODUCT(Inactives[Days Inactive]*(Inactives[Student]=A3723))/365</f>
        <v>0</v>
      </c>
      <c r="N3723" s="18" t="str" cm="1">
        <f t="array" ref="N3723">IF(LEN($A3723)&gt;0,SUMPRODUCT(($A3723=merged_names)*(_xlfn.TEXTAFTER(N$2, "At ")=merged_belt_colours)*merged_months_at_rank),"")</f>
        <v/>
      </c>
      <c r="O3723" s="18" t="str" cm="1">
        <f t="array" ref="O3723">IF(LEN($A3723)&gt;0,SUMPRODUCT(($A3723=merged_names)*(_xlfn.TEXTAFTER(O$2, "At ")=merged_belt_colours)*merged_months_at_rank),"")</f>
        <v/>
      </c>
      <c r="P3723" s="18" t="str" cm="1">
        <f t="array" ref="P3723">IF(LEN($A3723)&gt;0,SUMPRODUCT(($A3723=merged_names)*(_xlfn.TEXTAFTER(P$2, "At ")=merged_belt_colours)*merged_months_at_rank),"")</f>
        <v/>
      </c>
      <c r="Q3723" s="18" t="str" cm="1">
        <f t="array" ref="Q3723">IF(LEN($A3723)&gt;0,SUMPRODUCT(($A3723=merged_names)*(_xlfn.TEXTAFTER(Q$2, "At ")=merged_belt_colours)*merged_months_at_rank),"")</f>
        <v/>
      </c>
      <c r="R3723" s="18" t="str" cm="1">
        <f t="array" ref="R3723">IF(LEN($A3723)&gt;0,SUMPRODUCT(($A3723=merged_names)*(_xlfn.TEXTAFTER(R$2, "At ")=merged_belt_colours)*merged_months_at_rank),"")</f>
        <v/>
      </c>
    </row>
    <row r="3724" spans="1:18" x14ac:dyDescent="0.25">
      <c r="A3724"/>
      <c r="B3724" s="15" t="str" cm="1">
        <f t="array" ref="B3724">IFERROR(IF(LEN(A3724)&gt;0, IF(SUMPRODUCT((Inactives[Key]=J3724)*(Inactives[Currently Inactive]))=1,"Inactive","Active"),""),"Active")</f>
        <v/>
      </c>
      <c r="C3724" s="16" t="str" cm="1">
        <f t="array" aca="1" ref="C3724" ca="1">IFERROR(_xlfn._xlws.FILTER(Inactives[Inactive On],(Inactives[Key]=J3724)*(Inactives[Currently Inactive]),""),"")</f>
        <v/>
      </c>
      <c r="D3724" s="16" t="str" cm="1">
        <f t="array" aca="1" ref="D3724" ca="1">IFERROR(INDEX(_xlfn.TEXTSPLIT(E3724," "),1),"")</f>
        <v/>
      </c>
      <c r="E3724" s="15" t="str" cm="1">
        <f t="array" aca="1" ref="E3724" ca="1">IFERROR(_xlfn._xlws.FILTER(merged_ranks,(merged_end_dates=DATE(9999,12,31))*(merged_names=A3724)),"")</f>
        <v/>
      </c>
      <c r="F3724" s="17" t="str">
        <f ca="1">_xlfn.XLOOKUP(J3724,Promotions[Promo Key],Promotions[Promo Date],"")</f>
        <v/>
      </c>
      <c r="G3724" s="18" t="str">
        <f t="shared" ca="1" si="243"/>
        <v/>
      </c>
      <c r="H3724" s="18" t="str">
        <f t="shared" ca="1" si="242"/>
        <v/>
      </c>
      <c r="I3724" s="17" t="str">
        <f>_xlfn.XLOOKUP(A3724,Students[Full Name],Students[Starting Rank],"")</f>
        <v/>
      </c>
      <c r="J3724" s="15" t="str">
        <f t="shared" ca="1" si="244"/>
        <v xml:space="preserve">: </v>
      </c>
      <c r="K3724" s="16" t="str">
        <f>_xlfn.XLOOKUP(A3724,Students[Full Name],Students[Start Date],"")</f>
        <v/>
      </c>
      <c r="L3724" s="18">
        <f t="shared" ca="1" si="245"/>
        <v>-1</v>
      </c>
      <c r="M3724" s="18" cm="1">
        <f t="array" aca="1" ref="M3724" ca="1">SUMPRODUCT(Inactives[Days Inactive]*(Inactives[Student]=A3724))/365</f>
        <v>0</v>
      </c>
      <c r="N3724" s="18" t="str" cm="1">
        <f t="array" ref="N3724">IF(LEN($A3724)&gt;0,SUMPRODUCT(($A3724=merged_names)*(_xlfn.TEXTAFTER(N$2, "At ")=merged_belt_colours)*merged_months_at_rank),"")</f>
        <v/>
      </c>
      <c r="O3724" s="18" t="str" cm="1">
        <f t="array" ref="O3724">IF(LEN($A3724)&gt;0,SUMPRODUCT(($A3724=merged_names)*(_xlfn.TEXTAFTER(O$2, "At ")=merged_belt_colours)*merged_months_at_rank),"")</f>
        <v/>
      </c>
      <c r="P3724" s="18" t="str" cm="1">
        <f t="array" ref="P3724">IF(LEN($A3724)&gt;0,SUMPRODUCT(($A3724=merged_names)*(_xlfn.TEXTAFTER(P$2, "At ")=merged_belt_colours)*merged_months_at_rank),"")</f>
        <v/>
      </c>
      <c r="Q3724" s="18" t="str" cm="1">
        <f t="array" ref="Q3724">IF(LEN($A3724)&gt;0,SUMPRODUCT(($A3724=merged_names)*(_xlfn.TEXTAFTER(Q$2, "At ")=merged_belt_colours)*merged_months_at_rank),"")</f>
        <v/>
      </c>
      <c r="R3724" s="18" t="str" cm="1">
        <f t="array" ref="R3724">IF(LEN($A3724)&gt;0,SUMPRODUCT(($A3724=merged_names)*(_xlfn.TEXTAFTER(R$2, "At ")=merged_belt_colours)*merged_months_at_rank),"")</f>
        <v/>
      </c>
    </row>
    <row r="3725" spans="1:18" x14ac:dyDescent="0.25">
      <c r="A3725"/>
      <c r="B3725" s="15" t="str" cm="1">
        <f t="array" ref="B3725">IFERROR(IF(LEN(A3725)&gt;0, IF(SUMPRODUCT((Inactives[Key]=J3725)*(Inactives[Currently Inactive]))=1,"Inactive","Active"),""),"Active")</f>
        <v/>
      </c>
      <c r="C3725" s="16" t="str" cm="1">
        <f t="array" aca="1" ref="C3725" ca="1">IFERROR(_xlfn._xlws.FILTER(Inactives[Inactive On],(Inactives[Key]=J3725)*(Inactives[Currently Inactive]),""),"")</f>
        <v/>
      </c>
      <c r="D3725" s="16" t="str" cm="1">
        <f t="array" aca="1" ref="D3725" ca="1">IFERROR(INDEX(_xlfn.TEXTSPLIT(E3725," "),1),"")</f>
        <v/>
      </c>
      <c r="E3725" s="15" t="str" cm="1">
        <f t="array" aca="1" ref="E3725" ca="1">IFERROR(_xlfn._xlws.FILTER(merged_ranks,(merged_end_dates=DATE(9999,12,31))*(merged_names=A3725)),"")</f>
        <v/>
      </c>
      <c r="F3725" s="17" t="str">
        <f ca="1">_xlfn.XLOOKUP(J3725,Promotions[Promo Key],Promotions[Promo Date],"")</f>
        <v/>
      </c>
      <c r="G3725" s="18" t="str">
        <f t="shared" ca="1" si="243"/>
        <v/>
      </c>
      <c r="H3725" s="18" t="str">
        <f t="shared" ca="1" si="242"/>
        <v/>
      </c>
      <c r="I3725" s="17" t="str">
        <f>_xlfn.XLOOKUP(A3725,Students[Full Name],Students[Starting Rank],"")</f>
        <v/>
      </c>
      <c r="J3725" s="15" t="str">
        <f t="shared" ca="1" si="244"/>
        <v xml:space="preserve">: </v>
      </c>
      <c r="K3725" s="16" t="str">
        <f>_xlfn.XLOOKUP(A3725,Students[Full Name],Students[Start Date],"")</f>
        <v/>
      </c>
      <c r="L3725" s="18">
        <f t="shared" ca="1" si="245"/>
        <v>-1</v>
      </c>
      <c r="M3725" s="18" cm="1">
        <f t="array" aca="1" ref="M3725" ca="1">SUMPRODUCT(Inactives[Days Inactive]*(Inactives[Student]=A3725))/365</f>
        <v>0</v>
      </c>
      <c r="N3725" s="18" t="str" cm="1">
        <f t="array" ref="N3725">IF(LEN($A3725)&gt;0,SUMPRODUCT(($A3725=merged_names)*(_xlfn.TEXTAFTER(N$2, "At ")=merged_belt_colours)*merged_months_at_rank),"")</f>
        <v/>
      </c>
      <c r="O3725" s="18" t="str" cm="1">
        <f t="array" ref="O3725">IF(LEN($A3725)&gt;0,SUMPRODUCT(($A3725=merged_names)*(_xlfn.TEXTAFTER(O$2, "At ")=merged_belt_colours)*merged_months_at_rank),"")</f>
        <v/>
      </c>
      <c r="P3725" s="18" t="str" cm="1">
        <f t="array" ref="P3725">IF(LEN($A3725)&gt;0,SUMPRODUCT(($A3725=merged_names)*(_xlfn.TEXTAFTER(P$2, "At ")=merged_belt_colours)*merged_months_at_rank),"")</f>
        <v/>
      </c>
      <c r="Q3725" s="18" t="str" cm="1">
        <f t="array" ref="Q3725">IF(LEN($A3725)&gt;0,SUMPRODUCT(($A3725=merged_names)*(_xlfn.TEXTAFTER(Q$2, "At ")=merged_belt_colours)*merged_months_at_rank),"")</f>
        <v/>
      </c>
      <c r="R3725" s="18" t="str" cm="1">
        <f t="array" ref="R3725">IF(LEN($A3725)&gt;0,SUMPRODUCT(($A3725=merged_names)*(_xlfn.TEXTAFTER(R$2, "At ")=merged_belt_colours)*merged_months_at_rank),"")</f>
        <v/>
      </c>
    </row>
    <row r="3726" spans="1:18" x14ac:dyDescent="0.25">
      <c r="A3726"/>
      <c r="B3726" s="15" t="str" cm="1">
        <f t="array" ref="B3726">IFERROR(IF(LEN(A3726)&gt;0, IF(SUMPRODUCT((Inactives[Key]=J3726)*(Inactives[Currently Inactive]))=1,"Inactive","Active"),""),"Active")</f>
        <v/>
      </c>
      <c r="C3726" s="16" t="str" cm="1">
        <f t="array" aca="1" ref="C3726" ca="1">IFERROR(_xlfn._xlws.FILTER(Inactives[Inactive On],(Inactives[Key]=J3726)*(Inactives[Currently Inactive]),""),"")</f>
        <v/>
      </c>
      <c r="D3726" s="16" t="str" cm="1">
        <f t="array" aca="1" ref="D3726" ca="1">IFERROR(INDEX(_xlfn.TEXTSPLIT(E3726," "),1),"")</f>
        <v/>
      </c>
      <c r="E3726" s="15" t="str" cm="1">
        <f t="array" aca="1" ref="E3726" ca="1">IFERROR(_xlfn._xlws.FILTER(merged_ranks,(merged_end_dates=DATE(9999,12,31))*(merged_names=A3726)),"")</f>
        <v/>
      </c>
      <c r="F3726" s="17" t="str">
        <f ca="1">_xlfn.XLOOKUP(J3726,Promotions[Promo Key],Promotions[Promo Date],"")</f>
        <v/>
      </c>
      <c r="G3726" s="18" t="str">
        <f t="shared" ca="1" si="243"/>
        <v/>
      </c>
      <c r="H3726" s="18" t="str">
        <f t="shared" ca="1" si="242"/>
        <v/>
      </c>
      <c r="I3726" s="17" t="str">
        <f>_xlfn.XLOOKUP(A3726,Students[Full Name],Students[Starting Rank],"")</f>
        <v/>
      </c>
      <c r="J3726" s="15" t="str">
        <f t="shared" ca="1" si="244"/>
        <v xml:space="preserve">: </v>
      </c>
      <c r="K3726" s="16" t="str">
        <f>_xlfn.XLOOKUP(A3726,Students[Full Name],Students[Start Date],"")</f>
        <v/>
      </c>
      <c r="L3726" s="18">
        <f t="shared" ca="1" si="245"/>
        <v>-1</v>
      </c>
      <c r="M3726" s="18" cm="1">
        <f t="array" aca="1" ref="M3726" ca="1">SUMPRODUCT(Inactives[Days Inactive]*(Inactives[Student]=A3726))/365</f>
        <v>0</v>
      </c>
      <c r="N3726" s="18" t="str" cm="1">
        <f t="array" ref="N3726">IF(LEN($A3726)&gt;0,SUMPRODUCT(($A3726=merged_names)*(_xlfn.TEXTAFTER(N$2, "At ")=merged_belt_colours)*merged_months_at_rank),"")</f>
        <v/>
      </c>
      <c r="O3726" s="18" t="str" cm="1">
        <f t="array" ref="O3726">IF(LEN($A3726)&gt;0,SUMPRODUCT(($A3726=merged_names)*(_xlfn.TEXTAFTER(O$2, "At ")=merged_belt_colours)*merged_months_at_rank),"")</f>
        <v/>
      </c>
      <c r="P3726" s="18" t="str" cm="1">
        <f t="array" ref="P3726">IF(LEN($A3726)&gt;0,SUMPRODUCT(($A3726=merged_names)*(_xlfn.TEXTAFTER(P$2, "At ")=merged_belt_colours)*merged_months_at_rank),"")</f>
        <v/>
      </c>
      <c r="Q3726" s="18" t="str" cm="1">
        <f t="array" ref="Q3726">IF(LEN($A3726)&gt;0,SUMPRODUCT(($A3726=merged_names)*(_xlfn.TEXTAFTER(Q$2, "At ")=merged_belt_colours)*merged_months_at_rank),"")</f>
        <v/>
      </c>
      <c r="R3726" s="18" t="str" cm="1">
        <f t="array" ref="R3726">IF(LEN($A3726)&gt;0,SUMPRODUCT(($A3726=merged_names)*(_xlfn.TEXTAFTER(R$2, "At ")=merged_belt_colours)*merged_months_at_rank),"")</f>
        <v/>
      </c>
    </row>
    <row r="3727" spans="1:18" x14ac:dyDescent="0.25">
      <c r="A3727"/>
      <c r="B3727" s="15" t="str" cm="1">
        <f t="array" ref="B3727">IFERROR(IF(LEN(A3727)&gt;0, IF(SUMPRODUCT((Inactives[Key]=J3727)*(Inactives[Currently Inactive]))=1,"Inactive","Active"),""),"Active")</f>
        <v/>
      </c>
      <c r="C3727" s="16" t="str" cm="1">
        <f t="array" aca="1" ref="C3727" ca="1">IFERROR(_xlfn._xlws.FILTER(Inactives[Inactive On],(Inactives[Key]=J3727)*(Inactives[Currently Inactive]),""),"")</f>
        <v/>
      </c>
      <c r="D3727" s="16" t="str" cm="1">
        <f t="array" aca="1" ref="D3727" ca="1">IFERROR(INDEX(_xlfn.TEXTSPLIT(E3727," "),1),"")</f>
        <v/>
      </c>
      <c r="E3727" s="15" t="str" cm="1">
        <f t="array" aca="1" ref="E3727" ca="1">IFERROR(_xlfn._xlws.FILTER(merged_ranks,(merged_end_dates=DATE(9999,12,31))*(merged_names=A3727)),"")</f>
        <v/>
      </c>
      <c r="F3727" s="17" t="str">
        <f ca="1">_xlfn.XLOOKUP(J3727,Promotions[Promo Key],Promotions[Promo Date],"")</f>
        <v/>
      </c>
      <c r="G3727" s="18" t="str">
        <f t="shared" ca="1" si="243"/>
        <v/>
      </c>
      <c r="H3727" s="18" t="str">
        <f t="shared" ca="1" si="242"/>
        <v/>
      </c>
      <c r="I3727" s="17" t="str">
        <f>_xlfn.XLOOKUP(A3727,Students[Full Name],Students[Starting Rank],"")</f>
        <v/>
      </c>
      <c r="J3727" s="15" t="str">
        <f t="shared" ca="1" si="244"/>
        <v xml:space="preserve">: </v>
      </c>
      <c r="K3727" s="16" t="str">
        <f>_xlfn.XLOOKUP(A3727,Students[Full Name],Students[Start Date],"")</f>
        <v/>
      </c>
      <c r="L3727" s="18">
        <f t="shared" ca="1" si="245"/>
        <v>-1</v>
      </c>
      <c r="M3727" s="18" cm="1">
        <f t="array" aca="1" ref="M3727" ca="1">SUMPRODUCT(Inactives[Days Inactive]*(Inactives[Student]=A3727))/365</f>
        <v>0</v>
      </c>
      <c r="N3727" s="18" t="str" cm="1">
        <f t="array" ref="N3727">IF(LEN($A3727)&gt;0,SUMPRODUCT(($A3727=merged_names)*(_xlfn.TEXTAFTER(N$2, "At ")=merged_belt_colours)*merged_months_at_rank),"")</f>
        <v/>
      </c>
      <c r="O3727" s="18" t="str" cm="1">
        <f t="array" ref="O3727">IF(LEN($A3727)&gt;0,SUMPRODUCT(($A3727=merged_names)*(_xlfn.TEXTAFTER(O$2, "At ")=merged_belt_colours)*merged_months_at_rank),"")</f>
        <v/>
      </c>
      <c r="P3727" s="18" t="str" cm="1">
        <f t="array" ref="P3727">IF(LEN($A3727)&gt;0,SUMPRODUCT(($A3727=merged_names)*(_xlfn.TEXTAFTER(P$2, "At ")=merged_belt_colours)*merged_months_at_rank),"")</f>
        <v/>
      </c>
      <c r="Q3727" s="18" t="str" cm="1">
        <f t="array" ref="Q3727">IF(LEN($A3727)&gt;0,SUMPRODUCT(($A3727=merged_names)*(_xlfn.TEXTAFTER(Q$2, "At ")=merged_belt_colours)*merged_months_at_rank),"")</f>
        <v/>
      </c>
      <c r="R3727" s="18" t="str" cm="1">
        <f t="array" ref="R3727">IF(LEN($A3727)&gt;0,SUMPRODUCT(($A3727=merged_names)*(_xlfn.TEXTAFTER(R$2, "At ")=merged_belt_colours)*merged_months_at_rank),"")</f>
        <v/>
      </c>
    </row>
    <row r="3728" spans="1:18" x14ac:dyDescent="0.25">
      <c r="A3728"/>
      <c r="B3728" s="15" t="str" cm="1">
        <f t="array" ref="B3728">IFERROR(IF(LEN(A3728)&gt;0, IF(SUMPRODUCT((Inactives[Key]=J3728)*(Inactives[Currently Inactive]))=1,"Inactive","Active"),""),"Active")</f>
        <v/>
      </c>
      <c r="C3728" s="16" t="str" cm="1">
        <f t="array" aca="1" ref="C3728" ca="1">IFERROR(_xlfn._xlws.FILTER(Inactives[Inactive On],(Inactives[Key]=J3728)*(Inactives[Currently Inactive]),""),"")</f>
        <v/>
      </c>
      <c r="D3728" s="16" t="str" cm="1">
        <f t="array" aca="1" ref="D3728" ca="1">IFERROR(INDEX(_xlfn.TEXTSPLIT(E3728," "),1),"")</f>
        <v/>
      </c>
      <c r="E3728" s="15" t="str" cm="1">
        <f t="array" aca="1" ref="E3728" ca="1">IFERROR(_xlfn._xlws.FILTER(merged_ranks,(merged_end_dates=DATE(9999,12,31))*(merged_names=A3728)),"")</f>
        <v/>
      </c>
      <c r="F3728" s="17" t="str">
        <f ca="1">_xlfn.XLOOKUP(J3728,Promotions[Promo Key],Promotions[Promo Date],"")</f>
        <v/>
      </c>
      <c r="G3728" s="18" t="str">
        <f t="shared" ca="1" si="243"/>
        <v/>
      </c>
      <c r="H3728" s="18" t="str">
        <f t="shared" ca="1" si="242"/>
        <v/>
      </c>
      <c r="I3728" s="17" t="str">
        <f>_xlfn.XLOOKUP(A3728,Students[Full Name],Students[Starting Rank],"")</f>
        <v/>
      </c>
      <c r="J3728" s="15" t="str">
        <f t="shared" ca="1" si="244"/>
        <v xml:space="preserve">: </v>
      </c>
      <c r="K3728" s="16" t="str">
        <f>_xlfn.XLOOKUP(A3728,Students[Full Name],Students[Start Date],"")</f>
        <v/>
      </c>
      <c r="L3728" s="18">
        <f t="shared" ca="1" si="245"/>
        <v>-1</v>
      </c>
      <c r="M3728" s="18" cm="1">
        <f t="array" aca="1" ref="M3728" ca="1">SUMPRODUCT(Inactives[Days Inactive]*(Inactives[Student]=A3728))/365</f>
        <v>0</v>
      </c>
      <c r="N3728" s="18" t="str" cm="1">
        <f t="array" ref="N3728">IF(LEN($A3728)&gt;0,SUMPRODUCT(($A3728=merged_names)*(_xlfn.TEXTAFTER(N$2, "At ")=merged_belt_colours)*merged_months_at_rank),"")</f>
        <v/>
      </c>
      <c r="O3728" s="18" t="str" cm="1">
        <f t="array" ref="O3728">IF(LEN($A3728)&gt;0,SUMPRODUCT(($A3728=merged_names)*(_xlfn.TEXTAFTER(O$2, "At ")=merged_belt_colours)*merged_months_at_rank),"")</f>
        <v/>
      </c>
      <c r="P3728" s="18" t="str" cm="1">
        <f t="array" ref="P3728">IF(LEN($A3728)&gt;0,SUMPRODUCT(($A3728=merged_names)*(_xlfn.TEXTAFTER(P$2, "At ")=merged_belt_colours)*merged_months_at_rank),"")</f>
        <v/>
      </c>
      <c r="Q3728" s="18" t="str" cm="1">
        <f t="array" ref="Q3728">IF(LEN($A3728)&gt;0,SUMPRODUCT(($A3728=merged_names)*(_xlfn.TEXTAFTER(Q$2, "At ")=merged_belt_colours)*merged_months_at_rank),"")</f>
        <v/>
      </c>
      <c r="R3728" s="18" t="str" cm="1">
        <f t="array" ref="R3728">IF(LEN($A3728)&gt;0,SUMPRODUCT(($A3728=merged_names)*(_xlfn.TEXTAFTER(R$2, "At ")=merged_belt_colours)*merged_months_at_rank),"")</f>
        <v/>
      </c>
    </row>
    <row r="3729" spans="1:18" x14ac:dyDescent="0.25">
      <c r="A3729"/>
      <c r="B3729" s="15" t="str" cm="1">
        <f t="array" ref="B3729">IFERROR(IF(LEN(A3729)&gt;0, IF(SUMPRODUCT((Inactives[Key]=J3729)*(Inactives[Currently Inactive]))=1,"Inactive","Active"),""),"Active")</f>
        <v/>
      </c>
      <c r="C3729" s="16" t="str" cm="1">
        <f t="array" aca="1" ref="C3729" ca="1">IFERROR(_xlfn._xlws.FILTER(Inactives[Inactive On],(Inactives[Key]=J3729)*(Inactives[Currently Inactive]),""),"")</f>
        <v/>
      </c>
      <c r="D3729" s="16" t="str" cm="1">
        <f t="array" aca="1" ref="D3729" ca="1">IFERROR(INDEX(_xlfn.TEXTSPLIT(E3729," "),1),"")</f>
        <v/>
      </c>
      <c r="E3729" s="15" t="str" cm="1">
        <f t="array" aca="1" ref="E3729" ca="1">IFERROR(_xlfn._xlws.FILTER(merged_ranks,(merged_end_dates=DATE(9999,12,31))*(merged_names=A3729)),"")</f>
        <v/>
      </c>
      <c r="F3729" s="17" t="str">
        <f ca="1">_xlfn.XLOOKUP(J3729,Promotions[Promo Key],Promotions[Promo Date],"")</f>
        <v/>
      </c>
      <c r="G3729" s="18" t="str">
        <f t="shared" ca="1" si="243"/>
        <v/>
      </c>
      <c r="H3729" s="18" t="str">
        <f t="shared" ca="1" si="242"/>
        <v/>
      </c>
      <c r="I3729" s="17" t="str">
        <f>_xlfn.XLOOKUP(A3729,Students[Full Name],Students[Starting Rank],"")</f>
        <v/>
      </c>
      <c r="J3729" s="15" t="str">
        <f t="shared" ca="1" si="244"/>
        <v xml:space="preserve">: </v>
      </c>
      <c r="K3729" s="16" t="str">
        <f>_xlfn.XLOOKUP(A3729,Students[Full Name],Students[Start Date],"")</f>
        <v/>
      </c>
      <c r="L3729" s="18">
        <f t="shared" ca="1" si="245"/>
        <v>-1</v>
      </c>
      <c r="M3729" s="18" cm="1">
        <f t="array" aca="1" ref="M3729" ca="1">SUMPRODUCT(Inactives[Days Inactive]*(Inactives[Student]=A3729))/365</f>
        <v>0</v>
      </c>
      <c r="N3729" s="18" t="str" cm="1">
        <f t="array" ref="N3729">IF(LEN($A3729)&gt;0,SUMPRODUCT(($A3729=merged_names)*(_xlfn.TEXTAFTER(N$2, "At ")=merged_belt_colours)*merged_months_at_rank),"")</f>
        <v/>
      </c>
      <c r="O3729" s="18" t="str" cm="1">
        <f t="array" ref="O3729">IF(LEN($A3729)&gt;0,SUMPRODUCT(($A3729=merged_names)*(_xlfn.TEXTAFTER(O$2, "At ")=merged_belt_colours)*merged_months_at_rank),"")</f>
        <v/>
      </c>
      <c r="P3729" s="18" t="str" cm="1">
        <f t="array" ref="P3729">IF(LEN($A3729)&gt;0,SUMPRODUCT(($A3729=merged_names)*(_xlfn.TEXTAFTER(P$2, "At ")=merged_belt_colours)*merged_months_at_rank),"")</f>
        <v/>
      </c>
      <c r="Q3729" s="18" t="str" cm="1">
        <f t="array" ref="Q3729">IF(LEN($A3729)&gt;0,SUMPRODUCT(($A3729=merged_names)*(_xlfn.TEXTAFTER(Q$2, "At ")=merged_belt_colours)*merged_months_at_rank),"")</f>
        <v/>
      </c>
      <c r="R3729" s="18" t="str" cm="1">
        <f t="array" ref="R3729">IF(LEN($A3729)&gt;0,SUMPRODUCT(($A3729=merged_names)*(_xlfn.TEXTAFTER(R$2, "At ")=merged_belt_colours)*merged_months_at_rank),"")</f>
        <v/>
      </c>
    </row>
    <row r="3730" spans="1:18" x14ac:dyDescent="0.25">
      <c r="A3730"/>
      <c r="B3730" s="15" t="str" cm="1">
        <f t="array" ref="B3730">IFERROR(IF(LEN(A3730)&gt;0, IF(SUMPRODUCT((Inactives[Key]=J3730)*(Inactives[Currently Inactive]))=1,"Inactive","Active"),""),"Active")</f>
        <v/>
      </c>
      <c r="C3730" s="16" t="str" cm="1">
        <f t="array" aca="1" ref="C3730" ca="1">IFERROR(_xlfn._xlws.FILTER(Inactives[Inactive On],(Inactives[Key]=J3730)*(Inactives[Currently Inactive]),""),"")</f>
        <v/>
      </c>
      <c r="D3730" s="16" t="str" cm="1">
        <f t="array" aca="1" ref="D3730" ca="1">IFERROR(INDEX(_xlfn.TEXTSPLIT(E3730," "),1),"")</f>
        <v/>
      </c>
      <c r="E3730" s="15" t="str" cm="1">
        <f t="array" aca="1" ref="E3730" ca="1">IFERROR(_xlfn._xlws.FILTER(merged_ranks,(merged_end_dates=DATE(9999,12,31))*(merged_names=A3730)),"")</f>
        <v/>
      </c>
      <c r="F3730" s="17" t="str">
        <f ca="1">_xlfn.XLOOKUP(J3730,Promotions[Promo Key],Promotions[Promo Date],"")</f>
        <v/>
      </c>
      <c r="G3730" s="18" t="str">
        <f t="shared" ca="1" si="243"/>
        <v/>
      </c>
      <c r="H3730" s="18" t="str">
        <f t="shared" ca="1" si="242"/>
        <v/>
      </c>
      <c r="I3730" s="17" t="str">
        <f>_xlfn.XLOOKUP(A3730,Students[Full Name],Students[Starting Rank],"")</f>
        <v/>
      </c>
      <c r="J3730" s="15" t="str">
        <f t="shared" ca="1" si="244"/>
        <v xml:space="preserve">: </v>
      </c>
      <c r="K3730" s="16" t="str">
        <f>_xlfn.XLOOKUP(A3730,Students[Full Name],Students[Start Date],"")</f>
        <v/>
      </c>
      <c r="L3730" s="18">
        <f t="shared" ca="1" si="245"/>
        <v>-1</v>
      </c>
      <c r="M3730" s="18" cm="1">
        <f t="array" aca="1" ref="M3730" ca="1">SUMPRODUCT(Inactives[Days Inactive]*(Inactives[Student]=A3730))/365</f>
        <v>0</v>
      </c>
      <c r="N3730" s="18" t="str" cm="1">
        <f t="array" ref="N3730">IF(LEN($A3730)&gt;0,SUMPRODUCT(($A3730=merged_names)*(_xlfn.TEXTAFTER(N$2, "At ")=merged_belt_colours)*merged_months_at_rank),"")</f>
        <v/>
      </c>
      <c r="O3730" s="18" t="str" cm="1">
        <f t="array" ref="O3730">IF(LEN($A3730)&gt;0,SUMPRODUCT(($A3730=merged_names)*(_xlfn.TEXTAFTER(O$2, "At ")=merged_belt_colours)*merged_months_at_rank),"")</f>
        <v/>
      </c>
      <c r="P3730" s="18" t="str" cm="1">
        <f t="array" ref="P3730">IF(LEN($A3730)&gt;0,SUMPRODUCT(($A3730=merged_names)*(_xlfn.TEXTAFTER(P$2, "At ")=merged_belt_colours)*merged_months_at_rank),"")</f>
        <v/>
      </c>
      <c r="Q3730" s="18" t="str" cm="1">
        <f t="array" ref="Q3730">IF(LEN($A3730)&gt;0,SUMPRODUCT(($A3730=merged_names)*(_xlfn.TEXTAFTER(Q$2, "At ")=merged_belt_colours)*merged_months_at_rank),"")</f>
        <v/>
      </c>
      <c r="R3730" s="18" t="str" cm="1">
        <f t="array" ref="R3730">IF(LEN($A3730)&gt;0,SUMPRODUCT(($A3730=merged_names)*(_xlfn.TEXTAFTER(R$2, "At ")=merged_belt_colours)*merged_months_at_rank),"")</f>
        <v/>
      </c>
    </row>
    <row r="3731" spans="1:18" x14ac:dyDescent="0.25">
      <c r="A3731"/>
      <c r="B3731" s="15" t="str" cm="1">
        <f t="array" ref="B3731">IFERROR(IF(LEN(A3731)&gt;0, IF(SUMPRODUCT((Inactives[Key]=J3731)*(Inactives[Currently Inactive]))=1,"Inactive","Active"),""),"Active")</f>
        <v/>
      </c>
      <c r="C3731" s="16" t="str" cm="1">
        <f t="array" aca="1" ref="C3731" ca="1">IFERROR(_xlfn._xlws.FILTER(Inactives[Inactive On],(Inactives[Key]=J3731)*(Inactives[Currently Inactive]),""),"")</f>
        <v/>
      </c>
      <c r="D3731" s="16" t="str" cm="1">
        <f t="array" aca="1" ref="D3731" ca="1">IFERROR(INDEX(_xlfn.TEXTSPLIT(E3731," "),1),"")</f>
        <v/>
      </c>
      <c r="E3731" s="15" t="str" cm="1">
        <f t="array" aca="1" ref="E3731" ca="1">IFERROR(_xlfn._xlws.FILTER(merged_ranks,(merged_end_dates=DATE(9999,12,31))*(merged_names=A3731)),"")</f>
        <v/>
      </c>
      <c r="F3731" s="17" t="str">
        <f ca="1">_xlfn.XLOOKUP(J3731,Promotions[Promo Key],Promotions[Promo Date],"")</f>
        <v/>
      </c>
      <c r="G3731" s="18" t="str">
        <f t="shared" ca="1" si="243"/>
        <v/>
      </c>
      <c r="H3731" s="18" t="str">
        <f t="shared" ca="1" si="242"/>
        <v/>
      </c>
      <c r="I3731" s="17" t="str">
        <f>_xlfn.XLOOKUP(A3731,Students[Full Name],Students[Starting Rank],"")</f>
        <v/>
      </c>
      <c r="J3731" s="15" t="str">
        <f t="shared" ca="1" si="244"/>
        <v xml:space="preserve">: </v>
      </c>
      <c r="K3731" s="16" t="str">
        <f>_xlfn.XLOOKUP(A3731,Students[Full Name],Students[Start Date],"")</f>
        <v/>
      </c>
      <c r="L3731" s="18">
        <f t="shared" ca="1" si="245"/>
        <v>-1</v>
      </c>
      <c r="M3731" s="18" cm="1">
        <f t="array" aca="1" ref="M3731" ca="1">SUMPRODUCT(Inactives[Days Inactive]*(Inactives[Student]=A3731))/365</f>
        <v>0</v>
      </c>
      <c r="N3731" s="18" t="str" cm="1">
        <f t="array" ref="N3731">IF(LEN($A3731)&gt;0,SUMPRODUCT(($A3731=merged_names)*(_xlfn.TEXTAFTER(N$2, "At ")=merged_belt_colours)*merged_months_at_rank),"")</f>
        <v/>
      </c>
      <c r="O3731" s="18" t="str" cm="1">
        <f t="array" ref="O3731">IF(LEN($A3731)&gt;0,SUMPRODUCT(($A3731=merged_names)*(_xlfn.TEXTAFTER(O$2, "At ")=merged_belt_colours)*merged_months_at_rank),"")</f>
        <v/>
      </c>
      <c r="P3731" s="18" t="str" cm="1">
        <f t="array" ref="P3731">IF(LEN($A3731)&gt;0,SUMPRODUCT(($A3731=merged_names)*(_xlfn.TEXTAFTER(P$2, "At ")=merged_belt_colours)*merged_months_at_rank),"")</f>
        <v/>
      </c>
      <c r="Q3731" s="18" t="str" cm="1">
        <f t="array" ref="Q3731">IF(LEN($A3731)&gt;0,SUMPRODUCT(($A3731=merged_names)*(_xlfn.TEXTAFTER(Q$2, "At ")=merged_belt_colours)*merged_months_at_rank),"")</f>
        <v/>
      </c>
      <c r="R3731" s="18" t="str" cm="1">
        <f t="array" ref="R3731">IF(LEN($A3731)&gt;0,SUMPRODUCT(($A3731=merged_names)*(_xlfn.TEXTAFTER(R$2, "At ")=merged_belt_colours)*merged_months_at_rank),"")</f>
        <v/>
      </c>
    </row>
    <row r="3732" spans="1:18" x14ac:dyDescent="0.25">
      <c r="A3732"/>
      <c r="B3732" s="15" t="str" cm="1">
        <f t="array" ref="B3732">IFERROR(IF(LEN(A3732)&gt;0, IF(SUMPRODUCT((Inactives[Key]=J3732)*(Inactives[Currently Inactive]))=1,"Inactive","Active"),""),"Active")</f>
        <v/>
      </c>
      <c r="C3732" s="16" t="str" cm="1">
        <f t="array" aca="1" ref="C3732" ca="1">IFERROR(_xlfn._xlws.FILTER(Inactives[Inactive On],(Inactives[Key]=J3732)*(Inactives[Currently Inactive]),""),"")</f>
        <v/>
      </c>
      <c r="D3732" s="16" t="str" cm="1">
        <f t="array" aca="1" ref="D3732" ca="1">IFERROR(INDEX(_xlfn.TEXTSPLIT(E3732," "),1),"")</f>
        <v/>
      </c>
      <c r="E3732" s="15" t="str" cm="1">
        <f t="array" aca="1" ref="E3732" ca="1">IFERROR(_xlfn._xlws.FILTER(merged_ranks,(merged_end_dates=DATE(9999,12,31))*(merged_names=A3732)),"")</f>
        <v/>
      </c>
      <c r="F3732" s="17" t="str">
        <f ca="1">_xlfn.XLOOKUP(J3732,Promotions[Promo Key],Promotions[Promo Date],"")</f>
        <v/>
      </c>
      <c r="G3732" s="18" t="str">
        <f t="shared" ca="1" si="243"/>
        <v/>
      </c>
      <c r="H3732" s="18" t="str">
        <f t="shared" ca="1" si="242"/>
        <v/>
      </c>
      <c r="I3732" s="17" t="str">
        <f>_xlfn.XLOOKUP(A3732,Students[Full Name],Students[Starting Rank],"")</f>
        <v/>
      </c>
      <c r="J3732" s="15" t="str">
        <f t="shared" ca="1" si="244"/>
        <v xml:space="preserve">: </v>
      </c>
      <c r="K3732" s="16" t="str">
        <f>_xlfn.XLOOKUP(A3732,Students[Full Name],Students[Start Date],"")</f>
        <v/>
      </c>
      <c r="L3732" s="18">
        <f t="shared" ca="1" si="245"/>
        <v>-1</v>
      </c>
      <c r="M3732" s="18" cm="1">
        <f t="array" aca="1" ref="M3732" ca="1">SUMPRODUCT(Inactives[Days Inactive]*(Inactives[Student]=A3732))/365</f>
        <v>0</v>
      </c>
      <c r="N3732" s="18" t="str" cm="1">
        <f t="array" ref="N3732">IF(LEN($A3732)&gt;0,SUMPRODUCT(($A3732=merged_names)*(_xlfn.TEXTAFTER(N$2, "At ")=merged_belt_colours)*merged_months_at_rank),"")</f>
        <v/>
      </c>
      <c r="O3732" s="18" t="str" cm="1">
        <f t="array" ref="O3732">IF(LEN($A3732)&gt;0,SUMPRODUCT(($A3732=merged_names)*(_xlfn.TEXTAFTER(O$2, "At ")=merged_belt_colours)*merged_months_at_rank),"")</f>
        <v/>
      </c>
      <c r="P3732" s="18" t="str" cm="1">
        <f t="array" ref="P3732">IF(LEN($A3732)&gt;0,SUMPRODUCT(($A3732=merged_names)*(_xlfn.TEXTAFTER(P$2, "At ")=merged_belt_colours)*merged_months_at_rank),"")</f>
        <v/>
      </c>
      <c r="Q3732" s="18" t="str" cm="1">
        <f t="array" ref="Q3732">IF(LEN($A3732)&gt;0,SUMPRODUCT(($A3732=merged_names)*(_xlfn.TEXTAFTER(Q$2, "At ")=merged_belt_colours)*merged_months_at_rank),"")</f>
        <v/>
      </c>
      <c r="R3732" s="18" t="str" cm="1">
        <f t="array" ref="R3732">IF(LEN($A3732)&gt;0,SUMPRODUCT(($A3732=merged_names)*(_xlfn.TEXTAFTER(R$2, "At ")=merged_belt_colours)*merged_months_at_rank),"")</f>
        <v/>
      </c>
    </row>
    <row r="3733" spans="1:18" x14ac:dyDescent="0.25">
      <c r="A3733"/>
      <c r="B3733" s="15" t="str" cm="1">
        <f t="array" ref="B3733">IFERROR(IF(LEN(A3733)&gt;0, IF(SUMPRODUCT((Inactives[Key]=J3733)*(Inactives[Currently Inactive]))=1,"Inactive","Active"),""),"Active")</f>
        <v/>
      </c>
      <c r="C3733" s="16" t="str" cm="1">
        <f t="array" aca="1" ref="C3733" ca="1">IFERROR(_xlfn._xlws.FILTER(Inactives[Inactive On],(Inactives[Key]=J3733)*(Inactives[Currently Inactive]),""),"")</f>
        <v/>
      </c>
      <c r="D3733" s="16" t="str" cm="1">
        <f t="array" aca="1" ref="D3733" ca="1">IFERROR(INDEX(_xlfn.TEXTSPLIT(E3733," "),1),"")</f>
        <v/>
      </c>
      <c r="E3733" s="15" t="str" cm="1">
        <f t="array" aca="1" ref="E3733" ca="1">IFERROR(_xlfn._xlws.FILTER(merged_ranks,(merged_end_dates=DATE(9999,12,31))*(merged_names=A3733)),"")</f>
        <v/>
      </c>
      <c r="F3733" s="17" t="str">
        <f ca="1">_xlfn.XLOOKUP(J3733,Promotions[Promo Key],Promotions[Promo Date],"")</f>
        <v/>
      </c>
      <c r="G3733" s="18" t="str">
        <f t="shared" ca="1" si="243"/>
        <v/>
      </c>
      <c r="H3733" s="18" t="str">
        <f t="shared" ca="1" si="242"/>
        <v/>
      </c>
      <c r="I3733" s="17" t="str">
        <f>_xlfn.XLOOKUP(A3733,Students[Full Name],Students[Starting Rank],"")</f>
        <v/>
      </c>
      <c r="J3733" s="15" t="str">
        <f t="shared" ca="1" si="244"/>
        <v xml:space="preserve">: </v>
      </c>
      <c r="K3733" s="16" t="str">
        <f>_xlfn.XLOOKUP(A3733,Students[Full Name],Students[Start Date],"")</f>
        <v/>
      </c>
      <c r="L3733" s="18">
        <f t="shared" ca="1" si="245"/>
        <v>-1</v>
      </c>
      <c r="M3733" s="18" cm="1">
        <f t="array" aca="1" ref="M3733" ca="1">SUMPRODUCT(Inactives[Days Inactive]*(Inactives[Student]=A3733))/365</f>
        <v>0</v>
      </c>
      <c r="N3733" s="18" t="str" cm="1">
        <f t="array" ref="N3733">IF(LEN($A3733)&gt;0,SUMPRODUCT(($A3733=merged_names)*(_xlfn.TEXTAFTER(N$2, "At ")=merged_belt_colours)*merged_months_at_rank),"")</f>
        <v/>
      </c>
      <c r="O3733" s="18" t="str" cm="1">
        <f t="array" ref="O3733">IF(LEN($A3733)&gt;0,SUMPRODUCT(($A3733=merged_names)*(_xlfn.TEXTAFTER(O$2, "At ")=merged_belt_colours)*merged_months_at_rank),"")</f>
        <v/>
      </c>
      <c r="P3733" s="18" t="str" cm="1">
        <f t="array" ref="P3733">IF(LEN($A3733)&gt;0,SUMPRODUCT(($A3733=merged_names)*(_xlfn.TEXTAFTER(P$2, "At ")=merged_belt_colours)*merged_months_at_rank),"")</f>
        <v/>
      </c>
      <c r="Q3733" s="18" t="str" cm="1">
        <f t="array" ref="Q3733">IF(LEN($A3733)&gt;0,SUMPRODUCT(($A3733=merged_names)*(_xlfn.TEXTAFTER(Q$2, "At ")=merged_belt_colours)*merged_months_at_rank),"")</f>
        <v/>
      </c>
      <c r="R3733" s="18" t="str" cm="1">
        <f t="array" ref="R3733">IF(LEN($A3733)&gt;0,SUMPRODUCT(($A3733=merged_names)*(_xlfn.TEXTAFTER(R$2, "At ")=merged_belt_colours)*merged_months_at_rank),"")</f>
        <v/>
      </c>
    </row>
    <row r="3734" spans="1:18" x14ac:dyDescent="0.25">
      <c r="A3734"/>
      <c r="B3734" s="15" t="str" cm="1">
        <f t="array" ref="B3734">IFERROR(IF(LEN(A3734)&gt;0, IF(SUMPRODUCT((Inactives[Key]=J3734)*(Inactives[Currently Inactive]))=1,"Inactive","Active"),""),"Active")</f>
        <v/>
      </c>
      <c r="C3734" s="16" t="str" cm="1">
        <f t="array" aca="1" ref="C3734" ca="1">IFERROR(_xlfn._xlws.FILTER(Inactives[Inactive On],(Inactives[Key]=J3734)*(Inactives[Currently Inactive]),""),"")</f>
        <v/>
      </c>
      <c r="D3734" s="16" t="str" cm="1">
        <f t="array" aca="1" ref="D3734" ca="1">IFERROR(INDEX(_xlfn.TEXTSPLIT(E3734," "),1),"")</f>
        <v/>
      </c>
      <c r="E3734" s="15" t="str" cm="1">
        <f t="array" aca="1" ref="E3734" ca="1">IFERROR(_xlfn._xlws.FILTER(merged_ranks,(merged_end_dates=DATE(9999,12,31))*(merged_names=A3734)),"")</f>
        <v/>
      </c>
      <c r="F3734" s="17" t="str">
        <f ca="1">_xlfn.XLOOKUP(J3734,Promotions[Promo Key],Promotions[Promo Date],"")</f>
        <v/>
      </c>
      <c r="G3734" s="18" t="str">
        <f t="shared" ca="1" si="243"/>
        <v/>
      </c>
      <c r="H3734" s="18" t="str">
        <f t="shared" ca="1" si="242"/>
        <v/>
      </c>
      <c r="I3734" s="17" t="str">
        <f>_xlfn.XLOOKUP(A3734,Students[Full Name],Students[Starting Rank],"")</f>
        <v/>
      </c>
      <c r="J3734" s="15" t="str">
        <f t="shared" ca="1" si="244"/>
        <v xml:space="preserve">: </v>
      </c>
      <c r="K3734" s="16" t="str">
        <f>_xlfn.XLOOKUP(A3734,Students[Full Name],Students[Start Date],"")</f>
        <v/>
      </c>
      <c r="L3734" s="18">
        <f t="shared" ca="1" si="245"/>
        <v>-1</v>
      </c>
      <c r="M3734" s="18" cm="1">
        <f t="array" aca="1" ref="M3734" ca="1">SUMPRODUCT(Inactives[Days Inactive]*(Inactives[Student]=A3734))/365</f>
        <v>0</v>
      </c>
      <c r="N3734" s="18" t="str" cm="1">
        <f t="array" ref="N3734">IF(LEN($A3734)&gt;0,SUMPRODUCT(($A3734=merged_names)*(_xlfn.TEXTAFTER(N$2, "At ")=merged_belt_colours)*merged_months_at_rank),"")</f>
        <v/>
      </c>
      <c r="O3734" s="18" t="str" cm="1">
        <f t="array" ref="O3734">IF(LEN($A3734)&gt;0,SUMPRODUCT(($A3734=merged_names)*(_xlfn.TEXTAFTER(O$2, "At ")=merged_belt_colours)*merged_months_at_rank),"")</f>
        <v/>
      </c>
      <c r="P3734" s="18" t="str" cm="1">
        <f t="array" ref="P3734">IF(LEN($A3734)&gt;0,SUMPRODUCT(($A3734=merged_names)*(_xlfn.TEXTAFTER(P$2, "At ")=merged_belt_colours)*merged_months_at_rank),"")</f>
        <v/>
      </c>
      <c r="Q3734" s="18" t="str" cm="1">
        <f t="array" ref="Q3734">IF(LEN($A3734)&gt;0,SUMPRODUCT(($A3734=merged_names)*(_xlfn.TEXTAFTER(Q$2, "At ")=merged_belt_colours)*merged_months_at_rank),"")</f>
        <v/>
      </c>
      <c r="R3734" s="18" t="str" cm="1">
        <f t="array" ref="R3734">IF(LEN($A3734)&gt;0,SUMPRODUCT(($A3734=merged_names)*(_xlfn.TEXTAFTER(R$2, "At ")=merged_belt_colours)*merged_months_at_rank),"")</f>
        <v/>
      </c>
    </row>
    <row r="3735" spans="1:18" x14ac:dyDescent="0.25">
      <c r="A3735"/>
      <c r="B3735" s="15" t="str" cm="1">
        <f t="array" ref="B3735">IFERROR(IF(LEN(A3735)&gt;0, IF(SUMPRODUCT((Inactives[Key]=J3735)*(Inactives[Currently Inactive]))=1,"Inactive","Active"),""),"Active")</f>
        <v/>
      </c>
      <c r="C3735" s="16" t="str" cm="1">
        <f t="array" aca="1" ref="C3735" ca="1">IFERROR(_xlfn._xlws.FILTER(Inactives[Inactive On],(Inactives[Key]=J3735)*(Inactives[Currently Inactive]),""),"")</f>
        <v/>
      </c>
      <c r="D3735" s="16" t="str" cm="1">
        <f t="array" aca="1" ref="D3735" ca="1">IFERROR(INDEX(_xlfn.TEXTSPLIT(E3735," "),1),"")</f>
        <v/>
      </c>
      <c r="E3735" s="15" t="str" cm="1">
        <f t="array" aca="1" ref="E3735" ca="1">IFERROR(_xlfn._xlws.FILTER(merged_ranks,(merged_end_dates=DATE(9999,12,31))*(merged_names=A3735)),"")</f>
        <v/>
      </c>
      <c r="F3735" s="17" t="str">
        <f ca="1">_xlfn.XLOOKUP(J3735,Promotions[Promo Key],Promotions[Promo Date],"")</f>
        <v/>
      </c>
      <c r="G3735" s="18" t="str">
        <f t="shared" ca="1" si="243"/>
        <v/>
      </c>
      <c r="H3735" s="18" t="str">
        <f t="shared" ca="1" si="242"/>
        <v/>
      </c>
      <c r="I3735" s="17" t="str">
        <f>_xlfn.XLOOKUP(A3735,Students[Full Name],Students[Starting Rank],"")</f>
        <v/>
      </c>
      <c r="J3735" s="15" t="str">
        <f t="shared" ca="1" si="244"/>
        <v xml:space="preserve">: </v>
      </c>
      <c r="K3735" s="16" t="str">
        <f>_xlfn.XLOOKUP(A3735,Students[Full Name],Students[Start Date],"")</f>
        <v/>
      </c>
      <c r="L3735" s="18">
        <f t="shared" ca="1" si="245"/>
        <v>-1</v>
      </c>
      <c r="M3735" s="18" cm="1">
        <f t="array" aca="1" ref="M3735" ca="1">SUMPRODUCT(Inactives[Days Inactive]*(Inactives[Student]=A3735))/365</f>
        <v>0</v>
      </c>
      <c r="N3735" s="18" t="str" cm="1">
        <f t="array" ref="N3735">IF(LEN($A3735)&gt;0,SUMPRODUCT(($A3735=merged_names)*(_xlfn.TEXTAFTER(N$2, "At ")=merged_belt_colours)*merged_months_at_rank),"")</f>
        <v/>
      </c>
      <c r="O3735" s="18" t="str" cm="1">
        <f t="array" ref="O3735">IF(LEN($A3735)&gt;0,SUMPRODUCT(($A3735=merged_names)*(_xlfn.TEXTAFTER(O$2, "At ")=merged_belt_colours)*merged_months_at_rank),"")</f>
        <v/>
      </c>
      <c r="P3735" s="18" t="str" cm="1">
        <f t="array" ref="P3735">IF(LEN($A3735)&gt;0,SUMPRODUCT(($A3735=merged_names)*(_xlfn.TEXTAFTER(P$2, "At ")=merged_belt_colours)*merged_months_at_rank),"")</f>
        <v/>
      </c>
      <c r="Q3735" s="18" t="str" cm="1">
        <f t="array" ref="Q3735">IF(LEN($A3735)&gt;0,SUMPRODUCT(($A3735=merged_names)*(_xlfn.TEXTAFTER(Q$2, "At ")=merged_belt_colours)*merged_months_at_rank),"")</f>
        <v/>
      </c>
      <c r="R3735" s="18" t="str" cm="1">
        <f t="array" ref="R3735">IF(LEN($A3735)&gt;0,SUMPRODUCT(($A3735=merged_names)*(_xlfn.TEXTAFTER(R$2, "At ")=merged_belt_colours)*merged_months_at_rank),"")</f>
        <v/>
      </c>
    </row>
    <row r="3736" spans="1:18" x14ac:dyDescent="0.25">
      <c r="A3736"/>
      <c r="B3736" s="15" t="str" cm="1">
        <f t="array" ref="B3736">IFERROR(IF(LEN(A3736)&gt;0, IF(SUMPRODUCT((Inactives[Key]=J3736)*(Inactives[Currently Inactive]))=1,"Inactive","Active"),""),"Active")</f>
        <v/>
      </c>
      <c r="C3736" s="16" t="str" cm="1">
        <f t="array" aca="1" ref="C3736" ca="1">IFERROR(_xlfn._xlws.FILTER(Inactives[Inactive On],(Inactives[Key]=J3736)*(Inactives[Currently Inactive]),""),"")</f>
        <v/>
      </c>
      <c r="D3736" s="16" t="str" cm="1">
        <f t="array" aca="1" ref="D3736" ca="1">IFERROR(INDEX(_xlfn.TEXTSPLIT(E3736," "),1),"")</f>
        <v/>
      </c>
      <c r="E3736" s="15" t="str" cm="1">
        <f t="array" aca="1" ref="E3736" ca="1">IFERROR(_xlfn._xlws.FILTER(merged_ranks,(merged_end_dates=DATE(9999,12,31))*(merged_names=A3736)),"")</f>
        <v/>
      </c>
      <c r="F3736" s="17" t="str">
        <f ca="1">_xlfn.XLOOKUP(J3736,Promotions[Promo Key],Promotions[Promo Date],"")</f>
        <v/>
      </c>
      <c r="G3736" s="18" t="str">
        <f t="shared" ca="1" si="243"/>
        <v/>
      </c>
      <c r="H3736" s="18" t="str">
        <f t="shared" ref="H3736:H3799" ca="1" si="246">IFERROR((TODAY()-K3736)/365-M3736,"")</f>
        <v/>
      </c>
      <c r="I3736" s="17" t="str">
        <f>_xlfn.XLOOKUP(A3736,Students[Full Name],Students[Starting Rank],"")</f>
        <v/>
      </c>
      <c r="J3736" s="15" t="str">
        <f t="shared" ca="1" si="244"/>
        <v xml:space="preserve">: </v>
      </c>
      <c r="K3736" s="16" t="str">
        <f>_xlfn.XLOOKUP(A3736,Students[Full Name],Students[Start Date],"")</f>
        <v/>
      </c>
      <c r="L3736" s="18">
        <f t="shared" ca="1" si="245"/>
        <v>-1</v>
      </c>
      <c r="M3736" s="18" cm="1">
        <f t="array" aca="1" ref="M3736" ca="1">SUMPRODUCT(Inactives[Days Inactive]*(Inactives[Student]=A3736))/365</f>
        <v>0</v>
      </c>
      <c r="N3736" s="18" t="str" cm="1">
        <f t="array" ref="N3736">IF(LEN($A3736)&gt;0,SUMPRODUCT(($A3736=merged_names)*(_xlfn.TEXTAFTER(N$2, "At ")=merged_belt_colours)*merged_months_at_rank),"")</f>
        <v/>
      </c>
      <c r="O3736" s="18" t="str" cm="1">
        <f t="array" ref="O3736">IF(LEN($A3736)&gt;0,SUMPRODUCT(($A3736=merged_names)*(_xlfn.TEXTAFTER(O$2, "At ")=merged_belt_colours)*merged_months_at_rank),"")</f>
        <v/>
      </c>
      <c r="P3736" s="18" t="str" cm="1">
        <f t="array" ref="P3736">IF(LEN($A3736)&gt;0,SUMPRODUCT(($A3736=merged_names)*(_xlfn.TEXTAFTER(P$2, "At ")=merged_belt_colours)*merged_months_at_rank),"")</f>
        <v/>
      </c>
      <c r="Q3736" s="18" t="str" cm="1">
        <f t="array" ref="Q3736">IF(LEN($A3736)&gt;0,SUMPRODUCT(($A3736=merged_names)*(_xlfn.TEXTAFTER(Q$2, "At ")=merged_belt_colours)*merged_months_at_rank),"")</f>
        <v/>
      </c>
      <c r="R3736" s="18" t="str" cm="1">
        <f t="array" ref="R3736">IF(LEN($A3736)&gt;0,SUMPRODUCT(($A3736=merged_names)*(_xlfn.TEXTAFTER(R$2, "At ")=merged_belt_colours)*merged_months_at_rank),"")</f>
        <v/>
      </c>
    </row>
    <row r="3737" spans="1:18" x14ac:dyDescent="0.25">
      <c r="A3737"/>
      <c r="B3737" s="15" t="str" cm="1">
        <f t="array" ref="B3737">IFERROR(IF(LEN(A3737)&gt;0, IF(SUMPRODUCT((Inactives[Key]=J3737)*(Inactives[Currently Inactive]))=1,"Inactive","Active"),""),"Active")</f>
        <v/>
      </c>
      <c r="C3737" s="16" t="str" cm="1">
        <f t="array" aca="1" ref="C3737" ca="1">IFERROR(_xlfn._xlws.FILTER(Inactives[Inactive On],(Inactives[Key]=J3737)*(Inactives[Currently Inactive]),""),"")</f>
        <v/>
      </c>
      <c r="D3737" s="16" t="str" cm="1">
        <f t="array" aca="1" ref="D3737" ca="1">IFERROR(INDEX(_xlfn.TEXTSPLIT(E3737," "),1),"")</f>
        <v/>
      </c>
      <c r="E3737" s="15" t="str" cm="1">
        <f t="array" aca="1" ref="E3737" ca="1">IFERROR(_xlfn._xlws.FILTER(merged_ranks,(merged_end_dates=DATE(9999,12,31))*(merged_names=A3737)),"")</f>
        <v/>
      </c>
      <c r="F3737" s="17" t="str">
        <f ca="1">_xlfn.XLOOKUP(J3737,Promotions[Promo Key],Promotions[Promo Date],"")</f>
        <v/>
      </c>
      <c r="G3737" s="18" t="str">
        <f t="shared" ca="1" si="243"/>
        <v/>
      </c>
      <c r="H3737" s="18" t="str">
        <f t="shared" ca="1" si="246"/>
        <v/>
      </c>
      <c r="I3737" s="17" t="str">
        <f>_xlfn.XLOOKUP(A3737,Students[Full Name],Students[Starting Rank],"")</f>
        <v/>
      </c>
      <c r="J3737" s="15" t="str">
        <f t="shared" ca="1" si="244"/>
        <v xml:space="preserve">: </v>
      </c>
      <c r="K3737" s="16" t="str">
        <f>_xlfn.XLOOKUP(A3737,Students[Full Name],Students[Start Date],"")</f>
        <v/>
      </c>
      <c r="L3737" s="18">
        <f t="shared" ca="1" si="245"/>
        <v>-1</v>
      </c>
      <c r="M3737" s="18" cm="1">
        <f t="array" aca="1" ref="M3737" ca="1">SUMPRODUCT(Inactives[Days Inactive]*(Inactives[Student]=A3737))/365</f>
        <v>0</v>
      </c>
      <c r="N3737" s="18" t="str" cm="1">
        <f t="array" ref="N3737">IF(LEN($A3737)&gt;0,SUMPRODUCT(($A3737=merged_names)*(_xlfn.TEXTAFTER(N$2, "At ")=merged_belt_colours)*merged_months_at_rank),"")</f>
        <v/>
      </c>
      <c r="O3737" s="18" t="str" cm="1">
        <f t="array" ref="O3737">IF(LEN($A3737)&gt;0,SUMPRODUCT(($A3737=merged_names)*(_xlfn.TEXTAFTER(O$2, "At ")=merged_belt_colours)*merged_months_at_rank),"")</f>
        <v/>
      </c>
      <c r="P3737" s="18" t="str" cm="1">
        <f t="array" ref="P3737">IF(LEN($A3737)&gt;0,SUMPRODUCT(($A3737=merged_names)*(_xlfn.TEXTAFTER(P$2, "At ")=merged_belt_colours)*merged_months_at_rank),"")</f>
        <v/>
      </c>
      <c r="Q3737" s="18" t="str" cm="1">
        <f t="array" ref="Q3737">IF(LEN($A3737)&gt;0,SUMPRODUCT(($A3737=merged_names)*(_xlfn.TEXTAFTER(Q$2, "At ")=merged_belt_colours)*merged_months_at_rank),"")</f>
        <v/>
      </c>
      <c r="R3737" s="18" t="str" cm="1">
        <f t="array" ref="R3737">IF(LEN($A3737)&gt;0,SUMPRODUCT(($A3737=merged_names)*(_xlfn.TEXTAFTER(R$2, "At ")=merged_belt_colours)*merged_months_at_rank),"")</f>
        <v/>
      </c>
    </row>
    <row r="3738" spans="1:18" x14ac:dyDescent="0.25">
      <c r="A3738"/>
      <c r="B3738" s="15" t="str" cm="1">
        <f t="array" ref="B3738">IFERROR(IF(LEN(A3738)&gt;0, IF(SUMPRODUCT((Inactives[Key]=J3738)*(Inactives[Currently Inactive]))=1,"Inactive","Active"),""),"Active")</f>
        <v/>
      </c>
      <c r="C3738" s="16" t="str" cm="1">
        <f t="array" aca="1" ref="C3738" ca="1">IFERROR(_xlfn._xlws.FILTER(Inactives[Inactive On],(Inactives[Key]=J3738)*(Inactives[Currently Inactive]),""),"")</f>
        <v/>
      </c>
      <c r="D3738" s="16" t="str" cm="1">
        <f t="array" aca="1" ref="D3738" ca="1">IFERROR(INDEX(_xlfn.TEXTSPLIT(E3738," "),1),"")</f>
        <v/>
      </c>
      <c r="E3738" s="15" t="str" cm="1">
        <f t="array" aca="1" ref="E3738" ca="1">IFERROR(_xlfn._xlws.FILTER(merged_ranks,(merged_end_dates=DATE(9999,12,31))*(merged_names=A3738)),"")</f>
        <v/>
      </c>
      <c r="F3738" s="17" t="str">
        <f ca="1">_xlfn.XLOOKUP(J3738,Promotions[Promo Key],Promotions[Promo Date],"")</f>
        <v/>
      </c>
      <c r="G3738" s="18" t="str">
        <f t="shared" ca="1" si="243"/>
        <v/>
      </c>
      <c r="H3738" s="18" t="str">
        <f t="shared" ca="1" si="246"/>
        <v/>
      </c>
      <c r="I3738" s="17" t="str">
        <f>_xlfn.XLOOKUP(A3738,Students[Full Name],Students[Starting Rank],"")</f>
        <v/>
      </c>
      <c r="J3738" s="15" t="str">
        <f t="shared" ca="1" si="244"/>
        <v xml:space="preserve">: </v>
      </c>
      <c r="K3738" s="16" t="str">
        <f>_xlfn.XLOOKUP(A3738,Students[Full Name],Students[Start Date],"")</f>
        <v/>
      </c>
      <c r="L3738" s="18">
        <f t="shared" ca="1" si="245"/>
        <v>-1</v>
      </c>
      <c r="M3738" s="18" cm="1">
        <f t="array" aca="1" ref="M3738" ca="1">SUMPRODUCT(Inactives[Days Inactive]*(Inactives[Student]=A3738))/365</f>
        <v>0</v>
      </c>
      <c r="N3738" s="18" t="str" cm="1">
        <f t="array" ref="N3738">IF(LEN($A3738)&gt;0,SUMPRODUCT(($A3738=merged_names)*(_xlfn.TEXTAFTER(N$2, "At ")=merged_belt_colours)*merged_months_at_rank),"")</f>
        <v/>
      </c>
      <c r="O3738" s="18" t="str" cm="1">
        <f t="array" ref="O3738">IF(LEN($A3738)&gt;0,SUMPRODUCT(($A3738=merged_names)*(_xlfn.TEXTAFTER(O$2, "At ")=merged_belt_colours)*merged_months_at_rank),"")</f>
        <v/>
      </c>
      <c r="P3738" s="18" t="str" cm="1">
        <f t="array" ref="P3738">IF(LEN($A3738)&gt;0,SUMPRODUCT(($A3738=merged_names)*(_xlfn.TEXTAFTER(P$2, "At ")=merged_belt_colours)*merged_months_at_rank),"")</f>
        <v/>
      </c>
      <c r="Q3738" s="18" t="str" cm="1">
        <f t="array" ref="Q3738">IF(LEN($A3738)&gt;0,SUMPRODUCT(($A3738=merged_names)*(_xlfn.TEXTAFTER(Q$2, "At ")=merged_belt_colours)*merged_months_at_rank),"")</f>
        <v/>
      </c>
      <c r="R3738" s="18" t="str" cm="1">
        <f t="array" ref="R3738">IF(LEN($A3738)&gt;0,SUMPRODUCT(($A3738=merged_names)*(_xlfn.TEXTAFTER(R$2, "At ")=merged_belt_colours)*merged_months_at_rank),"")</f>
        <v/>
      </c>
    </row>
    <row r="3739" spans="1:18" x14ac:dyDescent="0.25">
      <c r="A3739"/>
      <c r="B3739" s="15" t="str" cm="1">
        <f t="array" ref="B3739">IFERROR(IF(LEN(A3739)&gt;0, IF(SUMPRODUCT((Inactives[Key]=J3739)*(Inactives[Currently Inactive]))=1,"Inactive","Active"),""),"Active")</f>
        <v/>
      </c>
      <c r="C3739" s="16" t="str" cm="1">
        <f t="array" aca="1" ref="C3739" ca="1">IFERROR(_xlfn._xlws.FILTER(Inactives[Inactive On],(Inactives[Key]=J3739)*(Inactives[Currently Inactive]),""),"")</f>
        <v/>
      </c>
      <c r="D3739" s="16" t="str" cm="1">
        <f t="array" aca="1" ref="D3739" ca="1">IFERROR(INDEX(_xlfn.TEXTSPLIT(E3739," "),1),"")</f>
        <v/>
      </c>
      <c r="E3739" s="15" t="str" cm="1">
        <f t="array" aca="1" ref="E3739" ca="1">IFERROR(_xlfn._xlws.FILTER(merged_ranks,(merged_end_dates=DATE(9999,12,31))*(merged_names=A3739)),"")</f>
        <v/>
      </c>
      <c r="F3739" s="17" t="str">
        <f ca="1">_xlfn.XLOOKUP(J3739,Promotions[Promo Key],Promotions[Promo Date],"")</f>
        <v/>
      </c>
      <c r="G3739" s="18" t="str">
        <f t="shared" ca="1" si="243"/>
        <v/>
      </c>
      <c r="H3739" s="18" t="str">
        <f t="shared" ca="1" si="246"/>
        <v/>
      </c>
      <c r="I3739" s="17" t="str">
        <f>_xlfn.XLOOKUP(A3739,Students[Full Name],Students[Starting Rank],"")</f>
        <v/>
      </c>
      <c r="J3739" s="15" t="str">
        <f t="shared" ca="1" si="244"/>
        <v xml:space="preserve">: </v>
      </c>
      <c r="K3739" s="16" t="str">
        <f>_xlfn.XLOOKUP(A3739,Students[Full Name],Students[Start Date],"")</f>
        <v/>
      </c>
      <c r="L3739" s="18">
        <f t="shared" ca="1" si="245"/>
        <v>-1</v>
      </c>
      <c r="M3739" s="18" cm="1">
        <f t="array" aca="1" ref="M3739" ca="1">SUMPRODUCT(Inactives[Days Inactive]*(Inactives[Student]=A3739))/365</f>
        <v>0</v>
      </c>
      <c r="N3739" s="18" t="str" cm="1">
        <f t="array" ref="N3739">IF(LEN($A3739)&gt;0,SUMPRODUCT(($A3739=merged_names)*(_xlfn.TEXTAFTER(N$2, "At ")=merged_belt_colours)*merged_months_at_rank),"")</f>
        <v/>
      </c>
      <c r="O3739" s="18" t="str" cm="1">
        <f t="array" ref="O3739">IF(LEN($A3739)&gt;0,SUMPRODUCT(($A3739=merged_names)*(_xlfn.TEXTAFTER(O$2, "At ")=merged_belt_colours)*merged_months_at_rank),"")</f>
        <v/>
      </c>
      <c r="P3739" s="18" t="str" cm="1">
        <f t="array" ref="P3739">IF(LEN($A3739)&gt;0,SUMPRODUCT(($A3739=merged_names)*(_xlfn.TEXTAFTER(P$2, "At ")=merged_belt_colours)*merged_months_at_rank),"")</f>
        <v/>
      </c>
      <c r="Q3739" s="18" t="str" cm="1">
        <f t="array" ref="Q3739">IF(LEN($A3739)&gt;0,SUMPRODUCT(($A3739=merged_names)*(_xlfn.TEXTAFTER(Q$2, "At ")=merged_belt_colours)*merged_months_at_rank),"")</f>
        <v/>
      </c>
      <c r="R3739" s="18" t="str" cm="1">
        <f t="array" ref="R3739">IF(LEN($A3739)&gt;0,SUMPRODUCT(($A3739=merged_names)*(_xlfn.TEXTAFTER(R$2, "At ")=merged_belt_colours)*merged_months_at_rank),"")</f>
        <v/>
      </c>
    </row>
    <row r="3740" spans="1:18" x14ac:dyDescent="0.25">
      <c r="A3740"/>
      <c r="B3740" s="15" t="str" cm="1">
        <f t="array" ref="B3740">IFERROR(IF(LEN(A3740)&gt;0, IF(SUMPRODUCT((Inactives[Key]=J3740)*(Inactives[Currently Inactive]))=1,"Inactive","Active"),""),"Active")</f>
        <v/>
      </c>
      <c r="C3740" s="16" t="str" cm="1">
        <f t="array" aca="1" ref="C3740" ca="1">IFERROR(_xlfn._xlws.FILTER(Inactives[Inactive On],(Inactives[Key]=J3740)*(Inactives[Currently Inactive]),""),"")</f>
        <v/>
      </c>
      <c r="D3740" s="16" t="str" cm="1">
        <f t="array" aca="1" ref="D3740" ca="1">IFERROR(INDEX(_xlfn.TEXTSPLIT(E3740," "),1),"")</f>
        <v/>
      </c>
      <c r="E3740" s="15" t="str" cm="1">
        <f t="array" aca="1" ref="E3740" ca="1">IFERROR(_xlfn._xlws.FILTER(merged_ranks,(merged_end_dates=DATE(9999,12,31))*(merged_names=A3740)),"")</f>
        <v/>
      </c>
      <c r="F3740" s="17" t="str">
        <f ca="1">_xlfn.XLOOKUP(J3740,Promotions[Promo Key],Promotions[Promo Date],"")</f>
        <v/>
      </c>
      <c r="G3740" s="18" t="str">
        <f t="shared" ref="G3740:G3803" ca="1" si="247">IFERROR((TODAY()-F3740)/30.5, "")</f>
        <v/>
      </c>
      <c r="H3740" s="18" t="str">
        <f t="shared" ca="1" si="246"/>
        <v/>
      </c>
      <c r="I3740" s="17" t="str">
        <f>_xlfn.XLOOKUP(A3740,Students[Full Name],Students[Starting Rank],"")</f>
        <v/>
      </c>
      <c r="J3740" s="15" t="str">
        <f t="shared" ref="J3740:J3803" ca="1" si="248">A3740&amp;": "&amp;E3740</f>
        <v xml:space="preserve">: </v>
      </c>
      <c r="K3740" s="16" t="str">
        <f>_xlfn.XLOOKUP(A3740,Students[Full Name],Students[Start Date],"")</f>
        <v/>
      </c>
      <c r="L3740" s="18">
        <f t="shared" ref="L3740:L3803" ca="1" si="249">IF(LEN(C3740)&gt;0,(TODAY()-C3740)/30.5,-1)</f>
        <v>-1</v>
      </c>
      <c r="M3740" s="18" cm="1">
        <f t="array" aca="1" ref="M3740" ca="1">SUMPRODUCT(Inactives[Days Inactive]*(Inactives[Student]=A3740))/365</f>
        <v>0</v>
      </c>
      <c r="N3740" s="18" t="str" cm="1">
        <f t="array" ref="N3740">IF(LEN($A3740)&gt;0,SUMPRODUCT(($A3740=merged_names)*(_xlfn.TEXTAFTER(N$2, "At ")=merged_belt_colours)*merged_months_at_rank),"")</f>
        <v/>
      </c>
      <c r="O3740" s="18" t="str" cm="1">
        <f t="array" ref="O3740">IF(LEN($A3740)&gt;0,SUMPRODUCT(($A3740=merged_names)*(_xlfn.TEXTAFTER(O$2, "At ")=merged_belt_colours)*merged_months_at_rank),"")</f>
        <v/>
      </c>
      <c r="P3740" s="18" t="str" cm="1">
        <f t="array" ref="P3740">IF(LEN($A3740)&gt;0,SUMPRODUCT(($A3740=merged_names)*(_xlfn.TEXTAFTER(P$2, "At ")=merged_belt_colours)*merged_months_at_rank),"")</f>
        <v/>
      </c>
      <c r="Q3740" s="18" t="str" cm="1">
        <f t="array" ref="Q3740">IF(LEN($A3740)&gt;0,SUMPRODUCT(($A3740=merged_names)*(_xlfn.TEXTAFTER(Q$2, "At ")=merged_belt_colours)*merged_months_at_rank),"")</f>
        <v/>
      </c>
      <c r="R3740" s="18" t="str" cm="1">
        <f t="array" ref="R3740">IF(LEN($A3740)&gt;0,SUMPRODUCT(($A3740=merged_names)*(_xlfn.TEXTAFTER(R$2, "At ")=merged_belt_colours)*merged_months_at_rank),"")</f>
        <v/>
      </c>
    </row>
    <row r="3741" spans="1:18" x14ac:dyDescent="0.25">
      <c r="A3741"/>
      <c r="B3741" s="15" t="str" cm="1">
        <f t="array" ref="B3741">IFERROR(IF(LEN(A3741)&gt;0, IF(SUMPRODUCT((Inactives[Key]=J3741)*(Inactives[Currently Inactive]))=1,"Inactive","Active"),""),"Active")</f>
        <v/>
      </c>
      <c r="C3741" s="16" t="str" cm="1">
        <f t="array" aca="1" ref="C3741" ca="1">IFERROR(_xlfn._xlws.FILTER(Inactives[Inactive On],(Inactives[Key]=J3741)*(Inactives[Currently Inactive]),""),"")</f>
        <v/>
      </c>
      <c r="D3741" s="16" t="str" cm="1">
        <f t="array" aca="1" ref="D3741" ca="1">IFERROR(INDEX(_xlfn.TEXTSPLIT(E3741," "),1),"")</f>
        <v/>
      </c>
      <c r="E3741" s="15" t="str" cm="1">
        <f t="array" aca="1" ref="E3741" ca="1">IFERROR(_xlfn._xlws.FILTER(merged_ranks,(merged_end_dates=DATE(9999,12,31))*(merged_names=A3741)),"")</f>
        <v/>
      </c>
      <c r="F3741" s="17" t="str">
        <f ca="1">_xlfn.XLOOKUP(J3741,Promotions[Promo Key],Promotions[Promo Date],"")</f>
        <v/>
      </c>
      <c r="G3741" s="18" t="str">
        <f t="shared" ca="1" si="247"/>
        <v/>
      </c>
      <c r="H3741" s="18" t="str">
        <f t="shared" ca="1" si="246"/>
        <v/>
      </c>
      <c r="I3741" s="17" t="str">
        <f>_xlfn.XLOOKUP(A3741,Students[Full Name],Students[Starting Rank],"")</f>
        <v/>
      </c>
      <c r="J3741" s="15" t="str">
        <f t="shared" ca="1" si="248"/>
        <v xml:space="preserve">: </v>
      </c>
      <c r="K3741" s="16" t="str">
        <f>_xlfn.XLOOKUP(A3741,Students[Full Name],Students[Start Date],"")</f>
        <v/>
      </c>
      <c r="L3741" s="18">
        <f t="shared" ca="1" si="249"/>
        <v>-1</v>
      </c>
      <c r="M3741" s="18" cm="1">
        <f t="array" aca="1" ref="M3741" ca="1">SUMPRODUCT(Inactives[Days Inactive]*(Inactives[Student]=A3741))/365</f>
        <v>0</v>
      </c>
      <c r="N3741" s="18" t="str" cm="1">
        <f t="array" ref="N3741">IF(LEN($A3741)&gt;0,SUMPRODUCT(($A3741=merged_names)*(_xlfn.TEXTAFTER(N$2, "At ")=merged_belt_colours)*merged_months_at_rank),"")</f>
        <v/>
      </c>
      <c r="O3741" s="18" t="str" cm="1">
        <f t="array" ref="O3741">IF(LEN($A3741)&gt;0,SUMPRODUCT(($A3741=merged_names)*(_xlfn.TEXTAFTER(O$2, "At ")=merged_belt_colours)*merged_months_at_rank),"")</f>
        <v/>
      </c>
      <c r="P3741" s="18" t="str" cm="1">
        <f t="array" ref="P3741">IF(LEN($A3741)&gt;0,SUMPRODUCT(($A3741=merged_names)*(_xlfn.TEXTAFTER(P$2, "At ")=merged_belt_colours)*merged_months_at_rank),"")</f>
        <v/>
      </c>
      <c r="Q3741" s="18" t="str" cm="1">
        <f t="array" ref="Q3741">IF(LEN($A3741)&gt;0,SUMPRODUCT(($A3741=merged_names)*(_xlfn.TEXTAFTER(Q$2, "At ")=merged_belt_colours)*merged_months_at_rank),"")</f>
        <v/>
      </c>
      <c r="R3741" s="18" t="str" cm="1">
        <f t="array" ref="R3741">IF(LEN($A3741)&gt;0,SUMPRODUCT(($A3741=merged_names)*(_xlfn.TEXTAFTER(R$2, "At ")=merged_belt_colours)*merged_months_at_rank),"")</f>
        <v/>
      </c>
    </row>
    <row r="3742" spans="1:18" x14ac:dyDescent="0.25">
      <c r="A3742"/>
      <c r="B3742" s="15" t="str" cm="1">
        <f t="array" ref="B3742">IFERROR(IF(LEN(A3742)&gt;0, IF(SUMPRODUCT((Inactives[Key]=J3742)*(Inactives[Currently Inactive]))=1,"Inactive","Active"),""),"Active")</f>
        <v/>
      </c>
      <c r="C3742" s="16" t="str" cm="1">
        <f t="array" aca="1" ref="C3742" ca="1">IFERROR(_xlfn._xlws.FILTER(Inactives[Inactive On],(Inactives[Key]=J3742)*(Inactives[Currently Inactive]),""),"")</f>
        <v/>
      </c>
      <c r="D3742" s="16" t="str" cm="1">
        <f t="array" aca="1" ref="D3742" ca="1">IFERROR(INDEX(_xlfn.TEXTSPLIT(E3742," "),1),"")</f>
        <v/>
      </c>
      <c r="E3742" s="15" t="str" cm="1">
        <f t="array" aca="1" ref="E3742" ca="1">IFERROR(_xlfn._xlws.FILTER(merged_ranks,(merged_end_dates=DATE(9999,12,31))*(merged_names=A3742)),"")</f>
        <v/>
      </c>
      <c r="F3742" s="17" t="str">
        <f ca="1">_xlfn.XLOOKUP(J3742,Promotions[Promo Key],Promotions[Promo Date],"")</f>
        <v/>
      </c>
      <c r="G3742" s="18" t="str">
        <f t="shared" ca="1" si="247"/>
        <v/>
      </c>
      <c r="H3742" s="18" t="str">
        <f t="shared" ca="1" si="246"/>
        <v/>
      </c>
      <c r="I3742" s="17" t="str">
        <f>_xlfn.XLOOKUP(A3742,Students[Full Name],Students[Starting Rank],"")</f>
        <v/>
      </c>
      <c r="J3742" s="15" t="str">
        <f t="shared" ca="1" si="248"/>
        <v xml:space="preserve">: </v>
      </c>
      <c r="K3742" s="16" t="str">
        <f>_xlfn.XLOOKUP(A3742,Students[Full Name],Students[Start Date],"")</f>
        <v/>
      </c>
      <c r="L3742" s="18">
        <f t="shared" ca="1" si="249"/>
        <v>-1</v>
      </c>
      <c r="M3742" s="18" cm="1">
        <f t="array" aca="1" ref="M3742" ca="1">SUMPRODUCT(Inactives[Days Inactive]*(Inactives[Student]=A3742))/365</f>
        <v>0</v>
      </c>
      <c r="N3742" s="18" t="str" cm="1">
        <f t="array" ref="N3742">IF(LEN($A3742)&gt;0,SUMPRODUCT(($A3742=merged_names)*(_xlfn.TEXTAFTER(N$2, "At ")=merged_belt_colours)*merged_months_at_rank),"")</f>
        <v/>
      </c>
      <c r="O3742" s="18" t="str" cm="1">
        <f t="array" ref="O3742">IF(LEN($A3742)&gt;0,SUMPRODUCT(($A3742=merged_names)*(_xlfn.TEXTAFTER(O$2, "At ")=merged_belt_colours)*merged_months_at_rank),"")</f>
        <v/>
      </c>
      <c r="P3742" s="18" t="str" cm="1">
        <f t="array" ref="P3742">IF(LEN($A3742)&gt;0,SUMPRODUCT(($A3742=merged_names)*(_xlfn.TEXTAFTER(P$2, "At ")=merged_belt_colours)*merged_months_at_rank),"")</f>
        <v/>
      </c>
      <c r="Q3742" s="18" t="str" cm="1">
        <f t="array" ref="Q3742">IF(LEN($A3742)&gt;0,SUMPRODUCT(($A3742=merged_names)*(_xlfn.TEXTAFTER(Q$2, "At ")=merged_belt_colours)*merged_months_at_rank),"")</f>
        <v/>
      </c>
      <c r="R3742" s="18" t="str" cm="1">
        <f t="array" ref="R3742">IF(LEN($A3742)&gt;0,SUMPRODUCT(($A3742=merged_names)*(_xlfn.TEXTAFTER(R$2, "At ")=merged_belt_colours)*merged_months_at_rank),"")</f>
        <v/>
      </c>
    </row>
    <row r="3743" spans="1:18" x14ac:dyDescent="0.25">
      <c r="A3743"/>
      <c r="B3743" s="15" t="str" cm="1">
        <f t="array" ref="B3743">IFERROR(IF(LEN(A3743)&gt;0, IF(SUMPRODUCT((Inactives[Key]=J3743)*(Inactives[Currently Inactive]))=1,"Inactive","Active"),""),"Active")</f>
        <v/>
      </c>
      <c r="C3743" s="16" t="str" cm="1">
        <f t="array" aca="1" ref="C3743" ca="1">IFERROR(_xlfn._xlws.FILTER(Inactives[Inactive On],(Inactives[Key]=J3743)*(Inactives[Currently Inactive]),""),"")</f>
        <v/>
      </c>
      <c r="D3743" s="16" t="str" cm="1">
        <f t="array" aca="1" ref="D3743" ca="1">IFERROR(INDEX(_xlfn.TEXTSPLIT(E3743," "),1),"")</f>
        <v/>
      </c>
      <c r="E3743" s="15" t="str" cm="1">
        <f t="array" aca="1" ref="E3743" ca="1">IFERROR(_xlfn._xlws.FILTER(merged_ranks,(merged_end_dates=DATE(9999,12,31))*(merged_names=A3743)),"")</f>
        <v/>
      </c>
      <c r="F3743" s="17" t="str">
        <f ca="1">_xlfn.XLOOKUP(J3743,Promotions[Promo Key],Promotions[Promo Date],"")</f>
        <v/>
      </c>
      <c r="G3743" s="18" t="str">
        <f t="shared" ca="1" si="247"/>
        <v/>
      </c>
      <c r="H3743" s="18" t="str">
        <f t="shared" ca="1" si="246"/>
        <v/>
      </c>
      <c r="I3743" s="17" t="str">
        <f>_xlfn.XLOOKUP(A3743,Students[Full Name],Students[Starting Rank],"")</f>
        <v/>
      </c>
      <c r="J3743" s="15" t="str">
        <f t="shared" ca="1" si="248"/>
        <v xml:space="preserve">: </v>
      </c>
      <c r="K3743" s="16" t="str">
        <f>_xlfn.XLOOKUP(A3743,Students[Full Name],Students[Start Date],"")</f>
        <v/>
      </c>
      <c r="L3743" s="18">
        <f t="shared" ca="1" si="249"/>
        <v>-1</v>
      </c>
      <c r="M3743" s="18" cm="1">
        <f t="array" aca="1" ref="M3743" ca="1">SUMPRODUCT(Inactives[Days Inactive]*(Inactives[Student]=A3743))/365</f>
        <v>0</v>
      </c>
      <c r="N3743" s="18" t="str" cm="1">
        <f t="array" ref="N3743">IF(LEN($A3743)&gt;0,SUMPRODUCT(($A3743=merged_names)*(_xlfn.TEXTAFTER(N$2, "At ")=merged_belt_colours)*merged_months_at_rank),"")</f>
        <v/>
      </c>
      <c r="O3743" s="18" t="str" cm="1">
        <f t="array" ref="O3743">IF(LEN($A3743)&gt;0,SUMPRODUCT(($A3743=merged_names)*(_xlfn.TEXTAFTER(O$2, "At ")=merged_belt_colours)*merged_months_at_rank),"")</f>
        <v/>
      </c>
      <c r="P3743" s="18" t="str" cm="1">
        <f t="array" ref="P3743">IF(LEN($A3743)&gt;0,SUMPRODUCT(($A3743=merged_names)*(_xlfn.TEXTAFTER(P$2, "At ")=merged_belt_colours)*merged_months_at_rank),"")</f>
        <v/>
      </c>
      <c r="Q3743" s="18" t="str" cm="1">
        <f t="array" ref="Q3743">IF(LEN($A3743)&gt;0,SUMPRODUCT(($A3743=merged_names)*(_xlfn.TEXTAFTER(Q$2, "At ")=merged_belt_colours)*merged_months_at_rank),"")</f>
        <v/>
      </c>
      <c r="R3743" s="18" t="str" cm="1">
        <f t="array" ref="R3743">IF(LEN($A3743)&gt;0,SUMPRODUCT(($A3743=merged_names)*(_xlfn.TEXTAFTER(R$2, "At ")=merged_belt_colours)*merged_months_at_rank),"")</f>
        <v/>
      </c>
    </row>
    <row r="3744" spans="1:18" x14ac:dyDescent="0.25">
      <c r="A3744"/>
      <c r="B3744" s="15" t="str" cm="1">
        <f t="array" ref="B3744">IFERROR(IF(LEN(A3744)&gt;0, IF(SUMPRODUCT((Inactives[Key]=J3744)*(Inactives[Currently Inactive]))=1,"Inactive","Active"),""),"Active")</f>
        <v/>
      </c>
      <c r="C3744" s="16" t="str" cm="1">
        <f t="array" aca="1" ref="C3744" ca="1">IFERROR(_xlfn._xlws.FILTER(Inactives[Inactive On],(Inactives[Key]=J3744)*(Inactives[Currently Inactive]),""),"")</f>
        <v/>
      </c>
      <c r="D3744" s="16" t="str" cm="1">
        <f t="array" aca="1" ref="D3744" ca="1">IFERROR(INDEX(_xlfn.TEXTSPLIT(E3744," "),1),"")</f>
        <v/>
      </c>
      <c r="E3744" s="15" t="str" cm="1">
        <f t="array" aca="1" ref="E3744" ca="1">IFERROR(_xlfn._xlws.FILTER(merged_ranks,(merged_end_dates=DATE(9999,12,31))*(merged_names=A3744)),"")</f>
        <v/>
      </c>
      <c r="F3744" s="17" t="str">
        <f ca="1">_xlfn.XLOOKUP(J3744,Promotions[Promo Key],Promotions[Promo Date],"")</f>
        <v/>
      </c>
      <c r="G3744" s="18" t="str">
        <f t="shared" ca="1" si="247"/>
        <v/>
      </c>
      <c r="H3744" s="18" t="str">
        <f t="shared" ca="1" si="246"/>
        <v/>
      </c>
      <c r="I3744" s="17" t="str">
        <f>_xlfn.XLOOKUP(A3744,Students[Full Name],Students[Starting Rank],"")</f>
        <v/>
      </c>
      <c r="J3744" s="15" t="str">
        <f t="shared" ca="1" si="248"/>
        <v xml:space="preserve">: </v>
      </c>
      <c r="K3744" s="16" t="str">
        <f>_xlfn.XLOOKUP(A3744,Students[Full Name],Students[Start Date],"")</f>
        <v/>
      </c>
      <c r="L3744" s="18">
        <f t="shared" ca="1" si="249"/>
        <v>-1</v>
      </c>
      <c r="M3744" s="18" cm="1">
        <f t="array" aca="1" ref="M3744" ca="1">SUMPRODUCT(Inactives[Days Inactive]*(Inactives[Student]=A3744))/365</f>
        <v>0</v>
      </c>
      <c r="N3744" s="18" t="str" cm="1">
        <f t="array" ref="N3744">IF(LEN($A3744)&gt;0,SUMPRODUCT(($A3744=merged_names)*(_xlfn.TEXTAFTER(N$2, "At ")=merged_belt_colours)*merged_months_at_rank),"")</f>
        <v/>
      </c>
      <c r="O3744" s="18" t="str" cm="1">
        <f t="array" ref="O3744">IF(LEN($A3744)&gt;0,SUMPRODUCT(($A3744=merged_names)*(_xlfn.TEXTAFTER(O$2, "At ")=merged_belt_colours)*merged_months_at_rank),"")</f>
        <v/>
      </c>
      <c r="P3744" s="18" t="str" cm="1">
        <f t="array" ref="P3744">IF(LEN($A3744)&gt;0,SUMPRODUCT(($A3744=merged_names)*(_xlfn.TEXTAFTER(P$2, "At ")=merged_belt_colours)*merged_months_at_rank),"")</f>
        <v/>
      </c>
      <c r="Q3744" s="18" t="str" cm="1">
        <f t="array" ref="Q3744">IF(LEN($A3744)&gt;0,SUMPRODUCT(($A3744=merged_names)*(_xlfn.TEXTAFTER(Q$2, "At ")=merged_belt_colours)*merged_months_at_rank),"")</f>
        <v/>
      </c>
      <c r="R3744" s="18" t="str" cm="1">
        <f t="array" ref="R3744">IF(LEN($A3744)&gt;0,SUMPRODUCT(($A3744=merged_names)*(_xlfn.TEXTAFTER(R$2, "At ")=merged_belt_colours)*merged_months_at_rank),"")</f>
        <v/>
      </c>
    </row>
    <row r="3745" spans="1:18" x14ac:dyDescent="0.25">
      <c r="A3745"/>
      <c r="B3745" s="15" t="str" cm="1">
        <f t="array" ref="B3745">IFERROR(IF(LEN(A3745)&gt;0, IF(SUMPRODUCT((Inactives[Key]=J3745)*(Inactives[Currently Inactive]))=1,"Inactive","Active"),""),"Active")</f>
        <v/>
      </c>
      <c r="C3745" s="16" t="str" cm="1">
        <f t="array" aca="1" ref="C3745" ca="1">IFERROR(_xlfn._xlws.FILTER(Inactives[Inactive On],(Inactives[Key]=J3745)*(Inactives[Currently Inactive]),""),"")</f>
        <v/>
      </c>
      <c r="D3745" s="16" t="str" cm="1">
        <f t="array" aca="1" ref="D3745" ca="1">IFERROR(INDEX(_xlfn.TEXTSPLIT(E3745," "),1),"")</f>
        <v/>
      </c>
      <c r="E3745" s="15" t="str" cm="1">
        <f t="array" aca="1" ref="E3745" ca="1">IFERROR(_xlfn._xlws.FILTER(merged_ranks,(merged_end_dates=DATE(9999,12,31))*(merged_names=A3745)),"")</f>
        <v/>
      </c>
      <c r="F3745" s="17" t="str">
        <f ca="1">_xlfn.XLOOKUP(J3745,Promotions[Promo Key],Promotions[Promo Date],"")</f>
        <v/>
      </c>
      <c r="G3745" s="18" t="str">
        <f t="shared" ca="1" si="247"/>
        <v/>
      </c>
      <c r="H3745" s="18" t="str">
        <f t="shared" ca="1" si="246"/>
        <v/>
      </c>
      <c r="I3745" s="17" t="str">
        <f>_xlfn.XLOOKUP(A3745,Students[Full Name],Students[Starting Rank],"")</f>
        <v/>
      </c>
      <c r="J3745" s="15" t="str">
        <f t="shared" ca="1" si="248"/>
        <v xml:space="preserve">: </v>
      </c>
      <c r="K3745" s="16" t="str">
        <f>_xlfn.XLOOKUP(A3745,Students[Full Name],Students[Start Date],"")</f>
        <v/>
      </c>
      <c r="L3745" s="18">
        <f t="shared" ca="1" si="249"/>
        <v>-1</v>
      </c>
      <c r="M3745" s="18" cm="1">
        <f t="array" aca="1" ref="M3745" ca="1">SUMPRODUCT(Inactives[Days Inactive]*(Inactives[Student]=A3745))/365</f>
        <v>0</v>
      </c>
      <c r="N3745" s="18" t="str" cm="1">
        <f t="array" ref="N3745">IF(LEN($A3745)&gt;0,SUMPRODUCT(($A3745=merged_names)*(_xlfn.TEXTAFTER(N$2, "At ")=merged_belt_colours)*merged_months_at_rank),"")</f>
        <v/>
      </c>
      <c r="O3745" s="18" t="str" cm="1">
        <f t="array" ref="O3745">IF(LEN($A3745)&gt;0,SUMPRODUCT(($A3745=merged_names)*(_xlfn.TEXTAFTER(O$2, "At ")=merged_belt_colours)*merged_months_at_rank),"")</f>
        <v/>
      </c>
      <c r="P3745" s="18" t="str" cm="1">
        <f t="array" ref="P3745">IF(LEN($A3745)&gt;0,SUMPRODUCT(($A3745=merged_names)*(_xlfn.TEXTAFTER(P$2, "At ")=merged_belt_colours)*merged_months_at_rank),"")</f>
        <v/>
      </c>
      <c r="Q3745" s="18" t="str" cm="1">
        <f t="array" ref="Q3745">IF(LEN($A3745)&gt;0,SUMPRODUCT(($A3745=merged_names)*(_xlfn.TEXTAFTER(Q$2, "At ")=merged_belt_colours)*merged_months_at_rank),"")</f>
        <v/>
      </c>
      <c r="R3745" s="18" t="str" cm="1">
        <f t="array" ref="R3745">IF(LEN($A3745)&gt;0,SUMPRODUCT(($A3745=merged_names)*(_xlfn.TEXTAFTER(R$2, "At ")=merged_belt_colours)*merged_months_at_rank),"")</f>
        <v/>
      </c>
    </row>
    <row r="3746" spans="1:18" x14ac:dyDescent="0.25">
      <c r="A3746"/>
      <c r="B3746" s="15" t="str" cm="1">
        <f t="array" ref="B3746">IFERROR(IF(LEN(A3746)&gt;0, IF(SUMPRODUCT((Inactives[Key]=J3746)*(Inactives[Currently Inactive]))=1,"Inactive","Active"),""),"Active")</f>
        <v/>
      </c>
      <c r="C3746" s="16" t="str" cm="1">
        <f t="array" aca="1" ref="C3746" ca="1">IFERROR(_xlfn._xlws.FILTER(Inactives[Inactive On],(Inactives[Key]=J3746)*(Inactives[Currently Inactive]),""),"")</f>
        <v/>
      </c>
      <c r="D3746" s="16" t="str" cm="1">
        <f t="array" aca="1" ref="D3746" ca="1">IFERROR(INDEX(_xlfn.TEXTSPLIT(E3746," "),1),"")</f>
        <v/>
      </c>
      <c r="E3746" s="15" t="str" cm="1">
        <f t="array" aca="1" ref="E3746" ca="1">IFERROR(_xlfn._xlws.FILTER(merged_ranks,(merged_end_dates=DATE(9999,12,31))*(merged_names=A3746)),"")</f>
        <v/>
      </c>
      <c r="F3746" s="17" t="str">
        <f ca="1">_xlfn.XLOOKUP(J3746,Promotions[Promo Key],Promotions[Promo Date],"")</f>
        <v/>
      </c>
      <c r="G3746" s="18" t="str">
        <f t="shared" ca="1" si="247"/>
        <v/>
      </c>
      <c r="H3746" s="18" t="str">
        <f t="shared" ca="1" si="246"/>
        <v/>
      </c>
      <c r="I3746" s="17" t="str">
        <f>_xlfn.XLOOKUP(A3746,Students[Full Name],Students[Starting Rank],"")</f>
        <v/>
      </c>
      <c r="J3746" s="15" t="str">
        <f t="shared" ca="1" si="248"/>
        <v xml:space="preserve">: </v>
      </c>
      <c r="K3746" s="16" t="str">
        <f>_xlfn.XLOOKUP(A3746,Students[Full Name],Students[Start Date],"")</f>
        <v/>
      </c>
      <c r="L3746" s="18">
        <f t="shared" ca="1" si="249"/>
        <v>-1</v>
      </c>
      <c r="M3746" s="18" cm="1">
        <f t="array" aca="1" ref="M3746" ca="1">SUMPRODUCT(Inactives[Days Inactive]*(Inactives[Student]=A3746))/365</f>
        <v>0</v>
      </c>
      <c r="N3746" s="18" t="str" cm="1">
        <f t="array" ref="N3746">IF(LEN($A3746)&gt;0,SUMPRODUCT(($A3746=merged_names)*(_xlfn.TEXTAFTER(N$2, "At ")=merged_belt_colours)*merged_months_at_rank),"")</f>
        <v/>
      </c>
      <c r="O3746" s="18" t="str" cm="1">
        <f t="array" ref="O3746">IF(LEN($A3746)&gt;0,SUMPRODUCT(($A3746=merged_names)*(_xlfn.TEXTAFTER(O$2, "At ")=merged_belt_colours)*merged_months_at_rank),"")</f>
        <v/>
      </c>
      <c r="P3746" s="18" t="str" cm="1">
        <f t="array" ref="P3746">IF(LEN($A3746)&gt;0,SUMPRODUCT(($A3746=merged_names)*(_xlfn.TEXTAFTER(P$2, "At ")=merged_belt_colours)*merged_months_at_rank),"")</f>
        <v/>
      </c>
      <c r="Q3746" s="18" t="str" cm="1">
        <f t="array" ref="Q3746">IF(LEN($A3746)&gt;0,SUMPRODUCT(($A3746=merged_names)*(_xlfn.TEXTAFTER(Q$2, "At ")=merged_belt_colours)*merged_months_at_rank),"")</f>
        <v/>
      </c>
      <c r="R3746" s="18" t="str" cm="1">
        <f t="array" ref="R3746">IF(LEN($A3746)&gt;0,SUMPRODUCT(($A3746=merged_names)*(_xlfn.TEXTAFTER(R$2, "At ")=merged_belt_colours)*merged_months_at_rank),"")</f>
        <v/>
      </c>
    </row>
    <row r="3747" spans="1:18" x14ac:dyDescent="0.25">
      <c r="A3747"/>
      <c r="B3747" s="15" t="str" cm="1">
        <f t="array" ref="B3747">IFERROR(IF(LEN(A3747)&gt;0, IF(SUMPRODUCT((Inactives[Key]=J3747)*(Inactives[Currently Inactive]))=1,"Inactive","Active"),""),"Active")</f>
        <v/>
      </c>
      <c r="C3747" s="16" t="str" cm="1">
        <f t="array" aca="1" ref="C3747" ca="1">IFERROR(_xlfn._xlws.FILTER(Inactives[Inactive On],(Inactives[Key]=J3747)*(Inactives[Currently Inactive]),""),"")</f>
        <v/>
      </c>
      <c r="D3747" s="16" t="str" cm="1">
        <f t="array" aca="1" ref="D3747" ca="1">IFERROR(INDEX(_xlfn.TEXTSPLIT(E3747," "),1),"")</f>
        <v/>
      </c>
      <c r="E3747" s="15" t="str" cm="1">
        <f t="array" aca="1" ref="E3747" ca="1">IFERROR(_xlfn._xlws.FILTER(merged_ranks,(merged_end_dates=DATE(9999,12,31))*(merged_names=A3747)),"")</f>
        <v/>
      </c>
      <c r="F3747" s="17" t="str">
        <f ca="1">_xlfn.XLOOKUP(J3747,Promotions[Promo Key],Promotions[Promo Date],"")</f>
        <v/>
      </c>
      <c r="G3747" s="18" t="str">
        <f t="shared" ca="1" si="247"/>
        <v/>
      </c>
      <c r="H3747" s="18" t="str">
        <f t="shared" ca="1" si="246"/>
        <v/>
      </c>
      <c r="I3747" s="17" t="str">
        <f>_xlfn.XLOOKUP(A3747,Students[Full Name],Students[Starting Rank],"")</f>
        <v/>
      </c>
      <c r="J3747" s="15" t="str">
        <f t="shared" ca="1" si="248"/>
        <v xml:space="preserve">: </v>
      </c>
      <c r="K3747" s="16" t="str">
        <f>_xlfn.XLOOKUP(A3747,Students[Full Name],Students[Start Date],"")</f>
        <v/>
      </c>
      <c r="L3747" s="18">
        <f t="shared" ca="1" si="249"/>
        <v>-1</v>
      </c>
      <c r="M3747" s="18" cm="1">
        <f t="array" aca="1" ref="M3747" ca="1">SUMPRODUCT(Inactives[Days Inactive]*(Inactives[Student]=A3747))/365</f>
        <v>0</v>
      </c>
      <c r="N3747" s="18" t="str" cm="1">
        <f t="array" ref="N3747">IF(LEN($A3747)&gt;0,SUMPRODUCT(($A3747=merged_names)*(_xlfn.TEXTAFTER(N$2, "At ")=merged_belt_colours)*merged_months_at_rank),"")</f>
        <v/>
      </c>
      <c r="O3747" s="18" t="str" cm="1">
        <f t="array" ref="O3747">IF(LEN($A3747)&gt;0,SUMPRODUCT(($A3747=merged_names)*(_xlfn.TEXTAFTER(O$2, "At ")=merged_belt_colours)*merged_months_at_rank),"")</f>
        <v/>
      </c>
      <c r="P3747" s="18" t="str" cm="1">
        <f t="array" ref="P3747">IF(LEN($A3747)&gt;0,SUMPRODUCT(($A3747=merged_names)*(_xlfn.TEXTAFTER(P$2, "At ")=merged_belt_colours)*merged_months_at_rank),"")</f>
        <v/>
      </c>
      <c r="Q3747" s="18" t="str" cm="1">
        <f t="array" ref="Q3747">IF(LEN($A3747)&gt;0,SUMPRODUCT(($A3747=merged_names)*(_xlfn.TEXTAFTER(Q$2, "At ")=merged_belt_colours)*merged_months_at_rank),"")</f>
        <v/>
      </c>
      <c r="R3747" s="18" t="str" cm="1">
        <f t="array" ref="R3747">IF(LEN($A3747)&gt;0,SUMPRODUCT(($A3747=merged_names)*(_xlfn.TEXTAFTER(R$2, "At ")=merged_belt_colours)*merged_months_at_rank),"")</f>
        <v/>
      </c>
    </row>
    <row r="3748" spans="1:18" x14ac:dyDescent="0.25">
      <c r="A3748"/>
      <c r="B3748" s="15" t="str" cm="1">
        <f t="array" ref="B3748">IFERROR(IF(LEN(A3748)&gt;0, IF(SUMPRODUCT((Inactives[Key]=J3748)*(Inactives[Currently Inactive]))=1,"Inactive","Active"),""),"Active")</f>
        <v/>
      </c>
      <c r="C3748" s="16" t="str" cm="1">
        <f t="array" aca="1" ref="C3748" ca="1">IFERROR(_xlfn._xlws.FILTER(Inactives[Inactive On],(Inactives[Key]=J3748)*(Inactives[Currently Inactive]),""),"")</f>
        <v/>
      </c>
      <c r="D3748" s="16" t="str" cm="1">
        <f t="array" aca="1" ref="D3748" ca="1">IFERROR(INDEX(_xlfn.TEXTSPLIT(E3748," "),1),"")</f>
        <v/>
      </c>
      <c r="E3748" s="15" t="str" cm="1">
        <f t="array" aca="1" ref="E3748" ca="1">IFERROR(_xlfn._xlws.FILTER(merged_ranks,(merged_end_dates=DATE(9999,12,31))*(merged_names=A3748)),"")</f>
        <v/>
      </c>
      <c r="F3748" s="17" t="str">
        <f ca="1">_xlfn.XLOOKUP(J3748,Promotions[Promo Key],Promotions[Promo Date],"")</f>
        <v/>
      </c>
      <c r="G3748" s="18" t="str">
        <f t="shared" ca="1" si="247"/>
        <v/>
      </c>
      <c r="H3748" s="18" t="str">
        <f t="shared" ca="1" si="246"/>
        <v/>
      </c>
      <c r="I3748" s="17" t="str">
        <f>_xlfn.XLOOKUP(A3748,Students[Full Name],Students[Starting Rank],"")</f>
        <v/>
      </c>
      <c r="J3748" s="15" t="str">
        <f t="shared" ca="1" si="248"/>
        <v xml:space="preserve">: </v>
      </c>
      <c r="K3748" s="16" t="str">
        <f>_xlfn.XLOOKUP(A3748,Students[Full Name],Students[Start Date],"")</f>
        <v/>
      </c>
      <c r="L3748" s="18">
        <f t="shared" ca="1" si="249"/>
        <v>-1</v>
      </c>
      <c r="M3748" s="18" cm="1">
        <f t="array" aca="1" ref="M3748" ca="1">SUMPRODUCT(Inactives[Days Inactive]*(Inactives[Student]=A3748))/365</f>
        <v>0</v>
      </c>
      <c r="N3748" s="18" t="str" cm="1">
        <f t="array" ref="N3748">IF(LEN($A3748)&gt;0,SUMPRODUCT(($A3748=merged_names)*(_xlfn.TEXTAFTER(N$2, "At ")=merged_belt_colours)*merged_months_at_rank),"")</f>
        <v/>
      </c>
      <c r="O3748" s="18" t="str" cm="1">
        <f t="array" ref="O3748">IF(LEN($A3748)&gt;0,SUMPRODUCT(($A3748=merged_names)*(_xlfn.TEXTAFTER(O$2, "At ")=merged_belt_colours)*merged_months_at_rank),"")</f>
        <v/>
      </c>
      <c r="P3748" s="18" t="str" cm="1">
        <f t="array" ref="P3748">IF(LEN($A3748)&gt;0,SUMPRODUCT(($A3748=merged_names)*(_xlfn.TEXTAFTER(P$2, "At ")=merged_belt_colours)*merged_months_at_rank),"")</f>
        <v/>
      </c>
      <c r="Q3748" s="18" t="str" cm="1">
        <f t="array" ref="Q3748">IF(LEN($A3748)&gt;0,SUMPRODUCT(($A3748=merged_names)*(_xlfn.TEXTAFTER(Q$2, "At ")=merged_belt_colours)*merged_months_at_rank),"")</f>
        <v/>
      </c>
      <c r="R3748" s="18" t="str" cm="1">
        <f t="array" ref="R3748">IF(LEN($A3748)&gt;0,SUMPRODUCT(($A3748=merged_names)*(_xlfn.TEXTAFTER(R$2, "At ")=merged_belt_colours)*merged_months_at_rank),"")</f>
        <v/>
      </c>
    </row>
    <row r="3749" spans="1:18" x14ac:dyDescent="0.25">
      <c r="A3749"/>
      <c r="B3749" s="15" t="str" cm="1">
        <f t="array" ref="B3749">IFERROR(IF(LEN(A3749)&gt;0, IF(SUMPRODUCT((Inactives[Key]=J3749)*(Inactives[Currently Inactive]))=1,"Inactive","Active"),""),"Active")</f>
        <v/>
      </c>
      <c r="C3749" s="16" t="str" cm="1">
        <f t="array" aca="1" ref="C3749" ca="1">IFERROR(_xlfn._xlws.FILTER(Inactives[Inactive On],(Inactives[Key]=J3749)*(Inactives[Currently Inactive]),""),"")</f>
        <v/>
      </c>
      <c r="D3749" s="16" t="str" cm="1">
        <f t="array" aca="1" ref="D3749" ca="1">IFERROR(INDEX(_xlfn.TEXTSPLIT(E3749," "),1),"")</f>
        <v/>
      </c>
      <c r="E3749" s="15" t="str" cm="1">
        <f t="array" aca="1" ref="E3749" ca="1">IFERROR(_xlfn._xlws.FILTER(merged_ranks,(merged_end_dates=DATE(9999,12,31))*(merged_names=A3749)),"")</f>
        <v/>
      </c>
      <c r="F3749" s="17" t="str">
        <f ca="1">_xlfn.XLOOKUP(J3749,Promotions[Promo Key],Promotions[Promo Date],"")</f>
        <v/>
      </c>
      <c r="G3749" s="18" t="str">
        <f t="shared" ca="1" si="247"/>
        <v/>
      </c>
      <c r="H3749" s="18" t="str">
        <f t="shared" ca="1" si="246"/>
        <v/>
      </c>
      <c r="I3749" s="17" t="str">
        <f>_xlfn.XLOOKUP(A3749,Students[Full Name],Students[Starting Rank],"")</f>
        <v/>
      </c>
      <c r="J3749" s="15" t="str">
        <f t="shared" ca="1" si="248"/>
        <v xml:space="preserve">: </v>
      </c>
      <c r="K3749" s="16" t="str">
        <f>_xlfn.XLOOKUP(A3749,Students[Full Name],Students[Start Date],"")</f>
        <v/>
      </c>
      <c r="L3749" s="18">
        <f t="shared" ca="1" si="249"/>
        <v>-1</v>
      </c>
      <c r="M3749" s="18" cm="1">
        <f t="array" aca="1" ref="M3749" ca="1">SUMPRODUCT(Inactives[Days Inactive]*(Inactives[Student]=A3749))/365</f>
        <v>0</v>
      </c>
      <c r="N3749" s="18" t="str" cm="1">
        <f t="array" ref="N3749">IF(LEN($A3749)&gt;0,SUMPRODUCT(($A3749=merged_names)*(_xlfn.TEXTAFTER(N$2, "At ")=merged_belt_colours)*merged_months_at_rank),"")</f>
        <v/>
      </c>
      <c r="O3749" s="18" t="str" cm="1">
        <f t="array" ref="O3749">IF(LEN($A3749)&gt;0,SUMPRODUCT(($A3749=merged_names)*(_xlfn.TEXTAFTER(O$2, "At ")=merged_belt_colours)*merged_months_at_rank),"")</f>
        <v/>
      </c>
      <c r="P3749" s="18" t="str" cm="1">
        <f t="array" ref="P3749">IF(LEN($A3749)&gt;0,SUMPRODUCT(($A3749=merged_names)*(_xlfn.TEXTAFTER(P$2, "At ")=merged_belt_colours)*merged_months_at_rank),"")</f>
        <v/>
      </c>
      <c r="Q3749" s="18" t="str" cm="1">
        <f t="array" ref="Q3749">IF(LEN($A3749)&gt;0,SUMPRODUCT(($A3749=merged_names)*(_xlfn.TEXTAFTER(Q$2, "At ")=merged_belt_colours)*merged_months_at_rank),"")</f>
        <v/>
      </c>
      <c r="R3749" s="18" t="str" cm="1">
        <f t="array" ref="R3749">IF(LEN($A3749)&gt;0,SUMPRODUCT(($A3749=merged_names)*(_xlfn.TEXTAFTER(R$2, "At ")=merged_belt_colours)*merged_months_at_rank),"")</f>
        <v/>
      </c>
    </row>
    <row r="3750" spans="1:18" x14ac:dyDescent="0.25">
      <c r="A3750"/>
      <c r="B3750" s="15" t="str" cm="1">
        <f t="array" ref="B3750">IFERROR(IF(LEN(A3750)&gt;0, IF(SUMPRODUCT((Inactives[Key]=J3750)*(Inactives[Currently Inactive]))=1,"Inactive","Active"),""),"Active")</f>
        <v/>
      </c>
      <c r="C3750" s="16" t="str" cm="1">
        <f t="array" aca="1" ref="C3750" ca="1">IFERROR(_xlfn._xlws.FILTER(Inactives[Inactive On],(Inactives[Key]=J3750)*(Inactives[Currently Inactive]),""),"")</f>
        <v/>
      </c>
      <c r="D3750" s="16" t="str" cm="1">
        <f t="array" aca="1" ref="D3750" ca="1">IFERROR(INDEX(_xlfn.TEXTSPLIT(E3750," "),1),"")</f>
        <v/>
      </c>
      <c r="E3750" s="15" t="str" cm="1">
        <f t="array" aca="1" ref="E3750" ca="1">IFERROR(_xlfn._xlws.FILTER(merged_ranks,(merged_end_dates=DATE(9999,12,31))*(merged_names=A3750)),"")</f>
        <v/>
      </c>
      <c r="F3750" s="17" t="str">
        <f ca="1">_xlfn.XLOOKUP(J3750,Promotions[Promo Key],Promotions[Promo Date],"")</f>
        <v/>
      </c>
      <c r="G3750" s="18" t="str">
        <f t="shared" ca="1" si="247"/>
        <v/>
      </c>
      <c r="H3750" s="18" t="str">
        <f t="shared" ca="1" si="246"/>
        <v/>
      </c>
      <c r="I3750" s="17" t="str">
        <f>_xlfn.XLOOKUP(A3750,Students[Full Name],Students[Starting Rank],"")</f>
        <v/>
      </c>
      <c r="J3750" s="15" t="str">
        <f t="shared" ca="1" si="248"/>
        <v xml:space="preserve">: </v>
      </c>
      <c r="K3750" s="16" t="str">
        <f>_xlfn.XLOOKUP(A3750,Students[Full Name],Students[Start Date],"")</f>
        <v/>
      </c>
      <c r="L3750" s="18">
        <f t="shared" ca="1" si="249"/>
        <v>-1</v>
      </c>
      <c r="M3750" s="18" cm="1">
        <f t="array" aca="1" ref="M3750" ca="1">SUMPRODUCT(Inactives[Days Inactive]*(Inactives[Student]=A3750))/365</f>
        <v>0</v>
      </c>
      <c r="N3750" s="18" t="str" cm="1">
        <f t="array" ref="N3750">IF(LEN($A3750)&gt;0,SUMPRODUCT(($A3750=merged_names)*(_xlfn.TEXTAFTER(N$2, "At ")=merged_belt_colours)*merged_months_at_rank),"")</f>
        <v/>
      </c>
      <c r="O3750" s="18" t="str" cm="1">
        <f t="array" ref="O3750">IF(LEN($A3750)&gt;0,SUMPRODUCT(($A3750=merged_names)*(_xlfn.TEXTAFTER(O$2, "At ")=merged_belt_colours)*merged_months_at_rank),"")</f>
        <v/>
      </c>
      <c r="P3750" s="18" t="str" cm="1">
        <f t="array" ref="P3750">IF(LEN($A3750)&gt;0,SUMPRODUCT(($A3750=merged_names)*(_xlfn.TEXTAFTER(P$2, "At ")=merged_belt_colours)*merged_months_at_rank),"")</f>
        <v/>
      </c>
      <c r="Q3750" s="18" t="str" cm="1">
        <f t="array" ref="Q3750">IF(LEN($A3750)&gt;0,SUMPRODUCT(($A3750=merged_names)*(_xlfn.TEXTAFTER(Q$2, "At ")=merged_belt_colours)*merged_months_at_rank),"")</f>
        <v/>
      </c>
      <c r="R3750" s="18" t="str" cm="1">
        <f t="array" ref="R3750">IF(LEN($A3750)&gt;0,SUMPRODUCT(($A3750=merged_names)*(_xlfn.TEXTAFTER(R$2, "At ")=merged_belt_colours)*merged_months_at_rank),"")</f>
        <v/>
      </c>
    </row>
    <row r="3751" spans="1:18" x14ac:dyDescent="0.25">
      <c r="A3751"/>
      <c r="B3751" s="15" t="str" cm="1">
        <f t="array" ref="B3751">IFERROR(IF(LEN(A3751)&gt;0, IF(SUMPRODUCT((Inactives[Key]=J3751)*(Inactives[Currently Inactive]))=1,"Inactive","Active"),""),"Active")</f>
        <v/>
      </c>
      <c r="C3751" s="16" t="str" cm="1">
        <f t="array" aca="1" ref="C3751" ca="1">IFERROR(_xlfn._xlws.FILTER(Inactives[Inactive On],(Inactives[Key]=J3751)*(Inactives[Currently Inactive]),""),"")</f>
        <v/>
      </c>
      <c r="D3751" s="16" t="str" cm="1">
        <f t="array" aca="1" ref="D3751" ca="1">IFERROR(INDEX(_xlfn.TEXTSPLIT(E3751," "),1),"")</f>
        <v/>
      </c>
      <c r="E3751" s="15" t="str" cm="1">
        <f t="array" aca="1" ref="E3751" ca="1">IFERROR(_xlfn._xlws.FILTER(merged_ranks,(merged_end_dates=DATE(9999,12,31))*(merged_names=A3751)),"")</f>
        <v/>
      </c>
      <c r="F3751" s="17" t="str">
        <f ca="1">_xlfn.XLOOKUP(J3751,Promotions[Promo Key],Promotions[Promo Date],"")</f>
        <v/>
      </c>
      <c r="G3751" s="18" t="str">
        <f t="shared" ca="1" si="247"/>
        <v/>
      </c>
      <c r="H3751" s="18" t="str">
        <f t="shared" ca="1" si="246"/>
        <v/>
      </c>
      <c r="I3751" s="17" t="str">
        <f>_xlfn.XLOOKUP(A3751,Students[Full Name],Students[Starting Rank],"")</f>
        <v/>
      </c>
      <c r="J3751" s="15" t="str">
        <f t="shared" ca="1" si="248"/>
        <v xml:space="preserve">: </v>
      </c>
      <c r="K3751" s="16" t="str">
        <f>_xlfn.XLOOKUP(A3751,Students[Full Name],Students[Start Date],"")</f>
        <v/>
      </c>
      <c r="L3751" s="18">
        <f t="shared" ca="1" si="249"/>
        <v>-1</v>
      </c>
      <c r="M3751" s="18" cm="1">
        <f t="array" aca="1" ref="M3751" ca="1">SUMPRODUCT(Inactives[Days Inactive]*(Inactives[Student]=A3751))/365</f>
        <v>0</v>
      </c>
      <c r="N3751" s="18" t="str" cm="1">
        <f t="array" ref="N3751">IF(LEN($A3751)&gt;0,SUMPRODUCT(($A3751=merged_names)*(_xlfn.TEXTAFTER(N$2, "At ")=merged_belt_colours)*merged_months_at_rank),"")</f>
        <v/>
      </c>
      <c r="O3751" s="18" t="str" cm="1">
        <f t="array" ref="O3751">IF(LEN($A3751)&gt;0,SUMPRODUCT(($A3751=merged_names)*(_xlfn.TEXTAFTER(O$2, "At ")=merged_belt_colours)*merged_months_at_rank),"")</f>
        <v/>
      </c>
      <c r="P3751" s="18" t="str" cm="1">
        <f t="array" ref="P3751">IF(LEN($A3751)&gt;0,SUMPRODUCT(($A3751=merged_names)*(_xlfn.TEXTAFTER(P$2, "At ")=merged_belt_colours)*merged_months_at_rank),"")</f>
        <v/>
      </c>
      <c r="Q3751" s="18" t="str" cm="1">
        <f t="array" ref="Q3751">IF(LEN($A3751)&gt;0,SUMPRODUCT(($A3751=merged_names)*(_xlfn.TEXTAFTER(Q$2, "At ")=merged_belt_colours)*merged_months_at_rank),"")</f>
        <v/>
      </c>
      <c r="R3751" s="18" t="str" cm="1">
        <f t="array" ref="R3751">IF(LEN($A3751)&gt;0,SUMPRODUCT(($A3751=merged_names)*(_xlfn.TEXTAFTER(R$2, "At ")=merged_belt_colours)*merged_months_at_rank),"")</f>
        <v/>
      </c>
    </row>
    <row r="3752" spans="1:18" x14ac:dyDescent="0.25">
      <c r="A3752"/>
      <c r="B3752" s="15" t="str" cm="1">
        <f t="array" ref="B3752">IFERROR(IF(LEN(A3752)&gt;0, IF(SUMPRODUCT((Inactives[Key]=J3752)*(Inactives[Currently Inactive]))=1,"Inactive","Active"),""),"Active")</f>
        <v/>
      </c>
      <c r="C3752" s="16" t="str" cm="1">
        <f t="array" aca="1" ref="C3752" ca="1">IFERROR(_xlfn._xlws.FILTER(Inactives[Inactive On],(Inactives[Key]=J3752)*(Inactives[Currently Inactive]),""),"")</f>
        <v/>
      </c>
      <c r="D3752" s="16" t="str" cm="1">
        <f t="array" aca="1" ref="D3752" ca="1">IFERROR(INDEX(_xlfn.TEXTSPLIT(E3752," "),1),"")</f>
        <v/>
      </c>
      <c r="E3752" s="15" t="str" cm="1">
        <f t="array" aca="1" ref="E3752" ca="1">IFERROR(_xlfn._xlws.FILTER(merged_ranks,(merged_end_dates=DATE(9999,12,31))*(merged_names=A3752)),"")</f>
        <v/>
      </c>
      <c r="F3752" s="17" t="str">
        <f ca="1">_xlfn.XLOOKUP(J3752,Promotions[Promo Key],Promotions[Promo Date],"")</f>
        <v/>
      </c>
      <c r="G3752" s="18" t="str">
        <f t="shared" ca="1" si="247"/>
        <v/>
      </c>
      <c r="H3752" s="18" t="str">
        <f t="shared" ca="1" si="246"/>
        <v/>
      </c>
      <c r="I3752" s="17" t="str">
        <f>_xlfn.XLOOKUP(A3752,Students[Full Name],Students[Starting Rank],"")</f>
        <v/>
      </c>
      <c r="J3752" s="15" t="str">
        <f t="shared" ca="1" si="248"/>
        <v xml:space="preserve">: </v>
      </c>
      <c r="K3752" s="16" t="str">
        <f>_xlfn.XLOOKUP(A3752,Students[Full Name],Students[Start Date],"")</f>
        <v/>
      </c>
      <c r="L3752" s="18">
        <f t="shared" ca="1" si="249"/>
        <v>-1</v>
      </c>
      <c r="M3752" s="18" cm="1">
        <f t="array" aca="1" ref="M3752" ca="1">SUMPRODUCT(Inactives[Days Inactive]*(Inactives[Student]=A3752))/365</f>
        <v>0</v>
      </c>
      <c r="N3752" s="18" t="str" cm="1">
        <f t="array" ref="N3752">IF(LEN($A3752)&gt;0,SUMPRODUCT(($A3752=merged_names)*(_xlfn.TEXTAFTER(N$2, "At ")=merged_belt_colours)*merged_months_at_rank),"")</f>
        <v/>
      </c>
      <c r="O3752" s="18" t="str" cm="1">
        <f t="array" ref="O3752">IF(LEN($A3752)&gt;0,SUMPRODUCT(($A3752=merged_names)*(_xlfn.TEXTAFTER(O$2, "At ")=merged_belt_colours)*merged_months_at_rank),"")</f>
        <v/>
      </c>
      <c r="P3752" s="18" t="str" cm="1">
        <f t="array" ref="P3752">IF(LEN($A3752)&gt;0,SUMPRODUCT(($A3752=merged_names)*(_xlfn.TEXTAFTER(P$2, "At ")=merged_belt_colours)*merged_months_at_rank),"")</f>
        <v/>
      </c>
      <c r="Q3752" s="18" t="str" cm="1">
        <f t="array" ref="Q3752">IF(LEN($A3752)&gt;0,SUMPRODUCT(($A3752=merged_names)*(_xlfn.TEXTAFTER(Q$2, "At ")=merged_belt_colours)*merged_months_at_rank),"")</f>
        <v/>
      </c>
      <c r="R3752" s="18" t="str" cm="1">
        <f t="array" ref="R3752">IF(LEN($A3752)&gt;0,SUMPRODUCT(($A3752=merged_names)*(_xlfn.TEXTAFTER(R$2, "At ")=merged_belt_colours)*merged_months_at_rank),"")</f>
        <v/>
      </c>
    </row>
    <row r="3753" spans="1:18" x14ac:dyDescent="0.25">
      <c r="A3753"/>
      <c r="B3753" s="15" t="str" cm="1">
        <f t="array" ref="B3753">IFERROR(IF(LEN(A3753)&gt;0, IF(SUMPRODUCT((Inactives[Key]=J3753)*(Inactives[Currently Inactive]))=1,"Inactive","Active"),""),"Active")</f>
        <v/>
      </c>
      <c r="C3753" s="16" t="str" cm="1">
        <f t="array" aca="1" ref="C3753" ca="1">IFERROR(_xlfn._xlws.FILTER(Inactives[Inactive On],(Inactives[Key]=J3753)*(Inactives[Currently Inactive]),""),"")</f>
        <v/>
      </c>
      <c r="D3753" s="16" t="str" cm="1">
        <f t="array" aca="1" ref="D3753" ca="1">IFERROR(INDEX(_xlfn.TEXTSPLIT(E3753," "),1),"")</f>
        <v/>
      </c>
      <c r="E3753" s="15" t="str" cm="1">
        <f t="array" aca="1" ref="E3753" ca="1">IFERROR(_xlfn._xlws.FILTER(merged_ranks,(merged_end_dates=DATE(9999,12,31))*(merged_names=A3753)),"")</f>
        <v/>
      </c>
      <c r="F3753" s="17" t="str">
        <f ca="1">_xlfn.XLOOKUP(J3753,Promotions[Promo Key],Promotions[Promo Date],"")</f>
        <v/>
      </c>
      <c r="G3753" s="18" t="str">
        <f t="shared" ca="1" si="247"/>
        <v/>
      </c>
      <c r="H3753" s="18" t="str">
        <f t="shared" ca="1" si="246"/>
        <v/>
      </c>
      <c r="I3753" s="17" t="str">
        <f>_xlfn.XLOOKUP(A3753,Students[Full Name],Students[Starting Rank],"")</f>
        <v/>
      </c>
      <c r="J3753" s="15" t="str">
        <f t="shared" ca="1" si="248"/>
        <v xml:space="preserve">: </v>
      </c>
      <c r="K3753" s="16" t="str">
        <f>_xlfn.XLOOKUP(A3753,Students[Full Name],Students[Start Date],"")</f>
        <v/>
      </c>
      <c r="L3753" s="18">
        <f t="shared" ca="1" si="249"/>
        <v>-1</v>
      </c>
      <c r="M3753" s="18" cm="1">
        <f t="array" aca="1" ref="M3753" ca="1">SUMPRODUCT(Inactives[Days Inactive]*(Inactives[Student]=A3753))/365</f>
        <v>0</v>
      </c>
      <c r="N3753" s="18" t="str" cm="1">
        <f t="array" ref="N3753">IF(LEN($A3753)&gt;0,SUMPRODUCT(($A3753=merged_names)*(_xlfn.TEXTAFTER(N$2, "At ")=merged_belt_colours)*merged_months_at_rank),"")</f>
        <v/>
      </c>
      <c r="O3753" s="18" t="str" cm="1">
        <f t="array" ref="O3753">IF(LEN($A3753)&gt;0,SUMPRODUCT(($A3753=merged_names)*(_xlfn.TEXTAFTER(O$2, "At ")=merged_belt_colours)*merged_months_at_rank),"")</f>
        <v/>
      </c>
      <c r="P3753" s="18" t="str" cm="1">
        <f t="array" ref="P3753">IF(LEN($A3753)&gt;0,SUMPRODUCT(($A3753=merged_names)*(_xlfn.TEXTAFTER(P$2, "At ")=merged_belt_colours)*merged_months_at_rank),"")</f>
        <v/>
      </c>
      <c r="Q3753" s="18" t="str" cm="1">
        <f t="array" ref="Q3753">IF(LEN($A3753)&gt;0,SUMPRODUCT(($A3753=merged_names)*(_xlfn.TEXTAFTER(Q$2, "At ")=merged_belt_colours)*merged_months_at_rank),"")</f>
        <v/>
      </c>
      <c r="R3753" s="18" t="str" cm="1">
        <f t="array" ref="R3753">IF(LEN($A3753)&gt;0,SUMPRODUCT(($A3753=merged_names)*(_xlfn.TEXTAFTER(R$2, "At ")=merged_belt_colours)*merged_months_at_rank),"")</f>
        <v/>
      </c>
    </row>
    <row r="3754" spans="1:18" x14ac:dyDescent="0.25">
      <c r="A3754"/>
      <c r="B3754" s="15" t="str" cm="1">
        <f t="array" ref="B3754">IFERROR(IF(LEN(A3754)&gt;0, IF(SUMPRODUCT((Inactives[Key]=J3754)*(Inactives[Currently Inactive]))=1,"Inactive","Active"),""),"Active")</f>
        <v/>
      </c>
      <c r="C3754" s="16" t="str" cm="1">
        <f t="array" aca="1" ref="C3754" ca="1">IFERROR(_xlfn._xlws.FILTER(Inactives[Inactive On],(Inactives[Key]=J3754)*(Inactives[Currently Inactive]),""),"")</f>
        <v/>
      </c>
      <c r="D3754" s="16" t="str" cm="1">
        <f t="array" aca="1" ref="D3754" ca="1">IFERROR(INDEX(_xlfn.TEXTSPLIT(E3754," "),1),"")</f>
        <v/>
      </c>
      <c r="E3754" s="15" t="str" cm="1">
        <f t="array" aca="1" ref="E3754" ca="1">IFERROR(_xlfn._xlws.FILTER(merged_ranks,(merged_end_dates=DATE(9999,12,31))*(merged_names=A3754)),"")</f>
        <v/>
      </c>
      <c r="F3754" s="17" t="str">
        <f ca="1">_xlfn.XLOOKUP(J3754,Promotions[Promo Key],Promotions[Promo Date],"")</f>
        <v/>
      </c>
      <c r="G3754" s="18" t="str">
        <f t="shared" ca="1" si="247"/>
        <v/>
      </c>
      <c r="H3754" s="18" t="str">
        <f t="shared" ca="1" si="246"/>
        <v/>
      </c>
      <c r="I3754" s="17" t="str">
        <f>_xlfn.XLOOKUP(A3754,Students[Full Name],Students[Starting Rank],"")</f>
        <v/>
      </c>
      <c r="J3754" s="15" t="str">
        <f t="shared" ca="1" si="248"/>
        <v xml:space="preserve">: </v>
      </c>
      <c r="K3754" s="16" t="str">
        <f>_xlfn.XLOOKUP(A3754,Students[Full Name],Students[Start Date],"")</f>
        <v/>
      </c>
      <c r="L3754" s="18">
        <f t="shared" ca="1" si="249"/>
        <v>-1</v>
      </c>
      <c r="M3754" s="18" cm="1">
        <f t="array" aca="1" ref="M3754" ca="1">SUMPRODUCT(Inactives[Days Inactive]*(Inactives[Student]=A3754))/365</f>
        <v>0</v>
      </c>
      <c r="N3754" s="18" t="str" cm="1">
        <f t="array" ref="N3754">IF(LEN($A3754)&gt;0,SUMPRODUCT(($A3754=merged_names)*(_xlfn.TEXTAFTER(N$2, "At ")=merged_belt_colours)*merged_months_at_rank),"")</f>
        <v/>
      </c>
      <c r="O3754" s="18" t="str" cm="1">
        <f t="array" ref="O3754">IF(LEN($A3754)&gt;0,SUMPRODUCT(($A3754=merged_names)*(_xlfn.TEXTAFTER(O$2, "At ")=merged_belt_colours)*merged_months_at_rank),"")</f>
        <v/>
      </c>
      <c r="P3754" s="18" t="str" cm="1">
        <f t="array" ref="P3754">IF(LEN($A3754)&gt;0,SUMPRODUCT(($A3754=merged_names)*(_xlfn.TEXTAFTER(P$2, "At ")=merged_belt_colours)*merged_months_at_rank),"")</f>
        <v/>
      </c>
      <c r="Q3754" s="18" t="str" cm="1">
        <f t="array" ref="Q3754">IF(LEN($A3754)&gt;0,SUMPRODUCT(($A3754=merged_names)*(_xlfn.TEXTAFTER(Q$2, "At ")=merged_belt_colours)*merged_months_at_rank),"")</f>
        <v/>
      </c>
      <c r="R3754" s="18" t="str" cm="1">
        <f t="array" ref="R3754">IF(LEN($A3754)&gt;0,SUMPRODUCT(($A3754=merged_names)*(_xlfn.TEXTAFTER(R$2, "At ")=merged_belt_colours)*merged_months_at_rank),"")</f>
        <v/>
      </c>
    </row>
    <row r="3755" spans="1:18" x14ac:dyDescent="0.25">
      <c r="A3755"/>
      <c r="B3755" s="15" t="str" cm="1">
        <f t="array" ref="B3755">IFERROR(IF(LEN(A3755)&gt;0, IF(SUMPRODUCT((Inactives[Key]=J3755)*(Inactives[Currently Inactive]))=1,"Inactive","Active"),""),"Active")</f>
        <v/>
      </c>
      <c r="C3755" s="16" t="str" cm="1">
        <f t="array" aca="1" ref="C3755" ca="1">IFERROR(_xlfn._xlws.FILTER(Inactives[Inactive On],(Inactives[Key]=J3755)*(Inactives[Currently Inactive]),""),"")</f>
        <v/>
      </c>
      <c r="D3755" s="16" t="str" cm="1">
        <f t="array" aca="1" ref="D3755" ca="1">IFERROR(INDEX(_xlfn.TEXTSPLIT(E3755," "),1),"")</f>
        <v/>
      </c>
      <c r="E3755" s="15" t="str" cm="1">
        <f t="array" aca="1" ref="E3755" ca="1">IFERROR(_xlfn._xlws.FILTER(merged_ranks,(merged_end_dates=DATE(9999,12,31))*(merged_names=A3755)),"")</f>
        <v/>
      </c>
      <c r="F3755" s="17" t="str">
        <f ca="1">_xlfn.XLOOKUP(J3755,Promotions[Promo Key],Promotions[Promo Date],"")</f>
        <v/>
      </c>
      <c r="G3755" s="18" t="str">
        <f t="shared" ca="1" si="247"/>
        <v/>
      </c>
      <c r="H3755" s="18" t="str">
        <f t="shared" ca="1" si="246"/>
        <v/>
      </c>
      <c r="I3755" s="17" t="str">
        <f>_xlfn.XLOOKUP(A3755,Students[Full Name],Students[Starting Rank],"")</f>
        <v/>
      </c>
      <c r="J3755" s="15" t="str">
        <f t="shared" ca="1" si="248"/>
        <v xml:space="preserve">: </v>
      </c>
      <c r="K3755" s="16" t="str">
        <f>_xlfn.XLOOKUP(A3755,Students[Full Name],Students[Start Date],"")</f>
        <v/>
      </c>
      <c r="L3755" s="18">
        <f t="shared" ca="1" si="249"/>
        <v>-1</v>
      </c>
      <c r="M3755" s="18" cm="1">
        <f t="array" aca="1" ref="M3755" ca="1">SUMPRODUCT(Inactives[Days Inactive]*(Inactives[Student]=A3755))/365</f>
        <v>0</v>
      </c>
      <c r="N3755" s="18" t="str" cm="1">
        <f t="array" ref="N3755">IF(LEN($A3755)&gt;0,SUMPRODUCT(($A3755=merged_names)*(_xlfn.TEXTAFTER(N$2, "At ")=merged_belt_colours)*merged_months_at_rank),"")</f>
        <v/>
      </c>
      <c r="O3755" s="18" t="str" cm="1">
        <f t="array" ref="O3755">IF(LEN($A3755)&gt;0,SUMPRODUCT(($A3755=merged_names)*(_xlfn.TEXTAFTER(O$2, "At ")=merged_belt_colours)*merged_months_at_rank),"")</f>
        <v/>
      </c>
      <c r="P3755" s="18" t="str" cm="1">
        <f t="array" ref="P3755">IF(LEN($A3755)&gt;0,SUMPRODUCT(($A3755=merged_names)*(_xlfn.TEXTAFTER(P$2, "At ")=merged_belt_colours)*merged_months_at_rank),"")</f>
        <v/>
      </c>
      <c r="Q3755" s="18" t="str" cm="1">
        <f t="array" ref="Q3755">IF(LEN($A3755)&gt;0,SUMPRODUCT(($A3755=merged_names)*(_xlfn.TEXTAFTER(Q$2, "At ")=merged_belt_colours)*merged_months_at_rank),"")</f>
        <v/>
      </c>
      <c r="R3755" s="18" t="str" cm="1">
        <f t="array" ref="R3755">IF(LEN($A3755)&gt;0,SUMPRODUCT(($A3755=merged_names)*(_xlfn.TEXTAFTER(R$2, "At ")=merged_belt_colours)*merged_months_at_rank),"")</f>
        <v/>
      </c>
    </row>
    <row r="3756" spans="1:18" x14ac:dyDescent="0.25">
      <c r="A3756"/>
      <c r="B3756" s="15" t="str" cm="1">
        <f t="array" ref="B3756">IFERROR(IF(LEN(A3756)&gt;0, IF(SUMPRODUCT((Inactives[Key]=J3756)*(Inactives[Currently Inactive]))=1,"Inactive","Active"),""),"Active")</f>
        <v/>
      </c>
      <c r="C3756" s="16" t="str" cm="1">
        <f t="array" aca="1" ref="C3756" ca="1">IFERROR(_xlfn._xlws.FILTER(Inactives[Inactive On],(Inactives[Key]=J3756)*(Inactives[Currently Inactive]),""),"")</f>
        <v/>
      </c>
      <c r="D3756" s="16" t="str" cm="1">
        <f t="array" aca="1" ref="D3756" ca="1">IFERROR(INDEX(_xlfn.TEXTSPLIT(E3756," "),1),"")</f>
        <v/>
      </c>
      <c r="E3756" s="15" t="str" cm="1">
        <f t="array" aca="1" ref="E3756" ca="1">IFERROR(_xlfn._xlws.FILTER(merged_ranks,(merged_end_dates=DATE(9999,12,31))*(merged_names=A3756)),"")</f>
        <v/>
      </c>
      <c r="F3756" s="17" t="str">
        <f ca="1">_xlfn.XLOOKUP(J3756,Promotions[Promo Key],Promotions[Promo Date],"")</f>
        <v/>
      </c>
      <c r="G3756" s="18" t="str">
        <f t="shared" ca="1" si="247"/>
        <v/>
      </c>
      <c r="H3756" s="18" t="str">
        <f t="shared" ca="1" si="246"/>
        <v/>
      </c>
      <c r="I3756" s="17" t="str">
        <f>_xlfn.XLOOKUP(A3756,Students[Full Name],Students[Starting Rank],"")</f>
        <v/>
      </c>
      <c r="J3756" s="15" t="str">
        <f t="shared" ca="1" si="248"/>
        <v xml:space="preserve">: </v>
      </c>
      <c r="K3756" s="16" t="str">
        <f>_xlfn.XLOOKUP(A3756,Students[Full Name],Students[Start Date],"")</f>
        <v/>
      </c>
      <c r="L3756" s="18">
        <f t="shared" ca="1" si="249"/>
        <v>-1</v>
      </c>
      <c r="M3756" s="18" cm="1">
        <f t="array" aca="1" ref="M3756" ca="1">SUMPRODUCT(Inactives[Days Inactive]*(Inactives[Student]=A3756))/365</f>
        <v>0</v>
      </c>
      <c r="N3756" s="18" t="str" cm="1">
        <f t="array" ref="N3756">IF(LEN($A3756)&gt;0,SUMPRODUCT(($A3756=merged_names)*(_xlfn.TEXTAFTER(N$2, "At ")=merged_belt_colours)*merged_months_at_rank),"")</f>
        <v/>
      </c>
      <c r="O3756" s="18" t="str" cm="1">
        <f t="array" ref="O3756">IF(LEN($A3756)&gt;0,SUMPRODUCT(($A3756=merged_names)*(_xlfn.TEXTAFTER(O$2, "At ")=merged_belt_colours)*merged_months_at_rank),"")</f>
        <v/>
      </c>
      <c r="P3756" s="18" t="str" cm="1">
        <f t="array" ref="P3756">IF(LEN($A3756)&gt;0,SUMPRODUCT(($A3756=merged_names)*(_xlfn.TEXTAFTER(P$2, "At ")=merged_belt_colours)*merged_months_at_rank),"")</f>
        <v/>
      </c>
      <c r="Q3756" s="18" t="str" cm="1">
        <f t="array" ref="Q3756">IF(LEN($A3756)&gt;0,SUMPRODUCT(($A3756=merged_names)*(_xlfn.TEXTAFTER(Q$2, "At ")=merged_belt_colours)*merged_months_at_rank),"")</f>
        <v/>
      </c>
      <c r="R3756" s="18" t="str" cm="1">
        <f t="array" ref="R3756">IF(LEN($A3756)&gt;0,SUMPRODUCT(($A3756=merged_names)*(_xlfn.TEXTAFTER(R$2, "At ")=merged_belt_colours)*merged_months_at_rank),"")</f>
        <v/>
      </c>
    </row>
    <row r="3757" spans="1:18" x14ac:dyDescent="0.25">
      <c r="A3757"/>
      <c r="B3757" s="15" t="str" cm="1">
        <f t="array" ref="B3757">IFERROR(IF(LEN(A3757)&gt;0, IF(SUMPRODUCT((Inactives[Key]=J3757)*(Inactives[Currently Inactive]))=1,"Inactive","Active"),""),"Active")</f>
        <v/>
      </c>
      <c r="C3757" s="16" t="str" cm="1">
        <f t="array" aca="1" ref="C3757" ca="1">IFERROR(_xlfn._xlws.FILTER(Inactives[Inactive On],(Inactives[Key]=J3757)*(Inactives[Currently Inactive]),""),"")</f>
        <v/>
      </c>
      <c r="D3757" s="16" t="str" cm="1">
        <f t="array" aca="1" ref="D3757" ca="1">IFERROR(INDEX(_xlfn.TEXTSPLIT(E3757," "),1),"")</f>
        <v/>
      </c>
      <c r="E3757" s="15" t="str" cm="1">
        <f t="array" aca="1" ref="E3757" ca="1">IFERROR(_xlfn._xlws.FILTER(merged_ranks,(merged_end_dates=DATE(9999,12,31))*(merged_names=A3757)),"")</f>
        <v/>
      </c>
      <c r="F3757" s="17" t="str">
        <f ca="1">_xlfn.XLOOKUP(J3757,Promotions[Promo Key],Promotions[Promo Date],"")</f>
        <v/>
      </c>
      <c r="G3757" s="18" t="str">
        <f t="shared" ca="1" si="247"/>
        <v/>
      </c>
      <c r="H3757" s="18" t="str">
        <f t="shared" ca="1" si="246"/>
        <v/>
      </c>
      <c r="I3757" s="17" t="str">
        <f>_xlfn.XLOOKUP(A3757,Students[Full Name],Students[Starting Rank],"")</f>
        <v/>
      </c>
      <c r="J3757" s="15" t="str">
        <f t="shared" ca="1" si="248"/>
        <v xml:space="preserve">: </v>
      </c>
      <c r="K3757" s="16" t="str">
        <f>_xlfn.XLOOKUP(A3757,Students[Full Name],Students[Start Date],"")</f>
        <v/>
      </c>
      <c r="L3757" s="18">
        <f t="shared" ca="1" si="249"/>
        <v>-1</v>
      </c>
      <c r="M3757" s="18" cm="1">
        <f t="array" aca="1" ref="M3757" ca="1">SUMPRODUCT(Inactives[Days Inactive]*(Inactives[Student]=A3757))/365</f>
        <v>0</v>
      </c>
      <c r="N3757" s="18" t="str" cm="1">
        <f t="array" ref="N3757">IF(LEN($A3757)&gt;0,SUMPRODUCT(($A3757=merged_names)*(_xlfn.TEXTAFTER(N$2, "At ")=merged_belt_colours)*merged_months_at_rank),"")</f>
        <v/>
      </c>
      <c r="O3757" s="18" t="str" cm="1">
        <f t="array" ref="O3757">IF(LEN($A3757)&gt;0,SUMPRODUCT(($A3757=merged_names)*(_xlfn.TEXTAFTER(O$2, "At ")=merged_belt_colours)*merged_months_at_rank),"")</f>
        <v/>
      </c>
      <c r="P3757" s="18" t="str" cm="1">
        <f t="array" ref="P3757">IF(LEN($A3757)&gt;0,SUMPRODUCT(($A3757=merged_names)*(_xlfn.TEXTAFTER(P$2, "At ")=merged_belt_colours)*merged_months_at_rank),"")</f>
        <v/>
      </c>
      <c r="Q3757" s="18" t="str" cm="1">
        <f t="array" ref="Q3757">IF(LEN($A3757)&gt;0,SUMPRODUCT(($A3757=merged_names)*(_xlfn.TEXTAFTER(Q$2, "At ")=merged_belt_colours)*merged_months_at_rank),"")</f>
        <v/>
      </c>
      <c r="R3757" s="18" t="str" cm="1">
        <f t="array" ref="R3757">IF(LEN($A3757)&gt;0,SUMPRODUCT(($A3757=merged_names)*(_xlfn.TEXTAFTER(R$2, "At ")=merged_belt_colours)*merged_months_at_rank),"")</f>
        <v/>
      </c>
    </row>
    <row r="3758" spans="1:18" x14ac:dyDescent="0.25">
      <c r="A3758"/>
      <c r="B3758" s="15" t="str" cm="1">
        <f t="array" ref="B3758">IFERROR(IF(LEN(A3758)&gt;0, IF(SUMPRODUCT((Inactives[Key]=J3758)*(Inactives[Currently Inactive]))=1,"Inactive","Active"),""),"Active")</f>
        <v/>
      </c>
      <c r="C3758" s="16" t="str" cm="1">
        <f t="array" aca="1" ref="C3758" ca="1">IFERROR(_xlfn._xlws.FILTER(Inactives[Inactive On],(Inactives[Key]=J3758)*(Inactives[Currently Inactive]),""),"")</f>
        <v/>
      </c>
      <c r="D3758" s="16" t="str" cm="1">
        <f t="array" aca="1" ref="D3758" ca="1">IFERROR(INDEX(_xlfn.TEXTSPLIT(E3758," "),1),"")</f>
        <v/>
      </c>
      <c r="E3758" s="15" t="str" cm="1">
        <f t="array" aca="1" ref="E3758" ca="1">IFERROR(_xlfn._xlws.FILTER(merged_ranks,(merged_end_dates=DATE(9999,12,31))*(merged_names=A3758)),"")</f>
        <v/>
      </c>
      <c r="F3758" s="17" t="str">
        <f ca="1">_xlfn.XLOOKUP(J3758,Promotions[Promo Key],Promotions[Promo Date],"")</f>
        <v/>
      </c>
      <c r="G3758" s="18" t="str">
        <f t="shared" ca="1" si="247"/>
        <v/>
      </c>
      <c r="H3758" s="18" t="str">
        <f t="shared" ca="1" si="246"/>
        <v/>
      </c>
      <c r="I3758" s="17" t="str">
        <f>_xlfn.XLOOKUP(A3758,Students[Full Name],Students[Starting Rank],"")</f>
        <v/>
      </c>
      <c r="J3758" s="15" t="str">
        <f t="shared" ca="1" si="248"/>
        <v xml:space="preserve">: </v>
      </c>
      <c r="K3758" s="16" t="str">
        <f>_xlfn.XLOOKUP(A3758,Students[Full Name],Students[Start Date],"")</f>
        <v/>
      </c>
      <c r="L3758" s="18">
        <f t="shared" ca="1" si="249"/>
        <v>-1</v>
      </c>
      <c r="M3758" s="18" cm="1">
        <f t="array" aca="1" ref="M3758" ca="1">SUMPRODUCT(Inactives[Days Inactive]*(Inactives[Student]=A3758))/365</f>
        <v>0</v>
      </c>
      <c r="N3758" s="18" t="str" cm="1">
        <f t="array" ref="N3758">IF(LEN($A3758)&gt;0,SUMPRODUCT(($A3758=merged_names)*(_xlfn.TEXTAFTER(N$2, "At ")=merged_belt_colours)*merged_months_at_rank),"")</f>
        <v/>
      </c>
      <c r="O3758" s="18" t="str" cm="1">
        <f t="array" ref="O3758">IF(LEN($A3758)&gt;0,SUMPRODUCT(($A3758=merged_names)*(_xlfn.TEXTAFTER(O$2, "At ")=merged_belt_colours)*merged_months_at_rank),"")</f>
        <v/>
      </c>
      <c r="P3758" s="18" t="str" cm="1">
        <f t="array" ref="P3758">IF(LEN($A3758)&gt;0,SUMPRODUCT(($A3758=merged_names)*(_xlfn.TEXTAFTER(P$2, "At ")=merged_belt_colours)*merged_months_at_rank),"")</f>
        <v/>
      </c>
      <c r="Q3758" s="18" t="str" cm="1">
        <f t="array" ref="Q3758">IF(LEN($A3758)&gt;0,SUMPRODUCT(($A3758=merged_names)*(_xlfn.TEXTAFTER(Q$2, "At ")=merged_belt_colours)*merged_months_at_rank),"")</f>
        <v/>
      </c>
      <c r="R3758" s="18" t="str" cm="1">
        <f t="array" ref="R3758">IF(LEN($A3758)&gt;0,SUMPRODUCT(($A3758=merged_names)*(_xlfn.TEXTAFTER(R$2, "At ")=merged_belt_colours)*merged_months_at_rank),"")</f>
        <v/>
      </c>
    </row>
    <row r="3759" spans="1:18" x14ac:dyDescent="0.25">
      <c r="A3759"/>
      <c r="B3759" s="15" t="str" cm="1">
        <f t="array" ref="B3759">IFERROR(IF(LEN(A3759)&gt;0, IF(SUMPRODUCT((Inactives[Key]=J3759)*(Inactives[Currently Inactive]))=1,"Inactive","Active"),""),"Active")</f>
        <v/>
      </c>
      <c r="C3759" s="16" t="str" cm="1">
        <f t="array" aca="1" ref="C3759" ca="1">IFERROR(_xlfn._xlws.FILTER(Inactives[Inactive On],(Inactives[Key]=J3759)*(Inactives[Currently Inactive]),""),"")</f>
        <v/>
      </c>
      <c r="D3759" s="16" t="str" cm="1">
        <f t="array" aca="1" ref="D3759" ca="1">IFERROR(INDEX(_xlfn.TEXTSPLIT(E3759," "),1),"")</f>
        <v/>
      </c>
      <c r="E3759" s="15" t="str" cm="1">
        <f t="array" aca="1" ref="E3759" ca="1">IFERROR(_xlfn._xlws.FILTER(merged_ranks,(merged_end_dates=DATE(9999,12,31))*(merged_names=A3759)),"")</f>
        <v/>
      </c>
      <c r="F3759" s="17" t="str">
        <f ca="1">_xlfn.XLOOKUP(J3759,Promotions[Promo Key],Promotions[Promo Date],"")</f>
        <v/>
      </c>
      <c r="G3759" s="18" t="str">
        <f t="shared" ca="1" si="247"/>
        <v/>
      </c>
      <c r="H3759" s="18" t="str">
        <f t="shared" ca="1" si="246"/>
        <v/>
      </c>
      <c r="I3759" s="17" t="str">
        <f>_xlfn.XLOOKUP(A3759,Students[Full Name],Students[Starting Rank],"")</f>
        <v/>
      </c>
      <c r="J3759" s="15" t="str">
        <f t="shared" ca="1" si="248"/>
        <v xml:space="preserve">: </v>
      </c>
      <c r="K3759" s="16" t="str">
        <f>_xlfn.XLOOKUP(A3759,Students[Full Name],Students[Start Date],"")</f>
        <v/>
      </c>
      <c r="L3759" s="18">
        <f t="shared" ca="1" si="249"/>
        <v>-1</v>
      </c>
      <c r="M3759" s="18" cm="1">
        <f t="array" aca="1" ref="M3759" ca="1">SUMPRODUCT(Inactives[Days Inactive]*(Inactives[Student]=A3759))/365</f>
        <v>0</v>
      </c>
      <c r="N3759" s="18" t="str" cm="1">
        <f t="array" ref="N3759">IF(LEN($A3759)&gt;0,SUMPRODUCT(($A3759=merged_names)*(_xlfn.TEXTAFTER(N$2, "At ")=merged_belt_colours)*merged_months_at_rank),"")</f>
        <v/>
      </c>
      <c r="O3759" s="18" t="str" cm="1">
        <f t="array" ref="O3759">IF(LEN($A3759)&gt;0,SUMPRODUCT(($A3759=merged_names)*(_xlfn.TEXTAFTER(O$2, "At ")=merged_belt_colours)*merged_months_at_rank),"")</f>
        <v/>
      </c>
      <c r="P3759" s="18" t="str" cm="1">
        <f t="array" ref="P3759">IF(LEN($A3759)&gt;0,SUMPRODUCT(($A3759=merged_names)*(_xlfn.TEXTAFTER(P$2, "At ")=merged_belt_colours)*merged_months_at_rank),"")</f>
        <v/>
      </c>
      <c r="Q3759" s="18" t="str" cm="1">
        <f t="array" ref="Q3759">IF(LEN($A3759)&gt;0,SUMPRODUCT(($A3759=merged_names)*(_xlfn.TEXTAFTER(Q$2, "At ")=merged_belt_colours)*merged_months_at_rank),"")</f>
        <v/>
      </c>
      <c r="R3759" s="18" t="str" cm="1">
        <f t="array" ref="R3759">IF(LEN($A3759)&gt;0,SUMPRODUCT(($A3759=merged_names)*(_xlfn.TEXTAFTER(R$2, "At ")=merged_belt_colours)*merged_months_at_rank),"")</f>
        <v/>
      </c>
    </row>
    <row r="3760" spans="1:18" x14ac:dyDescent="0.25">
      <c r="A3760"/>
      <c r="B3760" s="15" t="str" cm="1">
        <f t="array" ref="B3760">IFERROR(IF(LEN(A3760)&gt;0, IF(SUMPRODUCT((Inactives[Key]=J3760)*(Inactives[Currently Inactive]))=1,"Inactive","Active"),""),"Active")</f>
        <v/>
      </c>
      <c r="C3760" s="16" t="str" cm="1">
        <f t="array" aca="1" ref="C3760" ca="1">IFERROR(_xlfn._xlws.FILTER(Inactives[Inactive On],(Inactives[Key]=J3760)*(Inactives[Currently Inactive]),""),"")</f>
        <v/>
      </c>
      <c r="D3760" s="16" t="str" cm="1">
        <f t="array" aca="1" ref="D3760" ca="1">IFERROR(INDEX(_xlfn.TEXTSPLIT(E3760," "),1),"")</f>
        <v/>
      </c>
      <c r="E3760" s="15" t="str" cm="1">
        <f t="array" aca="1" ref="E3760" ca="1">IFERROR(_xlfn._xlws.FILTER(merged_ranks,(merged_end_dates=DATE(9999,12,31))*(merged_names=A3760)),"")</f>
        <v/>
      </c>
      <c r="F3760" s="17" t="str">
        <f ca="1">_xlfn.XLOOKUP(J3760,Promotions[Promo Key],Promotions[Promo Date],"")</f>
        <v/>
      </c>
      <c r="G3760" s="18" t="str">
        <f t="shared" ca="1" si="247"/>
        <v/>
      </c>
      <c r="H3760" s="18" t="str">
        <f t="shared" ca="1" si="246"/>
        <v/>
      </c>
      <c r="I3760" s="17" t="str">
        <f>_xlfn.XLOOKUP(A3760,Students[Full Name],Students[Starting Rank],"")</f>
        <v/>
      </c>
      <c r="J3760" s="15" t="str">
        <f t="shared" ca="1" si="248"/>
        <v xml:space="preserve">: </v>
      </c>
      <c r="K3760" s="16" t="str">
        <f>_xlfn.XLOOKUP(A3760,Students[Full Name],Students[Start Date],"")</f>
        <v/>
      </c>
      <c r="L3760" s="18">
        <f t="shared" ca="1" si="249"/>
        <v>-1</v>
      </c>
      <c r="M3760" s="18" cm="1">
        <f t="array" aca="1" ref="M3760" ca="1">SUMPRODUCT(Inactives[Days Inactive]*(Inactives[Student]=A3760))/365</f>
        <v>0</v>
      </c>
      <c r="N3760" s="18" t="str" cm="1">
        <f t="array" ref="N3760">IF(LEN($A3760)&gt;0,SUMPRODUCT(($A3760=merged_names)*(_xlfn.TEXTAFTER(N$2, "At ")=merged_belt_colours)*merged_months_at_rank),"")</f>
        <v/>
      </c>
      <c r="O3760" s="18" t="str" cm="1">
        <f t="array" ref="O3760">IF(LEN($A3760)&gt;0,SUMPRODUCT(($A3760=merged_names)*(_xlfn.TEXTAFTER(O$2, "At ")=merged_belt_colours)*merged_months_at_rank),"")</f>
        <v/>
      </c>
      <c r="P3760" s="18" t="str" cm="1">
        <f t="array" ref="P3760">IF(LEN($A3760)&gt;0,SUMPRODUCT(($A3760=merged_names)*(_xlfn.TEXTAFTER(P$2, "At ")=merged_belt_colours)*merged_months_at_rank),"")</f>
        <v/>
      </c>
      <c r="Q3760" s="18" t="str" cm="1">
        <f t="array" ref="Q3760">IF(LEN($A3760)&gt;0,SUMPRODUCT(($A3760=merged_names)*(_xlfn.TEXTAFTER(Q$2, "At ")=merged_belt_colours)*merged_months_at_rank),"")</f>
        <v/>
      </c>
      <c r="R3760" s="18" t="str" cm="1">
        <f t="array" ref="R3760">IF(LEN($A3760)&gt;0,SUMPRODUCT(($A3760=merged_names)*(_xlfn.TEXTAFTER(R$2, "At ")=merged_belt_colours)*merged_months_at_rank),"")</f>
        <v/>
      </c>
    </row>
    <row r="3761" spans="1:18" x14ac:dyDescent="0.25">
      <c r="A3761"/>
      <c r="B3761" s="15" t="str" cm="1">
        <f t="array" ref="B3761">IFERROR(IF(LEN(A3761)&gt;0, IF(SUMPRODUCT((Inactives[Key]=J3761)*(Inactives[Currently Inactive]))=1,"Inactive","Active"),""),"Active")</f>
        <v/>
      </c>
      <c r="C3761" s="16" t="str" cm="1">
        <f t="array" aca="1" ref="C3761" ca="1">IFERROR(_xlfn._xlws.FILTER(Inactives[Inactive On],(Inactives[Key]=J3761)*(Inactives[Currently Inactive]),""),"")</f>
        <v/>
      </c>
      <c r="D3761" s="16" t="str" cm="1">
        <f t="array" aca="1" ref="D3761" ca="1">IFERROR(INDEX(_xlfn.TEXTSPLIT(E3761," "),1),"")</f>
        <v/>
      </c>
      <c r="E3761" s="15" t="str" cm="1">
        <f t="array" aca="1" ref="E3761" ca="1">IFERROR(_xlfn._xlws.FILTER(merged_ranks,(merged_end_dates=DATE(9999,12,31))*(merged_names=A3761)),"")</f>
        <v/>
      </c>
      <c r="F3761" s="17" t="str">
        <f ca="1">_xlfn.XLOOKUP(J3761,Promotions[Promo Key],Promotions[Promo Date],"")</f>
        <v/>
      </c>
      <c r="G3761" s="18" t="str">
        <f t="shared" ca="1" si="247"/>
        <v/>
      </c>
      <c r="H3761" s="18" t="str">
        <f t="shared" ca="1" si="246"/>
        <v/>
      </c>
      <c r="I3761" s="17" t="str">
        <f>_xlfn.XLOOKUP(A3761,Students[Full Name],Students[Starting Rank],"")</f>
        <v/>
      </c>
      <c r="J3761" s="15" t="str">
        <f t="shared" ca="1" si="248"/>
        <v xml:space="preserve">: </v>
      </c>
      <c r="K3761" s="16" t="str">
        <f>_xlfn.XLOOKUP(A3761,Students[Full Name],Students[Start Date],"")</f>
        <v/>
      </c>
      <c r="L3761" s="18">
        <f t="shared" ca="1" si="249"/>
        <v>-1</v>
      </c>
      <c r="M3761" s="18" cm="1">
        <f t="array" aca="1" ref="M3761" ca="1">SUMPRODUCT(Inactives[Days Inactive]*(Inactives[Student]=A3761))/365</f>
        <v>0</v>
      </c>
      <c r="N3761" s="18" t="str" cm="1">
        <f t="array" ref="N3761">IF(LEN($A3761)&gt;0,SUMPRODUCT(($A3761=merged_names)*(_xlfn.TEXTAFTER(N$2, "At ")=merged_belt_colours)*merged_months_at_rank),"")</f>
        <v/>
      </c>
      <c r="O3761" s="18" t="str" cm="1">
        <f t="array" ref="O3761">IF(LEN($A3761)&gt;0,SUMPRODUCT(($A3761=merged_names)*(_xlfn.TEXTAFTER(O$2, "At ")=merged_belt_colours)*merged_months_at_rank),"")</f>
        <v/>
      </c>
      <c r="P3761" s="18" t="str" cm="1">
        <f t="array" ref="P3761">IF(LEN($A3761)&gt;0,SUMPRODUCT(($A3761=merged_names)*(_xlfn.TEXTAFTER(P$2, "At ")=merged_belt_colours)*merged_months_at_rank),"")</f>
        <v/>
      </c>
      <c r="Q3761" s="18" t="str" cm="1">
        <f t="array" ref="Q3761">IF(LEN($A3761)&gt;0,SUMPRODUCT(($A3761=merged_names)*(_xlfn.TEXTAFTER(Q$2, "At ")=merged_belt_colours)*merged_months_at_rank),"")</f>
        <v/>
      </c>
      <c r="R3761" s="18" t="str" cm="1">
        <f t="array" ref="R3761">IF(LEN($A3761)&gt;0,SUMPRODUCT(($A3761=merged_names)*(_xlfn.TEXTAFTER(R$2, "At ")=merged_belt_colours)*merged_months_at_rank),"")</f>
        <v/>
      </c>
    </row>
    <row r="3762" spans="1:18" x14ac:dyDescent="0.25">
      <c r="A3762"/>
      <c r="B3762" s="15" t="str" cm="1">
        <f t="array" ref="B3762">IFERROR(IF(LEN(A3762)&gt;0, IF(SUMPRODUCT((Inactives[Key]=J3762)*(Inactives[Currently Inactive]))=1,"Inactive","Active"),""),"Active")</f>
        <v/>
      </c>
      <c r="C3762" s="16" t="str" cm="1">
        <f t="array" aca="1" ref="C3762" ca="1">IFERROR(_xlfn._xlws.FILTER(Inactives[Inactive On],(Inactives[Key]=J3762)*(Inactives[Currently Inactive]),""),"")</f>
        <v/>
      </c>
      <c r="D3762" s="16" t="str" cm="1">
        <f t="array" aca="1" ref="D3762" ca="1">IFERROR(INDEX(_xlfn.TEXTSPLIT(E3762," "),1),"")</f>
        <v/>
      </c>
      <c r="E3762" s="15" t="str" cm="1">
        <f t="array" aca="1" ref="E3762" ca="1">IFERROR(_xlfn._xlws.FILTER(merged_ranks,(merged_end_dates=DATE(9999,12,31))*(merged_names=A3762)),"")</f>
        <v/>
      </c>
      <c r="F3762" s="17" t="str">
        <f ca="1">_xlfn.XLOOKUP(J3762,Promotions[Promo Key],Promotions[Promo Date],"")</f>
        <v/>
      </c>
      <c r="G3762" s="18" t="str">
        <f t="shared" ca="1" si="247"/>
        <v/>
      </c>
      <c r="H3762" s="18" t="str">
        <f t="shared" ca="1" si="246"/>
        <v/>
      </c>
      <c r="I3762" s="17" t="str">
        <f>_xlfn.XLOOKUP(A3762,Students[Full Name],Students[Starting Rank],"")</f>
        <v/>
      </c>
      <c r="J3762" s="15" t="str">
        <f t="shared" ca="1" si="248"/>
        <v xml:space="preserve">: </v>
      </c>
      <c r="K3762" s="16" t="str">
        <f>_xlfn.XLOOKUP(A3762,Students[Full Name],Students[Start Date],"")</f>
        <v/>
      </c>
      <c r="L3762" s="18">
        <f t="shared" ca="1" si="249"/>
        <v>-1</v>
      </c>
      <c r="M3762" s="18" cm="1">
        <f t="array" aca="1" ref="M3762" ca="1">SUMPRODUCT(Inactives[Days Inactive]*(Inactives[Student]=A3762))/365</f>
        <v>0</v>
      </c>
      <c r="N3762" s="18" t="str" cm="1">
        <f t="array" ref="N3762">IF(LEN($A3762)&gt;0,SUMPRODUCT(($A3762=merged_names)*(_xlfn.TEXTAFTER(N$2, "At ")=merged_belt_colours)*merged_months_at_rank),"")</f>
        <v/>
      </c>
      <c r="O3762" s="18" t="str" cm="1">
        <f t="array" ref="O3762">IF(LEN($A3762)&gt;0,SUMPRODUCT(($A3762=merged_names)*(_xlfn.TEXTAFTER(O$2, "At ")=merged_belt_colours)*merged_months_at_rank),"")</f>
        <v/>
      </c>
      <c r="P3762" s="18" t="str" cm="1">
        <f t="array" ref="P3762">IF(LEN($A3762)&gt;0,SUMPRODUCT(($A3762=merged_names)*(_xlfn.TEXTAFTER(P$2, "At ")=merged_belt_colours)*merged_months_at_rank),"")</f>
        <v/>
      </c>
      <c r="Q3762" s="18" t="str" cm="1">
        <f t="array" ref="Q3762">IF(LEN($A3762)&gt;0,SUMPRODUCT(($A3762=merged_names)*(_xlfn.TEXTAFTER(Q$2, "At ")=merged_belt_colours)*merged_months_at_rank),"")</f>
        <v/>
      </c>
      <c r="R3762" s="18" t="str" cm="1">
        <f t="array" ref="R3762">IF(LEN($A3762)&gt;0,SUMPRODUCT(($A3762=merged_names)*(_xlfn.TEXTAFTER(R$2, "At ")=merged_belt_colours)*merged_months_at_rank),"")</f>
        <v/>
      </c>
    </row>
    <row r="3763" spans="1:18" x14ac:dyDescent="0.25">
      <c r="A3763"/>
      <c r="B3763" s="15" t="str" cm="1">
        <f t="array" ref="B3763">IFERROR(IF(LEN(A3763)&gt;0, IF(SUMPRODUCT((Inactives[Key]=J3763)*(Inactives[Currently Inactive]))=1,"Inactive","Active"),""),"Active")</f>
        <v/>
      </c>
      <c r="C3763" s="16" t="str" cm="1">
        <f t="array" aca="1" ref="C3763" ca="1">IFERROR(_xlfn._xlws.FILTER(Inactives[Inactive On],(Inactives[Key]=J3763)*(Inactives[Currently Inactive]),""),"")</f>
        <v/>
      </c>
      <c r="D3763" s="16" t="str" cm="1">
        <f t="array" aca="1" ref="D3763" ca="1">IFERROR(INDEX(_xlfn.TEXTSPLIT(E3763," "),1),"")</f>
        <v/>
      </c>
      <c r="E3763" s="15" t="str" cm="1">
        <f t="array" aca="1" ref="E3763" ca="1">IFERROR(_xlfn._xlws.FILTER(merged_ranks,(merged_end_dates=DATE(9999,12,31))*(merged_names=A3763)),"")</f>
        <v/>
      </c>
      <c r="F3763" s="17" t="str">
        <f ca="1">_xlfn.XLOOKUP(J3763,Promotions[Promo Key],Promotions[Promo Date],"")</f>
        <v/>
      </c>
      <c r="G3763" s="18" t="str">
        <f t="shared" ca="1" si="247"/>
        <v/>
      </c>
      <c r="H3763" s="18" t="str">
        <f t="shared" ca="1" si="246"/>
        <v/>
      </c>
      <c r="I3763" s="17" t="str">
        <f>_xlfn.XLOOKUP(A3763,Students[Full Name],Students[Starting Rank],"")</f>
        <v/>
      </c>
      <c r="J3763" s="15" t="str">
        <f t="shared" ca="1" si="248"/>
        <v xml:space="preserve">: </v>
      </c>
      <c r="K3763" s="16" t="str">
        <f>_xlfn.XLOOKUP(A3763,Students[Full Name],Students[Start Date],"")</f>
        <v/>
      </c>
      <c r="L3763" s="18">
        <f t="shared" ca="1" si="249"/>
        <v>-1</v>
      </c>
      <c r="M3763" s="18" cm="1">
        <f t="array" aca="1" ref="M3763" ca="1">SUMPRODUCT(Inactives[Days Inactive]*(Inactives[Student]=A3763))/365</f>
        <v>0</v>
      </c>
      <c r="N3763" s="18" t="str" cm="1">
        <f t="array" ref="N3763">IF(LEN($A3763)&gt;0,SUMPRODUCT(($A3763=merged_names)*(_xlfn.TEXTAFTER(N$2, "At ")=merged_belt_colours)*merged_months_at_rank),"")</f>
        <v/>
      </c>
      <c r="O3763" s="18" t="str" cm="1">
        <f t="array" ref="O3763">IF(LEN($A3763)&gt;0,SUMPRODUCT(($A3763=merged_names)*(_xlfn.TEXTAFTER(O$2, "At ")=merged_belt_colours)*merged_months_at_rank),"")</f>
        <v/>
      </c>
      <c r="P3763" s="18" t="str" cm="1">
        <f t="array" ref="P3763">IF(LEN($A3763)&gt;0,SUMPRODUCT(($A3763=merged_names)*(_xlfn.TEXTAFTER(P$2, "At ")=merged_belt_colours)*merged_months_at_rank),"")</f>
        <v/>
      </c>
      <c r="Q3763" s="18" t="str" cm="1">
        <f t="array" ref="Q3763">IF(LEN($A3763)&gt;0,SUMPRODUCT(($A3763=merged_names)*(_xlfn.TEXTAFTER(Q$2, "At ")=merged_belt_colours)*merged_months_at_rank),"")</f>
        <v/>
      </c>
      <c r="R3763" s="18" t="str" cm="1">
        <f t="array" ref="R3763">IF(LEN($A3763)&gt;0,SUMPRODUCT(($A3763=merged_names)*(_xlfn.TEXTAFTER(R$2, "At ")=merged_belt_colours)*merged_months_at_rank),"")</f>
        <v/>
      </c>
    </row>
    <row r="3764" spans="1:18" x14ac:dyDescent="0.25">
      <c r="A3764"/>
      <c r="B3764" s="15" t="str" cm="1">
        <f t="array" ref="B3764">IFERROR(IF(LEN(A3764)&gt;0, IF(SUMPRODUCT((Inactives[Key]=J3764)*(Inactives[Currently Inactive]))=1,"Inactive","Active"),""),"Active")</f>
        <v/>
      </c>
      <c r="C3764" s="16" t="str" cm="1">
        <f t="array" aca="1" ref="C3764" ca="1">IFERROR(_xlfn._xlws.FILTER(Inactives[Inactive On],(Inactives[Key]=J3764)*(Inactives[Currently Inactive]),""),"")</f>
        <v/>
      </c>
      <c r="D3764" s="16" t="str" cm="1">
        <f t="array" aca="1" ref="D3764" ca="1">IFERROR(INDEX(_xlfn.TEXTSPLIT(E3764," "),1),"")</f>
        <v/>
      </c>
      <c r="E3764" s="15" t="str" cm="1">
        <f t="array" aca="1" ref="E3764" ca="1">IFERROR(_xlfn._xlws.FILTER(merged_ranks,(merged_end_dates=DATE(9999,12,31))*(merged_names=A3764)),"")</f>
        <v/>
      </c>
      <c r="F3764" s="17" t="str">
        <f ca="1">_xlfn.XLOOKUP(J3764,Promotions[Promo Key],Promotions[Promo Date],"")</f>
        <v/>
      </c>
      <c r="G3764" s="18" t="str">
        <f t="shared" ca="1" si="247"/>
        <v/>
      </c>
      <c r="H3764" s="18" t="str">
        <f t="shared" ca="1" si="246"/>
        <v/>
      </c>
      <c r="I3764" s="17" t="str">
        <f>_xlfn.XLOOKUP(A3764,Students[Full Name],Students[Starting Rank],"")</f>
        <v/>
      </c>
      <c r="J3764" s="15" t="str">
        <f t="shared" ca="1" si="248"/>
        <v xml:space="preserve">: </v>
      </c>
      <c r="K3764" s="16" t="str">
        <f>_xlfn.XLOOKUP(A3764,Students[Full Name],Students[Start Date],"")</f>
        <v/>
      </c>
      <c r="L3764" s="18">
        <f t="shared" ca="1" si="249"/>
        <v>-1</v>
      </c>
      <c r="M3764" s="18" cm="1">
        <f t="array" aca="1" ref="M3764" ca="1">SUMPRODUCT(Inactives[Days Inactive]*(Inactives[Student]=A3764))/365</f>
        <v>0</v>
      </c>
      <c r="N3764" s="18" t="str" cm="1">
        <f t="array" ref="N3764">IF(LEN($A3764)&gt;0,SUMPRODUCT(($A3764=merged_names)*(_xlfn.TEXTAFTER(N$2, "At ")=merged_belt_colours)*merged_months_at_rank),"")</f>
        <v/>
      </c>
      <c r="O3764" s="18" t="str" cm="1">
        <f t="array" ref="O3764">IF(LEN($A3764)&gt;0,SUMPRODUCT(($A3764=merged_names)*(_xlfn.TEXTAFTER(O$2, "At ")=merged_belt_colours)*merged_months_at_rank),"")</f>
        <v/>
      </c>
      <c r="P3764" s="18" t="str" cm="1">
        <f t="array" ref="P3764">IF(LEN($A3764)&gt;0,SUMPRODUCT(($A3764=merged_names)*(_xlfn.TEXTAFTER(P$2, "At ")=merged_belt_colours)*merged_months_at_rank),"")</f>
        <v/>
      </c>
      <c r="Q3764" s="18" t="str" cm="1">
        <f t="array" ref="Q3764">IF(LEN($A3764)&gt;0,SUMPRODUCT(($A3764=merged_names)*(_xlfn.TEXTAFTER(Q$2, "At ")=merged_belt_colours)*merged_months_at_rank),"")</f>
        <v/>
      </c>
      <c r="R3764" s="18" t="str" cm="1">
        <f t="array" ref="R3764">IF(LEN($A3764)&gt;0,SUMPRODUCT(($A3764=merged_names)*(_xlfn.TEXTAFTER(R$2, "At ")=merged_belt_colours)*merged_months_at_rank),"")</f>
        <v/>
      </c>
    </row>
    <row r="3765" spans="1:18" x14ac:dyDescent="0.25">
      <c r="A3765"/>
      <c r="B3765" s="15" t="str" cm="1">
        <f t="array" ref="B3765">IFERROR(IF(LEN(A3765)&gt;0, IF(SUMPRODUCT((Inactives[Key]=J3765)*(Inactives[Currently Inactive]))=1,"Inactive","Active"),""),"Active")</f>
        <v/>
      </c>
      <c r="C3765" s="16" t="str" cm="1">
        <f t="array" aca="1" ref="C3765" ca="1">IFERROR(_xlfn._xlws.FILTER(Inactives[Inactive On],(Inactives[Key]=J3765)*(Inactives[Currently Inactive]),""),"")</f>
        <v/>
      </c>
      <c r="D3765" s="16" t="str" cm="1">
        <f t="array" aca="1" ref="D3765" ca="1">IFERROR(INDEX(_xlfn.TEXTSPLIT(E3765," "),1),"")</f>
        <v/>
      </c>
      <c r="E3765" s="15" t="str" cm="1">
        <f t="array" aca="1" ref="E3765" ca="1">IFERROR(_xlfn._xlws.FILTER(merged_ranks,(merged_end_dates=DATE(9999,12,31))*(merged_names=A3765)),"")</f>
        <v/>
      </c>
      <c r="F3765" s="17" t="str">
        <f ca="1">_xlfn.XLOOKUP(J3765,Promotions[Promo Key],Promotions[Promo Date],"")</f>
        <v/>
      </c>
      <c r="G3765" s="18" t="str">
        <f t="shared" ca="1" si="247"/>
        <v/>
      </c>
      <c r="H3765" s="18" t="str">
        <f t="shared" ca="1" si="246"/>
        <v/>
      </c>
      <c r="I3765" s="17" t="str">
        <f>_xlfn.XLOOKUP(A3765,Students[Full Name],Students[Starting Rank],"")</f>
        <v/>
      </c>
      <c r="J3765" s="15" t="str">
        <f t="shared" ca="1" si="248"/>
        <v xml:space="preserve">: </v>
      </c>
      <c r="K3765" s="16" t="str">
        <f>_xlfn.XLOOKUP(A3765,Students[Full Name],Students[Start Date],"")</f>
        <v/>
      </c>
      <c r="L3765" s="18">
        <f t="shared" ca="1" si="249"/>
        <v>-1</v>
      </c>
      <c r="M3765" s="18" cm="1">
        <f t="array" aca="1" ref="M3765" ca="1">SUMPRODUCT(Inactives[Days Inactive]*(Inactives[Student]=A3765))/365</f>
        <v>0</v>
      </c>
      <c r="N3765" s="18" t="str" cm="1">
        <f t="array" ref="N3765">IF(LEN($A3765)&gt;0,SUMPRODUCT(($A3765=merged_names)*(_xlfn.TEXTAFTER(N$2, "At ")=merged_belt_colours)*merged_months_at_rank),"")</f>
        <v/>
      </c>
      <c r="O3765" s="18" t="str" cm="1">
        <f t="array" ref="O3765">IF(LEN($A3765)&gt;0,SUMPRODUCT(($A3765=merged_names)*(_xlfn.TEXTAFTER(O$2, "At ")=merged_belt_colours)*merged_months_at_rank),"")</f>
        <v/>
      </c>
      <c r="P3765" s="18" t="str" cm="1">
        <f t="array" ref="P3765">IF(LEN($A3765)&gt;0,SUMPRODUCT(($A3765=merged_names)*(_xlfn.TEXTAFTER(P$2, "At ")=merged_belt_colours)*merged_months_at_rank),"")</f>
        <v/>
      </c>
      <c r="Q3765" s="18" t="str" cm="1">
        <f t="array" ref="Q3765">IF(LEN($A3765)&gt;0,SUMPRODUCT(($A3765=merged_names)*(_xlfn.TEXTAFTER(Q$2, "At ")=merged_belt_colours)*merged_months_at_rank),"")</f>
        <v/>
      </c>
      <c r="R3765" s="18" t="str" cm="1">
        <f t="array" ref="R3765">IF(LEN($A3765)&gt;0,SUMPRODUCT(($A3765=merged_names)*(_xlfn.TEXTAFTER(R$2, "At ")=merged_belt_colours)*merged_months_at_rank),"")</f>
        <v/>
      </c>
    </row>
    <row r="3766" spans="1:18" x14ac:dyDescent="0.25">
      <c r="A3766"/>
      <c r="B3766" s="15" t="str" cm="1">
        <f t="array" ref="B3766">IFERROR(IF(LEN(A3766)&gt;0, IF(SUMPRODUCT((Inactives[Key]=J3766)*(Inactives[Currently Inactive]))=1,"Inactive","Active"),""),"Active")</f>
        <v/>
      </c>
      <c r="C3766" s="16" t="str" cm="1">
        <f t="array" aca="1" ref="C3766" ca="1">IFERROR(_xlfn._xlws.FILTER(Inactives[Inactive On],(Inactives[Key]=J3766)*(Inactives[Currently Inactive]),""),"")</f>
        <v/>
      </c>
      <c r="D3766" s="16" t="str" cm="1">
        <f t="array" aca="1" ref="D3766" ca="1">IFERROR(INDEX(_xlfn.TEXTSPLIT(E3766," "),1),"")</f>
        <v/>
      </c>
      <c r="E3766" s="15" t="str" cm="1">
        <f t="array" aca="1" ref="E3766" ca="1">IFERROR(_xlfn._xlws.FILTER(merged_ranks,(merged_end_dates=DATE(9999,12,31))*(merged_names=A3766)),"")</f>
        <v/>
      </c>
      <c r="F3766" s="17" t="str">
        <f ca="1">_xlfn.XLOOKUP(J3766,Promotions[Promo Key],Promotions[Promo Date],"")</f>
        <v/>
      </c>
      <c r="G3766" s="18" t="str">
        <f t="shared" ca="1" si="247"/>
        <v/>
      </c>
      <c r="H3766" s="18" t="str">
        <f t="shared" ca="1" si="246"/>
        <v/>
      </c>
      <c r="I3766" s="17" t="str">
        <f>_xlfn.XLOOKUP(A3766,Students[Full Name],Students[Starting Rank],"")</f>
        <v/>
      </c>
      <c r="J3766" s="15" t="str">
        <f t="shared" ca="1" si="248"/>
        <v xml:space="preserve">: </v>
      </c>
      <c r="K3766" s="16" t="str">
        <f>_xlfn.XLOOKUP(A3766,Students[Full Name],Students[Start Date],"")</f>
        <v/>
      </c>
      <c r="L3766" s="18">
        <f t="shared" ca="1" si="249"/>
        <v>-1</v>
      </c>
      <c r="M3766" s="18" cm="1">
        <f t="array" aca="1" ref="M3766" ca="1">SUMPRODUCT(Inactives[Days Inactive]*(Inactives[Student]=A3766))/365</f>
        <v>0</v>
      </c>
      <c r="N3766" s="18" t="str" cm="1">
        <f t="array" ref="N3766">IF(LEN($A3766)&gt;0,SUMPRODUCT(($A3766=merged_names)*(_xlfn.TEXTAFTER(N$2, "At ")=merged_belt_colours)*merged_months_at_rank),"")</f>
        <v/>
      </c>
      <c r="O3766" s="18" t="str" cm="1">
        <f t="array" ref="O3766">IF(LEN($A3766)&gt;0,SUMPRODUCT(($A3766=merged_names)*(_xlfn.TEXTAFTER(O$2, "At ")=merged_belt_colours)*merged_months_at_rank),"")</f>
        <v/>
      </c>
      <c r="P3766" s="18" t="str" cm="1">
        <f t="array" ref="P3766">IF(LEN($A3766)&gt;0,SUMPRODUCT(($A3766=merged_names)*(_xlfn.TEXTAFTER(P$2, "At ")=merged_belt_colours)*merged_months_at_rank),"")</f>
        <v/>
      </c>
      <c r="Q3766" s="18" t="str" cm="1">
        <f t="array" ref="Q3766">IF(LEN($A3766)&gt;0,SUMPRODUCT(($A3766=merged_names)*(_xlfn.TEXTAFTER(Q$2, "At ")=merged_belt_colours)*merged_months_at_rank),"")</f>
        <v/>
      </c>
      <c r="R3766" s="18" t="str" cm="1">
        <f t="array" ref="R3766">IF(LEN($A3766)&gt;0,SUMPRODUCT(($A3766=merged_names)*(_xlfn.TEXTAFTER(R$2, "At ")=merged_belt_colours)*merged_months_at_rank),"")</f>
        <v/>
      </c>
    </row>
    <row r="3767" spans="1:18" x14ac:dyDescent="0.25">
      <c r="A3767"/>
      <c r="B3767" s="15" t="str" cm="1">
        <f t="array" ref="B3767">IFERROR(IF(LEN(A3767)&gt;0, IF(SUMPRODUCT((Inactives[Key]=J3767)*(Inactives[Currently Inactive]))=1,"Inactive","Active"),""),"Active")</f>
        <v/>
      </c>
      <c r="C3767" s="16" t="str" cm="1">
        <f t="array" aca="1" ref="C3767" ca="1">IFERROR(_xlfn._xlws.FILTER(Inactives[Inactive On],(Inactives[Key]=J3767)*(Inactives[Currently Inactive]),""),"")</f>
        <v/>
      </c>
      <c r="D3767" s="16" t="str" cm="1">
        <f t="array" aca="1" ref="D3767" ca="1">IFERROR(INDEX(_xlfn.TEXTSPLIT(E3767," "),1),"")</f>
        <v/>
      </c>
      <c r="E3767" s="15" t="str" cm="1">
        <f t="array" aca="1" ref="E3767" ca="1">IFERROR(_xlfn._xlws.FILTER(merged_ranks,(merged_end_dates=DATE(9999,12,31))*(merged_names=A3767)),"")</f>
        <v/>
      </c>
      <c r="F3767" s="17" t="str">
        <f ca="1">_xlfn.XLOOKUP(J3767,Promotions[Promo Key],Promotions[Promo Date],"")</f>
        <v/>
      </c>
      <c r="G3767" s="18" t="str">
        <f t="shared" ca="1" si="247"/>
        <v/>
      </c>
      <c r="H3767" s="18" t="str">
        <f t="shared" ca="1" si="246"/>
        <v/>
      </c>
      <c r="I3767" s="17" t="str">
        <f>_xlfn.XLOOKUP(A3767,Students[Full Name],Students[Starting Rank],"")</f>
        <v/>
      </c>
      <c r="J3767" s="15" t="str">
        <f t="shared" ca="1" si="248"/>
        <v xml:space="preserve">: </v>
      </c>
      <c r="K3767" s="16" t="str">
        <f>_xlfn.XLOOKUP(A3767,Students[Full Name],Students[Start Date],"")</f>
        <v/>
      </c>
      <c r="L3767" s="18">
        <f t="shared" ca="1" si="249"/>
        <v>-1</v>
      </c>
      <c r="M3767" s="18" cm="1">
        <f t="array" aca="1" ref="M3767" ca="1">SUMPRODUCT(Inactives[Days Inactive]*(Inactives[Student]=A3767))/365</f>
        <v>0</v>
      </c>
      <c r="N3767" s="18" t="str" cm="1">
        <f t="array" ref="N3767">IF(LEN($A3767)&gt;0,SUMPRODUCT(($A3767=merged_names)*(_xlfn.TEXTAFTER(N$2, "At ")=merged_belt_colours)*merged_months_at_rank),"")</f>
        <v/>
      </c>
      <c r="O3767" s="18" t="str" cm="1">
        <f t="array" ref="O3767">IF(LEN($A3767)&gt;0,SUMPRODUCT(($A3767=merged_names)*(_xlfn.TEXTAFTER(O$2, "At ")=merged_belt_colours)*merged_months_at_rank),"")</f>
        <v/>
      </c>
      <c r="P3767" s="18" t="str" cm="1">
        <f t="array" ref="P3767">IF(LEN($A3767)&gt;0,SUMPRODUCT(($A3767=merged_names)*(_xlfn.TEXTAFTER(P$2, "At ")=merged_belt_colours)*merged_months_at_rank),"")</f>
        <v/>
      </c>
      <c r="Q3767" s="18" t="str" cm="1">
        <f t="array" ref="Q3767">IF(LEN($A3767)&gt;0,SUMPRODUCT(($A3767=merged_names)*(_xlfn.TEXTAFTER(Q$2, "At ")=merged_belt_colours)*merged_months_at_rank),"")</f>
        <v/>
      </c>
      <c r="R3767" s="18" t="str" cm="1">
        <f t="array" ref="R3767">IF(LEN($A3767)&gt;0,SUMPRODUCT(($A3767=merged_names)*(_xlfn.TEXTAFTER(R$2, "At ")=merged_belt_colours)*merged_months_at_rank),"")</f>
        <v/>
      </c>
    </row>
    <row r="3768" spans="1:18" x14ac:dyDescent="0.25">
      <c r="A3768"/>
      <c r="B3768" s="15" t="str" cm="1">
        <f t="array" ref="B3768">IFERROR(IF(LEN(A3768)&gt;0, IF(SUMPRODUCT((Inactives[Key]=J3768)*(Inactives[Currently Inactive]))=1,"Inactive","Active"),""),"Active")</f>
        <v/>
      </c>
      <c r="C3768" s="16" t="str" cm="1">
        <f t="array" aca="1" ref="C3768" ca="1">IFERROR(_xlfn._xlws.FILTER(Inactives[Inactive On],(Inactives[Key]=J3768)*(Inactives[Currently Inactive]),""),"")</f>
        <v/>
      </c>
      <c r="D3768" s="16" t="str" cm="1">
        <f t="array" aca="1" ref="D3768" ca="1">IFERROR(INDEX(_xlfn.TEXTSPLIT(E3768," "),1),"")</f>
        <v/>
      </c>
      <c r="E3768" s="15" t="str" cm="1">
        <f t="array" aca="1" ref="E3768" ca="1">IFERROR(_xlfn._xlws.FILTER(merged_ranks,(merged_end_dates=DATE(9999,12,31))*(merged_names=A3768)),"")</f>
        <v/>
      </c>
      <c r="F3768" s="17" t="str">
        <f ca="1">_xlfn.XLOOKUP(J3768,Promotions[Promo Key],Promotions[Promo Date],"")</f>
        <v/>
      </c>
      <c r="G3768" s="18" t="str">
        <f t="shared" ca="1" si="247"/>
        <v/>
      </c>
      <c r="H3768" s="18" t="str">
        <f t="shared" ca="1" si="246"/>
        <v/>
      </c>
      <c r="I3768" s="17" t="str">
        <f>_xlfn.XLOOKUP(A3768,Students[Full Name],Students[Starting Rank],"")</f>
        <v/>
      </c>
      <c r="J3768" s="15" t="str">
        <f t="shared" ca="1" si="248"/>
        <v xml:space="preserve">: </v>
      </c>
      <c r="K3768" s="16" t="str">
        <f>_xlfn.XLOOKUP(A3768,Students[Full Name],Students[Start Date],"")</f>
        <v/>
      </c>
      <c r="L3768" s="18">
        <f t="shared" ca="1" si="249"/>
        <v>-1</v>
      </c>
      <c r="M3768" s="18" cm="1">
        <f t="array" aca="1" ref="M3768" ca="1">SUMPRODUCT(Inactives[Days Inactive]*(Inactives[Student]=A3768))/365</f>
        <v>0</v>
      </c>
      <c r="N3768" s="18" t="str" cm="1">
        <f t="array" ref="N3768">IF(LEN($A3768)&gt;0,SUMPRODUCT(($A3768=merged_names)*(_xlfn.TEXTAFTER(N$2, "At ")=merged_belt_colours)*merged_months_at_rank),"")</f>
        <v/>
      </c>
      <c r="O3768" s="18" t="str" cm="1">
        <f t="array" ref="O3768">IF(LEN($A3768)&gt;0,SUMPRODUCT(($A3768=merged_names)*(_xlfn.TEXTAFTER(O$2, "At ")=merged_belt_colours)*merged_months_at_rank),"")</f>
        <v/>
      </c>
      <c r="P3768" s="18" t="str" cm="1">
        <f t="array" ref="P3768">IF(LEN($A3768)&gt;0,SUMPRODUCT(($A3768=merged_names)*(_xlfn.TEXTAFTER(P$2, "At ")=merged_belt_colours)*merged_months_at_rank),"")</f>
        <v/>
      </c>
      <c r="Q3768" s="18" t="str" cm="1">
        <f t="array" ref="Q3768">IF(LEN($A3768)&gt;0,SUMPRODUCT(($A3768=merged_names)*(_xlfn.TEXTAFTER(Q$2, "At ")=merged_belt_colours)*merged_months_at_rank),"")</f>
        <v/>
      </c>
      <c r="R3768" s="18" t="str" cm="1">
        <f t="array" ref="R3768">IF(LEN($A3768)&gt;0,SUMPRODUCT(($A3768=merged_names)*(_xlfn.TEXTAFTER(R$2, "At ")=merged_belt_colours)*merged_months_at_rank),"")</f>
        <v/>
      </c>
    </row>
    <row r="3769" spans="1:18" x14ac:dyDescent="0.25">
      <c r="A3769"/>
      <c r="B3769" s="15" t="str" cm="1">
        <f t="array" ref="B3769">IFERROR(IF(LEN(A3769)&gt;0, IF(SUMPRODUCT((Inactives[Key]=J3769)*(Inactives[Currently Inactive]))=1,"Inactive","Active"),""),"Active")</f>
        <v/>
      </c>
      <c r="C3769" s="16" t="str" cm="1">
        <f t="array" aca="1" ref="C3769" ca="1">IFERROR(_xlfn._xlws.FILTER(Inactives[Inactive On],(Inactives[Key]=J3769)*(Inactives[Currently Inactive]),""),"")</f>
        <v/>
      </c>
      <c r="D3769" s="16" t="str" cm="1">
        <f t="array" aca="1" ref="D3769" ca="1">IFERROR(INDEX(_xlfn.TEXTSPLIT(E3769," "),1),"")</f>
        <v/>
      </c>
      <c r="E3769" s="15" t="str" cm="1">
        <f t="array" aca="1" ref="E3769" ca="1">IFERROR(_xlfn._xlws.FILTER(merged_ranks,(merged_end_dates=DATE(9999,12,31))*(merged_names=A3769)),"")</f>
        <v/>
      </c>
      <c r="F3769" s="17" t="str">
        <f ca="1">_xlfn.XLOOKUP(J3769,Promotions[Promo Key],Promotions[Promo Date],"")</f>
        <v/>
      </c>
      <c r="G3769" s="18" t="str">
        <f t="shared" ca="1" si="247"/>
        <v/>
      </c>
      <c r="H3769" s="18" t="str">
        <f t="shared" ca="1" si="246"/>
        <v/>
      </c>
      <c r="I3769" s="17" t="str">
        <f>_xlfn.XLOOKUP(A3769,Students[Full Name],Students[Starting Rank],"")</f>
        <v/>
      </c>
      <c r="J3769" s="15" t="str">
        <f t="shared" ca="1" si="248"/>
        <v xml:space="preserve">: </v>
      </c>
      <c r="K3769" s="16" t="str">
        <f>_xlfn.XLOOKUP(A3769,Students[Full Name],Students[Start Date],"")</f>
        <v/>
      </c>
      <c r="L3769" s="18">
        <f t="shared" ca="1" si="249"/>
        <v>-1</v>
      </c>
      <c r="M3769" s="18" cm="1">
        <f t="array" aca="1" ref="M3769" ca="1">SUMPRODUCT(Inactives[Days Inactive]*(Inactives[Student]=A3769))/365</f>
        <v>0</v>
      </c>
      <c r="N3769" s="18" t="str" cm="1">
        <f t="array" ref="N3769">IF(LEN($A3769)&gt;0,SUMPRODUCT(($A3769=merged_names)*(_xlfn.TEXTAFTER(N$2, "At ")=merged_belt_colours)*merged_months_at_rank),"")</f>
        <v/>
      </c>
      <c r="O3769" s="18" t="str" cm="1">
        <f t="array" ref="O3769">IF(LEN($A3769)&gt;0,SUMPRODUCT(($A3769=merged_names)*(_xlfn.TEXTAFTER(O$2, "At ")=merged_belt_colours)*merged_months_at_rank),"")</f>
        <v/>
      </c>
      <c r="P3769" s="18" t="str" cm="1">
        <f t="array" ref="P3769">IF(LEN($A3769)&gt;0,SUMPRODUCT(($A3769=merged_names)*(_xlfn.TEXTAFTER(P$2, "At ")=merged_belt_colours)*merged_months_at_rank),"")</f>
        <v/>
      </c>
      <c r="Q3769" s="18" t="str" cm="1">
        <f t="array" ref="Q3769">IF(LEN($A3769)&gt;0,SUMPRODUCT(($A3769=merged_names)*(_xlfn.TEXTAFTER(Q$2, "At ")=merged_belt_colours)*merged_months_at_rank),"")</f>
        <v/>
      </c>
      <c r="R3769" s="18" t="str" cm="1">
        <f t="array" ref="R3769">IF(LEN($A3769)&gt;0,SUMPRODUCT(($A3769=merged_names)*(_xlfn.TEXTAFTER(R$2, "At ")=merged_belt_colours)*merged_months_at_rank),"")</f>
        <v/>
      </c>
    </row>
    <row r="3770" spans="1:18" x14ac:dyDescent="0.25">
      <c r="A3770"/>
      <c r="B3770" s="15" t="str" cm="1">
        <f t="array" ref="B3770">IFERROR(IF(LEN(A3770)&gt;0, IF(SUMPRODUCT((Inactives[Key]=J3770)*(Inactives[Currently Inactive]))=1,"Inactive","Active"),""),"Active")</f>
        <v/>
      </c>
      <c r="C3770" s="16" t="str" cm="1">
        <f t="array" aca="1" ref="C3770" ca="1">IFERROR(_xlfn._xlws.FILTER(Inactives[Inactive On],(Inactives[Key]=J3770)*(Inactives[Currently Inactive]),""),"")</f>
        <v/>
      </c>
      <c r="D3770" s="16" t="str" cm="1">
        <f t="array" aca="1" ref="D3770" ca="1">IFERROR(INDEX(_xlfn.TEXTSPLIT(E3770," "),1),"")</f>
        <v/>
      </c>
      <c r="E3770" s="15" t="str" cm="1">
        <f t="array" aca="1" ref="E3770" ca="1">IFERROR(_xlfn._xlws.FILTER(merged_ranks,(merged_end_dates=DATE(9999,12,31))*(merged_names=A3770)),"")</f>
        <v/>
      </c>
      <c r="F3770" s="17" t="str">
        <f ca="1">_xlfn.XLOOKUP(J3770,Promotions[Promo Key],Promotions[Promo Date],"")</f>
        <v/>
      </c>
      <c r="G3770" s="18" t="str">
        <f t="shared" ca="1" si="247"/>
        <v/>
      </c>
      <c r="H3770" s="18" t="str">
        <f t="shared" ca="1" si="246"/>
        <v/>
      </c>
      <c r="I3770" s="17" t="str">
        <f>_xlfn.XLOOKUP(A3770,Students[Full Name],Students[Starting Rank],"")</f>
        <v/>
      </c>
      <c r="J3770" s="15" t="str">
        <f t="shared" ca="1" si="248"/>
        <v xml:space="preserve">: </v>
      </c>
      <c r="K3770" s="16" t="str">
        <f>_xlfn.XLOOKUP(A3770,Students[Full Name],Students[Start Date],"")</f>
        <v/>
      </c>
      <c r="L3770" s="18">
        <f t="shared" ca="1" si="249"/>
        <v>-1</v>
      </c>
      <c r="M3770" s="18" cm="1">
        <f t="array" aca="1" ref="M3770" ca="1">SUMPRODUCT(Inactives[Days Inactive]*(Inactives[Student]=A3770))/365</f>
        <v>0</v>
      </c>
      <c r="N3770" s="18" t="str" cm="1">
        <f t="array" ref="N3770">IF(LEN($A3770)&gt;0,SUMPRODUCT(($A3770=merged_names)*(_xlfn.TEXTAFTER(N$2, "At ")=merged_belt_colours)*merged_months_at_rank),"")</f>
        <v/>
      </c>
      <c r="O3770" s="18" t="str" cm="1">
        <f t="array" ref="O3770">IF(LEN($A3770)&gt;0,SUMPRODUCT(($A3770=merged_names)*(_xlfn.TEXTAFTER(O$2, "At ")=merged_belt_colours)*merged_months_at_rank),"")</f>
        <v/>
      </c>
      <c r="P3770" s="18" t="str" cm="1">
        <f t="array" ref="P3770">IF(LEN($A3770)&gt;0,SUMPRODUCT(($A3770=merged_names)*(_xlfn.TEXTAFTER(P$2, "At ")=merged_belt_colours)*merged_months_at_rank),"")</f>
        <v/>
      </c>
      <c r="Q3770" s="18" t="str" cm="1">
        <f t="array" ref="Q3770">IF(LEN($A3770)&gt;0,SUMPRODUCT(($A3770=merged_names)*(_xlfn.TEXTAFTER(Q$2, "At ")=merged_belt_colours)*merged_months_at_rank),"")</f>
        <v/>
      </c>
      <c r="R3770" s="18" t="str" cm="1">
        <f t="array" ref="R3770">IF(LEN($A3770)&gt;0,SUMPRODUCT(($A3770=merged_names)*(_xlfn.TEXTAFTER(R$2, "At ")=merged_belt_colours)*merged_months_at_rank),"")</f>
        <v/>
      </c>
    </row>
    <row r="3771" spans="1:18" x14ac:dyDescent="0.25">
      <c r="A3771"/>
      <c r="B3771" s="15" t="str" cm="1">
        <f t="array" ref="B3771">IFERROR(IF(LEN(A3771)&gt;0, IF(SUMPRODUCT((Inactives[Key]=J3771)*(Inactives[Currently Inactive]))=1,"Inactive","Active"),""),"Active")</f>
        <v/>
      </c>
      <c r="C3771" s="16" t="str" cm="1">
        <f t="array" aca="1" ref="C3771" ca="1">IFERROR(_xlfn._xlws.FILTER(Inactives[Inactive On],(Inactives[Key]=J3771)*(Inactives[Currently Inactive]),""),"")</f>
        <v/>
      </c>
      <c r="D3771" s="16" t="str" cm="1">
        <f t="array" aca="1" ref="D3771" ca="1">IFERROR(INDEX(_xlfn.TEXTSPLIT(E3771," "),1),"")</f>
        <v/>
      </c>
      <c r="E3771" s="15" t="str" cm="1">
        <f t="array" aca="1" ref="E3771" ca="1">IFERROR(_xlfn._xlws.FILTER(merged_ranks,(merged_end_dates=DATE(9999,12,31))*(merged_names=A3771)),"")</f>
        <v/>
      </c>
      <c r="F3771" s="17" t="str">
        <f ca="1">_xlfn.XLOOKUP(J3771,Promotions[Promo Key],Promotions[Promo Date],"")</f>
        <v/>
      </c>
      <c r="G3771" s="18" t="str">
        <f t="shared" ca="1" si="247"/>
        <v/>
      </c>
      <c r="H3771" s="18" t="str">
        <f t="shared" ca="1" si="246"/>
        <v/>
      </c>
      <c r="I3771" s="17" t="str">
        <f>_xlfn.XLOOKUP(A3771,Students[Full Name],Students[Starting Rank],"")</f>
        <v/>
      </c>
      <c r="J3771" s="15" t="str">
        <f t="shared" ca="1" si="248"/>
        <v xml:space="preserve">: </v>
      </c>
      <c r="K3771" s="16" t="str">
        <f>_xlfn.XLOOKUP(A3771,Students[Full Name],Students[Start Date],"")</f>
        <v/>
      </c>
      <c r="L3771" s="18">
        <f t="shared" ca="1" si="249"/>
        <v>-1</v>
      </c>
      <c r="M3771" s="18" cm="1">
        <f t="array" aca="1" ref="M3771" ca="1">SUMPRODUCT(Inactives[Days Inactive]*(Inactives[Student]=A3771))/365</f>
        <v>0</v>
      </c>
      <c r="N3771" s="18" t="str" cm="1">
        <f t="array" ref="N3771">IF(LEN($A3771)&gt;0,SUMPRODUCT(($A3771=merged_names)*(_xlfn.TEXTAFTER(N$2, "At ")=merged_belt_colours)*merged_months_at_rank),"")</f>
        <v/>
      </c>
      <c r="O3771" s="18" t="str" cm="1">
        <f t="array" ref="O3771">IF(LEN($A3771)&gt;0,SUMPRODUCT(($A3771=merged_names)*(_xlfn.TEXTAFTER(O$2, "At ")=merged_belt_colours)*merged_months_at_rank),"")</f>
        <v/>
      </c>
      <c r="P3771" s="18" t="str" cm="1">
        <f t="array" ref="P3771">IF(LEN($A3771)&gt;0,SUMPRODUCT(($A3771=merged_names)*(_xlfn.TEXTAFTER(P$2, "At ")=merged_belt_colours)*merged_months_at_rank),"")</f>
        <v/>
      </c>
      <c r="Q3771" s="18" t="str" cm="1">
        <f t="array" ref="Q3771">IF(LEN($A3771)&gt;0,SUMPRODUCT(($A3771=merged_names)*(_xlfn.TEXTAFTER(Q$2, "At ")=merged_belt_colours)*merged_months_at_rank),"")</f>
        <v/>
      </c>
      <c r="R3771" s="18" t="str" cm="1">
        <f t="array" ref="R3771">IF(LEN($A3771)&gt;0,SUMPRODUCT(($A3771=merged_names)*(_xlfn.TEXTAFTER(R$2, "At ")=merged_belt_colours)*merged_months_at_rank),"")</f>
        <v/>
      </c>
    </row>
    <row r="3772" spans="1:18" x14ac:dyDescent="0.25">
      <c r="A3772"/>
      <c r="B3772" s="15" t="str" cm="1">
        <f t="array" ref="B3772">IFERROR(IF(LEN(A3772)&gt;0, IF(SUMPRODUCT((Inactives[Key]=J3772)*(Inactives[Currently Inactive]))=1,"Inactive","Active"),""),"Active")</f>
        <v/>
      </c>
      <c r="C3772" s="16" t="str" cm="1">
        <f t="array" aca="1" ref="C3772" ca="1">IFERROR(_xlfn._xlws.FILTER(Inactives[Inactive On],(Inactives[Key]=J3772)*(Inactives[Currently Inactive]),""),"")</f>
        <v/>
      </c>
      <c r="D3772" s="16" t="str" cm="1">
        <f t="array" aca="1" ref="D3772" ca="1">IFERROR(INDEX(_xlfn.TEXTSPLIT(E3772," "),1),"")</f>
        <v/>
      </c>
      <c r="E3772" s="15" t="str" cm="1">
        <f t="array" aca="1" ref="E3772" ca="1">IFERROR(_xlfn._xlws.FILTER(merged_ranks,(merged_end_dates=DATE(9999,12,31))*(merged_names=A3772)),"")</f>
        <v/>
      </c>
      <c r="F3772" s="17" t="str">
        <f ca="1">_xlfn.XLOOKUP(J3772,Promotions[Promo Key],Promotions[Promo Date],"")</f>
        <v/>
      </c>
      <c r="G3772" s="18" t="str">
        <f t="shared" ca="1" si="247"/>
        <v/>
      </c>
      <c r="H3772" s="18" t="str">
        <f t="shared" ca="1" si="246"/>
        <v/>
      </c>
      <c r="I3772" s="17" t="str">
        <f>_xlfn.XLOOKUP(A3772,Students[Full Name],Students[Starting Rank],"")</f>
        <v/>
      </c>
      <c r="J3772" s="15" t="str">
        <f t="shared" ca="1" si="248"/>
        <v xml:space="preserve">: </v>
      </c>
      <c r="K3772" s="16" t="str">
        <f>_xlfn.XLOOKUP(A3772,Students[Full Name],Students[Start Date],"")</f>
        <v/>
      </c>
      <c r="L3772" s="18">
        <f t="shared" ca="1" si="249"/>
        <v>-1</v>
      </c>
      <c r="M3772" s="18" cm="1">
        <f t="array" aca="1" ref="M3772" ca="1">SUMPRODUCT(Inactives[Days Inactive]*(Inactives[Student]=A3772))/365</f>
        <v>0</v>
      </c>
      <c r="N3772" s="18" t="str" cm="1">
        <f t="array" ref="N3772">IF(LEN($A3772)&gt;0,SUMPRODUCT(($A3772=merged_names)*(_xlfn.TEXTAFTER(N$2, "At ")=merged_belt_colours)*merged_months_at_rank),"")</f>
        <v/>
      </c>
      <c r="O3772" s="18" t="str" cm="1">
        <f t="array" ref="O3772">IF(LEN($A3772)&gt;0,SUMPRODUCT(($A3772=merged_names)*(_xlfn.TEXTAFTER(O$2, "At ")=merged_belt_colours)*merged_months_at_rank),"")</f>
        <v/>
      </c>
      <c r="P3772" s="18" t="str" cm="1">
        <f t="array" ref="P3772">IF(LEN($A3772)&gt;0,SUMPRODUCT(($A3772=merged_names)*(_xlfn.TEXTAFTER(P$2, "At ")=merged_belt_colours)*merged_months_at_rank),"")</f>
        <v/>
      </c>
      <c r="Q3772" s="18" t="str" cm="1">
        <f t="array" ref="Q3772">IF(LEN($A3772)&gt;0,SUMPRODUCT(($A3772=merged_names)*(_xlfn.TEXTAFTER(Q$2, "At ")=merged_belt_colours)*merged_months_at_rank),"")</f>
        <v/>
      </c>
      <c r="R3772" s="18" t="str" cm="1">
        <f t="array" ref="R3772">IF(LEN($A3772)&gt;0,SUMPRODUCT(($A3772=merged_names)*(_xlfn.TEXTAFTER(R$2, "At ")=merged_belt_colours)*merged_months_at_rank),"")</f>
        <v/>
      </c>
    </row>
    <row r="3773" spans="1:18" x14ac:dyDescent="0.25">
      <c r="A3773"/>
      <c r="B3773" s="15" t="str" cm="1">
        <f t="array" ref="B3773">IFERROR(IF(LEN(A3773)&gt;0, IF(SUMPRODUCT((Inactives[Key]=J3773)*(Inactives[Currently Inactive]))=1,"Inactive","Active"),""),"Active")</f>
        <v/>
      </c>
      <c r="C3773" s="16" t="str" cm="1">
        <f t="array" aca="1" ref="C3773" ca="1">IFERROR(_xlfn._xlws.FILTER(Inactives[Inactive On],(Inactives[Key]=J3773)*(Inactives[Currently Inactive]),""),"")</f>
        <v/>
      </c>
      <c r="D3773" s="16" t="str" cm="1">
        <f t="array" aca="1" ref="D3773" ca="1">IFERROR(INDEX(_xlfn.TEXTSPLIT(E3773," "),1),"")</f>
        <v/>
      </c>
      <c r="E3773" s="15" t="str" cm="1">
        <f t="array" aca="1" ref="E3773" ca="1">IFERROR(_xlfn._xlws.FILTER(merged_ranks,(merged_end_dates=DATE(9999,12,31))*(merged_names=A3773)),"")</f>
        <v/>
      </c>
      <c r="F3773" s="17" t="str">
        <f ca="1">_xlfn.XLOOKUP(J3773,Promotions[Promo Key],Promotions[Promo Date],"")</f>
        <v/>
      </c>
      <c r="G3773" s="18" t="str">
        <f t="shared" ca="1" si="247"/>
        <v/>
      </c>
      <c r="H3773" s="18" t="str">
        <f t="shared" ca="1" si="246"/>
        <v/>
      </c>
      <c r="I3773" s="17" t="str">
        <f>_xlfn.XLOOKUP(A3773,Students[Full Name],Students[Starting Rank],"")</f>
        <v/>
      </c>
      <c r="J3773" s="15" t="str">
        <f t="shared" ca="1" si="248"/>
        <v xml:space="preserve">: </v>
      </c>
      <c r="K3773" s="16" t="str">
        <f>_xlfn.XLOOKUP(A3773,Students[Full Name],Students[Start Date],"")</f>
        <v/>
      </c>
      <c r="L3773" s="18">
        <f t="shared" ca="1" si="249"/>
        <v>-1</v>
      </c>
      <c r="M3773" s="18" cm="1">
        <f t="array" aca="1" ref="M3773" ca="1">SUMPRODUCT(Inactives[Days Inactive]*(Inactives[Student]=A3773))/365</f>
        <v>0</v>
      </c>
      <c r="N3773" s="18" t="str" cm="1">
        <f t="array" ref="N3773">IF(LEN($A3773)&gt;0,SUMPRODUCT(($A3773=merged_names)*(_xlfn.TEXTAFTER(N$2, "At ")=merged_belt_colours)*merged_months_at_rank),"")</f>
        <v/>
      </c>
      <c r="O3773" s="18" t="str" cm="1">
        <f t="array" ref="O3773">IF(LEN($A3773)&gt;0,SUMPRODUCT(($A3773=merged_names)*(_xlfn.TEXTAFTER(O$2, "At ")=merged_belt_colours)*merged_months_at_rank),"")</f>
        <v/>
      </c>
      <c r="P3773" s="18" t="str" cm="1">
        <f t="array" ref="P3773">IF(LEN($A3773)&gt;0,SUMPRODUCT(($A3773=merged_names)*(_xlfn.TEXTAFTER(P$2, "At ")=merged_belt_colours)*merged_months_at_rank),"")</f>
        <v/>
      </c>
      <c r="Q3773" s="18" t="str" cm="1">
        <f t="array" ref="Q3773">IF(LEN($A3773)&gt;0,SUMPRODUCT(($A3773=merged_names)*(_xlfn.TEXTAFTER(Q$2, "At ")=merged_belt_colours)*merged_months_at_rank),"")</f>
        <v/>
      </c>
      <c r="R3773" s="18" t="str" cm="1">
        <f t="array" ref="R3773">IF(LEN($A3773)&gt;0,SUMPRODUCT(($A3773=merged_names)*(_xlfn.TEXTAFTER(R$2, "At ")=merged_belt_colours)*merged_months_at_rank),"")</f>
        <v/>
      </c>
    </row>
    <row r="3774" spans="1:18" x14ac:dyDescent="0.25">
      <c r="A3774"/>
      <c r="B3774" s="15" t="str" cm="1">
        <f t="array" ref="B3774">IFERROR(IF(LEN(A3774)&gt;0, IF(SUMPRODUCT((Inactives[Key]=J3774)*(Inactives[Currently Inactive]))=1,"Inactive","Active"),""),"Active")</f>
        <v/>
      </c>
      <c r="C3774" s="16" t="str" cm="1">
        <f t="array" aca="1" ref="C3774" ca="1">IFERROR(_xlfn._xlws.FILTER(Inactives[Inactive On],(Inactives[Key]=J3774)*(Inactives[Currently Inactive]),""),"")</f>
        <v/>
      </c>
      <c r="D3774" s="16" t="str" cm="1">
        <f t="array" aca="1" ref="D3774" ca="1">IFERROR(INDEX(_xlfn.TEXTSPLIT(E3774," "),1),"")</f>
        <v/>
      </c>
      <c r="E3774" s="15" t="str" cm="1">
        <f t="array" aca="1" ref="E3774" ca="1">IFERROR(_xlfn._xlws.FILTER(merged_ranks,(merged_end_dates=DATE(9999,12,31))*(merged_names=A3774)),"")</f>
        <v/>
      </c>
      <c r="F3774" s="17" t="str">
        <f ca="1">_xlfn.XLOOKUP(J3774,Promotions[Promo Key],Promotions[Promo Date],"")</f>
        <v/>
      </c>
      <c r="G3774" s="18" t="str">
        <f t="shared" ca="1" si="247"/>
        <v/>
      </c>
      <c r="H3774" s="18" t="str">
        <f t="shared" ca="1" si="246"/>
        <v/>
      </c>
      <c r="I3774" s="17" t="str">
        <f>_xlfn.XLOOKUP(A3774,Students[Full Name],Students[Starting Rank],"")</f>
        <v/>
      </c>
      <c r="J3774" s="15" t="str">
        <f t="shared" ca="1" si="248"/>
        <v xml:space="preserve">: </v>
      </c>
      <c r="K3774" s="16" t="str">
        <f>_xlfn.XLOOKUP(A3774,Students[Full Name],Students[Start Date],"")</f>
        <v/>
      </c>
      <c r="L3774" s="18">
        <f t="shared" ca="1" si="249"/>
        <v>-1</v>
      </c>
      <c r="M3774" s="18" cm="1">
        <f t="array" aca="1" ref="M3774" ca="1">SUMPRODUCT(Inactives[Days Inactive]*(Inactives[Student]=A3774))/365</f>
        <v>0</v>
      </c>
      <c r="N3774" s="18" t="str" cm="1">
        <f t="array" ref="N3774">IF(LEN($A3774)&gt;0,SUMPRODUCT(($A3774=merged_names)*(_xlfn.TEXTAFTER(N$2, "At ")=merged_belt_colours)*merged_months_at_rank),"")</f>
        <v/>
      </c>
      <c r="O3774" s="18" t="str" cm="1">
        <f t="array" ref="O3774">IF(LEN($A3774)&gt;0,SUMPRODUCT(($A3774=merged_names)*(_xlfn.TEXTAFTER(O$2, "At ")=merged_belt_colours)*merged_months_at_rank),"")</f>
        <v/>
      </c>
      <c r="P3774" s="18" t="str" cm="1">
        <f t="array" ref="P3774">IF(LEN($A3774)&gt;0,SUMPRODUCT(($A3774=merged_names)*(_xlfn.TEXTAFTER(P$2, "At ")=merged_belt_colours)*merged_months_at_rank),"")</f>
        <v/>
      </c>
      <c r="Q3774" s="18" t="str" cm="1">
        <f t="array" ref="Q3774">IF(LEN($A3774)&gt;0,SUMPRODUCT(($A3774=merged_names)*(_xlfn.TEXTAFTER(Q$2, "At ")=merged_belt_colours)*merged_months_at_rank),"")</f>
        <v/>
      </c>
      <c r="R3774" s="18" t="str" cm="1">
        <f t="array" ref="R3774">IF(LEN($A3774)&gt;0,SUMPRODUCT(($A3774=merged_names)*(_xlfn.TEXTAFTER(R$2, "At ")=merged_belt_colours)*merged_months_at_rank),"")</f>
        <v/>
      </c>
    </row>
    <row r="3775" spans="1:18" x14ac:dyDescent="0.25">
      <c r="A3775"/>
      <c r="B3775" s="15" t="str" cm="1">
        <f t="array" ref="B3775">IFERROR(IF(LEN(A3775)&gt;0, IF(SUMPRODUCT((Inactives[Key]=J3775)*(Inactives[Currently Inactive]))=1,"Inactive","Active"),""),"Active")</f>
        <v/>
      </c>
      <c r="C3775" s="16" t="str" cm="1">
        <f t="array" aca="1" ref="C3775" ca="1">IFERROR(_xlfn._xlws.FILTER(Inactives[Inactive On],(Inactives[Key]=J3775)*(Inactives[Currently Inactive]),""),"")</f>
        <v/>
      </c>
      <c r="D3775" s="16" t="str" cm="1">
        <f t="array" aca="1" ref="D3775" ca="1">IFERROR(INDEX(_xlfn.TEXTSPLIT(E3775," "),1),"")</f>
        <v/>
      </c>
      <c r="E3775" s="15" t="str" cm="1">
        <f t="array" aca="1" ref="E3775" ca="1">IFERROR(_xlfn._xlws.FILTER(merged_ranks,(merged_end_dates=DATE(9999,12,31))*(merged_names=A3775)),"")</f>
        <v/>
      </c>
      <c r="F3775" s="17" t="str">
        <f ca="1">_xlfn.XLOOKUP(J3775,Promotions[Promo Key],Promotions[Promo Date],"")</f>
        <v/>
      </c>
      <c r="G3775" s="18" t="str">
        <f t="shared" ca="1" si="247"/>
        <v/>
      </c>
      <c r="H3775" s="18" t="str">
        <f t="shared" ca="1" si="246"/>
        <v/>
      </c>
      <c r="I3775" s="17" t="str">
        <f>_xlfn.XLOOKUP(A3775,Students[Full Name],Students[Starting Rank],"")</f>
        <v/>
      </c>
      <c r="J3775" s="15" t="str">
        <f t="shared" ca="1" si="248"/>
        <v xml:space="preserve">: </v>
      </c>
      <c r="K3775" s="16" t="str">
        <f>_xlfn.XLOOKUP(A3775,Students[Full Name],Students[Start Date],"")</f>
        <v/>
      </c>
      <c r="L3775" s="18">
        <f t="shared" ca="1" si="249"/>
        <v>-1</v>
      </c>
      <c r="M3775" s="18" cm="1">
        <f t="array" aca="1" ref="M3775" ca="1">SUMPRODUCT(Inactives[Days Inactive]*(Inactives[Student]=A3775))/365</f>
        <v>0</v>
      </c>
      <c r="N3775" s="18" t="str" cm="1">
        <f t="array" ref="N3775">IF(LEN($A3775)&gt;0,SUMPRODUCT(($A3775=merged_names)*(_xlfn.TEXTAFTER(N$2, "At ")=merged_belt_colours)*merged_months_at_rank),"")</f>
        <v/>
      </c>
      <c r="O3775" s="18" t="str" cm="1">
        <f t="array" ref="O3775">IF(LEN($A3775)&gt;0,SUMPRODUCT(($A3775=merged_names)*(_xlfn.TEXTAFTER(O$2, "At ")=merged_belt_colours)*merged_months_at_rank),"")</f>
        <v/>
      </c>
      <c r="P3775" s="18" t="str" cm="1">
        <f t="array" ref="P3775">IF(LEN($A3775)&gt;0,SUMPRODUCT(($A3775=merged_names)*(_xlfn.TEXTAFTER(P$2, "At ")=merged_belt_colours)*merged_months_at_rank),"")</f>
        <v/>
      </c>
      <c r="Q3775" s="18" t="str" cm="1">
        <f t="array" ref="Q3775">IF(LEN($A3775)&gt;0,SUMPRODUCT(($A3775=merged_names)*(_xlfn.TEXTAFTER(Q$2, "At ")=merged_belt_colours)*merged_months_at_rank),"")</f>
        <v/>
      </c>
      <c r="R3775" s="18" t="str" cm="1">
        <f t="array" ref="R3775">IF(LEN($A3775)&gt;0,SUMPRODUCT(($A3775=merged_names)*(_xlfn.TEXTAFTER(R$2, "At ")=merged_belt_colours)*merged_months_at_rank),"")</f>
        <v/>
      </c>
    </row>
    <row r="3776" spans="1:18" x14ac:dyDescent="0.25">
      <c r="A3776"/>
      <c r="B3776" s="15" t="str" cm="1">
        <f t="array" ref="B3776">IFERROR(IF(LEN(A3776)&gt;0, IF(SUMPRODUCT((Inactives[Key]=J3776)*(Inactives[Currently Inactive]))=1,"Inactive","Active"),""),"Active")</f>
        <v/>
      </c>
      <c r="C3776" s="16" t="str" cm="1">
        <f t="array" aca="1" ref="C3776" ca="1">IFERROR(_xlfn._xlws.FILTER(Inactives[Inactive On],(Inactives[Key]=J3776)*(Inactives[Currently Inactive]),""),"")</f>
        <v/>
      </c>
      <c r="D3776" s="16" t="str" cm="1">
        <f t="array" aca="1" ref="D3776" ca="1">IFERROR(INDEX(_xlfn.TEXTSPLIT(E3776," "),1),"")</f>
        <v/>
      </c>
      <c r="E3776" s="15" t="str" cm="1">
        <f t="array" aca="1" ref="E3776" ca="1">IFERROR(_xlfn._xlws.FILTER(merged_ranks,(merged_end_dates=DATE(9999,12,31))*(merged_names=A3776)),"")</f>
        <v/>
      </c>
      <c r="F3776" s="17" t="str">
        <f ca="1">_xlfn.XLOOKUP(J3776,Promotions[Promo Key],Promotions[Promo Date],"")</f>
        <v/>
      </c>
      <c r="G3776" s="18" t="str">
        <f t="shared" ca="1" si="247"/>
        <v/>
      </c>
      <c r="H3776" s="18" t="str">
        <f t="shared" ca="1" si="246"/>
        <v/>
      </c>
      <c r="I3776" s="17" t="str">
        <f>_xlfn.XLOOKUP(A3776,Students[Full Name],Students[Starting Rank],"")</f>
        <v/>
      </c>
      <c r="J3776" s="15" t="str">
        <f t="shared" ca="1" si="248"/>
        <v xml:space="preserve">: </v>
      </c>
      <c r="K3776" s="16" t="str">
        <f>_xlfn.XLOOKUP(A3776,Students[Full Name],Students[Start Date],"")</f>
        <v/>
      </c>
      <c r="L3776" s="18">
        <f t="shared" ca="1" si="249"/>
        <v>-1</v>
      </c>
      <c r="M3776" s="18" cm="1">
        <f t="array" aca="1" ref="M3776" ca="1">SUMPRODUCT(Inactives[Days Inactive]*(Inactives[Student]=A3776))/365</f>
        <v>0</v>
      </c>
      <c r="N3776" s="18" t="str" cm="1">
        <f t="array" ref="N3776">IF(LEN($A3776)&gt;0,SUMPRODUCT(($A3776=merged_names)*(_xlfn.TEXTAFTER(N$2, "At ")=merged_belt_colours)*merged_months_at_rank),"")</f>
        <v/>
      </c>
      <c r="O3776" s="18" t="str" cm="1">
        <f t="array" ref="O3776">IF(LEN($A3776)&gt;0,SUMPRODUCT(($A3776=merged_names)*(_xlfn.TEXTAFTER(O$2, "At ")=merged_belt_colours)*merged_months_at_rank),"")</f>
        <v/>
      </c>
      <c r="P3776" s="18" t="str" cm="1">
        <f t="array" ref="P3776">IF(LEN($A3776)&gt;0,SUMPRODUCT(($A3776=merged_names)*(_xlfn.TEXTAFTER(P$2, "At ")=merged_belt_colours)*merged_months_at_rank),"")</f>
        <v/>
      </c>
      <c r="Q3776" s="18" t="str" cm="1">
        <f t="array" ref="Q3776">IF(LEN($A3776)&gt;0,SUMPRODUCT(($A3776=merged_names)*(_xlfn.TEXTAFTER(Q$2, "At ")=merged_belt_colours)*merged_months_at_rank),"")</f>
        <v/>
      </c>
      <c r="R3776" s="18" t="str" cm="1">
        <f t="array" ref="R3776">IF(LEN($A3776)&gt;0,SUMPRODUCT(($A3776=merged_names)*(_xlfn.TEXTAFTER(R$2, "At ")=merged_belt_colours)*merged_months_at_rank),"")</f>
        <v/>
      </c>
    </row>
    <row r="3777" spans="1:18" x14ac:dyDescent="0.25">
      <c r="A3777"/>
      <c r="B3777" s="15" t="str" cm="1">
        <f t="array" ref="B3777">IFERROR(IF(LEN(A3777)&gt;0, IF(SUMPRODUCT((Inactives[Key]=J3777)*(Inactives[Currently Inactive]))=1,"Inactive","Active"),""),"Active")</f>
        <v/>
      </c>
      <c r="C3777" s="16" t="str" cm="1">
        <f t="array" aca="1" ref="C3777" ca="1">IFERROR(_xlfn._xlws.FILTER(Inactives[Inactive On],(Inactives[Key]=J3777)*(Inactives[Currently Inactive]),""),"")</f>
        <v/>
      </c>
      <c r="D3777" s="16" t="str" cm="1">
        <f t="array" aca="1" ref="D3777" ca="1">IFERROR(INDEX(_xlfn.TEXTSPLIT(E3777," "),1),"")</f>
        <v/>
      </c>
      <c r="E3777" s="15" t="str" cm="1">
        <f t="array" aca="1" ref="E3777" ca="1">IFERROR(_xlfn._xlws.FILTER(merged_ranks,(merged_end_dates=DATE(9999,12,31))*(merged_names=A3777)),"")</f>
        <v/>
      </c>
      <c r="F3777" s="17" t="str">
        <f ca="1">_xlfn.XLOOKUP(J3777,Promotions[Promo Key],Promotions[Promo Date],"")</f>
        <v/>
      </c>
      <c r="G3777" s="18" t="str">
        <f t="shared" ca="1" si="247"/>
        <v/>
      </c>
      <c r="H3777" s="18" t="str">
        <f t="shared" ca="1" si="246"/>
        <v/>
      </c>
      <c r="I3777" s="17" t="str">
        <f>_xlfn.XLOOKUP(A3777,Students[Full Name],Students[Starting Rank],"")</f>
        <v/>
      </c>
      <c r="J3777" s="15" t="str">
        <f t="shared" ca="1" si="248"/>
        <v xml:space="preserve">: </v>
      </c>
      <c r="K3777" s="16" t="str">
        <f>_xlfn.XLOOKUP(A3777,Students[Full Name],Students[Start Date],"")</f>
        <v/>
      </c>
      <c r="L3777" s="18">
        <f t="shared" ca="1" si="249"/>
        <v>-1</v>
      </c>
      <c r="M3777" s="18" cm="1">
        <f t="array" aca="1" ref="M3777" ca="1">SUMPRODUCT(Inactives[Days Inactive]*(Inactives[Student]=A3777))/365</f>
        <v>0</v>
      </c>
      <c r="N3777" s="18" t="str" cm="1">
        <f t="array" ref="N3777">IF(LEN($A3777)&gt;0,SUMPRODUCT(($A3777=merged_names)*(_xlfn.TEXTAFTER(N$2, "At ")=merged_belt_colours)*merged_months_at_rank),"")</f>
        <v/>
      </c>
      <c r="O3777" s="18" t="str" cm="1">
        <f t="array" ref="O3777">IF(LEN($A3777)&gt;0,SUMPRODUCT(($A3777=merged_names)*(_xlfn.TEXTAFTER(O$2, "At ")=merged_belt_colours)*merged_months_at_rank),"")</f>
        <v/>
      </c>
      <c r="P3777" s="18" t="str" cm="1">
        <f t="array" ref="P3777">IF(LEN($A3777)&gt;0,SUMPRODUCT(($A3777=merged_names)*(_xlfn.TEXTAFTER(P$2, "At ")=merged_belt_colours)*merged_months_at_rank),"")</f>
        <v/>
      </c>
      <c r="Q3777" s="18" t="str" cm="1">
        <f t="array" ref="Q3777">IF(LEN($A3777)&gt;0,SUMPRODUCT(($A3777=merged_names)*(_xlfn.TEXTAFTER(Q$2, "At ")=merged_belt_colours)*merged_months_at_rank),"")</f>
        <v/>
      </c>
      <c r="R3777" s="18" t="str" cm="1">
        <f t="array" ref="R3777">IF(LEN($A3777)&gt;0,SUMPRODUCT(($A3777=merged_names)*(_xlfn.TEXTAFTER(R$2, "At ")=merged_belt_colours)*merged_months_at_rank),"")</f>
        <v/>
      </c>
    </row>
    <row r="3778" spans="1:18" x14ac:dyDescent="0.25">
      <c r="A3778"/>
      <c r="B3778" s="15" t="str" cm="1">
        <f t="array" ref="B3778">IFERROR(IF(LEN(A3778)&gt;0, IF(SUMPRODUCT((Inactives[Key]=J3778)*(Inactives[Currently Inactive]))=1,"Inactive","Active"),""),"Active")</f>
        <v/>
      </c>
      <c r="C3778" s="16" t="str" cm="1">
        <f t="array" aca="1" ref="C3778" ca="1">IFERROR(_xlfn._xlws.FILTER(Inactives[Inactive On],(Inactives[Key]=J3778)*(Inactives[Currently Inactive]),""),"")</f>
        <v/>
      </c>
      <c r="D3778" s="16" t="str" cm="1">
        <f t="array" aca="1" ref="D3778" ca="1">IFERROR(INDEX(_xlfn.TEXTSPLIT(E3778," "),1),"")</f>
        <v/>
      </c>
      <c r="E3778" s="15" t="str" cm="1">
        <f t="array" aca="1" ref="E3778" ca="1">IFERROR(_xlfn._xlws.FILTER(merged_ranks,(merged_end_dates=DATE(9999,12,31))*(merged_names=A3778)),"")</f>
        <v/>
      </c>
      <c r="F3778" s="17" t="str">
        <f ca="1">_xlfn.XLOOKUP(J3778,Promotions[Promo Key],Promotions[Promo Date],"")</f>
        <v/>
      </c>
      <c r="G3778" s="18" t="str">
        <f t="shared" ca="1" si="247"/>
        <v/>
      </c>
      <c r="H3778" s="18" t="str">
        <f t="shared" ca="1" si="246"/>
        <v/>
      </c>
      <c r="I3778" s="17" t="str">
        <f>_xlfn.XLOOKUP(A3778,Students[Full Name],Students[Starting Rank],"")</f>
        <v/>
      </c>
      <c r="J3778" s="15" t="str">
        <f t="shared" ca="1" si="248"/>
        <v xml:space="preserve">: </v>
      </c>
      <c r="K3778" s="16" t="str">
        <f>_xlfn.XLOOKUP(A3778,Students[Full Name],Students[Start Date],"")</f>
        <v/>
      </c>
      <c r="L3778" s="18">
        <f t="shared" ca="1" si="249"/>
        <v>-1</v>
      </c>
      <c r="M3778" s="18" cm="1">
        <f t="array" aca="1" ref="M3778" ca="1">SUMPRODUCT(Inactives[Days Inactive]*(Inactives[Student]=A3778))/365</f>
        <v>0</v>
      </c>
      <c r="N3778" s="18" t="str" cm="1">
        <f t="array" ref="N3778">IF(LEN($A3778)&gt;0,SUMPRODUCT(($A3778=merged_names)*(_xlfn.TEXTAFTER(N$2, "At ")=merged_belt_colours)*merged_months_at_rank),"")</f>
        <v/>
      </c>
      <c r="O3778" s="18" t="str" cm="1">
        <f t="array" ref="O3778">IF(LEN($A3778)&gt;0,SUMPRODUCT(($A3778=merged_names)*(_xlfn.TEXTAFTER(O$2, "At ")=merged_belt_colours)*merged_months_at_rank),"")</f>
        <v/>
      </c>
      <c r="P3778" s="18" t="str" cm="1">
        <f t="array" ref="P3778">IF(LEN($A3778)&gt;0,SUMPRODUCT(($A3778=merged_names)*(_xlfn.TEXTAFTER(P$2, "At ")=merged_belt_colours)*merged_months_at_rank),"")</f>
        <v/>
      </c>
      <c r="Q3778" s="18" t="str" cm="1">
        <f t="array" ref="Q3778">IF(LEN($A3778)&gt;0,SUMPRODUCT(($A3778=merged_names)*(_xlfn.TEXTAFTER(Q$2, "At ")=merged_belt_colours)*merged_months_at_rank),"")</f>
        <v/>
      </c>
      <c r="R3778" s="18" t="str" cm="1">
        <f t="array" ref="R3778">IF(LEN($A3778)&gt;0,SUMPRODUCT(($A3778=merged_names)*(_xlfn.TEXTAFTER(R$2, "At ")=merged_belt_colours)*merged_months_at_rank),"")</f>
        <v/>
      </c>
    </row>
    <row r="3779" spans="1:18" x14ac:dyDescent="0.25">
      <c r="A3779"/>
      <c r="B3779" s="15" t="str" cm="1">
        <f t="array" ref="B3779">IFERROR(IF(LEN(A3779)&gt;0, IF(SUMPRODUCT((Inactives[Key]=J3779)*(Inactives[Currently Inactive]))=1,"Inactive","Active"),""),"Active")</f>
        <v/>
      </c>
      <c r="C3779" s="16" t="str" cm="1">
        <f t="array" aca="1" ref="C3779" ca="1">IFERROR(_xlfn._xlws.FILTER(Inactives[Inactive On],(Inactives[Key]=J3779)*(Inactives[Currently Inactive]),""),"")</f>
        <v/>
      </c>
      <c r="D3779" s="16" t="str" cm="1">
        <f t="array" aca="1" ref="D3779" ca="1">IFERROR(INDEX(_xlfn.TEXTSPLIT(E3779," "),1),"")</f>
        <v/>
      </c>
      <c r="E3779" s="15" t="str" cm="1">
        <f t="array" aca="1" ref="E3779" ca="1">IFERROR(_xlfn._xlws.FILTER(merged_ranks,(merged_end_dates=DATE(9999,12,31))*(merged_names=A3779)),"")</f>
        <v/>
      </c>
      <c r="F3779" s="17" t="str">
        <f ca="1">_xlfn.XLOOKUP(J3779,Promotions[Promo Key],Promotions[Promo Date],"")</f>
        <v/>
      </c>
      <c r="G3779" s="18" t="str">
        <f t="shared" ca="1" si="247"/>
        <v/>
      </c>
      <c r="H3779" s="18" t="str">
        <f t="shared" ca="1" si="246"/>
        <v/>
      </c>
      <c r="I3779" s="17" t="str">
        <f>_xlfn.XLOOKUP(A3779,Students[Full Name],Students[Starting Rank],"")</f>
        <v/>
      </c>
      <c r="J3779" s="15" t="str">
        <f t="shared" ca="1" si="248"/>
        <v xml:space="preserve">: </v>
      </c>
      <c r="K3779" s="16" t="str">
        <f>_xlfn.XLOOKUP(A3779,Students[Full Name],Students[Start Date],"")</f>
        <v/>
      </c>
      <c r="L3779" s="18">
        <f t="shared" ca="1" si="249"/>
        <v>-1</v>
      </c>
      <c r="M3779" s="18" cm="1">
        <f t="array" aca="1" ref="M3779" ca="1">SUMPRODUCT(Inactives[Days Inactive]*(Inactives[Student]=A3779))/365</f>
        <v>0</v>
      </c>
      <c r="N3779" s="18" t="str" cm="1">
        <f t="array" ref="N3779">IF(LEN($A3779)&gt;0,SUMPRODUCT(($A3779=merged_names)*(_xlfn.TEXTAFTER(N$2, "At ")=merged_belt_colours)*merged_months_at_rank),"")</f>
        <v/>
      </c>
      <c r="O3779" s="18" t="str" cm="1">
        <f t="array" ref="O3779">IF(LEN($A3779)&gt;0,SUMPRODUCT(($A3779=merged_names)*(_xlfn.TEXTAFTER(O$2, "At ")=merged_belt_colours)*merged_months_at_rank),"")</f>
        <v/>
      </c>
      <c r="P3779" s="18" t="str" cm="1">
        <f t="array" ref="P3779">IF(LEN($A3779)&gt;0,SUMPRODUCT(($A3779=merged_names)*(_xlfn.TEXTAFTER(P$2, "At ")=merged_belt_colours)*merged_months_at_rank),"")</f>
        <v/>
      </c>
      <c r="Q3779" s="18" t="str" cm="1">
        <f t="array" ref="Q3779">IF(LEN($A3779)&gt;0,SUMPRODUCT(($A3779=merged_names)*(_xlfn.TEXTAFTER(Q$2, "At ")=merged_belt_colours)*merged_months_at_rank),"")</f>
        <v/>
      </c>
      <c r="R3779" s="18" t="str" cm="1">
        <f t="array" ref="R3779">IF(LEN($A3779)&gt;0,SUMPRODUCT(($A3779=merged_names)*(_xlfn.TEXTAFTER(R$2, "At ")=merged_belt_colours)*merged_months_at_rank),"")</f>
        <v/>
      </c>
    </row>
    <row r="3780" spans="1:18" x14ac:dyDescent="0.25">
      <c r="A3780"/>
      <c r="B3780" s="15" t="str" cm="1">
        <f t="array" ref="B3780">IFERROR(IF(LEN(A3780)&gt;0, IF(SUMPRODUCT((Inactives[Key]=J3780)*(Inactives[Currently Inactive]))=1,"Inactive","Active"),""),"Active")</f>
        <v/>
      </c>
      <c r="C3780" s="16" t="str" cm="1">
        <f t="array" aca="1" ref="C3780" ca="1">IFERROR(_xlfn._xlws.FILTER(Inactives[Inactive On],(Inactives[Key]=J3780)*(Inactives[Currently Inactive]),""),"")</f>
        <v/>
      </c>
      <c r="D3780" s="16" t="str" cm="1">
        <f t="array" aca="1" ref="D3780" ca="1">IFERROR(INDEX(_xlfn.TEXTSPLIT(E3780," "),1),"")</f>
        <v/>
      </c>
      <c r="E3780" s="15" t="str" cm="1">
        <f t="array" aca="1" ref="E3780" ca="1">IFERROR(_xlfn._xlws.FILTER(merged_ranks,(merged_end_dates=DATE(9999,12,31))*(merged_names=A3780)),"")</f>
        <v/>
      </c>
      <c r="F3780" s="17" t="str">
        <f ca="1">_xlfn.XLOOKUP(J3780,Promotions[Promo Key],Promotions[Promo Date],"")</f>
        <v/>
      </c>
      <c r="G3780" s="18" t="str">
        <f t="shared" ca="1" si="247"/>
        <v/>
      </c>
      <c r="H3780" s="18" t="str">
        <f t="shared" ca="1" si="246"/>
        <v/>
      </c>
      <c r="I3780" s="17" t="str">
        <f>_xlfn.XLOOKUP(A3780,Students[Full Name],Students[Starting Rank],"")</f>
        <v/>
      </c>
      <c r="J3780" s="15" t="str">
        <f t="shared" ca="1" si="248"/>
        <v xml:space="preserve">: </v>
      </c>
      <c r="K3780" s="16" t="str">
        <f>_xlfn.XLOOKUP(A3780,Students[Full Name],Students[Start Date],"")</f>
        <v/>
      </c>
      <c r="L3780" s="18">
        <f t="shared" ca="1" si="249"/>
        <v>-1</v>
      </c>
      <c r="M3780" s="18" cm="1">
        <f t="array" aca="1" ref="M3780" ca="1">SUMPRODUCT(Inactives[Days Inactive]*(Inactives[Student]=A3780))/365</f>
        <v>0</v>
      </c>
      <c r="N3780" s="18" t="str" cm="1">
        <f t="array" ref="N3780">IF(LEN($A3780)&gt;0,SUMPRODUCT(($A3780=merged_names)*(_xlfn.TEXTAFTER(N$2, "At ")=merged_belt_colours)*merged_months_at_rank),"")</f>
        <v/>
      </c>
      <c r="O3780" s="18" t="str" cm="1">
        <f t="array" ref="O3780">IF(LEN($A3780)&gt;0,SUMPRODUCT(($A3780=merged_names)*(_xlfn.TEXTAFTER(O$2, "At ")=merged_belt_colours)*merged_months_at_rank),"")</f>
        <v/>
      </c>
      <c r="P3780" s="18" t="str" cm="1">
        <f t="array" ref="P3780">IF(LEN($A3780)&gt;0,SUMPRODUCT(($A3780=merged_names)*(_xlfn.TEXTAFTER(P$2, "At ")=merged_belt_colours)*merged_months_at_rank),"")</f>
        <v/>
      </c>
      <c r="Q3780" s="18" t="str" cm="1">
        <f t="array" ref="Q3780">IF(LEN($A3780)&gt;0,SUMPRODUCT(($A3780=merged_names)*(_xlfn.TEXTAFTER(Q$2, "At ")=merged_belt_colours)*merged_months_at_rank),"")</f>
        <v/>
      </c>
      <c r="R3780" s="18" t="str" cm="1">
        <f t="array" ref="R3780">IF(LEN($A3780)&gt;0,SUMPRODUCT(($A3780=merged_names)*(_xlfn.TEXTAFTER(R$2, "At ")=merged_belt_colours)*merged_months_at_rank),"")</f>
        <v/>
      </c>
    </row>
    <row r="3781" spans="1:18" x14ac:dyDescent="0.25">
      <c r="A3781"/>
      <c r="B3781" s="15" t="str" cm="1">
        <f t="array" ref="B3781">IFERROR(IF(LEN(A3781)&gt;0, IF(SUMPRODUCT((Inactives[Key]=J3781)*(Inactives[Currently Inactive]))=1,"Inactive","Active"),""),"Active")</f>
        <v/>
      </c>
      <c r="C3781" s="16" t="str" cm="1">
        <f t="array" aca="1" ref="C3781" ca="1">IFERROR(_xlfn._xlws.FILTER(Inactives[Inactive On],(Inactives[Key]=J3781)*(Inactives[Currently Inactive]),""),"")</f>
        <v/>
      </c>
      <c r="D3781" s="16" t="str" cm="1">
        <f t="array" aca="1" ref="D3781" ca="1">IFERROR(INDEX(_xlfn.TEXTSPLIT(E3781," "),1),"")</f>
        <v/>
      </c>
      <c r="E3781" s="15" t="str" cm="1">
        <f t="array" aca="1" ref="E3781" ca="1">IFERROR(_xlfn._xlws.FILTER(merged_ranks,(merged_end_dates=DATE(9999,12,31))*(merged_names=A3781)),"")</f>
        <v/>
      </c>
      <c r="F3781" s="17" t="str">
        <f ca="1">_xlfn.XLOOKUP(J3781,Promotions[Promo Key],Promotions[Promo Date],"")</f>
        <v/>
      </c>
      <c r="G3781" s="18" t="str">
        <f t="shared" ca="1" si="247"/>
        <v/>
      </c>
      <c r="H3781" s="18" t="str">
        <f t="shared" ca="1" si="246"/>
        <v/>
      </c>
      <c r="I3781" s="17" t="str">
        <f>_xlfn.XLOOKUP(A3781,Students[Full Name],Students[Starting Rank],"")</f>
        <v/>
      </c>
      <c r="J3781" s="15" t="str">
        <f t="shared" ca="1" si="248"/>
        <v xml:space="preserve">: </v>
      </c>
      <c r="K3781" s="16" t="str">
        <f>_xlfn.XLOOKUP(A3781,Students[Full Name],Students[Start Date],"")</f>
        <v/>
      </c>
      <c r="L3781" s="18">
        <f t="shared" ca="1" si="249"/>
        <v>-1</v>
      </c>
      <c r="M3781" s="18" cm="1">
        <f t="array" aca="1" ref="M3781" ca="1">SUMPRODUCT(Inactives[Days Inactive]*(Inactives[Student]=A3781))/365</f>
        <v>0</v>
      </c>
      <c r="N3781" s="18" t="str" cm="1">
        <f t="array" ref="N3781">IF(LEN($A3781)&gt;0,SUMPRODUCT(($A3781=merged_names)*(_xlfn.TEXTAFTER(N$2, "At ")=merged_belt_colours)*merged_months_at_rank),"")</f>
        <v/>
      </c>
      <c r="O3781" s="18" t="str" cm="1">
        <f t="array" ref="O3781">IF(LEN($A3781)&gt;0,SUMPRODUCT(($A3781=merged_names)*(_xlfn.TEXTAFTER(O$2, "At ")=merged_belt_colours)*merged_months_at_rank),"")</f>
        <v/>
      </c>
      <c r="P3781" s="18" t="str" cm="1">
        <f t="array" ref="P3781">IF(LEN($A3781)&gt;0,SUMPRODUCT(($A3781=merged_names)*(_xlfn.TEXTAFTER(P$2, "At ")=merged_belt_colours)*merged_months_at_rank),"")</f>
        <v/>
      </c>
      <c r="Q3781" s="18" t="str" cm="1">
        <f t="array" ref="Q3781">IF(LEN($A3781)&gt;0,SUMPRODUCT(($A3781=merged_names)*(_xlfn.TEXTAFTER(Q$2, "At ")=merged_belt_colours)*merged_months_at_rank),"")</f>
        <v/>
      </c>
      <c r="R3781" s="18" t="str" cm="1">
        <f t="array" ref="R3781">IF(LEN($A3781)&gt;0,SUMPRODUCT(($A3781=merged_names)*(_xlfn.TEXTAFTER(R$2, "At ")=merged_belt_colours)*merged_months_at_rank),"")</f>
        <v/>
      </c>
    </row>
    <row r="3782" spans="1:18" x14ac:dyDescent="0.25">
      <c r="A3782"/>
      <c r="B3782" s="15" t="str" cm="1">
        <f t="array" ref="B3782">IFERROR(IF(LEN(A3782)&gt;0, IF(SUMPRODUCT((Inactives[Key]=J3782)*(Inactives[Currently Inactive]))=1,"Inactive","Active"),""),"Active")</f>
        <v/>
      </c>
      <c r="C3782" s="16" t="str" cm="1">
        <f t="array" aca="1" ref="C3782" ca="1">IFERROR(_xlfn._xlws.FILTER(Inactives[Inactive On],(Inactives[Key]=J3782)*(Inactives[Currently Inactive]),""),"")</f>
        <v/>
      </c>
      <c r="D3782" s="16" t="str" cm="1">
        <f t="array" aca="1" ref="D3782" ca="1">IFERROR(INDEX(_xlfn.TEXTSPLIT(E3782," "),1),"")</f>
        <v/>
      </c>
      <c r="E3782" s="15" t="str" cm="1">
        <f t="array" aca="1" ref="E3782" ca="1">IFERROR(_xlfn._xlws.FILTER(merged_ranks,(merged_end_dates=DATE(9999,12,31))*(merged_names=A3782)),"")</f>
        <v/>
      </c>
      <c r="F3782" s="17" t="str">
        <f ca="1">_xlfn.XLOOKUP(J3782,Promotions[Promo Key],Promotions[Promo Date],"")</f>
        <v/>
      </c>
      <c r="G3782" s="18" t="str">
        <f t="shared" ca="1" si="247"/>
        <v/>
      </c>
      <c r="H3782" s="18" t="str">
        <f t="shared" ca="1" si="246"/>
        <v/>
      </c>
      <c r="I3782" s="17" t="str">
        <f>_xlfn.XLOOKUP(A3782,Students[Full Name],Students[Starting Rank],"")</f>
        <v/>
      </c>
      <c r="J3782" s="15" t="str">
        <f t="shared" ca="1" si="248"/>
        <v xml:space="preserve">: </v>
      </c>
      <c r="K3782" s="16" t="str">
        <f>_xlfn.XLOOKUP(A3782,Students[Full Name],Students[Start Date],"")</f>
        <v/>
      </c>
      <c r="L3782" s="18">
        <f t="shared" ca="1" si="249"/>
        <v>-1</v>
      </c>
      <c r="M3782" s="18" cm="1">
        <f t="array" aca="1" ref="M3782" ca="1">SUMPRODUCT(Inactives[Days Inactive]*(Inactives[Student]=A3782))/365</f>
        <v>0</v>
      </c>
      <c r="N3782" s="18" t="str" cm="1">
        <f t="array" ref="N3782">IF(LEN($A3782)&gt;0,SUMPRODUCT(($A3782=merged_names)*(_xlfn.TEXTAFTER(N$2, "At ")=merged_belt_colours)*merged_months_at_rank),"")</f>
        <v/>
      </c>
      <c r="O3782" s="18" t="str" cm="1">
        <f t="array" ref="O3782">IF(LEN($A3782)&gt;0,SUMPRODUCT(($A3782=merged_names)*(_xlfn.TEXTAFTER(O$2, "At ")=merged_belt_colours)*merged_months_at_rank),"")</f>
        <v/>
      </c>
      <c r="P3782" s="18" t="str" cm="1">
        <f t="array" ref="P3782">IF(LEN($A3782)&gt;0,SUMPRODUCT(($A3782=merged_names)*(_xlfn.TEXTAFTER(P$2, "At ")=merged_belt_colours)*merged_months_at_rank),"")</f>
        <v/>
      </c>
      <c r="Q3782" s="18" t="str" cm="1">
        <f t="array" ref="Q3782">IF(LEN($A3782)&gt;0,SUMPRODUCT(($A3782=merged_names)*(_xlfn.TEXTAFTER(Q$2, "At ")=merged_belt_colours)*merged_months_at_rank),"")</f>
        <v/>
      </c>
      <c r="R3782" s="18" t="str" cm="1">
        <f t="array" ref="R3782">IF(LEN($A3782)&gt;0,SUMPRODUCT(($A3782=merged_names)*(_xlfn.TEXTAFTER(R$2, "At ")=merged_belt_colours)*merged_months_at_rank),"")</f>
        <v/>
      </c>
    </row>
    <row r="3783" spans="1:18" x14ac:dyDescent="0.25">
      <c r="A3783"/>
      <c r="B3783" s="15" t="str" cm="1">
        <f t="array" ref="B3783">IFERROR(IF(LEN(A3783)&gt;0, IF(SUMPRODUCT((Inactives[Key]=J3783)*(Inactives[Currently Inactive]))=1,"Inactive","Active"),""),"Active")</f>
        <v/>
      </c>
      <c r="C3783" s="16" t="str" cm="1">
        <f t="array" aca="1" ref="C3783" ca="1">IFERROR(_xlfn._xlws.FILTER(Inactives[Inactive On],(Inactives[Key]=J3783)*(Inactives[Currently Inactive]),""),"")</f>
        <v/>
      </c>
      <c r="D3783" s="16" t="str" cm="1">
        <f t="array" aca="1" ref="D3783" ca="1">IFERROR(INDEX(_xlfn.TEXTSPLIT(E3783," "),1),"")</f>
        <v/>
      </c>
      <c r="E3783" s="15" t="str" cm="1">
        <f t="array" aca="1" ref="E3783" ca="1">IFERROR(_xlfn._xlws.FILTER(merged_ranks,(merged_end_dates=DATE(9999,12,31))*(merged_names=A3783)),"")</f>
        <v/>
      </c>
      <c r="F3783" s="17" t="str">
        <f ca="1">_xlfn.XLOOKUP(J3783,Promotions[Promo Key],Promotions[Promo Date],"")</f>
        <v/>
      </c>
      <c r="G3783" s="18" t="str">
        <f t="shared" ca="1" si="247"/>
        <v/>
      </c>
      <c r="H3783" s="18" t="str">
        <f t="shared" ca="1" si="246"/>
        <v/>
      </c>
      <c r="I3783" s="17" t="str">
        <f>_xlfn.XLOOKUP(A3783,Students[Full Name],Students[Starting Rank],"")</f>
        <v/>
      </c>
      <c r="J3783" s="15" t="str">
        <f t="shared" ca="1" si="248"/>
        <v xml:space="preserve">: </v>
      </c>
      <c r="K3783" s="16" t="str">
        <f>_xlfn.XLOOKUP(A3783,Students[Full Name],Students[Start Date],"")</f>
        <v/>
      </c>
      <c r="L3783" s="18">
        <f t="shared" ca="1" si="249"/>
        <v>-1</v>
      </c>
      <c r="M3783" s="18" cm="1">
        <f t="array" aca="1" ref="M3783" ca="1">SUMPRODUCT(Inactives[Days Inactive]*(Inactives[Student]=A3783))/365</f>
        <v>0</v>
      </c>
      <c r="N3783" s="18" t="str" cm="1">
        <f t="array" ref="N3783">IF(LEN($A3783)&gt;0,SUMPRODUCT(($A3783=merged_names)*(_xlfn.TEXTAFTER(N$2, "At ")=merged_belt_colours)*merged_months_at_rank),"")</f>
        <v/>
      </c>
      <c r="O3783" s="18" t="str" cm="1">
        <f t="array" ref="O3783">IF(LEN($A3783)&gt;0,SUMPRODUCT(($A3783=merged_names)*(_xlfn.TEXTAFTER(O$2, "At ")=merged_belt_colours)*merged_months_at_rank),"")</f>
        <v/>
      </c>
      <c r="P3783" s="18" t="str" cm="1">
        <f t="array" ref="P3783">IF(LEN($A3783)&gt;0,SUMPRODUCT(($A3783=merged_names)*(_xlfn.TEXTAFTER(P$2, "At ")=merged_belt_colours)*merged_months_at_rank),"")</f>
        <v/>
      </c>
      <c r="Q3783" s="18" t="str" cm="1">
        <f t="array" ref="Q3783">IF(LEN($A3783)&gt;0,SUMPRODUCT(($A3783=merged_names)*(_xlfn.TEXTAFTER(Q$2, "At ")=merged_belt_colours)*merged_months_at_rank),"")</f>
        <v/>
      </c>
      <c r="R3783" s="18" t="str" cm="1">
        <f t="array" ref="R3783">IF(LEN($A3783)&gt;0,SUMPRODUCT(($A3783=merged_names)*(_xlfn.TEXTAFTER(R$2, "At ")=merged_belt_colours)*merged_months_at_rank),"")</f>
        <v/>
      </c>
    </row>
    <row r="3784" spans="1:18" x14ac:dyDescent="0.25">
      <c r="A3784"/>
      <c r="B3784" s="15" t="str" cm="1">
        <f t="array" ref="B3784">IFERROR(IF(LEN(A3784)&gt;0, IF(SUMPRODUCT((Inactives[Key]=J3784)*(Inactives[Currently Inactive]))=1,"Inactive","Active"),""),"Active")</f>
        <v/>
      </c>
      <c r="C3784" s="16" t="str" cm="1">
        <f t="array" aca="1" ref="C3784" ca="1">IFERROR(_xlfn._xlws.FILTER(Inactives[Inactive On],(Inactives[Key]=J3784)*(Inactives[Currently Inactive]),""),"")</f>
        <v/>
      </c>
      <c r="D3784" s="16" t="str" cm="1">
        <f t="array" aca="1" ref="D3784" ca="1">IFERROR(INDEX(_xlfn.TEXTSPLIT(E3784," "),1),"")</f>
        <v/>
      </c>
      <c r="E3784" s="15" t="str" cm="1">
        <f t="array" aca="1" ref="E3784" ca="1">IFERROR(_xlfn._xlws.FILTER(merged_ranks,(merged_end_dates=DATE(9999,12,31))*(merged_names=A3784)),"")</f>
        <v/>
      </c>
      <c r="F3784" s="17" t="str">
        <f ca="1">_xlfn.XLOOKUP(J3784,Promotions[Promo Key],Promotions[Promo Date],"")</f>
        <v/>
      </c>
      <c r="G3784" s="18" t="str">
        <f t="shared" ca="1" si="247"/>
        <v/>
      </c>
      <c r="H3784" s="18" t="str">
        <f t="shared" ca="1" si="246"/>
        <v/>
      </c>
      <c r="I3784" s="17" t="str">
        <f>_xlfn.XLOOKUP(A3784,Students[Full Name],Students[Starting Rank],"")</f>
        <v/>
      </c>
      <c r="J3784" s="15" t="str">
        <f t="shared" ca="1" si="248"/>
        <v xml:space="preserve">: </v>
      </c>
      <c r="K3784" s="16" t="str">
        <f>_xlfn.XLOOKUP(A3784,Students[Full Name],Students[Start Date],"")</f>
        <v/>
      </c>
      <c r="L3784" s="18">
        <f t="shared" ca="1" si="249"/>
        <v>-1</v>
      </c>
      <c r="M3784" s="18" cm="1">
        <f t="array" aca="1" ref="M3784" ca="1">SUMPRODUCT(Inactives[Days Inactive]*(Inactives[Student]=A3784))/365</f>
        <v>0</v>
      </c>
      <c r="N3784" s="18" t="str" cm="1">
        <f t="array" ref="N3784">IF(LEN($A3784)&gt;0,SUMPRODUCT(($A3784=merged_names)*(_xlfn.TEXTAFTER(N$2, "At ")=merged_belt_colours)*merged_months_at_rank),"")</f>
        <v/>
      </c>
      <c r="O3784" s="18" t="str" cm="1">
        <f t="array" ref="O3784">IF(LEN($A3784)&gt;0,SUMPRODUCT(($A3784=merged_names)*(_xlfn.TEXTAFTER(O$2, "At ")=merged_belt_colours)*merged_months_at_rank),"")</f>
        <v/>
      </c>
      <c r="P3784" s="18" t="str" cm="1">
        <f t="array" ref="P3784">IF(LEN($A3784)&gt;0,SUMPRODUCT(($A3784=merged_names)*(_xlfn.TEXTAFTER(P$2, "At ")=merged_belt_colours)*merged_months_at_rank),"")</f>
        <v/>
      </c>
      <c r="Q3784" s="18" t="str" cm="1">
        <f t="array" ref="Q3784">IF(LEN($A3784)&gt;0,SUMPRODUCT(($A3784=merged_names)*(_xlfn.TEXTAFTER(Q$2, "At ")=merged_belt_colours)*merged_months_at_rank),"")</f>
        <v/>
      </c>
      <c r="R3784" s="18" t="str" cm="1">
        <f t="array" ref="R3784">IF(LEN($A3784)&gt;0,SUMPRODUCT(($A3784=merged_names)*(_xlfn.TEXTAFTER(R$2, "At ")=merged_belt_colours)*merged_months_at_rank),"")</f>
        <v/>
      </c>
    </row>
    <row r="3785" spans="1:18" x14ac:dyDescent="0.25">
      <c r="A3785"/>
      <c r="B3785" s="15" t="str" cm="1">
        <f t="array" ref="B3785">IFERROR(IF(LEN(A3785)&gt;0, IF(SUMPRODUCT((Inactives[Key]=J3785)*(Inactives[Currently Inactive]))=1,"Inactive","Active"),""),"Active")</f>
        <v/>
      </c>
      <c r="C3785" s="16" t="str" cm="1">
        <f t="array" aca="1" ref="C3785" ca="1">IFERROR(_xlfn._xlws.FILTER(Inactives[Inactive On],(Inactives[Key]=J3785)*(Inactives[Currently Inactive]),""),"")</f>
        <v/>
      </c>
      <c r="D3785" s="16" t="str" cm="1">
        <f t="array" aca="1" ref="D3785" ca="1">IFERROR(INDEX(_xlfn.TEXTSPLIT(E3785," "),1),"")</f>
        <v/>
      </c>
      <c r="E3785" s="15" t="str" cm="1">
        <f t="array" aca="1" ref="E3785" ca="1">IFERROR(_xlfn._xlws.FILTER(merged_ranks,(merged_end_dates=DATE(9999,12,31))*(merged_names=A3785)),"")</f>
        <v/>
      </c>
      <c r="F3785" s="17" t="str">
        <f ca="1">_xlfn.XLOOKUP(J3785,Promotions[Promo Key],Promotions[Promo Date],"")</f>
        <v/>
      </c>
      <c r="G3785" s="18" t="str">
        <f t="shared" ca="1" si="247"/>
        <v/>
      </c>
      <c r="H3785" s="18" t="str">
        <f t="shared" ca="1" si="246"/>
        <v/>
      </c>
      <c r="I3785" s="17" t="str">
        <f>_xlfn.XLOOKUP(A3785,Students[Full Name],Students[Starting Rank],"")</f>
        <v/>
      </c>
      <c r="J3785" s="15" t="str">
        <f t="shared" ca="1" si="248"/>
        <v xml:space="preserve">: </v>
      </c>
      <c r="K3785" s="16" t="str">
        <f>_xlfn.XLOOKUP(A3785,Students[Full Name],Students[Start Date],"")</f>
        <v/>
      </c>
      <c r="L3785" s="18">
        <f t="shared" ca="1" si="249"/>
        <v>-1</v>
      </c>
      <c r="M3785" s="18" cm="1">
        <f t="array" aca="1" ref="M3785" ca="1">SUMPRODUCT(Inactives[Days Inactive]*(Inactives[Student]=A3785))/365</f>
        <v>0</v>
      </c>
      <c r="N3785" s="18" t="str" cm="1">
        <f t="array" ref="N3785">IF(LEN($A3785)&gt;0,SUMPRODUCT(($A3785=merged_names)*(_xlfn.TEXTAFTER(N$2, "At ")=merged_belt_colours)*merged_months_at_rank),"")</f>
        <v/>
      </c>
      <c r="O3785" s="18" t="str" cm="1">
        <f t="array" ref="O3785">IF(LEN($A3785)&gt;0,SUMPRODUCT(($A3785=merged_names)*(_xlfn.TEXTAFTER(O$2, "At ")=merged_belt_colours)*merged_months_at_rank),"")</f>
        <v/>
      </c>
      <c r="P3785" s="18" t="str" cm="1">
        <f t="array" ref="P3785">IF(LEN($A3785)&gt;0,SUMPRODUCT(($A3785=merged_names)*(_xlfn.TEXTAFTER(P$2, "At ")=merged_belt_colours)*merged_months_at_rank),"")</f>
        <v/>
      </c>
      <c r="Q3785" s="18" t="str" cm="1">
        <f t="array" ref="Q3785">IF(LEN($A3785)&gt;0,SUMPRODUCT(($A3785=merged_names)*(_xlfn.TEXTAFTER(Q$2, "At ")=merged_belt_colours)*merged_months_at_rank),"")</f>
        <v/>
      </c>
      <c r="R3785" s="18" t="str" cm="1">
        <f t="array" ref="R3785">IF(LEN($A3785)&gt;0,SUMPRODUCT(($A3785=merged_names)*(_xlfn.TEXTAFTER(R$2, "At ")=merged_belt_colours)*merged_months_at_rank),"")</f>
        <v/>
      </c>
    </row>
    <row r="3786" spans="1:18" x14ac:dyDescent="0.25">
      <c r="A3786"/>
      <c r="B3786" s="15" t="str" cm="1">
        <f t="array" ref="B3786">IFERROR(IF(LEN(A3786)&gt;0, IF(SUMPRODUCT((Inactives[Key]=J3786)*(Inactives[Currently Inactive]))=1,"Inactive","Active"),""),"Active")</f>
        <v/>
      </c>
      <c r="C3786" s="16" t="str" cm="1">
        <f t="array" aca="1" ref="C3786" ca="1">IFERROR(_xlfn._xlws.FILTER(Inactives[Inactive On],(Inactives[Key]=J3786)*(Inactives[Currently Inactive]),""),"")</f>
        <v/>
      </c>
      <c r="D3786" s="16" t="str" cm="1">
        <f t="array" aca="1" ref="D3786" ca="1">IFERROR(INDEX(_xlfn.TEXTSPLIT(E3786," "),1),"")</f>
        <v/>
      </c>
      <c r="E3786" s="15" t="str" cm="1">
        <f t="array" aca="1" ref="E3786" ca="1">IFERROR(_xlfn._xlws.FILTER(merged_ranks,(merged_end_dates=DATE(9999,12,31))*(merged_names=A3786)),"")</f>
        <v/>
      </c>
      <c r="F3786" s="17" t="str">
        <f ca="1">_xlfn.XLOOKUP(J3786,Promotions[Promo Key],Promotions[Promo Date],"")</f>
        <v/>
      </c>
      <c r="G3786" s="18" t="str">
        <f t="shared" ca="1" si="247"/>
        <v/>
      </c>
      <c r="H3786" s="18" t="str">
        <f t="shared" ca="1" si="246"/>
        <v/>
      </c>
      <c r="I3786" s="17" t="str">
        <f>_xlfn.XLOOKUP(A3786,Students[Full Name],Students[Starting Rank],"")</f>
        <v/>
      </c>
      <c r="J3786" s="15" t="str">
        <f t="shared" ca="1" si="248"/>
        <v xml:space="preserve">: </v>
      </c>
      <c r="K3786" s="16" t="str">
        <f>_xlfn.XLOOKUP(A3786,Students[Full Name],Students[Start Date],"")</f>
        <v/>
      </c>
      <c r="L3786" s="18">
        <f t="shared" ca="1" si="249"/>
        <v>-1</v>
      </c>
      <c r="M3786" s="18" cm="1">
        <f t="array" aca="1" ref="M3786" ca="1">SUMPRODUCT(Inactives[Days Inactive]*(Inactives[Student]=A3786))/365</f>
        <v>0</v>
      </c>
      <c r="N3786" s="18" t="str" cm="1">
        <f t="array" ref="N3786">IF(LEN($A3786)&gt;0,SUMPRODUCT(($A3786=merged_names)*(_xlfn.TEXTAFTER(N$2, "At ")=merged_belt_colours)*merged_months_at_rank),"")</f>
        <v/>
      </c>
      <c r="O3786" s="18" t="str" cm="1">
        <f t="array" ref="O3786">IF(LEN($A3786)&gt;0,SUMPRODUCT(($A3786=merged_names)*(_xlfn.TEXTAFTER(O$2, "At ")=merged_belt_colours)*merged_months_at_rank),"")</f>
        <v/>
      </c>
      <c r="P3786" s="18" t="str" cm="1">
        <f t="array" ref="P3786">IF(LEN($A3786)&gt;0,SUMPRODUCT(($A3786=merged_names)*(_xlfn.TEXTAFTER(P$2, "At ")=merged_belt_colours)*merged_months_at_rank),"")</f>
        <v/>
      </c>
      <c r="Q3786" s="18" t="str" cm="1">
        <f t="array" ref="Q3786">IF(LEN($A3786)&gt;0,SUMPRODUCT(($A3786=merged_names)*(_xlfn.TEXTAFTER(Q$2, "At ")=merged_belt_colours)*merged_months_at_rank),"")</f>
        <v/>
      </c>
      <c r="R3786" s="18" t="str" cm="1">
        <f t="array" ref="R3786">IF(LEN($A3786)&gt;0,SUMPRODUCT(($A3786=merged_names)*(_xlfn.TEXTAFTER(R$2, "At ")=merged_belt_colours)*merged_months_at_rank),"")</f>
        <v/>
      </c>
    </row>
    <row r="3787" spans="1:18" x14ac:dyDescent="0.25">
      <c r="A3787"/>
      <c r="B3787" s="15" t="str" cm="1">
        <f t="array" ref="B3787">IFERROR(IF(LEN(A3787)&gt;0, IF(SUMPRODUCT((Inactives[Key]=J3787)*(Inactives[Currently Inactive]))=1,"Inactive","Active"),""),"Active")</f>
        <v/>
      </c>
      <c r="C3787" s="16" t="str" cm="1">
        <f t="array" aca="1" ref="C3787" ca="1">IFERROR(_xlfn._xlws.FILTER(Inactives[Inactive On],(Inactives[Key]=J3787)*(Inactives[Currently Inactive]),""),"")</f>
        <v/>
      </c>
      <c r="D3787" s="16" t="str" cm="1">
        <f t="array" aca="1" ref="D3787" ca="1">IFERROR(INDEX(_xlfn.TEXTSPLIT(E3787," "),1),"")</f>
        <v/>
      </c>
      <c r="E3787" s="15" t="str" cm="1">
        <f t="array" aca="1" ref="E3787" ca="1">IFERROR(_xlfn._xlws.FILTER(merged_ranks,(merged_end_dates=DATE(9999,12,31))*(merged_names=A3787)),"")</f>
        <v/>
      </c>
      <c r="F3787" s="17" t="str">
        <f ca="1">_xlfn.XLOOKUP(J3787,Promotions[Promo Key],Promotions[Promo Date],"")</f>
        <v/>
      </c>
      <c r="G3787" s="18" t="str">
        <f t="shared" ca="1" si="247"/>
        <v/>
      </c>
      <c r="H3787" s="18" t="str">
        <f t="shared" ca="1" si="246"/>
        <v/>
      </c>
      <c r="I3787" s="17" t="str">
        <f>_xlfn.XLOOKUP(A3787,Students[Full Name],Students[Starting Rank],"")</f>
        <v/>
      </c>
      <c r="J3787" s="15" t="str">
        <f t="shared" ca="1" si="248"/>
        <v xml:space="preserve">: </v>
      </c>
      <c r="K3787" s="16" t="str">
        <f>_xlfn.XLOOKUP(A3787,Students[Full Name],Students[Start Date],"")</f>
        <v/>
      </c>
      <c r="L3787" s="18">
        <f t="shared" ca="1" si="249"/>
        <v>-1</v>
      </c>
      <c r="M3787" s="18" cm="1">
        <f t="array" aca="1" ref="M3787" ca="1">SUMPRODUCT(Inactives[Days Inactive]*(Inactives[Student]=A3787))/365</f>
        <v>0</v>
      </c>
      <c r="N3787" s="18" t="str" cm="1">
        <f t="array" ref="N3787">IF(LEN($A3787)&gt;0,SUMPRODUCT(($A3787=merged_names)*(_xlfn.TEXTAFTER(N$2, "At ")=merged_belt_colours)*merged_months_at_rank),"")</f>
        <v/>
      </c>
      <c r="O3787" s="18" t="str" cm="1">
        <f t="array" ref="O3787">IF(LEN($A3787)&gt;0,SUMPRODUCT(($A3787=merged_names)*(_xlfn.TEXTAFTER(O$2, "At ")=merged_belt_colours)*merged_months_at_rank),"")</f>
        <v/>
      </c>
      <c r="P3787" s="18" t="str" cm="1">
        <f t="array" ref="P3787">IF(LEN($A3787)&gt;0,SUMPRODUCT(($A3787=merged_names)*(_xlfn.TEXTAFTER(P$2, "At ")=merged_belt_colours)*merged_months_at_rank),"")</f>
        <v/>
      </c>
      <c r="Q3787" s="18" t="str" cm="1">
        <f t="array" ref="Q3787">IF(LEN($A3787)&gt;0,SUMPRODUCT(($A3787=merged_names)*(_xlfn.TEXTAFTER(Q$2, "At ")=merged_belt_colours)*merged_months_at_rank),"")</f>
        <v/>
      </c>
      <c r="R3787" s="18" t="str" cm="1">
        <f t="array" ref="R3787">IF(LEN($A3787)&gt;0,SUMPRODUCT(($A3787=merged_names)*(_xlfn.TEXTAFTER(R$2, "At ")=merged_belt_colours)*merged_months_at_rank),"")</f>
        <v/>
      </c>
    </row>
    <row r="3788" spans="1:18" x14ac:dyDescent="0.25">
      <c r="A3788"/>
      <c r="B3788" s="15" t="str" cm="1">
        <f t="array" ref="B3788">IFERROR(IF(LEN(A3788)&gt;0, IF(SUMPRODUCT((Inactives[Key]=J3788)*(Inactives[Currently Inactive]))=1,"Inactive","Active"),""),"Active")</f>
        <v/>
      </c>
      <c r="C3788" s="16" t="str" cm="1">
        <f t="array" aca="1" ref="C3788" ca="1">IFERROR(_xlfn._xlws.FILTER(Inactives[Inactive On],(Inactives[Key]=J3788)*(Inactives[Currently Inactive]),""),"")</f>
        <v/>
      </c>
      <c r="D3788" s="16" t="str" cm="1">
        <f t="array" aca="1" ref="D3788" ca="1">IFERROR(INDEX(_xlfn.TEXTSPLIT(E3788," "),1),"")</f>
        <v/>
      </c>
      <c r="E3788" s="15" t="str" cm="1">
        <f t="array" aca="1" ref="E3788" ca="1">IFERROR(_xlfn._xlws.FILTER(merged_ranks,(merged_end_dates=DATE(9999,12,31))*(merged_names=A3788)),"")</f>
        <v/>
      </c>
      <c r="F3788" s="17" t="str">
        <f ca="1">_xlfn.XLOOKUP(J3788,Promotions[Promo Key],Promotions[Promo Date],"")</f>
        <v/>
      </c>
      <c r="G3788" s="18" t="str">
        <f t="shared" ca="1" si="247"/>
        <v/>
      </c>
      <c r="H3788" s="18" t="str">
        <f t="shared" ca="1" si="246"/>
        <v/>
      </c>
      <c r="I3788" s="17" t="str">
        <f>_xlfn.XLOOKUP(A3788,Students[Full Name],Students[Starting Rank],"")</f>
        <v/>
      </c>
      <c r="J3788" s="15" t="str">
        <f t="shared" ca="1" si="248"/>
        <v xml:space="preserve">: </v>
      </c>
      <c r="K3788" s="16" t="str">
        <f>_xlfn.XLOOKUP(A3788,Students[Full Name],Students[Start Date],"")</f>
        <v/>
      </c>
      <c r="L3788" s="18">
        <f t="shared" ca="1" si="249"/>
        <v>-1</v>
      </c>
      <c r="M3788" s="18" cm="1">
        <f t="array" aca="1" ref="M3788" ca="1">SUMPRODUCT(Inactives[Days Inactive]*(Inactives[Student]=A3788))/365</f>
        <v>0</v>
      </c>
      <c r="N3788" s="18" t="str" cm="1">
        <f t="array" ref="N3788">IF(LEN($A3788)&gt;0,SUMPRODUCT(($A3788=merged_names)*(_xlfn.TEXTAFTER(N$2, "At ")=merged_belt_colours)*merged_months_at_rank),"")</f>
        <v/>
      </c>
      <c r="O3788" s="18" t="str" cm="1">
        <f t="array" ref="O3788">IF(LEN($A3788)&gt;0,SUMPRODUCT(($A3788=merged_names)*(_xlfn.TEXTAFTER(O$2, "At ")=merged_belt_colours)*merged_months_at_rank),"")</f>
        <v/>
      </c>
      <c r="P3788" s="18" t="str" cm="1">
        <f t="array" ref="P3788">IF(LEN($A3788)&gt;0,SUMPRODUCT(($A3788=merged_names)*(_xlfn.TEXTAFTER(P$2, "At ")=merged_belt_colours)*merged_months_at_rank),"")</f>
        <v/>
      </c>
      <c r="Q3788" s="18" t="str" cm="1">
        <f t="array" ref="Q3788">IF(LEN($A3788)&gt;0,SUMPRODUCT(($A3788=merged_names)*(_xlfn.TEXTAFTER(Q$2, "At ")=merged_belt_colours)*merged_months_at_rank),"")</f>
        <v/>
      </c>
      <c r="R3788" s="18" t="str" cm="1">
        <f t="array" ref="R3788">IF(LEN($A3788)&gt;0,SUMPRODUCT(($A3788=merged_names)*(_xlfn.TEXTAFTER(R$2, "At ")=merged_belt_colours)*merged_months_at_rank),"")</f>
        <v/>
      </c>
    </row>
    <row r="3789" spans="1:18" x14ac:dyDescent="0.25">
      <c r="A3789"/>
      <c r="B3789" s="15" t="str" cm="1">
        <f t="array" ref="B3789">IFERROR(IF(LEN(A3789)&gt;0, IF(SUMPRODUCT((Inactives[Key]=J3789)*(Inactives[Currently Inactive]))=1,"Inactive","Active"),""),"Active")</f>
        <v/>
      </c>
      <c r="C3789" s="16" t="str" cm="1">
        <f t="array" aca="1" ref="C3789" ca="1">IFERROR(_xlfn._xlws.FILTER(Inactives[Inactive On],(Inactives[Key]=J3789)*(Inactives[Currently Inactive]),""),"")</f>
        <v/>
      </c>
      <c r="D3789" s="16" t="str" cm="1">
        <f t="array" aca="1" ref="D3789" ca="1">IFERROR(INDEX(_xlfn.TEXTSPLIT(E3789," "),1),"")</f>
        <v/>
      </c>
      <c r="E3789" s="15" t="str" cm="1">
        <f t="array" aca="1" ref="E3789" ca="1">IFERROR(_xlfn._xlws.FILTER(merged_ranks,(merged_end_dates=DATE(9999,12,31))*(merged_names=A3789)),"")</f>
        <v/>
      </c>
      <c r="F3789" s="17" t="str">
        <f ca="1">_xlfn.XLOOKUP(J3789,Promotions[Promo Key],Promotions[Promo Date],"")</f>
        <v/>
      </c>
      <c r="G3789" s="18" t="str">
        <f t="shared" ca="1" si="247"/>
        <v/>
      </c>
      <c r="H3789" s="18" t="str">
        <f t="shared" ca="1" si="246"/>
        <v/>
      </c>
      <c r="I3789" s="17" t="str">
        <f>_xlfn.XLOOKUP(A3789,Students[Full Name],Students[Starting Rank],"")</f>
        <v/>
      </c>
      <c r="J3789" s="15" t="str">
        <f t="shared" ca="1" si="248"/>
        <v xml:space="preserve">: </v>
      </c>
      <c r="K3789" s="16" t="str">
        <f>_xlfn.XLOOKUP(A3789,Students[Full Name],Students[Start Date],"")</f>
        <v/>
      </c>
      <c r="L3789" s="18">
        <f t="shared" ca="1" si="249"/>
        <v>-1</v>
      </c>
      <c r="M3789" s="18" cm="1">
        <f t="array" aca="1" ref="M3789" ca="1">SUMPRODUCT(Inactives[Days Inactive]*(Inactives[Student]=A3789))/365</f>
        <v>0</v>
      </c>
      <c r="N3789" s="18" t="str" cm="1">
        <f t="array" ref="N3789">IF(LEN($A3789)&gt;0,SUMPRODUCT(($A3789=merged_names)*(_xlfn.TEXTAFTER(N$2, "At ")=merged_belt_colours)*merged_months_at_rank),"")</f>
        <v/>
      </c>
      <c r="O3789" s="18" t="str" cm="1">
        <f t="array" ref="O3789">IF(LEN($A3789)&gt;0,SUMPRODUCT(($A3789=merged_names)*(_xlfn.TEXTAFTER(O$2, "At ")=merged_belt_colours)*merged_months_at_rank),"")</f>
        <v/>
      </c>
      <c r="P3789" s="18" t="str" cm="1">
        <f t="array" ref="P3789">IF(LEN($A3789)&gt;0,SUMPRODUCT(($A3789=merged_names)*(_xlfn.TEXTAFTER(P$2, "At ")=merged_belt_colours)*merged_months_at_rank),"")</f>
        <v/>
      </c>
      <c r="Q3789" s="18" t="str" cm="1">
        <f t="array" ref="Q3789">IF(LEN($A3789)&gt;0,SUMPRODUCT(($A3789=merged_names)*(_xlfn.TEXTAFTER(Q$2, "At ")=merged_belt_colours)*merged_months_at_rank),"")</f>
        <v/>
      </c>
      <c r="R3789" s="18" t="str" cm="1">
        <f t="array" ref="R3789">IF(LEN($A3789)&gt;0,SUMPRODUCT(($A3789=merged_names)*(_xlfn.TEXTAFTER(R$2, "At ")=merged_belt_colours)*merged_months_at_rank),"")</f>
        <v/>
      </c>
    </row>
    <row r="3790" spans="1:18" x14ac:dyDescent="0.25">
      <c r="A3790"/>
      <c r="B3790" s="15" t="str" cm="1">
        <f t="array" ref="B3790">IFERROR(IF(LEN(A3790)&gt;0, IF(SUMPRODUCT((Inactives[Key]=J3790)*(Inactives[Currently Inactive]))=1,"Inactive","Active"),""),"Active")</f>
        <v/>
      </c>
      <c r="C3790" s="16" t="str" cm="1">
        <f t="array" aca="1" ref="C3790" ca="1">IFERROR(_xlfn._xlws.FILTER(Inactives[Inactive On],(Inactives[Key]=J3790)*(Inactives[Currently Inactive]),""),"")</f>
        <v/>
      </c>
      <c r="D3790" s="16" t="str" cm="1">
        <f t="array" aca="1" ref="D3790" ca="1">IFERROR(INDEX(_xlfn.TEXTSPLIT(E3790," "),1),"")</f>
        <v/>
      </c>
      <c r="E3790" s="15" t="str" cm="1">
        <f t="array" aca="1" ref="E3790" ca="1">IFERROR(_xlfn._xlws.FILTER(merged_ranks,(merged_end_dates=DATE(9999,12,31))*(merged_names=A3790)),"")</f>
        <v/>
      </c>
      <c r="F3790" s="17" t="str">
        <f ca="1">_xlfn.XLOOKUP(J3790,Promotions[Promo Key],Promotions[Promo Date],"")</f>
        <v/>
      </c>
      <c r="G3790" s="18" t="str">
        <f t="shared" ca="1" si="247"/>
        <v/>
      </c>
      <c r="H3790" s="18" t="str">
        <f t="shared" ca="1" si="246"/>
        <v/>
      </c>
      <c r="I3790" s="17" t="str">
        <f>_xlfn.XLOOKUP(A3790,Students[Full Name],Students[Starting Rank],"")</f>
        <v/>
      </c>
      <c r="J3790" s="15" t="str">
        <f t="shared" ca="1" si="248"/>
        <v xml:space="preserve">: </v>
      </c>
      <c r="K3790" s="16" t="str">
        <f>_xlfn.XLOOKUP(A3790,Students[Full Name],Students[Start Date],"")</f>
        <v/>
      </c>
      <c r="L3790" s="18">
        <f t="shared" ca="1" si="249"/>
        <v>-1</v>
      </c>
      <c r="M3790" s="18" cm="1">
        <f t="array" aca="1" ref="M3790" ca="1">SUMPRODUCT(Inactives[Days Inactive]*(Inactives[Student]=A3790))/365</f>
        <v>0</v>
      </c>
      <c r="N3790" s="18" t="str" cm="1">
        <f t="array" ref="N3790">IF(LEN($A3790)&gt;0,SUMPRODUCT(($A3790=merged_names)*(_xlfn.TEXTAFTER(N$2, "At ")=merged_belt_colours)*merged_months_at_rank),"")</f>
        <v/>
      </c>
      <c r="O3790" s="18" t="str" cm="1">
        <f t="array" ref="O3790">IF(LEN($A3790)&gt;0,SUMPRODUCT(($A3790=merged_names)*(_xlfn.TEXTAFTER(O$2, "At ")=merged_belt_colours)*merged_months_at_rank),"")</f>
        <v/>
      </c>
      <c r="P3790" s="18" t="str" cm="1">
        <f t="array" ref="P3790">IF(LEN($A3790)&gt;0,SUMPRODUCT(($A3790=merged_names)*(_xlfn.TEXTAFTER(P$2, "At ")=merged_belt_colours)*merged_months_at_rank),"")</f>
        <v/>
      </c>
      <c r="Q3790" s="18" t="str" cm="1">
        <f t="array" ref="Q3790">IF(LEN($A3790)&gt;0,SUMPRODUCT(($A3790=merged_names)*(_xlfn.TEXTAFTER(Q$2, "At ")=merged_belt_colours)*merged_months_at_rank),"")</f>
        <v/>
      </c>
      <c r="R3790" s="18" t="str" cm="1">
        <f t="array" ref="R3790">IF(LEN($A3790)&gt;0,SUMPRODUCT(($A3790=merged_names)*(_xlfn.TEXTAFTER(R$2, "At ")=merged_belt_colours)*merged_months_at_rank),"")</f>
        <v/>
      </c>
    </row>
    <row r="3791" spans="1:18" x14ac:dyDescent="0.25">
      <c r="A3791"/>
      <c r="B3791" s="15" t="str" cm="1">
        <f t="array" ref="B3791">IFERROR(IF(LEN(A3791)&gt;0, IF(SUMPRODUCT((Inactives[Key]=J3791)*(Inactives[Currently Inactive]))=1,"Inactive","Active"),""),"Active")</f>
        <v/>
      </c>
      <c r="C3791" s="16" t="str" cm="1">
        <f t="array" aca="1" ref="C3791" ca="1">IFERROR(_xlfn._xlws.FILTER(Inactives[Inactive On],(Inactives[Key]=J3791)*(Inactives[Currently Inactive]),""),"")</f>
        <v/>
      </c>
      <c r="D3791" s="16" t="str" cm="1">
        <f t="array" aca="1" ref="D3791" ca="1">IFERROR(INDEX(_xlfn.TEXTSPLIT(E3791," "),1),"")</f>
        <v/>
      </c>
      <c r="E3791" s="15" t="str" cm="1">
        <f t="array" aca="1" ref="E3791" ca="1">IFERROR(_xlfn._xlws.FILTER(merged_ranks,(merged_end_dates=DATE(9999,12,31))*(merged_names=A3791)),"")</f>
        <v/>
      </c>
      <c r="F3791" s="17" t="str">
        <f ca="1">_xlfn.XLOOKUP(J3791,Promotions[Promo Key],Promotions[Promo Date],"")</f>
        <v/>
      </c>
      <c r="G3791" s="18" t="str">
        <f t="shared" ca="1" si="247"/>
        <v/>
      </c>
      <c r="H3791" s="18" t="str">
        <f t="shared" ca="1" si="246"/>
        <v/>
      </c>
      <c r="I3791" s="17" t="str">
        <f>_xlfn.XLOOKUP(A3791,Students[Full Name],Students[Starting Rank],"")</f>
        <v/>
      </c>
      <c r="J3791" s="15" t="str">
        <f t="shared" ca="1" si="248"/>
        <v xml:space="preserve">: </v>
      </c>
      <c r="K3791" s="16" t="str">
        <f>_xlfn.XLOOKUP(A3791,Students[Full Name],Students[Start Date],"")</f>
        <v/>
      </c>
      <c r="L3791" s="18">
        <f t="shared" ca="1" si="249"/>
        <v>-1</v>
      </c>
      <c r="M3791" s="18" cm="1">
        <f t="array" aca="1" ref="M3791" ca="1">SUMPRODUCT(Inactives[Days Inactive]*(Inactives[Student]=A3791))/365</f>
        <v>0</v>
      </c>
      <c r="N3791" s="18" t="str" cm="1">
        <f t="array" ref="N3791">IF(LEN($A3791)&gt;0,SUMPRODUCT(($A3791=merged_names)*(_xlfn.TEXTAFTER(N$2, "At ")=merged_belt_colours)*merged_months_at_rank),"")</f>
        <v/>
      </c>
      <c r="O3791" s="18" t="str" cm="1">
        <f t="array" ref="O3791">IF(LEN($A3791)&gt;0,SUMPRODUCT(($A3791=merged_names)*(_xlfn.TEXTAFTER(O$2, "At ")=merged_belt_colours)*merged_months_at_rank),"")</f>
        <v/>
      </c>
      <c r="P3791" s="18" t="str" cm="1">
        <f t="array" ref="P3791">IF(LEN($A3791)&gt;0,SUMPRODUCT(($A3791=merged_names)*(_xlfn.TEXTAFTER(P$2, "At ")=merged_belt_colours)*merged_months_at_rank),"")</f>
        <v/>
      </c>
      <c r="Q3791" s="18" t="str" cm="1">
        <f t="array" ref="Q3791">IF(LEN($A3791)&gt;0,SUMPRODUCT(($A3791=merged_names)*(_xlfn.TEXTAFTER(Q$2, "At ")=merged_belt_colours)*merged_months_at_rank),"")</f>
        <v/>
      </c>
      <c r="R3791" s="18" t="str" cm="1">
        <f t="array" ref="R3791">IF(LEN($A3791)&gt;0,SUMPRODUCT(($A3791=merged_names)*(_xlfn.TEXTAFTER(R$2, "At ")=merged_belt_colours)*merged_months_at_rank),"")</f>
        <v/>
      </c>
    </row>
    <row r="3792" spans="1:18" x14ac:dyDescent="0.25">
      <c r="A3792"/>
      <c r="B3792" s="15" t="str" cm="1">
        <f t="array" ref="B3792">IFERROR(IF(LEN(A3792)&gt;0, IF(SUMPRODUCT((Inactives[Key]=J3792)*(Inactives[Currently Inactive]))=1,"Inactive","Active"),""),"Active")</f>
        <v/>
      </c>
      <c r="C3792" s="16" t="str" cm="1">
        <f t="array" aca="1" ref="C3792" ca="1">IFERROR(_xlfn._xlws.FILTER(Inactives[Inactive On],(Inactives[Key]=J3792)*(Inactives[Currently Inactive]),""),"")</f>
        <v/>
      </c>
      <c r="D3792" s="16" t="str" cm="1">
        <f t="array" aca="1" ref="D3792" ca="1">IFERROR(INDEX(_xlfn.TEXTSPLIT(E3792," "),1),"")</f>
        <v/>
      </c>
      <c r="E3792" s="15" t="str" cm="1">
        <f t="array" aca="1" ref="E3792" ca="1">IFERROR(_xlfn._xlws.FILTER(merged_ranks,(merged_end_dates=DATE(9999,12,31))*(merged_names=A3792)),"")</f>
        <v/>
      </c>
      <c r="F3792" s="17" t="str">
        <f ca="1">_xlfn.XLOOKUP(J3792,Promotions[Promo Key],Promotions[Promo Date],"")</f>
        <v/>
      </c>
      <c r="G3792" s="18" t="str">
        <f t="shared" ca="1" si="247"/>
        <v/>
      </c>
      <c r="H3792" s="18" t="str">
        <f t="shared" ca="1" si="246"/>
        <v/>
      </c>
      <c r="I3792" s="17" t="str">
        <f>_xlfn.XLOOKUP(A3792,Students[Full Name],Students[Starting Rank],"")</f>
        <v/>
      </c>
      <c r="J3792" s="15" t="str">
        <f t="shared" ca="1" si="248"/>
        <v xml:space="preserve">: </v>
      </c>
      <c r="K3792" s="16" t="str">
        <f>_xlfn.XLOOKUP(A3792,Students[Full Name],Students[Start Date],"")</f>
        <v/>
      </c>
      <c r="L3792" s="18">
        <f t="shared" ca="1" si="249"/>
        <v>-1</v>
      </c>
      <c r="M3792" s="18" cm="1">
        <f t="array" aca="1" ref="M3792" ca="1">SUMPRODUCT(Inactives[Days Inactive]*(Inactives[Student]=A3792))/365</f>
        <v>0</v>
      </c>
      <c r="N3792" s="18" t="str" cm="1">
        <f t="array" ref="N3792">IF(LEN($A3792)&gt;0,SUMPRODUCT(($A3792=merged_names)*(_xlfn.TEXTAFTER(N$2, "At ")=merged_belt_colours)*merged_months_at_rank),"")</f>
        <v/>
      </c>
      <c r="O3792" s="18" t="str" cm="1">
        <f t="array" ref="O3792">IF(LEN($A3792)&gt;0,SUMPRODUCT(($A3792=merged_names)*(_xlfn.TEXTAFTER(O$2, "At ")=merged_belt_colours)*merged_months_at_rank),"")</f>
        <v/>
      </c>
      <c r="P3792" s="18" t="str" cm="1">
        <f t="array" ref="P3792">IF(LEN($A3792)&gt;0,SUMPRODUCT(($A3792=merged_names)*(_xlfn.TEXTAFTER(P$2, "At ")=merged_belt_colours)*merged_months_at_rank),"")</f>
        <v/>
      </c>
      <c r="Q3792" s="18" t="str" cm="1">
        <f t="array" ref="Q3792">IF(LEN($A3792)&gt;0,SUMPRODUCT(($A3792=merged_names)*(_xlfn.TEXTAFTER(Q$2, "At ")=merged_belt_colours)*merged_months_at_rank),"")</f>
        <v/>
      </c>
      <c r="R3792" s="18" t="str" cm="1">
        <f t="array" ref="R3792">IF(LEN($A3792)&gt;0,SUMPRODUCT(($A3792=merged_names)*(_xlfn.TEXTAFTER(R$2, "At ")=merged_belt_colours)*merged_months_at_rank),"")</f>
        <v/>
      </c>
    </row>
    <row r="3793" spans="1:18" x14ac:dyDescent="0.25">
      <c r="A3793"/>
      <c r="B3793" s="15" t="str" cm="1">
        <f t="array" ref="B3793">IFERROR(IF(LEN(A3793)&gt;0, IF(SUMPRODUCT((Inactives[Key]=J3793)*(Inactives[Currently Inactive]))=1,"Inactive","Active"),""),"Active")</f>
        <v/>
      </c>
      <c r="C3793" s="16" t="str" cm="1">
        <f t="array" aca="1" ref="C3793" ca="1">IFERROR(_xlfn._xlws.FILTER(Inactives[Inactive On],(Inactives[Key]=J3793)*(Inactives[Currently Inactive]),""),"")</f>
        <v/>
      </c>
      <c r="D3793" s="16" t="str" cm="1">
        <f t="array" aca="1" ref="D3793" ca="1">IFERROR(INDEX(_xlfn.TEXTSPLIT(E3793," "),1),"")</f>
        <v/>
      </c>
      <c r="E3793" s="15" t="str" cm="1">
        <f t="array" aca="1" ref="E3793" ca="1">IFERROR(_xlfn._xlws.FILTER(merged_ranks,(merged_end_dates=DATE(9999,12,31))*(merged_names=A3793)),"")</f>
        <v/>
      </c>
      <c r="F3793" s="17" t="str">
        <f ca="1">_xlfn.XLOOKUP(J3793,Promotions[Promo Key],Promotions[Promo Date],"")</f>
        <v/>
      </c>
      <c r="G3793" s="18" t="str">
        <f t="shared" ca="1" si="247"/>
        <v/>
      </c>
      <c r="H3793" s="18" t="str">
        <f t="shared" ca="1" si="246"/>
        <v/>
      </c>
      <c r="I3793" s="17" t="str">
        <f>_xlfn.XLOOKUP(A3793,Students[Full Name],Students[Starting Rank],"")</f>
        <v/>
      </c>
      <c r="J3793" s="15" t="str">
        <f t="shared" ca="1" si="248"/>
        <v xml:space="preserve">: </v>
      </c>
      <c r="K3793" s="16" t="str">
        <f>_xlfn.XLOOKUP(A3793,Students[Full Name],Students[Start Date],"")</f>
        <v/>
      </c>
      <c r="L3793" s="18">
        <f t="shared" ca="1" si="249"/>
        <v>-1</v>
      </c>
      <c r="M3793" s="18" cm="1">
        <f t="array" aca="1" ref="M3793" ca="1">SUMPRODUCT(Inactives[Days Inactive]*(Inactives[Student]=A3793))/365</f>
        <v>0</v>
      </c>
      <c r="N3793" s="18" t="str" cm="1">
        <f t="array" ref="N3793">IF(LEN($A3793)&gt;0,SUMPRODUCT(($A3793=merged_names)*(_xlfn.TEXTAFTER(N$2, "At ")=merged_belt_colours)*merged_months_at_rank),"")</f>
        <v/>
      </c>
      <c r="O3793" s="18" t="str" cm="1">
        <f t="array" ref="O3793">IF(LEN($A3793)&gt;0,SUMPRODUCT(($A3793=merged_names)*(_xlfn.TEXTAFTER(O$2, "At ")=merged_belt_colours)*merged_months_at_rank),"")</f>
        <v/>
      </c>
      <c r="P3793" s="18" t="str" cm="1">
        <f t="array" ref="P3793">IF(LEN($A3793)&gt;0,SUMPRODUCT(($A3793=merged_names)*(_xlfn.TEXTAFTER(P$2, "At ")=merged_belt_colours)*merged_months_at_rank),"")</f>
        <v/>
      </c>
      <c r="Q3793" s="18" t="str" cm="1">
        <f t="array" ref="Q3793">IF(LEN($A3793)&gt;0,SUMPRODUCT(($A3793=merged_names)*(_xlfn.TEXTAFTER(Q$2, "At ")=merged_belt_colours)*merged_months_at_rank),"")</f>
        <v/>
      </c>
      <c r="R3793" s="18" t="str" cm="1">
        <f t="array" ref="R3793">IF(LEN($A3793)&gt;0,SUMPRODUCT(($A3793=merged_names)*(_xlfn.TEXTAFTER(R$2, "At ")=merged_belt_colours)*merged_months_at_rank),"")</f>
        <v/>
      </c>
    </row>
    <row r="3794" spans="1:18" x14ac:dyDescent="0.25">
      <c r="A3794"/>
      <c r="B3794" s="15" t="str" cm="1">
        <f t="array" ref="B3794">IFERROR(IF(LEN(A3794)&gt;0, IF(SUMPRODUCT((Inactives[Key]=J3794)*(Inactives[Currently Inactive]))=1,"Inactive","Active"),""),"Active")</f>
        <v/>
      </c>
      <c r="C3794" s="16" t="str" cm="1">
        <f t="array" aca="1" ref="C3794" ca="1">IFERROR(_xlfn._xlws.FILTER(Inactives[Inactive On],(Inactives[Key]=J3794)*(Inactives[Currently Inactive]),""),"")</f>
        <v/>
      </c>
      <c r="D3794" s="16" t="str" cm="1">
        <f t="array" aca="1" ref="D3794" ca="1">IFERROR(INDEX(_xlfn.TEXTSPLIT(E3794," "),1),"")</f>
        <v/>
      </c>
      <c r="E3794" s="15" t="str" cm="1">
        <f t="array" aca="1" ref="E3794" ca="1">IFERROR(_xlfn._xlws.FILTER(merged_ranks,(merged_end_dates=DATE(9999,12,31))*(merged_names=A3794)),"")</f>
        <v/>
      </c>
      <c r="F3794" s="17" t="str">
        <f ca="1">_xlfn.XLOOKUP(J3794,Promotions[Promo Key],Promotions[Promo Date],"")</f>
        <v/>
      </c>
      <c r="G3794" s="18" t="str">
        <f t="shared" ca="1" si="247"/>
        <v/>
      </c>
      <c r="H3794" s="18" t="str">
        <f t="shared" ca="1" si="246"/>
        <v/>
      </c>
      <c r="I3794" s="17" t="str">
        <f>_xlfn.XLOOKUP(A3794,Students[Full Name],Students[Starting Rank],"")</f>
        <v/>
      </c>
      <c r="J3794" s="15" t="str">
        <f t="shared" ca="1" si="248"/>
        <v xml:space="preserve">: </v>
      </c>
      <c r="K3794" s="16" t="str">
        <f>_xlfn.XLOOKUP(A3794,Students[Full Name],Students[Start Date],"")</f>
        <v/>
      </c>
      <c r="L3794" s="18">
        <f t="shared" ca="1" si="249"/>
        <v>-1</v>
      </c>
      <c r="M3794" s="18" cm="1">
        <f t="array" aca="1" ref="M3794" ca="1">SUMPRODUCT(Inactives[Days Inactive]*(Inactives[Student]=A3794))/365</f>
        <v>0</v>
      </c>
      <c r="N3794" s="18" t="str" cm="1">
        <f t="array" ref="N3794">IF(LEN($A3794)&gt;0,SUMPRODUCT(($A3794=merged_names)*(_xlfn.TEXTAFTER(N$2, "At ")=merged_belt_colours)*merged_months_at_rank),"")</f>
        <v/>
      </c>
      <c r="O3794" s="18" t="str" cm="1">
        <f t="array" ref="O3794">IF(LEN($A3794)&gt;0,SUMPRODUCT(($A3794=merged_names)*(_xlfn.TEXTAFTER(O$2, "At ")=merged_belt_colours)*merged_months_at_rank),"")</f>
        <v/>
      </c>
      <c r="P3794" s="18" t="str" cm="1">
        <f t="array" ref="P3794">IF(LEN($A3794)&gt;0,SUMPRODUCT(($A3794=merged_names)*(_xlfn.TEXTAFTER(P$2, "At ")=merged_belt_colours)*merged_months_at_rank),"")</f>
        <v/>
      </c>
      <c r="Q3794" s="18" t="str" cm="1">
        <f t="array" ref="Q3794">IF(LEN($A3794)&gt;0,SUMPRODUCT(($A3794=merged_names)*(_xlfn.TEXTAFTER(Q$2, "At ")=merged_belt_colours)*merged_months_at_rank),"")</f>
        <v/>
      </c>
      <c r="R3794" s="18" t="str" cm="1">
        <f t="array" ref="R3794">IF(LEN($A3794)&gt;0,SUMPRODUCT(($A3794=merged_names)*(_xlfn.TEXTAFTER(R$2, "At ")=merged_belt_colours)*merged_months_at_rank),"")</f>
        <v/>
      </c>
    </row>
    <row r="3795" spans="1:18" x14ac:dyDescent="0.25">
      <c r="A3795"/>
      <c r="B3795" s="15" t="str" cm="1">
        <f t="array" ref="B3795">IFERROR(IF(LEN(A3795)&gt;0, IF(SUMPRODUCT((Inactives[Key]=J3795)*(Inactives[Currently Inactive]))=1,"Inactive","Active"),""),"Active")</f>
        <v/>
      </c>
      <c r="C3795" s="16" t="str" cm="1">
        <f t="array" aca="1" ref="C3795" ca="1">IFERROR(_xlfn._xlws.FILTER(Inactives[Inactive On],(Inactives[Key]=J3795)*(Inactives[Currently Inactive]),""),"")</f>
        <v/>
      </c>
      <c r="D3795" s="16" t="str" cm="1">
        <f t="array" aca="1" ref="D3795" ca="1">IFERROR(INDEX(_xlfn.TEXTSPLIT(E3795," "),1),"")</f>
        <v/>
      </c>
      <c r="E3795" s="15" t="str" cm="1">
        <f t="array" aca="1" ref="E3795" ca="1">IFERROR(_xlfn._xlws.FILTER(merged_ranks,(merged_end_dates=DATE(9999,12,31))*(merged_names=A3795)),"")</f>
        <v/>
      </c>
      <c r="F3795" s="17" t="str">
        <f ca="1">_xlfn.XLOOKUP(J3795,Promotions[Promo Key],Promotions[Promo Date],"")</f>
        <v/>
      </c>
      <c r="G3795" s="18" t="str">
        <f t="shared" ca="1" si="247"/>
        <v/>
      </c>
      <c r="H3795" s="18" t="str">
        <f t="shared" ca="1" si="246"/>
        <v/>
      </c>
      <c r="I3795" s="17" t="str">
        <f>_xlfn.XLOOKUP(A3795,Students[Full Name],Students[Starting Rank],"")</f>
        <v/>
      </c>
      <c r="J3795" s="15" t="str">
        <f t="shared" ca="1" si="248"/>
        <v xml:space="preserve">: </v>
      </c>
      <c r="K3795" s="16" t="str">
        <f>_xlfn.XLOOKUP(A3795,Students[Full Name],Students[Start Date],"")</f>
        <v/>
      </c>
      <c r="L3795" s="18">
        <f t="shared" ca="1" si="249"/>
        <v>-1</v>
      </c>
      <c r="M3795" s="18" cm="1">
        <f t="array" aca="1" ref="M3795" ca="1">SUMPRODUCT(Inactives[Days Inactive]*(Inactives[Student]=A3795))/365</f>
        <v>0</v>
      </c>
      <c r="N3795" s="18" t="str" cm="1">
        <f t="array" ref="N3795">IF(LEN($A3795)&gt;0,SUMPRODUCT(($A3795=merged_names)*(_xlfn.TEXTAFTER(N$2, "At ")=merged_belt_colours)*merged_months_at_rank),"")</f>
        <v/>
      </c>
      <c r="O3795" s="18" t="str" cm="1">
        <f t="array" ref="O3795">IF(LEN($A3795)&gt;0,SUMPRODUCT(($A3795=merged_names)*(_xlfn.TEXTAFTER(O$2, "At ")=merged_belt_colours)*merged_months_at_rank),"")</f>
        <v/>
      </c>
      <c r="P3795" s="18" t="str" cm="1">
        <f t="array" ref="P3795">IF(LEN($A3795)&gt;0,SUMPRODUCT(($A3795=merged_names)*(_xlfn.TEXTAFTER(P$2, "At ")=merged_belt_colours)*merged_months_at_rank),"")</f>
        <v/>
      </c>
      <c r="Q3795" s="18" t="str" cm="1">
        <f t="array" ref="Q3795">IF(LEN($A3795)&gt;0,SUMPRODUCT(($A3795=merged_names)*(_xlfn.TEXTAFTER(Q$2, "At ")=merged_belt_colours)*merged_months_at_rank),"")</f>
        <v/>
      </c>
      <c r="R3795" s="18" t="str" cm="1">
        <f t="array" ref="R3795">IF(LEN($A3795)&gt;0,SUMPRODUCT(($A3795=merged_names)*(_xlfn.TEXTAFTER(R$2, "At ")=merged_belt_colours)*merged_months_at_rank),"")</f>
        <v/>
      </c>
    </row>
    <row r="3796" spans="1:18" x14ac:dyDescent="0.25">
      <c r="A3796"/>
      <c r="B3796" s="15" t="str" cm="1">
        <f t="array" ref="B3796">IFERROR(IF(LEN(A3796)&gt;0, IF(SUMPRODUCT((Inactives[Key]=J3796)*(Inactives[Currently Inactive]))=1,"Inactive","Active"),""),"Active")</f>
        <v/>
      </c>
      <c r="C3796" s="16" t="str" cm="1">
        <f t="array" aca="1" ref="C3796" ca="1">IFERROR(_xlfn._xlws.FILTER(Inactives[Inactive On],(Inactives[Key]=J3796)*(Inactives[Currently Inactive]),""),"")</f>
        <v/>
      </c>
      <c r="D3796" s="16" t="str" cm="1">
        <f t="array" aca="1" ref="D3796" ca="1">IFERROR(INDEX(_xlfn.TEXTSPLIT(E3796," "),1),"")</f>
        <v/>
      </c>
      <c r="E3796" s="15" t="str" cm="1">
        <f t="array" aca="1" ref="E3796" ca="1">IFERROR(_xlfn._xlws.FILTER(merged_ranks,(merged_end_dates=DATE(9999,12,31))*(merged_names=A3796)),"")</f>
        <v/>
      </c>
      <c r="F3796" s="17" t="str">
        <f ca="1">_xlfn.XLOOKUP(J3796,Promotions[Promo Key],Promotions[Promo Date],"")</f>
        <v/>
      </c>
      <c r="G3796" s="18" t="str">
        <f t="shared" ca="1" si="247"/>
        <v/>
      </c>
      <c r="H3796" s="18" t="str">
        <f t="shared" ca="1" si="246"/>
        <v/>
      </c>
      <c r="I3796" s="17" t="str">
        <f>_xlfn.XLOOKUP(A3796,Students[Full Name],Students[Starting Rank],"")</f>
        <v/>
      </c>
      <c r="J3796" s="15" t="str">
        <f t="shared" ca="1" si="248"/>
        <v xml:space="preserve">: </v>
      </c>
      <c r="K3796" s="16" t="str">
        <f>_xlfn.XLOOKUP(A3796,Students[Full Name],Students[Start Date],"")</f>
        <v/>
      </c>
      <c r="L3796" s="18">
        <f t="shared" ca="1" si="249"/>
        <v>-1</v>
      </c>
      <c r="M3796" s="18" cm="1">
        <f t="array" aca="1" ref="M3796" ca="1">SUMPRODUCT(Inactives[Days Inactive]*(Inactives[Student]=A3796))/365</f>
        <v>0</v>
      </c>
      <c r="N3796" s="18" t="str" cm="1">
        <f t="array" ref="N3796">IF(LEN($A3796)&gt;0,SUMPRODUCT(($A3796=merged_names)*(_xlfn.TEXTAFTER(N$2, "At ")=merged_belt_colours)*merged_months_at_rank),"")</f>
        <v/>
      </c>
      <c r="O3796" s="18" t="str" cm="1">
        <f t="array" ref="O3796">IF(LEN($A3796)&gt;0,SUMPRODUCT(($A3796=merged_names)*(_xlfn.TEXTAFTER(O$2, "At ")=merged_belt_colours)*merged_months_at_rank),"")</f>
        <v/>
      </c>
      <c r="P3796" s="18" t="str" cm="1">
        <f t="array" ref="P3796">IF(LEN($A3796)&gt;0,SUMPRODUCT(($A3796=merged_names)*(_xlfn.TEXTAFTER(P$2, "At ")=merged_belt_colours)*merged_months_at_rank),"")</f>
        <v/>
      </c>
      <c r="Q3796" s="18" t="str" cm="1">
        <f t="array" ref="Q3796">IF(LEN($A3796)&gt;0,SUMPRODUCT(($A3796=merged_names)*(_xlfn.TEXTAFTER(Q$2, "At ")=merged_belt_colours)*merged_months_at_rank),"")</f>
        <v/>
      </c>
      <c r="R3796" s="18" t="str" cm="1">
        <f t="array" ref="R3796">IF(LEN($A3796)&gt;0,SUMPRODUCT(($A3796=merged_names)*(_xlfn.TEXTAFTER(R$2, "At ")=merged_belt_colours)*merged_months_at_rank),"")</f>
        <v/>
      </c>
    </row>
    <row r="3797" spans="1:18" x14ac:dyDescent="0.25">
      <c r="A3797"/>
      <c r="B3797" s="15" t="str" cm="1">
        <f t="array" ref="B3797">IFERROR(IF(LEN(A3797)&gt;0, IF(SUMPRODUCT((Inactives[Key]=J3797)*(Inactives[Currently Inactive]))=1,"Inactive","Active"),""),"Active")</f>
        <v/>
      </c>
      <c r="C3797" s="16" t="str" cm="1">
        <f t="array" aca="1" ref="C3797" ca="1">IFERROR(_xlfn._xlws.FILTER(Inactives[Inactive On],(Inactives[Key]=J3797)*(Inactives[Currently Inactive]),""),"")</f>
        <v/>
      </c>
      <c r="D3797" s="16" t="str" cm="1">
        <f t="array" aca="1" ref="D3797" ca="1">IFERROR(INDEX(_xlfn.TEXTSPLIT(E3797," "),1),"")</f>
        <v/>
      </c>
      <c r="E3797" s="15" t="str" cm="1">
        <f t="array" aca="1" ref="E3797" ca="1">IFERROR(_xlfn._xlws.FILTER(merged_ranks,(merged_end_dates=DATE(9999,12,31))*(merged_names=A3797)),"")</f>
        <v/>
      </c>
      <c r="F3797" s="17" t="str">
        <f ca="1">_xlfn.XLOOKUP(J3797,Promotions[Promo Key],Promotions[Promo Date],"")</f>
        <v/>
      </c>
      <c r="G3797" s="18" t="str">
        <f t="shared" ca="1" si="247"/>
        <v/>
      </c>
      <c r="H3797" s="18" t="str">
        <f t="shared" ca="1" si="246"/>
        <v/>
      </c>
      <c r="I3797" s="17" t="str">
        <f>_xlfn.XLOOKUP(A3797,Students[Full Name],Students[Starting Rank],"")</f>
        <v/>
      </c>
      <c r="J3797" s="15" t="str">
        <f t="shared" ca="1" si="248"/>
        <v xml:space="preserve">: </v>
      </c>
      <c r="K3797" s="16" t="str">
        <f>_xlfn.XLOOKUP(A3797,Students[Full Name],Students[Start Date],"")</f>
        <v/>
      </c>
      <c r="L3797" s="18">
        <f t="shared" ca="1" si="249"/>
        <v>-1</v>
      </c>
      <c r="M3797" s="18" cm="1">
        <f t="array" aca="1" ref="M3797" ca="1">SUMPRODUCT(Inactives[Days Inactive]*(Inactives[Student]=A3797))/365</f>
        <v>0</v>
      </c>
      <c r="N3797" s="18" t="str" cm="1">
        <f t="array" ref="N3797">IF(LEN($A3797)&gt;0,SUMPRODUCT(($A3797=merged_names)*(_xlfn.TEXTAFTER(N$2, "At ")=merged_belt_colours)*merged_months_at_rank),"")</f>
        <v/>
      </c>
      <c r="O3797" s="18" t="str" cm="1">
        <f t="array" ref="O3797">IF(LEN($A3797)&gt;0,SUMPRODUCT(($A3797=merged_names)*(_xlfn.TEXTAFTER(O$2, "At ")=merged_belt_colours)*merged_months_at_rank),"")</f>
        <v/>
      </c>
      <c r="P3797" s="18" t="str" cm="1">
        <f t="array" ref="P3797">IF(LEN($A3797)&gt;0,SUMPRODUCT(($A3797=merged_names)*(_xlfn.TEXTAFTER(P$2, "At ")=merged_belt_colours)*merged_months_at_rank),"")</f>
        <v/>
      </c>
      <c r="Q3797" s="18" t="str" cm="1">
        <f t="array" ref="Q3797">IF(LEN($A3797)&gt;0,SUMPRODUCT(($A3797=merged_names)*(_xlfn.TEXTAFTER(Q$2, "At ")=merged_belt_colours)*merged_months_at_rank),"")</f>
        <v/>
      </c>
      <c r="R3797" s="18" t="str" cm="1">
        <f t="array" ref="R3797">IF(LEN($A3797)&gt;0,SUMPRODUCT(($A3797=merged_names)*(_xlfn.TEXTAFTER(R$2, "At ")=merged_belt_colours)*merged_months_at_rank),"")</f>
        <v/>
      </c>
    </row>
    <row r="3798" spans="1:18" x14ac:dyDescent="0.25">
      <c r="A3798"/>
      <c r="B3798" s="15" t="str" cm="1">
        <f t="array" ref="B3798">IFERROR(IF(LEN(A3798)&gt;0, IF(SUMPRODUCT((Inactives[Key]=J3798)*(Inactives[Currently Inactive]))=1,"Inactive","Active"),""),"Active")</f>
        <v/>
      </c>
      <c r="C3798" s="16" t="str" cm="1">
        <f t="array" aca="1" ref="C3798" ca="1">IFERROR(_xlfn._xlws.FILTER(Inactives[Inactive On],(Inactives[Key]=J3798)*(Inactives[Currently Inactive]),""),"")</f>
        <v/>
      </c>
      <c r="D3798" s="16" t="str" cm="1">
        <f t="array" aca="1" ref="D3798" ca="1">IFERROR(INDEX(_xlfn.TEXTSPLIT(E3798," "),1),"")</f>
        <v/>
      </c>
      <c r="E3798" s="15" t="str" cm="1">
        <f t="array" aca="1" ref="E3798" ca="1">IFERROR(_xlfn._xlws.FILTER(merged_ranks,(merged_end_dates=DATE(9999,12,31))*(merged_names=A3798)),"")</f>
        <v/>
      </c>
      <c r="F3798" s="17" t="str">
        <f ca="1">_xlfn.XLOOKUP(J3798,Promotions[Promo Key],Promotions[Promo Date],"")</f>
        <v/>
      </c>
      <c r="G3798" s="18" t="str">
        <f t="shared" ca="1" si="247"/>
        <v/>
      </c>
      <c r="H3798" s="18" t="str">
        <f t="shared" ca="1" si="246"/>
        <v/>
      </c>
      <c r="I3798" s="17" t="str">
        <f>_xlfn.XLOOKUP(A3798,Students[Full Name],Students[Starting Rank],"")</f>
        <v/>
      </c>
      <c r="J3798" s="15" t="str">
        <f t="shared" ca="1" si="248"/>
        <v xml:space="preserve">: </v>
      </c>
      <c r="K3798" s="16" t="str">
        <f>_xlfn.XLOOKUP(A3798,Students[Full Name],Students[Start Date],"")</f>
        <v/>
      </c>
      <c r="L3798" s="18">
        <f t="shared" ca="1" si="249"/>
        <v>-1</v>
      </c>
      <c r="M3798" s="18" cm="1">
        <f t="array" aca="1" ref="M3798" ca="1">SUMPRODUCT(Inactives[Days Inactive]*(Inactives[Student]=A3798))/365</f>
        <v>0</v>
      </c>
      <c r="N3798" s="18" t="str" cm="1">
        <f t="array" ref="N3798">IF(LEN($A3798)&gt;0,SUMPRODUCT(($A3798=merged_names)*(_xlfn.TEXTAFTER(N$2, "At ")=merged_belt_colours)*merged_months_at_rank),"")</f>
        <v/>
      </c>
      <c r="O3798" s="18" t="str" cm="1">
        <f t="array" ref="O3798">IF(LEN($A3798)&gt;0,SUMPRODUCT(($A3798=merged_names)*(_xlfn.TEXTAFTER(O$2, "At ")=merged_belt_colours)*merged_months_at_rank),"")</f>
        <v/>
      </c>
      <c r="P3798" s="18" t="str" cm="1">
        <f t="array" ref="P3798">IF(LEN($A3798)&gt;0,SUMPRODUCT(($A3798=merged_names)*(_xlfn.TEXTAFTER(P$2, "At ")=merged_belt_colours)*merged_months_at_rank),"")</f>
        <v/>
      </c>
      <c r="Q3798" s="18" t="str" cm="1">
        <f t="array" ref="Q3798">IF(LEN($A3798)&gt;0,SUMPRODUCT(($A3798=merged_names)*(_xlfn.TEXTAFTER(Q$2, "At ")=merged_belt_colours)*merged_months_at_rank),"")</f>
        <v/>
      </c>
      <c r="R3798" s="18" t="str" cm="1">
        <f t="array" ref="R3798">IF(LEN($A3798)&gt;0,SUMPRODUCT(($A3798=merged_names)*(_xlfn.TEXTAFTER(R$2, "At ")=merged_belt_colours)*merged_months_at_rank),"")</f>
        <v/>
      </c>
    </row>
    <row r="3799" spans="1:18" x14ac:dyDescent="0.25">
      <c r="A3799"/>
      <c r="B3799" s="15" t="str" cm="1">
        <f t="array" ref="B3799">IFERROR(IF(LEN(A3799)&gt;0, IF(SUMPRODUCT((Inactives[Key]=J3799)*(Inactives[Currently Inactive]))=1,"Inactive","Active"),""),"Active")</f>
        <v/>
      </c>
      <c r="C3799" s="16" t="str" cm="1">
        <f t="array" aca="1" ref="C3799" ca="1">IFERROR(_xlfn._xlws.FILTER(Inactives[Inactive On],(Inactives[Key]=J3799)*(Inactives[Currently Inactive]),""),"")</f>
        <v/>
      </c>
      <c r="D3799" s="16" t="str" cm="1">
        <f t="array" aca="1" ref="D3799" ca="1">IFERROR(INDEX(_xlfn.TEXTSPLIT(E3799," "),1),"")</f>
        <v/>
      </c>
      <c r="E3799" s="15" t="str" cm="1">
        <f t="array" aca="1" ref="E3799" ca="1">IFERROR(_xlfn._xlws.FILTER(merged_ranks,(merged_end_dates=DATE(9999,12,31))*(merged_names=A3799)),"")</f>
        <v/>
      </c>
      <c r="F3799" s="17" t="str">
        <f ca="1">_xlfn.XLOOKUP(J3799,Promotions[Promo Key],Promotions[Promo Date],"")</f>
        <v/>
      </c>
      <c r="G3799" s="18" t="str">
        <f t="shared" ca="1" si="247"/>
        <v/>
      </c>
      <c r="H3799" s="18" t="str">
        <f t="shared" ca="1" si="246"/>
        <v/>
      </c>
      <c r="I3799" s="17" t="str">
        <f>_xlfn.XLOOKUP(A3799,Students[Full Name],Students[Starting Rank],"")</f>
        <v/>
      </c>
      <c r="J3799" s="15" t="str">
        <f t="shared" ca="1" si="248"/>
        <v xml:space="preserve">: </v>
      </c>
      <c r="K3799" s="16" t="str">
        <f>_xlfn.XLOOKUP(A3799,Students[Full Name],Students[Start Date],"")</f>
        <v/>
      </c>
      <c r="L3799" s="18">
        <f t="shared" ca="1" si="249"/>
        <v>-1</v>
      </c>
      <c r="M3799" s="18" cm="1">
        <f t="array" aca="1" ref="M3799" ca="1">SUMPRODUCT(Inactives[Days Inactive]*(Inactives[Student]=A3799))/365</f>
        <v>0</v>
      </c>
      <c r="N3799" s="18" t="str" cm="1">
        <f t="array" ref="N3799">IF(LEN($A3799)&gt;0,SUMPRODUCT(($A3799=merged_names)*(_xlfn.TEXTAFTER(N$2, "At ")=merged_belt_colours)*merged_months_at_rank),"")</f>
        <v/>
      </c>
      <c r="O3799" s="18" t="str" cm="1">
        <f t="array" ref="O3799">IF(LEN($A3799)&gt;0,SUMPRODUCT(($A3799=merged_names)*(_xlfn.TEXTAFTER(O$2, "At ")=merged_belt_colours)*merged_months_at_rank),"")</f>
        <v/>
      </c>
      <c r="P3799" s="18" t="str" cm="1">
        <f t="array" ref="P3799">IF(LEN($A3799)&gt;0,SUMPRODUCT(($A3799=merged_names)*(_xlfn.TEXTAFTER(P$2, "At ")=merged_belt_colours)*merged_months_at_rank),"")</f>
        <v/>
      </c>
      <c r="Q3799" s="18" t="str" cm="1">
        <f t="array" ref="Q3799">IF(LEN($A3799)&gt;0,SUMPRODUCT(($A3799=merged_names)*(_xlfn.TEXTAFTER(Q$2, "At ")=merged_belt_colours)*merged_months_at_rank),"")</f>
        <v/>
      </c>
      <c r="R3799" s="18" t="str" cm="1">
        <f t="array" ref="R3799">IF(LEN($A3799)&gt;0,SUMPRODUCT(($A3799=merged_names)*(_xlfn.TEXTAFTER(R$2, "At ")=merged_belt_colours)*merged_months_at_rank),"")</f>
        <v/>
      </c>
    </row>
    <row r="3800" spans="1:18" x14ac:dyDescent="0.25">
      <c r="A3800"/>
      <c r="B3800" s="15" t="str" cm="1">
        <f t="array" ref="B3800">IFERROR(IF(LEN(A3800)&gt;0, IF(SUMPRODUCT((Inactives[Key]=J3800)*(Inactives[Currently Inactive]))=1,"Inactive","Active"),""),"Active")</f>
        <v/>
      </c>
      <c r="C3800" s="16" t="str" cm="1">
        <f t="array" aca="1" ref="C3800" ca="1">IFERROR(_xlfn._xlws.FILTER(Inactives[Inactive On],(Inactives[Key]=J3800)*(Inactives[Currently Inactive]),""),"")</f>
        <v/>
      </c>
      <c r="D3800" s="16" t="str" cm="1">
        <f t="array" aca="1" ref="D3800" ca="1">IFERROR(INDEX(_xlfn.TEXTSPLIT(E3800," "),1),"")</f>
        <v/>
      </c>
      <c r="E3800" s="15" t="str" cm="1">
        <f t="array" aca="1" ref="E3800" ca="1">IFERROR(_xlfn._xlws.FILTER(merged_ranks,(merged_end_dates=DATE(9999,12,31))*(merged_names=A3800)),"")</f>
        <v/>
      </c>
      <c r="F3800" s="17" t="str">
        <f ca="1">_xlfn.XLOOKUP(J3800,Promotions[Promo Key],Promotions[Promo Date],"")</f>
        <v/>
      </c>
      <c r="G3800" s="18" t="str">
        <f t="shared" ca="1" si="247"/>
        <v/>
      </c>
      <c r="H3800" s="18" t="str">
        <f t="shared" ref="H3800:H3863" ca="1" si="250">IFERROR((TODAY()-K3800)/365-M3800,"")</f>
        <v/>
      </c>
      <c r="I3800" s="17" t="str">
        <f>_xlfn.XLOOKUP(A3800,Students[Full Name],Students[Starting Rank],"")</f>
        <v/>
      </c>
      <c r="J3800" s="15" t="str">
        <f t="shared" ca="1" si="248"/>
        <v xml:space="preserve">: </v>
      </c>
      <c r="K3800" s="16" t="str">
        <f>_xlfn.XLOOKUP(A3800,Students[Full Name],Students[Start Date],"")</f>
        <v/>
      </c>
      <c r="L3800" s="18">
        <f t="shared" ca="1" si="249"/>
        <v>-1</v>
      </c>
      <c r="M3800" s="18" cm="1">
        <f t="array" aca="1" ref="M3800" ca="1">SUMPRODUCT(Inactives[Days Inactive]*(Inactives[Student]=A3800))/365</f>
        <v>0</v>
      </c>
      <c r="N3800" s="18" t="str" cm="1">
        <f t="array" ref="N3800">IF(LEN($A3800)&gt;0,SUMPRODUCT(($A3800=merged_names)*(_xlfn.TEXTAFTER(N$2, "At ")=merged_belt_colours)*merged_months_at_rank),"")</f>
        <v/>
      </c>
      <c r="O3800" s="18" t="str" cm="1">
        <f t="array" ref="O3800">IF(LEN($A3800)&gt;0,SUMPRODUCT(($A3800=merged_names)*(_xlfn.TEXTAFTER(O$2, "At ")=merged_belt_colours)*merged_months_at_rank),"")</f>
        <v/>
      </c>
      <c r="P3800" s="18" t="str" cm="1">
        <f t="array" ref="P3800">IF(LEN($A3800)&gt;0,SUMPRODUCT(($A3800=merged_names)*(_xlfn.TEXTAFTER(P$2, "At ")=merged_belt_colours)*merged_months_at_rank),"")</f>
        <v/>
      </c>
      <c r="Q3800" s="18" t="str" cm="1">
        <f t="array" ref="Q3800">IF(LEN($A3800)&gt;0,SUMPRODUCT(($A3800=merged_names)*(_xlfn.TEXTAFTER(Q$2, "At ")=merged_belt_colours)*merged_months_at_rank),"")</f>
        <v/>
      </c>
      <c r="R3800" s="18" t="str" cm="1">
        <f t="array" ref="R3800">IF(LEN($A3800)&gt;0,SUMPRODUCT(($A3800=merged_names)*(_xlfn.TEXTAFTER(R$2, "At ")=merged_belt_colours)*merged_months_at_rank),"")</f>
        <v/>
      </c>
    </row>
    <row r="3801" spans="1:18" x14ac:dyDescent="0.25">
      <c r="A3801"/>
      <c r="B3801" s="15" t="str" cm="1">
        <f t="array" ref="B3801">IFERROR(IF(LEN(A3801)&gt;0, IF(SUMPRODUCT((Inactives[Key]=J3801)*(Inactives[Currently Inactive]))=1,"Inactive","Active"),""),"Active")</f>
        <v/>
      </c>
      <c r="C3801" s="16" t="str" cm="1">
        <f t="array" aca="1" ref="C3801" ca="1">IFERROR(_xlfn._xlws.FILTER(Inactives[Inactive On],(Inactives[Key]=J3801)*(Inactives[Currently Inactive]),""),"")</f>
        <v/>
      </c>
      <c r="D3801" s="16" t="str" cm="1">
        <f t="array" aca="1" ref="D3801" ca="1">IFERROR(INDEX(_xlfn.TEXTSPLIT(E3801," "),1),"")</f>
        <v/>
      </c>
      <c r="E3801" s="15" t="str" cm="1">
        <f t="array" aca="1" ref="E3801" ca="1">IFERROR(_xlfn._xlws.FILTER(merged_ranks,(merged_end_dates=DATE(9999,12,31))*(merged_names=A3801)),"")</f>
        <v/>
      </c>
      <c r="F3801" s="17" t="str">
        <f ca="1">_xlfn.XLOOKUP(J3801,Promotions[Promo Key],Promotions[Promo Date],"")</f>
        <v/>
      </c>
      <c r="G3801" s="18" t="str">
        <f t="shared" ca="1" si="247"/>
        <v/>
      </c>
      <c r="H3801" s="18" t="str">
        <f t="shared" ca="1" si="250"/>
        <v/>
      </c>
      <c r="I3801" s="17" t="str">
        <f>_xlfn.XLOOKUP(A3801,Students[Full Name],Students[Starting Rank],"")</f>
        <v/>
      </c>
      <c r="J3801" s="15" t="str">
        <f t="shared" ca="1" si="248"/>
        <v xml:space="preserve">: </v>
      </c>
      <c r="K3801" s="16" t="str">
        <f>_xlfn.XLOOKUP(A3801,Students[Full Name],Students[Start Date],"")</f>
        <v/>
      </c>
      <c r="L3801" s="18">
        <f t="shared" ca="1" si="249"/>
        <v>-1</v>
      </c>
      <c r="M3801" s="18" cm="1">
        <f t="array" aca="1" ref="M3801" ca="1">SUMPRODUCT(Inactives[Days Inactive]*(Inactives[Student]=A3801))/365</f>
        <v>0</v>
      </c>
      <c r="N3801" s="18" t="str" cm="1">
        <f t="array" ref="N3801">IF(LEN($A3801)&gt;0,SUMPRODUCT(($A3801=merged_names)*(_xlfn.TEXTAFTER(N$2, "At ")=merged_belt_colours)*merged_months_at_rank),"")</f>
        <v/>
      </c>
      <c r="O3801" s="18" t="str" cm="1">
        <f t="array" ref="O3801">IF(LEN($A3801)&gt;0,SUMPRODUCT(($A3801=merged_names)*(_xlfn.TEXTAFTER(O$2, "At ")=merged_belt_colours)*merged_months_at_rank),"")</f>
        <v/>
      </c>
      <c r="P3801" s="18" t="str" cm="1">
        <f t="array" ref="P3801">IF(LEN($A3801)&gt;0,SUMPRODUCT(($A3801=merged_names)*(_xlfn.TEXTAFTER(P$2, "At ")=merged_belt_colours)*merged_months_at_rank),"")</f>
        <v/>
      </c>
      <c r="Q3801" s="18" t="str" cm="1">
        <f t="array" ref="Q3801">IF(LEN($A3801)&gt;0,SUMPRODUCT(($A3801=merged_names)*(_xlfn.TEXTAFTER(Q$2, "At ")=merged_belt_colours)*merged_months_at_rank),"")</f>
        <v/>
      </c>
      <c r="R3801" s="18" t="str" cm="1">
        <f t="array" ref="R3801">IF(LEN($A3801)&gt;0,SUMPRODUCT(($A3801=merged_names)*(_xlfn.TEXTAFTER(R$2, "At ")=merged_belt_colours)*merged_months_at_rank),"")</f>
        <v/>
      </c>
    </row>
    <row r="3802" spans="1:18" x14ac:dyDescent="0.25">
      <c r="A3802"/>
      <c r="B3802" s="15" t="str" cm="1">
        <f t="array" ref="B3802">IFERROR(IF(LEN(A3802)&gt;0, IF(SUMPRODUCT((Inactives[Key]=J3802)*(Inactives[Currently Inactive]))=1,"Inactive","Active"),""),"Active")</f>
        <v/>
      </c>
      <c r="C3802" s="16" t="str" cm="1">
        <f t="array" aca="1" ref="C3802" ca="1">IFERROR(_xlfn._xlws.FILTER(Inactives[Inactive On],(Inactives[Key]=J3802)*(Inactives[Currently Inactive]),""),"")</f>
        <v/>
      </c>
      <c r="D3802" s="16" t="str" cm="1">
        <f t="array" aca="1" ref="D3802" ca="1">IFERROR(INDEX(_xlfn.TEXTSPLIT(E3802," "),1),"")</f>
        <v/>
      </c>
      <c r="E3802" s="15" t="str" cm="1">
        <f t="array" aca="1" ref="E3802" ca="1">IFERROR(_xlfn._xlws.FILTER(merged_ranks,(merged_end_dates=DATE(9999,12,31))*(merged_names=A3802)),"")</f>
        <v/>
      </c>
      <c r="F3802" s="17" t="str">
        <f ca="1">_xlfn.XLOOKUP(J3802,Promotions[Promo Key],Promotions[Promo Date],"")</f>
        <v/>
      </c>
      <c r="G3802" s="18" t="str">
        <f t="shared" ca="1" si="247"/>
        <v/>
      </c>
      <c r="H3802" s="18" t="str">
        <f t="shared" ca="1" si="250"/>
        <v/>
      </c>
      <c r="I3802" s="17" t="str">
        <f>_xlfn.XLOOKUP(A3802,Students[Full Name],Students[Starting Rank],"")</f>
        <v/>
      </c>
      <c r="J3802" s="15" t="str">
        <f t="shared" ca="1" si="248"/>
        <v xml:space="preserve">: </v>
      </c>
      <c r="K3802" s="16" t="str">
        <f>_xlfn.XLOOKUP(A3802,Students[Full Name],Students[Start Date],"")</f>
        <v/>
      </c>
      <c r="L3802" s="18">
        <f t="shared" ca="1" si="249"/>
        <v>-1</v>
      </c>
      <c r="M3802" s="18" cm="1">
        <f t="array" aca="1" ref="M3802" ca="1">SUMPRODUCT(Inactives[Days Inactive]*(Inactives[Student]=A3802))/365</f>
        <v>0</v>
      </c>
      <c r="N3802" s="18" t="str" cm="1">
        <f t="array" ref="N3802">IF(LEN($A3802)&gt;0,SUMPRODUCT(($A3802=merged_names)*(_xlfn.TEXTAFTER(N$2, "At ")=merged_belt_colours)*merged_months_at_rank),"")</f>
        <v/>
      </c>
      <c r="O3802" s="18" t="str" cm="1">
        <f t="array" ref="O3802">IF(LEN($A3802)&gt;0,SUMPRODUCT(($A3802=merged_names)*(_xlfn.TEXTAFTER(O$2, "At ")=merged_belt_colours)*merged_months_at_rank),"")</f>
        <v/>
      </c>
      <c r="P3802" s="18" t="str" cm="1">
        <f t="array" ref="P3802">IF(LEN($A3802)&gt;0,SUMPRODUCT(($A3802=merged_names)*(_xlfn.TEXTAFTER(P$2, "At ")=merged_belt_colours)*merged_months_at_rank),"")</f>
        <v/>
      </c>
      <c r="Q3802" s="18" t="str" cm="1">
        <f t="array" ref="Q3802">IF(LEN($A3802)&gt;0,SUMPRODUCT(($A3802=merged_names)*(_xlfn.TEXTAFTER(Q$2, "At ")=merged_belt_colours)*merged_months_at_rank),"")</f>
        <v/>
      </c>
      <c r="R3802" s="18" t="str" cm="1">
        <f t="array" ref="R3802">IF(LEN($A3802)&gt;0,SUMPRODUCT(($A3802=merged_names)*(_xlfn.TEXTAFTER(R$2, "At ")=merged_belt_colours)*merged_months_at_rank),"")</f>
        <v/>
      </c>
    </row>
    <row r="3803" spans="1:18" x14ac:dyDescent="0.25">
      <c r="A3803"/>
      <c r="B3803" s="15" t="str" cm="1">
        <f t="array" ref="B3803">IFERROR(IF(LEN(A3803)&gt;0, IF(SUMPRODUCT((Inactives[Key]=J3803)*(Inactives[Currently Inactive]))=1,"Inactive","Active"),""),"Active")</f>
        <v/>
      </c>
      <c r="C3803" s="16" t="str" cm="1">
        <f t="array" aca="1" ref="C3803" ca="1">IFERROR(_xlfn._xlws.FILTER(Inactives[Inactive On],(Inactives[Key]=J3803)*(Inactives[Currently Inactive]),""),"")</f>
        <v/>
      </c>
      <c r="D3803" s="16" t="str" cm="1">
        <f t="array" aca="1" ref="D3803" ca="1">IFERROR(INDEX(_xlfn.TEXTSPLIT(E3803," "),1),"")</f>
        <v/>
      </c>
      <c r="E3803" s="15" t="str" cm="1">
        <f t="array" aca="1" ref="E3803" ca="1">IFERROR(_xlfn._xlws.FILTER(merged_ranks,(merged_end_dates=DATE(9999,12,31))*(merged_names=A3803)),"")</f>
        <v/>
      </c>
      <c r="F3803" s="17" t="str">
        <f ca="1">_xlfn.XLOOKUP(J3803,Promotions[Promo Key],Promotions[Promo Date],"")</f>
        <v/>
      </c>
      <c r="G3803" s="18" t="str">
        <f t="shared" ca="1" si="247"/>
        <v/>
      </c>
      <c r="H3803" s="18" t="str">
        <f t="shared" ca="1" si="250"/>
        <v/>
      </c>
      <c r="I3803" s="17" t="str">
        <f>_xlfn.XLOOKUP(A3803,Students[Full Name],Students[Starting Rank],"")</f>
        <v/>
      </c>
      <c r="J3803" s="15" t="str">
        <f t="shared" ca="1" si="248"/>
        <v xml:space="preserve">: </v>
      </c>
      <c r="K3803" s="16" t="str">
        <f>_xlfn.XLOOKUP(A3803,Students[Full Name],Students[Start Date],"")</f>
        <v/>
      </c>
      <c r="L3803" s="18">
        <f t="shared" ca="1" si="249"/>
        <v>-1</v>
      </c>
      <c r="M3803" s="18" cm="1">
        <f t="array" aca="1" ref="M3803" ca="1">SUMPRODUCT(Inactives[Days Inactive]*(Inactives[Student]=A3803))/365</f>
        <v>0</v>
      </c>
      <c r="N3803" s="18" t="str" cm="1">
        <f t="array" ref="N3803">IF(LEN($A3803)&gt;0,SUMPRODUCT(($A3803=merged_names)*(_xlfn.TEXTAFTER(N$2, "At ")=merged_belt_colours)*merged_months_at_rank),"")</f>
        <v/>
      </c>
      <c r="O3803" s="18" t="str" cm="1">
        <f t="array" ref="O3803">IF(LEN($A3803)&gt;0,SUMPRODUCT(($A3803=merged_names)*(_xlfn.TEXTAFTER(O$2, "At ")=merged_belt_colours)*merged_months_at_rank),"")</f>
        <v/>
      </c>
      <c r="P3803" s="18" t="str" cm="1">
        <f t="array" ref="P3803">IF(LEN($A3803)&gt;0,SUMPRODUCT(($A3803=merged_names)*(_xlfn.TEXTAFTER(P$2, "At ")=merged_belt_colours)*merged_months_at_rank),"")</f>
        <v/>
      </c>
      <c r="Q3803" s="18" t="str" cm="1">
        <f t="array" ref="Q3803">IF(LEN($A3803)&gt;0,SUMPRODUCT(($A3803=merged_names)*(_xlfn.TEXTAFTER(Q$2, "At ")=merged_belt_colours)*merged_months_at_rank),"")</f>
        <v/>
      </c>
      <c r="R3803" s="18" t="str" cm="1">
        <f t="array" ref="R3803">IF(LEN($A3803)&gt;0,SUMPRODUCT(($A3803=merged_names)*(_xlfn.TEXTAFTER(R$2, "At ")=merged_belt_colours)*merged_months_at_rank),"")</f>
        <v/>
      </c>
    </row>
    <row r="3804" spans="1:18" x14ac:dyDescent="0.25">
      <c r="A3804"/>
      <c r="B3804" s="15" t="str" cm="1">
        <f t="array" ref="B3804">IFERROR(IF(LEN(A3804)&gt;0, IF(SUMPRODUCT((Inactives[Key]=J3804)*(Inactives[Currently Inactive]))=1,"Inactive","Active"),""),"Active")</f>
        <v/>
      </c>
      <c r="C3804" s="16" t="str" cm="1">
        <f t="array" aca="1" ref="C3804" ca="1">IFERROR(_xlfn._xlws.FILTER(Inactives[Inactive On],(Inactives[Key]=J3804)*(Inactives[Currently Inactive]),""),"")</f>
        <v/>
      </c>
      <c r="D3804" s="16" t="str" cm="1">
        <f t="array" aca="1" ref="D3804" ca="1">IFERROR(INDEX(_xlfn.TEXTSPLIT(E3804," "),1),"")</f>
        <v/>
      </c>
      <c r="E3804" s="15" t="str" cm="1">
        <f t="array" aca="1" ref="E3804" ca="1">IFERROR(_xlfn._xlws.FILTER(merged_ranks,(merged_end_dates=DATE(9999,12,31))*(merged_names=A3804)),"")</f>
        <v/>
      </c>
      <c r="F3804" s="17" t="str">
        <f ca="1">_xlfn.XLOOKUP(J3804,Promotions[Promo Key],Promotions[Promo Date],"")</f>
        <v/>
      </c>
      <c r="G3804" s="18" t="str">
        <f t="shared" ref="G3804:G3867" ca="1" si="251">IFERROR((TODAY()-F3804)/30.5, "")</f>
        <v/>
      </c>
      <c r="H3804" s="18" t="str">
        <f t="shared" ca="1" si="250"/>
        <v/>
      </c>
      <c r="I3804" s="17" t="str">
        <f>_xlfn.XLOOKUP(A3804,Students[Full Name],Students[Starting Rank],"")</f>
        <v/>
      </c>
      <c r="J3804" s="15" t="str">
        <f t="shared" ref="J3804:J3867" ca="1" si="252">A3804&amp;": "&amp;E3804</f>
        <v xml:space="preserve">: </v>
      </c>
      <c r="K3804" s="16" t="str">
        <f>_xlfn.XLOOKUP(A3804,Students[Full Name],Students[Start Date],"")</f>
        <v/>
      </c>
      <c r="L3804" s="18">
        <f t="shared" ref="L3804:L3867" ca="1" si="253">IF(LEN(C3804)&gt;0,(TODAY()-C3804)/30.5,-1)</f>
        <v>-1</v>
      </c>
      <c r="M3804" s="18" cm="1">
        <f t="array" aca="1" ref="M3804" ca="1">SUMPRODUCT(Inactives[Days Inactive]*(Inactives[Student]=A3804))/365</f>
        <v>0</v>
      </c>
      <c r="N3804" s="18" t="str" cm="1">
        <f t="array" ref="N3804">IF(LEN($A3804)&gt;0,SUMPRODUCT(($A3804=merged_names)*(_xlfn.TEXTAFTER(N$2, "At ")=merged_belt_colours)*merged_months_at_rank),"")</f>
        <v/>
      </c>
      <c r="O3804" s="18" t="str" cm="1">
        <f t="array" ref="O3804">IF(LEN($A3804)&gt;0,SUMPRODUCT(($A3804=merged_names)*(_xlfn.TEXTAFTER(O$2, "At ")=merged_belt_colours)*merged_months_at_rank),"")</f>
        <v/>
      </c>
      <c r="P3804" s="18" t="str" cm="1">
        <f t="array" ref="P3804">IF(LEN($A3804)&gt;0,SUMPRODUCT(($A3804=merged_names)*(_xlfn.TEXTAFTER(P$2, "At ")=merged_belt_colours)*merged_months_at_rank),"")</f>
        <v/>
      </c>
      <c r="Q3804" s="18" t="str" cm="1">
        <f t="array" ref="Q3804">IF(LEN($A3804)&gt;0,SUMPRODUCT(($A3804=merged_names)*(_xlfn.TEXTAFTER(Q$2, "At ")=merged_belt_colours)*merged_months_at_rank),"")</f>
        <v/>
      </c>
      <c r="R3804" s="18" t="str" cm="1">
        <f t="array" ref="R3804">IF(LEN($A3804)&gt;0,SUMPRODUCT(($A3804=merged_names)*(_xlfn.TEXTAFTER(R$2, "At ")=merged_belt_colours)*merged_months_at_rank),"")</f>
        <v/>
      </c>
    </row>
    <row r="3805" spans="1:18" x14ac:dyDescent="0.25">
      <c r="A3805"/>
      <c r="B3805" s="15" t="str" cm="1">
        <f t="array" ref="B3805">IFERROR(IF(LEN(A3805)&gt;0, IF(SUMPRODUCT((Inactives[Key]=J3805)*(Inactives[Currently Inactive]))=1,"Inactive","Active"),""),"Active")</f>
        <v/>
      </c>
      <c r="C3805" s="16" t="str" cm="1">
        <f t="array" aca="1" ref="C3805" ca="1">IFERROR(_xlfn._xlws.FILTER(Inactives[Inactive On],(Inactives[Key]=J3805)*(Inactives[Currently Inactive]),""),"")</f>
        <v/>
      </c>
      <c r="D3805" s="16" t="str" cm="1">
        <f t="array" aca="1" ref="D3805" ca="1">IFERROR(INDEX(_xlfn.TEXTSPLIT(E3805," "),1),"")</f>
        <v/>
      </c>
      <c r="E3805" s="15" t="str" cm="1">
        <f t="array" aca="1" ref="E3805" ca="1">IFERROR(_xlfn._xlws.FILTER(merged_ranks,(merged_end_dates=DATE(9999,12,31))*(merged_names=A3805)),"")</f>
        <v/>
      </c>
      <c r="F3805" s="17" t="str">
        <f ca="1">_xlfn.XLOOKUP(J3805,Promotions[Promo Key],Promotions[Promo Date],"")</f>
        <v/>
      </c>
      <c r="G3805" s="18" t="str">
        <f t="shared" ca="1" si="251"/>
        <v/>
      </c>
      <c r="H3805" s="18" t="str">
        <f t="shared" ca="1" si="250"/>
        <v/>
      </c>
      <c r="I3805" s="17" t="str">
        <f>_xlfn.XLOOKUP(A3805,Students[Full Name],Students[Starting Rank],"")</f>
        <v/>
      </c>
      <c r="J3805" s="15" t="str">
        <f t="shared" ca="1" si="252"/>
        <v xml:space="preserve">: </v>
      </c>
      <c r="K3805" s="16" t="str">
        <f>_xlfn.XLOOKUP(A3805,Students[Full Name],Students[Start Date],"")</f>
        <v/>
      </c>
      <c r="L3805" s="18">
        <f t="shared" ca="1" si="253"/>
        <v>-1</v>
      </c>
      <c r="M3805" s="18" cm="1">
        <f t="array" aca="1" ref="M3805" ca="1">SUMPRODUCT(Inactives[Days Inactive]*(Inactives[Student]=A3805))/365</f>
        <v>0</v>
      </c>
      <c r="N3805" s="18" t="str" cm="1">
        <f t="array" ref="N3805">IF(LEN($A3805)&gt;0,SUMPRODUCT(($A3805=merged_names)*(_xlfn.TEXTAFTER(N$2, "At ")=merged_belt_colours)*merged_months_at_rank),"")</f>
        <v/>
      </c>
      <c r="O3805" s="18" t="str" cm="1">
        <f t="array" ref="O3805">IF(LEN($A3805)&gt;0,SUMPRODUCT(($A3805=merged_names)*(_xlfn.TEXTAFTER(O$2, "At ")=merged_belt_colours)*merged_months_at_rank),"")</f>
        <v/>
      </c>
      <c r="P3805" s="18" t="str" cm="1">
        <f t="array" ref="P3805">IF(LEN($A3805)&gt;0,SUMPRODUCT(($A3805=merged_names)*(_xlfn.TEXTAFTER(P$2, "At ")=merged_belt_colours)*merged_months_at_rank),"")</f>
        <v/>
      </c>
      <c r="Q3805" s="18" t="str" cm="1">
        <f t="array" ref="Q3805">IF(LEN($A3805)&gt;0,SUMPRODUCT(($A3805=merged_names)*(_xlfn.TEXTAFTER(Q$2, "At ")=merged_belt_colours)*merged_months_at_rank),"")</f>
        <v/>
      </c>
      <c r="R3805" s="18" t="str" cm="1">
        <f t="array" ref="R3805">IF(LEN($A3805)&gt;0,SUMPRODUCT(($A3805=merged_names)*(_xlfn.TEXTAFTER(R$2, "At ")=merged_belt_colours)*merged_months_at_rank),"")</f>
        <v/>
      </c>
    </row>
    <row r="3806" spans="1:18" x14ac:dyDescent="0.25">
      <c r="A3806"/>
      <c r="B3806" s="15" t="str" cm="1">
        <f t="array" ref="B3806">IFERROR(IF(LEN(A3806)&gt;0, IF(SUMPRODUCT((Inactives[Key]=J3806)*(Inactives[Currently Inactive]))=1,"Inactive","Active"),""),"Active")</f>
        <v/>
      </c>
      <c r="C3806" s="16" t="str" cm="1">
        <f t="array" aca="1" ref="C3806" ca="1">IFERROR(_xlfn._xlws.FILTER(Inactives[Inactive On],(Inactives[Key]=J3806)*(Inactives[Currently Inactive]),""),"")</f>
        <v/>
      </c>
      <c r="D3806" s="16" t="str" cm="1">
        <f t="array" aca="1" ref="D3806" ca="1">IFERROR(INDEX(_xlfn.TEXTSPLIT(E3806," "),1),"")</f>
        <v/>
      </c>
      <c r="E3806" s="15" t="str" cm="1">
        <f t="array" aca="1" ref="E3806" ca="1">IFERROR(_xlfn._xlws.FILTER(merged_ranks,(merged_end_dates=DATE(9999,12,31))*(merged_names=A3806)),"")</f>
        <v/>
      </c>
      <c r="F3806" s="17" t="str">
        <f ca="1">_xlfn.XLOOKUP(J3806,Promotions[Promo Key],Promotions[Promo Date],"")</f>
        <v/>
      </c>
      <c r="G3806" s="18" t="str">
        <f t="shared" ca="1" si="251"/>
        <v/>
      </c>
      <c r="H3806" s="18" t="str">
        <f t="shared" ca="1" si="250"/>
        <v/>
      </c>
      <c r="I3806" s="17" t="str">
        <f>_xlfn.XLOOKUP(A3806,Students[Full Name],Students[Starting Rank],"")</f>
        <v/>
      </c>
      <c r="J3806" s="15" t="str">
        <f t="shared" ca="1" si="252"/>
        <v xml:space="preserve">: </v>
      </c>
      <c r="K3806" s="16" t="str">
        <f>_xlfn.XLOOKUP(A3806,Students[Full Name],Students[Start Date],"")</f>
        <v/>
      </c>
      <c r="L3806" s="18">
        <f t="shared" ca="1" si="253"/>
        <v>-1</v>
      </c>
      <c r="M3806" s="18" cm="1">
        <f t="array" aca="1" ref="M3806" ca="1">SUMPRODUCT(Inactives[Days Inactive]*(Inactives[Student]=A3806))/365</f>
        <v>0</v>
      </c>
      <c r="N3806" s="18" t="str" cm="1">
        <f t="array" ref="N3806">IF(LEN($A3806)&gt;0,SUMPRODUCT(($A3806=merged_names)*(_xlfn.TEXTAFTER(N$2, "At ")=merged_belt_colours)*merged_months_at_rank),"")</f>
        <v/>
      </c>
      <c r="O3806" s="18" t="str" cm="1">
        <f t="array" ref="O3806">IF(LEN($A3806)&gt;0,SUMPRODUCT(($A3806=merged_names)*(_xlfn.TEXTAFTER(O$2, "At ")=merged_belt_colours)*merged_months_at_rank),"")</f>
        <v/>
      </c>
      <c r="P3806" s="18" t="str" cm="1">
        <f t="array" ref="P3806">IF(LEN($A3806)&gt;0,SUMPRODUCT(($A3806=merged_names)*(_xlfn.TEXTAFTER(P$2, "At ")=merged_belt_colours)*merged_months_at_rank),"")</f>
        <v/>
      </c>
      <c r="Q3806" s="18" t="str" cm="1">
        <f t="array" ref="Q3806">IF(LEN($A3806)&gt;0,SUMPRODUCT(($A3806=merged_names)*(_xlfn.TEXTAFTER(Q$2, "At ")=merged_belt_colours)*merged_months_at_rank),"")</f>
        <v/>
      </c>
      <c r="R3806" s="18" t="str" cm="1">
        <f t="array" ref="R3806">IF(LEN($A3806)&gt;0,SUMPRODUCT(($A3806=merged_names)*(_xlfn.TEXTAFTER(R$2, "At ")=merged_belt_colours)*merged_months_at_rank),"")</f>
        <v/>
      </c>
    </row>
    <row r="3807" spans="1:18" x14ac:dyDescent="0.25">
      <c r="A3807"/>
      <c r="B3807" s="15" t="str" cm="1">
        <f t="array" ref="B3807">IFERROR(IF(LEN(A3807)&gt;0, IF(SUMPRODUCT((Inactives[Key]=J3807)*(Inactives[Currently Inactive]))=1,"Inactive","Active"),""),"Active")</f>
        <v/>
      </c>
      <c r="C3807" s="16" t="str" cm="1">
        <f t="array" aca="1" ref="C3807" ca="1">IFERROR(_xlfn._xlws.FILTER(Inactives[Inactive On],(Inactives[Key]=J3807)*(Inactives[Currently Inactive]),""),"")</f>
        <v/>
      </c>
      <c r="D3807" s="16" t="str" cm="1">
        <f t="array" aca="1" ref="D3807" ca="1">IFERROR(INDEX(_xlfn.TEXTSPLIT(E3807," "),1),"")</f>
        <v/>
      </c>
      <c r="E3807" s="15" t="str" cm="1">
        <f t="array" aca="1" ref="E3807" ca="1">IFERROR(_xlfn._xlws.FILTER(merged_ranks,(merged_end_dates=DATE(9999,12,31))*(merged_names=A3807)),"")</f>
        <v/>
      </c>
      <c r="F3807" s="17" t="str">
        <f ca="1">_xlfn.XLOOKUP(J3807,Promotions[Promo Key],Promotions[Promo Date],"")</f>
        <v/>
      </c>
      <c r="G3807" s="18" t="str">
        <f t="shared" ca="1" si="251"/>
        <v/>
      </c>
      <c r="H3807" s="18" t="str">
        <f t="shared" ca="1" si="250"/>
        <v/>
      </c>
      <c r="I3807" s="17" t="str">
        <f>_xlfn.XLOOKUP(A3807,Students[Full Name],Students[Starting Rank],"")</f>
        <v/>
      </c>
      <c r="J3807" s="15" t="str">
        <f t="shared" ca="1" si="252"/>
        <v xml:space="preserve">: </v>
      </c>
      <c r="K3807" s="16" t="str">
        <f>_xlfn.XLOOKUP(A3807,Students[Full Name],Students[Start Date],"")</f>
        <v/>
      </c>
      <c r="L3807" s="18">
        <f t="shared" ca="1" si="253"/>
        <v>-1</v>
      </c>
      <c r="M3807" s="18" cm="1">
        <f t="array" aca="1" ref="M3807" ca="1">SUMPRODUCT(Inactives[Days Inactive]*(Inactives[Student]=A3807))/365</f>
        <v>0</v>
      </c>
      <c r="N3807" s="18" t="str" cm="1">
        <f t="array" ref="N3807">IF(LEN($A3807)&gt;0,SUMPRODUCT(($A3807=merged_names)*(_xlfn.TEXTAFTER(N$2, "At ")=merged_belt_colours)*merged_months_at_rank),"")</f>
        <v/>
      </c>
      <c r="O3807" s="18" t="str" cm="1">
        <f t="array" ref="O3807">IF(LEN($A3807)&gt;0,SUMPRODUCT(($A3807=merged_names)*(_xlfn.TEXTAFTER(O$2, "At ")=merged_belt_colours)*merged_months_at_rank),"")</f>
        <v/>
      </c>
      <c r="P3807" s="18" t="str" cm="1">
        <f t="array" ref="P3807">IF(LEN($A3807)&gt;0,SUMPRODUCT(($A3807=merged_names)*(_xlfn.TEXTAFTER(P$2, "At ")=merged_belt_colours)*merged_months_at_rank),"")</f>
        <v/>
      </c>
      <c r="Q3807" s="18" t="str" cm="1">
        <f t="array" ref="Q3807">IF(LEN($A3807)&gt;0,SUMPRODUCT(($A3807=merged_names)*(_xlfn.TEXTAFTER(Q$2, "At ")=merged_belt_colours)*merged_months_at_rank),"")</f>
        <v/>
      </c>
      <c r="R3807" s="18" t="str" cm="1">
        <f t="array" ref="R3807">IF(LEN($A3807)&gt;0,SUMPRODUCT(($A3807=merged_names)*(_xlfn.TEXTAFTER(R$2, "At ")=merged_belt_colours)*merged_months_at_rank),"")</f>
        <v/>
      </c>
    </row>
    <row r="3808" spans="1:18" x14ac:dyDescent="0.25">
      <c r="A3808"/>
      <c r="B3808" s="15" t="str" cm="1">
        <f t="array" ref="B3808">IFERROR(IF(LEN(A3808)&gt;0, IF(SUMPRODUCT((Inactives[Key]=J3808)*(Inactives[Currently Inactive]))=1,"Inactive","Active"),""),"Active")</f>
        <v/>
      </c>
      <c r="C3808" s="16" t="str" cm="1">
        <f t="array" aca="1" ref="C3808" ca="1">IFERROR(_xlfn._xlws.FILTER(Inactives[Inactive On],(Inactives[Key]=J3808)*(Inactives[Currently Inactive]),""),"")</f>
        <v/>
      </c>
      <c r="D3808" s="16" t="str" cm="1">
        <f t="array" aca="1" ref="D3808" ca="1">IFERROR(INDEX(_xlfn.TEXTSPLIT(E3808," "),1),"")</f>
        <v/>
      </c>
      <c r="E3808" s="15" t="str" cm="1">
        <f t="array" aca="1" ref="E3808" ca="1">IFERROR(_xlfn._xlws.FILTER(merged_ranks,(merged_end_dates=DATE(9999,12,31))*(merged_names=A3808)),"")</f>
        <v/>
      </c>
      <c r="F3808" s="17" t="str">
        <f ca="1">_xlfn.XLOOKUP(J3808,Promotions[Promo Key],Promotions[Promo Date],"")</f>
        <v/>
      </c>
      <c r="G3808" s="18" t="str">
        <f t="shared" ca="1" si="251"/>
        <v/>
      </c>
      <c r="H3808" s="18" t="str">
        <f t="shared" ca="1" si="250"/>
        <v/>
      </c>
      <c r="I3808" s="17" t="str">
        <f>_xlfn.XLOOKUP(A3808,Students[Full Name],Students[Starting Rank],"")</f>
        <v/>
      </c>
      <c r="J3808" s="15" t="str">
        <f t="shared" ca="1" si="252"/>
        <v xml:space="preserve">: </v>
      </c>
      <c r="K3808" s="16" t="str">
        <f>_xlfn.XLOOKUP(A3808,Students[Full Name],Students[Start Date],"")</f>
        <v/>
      </c>
      <c r="L3808" s="18">
        <f t="shared" ca="1" si="253"/>
        <v>-1</v>
      </c>
      <c r="M3808" s="18" cm="1">
        <f t="array" aca="1" ref="M3808" ca="1">SUMPRODUCT(Inactives[Days Inactive]*(Inactives[Student]=A3808))/365</f>
        <v>0</v>
      </c>
      <c r="N3808" s="18" t="str" cm="1">
        <f t="array" ref="N3808">IF(LEN($A3808)&gt;0,SUMPRODUCT(($A3808=merged_names)*(_xlfn.TEXTAFTER(N$2, "At ")=merged_belt_colours)*merged_months_at_rank),"")</f>
        <v/>
      </c>
      <c r="O3808" s="18" t="str" cm="1">
        <f t="array" ref="O3808">IF(LEN($A3808)&gt;0,SUMPRODUCT(($A3808=merged_names)*(_xlfn.TEXTAFTER(O$2, "At ")=merged_belt_colours)*merged_months_at_rank),"")</f>
        <v/>
      </c>
      <c r="P3808" s="18" t="str" cm="1">
        <f t="array" ref="P3808">IF(LEN($A3808)&gt;0,SUMPRODUCT(($A3808=merged_names)*(_xlfn.TEXTAFTER(P$2, "At ")=merged_belt_colours)*merged_months_at_rank),"")</f>
        <v/>
      </c>
      <c r="Q3808" s="18" t="str" cm="1">
        <f t="array" ref="Q3808">IF(LEN($A3808)&gt;0,SUMPRODUCT(($A3808=merged_names)*(_xlfn.TEXTAFTER(Q$2, "At ")=merged_belt_colours)*merged_months_at_rank),"")</f>
        <v/>
      </c>
      <c r="R3808" s="18" t="str" cm="1">
        <f t="array" ref="R3808">IF(LEN($A3808)&gt;0,SUMPRODUCT(($A3808=merged_names)*(_xlfn.TEXTAFTER(R$2, "At ")=merged_belt_colours)*merged_months_at_rank),"")</f>
        <v/>
      </c>
    </row>
    <row r="3809" spans="1:18" x14ac:dyDescent="0.25">
      <c r="A3809"/>
      <c r="B3809" s="15" t="str" cm="1">
        <f t="array" ref="B3809">IFERROR(IF(LEN(A3809)&gt;0, IF(SUMPRODUCT((Inactives[Key]=J3809)*(Inactives[Currently Inactive]))=1,"Inactive","Active"),""),"Active")</f>
        <v/>
      </c>
      <c r="C3809" s="16" t="str" cm="1">
        <f t="array" aca="1" ref="C3809" ca="1">IFERROR(_xlfn._xlws.FILTER(Inactives[Inactive On],(Inactives[Key]=J3809)*(Inactives[Currently Inactive]),""),"")</f>
        <v/>
      </c>
      <c r="D3809" s="16" t="str" cm="1">
        <f t="array" aca="1" ref="D3809" ca="1">IFERROR(INDEX(_xlfn.TEXTSPLIT(E3809," "),1),"")</f>
        <v/>
      </c>
      <c r="E3809" s="15" t="str" cm="1">
        <f t="array" aca="1" ref="E3809" ca="1">IFERROR(_xlfn._xlws.FILTER(merged_ranks,(merged_end_dates=DATE(9999,12,31))*(merged_names=A3809)),"")</f>
        <v/>
      </c>
      <c r="F3809" s="17" t="str">
        <f ca="1">_xlfn.XLOOKUP(J3809,Promotions[Promo Key],Promotions[Promo Date],"")</f>
        <v/>
      </c>
      <c r="G3809" s="18" t="str">
        <f t="shared" ca="1" si="251"/>
        <v/>
      </c>
      <c r="H3809" s="18" t="str">
        <f t="shared" ca="1" si="250"/>
        <v/>
      </c>
      <c r="I3809" s="17" t="str">
        <f>_xlfn.XLOOKUP(A3809,Students[Full Name],Students[Starting Rank],"")</f>
        <v/>
      </c>
      <c r="J3809" s="15" t="str">
        <f t="shared" ca="1" si="252"/>
        <v xml:space="preserve">: </v>
      </c>
      <c r="K3809" s="16" t="str">
        <f>_xlfn.XLOOKUP(A3809,Students[Full Name],Students[Start Date],"")</f>
        <v/>
      </c>
      <c r="L3809" s="18">
        <f t="shared" ca="1" si="253"/>
        <v>-1</v>
      </c>
      <c r="M3809" s="18" cm="1">
        <f t="array" aca="1" ref="M3809" ca="1">SUMPRODUCT(Inactives[Days Inactive]*(Inactives[Student]=A3809))/365</f>
        <v>0</v>
      </c>
      <c r="N3809" s="18" t="str" cm="1">
        <f t="array" ref="N3809">IF(LEN($A3809)&gt;0,SUMPRODUCT(($A3809=merged_names)*(_xlfn.TEXTAFTER(N$2, "At ")=merged_belt_colours)*merged_months_at_rank),"")</f>
        <v/>
      </c>
      <c r="O3809" s="18" t="str" cm="1">
        <f t="array" ref="O3809">IF(LEN($A3809)&gt;0,SUMPRODUCT(($A3809=merged_names)*(_xlfn.TEXTAFTER(O$2, "At ")=merged_belt_colours)*merged_months_at_rank),"")</f>
        <v/>
      </c>
      <c r="P3809" s="18" t="str" cm="1">
        <f t="array" ref="P3809">IF(LEN($A3809)&gt;0,SUMPRODUCT(($A3809=merged_names)*(_xlfn.TEXTAFTER(P$2, "At ")=merged_belt_colours)*merged_months_at_rank),"")</f>
        <v/>
      </c>
      <c r="Q3809" s="18" t="str" cm="1">
        <f t="array" ref="Q3809">IF(LEN($A3809)&gt;0,SUMPRODUCT(($A3809=merged_names)*(_xlfn.TEXTAFTER(Q$2, "At ")=merged_belt_colours)*merged_months_at_rank),"")</f>
        <v/>
      </c>
      <c r="R3809" s="18" t="str" cm="1">
        <f t="array" ref="R3809">IF(LEN($A3809)&gt;0,SUMPRODUCT(($A3809=merged_names)*(_xlfn.TEXTAFTER(R$2, "At ")=merged_belt_colours)*merged_months_at_rank),"")</f>
        <v/>
      </c>
    </row>
    <row r="3810" spans="1:18" x14ac:dyDescent="0.25">
      <c r="A3810"/>
      <c r="B3810" s="15" t="str" cm="1">
        <f t="array" ref="B3810">IFERROR(IF(LEN(A3810)&gt;0, IF(SUMPRODUCT((Inactives[Key]=J3810)*(Inactives[Currently Inactive]))=1,"Inactive","Active"),""),"Active")</f>
        <v/>
      </c>
      <c r="C3810" s="16" t="str" cm="1">
        <f t="array" aca="1" ref="C3810" ca="1">IFERROR(_xlfn._xlws.FILTER(Inactives[Inactive On],(Inactives[Key]=J3810)*(Inactives[Currently Inactive]),""),"")</f>
        <v/>
      </c>
      <c r="D3810" s="16" t="str" cm="1">
        <f t="array" aca="1" ref="D3810" ca="1">IFERROR(INDEX(_xlfn.TEXTSPLIT(E3810," "),1),"")</f>
        <v/>
      </c>
      <c r="E3810" s="15" t="str" cm="1">
        <f t="array" aca="1" ref="E3810" ca="1">IFERROR(_xlfn._xlws.FILTER(merged_ranks,(merged_end_dates=DATE(9999,12,31))*(merged_names=A3810)),"")</f>
        <v/>
      </c>
      <c r="F3810" s="17" t="str">
        <f ca="1">_xlfn.XLOOKUP(J3810,Promotions[Promo Key],Promotions[Promo Date],"")</f>
        <v/>
      </c>
      <c r="G3810" s="18" t="str">
        <f t="shared" ca="1" si="251"/>
        <v/>
      </c>
      <c r="H3810" s="18" t="str">
        <f t="shared" ca="1" si="250"/>
        <v/>
      </c>
      <c r="I3810" s="17" t="str">
        <f>_xlfn.XLOOKUP(A3810,Students[Full Name],Students[Starting Rank],"")</f>
        <v/>
      </c>
      <c r="J3810" s="15" t="str">
        <f t="shared" ca="1" si="252"/>
        <v xml:space="preserve">: </v>
      </c>
      <c r="K3810" s="16" t="str">
        <f>_xlfn.XLOOKUP(A3810,Students[Full Name],Students[Start Date],"")</f>
        <v/>
      </c>
      <c r="L3810" s="18">
        <f t="shared" ca="1" si="253"/>
        <v>-1</v>
      </c>
      <c r="M3810" s="18" cm="1">
        <f t="array" aca="1" ref="M3810" ca="1">SUMPRODUCT(Inactives[Days Inactive]*(Inactives[Student]=A3810))/365</f>
        <v>0</v>
      </c>
      <c r="N3810" s="18" t="str" cm="1">
        <f t="array" ref="N3810">IF(LEN($A3810)&gt;0,SUMPRODUCT(($A3810=merged_names)*(_xlfn.TEXTAFTER(N$2, "At ")=merged_belt_colours)*merged_months_at_rank),"")</f>
        <v/>
      </c>
      <c r="O3810" s="18" t="str" cm="1">
        <f t="array" ref="O3810">IF(LEN($A3810)&gt;0,SUMPRODUCT(($A3810=merged_names)*(_xlfn.TEXTAFTER(O$2, "At ")=merged_belt_colours)*merged_months_at_rank),"")</f>
        <v/>
      </c>
      <c r="P3810" s="18" t="str" cm="1">
        <f t="array" ref="P3810">IF(LEN($A3810)&gt;0,SUMPRODUCT(($A3810=merged_names)*(_xlfn.TEXTAFTER(P$2, "At ")=merged_belt_colours)*merged_months_at_rank),"")</f>
        <v/>
      </c>
      <c r="Q3810" s="18" t="str" cm="1">
        <f t="array" ref="Q3810">IF(LEN($A3810)&gt;0,SUMPRODUCT(($A3810=merged_names)*(_xlfn.TEXTAFTER(Q$2, "At ")=merged_belt_colours)*merged_months_at_rank),"")</f>
        <v/>
      </c>
      <c r="R3810" s="18" t="str" cm="1">
        <f t="array" ref="R3810">IF(LEN($A3810)&gt;0,SUMPRODUCT(($A3810=merged_names)*(_xlfn.TEXTAFTER(R$2, "At ")=merged_belt_colours)*merged_months_at_rank),"")</f>
        <v/>
      </c>
    </row>
    <row r="3811" spans="1:18" x14ac:dyDescent="0.25">
      <c r="A3811"/>
      <c r="B3811" s="15" t="str" cm="1">
        <f t="array" ref="B3811">IFERROR(IF(LEN(A3811)&gt;0, IF(SUMPRODUCT((Inactives[Key]=J3811)*(Inactives[Currently Inactive]))=1,"Inactive","Active"),""),"Active")</f>
        <v/>
      </c>
      <c r="C3811" s="16" t="str" cm="1">
        <f t="array" aca="1" ref="C3811" ca="1">IFERROR(_xlfn._xlws.FILTER(Inactives[Inactive On],(Inactives[Key]=J3811)*(Inactives[Currently Inactive]),""),"")</f>
        <v/>
      </c>
      <c r="D3811" s="16" t="str" cm="1">
        <f t="array" aca="1" ref="D3811" ca="1">IFERROR(INDEX(_xlfn.TEXTSPLIT(E3811," "),1),"")</f>
        <v/>
      </c>
      <c r="E3811" s="15" t="str" cm="1">
        <f t="array" aca="1" ref="E3811" ca="1">IFERROR(_xlfn._xlws.FILTER(merged_ranks,(merged_end_dates=DATE(9999,12,31))*(merged_names=A3811)),"")</f>
        <v/>
      </c>
      <c r="F3811" s="17" t="str">
        <f ca="1">_xlfn.XLOOKUP(J3811,Promotions[Promo Key],Promotions[Promo Date],"")</f>
        <v/>
      </c>
      <c r="G3811" s="18" t="str">
        <f t="shared" ca="1" si="251"/>
        <v/>
      </c>
      <c r="H3811" s="18" t="str">
        <f t="shared" ca="1" si="250"/>
        <v/>
      </c>
      <c r="I3811" s="17" t="str">
        <f>_xlfn.XLOOKUP(A3811,Students[Full Name],Students[Starting Rank],"")</f>
        <v/>
      </c>
      <c r="J3811" s="15" t="str">
        <f t="shared" ca="1" si="252"/>
        <v xml:space="preserve">: </v>
      </c>
      <c r="K3811" s="16" t="str">
        <f>_xlfn.XLOOKUP(A3811,Students[Full Name],Students[Start Date],"")</f>
        <v/>
      </c>
      <c r="L3811" s="18">
        <f t="shared" ca="1" si="253"/>
        <v>-1</v>
      </c>
      <c r="M3811" s="18" cm="1">
        <f t="array" aca="1" ref="M3811" ca="1">SUMPRODUCT(Inactives[Days Inactive]*(Inactives[Student]=A3811))/365</f>
        <v>0</v>
      </c>
      <c r="N3811" s="18" t="str" cm="1">
        <f t="array" ref="N3811">IF(LEN($A3811)&gt;0,SUMPRODUCT(($A3811=merged_names)*(_xlfn.TEXTAFTER(N$2, "At ")=merged_belt_colours)*merged_months_at_rank),"")</f>
        <v/>
      </c>
      <c r="O3811" s="18" t="str" cm="1">
        <f t="array" ref="O3811">IF(LEN($A3811)&gt;0,SUMPRODUCT(($A3811=merged_names)*(_xlfn.TEXTAFTER(O$2, "At ")=merged_belt_colours)*merged_months_at_rank),"")</f>
        <v/>
      </c>
      <c r="P3811" s="18" t="str" cm="1">
        <f t="array" ref="P3811">IF(LEN($A3811)&gt;0,SUMPRODUCT(($A3811=merged_names)*(_xlfn.TEXTAFTER(P$2, "At ")=merged_belt_colours)*merged_months_at_rank),"")</f>
        <v/>
      </c>
      <c r="Q3811" s="18" t="str" cm="1">
        <f t="array" ref="Q3811">IF(LEN($A3811)&gt;0,SUMPRODUCT(($A3811=merged_names)*(_xlfn.TEXTAFTER(Q$2, "At ")=merged_belt_colours)*merged_months_at_rank),"")</f>
        <v/>
      </c>
      <c r="R3811" s="18" t="str" cm="1">
        <f t="array" ref="R3811">IF(LEN($A3811)&gt;0,SUMPRODUCT(($A3811=merged_names)*(_xlfn.TEXTAFTER(R$2, "At ")=merged_belt_colours)*merged_months_at_rank),"")</f>
        <v/>
      </c>
    </row>
    <row r="3812" spans="1:18" x14ac:dyDescent="0.25">
      <c r="A3812"/>
      <c r="B3812" s="15" t="str" cm="1">
        <f t="array" ref="B3812">IFERROR(IF(LEN(A3812)&gt;0, IF(SUMPRODUCT((Inactives[Key]=J3812)*(Inactives[Currently Inactive]))=1,"Inactive","Active"),""),"Active")</f>
        <v/>
      </c>
      <c r="C3812" s="16" t="str" cm="1">
        <f t="array" aca="1" ref="C3812" ca="1">IFERROR(_xlfn._xlws.FILTER(Inactives[Inactive On],(Inactives[Key]=J3812)*(Inactives[Currently Inactive]),""),"")</f>
        <v/>
      </c>
      <c r="D3812" s="16" t="str" cm="1">
        <f t="array" aca="1" ref="D3812" ca="1">IFERROR(INDEX(_xlfn.TEXTSPLIT(E3812," "),1),"")</f>
        <v/>
      </c>
      <c r="E3812" s="15" t="str" cm="1">
        <f t="array" aca="1" ref="E3812" ca="1">IFERROR(_xlfn._xlws.FILTER(merged_ranks,(merged_end_dates=DATE(9999,12,31))*(merged_names=A3812)),"")</f>
        <v/>
      </c>
      <c r="F3812" s="17" t="str">
        <f ca="1">_xlfn.XLOOKUP(J3812,Promotions[Promo Key],Promotions[Promo Date],"")</f>
        <v/>
      </c>
      <c r="G3812" s="18" t="str">
        <f t="shared" ca="1" si="251"/>
        <v/>
      </c>
      <c r="H3812" s="18" t="str">
        <f t="shared" ca="1" si="250"/>
        <v/>
      </c>
      <c r="I3812" s="17" t="str">
        <f>_xlfn.XLOOKUP(A3812,Students[Full Name],Students[Starting Rank],"")</f>
        <v/>
      </c>
      <c r="J3812" s="15" t="str">
        <f t="shared" ca="1" si="252"/>
        <v xml:space="preserve">: </v>
      </c>
      <c r="K3812" s="16" t="str">
        <f>_xlfn.XLOOKUP(A3812,Students[Full Name],Students[Start Date],"")</f>
        <v/>
      </c>
      <c r="L3812" s="18">
        <f t="shared" ca="1" si="253"/>
        <v>-1</v>
      </c>
      <c r="M3812" s="18" cm="1">
        <f t="array" aca="1" ref="M3812" ca="1">SUMPRODUCT(Inactives[Days Inactive]*(Inactives[Student]=A3812))/365</f>
        <v>0</v>
      </c>
      <c r="N3812" s="18" t="str" cm="1">
        <f t="array" ref="N3812">IF(LEN($A3812)&gt;0,SUMPRODUCT(($A3812=merged_names)*(_xlfn.TEXTAFTER(N$2, "At ")=merged_belt_colours)*merged_months_at_rank),"")</f>
        <v/>
      </c>
      <c r="O3812" s="18" t="str" cm="1">
        <f t="array" ref="O3812">IF(LEN($A3812)&gt;0,SUMPRODUCT(($A3812=merged_names)*(_xlfn.TEXTAFTER(O$2, "At ")=merged_belt_colours)*merged_months_at_rank),"")</f>
        <v/>
      </c>
      <c r="P3812" s="18" t="str" cm="1">
        <f t="array" ref="P3812">IF(LEN($A3812)&gt;0,SUMPRODUCT(($A3812=merged_names)*(_xlfn.TEXTAFTER(P$2, "At ")=merged_belt_colours)*merged_months_at_rank),"")</f>
        <v/>
      </c>
      <c r="Q3812" s="18" t="str" cm="1">
        <f t="array" ref="Q3812">IF(LEN($A3812)&gt;0,SUMPRODUCT(($A3812=merged_names)*(_xlfn.TEXTAFTER(Q$2, "At ")=merged_belt_colours)*merged_months_at_rank),"")</f>
        <v/>
      </c>
      <c r="R3812" s="18" t="str" cm="1">
        <f t="array" ref="R3812">IF(LEN($A3812)&gt;0,SUMPRODUCT(($A3812=merged_names)*(_xlfn.TEXTAFTER(R$2, "At ")=merged_belt_colours)*merged_months_at_rank),"")</f>
        <v/>
      </c>
    </row>
    <row r="3813" spans="1:18" x14ac:dyDescent="0.25">
      <c r="A3813"/>
      <c r="B3813" s="15" t="str" cm="1">
        <f t="array" ref="B3813">IFERROR(IF(LEN(A3813)&gt;0, IF(SUMPRODUCT((Inactives[Key]=J3813)*(Inactives[Currently Inactive]))=1,"Inactive","Active"),""),"Active")</f>
        <v/>
      </c>
      <c r="C3813" s="16" t="str" cm="1">
        <f t="array" aca="1" ref="C3813" ca="1">IFERROR(_xlfn._xlws.FILTER(Inactives[Inactive On],(Inactives[Key]=J3813)*(Inactives[Currently Inactive]),""),"")</f>
        <v/>
      </c>
      <c r="D3813" s="16" t="str" cm="1">
        <f t="array" aca="1" ref="D3813" ca="1">IFERROR(INDEX(_xlfn.TEXTSPLIT(E3813," "),1),"")</f>
        <v/>
      </c>
      <c r="E3813" s="15" t="str" cm="1">
        <f t="array" aca="1" ref="E3813" ca="1">IFERROR(_xlfn._xlws.FILTER(merged_ranks,(merged_end_dates=DATE(9999,12,31))*(merged_names=A3813)),"")</f>
        <v/>
      </c>
      <c r="F3813" s="17" t="str">
        <f ca="1">_xlfn.XLOOKUP(J3813,Promotions[Promo Key],Promotions[Promo Date],"")</f>
        <v/>
      </c>
      <c r="G3813" s="18" t="str">
        <f t="shared" ca="1" si="251"/>
        <v/>
      </c>
      <c r="H3813" s="18" t="str">
        <f t="shared" ca="1" si="250"/>
        <v/>
      </c>
      <c r="I3813" s="17" t="str">
        <f>_xlfn.XLOOKUP(A3813,Students[Full Name],Students[Starting Rank],"")</f>
        <v/>
      </c>
      <c r="J3813" s="15" t="str">
        <f t="shared" ca="1" si="252"/>
        <v xml:space="preserve">: </v>
      </c>
      <c r="K3813" s="16" t="str">
        <f>_xlfn.XLOOKUP(A3813,Students[Full Name],Students[Start Date],"")</f>
        <v/>
      </c>
      <c r="L3813" s="18">
        <f t="shared" ca="1" si="253"/>
        <v>-1</v>
      </c>
      <c r="M3813" s="18" cm="1">
        <f t="array" aca="1" ref="M3813" ca="1">SUMPRODUCT(Inactives[Days Inactive]*(Inactives[Student]=A3813))/365</f>
        <v>0</v>
      </c>
      <c r="N3813" s="18" t="str" cm="1">
        <f t="array" ref="N3813">IF(LEN($A3813)&gt;0,SUMPRODUCT(($A3813=merged_names)*(_xlfn.TEXTAFTER(N$2, "At ")=merged_belt_colours)*merged_months_at_rank),"")</f>
        <v/>
      </c>
      <c r="O3813" s="18" t="str" cm="1">
        <f t="array" ref="O3813">IF(LEN($A3813)&gt;0,SUMPRODUCT(($A3813=merged_names)*(_xlfn.TEXTAFTER(O$2, "At ")=merged_belt_colours)*merged_months_at_rank),"")</f>
        <v/>
      </c>
      <c r="P3813" s="18" t="str" cm="1">
        <f t="array" ref="P3813">IF(LEN($A3813)&gt;0,SUMPRODUCT(($A3813=merged_names)*(_xlfn.TEXTAFTER(P$2, "At ")=merged_belt_colours)*merged_months_at_rank),"")</f>
        <v/>
      </c>
      <c r="Q3813" s="18" t="str" cm="1">
        <f t="array" ref="Q3813">IF(LEN($A3813)&gt;0,SUMPRODUCT(($A3813=merged_names)*(_xlfn.TEXTAFTER(Q$2, "At ")=merged_belt_colours)*merged_months_at_rank),"")</f>
        <v/>
      </c>
      <c r="R3813" s="18" t="str" cm="1">
        <f t="array" ref="R3813">IF(LEN($A3813)&gt;0,SUMPRODUCT(($A3813=merged_names)*(_xlfn.TEXTAFTER(R$2, "At ")=merged_belt_colours)*merged_months_at_rank),"")</f>
        <v/>
      </c>
    </row>
    <row r="3814" spans="1:18" x14ac:dyDescent="0.25">
      <c r="A3814"/>
      <c r="B3814" s="15" t="str" cm="1">
        <f t="array" ref="B3814">IFERROR(IF(LEN(A3814)&gt;0, IF(SUMPRODUCT((Inactives[Key]=J3814)*(Inactives[Currently Inactive]))=1,"Inactive","Active"),""),"Active")</f>
        <v/>
      </c>
      <c r="C3814" s="16" t="str" cm="1">
        <f t="array" aca="1" ref="C3814" ca="1">IFERROR(_xlfn._xlws.FILTER(Inactives[Inactive On],(Inactives[Key]=J3814)*(Inactives[Currently Inactive]),""),"")</f>
        <v/>
      </c>
      <c r="D3814" s="16" t="str" cm="1">
        <f t="array" aca="1" ref="D3814" ca="1">IFERROR(INDEX(_xlfn.TEXTSPLIT(E3814," "),1),"")</f>
        <v/>
      </c>
      <c r="E3814" s="15" t="str" cm="1">
        <f t="array" aca="1" ref="E3814" ca="1">IFERROR(_xlfn._xlws.FILTER(merged_ranks,(merged_end_dates=DATE(9999,12,31))*(merged_names=A3814)),"")</f>
        <v/>
      </c>
      <c r="F3814" s="17" t="str">
        <f ca="1">_xlfn.XLOOKUP(J3814,Promotions[Promo Key],Promotions[Promo Date],"")</f>
        <v/>
      </c>
      <c r="G3814" s="18" t="str">
        <f t="shared" ca="1" si="251"/>
        <v/>
      </c>
      <c r="H3814" s="18" t="str">
        <f t="shared" ca="1" si="250"/>
        <v/>
      </c>
      <c r="I3814" s="17" t="str">
        <f>_xlfn.XLOOKUP(A3814,Students[Full Name],Students[Starting Rank],"")</f>
        <v/>
      </c>
      <c r="J3814" s="15" t="str">
        <f t="shared" ca="1" si="252"/>
        <v xml:space="preserve">: </v>
      </c>
      <c r="K3814" s="16" t="str">
        <f>_xlfn.XLOOKUP(A3814,Students[Full Name],Students[Start Date],"")</f>
        <v/>
      </c>
      <c r="L3814" s="18">
        <f t="shared" ca="1" si="253"/>
        <v>-1</v>
      </c>
      <c r="M3814" s="18" cm="1">
        <f t="array" aca="1" ref="M3814" ca="1">SUMPRODUCT(Inactives[Days Inactive]*(Inactives[Student]=A3814))/365</f>
        <v>0</v>
      </c>
      <c r="N3814" s="18" t="str" cm="1">
        <f t="array" ref="N3814">IF(LEN($A3814)&gt;0,SUMPRODUCT(($A3814=merged_names)*(_xlfn.TEXTAFTER(N$2, "At ")=merged_belt_colours)*merged_months_at_rank),"")</f>
        <v/>
      </c>
      <c r="O3814" s="18" t="str" cm="1">
        <f t="array" ref="O3814">IF(LEN($A3814)&gt;0,SUMPRODUCT(($A3814=merged_names)*(_xlfn.TEXTAFTER(O$2, "At ")=merged_belt_colours)*merged_months_at_rank),"")</f>
        <v/>
      </c>
      <c r="P3814" s="18" t="str" cm="1">
        <f t="array" ref="P3814">IF(LEN($A3814)&gt;0,SUMPRODUCT(($A3814=merged_names)*(_xlfn.TEXTAFTER(P$2, "At ")=merged_belt_colours)*merged_months_at_rank),"")</f>
        <v/>
      </c>
      <c r="Q3814" s="18" t="str" cm="1">
        <f t="array" ref="Q3814">IF(LEN($A3814)&gt;0,SUMPRODUCT(($A3814=merged_names)*(_xlfn.TEXTAFTER(Q$2, "At ")=merged_belt_colours)*merged_months_at_rank),"")</f>
        <v/>
      </c>
      <c r="R3814" s="18" t="str" cm="1">
        <f t="array" ref="R3814">IF(LEN($A3814)&gt;0,SUMPRODUCT(($A3814=merged_names)*(_xlfn.TEXTAFTER(R$2, "At ")=merged_belt_colours)*merged_months_at_rank),"")</f>
        <v/>
      </c>
    </row>
    <row r="3815" spans="1:18" x14ac:dyDescent="0.25">
      <c r="A3815"/>
      <c r="B3815" s="15" t="str" cm="1">
        <f t="array" ref="B3815">IFERROR(IF(LEN(A3815)&gt;0, IF(SUMPRODUCT((Inactives[Key]=J3815)*(Inactives[Currently Inactive]))=1,"Inactive","Active"),""),"Active")</f>
        <v/>
      </c>
      <c r="C3815" s="16" t="str" cm="1">
        <f t="array" aca="1" ref="C3815" ca="1">IFERROR(_xlfn._xlws.FILTER(Inactives[Inactive On],(Inactives[Key]=J3815)*(Inactives[Currently Inactive]),""),"")</f>
        <v/>
      </c>
      <c r="D3815" s="16" t="str" cm="1">
        <f t="array" aca="1" ref="D3815" ca="1">IFERROR(INDEX(_xlfn.TEXTSPLIT(E3815," "),1),"")</f>
        <v/>
      </c>
      <c r="E3815" s="15" t="str" cm="1">
        <f t="array" aca="1" ref="E3815" ca="1">IFERROR(_xlfn._xlws.FILTER(merged_ranks,(merged_end_dates=DATE(9999,12,31))*(merged_names=A3815)),"")</f>
        <v/>
      </c>
      <c r="F3815" s="17" t="str">
        <f ca="1">_xlfn.XLOOKUP(J3815,Promotions[Promo Key],Promotions[Promo Date],"")</f>
        <v/>
      </c>
      <c r="G3815" s="18" t="str">
        <f t="shared" ca="1" si="251"/>
        <v/>
      </c>
      <c r="H3815" s="18" t="str">
        <f t="shared" ca="1" si="250"/>
        <v/>
      </c>
      <c r="I3815" s="17" t="str">
        <f>_xlfn.XLOOKUP(A3815,Students[Full Name],Students[Starting Rank],"")</f>
        <v/>
      </c>
      <c r="J3815" s="15" t="str">
        <f t="shared" ca="1" si="252"/>
        <v xml:space="preserve">: </v>
      </c>
      <c r="K3815" s="16" t="str">
        <f>_xlfn.XLOOKUP(A3815,Students[Full Name],Students[Start Date],"")</f>
        <v/>
      </c>
      <c r="L3815" s="18">
        <f t="shared" ca="1" si="253"/>
        <v>-1</v>
      </c>
      <c r="M3815" s="18" cm="1">
        <f t="array" aca="1" ref="M3815" ca="1">SUMPRODUCT(Inactives[Days Inactive]*(Inactives[Student]=A3815))/365</f>
        <v>0</v>
      </c>
      <c r="N3815" s="18" t="str" cm="1">
        <f t="array" ref="N3815">IF(LEN($A3815)&gt;0,SUMPRODUCT(($A3815=merged_names)*(_xlfn.TEXTAFTER(N$2, "At ")=merged_belt_colours)*merged_months_at_rank),"")</f>
        <v/>
      </c>
      <c r="O3815" s="18" t="str" cm="1">
        <f t="array" ref="O3815">IF(LEN($A3815)&gt;0,SUMPRODUCT(($A3815=merged_names)*(_xlfn.TEXTAFTER(O$2, "At ")=merged_belt_colours)*merged_months_at_rank),"")</f>
        <v/>
      </c>
      <c r="P3815" s="18" t="str" cm="1">
        <f t="array" ref="P3815">IF(LEN($A3815)&gt;0,SUMPRODUCT(($A3815=merged_names)*(_xlfn.TEXTAFTER(P$2, "At ")=merged_belt_colours)*merged_months_at_rank),"")</f>
        <v/>
      </c>
      <c r="Q3815" s="18" t="str" cm="1">
        <f t="array" ref="Q3815">IF(LEN($A3815)&gt;0,SUMPRODUCT(($A3815=merged_names)*(_xlfn.TEXTAFTER(Q$2, "At ")=merged_belt_colours)*merged_months_at_rank),"")</f>
        <v/>
      </c>
      <c r="R3815" s="18" t="str" cm="1">
        <f t="array" ref="R3815">IF(LEN($A3815)&gt;0,SUMPRODUCT(($A3815=merged_names)*(_xlfn.TEXTAFTER(R$2, "At ")=merged_belt_colours)*merged_months_at_rank),"")</f>
        <v/>
      </c>
    </row>
    <row r="3816" spans="1:18" x14ac:dyDescent="0.25">
      <c r="A3816"/>
      <c r="B3816" s="15" t="str" cm="1">
        <f t="array" ref="B3816">IFERROR(IF(LEN(A3816)&gt;0, IF(SUMPRODUCT((Inactives[Key]=J3816)*(Inactives[Currently Inactive]))=1,"Inactive","Active"),""),"Active")</f>
        <v/>
      </c>
      <c r="C3816" s="16" t="str" cm="1">
        <f t="array" aca="1" ref="C3816" ca="1">IFERROR(_xlfn._xlws.FILTER(Inactives[Inactive On],(Inactives[Key]=J3816)*(Inactives[Currently Inactive]),""),"")</f>
        <v/>
      </c>
      <c r="D3816" s="16" t="str" cm="1">
        <f t="array" aca="1" ref="D3816" ca="1">IFERROR(INDEX(_xlfn.TEXTSPLIT(E3816," "),1),"")</f>
        <v/>
      </c>
      <c r="E3816" s="15" t="str" cm="1">
        <f t="array" aca="1" ref="E3816" ca="1">IFERROR(_xlfn._xlws.FILTER(merged_ranks,(merged_end_dates=DATE(9999,12,31))*(merged_names=A3816)),"")</f>
        <v/>
      </c>
      <c r="F3816" s="17" t="str">
        <f ca="1">_xlfn.XLOOKUP(J3816,Promotions[Promo Key],Promotions[Promo Date],"")</f>
        <v/>
      </c>
      <c r="G3816" s="18" t="str">
        <f t="shared" ca="1" si="251"/>
        <v/>
      </c>
      <c r="H3816" s="18" t="str">
        <f t="shared" ca="1" si="250"/>
        <v/>
      </c>
      <c r="I3816" s="17" t="str">
        <f>_xlfn.XLOOKUP(A3816,Students[Full Name],Students[Starting Rank],"")</f>
        <v/>
      </c>
      <c r="J3816" s="15" t="str">
        <f t="shared" ca="1" si="252"/>
        <v xml:space="preserve">: </v>
      </c>
      <c r="K3816" s="16" t="str">
        <f>_xlfn.XLOOKUP(A3816,Students[Full Name],Students[Start Date],"")</f>
        <v/>
      </c>
      <c r="L3816" s="18">
        <f t="shared" ca="1" si="253"/>
        <v>-1</v>
      </c>
      <c r="M3816" s="18" cm="1">
        <f t="array" aca="1" ref="M3816" ca="1">SUMPRODUCT(Inactives[Days Inactive]*(Inactives[Student]=A3816))/365</f>
        <v>0</v>
      </c>
      <c r="N3816" s="18" t="str" cm="1">
        <f t="array" ref="N3816">IF(LEN($A3816)&gt;0,SUMPRODUCT(($A3816=merged_names)*(_xlfn.TEXTAFTER(N$2, "At ")=merged_belt_colours)*merged_months_at_rank),"")</f>
        <v/>
      </c>
      <c r="O3816" s="18" t="str" cm="1">
        <f t="array" ref="O3816">IF(LEN($A3816)&gt;0,SUMPRODUCT(($A3816=merged_names)*(_xlfn.TEXTAFTER(O$2, "At ")=merged_belt_colours)*merged_months_at_rank),"")</f>
        <v/>
      </c>
      <c r="P3816" s="18" t="str" cm="1">
        <f t="array" ref="P3816">IF(LEN($A3816)&gt;0,SUMPRODUCT(($A3816=merged_names)*(_xlfn.TEXTAFTER(P$2, "At ")=merged_belt_colours)*merged_months_at_rank),"")</f>
        <v/>
      </c>
      <c r="Q3816" s="18" t="str" cm="1">
        <f t="array" ref="Q3816">IF(LEN($A3816)&gt;0,SUMPRODUCT(($A3816=merged_names)*(_xlfn.TEXTAFTER(Q$2, "At ")=merged_belt_colours)*merged_months_at_rank),"")</f>
        <v/>
      </c>
      <c r="R3816" s="18" t="str" cm="1">
        <f t="array" ref="R3816">IF(LEN($A3816)&gt;0,SUMPRODUCT(($A3816=merged_names)*(_xlfn.TEXTAFTER(R$2, "At ")=merged_belt_colours)*merged_months_at_rank),"")</f>
        <v/>
      </c>
    </row>
    <row r="3817" spans="1:18" x14ac:dyDescent="0.25">
      <c r="A3817"/>
      <c r="B3817" s="15" t="str" cm="1">
        <f t="array" ref="B3817">IFERROR(IF(LEN(A3817)&gt;0, IF(SUMPRODUCT((Inactives[Key]=J3817)*(Inactives[Currently Inactive]))=1,"Inactive","Active"),""),"Active")</f>
        <v/>
      </c>
      <c r="C3817" s="16" t="str" cm="1">
        <f t="array" aca="1" ref="C3817" ca="1">IFERROR(_xlfn._xlws.FILTER(Inactives[Inactive On],(Inactives[Key]=J3817)*(Inactives[Currently Inactive]),""),"")</f>
        <v/>
      </c>
      <c r="D3817" s="16" t="str" cm="1">
        <f t="array" aca="1" ref="D3817" ca="1">IFERROR(INDEX(_xlfn.TEXTSPLIT(E3817," "),1),"")</f>
        <v/>
      </c>
      <c r="E3817" s="15" t="str" cm="1">
        <f t="array" aca="1" ref="E3817" ca="1">IFERROR(_xlfn._xlws.FILTER(merged_ranks,(merged_end_dates=DATE(9999,12,31))*(merged_names=A3817)),"")</f>
        <v/>
      </c>
      <c r="F3817" s="17" t="str">
        <f ca="1">_xlfn.XLOOKUP(J3817,Promotions[Promo Key],Promotions[Promo Date],"")</f>
        <v/>
      </c>
      <c r="G3817" s="18" t="str">
        <f t="shared" ca="1" si="251"/>
        <v/>
      </c>
      <c r="H3817" s="18" t="str">
        <f t="shared" ca="1" si="250"/>
        <v/>
      </c>
      <c r="I3817" s="17" t="str">
        <f>_xlfn.XLOOKUP(A3817,Students[Full Name],Students[Starting Rank],"")</f>
        <v/>
      </c>
      <c r="J3817" s="15" t="str">
        <f t="shared" ca="1" si="252"/>
        <v xml:space="preserve">: </v>
      </c>
      <c r="K3817" s="16" t="str">
        <f>_xlfn.XLOOKUP(A3817,Students[Full Name],Students[Start Date],"")</f>
        <v/>
      </c>
      <c r="L3817" s="18">
        <f t="shared" ca="1" si="253"/>
        <v>-1</v>
      </c>
      <c r="M3817" s="18" cm="1">
        <f t="array" aca="1" ref="M3817" ca="1">SUMPRODUCT(Inactives[Days Inactive]*(Inactives[Student]=A3817))/365</f>
        <v>0</v>
      </c>
      <c r="N3817" s="18" t="str" cm="1">
        <f t="array" ref="N3817">IF(LEN($A3817)&gt;0,SUMPRODUCT(($A3817=merged_names)*(_xlfn.TEXTAFTER(N$2, "At ")=merged_belt_colours)*merged_months_at_rank),"")</f>
        <v/>
      </c>
      <c r="O3817" s="18" t="str" cm="1">
        <f t="array" ref="O3817">IF(LEN($A3817)&gt;0,SUMPRODUCT(($A3817=merged_names)*(_xlfn.TEXTAFTER(O$2, "At ")=merged_belt_colours)*merged_months_at_rank),"")</f>
        <v/>
      </c>
      <c r="P3817" s="18" t="str" cm="1">
        <f t="array" ref="P3817">IF(LEN($A3817)&gt;0,SUMPRODUCT(($A3817=merged_names)*(_xlfn.TEXTAFTER(P$2, "At ")=merged_belt_colours)*merged_months_at_rank),"")</f>
        <v/>
      </c>
      <c r="Q3817" s="18" t="str" cm="1">
        <f t="array" ref="Q3817">IF(LEN($A3817)&gt;0,SUMPRODUCT(($A3817=merged_names)*(_xlfn.TEXTAFTER(Q$2, "At ")=merged_belt_colours)*merged_months_at_rank),"")</f>
        <v/>
      </c>
      <c r="R3817" s="18" t="str" cm="1">
        <f t="array" ref="R3817">IF(LEN($A3817)&gt;0,SUMPRODUCT(($A3817=merged_names)*(_xlfn.TEXTAFTER(R$2, "At ")=merged_belt_colours)*merged_months_at_rank),"")</f>
        <v/>
      </c>
    </row>
    <row r="3818" spans="1:18" x14ac:dyDescent="0.25">
      <c r="A3818"/>
      <c r="B3818" s="15" t="str" cm="1">
        <f t="array" ref="B3818">IFERROR(IF(LEN(A3818)&gt;0, IF(SUMPRODUCT((Inactives[Key]=J3818)*(Inactives[Currently Inactive]))=1,"Inactive","Active"),""),"Active")</f>
        <v/>
      </c>
      <c r="C3818" s="16" t="str" cm="1">
        <f t="array" aca="1" ref="C3818" ca="1">IFERROR(_xlfn._xlws.FILTER(Inactives[Inactive On],(Inactives[Key]=J3818)*(Inactives[Currently Inactive]),""),"")</f>
        <v/>
      </c>
      <c r="D3818" s="16" t="str" cm="1">
        <f t="array" aca="1" ref="D3818" ca="1">IFERROR(INDEX(_xlfn.TEXTSPLIT(E3818," "),1),"")</f>
        <v/>
      </c>
      <c r="E3818" s="15" t="str" cm="1">
        <f t="array" aca="1" ref="E3818" ca="1">IFERROR(_xlfn._xlws.FILTER(merged_ranks,(merged_end_dates=DATE(9999,12,31))*(merged_names=A3818)),"")</f>
        <v/>
      </c>
      <c r="F3818" s="17" t="str">
        <f ca="1">_xlfn.XLOOKUP(J3818,Promotions[Promo Key],Promotions[Promo Date],"")</f>
        <v/>
      </c>
      <c r="G3818" s="18" t="str">
        <f t="shared" ca="1" si="251"/>
        <v/>
      </c>
      <c r="H3818" s="18" t="str">
        <f t="shared" ca="1" si="250"/>
        <v/>
      </c>
      <c r="I3818" s="17" t="str">
        <f>_xlfn.XLOOKUP(A3818,Students[Full Name],Students[Starting Rank],"")</f>
        <v/>
      </c>
      <c r="J3818" s="15" t="str">
        <f t="shared" ca="1" si="252"/>
        <v xml:space="preserve">: </v>
      </c>
      <c r="K3818" s="16" t="str">
        <f>_xlfn.XLOOKUP(A3818,Students[Full Name],Students[Start Date],"")</f>
        <v/>
      </c>
      <c r="L3818" s="18">
        <f t="shared" ca="1" si="253"/>
        <v>-1</v>
      </c>
      <c r="M3818" s="18" cm="1">
        <f t="array" aca="1" ref="M3818" ca="1">SUMPRODUCT(Inactives[Days Inactive]*(Inactives[Student]=A3818))/365</f>
        <v>0</v>
      </c>
      <c r="N3818" s="18" t="str" cm="1">
        <f t="array" ref="N3818">IF(LEN($A3818)&gt;0,SUMPRODUCT(($A3818=merged_names)*(_xlfn.TEXTAFTER(N$2, "At ")=merged_belt_colours)*merged_months_at_rank),"")</f>
        <v/>
      </c>
      <c r="O3818" s="18" t="str" cm="1">
        <f t="array" ref="O3818">IF(LEN($A3818)&gt;0,SUMPRODUCT(($A3818=merged_names)*(_xlfn.TEXTAFTER(O$2, "At ")=merged_belt_colours)*merged_months_at_rank),"")</f>
        <v/>
      </c>
      <c r="P3818" s="18" t="str" cm="1">
        <f t="array" ref="P3818">IF(LEN($A3818)&gt;0,SUMPRODUCT(($A3818=merged_names)*(_xlfn.TEXTAFTER(P$2, "At ")=merged_belt_colours)*merged_months_at_rank),"")</f>
        <v/>
      </c>
      <c r="Q3818" s="18" t="str" cm="1">
        <f t="array" ref="Q3818">IF(LEN($A3818)&gt;0,SUMPRODUCT(($A3818=merged_names)*(_xlfn.TEXTAFTER(Q$2, "At ")=merged_belt_colours)*merged_months_at_rank),"")</f>
        <v/>
      </c>
      <c r="R3818" s="18" t="str" cm="1">
        <f t="array" ref="R3818">IF(LEN($A3818)&gt;0,SUMPRODUCT(($A3818=merged_names)*(_xlfn.TEXTAFTER(R$2, "At ")=merged_belt_colours)*merged_months_at_rank),"")</f>
        <v/>
      </c>
    </row>
    <row r="3819" spans="1:18" x14ac:dyDescent="0.25">
      <c r="A3819"/>
      <c r="B3819" s="15" t="str" cm="1">
        <f t="array" ref="B3819">IFERROR(IF(LEN(A3819)&gt;0, IF(SUMPRODUCT((Inactives[Key]=J3819)*(Inactives[Currently Inactive]))=1,"Inactive","Active"),""),"Active")</f>
        <v/>
      </c>
      <c r="C3819" s="16" t="str" cm="1">
        <f t="array" aca="1" ref="C3819" ca="1">IFERROR(_xlfn._xlws.FILTER(Inactives[Inactive On],(Inactives[Key]=J3819)*(Inactives[Currently Inactive]),""),"")</f>
        <v/>
      </c>
      <c r="D3819" s="16" t="str" cm="1">
        <f t="array" aca="1" ref="D3819" ca="1">IFERROR(INDEX(_xlfn.TEXTSPLIT(E3819," "),1),"")</f>
        <v/>
      </c>
      <c r="E3819" s="15" t="str" cm="1">
        <f t="array" aca="1" ref="E3819" ca="1">IFERROR(_xlfn._xlws.FILTER(merged_ranks,(merged_end_dates=DATE(9999,12,31))*(merged_names=A3819)),"")</f>
        <v/>
      </c>
      <c r="F3819" s="17" t="str">
        <f ca="1">_xlfn.XLOOKUP(J3819,Promotions[Promo Key],Promotions[Promo Date],"")</f>
        <v/>
      </c>
      <c r="G3819" s="18" t="str">
        <f t="shared" ca="1" si="251"/>
        <v/>
      </c>
      <c r="H3819" s="18" t="str">
        <f t="shared" ca="1" si="250"/>
        <v/>
      </c>
      <c r="I3819" s="17" t="str">
        <f>_xlfn.XLOOKUP(A3819,Students[Full Name],Students[Starting Rank],"")</f>
        <v/>
      </c>
      <c r="J3819" s="15" t="str">
        <f t="shared" ca="1" si="252"/>
        <v xml:space="preserve">: </v>
      </c>
      <c r="K3819" s="16" t="str">
        <f>_xlfn.XLOOKUP(A3819,Students[Full Name],Students[Start Date],"")</f>
        <v/>
      </c>
      <c r="L3819" s="18">
        <f t="shared" ca="1" si="253"/>
        <v>-1</v>
      </c>
      <c r="M3819" s="18" cm="1">
        <f t="array" aca="1" ref="M3819" ca="1">SUMPRODUCT(Inactives[Days Inactive]*(Inactives[Student]=A3819))/365</f>
        <v>0</v>
      </c>
      <c r="N3819" s="18" t="str" cm="1">
        <f t="array" ref="N3819">IF(LEN($A3819)&gt;0,SUMPRODUCT(($A3819=merged_names)*(_xlfn.TEXTAFTER(N$2, "At ")=merged_belt_colours)*merged_months_at_rank),"")</f>
        <v/>
      </c>
      <c r="O3819" s="18" t="str" cm="1">
        <f t="array" ref="O3819">IF(LEN($A3819)&gt;0,SUMPRODUCT(($A3819=merged_names)*(_xlfn.TEXTAFTER(O$2, "At ")=merged_belt_colours)*merged_months_at_rank),"")</f>
        <v/>
      </c>
      <c r="P3819" s="18" t="str" cm="1">
        <f t="array" ref="P3819">IF(LEN($A3819)&gt;0,SUMPRODUCT(($A3819=merged_names)*(_xlfn.TEXTAFTER(P$2, "At ")=merged_belt_colours)*merged_months_at_rank),"")</f>
        <v/>
      </c>
      <c r="Q3819" s="18" t="str" cm="1">
        <f t="array" ref="Q3819">IF(LEN($A3819)&gt;0,SUMPRODUCT(($A3819=merged_names)*(_xlfn.TEXTAFTER(Q$2, "At ")=merged_belt_colours)*merged_months_at_rank),"")</f>
        <v/>
      </c>
      <c r="R3819" s="18" t="str" cm="1">
        <f t="array" ref="R3819">IF(LEN($A3819)&gt;0,SUMPRODUCT(($A3819=merged_names)*(_xlfn.TEXTAFTER(R$2, "At ")=merged_belt_colours)*merged_months_at_rank),"")</f>
        <v/>
      </c>
    </row>
    <row r="3820" spans="1:18" x14ac:dyDescent="0.25">
      <c r="A3820"/>
      <c r="B3820" s="15" t="str" cm="1">
        <f t="array" ref="B3820">IFERROR(IF(LEN(A3820)&gt;0, IF(SUMPRODUCT((Inactives[Key]=J3820)*(Inactives[Currently Inactive]))=1,"Inactive","Active"),""),"Active")</f>
        <v/>
      </c>
      <c r="C3820" s="16" t="str" cm="1">
        <f t="array" aca="1" ref="C3820" ca="1">IFERROR(_xlfn._xlws.FILTER(Inactives[Inactive On],(Inactives[Key]=J3820)*(Inactives[Currently Inactive]),""),"")</f>
        <v/>
      </c>
      <c r="D3820" s="16" t="str" cm="1">
        <f t="array" aca="1" ref="D3820" ca="1">IFERROR(INDEX(_xlfn.TEXTSPLIT(E3820," "),1),"")</f>
        <v/>
      </c>
      <c r="E3820" s="15" t="str" cm="1">
        <f t="array" aca="1" ref="E3820" ca="1">IFERROR(_xlfn._xlws.FILTER(merged_ranks,(merged_end_dates=DATE(9999,12,31))*(merged_names=A3820)),"")</f>
        <v/>
      </c>
      <c r="F3820" s="17" t="str">
        <f ca="1">_xlfn.XLOOKUP(J3820,Promotions[Promo Key],Promotions[Promo Date],"")</f>
        <v/>
      </c>
      <c r="G3820" s="18" t="str">
        <f t="shared" ca="1" si="251"/>
        <v/>
      </c>
      <c r="H3820" s="18" t="str">
        <f t="shared" ca="1" si="250"/>
        <v/>
      </c>
      <c r="I3820" s="17" t="str">
        <f>_xlfn.XLOOKUP(A3820,Students[Full Name],Students[Starting Rank],"")</f>
        <v/>
      </c>
      <c r="J3820" s="15" t="str">
        <f t="shared" ca="1" si="252"/>
        <v xml:space="preserve">: </v>
      </c>
      <c r="K3820" s="16" t="str">
        <f>_xlfn.XLOOKUP(A3820,Students[Full Name],Students[Start Date],"")</f>
        <v/>
      </c>
      <c r="L3820" s="18">
        <f t="shared" ca="1" si="253"/>
        <v>-1</v>
      </c>
      <c r="M3820" s="18" cm="1">
        <f t="array" aca="1" ref="M3820" ca="1">SUMPRODUCT(Inactives[Days Inactive]*(Inactives[Student]=A3820))/365</f>
        <v>0</v>
      </c>
      <c r="N3820" s="18" t="str" cm="1">
        <f t="array" ref="N3820">IF(LEN($A3820)&gt;0,SUMPRODUCT(($A3820=merged_names)*(_xlfn.TEXTAFTER(N$2, "At ")=merged_belt_colours)*merged_months_at_rank),"")</f>
        <v/>
      </c>
      <c r="O3820" s="18" t="str" cm="1">
        <f t="array" ref="O3820">IF(LEN($A3820)&gt;0,SUMPRODUCT(($A3820=merged_names)*(_xlfn.TEXTAFTER(O$2, "At ")=merged_belt_colours)*merged_months_at_rank),"")</f>
        <v/>
      </c>
      <c r="P3820" s="18" t="str" cm="1">
        <f t="array" ref="P3820">IF(LEN($A3820)&gt;0,SUMPRODUCT(($A3820=merged_names)*(_xlfn.TEXTAFTER(P$2, "At ")=merged_belt_colours)*merged_months_at_rank),"")</f>
        <v/>
      </c>
      <c r="Q3820" s="18" t="str" cm="1">
        <f t="array" ref="Q3820">IF(LEN($A3820)&gt;0,SUMPRODUCT(($A3820=merged_names)*(_xlfn.TEXTAFTER(Q$2, "At ")=merged_belt_colours)*merged_months_at_rank),"")</f>
        <v/>
      </c>
      <c r="R3820" s="18" t="str" cm="1">
        <f t="array" ref="R3820">IF(LEN($A3820)&gt;0,SUMPRODUCT(($A3820=merged_names)*(_xlfn.TEXTAFTER(R$2, "At ")=merged_belt_colours)*merged_months_at_rank),"")</f>
        <v/>
      </c>
    </row>
    <row r="3821" spans="1:18" x14ac:dyDescent="0.25">
      <c r="A3821"/>
      <c r="B3821" s="15" t="str" cm="1">
        <f t="array" ref="B3821">IFERROR(IF(LEN(A3821)&gt;0, IF(SUMPRODUCT((Inactives[Key]=J3821)*(Inactives[Currently Inactive]))=1,"Inactive","Active"),""),"Active")</f>
        <v/>
      </c>
      <c r="C3821" s="16" t="str" cm="1">
        <f t="array" aca="1" ref="C3821" ca="1">IFERROR(_xlfn._xlws.FILTER(Inactives[Inactive On],(Inactives[Key]=J3821)*(Inactives[Currently Inactive]),""),"")</f>
        <v/>
      </c>
      <c r="D3821" s="16" t="str" cm="1">
        <f t="array" aca="1" ref="D3821" ca="1">IFERROR(INDEX(_xlfn.TEXTSPLIT(E3821," "),1),"")</f>
        <v/>
      </c>
      <c r="E3821" s="15" t="str" cm="1">
        <f t="array" aca="1" ref="E3821" ca="1">IFERROR(_xlfn._xlws.FILTER(merged_ranks,(merged_end_dates=DATE(9999,12,31))*(merged_names=A3821)),"")</f>
        <v/>
      </c>
      <c r="F3821" s="17" t="str">
        <f ca="1">_xlfn.XLOOKUP(J3821,Promotions[Promo Key],Promotions[Promo Date],"")</f>
        <v/>
      </c>
      <c r="G3821" s="18" t="str">
        <f t="shared" ca="1" si="251"/>
        <v/>
      </c>
      <c r="H3821" s="18" t="str">
        <f t="shared" ca="1" si="250"/>
        <v/>
      </c>
      <c r="I3821" s="17" t="str">
        <f>_xlfn.XLOOKUP(A3821,Students[Full Name],Students[Starting Rank],"")</f>
        <v/>
      </c>
      <c r="J3821" s="15" t="str">
        <f t="shared" ca="1" si="252"/>
        <v xml:space="preserve">: </v>
      </c>
      <c r="K3821" s="16" t="str">
        <f>_xlfn.XLOOKUP(A3821,Students[Full Name],Students[Start Date],"")</f>
        <v/>
      </c>
      <c r="L3821" s="18">
        <f t="shared" ca="1" si="253"/>
        <v>-1</v>
      </c>
      <c r="M3821" s="18" cm="1">
        <f t="array" aca="1" ref="M3821" ca="1">SUMPRODUCT(Inactives[Days Inactive]*(Inactives[Student]=A3821))/365</f>
        <v>0</v>
      </c>
      <c r="N3821" s="18" t="str" cm="1">
        <f t="array" ref="N3821">IF(LEN($A3821)&gt;0,SUMPRODUCT(($A3821=merged_names)*(_xlfn.TEXTAFTER(N$2, "At ")=merged_belt_colours)*merged_months_at_rank),"")</f>
        <v/>
      </c>
      <c r="O3821" s="18" t="str" cm="1">
        <f t="array" ref="O3821">IF(LEN($A3821)&gt;0,SUMPRODUCT(($A3821=merged_names)*(_xlfn.TEXTAFTER(O$2, "At ")=merged_belt_colours)*merged_months_at_rank),"")</f>
        <v/>
      </c>
      <c r="P3821" s="18" t="str" cm="1">
        <f t="array" ref="P3821">IF(LEN($A3821)&gt;0,SUMPRODUCT(($A3821=merged_names)*(_xlfn.TEXTAFTER(P$2, "At ")=merged_belt_colours)*merged_months_at_rank),"")</f>
        <v/>
      </c>
      <c r="Q3821" s="18" t="str" cm="1">
        <f t="array" ref="Q3821">IF(LEN($A3821)&gt;0,SUMPRODUCT(($A3821=merged_names)*(_xlfn.TEXTAFTER(Q$2, "At ")=merged_belt_colours)*merged_months_at_rank),"")</f>
        <v/>
      </c>
      <c r="R3821" s="18" t="str" cm="1">
        <f t="array" ref="R3821">IF(LEN($A3821)&gt;0,SUMPRODUCT(($A3821=merged_names)*(_xlfn.TEXTAFTER(R$2, "At ")=merged_belt_colours)*merged_months_at_rank),"")</f>
        <v/>
      </c>
    </row>
    <row r="3822" spans="1:18" x14ac:dyDescent="0.25">
      <c r="A3822"/>
      <c r="B3822" s="15" t="str" cm="1">
        <f t="array" ref="B3822">IFERROR(IF(LEN(A3822)&gt;0, IF(SUMPRODUCT((Inactives[Key]=J3822)*(Inactives[Currently Inactive]))=1,"Inactive","Active"),""),"Active")</f>
        <v/>
      </c>
      <c r="C3822" s="16" t="str" cm="1">
        <f t="array" aca="1" ref="C3822" ca="1">IFERROR(_xlfn._xlws.FILTER(Inactives[Inactive On],(Inactives[Key]=J3822)*(Inactives[Currently Inactive]),""),"")</f>
        <v/>
      </c>
      <c r="D3822" s="16" t="str" cm="1">
        <f t="array" aca="1" ref="D3822" ca="1">IFERROR(INDEX(_xlfn.TEXTSPLIT(E3822," "),1),"")</f>
        <v/>
      </c>
      <c r="E3822" s="15" t="str" cm="1">
        <f t="array" aca="1" ref="E3822" ca="1">IFERROR(_xlfn._xlws.FILTER(merged_ranks,(merged_end_dates=DATE(9999,12,31))*(merged_names=A3822)),"")</f>
        <v/>
      </c>
      <c r="F3822" s="17" t="str">
        <f ca="1">_xlfn.XLOOKUP(J3822,Promotions[Promo Key],Promotions[Promo Date],"")</f>
        <v/>
      </c>
      <c r="G3822" s="18" t="str">
        <f t="shared" ca="1" si="251"/>
        <v/>
      </c>
      <c r="H3822" s="18" t="str">
        <f t="shared" ca="1" si="250"/>
        <v/>
      </c>
      <c r="I3822" s="17" t="str">
        <f>_xlfn.XLOOKUP(A3822,Students[Full Name],Students[Starting Rank],"")</f>
        <v/>
      </c>
      <c r="J3822" s="15" t="str">
        <f t="shared" ca="1" si="252"/>
        <v xml:space="preserve">: </v>
      </c>
      <c r="K3822" s="16" t="str">
        <f>_xlfn.XLOOKUP(A3822,Students[Full Name],Students[Start Date],"")</f>
        <v/>
      </c>
      <c r="L3822" s="18">
        <f t="shared" ca="1" si="253"/>
        <v>-1</v>
      </c>
      <c r="M3822" s="18" cm="1">
        <f t="array" aca="1" ref="M3822" ca="1">SUMPRODUCT(Inactives[Days Inactive]*(Inactives[Student]=A3822))/365</f>
        <v>0</v>
      </c>
      <c r="N3822" s="18" t="str" cm="1">
        <f t="array" ref="N3822">IF(LEN($A3822)&gt;0,SUMPRODUCT(($A3822=merged_names)*(_xlfn.TEXTAFTER(N$2, "At ")=merged_belt_colours)*merged_months_at_rank),"")</f>
        <v/>
      </c>
      <c r="O3822" s="18" t="str" cm="1">
        <f t="array" ref="O3822">IF(LEN($A3822)&gt;0,SUMPRODUCT(($A3822=merged_names)*(_xlfn.TEXTAFTER(O$2, "At ")=merged_belt_colours)*merged_months_at_rank),"")</f>
        <v/>
      </c>
      <c r="P3822" s="18" t="str" cm="1">
        <f t="array" ref="P3822">IF(LEN($A3822)&gt;0,SUMPRODUCT(($A3822=merged_names)*(_xlfn.TEXTAFTER(P$2, "At ")=merged_belt_colours)*merged_months_at_rank),"")</f>
        <v/>
      </c>
      <c r="Q3822" s="18" t="str" cm="1">
        <f t="array" ref="Q3822">IF(LEN($A3822)&gt;0,SUMPRODUCT(($A3822=merged_names)*(_xlfn.TEXTAFTER(Q$2, "At ")=merged_belt_colours)*merged_months_at_rank),"")</f>
        <v/>
      </c>
      <c r="R3822" s="18" t="str" cm="1">
        <f t="array" ref="R3822">IF(LEN($A3822)&gt;0,SUMPRODUCT(($A3822=merged_names)*(_xlfn.TEXTAFTER(R$2, "At ")=merged_belt_colours)*merged_months_at_rank),"")</f>
        <v/>
      </c>
    </row>
    <row r="3823" spans="1:18" x14ac:dyDescent="0.25">
      <c r="A3823"/>
      <c r="B3823" s="15" t="str" cm="1">
        <f t="array" ref="B3823">IFERROR(IF(LEN(A3823)&gt;0, IF(SUMPRODUCT((Inactives[Key]=J3823)*(Inactives[Currently Inactive]))=1,"Inactive","Active"),""),"Active")</f>
        <v/>
      </c>
      <c r="C3823" s="16" t="str" cm="1">
        <f t="array" aca="1" ref="C3823" ca="1">IFERROR(_xlfn._xlws.FILTER(Inactives[Inactive On],(Inactives[Key]=J3823)*(Inactives[Currently Inactive]),""),"")</f>
        <v/>
      </c>
      <c r="D3823" s="16" t="str" cm="1">
        <f t="array" aca="1" ref="D3823" ca="1">IFERROR(INDEX(_xlfn.TEXTSPLIT(E3823," "),1),"")</f>
        <v/>
      </c>
      <c r="E3823" s="15" t="str" cm="1">
        <f t="array" aca="1" ref="E3823" ca="1">IFERROR(_xlfn._xlws.FILTER(merged_ranks,(merged_end_dates=DATE(9999,12,31))*(merged_names=A3823)),"")</f>
        <v/>
      </c>
      <c r="F3823" s="17" t="str">
        <f ca="1">_xlfn.XLOOKUP(J3823,Promotions[Promo Key],Promotions[Promo Date],"")</f>
        <v/>
      </c>
      <c r="G3823" s="18" t="str">
        <f t="shared" ca="1" si="251"/>
        <v/>
      </c>
      <c r="H3823" s="18" t="str">
        <f t="shared" ca="1" si="250"/>
        <v/>
      </c>
      <c r="I3823" s="17" t="str">
        <f>_xlfn.XLOOKUP(A3823,Students[Full Name],Students[Starting Rank],"")</f>
        <v/>
      </c>
      <c r="J3823" s="15" t="str">
        <f t="shared" ca="1" si="252"/>
        <v xml:space="preserve">: </v>
      </c>
      <c r="K3823" s="16" t="str">
        <f>_xlfn.XLOOKUP(A3823,Students[Full Name],Students[Start Date],"")</f>
        <v/>
      </c>
      <c r="L3823" s="18">
        <f t="shared" ca="1" si="253"/>
        <v>-1</v>
      </c>
      <c r="M3823" s="18" cm="1">
        <f t="array" aca="1" ref="M3823" ca="1">SUMPRODUCT(Inactives[Days Inactive]*(Inactives[Student]=A3823))/365</f>
        <v>0</v>
      </c>
      <c r="N3823" s="18" t="str" cm="1">
        <f t="array" ref="N3823">IF(LEN($A3823)&gt;0,SUMPRODUCT(($A3823=merged_names)*(_xlfn.TEXTAFTER(N$2, "At ")=merged_belt_colours)*merged_months_at_rank),"")</f>
        <v/>
      </c>
      <c r="O3823" s="18" t="str" cm="1">
        <f t="array" ref="O3823">IF(LEN($A3823)&gt;0,SUMPRODUCT(($A3823=merged_names)*(_xlfn.TEXTAFTER(O$2, "At ")=merged_belt_colours)*merged_months_at_rank),"")</f>
        <v/>
      </c>
      <c r="P3823" s="18" t="str" cm="1">
        <f t="array" ref="P3823">IF(LEN($A3823)&gt;0,SUMPRODUCT(($A3823=merged_names)*(_xlfn.TEXTAFTER(P$2, "At ")=merged_belt_colours)*merged_months_at_rank),"")</f>
        <v/>
      </c>
      <c r="Q3823" s="18" t="str" cm="1">
        <f t="array" ref="Q3823">IF(LEN($A3823)&gt;0,SUMPRODUCT(($A3823=merged_names)*(_xlfn.TEXTAFTER(Q$2, "At ")=merged_belt_colours)*merged_months_at_rank),"")</f>
        <v/>
      </c>
      <c r="R3823" s="18" t="str" cm="1">
        <f t="array" ref="R3823">IF(LEN($A3823)&gt;0,SUMPRODUCT(($A3823=merged_names)*(_xlfn.TEXTAFTER(R$2, "At ")=merged_belt_colours)*merged_months_at_rank),"")</f>
        <v/>
      </c>
    </row>
    <row r="3824" spans="1:18" x14ac:dyDescent="0.25">
      <c r="A3824"/>
      <c r="B3824" s="15" t="str" cm="1">
        <f t="array" ref="B3824">IFERROR(IF(LEN(A3824)&gt;0, IF(SUMPRODUCT((Inactives[Key]=J3824)*(Inactives[Currently Inactive]))=1,"Inactive","Active"),""),"Active")</f>
        <v/>
      </c>
      <c r="C3824" s="16" t="str" cm="1">
        <f t="array" aca="1" ref="C3824" ca="1">IFERROR(_xlfn._xlws.FILTER(Inactives[Inactive On],(Inactives[Key]=J3824)*(Inactives[Currently Inactive]),""),"")</f>
        <v/>
      </c>
      <c r="D3824" s="16" t="str" cm="1">
        <f t="array" aca="1" ref="D3824" ca="1">IFERROR(INDEX(_xlfn.TEXTSPLIT(E3824," "),1),"")</f>
        <v/>
      </c>
      <c r="E3824" s="15" t="str" cm="1">
        <f t="array" aca="1" ref="E3824" ca="1">IFERROR(_xlfn._xlws.FILTER(merged_ranks,(merged_end_dates=DATE(9999,12,31))*(merged_names=A3824)),"")</f>
        <v/>
      </c>
      <c r="F3824" s="17" t="str">
        <f ca="1">_xlfn.XLOOKUP(J3824,Promotions[Promo Key],Promotions[Promo Date],"")</f>
        <v/>
      </c>
      <c r="G3824" s="18" t="str">
        <f t="shared" ca="1" si="251"/>
        <v/>
      </c>
      <c r="H3824" s="18" t="str">
        <f t="shared" ca="1" si="250"/>
        <v/>
      </c>
      <c r="I3824" s="17" t="str">
        <f>_xlfn.XLOOKUP(A3824,Students[Full Name],Students[Starting Rank],"")</f>
        <v/>
      </c>
      <c r="J3824" s="15" t="str">
        <f t="shared" ca="1" si="252"/>
        <v xml:space="preserve">: </v>
      </c>
      <c r="K3824" s="16" t="str">
        <f>_xlfn.XLOOKUP(A3824,Students[Full Name],Students[Start Date],"")</f>
        <v/>
      </c>
      <c r="L3824" s="18">
        <f t="shared" ca="1" si="253"/>
        <v>-1</v>
      </c>
      <c r="M3824" s="18" cm="1">
        <f t="array" aca="1" ref="M3824" ca="1">SUMPRODUCT(Inactives[Days Inactive]*(Inactives[Student]=A3824))/365</f>
        <v>0</v>
      </c>
      <c r="N3824" s="18" t="str" cm="1">
        <f t="array" ref="N3824">IF(LEN($A3824)&gt;0,SUMPRODUCT(($A3824=merged_names)*(_xlfn.TEXTAFTER(N$2, "At ")=merged_belt_colours)*merged_months_at_rank),"")</f>
        <v/>
      </c>
      <c r="O3824" s="18" t="str" cm="1">
        <f t="array" ref="O3824">IF(LEN($A3824)&gt;0,SUMPRODUCT(($A3824=merged_names)*(_xlfn.TEXTAFTER(O$2, "At ")=merged_belt_colours)*merged_months_at_rank),"")</f>
        <v/>
      </c>
      <c r="P3824" s="18" t="str" cm="1">
        <f t="array" ref="P3824">IF(LEN($A3824)&gt;0,SUMPRODUCT(($A3824=merged_names)*(_xlfn.TEXTAFTER(P$2, "At ")=merged_belt_colours)*merged_months_at_rank),"")</f>
        <v/>
      </c>
      <c r="Q3824" s="18" t="str" cm="1">
        <f t="array" ref="Q3824">IF(LEN($A3824)&gt;0,SUMPRODUCT(($A3824=merged_names)*(_xlfn.TEXTAFTER(Q$2, "At ")=merged_belt_colours)*merged_months_at_rank),"")</f>
        <v/>
      </c>
      <c r="R3824" s="18" t="str" cm="1">
        <f t="array" ref="R3824">IF(LEN($A3824)&gt;0,SUMPRODUCT(($A3824=merged_names)*(_xlfn.TEXTAFTER(R$2, "At ")=merged_belt_colours)*merged_months_at_rank),"")</f>
        <v/>
      </c>
    </row>
    <row r="3825" spans="1:18" x14ac:dyDescent="0.25">
      <c r="A3825"/>
      <c r="B3825" s="15" t="str" cm="1">
        <f t="array" ref="B3825">IFERROR(IF(LEN(A3825)&gt;0, IF(SUMPRODUCT((Inactives[Key]=J3825)*(Inactives[Currently Inactive]))=1,"Inactive","Active"),""),"Active")</f>
        <v/>
      </c>
      <c r="C3825" s="16" t="str" cm="1">
        <f t="array" aca="1" ref="C3825" ca="1">IFERROR(_xlfn._xlws.FILTER(Inactives[Inactive On],(Inactives[Key]=J3825)*(Inactives[Currently Inactive]),""),"")</f>
        <v/>
      </c>
      <c r="D3825" s="16" t="str" cm="1">
        <f t="array" aca="1" ref="D3825" ca="1">IFERROR(INDEX(_xlfn.TEXTSPLIT(E3825," "),1),"")</f>
        <v/>
      </c>
      <c r="E3825" s="15" t="str" cm="1">
        <f t="array" aca="1" ref="E3825" ca="1">IFERROR(_xlfn._xlws.FILTER(merged_ranks,(merged_end_dates=DATE(9999,12,31))*(merged_names=A3825)),"")</f>
        <v/>
      </c>
      <c r="F3825" s="17" t="str">
        <f ca="1">_xlfn.XLOOKUP(J3825,Promotions[Promo Key],Promotions[Promo Date],"")</f>
        <v/>
      </c>
      <c r="G3825" s="18" t="str">
        <f t="shared" ca="1" si="251"/>
        <v/>
      </c>
      <c r="H3825" s="18" t="str">
        <f t="shared" ca="1" si="250"/>
        <v/>
      </c>
      <c r="I3825" s="17" t="str">
        <f>_xlfn.XLOOKUP(A3825,Students[Full Name],Students[Starting Rank],"")</f>
        <v/>
      </c>
      <c r="J3825" s="15" t="str">
        <f t="shared" ca="1" si="252"/>
        <v xml:space="preserve">: </v>
      </c>
      <c r="K3825" s="16" t="str">
        <f>_xlfn.XLOOKUP(A3825,Students[Full Name],Students[Start Date],"")</f>
        <v/>
      </c>
      <c r="L3825" s="18">
        <f t="shared" ca="1" si="253"/>
        <v>-1</v>
      </c>
      <c r="M3825" s="18" cm="1">
        <f t="array" aca="1" ref="M3825" ca="1">SUMPRODUCT(Inactives[Days Inactive]*(Inactives[Student]=A3825))/365</f>
        <v>0</v>
      </c>
      <c r="N3825" s="18" t="str" cm="1">
        <f t="array" ref="N3825">IF(LEN($A3825)&gt;0,SUMPRODUCT(($A3825=merged_names)*(_xlfn.TEXTAFTER(N$2, "At ")=merged_belt_colours)*merged_months_at_rank),"")</f>
        <v/>
      </c>
      <c r="O3825" s="18" t="str" cm="1">
        <f t="array" ref="O3825">IF(LEN($A3825)&gt;0,SUMPRODUCT(($A3825=merged_names)*(_xlfn.TEXTAFTER(O$2, "At ")=merged_belt_colours)*merged_months_at_rank),"")</f>
        <v/>
      </c>
      <c r="P3825" s="18" t="str" cm="1">
        <f t="array" ref="P3825">IF(LEN($A3825)&gt;0,SUMPRODUCT(($A3825=merged_names)*(_xlfn.TEXTAFTER(P$2, "At ")=merged_belt_colours)*merged_months_at_rank),"")</f>
        <v/>
      </c>
      <c r="Q3825" s="18" t="str" cm="1">
        <f t="array" ref="Q3825">IF(LEN($A3825)&gt;0,SUMPRODUCT(($A3825=merged_names)*(_xlfn.TEXTAFTER(Q$2, "At ")=merged_belt_colours)*merged_months_at_rank),"")</f>
        <v/>
      </c>
      <c r="R3825" s="18" t="str" cm="1">
        <f t="array" ref="R3825">IF(LEN($A3825)&gt;0,SUMPRODUCT(($A3825=merged_names)*(_xlfn.TEXTAFTER(R$2, "At ")=merged_belt_colours)*merged_months_at_rank),"")</f>
        <v/>
      </c>
    </row>
    <row r="3826" spans="1:18" x14ac:dyDescent="0.25">
      <c r="A3826"/>
      <c r="B3826" s="15" t="str" cm="1">
        <f t="array" ref="B3826">IFERROR(IF(LEN(A3826)&gt;0, IF(SUMPRODUCT((Inactives[Key]=J3826)*(Inactives[Currently Inactive]))=1,"Inactive","Active"),""),"Active")</f>
        <v/>
      </c>
      <c r="C3826" s="16" t="str" cm="1">
        <f t="array" aca="1" ref="C3826" ca="1">IFERROR(_xlfn._xlws.FILTER(Inactives[Inactive On],(Inactives[Key]=J3826)*(Inactives[Currently Inactive]),""),"")</f>
        <v/>
      </c>
      <c r="D3826" s="16" t="str" cm="1">
        <f t="array" aca="1" ref="D3826" ca="1">IFERROR(INDEX(_xlfn.TEXTSPLIT(E3826," "),1),"")</f>
        <v/>
      </c>
      <c r="E3826" s="15" t="str" cm="1">
        <f t="array" aca="1" ref="E3826" ca="1">IFERROR(_xlfn._xlws.FILTER(merged_ranks,(merged_end_dates=DATE(9999,12,31))*(merged_names=A3826)),"")</f>
        <v/>
      </c>
      <c r="F3826" s="17" t="str">
        <f ca="1">_xlfn.XLOOKUP(J3826,Promotions[Promo Key],Promotions[Promo Date],"")</f>
        <v/>
      </c>
      <c r="G3826" s="18" t="str">
        <f t="shared" ca="1" si="251"/>
        <v/>
      </c>
      <c r="H3826" s="18" t="str">
        <f t="shared" ca="1" si="250"/>
        <v/>
      </c>
      <c r="I3826" s="17" t="str">
        <f>_xlfn.XLOOKUP(A3826,Students[Full Name],Students[Starting Rank],"")</f>
        <v/>
      </c>
      <c r="J3826" s="15" t="str">
        <f t="shared" ca="1" si="252"/>
        <v xml:space="preserve">: </v>
      </c>
      <c r="K3826" s="16" t="str">
        <f>_xlfn.XLOOKUP(A3826,Students[Full Name],Students[Start Date],"")</f>
        <v/>
      </c>
      <c r="L3826" s="18">
        <f t="shared" ca="1" si="253"/>
        <v>-1</v>
      </c>
      <c r="M3826" s="18" cm="1">
        <f t="array" aca="1" ref="M3826" ca="1">SUMPRODUCT(Inactives[Days Inactive]*(Inactives[Student]=A3826))/365</f>
        <v>0</v>
      </c>
      <c r="N3826" s="18" t="str" cm="1">
        <f t="array" ref="N3826">IF(LEN($A3826)&gt;0,SUMPRODUCT(($A3826=merged_names)*(_xlfn.TEXTAFTER(N$2, "At ")=merged_belt_colours)*merged_months_at_rank),"")</f>
        <v/>
      </c>
      <c r="O3826" s="18" t="str" cm="1">
        <f t="array" ref="O3826">IF(LEN($A3826)&gt;0,SUMPRODUCT(($A3826=merged_names)*(_xlfn.TEXTAFTER(O$2, "At ")=merged_belt_colours)*merged_months_at_rank),"")</f>
        <v/>
      </c>
      <c r="P3826" s="18" t="str" cm="1">
        <f t="array" ref="P3826">IF(LEN($A3826)&gt;0,SUMPRODUCT(($A3826=merged_names)*(_xlfn.TEXTAFTER(P$2, "At ")=merged_belt_colours)*merged_months_at_rank),"")</f>
        <v/>
      </c>
      <c r="Q3826" s="18" t="str" cm="1">
        <f t="array" ref="Q3826">IF(LEN($A3826)&gt;0,SUMPRODUCT(($A3826=merged_names)*(_xlfn.TEXTAFTER(Q$2, "At ")=merged_belt_colours)*merged_months_at_rank),"")</f>
        <v/>
      </c>
      <c r="R3826" s="18" t="str" cm="1">
        <f t="array" ref="R3826">IF(LEN($A3826)&gt;0,SUMPRODUCT(($A3826=merged_names)*(_xlfn.TEXTAFTER(R$2, "At ")=merged_belt_colours)*merged_months_at_rank),"")</f>
        <v/>
      </c>
    </row>
    <row r="3827" spans="1:18" x14ac:dyDescent="0.25">
      <c r="A3827"/>
      <c r="B3827" s="15" t="str" cm="1">
        <f t="array" ref="B3827">IFERROR(IF(LEN(A3827)&gt;0, IF(SUMPRODUCT((Inactives[Key]=J3827)*(Inactives[Currently Inactive]))=1,"Inactive","Active"),""),"Active")</f>
        <v/>
      </c>
      <c r="C3827" s="16" t="str" cm="1">
        <f t="array" aca="1" ref="C3827" ca="1">IFERROR(_xlfn._xlws.FILTER(Inactives[Inactive On],(Inactives[Key]=J3827)*(Inactives[Currently Inactive]),""),"")</f>
        <v/>
      </c>
      <c r="D3827" s="16" t="str" cm="1">
        <f t="array" aca="1" ref="D3827" ca="1">IFERROR(INDEX(_xlfn.TEXTSPLIT(E3827," "),1),"")</f>
        <v/>
      </c>
      <c r="E3827" s="15" t="str" cm="1">
        <f t="array" aca="1" ref="E3827" ca="1">IFERROR(_xlfn._xlws.FILTER(merged_ranks,(merged_end_dates=DATE(9999,12,31))*(merged_names=A3827)),"")</f>
        <v/>
      </c>
      <c r="F3827" s="17" t="str">
        <f ca="1">_xlfn.XLOOKUP(J3827,Promotions[Promo Key],Promotions[Promo Date],"")</f>
        <v/>
      </c>
      <c r="G3827" s="18" t="str">
        <f t="shared" ca="1" si="251"/>
        <v/>
      </c>
      <c r="H3827" s="18" t="str">
        <f t="shared" ca="1" si="250"/>
        <v/>
      </c>
      <c r="I3827" s="17" t="str">
        <f>_xlfn.XLOOKUP(A3827,Students[Full Name],Students[Starting Rank],"")</f>
        <v/>
      </c>
      <c r="J3827" s="15" t="str">
        <f t="shared" ca="1" si="252"/>
        <v xml:space="preserve">: </v>
      </c>
      <c r="K3827" s="16" t="str">
        <f>_xlfn.XLOOKUP(A3827,Students[Full Name],Students[Start Date],"")</f>
        <v/>
      </c>
      <c r="L3827" s="18">
        <f t="shared" ca="1" si="253"/>
        <v>-1</v>
      </c>
      <c r="M3827" s="18" cm="1">
        <f t="array" aca="1" ref="M3827" ca="1">SUMPRODUCT(Inactives[Days Inactive]*(Inactives[Student]=A3827))/365</f>
        <v>0</v>
      </c>
      <c r="N3827" s="18" t="str" cm="1">
        <f t="array" ref="N3827">IF(LEN($A3827)&gt;0,SUMPRODUCT(($A3827=merged_names)*(_xlfn.TEXTAFTER(N$2, "At ")=merged_belt_colours)*merged_months_at_rank),"")</f>
        <v/>
      </c>
      <c r="O3827" s="18" t="str" cm="1">
        <f t="array" ref="O3827">IF(LEN($A3827)&gt;0,SUMPRODUCT(($A3827=merged_names)*(_xlfn.TEXTAFTER(O$2, "At ")=merged_belt_colours)*merged_months_at_rank),"")</f>
        <v/>
      </c>
      <c r="P3827" s="18" t="str" cm="1">
        <f t="array" ref="P3827">IF(LEN($A3827)&gt;0,SUMPRODUCT(($A3827=merged_names)*(_xlfn.TEXTAFTER(P$2, "At ")=merged_belt_colours)*merged_months_at_rank),"")</f>
        <v/>
      </c>
      <c r="Q3827" s="18" t="str" cm="1">
        <f t="array" ref="Q3827">IF(LEN($A3827)&gt;0,SUMPRODUCT(($A3827=merged_names)*(_xlfn.TEXTAFTER(Q$2, "At ")=merged_belt_colours)*merged_months_at_rank),"")</f>
        <v/>
      </c>
      <c r="R3827" s="18" t="str" cm="1">
        <f t="array" ref="R3827">IF(LEN($A3827)&gt;0,SUMPRODUCT(($A3827=merged_names)*(_xlfn.TEXTAFTER(R$2, "At ")=merged_belt_colours)*merged_months_at_rank),"")</f>
        <v/>
      </c>
    </row>
    <row r="3828" spans="1:18" x14ac:dyDescent="0.25">
      <c r="A3828"/>
      <c r="B3828" s="15" t="str" cm="1">
        <f t="array" ref="B3828">IFERROR(IF(LEN(A3828)&gt;0, IF(SUMPRODUCT((Inactives[Key]=J3828)*(Inactives[Currently Inactive]))=1,"Inactive","Active"),""),"Active")</f>
        <v/>
      </c>
      <c r="C3828" s="16" t="str" cm="1">
        <f t="array" aca="1" ref="C3828" ca="1">IFERROR(_xlfn._xlws.FILTER(Inactives[Inactive On],(Inactives[Key]=J3828)*(Inactives[Currently Inactive]),""),"")</f>
        <v/>
      </c>
      <c r="D3828" s="16" t="str" cm="1">
        <f t="array" aca="1" ref="D3828" ca="1">IFERROR(INDEX(_xlfn.TEXTSPLIT(E3828," "),1),"")</f>
        <v/>
      </c>
      <c r="E3828" s="15" t="str" cm="1">
        <f t="array" aca="1" ref="E3828" ca="1">IFERROR(_xlfn._xlws.FILTER(merged_ranks,(merged_end_dates=DATE(9999,12,31))*(merged_names=A3828)),"")</f>
        <v/>
      </c>
      <c r="F3828" s="17" t="str">
        <f ca="1">_xlfn.XLOOKUP(J3828,Promotions[Promo Key],Promotions[Promo Date],"")</f>
        <v/>
      </c>
      <c r="G3828" s="18" t="str">
        <f t="shared" ca="1" si="251"/>
        <v/>
      </c>
      <c r="H3828" s="18" t="str">
        <f t="shared" ca="1" si="250"/>
        <v/>
      </c>
      <c r="I3828" s="17" t="str">
        <f>_xlfn.XLOOKUP(A3828,Students[Full Name],Students[Starting Rank],"")</f>
        <v/>
      </c>
      <c r="J3828" s="15" t="str">
        <f t="shared" ca="1" si="252"/>
        <v xml:space="preserve">: </v>
      </c>
      <c r="K3828" s="16" t="str">
        <f>_xlfn.XLOOKUP(A3828,Students[Full Name],Students[Start Date],"")</f>
        <v/>
      </c>
      <c r="L3828" s="18">
        <f t="shared" ca="1" si="253"/>
        <v>-1</v>
      </c>
      <c r="M3828" s="18" cm="1">
        <f t="array" aca="1" ref="M3828" ca="1">SUMPRODUCT(Inactives[Days Inactive]*(Inactives[Student]=A3828))/365</f>
        <v>0</v>
      </c>
      <c r="N3828" s="18" t="str" cm="1">
        <f t="array" ref="N3828">IF(LEN($A3828)&gt;0,SUMPRODUCT(($A3828=merged_names)*(_xlfn.TEXTAFTER(N$2, "At ")=merged_belt_colours)*merged_months_at_rank),"")</f>
        <v/>
      </c>
      <c r="O3828" s="18" t="str" cm="1">
        <f t="array" ref="O3828">IF(LEN($A3828)&gt;0,SUMPRODUCT(($A3828=merged_names)*(_xlfn.TEXTAFTER(O$2, "At ")=merged_belt_colours)*merged_months_at_rank),"")</f>
        <v/>
      </c>
      <c r="P3828" s="18" t="str" cm="1">
        <f t="array" ref="P3828">IF(LEN($A3828)&gt;0,SUMPRODUCT(($A3828=merged_names)*(_xlfn.TEXTAFTER(P$2, "At ")=merged_belt_colours)*merged_months_at_rank),"")</f>
        <v/>
      </c>
      <c r="Q3828" s="18" t="str" cm="1">
        <f t="array" ref="Q3828">IF(LEN($A3828)&gt;0,SUMPRODUCT(($A3828=merged_names)*(_xlfn.TEXTAFTER(Q$2, "At ")=merged_belt_colours)*merged_months_at_rank),"")</f>
        <v/>
      </c>
      <c r="R3828" s="18" t="str" cm="1">
        <f t="array" ref="R3828">IF(LEN($A3828)&gt;0,SUMPRODUCT(($A3828=merged_names)*(_xlfn.TEXTAFTER(R$2, "At ")=merged_belt_colours)*merged_months_at_rank),"")</f>
        <v/>
      </c>
    </row>
    <row r="3829" spans="1:18" x14ac:dyDescent="0.25">
      <c r="A3829"/>
      <c r="B3829" s="15" t="str" cm="1">
        <f t="array" ref="B3829">IFERROR(IF(LEN(A3829)&gt;0, IF(SUMPRODUCT((Inactives[Key]=J3829)*(Inactives[Currently Inactive]))=1,"Inactive","Active"),""),"Active")</f>
        <v/>
      </c>
      <c r="C3829" s="16" t="str" cm="1">
        <f t="array" aca="1" ref="C3829" ca="1">IFERROR(_xlfn._xlws.FILTER(Inactives[Inactive On],(Inactives[Key]=J3829)*(Inactives[Currently Inactive]),""),"")</f>
        <v/>
      </c>
      <c r="D3829" s="16" t="str" cm="1">
        <f t="array" aca="1" ref="D3829" ca="1">IFERROR(INDEX(_xlfn.TEXTSPLIT(E3829," "),1),"")</f>
        <v/>
      </c>
      <c r="E3829" s="15" t="str" cm="1">
        <f t="array" aca="1" ref="E3829" ca="1">IFERROR(_xlfn._xlws.FILTER(merged_ranks,(merged_end_dates=DATE(9999,12,31))*(merged_names=A3829)),"")</f>
        <v/>
      </c>
      <c r="F3829" s="17" t="str">
        <f ca="1">_xlfn.XLOOKUP(J3829,Promotions[Promo Key],Promotions[Promo Date],"")</f>
        <v/>
      </c>
      <c r="G3829" s="18" t="str">
        <f t="shared" ca="1" si="251"/>
        <v/>
      </c>
      <c r="H3829" s="18" t="str">
        <f t="shared" ca="1" si="250"/>
        <v/>
      </c>
      <c r="I3829" s="17" t="str">
        <f>_xlfn.XLOOKUP(A3829,Students[Full Name],Students[Starting Rank],"")</f>
        <v/>
      </c>
      <c r="J3829" s="15" t="str">
        <f t="shared" ca="1" si="252"/>
        <v xml:space="preserve">: </v>
      </c>
      <c r="K3829" s="16" t="str">
        <f>_xlfn.XLOOKUP(A3829,Students[Full Name],Students[Start Date],"")</f>
        <v/>
      </c>
      <c r="L3829" s="18">
        <f t="shared" ca="1" si="253"/>
        <v>-1</v>
      </c>
      <c r="M3829" s="18" cm="1">
        <f t="array" aca="1" ref="M3829" ca="1">SUMPRODUCT(Inactives[Days Inactive]*(Inactives[Student]=A3829))/365</f>
        <v>0</v>
      </c>
      <c r="N3829" s="18" t="str" cm="1">
        <f t="array" ref="N3829">IF(LEN($A3829)&gt;0,SUMPRODUCT(($A3829=merged_names)*(_xlfn.TEXTAFTER(N$2, "At ")=merged_belt_colours)*merged_months_at_rank),"")</f>
        <v/>
      </c>
      <c r="O3829" s="18" t="str" cm="1">
        <f t="array" ref="O3829">IF(LEN($A3829)&gt;0,SUMPRODUCT(($A3829=merged_names)*(_xlfn.TEXTAFTER(O$2, "At ")=merged_belt_colours)*merged_months_at_rank),"")</f>
        <v/>
      </c>
      <c r="P3829" s="18" t="str" cm="1">
        <f t="array" ref="P3829">IF(LEN($A3829)&gt;0,SUMPRODUCT(($A3829=merged_names)*(_xlfn.TEXTAFTER(P$2, "At ")=merged_belt_colours)*merged_months_at_rank),"")</f>
        <v/>
      </c>
      <c r="Q3829" s="18" t="str" cm="1">
        <f t="array" ref="Q3829">IF(LEN($A3829)&gt;0,SUMPRODUCT(($A3829=merged_names)*(_xlfn.TEXTAFTER(Q$2, "At ")=merged_belt_colours)*merged_months_at_rank),"")</f>
        <v/>
      </c>
      <c r="R3829" s="18" t="str" cm="1">
        <f t="array" ref="R3829">IF(LEN($A3829)&gt;0,SUMPRODUCT(($A3829=merged_names)*(_xlfn.TEXTAFTER(R$2, "At ")=merged_belt_colours)*merged_months_at_rank),"")</f>
        <v/>
      </c>
    </row>
    <row r="3830" spans="1:18" x14ac:dyDescent="0.25">
      <c r="A3830"/>
      <c r="B3830" s="15" t="str" cm="1">
        <f t="array" ref="B3830">IFERROR(IF(LEN(A3830)&gt;0, IF(SUMPRODUCT((Inactives[Key]=J3830)*(Inactives[Currently Inactive]))=1,"Inactive","Active"),""),"Active")</f>
        <v/>
      </c>
      <c r="C3830" s="16" t="str" cm="1">
        <f t="array" aca="1" ref="C3830" ca="1">IFERROR(_xlfn._xlws.FILTER(Inactives[Inactive On],(Inactives[Key]=J3830)*(Inactives[Currently Inactive]),""),"")</f>
        <v/>
      </c>
      <c r="D3830" s="16" t="str" cm="1">
        <f t="array" aca="1" ref="D3830" ca="1">IFERROR(INDEX(_xlfn.TEXTSPLIT(E3830," "),1),"")</f>
        <v/>
      </c>
      <c r="E3830" s="15" t="str" cm="1">
        <f t="array" aca="1" ref="E3830" ca="1">IFERROR(_xlfn._xlws.FILTER(merged_ranks,(merged_end_dates=DATE(9999,12,31))*(merged_names=A3830)),"")</f>
        <v/>
      </c>
      <c r="F3830" s="17" t="str">
        <f ca="1">_xlfn.XLOOKUP(J3830,Promotions[Promo Key],Promotions[Promo Date],"")</f>
        <v/>
      </c>
      <c r="G3830" s="18" t="str">
        <f t="shared" ca="1" si="251"/>
        <v/>
      </c>
      <c r="H3830" s="18" t="str">
        <f t="shared" ca="1" si="250"/>
        <v/>
      </c>
      <c r="I3830" s="17" t="str">
        <f>_xlfn.XLOOKUP(A3830,Students[Full Name],Students[Starting Rank],"")</f>
        <v/>
      </c>
      <c r="J3830" s="15" t="str">
        <f t="shared" ca="1" si="252"/>
        <v xml:space="preserve">: </v>
      </c>
      <c r="K3830" s="16" t="str">
        <f>_xlfn.XLOOKUP(A3830,Students[Full Name],Students[Start Date],"")</f>
        <v/>
      </c>
      <c r="L3830" s="18">
        <f t="shared" ca="1" si="253"/>
        <v>-1</v>
      </c>
      <c r="M3830" s="18" cm="1">
        <f t="array" aca="1" ref="M3830" ca="1">SUMPRODUCT(Inactives[Days Inactive]*(Inactives[Student]=A3830))/365</f>
        <v>0</v>
      </c>
      <c r="N3830" s="18" t="str" cm="1">
        <f t="array" ref="N3830">IF(LEN($A3830)&gt;0,SUMPRODUCT(($A3830=merged_names)*(_xlfn.TEXTAFTER(N$2, "At ")=merged_belt_colours)*merged_months_at_rank),"")</f>
        <v/>
      </c>
      <c r="O3830" s="18" t="str" cm="1">
        <f t="array" ref="O3830">IF(LEN($A3830)&gt;0,SUMPRODUCT(($A3830=merged_names)*(_xlfn.TEXTAFTER(O$2, "At ")=merged_belt_colours)*merged_months_at_rank),"")</f>
        <v/>
      </c>
      <c r="P3830" s="18" t="str" cm="1">
        <f t="array" ref="P3830">IF(LEN($A3830)&gt;0,SUMPRODUCT(($A3830=merged_names)*(_xlfn.TEXTAFTER(P$2, "At ")=merged_belt_colours)*merged_months_at_rank),"")</f>
        <v/>
      </c>
      <c r="Q3830" s="18" t="str" cm="1">
        <f t="array" ref="Q3830">IF(LEN($A3830)&gt;0,SUMPRODUCT(($A3830=merged_names)*(_xlfn.TEXTAFTER(Q$2, "At ")=merged_belt_colours)*merged_months_at_rank),"")</f>
        <v/>
      </c>
      <c r="R3830" s="18" t="str" cm="1">
        <f t="array" ref="R3830">IF(LEN($A3830)&gt;0,SUMPRODUCT(($A3830=merged_names)*(_xlfn.TEXTAFTER(R$2, "At ")=merged_belt_colours)*merged_months_at_rank),"")</f>
        <v/>
      </c>
    </row>
    <row r="3831" spans="1:18" x14ac:dyDescent="0.25">
      <c r="A3831"/>
      <c r="B3831" s="15" t="str" cm="1">
        <f t="array" ref="B3831">IFERROR(IF(LEN(A3831)&gt;0, IF(SUMPRODUCT((Inactives[Key]=J3831)*(Inactives[Currently Inactive]))=1,"Inactive","Active"),""),"Active")</f>
        <v/>
      </c>
      <c r="C3831" s="16" t="str" cm="1">
        <f t="array" aca="1" ref="C3831" ca="1">IFERROR(_xlfn._xlws.FILTER(Inactives[Inactive On],(Inactives[Key]=J3831)*(Inactives[Currently Inactive]),""),"")</f>
        <v/>
      </c>
      <c r="D3831" s="16" t="str" cm="1">
        <f t="array" aca="1" ref="D3831" ca="1">IFERROR(INDEX(_xlfn.TEXTSPLIT(E3831," "),1),"")</f>
        <v/>
      </c>
      <c r="E3831" s="15" t="str" cm="1">
        <f t="array" aca="1" ref="E3831" ca="1">IFERROR(_xlfn._xlws.FILTER(merged_ranks,(merged_end_dates=DATE(9999,12,31))*(merged_names=A3831)),"")</f>
        <v/>
      </c>
      <c r="F3831" s="17" t="str">
        <f ca="1">_xlfn.XLOOKUP(J3831,Promotions[Promo Key],Promotions[Promo Date],"")</f>
        <v/>
      </c>
      <c r="G3831" s="18" t="str">
        <f t="shared" ca="1" si="251"/>
        <v/>
      </c>
      <c r="H3831" s="18" t="str">
        <f t="shared" ca="1" si="250"/>
        <v/>
      </c>
      <c r="I3831" s="17" t="str">
        <f>_xlfn.XLOOKUP(A3831,Students[Full Name],Students[Starting Rank],"")</f>
        <v/>
      </c>
      <c r="J3831" s="15" t="str">
        <f t="shared" ca="1" si="252"/>
        <v xml:space="preserve">: </v>
      </c>
      <c r="K3831" s="16" t="str">
        <f>_xlfn.XLOOKUP(A3831,Students[Full Name],Students[Start Date],"")</f>
        <v/>
      </c>
      <c r="L3831" s="18">
        <f t="shared" ca="1" si="253"/>
        <v>-1</v>
      </c>
      <c r="M3831" s="18" cm="1">
        <f t="array" aca="1" ref="M3831" ca="1">SUMPRODUCT(Inactives[Days Inactive]*(Inactives[Student]=A3831))/365</f>
        <v>0</v>
      </c>
      <c r="N3831" s="18" t="str" cm="1">
        <f t="array" ref="N3831">IF(LEN($A3831)&gt;0,SUMPRODUCT(($A3831=merged_names)*(_xlfn.TEXTAFTER(N$2, "At ")=merged_belt_colours)*merged_months_at_rank),"")</f>
        <v/>
      </c>
      <c r="O3831" s="18" t="str" cm="1">
        <f t="array" ref="O3831">IF(LEN($A3831)&gt;0,SUMPRODUCT(($A3831=merged_names)*(_xlfn.TEXTAFTER(O$2, "At ")=merged_belt_colours)*merged_months_at_rank),"")</f>
        <v/>
      </c>
      <c r="P3831" s="18" t="str" cm="1">
        <f t="array" ref="P3831">IF(LEN($A3831)&gt;0,SUMPRODUCT(($A3831=merged_names)*(_xlfn.TEXTAFTER(P$2, "At ")=merged_belt_colours)*merged_months_at_rank),"")</f>
        <v/>
      </c>
      <c r="Q3831" s="18" t="str" cm="1">
        <f t="array" ref="Q3831">IF(LEN($A3831)&gt;0,SUMPRODUCT(($A3831=merged_names)*(_xlfn.TEXTAFTER(Q$2, "At ")=merged_belt_colours)*merged_months_at_rank),"")</f>
        <v/>
      </c>
      <c r="R3831" s="18" t="str" cm="1">
        <f t="array" ref="R3831">IF(LEN($A3831)&gt;0,SUMPRODUCT(($A3831=merged_names)*(_xlfn.TEXTAFTER(R$2, "At ")=merged_belt_colours)*merged_months_at_rank),"")</f>
        <v/>
      </c>
    </row>
    <row r="3832" spans="1:18" x14ac:dyDescent="0.25">
      <c r="A3832"/>
      <c r="B3832" s="15" t="str" cm="1">
        <f t="array" ref="B3832">IFERROR(IF(LEN(A3832)&gt;0, IF(SUMPRODUCT((Inactives[Key]=J3832)*(Inactives[Currently Inactive]))=1,"Inactive","Active"),""),"Active")</f>
        <v/>
      </c>
      <c r="C3832" s="16" t="str" cm="1">
        <f t="array" aca="1" ref="C3832" ca="1">IFERROR(_xlfn._xlws.FILTER(Inactives[Inactive On],(Inactives[Key]=J3832)*(Inactives[Currently Inactive]),""),"")</f>
        <v/>
      </c>
      <c r="D3832" s="16" t="str" cm="1">
        <f t="array" aca="1" ref="D3832" ca="1">IFERROR(INDEX(_xlfn.TEXTSPLIT(E3832," "),1),"")</f>
        <v/>
      </c>
      <c r="E3832" s="15" t="str" cm="1">
        <f t="array" aca="1" ref="E3832" ca="1">IFERROR(_xlfn._xlws.FILTER(merged_ranks,(merged_end_dates=DATE(9999,12,31))*(merged_names=A3832)),"")</f>
        <v/>
      </c>
      <c r="F3832" s="17" t="str">
        <f ca="1">_xlfn.XLOOKUP(J3832,Promotions[Promo Key],Promotions[Promo Date],"")</f>
        <v/>
      </c>
      <c r="G3832" s="18" t="str">
        <f t="shared" ca="1" si="251"/>
        <v/>
      </c>
      <c r="H3832" s="18" t="str">
        <f t="shared" ca="1" si="250"/>
        <v/>
      </c>
      <c r="I3832" s="17" t="str">
        <f>_xlfn.XLOOKUP(A3832,Students[Full Name],Students[Starting Rank],"")</f>
        <v/>
      </c>
      <c r="J3832" s="15" t="str">
        <f t="shared" ca="1" si="252"/>
        <v xml:space="preserve">: </v>
      </c>
      <c r="K3832" s="16" t="str">
        <f>_xlfn.XLOOKUP(A3832,Students[Full Name],Students[Start Date],"")</f>
        <v/>
      </c>
      <c r="L3832" s="18">
        <f t="shared" ca="1" si="253"/>
        <v>-1</v>
      </c>
      <c r="M3832" s="18" cm="1">
        <f t="array" aca="1" ref="M3832" ca="1">SUMPRODUCT(Inactives[Days Inactive]*(Inactives[Student]=A3832))/365</f>
        <v>0</v>
      </c>
      <c r="N3832" s="18" t="str" cm="1">
        <f t="array" ref="N3832">IF(LEN($A3832)&gt;0,SUMPRODUCT(($A3832=merged_names)*(_xlfn.TEXTAFTER(N$2, "At ")=merged_belt_colours)*merged_months_at_rank),"")</f>
        <v/>
      </c>
      <c r="O3832" s="18" t="str" cm="1">
        <f t="array" ref="O3832">IF(LEN($A3832)&gt;0,SUMPRODUCT(($A3832=merged_names)*(_xlfn.TEXTAFTER(O$2, "At ")=merged_belt_colours)*merged_months_at_rank),"")</f>
        <v/>
      </c>
      <c r="P3832" s="18" t="str" cm="1">
        <f t="array" ref="P3832">IF(LEN($A3832)&gt;0,SUMPRODUCT(($A3832=merged_names)*(_xlfn.TEXTAFTER(P$2, "At ")=merged_belt_colours)*merged_months_at_rank),"")</f>
        <v/>
      </c>
      <c r="Q3832" s="18" t="str" cm="1">
        <f t="array" ref="Q3832">IF(LEN($A3832)&gt;0,SUMPRODUCT(($A3832=merged_names)*(_xlfn.TEXTAFTER(Q$2, "At ")=merged_belt_colours)*merged_months_at_rank),"")</f>
        <v/>
      </c>
      <c r="R3832" s="18" t="str" cm="1">
        <f t="array" ref="R3832">IF(LEN($A3832)&gt;0,SUMPRODUCT(($A3832=merged_names)*(_xlfn.TEXTAFTER(R$2, "At ")=merged_belt_colours)*merged_months_at_rank),"")</f>
        <v/>
      </c>
    </row>
    <row r="3833" spans="1:18" x14ac:dyDescent="0.25">
      <c r="A3833"/>
      <c r="B3833" s="15" t="str" cm="1">
        <f t="array" ref="B3833">IFERROR(IF(LEN(A3833)&gt;0, IF(SUMPRODUCT((Inactives[Key]=J3833)*(Inactives[Currently Inactive]))=1,"Inactive","Active"),""),"Active")</f>
        <v/>
      </c>
      <c r="C3833" s="16" t="str" cm="1">
        <f t="array" aca="1" ref="C3833" ca="1">IFERROR(_xlfn._xlws.FILTER(Inactives[Inactive On],(Inactives[Key]=J3833)*(Inactives[Currently Inactive]),""),"")</f>
        <v/>
      </c>
      <c r="D3833" s="16" t="str" cm="1">
        <f t="array" aca="1" ref="D3833" ca="1">IFERROR(INDEX(_xlfn.TEXTSPLIT(E3833," "),1),"")</f>
        <v/>
      </c>
      <c r="E3833" s="15" t="str" cm="1">
        <f t="array" aca="1" ref="E3833" ca="1">IFERROR(_xlfn._xlws.FILTER(merged_ranks,(merged_end_dates=DATE(9999,12,31))*(merged_names=A3833)),"")</f>
        <v/>
      </c>
      <c r="F3833" s="17" t="str">
        <f ca="1">_xlfn.XLOOKUP(J3833,Promotions[Promo Key],Promotions[Promo Date],"")</f>
        <v/>
      </c>
      <c r="G3833" s="18" t="str">
        <f t="shared" ca="1" si="251"/>
        <v/>
      </c>
      <c r="H3833" s="18" t="str">
        <f t="shared" ca="1" si="250"/>
        <v/>
      </c>
      <c r="I3833" s="17" t="str">
        <f>_xlfn.XLOOKUP(A3833,Students[Full Name],Students[Starting Rank],"")</f>
        <v/>
      </c>
      <c r="J3833" s="15" t="str">
        <f t="shared" ca="1" si="252"/>
        <v xml:space="preserve">: </v>
      </c>
      <c r="K3833" s="16" t="str">
        <f>_xlfn.XLOOKUP(A3833,Students[Full Name],Students[Start Date],"")</f>
        <v/>
      </c>
      <c r="L3833" s="18">
        <f t="shared" ca="1" si="253"/>
        <v>-1</v>
      </c>
      <c r="M3833" s="18" cm="1">
        <f t="array" aca="1" ref="M3833" ca="1">SUMPRODUCT(Inactives[Days Inactive]*(Inactives[Student]=A3833))/365</f>
        <v>0</v>
      </c>
      <c r="N3833" s="18" t="str" cm="1">
        <f t="array" ref="N3833">IF(LEN($A3833)&gt;0,SUMPRODUCT(($A3833=merged_names)*(_xlfn.TEXTAFTER(N$2, "At ")=merged_belt_colours)*merged_months_at_rank),"")</f>
        <v/>
      </c>
      <c r="O3833" s="18" t="str" cm="1">
        <f t="array" ref="O3833">IF(LEN($A3833)&gt;0,SUMPRODUCT(($A3833=merged_names)*(_xlfn.TEXTAFTER(O$2, "At ")=merged_belt_colours)*merged_months_at_rank),"")</f>
        <v/>
      </c>
      <c r="P3833" s="18" t="str" cm="1">
        <f t="array" ref="P3833">IF(LEN($A3833)&gt;0,SUMPRODUCT(($A3833=merged_names)*(_xlfn.TEXTAFTER(P$2, "At ")=merged_belt_colours)*merged_months_at_rank),"")</f>
        <v/>
      </c>
      <c r="Q3833" s="18" t="str" cm="1">
        <f t="array" ref="Q3833">IF(LEN($A3833)&gt;0,SUMPRODUCT(($A3833=merged_names)*(_xlfn.TEXTAFTER(Q$2, "At ")=merged_belt_colours)*merged_months_at_rank),"")</f>
        <v/>
      </c>
      <c r="R3833" s="18" t="str" cm="1">
        <f t="array" ref="R3833">IF(LEN($A3833)&gt;0,SUMPRODUCT(($A3833=merged_names)*(_xlfn.TEXTAFTER(R$2, "At ")=merged_belt_colours)*merged_months_at_rank),"")</f>
        <v/>
      </c>
    </row>
    <row r="3834" spans="1:18" x14ac:dyDescent="0.25">
      <c r="A3834"/>
      <c r="B3834" s="15" t="str" cm="1">
        <f t="array" ref="B3834">IFERROR(IF(LEN(A3834)&gt;0, IF(SUMPRODUCT((Inactives[Key]=J3834)*(Inactives[Currently Inactive]))=1,"Inactive","Active"),""),"Active")</f>
        <v/>
      </c>
      <c r="C3834" s="16" t="str" cm="1">
        <f t="array" aca="1" ref="C3834" ca="1">IFERROR(_xlfn._xlws.FILTER(Inactives[Inactive On],(Inactives[Key]=J3834)*(Inactives[Currently Inactive]),""),"")</f>
        <v/>
      </c>
      <c r="D3834" s="16" t="str" cm="1">
        <f t="array" aca="1" ref="D3834" ca="1">IFERROR(INDEX(_xlfn.TEXTSPLIT(E3834," "),1),"")</f>
        <v/>
      </c>
      <c r="E3834" s="15" t="str" cm="1">
        <f t="array" aca="1" ref="E3834" ca="1">IFERROR(_xlfn._xlws.FILTER(merged_ranks,(merged_end_dates=DATE(9999,12,31))*(merged_names=A3834)),"")</f>
        <v/>
      </c>
      <c r="F3834" s="17" t="str">
        <f ca="1">_xlfn.XLOOKUP(J3834,Promotions[Promo Key],Promotions[Promo Date],"")</f>
        <v/>
      </c>
      <c r="G3834" s="18" t="str">
        <f t="shared" ca="1" si="251"/>
        <v/>
      </c>
      <c r="H3834" s="18" t="str">
        <f t="shared" ca="1" si="250"/>
        <v/>
      </c>
      <c r="I3834" s="17" t="str">
        <f>_xlfn.XLOOKUP(A3834,Students[Full Name],Students[Starting Rank],"")</f>
        <v/>
      </c>
      <c r="J3834" s="15" t="str">
        <f t="shared" ca="1" si="252"/>
        <v xml:space="preserve">: </v>
      </c>
      <c r="K3834" s="16" t="str">
        <f>_xlfn.XLOOKUP(A3834,Students[Full Name],Students[Start Date],"")</f>
        <v/>
      </c>
      <c r="L3834" s="18">
        <f t="shared" ca="1" si="253"/>
        <v>-1</v>
      </c>
      <c r="M3834" s="18" cm="1">
        <f t="array" aca="1" ref="M3834" ca="1">SUMPRODUCT(Inactives[Days Inactive]*(Inactives[Student]=A3834))/365</f>
        <v>0</v>
      </c>
      <c r="N3834" s="18" t="str" cm="1">
        <f t="array" ref="N3834">IF(LEN($A3834)&gt;0,SUMPRODUCT(($A3834=merged_names)*(_xlfn.TEXTAFTER(N$2, "At ")=merged_belt_colours)*merged_months_at_rank),"")</f>
        <v/>
      </c>
      <c r="O3834" s="18" t="str" cm="1">
        <f t="array" ref="O3834">IF(LEN($A3834)&gt;0,SUMPRODUCT(($A3834=merged_names)*(_xlfn.TEXTAFTER(O$2, "At ")=merged_belt_colours)*merged_months_at_rank),"")</f>
        <v/>
      </c>
      <c r="P3834" s="18" t="str" cm="1">
        <f t="array" ref="P3834">IF(LEN($A3834)&gt;0,SUMPRODUCT(($A3834=merged_names)*(_xlfn.TEXTAFTER(P$2, "At ")=merged_belt_colours)*merged_months_at_rank),"")</f>
        <v/>
      </c>
      <c r="Q3834" s="18" t="str" cm="1">
        <f t="array" ref="Q3834">IF(LEN($A3834)&gt;0,SUMPRODUCT(($A3834=merged_names)*(_xlfn.TEXTAFTER(Q$2, "At ")=merged_belt_colours)*merged_months_at_rank),"")</f>
        <v/>
      </c>
      <c r="R3834" s="18" t="str" cm="1">
        <f t="array" ref="R3834">IF(LEN($A3834)&gt;0,SUMPRODUCT(($A3834=merged_names)*(_xlfn.TEXTAFTER(R$2, "At ")=merged_belt_colours)*merged_months_at_rank),"")</f>
        <v/>
      </c>
    </row>
    <row r="3835" spans="1:18" x14ac:dyDescent="0.25">
      <c r="A3835"/>
      <c r="B3835" s="15" t="str" cm="1">
        <f t="array" ref="B3835">IFERROR(IF(LEN(A3835)&gt;0, IF(SUMPRODUCT((Inactives[Key]=J3835)*(Inactives[Currently Inactive]))=1,"Inactive","Active"),""),"Active")</f>
        <v/>
      </c>
      <c r="C3835" s="16" t="str" cm="1">
        <f t="array" aca="1" ref="C3835" ca="1">IFERROR(_xlfn._xlws.FILTER(Inactives[Inactive On],(Inactives[Key]=J3835)*(Inactives[Currently Inactive]),""),"")</f>
        <v/>
      </c>
      <c r="D3835" s="16" t="str" cm="1">
        <f t="array" aca="1" ref="D3835" ca="1">IFERROR(INDEX(_xlfn.TEXTSPLIT(E3835," "),1),"")</f>
        <v/>
      </c>
      <c r="E3835" s="15" t="str" cm="1">
        <f t="array" aca="1" ref="E3835" ca="1">IFERROR(_xlfn._xlws.FILTER(merged_ranks,(merged_end_dates=DATE(9999,12,31))*(merged_names=A3835)),"")</f>
        <v/>
      </c>
      <c r="F3835" s="17" t="str">
        <f ca="1">_xlfn.XLOOKUP(J3835,Promotions[Promo Key],Promotions[Promo Date],"")</f>
        <v/>
      </c>
      <c r="G3835" s="18" t="str">
        <f t="shared" ca="1" si="251"/>
        <v/>
      </c>
      <c r="H3835" s="18" t="str">
        <f t="shared" ca="1" si="250"/>
        <v/>
      </c>
      <c r="I3835" s="17" t="str">
        <f>_xlfn.XLOOKUP(A3835,Students[Full Name],Students[Starting Rank],"")</f>
        <v/>
      </c>
      <c r="J3835" s="15" t="str">
        <f t="shared" ca="1" si="252"/>
        <v xml:space="preserve">: </v>
      </c>
      <c r="K3835" s="16" t="str">
        <f>_xlfn.XLOOKUP(A3835,Students[Full Name],Students[Start Date],"")</f>
        <v/>
      </c>
      <c r="L3835" s="18">
        <f t="shared" ca="1" si="253"/>
        <v>-1</v>
      </c>
      <c r="M3835" s="18" cm="1">
        <f t="array" aca="1" ref="M3835" ca="1">SUMPRODUCT(Inactives[Days Inactive]*(Inactives[Student]=A3835))/365</f>
        <v>0</v>
      </c>
      <c r="N3835" s="18" t="str" cm="1">
        <f t="array" ref="N3835">IF(LEN($A3835)&gt;0,SUMPRODUCT(($A3835=merged_names)*(_xlfn.TEXTAFTER(N$2, "At ")=merged_belt_colours)*merged_months_at_rank),"")</f>
        <v/>
      </c>
      <c r="O3835" s="18" t="str" cm="1">
        <f t="array" ref="O3835">IF(LEN($A3835)&gt;0,SUMPRODUCT(($A3835=merged_names)*(_xlfn.TEXTAFTER(O$2, "At ")=merged_belt_colours)*merged_months_at_rank),"")</f>
        <v/>
      </c>
      <c r="P3835" s="18" t="str" cm="1">
        <f t="array" ref="P3835">IF(LEN($A3835)&gt;0,SUMPRODUCT(($A3835=merged_names)*(_xlfn.TEXTAFTER(P$2, "At ")=merged_belt_colours)*merged_months_at_rank),"")</f>
        <v/>
      </c>
      <c r="Q3835" s="18" t="str" cm="1">
        <f t="array" ref="Q3835">IF(LEN($A3835)&gt;0,SUMPRODUCT(($A3835=merged_names)*(_xlfn.TEXTAFTER(Q$2, "At ")=merged_belt_colours)*merged_months_at_rank),"")</f>
        <v/>
      </c>
      <c r="R3835" s="18" t="str" cm="1">
        <f t="array" ref="R3835">IF(LEN($A3835)&gt;0,SUMPRODUCT(($A3835=merged_names)*(_xlfn.TEXTAFTER(R$2, "At ")=merged_belt_colours)*merged_months_at_rank),"")</f>
        <v/>
      </c>
    </row>
    <row r="3836" spans="1:18" x14ac:dyDescent="0.25">
      <c r="A3836"/>
      <c r="B3836" s="15" t="str" cm="1">
        <f t="array" ref="B3836">IFERROR(IF(LEN(A3836)&gt;0, IF(SUMPRODUCT((Inactives[Key]=J3836)*(Inactives[Currently Inactive]))=1,"Inactive","Active"),""),"Active")</f>
        <v/>
      </c>
      <c r="C3836" s="16" t="str" cm="1">
        <f t="array" aca="1" ref="C3836" ca="1">IFERROR(_xlfn._xlws.FILTER(Inactives[Inactive On],(Inactives[Key]=J3836)*(Inactives[Currently Inactive]),""),"")</f>
        <v/>
      </c>
      <c r="D3836" s="16" t="str" cm="1">
        <f t="array" aca="1" ref="D3836" ca="1">IFERROR(INDEX(_xlfn.TEXTSPLIT(E3836," "),1),"")</f>
        <v/>
      </c>
      <c r="E3836" s="15" t="str" cm="1">
        <f t="array" aca="1" ref="E3836" ca="1">IFERROR(_xlfn._xlws.FILTER(merged_ranks,(merged_end_dates=DATE(9999,12,31))*(merged_names=A3836)),"")</f>
        <v/>
      </c>
      <c r="F3836" s="17" t="str">
        <f ca="1">_xlfn.XLOOKUP(J3836,Promotions[Promo Key],Promotions[Promo Date],"")</f>
        <v/>
      </c>
      <c r="G3836" s="18" t="str">
        <f t="shared" ca="1" si="251"/>
        <v/>
      </c>
      <c r="H3836" s="18" t="str">
        <f t="shared" ca="1" si="250"/>
        <v/>
      </c>
      <c r="I3836" s="17" t="str">
        <f>_xlfn.XLOOKUP(A3836,Students[Full Name],Students[Starting Rank],"")</f>
        <v/>
      </c>
      <c r="J3836" s="15" t="str">
        <f t="shared" ca="1" si="252"/>
        <v xml:space="preserve">: </v>
      </c>
      <c r="K3836" s="16" t="str">
        <f>_xlfn.XLOOKUP(A3836,Students[Full Name],Students[Start Date],"")</f>
        <v/>
      </c>
      <c r="L3836" s="18">
        <f t="shared" ca="1" si="253"/>
        <v>-1</v>
      </c>
      <c r="M3836" s="18" cm="1">
        <f t="array" aca="1" ref="M3836" ca="1">SUMPRODUCT(Inactives[Days Inactive]*(Inactives[Student]=A3836))/365</f>
        <v>0</v>
      </c>
      <c r="N3836" s="18" t="str" cm="1">
        <f t="array" ref="N3836">IF(LEN($A3836)&gt;0,SUMPRODUCT(($A3836=merged_names)*(_xlfn.TEXTAFTER(N$2, "At ")=merged_belt_colours)*merged_months_at_rank),"")</f>
        <v/>
      </c>
      <c r="O3836" s="18" t="str" cm="1">
        <f t="array" ref="O3836">IF(LEN($A3836)&gt;0,SUMPRODUCT(($A3836=merged_names)*(_xlfn.TEXTAFTER(O$2, "At ")=merged_belt_colours)*merged_months_at_rank),"")</f>
        <v/>
      </c>
      <c r="P3836" s="18" t="str" cm="1">
        <f t="array" ref="P3836">IF(LEN($A3836)&gt;0,SUMPRODUCT(($A3836=merged_names)*(_xlfn.TEXTAFTER(P$2, "At ")=merged_belt_colours)*merged_months_at_rank),"")</f>
        <v/>
      </c>
      <c r="Q3836" s="18" t="str" cm="1">
        <f t="array" ref="Q3836">IF(LEN($A3836)&gt;0,SUMPRODUCT(($A3836=merged_names)*(_xlfn.TEXTAFTER(Q$2, "At ")=merged_belt_colours)*merged_months_at_rank),"")</f>
        <v/>
      </c>
      <c r="R3836" s="18" t="str" cm="1">
        <f t="array" ref="R3836">IF(LEN($A3836)&gt;0,SUMPRODUCT(($A3836=merged_names)*(_xlfn.TEXTAFTER(R$2, "At ")=merged_belt_colours)*merged_months_at_rank),"")</f>
        <v/>
      </c>
    </row>
    <row r="3837" spans="1:18" x14ac:dyDescent="0.25">
      <c r="A3837"/>
      <c r="B3837" s="15" t="str" cm="1">
        <f t="array" ref="B3837">IFERROR(IF(LEN(A3837)&gt;0, IF(SUMPRODUCT((Inactives[Key]=J3837)*(Inactives[Currently Inactive]))=1,"Inactive","Active"),""),"Active")</f>
        <v/>
      </c>
      <c r="C3837" s="16" t="str" cm="1">
        <f t="array" aca="1" ref="C3837" ca="1">IFERROR(_xlfn._xlws.FILTER(Inactives[Inactive On],(Inactives[Key]=J3837)*(Inactives[Currently Inactive]),""),"")</f>
        <v/>
      </c>
      <c r="D3837" s="16" t="str" cm="1">
        <f t="array" aca="1" ref="D3837" ca="1">IFERROR(INDEX(_xlfn.TEXTSPLIT(E3837," "),1),"")</f>
        <v/>
      </c>
      <c r="E3837" s="15" t="str" cm="1">
        <f t="array" aca="1" ref="E3837" ca="1">IFERROR(_xlfn._xlws.FILTER(merged_ranks,(merged_end_dates=DATE(9999,12,31))*(merged_names=A3837)),"")</f>
        <v/>
      </c>
      <c r="F3837" s="17" t="str">
        <f ca="1">_xlfn.XLOOKUP(J3837,Promotions[Promo Key],Promotions[Promo Date],"")</f>
        <v/>
      </c>
      <c r="G3837" s="18" t="str">
        <f t="shared" ca="1" si="251"/>
        <v/>
      </c>
      <c r="H3837" s="18" t="str">
        <f t="shared" ca="1" si="250"/>
        <v/>
      </c>
      <c r="I3837" s="17" t="str">
        <f>_xlfn.XLOOKUP(A3837,Students[Full Name],Students[Starting Rank],"")</f>
        <v/>
      </c>
      <c r="J3837" s="15" t="str">
        <f t="shared" ca="1" si="252"/>
        <v xml:space="preserve">: </v>
      </c>
      <c r="K3837" s="16" t="str">
        <f>_xlfn.XLOOKUP(A3837,Students[Full Name],Students[Start Date],"")</f>
        <v/>
      </c>
      <c r="L3837" s="18">
        <f t="shared" ca="1" si="253"/>
        <v>-1</v>
      </c>
      <c r="M3837" s="18" cm="1">
        <f t="array" aca="1" ref="M3837" ca="1">SUMPRODUCT(Inactives[Days Inactive]*(Inactives[Student]=A3837))/365</f>
        <v>0</v>
      </c>
      <c r="N3837" s="18" t="str" cm="1">
        <f t="array" ref="N3837">IF(LEN($A3837)&gt;0,SUMPRODUCT(($A3837=merged_names)*(_xlfn.TEXTAFTER(N$2, "At ")=merged_belt_colours)*merged_months_at_rank),"")</f>
        <v/>
      </c>
      <c r="O3837" s="18" t="str" cm="1">
        <f t="array" ref="O3837">IF(LEN($A3837)&gt;0,SUMPRODUCT(($A3837=merged_names)*(_xlfn.TEXTAFTER(O$2, "At ")=merged_belt_colours)*merged_months_at_rank),"")</f>
        <v/>
      </c>
      <c r="P3837" s="18" t="str" cm="1">
        <f t="array" ref="P3837">IF(LEN($A3837)&gt;0,SUMPRODUCT(($A3837=merged_names)*(_xlfn.TEXTAFTER(P$2, "At ")=merged_belt_colours)*merged_months_at_rank),"")</f>
        <v/>
      </c>
      <c r="Q3837" s="18" t="str" cm="1">
        <f t="array" ref="Q3837">IF(LEN($A3837)&gt;0,SUMPRODUCT(($A3837=merged_names)*(_xlfn.TEXTAFTER(Q$2, "At ")=merged_belt_colours)*merged_months_at_rank),"")</f>
        <v/>
      </c>
      <c r="R3837" s="18" t="str" cm="1">
        <f t="array" ref="R3837">IF(LEN($A3837)&gt;0,SUMPRODUCT(($A3837=merged_names)*(_xlfn.TEXTAFTER(R$2, "At ")=merged_belt_colours)*merged_months_at_rank),"")</f>
        <v/>
      </c>
    </row>
    <row r="3838" spans="1:18" x14ac:dyDescent="0.25">
      <c r="A3838"/>
      <c r="B3838" s="15" t="str" cm="1">
        <f t="array" ref="B3838">IFERROR(IF(LEN(A3838)&gt;0, IF(SUMPRODUCT((Inactives[Key]=J3838)*(Inactives[Currently Inactive]))=1,"Inactive","Active"),""),"Active")</f>
        <v/>
      </c>
      <c r="C3838" s="16" t="str" cm="1">
        <f t="array" aca="1" ref="C3838" ca="1">IFERROR(_xlfn._xlws.FILTER(Inactives[Inactive On],(Inactives[Key]=J3838)*(Inactives[Currently Inactive]),""),"")</f>
        <v/>
      </c>
      <c r="D3838" s="16" t="str" cm="1">
        <f t="array" aca="1" ref="D3838" ca="1">IFERROR(INDEX(_xlfn.TEXTSPLIT(E3838," "),1),"")</f>
        <v/>
      </c>
      <c r="E3838" s="15" t="str" cm="1">
        <f t="array" aca="1" ref="E3838" ca="1">IFERROR(_xlfn._xlws.FILTER(merged_ranks,(merged_end_dates=DATE(9999,12,31))*(merged_names=A3838)),"")</f>
        <v/>
      </c>
      <c r="F3838" s="17" t="str">
        <f ca="1">_xlfn.XLOOKUP(J3838,Promotions[Promo Key],Promotions[Promo Date],"")</f>
        <v/>
      </c>
      <c r="G3838" s="18" t="str">
        <f t="shared" ca="1" si="251"/>
        <v/>
      </c>
      <c r="H3838" s="18" t="str">
        <f t="shared" ca="1" si="250"/>
        <v/>
      </c>
      <c r="I3838" s="17" t="str">
        <f>_xlfn.XLOOKUP(A3838,Students[Full Name],Students[Starting Rank],"")</f>
        <v/>
      </c>
      <c r="J3838" s="15" t="str">
        <f t="shared" ca="1" si="252"/>
        <v xml:space="preserve">: </v>
      </c>
      <c r="K3838" s="16" t="str">
        <f>_xlfn.XLOOKUP(A3838,Students[Full Name],Students[Start Date],"")</f>
        <v/>
      </c>
      <c r="L3838" s="18">
        <f t="shared" ca="1" si="253"/>
        <v>-1</v>
      </c>
      <c r="M3838" s="18" cm="1">
        <f t="array" aca="1" ref="M3838" ca="1">SUMPRODUCT(Inactives[Days Inactive]*(Inactives[Student]=A3838))/365</f>
        <v>0</v>
      </c>
      <c r="N3838" s="18" t="str" cm="1">
        <f t="array" ref="N3838">IF(LEN($A3838)&gt;0,SUMPRODUCT(($A3838=merged_names)*(_xlfn.TEXTAFTER(N$2, "At ")=merged_belt_colours)*merged_months_at_rank),"")</f>
        <v/>
      </c>
      <c r="O3838" s="18" t="str" cm="1">
        <f t="array" ref="O3838">IF(LEN($A3838)&gt;0,SUMPRODUCT(($A3838=merged_names)*(_xlfn.TEXTAFTER(O$2, "At ")=merged_belt_colours)*merged_months_at_rank),"")</f>
        <v/>
      </c>
      <c r="P3838" s="18" t="str" cm="1">
        <f t="array" ref="P3838">IF(LEN($A3838)&gt;0,SUMPRODUCT(($A3838=merged_names)*(_xlfn.TEXTAFTER(P$2, "At ")=merged_belt_colours)*merged_months_at_rank),"")</f>
        <v/>
      </c>
      <c r="Q3838" s="18" t="str" cm="1">
        <f t="array" ref="Q3838">IF(LEN($A3838)&gt;0,SUMPRODUCT(($A3838=merged_names)*(_xlfn.TEXTAFTER(Q$2, "At ")=merged_belt_colours)*merged_months_at_rank),"")</f>
        <v/>
      </c>
      <c r="R3838" s="18" t="str" cm="1">
        <f t="array" ref="R3838">IF(LEN($A3838)&gt;0,SUMPRODUCT(($A3838=merged_names)*(_xlfn.TEXTAFTER(R$2, "At ")=merged_belt_colours)*merged_months_at_rank),"")</f>
        <v/>
      </c>
    </row>
    <row r="3839" spans="1:18" x14ac:dyDescent="0.25">
      <c r="A3839"/>
      <c r="B3839" s="15" t="str" cm="1">
        <f t="array" ref="B3839">IFERROR(IF(LEN(A3839)&gt;0, IF(SUMPRODUCT((Inactives[Key]=J3839)*(Inactives[Currently Inactive]))=1,"Inactive","Active"),""),"Active")</f>
        <v/>
      </c>
      <c r="C3839" s="16" t="str" cm="1">
        <f t="array" aca="1" ref="C3839" ca="1">IFERROR(_xlfn._xlws.FILTER(Inactives[Inactive On],(Inactives[Key]=J3839)*(Inactives[Currently Inactive]),""),"")</f>
        <v/>
      </c>
      <c r="D3839" s="16" t="str" cm="1">
        <f t="array" aca="1" ref="D3839" ca="1">IFERROR(INDEX(_xlfn.TEXTSPLIT(E3839," "),1),"")</f>
        <v/>
      </c>
      <c r="E3839" s="15" t="str" cm="1">
        <f t="array" aca="1" ref="E3839" ca="1">IFERROR(_xlfn._xlws.FILTER(merged_ranks,(merged_end_dates=DATE(9999,12,31))*(merged_names=A3839)),"")</f>
        <v/>
      </c>
      <c r="F3839" s="17" t="str">
        <f ca="1">_xlfn.XLOOKUP(J3839,Promotions[Promo Key],Promotions[Promo Date],"")</f>
        <v/>
      </c>
      <c r="G3839" s="18" t="str">
        <f t="shared" ca="1" si="251"/>
        <v/>
      </c>
      <c r="H3839" s="18" t="str">
        <f t="shared" ca="1" si="250"/>
        <v/>
      </c>
      <c r="I3839" s="17" t="str">
        <f>_xlfn.XLOOKUP(A3839,Students[Full Name],Students[Starting Rank],"")</f>
        <v/>
      </c>
      <c r="J3839" s="15" t="str">
        <f t="shared" ca="1" si="252"/>
        <v xml:space="preserve">: </v>
      </c>
      <c r="K3839" s="16" t="str">
        <f>_xlfn.XLOOKUP(A3839,Students[Full Name],Students[Start Date],"")</f>
        <v/>
      </c>
      <c r="L3839" s="18">
        <f t="shared" ca="1" si="253"/>
        <v>-1</v>
      </c>
      <c r="M3839" s="18" cm="1">
        <f t="array" aca="1" ref="M3839" ca="1">SUMPRODUCT(Inactives[Days Inactive]*(Inactives[Student]=A3839))/365</f>
        <v>0</v>
      </c>
      <c r="N3839" s="18" t="str" cm="1">
        <f t="array" ref="N3839">IF(LEN($A3839)&gt;0,SUMPRODUCT(($A3839=merged_names)*(_xlfn.TEXTAFTER(N$2, "At ")=merged_belt_colours)*merged_months_at_rank),"")</f>
        <v/>
      </c>
      <c r="O3839" s="18" t="str" cm="1">
        <f t="array" ref="O3839">IF(LEN($A3839)&gt;0,SUMPRODUCT(($A3839=merged_names)*(_xlfn.TEXTAFTER(O$2, "At ")=merged_belt_colours)*merged_months_at_rank),"")</f>
        <v/>
      </c>
      <c r="P3839" s="18" t="str" cm="1">
        <f t="array" ref="P3839">IF(LEN($A3839)&gt;0,SUMPRODUCT(($A3839=merged_names)*(_xlfn.TEXTAFTER(P$2, "At ")=merged_belt_colours)*merged_months_at_rank),"")</f>
        <v/>
      </c>
      <c r="Q3839" s="18" t="str" cm="1">
        <f t="array" ref="Q3839">IF(LEN($A3839)&gt;0,SUMPRODUCT(($A3839=merged_names)*(_xlfn.TEXTAFTER(Q$2, "At ")=merged_belt_colours)*merged_months_at_rank),"")</f>
        <v/>
      </c>
      <c r="R3839" s="18" t="str" cm="1">
        <f t="array" ref="R3839">IF(LEN($A3839)&gt;0,SUMPRODUCT(($A3839=merged_names)*(_xlfn.TEXTAFTER(R$2, "At ")=merged_belt_colours)*merged_months_at_rank),"")</f>
        <v/>
      </c>
    </row>
    <row r="3840" spans="1:18" x14ac:dyDescent="0.25">
      <c r="A3840"/>
      <c r="B3840" s="15" t="str" cm="1">
        <f t="array" ref="B3840">IFERROR(IF(LEN(A3840)&gt;0, IF(SUMPRODUCT((Inactives[Key]=J3840)*(Inactives[Currently Inactive]))=1,"Inactive","Active"),""),"Active")</f>
        <v/>
      </c>
      <c r="C3840" s="16" t="str" cm="1">
        <f t="array" aca="1" ref="C3840" ca="1">IFERROR(_xlfn._xlws.FILTER(Inactives[Inactive On],(Inactives[Key]=J3840)*(Inactives[Currently Inactive]),""),"")</f>
        <v/>
      </c>
      <c r="D3840" s="16" t="str" cm="1">
        <f t="array" aca="1" ref="D3840" ca="1">IFERROR(INDEX(_xlfn.TEXTSPLIT(E3840," "),1),"")</f>
        <v/>
      </c>
      <c r="E3840" s="15" t="str" cm="1">
        <f t="array" aca="1" ref="E3840" ca="1">IFERROR(_xlfn._xlws.FILTER(merged_ranks,(merged_end_dates=DATE(9999,12,31))*(merged_names=A3840)),"")</f>
        <v/>
      </c>
      <c r="F3840" s="17" t="str">
        <f ca="1">_xlfn.XLOOKUP(J3840,Promotions[Promo Key],Promotions[Promo Date],"")</f>
        <v/>
      </c>
      <c r="G3840" s="18" t="str">
        <f t="shared" ca="1" si="251"/>
        <v/>
      </c>
      <c r="H3840" s="18" t="str">
        <f t="shared" ca="1" si="250"/>
        <v/>
      </c>
      <c r="I3840" s="17" t="str">
        <f>_xlfn.XLOOKUP(A3840,Students[Full Name],Students[Starting Rank],"")</f>
        <v/>
      </c>
      <c r="J3840" s="15" t="str">
        <f t="shared" ca="1" si="252"/>
        <v xml:space="preserve">: </v>
      </c>
      <c r="K3840" s="16" t="str">
        <f>_xlfn.XLOOKUP(A3840,Students[Full Name],Students[Start Date],"")</f>
        <v/>
      </c>
      <c r="L3840" s="18">
        <f t="shared" ca="1" si="253"/>
        <v>-1</v>
      </c>
      <c r="M3840" s="18" cm="1">
        <f t="array" aca="1" ref="M3840" ca="1">SUMPRODUCT(Inactives[Days Inactive]*(Inactives[Student]=A3840))/365</f>
        <v>0</v>
      </c>
      <c r="N3840" s="18" t="str" cm="1">
        <f t="array" ref="N3840">IF(LEN($A3840)&gt;0,SUMPRODUCT(($A3840=merged_names)*(_xlfn.TEXTAFTER(N$2, "At ")=merged_belt_colours)*merged_months_at_rank),"")</f>
        <v/>
      </c>
      <c r="O3840" s="18" t="str" cm="1">
        <f t="array" ref="O3840">IF(LEN($A3840)&gt;0,SUMPRODUCT(($A3840=merged_names)*(_xlfn.TEXTAFTER(O$2, "At ")=merged_belt_colours)*merged_months_at_rank),"")</f>
        <v/>
      </c>
      <c r="P3840" s="18" t="str" cm="1">
        <f t="array" ref="P3840">IF(LEN($A3840)&gt;0,SUMPRODUCT(($A3840=merged_names)*(_xlfn.TEXTAFTER(P$2, "At ")=merged_belt_colours)*merged_months_at_rank),"")</f>
        <v/>
      </c>
      <c r="Q3840" s="18" t="str" cm="1">
        <f t="array" ref="Q3840">IF(LEN($A3840)&gt;0,SUMPRODUCT(($A3840=merged_names)*(_xlfn.TEXTAFTER(Q$2, "At ")=merged_belt_colours)*merged_months_at_rank),"")</f>
        <v/>
      </c>
      <c r="R3840" s="18" t="str" cm="1">
        <f t="array" ref="R3840">IF(LEN($A3840)&gt;0,SUMPRODUCT(($A3840=merged_names)*(_xlfn.TEXTAFTER(R$2, "At ")=merged_belt_colours)*merged_months_at_rank),"")</f>
        <v/>
      </c>
    </row>
    <row r="3841" spans="1:18" x14ac:dyDescent="0.25">
      <c r="A3841"/>
      <c r="B3841" s="15" t="str" cm="1">
        <f t="array" ref="B3841">IFERROR(IF(LEN(A3841)&gt;0, IF(SUMPRODUCT((Inactives[Key]=J3841)*(Inactives[Currently Inactive]))=1,"Inactive","Active"),""),"Active")</f>
        <v/>
      </c>
      <c r="C3841" s="16" t="str" cm="1">
        <f t="array" aca="1" ref="C3841" ca="1">IFERROR(_xlfn._xlws.FILTER(Inactives[Inactive On],(Inactives[Key]=J3841)*(Inactives[Currently Inactive]),""),"")</f>
        <v/>
      </c>
      <c r="D3841" s="16" t="str" cm="1">
        <f t="array" aca="1" ref="D3841" ca="1">IFERROR(INDEX(_xlfn.TEXTSPLIT(E3841," "),1),"")</f>
        <v/>
      </c>
      <c r="E3841" s="15" t="str" cm="1">
        <f t="array" aca="1" ref="E3841" ca="1">IFERROR(_xlfn._xlws.FILTER(merged_ranks,(merged_end_dates=DATE(9999,12,31))*(merged_names=A3841)),"")</f>
        <v/>
      </c>
      <c r="F3841" s="17" t="str">
        <f ca="1">_xlfn.XLOOKUP(J3841,Promotions[Promo Key],Promotions[Promo Date],"")</f>
        <v/>
      </c>
      <c r="G3841" s="18" t="str">
        <f t="shared" ca="1" si="251"/>
        <v/>
      </c>
      <c r="H3841" s="18" t="str">
        <f t="shared" ca="1" si="250"/>
        <v/>
      </c>
      <c r="I3841" s="17" t="str">
        <f>_xlfn.XLOOKUP(A3841,Students[Full Name],Students[Starting Rank],"")</f>
        <v/>
      </c>
      <c r="J3841" s="15" t="str">
        <f t="shared" ca="1" si="252"/>
        <v xml:space="preserve">: </v>
      </c>
      <c r="K3841" s="16" t="str">
        <f>_xlfn.XLOOKUP(A3841,Students[Full Name],Students[Start Date],"")</f>
        <v/>
      </c>
      <c r="L3841" s="18">
        <f t="shared" ca="1" si="253"/>
        <v>-1</v>
      </c>
      <c r="M3841" s="18" cm="1">
        <f t="array" aca="1" ref="M3841" ca="1">SUMPRODUCT(Inactives[Days Inactive]*(Inactives[Student]=A3841))/365</f>
        <v>0</v>
      </c>
      <c r="N3841" s="18" t="str" cm="1">
        <f t="array" ref="N3841">IF(LEN($A3841)&gt;0,SUMPRODUCT(($A3841=merged_names)*(_xlfn.TEXTAFTER(N$2, "At ")=merged_belt_colours)*merged_months_at_rank),"")</f>
        <v/>
      </c>
      <c r="O3841" s="18" t="str" cm="1">
        <f t="array" ref="O3841">IF(LEN($A3841)&gt;0,SUMPRODUCT(($A3841=merged_names)*(_xlfn.TEXTAFTER(O$2, "At ")=merged_belt_colours)*merged_months_at_rank),"")</f>
        <v/>
      </c>
      <c r="P3841" s="18" t="str" cm="1">
        <f t="array" ref="P3841">IF(LEN($A3841)&gt;0,SUMPRODUCT(($A3841=merged_names)*(_xlfn.TEXTAFTER(P$2, "At ")=merged_belt_colours)*merged_months_at_rank),"")</f>
        <v/>
      </c>
      <c r="Q3841" s="18" t="str" cm="1">
        <f t="array" ref="Q3841">IF(LEN($A3841)&gt;0,SUMPRODUCT(($A3841=merged_names)*(_xlfn.TEXTAFTER(Q$2, "At ")=merged_belt_colours)*merged_months_at_rank),"")</f>
        <v/>
      </c>
      <c r="R3841" s="18" t="str" cm="1">
        <f t="array" ref="R3841">IF(LEN($A3841)&gt;0,SUMPRODUCT(($A3841=merged_names)*(_xlfn.TEXTAFTER(R$2, "At ")=merged_belt_colours)*merged_months_at_rank),"")</f>
        <v/>
      </c>
    </row>
    <row r="3842" spans="1:18" x14ac:dyDescent="0.25">
      <c r="A3842"/>
      <c r="B3842" s="15" t="str" cm="1">
        <f t="array" ref="B3842">IFERROR(IF(LEN(A3842)&gt;0, IF(SUMPRODUCT((Inactives[Key]=J3842)*(Inactives[Currently Inactive]))=1,"Inactive","Active"),""),"Active")</f>
        <v/>
      </c>
      <c r="C3842" s="16" t="str" cm="1">
        <f t="array" aca="1" ref="C3842" ca="1">IFERROR(_xlfn._xlws.FILTER(Inactives[Inactive On],(Inactives[Key]=J3842)*(Inactives[Currently Inactive]),""),"")</f>
        <v/>
      </c>
      <c r="D3842" s="16" t="str" cm="1">
        <f t="array" aca="1" ref="D3842" ca="1">IFERROR(INDEX(_xlfn.TEXTSPLIT(E3842," "),1),"")</f>
        <v/>
      </c>
      <c r="E3842" s="15" t="str" cm="1">
        <f t="array" aca="1" ref="E3842" ca="1">IFERROR(_xlfn._xlws.FILTER(merged_ranks,(merged_end_dates=DATE(9999,12,31))*(merged_names=A3842)),"")</f>
        <v/>
      </c>
      <c r="F3842" s="17" t="str">
        <f ca="1">_xlfn.XLOOKUP(J3842,Promotions[Promo Key],Promotions[Promo Date],"")</f>
        <v/>
      </c>
      <c r="G3842" s="18" t="str">
        <f t="shared" ca="1" si="251"/>
        <v/>
      </c>
      <c r="H3842" s="18" t="str">
        <f t="shared" ca="1" si="250"/>
        <v/>
      </c>
      <c r="I3842" s="17" t="str">
        <f>_xlfn.XLOOKUP(A3842,Students[Full Name],Students[Starting Rank],"")</f>
        <v/>
      </c>
      <c r="J3842" s="15" t="str">
        <f t="shared" ca="1" si="252"/>
        <v xml:space="preserve">: </v>
      </c>
      <c r="K3842" s="16" t="str">
        <f>_xlfn.XLOOKUP(A3842,Students[Full Name],Students[Start Date],"")</f>
        <v/>
      </c>
      <c r="L3842" s="18">
        <f t="shared" ca="1" si="253"/>
        <v>-1</v>
      </c>
      <c r="M3842" s="18" cm="1">
        <f t="array" aca="1" ref="M3842" ca="1">SUMPRODUCT(Inactives[Days Inactive]*(Inactives[Student]=A3842))/365</f>
        <v>0</v>
      </c>
      <c r="N3842" s="18" t="str" cm="1">
        <f t="array" ref="N3842">IF(LEN($A3842)&gt;0,SUMPRODUCT(($A3842=merged_names)*(_xlfn.TEXTAFTER(N$2, "At ")=merged_belt_colours)*merged_months_at_rank),"")</f>
        <v/>
      </c>
      <c r="O3842" s="18" t="str" cm="1">
        <f t="array" ref="O3842">IF(LEN($A3842)&gt;0,SUMPRODUCT(($A3842=merged_names)*(_xlfn.TEXTAFTER(O$2, "At ")=merged_belt_colours)*merged_months_at_rank),"")</f>
        <v/>
      </c>
      <c r="P3842" s="18" t="str" cm="1">
        <f t="array" ref="P3842">IF(LEN($A3842)&gt;0,SUMPRODUCT(($A3842=merged_names)*(_xlfn.TEXTAFTER(P$2, "At ")=merged_belt_colours)*merged_months_at_rank),"")</f>
        <v/>
      </c>
      <c r="Q3842" s="18" t="str" cm="1">
        <f t="array" ref="Q3842">IF(LEN($A3842)&gt;0,SUMPRODUCT(($A3842=merged_names)*(_xlfn.TEXTAFTER(Q$2, "At ")=merged_belt_colours)*merged_months_at_rank),"")</f>
        <v/>
      </c>
      <c r="R3842" s="18" t="str" cm="1">
        <f t="array" ref="R3842">IF(LEN($A3842)&gt;0,SUMPRODUCT(($A3842=merged_names)*(_xlfn.TEXTAFTER(R$2, "At ")=merged_belt_colours)*merged_months_at_rank),"")</f>
        <v/>
      </c>
    </row>
    <row r="3843" spans="1:18" x14ac:dyDescent="0.25">
      <c r="A3843"/>
      <c r="B3843" s="15" t="str" cm="1">
        <f t="array" ref="B3843">IFERROR(IF(LEN(A3843)&gt;0, IF(SUMPRODUCT((Inactives[Key]=J3843)*(Inactives[Currently Inactive]))=1,"Inactive","Active"),""),"Active")</f>
        <v/>
      </c>
      <c r="C3843" s="16" t="str" cm="1">
        <f t="array" aca="1" ref="C3843" ca="1">IFERROR(_xlfn._xlws.FILTER(Inactives[Inactive On],(Inactives[Key]=J3843)*(Inactives[Currently Inactive]),""),"")</f>
        <v/>
      </c>
      <c r="D3843" s="16" t="str" cm="1">
        <f t="array" aca="1" ref="D3843" ca="1">IFERROR(INDEX(_xlfn.TEXTSPLIT(E3843," "),1),"")</f>
        <v/>
      </c>
      <c r="E3843" s="15" t="str" cm="1">
        <f t="array" aca="1" ref="E3843" ca="1">IFERROR(_xlfn._xlws.FILTER(merged_ranks,(merged_end_dates=DATE(9999,12,31))*(merged_names=A3843)),"")</f>
        <v/>
      </c>
      <c r="F3843" s="17" t="str">
        <f ca="1">_xlfn.XLOOKUP(J3843,Promotions[Promo Key],Promotions[Promo Date],"")</f>
        <v/>
      </c>
      <c r="G3843" s="18" t="str">
        <f t="shared" ca="1" si="251"/>
        <v/>
      </c>
      <c r="H3843" s="18" t="str">
        <f t="shared" ca="1" si="250"/>
        <v/>
      </c>
      <c r="I3843" s="17" t="str">
        <f>_xlfn.XLOOKUP(A3843,Students[Full Name],Students[Starting Rank],"")</f>
        <v/>
      </c>
      <c r="J3843" s="15" t="str">
        <f t="shared" ca="1" si="252"/>
        <v xml:space="preserve">: </v>
      </c>
      <c r="K3843" s="16" t="str">
        <f>_xlfn.XLOOKUP(A3843,Students[Full Name],Students[Start Date],"")</f>
        <v/>
      </c>
      <c r="L3843" s="18">
        <f t="shared" ca="1" si="253"/>
        <v>-1</v>
      </c>
      <c r="M3843" s="18" cm="1">
        <f t="array" aca="1" ref="M3843" ca="1">SUMPRODUCT(Inactives[Days Inactive]*(Inactives[Student]=A3843))/365</f>
        <v>0</v>
      </c>
      <c r="N3843" s="18" t="str" cm="1">
        <f t="array" ref="N3843">IF(LEN($A3843)&gt;0,SUMPRODUCT(($A3843=merged_names)*(_xlfn.TEXTAFTER(N$2, "At ")=merged_belt_colours)*merged_months_at_rank),"")</f>
        <v/>
      </c>
      <c r="O3843" s="18" t="str" cm="1">
        <f t="array" ref="O3843">IF(LEN($A3843)&gt;0,SUMPRODUCT(($A3843=merged_names)*(_xlfn.TEXTAFTER(O$2, "At ")=merged_belt_colours)*merged_months_at_rank),"")</f>
        <v/>
      </c>
      <c r="P3843" s="18" t="str" cm="1">
        <f t="array" ref="P3843">IF(LEN($A3843)&gt;0,SUMPRODUCT(($A3843=merged_names)*(_xlfn.TEXTAFTER(P$2, "At ")=merged_belt_colours)*merged_months_at_rank),"")</f>
        <v/>
      </c>
      <c r="Q3843" s="18" t="str" cm="1">
        <f t="array" ref="Q3843">IF(LEN($A3843)&gt;0,SUMPRODUCT(($A3843=merged_names)*(_xlfn.TEXTAFTER(Q$2, "At ")=merged_belt_colours)*merged_months_at_rank),"")</f>
        <v/>
      </c>
      <c r="R3843" s="18" t="str" cm="1">
        <f t="array" ref="R3843">IF(LEN($A3843)&gt;0,SUMPRODUCT(($A3843=merged_names)*(_xlfn.TEXTAFTER(R$2, "At ")=merged_belt_colours)*merged_months_at_rank),"")</f>
        <v/>
      </c>
    </row>
    <row r="3844" spans="1:18" x14ac:dyDescent="0.25">
      <c r="A3844"/>
      <c r="B3844" s="15" t="str" cm="1">
        <f t="array" ref="B3844">IFERROR(IF(LEN(A3844)&gt;0, IF(SUMPRODUCT((Inactives[Key]=J3844)*(Inactives[Currently Inactive]))=1,"Inactive","Active"),""),"Active")</f>
        <v/>
      </c>
      <c r="C3844" s="16" t="str" cm="1">
        <f t="array" aca="1" ref="C3844" ca="1">IFERROR(_xlfn._xlws.FILTER(Inactives[Inactive On],(Inactives[Key]=J3844)*(Inactives[Currently Inactive]),""),"")</f>
        <v/>
      </c>
      <c r="D3844" s="16" t="str" cm="1">
        <f t="array" aca="1" ref="D3844" ca="1">IFERROR(INDEX(_xlfn.TEXTSPLIT(E3844," "),1),"")</f>
        <v/>
      </c>
      <c r="E3844" s="15" t="str" cm="1">
        <f t="array" aca="1" ref="E3844" ca="1">IFERROR(_xlfn._xlws.FILTER(merged_ranks,(merged_end_dates=DATE(9999,12,31))*(merged_names=A3844)),"")</f>
        <v/>
      </c>
      <c r="F3844" s="17" t="str">
        <f ca="1">_xlfn.XLOOKUP(J3844,Promotions[Promo Key],Promotions[Promo Date],"")</f>
        <v/>
      </c>
      <c r="G3844" s="18" t="str">
        <f t="shared" ca="1" si="251"/>
        <v/>
      </c>
      <c r="H3844" s="18" t="str">
        <f t="shared" ca="1" si="250"/>
        <v/>
      </c>
      <c r="I3844" s="17" t="str">
        <f>_xlfn.XLOOKUP(A3844,Students[Full Name],Students[Starting Rank],"")</f>
        <v/>
      </c>
      <c r="J3844" s="15" t="str">
        <f t="shared" ca="1" si="252"/>
        <v xml:space="preserve">: </v>
      </c>
      <c r="K3844" s="16" t="str">
        <f>_xlfn.XLOOKUP(A3844,Students[Full Name],Students[Start Date],"")</f>
        <v/>
      </c>
      <c r="L3844" s="18">
        <f t="shared" ca="1" si="253"/>
        <v>-1</v>
      </c>
      <c r="M3844" s="18" cm="1">
        <f t="array" aca="1" ref="M3844" ca="1">SUMPRODUCT(Inactives[Days Inactive]*(Inactives[Student]=A3844))/365</f>
        <v>0</v>
      </c>
      <c r="N3844" s="18" t="str" cm="1">
        <f t="array" ref="N3844">IF(LEN($A3844)&gt;0,SUMPRODUCT(($A3844=merged_names)*(_xlfn.TEXTAFTER(N$2, "At ")=merged_belt_colours)*merged_months_at_rank),"")</f>
        <v/>
      </c>
      <c r="O3844" s="18" t="str" cm="1">
        <f t="array" ref="O3844">IF(LEN($A3844)&gt;0,SUMPRODUCT(($A3844=merged_names)*(_xlfn.TEXTAFTER(O$2, "At ")=merged_belt_colours)*merged_months_at_rank),"")</f>
        <v/>
      </c>
      <c r="P3844" s="18" t="str" cm="1">
        <f t="array" ref="P3844">IF(LEN($A3844)&gt;0,SUMPRODUCT(($A3844=merged_names)*(_xlfn.TEXTAFTER(P$2, "At ")=merged_belt_colours)*merged_months_at_rank),"")</f>
        <v/>
      </c>
      <c r="Q3844" s="18" t="str" cm="1">
        <f t="array" ref="Q3844">IF(LEN($A3844)&gt;0,SUMPRODUCT(($A3844=merged_names)*(_xlfn.TEXTAFTER(Q$2, "At ")=merged_belt_colours)*merged_months_at_rank),"")</f>
        <v/>
      </c>
      <c r="R3844" s="18" t="str" cm="1">
        <f t="array" ref="R3844">IF(LEN($A3844)&gt;0,SUMPRODUCT(($A3844=merged_names)*(_xlfn.TEXTAFTER(R$2, "At ")=merged_belt_colours)*merged_months_at_rank),"")</f>
        <v/>
      </c>
    </row>
    <row r="3845" spans="1:18" x14ac:dyDescent="0.25">
      <c r="A3845"/>
      <c r="B3845" s="15" t="str" cm="1">
        <f t="array" ref="B3845">IFERROR(IF(LEN(A3845)&gt;0, IF(SUMPRODUCT((Inactives[Key]=J3845)*(Inactives[Currently Inactive]))=1,"Inactive","Active"),""),"Active")</f>
        <v/>
      </c>
      <c r="C3845" s="16" t="str" cm="1">
        <f t="array" aca="1" ref="C3845" ca="1">IFERROR(_xlfn._xlws.FILTER(Inactives[Inactive On],(Inactives[Key]=J3845)*(Inactives[Currently Inactive]),""),"")</f>
        <v/>
      </c>
      <c r="D3845" s="16" t="str" cm="1">
        <f t="array" aca="1" ref="D3845" ca="1">IFERROR(INDEX(_xlfn.TEXTSPLIT(E3845," "),1),"")</f>
        <v/>
      </c>
      <c r="E3845" s="15" t="str" cm="1">
        <f t="array" aca="1" ref="E3845" ca="1">IFERROR(_xlfn._xlws.FILTER(merged_ranks,(merged_end_dates=DATE(9999,12,31))*(merged_names=A3845)),"")</f>
        <v/>
      </c>
      <c r="F3845" s="17" t="str">
        <f ca="1">_xlfn.XLOOKUP(J3845,Promotions[Promo Key],Promotions[Promo Date],"")</f>
        <v/>
      </c>
      <c r="G3845" s="18" t="str">
        <f t="shared" ca="1" si="251"/>
        <v/>
      </c>
      <c r="H3845" s="18" t="str">
        <f t="shared" ca="1" si="250"/>
        <v/>
      </c>
      <c r="I3845" s="17" t="str">
        <f>_xlfn.XLOOKUP(A3845,Students[Full Name],Students[Starting Rank],"")</f>
        <v/>
      </c>
      <c r="J3845" s="15" t="str">
        <f t="shared" ca="1" si="252"/>
        <v xml:space="preserve">: </v>
      </c>
      <c r="K3845" s="16" t="str">
        <f>_xlfn.XLOOKUP(A3845,Students[Full Name],Students[Start Date],"")</f>
        <v/>
      </c>
      <c r="L3845" s="18">
        <f t="shared" ca="1" si="253"/>
        <v>-1</v>
      </c>
      <c r="M3845" s="18" cm="1">
        <f t="array" aca="1" ref="M3845" ca="1">SUMPRODUCT(Inactives[Days Inactive]*(Inactives[Student]=A3845))/365</f>
        <v>0</v>
      </c>
      <c r="N3845" s="18" t="str" cm="1">
        <f t="array" ref="N3845">IF(LEN($A3845)&gt;0,SUMPRODUCT(($A3845=merged_names)*(_xlfn.TEXTAFTER(N$2, "At ")=merged_belt_colours)*merged_months_at_rank),"")</f>
        <v/>
      </c>
      <c r="O3845" s="18" t="str" cm="1">
        <f t="array" ref="O3845">IF(LEN($A3845)&gt;0,SUMPRODUCT(($A3845=merged_names)*(_xlfn.TEXTAFTER(O$2, "At ")=merged_belt_colours)*merged_months_at_rank),"")</f>
        <v/>
      </c>
      <c r="P3845" s="18" t="str" cm="1">
        <f t="array" ref="P3845">IF(LEN($A3845)&gt;0,SUMPRODUCT(($A3845=merged_names)*(_xlfn.TEXTAFTER(P$2, "At ")=merged_belt_colours)*merged_months_at_rank),"")</f>
        <v/>
      </c>
      <c r="Q3845" s="18" t="str" cm="1">
        <f t="array" ref="Q3845">IF(LEN($A3845)&gt;0,SUMPRODUCT(($A3845=merged_names)*(_xlfn.TEXTAFTER(Q$2, "At ")=merged_belt_colours)*merged_months_at_rank),"")</f>
        <v/>
      </c>
      <c r="R3845" s="18" t="str" cm="1">
        <f t="array" ref="R3845">IF(LEN($A3845)&gt;0,SUMPRODUCT(($A3845=merged_names)*(_xlfn.TEXTAFTER(R$2, "At ")=merged_belt_colours)*merged_months_at_rank),"")</f>
        <v/>
      </c>
    </row>
    <row r="3846" spans="1:18" x14ac:dyDescent="0.25">
      <c r="A3846"/>
      <c r="B3846" s="15" t="str" cm="1">
        <f t="array" ref="B3846">IFERROR(IF(LEN(A3846)&gt;0, IF(SUMPRODUCT((Inactives[Key]=J3846)*(Inactives[Currently Inactive]))=1,"Inactive","Active"),""),"Active")</f>
        <v/>
      </c>
      <c r="C3846" s="16" t="str" cm="1">
        <f t="array" aca="1" ref="C3846" ca="1">IFERROR(_xlfn._xlws.FILTER(Inactives[Inactive On],(Inactives[Key]=J3846)*(Inactives[Currently Inactive]),""),"")</f>
        <v/>
      </c>
      <c r="D3846" s="16" t="str" cm="1">
        <f t="array" aca="1" ref="D3846" ca="1">IFERROR(INDEX(_xlfn.TEXTSPLIT(E3846," "),1),"")</f>
        <v/>
      </c>
      <c r="E3846" s="15" t="str" cm="1">
        <f t="array" aca="1" ref="E3846" ca="1">IFERROR(_xlfn._xlws.FILTER(merged_ranks,(merged_end_dates=DATE(9999,12,31))*(merged_names=A3846)),"")</f>
        <v/>
      </c>
      <c r="F3846" s="17" t="str">
        <f ca="1">_xlfn.XLOOKUP(J3846,Promotions[Promo Key],Promotions[Promo Date],"")</f>
        <v/>
      </c>
      <c r="G3846" s="18" t="str">
        <f t="shared" ca="1" si="251"/>
        <v/>
      </c>
      <c r="H3846" s="18" t="str">
        <f t="shared" ca="1" si="250"/>
        <v/>
      </c>
      <c r="I3846" s="17" t="str">
        <f>_xlfn.XLOOKUP(A3846,Students[Full Name],Students[Starting Rank],"")</f>
        <v/>
      </c>
      <c r="J3846" s="15" t="str">
        <f t="shared" ca="1" si="252"/>
        <v xml:space="preserve">: </v>
      </c>
      <c r="K3846" s="16" t="str">
        <f>_xlfn.XLOOKUP(A3846,Students[Full Name],Students[Start Date],"")</f>
        <v/>
      </c>
      <c r="L3846" s="18">
        <f t="shared" ca="1" si="253"/>
        <v>-1</v>
      </c>
      <c r="M3846" s="18" cm="1">
        <f t="array" aca="1" ref="M3846" ca="1">SUMPRODUCT(Inactives[Days Inactive]*(Inactives[Student]=A3846))/365</f>
        <v>0</v>
      </c>
      <c r="N3846" s="18" t="str" cm="1">
        <f t="array" ref="N3846">IF(LEN($A3846)&gt;0,SUMPRODUCT(($A3846=merged_names)*(_xlfn.TEXTAFTER(N$2, "At ")=merged_belt_colours)*merged_months_at_rank),"")</f>
        <v/>
      </c>
      <c r="O3846" s="18" t="str" cm="1">
        <f t="array" ref="O3846">IF(LEN($A3846)&gt;0,SUMPRODUCT(($A3846=merged_names)*(_xlfn.TEXTAFTER(O$2, "At ")=merged_belt_colours)*merged_months_at_rank),"")</f>
        <v/>
      </c>
      <c r="P3846" s="18" t="str" cm="1">
        <f t="array" ref="P3846">IF(LEN($A3846)&gt;0,SUMPRODUCT(($A3846=merged_names)*(_xlfn.TEXTAFTER(P$2, "At ")=merged_belt_colours)*merged_months_at_rank),"")</f>
        <v/>
      </c>
      <c r="Q3846" s="18" t="str" cm="1">
        <f t="array" ref="Q3846">IF(LEN($A3846)&gt;0,SUMPRODUCT(($A3846=merged_names)*(_xlfn.TEXTAFTER(Q$2, "At ")=merged_belt_colours)*merged_months_at_rank),"")</f>
        <v/>
      </c>
      <c r="R3846" s="18" t="str" cm="1">
        <f t="array" ref="R3846">IF(LEN($A3846)&gt;0,SUMPRODUCT(($A3846=merged_names)*(_xlfn.TEXTAFTER(R$2, "At ")=merged_belt_colours)*merged_months_at_rank),"")</f>
        <v/>
      </c>
    </row>
    <row r="3847" spans="1:18" x14ac:dyDescent="0.25">
      <c r="A3847"/>
      <c r="B3847" s="15" t="str" cm="1">
        <f t="array" ref="B3847">IFERROR(IF(LEN(A3847)&gt;0, IF(SUMPRODUCT((Inactives[Key]=J3847)*(Inactives[Currently Inactive]))=1,"Inactive","Active"),""),"Active")</f>
        <v/>
      </c>
      <c r="C3847" s="16" t="str" cm="1">
        <f t="array" aca="1" ref="C3847" ca="1">IFERROR(_xlfn._xlws.FILTER(Inactives[Inactive On],(Inactives[Key]=J3847)*(Inactives[Currently Inactive]),""),"")</f>
        <v/>
      </c>
      <c r="D3847" s="16" t="str" cm="1">
        <f t="array" aca="1" ref="D3847" ca="1">IFERROR(INDEX(_xlfn.TEXTSPLIT(E3847," "),1),"")</f>
        <v/>
      </c>
      <c r="E3847" s="15" t="str" cm="1">
        <f t="array" aca="1" ref="E3847" ca="1">IFERROR(_xlfn._xlws.FILTER(merged_ranks,(merged_end_dates=DATE(9999,12,31))*(merged_names=A3847)),"")</f>
        <v/>
      </c>
      <c r="F3847" s="17" t="str">
        <f ca="1">_xlfn.XLOOKUP(J3847,Promotions[Promo Key],Promotions[Promo Date],"")</f>
        <v/>
      </c>
      <c r="G3847" s="18" t="str">
        <f t="shared" ca="1" si="251"/>
        <v/>
      </c>
      <c r="H3847" s="18" t="str">
        <f t="shared" ca="1" si="250"/>
        <v/>
      </c>
      <c r="I3847" s="17" t="str">
        <f>_xlfn.XLOOKUP(A3847,Students[Full Name],Students[Starting Rank],"")</f>
        <v/>
      </c>
      <c r="J3847" s="15" t="str">
        <f t="shared" ca="1" si="252"/>
        <v xml:space="preserve">: </v>
      </c>
      <c r="K3847" s="16" t="str">
        <f>_xlfn.XLOOKUP(A3847,Students[Full Name],Students[Start Date],"")</f>
        <v/>
      </c>
      <c r="L3847" s="18">
        <f t="shared" ca="1" si="253"/>
        <v>-1</v>
      </c>
      <c r="M3847" s="18" cm="1">
        <f t="array" aca="1" ref="M3847" ca="1">SUMPRODUCT(Inactives[Days Inactive]*(Inactives[Student]=A3847))/365</f>
        <v>0</v>
      </c>
      <c r="N3847" s="18" t="str" cm="1">
        <f t="array" ref="N3847">IF(LEN($A3847)&gt;0,SUMPRODUCT(($A3847=merged_names)*(_xlfn.TEXTAFTER(N$2, "At ")=merged_belt_colours)*merged_months_at_rank),"")</f>
        <v/>
      </c>
      <c r="O3847" s="18" t="str" cm="1">
        <f t="array" ref="O3847">IF(LEN($A3847)&gt;0,SUMPRODUCT(($A3847=merged_names)*(_xlfn.TEXTAFTER(O$2, "At ")=merged_belt_colours)*merged_months_at_rank),"")</f>
        <v/>
      </c>
      <c r="P3847" s="18" t="str" cm="1">
        <f t="array" ref="P3847">IF(LEN($A3847)&gt;0,SUMPRODUCT(($A3847=merged_names)*(_xlfn.TEXTAFTER(P$2, "At ")=merged_belt_colours)*merged_months_at_rank),"")</f>
        <v/>
      </c>
      <c r="Q3847" s="18" t="str" cm="1">
        <f t="array" ref="Q3847">IF(LEN($A3847)&gt;0,SUMPRODUCT(($A3847=merged_names)*(_xlfn.TEXTAFTER(Q$2, "At ")=merged_belt_colours)*merged_months_at_rank),"")</f>
        <v/>
      </c>
      <c r="R3847" s="18" t="str" cm="1">
        <f t="array" ref="R3847">IF(LEN($A3847)&gt;0,SUMPRODUCT(($A3847=merged_names)*(_xlfn.TEXTAFTER(R$2, "At ")=merged_belt_colours)*merged_months_at_rank),"")</f>
        <v/>
      </c>
    </row>
    <row r="3848" spans="1:18" x14ac:dyDescent="0.25">
      <c r="A3848"/>
      <c r="B3848" s="15" t="str" cm="1">
        <f t="array" ref="B3848">IFERROR(IF(LEN(A3848)&gt;0, IF(SUMPRODUCT((Inactives[Key]=J3848)*(Inactives[Currently Inactive]))=1,"Inactive","Active"),""),"Active")</f>
        <v/>
      </c>
      <c r="C3848" s="16" t="str" cm="1">
        <f t="array" aca="1" ref="C3848" ca="1">IFERROR(_xlfn._xlws.FILTER(Inactives[Inactive On],(Inactives[Key]=J3848)*(Inactives[Currently Inactive]),""),"")</f>
        <v/>
      </c>
      <c r="D3848" s="16" t="str" cm="1">
        <f t="array" aca="1" ref="D3848" ca="1">IFERROR(INDEX(_xlfn.TEXTSPLIT(E3848," "),1),"")</f>
        <v/>
      </c>
      <c r="E3848" s="15" t="str" cm="1">
        <f t="array" aca="1" ref="E3848" ca="1">IFERROR(_xlfn._xlws.FILTER(merged_ranks,(merged_end_dates=DATE(9999,12,31))*(merged_names=A3848)),"")</f>
        <v/>
      </c>
      <c r="F3848" s="17" t="str">
        <f ca="1">_xlfn.XLOOKUP(J3848,Promotions[Promo Key],Promotions[Promo Date],"")</f>
        <v/>
      </c>
      <c r="G3848" s="18" t="str">
        <f t="shared" ca="1" si="251"/>
        <v/>
      </c>
      <c r="H3848" s="18" t="str">
        <f t="shared" ca="1" si="250"/>
        <v/>
      </c>
      <c r="I3848" s="17" t="str">
        <f>_xlfn.XLOOKUP(A3848,Students[Full Name],Students[Starting Rank],"")</f>
        <v/>
      </c>
      <c r="J3848" s="15" t="str">
        <f t="shared" ca="1" si="252"/>
        <v xml:space="preserve">: </v>
      </c>
      <c r="K3848" s="16" t="str">
        <f>_xlfn.XLOOKUP(A3848,Students[Full Name],Students[Start Date],"")</f>
        <v/>
      </c>
      <c r="L3848" s="18">
        <f t="shared" ca="1" si="253"/>
        <v>-1</v>
      </c>
      <c r="M3848" s="18" cm="1">
        <f t="array" aca="1" ref="M3848" ca="1">SUMPRODUCT(Inactives[Days Inactive]*(Inactives[Student]=A3848))/365</f>
        <v>0</v>
      </c>
      <c r="N3848" s="18" t="str" cm="1">
        <f t="array" ref="N3848">IF(LEN($A3848)&gt;0,SUMPRODUCT(($A3848=merged_names)*(_xlfn.TEXTAFTER(N$2, "At ")=merged_belt_colours)*merged_months_at_rank),"")</f>
        <v/>
      </c>
      <c r="O3848" s="18" t="str" cm="1">
        <f t="array" ref="O3848">IF(LEN($A3848)&gt;0,SUMPRODUCT(($A3848=merged_names)*(_xlfn.TEXTAFTER(O$2, "At ")=merged_belt_colours)*merged_months_at_rank),"")</f>
        <v/>
      </c>
      <c r="P3848" s="18" t="str" cm="1">
        <f t="array" ref="P3848">IF(LEN($A3848)&gt;0,SUMPRODUCT(($A3848=merged_names)*(_xlfn.TEXTAFTER(P$2, "At ")=merged_belt_colours)*merged_months_at_rank),"")</f>
        <v/>
      </c>
      <c r="Q3848" s="18" t="str" cm="1">
        <f t="array" ref="Q3848">IF(LEN($A3848)&gt;0,SUMPRODUCT(($A3848=merged_names)*(_xlfn.TEXTAFTER(Q$2, "At ")=merged_belt_colours)*merged_months_at_rank),"")</f>
        <v/>
      </c>
      <c r="R3848" s="18" t="str" cm="1">
        <f t="array" ref="R3848">IF(LEN($A3848)&gt;0,SUMPRODUCT(($A3848=merged_names)*(_xlfn.TEXTAFTER(R$2, "At ")=merged_belt_colours)*merged_months_at_rank),"")</f>
        <v/>
      </c>
    </row>
    <row r="3849" spans="1:18" x14ac:dyDescent="0.25">
      <c r="A3849"/>
      <c r="B3849" s="15" t="str" cm="1">
        <f t="array" ref="B3849">IFERROR(IF(LEN(A3849)&gt;0, IF(SUMPRODUCT((Inactives[Key]=J3849)*(Inactives[Currently Inactive]))=1,"Inactive","Active"),""),"Active")</f>
        <v/>
      </c>
      <c r="C3849" s="16" t="str" cm="1">
        <f t="array" aca="1" ref="C3849" ca="1">IFERROR(_xlfn._xlws.FILTER(Inactives[Inactive On],(Inactives[Key]=J3849)*(Inactives[Currently Inactive]),""),"")</f>
        <v/>
      </c>
      <c r="D3849" s="16" t="str" cm="1">
        <f t="array" aca="1" ref="D3849" ca="1">IFERROR(INDEX(_xlfn.TEXTSPLIT(E3849," "),1),"")</f>
        <v/>
      </c>
      <c r="E3849" s="15" t="str" cm="1">
        <f t="array" aca="1" ref="E3849" ca="1">IFERROR(_xlfn._xlws.FILTER(merged_ranks,(merged_end_dates=DATE(9999,12,31))*(merged_names=A3849)),"")</f>
        <v/>
      </c>
      <c r="F3849" s="17" t="str">
        <f ca="1">_xlfn.XLOOKUP(J3849,Promotions[Promo Key],Promotions[Promo Date],"")</f>
        <v/>
      </c>
      <c r="G3849" s="18" t="str">
        <f t="shared" ca="1" si="251"/>
        <v/>
      </c>
      <c r="H3849" s="18" t="str">
        <f t="shared" ca="1" si="250"/>
        <v/>
      </c>
      <c r="I3849" s="17" t="str">
        <f>_xlfn.XLOOKUP(A3849,Students[Full Name],Students[Starting Rank],"")</f>
        <v/>
      </c>
      <c r="J3849" s="15" t="str">
        <f t="shared" ca="1" si="252"/>
        <v xml:space="preserve">: </v>
      </c>
      <c r="K3849" s="16" t="str">
        <f>_xlfn.XLOOKUP(A3849,Students[Full Name],Students[Start Date],"")</f>
        <v/>
      </c>
      <c r="L3849" s="18">
        <f t="shared" ca="1" si="253"/>
        <v>-1</v>
      </c>
      <c r="M3849" s="18" cm="1">
        <f t="array" aca="1" ref="M3849" ca="1">SUMPRODUCT(Inactives[Days Inactive]*(Inactives[Student]=A3849))/365</f>
        <v>0</v>
      </c>
      <c r="N3849" s="18" t="str" cm="1">
        <f t="array" ref="N3849">IF(LEN($A3849)&gt;0,SUMPRODUCT(($A3849=merged_names)*(_xlfn.TEXTAFTER(N$2, "At ")=merged_belt_colours)*merged_months_at_rank),"")</f>
        <v/>
      </c>
      <c r="O3849" s="18" t="str" cm="1">
        <f t="array" ref="O3849">IF(LEN($A3849)&gt;0,SUMPRODUCT(($A3849=merged_names)*(_xlfn.TEXTAFTER(O$2, "At ")=merged_belt_colours)*merged_months_at_rank),"")</f>
        <v/>
      </c>
      <c r="P3849" s="18" t="str" cm="1">
        <f t="array" ref="P3849">IF(LEN($A3849)&gt;0,SUMPRODUCT(($A3849=merged_names)*(_xlfn.TEXTAFTER(P$2, "At ")=merged_belt_colours)*merged_months_at_rank),"")</f>
        <v/>
      </c>
      <c r="Q3849" s="18" t="str" cm="1">
        <f t="array" ref="Q3849">IF(LEN($A3849)&gt;0,SUMPRODUCT(($A3849=merged_names)*(_xlfn.TEXTAFTER(Q$2, "At ")=merged_belt_colours)*merged_months_at_rank),"")</f>
        <v/>
      </c>
      <c r="R3849" s="18" t="str" cm="1">
        <f t="array" ref="R3849">IF(LEN($A3849)&gt;0,SUMPRODUCT(($A3849=merged_names)*(_xlfn.TEXTAFTER(R$2, "At ")=merged_belt_colours)*merged_months_at_rank),"")</f>
        <v/>
      </c>
    </row>
    <row r="3850" spans="1:18" x14ac:dyDescent="0.25">
      <c r="A3850"/>
      <c r="B3850" s="15" t="str" cm="1">
        <f t="array" ref="B3850">IFERROR(IF(LEN(A3850)&gt;0, IF(SUMPRODUCT((Inactives[Key]=J3850)*(Inactives[Currently Inactive]))=1,"Inactive","Active"),""),"Active")</f>
        <v/>
      </c>
      <c r="C3850" s="16" t="str" cm="1">
        <f t="array" aca="1" ref="C3850" ca="1">IFERROR(_xlfn._xlws.FILTER(Inactives[Inactive On],(Inactives[Key]=J3850)*(Inactives[Currently Inactive]),""),"")</f>
        <v/>
      </c>
      <c r="D3850" s="16" t="str" cm="1">
        <f t="array" aca="1" ref="D3850" ca="1">IFERROR(INDEX(_xlfn.TEXTSPLIT(E3850," "),1),"")</f>
        <v/>
      </c>
      <c r="E3850" s="15" t="str" cm="1">
        <f t="array" aca="1" ref="E3850" ca="1">IFERROR(_xlfn._xlws.FILTER(merged_ranks,(merged_end_dates=DATE(9999,12,31))*(merged_names=A3850)),"")</f>
        <v/>
      </c>
      <c r="F3850" s="17" t="str">
        <f ca="1">_xlfn.XLOOKUP(J3850,Promotions[Promo Key],Promotions[Promo Date],"")</f>
        <v/>
      </c>
      <c r="G3850" s="18" t="str">
        <f t="shared" ca="1" si="251"/>
        <v/>
      </c>
      <c r="H3850" s="18" t="str">
        <f t="shared" ca="1" si="250"/>
        <v/>
      </c>
      <c r="I3850" s="17" t="str">
        <f>_xlfn.XLOOKUP(A3850,Students[Full Name],Students[Starting Rank],"")</f>
        <v/>
      </c>
      <c r="J3850" s="15" t="str">
        <f t="shared" ca="1" si="252"/>
        <v xml:space="preserve">: </v>
      </c>
      <c r="K3850" s="16" t="str">
        <f>_xlfn.XLOOKUP(A3850,Students[Full Name],Students[Start Date],"")</f>
        <v/>
      </c>
      <c r="L3850" s="18">
        <f t="shared" ca="1" si="253"/>
        <v>-1</v>
      </c>
      <c r="M3850" s="18" cm="1">
        <f t="array" aca="1" ref="M3850" ca="1">SUMPRODUCT(Inactives[Days Inactive]*(Inactives[Student]=A3850))/365</f>
        <v>0</v>
      </c>
      <c r="N3850" s="18" t="str" cm="1">
        <f t="array" ref="N3850">IF(LEN($A3850)&gt;0,SUMPRODUCT(($A3850=merged_names)*(_xlfn.TEXTAFTER(N$2, "At ")=merged_belt_colours)*merged_months_at_rank),"")</f>
        <v/>
      </c>
      <c r="O3850" s="18" t="str" cm="1">
        <f t="array" ref="O3850">IF(LEN($A3850)&gt;0,SUMPRODUCT(($A3850=merged_names)*(_xlfn.TEXTAFTER(O$2, "At ")=merged_belt_colours)*merged_months_at_rank),"")</f>
        <v/>
      </c>
      <c r="P3850" s="18" t="str" cm="1">
        <f t="array" ref="P3850">IF(LEN($A3850)&gt;0,SUMPRODUCT(($A3850=merged_names)*(_xlfn.TEXTAFTER(P$2, "At ")=merged_belt_colours)*merged_months_at_rank),"")</f>
        <v/>
      </c>
      <c r="Q3850" s="18" t="str" cm="1">
        <f t="array" ref="Q3850">IF(LEN($A3850)&gt;0,SUMPRODUCT(($A3850=merged_names)*(_xlfn.TEXTAFTER(Q$2, "At ")=merged_belt_colours)*merged_months_at_rank),"")</f>
        <v/>
      </c>
      <c r="R3850" s="18" t="str" cm="1">
        <f t="array" ref="R3850">IF(LEN($A3850)&gt;0,SUMPRODUCT(($A3850=merged_names)*(_xlfn.TEXTAFTER(R$2, "At ")=merged_belt_colours)*merged_months_at_rank),"")</f>
        <v/>
      </c>
    </row>
    <row r="3851" spans="1:18" x14ac:dyDescent="0.25">
      <c r="A3851"/>
      <c r="B3851" s="15" t="str" cm="1">
        <f t="array" ref="B3851">IFERROR(IF(LEN(A3851)&gt;0, IF(SUMPRODUCT((Inactives[Key]=J3851)*(Inactives[Currently Inactive]))=1,"Inactive","Active"),""),"Active")</f>
        <v/>
      </c>
      <c r="C3851" s="16" t="str" cm="1">
        <f t="array" aca="1" ref="C3851" ca="1">IFERROR(_xlfn._xlws.FILTER(Inactives[Inactive On],(Inactives[Key]=J3851)*(Inactives[Currently Inactive]),""),"")</f>
        <v/>
      </c>
      <c r="D3851" s="16" t="str" cm="1">
        <f t="array" aca="1" ref="D3851" ca="1">IFERROR(INDEX(_xlfn.TEXTSPLIT(E3851," "),1),"")</f>
        <v/>
      </c>
      <c r="E3851" s="15" t="str" cm="1">
        <f t="array" aca="1" ref="E3851" ca="1">IFERROR(_xlfn._xlws.FILTER(merged_ranks,(merged_end_dates=DATE(9999,12,31))*(merged_names=A3851)),"")</f>
        <v/>
      </c>
      <c r="F3851" s="17" t="str">
        <f ca="1">_xlfn.XLOOKUP(J3851,Promotions[Promo Key],Promotions[Promo Date],"")</f>
        <v/>
      </c>
      <c r="G3851" s="18" t="str">
        <f t="shared" ca="1" si="251"/>
        <v/>
      </c>
      <c r="H3851" s="18" t="str">
        <f t="shared" ca="1" si="250"/>
        <v/>
      </c>
      <c r="I3851" s="17" t="str">
        <f>_xlfn.XLOOKUP(A3851,Students[Full Name],Students[Starting Rank],"")</f>
        <v/>
      </c>
      <c r="J3851" s="15" t="str">
        <f t="shared" ca="1" si="252"/>
        <v xml:space="preserve">: </v>
      </c>
      <c r="K3851" s="16" t="str">
        <f>_xlfn.XLOOKUP(A3851,Students[Full Name],Students[Start Date],"")</f>
        <v/>
      </c>
      <c r="L3851" s="18">
        <f t="shared" ca="1" si="253"/>
        <v>-1</v>
      </c>
      <c r="M3851" s="18" cm="1">
        <f t="array" aca="1" ref="M3851" ca="1">SUMPRODUCT(Inactives[Days Inactive]*(Inactives[Student]=A3851))/365</f>
        <v>0</v>
      </c>
      <c r="N3851" s="18" t="str" cm="1">
        <f t="array" ref="N3851">IF(LEN($A3851)&gt;0,SUMPRODUCT(($A3851=merged_names)*(_xlfn.TEXTAFTER(N$2, "At ")=merged_belt_colours)*merged_months_at_rank),"")</f>
        <v/>
      </c>
      <c r="O3851" s="18" t="str" cm="1">
        <f t="array" ref="O3851">IF(LEN($A3851)&gt;0,SUMPRODUCT(($A3851=merged_names)*(_xlfn.TEXTAFTER(O$2, "At ")=merged_belt_colours)*merged_months_at_rank),"")</f>
        <v/>
      </c>
      <c r="P3851" s="18" t="str" cm="1">
        <f t="array" ref="P3851">IF(LEN($A3851)&gt;0,SUMPRODUCT(($A3851=merged_names)*(_xlfn.TEXTAFTER(P$2, "At ")=merged_belt_colours)*merged_months_at_rank),"")</f>
        <v/>
      </c>
      <c r="Q3851" s="18" t="str" cm="1">
        <f t="array" ref="Q3851">IF(LEN($A3851)&gt;0,SUMPRODUCT(($A3851=merged_names)*(_xlfn.TEXTAFTER(Q$2, "At ")=merged_belt_colours)*merged_months_at_rank),"")</f>
        <v/>
      </c>
      <c r="R3851" s="18" t="str" cm="1">
        <f t="array" ref="R3851">IF(LEN($A3851)&gt;0,SUMPRODUCT(($A3851=merged_names)*(_xlfn.TEXTAFTER(R$2, "At ")=merged_belt_colours)*merged_months_at_rank),"")</f>
        <v/>
      </c>
    </row>
    <row r="3852" spans="1:18" x14ac:dyDescent="0.25">
      <c r="A3852"/>
      <c r="B3852" s="15" t="str" cm="1">
        <f t="array" ref="B3852">IFERROR(IF(LEN(A3852)&gt;0, IF(SUMPRODUCT((Inactives[Key]=J3852)*(Inactives[Currently Inactive]))=1,"Inactive","Active"),""),"Active")</f>
        <v/>
      </c>
      <c r="C3852" s="16" t="str" cm="1">
        <f t="array" aca="1" ref="C3852" ca="1">IFERROR(_xlfn._xlws.FILTER(Inactives[Inactive On],(Inactives[Key]=J3852)*(Inactives[Currently Inactive]),""),"")</f>
        <v/>
      </c>
      <c r="D3852" s="16" t="str" cm="1">
        <f t="array" aca="1" ref="D3852" ca="1">IFERROR(INDEX(_xlfn.TEXTSPLIT(E3852," "),1),"")</f>
        <v/>
      </c>
      <c r="E3852" s="15" t="str" cm="1">
        <f t="array" aca="1" ref="E3852" ca="1">IFERROR(_xlfn._xlws.FILTER(merged_ranks,(merged_end_dates=DATE(9999,12,31))*(merged_names=A3852)),"")</f>
        <v/>
      </c>
      <c r="F3852" s="17" t="str">
        <f ca="1">_xlfn.XLOOKUP(J3852,Promotions[Promo Key],Promotions[Promo Date],"")</f>
        <v/>
      </c>
      <c r="G3852" s="18" t="str">
        <f t="shared" ca="1" si="251"/>
        <v/>
      </c>
      <c r="H3852" s="18" t="str">
        <f t="shared" ca="1" si="250"/>
        <v/>
      </c>
      <c r="I3852" s="17" t="str">
        <f>_xlfn.XLOOKUP(A3852,Students[Full Name],Students[Starting Rank],"")</f>
        <v/>
      </c>
      <c r="J3852" s="15" t="str">
        <f t="shared" ca="1" si="252"/>
        <v xml:space="preserve">: </v>
      </c>
      <c r="K3852" s="16" t="str">
        <f>_xlfn.XLOOKUP(A3852,Students[Full Name],Students[Start Date],"")</f>
        <v/>
      </c>
      <c r="L3852" s="18">
        <f t="shared" ca="1" si="253"/>
        <v>-1</v>
      </c>
      <c r="M3852" s="18" cm="1">
        <f t="array" aca="1" ref="M3852" ca="1">SUMPRODUCT(Inactives[Days Inactive]*(Inactives[Student]=A3852))/365</f>
        <v>0</v>
      </c>
      <c r="N3852" s="18" t="str" cm="1">
        <f t="array" ref="N3852">IF(LEN($A3852)&gt;0,SUMPRODUCT(($A3852=merged_names)*(_xlfn.TEXTAFTER(N$2, "At ")=merged_belt_colours)*merged_months_at_rank),"")</f>
        <v/>
      </c>
      <c r="O3852" s="18" t="str" cm="1">
        <f t="array" ref="O3852">IF(LEN($A3852)&gt;0,SUMPRODUCT(($A3852=merged_names)*(_xlfn.TEXTAFTER(O$2, "At ")=merged_belt_colours)*merged_months_at_rank),"")</f>
        <v/>
      </c>
      <c r="P3852" s="18" t="str" cm="1">
        <f t="array" ref="P3852">IF(LEN($A3852)&gt;0,SUMPRODUCT(($A3852=merged_names)*(_xlfn.TEXTAFTER(P$2, "At ")=merged_belt_colours)*merged_months_at_rank),"")</f>
        <v/>
      </c>
      <c r="Q3852" s="18" t="str" cm="1">
        <f t="array" ref="Q3852">IF(LEN($A3852)&gt;0,SUMPRODUCT(($A3852=merged_names)*(_xlfn.TEXTAFTER(Q$2, "At ")=merged_belt_colours)*merged_months_at_rank),"")</f>
        <v/>
      </c>
      <c r="R3852" s="18" t="str" cm="1">
        <f t="array" ref="R3852">IF(LEN($A3852)&gt;0,SUMPRODUCT(($A3852=merged_names)*(_xlfn.TEXTAFTER(R$2, "At ")=merged_belt_colours)*merged_months_at_rank),"")</f>
        <v/>
      </c>
    </row>
    <row r="3853" spans="1:18" x14ac:dyDescent="0.25">
      <c r="A3853"/>
      <c r="B3853" s="15" t="str" cm="1">
        <f t="array" ref="B3853">IFERROR(IF(LEN(A3853)&gt;0, IF(SUMPRODUCT((Inactives[Key]=J3853)*(Inactives[Currently Inactive]))=1,"Inactive","Active"),""),"Active")</f>
        <v/>
      </c>
      <c r="C3853" s="16" t="str" cm="1">
        <f t="array" aca="1" ref="C3853" ca="1">IFERROR(_xlfn._xlws.FILTER(Inactives[Inactive On],(Inactives[Key]=J3853)*(Inactives[Currently Inactive]),""),"")</f>
        <v/>
      </c>
      <c r="D3853" s="16" t="str" cm="1">
        <f t="array" aca="1" ref="D3853" ca="1">IFERROR(INDEX(_xlfn.TEXTSPLIT(E3853," "),1),"")</f>
        <v/>
      </c>
      <c r="E3853" s="15" t="str" cm="1">
        <f t="array" aca="1" ref="E3853" ca="1">IFERROR(_xlfn._xlws.FILTER(merged_ranks,(merged_end_dates=DATE(9999,12,31))*(merged_names=A3853)),"")</f>
        <v/>
      </c>
      <c r="F3853" s="17" t="str">
        <f ca="1">_xlfn.XLOOKUP(J3853,Promotions[Promo Key],Promotions[Promo Date],"")</f>
        <v/>
      </c>
      <c r="G3853" s="18" t="str">
        <f t="shared" ca="1" si="251"/>
        <v/>
      </c>
      <c r="H3853" s="18" t="str">
        <f t="shared" ca="1" si="250"/>
        <v/>
      </c>
      <c r="I3853" s="17" t="str">
        <f>_xlfn.XLOOKUP(A3853,Students[Full Name],Students[Starting Rank],"")</f>
        <v/>
      </c>
      <c r="J3853" s="15" t="str">
        <f t="shared" ca="1" si="252"/>
        <v xml:space="preserve">: </v>
      </c>
      <c r="K3853" s="16" t="str">
        <f>_xlfn.XLOOKUP(A3853,Students[Full Name],Students[Start Date],"")</f>
        <v/>
      </c>
      <c r="L3853" s="18">
        <f t="shared" ca="1" si="253"/>
        <v>-1</v>
      </c>
      <c r="M3853" s="18" cm="1">
        <f t="array" aca="1" ref="M3853" ca="1">SUMPRODUCT(Inactives[Days Inactive]*(Inactives[Student]=A3853))/365</f>
        <v>0</v>
      </c>
      <c r="N3853" s="18" t="str" cm="1">
        <f t="array" ref="N3853">IF(LEN($A3853)&gt;0,SUMPRODUCT(($A3853=merged_names)*(_xlfn.TEXTAFTER(N$2, "At ")=merged_belt_colours)*merged_months_at_rank),"")</f>
        <v/>
      </c>
      <c r="O3853" s="18" t="str" cm="1">
        <f t="array" ref="O3853">IF(LEN($A3853)&gt;0,SUMPRODUCT(($A3853=merged_names)*(_xlfn.TEXTAFTER(O$2, "At ")=merged_belt_colours)*merged_months_at_rank),"")</f>
        <v/>
      </c>
      <c r="P3853" s="18" t="str" cm="1">
        <f t="array" ref="P3853">IF(LEN($A3853)&gt;0,SUMPRODUCT(($A3853=merged_names)*(_xlfn.TEXTAFTER(P$2, "At ")=merged_belt_colours)*merged_months_at_rank),"")</f>
        <v/>
      </c>
      <c r="Q3853" s="18" t="str" cm="1">
        <f t="array" ref="Q3853">IF(LEN($A3853)&gt;0,SUMPRODUCT(($A3853=merged_names)*(_xlfn.TEXTAFTER(Q$2, "At ")=merged_belt_colours)*merged_months_at_rank),"")</f>
        <v/>
      </c>
      <c r="R3853" s="18" t="str" cm="1">
        <f t="array" ref="R3853">IF(LEN($A3853)&gt;0,SUMPRODUCT(($A3853=merged_names)*(_xlfn.TEXTAFTER(R$2, "At ")=merged_belt_colours)*merged_months_at_rank),"")</f>
        <v/>
      </c>
    </row>
    <row r="3854" spans="1:18" x14ac:dyDescent="0.25">
      <c r="A3854"/>
      <c r="B3854" s="15" t="str" cm="1">
        <f t="array" ref="B3854">IFERROR(IF(LEN(A3854)&gt;0, IF(SUMPRODUCT((Inactives[Key]=J3854)*(Inactives[Currently Inactive]))=1,"Inactive","Active"),""),"Active")</f>
        <v/>
      </c>
      <c r="C3854" s="16" t="str" cm="1">
        <f t="array" aca="1" ref="C3854" ca="1">IFERROR(_xlfn._xlws.FILTER(Inactives[Inactive On],(Inactives[Key]=J3854)*(Inactives[Currently Inactive]),""),"")</f>
        <v/>
      </c>
      <c r="D3854" s="16" t="str" cm="1">
        <f t="array" aca="1" ref="D3854" ca="1">IFERROR(INDEX(_xlfn.TEXTSPLIT(E3854," "),1),"")</f>
        <v/>
      </c>
      <c r="E3854" s="15" t="str" cm="1">
        <f t="array" aca="1" ref="E3854" ca="1">IFERROR(_xlfn._xlws.FILTER(merged_ranks,(merged_end_dates=DATE(9999,12,31))*(merged_names=A3854)),"")</f>
        <v/>
      </c>
      <c r="F3854" s="17" t="str">
        <f ca="1">_xlfn.XLOOKUP(J3854,Promotions[Promo Key],Promotions[Promo Date],"")</f>
        <v/>
      </c>
      <c r="G3854" s="18" t="str">
        <f t="shared" ca="1" si="251"/>
        <v/>
      </c>
      <c r="H3854" s="18" t="str">
        <f t="shared" ca="1" si="250"/>
        <v/>
      </c>
      <c r="I3854" s="17" t="str">
        <f>_xlfn.XLOOKUP(A3854,Students[Full Name],Students[Starting Rank],"")</f>
        <v/>
      </c>
      <c r="J3854" s="15" t="str">
        <f t="shared" ca="1" si="252"/>
        <v xml:space="preserve">: </v>
      </c>
      <c r="K3854" s="16" t="str">
        <f>_xlfn.XLOOKUP(A3854,Students[Full Name],Students[Start Date],"")</f>
        <v/>
      </c>
      <c r="L3854" s="18">
        <f t="shared" ca="1" si="253"/>
        <v>-1</v>
      </c>
      <c r="M3854" s="18" cm="1">
        <f t="array" aca="1" ref="M3854" ca="1">SUMPRODUCT(Inactives[Days Inactive]*(Inactives[Student]=A3854))/365</f>
        <v>0</v>
      </c>
      <c r="N3854" s="18" t="str" cm="1">
        <f t="array" ref="N3854">IF(LEN($A3854)&gt;0,SUMPRODUCT(($A3854=merged_names)*(_xlfn.TEXTAFTER(N$2, "At ")=merged_belt_colours)*merged_months_at_rank),"")</f>
        <v/>
      </c>
      <c r="O3854" s="18" t="str" cm="1">
        <f t="array" ref="O3854">IF(LEN($A3854)&gt;0,SUMPRODUCT(($A3854=merged_names)*(_xlfn.TEXTAFTER(O$2, "At ")=merged_belt_colours)*merged_months_at_rank),"")</f>
        <v/>
      </c>
      <c r="P3854" s="18" t="str" cm="1">
        <f t="array" ref="P3854">IF(LEN($A3854)&gt;0,SUMPRODUCT(($A3854=merged_names)*(_xlfn.TEXTAFTER(P$2, "At ")=merged_belt_colours)*merged_months_at_rank),"")</f>
        <v/>
      </c>
      <c r="Q3854" s="18" t="str" cm="1">
        <f t="array" ref="Q3854">IF(LEN($A3854)&gt;0,SUMPRODUCT(($A3854=merged_names)*(_xlfn.TEXTAFTER(Q$2, "At ")=merged_belt_colours)*merged_months_at_rank),"")</f>
        <v/>
      </c>
      <c r="R3854" s="18" t="str" cm="1">
        <f t="array" ref="R3854">IF(LEN($A3854)&gt;0,SUMPRODUCT(($A3854=merged_names)*(_xlfn.TEXTAFTER(R$2, "At ")=merged_belt_colours)*merged_months_at_rank),"")</f>
        <v/>
      </c>
    </row>
    <row r="3855" spans="1:18" x14ac:dyDescent="0.25">
      <c r="A3855"/>
      <c r="B3855" s="15" t="str" cm="1">
        <f t="array" ref="B3855">IFERROR(IF(LEN(A3855)&gt;0, IF(SUMPRODUCT((Inactives[Key]=J3855)*(Inactives[Currently Inactive]))=1,"Inactive","Active"),""),"Active")</f>
        <v/>
      </c>
      <c r="C3855" s="16" t="str" cm="1">
        <f t="array" aca="1" ref="C3855" ca="1">IFERROR(_xlfn._xlws.FILTER(Inactives[Inactive On],(Inactives[Key]=J3855)*(Inactives[Currently Inactive]),""),"")</f>
        <v/>
      </c>
      <c r="D3855" s="16" t="str" cm="1">
        <f t="array" aca="1" ref="D3855" ca="1">IFERROR(INDEX(_xlfn.TEXTSPLIT(E3855," "),1),"")</f>
        <v/>
      </c>
      <c r="E3855" s="15" t="str" cm="1">
        <f t="array" aca="1" ref="E3855" ca="1">IFERROR(_xlfn._xlws.FILTER(merged_ranks,(merged_end_dates=DATE(9999,12,31))*(merged_names=A3855)),"")</f>
        <v/>
      </c>
      <c r="F3855" s="17" t="str">
        <f ca="1">_xlfn.XLOOKUP(J3855,Promotions[Promo Key],Promotions[Promo Date],"")</f>
        <v/>
      </c>
      <c r="G3855" s="18" t="str">
        <f t="shared" ca="1" si="251"/>
        <v/>
      </c>
      <c r="H3855" s="18" t="str">
        <f t="shared" ca="1" si="250"/>
        <v/>
      </c>
      <c r="I3855" s="17" t="str">
        <f>_xlfn.XLOOKUP(A3855,Students[Full Name],Students[Starting Rank],"")</f>
        <v/>
      </c>
      <c r="J3855" s="15" t="str">
        <f t="shared" ca="1" si="252"/>
        <v xml:space="preserve">: </v>
      </c>
      <c r="K3855" s="16" t="str">
        <f>_xlfn.XLOOKUP(A3855,Students[Full Name],Students[Start Date],"")</f>
        <v/>
      </c>
      <c r="L3855" s="18">
        <f t="shared" ca="1" si="253"/>
        <v>-1</v>
      </c>
      <c r="M3855" s="18" cm="1">
        <f t="array" aca="1" ref="M3855" ca="1">SUMPRODUCT(Inactives[Days Inactive]*(Inactives[Student]=A3855))/365</f>
        <v>0</v>
      </c>
      <c r="N3855" s="18" t="str" cm="1">
        <f t="array" ref="N3855">IF(LEN($A3855)&gt;0,SUMPRODUCT(($A3855=merged_names)*(_xlfn.TEXTAFTER(N$2, "At ")=merged_belt_colours)*merged_months_at_rank),"")</f>
        <v/>
      </c>
      <c r="O3855" s="18" t="str" cm="1">
        <f t="array" ref="O3855">IF(LEN($A3855)&gt;0,SUMPRODUCT(($A3855=merged_names)*(_xlfn.TEXTAFTER(O$2, "At ")=merged_belt_colours)*merged_months_at_rank),"")</f>
        <v/>
      </c>
      <c r="P3855" s="18" t="str" cm="1">
        <f t="array" ref="P3855">IF(LEN($A3855)&gt;0,SUMPRODUCT(($A3855=merged_names)*(_xlfn.TEXTAFTER(P$2, "At ")=merged_belt_colours)*merged_months_at_rank),"")</f>
        <v/>
      </c>
      <c r="Q3855" s="18" t="str" cm="1">
        <f t="array" ref="Q3855">IF(LEN($A3855)&gt;0,SUMPRODUCT(($A3855=merged_names)*(_xlfn.TEXTAFTER(Q$2, "At ")=merged_belt_colours)*merged_months_at_rank),"")</f>
        <v/>
      </c>
      <c r="R3855" s="18" t="str" cm="1">
        <f t="array" ref="R3855">IF(LEN($A3855)&gt;0,SUMPRODUCT(($A3855=merged_names)*(_xlfn.TEXTAFTER(R$2, "At ")=merged_belt_colours)*merged_months_at_rank),"")</f>
        <v/>
      </c>
    </row>
    <row r="3856" spans="1:18" x14ac:dyDescent="0.25">
      <c r="A3856"/>
      <c r="B3856" s="15" t="str" cm="1">
        <f t="array" ref="B3856">IFERROR(IF(LEN(A3856)&gt;0, IF(SUMPRODUCT((Inactives[Key]=J3856)*(Inactives[Currently Inactive]))=1,"Inactive","Active"),""),"Active")</f>
        <v/>
      </c>
      <c r="C3856" s="16" t="str" cm="1">
        <f t="array" aca="1" ref="C3856" ca="1">IFERROR(_xlfn._xlws.FILTER(Inactives[Inactive On],(Inactives[Key]=J3856)*(Inactives[Currently Inactive]),""),"")</f>
        <v/>
      </c>
      <c r="D3856" s="16" t="str" cm="1">
        <f t="array" aca="1" ref="D3856" ca="1">IFERROR(INDEX(_xlfn.TEXTSPLIT(E3856," "),1),"")</f>
        <v/>
      </c>
      <c r="E3856" s="15" t="str" cm="1">
        <f t="array" aca="1" ref="E3856" ca="1">IFERROR(_xlfn._xlws.FILTER(merged_ranks,(merged_end_dates=DATE(9999,12,31))*(merged_names=A3856)),"")</f>
        <v/>
      </c>
      <c r="F3856" s="17" t="str">
        <f ca="1">_xlfn.XLOOKUP(J3856,Promotions[Promo Key],Promotions[Promo Date],"")</f>
        <v/>
      </c>
      <c r="G3856" s="18" t="str">
        <f t="shared" ca="1" si="251"/>
        <v/>
      </c>
      <c r="H3856" s="18" t="str">
        <f t="shared" ca="1" si="250"/>
        <v/>
      </c>
      <c r="I3856" s="17" t="str">
        <f>_xlfn.XLOOKUP(A3856,Students[Full Name],Students[Starting Rank],"")</f>
        <v/>
      </c>
      <c r="J3856" s="15" t="str">
        <f t="shared" ca="1" si="252"/>
        <v xml:space="preserve">: </v>
      </c>
      <c r="K3856" s="16" t="str">
        <f>_xlfn.XLOOKUP(A3856,Students[Full Name],Students[Start Date],"")</f>
        <v/>
      </c>
      <c r="L3856" s="18">
        <f t="shared" ca="1" si="253"/>
        <v>-1</v>
      </c>
      <c r="M3856" s="18" cm="1">
        <f t="array" aca="1" ref="M3856" ca="1">SUMPRODUCT(Inactives[Days Inactive]*(Inactives[Student]=A3856))/365</f>
        <v>0</v>
      </c>
      <c r="N3856" s="18" t="str" cm="1">
        <f t="array" ref="N3856">IF(LEN($A3856)&gt;0,SUMPRODUCT(($A3856=merged_names)*(_xlfn.TEXTAFTER(N$2, "At ")=merged_belt_colours)*merged_months_at_rank),"")</f>
        <v/>
      </c>
      <c r="O3856" s="18" t="str" cm="1">
        <f t="array" ref="O3856">IF(LEN($A3856)&gt;0,SUMPRODUCT(($A3856=merged_names)*(_xlfn.TEXTAFTER(O$2, "At ")=merged_belt_colours)*merged_months_at_rank),"")</f>
        <v/>
      </c>
      <c r="P3856" s="18" t="str" cm="1">
        <f t="array" ref="P3856">IF(LEN($A3856)&gt;0,SUMPRODUCT(($A3856=merged_names)*(_xlfn.TEXTAFTER(P$2, "At ")=merged_belt_colours)*merged_months_at_rank),"")</f>
        <v/>
      </c>
      <c r="Q3856" s="18" t="str" cm="1">
        <f t="array" ref="Q3856">IF(LEN($A3856)&gt;0,SUMPRODUCT(($A3856=merged_names)*(_xlfn.TEXTAFTER(Q$2, "At ")=merged_belt_colours)*merged_months_at_rank),"")</f>
        <v/>
      </c>
      <c r="R3856" s="18" t="str" cm="1">
        <f t="array" ref="R3856">IF(LEN($A3856)&gt;0,SUMPRODUCT(($A3856=merged_names)*(_xlfn.TEXTAFTER(R$2, "At ")=merged_belt_colours)*merged_months_at_rank),"")</f>
        <v/>
      </c>
    </row>
    <row r="3857" spans="1:18" x14ac:dyDescent="0.25">
      <c r="A3857"/>
      <c r="B3857" s="15" t="str" cm="1">
        <f t="array" ref="B3857">IFERROR(IF(LEN(A3857)&gt;0, IF(SUMPRODUCT((Inactives[Key]=J3857)*(Inactives[Currently Inactive]))=1,"Inactive","Active"),""),"Active")</f>
        <v/>
      </c>
      <c r="C3857" s="16" t="str" cm="1">
        <f t="array" aca="1" ref="C3857" ca="1">IFERROR(_xlfn._xlws.FILTER(Inactives[Inactive On],(Inactives[Key]=J3857)*(Inactives[Currently Inactive]),""),"")</f>
        <v/>
      </c>
      <c r="D3857" s="16" t="str" cm="1">
        <f t="array" aca="1" ref="D3857" ca="1">IFERROR(INDEX(_xlfn.TEXTSPLIT(E3857," "),1),"")</f>
        <v/>
      </c>
      <c r="E3857" s="15" t="str" cm="1">
        <f t="array" aca="1" ref="E3857" ca="1">IFERROR(_xlfn._xlws.FILTER(merged_ranks,(merged_end_dates=DATE(9999,12,31))*(merged_names=A3857)),"")</f>
        <v/>
      </c>
      <c r="F3857" s="17" t="str">
        <f ca="1">_xlfn.XLOOKUP(J3857,Promotions[Promo Key],Promotions[Promo Date],"")</f>
        <v/>
      </c>
      <c r="G3857" s="18" t="str">
        <f t="shared" ca="1" si="251"/>
        <v/>
      </c>
      <c r="H3857" s="18" t="str">
        <f t="shared" ca="1" si="250"/>
        <v/>
      </c>
      <c r="I3857" s="17" t="str">
        <f>_xlfn.XLOOKUP(A3857,Students[Full Name],Students[Starting Rank],"")</f>
        <v/>
      </c>
      <c r="J3857" s="15" t="str">
        <f t="shared" ca="1" si="252"/>
        <v xml:space="preserve">: </v>
      </c>
      <c r="K3857" s="16" t="str">
        <f>_xlfn.XLOOKUP(A3857,Students[Full Name],Students[Start Date],"")</f>
        <v/>
      </c>
      <c r="L3857" s="18">
        <f t="shared" ca="1" si="253"/>
        <v>-1</v>
      </c>
      <c r="M3857" s="18" cm="1">
        <f t="array" aca="1" ref="M3857" ca="1">SUMPRODUCT(Inactives[Days Inactive]*(Inactives[Student]=A3857))/365</f>
        <v>0</v>
      </c>
      <c r="N3857" s="18" t="str" cm="1">
        <f t="array" ref="N3857">IF(LEN($A3857)&gt;0,SUMPRODUCT(($A3857=merged_names)*(_xlfn.TEXTAFTER(N$2, "At ")=merged_belt_colours)*merged_months_at_rank),"")</f>
        <v/>
      </c>
      <c r="O3857" s="18" t="str" cm="1">
        <f t="array" ref="O3857">IF(LEN($A3857)&gt;0,SUMPRODUCT(($A3857=merged_names)*(_xlfn.TEXTAFTER(O$2, "At ")=merged_belt_colours)*merged_months_at_rank),"")</f>
        <v/>
      </c>
      <c r="P3857" s="18" t="str" cm="1">
        <f t="array" ref="P3857">IF(LEN($A3857)&gt;0,SUMPRODUCT(($A3857=merged_names)*(_xlfn.TEXTAFTER(P$2, "At ")=merged_belt_colours)*merged_months_at_rank),"")</f>
        <v/>
      </c>
      <c r="Q3857" s="18" t="str" cm="1">
        <f t="array" ref="Q3857">IF(LEN($A3857)&gt;0,SUMPRODUCT(($A3857=merged_names)*(_xlfn.TEXTAFTER(Q$2, "At ")=merged_belt_colours)*merged_months_at_rank),"")</f>
        <v/>
      </c>
      <c r="R3857" s="18" t="str" cm="1">
        <f t="array" ref="R3857">IF(LEN($A3857)&gt;0,SUMPRODUCT(($A3857=merged_names)*(_xlfn.TEXTAFTER(R$2, "At ")=merged_belt_colours)*merged_months_at_rank),"")</f>
        <v/>
      </c>
    </row>
    <row r="3858" spans="1:18" x14ac:dyDescent="0.25">
      <c r="A3858"/>
      <c r="B3858" s="15" t="str" cm="1">
        <f t="array" ref="B3858">IFERROR(IF(LEN(A3858)&gt;0, IF(SUMPRODUCT((Inactives[Key]=J3858)*(Inactives[Currently Inactive]))=1,"Inactive","Active"),""),"Active")</f>
        <v/>
      </c>
      <c r="C3858" s="16" t="str" cm="1">
        <f t="array" aca="1" ref="C3858" ca="1">IFERROR(_xlfn._xlws.FILTER(Inactives[Inactive On],(Inactives[Key]=J3858)*(Inactives[Currently Inactive]),""),"")</f>
        <v/>
      </c>
      <c r="D3858" s="16" t="str" cm="1">
        <f t="array" aca="1" ref="D3858" ca="1">IFERROR(INDEX(_xlfn.TEXTSPLIT(E3858," "),1),"")</f>
        <v/>
      </c>
      <c r="E3858" s="15" t="str" cm="1">
        <f t="array" aca="1" ref="E3858" ca="1">IFERROR(_xlfn._xlws.FILTER(merged_ranks,(merged_end_dates=DATE(9999,12,31))*(merged_names=A3858)),"")</f>
        <v/>
      </c>
      <c r="F3858" s="17" t="str">
        <f ca="1">_xlfn.XLOOKUP(J3858,Promotions[Promo Key],Promotions[Promo Date],"")</f>
        <v/>
      </c>
      <c r="G3858" s="18" t="str">
        <f t="shared" ca="1" si="251"/>
        <v/>
      </c>
      <c r="H3858" s="18" t="str">
        <f t="shared" ca="1" si="250"/>
        <v/>
      </c>
      <c r="I3858" s="17" t="str">
        <f>_xlfn.XLOOKUP(A3858,Students[Full Name],Students[Starting Rank],"")</f>
        <v/>
      </c>
      <c r="J3858" s="15" t="str">
        <f t="shared" ca="1" si="252"/>
        <v xml:space="preserve">: </v>
      </c>
      <c r="K3858" s="16" t="str">
        <f>_xlfn.XLOOKUP(A3858,Students[Full Name],Students[Start Date],"")</f>
        <v/>
      </c>
      <c r="L3858" s="18">
        <f t="shared" ca="1" si="253"/>
        <v>-1</v>
      </c>
      <c r="M3858" s="18" cm="1">
        <f t="array" aca="1" ref="M3858" ca="1">SUMPRODUCT(Inactives[Days Inactive]*(Inactives[Student]=A3858))/365</f>
        <v>0</v>
      </c>
      <c r="N3858" s="18" t="str" cm="1">
        <f t="array" ref="N3858">IF(LEN($A3858)&gt;0,SUMPRODUCT(($A3858=merged_names)*(_xlfn.TEXTAFTER(N$2, "At ")=merged_belt_colours)*merged_months_at_rank),"")</f>
        <v/>
      </c>
      <c r="O3858" s="18" t="str" cm="1">
        <f t="array" ref="O3858">IF(LEN($A3858)&gt;0,SUMPRODUCT(($A3858=merged_names)*(_xlfn.TEXTAFTER(O$2, "At ")=merged_belt_colours)*merged_months_at_rank),"")</f>
        <v/>
      </c>
      <c r="P3858" s="18" t="str" cm="1">
        <f t="array" ref="P3858">IF(LEN($A3858)&gt;0,SUMPRODUCT(($A3858=merged_names)*(_xlfn.TEXTAFTER(P$2, "At ")=merged_belt_colours)*merged_months_at_rank),"")</f>
        <v/>
      </c>
      <c r="Q3858" s="18" t="str" cm="1">
        <f t="array" ref="Q3858">IF(LEN($A3858)&gt;0,SUMPRODUCT(($A3858=merged_names)*(_xlfn.TEXTAFTER(Q$2, "At ")=merged_belt_colours)*merged_months_at_rank),"")</f>
        <v/>
      </c>
      <c r="R3858" s="18" t="str" cm="1">
        <f t="array" ref="R3858">IF(LEN($A3858)&gt;0,SUMPRODUCT(($A3858=merged_names)*(_xlfn.TEXTAFTER(R$2, "At ")=merged_belt_colours)*merged_months_at_rank),"")</f>
        <v/>
      </c>
    </row>
    <row r="3859" spans="1:18" x14ac:dyDescent="0.25">
      <c r="A3859"/>
      <c r="B3859" s="15" t="str" cm="1">
        <f t="array" ref="B3859">IFERROR(IF(LEN(A3859)&gt;0, IF(SUMPRODUCT((Inactives[Key]=J3859)*(Inactives[Currently Inactive]))=1,"Inactive","Active"),""),"Active")</f>
        <v/>
      </c>
      <c r="C3859" s="16" t="str" cm="1">
        <f t="array" aca="1" ref="C3859" ca="1">IFERROR(_xlfn._xlws.FILTER(Inactives[Inactive On],(Inactives[Key]=J3859)*(Inactives[Currently Inactive]),""),"")</f>
        <v/>
      </c>
      <c r="D3859" s="16" t="str" cm="1">
        <f t="array" aca="1" ref="D3859" ca="1">IFERROR(INDEX(_xlfn.TEXTSPLIT(E3859," "),1),"")</f>
        <v/>
      </c>
      <c r="E3859" s="15" t="str" cm="1">
        <f t="array" aca="1" ref="E3859" ca="1">IFERROR(_xlfn._xlws.FILTER(merged_ranks,(merged_end_dates=DATE(9999,12,31))*(merged_names=A3859)),"")</f>
        <v/>
      </c>
      <c r="F3859" s="17" t="str">
        <f ca="1">_xlfn.XLOOKUP(J3859,Promotions[Promo Key],Promotions[Promo Date],"")</f>
        <v/>
      </c>
      <c r="G3859" s="18" t="str">
        <f t="shared" ca="1" si="251"/>
        <v/>
      </c>
      <c r="H3859" s="18" t="str">
        <f t="shared" ca="1" si="250"/>
        <v/>
      </c>
      <c r="I3859" s="17" t="str">
        <f>_xlfn.XLOOKUP(A3859,Students[Full Name],Students[Starting Rank],"")</f>
        <v/>
      </c>
      <c r="J3859" s="15" t="str">
        <f t="shared" ca="1" si="252"/>
        <v xml:space="preserve">: </v>
      </c>
      <c r="K3859" s="16" t="str">
        <f>_xlfn.XLOOKUP(A3859,Students[Full Name],Students[Start Date],"")</f>
        <v/>
      </c>
      <c r="L3859" s="18">
        <f t="shared" ca="1" si="253"/>
        <v>-1</v>
      </c>
      <c r="M3859" s="18" cm="1">
        <f t="array" aca="1" ref="M3859" ca="1">SUMPRODUCT(Inactives[Days Inactive]*(Inactives[Student]=A3859))/365</f>
        <v>0</v>
      </c>
      <c r="N3859" s="18" t="str" cm="1">
        <f t="array" ref="N3859">IF(LEN($A3859)&gt;0,SUMPRODUCT(($A3859=merged_names)*(_xlfn.TEXTAFTER(N$2, "At ")=merged_belt_colours)*merged_months_at_rank),"")</f>
        <v/>
      </c>
      <c r="O3859" s="18" t="str" cm="1">
        <f t="array" ref="O3859">IF(LEN($A3859)&gt;0,SUMPRODUCT(($A3859=merged_names)*(_xlfn.TEXTAFTER(O$2, "At ")=merged_belt_colours)*merged_months_at_rank),"")</f>
        <v/>
      </c>
      <c r="P3859" s="18" t="str" cm="1">
        <f t="array" ref="P3859">IF(LEN($A3859)&gt;0,SUMPRODUCT(($A3859=merged_names)*(_xlfn.TEXTAFTER(P$2, "At ")=merged_belt_colours)*merged_months_at_rank),"")</f>
        <v/>
      </c>
      <c r="Q3859" s="18" t="str" cm="1">
        <f t="array" ref="Q3859">IF(LEN($A3859)&gt;0,SUMPRODUCT(($A3859=merged_names)*(_xlfn.TEXTAFTER(Q$2, "At ")=merged_belt_colours)*merged_months_at_rank),"")</f>
        <v/>
      </c>
      <c r="R3859" s="18" t="str" cm="1">
        <f t="array" ref="R3859">IF(LEN($A3859)&gt;0,SUMPRODUCT(($A3859=merged_names)*(_xlfn.TEXTAFTER(R$2, "At ")=merged_belt_colours)*merged_months_at_rank),"")</f>
        <v/>
      </c>
    </row>
    <row r="3860" spans="1:18" x14ac:dyDescent="0.25">
      <c r="A3860"/>
      <c r="B3860" s="15" t="str" cm="1">
        <f t="array" ref="B3860">IFERROR(IF(LEN(A3860)&gt;0, IF(SUMPRODUCT((Inactives[Key]=J3860)*(Inactives[Currently Inactive]))=1,"Inactive","Active"),""),"Active")</f>
        <v/>
      </c>
      <c r="C3860" s="16" t="str" cm="1">
        <f t="array" aca="1" ref="C3860" ca="1">IFERROR(_xlfn._xlws.FILTER(Inactives[Inactive On],(Inactives[Key]=J3860)*(Inactives[Currently Inactive]),""),"")</f>
        <v/>
      </c>
      <c r="D3860" s="16" t="str" cm="1">
        <f t="array" aca="1" ref="D3860" ca="1">IFERROR(INDEX(_xlfn.TEXTSPLIT(E3860," "),1),"")</f>
        <v/>
      </c>
      <c r="E3860" s="15" t="str" cm="1">
        <f t="array" aca="1" ref="E3860" ca="1">IFERROR(_xlfn._xlws.FILTER(merged_ranks,(merged_end_dates=DATE(9999,12,31))*(merged_names=A3860)),"")</f>
        <v/>
      </c>
      <c r="F3860" s="17" t="str">
        <f ca="1">_xlfn.XLOOKUP(J3860,Promotions[Promo Key],Promotions[Promo Date],"")</f>
        <v/>
      </c>
      <c r="G3860" s="18" t="str">
        <f t="shared" ca="1" si="251"/>
        <v/>
      </c>
      <c r="H3860" s="18" t="str">
        <f t="shared" ca="1" si="250"/>
        <v/>
      </c>
      <c r="I3860" s="17" t="str">
        <f>_xlfn.XLOOKUP(A3860,Students[Full Name],Students[Starting Rank],"")</f>
        <v/>
      </c>
      <c r="J3860" s="15" t="str">
        <f t="shared" ca="1" si="252"/>
        <v xml:space="preserve">: </v>
      </c>
      <c r="K3860" s="16" t="str">
        <f>_xlfn.XLOOKUP(A3860,Students[Full Name],Students[Start Date],"")</f>
        <v/>
      </c>
      <c r="L3860" s="18">
        <f t="shared" ca="1" si="253"/>
        <v>-1</v>
      </c>
      <c r="M3860" s="18" cm="1">
        <f t="array" aca="1" ref="M3860" ca="1">SUMPRODUCT(Inactives[Days Inactive]*(Inactives[Student]=A3860))/365</f>
        <v>0</v>
      </c>
      <c r="N3860" s="18" t="str" cm="1">
        <f t="array" ref="N3860">IF(LEN($A3860)&gt;0,SUMPRODUCT(($A3860=merged_names)*(_xlfn.TEXTAFTER(N$2, "At ")=merged_belt_colours)*merged_months_at_rank),"")</f>
        <v/>
      </c>
      <c r="O3860" s="18" t="str" cm="1">
        <f t="array" ref="O3860">IF(LEN($A3860)&gt;0,SUMPRODUCT(($A3860=merged_names)*(_xlfn.TEXTAFTER(O$2, "At ")=merged_belt_colours)*merged_months_at_rank),"")</f>
        <v/>
      </c>
      <c r="P3860" s="18" t="str" cm="1">
        <f t="array" ref="P3860">IF(LEN($A3860)&gt;0,SUMPRODUCT(($A3860=merged_names)*(_xlfn.TEXTAFTER(P$2, "At ")=merged_belt_colours)*merged_months_at_rank),"")</f>
        <v/>
      </c>
      <c r="Q3860" s="18" t="str" cm="1">
        <f t="array" ref="Q3860">IF(LEN($A3860)&gt;0,SUMPRODUCT(($A3860=merged_names)*(_xlfn.TEXTAFTER(Q$2, "At ")=merged_belt_colours)*merged_months_at_rank),"")</f>
        <v/>
      </c>
      <c r="R3860" s="18" t="str" cm="1">
        <f t="array" ref="R3860">IF(LEN($A3860)&gt;0,SUMPRODUCT(($A3860=merged_names)*(_xlfn.TEXTAFTER(R$2, "At ")=merged_belt_colours)*merged_months_at_rank),"")</f>
        <v/>
      </c>
    </row>
    <row r="3861" spans="1:18" x14ac:dyDescent="0.25">
      <c r="A3861"/>
      <c r="B3861" s="15" t="str" cm="1">
        <f t="array" ref="B3861">IFERROR(IF(LEN(A3861)&gt;0, IF(SUMPRODUCT((Inactives[Key]=J3861)*(Inactives[Currently Inactive]))=1,"Inactive","Active"),""),"Active")</f>
        <v/>
      </c>
      <c r="C3861" s="16" t="str" cm="1">
        <f t="array" aca="1" ref="C3861" ca="1">IFERROR(_xlfn._xlws.FILTER(Inactives[Inactive On],(Inactives[Key]=J3861)*(Inactives[Currently Inactive]),""),"")</f>
        <v/>
      </c>
      <c r="D3861" s="16" t="str" cm="1">
        <f t="array" aca="1" ref="D3861" ca="1">IFERROR(INDEX(_xlfn.TEXTSPLIT(E3861," "),1),"")</f>
        <v/>
      </c>
      <c r="E3861" s="15" t="str" cm="1">
        <f t="array" aca="1" ref="E3861" ca="1">IFERROR(_xlfn._xlws.FILTER(merged_ranks,(merged_end_dates=DATE(9999,12,31))*(merged_names=A3861)),"")</f>
        <v/>
      </c>
      <c r="F3861" s="17" t="str">
        <f ca="1">_xlfn.XLOOKUP(J3861,Promotions[Promo Key],Promotions[Promo Date],"")</f>
        <v/>
      </c>
      <c r="G3861" s="18" t="str">
        <f t="shared" ca="1" si="251"/>
        <v/>
      </c>
      <c r="H3861" s="18" t="str">
        <f t="shared" ca="1" si="250"/>
        <v/>
      </c>
      <c r="I3861" s="17" t="str">
        <f>_xlfn.XLOOKUP(A3861,Students[Full Name],Students[Starting Rank],"")</f>
        <v/>
      </c>
      <c r="J3861" s="15" t="str">
        <f t="shared" ca="1" si="252"/>
        <v xml:space="preserve">: </v>
      </c>
      <c r="K3861" s="16" t="str">
        <f>_xlfn.XLOOKUP(A3861,Students[Full Name],Students[Start Date],"")</f>
        <v/>
      </c>
      <c r="L3861" s="18">
        <f t="shared" ca="1" si="253"/>
        <v>-1</v>
      </c>
      <c r="M3861" s="18" cm="1">
        <f t="array" aca="1" ref="M3861" ca="1">SUMPRODUCT(Inactives[Days Inactive]*(Inactives[Student]=A3861))/365</f>
        <v>0</v>
      </c>
      <c r="N3861" s="18" t="str" cm="1">
        <f t="array" ref="N3861">IF(LEN($A3861)&gt;0,SUMPRODUCT(($A3861=merged_names)*(_xlfn.TEXTAFTER(N$2, "At ")=merged_belt_colours)*merged_months_at_rank),"")</f>
        <v/>
      </c>
      <c r="O3861" s="18" t="str" cm="1">
        <f t="array" ref="O3861">IF(LEN($A3861)&gt;0,SUMPRODUCT(($A3861=merged_names)*(_xlfn.TEXTAFTER(O$2, "At ")=merged_belt_colours)*merged_months_at_rank),"")</f>
        <v/>
      </c>
      <c r="P3861" s="18" t="str" cm="1">
        <f t="array" ref="P3861">IF(LEN($A3861)&gt;0,SUMPRODUCT(($A3861=merged_names)*(_xlfn.TEXTAFTER(P$2, "At ")=merged_belt_colours)*merged_months_at_rank),"")</f>
        <v/>
      </c>
      <c r="Q3861" s="18" t="str" cm="1">
        <f t="array" ref="Q3861">IF(LEN($A3861)&gt;0,SUMPRODUCT(($A3861=merged_names)*(_xlfn.TEXTAFTER(Q$2, "At ")=merged_belt_colours)*merged_months_at_rank),"")</f>
        <v/>
      </c>
      <c r="R3861" s="18" t="str" cm="1">
        <f t="array" ref="R3861">IF(LEN($A3861)&gt;0,SUMPRODUCT(($A3861=merged_names)*(_xlfn.TEXTAFTER(R$2, "At ")=merged_belt_colours)*merged_months_at_rank),"")</f>
        <v/>
      </c>
    </row>
    <row r="3862" spans="1:18" x14ac:dyDescent="0.25">
      <c r="A3862"/>
      <c r="B3862" s="15" t="str" cm="1">
        <f t="array" ref="B3862">IFERROR(IF(LEN(A3862)&gt;0, IF(SUMPRODUCT((Inactives[Key]=J3862)*(Inactives[Currently Inactive]))=1,"Inactive","Active"),""),"Active")</f>
        <v/>
      </c>
      <c r="C3862" s="16" t="str" cm="1">
        <f t="array" aca="1" ref="C3862" ca="1">IFERROR(_xlfn._xlws.FILTER(Inactives[Inactive On],(Inactives[Key]=J3862)*(Inactives[Currently Inactive]),""),"")</f>
        <v/>
      </c>
      <c r="D3862" s="16" t="str" cm="1">
        <f t="array" aca="1" ref="D3862" ca="1">IFERROR(INDEX(_xlfn.TEXTSPLIT(E3862," "),1),"")</f>
        <v/>
      </c>
      <c r="E3862" s="15" t="str" cm="1">
        <f t="array" aca="1" ref="E3862" ca="1">IFERROR(_xlfn._xlws.FILTER(merged_ranks,(merged_end_dates=DATE(9999,12,31))*(merged_names=A3862)),"")</f>
        <v/>
      </c>
      <c r="F3862" s="17" t="str">
        <f ca="1">_xlfn.XLOOKUP(J3862,Promotions[Promo Key],Promotions[Promo Date],"")</f>
        <v/>
      </c>
      <c r="G3862" s="18" t="str">
        <f t="shared" ca="1" si="251"/>
        <v/>
      </c>
      <c r="H3862" s="18" t="str">
        <f t="shared" ca="1" si="250"/>
        <v/>
      </c>
      <c r="I3862" s="17" t="str">
        <f>_xlfn.XLOOKUP(A3862,Students[Full Name],Students[Starting Rank],"")</f>
        <v/>
      </c>
      <c r="J3862" s="15" t="str">
        <f t="shared" ca="1" si="252"/>
        <v xml:space="preserve">: </v>
      </c>
      <c r="K3862" s="16" t="str">
        <f>_xlfn.XLOOKUP(A3862,Students[Full Name],Students[Start Date],"")</f>
        <v/>
      </c>
      <c r="L3862" s="18">
        <f t="shared" ca="1" si="253"/>
        <v>-1</v>
      </c>
      <c r="M3862" s="18" cm="1">
        <f t="array" aca="1" ref="M3862" ca="1">SUMPRODUCT(Inactives[Days Inactive]*(Inactives[Student]=A3862))/365</f>
        <v>0</v>
      </c>
      <c r="N3862" s="18" t="str" cm="1">
        <f t="array" ref="N3862">IF(LEN($A3862)&gt;0,SUMPRODUCT(($A3862=merged_names)*(_xlfn.TEXTAFTER(N$2, "At ")=merged_belt_colours)*merged_months_at_rank),"")</f>
        <v/>
      </c>
      <c r="O3862" s="18" t="str" cm="1">
        <f t="array" ref="O3862">IF(LEN($A3862)&gt;0,SUMPRODUCT(($A3862=merged_names)*(_xlfn.TEXTAFTER(O$2, "At ")=merged_belt_colours)*merged_months_at_rank),"")</f>
        <v/>
      </c>
      <c r="P3862" s="18" t="str" cm="1">
        <f t="array" ref="P3862">IF(LEN($A3862)&gt;0,SUMPRODUCT(($A3862=merged_names)*(_xlfn.TEXTAFTER(P$2, "At ")=merged_belt_colours)*merged_months_at_rank),"")</f>
        <v/>
      </c>
      <c r="Q3862" s="18" t="str" cm="1">
        <f t="array" ref="Q3862">IF(LEN($A3862)&gt;0,SUMPRODUCT(($A3862=merged_names)*(_xlfn.TEXTAFTER(Q$2, "At ")=merged_belt_colours)*merged_months_at_rank),"")</f>
        <v/>
      </c>
      <c r="R3862" s="18" t="str" cm="1">
        <f t="array" ref="R3862">IF(LEN($A3862)&gt;0,SUMPRODUCT(($A3862=merged_names)*(_xlfn.TEXTAFTER(R$2, "At ")=merged_belt_colours)*merged_months_at_rank),"")</f>
        <v/>
      </c>
    </row>
    <row r="3863" spans="1:18" x14ac:dyDescent="0.25">
      <c r="A3863"/>
      <c r="B3863" s="15" t="str" cm="1">
        <f t="array" ref="B3863">IFERROR(IF(LEN(A3863)&gt;0, IF(SUMPRODUCT((Inactives[Key]=J3863)*(Inactives[Currently Inactive]))=1,"Inactive","Active"),""),"Active")</f>
        <v/>
      </c>
      <c r="C3863" s="16" t="str" cm="1">
        <f t="array" aca="1" ref="C3863" ca="1">IFERROR(_xlfn._xlws.FILTER(Inactives[Inactive On],(Inactives[Key]=J3863)*(Inactives[Currently Inactive]),""),"")</f>
        <v/>
      </c>
      <c r="D3863" s="16" t="str" cm="1">
        <f t="array" aca="1" ref="D3863" ca="1">IFERROR(INDEX(_xlfn.TEXTSPLIT(E3863," "),1),"")</f>
        <v/>
      </c>
      <c r="E3863" s="15" t="str" cm="1">
        <f t="array" aca="1" ref="E3863" ca="1">IFERROR(_xlfn._xlws.FILTER(merged_ranks,(merged_end_dates=DATE(9999,12,31))*(merged_names=A3863)),"")</f>
        <v/>
      </c>
      <c r="F3863" s="17" t="str">
        <f ca="1">_xlfn.XLOOKUP(J3863,Promotions[Promo Key],Promotions[Promo Date],"")</f>
        <v/>
      </c>
      <c r="G3863" s="18" t="str">
        <f t="shared" ca="1" si="251"/>
        <v/>
      </c>
      <c r="H3863" s="18" t="str">
        <f t="shared" ca="1" si="250"/>
        <v/>
      </c>
      <c r="I3863" s="17" t="str">
        <f>_xlfn.XLOOKUP(A3863,Students[Full Name],Students[Starting Rank],"")</f>
        <v/>
      </c>
      <c r="J3863" s="15" t="str">
        <f t="shared" ca="1" si="252"/>
        <v xml:space="preserve">: </v>
      </c>
      <c r="K3863" s="16" t="str">
        <f>_xlfn.XLOOKUP(A3863,Students[Full Name],Students[Start Date],"")</f>
        <v/>
      </c>
      <c r="L3863" s="18">
        <f t="shared" ca="1" si="253"/>
        <v>-1</v>
      </c>
      <c r="M3863" s="18" cm="1">
        <f t="array" aca="1" ref="M3863" ca="1">SUMPRODUCT(Inactives[Days Inactive]*(Inactives[Student]=A3863))/365</f>
        <v>0</v>
      </c>
      <c r="N3863" s="18" t="str" cm="1">
        <f t="array" ref="N3863">IF(LEN($A3863)&gt;0,SUMPRODUCT(($A3863=merged_names)*(_xlfn.TEXTAFTER(N$2, "At ")=merged_belt_colours)*merged_months_at_rank),"")</f>
        <v/>
      </c>
      <c r="O3863" s="18" t="str" cm="1">
        <f t="array" ref="O3863">IF(LEN($A3863)&gt;0,SUMPRODUCT(($A3863=merged_names)*(_xlfn.TEXTAFTER(O$2, "At ")=merged_belt_colours)*merged_months_at_rank),"")</f>
        <v/>
      </c>
      <c r="P3863" s="18" t="str" cm="1">
        <f t="array" ref="P3863">IF(LEN($A3863)&gt;0,SUMPRODUCT(($A3863=merged_names)*(_xlfn.TEXTAFTER(P$2, "At ")=merged_belt_colours)*merged_months_at_rank),"")</f>
        <v/>
      </c>
      <c r="Q3863" s="18" t="str" cm="1">
        <f t="array" ref="Q3863">IF(LEN($A3863)&gt;0,SUMPRODUCT(($A3863=merged_names)*(_xlfn.TEXTAFTER(Q$2, "At ")=merged_belt_colours)*merged_months_at_rank),"")</f>
        <v/>
      </c>
      <c r="R3863" s="18" t="str" cm="1">
        <f t="array" ref="R3863">IF(LEN($A3863)&gt;0,SUMPRODUCT(($A3863=merged_names)*(_xlfn.TEXTAFTER(R$2, "At ")=merged_belt_colours)*merged_months_at_rank),"")</f>
        <v/>
      </c>
    </row>
    <row r="3864" spans="1:18" x14ac:dyDescent="0.25">
      <c r="A3864"/>
      <c r="B3864" s="15" t="str" cm="1">
        <f t="array" ref="B3864">IFERROR(IF(LEN(A3864)&gt;0, IF(SUMPRODUCT((Inactives[Key]=J3864)*(Inactives[Currently Inactive]))=1,"Inactive","Active"),""),"Active")</f>
        <v/>
      </c>
      <c r="C3864" s="16" t="str" cm="1">
        <f t="array" aca="1" ref="C3864" ca="1">IFERROR(_xlfn._xlws.FILTER(Inactives[Inactive On],(Inactives[Key]=J3864)*(Inactives[Currently Inactive]),""),"")</f>
        <v/>
      </c>
      <c r="D3864" s="16" t="str" cm="1">
        <f t="array" aca="1" ref="D3864" ca="1">IFERROR(INDEX(_xlfn.TEXTSPLIT(E3864," "),1),"")</f>
        <v/>
      </c>
      <c r="E3864" s="15" t="str" cm="1">
        <f t="array" aca="1" ref="E3864" ca="1">IFERROR(_xlfn._xlws.FILTER(merged_ranks,(merged_end_dates=DATE(9999,12,31))*(merged_names=A3864)),"")</f>
        <v/>
      </c>
      <c r="F3864" s="17" t="str">
        <f ca="1">_xlfn.XLOOKUP(J3864,Promotions[Promo Key],Promotions[Promo Date],"")</f>
        <v/>
      </c>
      <c r="G3864" s="18" t="str">
        <f t="shared" ca="1" si="251"/>
        <v/>
      </c>
      <c r="H3864" s="18" t="str">
        <f t="shared" ref="H3864:H3927" ca="1" si="254">IFERROR((TODAY()-K3864)/365-M3864,"")</f>
        <v/>
      </c>
      <c r="I3864" s="17" t="str">
        <f>_xlfn.XLOOKUP(A3864,Students[Full Name],Students[Starting Rank],"")</f>
        <v/>
      </c>
      <c r="J3864" s="15" t="str">
        <f t="shared" ca="1" si="252"/>
        <v xml:space="preserve">: </v>
      </c>
      <c r="K3864" s="16" t="str">
        <f>_xlfn.XLOOKUP(A3864,Students[Full Name],Students[Start Date],"")</f>
        <v/>
      </c>
      <c r="L3864" s="18">
        <f t="shared" ca="1" si="253"/>
        <v>-1</v>
      </c>
      <c r="M3864" s="18" cm="1">
        <f t="array" aca="1" ref="M3864" ca="1">SUMPRODUCT(Inactives[Days Inactive]*(Inactives[Student]=A3864))/365</f>
        <v>0</v>
      </c>
      <c r="N3864" s="18" t="str" cm="1">
        <f t="array" ref="N3864">IF(LEN($A3864)&gt;0,SUMPRODUCT(($A3864=merged_names)*(_xlfn.TEXTAFTER(N$2, "At ")=merged_belt_colours)*merged_months_at_rank),"")</f>
        <v/>
      </c>
      <c r="O3864" s="18" t="str" cm="1">
        <f t="array" ref="O3864">IF(LEN($A3864)&gt;0,SUMPRODUCT(($A3864=merged_names)*(_xlfn.TEXTAFTER(O$2, "At ")=merged_belt_colours)*merged_months_at_rank),"")</f>
        <v/>
      </c>
      <c r="P3864" s="18" t="str" cm="1">
        <f t="array" ref="P3864">IF(LEN($A3864)&gt;0,SUMPRODUCT(($A3864=merged_names)*(_xlfn.TEXTAFTER(P$2, "At ")=merged_belt_colours)*merged_months_at_rank),"")</f>
        <v/>
      </c>
      <c r="Q3864" s="18" t="str" cm="1">
        <f t="array" ref="Q3864">IF(LEN($A3864)&gt;0,SUMPRODUCT(($A3864=merged_names)*(_xlfn.TEXTAFTER(Q$2, "At ")=merged_belt_colours)*merged_months_at_rank),"")</f>
        <v/>
      </c>
      <c r="R3864" s="18" t="str" cm="1">
        <f t="array" ref="R3864">IF(LEN($A3864)&gt;0,SUMPRODUCT(($A3864=merged_names)*(_xlfn.TEXTAFTER(R$2, "At ")=merged_belt_colours)*merged_months_at_rank),"")</f>
        <v/>
      </c>
    </row>
    <row r="3865" spans="1:18" x14ac:dyDescent="0.25">
      <c r="A3865"/>
      <c r="B3865" s="15" t="str" cm="1">
        <f t="array" ref="B3865">IFERROR(IF(LEN(A3865)&gt;0, IF(SUMPRODUCT((Inactives[Key]=J3865)*(Inactives[Currently Inactive]))=1,"Inactive","Active"),""),"Active")</f>
        <v/>
      </c>
      <c r="C3865" s="16" t="str" cm="1">
        <f t="array" aca="1" ref="C3865" ca="1">IFERROR(_xlfn._xlws.FILTER(Inactives[Inactive On],(Inactives[Key]=J3865)*(Inactives[Currently Inactive]),""),"")</f>
        <v/>
      </c>
      <c r="D3865" s="16" t="str" cm="1">
        <f t="array" aca="1" ref="D3865" ca="1">IFERROR(INDEX(_xlfn.TEXTSPLIT(E3865," "),1),"")</f>
        <v/>
      </c>
      <c r="E3865" s="15" t="str" cm="1">
        <f t="array" aca="1" ref="E3865" ca="1">IFERROR(_xlfn._xlws.FILTER(merged_ranks,(merged_end_dates=DATE(9999,12,31))*(merged_names=A3865)),"")</f>
        <v/>
      </c>
      <c r="F3865" s="17" t="str">
        <f ca="1">_xlfn.XLOOKUP(J3865,Promotions[Promo Key],Promotions[Promo Date],"")</f>
        <v/>
      </c>
      <c r="G3865" s="18" t="str">
        <f t="shared" ca="1" si="251"/>
        <v/>
      </c>
      <c r="H3865" s="18" t="str">
        <f t="shared" ca="1" si="254"/>
        <v/>
      </c>
      <c r="I3865" s="17" t="str">
        <f>_xlfn.XLOOKUP(A3865,Students[Full Name],Students[Starting Rank],"")</f>
        <v/>
      </c>
      <c r="J3865" s="15" t="str">
        <f t="shared" ca="1" si="252"/>
        <v xml:space="preserve">: </v>
      </c>
      <c r="K3865" s="16" t="str">
        <f>_xlfn.XLOOKUP(A3865,Students[Full Name],Students[Start Date],"")</f>
        <v/>
      </c>
      <c r="L3865" s="18">
        <f t="shared" ca="1" si="253"/>
        <v>-1</v>
      </c>
      <c r="M3865" s="18" cm="1">
        <f t="array" aca="1" ref="M3865" ca="1">SUMPRODUCT(Inactives[Days Inactive]*(Inactives[Student]=A3865))/365</f>
        <v>0</v>
      </c>
      <c r="N3865" s="18" t="str" cm="1">
        <f t="array" ref="N3865">IF(LEN($A3865)&gt;0,SUMPRODUCT(($A3865=merged_names)*(_xlfn.TEXTAFTER(N$2, "At ")=merged_belt_colours)*merged_months_at_rank),"")</f>
        <v/>
      </c>
      <c r="O3865" s="18" t="str" cm="1">
        <f t="array" ref="O3865">IF(LEN($A3865)&gt;0,SUMPRODUCT(($A3865=merged_names)*(_xlfn.TEXTAFTER(O$2, "At ")=merged_belt_colours)*merged_months_at_rank),"")</f>
        <v/>
      </c>
      <c r="P3865" s="18" t="str" cm="1">
        <f t="array" ref="P3865">IF(LEN($A3865)&gt;0,SUMPRODUCT(($A3865=merged_names)*(_xlfn.TEXTAFTER(P$2, "At ")=merged_belt_colours)*merged_months_at_rank),"")</f>
        <v/>
      </c>
      <c r="Q3865" s="18" t="str" cm="1">
        <f t="array" ref="Q3865">IF(LEN($A3865)&gt;0,SUMPRODUCT(($A3865=merged_names)*(_xlfn.TEXTAFTER(Q$2, "At ")=merged_belt_colours)*merged_months_at_rank),"")</f>
        <v/>
      </c>
      <c r="R3865" s="18" t="str" cm="1">
        <f t="array" ref="R3865">IF(LEN($A3865)&gt;0,SUMPRODUCT(($A3865=merged_names)*(_xlfn.TEXTAFTER(R$2, "At ")=merged_belt_colours)*merged_months_at_rank),"")</f>
        <v/>
      </c>
    </row>
    <row r="3866" spans="1:18" x14ac:dyDescent="0.25">
      <c r="A3866"/>
      <c r="B3866" s="15" t="str" cm="1">
        <f t="array" ref="B3866">IFERROR(IF(LEN(A3866)&gt;0, IF(SUMPRODUCT((Inactives[Key]=J3866)*(Inactives[Currently Inactive]))=1,"Inactive","Active"),""),"Active")</f>
        <v/>
      </c>
      <c r="C3866" s="16" t="str" cm="1">
        <f t="array" aca="1" ref="C3866" ca="1">IFERROR(_xlfn._xlws.FILTER(Inactives[Inactive On],(Inactives[Key]=J3866)*(Inactives[Currently Inactive]),""),"")</f>
        <v/>
      </c>
      <c r="D3866" s="16" t="str" cm="1">
        <f t="array" aca="1" ref="D3866" ca="1">IFERROR(INDEX(_xlfn.TEXTSPLIT(E3866," "),1),"")</f>
        <v/>
      </c>
      <c r="E3866" s="15" t="str" cm="1">
        <f t="array" aca="1" ref="E3866" ca="1">IFERROR(_xlfn._xlws.FILTER(merged_ranks,(merged_end_dates=DATE(9999,12,31))*(merged_names=A3866)),"")</f>
        <v/>
      </c>
      <c r="F3866" s="17" t="str">
        <f ca="1">_xlfn.XLOOKUP(J3866,Promotions[Promo Key],Promotions[Promo Date],"")</f>
        <v/>
      </c>
      <c r="G3866" s="18" t="str">
        <f t="shared" ca="1" si="251"/>
        <v/>
      </c>
      <c r="H3866" s="18" t="str">
        <f t="shared" ca="1" si="254"/>
        <v/>
      </c>
      <c r="I3866" s="17" t="str">
        <f>_xlfn.XLOOKUP(A3866,Students[Full Name],Students[Starting Rank],"")</f>
        <v/>
      </c>
      <c r="J3866" s="15" t="str">
        <f t="shared" ca="1" si="252"/>
        <v xml:space="preserve">: </v>
      </c>
      <c r="K3866" s="16" t="str">
        <f>_xlfn.XLOOKUP(A3866,Students[Full Name],Students[Start Date],"")</f>
        <v/>
      </c>
      <c r="L3866" s="18">
        <f t="shared" ca="1" si="253"/>
        <v>-1</v>
      </c>
      <c r="M3866" s="18" cm="1">
        <f t="array" aca="1" ref="M3866" ca="1">SUMPRODUCT(Inactives[Days Inactive]*(Inactives[Student]=A3866))/365</f>
        <v>0</v>
      </c>
      <c r="N3866" s="18" t="str" cm="1">
        <f t="array" ref="N3866">IF(LEN($A3866)&gt;0,SUMPRODUCT(($A3866=merged_names)*(_xlfn.TEXTAFTER(N$2, "At ")=merged_belt_colours)*merged_months_at_rank),"")</f>
        <v/>
      </c>
      <c r="O3866" s="18" t="str" cm="1">
        <f t="array" ref="O3866">IF(LEN($A3866)&gt;0,SUMPRODUCT(($A3866=merged_names)*(_xlfn.TEXTAFTER(O$2, "At ")=merged_belt_colours)*merged_months_at_rank),"")</f>
        <v/>
      </c>
      <c r="P3866" s="18" t="str" cm="1">
        <f t="array" ref="P3866">IF(LEN($A3866)&gt;0,SUMPRODUCT(($A3866=merged_names)*(_xlfn.TEXTAFTER(P$2, "At ")=merged_belt_colours)*merged_months_at_rank),"")</f>
        <v/>
      </c>
      <c r="Q3866" s="18" t="str" cm="1">
        <f t="array" ref="Q3866">IF(LEN($A3866)&gt;0,SUMPRODUCT(($A3866=merged_names)*(_xlfn.TEXTAFTER(Q$2, "At ")=merged_belt_colours)*merged_months_at_rank),"")</f>
        <v/>
      </c>
      <c r="R3866" s="18" t="str" cm="1">
        <f t="array" ref="R3866">IF(LEN($A3866)&gt;0,SUMPRODUCT(($A3866=merged_names)*(_xlfn.TEXTAFTER(R$2, "At ")=merged_belt_colours)*merged_months_at_rank),"")</f>
        <v/>
      </c>
    </row>
    <row r="3867" spans="1:18" x14ac:dyDescent="0.25">
      <c r="A3867"/>
      <c r="B3867" s="15" t="str" cm="1">
        <f t="array" ref="B3867">IFERROR(IF(LEN(A3867)&gt;0, IF(SUMPRODUCT((Inactives[Key]=J3867)*(Inactives[Currently Inactive]))=1,"Inactive","Active"),""),"Active")</f>
        <v/>
      </c>
      <c r="C3867" s="16" t="str" cm="1">
        <f t="array" aca="1" ref="C3867" ca="1">IFERROR(_xlfn._xlws.FILTER(Inactives[Inactive On],(Inactives[Key]=J3867)*(Inactives[Currently Inactive]),""),"")</f>
        <v/>
      </c>
      <c r="D3867" s="16" t="str" cm="1">
        <f t="array" aca="1" ref="D3867" ca="1">IFERROR(INDEX(_xlfn.TEXTSPLIT(E3867," "),1),"")</f>
        <v/>
      </c>
      <c r="E3867" s="15" t="str" cm="1">
        <f t="array" aca="1" ref="E3867" ca="1">IFERROR(_xlfn._xlws.FILTER(merged_ranks,(merged_end_dates=DATE(9999,12,31))*(merged_names=A3867)),"")</f>
        <v/>
      </c>
      <c r="F3867" s="17" t="str">
        <f ca="1">_xlfn.XLOOKUP(J3867,Promotions[Promo Key],Promotions[Promo Date],"")</f>
        <v/>
      </c>
      <c r="G3867" s="18" t="str">
        <f t="shared" ca="1" si="251"/>
        <v/>
      </c>
      <c r="H3867" s="18" t="str">
        <f t="shared" ca="1" si="254"/>
        <v/>
      </c>
      <c r="I3867" s="17" t="str">
        <f>_xlfn.XLOOKUP(A3867,Students[Full Name],Students[Starting Rank],"")</f>
        <v/>
      </c>
      <c r="J3867" s="15" t="str">
        <f t="shared" ca="1" si="252"/>
        <v xml:space="preserve">: </v>
      </c>
      <c r="K3867" s="16" t="str">
        <f>_xlfn.XLOOKUP(A3867,Students[Full Name],Students[Start Date],"")</f>
        <v/>
      </c>
      <c r="L3867" s="18">
        <f t="shared" ca="1" si="253"/>
        <v>-1</v>
      </c>
      <c r="M3867" s="18" cm="1">
        <f t="array" aca="1" ref="M3867" ca="1">SUMPRODUCT(Inactives[Days Inactive]*(Inactives[Student]=A3867))/365</f>
        <v>0</v>
      </c>
      <c r="N3867" s="18" t="str" cm="1">
        <f t="array" ref="N3867">IF(LEN($A3867)&gt;0,SUMPRODUCT(($A3867=merged_names)*(_xlfn.TEXTAFTER(N$2, "At ")=merged_belt_colours)*merged_months_at_rank),"")</f>
        <v/>
      </c>
      <c r="O3867" s="18" t="str" cm="1">
        <f t="array" ref="O3867">IF(LEN($A3867)&gt;0,SUMPRODUCT(($A3867=merged_names)*(_xlfn.TEXTAFTER(O$2, "At ")=merged_belt_colours)*merged_months_at_rank),"")</f>
        <v/>
      </c>
      <c r="P3867" s="18" t="str" cm="1">
        <f t="array" ref="P3867">IF(LEN($A3867)&gt;0,SUMPRODUCT(($A3867=merged_names)*(_xlfn.TEXTAFTER(P$2, "At ")=merged_belt_colours)*merged_months_at_rank),"")</f>
        <v/>
      </c>
      <c r="Q3867" s="18" t="str" cm="1">
        <f t="array" ref="Q3867">IF(LEN($A3867)&gt;0,SUMPRODUCT(($A3867=merged_names)*(_xlfn.TEXTAFTER(Q$2, "At ")=merged_belt_colours)*merged_months_at_rank),"")</f>
        <v/>
      </c>
      <c r="R3867" s="18" t="str" cm="1">
        <f t="array" ref="R3867">IF(LEN($A3867)&gt;0,SUMPRODUCT(($A3867=merged_names)*(_xlfn.TEXTAFTER(R$2, "At ")=merged_belt_colours)*merged_months_at_rank),"")</f>
        <v/>
      </c>
    </row>
    <row r="3868" spans="1:18" x14ac:dyDescent="0.25">
      <c r="A3868"/>
      <c r="B3868" s="15" t="str" cm="1">
        <f t="array" ref="B3868">IFERROR(IF(LEN(A3868)&gt;0, IF(SUMPRODUCT((Inactives[Key]=J3868)*(Inactives[Currently Inactive]))=1,"Inactive","Active"),""),"Active")</f>
        <v/>
      </c>
      <c r="C3868" s="16" t="str" cm="1">
        <f t="array" aca="1" ref="C3868" ca="1">IFERROR(_xlfn._xlws.FILTER(Inactives[Inactive On],(Inactives[Key]=J3868)*(Inactives[Currently Inactive]),""),"")</f>
        <v/>
      </c>
      <c r="D3868" s="16" t="str" cm="1">
        <f t="array" aca="1" ref="D3868" ca="1">IFERROR(INDEX(_xlfn.TEXTSPLIT(E3868," "),1),"")</f>
        <v/>
      </c>
      <c r="E3868" s="15" t="str" cm="1">
        <f t="array" aca="1" ref="E3868" ca="1">IFERROR(_xlfn._xlws.FILTER(merged_ranks,(merged_end_dates=DATE(9999,12,31))*(merged_names=A3868)),"")</f>
        <v/>
      </c>
      <c r="F3868" s="17" t="str">
        <f ca="1">_xlfn.XLOOKUP(J3868,Promotions[Promo Key],Promotions[Promo Date],"")</f>
        <v/>
      </c>
      <c r="G3868" s="18" t="str">
        <f t="shared" ref="G3868:G3931" ca="1" si="255">IFERROR((TODAY()-F3868)/30.5, "")</f>
        <v/>
      </c>
      <c r="H3868" s="18" t="str">
        <f t="shared" ca="1" si="254"/>
        <v/>
      </c>
      <c r="I3868" s="17" t="str">
        <f>_xlfn.XLOOKUP(A3868,Students[Full Name],Students[Starting Rank],"")</f>
        <v/>
      </c>
      <c r="J3868" s="15" t="str">
        <f t="shared" ref="J3868:J3931" ca="1" si="256">A3868&amp;": "&amp;E3868</f>
        <v xml:space="preserve">: </v>
      </c>
      <c r="K3868" s="16" t="str">
        <f>_xlfn.XLOOKUP(A3868,Students[Full Name],Students[Start Date],"")</f>
        <v/>
      </c>
      <c r="L3868" s="18">
        <f t="shared" ref="L3868:L3931" ca="1" si="257">IF(LEN(C3868)&gt;0,(TODAY()-C3868)/30.5,-1)</f>
        <v>-1</v>
      </c>
      <c r="M3868" s="18" cm="1">
        <f t="array" aca="1" ref="M3868" ca="1">SUMPRODUCT(Inactives[Days Inactive]*(Inactives[Student]=A3868))/365</f>
        <v>0</v>
      </c>
      <c r="N3868" s="18" t="str" cm="1">
        <f t="array" ref="N3868">IF(LEN($A3868)&gt;0,SUMPRODUCT(($A3868=merged_names)*(_xlfn.TEXTAFTER(N$2, "At ")=merged_belt_colours)*merged_months_at_rank),"")</f>
        <v/>
      </c>
      <c r="O3868" s="18" t="str" cm="1">
        <f t="array" ref="O3868">IF(LEN($A3868)&gt;0,SUMPRODUCT(($A3868=merged_names)*(_xlfn.TEXTAFTER(O$2, "At ")=merged_belt_colours)*merged_months_at_rank),"")</f>
        <v/>
      </c>
      <c r="P3868" s="18" t="str" cm="1">
        <f t="array" ref="P3868">IF(LEN($A3868)&gt;0,SUMPRODUCT(($A3868=merged_names)*(_xlfn.TEXTAFTER(P$2, "At ")=merged_belt_colours)*merged_months_at_rank),"")</f>
        <v/>
      </c>
      <c r="Q3868" s="18" t="str" cm="1">
        <f t="array" ref="Q3868">IF(LEN($A3868)&gt;0,SUMPRODUCT(($A3868=merged_names)*(_xlfn.TEXTAFTER(Q$2, "At ")=merged_belt_colours)*merged_months_at_rank),"")</f>
        <v/>
      </c>
      <c r="R3868" s="18" t="str" cm="1">
        <f t="array" ref="R3868">IF(LEN($A3868)&gt;0,SUMPRODUCT(($A3868=merged_names)*(_xlfn.TEXTAFTER(R$2, "At ")=merged_belt_colours)*merged_months_at_rank),"")</f>
        <v/>
      </c>
    </row>
    <row r="3869" spans="1:18" x14ac:dyDescent="0.25">
      <c r="A3869"/>
      <c r="B3869" s="15" t="str" cm="1">
        <f t="array" ref="B3869">IFERROR(IF(LEN(A3869)&gt;0, IF(SUMPRODUCT((Inactives[Key]=J3869)*(Inactives[Currently Inactive]))=1,"Inactive","Active"),""),"Active")</f>
        <v/>
      </c>
      <c r="C3869" s="16" t="str" cm="1">
        <f t="array" aca="1" ref="C3869" ca="1">IFERROR(_xlfn._xlws.FILTER(Inactives[Inactive On],(Inactives[Key]=J3869)*(Inactives[Currently Inactive]),""),"")</f>
        <v/>
      </c>
      <c r="D3869" s="16" t="str" cm="1">
        <f t="array" aca="1" ref="D3869" ca="1">IFERROR(INDEX(_xlfn.TEXTSPLIT(E3869," "),1),"")</f>
        <v/>
      </c>
      <c r="E3869" s="15" t="str" cm="1">
        <f t="array" aca="1" ref="E3869" ca="1">IFERROR(_xlfn._xlws.FILTER(merged_ranks,(merged_end_dates=DATE(9999,12,31))*(merged_names=A3869)),"")</f>
        <v/>
      </c>
      <c r="F3869" s="17" t="str">
        <f ca="1">_xlfn.XLOOKUP(J3869,Promotions[Promo Key],Promotions[Promo Date],"")</f>
        <v/>
      </c>
      <c r="G3869" s="18" t="str">
        <f t="shared" ca="1" si="255"/>
        <v/>
      </c>
      <c r="H3869" s="18" t="str">
        <f t="shared" ca="1" si="254"/>
        <v/>
      </c>
      <c r="I3869" s="17" t="str">
        <f>_xlfn.XLOOKUP(A3869,Students[Full Name],Students[Starting Rank],"")</f>
        <v/>
      </c>
      <c r="J3869" s="15" t="str">
        <f t="shared" ca="1" si="256"/>
        <v xml:space="preserve">: </v>
      </c>
      <c r="K3869" s="16" t="str">
        <f>_xlfn.XLOOKUP(A3869,Students[Full Name],Students[Start Date],"")</f>
        <v/>
      </c>
      <c r="L3869" s="18">
        <f t="shared" ca="1" si="257"/>
        <v>-1</v>
      </c>
      <c r="M3869" s="18" cm="1">
        <f t="array" aca="1" ref="M3869" ca="1">SUMPRODUCT(Inactives[Days Inactive]*(Inactives[Student]=A3869))/365</f>
        <v>0</v>
      </c>
      <c r="N3869" s="18" t="str" cm="1">
        <f t="array" ref="N3869">IF(LEN($A3869)&gt;0,SUMPRODUCT(($A3869=merged_names)*(_xlfn.TEXTAFTER(N$2, "At ")=merged_belt_colours)*merged_months_at_rank),"")</f>
        <v/>
      </c>
      <c r="O3869" s="18" t="str" cm="1">
        <f t="array" ref="O3869">IF(LEN($A3869)&gt;0,SUMPRODUCT(($A3869=merged_names)*(_xlfn.TEXTAFTER(O$2, "At ")=merged_belt_colours)*merged_months_at_rank),"")</f>
        <v/>
      </c>
      <c r="P3869" s="18" t="str" cm="1">
        <f t="array" ref="P3869">IF(LEN($A3869)&gt;0,SUMPRODUCT(($A3869=merged_names)*(_xlfn.TEXTAFTER(P$2, "At ")=merged_belt_colours)*merged_months_at_rank),"")</f>
        <v/>
      </c>
      <c r="Q3869" s="18" t="str" cm="1">
        <f t="array" ref="Q3869">IF(LEN($A3869)&gt;0,SUMPRODUCT(($A3869=merged_names)*(_xlfn.TEXTAFTER(Q$2, "At ")=merged_belt_colours)*merged_months_at_rank),"")</f>
        <v/>
      </c>
      <c r="R3869" s="18" t="str" cm="1">
        <f t="array" ref="R3869">IF(LEN($A3869)&gt;0,SUMPRODUCT(($A3869=merged_names)*(_xlfn.TEXTAFTER(R$2, "At ")=merged_belt_colours)*merged_months_at_rank),"")</f>
        <v/>
      </c>
    </row>
    <row r="3870" spans="1:18" x14ac:dyDescent="0.25">
      <c r="A3870"/>
      <c r="B3870" s="15" t="str" cm="1">
        <f t="array" ref="B3870">IFERROR(IF(LEN(A3870)&gt;0, IF(SUMPRODUCT((Inactives[Key]=J3870)*(Inactives[Currently Inactive]))=1,"Inactive","Active"),""),"Active")</f>
        <v/>
      </c>
      <c r="C3870" s="16" t="str" cm="1">
        <f t="array" aca="1" ref="C3870" ca="1">IFERROR(_xlfn._xlws.FILTER(Inactives[Inactive On],(Inactives[Key]=J3870)*(Inactives[Currently Inactive]),""),"")</f>
        <v/>
      </c>
      <c r="D3870" s="16" t="str" cm="1">
        <f t="array" aca="1" ref="D3870" ca="1">IFERROR(INDEX(_xlfn.TEXTSPLIT(E3870," "),1),"")</f>
        <v/>
      </c>
      <c r="E3870" s="15" t="str" cm="1">
        <f t="array" aca="1" ref="E3870" ca="1">IFERROR(_xlfn._xlws.FILTER(merged_ranks,(merged_end_dates=DATE(9999,12,31))*(merged_names=A3870)),"")</f>
        <v/>
      </c>
      <c r="F3870" s="17" t="str">
        <f ca="1">_xlfn.XLOOKUP(J3870,Promotions[Promo Key],Promotions[Promo Date],"")</f>
        <v/>
      </c>
      <c r="G3870" s="18" t="str">
        <f t="shared" ca="1" si="255"/>
        <v/>
      </c>
      <c r="H3870" s="18" t="str">
        <f t="shared" ca="1" si="254"/>
        <v/>
      </c>
      <c r="I3870" s="17" t="str">
        <f>_xlfn.XLOOKUP(A3870,Students[Full Name],Students[Starting Rank],"")</f>
        <v/>
      </c>
      <c r="J3870" s="15" t="str">
        <f t="shared" ca="1" si="256"/>
        <v xml:space="preserve">: </v>
      </c>
      <c r="K3870" s="16" t="str">
        <f>_xlfn.XLOOKUP(A3870,Students[Full Name],Students[Start Date],"")</f>
        <v/>
      </c>
      <c r="L3870" s="18">
        <f t="shared" ca="1" si="257"/>
        <v>-1</v>
      </c>
      <c r="M3870" s="18" cm="1">
        <f t="array" aca="1" ref="M3870" ca="1">SUMPRODUCT(Inactives[Days Inactive]*(Inactives[Student]=A3870))/365</f>
        <v>0</v>
      </c>
      <c r="N3870" s="18" t="str" cm="1">
        <f t="array" ref="N3870">IF(LEN($A3870)&gt;0,SUMPRODUCT(($A3870=merged_names)*(_xlfn.TEXTAFTER(N$2, "At ")=merged_belt_colours)*merged_months_at_rank),"")</f>
        <v/>
      </c>
      <c r="O3870" s="18" t="str" cm="1">
        <f t="array" ref="O3870">IF(LEN($A3870)&gt;0,SUMPRODUCT(($A3870=merged_names)*(_xlfn.TEXTAFTER(O$2, "At ")=merged_belt_colours)*merged_months_at_rank),"")</f>
        <v/>
      </c>
      <c r="P3870" s="18" t="str" cm="1">
        <f t="array" ref="P3870">IF(LEN($A3870)&gt;0,SUMPRODUCT(($A3870=merged_names)*(_xlfn.TEXTAFTER(P$2, "At ")=merged_belt_colours)*merged_months_at_rank),"")</f>
        <v/>
      </c>
      <c r="Q3870" s="18" t="str" cm="1">
        <f t="array" ref="Q3870">IF(LEN($A3870)&gt;0,SUMPRODUCT(($A3870=merged_names)*(_xlfn.TEXTAFTER(Q$2, "At ")=merged_belt_colours)*merged_months_at_rank),"")</f>
        <v/>
      </c>
      <c r="R3870" s="18" t="str" cm="1">
        <f t="array" ref="R3870">IF(LEN($A3870)&gt;0,SUMPRODUCT(($A3870=merged_names)*(_xlfn.TEXTAFTER(R$2, "At ")=merged_belt_colours)*merged_months_at_rank),"")</f>
        <v/>
      </c>
    </row>
    <row r="3871" spans="1:18" x14ac:dyDescent="0.25">
      <c r="A3871"/>
      <c r="B3871" s="15" t="str" cm="1">
        <f t="array" ref="B3871">IFERROR(IF(LEN(A3871)&gt;0, IF(SUMPRODUCT((Inactives[Key]=J3871)*(Inactives[Currently Inactive]))=1,"Inactive","Active"),""),"Active")</f>
        <v/>
      </c>
      <c r="C3871" s="16" t="str" cm="1">
        <f t="array" aca="1" ref="C3871" ca="1">IFERROR(_xlfn._xlws.FILTER(Inactives[Inactive On],(Inactives[Key]=J3871)*(Inactives[Currently Inactive]),""),"")</f>
        <v/>
      </c>
      <c r="D3871" s="16" t="str" cm="1">
        <f t="array" aca="1" ref="D3871" ca="1">IFERROR(INDEX(_xlfn.TEXTSPLIT(E3871," "),1),"")</f>
        <v/>
      </c>
      <c r="E3871" s="15" t="str" cm="1">
        <f t="array" aca="1" ref="E3871" ca="1">IFERROR(_xlfn._xlws.FILTER(merged_ranks,(merged_end_dates=DATE(9999,12,31))*(merged_names=A3871)),"")</f>
        <v/>
      </c>
      <c r="F3871" s="17" t="str">
        <f ca="1">_xlfn.XLOOKUP(J3871,Promotions[Promo Key],Promotions[Promo Date],"")</f>
        <v/>
      </c>
      <c r="G3871" s="18" t="str">
        <f t="shared" ca="1" si="255"/>
        <v/>
      </c>
      <c r="H3871" s="18" t="str">
        <f t="shared" ca="1" si="254"/>
        <v/>
      </c>
      <c r="I3871" s="17" t="str">
        <f>_xlfn.XLOOKUP(A3871,Students[Full Name],Students[Starting Rank],"")</f>
        <v/>
      </c>
      <c r="J3871" s="15" t="str">
        <f t="shared" ca="1" si="256"/>
        <v xml:space="preserve">: </v>
      </c>
      <c r="K3871" s="16" t="str">
        <f>_xlfn.XLOOKUP(A3871,Students[Full Name],Students[Start Date],"")</f>
        <v/>
      </c>
      <c r="L3871" s="18">
        <f t="shared" ca="1" si="257"/>
        <v>-1</v>
      </c>
      <c r="M3871" s="18" cm="1">
        <f t="array" aca="1" ref="M3871" ca="1">SUMPRODUCT(Inactives[Days Inactive]*(Inactives[Student]=A3871))/365</f>
        <v>0</v>
      </c>
      <c r="N3871" s="18" t="str" cm="1">
        <f t="array" ref="N3871">IF(LEN($A3871)&gt;0,SUMPRODUCT(($A3871=merged_names)*(_xlfn.TEXTAFTER(N$2, "At ")=merged_belt_colours)*merged_months_at_rank),"")</f>
        <v/>
      </c>
      <c r="O3871" s="18" t="str" cm="1">
        <f t="array" ref="O3871">IF(LEN($A3871)&gt;0,SUMPRODUCT(($A3871=merged_names)*(_xlfn.TEXTAFTER(O$2, "At ")=merged_belt_colours)*merged_months_at_rank),"")</f>
        <v/>
      </c>
      <c r="P3871" s="18" t="str" cm="1">
        <f t="array" ref="P3871">IF(LEN($A3871)&gt;0,SUMPRODUCT(($A3871=merged_names)*(_xlfn.TEXTAFTER(P$2, "At ")=merged_belt_colours)*merged_months_at_rank),"")</f>
        <v/>
      </c>
      <c r="Q3871" s="18" t="str" cm="1">
        <f t="array" ref="Q3871">IF(LEN($A3871)&gt;0,SUMPRODUCT(($A3871=merged_names)*(_xlfn.TEXTAFTER(Q$2, "At ")=merged_belt_colours)*merged_months_at_rank),"")</f>
        <v/>
      </c>
      <c r="R3871" s="18" t="str" cm="1">
        <f t="array" ref="R3871">IF(LEN($A3871)&gt;0,SUMPRODUCT(($A3871=merged_names)*(_xlfn.TEXTAFTER(R$2, "At ")=merged_belt_colours)*merged_months_at_rank),"")</f>
        <v/>
      </c>
    </row>
    <row r="3872" spans="1:18" x14ac:dyDescent="0.25">
      <c r="A3872"/>
      <c r="B3872" s="15" t="str" cm="1">
        <f t="array" ref="B3872">IFERROR(IF(LEN(A3872)&gt;0, IF(SUMPRODUCT((Inactives[Key]=J3872)*(Inactives[Currently Inactive]))=1,"Inactive","Active"),""),"Active")</f>
        <v/>
      </c>
      <c r="C3872" s="16" t="str" cm="1">
        <f t="array" aca="1" ref="C3872" ca="1">IFERROR(_xlfn._xlws.FILTER(Inactives[Inactive On],(Inactives[Key]=J3872)*(Inactives[Currently Inactive]),""),"")</f>
        <v/>
      </c>
      <c r="D3872" s="16" t="str" cm="1">
        <f t="array" aca="1" ref="D3872" ca="1">IFERROR(INDEX(_xlfn.TEXTSPLIT(E3872," "),1),"")</f>
        <v/>
      </c>
      <c r="E3872" s="15" t="str" cm="1">
        <f t="array" aca="1" ref="E3872" ca="1">IFERROR(_xlfn._xlws.FILTER(merged_ranks,(merged_end_dates=DATE(9999,12,31))*(merged_names=A3872)),"")</f>
        <v/>
      </c>
      <c r="F3872" s="17" t="str">
        <f ca="1">_xlfn.XLOOKUP(J3872,Promotions[Promo Key],Promotions[Promo Date],"")</f>
        <v/>
      </c>
      <c r="G3872" s="18" t="str">
        <f t="shared" ca="1" si="255"/>
        <v/>
      </c>
      <c r="H3872" s="18" t="str">
        <f t="shared" ca="1" si="254"/>
        <v/>
      </c>
      <c r="I3872" s="17" t="str">
        <f>_xlfn.XLOOKUP(A3872,Students[Full Name],Students[Starting Rank],"")</f>
        <v/>
      </c>
      <c r="J3872" s="15" t="str">
        <f t="shared" ca="1" si="256"/>
        <v xml:space="preserve">: </v>
      </c>
      <c r="K3872" s="16" t="str">
        <f>_xlfn.XLOOKUP(A3872,Students[Full Name],Students[Start Date],"")</f>
        <v/>
      </c>
      <c r="L3872" s="18">
        <f t="shared" ca="1" si="257"/>
        <v>-1</v>
      </c>
      <c r="M3872" s="18" cm="1">
        <f t="array" aca="1" ref="M3872" ca="1">SUMPRODUCT(Inactives[Days Inactive]*(Inactives[Student]=A3872))/365</f>
        <v>0</v>
      </c>
      <c r="N3872" s="18" t="str" cm="1">
        <f t="array" ref="N3872">IF(LEN($A3872)&gt;0,SUMPRODUCT(($A3872=merged_names)*(_xlfn.TEXTAFTER(N$2, "At ")=merged_belt_colours)*merged_months_at_rank),"")</f>
        <v/>
      </c>
      <c r="O3872" s="18" t="str" cm="1">
        <f t="array" ref="O3872">IF(LEN($A3872)&gt;0,SUMPRODUCT(($A3872=merged_names)*(_xlfn.TEXTAFTER(O$2, "At ")=merged_belt_colours)*merged_months_at_rank),"")</f>
        <v/>
      </c>
      <c r="P3872" s="18" t="str" cm="1">
        <f t="array" ref="P3872">IF(LEN($A3872)&gt;0,SUMPRODUCT(($A3872=merged_names)*(_xlfn.TEXTAFTER(P$2, "At ")=merged_belt_colours)*merged_months_at_rank),"")</f>
        <v/>
      </c>
      <c r="Q3872" s="18" t="str" cm="1">
        <f t="array" ref="Q3872">IF(LEN($A3872)&gt;0,SUMPRODUCT(($A3872=merged_names)*(_xlfn.TEXTAFTER(Q$2, "At ")=merged_belt_colours)*merged_months_at_rank),"")</f>
        <v/>
      </c>
      <c r="R3872" s="18" t="str" cm="1">
        <f t="array" ref="R3872">IF(LEN($A3872)&gt;0,SUMPRODUCT(($A3872=merged_names)*(_xlfn.TEXTAFTER(R$2, "At ")=merged_belt_colours)*merged_months_at_rank),"")</f>
        <v/>
      </c>
    </row>
    <row r="3873" spans="1:18" x14ac:dyDescent="0.25">
      <c r="A3873"/>
      <c r="B3873" s="15" t="str" cm="1">
        <f t="array" ref="B3873">IFERROR(IF(LEN(A3873)&gt;0, IF(SUMPRODUCT((Inactives[Key]=J3873)*(Inactives[Currently Inactive]))=1,"Inactive","Active"),""),"Active")</f>
        <v/>
      </c>
      <c r="C3873" s="16" t="str" cm="1">
        <f t="array" aca="1" ref="C3873" ca="1">IFERROR(_xlfn._xlws.FILTER(Inactives[Inactive On],(Inactives[Key]=J3873)*(Inactives[Currently Inactive]),""),"")</f>
        <v/>
      </c>
      <c r="D3873" s="16" t="str" cm="1">
        <f t="array" aca="1" ref="D3873" ca="1">IFERROR(INDEX(_xlfn.TEXTSPLIT(E3873," "),1),"")</f>
        <v/>
      </c>
      <c r="E3873" s="15" t="str" cm="1">
        <f t="array" aca="1" ref="E3873" ca="1">IFERROR(_xlfn._xlws.FILTER(merged_ranks,(merged_end_dates=DATE(9999,12,31))*(merged_names=A3873)),"")</f>
        <v/>
      </c>
      <c r="F3873" s="17" t="str">
        <f ca="1">_xlfn.XLOOKUP(J3873,Promotions[Promo Key],Promotions[Promo Date],"")</f>
        <v/>
      </c>
      <c r="G3873" s="18" t="str">
        <f t="shared" ca="1" si="255"/>
        <v/>
      </c>
      <c r="H3873" s="18" t="str">
        <f t="shared" ca="1" si="254"/>
        <v/>
      </c>
      <c r="I3873" s="17" t="str">
        <f>_xlfn.XLOOKUP(A3873,Students[Full Name],Students[Starting Rank],"")</f>
        <v/>
      </c>
      <c r="J3873" s="15" t="str">
        <f t="shared" ca="1" si="256"/>
        <v xml:space="preserve">: </v>
      </c>
      <c r="K3873" s="16" t="str">
        <f>_xlfn.XLOOKUP(A3873,Students[Full Name],Students[Start Date],"")</f>
        <v/>
      </c>
      <c r="L3873" s="18">
        <f t="shared" ca="1" si="257"/>
        <v>-1</v>
      </c>
      <c r="M3873" s="18" cm="1">
        <f t="array" aca="1" ref="M3873" ca="1">SUMPRODUCT(Inactives[Days Inactive]*(Inactives[Student]=A3873))/365</f>
        <v>0</v>
      </c>
      <c r="N3873" s="18" t="str" cm="1">
        <f t="array" ref="N3873">IF(LEN($A3873)&gt;0,SUMPRODUCT(($A3873=merged_names)*(_xlfn.TEXTAFTER(N$2, "At ")=merged_belt_colours)*merged_months_at_rank),"")</f>
        <v/>
      </c>
      <c r="O3873" s="18" t="str" cm="1">
        <f t="array" ref="O3873">IF(LEN($A3873)&gt;0,SUMPRODUCT(($A3873=merged_names)*(_xlfn.TEXTAFTER(O$2, "At ")=merged_belt_colours)*merged_months_at_rank),"")</f>
        <v/>
      </c>
      <c r="P3873" s="18" t="str" cm="1">
        <f t="array" ref="P3873">IF(LEN($A3873)&gt;0,SUMPRODUCT(($A3873=merged_names)*(_xlfn.TEXTAFTER(P$2, "At ")=merged_belt_colours)*merged_months_at_rank),"")</f>
        <v/>
      </c>
      <c r="Q3873" s="18" t="str" cm="1">
        <f t="array" ref="Q3873">IF(LEN($A3873)&gt;0,SUMPRODUCT(($A3873=merged_names)*(_xlfn.TEXTAFTER(Q$2, "At ")=merged_belt_colours)*merged_months_at_rank),"")</f>
        <v/>
      </c>
      <c r="R3873" s="18" t="str" cm="1">
        <f t="array" ref="R3873">IF(LEN($A3873)&gt;0,SUMPRODUCT(($A3873=merged_names)*(_xlfn.TEXTAFTER(R$2, "At ")=merged_belt_colours)*merged_months_at_rank),"")</f>
        <v/>
      </c>
    </row>
    <row r="3874" spans="1:18" x14ac:dyDescent="0.25">
      <c r="A3874"/>
      <c r="B3874" s="15" t="str" cm="1">
        <f t="array" ref="B3874">IFERROR(IF(LEN(A3874)&gt;0, IF(SUMPRODUCT((Inactives[Key]=J3874)*(Inactives[Currently Inactive]))=1,"Inactive","Active"),""),"Active")</f>
        <v/>
      </c>
      <c r="C3874" s="16" t="str" cm="1">
        <f t="array" aca="1" ref="C3874" ca="1">IFERROR(_xlfn._xlws.FILTER(Inactives[Inactive On],(Inactives[Key]=J3874)*(Inactives[Currently Inactive]),""),"")</f>
        <v/>
      </c>
      <c r="D3874" s="16" t="str" cm="1">
        <f t="array" aca="1" ref="D3874" ca="1">IFERROR(INDEX(_xlfn.TEXTSPLIT(E3874," "),1),"")</f>
        <v/>
      </c>
      <c r="E3874" s="15" t="str" cm="1">
        <f t="array" aca="1" ref="E3874" ca="1">IFERROR(_xlfn._xlws.FILTER(merged_ranks,(merged_end_dates=DATE(9999,12,31))*(merged_names=A3874)),"")</f>
        <v/>
      </c>
      <c r="F3874" s="17" t="str">
        <f ca="1">_xlfn.XLOOKUP(J3874,Promotions[Promo Key],Promotions[Promo Date],"")</f>
        <v/>
      </c>
      <c r="G3874" s="18" t="str">
        <f t="shared" ca="1" si="255"/>
        <v/>
      </c>
      <c r="H3874" s="18" t="str">
        <f t="shared" ca="1" si="254"/>
        <v/>
      </c>
      <c r="I3874" s="17" t="str">
        <f>_xlfn.XLOOKUP(A3874,Students[Full Name],Students[Starting Rank],"")</f>
        <v/>
      </c>
      <c r="J3874" s="15" t="str">
        <f t="shared" ca="1" si="256"/>
        <v xml:space="preserve">: </v>
      </c>
      <c r="K3874" s="16" t="str">
        <f>_xlfn.XLOOKUP(A3874,Students[Full Name],Students[Start Date],"")</f>
        <v/>
      </c>
      <c r="L3874" s="18">
        <f t="shared" ca="1" si="257"/>
        <v>-1</v>
      </c>
      <c r="M3874" s="18" cm="1">
        <f t="array" aca="1" ref="M3874" ca="1">SUMPRODUCT(Inactives[Days Inactive]*(Inactives[Student]=A3874))/365</f>
        <v>0</v>
      </c>
      <c r="N3874" s="18" t="str" cm="1">
        <f t="array" ref="N3874">IF(LEN($A3874)&gt;0,SUMPRODUCT(($A3874=merged_names)*(_xlfn.TEXTAFTER(N$2, "At ")=merged_belt_colours)*merged_months_at_rank),"")</f>
        <v/>
      </c>
      <c r="O3874" s="18" t="str" cm="1">
        <f t="array" ref="O3874">IF(LEN($A3874)&gt;0,SUMPRODUCT(($A3874=merged_names)*(_xlfn.TEXTAFTER(O$2, "At ")=merged_belt_colours)*merged_months_at_rank),"")</f>
        <v/>
      </c>
      <c r="P3874" s="18" t="str" cm="1">
        <f t="array" ref="P3874">IF(LEN($A3874)&gt;0,SUMPRODUCT(($A3874=merged_names)*(_xlfn.TEXTAFTER(P$2, "At ")=merged_belt_colours)*merged_months_at_rank),"")</f>
        <v/>
      </c>
      <c r="Q3874" s="18" t="str" cm="1">
        <f t="array" ref="Q3874">IF(LEN($A3874)&gt;0,SUMPRODUCT(($A3874=merged_names)*(_xlfn.TEXTAFTER(Q$2, "At ")=merged_belt_colours)*merged_months_at_rank),"")</f>
        <v/>
      </c>
      <c r="R3874" s="18" t="str" cm="1">
        <f t="array" ref="R3874">IF(LEN($A3874)&gt;0,SUMPRODUCT(($A3874=merged_names)*(_xlfn.TEXTAFTER(R$2, "At ")=merged_belt_colours)*merged_months_at_rank),"")</f>
        <v/>
      </c>
    </row>
    <row r="3875" spans="1:18" x14ac:dyDescent="0.25">
      <c r="A3875"/>
      <c r="B3875" s="15" t="str" cm="1">
        <f t="array" ref="B3875">IFERROR(IF(LEN(A3875)&gt;0, IF(SUMPRODUCT((Inactives[Key]=J3875)*(Inactives[Currently Inactive]))=1,"Inactive","Active"),""),"Active")</f>
        <v/>
      </c>
      <c r="C3875" s="16" t="str" cm="1">
        <f t="array" aca="1" ref="C3875" ca="1">IFERROR(_xlfn._xlws.FILTER(Inactives[Inactive On],(Inactives[Key]=J3875)*(Inactives[Currently Inactive]),""),"")</f>
        <v/>
      </c>
      <c r="D3875" s="16" t="str" cm="1">
        <f t="array" aca="1" ref="D3875" ca="1">IFERROR(INDEX(_xlfn.TEXTSPLIT(E3875," "),1),"")</f>
        <v/>
      </c>
      <c r="E3875" s="15" t="str" cm="1">
        <f t="array" aca="1" ref="E3875" ca="1">IFERROR(_xlfn._xlws.FILTER(merged_ranks,(merged_end_dates=DATE(9999,12,31))*(merged_names=A3875)),"")</f>
        <v/>
      </c>
      <c r="F3875" s="17" t="str">
        <f ca="1">_xlfn.XLOOKUP(J3875,Promotions[Promo Key],Promotions[Promo Date],"")</f>
        <v/>
      </c>
      <c r="G3875" s="18" t="str">
        <f t="shared" ca="1" si="255"/>
        <v/>
      </c>
      <c r="H3875" s="18" t="str">
        <f t="shared" ca="1" si="254"/>
        <v/>
      </c>
      <c r="I3875" s="17" t="str">
        <f>_xlfn.XLOOKUP(A3875,Students[Full Name],Students[Starting Rank],"")</f>
        <v/>
      </c>
      <c r="J3875" s="15" t="str">
        <f t="shared" ca="1" si="256"/>
        <v xml:space="preserve">: </v>
      </c>
      <c r="K3875" s="16" t="str">
        <f>_xlfn.XLOOKUP(A3875,Students[Full Name],Students[Start Date],"")</f>
        <v/>
      </c>
      <c r="L3875" s="18">
        <f t="shared" ca="1" si="257"/>
        <v>-1</v>
      </c>
      <c r="M3875" s="18" cm="1">
        <f t="array" aca="1" ref="M3875" ca="1">SUMPRODUCT(Inactives[Days Inactive]*(Inactives[Student]=A3875))/365</f>
        <v>0</v>
      </c>
      <c r="N3875" s="18" t="str" cm="1">
        <f t="array" ref="N3875">IF(LEN($A3875)&gt;0,SUMPRODUCT(($A3875=merged_names)*(_xlfn.TEXTAFTER(N$2, "At ")=merged_belt_colours)*merged_months_at_rank),"")</f>
        <v/>
      </c>
      <c r="O3875" s="18" t="str" cm="1">
        <f t="array" ref="O3875">IF(LEN($A3875)&gt;0,SUMPRODUCT(($A3875=merged_names)*(_xlfn.TEXTAFTER(O$2, "At ")=merged_belt_colours)*merged_months_at_rank),"")</f>
        <v/>
      </c>
      <c r="P3875" s="18" t="str" cm="1">
        <f t="array" ref="P3875">IF(LEN($A3875)&gt;0,SUMPRODUCT(($A3875=merged_names)*(_xlfn.TEXTAFTER(P$2, "At ")=merged_belt_colours)*merged_months_at_rank),"")</f>
        <v/>
      </c>
      <c r="Q3875" s="18" t="str" cm="1">
        <f t="array" ref="Q3875">IF(LEN($A3875)&gt;0,SUMPRODUCT(($A3875=merged_names)*(_xlfn.TEXTAFTER(Q$2, "At ")=merged_belt_colours)*merged_months_at_rank),"")</f>
        <v/>
      </c>
      <c r="R3875" s="18" t="str" cm="1">
        <f t="array" ref="R3875">IF(LEN($A3875)&gt;0,SUMPRODUCT(($A3875=merged_names)*(_xlfn.TEXTAFTER(R$2, "At ")=merged_belt_colours)*merged_months_at_rank),"")</f>
        <v/>
      </c>
    </row>
    <row r="3876" spans="1:18" x14ac:dyDescent="0.25">
      <c r="A3876"/>
      <c r="B3876" s="15" t="str" cm="1">
        <f t="array" ref="B3876">IFERROR(IF(LEN(A3876)&gt;0, IF(SUMPRODUCT((Inactives[Key]=J3876)*(Inactives[Currently Inactive]))=1,"Inactive","Active"),""),"Active")</f>
        <v/>
      </c>
      <c r="C3876" s="16" t="str" cm="1">
        <f t="array" aca="1" ref="C3876" ca="1">IFERROR(_xlfn._xlws.FILTER(Inactives[Inactive On],(Inactives[Key]=J3876)*(Inactives[Currently Inactive]),""),"")</f>
        <v/>
      </c>
      <c r="D3876" s="16" t="str" cm="1">
        <f t="array" aca="1" ref="D3876" ca="1">IFERROR(INDEX(_xlfn.TEXTSPLIT(E3876," "),1),"")</f>
        <v/>
      </c>
      <c r="E3876" s="15" t="str" cm="1">
        <f t="array" aca="1" ref="E3876" ca="1">IFERROR(_xlfn._xlws.FILTER(merged_ranks,(merged_end_dates=DATE(9999,12,31))*(merged_names=A3876)),"")</f>
        <v/>
      </c>
      <c r="F3876" s="17" t="str">
        <f ca="1">_xlfn.XLOOKUP(J3876,Promotions[Promo Key],Promotions[Promo Date],"")</f>
        <v/>
      </c>
      <c r="G3876" s="18" t="str">
        <f t="shared" ca="1" si="255"/>
        <v/>
      </c>
      <c r="H3876" s="18" t="str">
        <f t="shared" ca="1" si="254"/>
        <v/>
      </c>
      <c r="I3876" s="17" t="str">
        <f>_xlfn.XLOOKUP(A3876,Students[Full Name],Students[Starting Rank],"")</f>
        <v/>
      </c>
      <c r="J3876" s="15" t="str">
        <f t="shared" ca="1" si="256"/>
        <v xml:space="preserve">: </v>
      </c>
      <c r="K3876" s="16" t="str">
        <f>_xlfn.XLOOKUP(A3876,Students[Full Name],Students[Start Date],"")</f>
        <v/>
      </c>
      <c r="L3876" s="18">
        <f t="shared" ca="1" si="257"/>
        <v>-1</v>
      </c>
      <c r="M3876" s="18" cm="1">
        <f t="array" aca="1" ref="M3876" ca="1">SUMPRODUCT(Inactives[Days Inactive]*(Inactives[Student]=A3876))/365</f>
        <v>0</v>
      </c>
      <c r="N3876" s="18" t="str" cm="1">
        <f t="array" ref="N3876">IF(LEN($A3876)&gt;0,SUMPRODUCT(($A3876=merged_names)*(_xlfn.TEXTAFTER(N$2, "At ")=merged_belt_colours)*merged_months_at_rank),"")</f>
        <v/>
      </c>
      <c r="O3876" s="18" t="str" cm="1">
        <f t="array" ref="O3876">IF(LEN($A3876)&gt;0,SUMPRODUCT(($A3876=merged_names)*(_xlfn.TEXTAFTER(O$2, "At ")=merged_belt_colours)*merged_months_at_rank),"")</f>
        <v/>
      </c>
      <c r="P3876" s="18" t="str" cm="1">
        <f t="array" ref="P3876">IF(LEN($A3876)&gt;0,SUMPRODUCT(($A3876=merged_names)*(_xlfn.TEXTAFTER(P$2, "At ")=merged_belt_colours)*merged_months_at_rank),"")</f>
        <v/>
      </c>
      <c r="Q3876" s="18" t="str" cm="1">
        <f t="array" ref="Q3876">IF(LEN($A3876)&gt;0,SUMPRODUCT(($A3876=merged_names)*(_xlfn.TEXTAFTER(Q$2, "At ")=merged_belt_colours)*merged_months_at_rank),"")</f>
        <v/>
      </c>
      <c r="R3876" s="18" t="str" cm="1">
        <f t="array" ref="R3876">IF(LEN($A3876)&gt;0,SUMPRODUCT(($A3876=merged_names)*(_xlfn.TEXTAFTER(R$2, "At ")=merged_belt_colours)*merged_months_at_rank),"")</f>
        <v/>
      </c>
    </row>
    <row r="3877" spans="1:18" x14ac:dyDescent="0.25">
      <c r="A3877"/>
      <c r="B3877" s="15" t="str" cm="1">
        <f t="array" ref="B3877">IFERROR(IF(LEN(A3877)&gt;0, IF(SUMPRODUCT((Inactives[Key]=J3877)*(Inactives[Currently Inactive]))=1,"Inactive","Active"),""),"Active")</f>
        <v/>
      </c>
      <c r="C3877" s="16" t="str" cm="1">
        <f t="array" aca="1" ref="C3877" ca="1">IFERROR(_xlfn._xlws.FILTER(Inactives[Inactive On],(Inactives[Key]=J3877)*(Inactives[Currently Inactive]),""),"")</f>
        <v/>
      </c>
      <c r="D3877" s="16" t="str" cm="1">
        <f t="array" aca="1" ref="D3877" ca="1">IFERROR(INDEX(_xlfn.TEXTSPLIT(E3877," "),1),"")</f>
        <v/>
      </c>
      <c r="E3877" s="15" t="str" cm="1">
        <f t="array" aca="1" ref="E3877" ca="1">IFERROR(_xlfn._xlws.FILTER(merged_ranks,(merged_end_dates=DATE(9999,12,31))*(merged_names=A3877)),"")</f>
        <v/>
      </c>
      <c r="F3877" s="17" t="str">
        <f ca="1">_xlfn.XLOOKUP(J3877,Promotions[Promo Key],Promotions[Promo Date],"")</f>
        <v/>
      </c>
      <c r="G3877" s="18" t="str">
        <f t="shared" ca="1" si="255"/>
        <v/>
      </c>
      <c r="H3877" s="18" t="str">
        <f t="shared" ca="1" si="254"/>
        <v/>
      </c>
      <c r="I3877" s="17" t="str">
        <f>_xlfn.XLOOKUP(A3877,Students[Full Name],Students[Starting Rank],"")</f>
        <v/>
      </c>
      <c r="J3877" s="15" t="str">
        <f t="shared" ca="1" si="256"/>
        <v xml:space="preserve">: </v>
      </c>
      <c r="K3877" s="16" t="str">
        <f>_xlfn.XLOOKUP(A3877,Students[Full Name],Students[Start Date],"")</f>
        <v/>
      </c>
      <c r="L3877" s="18">
        <f t="shared" ca="1" si="257"/>
        <v>-1</v>
      </c>
      <c r="M3877" s="18" cm="1">
        <f t="array" aca="1" ref="M3877" ca="1">SUMPRODUCT(Inactives[Days Inactive]*(Inactives[Student]=A3877))/365</f>
        <v>0</v>
      </c>
      <c r="N3877" s="18" t="str" cm="1">
        <f t="array" ref="N3877">IF(LEN($A3877)&gt;0,SUMPRODUCT(($A3877=merged_names)*(_xlfn.TEXTAFTER(N$2, "At ")=merged_belt_colours)*merged_months_at_rank),"")</f>
        <v/>
      </c>
      <c r="O3877" s="18" t="str" cm="1">
        <f t="array" ref="O3877">IF(LEN($A3877)&gt;0,SUMPRODUCT(($A3877=merged_names)*(_xlfn.TEXTAFTER(O$2, "At ")=merged_belt_colours)*merged_months_at_rank),"")</f>
        <v/>
      </c>
      <c r="P3877" s="18" t="str" cm="1">
        <f t="array" ref="P3877">IF(LEN($A3877)&gt;0,SUMPRODUCT(($A3877=merged_names)*(_xlfn.TEXTAFTER(P$2, "At ")=merged_belt_colours)*merged_months_at_rank),"")</f>
        <v/>
      </c>
      <c r="Q3877" s="18" t="str" cm="1">
        <f t="array" ref="Q3877">IF(LEN($A3877)&gt;0,SUMPRODUCT(($A3877=merged_names)*(_xlfn.TEXTAFTER(Q$2, "At ")=merged_belt_colours)*merged_months_at_rank),"")</f>
        <v/>
      </c>
      <c r="R3877" s="18" t="str" cm="1">
        <f t="array" ref="R3877">IF(LEN($A3877)&gt;0,SUMPRODUCT(($A3877=merged_names)*(_xlfn.TEXTAFTER(R$2, "At ")=merged_belt_colours)*merged_months_at_rank),"")</f>
        <v/>
      </c>
    </row>
    <row r="3878" spans="1:18" x14ac:dyDescent="0.25">
      <c r="A3878"/>
      <c r="B3878" s="15" t="str" cm="1">
        <f t="array" ref="B3878">IFERROR(IF(LEN(A3878)&gt;0, IF(SUMPRODUCT((Inactives[Key]=J3878)*(Inactives[Currently Inactive]))=1,"Inactive","Active"),""),"Active")</f>
        <v/>
      </c>
      <c r="C3878" s="16" t="str" cm="1">
        <f t="array" aca="1" ref="C3878" ca="1">IFERROR(_xlfn._xlws.FILTER(Inactives[Inactive On],(Inactives[Key]=J3878)*(Inactives[Currently Inactive]),""),"")</f>
        <v/>
      </c>
      <c r="D3878" s="16" t="str" cm="1">
        <f t="array" aca="1" ref="D3878" ca="1">IFERROR(INDEX(_xlfn.TEXTSPLIT(E3878," "),1),"")</f>
        <v/>
      </c>
      <c r="E3878" s="15" t="str" cm="1">
        <f t="array" aca="1" ref="E3878" ca="1">IFERROR(_xlfn._xlws.FILTER(merged_ranks,(merged_end_dates=DATE(9999,12,31))*(merged_names=A3878)),"")</f>
        <v/>
      </c>
      <c r="F3878" s="17" t="str">
        <f ca="1">_xlfn.XLOOKUP(J3878,Promotions[Promo Key],Promotions[Promo Date],"")</f>
        <v/>
      </c>
      <c r="G3878" s="18" t="str">
        <f t="shared" ca="1" si="255"/>
        <v/>
      </c>
      <c r="H3878" s="18" t="str">
        <f t="shared" ca="1" si="254"/>
        <v/>
      </c>
      <c r="I3878" s="17" t="str">
        <f>_xlfn.XLOOKUP(A3878,Students[Full Name],Students[Starting Rank],"")</f>
        <v/>
      </c>
      <c r="J3878" s="15" t="str">
        <f t="shared" ca="1" si="256"/>
        <v xml:space="preserve">: </v>
      </c>
      <c r="K3878" s="16" t="str">
        <f>_xlfn.XLOOKUP(A3878,Students[Full Name],Students[Start Date],"")</f>
        <v/>
      </c>
      <c r="L3878" s="18">
        <f t="shared" ca="1" si="257"/>
        <v>-1</v>
      </c>
      <c r="M3878" s="18" cm="1">
        <f t="array" aca="1" ref="M3878" ca="1">SUMPRODUCT(Inactives[Days Inactive]*(Inactives[Student]=A3878))/365</f>
        <v>0</v>
      </c>
      <c r="N3878" s="18" t="str" cm="1">
        <f t="array" ref="N3878">IF(LEN($A3878)&gt;0,SUMPRODUCT(($A3878=merged_names)*(_xlfn.TEXTAFTER(N$2, "At ")=merged_belt_colours)*merged_months_at_rank),"")</f>
        <v/>
      </c>
      <c r="O3878" s="18" t="str" cm="1">
        <f t="array" ref="O3878">IF(LEN($A3878)&gt;0,SUMPRODUCT(($A3878=merged_names)*(_xlfn.TEXTAFTER(O$2, "At ")=merged_belt_colours)*merged_months_at_rank),"")</f>
        <v/>
      </c>
      <c r="P3878" s="18" t="str" cm="1">
        <f t="array" ref="P3878">IF(LEN($A3878)&gt;0,SUMPRODUCT(($A3878=merged_names)*(_xlfn.TEXTAFTER(P$2, "At ")=merged_belt_colours)*merged_months_at_rank),"")</f>
        <v/>
      </c>
      <c r="Q3878" s="18" t="str" cm="1">
        <f t="array" ref="Q3878">IF(LEN($A3878)&gt;0,SUMPRODUCT(($A3878=merged_names)*(_xlfn.TEXTAFTER(Q$2, "At ")=merged_belt_colours)*merged_months_at_rank),"")</f>
        <v/>
      </c>
      <c r="R3878" s="18" t="str" cm="1">
        <f t="array" ref="R3878">IF(LEN($A3878)&gt;0,SUMPRODUCT(($A3878=merged_names)*(_xlfn.TEXTAFTER(R$2, "At ")=merged_belt_colours)*merged_months_at_rank),"")</f>
        <v/>
      </c>
    </row>
    <row r="3879" spans="1:18" x14ac:dyDescent="0.25">
      <c r="A3879"/>
      <c r="B3879" s="15" t="str" cm="1">
        <f t="array" ref="B3879">IFERROR(IF(LEN(A3879)&gt;0, IF(SUMPRODUCT((Inactives[Key]=J3879)*(Inactives[Currently Inactive]))=1,"Inactive","Active"),""),"Active")</f>
        <v/>
      </c>
      <c r="C3879" s="16" t="str" cm="1">
        <f t="array" aca="1" ref="C3879" ca="1">IFERROR(_xlfn._xlws.FILTER(Inactives[Inactive On],(Inactives[Key]=J3879)*(Inactives[Currently Inactive]),""),"")</f>
        <v/>
      </c>
      <c r="D3879" s="16" t="str" cm="1">
        <f t="array" aca="1" ref="D3879" ca="1">IFERROR(INDEX(_xlfn.TEXTSPLIT(E3879," "),1),"")</f>
        <v/>
      </c>
      <c r="E3879" s="15" t="str" cm="1">
        <f t="array" aca="1" ref="E3879" ca="1">IFERROR(_xlfn._xlws.FILTER(merged_ranks,(merged_end_dates=DATE(9999,12,31))*(merged_names=A3879)),"")</f>
        <v/>
      </c>
      <c r="F3879" s="17" t="str">
        <f ca="1">_xlfn.XLOOKUP(J3879,Promotions[Promo Key],Promotions[Promo Date],"")</f>
        <v/>
      </c>
      <c r="G3879" s="18" t="str">
        <f t="shared" ca="1" si="255"/>
        <v/>
      </c>
      <c r="H3879" s="18" t="str">
        <f t="shared" ca="1" si="254"/>
        <v/>
      </c>
      <c r="I3879" s="17" t="str">
        <f>_xlfn.XLOOKUP(A3879,Students[Full Name],Students[Starting Rank],"")</f>
        <v/>
      </c>
      <c r="J3879" s="15" t="str">
        <f t="shared" ca="1" si="256"/>
        <v xml:space="preserve">: </v>
      </c>
      <c r="K3879" s="16" t="str">
        <f>_xlfn.XLOOKUP(A3879,Students[Full Name],Students[Start Date],"")</f>
        <v/>
      </c>
      <c r="L3879" s="18">
        <f t="shared" ca="1" si="257"/>
        <v>-1</v>
      </c>
      <c r="M3879" s="18" cm="1">
        <f t="array" aca="1" ref="M3879" ca="1">SUMPRODUCT(Inactives[Days Inactive]*(Inactives[Student]=A3879))/365</f>
        <v>0</v>
      </c>
      <c r="N3879" s="18" t="str" cm="1">
        <f t="array" ref="N3879">IF(LEN($A3879)&gt;0,SUMPRODUCT(($A3879=merged_names)*(_xlfn.TEXTAFTER(N$2, "At ")=merged_belt_colours)*merged_months_at_rank),"")</f>
        <v/>
      </c>
      <c r="O3879" s="18" t="str" cm="1">
        <f t="array" ref="O3879">IF(LEN($A3879)&gt;0,SUMPRODUCT(($A3879=merged_names)*(_xlfn.TEXTAFTER(O$2, "At ")=merged_belt_colours)*merged_months_at_rank),"")</f>
        <v/>
      </c>
      <c r="P3879" s="18" t="str" cm="1">
        <f t="array" ref="P3879">IF(LEN($A3879)&gt;0,SUMPRODUCT(($A3879=merged_names)*(_xlfn.TEXTAFTER(P$2, "At ")=merged_belt_colours)*merged_months_at_rank),"")</f>
        <v/>
      </c>
      <c r="Q3879" s="18" t="str" cm="1">
        <f t="array" ref="Q3879">IF(LEN($A3879)&gt;0,SUMPRODUCT(($A3879=merged_names)*(_xlfn.TEXTAFTER(Q$2, "At ")=merged_belt_colours)*merged_months_at_rank),"")</f>
        <v/>
      </c>
      <c r="R3879" s="18" t="str" cm="1">
        <f t="array" ref="R3879">IF(LEN($A3879)&gt;0,SUMPRODUCT(($A3879=merged_names)*(_xlfn.TEXTAFTER(R$2, "At ")=merged_belt_colours)*merged_months_at_rank),"")</f>
        <v/>
      </c>
    </row>
    <row r="3880" spans="1:18" x14ac:dyDescent="0.25">
      <c r="A3880"/>
      <c r="B3880" s="15" t="str" cm="1">
        <f t="array" ref="B3880">IFERROR(IF(LEN(A3880)&gt;0, IF(SUMPRODUCT((Inactives[Key]=J3880)*(Inactives[Currently Inactive]))=1,"Inactive","Active"),""),"Active")</f>
        <v/>
      </c>
      <c r="C3880" s="16" t="str" cm="1">
        <f t="array" aca="1" ref="C3880" ca="1">IFERROR(_xlfn._xlws.FILTER(Inactives[Inactive On],(Inactives[Key]=J3880)*(Inactives[Currently Inactive]),""),"")</f>
        <v/>
      </c>
      <c r="D3880" s="16" t="str" cm="1">
        <f t="array" aca="1" ref="D3880" ca="1">IFERROR(INDEX(_xlfn.TEXTSPLIT(E3880," "),1),"")</f>
        <v/>
      </c>
      <c r="E3880" s="15" t="str" cm="1">
        <f t="array" aca="1" ref="E3880" ca="1">IFERROR(_xlfn._xlws.FILTER(merged_ranks,(merged_end_dates=DATE(9999,12,31))*(merged_names=A3880)),"")</f>
        <v/>
      </c>
      <c r="F3880" s="17" t="str">
        <f ca="1">_xlfn.XLOOKUP(J3880,Promotions[Promo Key],Promotions[Promo Date],"")</f>
        <v/>
      </c>
      <c r="G3880" s="18" t="str">
        <f t="shared" ca="1" si="255"/>
        <v/>
      </c>
      <c r="H3880" s="18" t="str">
        <f t="shared" ca="1" si="254"/>
        <v/>
      </c>
      <c r="I3880" s="17" t="str">
        <f>_xlfn.XLOOKUP(A3880,Students[Full Name],Students[Starting Rank],"")</f>
        <v/>
      </c>
      <c r="J3880" s="15" t="str">
        <f t="shared" ca="1" si="256"/>
        <v xml:space="preserve">: </v>
      </c>
      <c r="K3880" s="16" t="str">
        <f>_xlfn.XLOOKUP(A3880,Students[Full Name],Students[Start Date],"")</f>
        <v/>
      </c>
      <c r="L3880" s="18">
        <f t="shared" ca="1" si="257"/>
        <v>-1</v>
      </c>
      <c r="M3880" s="18" cm="1">
        <f t="array" aca="1" ref="M3880" ca="1">SUMPRODUCT(Inactives[Days Inactive]*(Inactives[Student]=A3880))/365</f>
        <v>0</v>
      </c>
      <c r="N3880" s="18" t="str" cm="1">
        <f t="array" ref="N3880">IF(LEN($A3880)&gt;0,SUMPRODUCT(($A3880=merged_names)*(_xlfn.TEXTAFTER(N$2, "At ")=merged_belt_colours)*merged_months_at_rank),"")</f>
        <v/>
      </c>
      <c r="O3880" s="18" t="str" cm="1">
        <f t="array" ref="O3880">IF(LEN($A3880)&gt;0,SUMPRODUCT(($A3880=merged_names)*(_xlfn.TEXTAFTER(O$2, "At ")=merged_belt_colours)*merged_months_at_rank),"")</f>
        <v/>
      </c>
      <c r="P3880" s="18" t="str" cm="1">
        <f t="array" ref="P3880">IF(LEN($A3880)&gt;0,SUMPRODUCT(($A3880=merged_names)*(_xlfn.TEXTAFTER(P$2, "At ")=merged_belt_colours)*merged_months_at_rank),"")</f>
        <v/>
      </c>
      <c r="Q3880" s="18" t="str" cm="1">
        <f t="array" ref="Q3880">IF(LEN($A3880)&gt;0,SUMPRODUCT(($A3880=merged_names)*(_xlfn.TEXTAFTER(Q$2, "At ")=merged_belt_colours)*merged_months_at_rank),"")</f>
        <v/>
      </c>
      <c r="R3880" s="18" t="str" cm="1">
        <f t="array" ref="R3880">IF(LEN($A3880)&gt;0,SUMPRODUCT(($A3880=merged_names)*(_xlfn.TEXTAFTER(R$2, "At ")=merged_belt_colours)*merged_months_at_rank),"")</f>
        <v/>
      </c>
    </row>
    <row r="3881" spans="1:18" x14ac:dyDescent="0.25">
      <c r="A3881"/>
      <c r="B3881" s="15" t="str" cm="1">
        <f t="array" ref="B3881">IFERROR(IF(LEN(A3881)&gt;0, IF(SUMPRODUCT((Inactives[Key]=J3881)*(Inactives[Currently Inactive]))=1,"Inactive","Active"),""),"Active")</f>
        <v/>
      </c>
      <c r="C3881" s="16" t="str" cm="1">
        <f t="array" aca="1" ref="C3881" ca="1">IFERROR(_xlfn._xlws.FILTER(Inactives[Inactive On],(Inactives[Key]=J3881)*(Inactives[Currently Inactive]),""),"")</f>
        <v/>
      </c>
      <c r="D3881" s="16" t="str" cm="1">
        <f t="array" aca="1" ref="D3881" ca="1">IFERROR(INDEX(_xlfn.TEXTSPLIT(E3881," "),1),"")</f>
        <v/>
      </c>
      <c r="E3881" s="15" t="str" cm="1">
        <f t="array" aca="1" ref="E3881" ca="1">IFERROR(_xlfn._xlws.FILTER(merged_ranks,(merged_end_dates=DATE(9999,12,31))*(merged_names=A3881)),"")</f>
        <v/>
      </c>
      <c r="F3881" s="17" t="str">
        <f ca="1">_xlfn.XLOOKUP(J3881,Promotions[Promo Key],Promotions[Promo Date],"")</f>
        <v/>
      </c>
      <c r="G3881" s="18" t="str">
        <f t="shared" ca="1" si="255"/>
        <v/>
      </c>
      <c r="H3881" s="18" t="str">
        <f t="shared" ca="1" si="254"/>
        <v/>
      </c>
      <c r="I3881" s="17" t="str">
        <f>_xlfn.XLOOKUP(A3881,Students[Full Name],Students[Starting Rank],"")</f>
        <v/>
      </c>
      <c r="J3881" s="15" t="str">
        <f t="shared" ca="1" si="256"/>
        <v xml:space="preserve">: </v>
      </c>
      <c r="K3881" s="16" t="str">
        <f>_xlfn.XLOOKUP(A3881,Students[Full Name],Students[Start Date],"")</f>
        <v/>
      </c>
      <c r="L3881" s="18">
        <f t="shared" ca="1" si="257"/>
        <v>-1</v>
      </c>
      <c r="M3881" s="18" cm="1">
        <f t="array" aca="1" ref="M3881" ca="1">SUMPRODUCT(Inactives[Days Inactive]*(Inactives[Student]=A3881))/365</f>
        <v>0</v>
      </c>
      <c r="N3881" s="18" t="str" cm="1">
        <f t="array" ref="N3881">IF(LEN($A3881)&gt;0,SUMPRODUCT(($A3881=merged_names)*(_xlfn.TEXTAFTER(N$2, "At ")=merged_belt_colours)*merged_months_at_rank),"")</f>
        <v/>
      </c>
      <c r="O3881" s="18" t="str" cm="1">
        <f t="array" ref="O3881">IF(LEN($A3881)&gt;0,SUMPRODUCT(($A3881=merged_names)*(_xlfn.TEXTAFTER(O$2, "At ")=merged_belt_colours)*merged_months_at_rank),"")</f>
        <v/>
      </c>
      <c r="P3881" s="18" t="str" cm="1">
        <f t="array" ref="P3881">IF(LEN($A3881)&gt;0,SUMPRODUCT(($A3881=merged_names)*(_xlfn.TEXTAFTER(P$2, "At ")=merged_belt_colours)*merged_months_at_rank),"")</f>
        <v/>
      </c>
      <c r="Q3881" s="18" t="str" cm="1">
        <f t="array" ref="Q3881">IF(LEN($A3881)&gt;0,SUMPRODUCT(($A3881=merged_names)*(_xlfn.TEXTAFTER(Q$2, "At ")=merged_belt_colours)*merged_months_at_rank),"")</f>
        <v/>
      </c>
      <c r="R3881" s="18" t="str" cm="1">
        <f t="array" ref="R3881">IF(LEN($A3881)&gt;0,SUMPRODUCT(($A3881=merged_names)*(_xlfn.TEXTAFTER(R$2, "At ")=merged_belt_colours)*merged_months_at_rank),"")</f>
        <v/>
      </c>
    </row>
    <row r="3882" spans="1:18" x14ac:dyDescent="0.25">
      <c r="A3882"/>
      <c r="B3882" s="15" t="str" cm="1">
        <f t="array" ref="B3882">IFERROR(IF(LEN(A3882)&gt;0, IF(SUMPRODUCT((Inactives[Key]=J3882)*(Inactives[Currently Inactive]))=1,"Inactive","Active"),""),"Active")</f>
        <v/>
      </c>
      <c r="C3882" s="16" t="str" cm="1">
        <f t="array" aca="1" ref="C3882" ca="1">IFERROR(_xlfn._xlws.FILTER(Inactives[Inactive On],(Inactives[Key]=J3882)*(Inactives[Currently Inactive]),""),"")</f>
        <v/>
      </c>
      <c r="D3882" s="16" t="str" cm="1">
        <f t="array" aca="1" ref="D3882" ca="1">IFERROR(INDEX(_xlfn.TEXTSPLIT(E3882," "),1),"")</f>
        <v/>
      </c>
      <c r="E3882" s="15" t="str" cm="1">
        <f t="array" aca="1" ref="E3882" ca="1">IFERROR(_xlfn._xlws.FILTER(merged_ranks,(merged_end_dates=DATE(9999,12,31))*(merged_names=A3882)),"")</f>
        <v/>
      </c>
      <c r="F3882" s="17" t="str">
        <f ca="1">_xlfn.XLOOKUP(J3882,Promotions[Promo Key],Promotions[Promo Date],"")</f>
        <v/>
      </c>
      <c r="G3882" s="18" t="str">
        <f t="shared" ca="1" si="255"/>
        <v/>
      </c>
      <c r="H3882" s="18" t="str">
        <f t="shared" ca="1" si="254"/>
        <v/>
      </c>
      <c r="I3882" s="17" t="str">
        <f>_xlfn.XLOOKUP(A3882,Students[Full Name],Students[Starting Rank],"")</f>
        <v/>
      </c>
      <c r="J3882" s="15" t="str">
        <f t="shared" ca="1" si="256"/>
        <v xml:space="preserve">: </v>
      </c>
      <c r="K3882" s="16" t="str">
        <f>_xlfn.XLOOKUP(A3882,Students[Full Name],Students[Start Date],"")</f>
        <v/>
      </c>
      <c r="L3882" s="18">
        <f t="shared" ca="1" si="257"/>
        <v>-1</v>
      </c>
      <c r="M3882" s="18" cm="1">
        <f t="array" aca="1" ref="M3882" ca="1">SUMPRODUCT(Inactives[Days Inactive]*(Inactives[Student]=A3882))/365</f>
        <v>0</v>
      </c>
      <c r="N3882" s="18" t="str" cm="1">
        <f t="array" ref="N3882">IF(LEN($A3882)&gt;0,SUMPRODUCT(($A3882=merged_names)*(_xlfn.TEXTAFTER(N$2, "At ")=merged_belt_colours)*merged_months_at_rank),"")</f>
        <v/>
      </c>
      <c r="O3882" s="18" t="str" cm="1">
        <f t="array" ref="O3882">IF(LEN($A3882)&gt;0,SUMPRODUCT(($A3882=merged_names)*(_xlfn.TEXTAFTER(O$2, "At ")=merged_belt_colours)*merged_months_at_rank),"")</f>
        <v/>
      </c>
      <c r="P3882" s="18" t="str" cm="1">
        <f t="array" ref="P3882">IF(LEN($A3882)&gt;0,SUMPRODUCT(($A3882=merged_names)*(_xlfn.TEXTAFTER(P$2, "At ")=merged_belt_colours)*merged_months_at_rank),"")</f>
        <v/>
      </c>
      <c r="Q3882" s="18" t="str" cm="1">
        <f t="array" ref="Q3882">IF(LEN($A3882)&gt;0,SUMPRODUCT(($A3882=merged_names)*(_xlfn.TEXTAFTER(Q$2, "At ")=merged_belt_colours)*merged_months_at_rank),"")</f>
        <v/>
      </c>
      <c r="R3882" s="18" t="str" cm="1">
        <f t="array" ref="R3882">IF(LEN($A3882)&gt;0,SUMPRODUCT(($A3882=merged_names)*(_xlfn.TEXTAFTER(R$2, "At ")=merged_belt_colours)*merged_months_at_rank),"")</f>
        <v/>
      </c>
    </row>
    <row r="3883" spans="1:18" x14ac:dyDescent="0.25">
      <c r="A3883"/>
      <c r="B3883" s="15" t="str" cm="1">
        <f t="array" ref="B3883">IFERROR(IF(LEN(A3883)&gt;0, IF(SUMPRODUCT((Inactives[Key]=J3883)*(Inactives[Currently Inactive]))=1,"Inactive","Active"),""),"Active")</f>
        <v/>
      </c>
      <c r="C3883" s="16" t="str" cm="1">
        <f t="array" aca="1" ref="C3883" ca="1">IFERROR(_xlfn._xlws.FILTER(Inactives[Inactive On],(Inactives[Key]=J3883)*(Inactives[Currently Inactive]),""),"")</f>
        <v/>
      </c>
      <c r="D3883" s="16" t="str" cm="1">
        <f t="array" aca="1" ref="D3883" ca="1">IFERROR(INDEX(_xlfn.TEXTSPLIT(E3883," "),1),"")</f>
        <v/>
      </c>
      <c r="E3883" s="15" t="str" cm="1">
        <f t="array" aca="1" ref="E3883" ca="1">IFERROR(_xlfn._xlws.FILTER(merged_ranks,(merged_end_dates=DATE(9999,12,31))*(merged_names=A3883)),"")</f>
        <v/>
      </c>
      <c r="F3883" s="17" t="str">
        <f ca="1">_xlfn.XLOOKUP(J3883,Promotions[Promo Key],Promotions[Promo Date],"")</f>
        <v/>
      </c>
      <c r="G3883" s="18" t="str">
        <f t="shared" ca="1" si="255"/>
        <v/>
      </c>
      <c r="H3883" s="18" t="str">
        <f t="shared" ca="1" si="254"/>
        <v/>
      </c>
      <c r="I3883" s="17" t="str">
        <f>_xlfn.XLOOKUP(A3883,Students[Full Name],Students[Starting Rank],"")</f>
        <v/>
      </c>
      <c r="J3883" s="15" t="str">
        <f t="shared" ca="1" si="256"/>
        <v xml:space="preserve">: </v>
      </c>
      <c r="K3883" s="16" t="str">
        <f>_xlfn.XLOOKUP(A3883,Students[Full Name],Students[Start Date],"")</f>
        <v/>
      </c>
      <c r="L3883" s="18">
        <f t="shared" ca="1" si="257"/>
        <v>-1</v>
      </c>
      <c r="M3883" s="18" cm="1">
        <f t="array" aca="1" ref="M3883" ca="1">SUMPRODUCT(Inactives[Days Inactive]*(Inactives[Student]=A3883))/365</f>
        <v>0</v>
      </c>
      <c r="N3883" s="18" t="str" cm="1">
        <f t="array" ref="N3883">IF(LEN($A3883)&gt;0,SUMPRODUCT(($A3883=merged_names)*(_xlfn.TEXTAFTER(N$2, "At ")=merged_belt_colours)*merged_months_at_rank),"")</f>
        <v/>
      </c>
      <c r="O3883" s="18" t="str" cm="1">
        <f t="array" ref="O3883">IF(LEN($A3883)&gt;0,SUMPRODUCT(($A3883=merged_names)*(_xlfn.TEXTAFTER(O$2, "At ")=merged_belt_colours)*merged_months_at_rank),"")</f>
        <v/>
      </c>
      <c r="P3883" s="18" t="str" cm="1">
        <f t="array" ref="P3883">IF(LEN($A3883)&gt;0,SUMPRODUCT(($A3883=merged_names)*(_xlfn.TEXTAFTER(P$2, "At ")=merged_belt_colours)*merged_months_at_rank),"")</f>
        <v/>
      </c>
      <c r="Q3883" s="18" t="str" cm="1">
        <f t="array" ref="Q3883">IF(LEN($A3883)&gt;0,SUMPRODUCT(($A3883=merged_names)*(_xlfn.TEXTAFTER(Q$2, "At ")=merged_belt_colours)*merged_months_at_rank),"")</f>
        <v/>
      </c>
      <c r="R3883" s="18" t="str" cm="1">
        <f t="array" ref="R3883">IF(LEN($A3883)&gt;0,SUMPRODUCT(($A3883=merged_names)*(_xlfn.TEXTAFTER(R$2, "At ")=merged_belt_colours)*merged_months_at_rank),"")</f>
        <v/>
      </c>
    </row>
    <row r="3884" spans="1:18" x14ac:dyDescent="0.25">
      <c r="A3884"/>
      <c r="B3884" s="15" t="str" cm="1">
        <f t="array" ref="B3884">IFERROR(IF(LEN(A3884)&gt;0, IF(SUMPRODUCT((Inactives[Key]=J3884)*(Inactives[Currently Inactive]))=1,"Inactive","Active"),""),"Active")</f>
        <v/>
      </c>
      <c r="C3884" s="16" t="str" cm="1">
        <f t="array" aca="1" ref="C3884" ca="1">IFERROR(_xlfn._xlws.FILTER(Inactives[Inactive On],(Inactives[Key]=J3884)*(Inactives[Currently Inactive]),""),"")</f>
        <v/>
      </c>
      <c r="D3884" s="16" t="str" cm="1">
        <f t="array" aca="1" ref="D3884" ca="1">IFERROR(INDEX(_xlfn.TEXTSPLIT(E3884," "),1),"")</f>
        <v/>
      </c>
      <c r="E3884" s="15" t="str" cm="1">
        <f t="array" aca="1" ref="E3884" ca="1">IFERROR(_xlfn._xlws.FILTER(merged_ranks,(merged_end_dates=DATE(9999,12,31))*(merged_names=A3884)),"")</f>
        <v/>
      </c>
      <c r="F3884" s="17" t="str">
        <f ca="1">_xlfn.XLOOKUP(J3884,Promotions[Promo Key],Promotions[Promo Date],"")</f>
        <v/>
      </c>
      <c r="G3884" s="18" t="str">
        <f t="shared" ca="1" si="255"/>
        <v/>
      </c>
      <c r="H3884" s="18" t="str">
        <f t="shared" ca="1" si="254"/>
        <v/>
      </c>
      <c r="I3884" s="17" t="str">
        <f>_xlfn.XLOOKUP(A3884,Students[Full Name],Students[Starting Rank],"")</f>
        <v/>
      </c>
      <c r="J3884" s="15" t="str">
        <f t="shared" ca="1" si="256"/>
        <v xml:space="preserve">: </v>
      </c>
      <c r="K3884" s="16" t="str">
        <f>_xlfn.XLOOKUP(A3884,Students[Full Name],Students[Start Date],"")</f>
        <v/>
      </c>
      <c r="L3884" s="18">
        <f t="shared" ca="1" si="257"/>
        <v>-1</v>
      </c>
      <c r="M3884" s="18" cm="1">
        <f t="array" aca="1" ref="M3884" ca="1">SUMPRODUCT(Inactives[Days Inactive]*(Inactives[Student]=A3884))/365</f>
        <v>0</v>
      </c>
      <c r="N3884" s="18" t="str" cm="1">
        <f t="array" ref="N3884">IF(LEN($A3884)&gt;0,SUMPRODUCT(($A3884=merged_names)*(_xlfn.TEXTAFTER(N$2, "At ")=merged_belt_colours)*merged_months_at_rank),"")</f>
        <v/>
      </c>
      <c r="O3884" s="18" t="str" cm="1">
        <f t="array" ref="O3884">IF(LEN($A3884)&gt;0,SUMPRODUCT(($A3884=merged_names)*(_xlfn.TEXTAFTER(O$2, "At ")=merged_belt_colours)*merged_months_at_rank),"")</f>
        <v/>
      </c>
      <c r="P3884" s="18" t="str" cm="1">
        <f t="array" ref="P3884">IF(LEN($A3884)&gt;0,SUMPRODUCT(($A3884=merged_names)*(_xlfn.TEXTAFTER(P$2, "At ")=merged_belt_colours)*merged_months_at_rank),"")</f>
        <v/>
      </c>
      <c r="Q3884" s="18" t="str" cm="1">
        <f t="array" ref="Q3884">IF(LEN($A3884)&gt;0,SUMPRODUCT(($A3884=merged_names)*(_xlfn.TEXTAFTER(Q$2, "At ")=merged_belt_colours)*merged_months_at_rank),"")</f>
        <v/>
      </c>
      <c r="R3884" s="18" t="str" cm="1">
        <f t="array" ref="R3884">IF(LEN($A3884)&gt;0,SUMPRODUCT(($A3884=merged_names)*(_xlfn.TEXTAFTER(R$2, "At ")=merged_belt_colours)*merged_months_at_rank),"")</f>
        <v/>
      </c>
    </row>
    <row r="3885" spans="1:18" x14ac:dyDescent="0.25">
      <c r="A3885"/>
      <c r="B3885" s="15" t="str" cm="1">
        <f t="array" ref="B3885">IFERROR(IF(LEN(A3885)&gt;0, IF(SUMPRODUCT((Inactives[Key]=J3885)*(Inactives[Currently Inactive]))=1,"Inactive","Active"),""),"Active")</f>
        <v/>
      </c>
      <c r="C3885" s="16" t="str" cm="1">
        <f t="array" aca="1" ref="C3885" ca="1">IFERROR(_xlfn._xlws.FILTER(Inactives[Inactive On],(Inactives[Key]=J3885)*(Inactives[Currently Inactive]),""),"")</f>
        <v/>
      </c>
      <c r="D3885" s="16" t="str" cm="1">
        <f t="array" aca="1" ref="D3885" ca="1">IFERROR(INDEX(_xlfn.TEXTSPLIT(E3885," "),1),"")</f>
        <v/>
      </c>
      <c r="E3885" s="15" t="str" cm="1">
        <f t="array" aca="1" ref="E3885" ca="1">IFERROR(_xlfn._xlws.FILTER(merged_ranks,(merged_end_dates=DATE(9999,12,31))*(merged_names=A3885)),"")</f>
        <v/>
      </c>
      <c r="F3885" s="17" t="str">
        <f ca="1">_xlfn.XLOOKUP(J3885,Promotions[Promo Key],Promotions[Promo Date],"")</f>
        <v/>
      </c>
      <c r="G3885" s="18" t="str">
        <f t="shared" ca="1" si="255"/>
        <v/>
      </c>
      <c r="H3885" s="18" t="str">
        <f t="shared" ca="1" si="254"/>
        <v/>
      </c>
      <c r="I3885" s="17" t="str">
        <f>_xlfn.XLOOKUP(A3885,Students[Full Name],Students[Starting Rank],"")</f>
        <v/>
      </c>
      <c r="J3885" s="15" t="str">
        <f t="shared" ca="1" si="256"/>
        <v xml:space="preserve">: </v>
      </c>
      <c r="K3885" s="16" t="str">
        <f>_xlfn.XLOOKUP(A3885,Students[Full Name],Students[Start Date],"")</f>
        <v/>
      </c>
      <c r="L3885" s="18">
        <f t="shared" ca="1" si="257"/>
        <v>-1</v>
      </c>
      <c r="M3885" s="18" cm="1">
        <f t="array" aca="1" ref="M3885" ca="1">SUMPRODUCT(Inactives[Days Inactive]*(Inactives[Student]=A3885))/365</f>
        <v>0</v>
      </c>
      <c r="N3885" s="18" t="str" cm="1">
        <f t="array" ref="N3885">IF(LEN($A3885)&gt;0,SUMPRODUCT(($A3885=merged_names)*(_xlfn.TEXTAFTER(N$2, "At ")=merged_belt_colours)*merged_months_at_rank),"")</f>
        <v/>
      </c>
      <c r="O3885" s="18" t="str" cm="1">
        <f t="array" ref="O3885">IF(LEN($A3885)&gt;0,SUMPRODUCT(($A3885=merged_names)*(_xlfn.TEXTAFTER(O$2, "At ")=merged_belt_colours)*merged_months_at_rank),"")</f>
        <v/>
      </c>
      <c r="P3885" s="18" t="str" cm="1">
        <f t="array" ref="P3885">IF(LEN($A3885)&gt;0,SUMPRODUCT(($A3885=merged_names)*(_xlfn.TEXTAFTER(P$2, "At ")=merged_belt_colours)*merged_months_at_rank),"")</f>
        <v/>
      </c>
      <c r="Q3885" s="18" t="str" cm="1">
        <f t="array" ref="Q3885">IF(LEN($A3885)&gt;0,SUMPRODUCT(($A3885=merged_names)*(_xlfn.TEXTAFTER(Q$2, "At ")=merged_belt_colours)*merged_months_at_rank),"")</f>
        <v/>
      </c>
      <c r="R3885" s="18" t="str" cm="1">
        <f t="array" ref="R3885">IF(LEN($A3885)&gt;0,SUMPRODUCT(($A3885=merged_names)*(_xlfn.TEXTAFTER(R$2, "At ")=merged_belt_colours)*merged_months_at_rank),"")</f>
        <v/>
      </c>
    </row>
    <row r="3886" spans="1:18" x14ac:dyDescent="0.25">
      <c r="A3886"/>
      <c r="B3886" s="15" t="str" cm="1">
        <f t="array" ref="B3886">IFERROR(IF(LEN(A3886)&gt;0, IF(SUMPRODUCT((Inactives[Key]=J3886)*(Inactives[Currently Inactive]))=1,"Inactive","Active"),""),"Active")</f>
        <v/>
      </c>
      <c r="C3886" s="16" t="str" cm="1">
        <f t="array" aca="1" ref="C3886" ca="1">IFERROR(_xlfn._xlws.FILTER(Inactives[Inactive On],(Inactives[Key]=J3886)*(Inactives[Currently Inactive]),""),"")</f>
        <v/>
      </c>
      <c r="D3886" s="16" t="str" cm="1">
        <f t="array" aca="1" ref="D3886" ca="1">IFERROR(INDEX(_xlfn.TEXTSPLIT(E3886," "),1),"")</f>
        <v/>
      </c>
      <c r="E3886" s="15" t="str" cm="1">
        <f t="array" aca="1" ref="E3886" ca="1">IFERROR(_xlfn._xlws.FILTER(merged_ranks,(merged_end_dates=DATE(9999,12,31))*(merged_names=A3886)),"")</f>
        <v/>
      </c>
      <c r="F3886" s="17" t="str">
        <f ca="1">_xlfn.XLOOKUP(J3886,Promotions[Promo Key],Promotions[Promo Date],"")</f>
        <v/>
      </c>
      <c r="G3886" s="18" t="str">
        <f t="shared" ca="1" si="255"/>
        <v/>
      </c>
      <c r="H3886" s="18" t="str">
        <f t="shared" ca="1" si="254"/>
        <v/>
      </c>
      <c r="I3886" s="17" t="str">
        <f>_xlfn.XLOOKUP(A3886,Students[Full Name],Students[Starting Rank],"")</f>
        <v/>
      </c>
      <c r="J3886" s="15" t="str">
        <f t="shared" ca="1" si="256"/>
        <v xml:space="preserve">: </v>
      </c>
      <c r="K3886" s="16" t="str">
        <f>_xlfn.XLOOKUP(A3886,Students[Full Name],Students[Start Date],"")</f>
        <v/>
      </c>
      <c r="L3886" s="18">
        <f t="shared" ca="1" si="257"/>
        <v>-1</v>
      </c>
      <c r="M3886" s="18" cm="1">
        <f t="array" aca="1" ref="M3886" ca="1">SUMPRODUCT(Inactives[Days Inactive]*(Inactives[Student]=A3886))/365</f>
        <v>0</v>
      </c>
      <c r="N3886" s="18" t="str" cm="1">
        <f t="array" ref="N3886">IF(LEN($A3886)&gt;0,SUMPRODUCT(($A3886=merged_names)*(_xlfn.TEXTAFTER(N$2, "At ")=merged_belt_colours)*merged_months_at_rank),"")</f>
        <v/>
      </c>
      <c r="O3886" s="18" t="str" cm="1">
        <f t="array" ref="O3886">IF(LEN($A3886)&gt;0,SUMPRODUCT(($A3886=merged_names)*(_xlfn.TEXTAFTER(O$2, "At ")=merged_belt_colours)*merged_months_at_rank),"")</f>
        <v/>
      </c>
      <c r="P3886" s="18" t="str" cm="1">
        <f t="array" ref="P3886">IF(LEN($A3886)&gt;0,SUMPRODUCT(($A3886=merged_names)*(_xlfn.TEXTAFTER(P$2, "At ")=merged_belt_colours)*merged_months_at_rank),"")</f>
        <v/>
      </c>
      <c r="Q3886" s="18" t="str" cm="1">
        <f t="array" ref="Q3886">IF(LEN($A3886)&gt;0,SUMPRODUCT(($A3886=merged_names)*(_xlfn.TEXTAFTER(Q$2, "At ")=merged_belt_colours)*merged_months_at_rank),"")</f>
        <v/>
      </c>
      <c r="R3886" s="18" t="str" cm="1">
        <f t="array" ref="R3886">IF(LEN($A3886)&gt;0,SUMPRODUCT(($A3886=merged_names)*(_xlfn.TEXTAFTER(R$2, "At ")=merged_belt_colours)*merged_months_at_rank),"")</f>
        <v/>
      </c>
    </row>
    <row r="3887" spans="1:18" x14ac:dyDescent="0.25">
      <c r="A3887"/>
      <c r="B3887" s="15" t="str" cm="1">
        <f t="array" ref="B3887">IFERROR(IF(LEN(A3887)&gt;0, IF(SUMPRODUCT((Inactives[Key]=J3887)*(Inactives[Currently Inactive]))=1,"Inactive","Active"),""),"Active")</f>
        <v/>
      </c>
      <c r="C3887" s="16" t="str" cm="1">
        <f t="array" aca="1" ref="C3887" ca="1">IFERROR(_xlfn._xlws.FILTER(Inactives[Inactive On],(Inactives[Key]=J3887)*(Inactives[Currently Inactive]),""),"")</f>
        <v/>
      </c>
      <c r="D3887" s="16" t="str" cm="1">
        <f t="array" aca="1" ref="D3887" ca="1">IFERROR(INDEX(_xlfn.TEXTSPLIT(E3887," "),1),"")</f>
        <v/>
      </c>
      <c r="E3887" s="15" t="str" cm="1">
        <f t="array" aca="1" ref="E3887" ca="1">IFERROR(_xlfn._xlws.FILTER(merged_ranks,(merged_end_dates=DATE(9999,12,31))*(merged_names=A3887)),"")</f>
        <v/>
      </c>
      <c r="F3887" s="17" t="str">
        <f ca="1">_xlfn.XLOOKUP(J3887,Promotions[Promo Key],Promotions[Promo Date],"")</f>
        <v/>
      </c>
      <c r="G3887" s="18" t="str">
        <f t="shared" ca="1" si="255"/>
        <v/>
      </c>
      <c r="H3887" s="18" t="str">
        <f t="shared" ca="1" si="254"/>
        <v/>
      </c>
      <c r="I3887" s="17" t="str">
        <f>_xlfn.XLOOKUP(A3887,Students[Full Name],Students[Starting Rank],"")</f>
        <v/>
      </c>
      <c r="J3887" s="15" t="str">
        <f t="shared" ca="1" si="256"/>
        <v xml:space="preserve">: </v>
      </c>
      <c r="K3887" s="16" t="str">
        <f>_xlfn.XLOOKUP(A3887,Students[Full Name],Students[Start Date],"")</f>
        <v/>
      </c>
      <c r="L3887" s="18">
        <f t="shared" ca="1" si="257"/>
        <v>-1</v>
      </c>
      <c r="M3887" s="18" cm="1">
        <f t="array" aca="1" ref="M3887" ca="1">SUMPRODUCT(Inactives[Days Inactive]*(Inactives[Student]=A3887))/365</f>
        <v>0</v>
      </c>
      <c r="N3887" s="18" t="str" cm="1">
        <f t="array" ref="N3887">IF(LEN($A3887)&gt;0,SUMPRODUCT(($A3887=merged_names)*(_xlfn.TEXTAFTER(N$2, "At ")=merged_belt_colours)*merged_months_at_rank),"")</f>
        <v/>
      </c>
      <c r="O3887" s="18" t="str" cm="1">
        <f t="array" ref="O3887">IF(LEN($A3887)&gt;0,SUMPRODUCT(($A3887=merged_names)*(_xlfn.TEXTAFTER(O$2, "At ")=merged_belt_colours)*merged_months_at_rank),"")</f>
        <v/>
      </c>
      <c r="P3887" s="18" t="str" cm="1">
        <f t="array" ref="P3887">IF(LEN($A3887)&gt;0,SUMPRODUCT(($A3887=merged_names)*(_xlfn.TEXTAFTER(P$2, "At ")=merged_belt_colours)*merged_months_at_rank),"")</f>
        <v/>
      </c>
      <c r="Q3887" s="18" t="str" cm="1">
        <f t="array" ref="Q3887">IF(LEN($A3887)&gt;0,SUMPRODUCT(($A3887=merged_names)*(_xlfn.TEXTAFTER(Q$2, "At ")=merged_belt_colours)*merged_months_at_rank),"")</f>
        <v/>
      </c>
      <c r="R3887" s="18" t="str" cm="1">
        <f t="array" ref="R3887">IF(LEN($A3887)&gt;0,SUMPRODUCT(($A3887=merged_names)*(_xlfn.TEXTAFTER(R$2, "At ")=merged_belt_colours)*merged_months_at_rank),"")</f>
        <v/>
      </c>
    </row>
    <row r="3888" spans="1:18" x14ac:dyDescent="0.25">
      <c r="A3888"/>
      <c r="B3888" s="15" t="str" cm="1">
        <f t="array" ref="B3888">IFERROR(IF(LEN(A3888)&gt;0, IF(SUMPRODUCT((Inactives[Key]=J3888)*(Inactives[Currently Inactive]))=1,"Inactive","Active"),""),"Active")</f>
        <v/>
      </c>
      <c r="C3888" s="16" t="str" cm="1">
        <f t="array" aca="1" ref="C3888" ca="1">IFERROR(_xlfn._xlws.FILTER(Inactives[Inactive On],(Inactives[Key]=J3888)*(Inactives[Currently Inactive]),""),"")</f>
        <v/>
      </c>
      <c r="D3888" s="16" t="str" cm="1">
        <f t="array" aca="1" ref="D3888" ca="1">IFERROR(INDEX(_xlfn.TEXTSPLIT(E3888," "),1),"")</f>
        <v/>
      </c>
      <c r="E3888" s="15" t="str" cm="1">
        <f t="array" aca="1" ref="E3888" ca="1">IFERROR(_xlfn._xlws.FILTER(merged_ranks,(merged_end_dates=DATE(9999,12,31))*(merged_names=A3888)),"")</f>
        <v/>
      </c>
      <c r="F3888" s="17" t="str">
        <f ca="1">_xlfn.XLOOKUP(J3888,Promotions[Promo Key],Promotions[Promo Date],"")</f>
        <v/>
      </c>
      <c r="G3888" s="18" t="str">
        <f t="shared" ca="1" si="255"/>
        <v/>
      </c>
      <c r="H3888" s="18" t="str">
        <f t="shared" ca="1" si="254"/>
        <v/>
      </c>
      <c r="I3888" s="17" t="str">
        <f>_xlfn.XLOOKUP(A3888,Students[Full Name],Students[Starting Rank],"")</f>
        <v/>
      </c>
      <c r="J3888" s="15" t="str">
        <f t="shared" ca="1" si="256"/>
        <v xml:space="preserve">: </v>
      </c>
      <c r="K3888" s="16" t="str">
        <f>_xlfn.XLOOKUP(A3888,Students[Full Name],Students[Start Date],"")</f>
        <v/>
      </c>
      <c r="L3888" s="18">
        <f t="shared" ca="1" si="257"/>
        <v>-1</v>
      </c>
      <c r="M3888" s="18" cm="1">
        <f t="array" aca="1" ref="M3888" ca="1">SUMPRODUCT(Inactives[Days Inactive]*(Inactives[Student]=A3888))/365</f>
        <v>0</v>
      </c>
      <c r="N3888" s="18" t="str" cm="1">
        <f t="array" ref="N3888">IF(LEN($A3888)&gt;0,SUMPRODUCT(($A3888=merged_names)*(_xlfn.TEXTAFTER(N$2, "At ")=merged_belt_colours)*merged_months_at_rank),"")</f>
        <v/>
      </c>
      <c r="O3888" s="18" t="str" cm="1">
        <f t="array" ref="O3888">IF(LEN($A3888)&gt;0,SUMPRODUCT(($A3888=merged_names)*(_xlfn.TEXTAFTER(O$2, "At ")=merged_belt_colours)*merged_months_at_rank),"")</f>
        <v/>
      </c>
      <c r="P3888" s="18" t="str" cm="1">
        <f t="array" ref="P3888">IF(LEN($A3888)&gt;0,SUMPRODUCT(($A3888=merged_names)*(_xlfn.TEXTAFTER(P$2, "At ")=merged_belt_colours)*merged_months_at_rank),"")</f>
        <v/>
      </c>
      <c r="Q3888" s="18" t="str" cm="1">
        <f t="array" ref="Q3888">IF(LEN($A3888)&gt;0,SUMPRODUCT(($A3888=merged_names)*(_xlfn.TEXTAFTER(Q$2, "At ")=merged_belt_colours)*merged_months_at_rank),"")</f>
        <v/>
      </c>
      <c r="R3888" s="18" t="str" cm="1">
        <f t="array" ref="R3888">IF(LEN($A3888)&gt;0,SUMPRODUCT(($A3888=merged_names)*(_xlfn.TEXTAFTER(R$2, "At ")=merged_belt_colours)*merged_months_at_rank),"")</f>
        <v/>
      </c>
    </row>
    <row r="3889" spans="1:18" x14ac:dyDescent="0.25">
      <c r="A3889"/>
      <c r="B3889" s="15" t="str" cm="1">
        <f t="array" ref="B3889">IFERROR(IF(LEN(A3889)&gt;0, IF(SUMPRODUCT((Inactives[Key]=J3889)*(Inactives[Currently Inactive]))=1,"Inactive","Active"),""),"Active")</f>
        <v/>
      </c>
      <c r="C3889" s="16" t="str" cm="1">
        <f t="array" aca="1" ref="C3889" ca="1">IFERROR(_xlfn._xlws.FILTER(Inactives[Inactive On],(Inactives[Key]=J3889)*(Inactives[Currently Inactive]),""),"")</f>
        <v/>
      </c>
      <c r="D3889" s="16" t="str" cm="1">
        <f t="array" aca="1" ref="D3889" ca="1">IFERROR(INDEX(_xlfn.TEXTSPLIT(E3889," "),1),"")</f>
        <v/>
      </c>
      <c r="E3889" s="15" t="str" cm="1">
        <f t="array" aca="1" ref="E3889" ca="1">IFERROR(_xlfn._xlws.FILTER(merged_ranks,(merged_end_dates=DATE(9999,12,31))*(merged_names=A3889)),"")</f>
        <v/>
      </c>
      <c r="F3889" s="17" t="str">
        <f ca="1">_xlfn.XLOOKUP(J3889,Promotions[Promo Key],Promotions[Promo Date],"")</f>
        <v/>
      </c>
      <c r="G3889" s="18" t="str">
        <f t="shared" ca="1" si="255"/>
        <v/>
      </c>
      <c r="H3889" s="18" t="str">
        <f t="shared" ca="1" si="254"/>
        <v/>
      </c>
      <c r="I3889" s="17" t="str">
        <f>_xlfn.XLOOKUP(A3889,Students[Full Name],Students[Starting Rank],"")</f>
        <v/>
      </c>
      <c r="J3889" s="15" t="str">
        <f t="shared" ca="1" si="256"/>
        <v xml:space="preserve">: </v>
      </c>
      <c r="K3889" s="16" t="str">
        <f>_xlfn.XLOOKUP(A3889,Students[Full Name],Students[Start Date],"")</f>
        <v/>
      </c>
      <c r="L3889" s="18">
        <f t="shared" ca="1" si="257"/>
        <v>-1</v>
      </c>
      <c r="M3889" s="18" cm="1">
        <f t="array" aca="1" ref="M3889" ca="1">SUMPRODUCT(Inactives[Days Inactive]*(Inactives[Student]=A3889))/365</f>
        <v>0</v>
      </c>
      <c r="N3889" s="18" t="str" cm="1">
        <f t="array" ref="N3889">IF(LEN($A3889)&gt;0,SUMPRODUCT(($A3889=merged_names)*(_xlfn.TEXTAFTER(N$2, "At ")=merged_belt_colours)*merged_months_at_rank),"")</f>
        <v/>
      </c>
      <c r="O3889" s="18" t="str" cm="1">
        <f t="array" ref="O3889">IF(LEN($A3889)&gt;0,SUMPRODUCT(($A3889=merged_names)*(_xlfn.TEXTAFTER(O$2, "At ")=merged_belt_colours)*merged_months_at_rank),"")</f>
        <v/>
      </c>
      <c r="P3889" s="18" t="str" cm="1">
        <f t="array" ref="P3889">IF(LEN($A3889)&gt;0,SUMPRODUCT(($A3889=merged_names)*(_xlfn.TEXTAFTER(P$2, "At ")=merged_belt_colours)*merged_months_at_rank),"")</f>
        <v/>
      </c>
      <c r="Q3889" s="18" t="str" cm="1">
        <f t="array" ref="Q3889">IF(LEN($A3889)&gt;0,SUMPRODUCT(($A3889=merged_names)*(_xlfn.TEXTAFTER(Q$2, "At ")=merged_belt_colours)*merged_months_at_rank),"")</f>
        <v/>
      </c>
      <c r="R3889" s="18" t="str" cm="1">
        <f t="array" ref="R3889">IF(LEN($A3889)&gt;0,SUMPRODUCT(($A3889=merged_names)*(_xlfn.TEXTAFTER(R$2, "At ")=merged_belt_colours)*merged_months_at_rank),"")</f>
        <v/>
      </c>
    </row>
    <row r="3890" spans="1:18" x14ac:dyDescent="0.25">
      <c r="A3890"/>
      <c r="B3890" s="15" t="str" cm="1">
        <f t="array" ref="B3890">IFERROR(IF(LEN(A3890)&gt;0, IF(SUMPRODUCT((Inactives[Key]=J3890)*(Inactives[Currently Inactive]))=1,"Inactive","Active"),""),"Active")</f>
        <v/>
      </c>
      <c r="C3890" s="16" t="str" cm="1">
        <f t="array" aca="1" ref="C3890" ca="1">IFERROR(_xlfn._xlws.FILTER(Inactives[Inactive On],(Inactives[Key]=J3890)*(Inactives[Currently Inactive]),""),"")</f>
        <v/>
      </c>
      <c r="D3890" s="16" t="str" cm="1">
        <f t="array" aca="1" ref="D3890" ca="1">IFERROR(INDEX(_xlfn.TEXTSPLIT(E3890," "),1),"")</f>
        <v/>
      </c>
      <c r="E3890" s="15" t="str" cm="1">
        <f t="array" aca="1" ref="E3890" ca="1">IFERROR(_xlfn._xlws.FILTER(merged_ranks,(merged_end_dates=DATE(9999,12,31))*(merged_names=A3890)),"")</f>
        <v/>
      </c>
      <c r="F3890" s="17" t="str">
        <f ca="1">_xlfn.XLOOKUP(J3890,Promotions[Promo Key],Promotions[Promo Date],"")</f>
        <v/>
      </c>
      <c r="G3890" s="18" t="str">
        <f t="shared" ca="1" si="255"/>
        <v/>
      </c>
      <c r="H3890" s="18" t="str">
        <f t="shared" ca="1" si="254"/>
        <v/>
      </c>
      <c r="I3890" s="17" t="str">
        <f>_xlfn.XLOOKUP(A3890,Students[Full Name],Students[Starting Rank],"")</f>
        <v/>
      </c>
      <c r="J3890" s="15" t="str">
        <f t="shared" ca="1" si="256"/>
        <v xml:space="preserve">: </v>
      </c>
      <c r="K3890" s="16" t="str">
        <f>_xlfn.XLOOKUP(A3890,Students[Full Name],Students[Start Date],"")</f>
        <v/>
      </c>
      <c r="L3890" s="18">
        <f t="shared" ca="1" si="257"/>
        <v>-1</v>
      </c>
      <c r="M3890" s="18" cm="1">
        <f t="array" aca="1" ref="M3890" ca="1">SUMPRODUCT(Inactives[Days Inactive]*(Inactives[Student]=A3890))/365</f>
        <v>0</v>
      </c>
      <c r="N3890" s="18" t="str" cm="1">
        <f t="array" ref="N3890">IF(LEN($A3890)&gt;0,SUMPRODUCT(($A3890=merged_names)*(_xlfn.TEXTAFTER(N$2, "At ")=merged_belt_colours)*merged_months_at_rank),"")</f>
        <v/>
      </c>
      <c r="O3890" s="18" t="str" cm="1">
        <f t="array" ref="O3890">IF(LEN($A3890)&gt;0,SUMPRODUCT(($A3890=merged_names)*(_xlfn.TEXTAFTER(O$2, "At ")=merged_belt_colours)*merged_months_at_rank),"")</f>
        <v/>
      </c>
      <c r="P3890" s="18" t="str" cm="1">
        <f t="array" ref="P3890">IF(LEN($A3890)&gt;0,SUMPRODUCT(($A3890=merged_names)*(_xlfn.TEXTAFTER(P$2, "At ")=merged_belt_colours)*merged_months_at_rank),"")</f>
        <v/>
      </c>
      <c r="Q3890" s="18" t="str" cm="1">
        <f t="array" ref="Q3890">IF(LEN($A3890)&gt;0,SUMPRODUCT(($A3890=merged_names)*(_xlfn.TEXTAFTER(Q$2, "At ")=merged_belt_colours)*merged_months_at_rank),"")</f>
        <v/>
      </c>
      <c r="R3890" s="18" t="str" cm="1">
        <f t="array" ref="R3890">IF(LEN($A3890)&gt;0,SUMPRODUCT(($A3890=merged_names)*(_xlfn.TEXTAFTER(R$2, "At ")=merged_belt_colours)*merged_months_at_rank),"")</f>
        <v/>
      </c>
    </row>
    <row r="3891" spans="1:18" x14ac:dyDescent="0.25">
      <c r="A3891"/>
      <c r="B3891" s="15" t="str" cm="1">
        <f t="array" ref="B3891">IFERROR(IF(LEN(A3891)&gt;0, IF(SUMPRODUCT((Inactives[Key]=J3891)*(Inactives[Currently Inactive]))=1,"Inactive","Active"),""),"Active")</f>
        <v/>
      </c>
      <c r="C3891" s="16" t="str" cm="1">
        <f t="array" aca="1" ref="C3891" ca="1">IFERROR(_xlfn._xlws.FILTER(Inactives[Inactive On],(Inactives[Key]=J3891)*(Inactives[Currently Inactive]),""),"")</f>
        <v/>
      </c>
      <c r="D3891" s="16" t="str" cm="1">
        <f t="array" aca="1" ref="D3891" ca="1">IFERROR(INDEX(_xlfn.TEXTSPLIT(E3891," "),1),"")</f>
        <v/>
      </c>
      <c r="E3891" s="15" t="str" cm="1">
        <f t="array" aca="1" ref="E3891" ca="1">IFERROR(_xlfn._xlws.FILTER(merged_ranks,(merged_end_dates=DATE(9999,12,31))*(merged_names=A3891)),"")</f>
        <v/>
      </c>
      <c r="F3891" s="17" t="str">
        <f ca="1">_xlfn.XLOOKUP(J3891,Promotions[Promo Key],Promotions[Promo Date],"")</f>
        <v/>
      </c>
      <c r="G3891" s="18" t="str">
        <f t="shared" ca="1" si="255"/>
        <v/>
      </c>
      <c r="H3891" s="18" t="str">
        <f t="shared" ca="1" si="254"/>
        <v/>
      </c>
      <c r="I3891" s="17" t="str">
        <f>_xlfn.XLOOKUP(A3891,Students[Full Name],Students[Starting Rank],"")</f>
        <v/>
      </c>
      <c r="J3891" s="15" t="str">
        <f t="shared" ca="1" si="256"/>
        <v xml:space="preserve">: </v>
      </c>
      <c r="K3891" s="16" t="str">
        <f>_xlfn.XLOOKUP(A3891,Students[Full Name],Students[Start Date],"")</f>
        <v/>
      </c>
      <c r="L3891" s="18">
        <f t="shared" ca="1" si="257"/>
        <v>-1</v>
      </c>
      <c r="M3891" s="18" cm="1">
        <f t="array" aca="1" ref="M3891" ca="1">SUMPRODUCT(Inactives[Days Inactive]*(Inactives[Student]=A3891))/365</f>
        <v>0</v>
      </c>
      <c r="N3891" s="18" t="str" cm="1">
        <f t="array" ref="N3891">IF(LEN($A3891)&gt;0,SUMPRODUCT(($A3891=merged_names)*(_xlfn.TEXTAFTER(N$2, "At ")=merged_belt_colours)*merged_months_at_rank),"")</f>
        <v/>
      </c>
      <c r="O3891" s="18" t="str" cm="1">
        <f t="array" ref="O3891">IF(LEN($A3891)&gt;0,SUMPRODUCT(($A3891=merged_names)*(_xlfn.TEXTAFTER(O$2, "At ")=merged_belt_colours)*merged_months_at_rank),"")</f>
        <v/>
      </c>
      <c r="P3891" s="18" t="str" cm="1">
        <f t="array" ref="P3891">IF(LEN($A3891)&gt;0,SUMPRODUCT(($A3891=merged_names)*(_xlfn.TEXTAFTER(P$2, "At ")=merged_belt_colours)*merged_months_at_rank),"")</f>
        <v/>
      </c>
      <c r="Q3891" s="18" t="str" cm="1">
        <f t="array" ref="Q3891">IF(LEN($A3891)&gt;0,SUMPRODUCT(($A3891=merged_names)*(_xlfn.TEXTAFTER(Q$2, "At ")=merged_belt_colours)*merged_months_at_rank),"")</f>
        <v/>
      </c>
      <c r="R3891" s="18" t="str" cm="1">
        <f t="array" ref="R3891">IF(LEN($A3891)&gt;0,SUMPRODUCT(($A3891=merged_names)*(_xlfn.TEXTAFTER(R$2, "At ")=merged_belt_colours)*merged_months_at_rank),"")</f>
        <v/>
      </c>
    </row>
    <row r="3892" spans="1:18" x14ac:dyDescent="0.25">
      <c r="A3892"/>
      <c r="B3892" s="15" t="str" cm="1">
        <f t="array" ref="B3892">IFERROR(IF(LEN(A3892)&gt;0, IF(SUMPRODUCT((Inactives[Key]=J3892)*(Inactives[Currently Inactive]))=1,"Inactive","Active"),""),"Active")</f>
        <v/>
      </c>
      <c r="C3892" s="16" t="str" cm="1">
        <f t="array" aca="1" ref="C3892" ca="1">IFERROR(_xlfn._xlws.FILTER(Inactives[Inactive On],(Inactives[Key]=J3892)*(Inactives[Currently Inactive]),""),"")</f>
        <v/>
      </c>
      <c r="D3892" s="16" t="str" cm="1">
        <f t="array" aca="1" ref="D3892" ca="1">IFERROR(INDEX(_xlfn.TEXTSPLIT(E3892," "),1),"")</f>
        <v/>
      </c>
      <c r="E3892" s="15" t="str" cm="1">
        <f t="array" aca="1" ref="E3892" ca="1">IFERROR(_xlfn._xlws.FILTER(merged_ranks,(merged_end_dates=DATE(9999,12,31))*(merged_names=A3892)),"")</f>
        <v/>
      </c>
      <c r="F3892" s="17" t="str">
        <f ca="1">_xlfn.XLOOKUP(J3892,Promotions[Promo Key],Promotions[Promo Date],"")</f>
        <v/>
      </c>
      <c r="G3892" s="18" t="str">
        <f t="shared" ca="1" si="255"/>
        <v/>
      </c>
      <c r="H3892" s="18" t="str">
        <f t="shared" ca="1" si="254"/>
        <v/>
      </c>
      <c r="I3892" s="17" t="str">
        <f>_xlfn.XLOOKUP(A3892,Students[Full Name],Students[Starting Rank],"")</f>
        <v/>
      </c>
      <c r="J3892" s="15" t="str">
        <f t="shared" ca="1" si="256"/>
        <v xml:space="preserve">: </v>
      </c>
      <c r="K3892" s="16" t="str">
        <f>_xlfn.XLOOKUP(A3892,Students[Full Name],Students[Start Date],"")</f>
        <v/>
      </c>
      <c r="L3892" s="18">
        <f t="shared" ca="1" si="257"/>
        <v>-1</v>
      </c>
      <c r="M3892" s="18" cm="1">
        <f t="array" aca="1" ref="M3892" ca="1">SUMPRODUCT(Inactives[Days Inactive]*(Inactives[Student]=A3892))/365</f>
        <v>0</v>
      </c>
      <c r="N3892" s="18" t="str" cm="1">
        <f t="array" ref="N3892">IF(LEN($A3892)&gt;0,SUMPRODUCT(($A3892=merged_names)*(_xlfn.TEXTAFTER(N$2, "At ")=merged_belt_colours)*merged_months_at_rank),"")</f>
        <v/>
      </c>
      <c r="O3892" s="18" t="str" cm="1">
        <f t="array" ref="O3892">IF(LEN($A3892)&gt;0,SUMPRODUCT(($A3892=merged_names)*(_xlfn.TEXTAFTER(O$2, "At ")=merged_belt_colours)*merged_months_at_rank),"")</f>
        <v/>
      </c>
      <c r="P3892" s="18" t="str" cm="1">
        <f t="array" ref="P3892">IF(LEN($A3892)&gt;0,SUMPRODUCT(($A3892=merged_names)*(_xlfn.TEXTAFTER(P$2, "At ")=merged_belt_colours)*merged_months_at_rank),"")</f>
        <v/>
      </c>
      <c r="Q3892" s="18" t="str" cm="1">
        <f t="array" ref="Q3892">IF(LEN($A3892)&gt;0,SUMPRODUCT(($A3892=merged_names)*(_xlfn.TEXTAFTER(Q$2, "At ")=merged_belt_colours)*merged_months_at_rank),"")</f>
        <v/>
      </c>
      <c r="R3892" s="18" t="str" cm="1">
        <f t="array" ref="R3892">IF(LEN($A3892)&gt;0,SUMPRODUCT(($A3892=merged_names)*(_xlfn.TEXTAFTER(R$2, "At ")=merged_belt_colours)*merged_months_at_rank),"")</f>
        <v/>
      </c>
    </row>
    <row r="3893" spans="1:18" x14ac:dyDescent="0.25">
      <c r="A3893"/>
      <c r="B3893" s="15" t="str" cm="1">
        <f t="array" ref="B3893">IFERROR(IF(LEN(A3893)&gt;0, IF(SUMPRODUCT((Inactives[Key]=J3893)*(Inactives[Currently Inactive]))=1,"Inactive","Active"),""),"Active")</f>
        <v/>
      </c>
      <c r="C3893" s="16" t="str" cm="1">
        <f t="array" aca="1" ref="C3893" ca="1">IFERROR(_xlfn._xlws.FILTER(Inactives[Inactive On],(Inactives[Key]=J3893)*(Inactives[Currently Inactive]),""),"")</f>
        <v/>
      </c>
      <c r="D3893" s="16" t="str" cm="1">
        <f t="array" aca="1" ref="D3893" ca="1">IFERROR(INDEX(_xlfn.TEXTSPLIT(E3893," "),1),"")</f>
        <v/>
      </c>
      <c r="E3893" s="15" t="str" cm="1">
        <f t="array" aca="1" ref="E3893" ca="1">IFERROR(_xlfn._xlws.FILTER(merged_ranks,(merged_end_dates=DATE(9999,12,31))*(merged_names=A3893)),"")</f>
        <v/>
      </c>
      <c r="F3893" s="17" t="str">
        <f ca="1">_xlfn.XLOOKUP(J3893,Promotions[Promo Key],Promotions[Promo Date],"")</f>
        <v/>
      </c>
      <c r="G3893" s="18" t="str">
        <f t="shared" ca="1" si="255"/>
        <v/>
      </c>
      <c r="H3893" s="18" t="str">
        <f t="shared" ca="1" si="254"/>
        <v/>
      </c>
      <c r="I3893" s="17" t="str">
        <f>_xlfn.XLOOKUP(A3893,Students[Full Name],Students[Starting Rank],"")</f>
        <v/>
      </c>
      <c r="J3893" s="15" t="str">
        <f t="shared" ca="1" si="256"/>
        <v xml:space="preserve">: </v>
      </c>
      <c r="K3893" s="16" t="str">
        <f>_xlfn.XLOOKUP(A3893,Students[Full Name],Students[Start Date],"")</f>
        <v/>
      </c>
      <c r="L3893" s="18">
        <f t="shared" ca="1" si="257"/>
        <v>-1</v>
      </c>
      <c r="M3893" s="18" cm="1">
        <f t="array" aca="1" ref="M3893" ca="1">SUMPRODUCT(Inactives[Days Inactive]*(Inactives[Student]=A3893))/365</f>
        <v>0</v>
      </c>
      <c r="N3893" s="18" t="str" cm="1">
        <f t="array" ref="N3893">IF(LEN($A3893)&gt;0,SUMPRODUCT(($A3893=merged_names)*(_xlfn.TEXTAFTER(N$2, "At ")=merged_belt_colours)*merged_months_at_rank),"")</f>
        <v/>
      </c>
      <c r="O3893" s="18" t="str" cm="1">
        <f t="array" ref="O3893">IF(LEN($A3893)&gt;0,SUMPRODUCT(($A3893=merged_names)*(_xlfn.TEXTAFTER(O$2, "At ")=merged_belt_colours)*merged_months_at_rank),"")</f>
        <v/>
      </c>
      <c r="P3893" s="18" t="str" cm="1">
        <f t="array" ref="P3893">IF(LEN($A3893)&gt;0,SUMPRODUCT(($A3893=merged_names)*(_xlfn.TEXTAFTER(P$2, "At ")=merged_belt_colours)*merged_months_at_rank),"")</f>
        <v/>
      </c>
      <c r="Q3893" s="18" t="str" cm="1">
        <f t="array" ref="Q3893">IF(LEN($A3893)&gt;0,SUMPRODUCT(($A3893=merged_names)*(_xlfn.TEXTAFTER(Q$2, "At ")=merged_belt_colours)*merged_months_at_rank),"")</f>
        <v/>
      </c>
      <c r="R3893" s="18" t="str" cm="1">
        <f t="array" ref="R3893">IF(LEN($A3893)&gt;0,SUMPRODUCT(($A3893=merged_names)*(_xlfn.TEXTAFTER(R$2, "At ")=merged_belt_colours)*merged_months_at_rank),"")</f>
        <v/>
      </c>
    </row>
    <row r="3894" spans="1:18" x14ac:dyDescent="0.25">
      <c r="A3894"/>
      <c r="B3894" s="15" t="str" cm="1">
        <f t="array" ref="B3894">IFERROR(IF(LEN(A3894)&gt;0, IF(SUMPRODUCT((Inactives[Key]=J3894)*(Inactives[Currently Inactive]))=1,"Inactive","Active"),""),"Active")</f>
        <v/>
      </c>
      <c r="C3894" s="16" t="str" cm="1">
        <f t="array" aca="1" ref="C3894" ca="1">IFERROR(_xlfn._xlws.FILTER(Inactives[Inactive On],(Inactives[Key]=J3894)*(Inactives[Currently Inactive]),""),"")</f>
        <v/>
      </c>
      <c r="D3894" s="16" t="str" cm="1">
        <f t="array" aca="1" ref="D3894" ca="1">IFERROR(INDEX(_xlfn.TEXTSPLIT(E3894," "),1),"")</f>
        <v/>
      </c>
      <c r="E3894" s="15" t="str" cm="1">
        <f t="array" aca="1" ref="E3894" ca="1">IFERROR(_xlfn._xlws.FILTER(merged_ranks,(merged_end_dates=DATE(9999,12,31))*(merged_names=A3894)),"")</f>
        <v/>
      </c>
      <c r="F3894" s="17" t="str">
        <f ca="1">_xlfn.XLOOKUP(J3894,Promotions[Promo Key],Promotions[Promo Date],"")</f>
        <v/>
      </c>
      <c r="G3894" s="18" t="str">
        <f t="shared" ca="1" si="255"/>
        <v/>
      </c>
      <c r="H3894" s="18" t="str">
        <f t="shared" ca="1" si="254"/>
        <v/>
      </c>
      <c r="I3894" s="17" t="str">
        <f>_xlfn.XLOOKUP(A3894,Students[Full Name],Students[Starting Rank],"")</f>
        <v/>
      </c>
      <c r="J3894" s="15" t="str">
        <f t="shared" ca="1" si="256"/>
        <v xml:space="preserve">: </v>
      </c>
      <c r="K3894" s="16" t="str">
        <f>_xlfn.XLOOKUP(A3894,Students[Full Name],Students[Start Date],"")</f>
        <v/>
      </c>
      <c r="L3894" s="18">
        <f t="shared" ca="1" si="257"/>
        <v>-1</v>
      </c>
      <c r="M3894" s="18" cm="1">
        <f t="array" aca="1" ref="M3894" ca="1">SUMPRODUCT(Inactives[Days Inactive]*(Inactives[Student]=A3894))/365</f>
        <v>0</v>
      </c>
      <c r="N3894" s="18" t="str" cm="1">
        <f t="array" ref="N3894">IF(LEN($A3894)&gt;0,SUMPRODUCT(($A3894=merged_names)*(_xlfn.TEXTAFTER(N$2, "At ")=merged_belt_colours)*merged_months_at_rank),"")</f>
        <v/>
      </c>
      <c r="O3894" s="18" t="str" cm="1">
        <f t="array" ref="O3894">IF(LEN($A3894)&gt;0,SUMPRODUCT(($A3894=merged_names)*(_xlfn.TEXTAFTER(O$2, "At ")=merged_belt_colours)*merged_months_at_rank),"")</f>
        <v/>
      </c>
      <c r="P3894" s="18" t="str" cm="1">
        <f t="array" ref="P3894">IF(LEN($A3894)&gt;0,SUMPRODUCT(($A3894=merged_names)*(_xlfn.TEXTAFTER(P$2, "At ")=merged_belt_colours)*merged_months_at_rank),"")</f>
        <v/>
      </c>
      <c r="Q3894" s="18" t="str" cm="1">
        <f t="array" ref="Q3894">IF(LEN($A3894)&gt;0,SUMPRODUCT(($A3894=merged_names)*(_xlfn.TEXTAFTER(Q$2, "At ")=merged_belt_colours)*merged_months_at_rank),"")</f>
        <v/>
      </c>
      <c r="R3894" s="18" t="str" cm="1">
        <f t="array" ref="R3894">IF(LEN($A3894)&gt;0,SUMPRODUCT(($A3894=merged_names)*(_xlfn.TEXTAFTER(R$2, "At ")=merged_belt_colours)*merged_months_at_rank),"")</f>
        <v/>
      </c>
    </row>
    <row r="3895" spans="1:18" x14ac:dyDescent="0.25">
      <c r="A3895"/>
      <c r="B3895" s="15" t="str" cm="1">
        <f t="array" ref="B3895">IFERROR(IF(LEN(A3895)&gt;0, IF(SUMPRODUCT((Inactives[Key]=J3895)*(Inactives[Currently Inactive]))=1,"Inactive","Active"),""),"Active")</f>
        <v/>
      </c>
      <c r="C3895" s="16" t="str" cm="1">
        <f t="array" aca="1" ref="C3895" ca="1">IFERROR(_xlfn._xlws.FILTER(Inactives[Inactive On],(Inactives[Key]=J3895)*(Inactives[Currently Inactive]),""),"")</f>
        <v/>
      </c>
      <c r="D3895" s="16" t="str" cm="1">
        <f t="array" aca="1" ref="D3895" ca="1">IFERROR(INDEX(_xlfn.TEXTSPLIT(E3895," "),1),"")</f>
        <v/>
      </c>
      <c r="E3895" s="15" t="str" cm="1">
        <f t="array" aca="1" ref="E3895" ca="1">IFERROR(_xlfn._xlws.FILTER(merged_ranks,(merged_end_dates=DATE(9999,12,31))*(merged_names=A3895)),"")</f>
        <v/>
      </c>
      <c r="F3895" s="17" t="str">
        <f ca="1">_xlfn.XLOOKUP(J3895,Promotions[Promo Key],Promotions[Promo Date],"")</f>
        <v/>
      </c>
      <c r="G3895" s="18" t="str">
        <f t="shared" ca="1" si="255"/>
        <v/>
      </c>
      <c r="H3895" s="18" t="str">
        <f t="shared" ca="1" si="254"/>
        <v/>
      </c>
      <c r="I3895" s="17" t="str">
        <f>_xlfn.XLOOKUP(A3895,Students[Full Name],Students[Starting Rank],"")</f>
        <v/>
      </c>
      <c r="J3895" s="15" t="str">
        <f t="shared" ca="1" si="256"/>
        <v xml:space="preserve">: </v>
      </c>
      <c r="K3895" s="16" t="str">
        <f>_xlfn.XLOOKUP(A3895,Students[Full Name],Students[Start Date],"")</f>
        <v/>
      </c>
      <c r="L3895" s="18">
        <f t="shared" ca="1" si="257"/>
        <v>-1</v>
      </c>
      <c r="M3895" s="18" cm="1">
        <f t="array" aca="1" ref="M3895" ca="1">SUMPRODUCT(Inactives[Days Inactive]*(Inactives[Student]=A3895))/365</f>
        <v>0</v>
      </c>
      <c r="N3895" s="18" t="str" cm="1">
        <f t="array" ref="N3895">IF(LEN($A3895)&gt;0,SUMPRODUCT(($A3895=merged_names)*(_xlfn.TEXTAFTER(N$2, "At ")=merged_belt_colours)*merged_months_at_rank),"")</f>
        <v/>
      </c>
      <c r="O3895" s="18" t="str" cm="1">
        <f t="array" ref="O3895">IF(LEN($A3895)&gt;0,SUMPRODUCT(($A3895=merged_names)*(_xlfn.TEXTAFTER(O$2, "At ")=merged_belt_colours)*merged_months_at_rank),"")</f>
        <v/>
      </c>
      <c r="P3895" s="18" t="str" cm="1">
        <f t="array" ref="P3895">IF(LEN($A3895)&gt;0,SUMPRODUCT(($A3895=merged_names)*(_xlfn.TEXTAFTER(P$2, "At ")=merged_belt_colours)*merged_months_at_rank),"")</f>
        <v/>
      </c>
      <c r="Q3895" s="18" t="str" cm="1">
        <f t="array" ref="Q3895">IF(LEN($A3895)&gt;0,SUMPRODUCT(($A3895=merged_names)*(_xlfn.TEXTAFTER(Q$2, "At ")=merged_belt_colours)*merged_months_at_rank),"")</f>
        <v/>
      </c>
      <c r="R3895" s="18" t="str" cm="1">
        <f t="array" ref="R3895">IF(LEN($A3895)&gt;0,SUMPRODUCT(($A3895=merged_names)*(_xlfn.TEXTAFTER(R$2, "At ")=merged_belt_colours)*merged_months_at_rank),"")</f>
        <v/>
      </c>
    </row>
    <row r="3896" spans="1:18" x14ac:dyDescent="0.25">
      <c r="A3896"/>
      <c r="B3896" s="15" t="str" cm="1">
        <f t="array" ref="B3896">IFERROR(IF(LEN(A3896)&gt;0, IF(SUMPRODUCT((Inactives[Key]=J3896)*(Inactives[Currently Inactive]))=1,"Inactive","Active"),""),"Active")</f>
        <v/>
      </c>
      <c r="C3896" s="16" t="str" cm="1">
        <f t="array" aca="1" ref="C3896" ca="1">IFERROR(_xlfn._xlws.FILTER(Inactives[Inactive On],(Inactives[Key]=J3896)*(Inactives[Currently Inactive]),""),"")</f>
        <v/>
      </c>
      <c r="D3896" s="16" t="str" cm="1">
        <f t="array" aca="1" ref="D3896" ca="1">IFERROR(INDEX(_xlfn.TEXTSPLIT(E3896," "),1),"")</f>
        <v/>
      </c>
      <c r="E3896" s="15" t="str" cm="1">
        <f t="array" aca="1" ref="E3896" ca="1">IFERROR(_xlfn._xlws.FILTER(merged_ranks,(merged_end_dates=DATE(9999,12,31))*(merged_names=A3896)),"")</f>
        <v/>
      </c>
      <c r="F3896" s="17" t="str">
        <f ca="1">_xlfn.XLOOKUP(J3896,Promotions[Promo Key],Promotions[Promo Date],"")</f>
        <v/>
      </c>
      <c r="G3896" s="18" t="str">
        <f t="shared" ca="1" si="255"/>
        <v/>
      </c>
      <c r="H3896" s="18" t="str">
        <f t="shared" ca="1" si="254"/>
        <v/>
      </c>
      <c r="I3896" s="17" t="str">
        <f>_xlfn.XLOOKUP(A3896,Students[Full Name],Students[Starting Rank],"")</f>
        <v/>
      </c>
      <c r="J3896" s="15" t="str">
        <f t="shared" ca="1" si="256"/>
        <v xml:space="preserve">: </v>
      </c>
      <c r="K3896" s="16" t="str">
        <f>_xlfn.XLOOKUP(A3896,Students[Full Name],Students[Start Date],"")</f>
        <v/>
      </c>
      <c r="L3896" s="18">
        <f t="shared" ca="1" si="257"/>
        <v>-1</v>
      </c>
      <c r="M3896" s="18" cm="1">
        <f t="array" aca="1" ref="M3896" ca="1">SUMPRODUCT(Inactives[Days Inactive]*(Inactives[Student]=A3896))/365</f>
        <v>0</v>
      </c>
      <c r="N3896" s="18" t="str" cm="1">
        <f t="array" ref="N3896">IF(LEN($A3896)&gt;0,SUMPRODUCT(($A3896=merged_names)*(_xlfn.TEXTAFTER(N$2, "At ")=merged_belt_colours)*merged_months_at_rank),"")</f>
        <v/>
      </c>
      <c r="O3896" s="18" t="str" cm="1">
        <f t="array" ref="O3896">IF(LEN($A3896)&gt;0,SUMPRODUCT(($A3896=merged_names)*(_xlfn.TEXTAFTER(O$2, "At ")=merged_belt_colours)*merged_months_at_rank),"")</f>
        <v/>
      </c>
      <c r="P3896" s="18" t="str" cm="1">
        <f t="array" ref="P3896">IF(LEN($A3896)&gt;0,SUMPRODUCT(($A3896=merged_names)*(_xlfn.TEXTAFTER(P$2, "At ")=merged_belt_colours)*merged_months_at_rank),"")</f>
        <v/>
      </c>
      <c r="Q3896" s="18" t="str" cm="1">
        <f t="array" ref="Q3896">IF(LEN($A3896)&gt;0,SUMPRODUCT(($A3896=merged_names)*(_xlfn.TEXTAFTER(Q$2, "At ")=merged_belt_colours)*merged_months_at_rank),"")</f>
        <v/>
      </c>
      <c r="R3896" s="18" t="str" cm="1">
        <f t="array" ref="R3896">IF(LEN($A3896)&gt;0,SUMPRODUCT(($A3896=merged_names)*(_xlfn.TEXTAFTER(R$2, "At ")=merged_belt_colours)*merged_months_at_rank),"")</f>
        <v/>
      </c>
    </row>
    <row r="3897" spans="1:18" x14ac:dyDescent="0.25">
      <c r="A3897"/>
      <c r="B3897" s="15" t="str" cm="1">
        <f t="array" ref="B3897">IFERROR(IF(LEN(A3897)&gt;0, IF(SUMPRODUCT((Inactives[Key]=J3897)*(Inactives[Currently Inactive]))=1,"Inactive","Active"),""),"Active")</f>
        <v/>
      </c>
      <c r="C3897" s="16" t="str" cm="1">
        <f t="array" aca="1" ref="C3897" ca="1">IFERROR(_xlfn._xlws.FILTER(Inactives[Inactive On],(Inactives[Key]=J3897)*(Inactives[Currently Inactive]),""),"")</f>
        <v/>
      </c>
      <c r="D3897" s="16" t="str" cm="1">
        <f t="array" aca="1" ref="D3897" ca="1">IFERROR(INDEX(_xlfn.TEXTSPLIT(E3897," "),1),"")</f>
        <v/>
      </c>
      <c r="E3897" s="15" t="str" cm="1">
        <f t="array" aca="1" ref="E3897" ca="1">IFERROR(_xlfn._xlws.FILTER(merged_ranks,(merged_end_dates=DATE(9999,12,31))*(merged_names=A3897)),"")</f>
        <v/>
      </c>
      <c r="F3897" s="17" t="str">
        <f ca="1">_xlfn.XLOOKUP(J3897,Promotions[Promo Key],Promotions[Promo Date],"")</f>
        <v/>
      </c>
      <c r="G3897" s="18" t="str">
        <f t="shared" ca="1" si="255"/>
        <v/>
      </c>
      <c r="H3897" s="18" t="str">
        <f t="shared" ca="1" si="254"/>
        <v/>
      </c>
      <c r="I3897" s="17" t="str">
        <f>_xlfn.XLOOKUP(A3897,Students[Full Name],Students[Starting Rank],"")</f>
        <v/>
      </c>
      <c r="J3897" s="15" t="str">
        <f t="shared" ca="1" si="256"/>
        <v xml:space="preserve">: </v>
      </c>
      <c r="K3897" s="16" t="str">
        <f>_xlfn.XLOOKUP(A3897,Students[Full Name],Students[Start Date],"")</f>
        <v/>
      </c>
      <c r="L3897" s="18">
        <f t="shared" ca="1" si="257"/>
        <v>-1</v>
      </c>
      <c r="M3897" s="18" cm="1">
        <f t="array" aca="1" ref="M3897" ca="1">SUMPRODUCT(Inactives[Days Inactive]*(Inactives[Student]=A3897))/365</f>
        <v>0</v>
      </c>
      <c r="N3897" s="18" t="str" cm="1">
        <f t="array" ref="N3897">IF(LEN($A3897)&gt;0,SUMPRODUCT(($A3897=merged_names)*(_xlfn.TEXTAFTER(N$2, "At ")=merged_belt_colours)*merged_months_at_rank),"")</f>
        <v/>
      </c>
      <c r="O3897" s="18" t="str" cm="1">
        <f t="array" ref="O3897">IF(LEN($A3897)&gt;0,SUMPRODUCT(($A3897=merged_names)*(_xlfn.TEXTAFTER(O$2, "At ")=merged_belt_colours)*merged_months_at_rank),"")</f>
        <v/>
      </c>
      <c r="P3897" s="18" t="str" cm="1">
        <f t="array" ref="P3897">IF(LEN($A3897)&gt;0,SUMPRODUCT(($A3897=merged_names)*(_xlfn.TEXTAFTER(P$2, "At ")=merged_belt_colours)*merged_months_at_rank),"")</f>
        <v/>
      </c>
      <c r="Q3897" s="18" t="str" cm="1">
        <f t="array" ref="Q3897">IF(LEN($A3897)&gt;0,SUMPRODUCT(($A3897=merged_names)*(_xlfn.TEXTAFTER(Q$2, "At ")=merged_belt_colours)*merged_months_at_rank),"")</f>
        <v/>
      </c>
      <c r="R3897" s="18" t="str" cm="1">
        <f t="array" ref="R3897">IF(LEN($A3897)&gt;0,SUMPRODUCT(($A3897=merged_names)*(_xlfn.TEXTAFTER(R$2, "At ")=merged_belt_colours)*merged_months_at_rank),"")</f>
        <v/>
      </c>
    </row>
    <row r="3898" spans="1:18" x14ac:dyDescent="0.25">
      <c r="A3898"/>
      <c r="B3898" s="15" t="str" cm="1">
        <f t="array" ref="B3898">IFERROR(IF(LEN(A3898)&gt;0, IF(SUMPRODUCT((Inactives[Key]=J3898)*(Inactives[Currently Inactive]))=1,"Inactive","Active"),""),"Active")</f>
        <v/>
      </c>
      <c r="C3898" s="16" t="str" cm="1">
        <f t="array" aca="1" ref="C3898" ca="1">IFERROR(_xlfn._xlws.FILTER(Inactives[Inactive On],(Inactives[Key]=J3898)*(Inactives[Currently Inactive]),""),"")</f>
        <v/>
      </c>
      <c r="D3898" s="16" t="str" cm="1">
        <f t="array" aca="1" ref="D3898" ca="1">IFERROR(INDEX(_xlfn.TEXTSPLIT(E3898," "),1),"")</f>
        <v/>
      </c>
      <c r="E3898" s="15" t="str" cm="1">
        <f t="array" aca="1" ref="E3898" ca="1">IFERROR(_xlfn._xlws.FILTER(merged_ranks,(merged_end_dates=DATE(9999,12,31))*(merged_names=A3898)),"")</f>
        <v/>
      </c>
      <c r="F3898" s="17" t="str">
        <f ca="1">_xlfn.XLOOKUP(J3898,Promotions[Promo Key],Promotions[Promo Date],"")</f>
        <v/>
      </c>
      <c r="G3898" s="18" t="str">
        <f t="shared" ca="1" si="255"/>
        <v/>
      </c>
      <c r="H3898" s="18" t="str">
        <f t="shared" ca="1" si="254"/>
        <v/>
      </c>
      <c r="I3898" s="17" t="str">
        <f>_xlfn.XLOOKUP(A3898,Students[Full Name],Students[Starting Rank],"")</f>
        <v/>
      </c>
      <c r="J3898" s="15" t="str">
        <f t="shared" ca="1" si="256"/>
        <v xml:space="preserve">: </v>
      </c>
      <c r="K3898" s="16" t="str">
        <f>_xlfn.XLOOKUP(A3898,Students[Full Name],Students[Start Date],"")</f>
        <v/>
      </c>
      <c r="L3898" s="18">
        <f t="shared" ca="1" si="257"/>
        <v>-1</v>
      </c>
      <c r="M3898" s="18" cm="1">
        <f t="array" aca="1" ref="M3898" ca="1">SUMPRODUCT(Inactives[Days Inactive]*(Inactives[Student]=A3898))/365</f>
        <v>0</v>
      </c>
      <c r="N3898" s="18" t="str" cm="1">
        <f t="array" ref="N3898">IF(LEN($A3898)&gt;0,SUMPRODUCT(($A3898=merged_names)*(_xlfn.TEXTAFTER(N$2, "At ")=merged_belt_colours)*merged_months_at_rank),"")</f>
        <v/>
      </c>
      <c r="O3898" s="18" t="str" cm="1">
        <f t="array" ref="O3898">IF(LEN($A3898)&gt;0,SUMPRODUCT(($A3898=merged_names)*(_xlfn.TEXTAFTER(O$2, "At ")=merged_belt_colours)*merged_months_at_rank),"")</f>
        <v/>
      </c>
      <c r="P3898" s="18" t="str" cm="1">
        <f t="array" ref="P3898">IF(LEN($A3898)&gt;0,SUMPRODUCT(($A3898=merged_names)*(_xlfn.TEXTAFTER(P$2, "At ")=merged_belt_colours)*merged_months_at_rank),"")</f>
        <v/>
      </c>
      <c r="Q3898" s="18" t="str" cm="1">
        <f t="array" ref="Q3898">IF(LEN($A3898)&gt;0,SUMPRODUCT(($A3898=merged_names)*(_xlfn.TEXTAFTER(Q$2, "At ")=merged_belt_colours)*merged_months_at_rank),"")</f>
        <v/>
      </c>
      <c r="R3898" s="18" t="str" cm="1">
        <f t="array" ref="R3898">IF(LEN($A3898)&gt;0,SUMPRODUCT(($A3898=merged_names)*(_xlfn.TEXTAFTER(R$2, "At ")=merged_belt_colours)*merged_months_at_rank),"")</f>
        <v/>
      </c>
    </row>
    <row r="3899" spans="1:18" x14ac:dyDescent="0.25">
      <c r="A3899"/>
      <c r="B3899" s="15" t="str" cm="1">
        <f t="array" ref="B3899">IFERROR(IF(LEN(A3899)&gt;0, IF(SUMPRODUCT((Inactives[Key]=J3899)*(Inactives[Currently Inactive]))=1,"Inactive","Active"),""),"Active")</f>
        <v/>
      </c>
      <c r="C3899" s="16" t="str" cm="1">
        <f t="array" aca="1" ref="C3899" ca="1">IFERROR(_xlfn._xlws.FILTER(Inactives[Inactive On],(Inactives[Key]=J3899)*(Inactives[Currently Inactive]),""),"")</f>
        <v/>
      </c>
      <c r="D3899" s="16" t="str" cm="1">
        <f t="array" aca="1" ref="D3899" ca="1">IFERROR(INDEX(_xlfn.TEXTSPLIT(E3899," "),1),"")</f>
        <v/>
      </c>
      <c r="E3899" s="15" t="str" cm="1">
        <f t="array" aca="1" ref="E3899" ca="1">IFERROR(_xlfn._xlws.FILTER(merged_ranks,(merged_end_dates=DATE(9999,12,31))*(merged_names=A3899)),"")</f>
        <v/>
      </c>
      <c r="F3899" s="17" t="str">
        <f ca="1">_xlfn.XLOOKUP(J3899,Promotions[Promo Key],Promotions[Promo Date],"")</f>
        <v/>
      </c>
      <c r="G3899" s="18" t="str">
        <f t="shared" ca="1" si="255"/>
        <v/>
      </c>
      <c r="H3899" s="18" t="str">
        <f t="shared" ca="1" si="254"/>
        <v/>
      </c>
      <c r="I3899" s="17" t="str">
        <f>_xlfn.XLOOKUP(A3899,Students[Full Name],Students[Starting Rank],"")</f>
        <v/>
      </c>
      <c r="J3899" s="15" t="str">
        <f t="shared" ca="1" si="256"/>
        <v xml:space="preserve">: </v>
      </c>
      <c r="K3899" s="16" t="str">
        <f>_xlfn.XLOOKUP(A3899,Students[Full Name],Students[Start Date],"")</f>
        <v/>
      </c>
      <c r="L3899" s="18">
        <f t="shared" ca="1" si="257"/>
        <v>-1</v>
      </c>
      <c r="M3899" s="18" cm="1">
        <f t="array" aca="1" ref="M3899" ca="1">SUMPRODUCT(Inactives[Days Inactive]*(Inactives[Student]=A3899))/365</f>
        <v>0</v>
      </c>
      <c r="N3899" s="18" t="str" cm="1">
        <f t="array" ref="N3899">IF(LEN($A3899)&gt;0,SUMPRODUCT(($A3899=merged_names)*(_xlfn.TEXTAFTER(N$2, "At ")=merged_belt_colours)*merged_months_at_rank),"")</f>
        <v/>
      </c>
      <c r="O3899" s="18" t="str" cm="1">
        <f t="array" ref="O3899">IF(LEN($A3899)&gt;0,SUMPRODUCT(($A3899=merged_names)*(_xlfn.TEXTAFTER(O$2, "At ")=merged_belt_colours)*merged_months_at_rank),"")</f>
        <v/>
      </c>
      <c r="P3899" s="18" t="str" cm="1">
        <f t="array" ref="P3899">IF(LEN($A3899)&gt;0,SUMPRODUCT(($A3899=merged_names)*(_xlfn.TEXTAFTER(P$2, "At ")=merged_belt_colours)*merged_months_at_rank),"")</f>
        <v/>
      </c>
      <c r="Q3899" s="18" t="str" cm="1">
        <f t="array" ref="Q3899">IF(LEN($A3899)&gt;0,SUMPRODUCT(($A3899=merged_names)*(_xlfn.TEXTAFTER(Q$2, "At ")=merged_belt_colours)*merged_months_at_rank),"")</f>
        <v/>
      </c>
      <c r="R3899" s="18" t="str" cm="1">
        <f t="array" ref="R3899">IF(LEN($A3899)&gt;0,SUMPRODUCT(($A3899=merged_names)*(_xlfn.TEXTAFTER(R$2, "At ")=merged_belt_colours)*merged_months_at_rank),"")</f>
        <v/>
      </c>
    </row>
    <row r="3900" spans="1:18" x14ac:dyDescent="0.25">
      <c r="A3900"/>
      <c r="B3900" s="15" t="str" cm="1">
        <f t="array" ref="B3900">IFERROR(IF(LEN(A3900)&gt;0, IF(SUMPRODUCT((Inactives[Key]=J3900)*(Inactives[Currently Inactive]))=1,"Inactive","Active"),""),"Active")</f>
        <v/>
      </c>
      <c r="C3900" s="16" t="str" cm="1">
        <f t="array" aca="1" ref="C3900" ca="1">IFERROR(_xlfn._xlws.FILTER(Inactives[Inactive On],(Inactives[Key]=J3900)*(Inactives[Currently Inactive]),""),"")</f>
        <v/>
      </c>
      <c r="D3900" s="16" t="str" cm="1">
        <f t="array" aca="1" ref="D3900" ca="1">IFERROR(INDEX(_xlfn.TEXTSPLIT(E3900," "),1),"")</f>
        <v/>
      </c>
      <c r="E3900" s="15" t="str" cm="1">
        <f t="array" aca="1" ref="E3900" ca="1">IFERROR(_xlfn._xlws.FILTER(merged_ranks,(merged_end_dates=DATE(9999,12,31))*(merged_names=A3900)),"")</f>
        <v/>
      </c>
      <c r="F3900" s="17" t="str">
        <f ca="1">_xlfn.XLOOKUP(J3900,Promotions[Promo Key],Promotions[Promo Date],"")</f>
        <v/>
      </c>
      <c r="G3900" s="18" t="str">
        <f t="shared" ca="1" si="255"/>
        <v/>
      </c>
      <c r="H3900" s="18" t="str">
        <f t="shared" ca="1" si="254"/>
        <v/>
      </c>
      <c r="I3900" s="17" t="str">
        <f>_xlfn.XLOOKUP(A3900,Students[Full Name],Students[Starting Rank],"")</f>
        <v/>
      </c>
      <c r="J3900" s="15" t="str">
        <f t="shared" ca="1" si="256"/>
        <v xml:space="preserve">: </v>
      </c>
      <c r="K3900" s="16" t="str">
        <f>_xlfn.XLOOKUP(A3900,Students[Full Name],Students[Start Date],"")</f>
        <v/>
      </c>
      <c r="L3900" s="18">
        <f t="shared" ca="1" si="257"/>
        <v>-1</v>
      </c>
      <c r="M3900" s="18" cm="1">
        <f t="array" aca="1" ref="M3900" ca="1">SUMPRODUCT(Inactives[Days Inactive]*(Inactives[Student]=A3900))/365</f>
        <v>0</v>
      </c>
      <c r="N3900" s="18" t="str" cm="1">
        <f t="array" ref="N3900">IF(LEN($A3900)&gt;0,SUMPRODUCT(($A3900=merged_names)*(_xlfn.TEXTAFTER(N$2, "At ")=merged_belt_colours)*merged_months_at_rank),"")</f>
        <v/>
      </c>
      <c r="O3900" s="18" t="str" cm="1">
        <f t="array" ref="O3900">IF(LEN($A3900)&gt;0,SUMPRODUCT(($A3900=merged_names)*(_xlfn.TEXTAFTER(O$2, "At ")=merged_belt_colours)*merged_months_at_rank),"")</f>
        <v/>
      </c>
      <c r="P3900" s="18" t="str" cm="1">
        <f t="array" ref="P3900">IF(LEN($A3900)&gt;0,SUMPRODUCT(($A3900=merged_names)*(_xlfn.TEXTAFTER(P$2, "At ")=merged_belt_colours)*merged_months_at_rank),"")</f>
        <v/>
      </c>
      <c r="Q3900" s="18" t="str" cm="1">
        <f t="array" ref="Q3900">IF(LEN($A3900)&gt;0,SUMPRODUCT(($A3900=merged_names)*(_xlfn.TEXTAFTER(Q$2, "At ")=merged_belt_colours)*merged_months_at_rank),"")</f>
        <v/>
      </c>
      <c r="R3900" s="18" t="str" cm="1">
        <f t="array" ref="R3900">IF(LEN($A3900)&gt;0,SUMPRODUCT(($A3900=merged_names)*(_xlfn.TEXTAFTER(R$2, "At ")=merged_belt_colours)*merged_months_at_rank),"")</f>
        <v/>
      </c>
    </row>
    <row r="3901" spans="1:18" x14ac:dyDescent="0.25">
      <c r="A3901"/>
      <c r="B3901" s="15" t="str" cm="1">
        <f t="array" ref="B3901">IFERROR(IF(LEN(A3901)&gt;0, IF(SUMPRODUCT((Inactives[Key]=J3901)*(Inactives[Currently Inactive]))=1,"Inactive","Active"),""),"Active")</f>
        <v/>
      </c>
      <c r="C3901" s="16" t="str" cm="1">
        <f t="array" aca="1" ref="C3901" ca="1">IFERROR(_xlfn._xlws.FILTER(Inactives[Inactive On],(Inactives[Key]=J3901)*(Inactives[Currently Inactive]),""),"")</f>
        <v/>
      </c>
      <c r="D3901" s="16" t="str" cm="1">
        <f t="array" aca="1" ref="D3901" ca="1">IFERROR(INDEX(_xlfn.TEXTSPLIT(E3901," "),1),"")</f>
        <v/>
      </c>
      <c r="E3901" s="15" t="str" cm="1">
        <f t="array" aca="1" ref="E3901" ca="1">IFERROR(_xlfn._xlws.FILTER(merged_ranks,(merged_end_dates=DATE(9999,12,31))*(merged_names=A3901)),"")</f>
        <v/>
      </c>
      <c r="F3901" s="17" t="str">
        <f ca="1">_xlfn.XLOOKUP(J3901,Promotions[Promo Key],Promotions[Promo Date],"")</f>
        <v/>
      </c>
      <c r="G3901" s="18" t="str">
        <f t="shared" ca="1" si="255"/>
        <v/>
      </c>
      <c r="H3901" s="18" t="str">
        <f t="shared" ca="1" si="254"/>
        <v/>
      </c>
      <c r="I3901" s="17" t="str">
        <f>_xlfn.XLOOKUP(A3901,Students[Full Name],Students[Starting Rank],"")</f>
        <v/>
      </c>
      <c r="J3901" s="15" t="str">
        <f t="shared" ca="1" si="256"/>
        <v xml:space="preserve">: </v>
      </c>
      <c r="K3901" s="16" t="str">
        <f>_xlfn.XLOOKUP(A3901,Students[Full Name],Students[Start Date],"")</f>
        <v/>
      </c>
      <c r="L3901" s="18">
        <f t="shared" ca="1" si="257"/>
        <v>-1</v>
      </c>
      <c r="M3901" s="18" cm="1">
        <f t="array" aca="1" ref="M3901" ca="1">SUMPRODUCT(Inactives[Days Inactive]*(Inactives[Student]=A3901))/365</f>
        <v>0</v>
      </c>
      <c r="N3901" s="18" t="str" cm="1">
        <f t="array" ref="N3901">IF(LEN($A3901)&gt;0,SUMPRODUCT(($A3901=merged_names)*(_xlfn.TEXTAFTER(N$2, "At ")=merged_belt_colours)*merged_months_at_rank),"")</f>
        <v/>
      </c>
      <c r="O3901" s="18" t="str" cm="1">
        <f t="array" ref="O3901">IF(LEN($A3901)&gt;0,SUMPRODUCT(($A3901=merged_names)*(_xlfn.TEXTAFTER(O$2, "At ")=merged_belt_colours)*merged_months_at_rank),"")</f>
        <v/>
      </c>
      <c r="P3901" s="18" t="str" cm="1">
        <f t="array" ref="P3901">IF(LEN($A3901)&gt;0,SUMPRODUCT(($A3901=merged_names)*(_xlfn.TEXTAFTER(P$2, "At ")=merged_belt_colours)*merged_months_at_rank),"")</f>
        <v/>
      </c>
      <c r="Q3901" s="18" t="str" cm="1">
        <f t="array" ref="Q3901">IF(LEN($A3901)&gt;0,SUMPRODUCT(($A3901=merged_names)*(_xlfn.TEXTAFTER(Q$2, "At ")=merged_belt_colours)*merged_months_at_rank),"")</f>
        <v/>
      </c>
      <c r="R3901" s="18" t="str" cm="1">
        <f t="array" ref="R3901">IF(LEN($A3901)&gt;0,SUMPRODUCT(($A3901=merged_names)*(_xlfn.TEXTAFTER(R$2, "At ")=merged_belt_colours)*merged_months_at_rank),"")</f>
        <v/>
      </c>
    </row>
    <row r="3902" spans="1:18" x14ac:dyDescent="0.25">
      <c r="A3902"/>
      <c r="B3902" s="15" t="str" cm="1">
        <f t="array" ref="B3902">IFERROR(IF(LEN(A3902)&gt;0, IF(SUMPRODUCT((Inactives[Key]=J3902)*(Inactives[Currently Inactive]))=1,"Inactive","Active"),""),"Active")</f>
        <v/>
      </c>
      <c r="C3902" s="16" t="str" cm="1">
        <f t="array" aca="1" ref="C3902" ca="1">IFERROR(_xlfn._xlws.FILTER(Inactives[Inactive On],(Inactives[Key]=J3902)*(Inactives[Currently Inactive]),""),"")</f>
        <v/>
      </c>
      <c r="D3902" s="16" t="str" cm="1">
        <f t="array" aca="1" ref="D3902" ca="1">IFERROR(INDEX(_xlfn.TEXTSPLIT(E3902," "),1),"")</f>
        <v/>
      </c>
      <c r="E3902" s="15" t="str" cm="1">
        <f t="array" aca="1" ref="E3902" ca="1">IFERROR(_xlfn._xlws.FILTER(merged_ranks,(merged_end_dates=DATE(9999,12,31))*(merged_names=A3902)),"")</f>
        <v/>
      </c>
      <c r="F3902" s="17" t="str">
        <f ca="1">_xlfn.XLOOKUP(J3902,Promotions[Promo Key],Promotions[Promo Date],"")</f>
        <v/>
      </c>
      <c r="G3902" s="18" t="str">
        <f t="shared" ca="1" si="255"/>
        <v/>
      </c>
      <c r="H3902" s="18" t="str">
        <f t="shared" ca="1" si="254"/>
        <v/>
      </c>
      <c r="I3902" s="17" t="str">
        <f>_xlfn.XLOOKUP(A3902,Students[Full Name],Students[Starting Rank],"")</f>
        <v/>
      </c>
      <c r="J3902" s="15" t="str">
        <f t="shared" ca="1" si="256"/>
        <v xml:space="preserve">: </v>
      </c>
      <c r="K3902" s="16" t="str">
        <f>_xlfn.XLOOKUP(A3902,Students[Full Name],Students[Start Date],"")</f>
        <v/>
      </c>
      <c r="L3902" s="18">
        <f t="shared" ca="1" si="257"/>
        <v>-1</v>
      </c>
      <c r="M3902" s="18" cm="1">
        <f t="array" aca="1" ref="M3902" ca="1">SUMPRODUCT(Inactives[Days Inactive]*(Inactives[Student]=A3902))/365</f>
        <v>0</v>
      </c>
      <c r="N3902" s="18" t="str" cm="1">
        <f t="array" ref="N3902">IF(LEN($A3902)&gt;0,SUMPRODUCT(($A3902=merged_names)*(_xlfn.TEXTAFTER(N$2, "At ")=merged_belt_colours)*merged_months_at_rank),"")</f>
        <v/>
      </c>
      <c r="O3902" s="18" t="str" cm="1">
        <f t="array" ref="O3902">IF(LEN($A3902)&gt;0,SUMPRODUCT(($A3902=merged_names)*(_xlfn.TEXTAFTER(O$2, "At ")=merged_belt_colours)*merged_months_at_rank),"")</f>
        <v/>
      </c>
      <c r="P3902" s="18" t="str" cm="1">
        <f t="array" ref="P3902">IF(LEN($A3902)&gt;0,SUMPRODUCT(($A3902=merged_names)*(_xlfn.TEXTAFTER(P$2, "At ")=merged_belt_colours)*merged_months_at_rank),"")</f>
        <v/>
      </c>
      <c r="Q3902" s="18" t="str" cm="1">
        <f t="array" ref="Q3902">IF(LEN($A3902)&gt;0,SUMPRODUCT(($A3902=merged_names)*(_xlfn.TEXTAFTER(Q$2, "At ")=merged_belt_colours)*merged_months_at_rank),"")</f>
        <v/>
      </c>
      <c r="R3902" s="18" t="str" cm="1">
        <f t="array" ref="R3902">IF(LEN($A3902)&gt;0,SUMPRODUCT(($A3902=merged_names)*(_xlfn.TEXTAFTER(R$2, "At ")=merged_belt_colours)*merged_months_at_rank),"")</f>
        <v/>
      </c>
    </row>
    <row r="3903" spans="1:18" x14ac:dyDescent="0.25">
      <c r="A3903"/>
      <c r="B3903" s="15" t="str" cm="1">
        <f t="array" ref="B3903">IFERROR(IF(LEN(A3903)&gt;0, IF(SUMPRODUCT((Inactives[Key]=J3903)*(Inactives[Currently Inactive]))=1,"Inactive","Active"),""),"Active")</f>
        <v/>
      </c>
      <c r="C3903" s="16" t="str" cm="1">
        <f t="array" aca="1" ref="C3903" ca="1">IFERROR(_xlfn._xlws.FILTER(Inactives[Inactive On],(Inactives[Key]=J3903)*(Inactives[Currently Inactive]),""),"")</f>
        <v/>
      </c>
      <c r="D3903" s="16" t="str" cm="1">
        <f t="array" aca="1" ref="D3903" ca="1">IFERROR(INDEX(_xlfn.TEXTSPLIT(E3903," "),1),"")</f>
        <v/>
      </c>
      <c r="E3903" s="15" t="str" cm="1">
        <f t="array" aca="1" ref="E3903" ca="1">IFERROR(_xlfn._xlws.FILTER(merged_ranks,(merged_end_dates=DATE(9999,12,31))*(merged_names=A3903)),"")</f>
        <v/>
      </c>
      <c r="F3903" s="17" t="str">
        <f ca="1">_xlfn.XLOOKUP(J3903,Promotions[Promo Key],Promotions[Promo Date],"")</f>
        <v/>
      </c>
      <c r="G3903" s="18" t="str">
        <f t="shared" ca="1" si="255"/>
        <v/>
      </c>
      <c r="H3903" s="18" t="str">
        <f t="shared" ca="1" si="254"/>
        <v/>
      </c>
      <c r="I3903" s="17" t="str">
        <f>_xlfn.XLOOKUP(A3903,Students[Full Name],Students[Starting Rank],"")</f>
        <v/>
      </c>
      <c r="J3903" s="15" t="str">
        <f t="shared" ca="1" si="256"/>
        <v xml:space="preserve">: </v>
      </c>
      <c r="K3903" s="16" t="str">
        <f>_xlfn.XLOOKUP(A3903,Students[Full Name],Students[Start Date],"")</f>
        <v/>
      </c>
      <c r="L3903" s="18">
        <f t="shared" ca="1" si="257"/>
        <v>-1</v>
      </c>
      <c r="M3903" s="18" cm="1">
        <f t="array" aca="1" ref="M3903" ca="1">SUMPRODUCT(Inactives[Days Inactive]*(Inactives[Student]=A3903))/365</f>
        <v>0</v>
      </c>
      <c r="N3903" s="18" t="str" cm="1">
        <f t="array" ref="N3903">IF(LEN($A3903)&gt;0,SUMPRODUCT(($A3903=merged_names)*(_xlfn.TEXTAFTER(N$2, "At ")=merged_belt_colours)*merged_months_at_rank),"")</f>
        <v/>
      </c>
      <c r="O3903" s="18" t="str" cm="1">
        <f t="array" ref="O3903">IF(LEN($A3903)&gt;0,SUMPRODUCT(($A3903=merged_names)*(_xlfn.TEXTAFTER(O$2, "At ")=merged_belt_colours)*merged_months_at_rank),"")</f>
        <v/>
      </c>
      <c r="P3903" s="18" t="str" cm="1">
        <f t="array" ref="P3903">IF(LEN($A3903)&gt;0,SUMPRODUCT(($A3903=merged_names)*(_xlfn.TEXTAFTER(P$2, "At ")=merged_belt_colours)*merged_months_at_rank),"")</f>
        <v/>
      </c>
      <c r="Q3903" s="18" t="str" cm="1">
        <f t="array" ref="Q3903">IF(LEN($A3903)&gt;0,SUMPRODUCT(($A3903=merged_names)*(_xlfn.TEXTAFTER(Q$2, "At ")=merged_belt_colours)*merged_months_at_rank),"")</f>
        <v/>
      </c>
      <c r="R3903" s="18" t="str" cm="1">
        <f t="array" ref="R3903">IF(LEN($A3903)&gt;0,SUMPRODUCT(($A3903=merged_names)*(_xlfn.TEXTAFTER(R$2, "At ")=merged_belt_colours)*merged_months_at_rank),"")</f>
        <v/>
      </c>
    </row>
    <row r="3904" spans="1:18" x14ac:dyDescent="0.25">
      <c r="A3904"/>
      <c r="B3904" s="15" t="str" cm="1">
        <f t="array" ref="B3904">IFERROR(IF(LEN(A3904)&gt;0, IF(SUMPRODUCT((Inactives[Key]=J3904)*(Inactives[Currently Inactive]))=1,"Inactive","Active"),""),"Active")</f>
        <v/>
      </c>
      <c r="C3904" s="16" t="str" cm="1">
        <f t="array" aca="1" ref="C3904" ca="1">IFERROR(_xlfn._xlws.FILTER(Inactives[Inactive On],(Inactives[Key]=J3904)*(Inactives[Currently Inactive]),""),"")</f>
        <v/>
      </c>
      <c r="D3904" s="16" t="str" cm="1">
        <f t="array" aca="1" ref="D3904" ca="1">IFERROR(INDEX(_xlfn.TEXTSPLIT(E3904," "),1),"")</f>
        <v/>
      </c>
      <c r="E3904" s="15" t="str" cm="1">
        <f t="array" aca="1" ref="E3904" ca="1">IFERROR(_xlfn._xlws.FILTER(merged_ranks,(merged_end_dates=DATE(9999,12,31))*(merged_names=A3904)),"")</f>
        <v/>
      </c>
      <c r="F3904" s="17" t="str">
        <f ca="1">_xlfn.XLOOKUP(J3904,Promotions[Promo Key],Promotions[Promo Date],"")</f>
        <v/>
      </c>
      <c r="G3904" s="18" t="str">
        <f t="shared" ca="1" si="255"/>
        <v/>
      </c>
      <c r="H3904" s="18" t="str">
        <f t="shared" ca="1" si="254"/>
        <v/>
      </c>
      <c r="I3904" s="17" t="str">
        <f>_xlfn.XLOOKUP(A3904,Students[Full Name],Students[Starting Rank],"")</f>
        <v/>
      </c>
      <c r="J3904" s="15" t="str">
        <f t="shared" ca="1" si="256"/>
        <v xml:space="preserve">: </v>
      </c>
      <c r="K3904" s="16" t="str">
        <f>_xlfn.XLOOKUP(A3904,Students[Full Name],Students[Start Date],"")</f>
        <v/>
      </c>
      <c r="L3904" s="18">
        <f t="shared" ca="1" si="257"/>
        <v>-1</v>
      </c>
      <c r="M3904" s="18" cm="1">
        <f t="array" aca="1" ref="M3904" ca="1">SUMPRODUCT(Inactives[Days Inactive]*(Inactives[Student]=A3904))/365</f>
        <v>0</v>
      </c>
      <c r="N3904" s="18" t="str" cm="1">
        <f t="array" ref="N3904">IF(LEN($A3904)&gt;0,SUMPRODUCT(($A3904=merged_names)*(_xlfn.TEXTAFTER(N$2, "At ")=merged_belt_colours)*merged_months_at_rank),"")</f>
        <v/>
      </c>
      <c r="O3904" s="18" t="str" cm="1">
        <f t="array" ref="O3904">IF(LEN($A3904)&gt;0,SUMPRODUCT(($A3904=merged_names)*(_xlfn.TEXTAFTER(O$2, "At ")=merged_belt_colours)*merged_months_at_rank),"")</f>
        <v/>
      </c>
      <c r="P3904" s="18" t="str" cm="1">
        <f t="array" ref="P3904">IF(LEN($A3904)&gt;0,SUMPRODUCT(($A3904=merged_names)*(_xlfn.TEXTAFTER(P$2, "At ")=merged_belt_colours)*merged_months_at_rank),"")</f>
        <v/>
      </c>
      <c r="Q3904" s="18" t="str" cm="1">
        <f t="array" ref="Q3904">IF(LEN($A3904)&gt;0,SUMPRODUCT(($A3904=merged_names)*(_xlfn.TEXTAFTER(Q$2, "At ")=merged_belt_colours)*merged_months_at_rank),"")</f>
        <v/>
      </c>
      <c r="R3904" s="18" t="str" cm="1">
        <f t="array" ref="R3904">IF(LEN($A3904)&gt;0,SUMPRODUCT(($A3904=merged_names)*(_xlfn.TEXTAFTER(R$2, "At ")=merged_belt_colours)*merged_months_at_rank),"")</f>
        <v/>
      </c>
    </row>
    <row r="3905" spans="1:18" x14ac:dyDescent="0.25">
      <c r="A3905"/>
      <c r="B3905" s="15" t="str" cm="1">
        <f t="array" ref="B3905">IFERROR(IF(LEN(A3905)&gt;0, IF(SUMPRODUCT((Inactives[Key]=J3905)*(Inactives[Currently Inactive]))=1,"Inactive","Active"),""),"Active")</f>
        <v/>
      </c>
      <c r="C3905" s="16" t="str" cm="1">
        <f t="array" aca="1" ref="C3905" ca="1">IFERROR(_xlfn._xlws.FILTER(Inactives[Inactive On],(Inactives[Key]=J3905)*(Inactives[Currently Inactive]),""),"")</f>
        <v/>
      </c>
      <c r="D3905" s="16" t="str" cm="1">
        <f t="array" aca="1" ref="D3905" ca="1">IFERROR(INDEX(_xlfn.TEXTSPLIT(E3905," "),1),"")</f>
        <v/>
      </c>
      <c r="E3905" s="15" t="str" cm="1">
        <f t="array" aca="1" ref="E3905" ca="1">IFERROR(_xlfn._xlws.FILTER(merged_ranks,(merged_end_dates=DATE(9999,12,31))*(merged_names=A3905)),"")</f>
        <v/>
      </c>
      <c r="F3905" s="17" t="str">
        <f ca="1">_xlfn.XLOOKUP(J3905,Promotions[Promo Key],Promotions[Promo Date],"")</f>
        <v/>
      </c>
      <c r="G3905" s="18" t="str">
        <f t="shared" ca="1" si="255"/>
        <v/>
      </c>
      <c r="H3905" s="18" t="str">
        <f t="shared" ca="1" si="254"/>
        <v/>
      </c>
      <c r="I3905" s="17" t="str">
        <f>_xlfn.XLOOKUP(A3905,Students[Full Name],Students[Starting Rank],"")</f>
        <v/>
      </c>
      <c r="J3905" s="15" t="str">
        <f t="shared" ca="1" si="256"/>
        <v xml:space="preserve">: </v>
      </c>
      <c r="K3905" s="16" t="str">
        <f>_xlfn.XLOOKUP(A3905,Students[Full Name],Students[Start Date],"")</f>
        <v/>
      </c>
      <c r="L3905" s="18">
        <f t="shared" ca="1" si="257"/>
        <v>-1</v>
      </c>
      <c r="M3905" s="18" cm="1">
        <f t="array" aca="1" ref="M3905" ca="1">SUMPRODUCT(Inactives[Days Inactive]*(Inactives[Student]=A3905))/365</f>
        <v>0</v>
      </c>
      <c r="N3905" s="18" t="str" cm="1">
        <f t="array" ref="N3905">IF(LEN($A3905)&gt;0,SUMPRODUCT(($A3905=merged_names)*(_xlfn.TEXTAFTER(N$2, "At ")=merged_belt_colours)*merged_months_at_rank),"")</f>
        <v/>
      </c>
      <c r="O3905" s="18" t="str" cm="1">
        <f t="array" ref="O3905">IF(LEN($A3905)&gt;0,SUMPRODUCT(($A3905=merged_names)*(_xlfn.TEXTAFTER(O$2, "At ")=merged_belt_colours)*merged_months_at_rank),"")</f>
        <v/>
      </c>
      <c r="P3905" s="18" t="str" cm="1">
        <f t="array" ref="P3905">IF(LEN($A3905)&gt;0,SUMPRODUCT(($A3905=merged_names)*(_xlfn.TEXTAFTER(P$2, "At ")=merged_belt_colours)*merged_months_at_rank),"")</f>
        <v/>
      </c>
      <c r="Q3905" s="18" t="str" cm="1">
        <f t="array" ref="Q3905">IF(LEN($A3905)&gt;0,SUMPRODUCT(($A3905=merged_names)*(_xlfn.TEXTAFTER(Q$2, "At ")=merged_belt_colours)*merged_months_at_rank),"")</f>
        <v/>
      </c>
      <c r="R3905" s="18" t="str" cm="1">
        <f t="array" ref="R3905">IF(LEN($A3905)&gt;0,SUMPRODUCT(($A3905=merged_names)*(_xlfn.TEXTAFTER(R$2, "At ")=merged_belt_colours)*merged_months_at_rank),"")</f>
        <v/>
      </c>
    </row>
    <row r="3906" spans="1:18" x14ac:dyDescent="0.25">
      <c r="A3906"/>
      <c r="B3906" s="15" t="str" cm="1">
        <f t="array" ref="B3906">IFERROR(IF(LEN(A3906)&gt;0, IF(SUMPRODUCT((Inactives[Key]=J3906)*(Inactives[Currently Inactive]))=1,"Inactive","Active"),""),"Active")</f>
        <v/>
      </c>
      <c r="C3906" s="16" t="str" cm="1">
        <f t="array" aca="1" ref="C3906" ca="1">IFERROR(_xlfn._xlws.FILTER(Inactives[Inactive On],(Inactives[Key]=J3906)*(Inactives[Currently Inactive]),""),"")</f>
        <v/>
      </c>
      <c r="D3906" s="16" t="str" cm="1">
        <f t="array" aca="1" ref="D3906" ca="1">IFERROR(INDEX(_xlfn.TEXTSPLIT(E3906," "),1),"")</f>
        <v/>
      </c>
      <c r="E3906" s="15" t="str" cm="1">
        <f t="array" aca="1" ref="E3906" ca="1">IFERROR(_xlfn._xlws.FILTER(merged_ranks,(merged_end_dates=DATE(9999,12,31))*(merged_names=A3906)),"")</f>
        <v/>
      </c>
      <c r="F3906" s="17" t="str">
        <f ca="1">_xlfn.XLOOKUP(J3906,Promotions[Promo Key],Promotions[Promo Date],"")</f>
        <v/>
      </c>
      <c r="G3906" s="18" t="str">
        <f t="shared" ca="1" si="255"/>
        <v/>
      </c>
      <c r="H3906" s="18" t="str">
        <f t="shared" ca="1" si="254"/>
        <v/>
      </c>
      <c r="I3906" s="17" t="str">
        <f>_xlfn.XLOOKUP(A3906,Students[Full Name],Students[Starting Rank],"")</f>
        <v/>
      </c>
      <c r="J3906" s="15" t="str">
        <f t="shared" ca="1" si="256"/>
        <v xml:space="preserve">: </v>
      </c>
      <c r="K3906" s="16" t="str">
        <f>_xlfn.XLOOKUP(A3906,Students[Full Name],Students[Start Date],"")</f>
        <v/>
      </c>
      <c r="L3906" s="18">
        <f t="shared" ca="1" si="257"/>
        <v>-1</v>
      </c>
      <c r="M3906" s="18" cm="1">
        <f t="array" aca="1" ref="M3906" ca="1">SUMPRODUCT(Inactives[Days Inactive]*(Inactives[Student]=A3906))/365</f>
        <v>0</v>
      </c>
      <c r="N3906" s="18" t="str" cm="1">
        <f t="array" ref="N3906">IF(LEN($A3906)&gt;0,SUMPRODUCT(($A3906=merged_names)*(_xlfn.TEXTAFTER(N$2, "At ")=merged_belt_colours)*merged_months_at_rank),"")</f>
        <v/>
      </c>
      <c r="O3906" s="18" t="str" cm="1">
        <f t="array" ref="O3906">IF(LEN($A3906)&gt;0,SUMPRODUCT(($A3906=merged_names)*(_xlfn.TEXTAFTER(O$2, "At ")=merged_belt_colours)*merged_months_at_rank),"")</f>
        <v/>
      </c>
      <c r="P3906" s="18" t="str" cm="1">
        <f t="array" ref="P3906">IF(LEN($A3906)&gt;0,SUMPRODUCT(($A3906=merged_names)*(_xlfn.TEXTAFTER(P$2, "At ")=merged_belt_colours)*merged_months_at_rank),"")</f>
        <v/>
      </c>
      <c r="Q3906" s="18" t="str" cm="1">
        <f t="array" ref="Q3906">IF(LEN($A3906)&gt;0,SUMPRODUCT(($A3906=merged_names)*(_xlfn.TEXTAFTER(Q$2, "At ")=merged_belt_colours)*merged_months_at_rank),"")</f>
        <v/>
      </c>
      <c r="R3906" s="18" t="str" cm="1">
        <f t="array" ref="R3906">IF(LEN($A3906)&gt;0,SUMPRODUCT(($A3906=merged_names)*(_xlfn.TEXTAFTER(R$2, "At ")=merged_belt_colours)*merged_months_at_rank),"")</f>
        <v/>
      </c>
    </row>
    <row r="3907" spans="1:18" x14ac:dyDescent="0.25">
      <c r="A3907"/>
      <c r="B3907" s="15" t="str" cm="1">
        <f t="array" ref="B3907">IFERROR(IF(LEN(A3907)&gt;0, IF(SUMPRODUCT((Inactives[Key]=J3907)*(Inactives[Currently Inactive]))=1,"Inactive","Active"),""),"Active")</f>
        <v/>
      </c>
      <c r="C3907" s="16" t="str" cm="1">
        <f t="array" aca="1" ref="C3907" ca="1">IFERROR(_xlfn._xlws.FILTER(Inactives[Inactive On],(Inactives[Key]=J3907)*(Inactives[Currently Inactive]),""),"")</f>
        <v/>
      </c>
      <c r="D3907" s="16" t="str" cm="1">
        <f t="array" aca="1" ref="D3907" ca="1">IFERROR(INDEX(_xlfn.TEXTSPLIT(E3907," "),1),"")</f>
        <v/>
      </c>
      <c r="E3907" s="15" t="str" cm="1">
        <f t="array" aca="1" ref="E3907" ca="1">IFERROR(_xlfn._xlws.FILTER(merged_ranks,(merged_end_dates=DATE(9999,12,31))*(merged_names=A3907)),"")</f>
        <v/>
      </c>
      <c r="F3907" s="17" t="str">
        <f ca="1">_xlfn.XLOOKUP(J3907,Promotions[Promo Key],Promotions[Promo Date],"")</f>
        <v/>
      </c>
      <c r="G3907" s="18" t="str">
        <f t="shared" ca="1" si="255"/>
        <v/>
      </c>
      <c r="H3907" s="18" t="str">
        <f t="shared" ca="1" si="254"/>
        <v/>
      </c>
      <c r="I3907" s="17" t="str">
        <f>_xlfn.XLOOKUP(A3907,Students[Full Name],Students[Starting Rank],"")</f>
        <v/>
      </c>
      <c r="J3907" s="15" t="str">
        <f t="shared" ca="1" si="256"/>
        <v xml:space="preserve">: </v>
      </c>
      <c r="K3907" s="16" t="str">
        <f>_xlfn.XLOOKUP(A3907,Students[Full Name],Students[Start Date],"")</f>
        <v/>
      </c>
      <c r="L3907" s="18">
        <f t="shared" ca="1" si="257"/>
        <v>-1</v>
      </c>
      <c r="M3907" s="18" cm="1">
        <f t="array" aca="1" ref="M3907" ca="1">SUMPRODUCT(Inactives[Days Inactive]*(Inactives[Student]=A3907))/365</f>
        <v>0</v>
      </c>
      <c r="N3907" s="18" t="str" cm="1">
        <f t="array" ref="N3907">IF(LEN($A3907)&gt;0,SUMPRODUCT(($A3907=merged_names)*(_xlfn.TEXTAFTER(N$2, "At ")=merged_belt_colours)*merged_months_at_rank),"")</f>
        <v/>
      </c>
      <c r="O3907" s="18" t="str" cm="1">
        <f t="array" ref="O3907">IF(LEN($A3907)&gt;0,SUMPRODUCT(($A3907=merged_names)*(_xlfn.TEXTAFTER(O$2, "At ")=merged_belt_colours)*merged_months_at_rank),"")</f>
        <v/>
      </c>
      <c r="P3907" s="18" t="str" cm="1">
        <f t="array" ref="P3907">IF(LEN($A3907)&gt;0,SUMPRODUCT(($A3907=merged_names)*(_xlfn.TEXTAFTER(P$2, "At ")=merged_belt_colours)*merged_months_at_rank),"")</f>
        <v/>
      </c>
      <c r="Q3907" s="18" t="str" cm="1">
        <f t="array" ref="Q3907">IF(LEN($A3907)&gt;0,SUMPRODUCT(($A3907=merged_names)*(_xlfn.TEXTAFTER(Q$2, "At ")=merged_belt_colours)*merged_months_at_rank),"")</f>
        <v/>
      </c>
      <c r="R3907" s="18" t="str" cm="1">
        <f t="array" ref="R3907">IF(LEN($A3907)&gt;0,SUMPRODUCT(($A3907=merged_names)*(_xlfn.TEXTAFTER(R$2, "At ")=merged_belt_colours)*merged_months_at_rank),"")</f>
        <v/>
      </c>
    </row>
    <row r="3908" spans="1:18" x14ac:dyDescent="0.25">
      <c r="A3908"/>
      <c r="B3908" s="15" t="str" cm="1">
        <f t="array" ref="B3908">IFERROR(IF(LEN(A3908)&gt;0, IF(SUMPRODUCT((Inactives[Key]=J3908)*(Inactives[Currently Inactive]))=1,"Inactive","Active"),""),"Active")</f>
        <v/>
      </c>
      <c r="C3908" s="16" t="str" cm="1">
        <f t="array" aca="1" ref="C3908" ca="1">IFERROR(_xlfn._xlws.FILTER(Inactives[Inactive On],(Inactives[Key]=J3908)*(Inactives[Currently Inactive]),""),"")</f>
        <v/>
      </c>
      <c r="D3908" s="16" t="str" cm="1">
        <f t="array" aca="1" ref="D3908" ca="1">IFERROR(INDEX(_xlfn.TEXTSPLIT(E3908," "),1),"")</f>
        <v/>
      </c>
      <c r="E3908" s="15" t="str" cm="1">
        <f t="array" aca="1" ref="E3908" ca="1">IFERROR(_xlfn._xlws.FILTER(merged_ranks,(merged_end_dates=DATE(9999,12,31))*(merged_names=A3908)),"")</f>
        <v/>
      </c>
      <c r="F3908" s="17" t="str">
        <f ca="1">_xlfn.XLOOKUP(J3908,Promotions[Promo Key],Promotions[Promo Date],"")</f>
        <v/>
      </c>
      <c r="G3908" s="18" t="str">
        <f t="shared" ca="1" si="255"/>
        <v/>
      </c>
      <c r="H3908" s="18" t="str">
        <f t="shared" ca="1" si="254"/>
        <v/>
      </c>
      <c r="I3908" s="17" t="str">
        <f>_xlfn.XLOOKUP(A3908,Students[Full Name],Students[Starting Rank],"")</f>
        <v/>
      </c>
      <c r="J3908" s="15" t="str">
        <f t="shared" ca="1" si="256"/>
        <v xml:space="preserve">: </v>
      </c>
      <c r="K3908" s="16" t="str">
        <f>_xlfn.XLOOKUP(A3908,Students[Full Name],Students[Start Date],"")</f>
        <v/>
      </c>
      <c r="L3908" s="18">
        <f t="shared" ca="1" si="257"/>
        <v>-1</v>
      </c>
      <c r="M3908" s="18" cm="1">
        <f t="array" aca="1" ref="M3908" ca="1">SUMPRODUCT(Inactives[Days Inactive]*(Inactives[Student]=A3908))/365</f>
        <v>0</v>
      </c>
      <c r="N3908" s="18" t="str" cm="1">
        <f t="array" ref="N3908">IF(LEN($A3908)&gt;0,SUMPRODUCT(($A3908=merged_names)*(_xlfn.TEXTAFTER(N$2, "At ")=merged_belt_colours)*merged_months_at_rank),"")</f>
        <v/>
      </c>
      <c r="O3908" s="18" t="str" cm="1">
        <f t="array" ref="O3908">IF(LEN($A3908)&gt;0,SUMPRODUCT(($A3908=merged_names)*(_xlfn.TEXTAFTER(O$2, "At ")=merged_belt_colours)*merged_months_at_rank),"")</f>
        <v/>
      </c>
      <c r="P3908" s="18" t="str" cm="1">
        <f t="array" ref="P3908">IF(LEN($A3908)&gt;0,SUMPRODUCT(($A3908=merged_names)*(_xlfn.TEXTAFTER(P$2, "At ")=merged_belt_colours)*merged_months_at_rank),"")</f>
        <v/>
      </c>
      <c r="Q3908" s="18" t="str" cm="1">
        <f t="array" ref="Q3908">IF(LEN($A3908)&gt;0,SUMPRODUCT(($A3908=merged_names)*(_xlfn.TEXTAFTER(Q$2, "At ")=merged_belt_colours)*merged_months_at_rank),"")</f>
        <v/>
      </c>
      <c r="R3908" s="18" t="str" cm="1">
        <f t="array" ref="R3908">IF(LEN($A3908)&gt;0,SUMPRODUCT(($A3908=merged_names)*(_xlfn.TEXTAFTER(R$2, "At ")=merged_belt_colours)*merged_months_at_rank),"")</f>
        <v/>
      </c>
    </row>
    <row r="3909" spans="1:18" x14ac:dyDescent="0.25">
      <c r="A3909"/>
      <c r="B3909" s="15" t="str" cm="1">
        <f t="array" ref="B3909">IFERROR(IF(LEN(A3909)&gt;0, IF(SUMPRODUCT((Inactives[Key]=J3909)*(Inactives[Currently Inactive]))=1,"Inactive","Active"),""),"Active")</f>
        <v/>
      </c>
      <c r="C3909" s="16" t="str" cm="1">
        <f t="array" aca="1" ref="C3909" ca="1">IFERROR(_xlfn._xlws.FILTER(Inactives[Inactive On],(Inactives[Key]=J3909)*(Inactives[Currently Inactive]),""),"")</f>
        <v/>
      </c>
      <c r="D3909" s="16" t="str" cm="1">
        <f t="array" aca="1" ref="D3909" ca="1">IFERROR(INDEX(_xlfn.TEXTSPLIT(E3909," "),1),"")</f>
        <v/>
      </c>
      <c r="E3909" s="15" t="str" cm="1">
        <f t="array" aca="1" ref="E3909" ca="1">IFERROR(_xlfn._xlws.FILTER(merged_ranks,(merged_end_dates=DATE(9999,12,31))*(merged_names=A3909)),"")</f>
        <v/>
      </c>
      <c r="F3909" s="17" t="str">
        <f ca="1">_xlfn.XLOOKUP(J3909,Promotions[Promo Key],Promotions[Promo Date],"")</f>
        <v/>
      </c>
      <c r="G3909" s="18" t="str">
        <f t="shared" ca="1" si="255"/>
        <v/>
      </c>
      <c r="H3909" s="18" t="str">
        <f t="shared" ca="1" si="254"/>
        <v/>
      </c>
      <c r="I3909" s="17" t="str">
        <f>_xlfn.XLOOKUP(A3909,Students[Full Name],Students[Starting Rank],"")</f>
        <v/>
      </c>
      <c r="J3909" s="15" t="str">
        <f t="shared" ca="1" si="256"/>
        <v xml:space="preserve">: </v>
      </c>
      <c r="K3909" s="16" t="str">
        <f>_xlfn.XLOOKUP(A3909,Students[Full Name],Students[Start Date],"")</f>
        <v/>
      </c>
      <c r="L3909" s="18">
        <f t="shared" ca="1" si="257"/>
        <v>-1</v>
      </c>
      <c r="M3909" s="18" cm="1">
        <f t="array" aca="1" ref="M3909" ca="1">SUMPRODUCT(Inactives[Days Inactive]*(Inactives[Student]=A3909))/365</f>
        <v>0</v>
      </c>
      <c r="N3909" s="18" t="str" cm="1">
        <f t="array" ref="N3909">IF(LEN($A3909)&gt;0,SUMPRODUCT(($A3909=merged_names)*(_xlfn.TEXTAFTER(N$2, "At ")=merged_belt_colours)*merged_months_at_rank),"")</f>
        <v/>
      </c>
      <c r="O3909" s="18" t="str" cm="1">
        <f t="array" ref="O3909">IF(LEN($A3909)&gt;0,SUMPRODUCT(($A3909=merged_names)*(_xlfn.TEXTAFTER(O$2, "At ")=merged_belt_colours)*merged_months_at_rank),"")</f>
        <v/>
      </c>
      <c r="P3909" s="18" t="str" cm="1">
        <f t="array" ref="P3909">IF(LEN($A3909)&gt;0,SUMPRODUCT(($A3909=merged_names)*(_xlfn.TEXTAFTER(P$2, "At ")=merged_belt_colours)*merged_months_at_rank),"")</f>
        <v/>
      </c>
      <c r="Q3909" s="18" t="str" cm="1">
        <f t="array" ref="Q3909">IF(LEN($A3909)&gt;0,SUMPRODUCT(($A3909=merged_names)*(_xlfn.TEXTAFTER(Q$2, "At ")=merged_belt_colours)*merged_months_at_rank),"")</f>
        <v/>
      </c>
      <c r="R3909" s="18" t="str" cm="1">
        <f t="array" ref="R3909">IF(LEN($A3909)&gt;0,SUMPRODUCT(($A3909=merged_names)*(_xlfn.TEXTAFTER(R$2, "At ")=merged_belt_colours)*merged_months_at_rank),"")</f>
        <v/>
      </c>
    </row>
    <row r="3910" spans="1:18" x14ac:dyDescent="0.25">
      <c r="A3910"/>
      <c r="B3910" s="15" t="str" cm="1">
        <f t="array" ref="B3910">IFERROR(IF(LEN(A3910)&gt;0, IF(SUMPRODUCT((Inactives[Key]=J3910)*(Inactives[Currently Inactive]))=1,"Inactive","Active"),""),"Active")</f>
        <v/>
      </c>
      <c r="C3910" s="16" t="str" cm="1">
        <f t="array" aca="1" ref="C3910" ca="1">IFERROR(_xlfn._xlws.FILTER(Inactives[Inactive On],(Inactives[Key]=J3910)*(Inactives[Currently Inactive]),""),"")</f>
        <v/>
      </c>
      <c r="D3910" s="16" t="str" cm="1">
        <f t="array" aca="1" ref="D3910" ca="1">IFERROR(INDEX(_xlfn.TEXTSPLIT(E3910," "),1),"")</f>
        <v/>
      </c>
      <c r="E3910" s="15" t="str" cm="1">
        <f t="array" aca="1" ref="E3910" ca="1">IFERROR(_xlfn._xlws.FILTER(merged_ranks,(merged_end_dates=DATE(9999,12,31))*(merged_names=A3910)),"")</f>
        <v/>
      </c>
      <c r="F3910" s="17" t="str">
        <f ca="1">_xlfn.XLOOKUP(J3910,Promotions[Promo Key],Promotions[Promo Date],"")</f>
        <v/>
      </c>
      <c r="G3910" s="18" t="str">
        <f t="shared" ca="1" si="255"/>
        <v/>
      </c>
      <c r="H3910" s="18" t="str">
        <f t="shared" ca="1" si="254"/>
        <v/>
      </c>
      <c r="I3910" s="17" t="str">
        <f>_xlfn.XLOOKUP(A3910,Students[Full Name],Students[Starting Rank],"")</f>
        <v/>
      </c>
      <c r="J3910" s="15" t="str">
        <f t="shared" ca="1" si="256"/>
        <v xml:space="preserve">: </v>
      </c>
      <c r="K3910" s="16" t="str">
        <f>_xlfn.XLOOKUP(A3910,Students[Full Name],Students[Start Date],"")</f>
        <v/>
      </c>
      <c r="L3910" s="18">
        <f t="shared" ca="1" si="257"/>
        <v>-1</v>
      </c>
      <c r="M3910" s="18" cm="1">
        <f t="array" aca="1" ref="M3910" ca="1">SUMPRODUCT(Inactives[Days Inactive]*(Inactives[Student]=A3910))/365</f>
        <v>0</v>
      </c>
      <c r="N3910" s="18" t="str" cm="1">
        <f t="array" ref="N3910">IF(LEN($A3910)&gt;0,SUMPRODUCT(($A3910=merged_names)*(_xlfn.TEXTAFTER(N$2, "At ")=merged_belt_colours)*merged_months_at_rank),"")</f>
        <v/>
      </c>
      <c r="O3910" s="18" t="str" cm="1">
        <f t="array" ref="O3910">IF(LEN($A3910)&gt;0,SUMPRODUCT(($A3910=merged_names)*(_xlfn.TEXTAFTER(O$2, "At ")=merged_belt_colours)*merged_months_at_rank),"")</f>
        <v/>
      </c>
      <c r="P3910" s="18" t="str" cm="1">
        <f t="array" ref="P3910">IF(LEN($A3910)&gt;0,SUMPRODUCT(($A3910=merged_names)*(_xlfn.TEXTAFTER(P$2, "At ")=merged_belt_colours)*merged_months_at_rank),"")</f>
        <v/>
      </c>
      <c r="Q3910" s="18" t="str" cm="1">
        <f t="array" ref="Q3910">IF(LEN($A3910)&gt;0,SUMPRODUCT(($A3910=merged_names)*(_xlfn.TEXTAFTER(Q$2, "At ")=merged_belt_colours)*merged_months_at_rank),"")</f>
        <v/>
      </c>
      <c r="R3910" s="18" t="str" cm="1">
        <f t="array" ref="R3910">IF(LEN($A3910)&gt;0,SUMPRODUCT(($A3910=merged_names)*(_xlfn.TEXTAFTER(R$2, "At ")=merged_belt_colours)*merged_months_at_rank),"")</f>
        <v/>
      </c>
    </row>
    <row r="3911" spans="1:18" x14ac:dyDescent="0.25">
      <c r="A3911"/>
      <c r="B3911" s="15" t="str" cm="1">
        <f t="array" ref="B3911">IFERROR(IF(LEN(A3911)&gt;0, IF(SUMPRODUCT((Inactives[Key]=J3911)*(Inactives[Currently Inactive]))=1,"Inactive","Active"),""),"Active")</f>
        <v/>
      </c>
      <c r="C3911" s="16" t="str" cm="1">
        <f t="array" aca="1" ref="C3911" ca="1">IFERROR(_xlfn._xlws.FILTER(Inactives[Inactive On],(Inactives[Key]=J3911)*(Inactives[Currently Inactive]),""),"")</f>
        <v/>
      </c>
      <c r="D3911" s="16" t="str" cm="1">
        <f t="array" aca="1" ref="D3911" ca="1">IFERROR(INDEX(_xlfn.TEXTSPLIT(E3911," "),1),"")</f>
        <v/>
      </c>
      <c r="E3911" s="15" t="str" cm="1">
        <f t="array" aca="1" ref="E3911" ca="1">IFERROR(_xlfn._xlws.FILTER(merged_ranks,(merged_end_dates=DATE(9999,12,31))*(merged_names=A3911)),"")</f>
        <v/>
      </c>
      <c r="F3911" s="17" t="str">
        <f ca="1">_xlfn.XLOOKUP(J3911,Promotions[Promo Key],Promotions[Promo Date],"")</f>
        <v/>
      </c>
      <c r="G3911" s="18" t="str">
        <f t="shared" ca="1" si="255"/>
        <v/>
      </c>
      <c r="H3911" s="18" t="str">
        <f t="shared" ca="1" si="254"/>
        <v/>
      </c>
      <c r="I3911" s="17" t="str">
        <f>_xlfn.XLOOKUP(A3911,Students[Full Name],Students[Starting Rank],"")</f>
        <v/>
      </c>
      <c r="J3911" s="15" t="str">
        <f t="shared" ca="1" si="256"/>
        <v xml:space="preserve">: </v>
      </c>
      <c r="K3911" s="16" t="str">
        <f>_xlfn.XLOOKUP(A3911,Students[Full Name],Students[Start Date],"")</f>
        <v/>
      </c>
      <c r="L3911" s="18">
        <f t="shared" ca="1" si="257"/>
        <v>-1</v>
      </c>
      <c r="M3911" s="18" cm="1">
        <f t="array" aca="1" ref="M3911" ca="1">SUMPRODUCT(Inactives[Days Inactive]*(Inactives[Student]=A3911))/365</f>
        <v>0</v>
      </c>
      <c r="N3911" s="18" t="str" cm="1">
        <f t="array" ref="N3911">IF(LEN($A3911)&gt;0,SUMPRODUCT(($A3911=merged_names)*(_xlfn.TEXTAFTER(N$2, "At ")=merged_belt_colours)*merged_months_at_rank),"")</f>
        <v/>
      </c>
      <c r="O3911" s="18" t="str" cm="1">
        <f t="array" ref="O3911">IF(LEN($A3911)&gt;0,SUMPRODUCT(($A3911=merged_names)*(_xlfn.TEXTAFTER(O$2, "At ")=merged_belt_colours)*merged_months_at_rank),"")</f>
        <v/>
      </c>
      <c r="P3911" s="18" t="str" cm="1">
        <f t="array" ref="P3911">IF(LEN($A3911)&gt;0,SUMPRODUCT(($A3911=merged_names)*(_xlfn.TEXTAFTER(P$2, "At ")=merged_belt_colours)*merged_months_at_rank),"")</f>
        <v/>
      </c>
      <c r="Q3911" s="18" t="str" cm="1">
        <f t="array" ref="Q3911">IF(LEN($A3911)&gt;0,SUMPRODUCT(($A3911=merged_names)*(_xlfn.TEXTAFTER(Q$2, "At ")=merged_belt_colours)*merged_months_at_rank),"")</f>
        <v/>
      </c>
      <c r="R3911" s="18" t="str" cm="1">
        <f t="array" ref="R3911">IF(LEN($A3911)&gt;0,SUMPRODUCT(($A3911=merged_names)*(_xlfn.TEXTAFTER(R$2, "At ")=merged_belt_colours)*merged_months_at_rank),"")</f>
        <v/>
      </c>
    </row>
    <row r="3912" spans="1:18" x14ac:dyDescent="0.25">
      <c r="A3912"/>
      <c r="B3912" s="15" t="str" cm="1">
        <f t="array" ref="B3912">IFERROR(IF(LEN(A3912)&gt;0, IF(SUMPRODUCT((Inactives[Key]=J3912)*(Inactives[Currently Inactive]))=1,"Inactive","Active"),""),"Active")</f>
        <v/>
      </c>
      <c r="C3912" s="16" t="str" cm="1">
        <f t="array" aca="1" ref="C3912" ca="1">IFERROR(_xlfn._xlws.FILTER(Inactives[Inactive On],(Inactives[Key]=J3912)*(Inactives[Currently Inactive]),""),"")</f>
        <v/>
      </c>
      <c r="D3912" s="16" t="str" cm="1">
        <f t="array" aca="1" ref="D3912" ca="1">IFERROR(INDEX(_xlfn.TEXTSPLIT(E3912," "),1),"")</f>
        <v/>
      </c>
      <c r="E3912" s="15" t="str" cm="1">
        <f t="array" aca="1" ref="E3912" ca="1">IFERROR(_xlfn._xlws.FILTER(merged_ranks,(merged_end_dates=DATE(9999,12,31))*(merged_names=A3912)),"")</f>
        <v/>
      </c>
      <c r="F3912" s="17" t="str">
        <f ca="1">_xlfn.XLOOKUP(J3912,Promotions[Promo Key],Promotions[Promo Date],"")</f>
        <v/>
      </c>
      <c r="G3912" s="18" t="str">
        <f t="shared" ca="1" si="255"/>
        <v/>
      </c>
      <c r="H3912" s="18" t="str">
        <f t="shared" ca="1" si="254"/>
        <v/>
      </c>
      <c r="I3912" s="17" t="str">
        <f>_xlfn.XLOOKUP(A3912,Students[Full Name],Students[Starting Rank],"")</f>
        <v/>
      </c>
      <c r="J3912" s="15" t="str">
        <f t="shared" ca="1" si="256"/>
        <v xml:space="preserve">: </v>
      </c>
      <c r="K3912" s="16" t="str">
        <f>_xlfn.XLOOKUP(A3912,Students[Full Name],Students[Start Date],"")</f>
        <v/>
      </c>
      <c r="L3912" s="18">
        <f t="shared" ca="1" si="257"/>
        <v>-1</v>
      </c>
      <c r="M3912" s="18" cm="1">
        <f t="array" aca="1" ref="M3912" ca="1">SUMPRODUCT(Inactives[Days Inactive]*(Inactives[Student]=A3912))/365</f>
        <v>0</v>
      </c>
      <c r="N3912" s="18" t="str" cm="1">
        <f t="array" ref="N3912">IF(LEN($A3912)&gt;0,SUMPRODUCT(($A3912=merged_names)*(_xlfn.TEXTAFTER(N$2, "At ")=merged_belt_colours)*merged_months_at_rank),"")</f>
        <v/>
      </c>
      <c r="O3912" s="18" t="str" cm="1">
        <f t="array" ref="O3912">IF(LEN($A3912)&gt;0,SUMPRODUCT(($A3912=merged_names)*(_xlfn.TEXTAFTER(O$2, "At ")=merged_belt_colours)*merged_months_at_rank),"")</f>
        <v/>
      </c>
      <c r="P3912" s="18" t="str" cm="1">
        <f t="array" ref="P3912">IF(LEN($A3912)&gt;0,SUMPRODUCT(($A3912=merged_names)*(_xlfn.TEXTAFTER(P$2, "At ")=merged_belt_colours)*merged_months_at_rank),"")</f>
        <v/>
      </c>
      <c r="Q3912" s="18" t="str" cm="1">
        <f t="array" ref="Q3912">IF(LEN($A3912)&gt;0,SUMPRODUCT(($A3912=merged_names)*(_xlfn.TEXTAFTER(Q$2, "At ")=merged_belt_colours)*merged_months_at_rank),"")</f>
        <v/>
      </c>
      <c r="R3912" s="18" t="str" cm="1">
        <f t="array" ref="R3912">IF(LEN($A3912)&gt;0,SUMPRODUCT(($A3912=merged_names)*(_xlfn.TEXTAFTER(R$2, "At ")=merged_belt_colours)*merged_months_at_rank),"")</f>
        <v/>
      </c>
    </row>
    <row r="3913" spans="1:18" x14ac:dyDescent="0.25">
      <c r="A3913"/>
      <c r="B3913" s="15" t="str" cm="1">
        <f t="array" ref="B3913">IFERROR(IF(LEN(A3913)&gt;0, IF(SUMPRODUCT((Inactives[Key]=J3913)*(Inactives[Currently Inactive]))=1,"Inactive","Active"),""),"Active")</f>
        <v/>
      </c>
      <c r="C3913" s="16" t="str" cm="1">
        <f t="array" aca="1" ref="C3913" ca="1">IFERROR(_xlfn._xlws.FILTER(Inactives[Inactive On],(Inactives[Key]=J3913)*(Inactives[Currently Inactive]),""),"")</f>
        <v/>
      </c>
      <c r="D3913" s="16" t="str" cm="1">
        <f t="array" aca="1" ref="D3913" ca="1">IFERROR(INDEX(_xlfn.TEXTSPLIT(E3913," "),1),"")</f>
        <v/>
      </c>
      <c r="E3913" s="15" t="str" cm="1">
        <f t="array" aca="1" ref="E3913" ca="1">IFERROR(_xlfn._xlws.FILTER(merged_ranks,(merged_end_dates=DATE(9999,12,31))*(merged_names=A3913)),"")</f>
        <v/>
      </c>
      <c r="F3913" s="17" t="str">
        <f ca="1">_xlfn.XLOOKUP(J3913,Promotions[Promo Key],Promotions[Promo Date],"")</f>
        <v/>
      </c>
      <c r="G3913" s="18" t="str">
        <f t="shared" ca="1" si="255"/>
        <v/>
      </c>
      <c r="H3913" s="18" t="str">
        <f t="shared" ca="1" si="254"/>
        <v/>
      </c>
      <c r="I3913" s="17" t="str">
        <f>_xlfn.XLOOKUP(A3913,Students[Full Name],Students[Starting Rank],"")</f>
        <v/>
      </c>
      <c r="J3913" s="15" t="str">
        <f t="shared" ca="1" si="256"/>
        <v xml:space="preserve">: </v>
      </c>
      <c r="K3913" s="16" t="str">
        <f>_xlfn.XLOOKUP(A3913,Students[Full Name],Students[Start Date],"")</f>
        <v/>
      </c>
      <c r="L3913" s="18">
        <f t="shared" ca="1" si="257"/>
        <v>-1</v>
      </c>
      <c r="M3913" s="18" cm="1">
        <f t="array" aca="1" ref="M3913" ca="1">SUMPRODUCT(Inactives[Days Inactive]*(Inactives[Student]=A3913))/365</f>
        <v>0</v>
      </c>
      <c r="N3913" s="18" t="str" cm="1">
        <f t="array" ref="N3913">IF(LEN($A3913)&gt;0,SUMPRODUCT(($A3913=merged_names)*(_xlfn.TEXTAFTER(N$2, "At ")=merged_belt_colours)*merged_months_at_rank),"")</f>
        <v/>
      </c>
      <c r="O3913" s="18" t="str" cm="1">
        <f t="array" ref="O3913">IF(LEN($A3913)&gt;0,SUMPRODUCT(($A3913=merged_names)*(_xlfn.TEXTAFTER(O$2, "At ")=merged_belt_colours)*merged_months_at_rank),"")</f>
        <v/>
      </c>
      <c r="P3913" s="18" t="str" cm="1">
        <f t="array" ref="P3913">IF(LEN($A3913)&gt;0,SUMPRODUCT(($A3913=merged_names)*(_xlfn.TEXTAFTER(P$2, "At ")=merged_belt_colours)*merged_months_at_rank),"")</f>
        <v/>
      </c>
      <c r="Q3913" s="18" t="str" cm="1">
        <f t="array" ref="Q3913">IF(LEN($A3913)&gt;0,SUMPRODUCT(($A3913=merged_names)*(_xlfn.TEXTAFTER(Q$2, "At ")=merged_belt_colours)*merged_months_at_rank),"")</f>
        <v/>
      </c>
      <c r="R3913" s="18" t="str" cm="1">
        <f t="array" ref="R3913">IF(LEN($A3913)&gt;0,SUMPRODUCT(($A3913=merged_names)*(_xlfn.TEXTAFTER(R$2, "At ")=merged_belt_colours)*merged_months_at_rank),"")</f>
        <v/>
      </c>
    </row>
    <row r="3914" spans="1:18" x14ac:dyDescent="0.25">
      <c r="A3914"/>
      <c r="B3914" s="15" t="str" cm="1">
        <f t="array" ref="B3914">IFERROR(IF(LEN(A3914)&gt;0, IF(SUMPRODUCT((Inactives[Key]=J3914)*(Inactives[Currently Inactive]))=1,"Inactive","Active"),""),"Active")</f>
        <v/>
      </c>
      <c r="C3914" s="16" t="str" cm="1">
        <f t="array" aca="1" ref="C3914" ca="1">IFERROR(_xlfn._xlws.FILTER(Inactives[Inactive On],(Inactives[Key]=J3914)*(Inactives[Currently Inactive]),""),"")</f>
        <v/>
      </c>
      <c r="D3914" s="16" t="str" cm="1">
        <f t="array" aca="1" ref="D3914" ca="1">IFERROR(INDEX(_xlfn.TEXTSPLIT(E3914," "),1),"")</f>
        <v/>
      </c>
      <c r="E3914" s="15" t="str" cm="1">
        <f t="array" aca="1" ref="E3914" ca="1">IFERROR(_xlfn._xlws.FILTER(merged_ranks,(merged_end_dates=DATE(9999,12,31))*(merged_names=A3914)),"")</f>
        <v/>
      </c>
      <c r="F3914" s="17" t="str">
        <f ca="1">_xlfn.XLOOKUP(J3914,Promotions[Promo Key],Promotions[Promo Date],"")</f>
        <v/>
      </c>
      <c r="G3914" s="18" t="str">
        <f t="shared" ca="1" si="255"/>
        <v/>
      </c>
      <c r="H3914" s="18" t="str">
        <f t="shared" ca="1" si="254"/>
        <v/>
      </c>
      <c r="I3914" s="17" t="str">
        <f>_xlfn.XLOOKUP(A3914,Students[Full Name],Students[Starting Rank],"")</f>
        <v/>
      </c>
      <c r="J3914" s="15" t="str">
        <f t="shared" ca="1" si="256"/>
        <v xml:space="preserve">: </v>
      </c>
      <c r="K3914" s="16" t="str">
        <f>_xlfn.XLOOKUP(A3914,Students[Full Name],Students[Start Date],"")</f>
        <v/>
      </c>
      <c r="L3914" s="18">
        <f t="shared" ca="1" si="257"/>
        <v>-1</v>
      </c>
      <c r="M3914" s="18" cm="1">
        <f t="array" aca="1" ref="M3914" ca="1">SUMPRODUCT(Inactives[Days Inactive]*(Inactives[Student]=A3914))/365</f>
        <v>0</v>
      </c>
      <c r="N3914" s="18" t="str" cm="1">
        <f t="array" ref="N3914">IF(LEN($A3914)&gt;0,SUMPRODUCT(($A3914=merged_names)*(_xlfn.TEXTAFTER(N$2, "At ")=merged_belt_colours)*merged_months_at_rank),"")</f>
        <v/>
      </c>
      <c r="O3914" s="18" t="str" cm="1">
        <f t="array" ref="O3914">IF(LEN($A3914)&gt;0,SUMPRODUCT(($A3914=merged_names)*(_xlfn.TEXTAFTER(O$2, "At ")=merged_belt_colours)*merged_months_at_rank),"")</f>
        <v/>
      </c>
      <c r="P3914" s="18" t="str" cm="1">
        <f t="array" ref="P3914">IF(LEN($A3914)&gt;0,SUMPRODUCT(($A3914=merged_names)*(_xlfn.TEXTAFTER(P$2, "At ")=merged_belt_colours)*merged_months_at_rank),"")</f>
        <v/>
      </c>
      <c r="Q3914" s="18" t="str" cm="1">
        <f t="array" ref="Q3914">IF(LEN($A3914)&gt;0,SUMPRODUCT(($A3914=merged_names)*(_xlfn.TEXTAFTER(Q$2, "At ")=merged_belt_colours)*merged_months_at_rank),"")</f>
        <v/>
      </c>
      <c r="R3914" s="18" t="str" cm="1">
        <f t="array" ref="R3914">IF(LEN($A3914)&gt;0,SUMPRODUCT(($A3914=merged_names)*(_xlfn.TEXTAFTER(R$2, "At ")=merged_belt_colours)*merged_months_at_rank),"")</f>
        <v/>
      </c>
    </row>
    <row r="3915" spans="1:18" x14ac:dyDescent="0.25">
      <c r="A3915"/>
      <c r="B3915" s="15" t="str" cm="1">
        <f t="array" ref="B3915">IFERROR(IF(LEN(A3915)&gt;0, IF(SUMPRODUCT((Inactives[Key]=J3915)*(Inactives[Currently Inactive]))=1,"Inactive","Active"),""),"Active")</f>
        <v/>
      </c>
      <c r="C3915" s="16" t="str" cm="1">
        <f t="array" aca="1" ref="C3915" ca="1">IFERROR(_xlfn._xlws.FILTER(Inactives[Inactive On],(Inactives[Key]=J3915)*(Inactives[Currently Inactive]),""),"")</f>
        <v/>
      </c>
      <c r="D3915" s="16" t="str" cm="1">
        <f t="array" aca="1" ref="D3915" ca="1">IFERROR(INDEX(_xlfn.TEXTSPLIT(E3915," "),1),"")</f>
        <v/>
      </c>
      <c r="E3915" s="15" t="str" cm="1">
        <f t="array" aca="1" ref="E3915" ca="1">IFERROR(_xlfn._xlws.FILTER(merged_ranks,(merged_end_dates=DATE(9999,12,31))*(merged_names=A3915)),"")</f>
        <v/>
      </c>
      <c r="F3915" s="17" t="str">
        <f ca="1">_xlfn.XLOOKUP(J3915,Promotions[Promo Key],Promotions[Promo Date],"")</f>
        <v/>
      </c>
      <c r="G3915" s="18" t="str">
        <f t="shared" ca="1" si="255"/>
        <v/>
      </c>
      <c r="H3915" s="18" t="str">
        <f t="shared" ca="1" si="254"/>
        <v/>
      </c>
      <c r="I3915" s="17" t="str">
        <f>_xlfn.XLOOKUP(A3915,Students[Full Name],Students[Starting Rank],"")</f>
        <v/>
      </c>
      <c r="J3915" s="15" t="str">
        <f t="shared" ca="1" si="256"/>
        <v xml:space="preserve">: </v>
      </c>
      <c r="K3915" s="16" t="str">
        <f>_xlfn.XLOOKUP(A3915,Students[Full Name],Students[Start Date],"")</f>
        <v/>
      </c>
      <c r="L3915" s="18">
        <f t="shared" ca="1" si="257"/>
        <v>-1</v>
      </c>
      <c r="M3915" s="18" cm="1">
        <f t="array" aca="1" ref="M3915" ca="1">SUMPRODUCT(Inactives[Days Inactive]*(Inactives[Student]=A3915))/365</f>
        <v>0</v>
      </c>
      <c r="N3915" s="18" t="str" cm="1">
        <f t="array" ref="N3915">IF(LEN($A3915)&gt;0,SUMPRODUCT(($A3915=merged_names)*(_xlfn.TEXTAFTER(N$2, "At ")=merged_belt_colours)*merged_months_at_rank),"")</f>
        <v/>
      </c>
      <c r="O3915" s="18" t="str" cm="1">
        <f t="array" ref="O3915">IF(LEN($A3915)&gt;0,SUMPRODUCT(($A3915=merged_names)*(_xlfn.TEXTAFTER(O$2, "At ")=merged_belt_colours)*merged_months_at_rank),"")</f>
        <v/>
      </c>
      <c r="P3915" s="18" t="str" cm="1">
        <f t="array" ref="P3915">IF(LEN($A3915)&gt;0,SUMPRODUCT(($A3915=merged_names)*(_xlfn.TEXTAFTER(P$2, "At ")=merged_belt_colours)*merged_months_at_rank),"")</f>
        <v/>
      </c>
      <c r="Q3915" s="18" t="str" cm="1">
        <f t="array" ref="Q3915">IF(LEN($A3915)&gt;0,SUMPRODUCT(($A3915=merged_names)*(_xlfn.TEXTAFTER(Q$2, "At ")=merged_belt_colours)*merged_months_at_rank),"")</f>
        <v/>
      </c>
      <c r="R3915" s="18" t="str" cm="1">
        <f t="array" ref="R3915">IF(LEN($A3915)&gt;0,SUMPRODUCT(($A3915=merged_names)*(_xlfn.TEXTAFTER(R$2, "At ")=merged_belt_colours)*merged_months_at_rank),"")</f>
        <v/>
      </c>
    </row>
    <row r="3916" spans="1:18" x14ac:dyDescent="0.25">
      <c r="A3916"/>
      <c r="B3916" s="15" t="str" cm="1">
        <f t="array" ref="B3916">IFERROR(IF(LEN(A3916)&gt;0, IF(SUMPRODUCT((Inactives[Key]=J3916)*(Inactives[Currently Inactive]))=1,"Inactive","Active"),""),"Active")</f>
        <v/>
      </c>
      <c r="C3916" s="16" t="str" cm="1">
        <f t="array" aca="1" ref="C3916" ca="1">IFERROR(_xlfn._xlws.FILTER(Inactives[Inactive On],(Inactives[Key]=J3916)*(Inactives[Currently Inactive]),""),"")</f>
        <v/>
      </c>
      <c r="D3916" s="16" t="str" cm="1">
        <f t="array" aca="1" ref="D3916" ca="1">IFERROR(INDEX(_xlfn.TEXTSPLIT(E3916," "),1),"")</f>
        <v/>
      </c>
      <c r="E3916" s="15" t="str" cm="1">
        <f t="array" aca="1" ref="E3916" ca="1">IFERROR(_xlfn._xlws.FILTER(merged_ranks,(merged_end_dates=DATE(9999,12,31))*(merged_names=A3916)),"")</f>
        <v/>
      </c>
      <c r="F3916" s="17" t="str">
        <f ca="1">_xlfn.XLOOKUP(J3916,Promotions[Promo Key],Promotions[Promo Date],"")</f>
        <v/>
      </c>
      <c r="G3916" s="18" t="str">
        <f t="shared" ca="1" si="255"/>
        <v/>
      </c>
      <c r="H3916" s="18" t="str">
        <f t="shared" ca="1" si="254"/>
        <v/>
      </c>
      <c r="I3916" s="17" t="str">
        <f>_xlfn.XLOOKUP(A3916,Students[Full Name],Students[Starting Rank],"")</f>
        <v/>
      </c>
      <c r="J3916" s="15" t="str">
        <f t="shared" ca="1" si="256"/>
        <v xml:space="preserve">: </v>
      </c>
      <c r="K3916" s="16" t="str">
        <f>_xlfn.XLOOKUP(A3916,Students[Full Name],Students[Start Date],"")</f>
        <v/>
      </c>
      <c r="L3916" s="18">
        <f t="shared" ca="1" si="257"/>
        <v>-1</v>
      </c>
      <c r="M3916" s="18" cm="1">
        <f t="array" aca="1" ref="M3916" ca="1">SUMPRODUCT(Inactives[Days Inactive]*(Inactives[Student]=A3916))/365</f>
        <v>0</v>
      </c>
      <c r="N3916" s="18" t="str" cm="1">
        <f t="array" ref="N3916">IF(LEN($A3916)&gt;0,SUMPRODUCT(($A3916=merged_names)*(_xlfn.TEXTAFTER(N$2, "At ")=merged_belt_colours)*merged_months_at_rank),"")</f>
        <v/>
      </c>
      <c r="O3916" s="18" t="str" cm="1">
        <f t="array" ref="O3916">IF(LEN($A3916)&gt;0,SUMPRODUCT(($A3916=merged_names)*(_xlfn.TEXTAFTER(O$2, "At ")=merged_belt_colours)*merged_months_at_rank),"")</f>
        <v/>
      </c>
      <c r="P3916" s="18" t="str" cm="1">
        <f t="array" ref="P3916">IF(LEN($A3916)&gt;0,SUMPRODUCT(($A3916=merged_names)*(_xlfn.TEXTAFTER(P$2, "At ")=merged_belt_colours)*merged_months_at_rank),"")</f>
        <v/>
      </c>
      <c r="Q3916" s="18" t="str" cm="1">
        <f t="array" ref="Q3916">IF(LEN($A3916)&gt;0,SUMPRODUCT(($A3916=merged_names)*(_xlfn.TEXTAFTER(Q$2, "At ")=merged_belt_colours)*merged_months_at_rank),"")</f>
        <v/>
      </c>
      <c r="R3916" s="18" t="str" cm="1">
        <f t="array" ref="R3916">IF(LEN($A3916)&gt;0,SUMPRODUCT(($A3916=merged_names)*(_xlfn.TEXTAFTER(R$2, "At ")=merged_belt_colours)*merged_months_at_rank),"")</f>
        <v/>
      </c>
    </row>
    <row r="3917" spans="1:18" x14ac:dyDescent="0.25">
      <c r="A3917"/>
      <c r="B3917" s="15" t="str" cm="1">
        <f t="array" ref="B3917">IFERROR(IF(LEN(A3917)&gt;0, IF(SUMPRODUCT((Inactives[Key]=J3917)*(Inactives[Currently Inactive]))=1,"Inactive","Active"),""),"Active")</f>
        <v/>
      </c>
      <c r="C3917" s="16" t="str" cm="1">
        <f t="array" aca="1" ref="C3917" ca="1">IFERROR(_xlfn._xlws.FILTER(Inactives[Inactive On],(Inactives[Key]=J3917)*(Inactives[Currently Inactive]),""),"")</f>
        <v/>
      </c>
      <c r="D3917" s="16" t="str" cm="1">
        <f t="array" aca="1" ref="D3917" ca="1">IFERROR(INDEX(_xlfn.TEXTSPLIT(E3917," "),1),"")</f>
        <v/>
      </c>
      <c r="E3917" s="15" t="str" cm="1">
        <f t="array" aca="1" ref="E3917" ca="1">IFERROR(_xlfn._xlws.FILTER(merged_ranks,(merged_end_dates=DATE(9999,12,31))*(merged_names=A3917)),"")</f>
        <v/>
      </c>
      <c r="F3917" s="17" t="str">
        <f ca="1">_xlfn.XLOOKUP(J3917,Promotions[Promo Key],Promotions[Promo Date],"")</f>
        <v/>
      </c>
      <c r="G3917" s="18" t="str">
        <f t="shared" ca="1" si="255"/>
        <v/>
      </c>
      <c r="H3917" s="18" t="str">
        <f t="shared" ca="1" si="254"/>
        <v/>
      </c>
      <c r="I3917" s="17" t="str">
        <f>_xlfn.XLOOKUP(A3917,Students[Full Name],Students[Starting Rank],"")</f>
        <v/>
      </c>
      <c r="J3917" s="15" t="str">
        <f t="shared" ca="1" si="256"/>
        <v xml:space="preserve">: </v>
      </c>
      <c r="K3917" s="16" t="str">
        <f>_xlfn.XLOOKUP(A3917,Students[Full Name],Students[Start Date],"")</f>
        <v/>
      </c>
      <c r="L3917" s="18">
        <f t="shared" ca="1" si="257"/>
        <v>-1</v>
      </c>
      <c r="M3917" s="18" cm="1">
        <f t="array" aca="1" ref="M3917" ca="1">SUMPRODUCT(Inactives[Days Inactive]*(Inactives[Student]=A3917))/365</f>
        <v>0</v>
      </c>
      <c r="N3917" s="18" t="str" cm="1">
        <f t="array" ref="N3917">IF(LEN($A3917)&gt;0,SUMPRODUCT(($A3917=merged_names)*(_xlfn.TEXTAFTER(N$2, "At ")=merged_belt_colours)*merged_months_at_rank),"")</f>
        <v/>
      </c>
      <c r="O3917" s="18" t="str" cm="1">
        <f t="array" ref="O3917">IF(LEN($A3917)&gt;0,SUMPRODUCT(($A3917=merged_names)*(_xlfn.TEXTAFTER(O$2, "At ")=merged_belt_colours)*merged_months_at_rank),"")</f>
        <v/>
      </c>
      <c r="P3917" s="18" t="str" cm="1">
        <f t="array" ref="P3917">IF(LEN($A3917)&gt;0,SUMPRODUCT(($A3917=merged_names)*(_xlfn.TEXTAFTER(P$2, "At ")=merged_belt_colours)*merged_months_at_rank),"")</f>
        <v/>
      </c>
      <c r="Q3917" s="18" t="str" cm="1">
        <f t="array" ref="Q3917">IF(LEN($A3917)&gt;0,SUMPRODUCT(($A3917=merged_names)*(_xlfn.TEXTAFTER(Q$2, "At ")=merged_belt_colours)*merged_months_at_rank),"")</f>
        <v/>
      </c>
      <c r="R3917" s="18" t="str" cm="1">
        <f t="array" ref="R3917">IF(LEN($A3917)&gt;0,SUMPRODUCT(($A3917=merged_names)*(_xlfn.TEXTAFTER(R$2, "At ")=merged_belt_colours)*merged_months_at_rank),"")</f>
        <v/>
      </c>
    </row>
    <row r="3918" spans="1:18" x14ac:dyDescent="0.25">
      <c r="A3918"/>
      <c r="B3918" s="15" t="str" cm="1">
        <f t="array" ref="B3918">IFERROR(IF(LEN(A3918)&gt;0, IF(SUMPRODUCT((Inactives[Key]=J3918)*(Inactives[Currently Inactive]))=1,"Inactive","Active"),""),"Active")</f>
        <v/>
      </c>
      <c r="C3918" s="16" t="str" cm="1">
        <f t="array" aca="1" ref="C3918" ca="1">IFERROR(_xlfn._xlws.FILTER(Inactives[Inactive On],(Inactives[Key]=J3918)*(Inactives[Currently Inactive]),""),"")</f>
        <v/>
      </c>
      <c r="D3918" s="16" t="str" cm="1">
        <f t="array" aca="1" ref="D3918" ca="1">IFERROR(INDEX(_xlfn.TEXTSPLIT(E3918," "),1),"")</f>
        <v/>
      </c>
      <c r="E3918" s="15" t="str" cm="1">
        <f t="array" aca="1" ref="E3918" ca="1">IFERROR(_xlfn._xlws.FILTER(merged_ranks,(merged_end_dates=DATE(9999,12,31))*(merged_names=A3918)),"")</f>
        <v/>
      </c>
      <c r="F3918" s="17" t="str">
        <f ca="1">_xlfn.XLOOKUP(J3918,Promotions[Promo Key],Promotions[Promo Date],"")</f>
        <v/>
      </c>
      <c r="G3918" s="18" t="str">
        <f t="shared" ca="1" si="255"/>
        <v/>
      </c>
      <c r="H3918" s="18" t="str">
        <f t="shared" ca="1" si="254"/>
        <v/>
      </c>
      <c r="I3918" s="17" t="str">
        <f>_xlfn.XLOOKUP(A3918,Students[Full Name],Students[Starting Rank],"")</f>
        <v/>
      </c>
      <c r="J3918" s="15" t="str">
        <f t="shared" ca="1" si="256"/>
        <v xml:space="preserve">: </v>
      </c>
      <c r="K3918" s="16" t="str">
        <f>_xlfn.XLOOKUP(A3918,Students[Full Name],Students[Start Date],"")</f>
        <v/>
      </c>
      <c r="L3918" s="18">
        <f t="shared" ca="1" si="257"/>
        <v>-1</v>
      </c>
      <c r="M3918" s="18" cm="1">
        <f t="array" aca="1" ref="M3918" ca="1">SUMPRODUCT(Inactives[Days Inactive]*(Inactives[Student]=A3918))/365</f>
        <v>0</v>
      </c>
      <c r="N3918" s="18" t="str" cm="1">
        <f t="array" ref="N3918">IF(LEN($A3918)&gt;0,SUMPRODUCT(($A3918=merged_names)*(_xlfn.TEXTAFTER(N$2, "At ")=merged_belt_colours)*merged_months_at_rank),"")</f>
        <v/>
      </c>
      <c r="O3918" s="18" t="str" cm="1">
        <f t="array" ref="O3918">IF(LEN($A3918)&gt;0,SUMPRODUCT(($A3918=merged_names)*(_xlfn.TEXTAFTER(O$2, "At ")=merged_belt_colours)*merged_months_at_rank),"")</f>
        <v/>
      </c>
      <c r="P3918" s="18" t="str" cm="1">
        <f t="array" ref="P3918">IF(LEN($A3918)&gt;0,SUMPRODUCT(($A3918=merged_names)*(_xlfn.TEXTAFTER(P$2, "At ")=merged_belt_colours)*merged_months_at_rank),"")</f>
        <v/>
      </c>
      <c r="Q3918" s="18" t="str" cm="1">
        <f t="array" ref="Q3918">IF(LEN($A3918)&gt;0,SUMPRODUCT(($A3918=merged_names)*(_xlfn.TEXTAFTER(Q$2, "At ")=merged_belt_colours)*merged_months_at_rank),"")</f>
        <v/>
      </c>
      <c r="R3918" s="18" t="str" cm="1">
        <f t="array" ref="R3918">IF(LEN($A3918)&gt;0,SUMPRODUCT(($A3918=merged_names)*(_xlfn.TEXTAFTER(R$2, "At ")=merged_belt_colours)*merged_months_at_rank),"")</f>
        <v/>
      </c>
    </row>
    <row r="3919" spans="1:18" x14ac:dyDescent="0.25">
      <c r="A3919"/>
      <c r="B3919" s="15" t="str" cm="1">
        <f t="array" ref="B3919">IFERROR(IF(LEN(A3919)&gt;0, IF(SUMPRODUCT((Inactives[Key]=J3919)*(Inactives[Currently Inactive]))=1,"Inactive","Active"),""),"Active")</f>
        <v/>
      </c>
      <c r="C3919" s="16" t="str" cm="1">
        <f t="array" aca="1" ref="C3919" ca="1">IFERROR(_xlfn._xlws.FILTER(Inactives[Inactive On],(Inactives[Key]=J3919)*(Inactives[Currently Inactive]),""),"")</f>
        <v/>
      </c>
      <c r="D3919" s="16" t="str" cm="1">
        <f t="array" aca="1" ref="D3919" ca="1">IFERROR(INDEX(_xlfn.TEXTSPLIT(E3919," "),1),"")</f>
        <v/>
      </c>
      <c r="E3919" s="15" t="str" cm="1">
        <f t="array" aca="1" ref="E3919" ca="1">IFERROR(_xlfn._xlws.FILTER(merged_ranks,(merged_end_dates=DATE(9999,12,31))*(merged_names=A3919)),"")</f>
        <v/>
      </c>
      <c r="F3919" s="17" t="str">
        <f ca="1">_xlfn.XLOOKUP(J3919,Promotions[Promo Key],Promotions[Promo Date],"")</f>
        <v/>
      </c>
      <c r="G3919" s="18" t="str">
        <f t="shared" ca="1" si="255"/>
        <v/>
      </c>
      <c r="H3919" s="18" t="str">
        <f t="shared" ca="1" si="254"/>
        <v/>
      </c>
      <c r="I3919" s="17" t="str">
        <f>_xlfn.XLOOKUP(A3919,Students[Full Name],Students[Starting Rank],"")</f>
        <v/>
      </c>
      <c r="J3919" s="15" t="str">
        <f t="shared" ca="1" si="256"/>
        <v xml:space="preserve">: </v>
      </c>
      <c r="K3919" s="16" t="str">
        <f>_xlfn.XLOOKUP(A3919,Students[Full Name],Students[Start Date],"")</f>
        <v/>
      </c>
      <c r="L3919" s="18">
        <f t="shared" ca="1" si="257"/>
        <v>-1</v>
      </c>
      <c r="M3919" s="18" cm="1">
        <f t="array" aca="1" ref="M3919" ca="1">SUMPRODUCT(Inactives[Days Inactive]*(Inactives[Student]=A3919))/365</f>
        <v>0</v>
      </c>
      <c r="N3919" s="18" t="str" cm="1">
        <f t="array" ref="N3919">IF(LEN($A3919)&gt;0,SUMPRODUCT(($A3919=merged_names)*(_xlfn.TEXTAFTER(N$2, "At ")=merged_belt_colours)*merged_months_at_rank),"")</f>
        <v/>
      </c>
      <c r="O3919" s="18" t="str" cm="1">
        <f t="array" ref="O3919">IF(LEN($A3919)&gt;0,SUMPRODUCT(($A3919=merged_names)*(_xlfn.TEXTAFTER(O$2, "At ")=merged_belt_colours)*merged_months_at_rank),"")</f>
        <v/>
      </c>
      <c r="P3919" s="18" t="str" cm="1">
        <f t="array" ref="P3919">IF(LEN($A3919)&gt;0,SUMPRODUCT(($A3919=merged_names)*(_xlfn.TEXTAFTER(P$2, "At ")=merged_belt_colours)*merged_months_at_rank),"")</f>
        <v/>
      </c>
      <c r="Q3919" s="18" t="str" cm="1">
        <f t="array" ref="Q3919">IF(LEN($A3919)&gt;0,SUMPRODUCT(($A3919=merged_names)*(_xlfn.TEXTAFTER(Q$2, "At ")=merged_belt_colours)*merged_months_at_rank),"")</f>
        <v/>
      </c>
      <c r="R3919" s="18" t="str" cm="1">
        <f t="array" ref="R3919">IF(LEN($A3919)&gt;0,SUMPRODUCT(($A3919=merged_names)*(_xlfn.TEXTAFTER(R$2, "At ")=merged_belt_colours)*merged_months_at_rank),"")</f>
        <v/>
      </c>
    </row>
    <row r="3920" spans="1:18" x14ac:dyDescent="0.25">
      <c r="A3920"/>
      <c r="B3920" s="15" t="str" cm="1">
        <f t="array" ref="B3920">IFERROR(IF(LEN(A3920)&gt;0, IF(SUMPRODUCT((Inactives[Key]=J3920)*(Inactives[Currently Inactive]))=1,"Inactive","Active"),""),"Active")</f>
        <v/>
      </c>
      <c r="C3920" s="16" t="str" cm="1">
        <f t="array" aca="1" ref="C3920" ca="1">IFERROR(_xlfn._xlws.FILTER(Inactives[Inactive On],(Inactives[Key]=J3920)*(Inactives[Currently Inactive]),""),"")</f>
        <v/>
      </c>
      <c r="D3920" s="16" t="str" cm="1">
        <f t="array" aca="1" ref="D3920" ca="1">IFERROR(INDEX(_xlfn.TEXTSPLIT(E3920," "),1),"")</f>
        <v/>
      </c>
      <c r="E3920" s="15" t="str" cm="1">
        <f t="array" aca="1" ref="E3920" ca="1">IFERROR(_xlfn._xlws.FILTER(merged_ranks,(merged_end_dates=DATE(9999,12,31))*(merged_names=A3920)),"")</f>
        <v/>
      </c>
      <c r="F3920" s="17" t="str">
        <f ca="1">_xlfn.XLOOKUP(J3920,Promotions[Promo Key],Promotions[Promo Date],"")</f>
        <v/>
      </c>
      <c r="G3920" s="18" t="str">
        <f t="shared" ca="1" si="255"/>
        <v/>
      </c>
      <c r="H3920" s="18" t="str">
        <f t="shared" ca="1" si="254"/>
        <v/>
      </c>
      <c r="I3920" s="17" t="str">
        <f>_xlfn.XLOOKUP(A3920,Students[Full Name],Students[Starting Rank],"")</f>
        <v/>
      </c>
      <c r="J3920" s="15" t="str">
        <f t="shared" ca="1" si="256"/>
        <v xml:space="preserve">: </v>
      </c>
      <c r="K3920" s="16" t="str">
        <f>_xlfn.XLOOKUP(A3920,Students[Full Name],Students[Start Date],"")</f>
        <v/>
      </c>
      <c r="L3920" s="18">
        <f t="shared" ca="1" si="257"/>
        <v>-1</v>
      </c>
      <c r="M3920" s="18" cm="1">
        <f t="array" aca="1" ref="M3920" ca="1">SUMPRODUCT(Inactives[Days Inactive]*(Inactives[Student]=A3920))/365</f>
        <v>0</v>
      </c>
      <c r="N3920" s="18" t="str" cm="1">
        <f t="array" ref="N3920">IF(LEN($A3920)&gt;0,SUMPRODUCT(($A3920=merged_names)*(_xlfn.TEXTAFTER(N$2, "At ")=merged_belt_colours)*merged_months_at_rank),"")</f>
        <v/>
      </c>
      <c r="O3920" s="18" t="str" cm="1">
        <f t="array" ref="O3920">IF(LEN($A3920)&gt;0,SUMPRODUCT(($A3920=merged_names)*(_xlfn.TEXTAFTER(O$2, "At ")=merged_belt_colours)*merged_months_at_rank),"")</f>
        <v/>
      </c>
      <c r="P3920" s="18" t="str" cm="1">
        <f t="array" ref="P3920">IF(LEN($A3920)&gt;0,SUMPRODUCT(($A3920=merged_names)*(_xlfn.TEXTAFTER(P$2, "At ")=merged_belt_colours)*merged_months_at_rank),"")</f>
        <v/>
      </c>
      <c r="Q3920" s="18" t="str" cm="1">
        <f t="array" ref="Q3920">IF(LEN($A3920)&gt;0,SUMPRODUCT(($A3920=merged_names)*(_xlfn.TEXTAFTER(Q$2, "At ")=merged_belt_colours)*merged_months_at_rank),"")</f>
        <v/>
      </c>
      <c r="R3920" s="18" t="str" cm="1">
        <f t="array" ref="R3920">IF(LEN($A3920)&gt;0,SUMPRODUCT(($A3920=merged_names)*(_xlfn.TEXTAFTER(R$2, "At ")=merged_belt_colours)*merged_months_at_rank),"")</f>
        <v/>
      </c>
    </row>
    <row r="3921" spans="1:18" x14ac:dyDescent="0.25">
      <c r="A3921"/>
      <c r="B3921" s="15" t="str" cm="1">
        <f t="array" ref="B3921">IFERROR(IF(LEN(A3921)&gt;0, IF(SUMPRODUCT((Inactives[Key]=J3921)*(Inactives[Currently Inactive]))=1,"Inactive","Active"),""),"Active")</f>
        <v/>
      </c>
      <c r="C3921" s="16" t="str" cm="1">
        <f t="array" aca="1" ref="C3921" ca="1">IFERROR(_xlfn._xlws.FILTER(Inactives[Inactive On],(Inactives[Key]=J3921)*(Inactives[Currently Inactive]),""),"")</f>
        <v/>
      </c>
      <c r="D3921" s="16" t="str" cm="1">
        <f t="array" aca="1" ref="D3921" ca="1">IFERROR(INDEX(_xlfn.TEXTSPLIT(E3921," "),1),"")</f>
        <v/>
      </c>
      <c r="E3921" s="15" t="str" cm="1">
        <f t="array" aca="1" ref="E3921" ca="1">IFERROR(_xlfn._xlws.FILTER(merged_ranks,(merged_end_dates=DATE(9999,12,31))*(merged_names=A3921)),"")</f>
        <v/>
      </c>
      <c r="F3921" s="17" t="str">
        <f ca="1">_xlfn.XLOOKUP(J3921,Promotions[Promo Key],Promotions[Promo Date],"")</f>
        <v/>
      </c>
      <c r="G3921" s="18" t="str">
        <f t="shared" ca="1" si="255"/>
        <v/>
      </c>
      <c r="H3921" s="18" t="str">
        <f t="shared" ca="1" si="254"/>
        <v/>
      </c>
      <c r="I3921" s="17" t="str">
        <f>_xlfn.XLOOKUP(A3921,Students[Full Name],Students[Starting Rank],"")</f>
        <v/>
      </c>
      <c r="J3921" s="15" t="str">
        <f t="shared" ca="1" si="256"/>
        <v xml:space="preserve">: </v>
      </c>
      <c r="K3921" s="16" t="str">
        <f>_xlfn.XLOOKUP(A3921,Students[Full Name],Students[Start Date],"")</f>
        <v/>
      </c>
      <c r="L3921" s="18">
        <f t="shared" ca="1" si="257"/>
        <v>-1</v>
      </c>
      <c r="M3921" s="18" cm="1">
        <f t="array" aca="1" ref="M3921" ca="1">SUMPRODUCT(Inactives[Days Inactive]*(Inactives[Student]=A3921))/365</f>
        <v>0</v>
      </c>
      <c r="N3921" s="18" t="str" cm="1">
        <f t="array" ref="N3921">IF(LEN($A3921)&gt;0,SUMPRODUCT(($A3921=merged_names)*(_xlfn.TEXTAFTER(N$2, "At ")=merged_belt_colours)*merged_months_at_rank),"")</f>
        <v/>
      </c>
      <c r="O3921" s="18" t="str" cm="1">
        <f t="array" ref="O3921">IF(LEN($A3921)&gt;0,SUMPRODUCT(($A3921=merged_names)*(_xlfn.TEXTAFTER(O$2, "At ")=merged_belt_colours)*merged_months_at_rank),"")</f>
        <v/>
      </c>
      <c r="P3921" s="18" t="str" cm="1">
        <f t="array" ref="P3921">IF(LEN($A3921)&gt;0,SUMPRODUCT(($A3921=merged_names)*(_xlfn.TEXTAFTER(P$2, "At ")=merged_belt_colours)*merged_months_at_rank),"")</f>
        <v/>
      </c>
      <c r="Q3921" s="18" t="str" cm="1">
        <f t="array" ref="Q3921">IF(LEN($A3921)&gt;0,SUMPRODUCT(($A3921=merged_names)*(_xlfn.TEXTAFTER(Q$2, "At ")=merged_belt_colours)*merged_months_at_rank),"")</f>
        <v/>
      </c>
      <c r="R3921" s="18" t="str" cm="1">
        <f t="array" ref="R3921">IF(LEN($A3921)&gt;0,SUMPRODUCT(($A3921=merged_names)*(_xlfn.TEXTAFTER(R$2, "At ")=merged_belt_colours)*merged_months_at_rank),"")</f>
        <v/>
      </c>
    </row>
    <row r="3922" spans="1:18" x14ac:dyDescent="0.25">
      <c r="A3922"/>
      <c r="B3922" s="15" t="str" cm="1">
        <f t="array" ref="B3922">IFERROR(IF(LEN(A3922)&gt;0, IF(SUMPRODUCT((Inactives[Key]=J3922)*(Inactives[Currently Inactive]))=1,"Inactive","Active"),""),"Active")</f>
        <v/>
      </c>
      <c r="C3922" s="16" t="str" cm="1">
        <f t="array" aca="1" ref="C3922" ca="1">IFERROR(_xlfn._xlws.FILTER(Inactives[Inactive On],(Inactives[Key]=J3922)*(Inactives[Currently Inactive]),""),"")</f>
        <v/>
      </c>
      <c r="D3922" s="16" t="str" cm="1">
        <f t="array" aca="1" ref="D3922" ca="1">IFERROR(INDEX(_xlfn.TEXTSPLIT(E3922," "),1),"")</f>
        <v/>
      </c>
      <c r="E3922" s="15" t="str" cm="1">
        <f t="array" aca="1" ref="E3922" ca="1">IFERROR(_xlfn._xlws.FILTER(merged_ranks,(merged_end_dates=DATE(9999,12,31))*(merged_names=A3922)),"")</f>
        <v/>
      </c>
      <c r="F3922" s="17" t="str">
        <f ca="1">_xlfn.XLOOKUP(J3922,Promotions[Promo Key],Promotions[Promo Date],"")</f>
        <v/>
      </c>
      <c r="G3922" s="18" t="str">
        <f t="shared" ca="1" si="255"/>
        <v/>
      </c>
      <c r="H3922" s="18" t="str">
        <f t="shared" ca="1" si="254"/>
        <v/>
      </c>
      <c r="I3922" s="17" t="str">
        <f>_xlfn.XLOOKUP(A3922,Students[Full Name],Students[Starting Rank],"")</f>
        <v/>
      </c>
      <c r="J3922" s="15" t="str">
        <f t="shared" ca="1" si="256"/>
        <v xml:space="preserve">: </v>
      </c>
      <c r="K3922" s="16" t="str">
        <f>_xlfn.XLOOKUP(A3922,Students[Full Name],Students[Start Date],"")</f>
        <v/>
      </c>
      <c r="L3922" s="18">
        <f t="shared" ca="1" si="257"/>
        <v>-1</v>
      </c>
      <c r="M3922" s="18" cm="1">
        <f t="array" aca="1" ref="M3922" ca="1">SUMPRODUCT(Inactives[Days Inactive]*(Inactives[Student]=A3922))/365</f>
        <v>0</v>
      </c>
      <c r="N3922" s="18" t="str" cm="1">
        <f t="array" ref="N3922">IF(LEN($A3922)&gt;0,SUMPRODUCT(($A3922=merged_names)*(_xlfn.TEXTAFTER(N$2, "At ")=merged_belt_colours)*merged_months_at_rank),"")</f>
        <v/>
      </c>
      <c r="O3922" s="18" t="str" cm="1">
        <f t="array" ref="O3922">IF(LEN($A3922)&gt;0,SUMPRODUCT(($A3922=merged_names)*(_xlfn.TEXTAFTER(O$2, "At ")=merged_belt_colours)*merged_months_at_rank),"")</f>
        <v/>
      </c>
      <c r="P3922" s="18" t="str" cm="1">
        <f t="array" ref="P3922">IF(LEN($A3922)&gt;0,SUMPRODUCT(($A3922=merged_names)*(_xlfn.TEXTAFTER(P$2, "At ")=merged_belt_colours)*merged_months_at_rank),"")</f>
        <v/>
      </c>
      <c r="Q3922" s="18" t="str" cm="1">
        <f t="array" ref="Q3922">IF(LEN($A3922)&gt;0,SUMPRODUCT(($A3922=merged_names)*(_xlfn.TEXTAFTER(Q$2, "At ")=merged_belt_colours)*merged_months_at_rank),"")</f>
        <v/>
      </c>
      <c r="R3922" s="18" t="str" cm="1">
        <f t="array" ref="R3922">IF(LEN($A3922)&gt;0,SUMPRODUCT(($A3922=merged_names)*(_xlfn.TEXTAFTER(R$2, "At ")=merged_belt_colours)*merged_months_at_rank),"")</f>
        <v/>
      </c>
    </row>
    <row r="3923" spans="1:18" x14ac:dyDescent="0.25">
      <c r="A3923"/>
      <c r="B3923" s="15" t="str" cm="1">
        <f t="array" ref="B3923">IFERROR(IF(LEN(A3923)&gt;0, IF(SUMPRODUCT((Inactives[Key]=J3923)*(Inactives[Currently Inactive]))=1,"Inactive","Active"),""),"Active")</f>
        <v/>
      </c>
      <c r="C3923" s="16" t="str" cm="1">
        <f t="array" aca="1" ref="C3923" ca="1">IFERROR(_xlfn._xlws.FILTER(Inactives[Inactive On],(Inactives[Key]=J3923)*(Inactives[Currently Inactive]),""),"")</f>
        <v/>
      </c>
      <c r="D3923" s="16" t="str" cm="1">
        <f t="array" aca="1" ref="D3923" ca="1">IFERROR(INDEX(_xlfn.TEXTSPLIT(E3923," "),1),"")</f>
        <v/>
      </c>
      <c r="E3923" s="15" t="str" cm="1">
        <f t="array" aca="1" ref="E3923" ca="1">IFERROR(_xlfn._xlws.FILTER(merged_ranks,(merged_end_dates=DATE(9999,12,31))*(merged_names=A3923)),"")</f>
        <v/>
      </c>
      <c r="F3923" s="17" t="str">
        <f ca="1">_xlfn.XLOOKUP(J3923,Promotions[Promo Key],Promotions[Promo Date],"")</f>
        <v/>
      </c>
      <c r="G3923" s="18" t="str">
        <f t="shared" ca="1" si="255"/>
        <v/>
      </c>
      <c r="H3923" s="18" t="str">
        <f t="shared" ca="1" si="254"/>
        <v/>
      </c>
      <c r="I3923" s="17" t="str">
        <f>_xlfn.XLOOKUP(A3923,Students[Full Name],Students[Starting Rank],"")</f>
        <v/>
      </c>
      <c r="J3923" s="15" t="str">
        <f t="shared" ca="1" si="256"/>
        <v xml:space="preserve">: </v>
      </c>
      <c r="K3923" s="16" t="str">
        <f>_xlfn.XLOOKUP(A3923,Students[Full Name],Students[Start Date],"")</f>
        <v/>
      </c>
      <c r="L3923" s="18">
        <f t="shared" ca="1" si="257"/>
        <v>-1</v>
      </c>
      <c r="M3923" s="18" cm="1">
        <f t="array" aca="1" ref="M3923" ca="1">SUMPRODUCT(Inactives[Days Inactive]*(Inactives[Student]=A3923))/365</f>
        <v>0</v>
      </c>
      <c r="N3923" s="18" t="str" cm="1">
        <f t="array" ref="N3923">IF(LEN($A3923)&gt;0,SUMPRODUCT(($A3923=merged_names)*(_xlfn.TEXTAFTER(N$2, "At ")=merged_belt_colours)*merged_months_at_rank),"")</f>
        <v/>
      </c>
      <c r="O3923" s="18" t="str" cm="1">
        <f t="array" ref="O3923">IF(LEN($A3923)&gt;0,SUMPRODUCT(($A3923=merged_names)*(_xlfn.TEXTAFTER(O$2, "At ")=merged_belt_colours)*merged_months_at_rank),"")</f>
        <v/>
      </c>
      <c r="P3923" s="18" t="str" cm="1">
        <f t="array" ref="P3923">IF(LEN($A3923)&gt;0,SUMPRODUCT(($A3923=merged_names)*(_xlfn.TEXTAFTER(P$2, "At ")=merged_belt_colours)*merged_months_at_rank),"")</f>
        <v/>
      </c>
      <c r="Q3923" s="18" t="str" cm="1">
        <f t="array" ref="Q3923">IF(LEN($A3923)&gt;0,SUMPRODUCT(($A3923=merged_names)*(_xlfn.TEXTAFTER(Q$2, "At ")=merged_belt_colours)*merged_months_at_rank),"")</f>
        <v/>
      </c>
      <c r="R3923" s="18" t="str" cm="1">
        <f t="array" ref="R3923">IF(LEN($A3923)&gt;0,SUMPRODUCT(($A3923=merged_names)*(_xlfn.TEXTAFTER(R$2, "At ")=merged_belt_colours)*merged_months_at_rank),"")</f>
        <v/>
      </c>
    </row>
    <row r="3924" spans="1:18" x14ac:dyDescent="0.25">
      <c r="A3924"/>
      <c r="B3924" s="15" t="str" cm="1">
        <f t="array" ref="B3924">IFERROR(IF(LEN(A3924)&gt;0, IF(SUMPRODUCT((Inactives[Key]=J3924)*(Inactives[Currently Inactive]))=1,"Inactive","Active"),""),"Active")</f>
        <v/>
      </c>
      <c r="C3924" s="16" t="str" cm="1">
        <f t="array" aca="1" ref="C3924" ca="1">IFERROR(_xlfn._xlws.FILTER(Inactives[Inactive On],(Inactives[Key]=J3924)*(Inactives[Currently Inactive]),""),"")</f>
        <v/>
      </c>
      <c r="D3924" s="16" t="str" cm="1">
        <f t="array" aca="1" ref="D3924" ca="1">IFERROR(INDEX(_xlfn.TEXTSPLIT(E3924," "),1),"")</f>
        <v/>
      </c>
      <c r="E3924" s="15" t="str" cm="1">
        <f t="array" aca="1" ref="E3924" ca="1">IFERROR(_xlfn._xlws.FILTER(merged_ranks,(merged_end_dates=DATE(9999,12,31))*(merged_names=A3924)),"")</f>
        <v/>
      </c>
      <c r="F3924" s="17" t="str">
        <f ca="1">_xlfn.XLOOKUP(J3924,Promotions[Promo Key],Promotions[Promo Date],"")</f>
        <v/>
      </c>
      <c r="G3924" s="18" t="str">
        <f t="shared" ca="1" si="255"/>
        <v/>
      </c>
      <c r="H3924" s="18" t="str">
        <f t="shared" ca="1" si="254"/>
        <v/>
      </c>
      <c r="I3924" s="17" t="str">
        <f>_xlfn.XLOOKUP(A3924,Students[Full Name],Students[Starting Rank],"")</f>
        <v/>
      </c>
      <c r="J3924" s="15" t="str">
        <f t="shared" ca="1" si="256"/>
        <v xml:space="preserve">: </v>
      </c>
      <c r="K3924" s="16" t="str">
        <f>_xlfn.XLOOKUP(A3924,Students[Full Name],Students[Start Date],"")</f>
        <v/>
      </c>
      <c r="L3924" s="18">
        <f t="shared" ca="1" si="257"/>
        <v>-1</v>
      </c>
      <c r="M3924" s="18" cm="1">
        <f t="array" aca="1" ref="M3924" ca="1">SUMPRODUCT(Inactives[Days Inactive]*(Inactives[Student]=A3924))/365</f>
        <v>0</v>
      </c>
      <c r="N3924" s="18" t="str" cm="1">
        <f t="array" ref="N3924">IF(LEN($A3924)&gt;0,SUMPRODUCT(($A3924=merged_names)*(_xlfn.TEXTAFTER(N$2, "At ")=merged_belt_colours)*merged_months_at_rank),"")</f>
        <v/>
      </c>
      <c r="O3924" s="18" t="str" cm="1">
        <f t="array" ref="O3924">IF(LEN($A3924)&gt;0,SUMPRODUCT(($A3924=merged_names)*(_xlfn.TEXTAFTER(O$2, "At ")=merged_belt_colours)*merged_months_at_rank),"")</f>
        <v/>
      </c>
      <c r="P3924" s="18" t="str" cm="1">
        <f t="array" ref="P3924">IF(LEN($A3924)&gt;0,SUMPRODUCT(($A3924=merged_names)*(_xlfn.TEXTAFTER(P$2, "At ")=merged_belt_colours)*merged_months_at_rank),"")</f>
        <v/>
      </c>
      <c r="Q3924" s="18" t="str" cm="1">
        <f t="array" ref="Q3924">IF(LEN($A3924)&gt;0,SUMPRODUCT(($A3924=merged_names)*(_xlfn.TEXTAFTER(Q$2, "At ")=merged_belt_colours)*merged_months_at_rank),"")</f>
        <v/>
      </c>
      <c r="R3924" s="18" t="str" cm="1">
        <f t="array" ref="R3924">IF(LEN($A3924)&gt;0,SUMPRODUCT(($A3924=merged_names)*(_xlfn.TEXTAFTER(R$2, "At ")=merged_belt_colours)*merged_months_at_rank),"")</f>
        <v/>
      </c>
    </row>
    <row r="3925" spans="1:18" x14ac:dyDescent="0.25">
      <c r="A3925"/>
      <c r="B3925" s="15" t="str" cm="1">
        <f t="array" ref="B3925">IFERROR(IF(LEN(A3925)&gt;0, IF(SUMPRODUCT((Inactives[Key]=J3925)*(Inactives[Currently Inactive]))=1,"Inactive","Active"),""),"Active")</f>
        <v/>
      </c>
      <c r="C3925" s="16" t="str" cm="1">
        <f t="array" aca="1" ref="C3925" ca="1">IFERROR(_xlfn._xlws.FILTER(Inactives[Inactive On],(Inactives[Key]=J3925)*(Inactives[Currently Inactive]),""),"")</f>
        <v/>
      </c>
      <c r="D3925" s="16" t="str" cm="1">
        <f t="array" aca="1" ref="D3925" ca="1">IFERROR(INDEX(_xlfn.TEXTSPLIT(E3925," "),1),"")</f>
        <v/>
      </c>
      <c r="E3925" s="15" t="str" cm="1">
        <f t="array" aca="1" ref="E3925" ca="1">IFERROR(_xlfn._xlws.FILTER(merged_ranks,(merged_end_dates=DATE(9999,12,31))*(merged_names=A3925)),"")</f>
        <v/>
      </c>
      <c r="F3925" s="17" t="str">
        <f ca="1">_xlfn.XLOOKUP(J3925,Promotions[Promo Key],Promotions[Promo Date],"")</f>
        <v/>
      </c>
      <c r="G3925" s="18" t="str">
        <f t="shared" ca="1" si="255"/>
        <v/>
      </c>
      <c r="H3925" s="18" t="str">
        <f t="shared" ca="1" si="254"/>
        <v/>
      </c>
      <c r="I3925" s="17" t="str">
        <f>_xlfn.XLOOKUP(A3925,Students[Full Name],Students[Starting Rank],"")</f>
        <v/>
      </c>
      <c r="J3925" s="15" t="str">
        <f t="shared" ca="1" si="256"/>
        <v xml:space="preserve">: </v>
      </c>
      <c r="K3925" s="16" t="str">
        <f>_xlfn.XLOOKUP(A3925,Students[Full Name],Students[Start Date],"")</f>
        <v/>
      </c>
      <c r="L3925" s="18">
        <f t="shared" ca="1" si="257"/>
        <v>-1</v>
      </c>
      <c r="M3925" s="18" cm="1">
        <f t="array" aca="1" ref="M3925" ca="1">SUMPRODUCT(Inactives[Days Inactive]*(Inactives[Student]=A3925))/365</f>
        <v>0</v>
      </c>
      <c r="N3925" s="18" t="str" cm="1">
        <f t="array" ref="N3925">IF(LEN($A3925)&gt;0,SUMPRODUCT(($A3925=merged_names)*(_xlfn.TEXTAFTER(N$2, "At ")=merged_belt_colours)*merged_months_at_rank),"")</f>
        <v/>
      </c>
      <c r="O3925" s="18" t="str" cm="1">
        <f t="array" ref="O3925">IF(LEN($A3925)&gt;0,SUMPRODUCT(($A3925=merged_names)*(_xlfn.TEXTAFTER(O$2, "At ")=merged_belt_colours)*merged_months_at_rank),"")</f>
        <v/>
      </c>
      <c r="P3925" s="18" t="str" cm="1">
        <f t="array" ref="P3925">IF(LEN($A3925)&gt;0,SUMPRODUCT(($A3925=merged_names)*(_xlfn.TEXTAFTER(P$2, "At ")=merged_belt_colours)*merged_months_at_rank),"")</f>
        <v/>
      </c>
      <c r="Q3925" s="18" t="str" cm="1">
        <f t="array" ref="Q3925">IF(LEN($A3925)&gt;0,SUMPRODUCT(($A3925=merged_names)*(_xlfn.TEXTAFTER(Q$2, "At ")=merged_belt_colours)*merged_months_at_rank),"")</f>
        <v/>
      </c>
      <c r="R3925" s="18" t="str" cm="1">
        <f t="array" ref="R3925">IF(LEN($A3925)&gt;0,SUMPRODUCT(($A3925=merged_names)*(_xlfn.TEXTAFTER(R$2, "At ")=merged_belt_colours)*merged_months_at_rank),"")</f>
        <v/>
      </c>
    </row>
    <row r="3926" spans="1:18" x14ac:dyDescent="0.25">
      <c r="A3926"/>
      <c r="B3926" s="15" t="str" cm="1">
        <f t="array" ref="B3926">IFERROR(IF(LEN(A3926)&gt;0, IF(SUMPRODUCT((Inactives[Key]=J3926)*(Inactives[Currently Inactive]))=1,"Inactive","Active"),""),"Active")</f>
        <v/>
      </c>
      <c r="C3926" s="16" t="str" cm="1">
        <f t="array" aca="1" ref="C3926" ca="1">IFERROR(_xlfn._xlws.FILTER(Inactives[Inactive On],(Inactives[Key]=J3926)*(Inactives[Currently Inactive]),""),"")</f>
        <v/>
      </c>
      <c r="D3926" s="16" t="str" cm="1">
        <f t="array" aca="1" ref="D3926" ca="1">IFERROR(INDEX(_xlfn.TEXTSPLIT(E3926," "),1),"")</f>
        <v/>
      </c>
      <c r="E3926" s="15" t="str" cm="1">
        <f t="array" aca="1" ref="E3926" ca="1">IFERROR(_xlfn._xlws.FILTER(merged_ranks,(merged_end_dates=DATE(9999,12,31))*(merged_names=A3926)),"")</f>
        <v/>
      </c>
      <c r="F3926" s="17" t="str">
        <f ca="1">_xlfn.XLOOKUP(J3926,Promotions[Promo Key],Promotions[Promo Date],"")</f>
        <v/>
      </c>
      <c r="G3926" s="18" t="str">
        <f t="shared" ca="1" si="255"/>
        <v/>
      </c>
      <c r="H3926" s="18" t="str">
        <f t="shared" ca="1" si="254"/>
        <v/>
      </c>
      <c r="I3926" s="17" t="str">
        <f>_xlfn.XLOOKUP(A3926,Students[Full Name],Students[Starting Rank],"")</f>
        <v/>
      </c>
      <c r="J3926" s="15" t="str">
        <f t="shared" ca="1" si="256"/>
        <v xml:space="preserve">: </v>
      </c>
      <c r="K3926" s="16" t="str">
        <f>_xlfn.XLOOKUP(A3926,Students[Full Name],Students[Start Date],"")</f>
        <v/>
      </c>
      <c r="L3926" s="18">
        <f t="shared" ca="1" si="257"/>
        <v>-1</v>
      </c>
      <c r="M3926" s="18" cm="1">
        <f t="array" aca="1" ref="M3926" ca="1">SUMPRODUCT(Inactives[Days Inactive]*(Inactives[Student]=A3926))/365</f>
        <v>0</v>
      </c>
      <c r="N3926" s="18" t="str" cm="1">
        <f t="array" ref="N3926">IF(LEN($A3926)&gt;0,SUMPRODUCT(($A3926=merged_names)*(_xlfn.TEXTAFTER(N$2, "At ")=merged_belt_colours)*merged_months_at_rank),"")</f>
        <v/>
      </c>
      <c r="O3926" s="18" t="str" cm="1">
        <f t="array" ref="O3926">IF(LEN($A3926)&gt;0,SUMPRODUCT(($A3926=merged_names)*(_xlfn.TEXTAFTER(O$2, "At ")=merged_belt_colours)*merged_months_at_rank),"")</f>
        <v/>
      </c>
      <c r="P3926" s="18" t="str" cm="1">
        <f t="array" ref="P3926">IF(LEN($A3926)&gt;0,SUMPRODUCT(($A3926=merged_names)*(_xlfn.TEXTAFTER(P$2, "At ")=merged_belt_colours)*merged_months_at_rank),"")</f>
        <v/>
      </c>
      <c r="Q3926" s="18" t="str" cm="1">
        <f t="array" ref="Q3926">IF(LEN($A3926)&gt;0,SUMPRODUCT(($A3926=merged_names)*(_xlfn.TEXTAFTER(Q$2, "At ")=merged_belt_colours)*merged_months_at_rank),"")</f>
        <v/>
      </c>
      <c r="R3926" s="18" t="str" cm="1">
        <f t="array" ref="R3926">IF(LEN($A3926)&gt;0,SUMPRODUCT(($A3926=merged_names)*(_xlfn.TEXTAFTER(R$2, "At ")=merged_belt_colours)*merged_months_at_rank),"")</f>
        <v/>
      </c>
    </row>
    <row r="3927" spans="1:18" x14ac:dyDescent="0.25">
      <c r="A3927"/>
      <c r="B3927" s="15" t="str" cm="1">
        <f t="array" ref="B3927">IFERROR(IF(LEN(A3927)&gt;0, IF(SUMPRODUCT((Inactives[Key]=J3927)*(Inactives[Currently Inactive]))=1,"Inactive","Active"),""),"Active")</f>
        <v/>
      </c>
      <c r="C3927" s="16" t="str" cm="1">
        <f t="array" aca="1" ref="C3927" ca="1">IFERROR(_xlfn._xlws.FILTER(Inactives[Inactive On],(Inactives[Key]=J3927)*(Inactives[Currently Inactive]),""),"")</f>
        <v/>
      </c>
      <c r="D3927" s="16" t="str" cm="1">
        <f t="array" aca="1" ref="D3927" ca="1">IFERROR(INDEX(_xlfn.TEXTSPLIT(E3927," "),1),"")</f>
        <v/>
      </c>
      <c r="E3927" s="15" t="str" cm="1">
        <f t="array" aca="1" ref="E3927" ca="1">IFERROR(_xlfn._xlws.FILTER(merged_ranks,(merged_end_dates=DATE(9999,12,31))*(merged_names=A3927)),"")</f>
        <v/>
      </c>
      <c r="F3927" s="17" t="str">
        <f ca="1">_xlfn.XLOOKUP(J3927,Promotions[Promo Key],Promotions[Promo Date],"")</f>
        <v/>
      </c>
      <c r="G3927" s="18" t="str">
        <f t="shared" ca="1" si="255"/>
        <v/>
      </c>
      <c r="H3927" s="18" t="str">
        <f t="shared" ca="1" si="254"/>
        <v/>
      </c>
      <c r="I3927" s="17" t="str">
        <f>_xlfn.XLOOKUP(A3927,Students[Full Name],Students[Starting Rank],"")</f>
        <v/>
      </c>
      <c r="J3927" s="15" t="str">
        <f t="shared" ca="1" si="256"/>
        <v xml:space="preserve">: </v>
      </c>
      <c r="K3927" s="16" t="str">
        <f>_xlfn.XLOOKUP(A3927,Students[Full Name],Students[Start Date],"")</f>
        <v/>
      </c>
      <c r="L3927" s="18">
        <f t="shared" ca="1" si="257"/>
        <v>-1</v>
      </c>
      <c r="M3927" s="18" cm="1">
        <f t="array" aca="1" ref="M3927" ca="1">SUMPRODUCT(Inactives[Days Inactive]*(Inactives[Student]=A3927))/365</f>
        <v>0</v>
      </c>
      <c r="N3927" s="18" t="str" cm="1">
        <f t="array" ref="N3927">IF(LEN($A3927)&gt;0,SUMPRODUCT(($A3927=merged_names)*(_xlfn.TEXTAFTER(N$2, "At ")=merged_belt_colours)*merged_months_at_rank),"")</f>
        <v/>
      </c>
      <c r="O3927" s="18" t="str" cm="1">
        <f t="array" ref="O3927">IF(LEN($A3927)&gt;0,SUMPRODUCT(($A3927=merged_names)*(_xlfn.TEXTAFTER(O$2, "At ")=merged_belt_colours)*merged_months_at_rank),"")</f>
        <v/>
      </c>
      <c r="P3927" s="18" t="str" cm="1">
        <f t="array" ref="P3927">IF(LEN($A3927)&gt;0,SUMPRODUCT(($A3927=merged_names)*(_xlfn.TEXTAFTER(P$2, "At ")=merged_belt_colours)*merged_months_at_rank),"")</f>
        <v/>
      </c>
      <c r="Q3927" s="18" t="str" cm="1">
        <f t="array" ref="Q3927">IF(LEN($A3927)&gt;0,SUMPRODUCT(($A3927=merged_names)*(_xlfn.TEXTAFTER(Q$2, "At ")=merged_belt_colours)*merged_months_at_rank),"")</f>
        <v/>
      </c>
      <c r="R3927" s="18" t="str" cm="1">
        <f t="array" ref="R3927">IF(LEN($A3927)&gt;0,SUMPRODUCT(($A3927=merged_names)*(_xlfn.TEXTAFTER(R$2, "At ")=merged_belt_colours)*merged_months_at_rank),"")</f>
        <v/>
      </c>
    </row>
    <row r="3928" spans="1:18" x14ac:dyDescent="0.25">
      <c r="A3928"/>
      <c r="B3928" s="15" t="str" cm="1">
        <f t="array" ref="B3928">IFERROR(IF(LEN(A3928)&gt;0, IF(SUMPRODUCT((Inactives[Key]=J3928)*(Inactives[Currently Inactive]))=1,"Inactive","Active"),""),"Active")</f>
        <v/>
      </c>
      <c r="C3928" s="16" t="str" cm="1">
        <f t="array" aca="1" ref="C3928" ca="1">IFERROR(_xlfn._xlws.FILTER(Inactives[Inactive On],(Inactives[Key]=J3928)*(Inactives[Currently Inactive]),""),"")</f>
        <v/>
      </c>
      <c r="D3928" s="16" t="str" cm="1">
        <f t="array" aca="1" ref="D3928" ca="1">IFERROR(INDEX(_xlfn.TEXTSPLIT(E3928," "),1),"")</f>
        <v/>
      </c>
      <c r="E3928" s="15" t="str" cm="1">
        <f t="array" aca="1" ref="E3928" ca="1">IFERROR(_xlfn._xlws.FILTER(merged_ranks,(merged_end_dates=DATE(9999,12,31))*(merged_names=A3928)),"")</f>
        <v/>
      </c>
      <c r="F3928" s="17" t="str">
        <f ca="1">_xlfn.XLOOKUP(J3928,Promotions[Promo Key],Promotions[Promo Date],"")</f>
        <v/>
      </c>
      <c r="G3928" s="18" t="str">
        <f t="shared" ca="1" si="255"/>
        <v/>
      </c>
      <c r="H3928" s="18" t="str">
        <f t="shared" ref="H3928:H3991" ca="1" si="258">IFERROR((TODAY()-K3928)/365-M3928,"")</f>
        <v/>
      </c>
      <c r="I3928" s="17" t="str">
        <f>_xlfn.XLOOKUP(A3928,Students[Full Name],Students[Starting Rank],"")</f>
        <v/>
      </c>
      <c r="J3928" s="15" t="str">
        <f t="shared" ca="1" si="256"/>
        <v xml:space="preserve">: </v>
      </c>
      <c r="K3928" s="16" t="str">
        <f>_xlfn.XLOOKUP(A3928,Students[Full Name],Students[Start Date],"")</f>
        <v/>
      </c>
      <c r="L3928" s="18">
        <f t="shared" ca="1" si="257"/>
        <v>-1</v>
      </c>
      <c r="M3928" s="18" cm="1">
        <f t="array" aca="1" ref="M3928" ca="1">SUMPRODUCT(Inactives[Days Inactive]*(Inactives[Student]=A3928))/365</f>
        <v>0</v>
      </c>
      <c r="N3928" s="18" t="str" cm="1">
        <f t="array" ref="N3928">IF(LEN($A3928)&gt;0,SUMPRODUCT(($A3928=merged_names)*(_xlfn.TEXTAFTER(N$2, "At ")=merged_belt_colours)*merged_months_at_rank),"")</f>
        <v/>
      </c>
      <c r="O3928" s="18" t="str" cm="1">
        <f t="array" ref="O3928">IF(LEN($A3928)&gt;0,SUMPRODUCT(($A3928=merged_names)*(_xlfn.TEXTAFTER(O$2, "At ")=merged_belt_colours)*merged_months_at_rank),"")</f>
        <v/>
      </c>
      <c r="P3928" s="18" t="str" cm="1">
        <f t="array" ref="P3928">IF(LEN($A3928)&gt;0,SUMPRODUCT(($A3928=merged_names)*(_xlfn.TEXTAFTER(P$2, "At ")=merged_belt_colours)*merged_months_at_rank),"")</f>
        <v/>
      </c>
      <c r="Q3928" s="18" t="str" cm="1">
        <f t="array" ref="Q3928">IF(LEN($A3928)&gt;0,SUMPRODUCT(($A3928=merged_names)*(_xlfn.TEXTAFTER(Q$2, "At ")=merged_belt_colours)*merged_months_at_rank),"")</f>
        <v/>
      </c>
      <c r="R3928" s="18" t="str" cm="1">
        <f t="array" ref="R3928">IF(LEN($A3928)&gt;0,SUMPRODUCT(($A3928=merged_names)*(_xlfn.TEXTAFTER(R$2, "At ")=merged_belt_colours)*merged_months_at_rank),"")</f>
        <v/>
      </c>
    </row>
    <row r="3929" spans="1:18" x14ac:dyDescent="0.25">
      <c r="A3929"/>
      <c r="B3929" s="15" t="str" cm="1">
        <f t="array" ref="B3929">IFERROR(IF(LEN(A3929)&gt;0, IF(SUMPRODUCT((Inactives[Key]=J3929)*(Inactives[Currently Inactive]))=1,"Inactive","Active"),""),"Active")</f>
        <v/>
      </c>
      <c r="C3929" s="16" t="str" cm="1">
        <f t="array" aca="1" ref="C3929" ca="1">IFERROR(_xlfn._xlws.FILTER(Inactives[Inactive On],(Inactives[Key]=J3929)*(Inactives[Currently Inactive]),""),"")</f>
        <v/>
      </c>
      <c r="D3929" s="16" t="str" cm="1">
        <f t="array" aca="1" ref="D3929" ca="1">IFERROR(INDEX(_xlfn.TEXTSPLIT(E3929," "),1),"")</f>
        <v/>
      </c>
      <c r="E3929" s="15" t="str" cm="1">
        <f t="array" aca="1" ref="E3929" ca="1">IFERROR(_xlfn._xlws.FILTER(merged_ranks,(merged_end_dates=DATE(9999,12,31))*(merged_names=A3929)),"")</f>
        <v/>
      </c>
      <c r="F3929" s="17" t="str">
        <f ca="1">_xlfn.XLOOKUP(J3929,Promotions[Promo Key],Promotions[Promo Date],"")</f>
        <v/>
      </c>
      <c r="G3929" s="18" t="str">
        <f t="shared" ca="1" si="255"/>
        <v/>
      </c>
      <c r="H3929" s="18" t="str">
        <f t="shared" ca="1" si="258"/>
        <v/>
      </c>
      <c r="I3929" s="17" t="str">
        <f>_xlfn.XLOOKUP(A3929,Students[Full Name],Students[Starting Rank],"")</f>
        <v/>
      </c>
      <c r="J3929" s="15" t="str">
        <f t="shared" ca="1" si="256"/>
        <v xml:space="preserve">: </v>
      </c>
      <c r="K3929" s="16" t="str">
        <f>_xlfn.XLOOKUP(A3929,Students[Full Name],Students[Start Date],"")</f>
        <v/>
      </c>
      <c r="L3929" s="18">
        <f t="shared" ca="1" si="257"/>
        <v>-1</v>
      </c>
      <c r="M3929" s="18" cm="1">
        <f t="array" aca="1" ref="M3929" ca="1">SUMPRODUCT(Inactives[Days Inactive]*(Inactives[Student]=A3929))/365</f>
        <v>0</v>
      </c>
      <c r="N3929" s="18" t="str" cm="1">
        <f t="array" ref="N3929">IF(LEN($A3929)&gt;0,SUMPRODUCT(($A3929=merged_names)*(_xlfn.TEXTAFTER(N$2, "At ")=merged_belt_colours)*merged_months_at_rank),"")</f>
        <v/>
      </c>
      <c r="O3929" s="18" t="str" cm="1">
        <f t="array" ref="O3929">IF(LEN($A3929)&gt;0,SUMPRODUCT(($A3929=merged_names)*(_xlfn.TEXTAFTER(O$2, "At ")=merged_belt_colours)*merged_months_at_rank),"")</f>
        <v/>
      </c>
      <c r="P3929" s="18" t="str" cm="1">
        <f t="array" ref="P3929">IF(LEN($A3929)&gt;0,SUMPRODUCT(($A3929=merged_names)*(_xlfn.TEXTAFTER(P$2, "At ")=merged_belt_colours)*merged_months_at_rank),"")</f>
        <v/>
      </c>
      <c r="Q3929" s="18" t="str" cm="1">
        <f t="array" ref="Q3929">IF(LEN($A3929)&gt;0,SUMPRODUCT(($A3929=merged_names)*(_xlfn.TEXTAFTER(Q$2, "At ")=merged_belt_colours)*merged_months_at_rank),"")</f>
        <v/>
      </c>
      <c r="R3929" s="18" t="str" cm="1">
        <f t="array" ref="R3929">IF(LEN($A3929)&gt;0,SUMPRODUCT(($A3929=merged_names)*(_xlfn.TEXTAFTER(R$2, "At ")=merged_belt_colours)*merged_months_at_rank),"")</f>
        <v/>
      </c>
    </row>
    <row r="3930" spans="1:18" x14ac:dyDescent="0.25">
      <c r="A3930"/>
      <c r="B3930" s="15" t="str" cm="1">
        <f t="array" ref="B3930">IFERROR(IF(LEN(A3930)&gt;0, IF(SUMPRODUCT((Inactives[Key]=J3930)*(Inactives[Currently Inactive]))=1,"Inactive","Active"),""),"Active")</f>
        <v/>
      </c>
      <c r="C3930" s="16" t="str" cm="1">
        <f t="array" aca="1" ref="C3930" ca="1">IFERROR(_xlfn._xlws.FILTER(Inactives[Inactive On],(Inactives[Key]=J3930)*(Inactives[Currently Inactive]),""),"")</f>
        <v/>
      </c>
      <c r="D3930" s="16" t="str" cm="1">
        <f t="array" aca="1" ref="D3930" ca="1">IFERROR(INDEX(_xlfn.TEXTSPLIT(E3930," "),1),"")</f>
        <v/>
      </c>
      <c r="E3930" s="15" t="str" cm="1">
        <f t="array" aca="1" ref="E3930" ca="1">IFERROR(_xlfn._xlws.FILTER(merged_ranks,(merged_end_dates=DATE(9999,12,31))*(merged_names=A3930)),"")</f>
        <v/>
      </c>
      <c r="F3930" s="17" t="str">
        <f ca="1">_xlfn.XLOOKUP(J3930,Promotions[Promo Key],Promotions[Promo Date],"")</f>
        <v/>
      </c>
      <c r="G3930" s="18" t="str">
        <f t="shared" ca="1" si="255"/>
        <v/>
      </c>
      <c r="H3930" s="18" t="str">
        <f t="shared" ca="1" si="258"/>
        <v/>
      </c>
      <c r="I3930" s="17" t="str">
        <f>_xlfn.XLOOKUP(A3930,Students[Full Name],Students[Starting Rank],"")</f>
        <v/>
      </c>
      <c r="J3930" s="15" t="str">
        <f t="shared" ca="1" si="256"/>
        <v xml:space="preserve">: </v>
      </c>
      <c r="K3930" s="16" t="str">
        <f>_xlfn.XLOOKUP(A3930,Students[Full Name],Students[Start Date],"")</f>
        <v/>
      </c>
      <c r="L3930" s="18">
        <f t="shared" ca="1" si="257"/>
        <v>-1</v>
      </c>
      <c r="M3930" s="18" cm="1">
        <f t="array" aca="1" ref="M3930" ca="1">SUMPRODUCT(Inactives[Days Inactive]*(Inactives[Student]=A3930))/365</f>
        <v>0</v>
      </c>
      <c r="N3930" s="18" t="str" cm="1">
        <f t="array" ref="N3930">IF(LEN($A3930)&gt;0,SUMPRODUCT(($A3930=merged_names)*(_xlfn.TEXTAFTER(N$2, "At ")=merged_belt_colours)*merged_months_at_rank),"")</f>
        <v/>
      </c>
      <c r="O3930" s="18" t="str" cm="1">
        <f t="array" ref="O3930">IF(LEN($A3930)&gt;0,SUMPRODUCT(($A3930=merged_names)*(_xlfn.TEXTAFTER(O$2, "At ")=merged_belt_colours)*merged_months_at_rank),"")</f>
        <v/>
      </c>
      <c r="P3930" s="18" t="str" cm="1">
        <f t="array" ref="P3930">IF(LEN($A3930)&gt;0,SUMPRODUCT(($A3930=merged_names)*(_xlfn.TEXTAFTER(P$2, "At ")=merged_belt_colours)*merged_months_at_rank),"")</f>
        <v/>
      </c>
      <c r="Q3930" s="18" t="str" cm="1">
        <f t="array" ref="Q3930">IF(LEN($A3930)&gt;0,SUMPRODUCT(($A3930=merged_names)*(_xlfn.TEXTAFTER(Q$2, "At ")=merged_belt_colours)*merged_months_at_rank),"")</f>
        <v/>
      </c>
      <c r="R3930" s="18" t="str" cm="1">
        <f t="array" ref="R3930">IF(LEN($A3930)&gt;0,SUMPRODUCT(($A3930=merged_names)*(_xlfn.TEXTAFTER(R$2, "At ")=merged_belt_colours)*merged_months_at_rank),"")</f>
        <v/>
      </c>
    </row>
    <row r="3931" spans="1:18" x14ac:dyDescent="0.25">
      <c r="A3931"/>
      <c r="B3931" s="15" t="str" cm="1">
        <f t="array" ref="B3931">IFERROR(IF(LEN(A3931)&gt;0, IF(SUMPRODUCT((Inactives[Key]=J3931)*(Inactives[Currently Inactive]))=1,"Inactive","Active"),""),"Active")</f>
        <v/>
      </c>
      <c r="C3931" s="16" t="str" cm="1">
        <f t="array" aca="1" ref="C3931" ca="1">IFERROR(_xlfn._xlws.FILTER(Inactives[Inactive On],(Inactives[Key]=J3931)*(Inactives[Currently Inactive]),""),"")</f>
        <v/>
      </c>
      <c r="D3931" s="16" t="str" cm="1">
        <f t="array" aca="1" ref="D3931" ca="1">IFERROR(INDEX(_xlfn.TEXTSPLIT(E3931," "),1),"")</f>
        <v/>
      </c>
      <c r="E3931" s="15" t="str" cm="1">
        <f t="array" aca="1" ref="E3931" ca="1">IFERROR(_xlfn._xlws.FILTER(merged_ranks,(merged_end_dates=DATE(9999,12,31))*(merged_names=A3931)),"")</f>
        <v/>
      </c>
      <c r="F3931" s="17" t="str">
        <f ca="1">_xlfn.XLOOKUP(J3931,Promotions[Promo Key],Promotions[Promo Date],"")</f>
        <v/>
      </c>
      <c r="G3931" s="18" t="str">
        <f t="shared" ca="1" si="255"/>
        <v/>
      </c>
      <c r="H3931" s="18" t="str">
        <f t="shared" ca="1" si="258"/>
        <v/>
      </c>
      <c r="I3931" s="17" t="str">
        <f>_xlfn.XLOOKUP(A3931,Students[Full Name],Students[Starting Rank],"")</f>
        <v/>
      </c>
      <c r="J3931" s="15" t="str">
        <f t="shared" ca="1" si="256"/>
        <v xml:space="preserve">: </v>
      </c>
      <c r="K3931" s="16" t="str">
        <f>_xlfn.XLOOKUP(A3931,Students[Full Name],Students[Start Date],"")</f>
        <v/>
      </c>
      <c r="L3931" s="18">
        <f t="shared" ca="1" si="257"/>
        <v>-1</v>
      </c>
      <c r="M3931" s="18" cm="1">
        <f t="array" aca="1" ref="M3931" ca="1">SUMPRODUCT(Inactives[Days Inactive]*(Inactives[Student]=A3931))/365</f>
        <v>0</v>
      </c>
      <c r="N3931" s="18" t="str" cm="1">
        <f t="array" ref="N3931">IF(LEN($A3931)&gt;0,SUMPRODUCT(($A3931=merged_names)*(_xlfn.TEXTAFTER(N$2, "At ")=merged_belt_colours)*merged_months_at_rank),"")</f>
        <v/>
      </c>
      <c r="O3931" s="18" t="str" cm="1">
        <f t="array" ref="O3931">IF(LEN($A3931)&gt;0,SUMPRODUCT(($A3931=merged_names)*(_xlfn.TEXTAFTER(O$2, "At ")=merged_belt_colours)*merged_months_at_rank),"")</f>
        <v/>
      </c>
      <c r="P3931" s="18" t="str" cm="1">
        <f t="array" ref="P3931">IF(LEN($A3931)&gt;0,SUMPRODUCT(($A3931=merged_names)*(_xlfn.TEXTAFTER(P$2, "At ")=merged_belt_colours)*merged_months_at_rank),"")</f>
        <v/>
      </c>
      <c r="Q3931" s="18" t="str" cm="1">
        <f t="array" ref="Q3931">IF(LEN($A3931)&gt;0,SUMPRODUCT(($A3931=merged_names)*(_xlfn.TEXTAFTER(Q$2, "At ")=merged_belt_colours)*merged_months_at_rank),"")</f>
        <v/>
      </c>
      <c r="R3931" s="18" t="str" cm="1">
        <f t="array" ref="R3931">IF(LEN($A3931)&gt;0,SUMPRODUCT(($A3931=merged_names)*(_xlfn.TEXTAFTER(R$2, "At ")=merged_belt_colours)*merged_months_at_rank),"")</f>
        <v/>
      </c>
    </row>
    <row r="3932" spans="1:18" x14ac:dyDescent="0.25">
      <c r="A3932"/>
      <c r="B3932" s="15" t="str" cm="1">
        <f t="array" ref="B3932">IFERROR(IF(LEN(A3932)&gt;0, IF(SUMPRODUCT((Inactives[Key]=J3932)*(Inactives[Currently Inactive]))=1,"Inactive","Active"),""),"Active")</f>
        <v/>
      </c>
      <c r="C3932" s="16" t="str" cm="1">
        <f t="array" aca="1" ref="C3932" ca="1">IFERROR(_xlfn._xlws.FILTER(Inactives[Inactive On],(Inactives[Key]=J3932)*(Inactives[Currently Inactive]),""),"")</f>
        <v/>
      </c>
      <c r="D3932" s="16" t="str" cm="1">
        <f t="array" aca="1" ref="D3932" ca="1">IFERROR(INDEX(_xlfn.TEXTSPLIT(E3932," "),1),"")</f>
        <v/>
      </c>
      <c r="E3932" s="15" t="str" cm="1">
        <f t="array" aca="1" ref="E3932" ca="1">IFERROR(_xlfn._xlws.FILTER(merged_ranks,(merged_end_dates=DATE(9999,12,31))*(merged_names=A3932)),"")</f>
        <v/>
      </c>
      <c r="F3932" s="17" t="str">
        <f ca="1">_xlfn.XLOOKUP(J3932,Promotions[Promo Key],Promotions[Promo Date],"")</f>
        <v/>
      </c>
      <c r="G3932" s="18" t="str">
        <f t="shared" ref="G3932:G3995" ca="1" si="259">IFERROR((TODAY()-F3932)/30.5, "")</f>
        <v/>
      </c>
      <c r="H3932" s="18" t="str">
        <f t="shared" ca="1" si="258"/>
        <v/>
      </c>
      <c r="I3932" s="17" t="str">
        <f>_xlfn.XLOOKUP(A3932,Students[Full Name],Students[Starting Rank],"")</f>
        <v/>
      </c>
      <c r="J3932" s="15" t="str">
        <f t="shared" ref="J3932:J3995" ca="1" si="260">A3932&amp;": "&amp;E3932</f>
        <v xml:space="preserve">: </v>
      </c>
      <c r="K3932" s="16" t="str">
        <f>_xlfn.XLOOKUP(A3932,Students[Full Name],Students[Start Date],"")</f>
        <v/>
      </c>
      <c r="L3932" s="18">
        <f t="shared" ref="L3932:L3995" ca="1" si="261">IF(LEN(C3932)&gt;0,(TODAY()-C3932)/30.5,-1)</f>
        <v>-1</v>
      </c>
      <c r="M3932" s="18" cm="1">
        <f t="array" aca="1" ref="M3932" ca="1">SUMPRODUCT(Inactives[Days Inactive]*(Inactives[Student]=A3932))/365</f>
        <v>0</v>
      </c>
      <c r="N3932" s="18" t="str" cm="1">
        <f t="array" ref="N3932">IF(LEN($A3932)&gt;0,SUMPRODUCT(($A3932=merged_names)*(_xlfn.TEXTAFTER(N$2, "At ")=merged_belt_colours)*merged_months_at_rank),"")</f>
        <v/>
      </c>
      <c r="O3932" s="18" t="str" cm="1">
        <f t="array" ref="O3932">IF(LEN($A3932)&gt;0,SUMPRODUCT(($A3932=merged_names)*(_xlfn.TEXTAFTER(O$2, "At ")=merged_belt_colours)*merged_months_at_rank),"")</f>
        <v/>
      </c>
      <c r="P3932" s="18" t="str" cm="1">
        <f t="array" ref="P3932">IF(LEN($A3932)&gt;0,SUMPRODUCT(($A3932=merged_names)*(_xlfn.TEXTAFTER(P$2, "At ")=merged_belt_colours)*merged_months_at_rank),"")</f>
        <v/>
      </c>
      <c r="Q3932" s="18" t="str" cm="1">
        <f t="array" ref="Q3932">IF(LEN($A3932)&gt;0,SUMPRODUCT(($A3932=merged_names)*(_xlfn.TEXTAFTER(Q$2, "At ")=merged_belt_colours)*merged_months_at_rank),"")</f>
        <v/>
      </c>
      <c r="R3932" s="18" t="str" cm="1">
        <f t="array" ref="R3932">IF(LEN($A3932)&gt;0,SUMPRODUCT(($A3932=merged_names)*(_xlfn.TEXTAFTER(R$2, "At ")=merged_belt_colours)*merged_months_at_rank),"")</f>
        <v/>
      </c>
    </row>
    <row r="3933" spans="1:18" x14ac:dyDescent="0.25">
      <c r="A3933"/>
      <c r="B3933" s="15" t="str" cm="1">
        <f t="array" ref="B3933">IFERROR(IF(LEN(A3933)&gt;0, IF(SUMPRODUCT((Inactives[Key]=J3933)*(Inactives[Currently Inactive]))=1,"Inactive","Active"),""),"Active")</f>
        <v/>
      </c>
      <c r="C3933" s="16" t="str" cm="1">
        <f t="array" aca="1" ref="C3933" ca="1">IFERROR(_xlfn._xlws.FILTER(Inactives[Inactive On],(Inactives[Key]=J3933)*(Inactives[Currently Inactive]),""),"")</f>
        <v/>
      </c>
      <c r="D3933" s="16" t="str" cm="1">
        <f t="array" aca="1" ref="D3933" ca="1">IFERROR(INDEX(_xlfn.TEXTSPLIT(E3933," "),1),"")</f>
        <v/>
      </c>
      <c r="E3933" s="15" t="str" cm="1">
        <f t="array" aca="1" ref="E3933" ca="1">IFERROR(_xlfn._xlws.FILTER(merged_ranks,(merged_end_dates=DATE(9999,12,31))*(merged_names=A3933)),"")</f>
        <v/>
      </c>
      <c r="F3933" s="17" t="str">
        <f ca="1">_xlfn.XLOOKUP(J3933,Promotions[Promo Key],Promotions[Promo Date],"")</f>
        <v/>
      </c>
      <c r="G3933" s="18" t="str">
        <f t="shared" ca="1" si="259"/>
        <v/>
      </c>
      <c r="H3933" s="18" t="str">
        <f t="shared" ca="1" si="258"/>
        <v/>
      </c>
      <c r="I3933" s="17" t="str">
        <f>_xlfn.XLOOKUP(A3933,Students[Full Name],Students[Starting Rank],"")</f>
        <v/>
      </c>
      <c r="J3933" s="15" t="str">
        <f t="shared" ca="1" si="260"/>
        <v xml:space="preserve">: </v>
      </c>
      <c r="K3933" s="16" t="str">
        <f>_xlfn.XLOOKUP(A3933,Students[Full Name],Students[Start Date],"")</f>
        <v/>
      </c>
      <c r="L3933" s="18">
        <f t="shared" ca="1" si="261"/>
        <v>-1</v>
      </c>
      <c r="M3933" s="18" cm="1">
        <f t="array" aca="1" ref="M3933" ca="1">SUMPRODUCT(Inactives[Days Inactive]*(Inactives[Student]=A3933))/365</f>
        <v>0</v>
      </c>
      <c r="N3933" s="18" t="str" cm="1">
        <f t="array" ref="N3933">IF(LEN($A3933)&gt;0,SUMPRODUCT(($A3933=merged_names)*(_xlfn.TEXTAFTER(N$2, "At ")=merged_belt_colours)*merged_months_at_rank),"")</f>
        <v/>
      </c>
      <c r="O3933" s="18" t="str" cm="1">
        <f t="array" ref="O3933">IF(LEN($A3933)&gt;0,SUMPRODUCT(($A3933=merged_names)*(_xlfn.TEXTAFTER(O$2, "At ")=merged_belt_colours)*merged_months_at_rank),"")</f>
        <v/>
      </c>
      <c r="P3933" s="18" t="str" cm="1">
        <f t="array" ref="P3933">IF(LEN($A3933)&gt;0,SUMPRODUCT(($A3933=merged_names)*(_xlfn.TEXTAFTER(P$2, "At ")=merged_belt_colours)*merged_months_at_rank),"")</f>
        <v/>
      </c>
      <c r="Q3933" s="18" t="str" cm="1">
        <f t="array" ref="Q3933">IF(LEN($A3933)&gt;0,SUMPRODUCT(($A3933=merged_names)*(_xlfn.TEXTAFTER(Q$2, "At ")=merged_belt_colours)*merged_months_at_rank),"")</f>
        <v/>
      </c>
      <c r="R3933" s="18" t="str" cm="1">
        <f t="array" ref="R3933">IF(LEN($A3933)&gt;0,SUMPRODUCT(($A3933=merged_names)*(_xlfn.TEXTAFTER(R$2, "At ")=merged_belt_colours)*merged_months_at_rank),"")</f>
        <v/>
      </c>
    </row>
    <row r="3934" spans="1:18" x14ac:dyDescent="0.25">
      <c r="A3934"/>
      <c r="B3934" s="15" t="str" cm="1">
        <f t="array" ref="B3934">IFERROR(IF(LEN(A3934)&gt;0, IF(SUMPRODUCT((Inactives[Key]=J3934)*(Inactives[Currently Inactive]))=1,"Inactive","Active"),""),"Active")</f>
        <v/>
      </c>
      <c r="C3934" s="16" t="str" cm="1">
        <f t="array" aca="1" ref="C3934" ca="1">IFERROR(_xlfn._xlws.FILTER(Inactives[Inactive On],(Inactives[Key]=J3934)*(Inactives[Currently Inactive]),""),"")</f>
        <v/>
      </c>
      <c r="D3934" s="16" t="str" cm="1">
        <f t="array" aca="1" ref="D3934" ca="1">IFERROR(INDEX(_xlfn.TEXTSPLIT(E3934," "),1),"")</f>
        <v/>
      </c>
      <c r="E3934" s="15" t="str" cm="1">
        <f t="array" aca="1" ref="E3934" ca="1">IFERROR(_xlfn._xlws.FILTER(merged_ranks,(merged_end_dates=DATE(9999,12,31))*(merged_names=A3934)),"")</f>
        <v/>
      </c>
      <c r="F3934" s="17" t="str">
        <f ca="1">_xlfn.XLOOKUP(J3934,Promotions[Promo Key],Promotions[Promo Date],"")</f>
        <v/>
      </c>
      <c r="G3934" s="18" t="str">
        <f t="shared" ca="1" si="259"/>
        <v/>
      </c>
      <c r="H3934" s="18" t="str">
        <f t="shared" ca="1" si="258"/>
        <v/>
      </c>
      <c r="I3934" s="17" t="str">
        <f>_xlfn.XLOOKUP(A3934,Students[Full Name],Students[Starting Rank],"")</f>
        <v/>
      </c>
      <c r="J3934" s="15" t="str">
        <f t="shared" ca="1" si="260"/>
        <v xml:space="preserve">: </v>
      </c>
      <c r="K3934" s="16" t="str">
        <f>_xlfn.XLOOKUP(A3934,Students[Full Name],Students[Start Date],"")</f>
        <v/>
      </c>
      <c r="L3934" s="18">
        <f t="shared" ca="1" si="261"/>
        <v>-1</v>
      </c>
      <c r="M3934" s="18" cm="1">
        <f t="array" aca="1" ref="M3934" ca="1">SUMPRODUCT(Inactives[Days Inactive]*(Inactives[Student]=A3934))/365</f>
        <v>0</v>
      </c>
      <c r="N3934" s="18" t="str" cm="1">
        <f t="array" ref="N3934">IF(LEN($A3934)&gt;0,SUMPRODUCT(($A3934=merged_names)*(_xlfn.TEXTAFTER(N$2, "At ")=merged_belt_colours)*merged_months_at_rank),"")</f>
        <v/>
      </c>
      <c r="O3934" s="18" t="str" cm="1">
        <f t="array" ref="O3934">IF(LEN($A3934)&gt;0,SUMPRODUCT(($A3934=merged_names)*(_xlfn.TEXTAFTER(O$2, "At ")=merged_belt_colours)*merged_months_at_rank),"")</f>
        <v/>
      </c>
      <c r="P3934" s="18" t="str" cm="1">
        <f t="array" ref="P3934">IF(LEN($A3934)&gt;0,SUMPRODUCT(($A3934=merged_names)*(_xlfn.TEXTAFTER(P$2, "At ")=merged_belt_colours)*merged_months_at_rank),"")</f>
        <v/>
      </c>
      <c r="Q3934" s="18" t="str" cm="1">
        <f t="array" ref="Q3934">IF(LEN($A3934)&gt;0,SUMPRODUCT(($A3934=merged_names)*(_xlfn.TEXTAFTER(Q$2, "At ")=merged_belt_colours)*merged_months_at_rank),"")</f>
        <v/>
      </c>
      <c r="R3934" s="18" t="str" cm="1">
        <f t="array" ref="R3934">IF(LEN($A3934)&gt;0,SUMPRODUCT(($A3934=merged_names)*(_xlfn.TEXTAFTER(R$2, "At ")=merged_belt_colours)*merged_months_at_rank),"")</f>
        <v/>
      </c>
    </row>
    <row r="3935" spans="1:18" x14ac:dyDescent="0.25">
      <c r="A3935"/>
      <c r="B3935" s="15" t="str" cm="1">
        <f t="array" ref="B3935">IFERROR(IF(LEN(A3935)&gt;0, IF(SUMPRODUCT((Inactives[Key]=J3935)*(Inactives[Currently Inactive]))=1,"Inactive","Active"),""),"Active")</f>
        <v/>
      </c>
      <c r="C3935" s="16" t="str" cm="1">
        <f t="array" aca="1" ref="C3935" ca="1">IFERROR(_xlfn._xlws.FILTER(Inactives[Inactive On],(Inactives[Key]=J3935)*(Inactives[Currently Inactive]),""),"")</f>
        <v/>
      </c>
      <c r="D3935" s="16" t="str" cm="1">
        <f t="array" aca="1" ref="D3935" ca="1">IFERROR(INDEX(_xlfn.TEXTSPLIT(E3935," "),1),"")</f>
        <v/>
      </c>
      <c r="E3935" s="15" t="str" cm="1">
        <f t="array" aca="1" ref="E3935" ca="1">IFERROR(_xlfn._xlws.FILTER(merged_ranks,(merged_end_dates=DATE(9999,12,31))*(merged_names=A3935)),"")</f>
        <v/>
      </c>
      <c r="F3935" s="17" t="str">
        <f ca="1">_xlfn.XLOOKUP(J3935,Promotions[Promo Key],Promotions[Promo Date],"")</f>
        <v/>
      </c>
      <c r="G3935" s="18" t="str">
        <f t="shared" ca="1" si="259"/>
        <v/>
      </c>
      <c r="H3935" s="18" t="str">
        <f t="shared" ca="1" si="258"/>
        <v/>
      </c>
      <c r="I3935" s="17" t="str">
        <f>_xlfn.XLOOKUP(A3935,Students[Full Name],Students[Starting Rank],"")</f>
        <v/>
      </c>
      <c r="J3935" s="15" t="str">
        <f t="shared" ca="1" si="260"/>
        <v xml:space="preserve">: </v>
      </c>
      <c r="K3935" s="16" t="str">
        <f>_xlfn.XLOOKUP(A3935,Students[Full Name],Students[Start Date],"")</f>
        <v/>
      </c>
      <c r="L3935" s="18">
        <f t="shared" ca="1" si="261"/>
        <v>-1</v>
      </c>
      <c r="M3935" s="18" cm="1">
        <f t="array" aca="1" ref="M3935" ca="1">SUMPRODUCT(Inactives[Days Inactive]*(Inactives[Student]=A3935))/365</f>
        <v>0</v>
      </c>
      <c r="N3935" s="18" t="str" cm="1">
        <f t="array" ref="N3935">IF(LEN($A3935)&gt;0,SUMPRODUCT(($A3935=merged_names)*(_xlfn.TEXTAFTER(N$2, "At ")=merged_belt_colours)*merged_months_at_rank),"")</f>
        <v/>
      </c>
      <c r="O3935" s="18" t="str" cm="1">
        <f t="array" ref="O3935">IF(LEN($A3935)&gt;0,SUMPRODUCT(($A3935=merged_names)*(_xlfn.TEXTAFTER(O$2, "At ")=merged_belt_colours)*merged_months_at_rank),"")</f>
        <v/>
      </c>
      <c r="P3935" s="18" t="str" cm="1">
        <f t="array" ref="P3935">IF(LEN($A3935)&gt;0,SUMPRODUCT(($A3935=merged_names)*(_xlfn.TEXTAFTER(P$2, "At ")=merged_belt_colours)*merged_months_at_rank),"")</f>
        <v/>
      </c>
      <c r="Q3935" s="18" t="str" cm="1">
        <f t="array" ref="Q3935">IF(LEN($A3935)&gt;0,SUMPRODUCT(($A3935=merged_names)*(_xlfn.TEXTAFTER(Q$2, "At ")=merged_belt_colours)*merged_months_at_rank),"")</f>
        <v/>
      </c>
      <c r="R3935" s="18" t="str" cm="1">
        <f t="array" ref="R3935">IF(LEN($A3935)&gt;0,SUMPRODUCT(($A3935=merged_names)*(_xlfn.TEXTAFTER(R$2, "At ")=merged_belt_colours)*merged_months_at_rank),"")</f>
        <v/>
      </c>
    </row>
    <row r="3936" spans="1:18" x14ac:dyDescent="0.25">
      <c r="A3936"/>
      <c r="B3936" s="15" t="str" cm="1">
        <f t="array" ref="B3936">IFERROR(IF(LEN(A3936)&gt;0, IF(SUMPRODUCT((Inactives[Key]=J3936)*(Inactives[Currently Inactive]))=1,"Inactive","Active"),""),"Active")</f>
        <v/>
      </c>
      <c r="C3936" s="16" t="str" cm="1">
        <f t="array" aca="1" ref="C3936" ca="1">IFERROR(_xlfn._xlws.FILTER(Inactives[Inactive On],(Inactives[Key]=J3936)*(Inactives[Currently Inactive]),""),"")</f>
        <v/>
      </c>
      <c r="D3936" s="16" t="str" cm="1">
        <f t="array" aca="1" ref="D3936" ca="1">IFERROR(INDEX(_xlfn.TEXTSPLIT(E3936," "),1),"")</f>
        <v/>
      </c>
      <c r="E3936" s="15" t="str" cm="1">
        <f t="array" aca="1" ref="E3936" ca="1">IFERROR(_xlfn._xlws.FILTER(merged_ranks,(merged_end_dates=DATE(9999,12,31))*(merged_names=A3936)),"")</f>
        <v/>
      </c>
      <c r="F3936" s="17" t="str">
        <f ca="1">_xlfn.XLOOKUP(J3936,Promotions[Promo Key],Promotions[Promo Date],"")</f>
        <v/>
      </c>
      <c r="G3936" s="18" t="str">
        <f t="shared" ca="1" si="259"/>
        <v/>
      </c>
      <c r="H3936" s="18" t="str">
        <f t="shared" ca="1" si="258"/>
        <v/>
      </c>
      <c r="I3936" s="17" t="str">
        <f>_xlfn.XLOOKUP(A3936,Students[Full Name],Students[Starting Rank],"")</f>
        <v/>
      </c>
      <c r="J3936" s="15" t="str">
        <f t="shared" ca="1" si="260"/>
        <v xml:space="preserve">: </v>
      </c>
      <c r="K3936" s="16" t="str">
        <f>_xlfn.XLOOKUP(A3936,Students[Full Name],Students[Start Date],"")</f>
        <v/>
      </c>
      <c r="L3936" s="18">
        <f t="shared" ca="1" si="261"/>
        <v>-1</v>
      </c>
      <c r="M3936" s="18" cm="1">
        <f t="array" aca="1" ref="M3936" ca="1">SUMPRODUCT(Inactives[Days Inactive]*(Inactives[Student]=A3936))/365</f>
        <v>0</v>
      </c>
      <c r="N3936" s="18" t="str" cm="1">
        <f t="array" ref="N3936">IF(LEN($A3936)&gt;0,SUMPRODUCT(($A3936=merged_names)*(_xlfn.TEXTAFTER(N$2, "At ")=merged_belt_colours)*merged_months_at_rank),"")</f>
        <v/>
      </c>
      <c r="O3936" s="18" t="str" cm="1">
        <f t="array" ref="O3936">IF(LEN($A3936)&gt;0,SUMPRODUCT(($A3936=merged_names)*(_xlfn.TEXTAFTER(O$2, "At ")=merged_belt_colours)*merged_months_at_rank),"")</f>
        <v/>
      </c>
      <c r="P3936" s="18" t="str" cm="1">
        <f t="array" ref="P3936">IF(LEN($A3936)&gt;0,SUMPRODUCT(($A3936=merged_names)*(_xlfn.TEXTAFTER(P$2, "At ")=merged_belt_colours)*merged_months_at_rank),"")</f>
        <v/>
      </c>
      <c r="Q3936" s="18" t="str" cm="1">
        <f t="array" ref="Q3936">IF(LEN($A3936)&gt;0,SUMPRODUCT(($A3936=merged_names)*(_xlfn.TEXTAFTER(Q$2, "At ")=merged_belt_colours)*merged_months_at_rank),"")</f>
        <v/>
      </c>
      <c r="R3936" s="18" t="str" cm="1">
        <f t="array" ref="R3936">IF(LEN($A3936)&gt;0,SUMPRODUCT(($A3936=merged_names)*(_xlfn.TEXTAFTER(R$2, "At ")=merged_belt_colours)*merged_months_at_rank),"")</f>
        <v/>
      </c>
    </row>
    <row r="3937" spans="1:18" x14ac:dyDescent="0.25">
      <c r="A3937"/>
      <c r="B3937" s="15" t="str" cm="1">
        <f t="array" ref="B3937">IFERROR(IF(LEN(A3937)&gt;0, IF(SUMPRODUCT((Inactives[Key]=J3937)*(Inactives[Currently Inactive]))=1,"Inactive","Active"),""),"Active")</f>
        <v/>
      </c>
      <c r="C3937" s="16" t="str" cm="1">
        <f t="array" aca="1" ref="C3937" ca="1">IFERROR(_xlfn._xlws.FILTER(Inactives[Inactive On],(Inactives[Key]=J3937)*(Inactives[Currently Inactive]),""),"")</f>
        <v/>
      </c>
      <c r="D3937" s="16" t="str" cm="1">
        <f t="array" aca="1" ref="D3937" ca="1">IFERROR(INDEX(_xlfn.TEXTSPLIT(E3937," "),1),"")</f>
        <v/>
      </c>
      <c r="E3937" s="15" t="str" cm="1">
        <f t="array" aca="1" ref="E3937" ca="1">IFERROR(_xlfn._xlws.FILTER(merged_ranks,(merged_end_dates=DATE(9999,12,31))*(merged_names=A3937)),"")</f>
        <v/>
      </c>
      <c r="F3937" s="17" t="str">
        <f ca="1">_xlfn.XLOOKUP(J3937,Promotions[Promo Key],Promotions[Promo Date],"")</f>
        <v/>
      </c>
      <c r="G3937" s="18" t="str">
        <f t="shared" ca="1" si="259"/>
        <v/>
      </c>
      <c r="H3937" s="18" t="str">
        <f t="shared" ca="1" si="258"/>
        <v/>
      </c>
      <c r="I3937" s="17" t="str">
        <f>_xlfn.XLOOKUP(A3937,Students[Full Name],Students[Starting Rank],"")</f>
        <v/>
      </c>
      <c r="J3937" s="15" t="str">
        <f t="shared" ca="1" si="260"/>
        <v xml:space="preserve">: </v>
      </c>
      <c r="K3937" s="16" t="str">
        <f>_xlfn.XLOOKUP(A3937,Students[Full Name],Students[Start Date],"")</f>
        <v/>
      </c>
      <c r="L3937" s="18">
        <f t="shared" ca="1" si="261"/>
        <v>-1</v>
      </c>
      <c r="M3937" s="18" cm="1">
        <f t="array" aca="1" ref="M3937" ca="1">SUMPRODUCT(Inactives[Days Inactive]*(Inactives[Student]=A3937))/365</f>
        <v>0</v>
      </c>
      <c r="N3937" s="18" t="str" cm="1">
        <f t="array" ref="N3937">IF(LEN($A3937)&gt;0,SUMPRODUCT(($A3937=merged_names)*(_xlfn.TEXTAFTER(N$2, "At ")=merged_belt_colours)*merged_months_at_rank),"")</f>
        <v/>
      </c>
      <c r="O3937" s="18" t="str" cm="1">
        <f t="array" ref="O3937">IF(LEN($A3937)&gt;0,SUMPRODUCT(($A3937=merged_names)*(_xlfn.TEXTAFTER(O$2, "At ")=merged_belt_colours)*merged_months_at_rank),"")</f>
        <v/>
      </c>
      <c r="P3937" s="18" t="str" cm="1">
        <f t="array" ref="P3937">IF(LEN($A3937)&gt;0,SUMPRODUCT(($A3937=merged_names)*(_xlfn.TEXTAFTER(P$2, "At ")=merged_belt_colours)*merged_months_at_rank),"")</f>
        <v/>
      </c>
      <c r="Q3937" s="18" t="str" cm="1">
        <f t="array" ref="Q3937">IF(LEN($A3937)&gt;0,SUMPRODUCT(($A3937=merged_names)*(_xlfn.TEXTAFTER(Q$2, "At ")=merged_belt_colours)*merged_months_at_rank),"")</f>
        <v/>
      </c>
      <c r="R3937" s="18" t="str" cm="1">
        <f t="array" ref="R3937">IF(LEN($A3937)&gt;0,SUMPRODUCT(($A3937=merged_names)*(_xlfn.TEXTAFTER(R$2, "At ")=merged_belt_colours)*merged_months_at_rank),"")</f>
        <v/>
      </c>
    </row>
    <row r="3938" spans="1:18" x14ac:dyDescent="0.25">
      <c r="A3938"/>
      <c r="B3938" s="15" t="str" cm="1">
        <f t="array" ref="B3938">IFERROR(IF(LEN(A3938)&gt;0, IF(SUMPRODUCT((Inactives[Key]=J3938)*(Inactives[Currently Inactive]))=1,"Inactive","Active"),""),"Active")</f>
        <v/>
      </c>
      <c r="C3938" s="16" t="str" cm="1">
        <f t="array" aca="1" ref="C3938" ca="1">IFERROR(_xlfn._xlws.FILTER(Inactives[Inactive On],(Inactives[Key]=J3938)*(Inactives[Currently Inactive]),""),"")</f>
        <v/>
      </c>
      <c r="D3938" s="16" t="str" cm="1">
        <f t="array" aca="1" ref="D3938" ca="1">IFERROR(INDEX(_xlfn.TEXTSPLIT(E3938," "),1),"")</f>
        <v/>
      </c>
      <c r="E3938" s="15" t="str" cm="1">
        <f t="array" aca="1" ref="E3938" ca="1">IFERROR(_xlfn._xlws.FILTER(merged_ranks,(merged_end_dates=DATE(9999,12,31))*(merged_names=A3938)),"")</f>
        <v/>
      </c>
      <c r="F3938" s="17" t="str">
        <f ca="1">_xlfn.XLOOKUP(J3938,Promotions[Promo Key],Promotions[Promo Date],"")</f>
        <v/>
      </c>
      <c r="G3938" s="18" t="str">
        <f t="shared" ca="1" si="259"/>
        <v/>
      </c>
      <c r="H3938" s="18" t="str">
        <f t="shared" ca="1" si="258"/>
        <v/>
      </c>
      <c r="I3938" s="17" t="str">
        <f>_xlfn.XLOOKUP(A3938,Students[Full Name],Students[Starting Rank],"")</f>
        <v/>
      </c>
      <c r="J3938" s="15" t="str">
        <f t="shared" ca="1" si="260"/>
        <v xml:space="preserve">: </v>
      </c>
      <c r="K3938" s="16" t="str">
        <f>_xlfn.XLOOKUP(A3938,Students[Full Name],Students[Start Date],"")</f>
        <v/>
      </c>
      <c r="L3938" s="18">
        <f t="shared" ca="1" si="261"/>
        <v>-1</v>
      </c>
      <c r="M3938" s="18" cm="1">
        <f t="array" aca="1" ref="M3938" ca="1">SUMPRODUCT(Inactives[Days Inactive]*(Inactives[Student]=A3938))/365</f>
        <v>0</v>
      </c>
      <c r="N3938" s="18" t="str" cm="1">
        <f t="array" ref="N3938">IF(LEN($A3938)&gt;0,SUMPRODUCT(($A3938=merged_names)*(_xlfn.TEXTAFTER(N$2, "At ")=merged_belt_colours)*merged_months_at_rank),"")</f>
        <v/>
      </c>
      <c r="O3938" s="18" t="str" cm="1">
        <f t="array" ref="O3938">IF(LEN($A3938)&gt;0,SUMPRODUCT(($A3938=merged_names)*(_xlfn.TEXTAFTER(O$2, "At ")=merged_belt_colours)*merged_months_at_rank),"")</f>
        <v/>
      </c>
      <c r="P3938" s="18" t="str" cm="1">
        <f t="array" ref="P3938">IF(LEN($A3938)&gt;0,SUMPRODUCT(($A3938=merged_names)*(_xlfn.TEXTAFTER(P$2, "At ")=merged_belt_colours)*merged_months_at_rank),"")</f>
        <v/>
      </c>
      <c r="Q3938" s="18" t="str" cm="1">
        <f t="array" ref="Q3938">IF(LEN($A3938)&gt;0,SUMPRODUCT(($A3938=merged_names)*(_xlfn.TEXTAFTER(Q$2, "At ")=merged_belt_colours)*merged_months_at_rank),"")</f>
        <v/>
      </c>
      <c r="R3938" s="18" t="str" cm="1">
        <f t="array" ref="R3938">IF(LEN($A3938)&gt;0,SUMPRODUCT(($A3938=merged_names)*(_xlfn.TEXTAFTER(R$2, "At ")=merged_belt_colours)*merged_months_at_rank),"")</f>
        <v/>
      </c>
    </row>
    <row r="3939" spans="1:18" x14ac:dyDescent="0.25">
      <c r="A3939"/>
      <c r="B3939" s="15" t="str" cm="1">
        <f t="array" ref="B3939">IFERROR(IF(LEN(A3939)&gt;0, IF(SUMPRODUCT((Inactives[Key]=J3939)*(Inactives[Currently Inactive]))=1,"Inactive","Active"),""),"Active")</f>
        <v/>
      </c>
      <c r="C3939" s="16" t="str" cm="1">
        <f t="array" aca="1" ref="C3939" ca="1">IFERROR(_xlfn._xlws.FILTER(Inactives[Inactive On],(Inactives[Key]=J3939)*(Inactives[Currently Inactive]),""),"")</f>
        <v/>
      </c>
      <c r="D3939" s="16" t="str" cm="1">
        <f t="array" aca="1" ref="D3939" ca="1">IFERROR(INDEX(_xlfn.TEXTSPLIT(E3939," "),1),"")</f>
        <v/>
      </c>
      <c r="E3939" s="15" t="str" cm="1">
        <f t="array" aca="1" ref="E3939" ca="1">IFERROR(_xlfn._xlws.FILTER(merged_ranks,(merged_end_dates=DATE(9999,12,31))*(merged_names=A3939)),"")</f>
        <v/>
      </c>
      <c r="F3939" s="17" t="str">
        <f ca="1">_xlfn.XLOOKUP(J3939,Promotions[Promo Key],Promotions[Promo Date],"")</f>
        <v/>
      </c>
      <c r="G3939" s="18" t="str">
        <f t="shared" ca="1" si="259"/>
        <v/>
      </c>
      <c r="H3939" s="18" t="str">
        <f t="shared" ca="1" si="258"/>
        <v/>
      </c>
      <c r="I3939" s="17" t="str">
        <f>_xlfn.XLOOKUP(A3939,Students[Full Name],Students[Starting Rank],"")</f>
        <v/>
      </c>
      <c r="J3939" s="15" t="str">
        <f t="shared" ca="1" si="260"/>
        <v xml:space="preserve">: </v>
      </c>
      <c r="K3939" s="16" t="str">
        <f>_xlfn.XLOOKUP(A3939,Students[Full Name],Students[Start Date],"")</f>
        <v/>
      </c>
      <c r="L3939" s="18">
        <f t="shared" ca="1" si="261"/>
        <v>-1</v>
      </c>
      <c r="M3939" s="18" cm="1">
        <f t="array" aca="1" ref="M3939" ca="1">SUMPRODUCT(Inactives[Days Inactive]*(Inactives[Student]=A3939))/365</f>
        <v>0</v>
      </c>
      <c r="N3939" s="18" t="str" cm="1">
        <f t="array" ref="N3939">IF(LEN($A3939)&gt;0,SUMPRODUCT(($A3939=merged_names)*(_xlfn.TEXTAFTER(N$2, "At ")=merged_belt_colours)*merged_months_at_rank),"")</f>
        <v/>
      </c>
      <c r="O3939" s="18" t="str" cm="1">
        <f t="array" ref="O3939">IF(LEN($A3939)&gt;0,SUMPRODUCT(($A3939=merged_names)*(_xlfn.TEXTAFTER(O$2, "At ")=merged_belt_colours)*merged_months_at_rank),"")</f>
        <v/>
      </c>
      <c r="P3939" s="18" t="str" cm="1">
        <f t="array" ref="P3939">IF(LEN($A3939)&gt;0,SUMPRODUCT(($A3939=merged_names)*(_xlfn.TEXTAFTER(P$2, "At ")=merged_belt_colours)*merged_months_at_rank),"")</f>
        <v/>
      </c>
      <c r="Q3939" s="18" t="str" cm="1">
        <f t="array" ref="Q3939">IF(LEN($A3939)&gt;0,SUMPRODUCT(($A3939=merged_names)*(_xlfn.TEXTAFTER(Q$2, "At ")=merged_belt_colours)*merged_months_at_rank),"")</f>
        <v/>
      </c>
      <c r="R3939" s="18" t="str" cm="1">
        <f t="array" ref="R3939">IF(LEN($A3939)&gt;0,SUMPRODUCT(($A3939=merged_names)*(_xlfn.TEXTAFTER(R$2, "At ")=merged_belt_colours)*merged_months_at_rank),"")</f>
        <v/>
      </c>
    </row>
    <row r="3940" spans="1:18" x14ac:dyDescent="0.25">
      <c r="A3940"/>
      <c r="B3940" s="15" t="str" cm="1">
        <f t="array" ref="B3940">IFERROR(IF(LEN(A3940)&gt;0, IF(SUMPRODUCT((Inactives[Key]=J3940)*(Inactives[Currently Inactive]))=1,"Inactive","Active"),""),"Active")</f>
        <v/>
      </c>
      <c r="C3940" s="16" t="str" cm="1">
        <f t="array" aca="1" ref="C3940" ca="1">IFERROR(_xlfn._xlws.FILTER(Inactives[Inactive On],(Inactives[Key]=J3940)*(Inactives[Currently Inactive]),""),"")</f>
        <v/>
      </c>
      <c r="D3940" s="16" t="str" cm="1">
        <f t="array" aca="1" ref="D3940" ca="1">IFERROR(INDEX(_xlfn.TEXTSPLIT(E3940," "),1),"")</f>
        <v/>
      </c>
      <c r="E3940" s="15" t="str" cm="1">
        <f t="array" aca="1" ref="E3940" ca="1">IFERROR(_xlfn._xlws.FILTER(merged_ranks,(merged_end_dates=DATE(9999,12,31))*(merged_names=A3940)),"")</f>
        <v/>
      </c>
      <c r="F3940" s="17" t="str">
        <f ca="1">_xlfn.XLOOKUP(J3940,Promotions[Promo Key],Promotions[Promo Date],"")</f>
        <v/>
      </c>
      <c r="G3940" s="18" t="str">
        <f t="shared" ca="1" si="259"/>
        <v/>
      </c>
      <c r="H3940" s="18" t="str">
        <f t="shared" ca="1" si="258"/>
        <v/>
      </c>
      <c r="I3940" s="17" t="str">
        <f>_xlfn.XLOOKUP(A3940,Students[Full Name],Students[Starting Rank],"")</f>
        <v/>
      </c>
      <c r="J3940" s="15" t="str">
        <f t="shared" ca="1" si="260"/>
        <v xml:space="preserve">: </v>
      </c>
      <c r="K3940" s="16" t="str">
        <f>_xlfn.XLOOKUP(A3940,Students[Full Name],Students[Start Date],"")</f>
        <v/>
      </c>
      <c r="L3940" s="18">
        <f t="shared" ca="1" si="261"/>
        <v>-1</v>
      </c>
      <c r="M3940" s="18" cm="1">
        <f t="array" aca="1" ref="M3940" ca="1">SUMPRODUCT(Inactives[Days Inactive]*(Inactives[Student]=A3940))/365</f>
        <v>0</v>
      </c>
      <c r="N3940" s="18" t="str" cm="1">
        <f t="array" ref="N3940">IF(LEN($A3940)&gt;0,SUMPRODUCT(($A3940=merged_names)*(_xlfn.TEXTAFTER(N$2, "At ")=merged_belt_colours)*merged_months_at_rank),"")</f>
        <v/>
      </c>
      <c r="O3940" s="18" t="str" cm="1">
        <f t="array" ref="O3940">IF(LEN($A3940)&gt;0,SUMPRODUCT(($A3940=merged_names)*(_xlfn.TEXTAFTER(O$2, "At ")=merged_belt_colours)*merged_months_at_rank),"")</f>
        <v/>
      </c>
      <c r="P3940" s="18" t="str" cm="1">
        <f t="array" ref="P3940">IF(LEN($A3940)&gt;0,SUMPRODUCT(($A3940=merged_names)*(_xlfn.TEXTAFTER(P$2, "At ")=merged_belt_colours)*merged_months_at_rank),"")</f>
        <v/>
      </c>
      <c r="Q3940" s="18" t="str" cm="1">
        <f t="array" ref="Q3940">IF(LEN($A3940)&gt;0,SUMPRODUCT(($A3940=merged_names)*(_xlfn.TEXTAFTER(Q$2, "At ")=merged_belt_colours)*merged_months_at_rank),"")</f>
        <v/>
      </c>
      <c r="R3940" s="18" t="str" cm="1">
        <f t="array" ref="R3940">IF(LEN($A3940)&gt;0,SUMPRODUCT(($A3940=merged_names)*(_xlfn.TEXTAFTER(R$2, "At ")=merged_belt_colours)*merged_months_at_rank),"")</f>
        <v/>
      </c>
    </row>
    <row r="3941" spans="1:18" x14ac:dyDescent="0.25">
      <c r="A3941"/>
      <c r="B3941" s="15" t="str" cm="1">
        <f t="array" ref="B3941">IFERROR(IF(LEN(A3941)&gt;0, IF(SUMPRODUCT((Inactives[Key]=J3941)*(Inactives[Currently Inactive]))=1,"Inactive","Active"),""),"Active")</f>
        <v/>
      </c>
      <c r="C3941" s="16" t="str" cm="1">
        <f t="array" aca="1" ref="C3941" ca="1">IFERROR(_xlfn._xlws.FILTER(Inactives[Inactive On],(Inactives[Key]=J3941)*(Inactives[Currently Inactive]),""),"")</f>
        <v/>
      </c>
      <c r="D3941" s="16" t="str" cm="1">
        <f t="array" aca="1" ref="D3941" ca="1">IFERROR(INDEX(_xlfn.TEXTSPLIT(E3941," "),1),"")</f>
        <v/>
      </c>
      <c r="E3941" s="15" t="str" cm="1">
        <f t="array" aca="1" ref="E3941" ca="1">IFERROR(_xlfn._xlws.FILTER(merged_ranks,(merged_end_dates=DATE(9999,12,31))*(merged_names=A3941)),"")</f>
        <v/>
      </c>
      <c r="F3941" s="17" t="str">
        <f ca="1">_xlfn.XLOOKUP(J3941,Promotions[Promo Key],Promotions[Promo Date],"")</f>
        <v/>
      </c>
      <c r="G3941" s="18" t="str">
        <f t="shared" ca="1" si="259"/>
        <v/>
      </c>
      <c r="H3941" s="18" t="str">
        <f t="shared" ca="1" si="258"/>
        <v/>
      </c>
      <c r="I3941" s="17" t="str">
        <f>_xlfn.XLOOKUP(A3941,Students[Full Name],Students[Starting Rank],"")</f>
        <v/>
      </c>
      <c r="J3941" s="15" t="str">
        <f t="shared" ca="1" si="260"/>
        <v xml:space="preserve">: </v>
      </c>
      <c r="K3941" s="16" t="str">
        <f>_xlfn.XLOOKUP(A3941,Students[Full Name],Students[Start Date],"")</f>
        <v/>
      </c>
      <c r="L3941" s="18">
        <f t="shared" ca="1" si="261"/>
        <v>-1</v>
      </c>
      <c r="M3941" s="18" cm="1">
        <f t="array" aca="1" ref="M3941" ca="1">SUMPRODUCT(Inactives[Days Inactive]*(Inactives[Student]=A3941))/365</f>
        <v>0</v>
      </c>
      <c r="N3941" s="18" t="str" cm="1">
        <f t="array" ref="N3941">IF(LEN($A3941)&gt;0,SUMPRODUCT(($A3941=merged_names)*(_xlfn.TEXTAFTER(N$2, "At ")=merged_belt_colours)*merged_months_at_rank),"")</f>
        <v/>
      </c>
      <c r="O3941" s="18" t="str" cm="1">
        <f t="array" ref="O3941">IF(LEN($A3941)&gt;0,SUMPRODUCT(($A3941=merged_names)*(_xlfn.TEXTAFTER(O$2, "At ")=merged_belt_colours)*merged_months_at_rank),"")</f>
        <v/>
      </c>
      <c r="P3941" s="18" t="str" cm="1">
        <f t="array" ref="P3941">IF(LEN($A3941)&gt;0,SUMPRODUCT(($A3941=merged_names)*(_xlfn.TEXTAFTER(P$2, "At ")=merged_belt_colours)*merged_months_at_rank),"")</f>
        <v/>
      </c>
      <c r="Q3941" s="18" t="str" cm="1">
        <f t="array" ref="Q3941">IF(LEN($A3941)&gt;0,SUMPRODUCT(($A3941=merged_names)*(_xlfn.TEXTAFTER(Q$2, "At ")=merged_belt_colours)*merged_months_at_rank),"")</f>
        <v/>
      </c>
      <c r="R3941" s="18" t="str" cm="1">
        <f t="array" ref="R3941">IF(LEN($A3941)&gt;0,SUMPRODUCT(($A3941=merged_names)*(_xlfn.TEXTAFTER(R$2, "At ")=merged_belt_colours)*merged_months_at_rank),"")</f>
        <v/>
      </c>
    </row>
    <row r="3942" spans="1:18" x14ac:dyDescent="0.25">
      <c r="A3942"/>
      <c r="B3942" s="15" t="str" cm="1">
        <f t="array" ref="B3942">IFERROR(IF(LEN(A3942)&gt;0, IF(SUMPRODUCT((Inactives[Key]=J3942)*(Inactives[Currently Inactive]))=1,"Inactive","Active"),""),"Active")</f>
        <v/>
      </c>
      <c r="C3942" s="16" t="str" cm="1">
        <f t="array" aca="1" ref="C3942" ca="1">IFERROR(_xlfn._xlws.FILTER(Inactives[Inactive On],(Inactives[Key]=J3942)*(Inactives[Currently Inactive]),""),"")</f>
        <v/>
      </c>
      <c r="D3942" s="16" t="str" cm="1">
        <f t="array" aca="1" ref="D3942" ca="1">IFERROR(INDEX(_xlfn.TEXTSPLIT(E3942," "),1),"")</f>
        <v/>
      </c>
      <c r="E3942" s="15" t="str" cm="1">
        <f t="array" aca="1" ref="E3942" ca="1">IFERROR(_xlfn._xlws.FILTER(merged_ranks,(merged_end_dates=DATE(9999,12,31))*(merged_names=A3942)),"")</f>
        <v/>
      </c>
      <c r="F3942" s="17" t="str">
        <f ca="1">_xlfn.XLOOKUP(J3942,Promotions[Promo Key],Promotions[Promo Date],"")</f>
        <v/>
      </c>
      <c r="G3942" s="18" t="str">
        <f t="shared" ca="1" si="259"/>
        <v/>
      </c>
      <c r="H3942" s="18" t="str">
        <f t="shared" ca="1" si="258"/>
        <v/>
      </c>
      <c r="I3942" s="17" t="str">
        <f>_xlfn.XLOOKUP(A3942,Students[Full Name],Students[Starting Rank],"")</f>
        <v/>
      </c>
      <c r="J3942" s="15" t="str">
        <f t="shared" ca="1" si="260"/>
        <v xml:space="preserve">: </v>
      </c>
      <c r="K3942" s="16" t="str">
        <f>_xlfn.XLOOKUP(A3942,Students[Full Name],Students[Start Date],"")</f>
        <v/>
      </c>
      <c r="L3942" s="18">
        <f t="shared" ca="1" si="261"/>
        <v>-1</v>
      </c>
      <c r="M3942" s="18" cm="1">
        <f t="array" aca="1" ref="M3942" ca="1">SUMPRODUCT(Inactives[Days Inactive]*(Inactives[Student]=A3942))/365</f>
        <v>0</v>
      </c>
      <c r="N3942" s="18" t="str" cm="1">
        <f t="array" ref="N3942">IF(LEN($A3942)&gt;0,SUMPRODUCT(($A3942=merged_names)*(_xlfn.TEXTAFTER(N$2, "At ")=merged_belt_colours)*merged_months_at_rank),"")</f>
        <v/>
      </c>
      <c r="O3942" s="18" t="str" cm="1">
        <f t="array" ref="O3942">IF(LEN($A3942)&gt;0,SUMPRODUCT(($A3942=merged_names)*(_xlfn.TEXTAFTER(O$2, "At ")=merged_belt_colours)*merged_months_at_rank),"")</f>
        <v/>
      </c>
      <c r="P3942" s="18" t="str" cm="1">
        <f t="array" ref="P3942">IF(LEN($A3942)&gt;0,SUMPRODUCT(($A3942=merged_names)*(_xlfn.TEXTAFTER(P$2, "At ")=merged_belt_colours)*merged_months_at_rank),"")</f>
        <v/>
      </c>
      <c r="Q3942" s="18" t="str" cm="1">
        <f t="array" ref="Q3942">IF(LEN($A3942)&gt;0,SUMPRODUCT(($A3942=merged_names)*(_xlfn.TEXTAFTER(Q$2, "At ")=merged_belt_colours)*merged_months_at_rank),"")</f>
        <v/>
      </c>
      <c r="R3942" s="18" t="str" cm="1">
        <f t="array" ref="R3942">IF(LEN($A3942)&gt;0,SUMPRODUCT(($A3942=merged_names)*(_xlfn.TEXTAFTER(R$2, "At ")=merged_belt_colours)*merged_months_at_rank),"")</f>
        <v/>
      </c>
    </row>
    <row r="3943" spans="1:18" x14ac:dyDescent="0.25">
      <c r="A3943"/>
      <c r="B3943" s="15" t="str" cm="1">
        <f t="array" ref="B3943">IFERROR(IF(LEN(A3943)&gt;0, IF(SUMPRODUCT((Inactives[Key]=J3943)*(Inactives[Currently Inactive]))=1,"Inactive","Active"),""),"Active")</f>
        <v/>
      </c>
      <c r="C3943" s="16" t="str" cm="1">
        <f t="array" aca="1" ref="C3943" ca="1">IFERROR(_xlfn._xlws.FILTER(Inactives[Inactive On],(Inactives[Key]=J3943)*(Inactives[Currently Inactive]),""),"")</f>
        <v/>
      </c>
      <c r="D3943" s="16" t="str" cm="1">
        <f t="array" aca="1" ref="D3943" ca="1">IFERROR(INDEX(_xlfn.TEXTSPLIT(E3943," "),1),"")</f>
        <v/>
      </c>
      <c r="E3943" s="15" t="str" cm="1">
        <f t="array" aca="1" ref="E3943" ca="1">IFERROR(_xlfn._xlws.FILTER(merged_ranks,(merged_end_dates=DATE(9999,12,31))*(merged_names=A3943)),"")</f>
        <v/>
      </c>
      <c r="F3943" s="17" t="str">
        <f ca="1">_xlfn.XLOOKUP(J3943,Promotions[Promo Key],Promotions[Promo Date],"")</f>
        <v/>
      </c>
      <c r="G3943" s="18" t="str">
        <f t="shared" ca="1" si="259"/>
        <v/>
      </c>
      <c r="H3943" s="18" t="str">
        <f t="shared" ca="1" si="258"/>
        <v/>
      </c>
      <c r="I3943" s="17" t="str">
        <f>_xlfn.XLOOKUP(A3943,Students[Full Name],Students[Starting Rank],"")</f>
        <v/>
      </c>
      <c r="J3943" s="15" t="str">
        <f t="shared" ca="1" si="260"/>
        <v xml:space="preserve">: </v>
      </c>
      <c r="K3943" s="16" t="str">
        <f>_xlfn.XLOOKUP(A3943,Students[Full Name],Students[Start Date],"")</f>
        <v/>
      </c>
      <c r="L3943" s="18">
        <f t="shared" ca="1" si="261"/>
        <v>-1</v>
      </c>
      <c r="M3943" s="18" cm="1">
        <f t="array" aca="1" ref="M3943" ca="1">SUMPRODUCT(Inactives[Days Inactive]*(Inactives[Student]=A3943))/365</f>
        <v>0</v>
      </c>
      <c r="N3943" s="18" t="str" cm="1">
        <f t="array" ref="N3943">IF(LEN($A3943)&gt;0,SUMPRODUCT(($A3943=merged_names)*(_xlfn.TEXTAFTER(N$2, "At ")=merged_belt_colours)*merged_months_at_rank),"")</f>
        <v/>
      </c>
      <c r="O3943" s="18" t="str" cm="1">
        <f t="array" ref="O3943">IF(LEN($A3943)&gt;0,SUMPRODUCT(($A3943=merged_names)*(_xlfn.TEXTAFTER(O$2, "At ")=merged_belt_colours)*merged_months_at_rank),"")</f>
        <v/>
      </c>
      <c r="P3943" s="18" t="str" cm="1">
        <f t="array" ref="P3943">IF(LEN($A3943)&gt;0,SUMPRODUCT(($A3943=merged_names)*(_xlfn.TEXTAFTER(P$2, "At ")=merged_belt_colours)*merged_months_at_rank),"")</f>
        <v/>
      </c>
      <c r="Q3943" s="18" t="str" cm="1">
        <f t="array" ref="Q3943">IF(LEN($A3943)&gt;0,SUMPRODUCT(($A3943=merged_names)*(_xlfn.TEXTAFTER(Q$2, "At ")=merged_belt_colours)*merged_months_at_rank),"")</f>
        <v/>
      </c>
      <c r="R3943" s="18" t="str" cm="1">
        <f t="array" ref="R3943">IF(LEN($A3943)&gt;0,SUMPRODUCT(($A3943=merged_names)*(_xlfn.TEXTAFTER(R$2, "At ")=merged_belt_colours)*merged_months_at_rank),"")</f>
        <v/>
      </c>
    </row>
    <row r="3944" spans="1:18" x14ac:dyDescent="0.25">
      <c r="A3944"/>
      <c r="B3944" s="15" t="str" cm="1">
        <f t="array" ref="B3944">IFERROR(IF(LEN(A3944)&gt;0, IF(SUMPRODUCT((Inactives[Key]=J3944)*(Inactives[Currently Inactive]))=1,"Inactive","Active"),""),"Active")</f>
        <v/>
      </c>
      <c r="C3944" s="16" t="str" cm="1">
        <f t="array" aca="1" ref="C3944" ca="1">IFERROR(_xlfn._xlws.FILTER(Inactives[Inactive On],(Inactives[Key]=J3944)*(Inactives[Currently Inactive]),""),"")</f>
        <v/>
      </c>
      <c r="D3944" s="16" t="str" cm="1">
        <f t="array" aca="1" ref="D3944" ca="1">IFERROR(INDEX(_xlfn.TEXTSPLIT(E3944," "),1),"")</f>
        <v/>
      </c>
      <c r="E3944" s="15" t="str" cm="1">
        <f t="array" aca="1" ref="E3944" ca="1">IFERROR(_xlfn._xlws.FILTER(merged_ranks,(merged_end_dates=DATE(9999,12,31))*(merged_names=A3944)),"")</f>
        <v/>
      </c>
      <c r="F3944" s="17" t="str">
        <f ca="1">_xlfn.XLOOKUP(J3944,Promotions[Promo Key],Promotions[Promo Date],"")</f>
        <v/>
      </c>
      <c r="G3944" s="18" t="str">
        <f t="shared" ca="1" si="259"/>
        <v/>
      </c>
      <c r="H3944" s="18" t="str">
        <f t="shared" ca="1" si="258"/>
        <v/>
      </c>
      <c r="I3944" s="17" t="str">
        <f>_xlfn.XLOOKUP(A3944,Students[Full Name],Students[Starting Rank],"")</f>
        <v/>
      </c>
      <c r="J3944" s="15" t="str">
        <f t="shared" ca="1" si="260"/>
        <v xml:space="preserve">: </v>
      </c>
      <c r="K3944" s="16" t="str">
        <f>_xlfn.XLOOKUP(A3944,Students[Full Name],Students[Start Date],"")</f>
        <v/>
      </c>
      <c r="L3944" s="18">
        <f t="shared" ca="1" si="261"/>
        <v>-1</v>
      </c>
      <c r="M3944" s="18" cm="1">
        <f t="array" aca="1" ref="M3944" ca="1">SUMPRODUCT(Inactives[Days Inactive]*(Inactives[Student]=A3944))/365</f>
        <v>0</v>
      </c>
      <c r="N3944" s="18" t="str" cm="1">
        <f t="array" ref="N3944">IF(LEN($A3944)&gt;0,SUMPRODUCT(($A3944=merged_names)*(_xlfn.TEXTAFTER(N$2, "At ")=merged_belt_colours)*merged_months_at_rank),"")</f>
        <v/>
      </c>
      <c r="O3944" s="18" t="str" cm="1">
        <f t="array" ref="O3944">IF(LEN($A3944)&gt;0,SUMPRODUCT(($A3944=merged_names)*(_xlfn.TEXTAFTER(O$2, "At ")=merged_belt_colours)*merged_months_at_rank),"")</f>
        <v/>
      </c>
      <c r="P3944" s="18" t="str" cm="1">
        <f t="array" ref="P3944">IF(LEN($A3944)&gt;0,SUMPRODUCT(($A3944=merged_names)*(_xlfn.TEXTAFTER(P$2, "At ")=merged_belt_colours)*merged_months_at_rank),"")</f>
        <v/>
      </c>
      <c r="Q3944" s="18" t="str" cm="1">
        <f t="array" ref="Q3944">IF(LEN($A3944)&gt;0,SUMPRODUCT(($A3944=merged_names)*(_xlfn.TEXTAFTER(Q$2, "At ")=merged_belt_colours)*merged_months_at_rank),"")</f>
        <v/>
      </c>
      <c r="R3944" s="18" t="str" cm="1">
        <f t="array" ref="R3944">IF(LEN($A3944)&gt;0,SUMPRODUCT(($A3944=merged_names)*(_xlfn.TEXTAFTER(R$2, "At ")=merged_belt_colours)*merged_months_at_rank),"")</f>
        <v/>
      </c>
    </row>
    <row r="3945" spans="1:18" x14ac:dyDescent="0.25">
      <c r="A3945"/>
      <c r="B3945" s="15" t="str" cm="1">
        <f t="array" ref="B3945">IFERROR(IF(LEN(A3945)&gt;0, IF(SUMPRODUCT((Inactives[Key]=J3945)*(Inactives[Currently Inactive]))=1,"Inactive","Active"),""),"Active")</f>
        <v/>
      </c>
      <c r="C3945" s="16" t="str" cm="1">
        <f t="array" aca="1" ref="C3945" ca="1">IFERROR(_xlfn._xlws.FILTER(Inactives[Inactive On],(Inactives[Key]=J3945)*(Inactives[Currently Inactive]),""),"")</f>
        <v/>
      </c>
      <c r="D3945" s="16" t="str" cm="1">
        <f t="array" aca="1" ref="D3945" ca="1">IFERROR(INDEX(_xlfn.TEXTSPLIT(E3945," "),1),"")</f>
        <v/>
      </c>
      <c r="E3945" s="15" t="str" cm="1">
        <f t="array" aca="1" ref="E3945" ca="1">IFERROR(_xlfn._xlws.FILTER(merged_ranks,(merged_end_dates=DATE(9999,12,31))*(merged_names=A3945)),"")</f>
        <v/>
      </c>
      <c r="F3945" s="17" t="str">
        <f ca="1">_xlfn.XLOOKUP(J3945,Promotions[Promo Key],Promotions[Promo Date],"")</f>
        <v/>
      </c>
      <c r="G3945" s="18" t="str">
        <f t="shared" ca="1" si="259"/>
        <v/>
      </c>
      <c r="H3945" s="18" t="str">
        <f t="shared" ca="1" si="258"/>
        <v/>
      </c>
      <c r="I3945" s="17" t="str">
        <f>_xlfn.XLOOKUP(A3945,Students[Full Name],Students[Starting Rank],"")</f>
        <v/>
      </c>
      <c r="J3945" s="15" t="str">
        <f t="shared" ca="1" si="260"/>
        <v xml:space="preserve">: </v>
      </c>
      <c r="K3945" s="16" t="str">
        <f>_xlfn.XLOOKUP(A3945,Students[Full Name],Students[Start Date],"")</f>
        <v/>
      </c>
      <c r="L3945" s="18">
        <f t="shared" ca="1" si="261"/>
        <v>-1</v>
      </c>
      <c r="M3945" s="18" cm="1">
        <f t="array" aca="1" ref="M3945" ca="1">SUMPRODUCT(Inactives[Days Inactive]*(Inactives[Student]=A3945))/365</f>
        <v>0</v>
      </c>
      <c r="N3945" s="18" t="str" cm="1">
        <f t="array" ref="N3945">IF(LEN($A3945)&gt;0,SUMPRODUCT(($A3945=merged_names)*(_xlfn.TEXTAFTER(N$2, "At ")=merged_belt_colours)*merged_months_at_rank),"")</f>
        <v/>
      </c>
      <c r="O3945" s="18" t="str" cm="1">
        <f t="array" ref="O3945">IF(LEN($A3945)&gt;0,SUMPRODUCT(($A3945=merged_names)*(_xlfn.TEXTAFTER(O$2, "At ")=merged_belt_colours)*merged_months_at_rank),"")</f>
        <v/>
      </c>
      <c r="P3945" s="18" t="str" cm="1">
        <f t="array" ref="P3945">IF(LEN($A3945)&gt;0,SUMPRODUCT(($A3945=merged_names)*(_xlfn.TEXTAFTER(P$2, "At ")=merged_belt_colours)*merged_months_at_rank),"")</f>
        <v/>
      </c>
      <c r="Q3945" s="18" t="str" cm="1">
        <f t="array" ref="Q3945">IF(LEN($A3945)&gt;0,SUMPRODUCT(($A3945=merged_names)*(_xlfn.TEXTAFTER(Q$2, "At ")=merged_belt_colours)*merged_months_at_rank),"")</f>
        <v/>
      </c>
      <c r="R3945" s="18" t="str" cm="1">
        <f t="array" ref="R3945">IF(LEN($A3945)&gt;0,SUMPRODUCT(($A3945=merged_names)*(_xlfn.TEXTAFTER(R$2, "At ")=merged_belt_colours)*merged_months_at_rank),"")</f>
        <v/>
      </c>
    </row>
    <row r="3946" spans="1:18" x14ac:dyDescent="0.25">
      <c r="A3946"/>
      <c r="B3946" s="15" t="str" cm="1">
        <f t="array" ref="B3946">IFERROR(IF(LEN(A3946)&gt;0, IF(SUMPRODUCT((Inactives[Key]=J3946)*(Inactives[Currently Inactive]))=1,"Inactive","Active"),""),"Active")</f>
        <v/>
      </c>
      <c r="C3946" s="16" t="str" cm="1">
        <f t="array" aca="1" ref="C3946" ca="1">IFERROR(_xlfn._xlws.FILTER(Inactives[Inactive On],(Inactives[Key]=J3946)*(Inactives[Currently Inactive]),""),"")</f>
        <v/>
      </c>
      <c r="D3946" s="16" t="str" cm="1">
        <f t="array" aca="1" ref="D3946" ca="1">IFERROR(INDEX(_xlfn.TEXTSPLIT(E3946," "),1),"")</f>
        <v/>
      </c>
      <c r="E3946" s="15" t="str" cm="1">
        <f t="array" aca="1" ref="E3946" ca="1">IFERROR(_xlfn._xlws.FILTER(merged_ranks,(merged_end_dates=DATE(9999,12,31))*(merged_names=A3946)),"")</f>
        <v/>
      </c>
      <c r="F3946" s="17" t="str">
        <f ca="1">_xlfn.XLOOKUP(J3946,Promotions[Promo Key],Promotions[Promo Date],"")</f>
        <v/>
      </c>
      <c r="G3946" s="18" t="str">
        <f t="shared" ca="1" si="259"/>
        <v/>
      </c>
      <c r="H3946" s="18" t="str">
        <f t="shared" ca="1" si="258"/>
        <v/>
      </c>
      <c r="I3946" s="17" t="str">
        <f>_xlfn.XLOOKUP(A3946,Students[Full Name],Students[Starting Rank],"")</f>
        <v/>
      </c>
      <c r="J3946" s="15" t="str">
        <f t="shared" ca="1" si="260"/>
        <v xml:space="preserve">: </v>
      </c>
      <c r="K3946" s="16" t="str">
        <f>_xlfn.XLOOKUP(A3946,Students[Full Name],Students[Start Date],"")</f>
        <v/>
      </c>
      <c r="L3946" s="18">
        <f t="shared" ca="1" si="261"/>
        <v>-1</v>
      </c>
      <c r="M3946" s="18" cm="1">
        <f t="array" aca="1" ref="M3946" ca="1">SUMPRODUCT(Inactives[Days Inactive]*(Inactives[Student]=A3946))/365</f>
        <v>0</v>
      </c>
      <c r="N3946" s="18" t="str" cm="1">
        <f t="array" ref="N3946">IF(LEN($A3946)&gt;0,SUMPRODUCT(($A3946=merged_names)*(_xlfn.TEXTAFTER(N$2, "At ")=merged_belt_colours)*merged_months_at_rank),"")</f>
        <v/>
      </c>
      <c r="O3946" s="18" t="str" cm="1">
        <f t="array" ref="O3946">IF(LEN($A3946)&gt;0,SUMPRODUCT(($A3946=merged_names)*(_xlfn.TEXTAFTER(O$2, "At ")=merged_belt_colours)*merged_months_at_rank),"")</f>
        <v/>
      </c>
      <c r="P3946" s="18" t="str" cm="1">
        <f t="array" ref="P3946">IF(LEN($A3946)&gt;0,SUMPRODUCT(($A3946=merged_names)*(_xlfn.TEXTAFTER(P$2, "At ")=merged_belt_colours)*merged_months_at_rank),"")</f>
        <v/>
      </c>
      <c r="Q3946" s="18" t="str" cm="1">
        <f t="array" ref="Q3946">IF(LEN($A3946)&gt;0,SUMPRODUCT(($A3946=merged_names)*(_xlfn.TEXTAFTER(Q$2, "At ")=merged_belt_colours)*merged_months_at_rank),"")</f>
        <v/>
      </c>
      <c r="R3946" s="18" t="str" cm="1">
        <f t="array" ref="R3946">IF(LEN($A3946)&gt;0,SUMPRODUCT(($A3946=merged_names)*(_xlfn.TEXTAFTER(R$2, "At ")=merged_belt_colours)*merged_months_at_rank),"")</f>
        <v/>
      </c>
    </row>
    <row r="3947" spans="1:18" x14ac:dyDescent="0.25">
      <c r="A3947"/>
      <c r="B3947" s="15" t="str" cm="1">
        <f t="array" ref="B3947">IFERROR(IF(LEN(A3947)&gt;0, IF(SUMPRODUCT((Inactives[Key]=J3947)*(Inactives[Currently Inactive]))=1,"Inactive","Active"),""),"Active")</f>
        <v/>
      </c>
      <c r="C3947" s="16" t="str" cm="1">
        <f t="array" aca="1" ref="C3947" ca="1">IFERROR(_xlfn._xlws.FILTER(Inactives[Inactive On],(Inactives[Key]=J3947)*(Inactives[Currently Inactive]),""),"")</f>
        <v/>
      </c>
      <c r="D3947" s="16" t="str" cm="1">
        <f t="array" aca="1" ref="D3947" ca="1">IFERROR(INDEX(_xlfn.TEXTSPLIT(E3947," "),1),"")</f>
        <v/>
      </c>
      <c r="E3947" s="15" t="str" cm="1">
        <f t="array" aca="1" ref="E3947" ca="1">IFERROR(_xlfn._xlws.FILTER(merged_ranks,(merged_end_dates=DATE(9999,12,31))*(merged_names=A3947)),"")</f>
        <v/>
      </c>
      <c r="F3947" s="17" t="str">
        <f ca="1">_xlfn.XLOOKUP(J3947,Promotions[Promo Key],Promotions[Promo Date],"")</f>
        <v/>
      </c>
      <c r="G3947" s="18" t="str">
        <f t="shared" ca="1" si="259"/>
        <v/>
      </c>
      <c r="H3947" s="18" t="str">
        <f t="shared" ca="1" si="258"/>
        <v/>
      </c>
      <c r="I3947" s="17" t="str">
        <f>_xlfn.XLOOKUP(A3947,Students[Full Name],Students[Starting Rank],"")</f>
        <v/>
      </c>
      <c r="J3947" s="15" t="str">
        <f t="shared" ca="1" si="260"/>
        <v xml:space="preserve">: </v>
      </c>
      <c r="K3947" s="16" t="str">
        <f>_xlfn.XLOOKUP(A3947,Students[Full Name],Students[Start Date],"")</f>
        <v/>
      </c>
      <c r="L3947" s="18">
        <f t="shared" ca="1" si="261"/>
        <v>-1</v>
      </c>
      <c r="M3947" s="18" cm="1">
        <f t="array" aca="1" ref="M3947" ca="1">SUMPRODUCT(Inactives[Days Inactive]*(Inactives[Student]=A3947))/365</f>
        <v>0</v>
      </c>
      <c r="N3947" s="18" t="str" cm="1">
        <f t="array" ref="N3947">IF(LEN($A3947)&gt;0,SUMPRODUCT(($A3947=merged_names)*(_xlfn.TEXTAFTER(N$2, "At ")=merged_belt_colours)*merged_months_at_rank),"")</f>
        <v/>
      </c>
      <c r="O3947" s="18" t="str" cm="1">
        <f t="array" ref="O3947">IF(LEN($A3947)&gt;0,SUMPRODUCT(($A3947=merged_names)*(_xlfn.TEXTAFTER(O$2, "At ")=merged_belt_colours)*merged_months_at_rank),"")</f>
        <v/>
      </c>
      <c r="P3947" s="18" t="str" cm="1">
        <f t="array" ref="P3947">IF(LEN($A3947)&gt;0,SUMPRODUCT(($A3947=merged_names)*(_xlfn.TEXTAFTER(P$2, "At ")=merged_belt_colours)*merged_months_at_rank),"")</f>
        <v/>
      </c>
      <c r="Q3947" s="18" t="str" cm="1">
        <f t="array" ref="Q3947">IF(LEN($A3947)&gt;0,SUMPRODUCT(($A3947=merged_names)*(_xlfn.TEXTAFTER(Q$2, "At ")=merged_belt_colours)*merged_months_at_rank),"")</f>
        <v/>
      </c>
      <c r="R3947" s="18" t="str" cm="1">
        <f t="array" ref="R3947">IF(LEN($A3947)&gt;0,SUMPRODUCT(($A3947=merged_names)*(_xlfn.TEXTAFTER(R$2, "At ")=merged_belt_colours)*merged_months_at_rank),"")</f>
        <v/>
      </c>
    </row>
    <row r="3948" spans="1:18" x14ac:dyDescent="0.25">
      <c r="A3948"/>
      <c r="B3948" s="15" t="str" cm="1">
        <f t="array" ref="B3948">IFERROR(IF(LEN(A3948)&gt;0, IF(SUMPRODUCT((Inactives[Key]=J3948)*(Inactives[Currently Inactive]))=1,"Inactive","Active"),""),"Active")</f>
        <v/>
      </c>
      <c r="C3948" s="16" t="str" cm="1">
        <f t="array" aca="1" ref="C3948" ca="1">IFERROR(_xlfn._xlws.FILTER(Inactives[Inactive On],(Inactives[Key]=J3948)*(Inactives[Currently Inactive]),""),"")</f>
        <v/>
      </c>
      <c r="D3948" s="16" t="str" cm="1">
        <f t="array" aca="1" ref="D3948" ca="1">IFERROR(INDEX(_xlfn.TEXTSPLIT(E3948," "),1),"")</f>
        <v/>
      </c>
      <c r="E3948" s="15" t="str" cm="1">
        <f t="array" aca="1" ref="E3948" ca="1">IFERROR(_xlfn._xlws.FILTER(merged_ranks,(merged_end_dates=DATE(9999,12,31))*(merged_names=A3948)),"")</f>
        <v/>
      </c>
      <c r="F3948" s="17" t="str">
        <f ca="1">_xlfn.XLOOKUP(J3948,Promotions[Promo Key],Promotions[Promo Date],"")</f>
        <v/>
      </c>
      <c r="G3948" s="18" t="str">
        <f t="shared" ca="1" si="259"/>
        <v/>
      </c>
      <c r="H3948" s="18" t="str">
        <f t="shared" ca="1" si="258"/>
        <v/>
      </c>
      <c r="I3948" s="17" t="str">
        <f>_xlfn.XLOOKUP(A3948,Students[Full Name],Students[Starting Rank],"")</f>
        <v/>
      </c>
      <c r="J3948" s="15" t="str">
        <f t="shared" ca="1" si="260"/>
        <v xml:space="preserve">: </v>
      </c>
      <c r="K3948" s="16" t="str">
        <f>_xlfn.XLOOKUP(A3948,Students[Full Name],Students[Start Date],"")</f>
        <v/>
      </c>
      <c r="L3948" s="18">
        <f t="shared" ca="1" si="261"/>
        <v>-1</v>
      </c>
      <c r="M3948" s="18" cm="1">
        <f t="array" aca="1" ref="M3948" ca="1">SUMPRODUCT(Inactives[Days Inactive]*(Inactives[Student]=A3948))/365</f>
        <v>0</v>
      </c>
      <c r="N3948" s="18" t="str" cm="1">
        <f t="array" ref="N3948">IF(LEN($A3948)&gt;0,SUMPRODUCT(($A3948=merged_names)*(_xlfn.TEXTAFTER(N$2, "At ")=merged_belt_colours)*merged_months_at_rank),"")</f>
        <v/>
      </c>
      <c r="O3948" s="18" t="str" cm="1">
        <f t="array" ref="O3948">IF(LEN($A3948)&gt;0,SUMPRODUCT(($A3948=merged_names)*(_xlfn.TEXTAFTER(O$2, "At ")=merged_belt_colours)*merged_months_at_rank),"")</f>
        <v/>
      </c>
      <c r="P3948" s="18" t="str" cm="1">
        <f t="array" ref="P3948">IF(LEN($A3948)&gt;0,SUMPRODUCT(($A3948=merged_names)*(_xlfn.TEXTAFTER(P$2, "At ")=merged_belt_colours)*merged_months_at_rank),"")</f>
        <v/>
      </c>
      <c r="Q3948" s="18" t="str" cm="1">
        <f t="array" ref="Q3948">IF(LEN($A3948)&gt;0,SUMPRODUCT(($A3948=merged_names)*(_xlfn.TEXTAFTER(Q$2, "At ")=merged_belt_colours)*merged_months_at_rank),"")</f>
        <v/>
      </c>
      <c r="R3948" s="18" t="str" cm="1">
        <f t="array" ref="R3948">IF(LEN($A3948)&gt;0,SUMPRODUCT(($A3948=merged_names)*(_xlfn.TEXTAFTER(R$2, "At ")=merged_belt_colours)*merged_months_at_rank),"")</f>
        <v/>
      </c>
    </row>
    <row r="3949" spans="1:18" x14ac:dyDescent="0.25">
      <c r="A3949"/>
      <c r="B3949" s="15" t="str" cm="1">
        <f t="array" ref="B3949">IFERROR(IF(LEN(A3949)&gt;0, IF(SUMPRODUCT((Inactives[Key]=J3949)*(Inactives[Currently Inactive]))=1,"Inactive","Active"),""),"Active")</f>
        <v/>
      </c>
      <c r="C3949" s="16" t="str" cm="1">
        <f t="array" aca="1" ref="C3949" ca="1">IFERROR(_xlfn._xlws.FILTER(Inactives[Inactive On],(Inactives[Key]=J3949)*(Inactives[Currently Inactive]),""),"")</f>
        <v/>
      </c>
      <c r="D3949" s="16" t="str" cm="1">
        <f t="array" aca="1" ref="D3949" ca="1">IFERROR(INDEX(_xlfn.TEXTSPLIT(E3949," "),1),"")</f>
        <v/>
      </c>
      <c r="E3949" s="15" t="str" cm="1">
        <f t="array" aca="1" ref="E3949" ca="1">IFERROR(_xlfn._xlws.FILTER(merged_ranks,(merged_end_dates=DATE(9999,12,31))*(merged_names=A3949)),"")</f>
        <v/>
      </c>
      <c r="F3949" s="17" t="str">
        <f ca="1">_xlfn.XLOOKUP(J3949,Promotions[Promo Key],Promotions[Promo Date],"")</f>
        <v/>
      </c>
      <c r="G3949" s="18" t="str">
        <f t="shared" ca="1" si="259"/>
        <v/>
      </c>
      <c r="H3949" s="18" t="str">
        <f t="shared" ca="1" si="258"/>
        <v/>
      </c>
      <c r="I3949" s="17" t="str">
        <f>_xlfn.XLOOKUP(A3949,Students[Full Name],Students[Starting Rank],"")</f>
        <v/>
      </c>
      <c r="J3949" s="15" t="str">
        <f t="shared" ca="1" si="260"/>
        <v xml:space="preserve">: </v>
      </c>
      <c r="K3949" s="16" t="str">
        <f>_xlfn.XLOOKUP(A3949,Students[Full Name],Students[Start Date],"")</f>
        <v/>
      </c>
      <c r="L3949" s="18">
        <f t="shared" ca="1" si="261"/>
        <v>-1</v>
      </c>
      <c r="M3949" s="18" cm="1">
        <f t="array" aca="1" ref="M3949" ca="1">SUMPRODUCT(Inactives[Days Inactive]*(Inactives[Student]=A3949))/365</f>
        <v>0</v>
      </c>
      <c r="N3949" s="18" t="str" cm="1">
        <f t="array" ref="N3949">IF(LEN($A3949)&gt;0,SUMPRODUCT(($A3949=merged_names)*(_xlfn.TEXTAFTER(N$2, "At ")=merged_belt_colours)*merged_months_at_rank),"")</f>
        <v/>
      </c>
      <c r="O3949" s="18" t="str" cm="1">
        <f t="array" ref="O3949">IF(LEN($A3949)&gt;0,SUMPRODUCT(($A3949=merged_names)*(_xlfn.TEXTAFTER(O$2, "At ")=merged_belt_colours)*merged_months_at_rank),"")</f>
        <v/>
      </c>
      <c r="P3949" s="18" t="str" cm="1">
        <f t="array" ref="P3949">IF(LEN($A3949)&gt;0,SUMPRODUCT(($A3949=merged_names)*(_xlfn.TEXTAFTER(P$2, "At ")=merged_belt_colours)*merged_months_at_rank),"")</f>
        <v/>
      </c>
      <c r="Q3949" s="18" t="str" cm="1">
        <f t="array" ref="Q3949">IF(LEN($A3949)&gt;0,SUMPRODUCT(($A3949=merged_names)*(_xlfn.TEXTAFTER(Q$2, "At ")=merged_belt_colours)*merged_months_at_rank),"")</f>
        <v/>
      </c>
      <c r="R3949" s="18" t="str" cm="1">
        <f t="array" ref="R3949">IF(LEN($A3949)&gt;0,SUMPRODUCT(($A3949=merged_names)*(_xlfn.TEXTAFTER(R$2, "At ")=merged_belt_colours)*merged_months_at_rank),"")</f>
        <v/>
      </c>
    </row>
    <row r="3950" spans="1:18" x14ac:dyDescent="0.25">
      <c r="A3950"/>
      <c r="B3950" s="15" t="str" cm="1">
        <f t="array" ref="B3950">IFERROR(IF(LEN(A3950)&gt;0, IF(SUMPRODUCT((Inactives[Key]=J3950)*(Inactives[Currently Inactive]))=1,"Inactive","Active"),""),"Active")</f>
        <v/>
      </c>
      <c r="C3950" s="16" t="str" cm="1">
        <f t="array" aca="1" ref="C3950" ca="1">IFERROR(_xlfn._xlws.FILTER(Inactives[Inactive On],(Inactives[Key]=J3950)*(Inactives[Currently Inactive]),""),"")</f>
        <v/>
      </c>
      <c r="D3950" s="16" t="str" cm="1">
        <f t="array" aca="1" ref="D3950" ca="1">IFERROR(INDEX(_xlfn.TEXTSPLIT(E3950," "),1),"")</f>
        <v/>
      </c>
      <c r="E3950" s="15" t="str" cm="1">
        <f t="array" aca="1" ref="E3950" ca="1">IFERROR(_xlfn._xlws.FILTER(merged_ranks,(merged_end_dates=DATE(9999,12,31))*(merged_names=A3950)),"")</f>
        <v/>
      </c>
      <c r="F3950" s="17" t="str">
        <f ca="1">_xlfn.XLOOKUP(J3950,Promotions[Promo Key],Promotions[Promo Date],"")</f>
        <v/>
      </c>
      <c r="G3950" s="18" t="str">
        <f t="shared" ca="1" si="259"/>
        <v/>
      </c>
      <c r="H3950" s="18" t="str">
        <f t="shared" ca="1" si="258"/>
        <v/>
      </c>
      <c r="I3950" s="17" t="str">
        <f>_xlfn.XLOOKUP(A3950,Students[Full Name],Students[Starting Rank],"")</f>
        <v/>
      </c>
      <c r="J3950" s="15" t="str">
        <f t="shared" ca="1" si="260"/>
        <v xml:space="preserve">: </v>
      </c>
      <c r="K3950" s="16" t="str">
        <f>_xlfn.XLOOKUP(A3950,Students[Full Name],Students[Start Date],"")</f>
        <v/>
      </c>
      <c r="L3950" s="18">
        <f t="shared" ca="1" si="261"/>
        <v>-1</v>
      </c>
      <c r="M3950" s="18" cm="1">
        <f t="array" aca="1" ref="M3950" ca="1">SUMPRODUCT(Inactives[Days Inactive]*(Inactives[Student]=A3950))/365</f>
        <v>0</v>
      </c>
      <c r="N3950" s="18" t="str" cm="1">
        <f t="array" ref="N3950">IF(LEN($A3950)&gt;0,SUMPRODUCT(($A3950=merged_names)*(_xlfn.TEXTAFTER(N$2, "At ")=merged_belt_colours)*merged_months_at_rank),"")</f>
        <v/>
      </c>
      <c r="O3950" s="18" t="str" cm="1">
        <f t="array" ref="O3950">IF(LEN($A3950)&gt;0,SUMPRODUCT(($A3950=merged_names)*(_xlfn.TEXTAFTER(O$2, "At ")=merged_belt_colours)*merged_months_at_rank),"")</f>
        <v/>
      </c>
      <c r="P3950" s="18" t="str" cm="1">
        <f t="array" ref="P3950">IF(LEN($A3950)&gt;0,SUMPRODUCT(($A3950=merged_names)*(_xlfn.TEXTAFTER(P$2, "At ")=merged_belt_colours)*merged_months_at_rank),"")</f>
        <v/>
      </c>
      <c r="Q3950" s="18" t="str" cm="1">
        <f t="array" ref="Q3950">IF(LEN($A3950)&gt;0,SUMPRODUCT(($A3950=merged_names)*(_xlfn.TEXTAFTER(Q$2, "At ")=merged_belt_colours)*merged_months_at_rank),"")</f>
        <v/>
      </c>
      <c r="R3950" s="18" t="str" cm="1">
        <f t="array" ref="R3950">IF(LEN($A3950)&gt;0,SUMPRODUCT(($A3950=merged_names)*(_xlfn.TEXTAFTER(R$2, "At ")=merged_belt_colours)*merged_months_at_rank),"")</f>
        <v/>
      </c>
    </row>
    <row r="3951" spans="1:18" x14ac:dyDescent="0.25">
      <c r="A3951"/>
      <c r="B3951" s="15" t="str" cm="1">
        <f t="array" ref="B3951">IFERROR(IF(LEN(A3951)&gt;0, IF(SUMPRODUCT((Inactives[Key]=J3951)*(Inactives[Currently Inactive]))=1,"Inactive","Active"),""),"Active")</f>
        <v/>
      </c>
      <c r="C3951" s="16" t="str" cm="1">
        <f t="array" aca="1" ref="C3951" ca="1">IFERROR(_xlfn._xlws.FILTER(Inactives[Inactive On],(Inactives[Key]=J3951)*(Inactives[Currently Inactive]),""),"")</f>
        <v/>
      </c>
      <c r="D3951" s="16" t="str" cm="1">
        <f t="array" aca="1" ref="D3951" ca="1">IFERROR(INDEX(_xlfn.TEXTSPLIT(E3951," "),1),"")</f>
        <v/>
      </c>
      <c r="E3951" s="15" t="str" cm="1">
        <f t="array" aca="1" ref="E3951" ca="1">IFERROR(_xlfn._xlws.FILTER(merged_ranks,(merged_end_dates=DATE(9999,12,31))*(merged_names=A3951)),"")</f>
        <v/>
      </c>
      <c r="F3951" s="17" t="str">
        <f ca="1">_xlfn.XLOOKUP(J3951,Promotions[Promo Key],Promotions[Promo Date],"")</f>
        <v/>
      </c>
      <c r="G3951" s="18" t="str">
        <f t="shared" ca="1" si="259"/>
        <v/>
      </c>
      <c r="H3951" s="18" t="str">
        <f t="shared" ca="1" si="258"/>
        <v/>
      </c>
      <c r="I3951" s="17" t="str">
        <f>_xlfn.XLOOKUP(A3951,Students[Full Name],Students[Starting Rank],"")</f>
        <v/>
      </c>
      <c r="J3951" s="15" t="str">
        <f t="shared" ca="1" si="260"/>
        <v xml:space="preserve">: </v>
      </c>
      <c r="K3951" s="16" t="str">
        <f>_xlfn.XLOOKUP(A3951,Students[Full Name],Students[Start Date],"")</f>
        <v/>
      </c>
      <c r="L3951" s="18">
        <f t="shared" ca="1" si="261"/>
        <v>-1</v>
      </c>
      <c r="M3951" s="18" cm="1">
        <f t="array" aca="1" ref="M3951" ca="1">SUMPRODUCT(Inactives[Days Inactive]*(Inactives[Student]=A3951))/365</f>
        <v>0</v>
      </c>
      <c r="N3951" s="18" t="str" cm="1">
        <f t="array" ref="N3951">IF(LEN($A3951)&gt;0,SUMPRODUCT(($A3951=merged_names)*(_xlfn.TEXTAFTER(N$2, "At ")=merged_belt_colours)*merged_months_at_rank),"")</f>
        <v/>
      </c>
      <c r="O3951" s="18" t="str" cm="1">
        <f t="array" ref="O3951">IF(LEN($A3951)&gt;0,SUMPRODUCT(($A3951=merged_names)*(_xlfn.TEXTAFTER(O$2, "At ")=merged_belt_colours)*merged_months_at_rank),"")</f>
        <v/>
      </c>
      <c r="P3951" s="18" t="str" cm="1">
        <f t="array" ref="P3951">IF(LEN($A3951)&gt;0,SUMPRODUCT(($A3951=merged_names)*(_xlfn.TEXTAFTER(P$2, "At ")=merged_belt_colours)*merged_months_at_rank),"")</f>
        <v/>
      </c>
      <c r="Q3951" s="18" t="str" cm="1">
        <f t="array" ref="Q3951">IF(LEN($A3951)&gt;0,SUMPRODUCT(($A3951=merged_names)*(_xlfn.TEXTAFTER(Q$2, "At ")=merged_belt_colours)*merged_months_at_rank),"")</f>
        <v/>
      </c>
      <c r="R3951" s="18" t="str" cm="1">
        <f t="array" ref="R3951">IF(LEN($A3951)&gt;0,SUMPRODUCT(($A3951=merged_names)*(_xlfn.TEXTAFTER(R$2, "At ")=merged_belt_colours)*merged_months_at_rank),"")</f>
        <v/>
      </c>
    </row>
    <row r="3952" spans="1:18" x14ac:dyDescent="0.25">
      <c r="A3952"/>
      <c r="B3952" s="15" t="str" cm="1">
        <f t="array" ref="B3952">IFERROR(IF(LEN(A3952)&gt;0, IF(SUMPRODUCT((Inactives[Key]=J3952)*(Inactives[Currently Inactive]))=1,"Inactive","Active"),""),"Active")</f>
        <v/>
      </c>
      <c r="C3952" s="16" t="str" cm="1">
        <f t="array" aca="1" ref="C3952" ca="1">IFERROR(_xlfn._xlws.FILTER(Inactives[Inactive On],(Inactives[Key]=J3952)*(Inactives[Currently Inactive]),""),"")</f>
        <v/>
      </c>
      <c r="D3952" s="16" t="str" cm="1">
        <f t="array" aca="1" ref="D3952" ca="1">IFERROR(INDEX(_xlfn.TEXTSPLIT(E3952," "),1),"")</f>
        <v/>
      </c>
      <c r="E3952" s="15" t="str" cm="1">
        <f t="array" aca="1" ref="E3952" ca="1">IFERROR(_xlfn._xlws.FILTER(merged_ranks,(merged_end_dates=DATE(9999,12,31))*(merged_names=A3952)),"")</f>
        <v/>
      </c>
      <c r="F3952" s="17" t="str">
        <f ca="1">_xlfn.XLOOKUP(J3952,Promotions[Promo Key],Promotions[Promo Date],"")</f>
        <v/>
      </c>
      <c r="G3952" s="18" t="str">
        <f t="shared" ca="1" si="259"/>
        <v/>
      </c>
      <c r="H3952" s="18" t="str">
        <f t="shared" ca="1" si="258"/>
        <v/>
      </c>
      <c r="I3952" s="17" t="str">
        <f>_xlfn.XLOOKUP(A3952,Students[Full Name],Students[Starting Rank],"")</f>
        <v/>
      </c>
      <c r="J3952" s="15" t="str">
        <f t="shared" ca="1" si="260"/>
        <v xml:space="preserve">: </v>
      </c>
      <c r="K3952" s="16" t="str">
        <f>_xlfn.XLOOKUP(A3952,Students[Full Name],Students[Start Date],"")</f>
        <v/>
      </c>
      <c r="L3952" s="18">
        <f t="shared" ca="1" si="261"/>
        <v>-1</v>
      </c>
      <c r="M3952" s="18" cm="1">
        <f t="array" aca="1" ref="M3952" ca="1">SUMPRODUCT(Inactives[Days Inactive]*(Inactives[Student]=A3952))/365</f>
        <v>0</v>
      </c>
      <c r="N3952" s="18" t="str" cm="1">
        <f t="array" ref="N3952">IF(LEN($A3952)&gt;0,SUMPRODUCT(($A3952=merged_names)*(_xlfn.TEXTAFTER(N$2, "At ")=merged_belt_colours)*merged_months_at_rank),"")</f>
        <v/>
      </c>
      <c r="O3952" s="18" t="str" cm="1">
        <f t="array" ref="O3952">IF(LEN($A3952)&gt;0,SUMPRODUCT(($A3952=merged_names)*(_xlfn.TEXTAFTER(O$2, "At ")=merged_belt_colours)*merged_months_at_rank),"")</f>
        <v/>
      </c>
      <c r="P3952" s="18" t="str" cm="1">
        <f t="array" ref="P3952">IF(LEN($A3952)&gt;0,SUMPRODUCT(($A3952=merged_names)*(_xlfn.TEXTAFTER(P$2, "At ")=merged_belt_colours)*merged_months_at_rank),"")</f>
        <v/>
      </c>
      <c r="Q3952" s="18" t="str" cm="1">
        <f t="array" ref="Q3952">IF(LEN($A3952)&gt;0,SUMPRODUCT(($A3952=merged_names)*(_xlfn.TEXTAFTER(Q$2, "At ")=merged_belt_colours)*merged_months_at_rank),"")</f>
        <v/>
      </c>
      <c r="R3952" s="18" t="str" cm="1">
        <f t="array" ref="R3952">IF(LEN($A3952)&gt;0,SUMPRODUCT(($A3952=merged_names)*(_xlfn.TEXTAFTER(R$2, "At ")=merged_belt_colours)*merged_months_at_rank),"")</f>
        <v/>
      </c>
    </row>
    <row r="3953" spans="1:18" x14ac:dyDescent="0.25">
      <c r="A3953"/>
      <c r="B3953" s="15" t="str" cm="1">
        <f t="array" ref="B3953">IFERROR(IF(LEN(A3953)&gt;0, IF(SUMPRODUCT((Inactives[Key]=J3953)*(Inactives[Currently Inactive]))=1,"Inactive","Active"),""),"Active")</f>
        <v/>
      </c>
      <c r="C3953" s="16" t="str" cm="1">
        <f t="array" aca="1" ref="C3953" ca="1">IFERROR(_xlfn._xlws.FILTER(Inactives[Inactive On],(Inactives[Key]=J3953)*(Inactives[Currently Inactive]),""),"")</f>
        <v/>
      </c>
      <c r="D3953" s="16" t="str" cm="1">
        <f t="array" aca="1" ref="D3953" ca="1">IFERROR(INDEX(_xlfn.TEXTSPLIT(E3953," "),1),"")</f>
        <v/>
      </c>
      <c r="E3953" s="15" t="str" cm="1">
        <f t="array" aca="1" ref="E3953" ca="1">IFERROR(_xlfn._xlws.FILTER(merged_ranks,(merged_end_dates=DATE(9999,12,31))*(merged_names=A3953)),"")</f>
        <v/>
      </c>
      <c r="F3953" s="17" t="str">
        <f ca="1">_xlfn.XLOOKUP(J3953,Promotions[Promo Key],Promotions[Promo Date],"")</f>
        <v/>
      </c>
      <c r="G3953" s="18" t="str">
        <f t="shared" ca="1" si="259"/>
        <v/>
      </c>
      <c r="H3953" s="18" t="str">
        <f t="shared" ca="1" si="258"/>
        <v/>
      </c>
      <c r="I3953" s="17" t="str">
        <f>_xlfn.XLOOKUP(A3953,Students[Full Name],Students[Starting Rank],"")</f>
        <v/>
      </c>
      <c r="J3953" s="15" t="str">
        <f t="shared" ca="1" si="260"/>
        <v xml:space="preserve">: </v>
      </c>
      <c r="K3953" s="16" t="str">
        <f>_xlfn.XLOOKUP(A3953,Students[Full Name],Students[Start Date],"")</f>
        <v/>
      </c>
      <c r="L3953" s="18">
        <f t="shared" ca="1" si="261"/>
        <v>-1</v>
      </c>
      <c r="M3953" s="18" cm="1">
        <f t="array" aca="1" ref="M3953" ca="1">SUMPRODUCT(Inactives[Days Inactive]*(Inactives[Student]=A3953))/365</f>
        <v>0</v>
      </c>
      <c r="N3953" s="18" t="str" cm="1">
        <f t="array" ref="N3953">IF(LEN($A3953)&gt;0,SUMPRODUCT(($A3953=merged_names)*(_xlfn.TEXTAFTER(N$2, "At ")=merged_belt_colours)*merged_months_at_rank),"")</f>
        <v/>
      </c>
      <c r="O3953" s="18" t="str" cm="1">
        <f t="array" ref="O3953">IF(LEN($A3953)&gt;0,SUMPRODUCT(($A3953=merged_names)*(_xlfn.TEXTAFTER(O$2, "At ")=merged_belt_colours)*merged_months_at_rank),"")</f>
        <v/>
      </c>
      <c r="P3953" s="18" t="str" cm="1">
        <f t="array" ref="P3953">IF(LEN($A3953)&gt;0,SUMPRODUCT(($A3953=merged_names)*(_xlfn.TEXTAFTER(P$2, "At ")=merged_belt_colours)*merged_months_at_rank),"")</f>
        <v/>
      </c>
      <c r="Q3953" s="18" t="str" cm="1">
        <f t="array" ref="Q3953">IF(LEN($A3953)&gt;0,SUMPRODUCT(($A3953=merged_names)*(_xlfn.TEXTAFTER(Q$2, "At ")=merged_belt_colours)*merged_months_at_rank),"")</f>
        <v/>
      </c>
      <c r="R3953" s="18" t="str" cm="1">
        <f t="array" ref="R3953">IF(LEN($A3953)&gt;0,SUMPRODUCT(($A3953=merged_names)*(_xlfn.TEXTAFTER(R$2, "At ")=merged_belt_colours)*merged_months_at_rank),"")</f>
        <v/>
      </c>
    </row>
    <row r="3954" spans="1:18" x14ac:dyDescent="0.25">
      <c r="A3954"/>
      <c r="B3954" s="15" t="str" cm="1">
        <f t="array" ref="B3954">IFERROR(IF(LEN(A3954)&gt;0, IF(SUMPRODUCT((Inactives[Key]=J3954)*(Inactives[Currently Inactive]))=1,"Inactive","Active"),""),"Active")</f>
        <v/>
      </c>
      <c r="C3954" s="16" t="str" cm="1">
        <f t="array" aca="1" ref="C3954" ca="1">IFERROR(_xlfn._xlws.FILTER(Inactives[Inactive On],(Inactives[Key]=J3954)*(Inactives[Currently Inactive]),""),"")</f>
        <v/>
      </c>
      <c r="D3954" s="16" t="str" cm="1">
        <f t="array" aca="1" ref="D3954" ca="1">IFERROR(INDEX(_xlfn.TEXTSPLIT(E3954," "),1),"")</f>
        <v/>
      </c>
      <c r="E3954" s="15" t="str" cm="1">
        <f t="array" aca="1" ref="E3954" ca="1">IFERROR(_xlfn._xlws.FILTER(merged_ranks,(merged_end_dates=DATE(9999,12,31))*(merged_names=A3954)),"")</f>
        <v/>
      </c>
      <c r="F3954" s="17" t="str">
        <f ca="1">_xlfn.XLOOKUP(J3954,Promotions[Promo Key],Promotions[Promo Date],"")</f>
        <v/>
      </c>
      <c r="G3954" s="18" t="str">
        <f t="shared" ca="1" si="259"/>
        <v/>
      </c>
      <c r="H3954" s="18" t="str">
        <f t="shared" ca="1" si="258"/>
        <v/>
      </c>
      <c r="I3954" s="17" t="str">
        <f>_xlfn.XLOOKUP(A3954,Students[Full Name],Students[Starting Rank],"")</f>
        <v/>
      </c>
      <c r="J3954" s="15" t="str">
        <f t="shared" ca="1" si="260"/>
        <v xml:space="preserve">: </v>
      </c>
      <c r="K3954" s="16" t="str">
        <f>_xlfn.XLOOKUP(A3954,Students[Full Name],Students[Start Date],"")</f>
        <v/>
      </c>
      <c r="L3954" s="18">
        <f t="shared" ca="1" si="261"/>
        <v>-1</v>
      </c>
      <c r="M3954" s="18" cm="1">
        <f t="array" aca="1" ref="M3954" ca="1">SUMPRODUCT(Inactives[Days Inactive]*(Inactives[Student]=A3954))/365</f>
        <v>0</v>
      </c>
      <c r="N3954" s="18" t="str" cm="1">
        <f t="array" ref="N3954">IF(LEN($A3954)&gt;0,SUMPRODUCT(($A3954=merged_names)*(_xlfn.TEXTAFTER(N$2, "At ")=merged_belt_colours)*merged_months_at_rank),"")</f>
        <v/>
      </c>
      <c r="O3954" s="18" t="str" cm="1">
        <f t="array" ref="O3954">IF(LEN($A3954)&gt;0,SUMPRODUCT(($A3954=merged_names)*(_xlfn.TEXTAFTER(O$2, "At ")=merged_belt_colours)*merged_months_at_rank),"")</f>
        <v/>
      </c>
      <c r="P3954" s="18" t="str" cm="1">
        <f t="array" ref="P3954">IF(LEN($A3954)&gt;0,SUMPRODUCT(($A3954=merged_names)*(_xlfn.TEXTAFTER(P$2, "At ")=merged_belt_colours)*merged_months_at_rank),"")</f>
        <v/>
      </c>
      <c r="Q3954" s="18" t="str" cm="1">
        <f t="array" ref="Q3954">IF(LEN($A3954)&gt;0,SUMPRODUCT(($A3954=merged_names)*(_xlfn.TEXTAFTER(Q$2, "At ")=merged_belt_colours)*merged_months_at_rank),"")</f>
        <v/>
      </c>
      <c r="R3954" s="18" t="str" cm="1">
        <f t="array" ref="R3954">IF(LEN($A3954)&gt;0,SUMPRODUCT(($A3954=merged_names)*(_xlfn.TEXTAFTER(R$2, "At ")=merged_belt_colours)*merged_months_at_rank),"")</f>
        <v/>
      </c>
    </row>
    <row r="3955" spans="1:18" x14ac:dyDescent="0.25">
      <c r="A3955"/>
      <c r="B3955" s="15" t="str" cm="1">
        <f t="array" ref="B3955">IFERROR(IF(LEN(A3955)&gt;0, IF(SUMPRODUCT((Inactives[Key]=J3955)*(Inactives[Currently Inactive]))=1,"Inactive","Active"),""),"Active")</f>
        <v/>
      </c>
      <c r="C3955" s="16" t="str" cm="1">
        <f t="array" aca="1" ref="C3955" ca="1">IFERROR(_xlfn._xlws.FILTER(Inactives[Inactive On],(Inactives[Key]=J3955)*(Inactives[Currently Inactive]),""),"")</f>
        <v/>
      </c>
      <c r="D3955" s="16" t="str" cm="1">
        <f t="array" aca="1" ref="D3955" ca="1">IFERROR(INDEX(_xlfn.TEXTSPLIT(E3955," "),1),"")</f>
        <v/>
      </c>
      <c r="E3955" s="15" t="str" cm="1">
        <f t="array" aca="1" ref="E3955" ca="1">IFERROR(_xlfn._xlws.FILTER(merged_ranks,(merged_end_dates=DATE(9999,12,31))*(merged_names=A3955)),"")</f>
        <v/>
      </c>
      <c r="F3955" s="17" t="str">
        <f ca="1">_xlfn.XLOOKUP(J3955,Promotions[Promo Key],Promotions[Promo Date],"")</f>
        <v/>
      </c>
      <c r="G3955" s="18" t="str">
        <f t="shared" ca="1" si="259"/>
        <v/>
      </c>
      <c r="H3955" s="18" t="str">
        <f t="shared" ca="1" si="258"/>
        <v/>
      </c>
      <c r="I3955" s="17" t="str">
        <f>_xlfn.XLOOKUP(A3955,Students[Full Name],Students[Starting Rank],"")</f>
        <v/>
      </c>
      <c r="J3955" s="15" t="str">
        <f t="shared" ca="1" si="260"/>
        <v xml:space="preserve">: </v>
      </c>
      <c r="K3955" s="16" t="str">
        <f>_xlfn.XLOOKUP(A3955,Students[Full Name],Students[Start Date],"")</f>
        <v/>
      </c>
      <c r="L3955" s="18">
        <f t="shared" ca="1" si="261"/>
        <v>-1</v>
      </c>
      <c r="M3955" s="18" cm="1">
        <f t="array" aca="1" ref="M3955" ca="1">SUMPRODUCT(Inactives[Days Inactive]*(Inactives[Student]=A3955))/365</f>
        <v>0</v>
      </c>
      <c r="N3955" s="18" t="str" cm="1">
        <f t="array" ref="N3955">IF(LEN($A3955)&gt;0,SUMPRODUCT(($A3955=merged_names)*(_xlfn.TEXTAFTER(N$2, "At ")=merged_belt_colours)*merged_months_at_rank),"")</f>
        <v/>
      </c>
      <c r="O3955" s="18" t="str" cm="1">
        <f t="array" ref="O3955">IF(LEN($A3955)&gt;0,SUMPRODUCT(($A3955=merged_names)*(_xlfn.TEXTAFTER(O$2, "At ")=merged_belt_colours)*merged_months_at_rank),"")</f>
        <v/>
      </c>
      <c r="P3955" s="18" t="str" cm="1">
        <f t="array" ref="P3955">IF(LEN($A3955)&gt;0,SUMPRODUCT(($A3955=merged_names)*(_xlfn.TEXTAFTER(P$2, "At ")=merged_belt_colours)*merged_months_at_rank),"")</f>
        <v/>
      </c>
      <c r="Q3955" s="18" t="str" cm="1">
        <f t="array" ref="Q3955">IF(LEN($A3955)&gt;0,SUMPRODUCT(($A3955=merged_names)*(_xlfn.TEXTAFTER(Q$2, "At ")=merged_belt_colours)*merged_months_at_rank),"")</f>
        <v/>
      </c>
      <c r="R3955" s="18" t="str" cm="1">
        <f t="array" ref="R3955">IF(LEN($A3955)&gt;0,SUMPRODUCT(($A3955=merged_names)*(_xlfn.TEXTAFTER(R$2, "At ")=merged_belt_colours)*merged_months_at_rank),"")</f>
        <v/>
      </c>
    </row>
    <row r="3956" spans="1:18" x14ac:dyDescent="0.25">
      <c r="A3956"/>
      <c r="B3956" s="15" t="str" cm="1">
        <f t="array" ref="B3956">IFERROR(IF(LEN(A3956)&gt;0, IF(SUMPRODUCT((Inactives[Key]=J3956)*(Inactives[Currently Inactive]))=1,"Inactive","Active"),""),"Active")</f>
        <v/>
      </c>
      <c r="C3956" s="16" t="str" cm="1">
        <f t="array" aca="1" ref="C3956" ca="1">IFERROR(_xlfn._xlws.FILTER(Inactives[Inactive On],(Inactives[Key]=J3956)*(Inactives[Currently Inactive]),""),"")</f>
        <v/>
      </c>
      <c r="D3956" s="16" t="str" cm="1">
        <f t="array" aca="1" ref="D3956" ca="1">IFERROR(INDEX(_xlfn.TEXTSPLIT(E3956," "),1),"")</f>
        <v/>
      </c>
      <c r="E3956" s="15" t="str" cm="1">
        <f t="array" aca="1" ref="E3956" ca="1">IFERROR(_xlfn._xlws.FILTER(merged_ranks,(merged_end_dates=DATE(9999,12,31))*(merged_names=A3956)),"")</f>
        <v/>
      </c>
      <c r="F3956" s="17" t="str">
        <f ca="1">_xlfn.XLOOKUP(J3956,Promotions[Promo Key],Promotions[Promo Date],"")</f>
        <v/>
      </c>
      <c r="G3956" s="18" t="str">
        <f t="shared" ca="1" si="259"/>
        <v/>
      </c>
      <c r="H3956" s="18" t="str">
        <f t="shared" ca="1" si="258"/>
        <v/>
      </c>
      <c r="I3956" s="17" t="str">
        <f>_xlfn.XLOOKUP(A3956,Students[Full Name],Students[Starting Rank],"")</f>
        <v/>
      </c>
      <c r="J3956" s="15" t="str">
        <f t="shared" ca="1" si="260"/>
        <v xml:space="preserve">: </v>
      </c>
      <c r="K3956" s="16" t="str">
        <f>_xlfn.XLOOKUP(A3956,Students[Full Name],Students[Start Date],"")</f>
        <v/>
      </c>
      <c r="L3956" s="18">
        <f t="shared" ca="1" si="261"/>
        <v>-1</v>
      </c>
      <c r="M3956" s="18" cm="1">
        <f t="array" aca="1" ref="M3956" ca="1">SUMPRODUCT(Inactives[Days Inactive]*(Inactives[Student]=A3956))/365</f>
        <v>0</v>
      </c>
      <c r="N3956" s="18" t="str" cm="1">
        <f t="array" ref="N3956">IF(LEN($A3956)&gt;0,SUMPRODUCT(($A3956=merged_names)*(_xlfn.TEXTAFTER(N$2, "At ")=merged_belt_colours)*merged_months_at_rank),"")</f>
        <v/>
      </c>
      <c r="O3956" s="18" t="str" cm="1">
        <f t="array" ref="O3956">IF(LEN($A3956)&gt;0,SUMPRODUCT(($A3956=merged_names)*(_xlfn.TEXTAFTER(O$2, "At ")=merged_belt_colours)*merged_months_at_rank),"")</f>
        <v/>
      </c>
      <c r="P3956" s="18" t="str" cm="1">
        <f t="array" ref="P3956">IF(LEN($A3956)&gt;0,SUMPRODUCT(($A3956=merged_names)*(_xlfn.TEXTAFTER(P$2, "At ")=merged_belt_colours)*merged_months_at_rank),"")</f>
        <v/>
      </c>
      <c r="Q3956" s="18" t="str" cm="1">
        <f t="array" ref="Q3956">IF(LEN($A3956)&gt;0,SUMPRODUCT(($A3956=merged_names)*(_xlfn.TEXTAFTER(Q$2, "At ")=merged_belt_colours)*merged_months_at_rank),"")</f>
        <v/>
      </c>
      <c r="R3956" s="18" t="str" cm="1">
        <f t="array" ref="R3956">IF(LEN($A3956)&gt;0,SUMPRODUCT(($A3956=merged_names)*(_xlfn.TEXTAFTER(R$2, "At ")=merged_belt_colours)*merged_months_at_rank),"")</f>
        <v/>
      </c>
    </row>
    <row r="3957" spans="1:18" x14ac:dyDescent="0.25">
      <c r="A3957"/>
      <c r="B3957" s="15" t="str" cm="1">
        <f t="array" ref="B3957">IFERROR(IF(LEN(A3957)&gt;0, IF(SUMPRODUCT((Inactives[Key]=J3957)*(Inactives[Currently Inactive]))=1,"Inactive","Active"),""),"Active")</f>
        <v/>
      </c>
      <c r="C3957" s="16" t="str" cm="1">
        <f t="array" aca="1" ref="C3957" ca="1">IFERROR(_xlfn._xlws.FILTER(Inactives[Inactive On],(Inactives[Key]=J3957)*(Inactives[Currently Inactive]),""),"")</f>
        <v/>
      </c>
      <c r="D3957" s="16" t="str" cm="1">
        <f t="array" aca="1" ref="D3957" ca="1">IFERROR(INDEX(_xlfn.TEXTSPLIT(E3957," "),1),"")</f>
        <v/>
      </c>
      <c r="E3957" s="15" t="str" cm="1">
        <f t="array" aca="1" ref="E3957" ca="1">IFERROR(_xlfn._xlws.FILTER(merged_ranks,(merged_end_dates=DATE(9999,12,31))*(merged_names=A3957)),"")</f>
        <v/>
      </c>
      <c r="F3957" s="17" t="str">
        <f ca="1">_xlfn.XLOOKUP(J3957,Promotions[Promo Key],Promotions[Promo Date],"")</f>
        <v/>
      </c>
      <c r="G3957" s="18" t="str">
        <f t="shared" ca="1" si="259"/>
        <v/>
      </c>
      <c r="H3957" s="18" t="str">
        <f t="shared" ca="1" si="258"/>
        <v/>
      </c>
      <c r="I3957" s="17" t="str">
        <f>_xlfn.XLOOKUP(A3957,Students[Full Name],Students[Starting Rank],"")</f>
        <v/>
      </c>
      <c r="J3957" s="15" t="str">
        <f t="shared" ca="1" si="260"/>
        <v xml:space="preserve">: </v>
      </c>
      <c r="K3957" s="16" t="str">
        <f>_xlfn.XLOOKUP(A3957,Students[Full Name],Students[Start Date],"")</f>
        <v/>
      </c>
      <c r="L3957" s="18">
        <f t="shared" ca="1" si="261"/>
        <v>-1</v>
      </c>
      <c r="M3957" s="18" cm="1">
        <f t="array" aca="1" ref="M3957" ca="1">SUMPRODUCT(Inactives[Days Inactive]*(Inactives[Student]=A3957))/365</f>
        <v>0</v>
      </c>
      <c r="N3957" s="18" t="str" cm="1">
        <f t="array" ref="N3957">IF(LEN($A3957)&gt;0,SUMPRODUCT(($A3957=merged_names)*(_xlfn.TEXTAFTER(N$2, "At ")=merged_belt_colours)*merged_months_at_rank),"")</f>
        <v/>
      </c>
      <c r="O3957" s="18" t="str" cm="1">
        <f t="array" ref="O3957">IF(LEN($A3957)&gt;0,SUMPRODUCT(($A3957=merged_names)*(_xlfn.TEXTAFTER(O$2, "At ")=merged_belt_colours)*merged_months_at_rank),"")</f>
        <v/>
      </c>
      <c r="P3957" s="18" t="str" cm="1">
        <f t="array" ref="P3957">IF(LEN($A3957)&gt;0,SUMPRODUCT(($A3957=merged_names)*(_xlfn.TEXTAFTER(P$2, "At ")=merged_belt_colours)*merged_months_at_rank),"")</f>
        <v/>
      </c>
      <c r="Q3957" s="18" t="str" cm="1">
        <f t="array" ref="Q3957">IF(LEN($A3957)&gt;0,SUMPRODUCT(($A3957=merged_names)*(_xlfn.TEXTAFTER(Q$2, "At ")=merged_belt_colours)*merged_months_at_rank),"")</f>
        <v/>
      </c>
      <c r="R3957" s="18" t="str" cm="1">
        <f t="array" ref="R3957">IF(LEN($A3957)&gt;0,SUMPRODUCT(($A3957=merged_names)*(_xlfn.TEXTAFTER(R$2, "At ")=merged_belt_colours)*merged_months_at_rank),"")</f>
        <v/>
      </c>
    </row>
    <row r="3958" spans="1:18" x14ac:dyDescent="0.25">
      <c r="A3958"/>
      <c r="B3958" s="15" t="str" cm="1">
        <f t="array" ref="B3958">IFERROR(IF(LEN(A3958)&gt;0, IF(SUMPRODUCT((Inactives[Key]=J3958)*(Inactives[Currently Inactive]))=1,"Inactive","Active"),""),"Active")</f>
        <v/>
      </c>
      <c r="C3958" s="16" t="str" cm="1">
        <f t="array" aca="1" ref="C3958" ca="1">IFERROR(_xlfn._xlws.FILTER(Inactives[Inactive On],(Inactives[Key]=J3958)*(Inactives[Currently Inactive]),""),"")</f>
        <v/>
      </c>
      <c r="D3958" s="16" t="str" cm="1">
        <f t="array" aca="1" ref="D3958" ca="1">IFERROR(INDEX(_xlfn.TEXTSPLIT(E3958," "),1),"")</f>
        <v/>
      </c>
      <c r="E3958" s="15" t="str" cm="1">
        <f t="array" aca="1" ref="E3958" ca="1">IFERROR(_xlfn._xlws.FILTER(merged_ranks,(merged_end_dates=DATE(9999,12,31))*(merged_names=A3958)),"")</f>
        <v/>
      </c>
      <c r="F3958" s="17" t="str">
        <f ca="1">_xlfn.XLOOKUP(J3958,Promotions[Promo Key],Promotions[Promo Date],"")</f>
        <v/>
      </c>
      <c r="G3958" s="18" t="str">
        <f t="shared" ca="1" si="259"/>
        <v/>
      </c>
      <c r="H3958" s="18" t="str">
        <f t="shared" ca="1" si="258"/>
        <v/>
      </c>
      <c r="I3958" s="17" t="str">
        <f>_xlfn.XLOOKUP(A3958,Students[Full Name],Students[Starting Rank],"")</f>
        <v/>
      </c>
      <c r="J3958" s="15" t="str">
        <f t="shared" ca="1" si="260"/>
        <v xml:space="preserve">: </v>
      </c>
      <c r="K3958" s="16" t="str">
        <f>_xlfn.XLOOKUP(A3958,Students[Full Name],Students[Start Date],"")</f>
        <v/>
      </c>
      <c r="L3958" s="18">
        <f t="shared" ca="1" si="261"/>
        <v>-1</v>
      </c>
      <c r="M3958" s="18" cm="1">
        <f t="array" aca="1" ref="M3958" ca="1">SUMPRODUCT(Inactives[Days Inactive]*(Inactives[Student]=A3958))/365</f>
        <v>0</v>
      </c>
      <c r="N3958" s="18" t="str" cm="1">
        <f t="array" ref="N3958">IF(LEN($A3958)&gt;0,SUMPRODUCT(($A3958=merged_names)*(_xlfn.TEXTAFTER(N$2, "At ")=merged_belt_colours)*merged_months_at_rank),"")</f>
        <v/>
      </c>
      <c r="O3958" s="18" t="str" cm="1">
        <f t="array" ref="O3958">IF(LEN($A3958)&gt;0,SUMPRODUCT(($A3958=merged_names)*(_xlfn.TEXTAFTER(O$2, "At ")=merged_belt_colours)*merged_months_at_rank),"")</f>
        <v/>
      </c>
      <c r="P3958" s="18" t="str" cm="1">
        <f t="array" ref="P3958">IF(LEN($A3958)&gt;0,SUMPRODUCT(($A3958=merged_names)*(_xlfn.TEXTAFTER(P$2, "At ")=merged_belt_colours)*merged_months_at_rank),"")</f>
        <v/>
      </c>
      <c r="Q3958" s="18" t="str" cm="1">
        <f t="array" ref="Q3958">IF(LEN($A3958)&gt;0,SUMPRODUCT(($A3958=merged_names)*(_xlfn.TEXTAFTER(Q$2, "At ")=merged_belt_colours)*merged_months_at_rank),"")</f>
        <v/>
      </c>
      <c r="R3958" s="18" t="str" cm="1">
        <f t="array" ref="R3958">IF(LEN($A3958)&gt;0,SUMPRODUCT(($A3958=merged_names)*(_xlfn.TEXTAFTER(R$2, "At ")=merged_belt_colours)*merged_months_at_rank),"")</f>
        <v/>
      </c>
    </row>
    <row r="3959" spans="1:18" x14ac:dyDescent="0.25">
      <c r="A3959"/>
      <c r="B3959" s="15" t="str" cm="1">
        <f t="array" ref="B3959">IFERROR(IF(LEN(A3959)&gt;0, IF(SUMPRODUCT((Inactives[Key]=J3959)*(Inactives[Currently Inactive]))=1,"Inactive","Active"),""),"Active")</f>
        <v/>
      </c>
      <c r="C3959" s="16" t="str" cm="1">
        <f t="array" aca="1" ref="C3959" ca="1">IFERROR(_xlfn._xlws.FILTER(Inactives[Inactive On],(Inactives[Key]=J3959)*(Inactives[Currently Inactive]),""),"")</f>
        <v/>
      </c>
      <c r="D3959" s="16" t="str" cm="1">
        <f t="array" aca="1" ref="D3959" ca="1">IFERROR(INDEX(_xlfn.TEXTSPLIT(E3959," "),1),"")</f>
        <v/>
      </c>
      <c r="E3959" s="15" t="str" cm="1">
        <f t="array" aca="1" ref="E3959" ca="1">IFERROR(_xlfn._xlws.FILTER(merged_ranks,(merged_end_dates=DATE(9999,12,31))*(merged_names=A3959)),"")</f>
        <v/>
      </c>
      <c r="F3959" s="17" t="str">
        <f ca="1">_xlfn.XLOOKUP(J3959,Promotions[Promo Key],Promotions[Promo Date],"")</f>
        <v/>
      </c>
      <c r="G3959" s="18" t="str">
        <f t="shared" ca="1" si="259"/>
        <v/>
      </c>
      <c r="H3959" s="18" t="str">
        <f t="shared" ca="1" si="258"/>
        <v/>
      </c>
      <c r="I3959" s="17" t="str">
        <f>_xlfn.XLOOKUP(A3959,Students[Full Name],Students[Starting Rank],"")</f>
        <v/>
      </c>
      <c r="J3959" s="15" t="str">
        <f t="shared" ca="1" si="260"/>
        <v xml:space="preserve">: </v>
      </c>
      <c r="K3959" s="16" t="str">
        <f>_xlfn.XLOOKUP(A3959,Students[Full Name],Students[Start Date],"")</f>
        <v/>
      </c>
      <c r="L3959" s="18">
        <f t="shared" ca="1" si="261"/>
        <v>-1</v>
      </c>
      <c r="M3959" s="18" cm="1">
        <f t="array" aca="1" ref="M3959" ca="1">SUMPRODUCT(Inactives[Days Inactive]*(Inactives[Student]=A3959))/365</f>
        <v>0</v>
      </c>
      <c r="N3959" s="18" t="str" cm="1">
        <f t="array" ref="N3959">IF(LEN($A3959)&gt;0,SUMPRODUCT(($A3959=merged_names)*(_xlfn.TEXTAFTER(N$2, "At ")=merged_belt_colours)*merged_months_at_rank),"")</f>
        <v/>
      </c>
      <c r="O3959" s="18" t="str" cm="1">
        <f t="array" ref="O3959">IF(LEN($A3959)&gt;0,SUMPRODUCT(($A3959=merged_names)*(_xlfn.TEXTAFTER(O$2, "At ")=merged_belt_colours)*merged_months_at_rank),"")</f>
        <v/>
      </c>
      <c r="P3959" s="18" t="str" cm="1">
        <f t="array" ref="P3959">IF(LEN($A3959)&gt;0,SUMPRODUCT(($A3959=merged_names)*(_xlfn.TEXTAFTER(P$2, "At ")=merged_belt_colours)*merged_months_at_rank),"")</f>
        <v/>
      </c>
      <c r="Q3959" s="18" t="str" cm="1">
        <f t="array" ref="Q3959">IF(LEN($A3959)&gt;0,SUMPRODUCT(($A3959=merged_names)*(_xlfn.TEXTAFTER(Q$2, "At ")=merged_belt_colours)*merged_months_at_rank),"")</f>
        <v/>
      </c>
      <c r="R3959" s="18" t="str" cm="1">
        <f t="array" ref="R3959">IF(LEN($A3959)&gt;0,SUMPRODUCT(($A3959=merged_names)*(_xlfn.TEXTAFTER(R$2, "At ")=merged_belt_colours)*merged_months_at_rank),"")</f>
        <v/>
      </c>
    </row>
    <row r="3960" spans="1:18" x14ac:dyDescent="0.25">
      <c r="A3960"/>
      <c r="B3960" s="15" t="str" cm="1">
        <f t="array" ref="B3960">IFERROR(IF(LEN(A3960)&gt;0, IF(SUMPRODUCT((Inactives[Key]=J3960)*(Inactives[Currently Inactive]))=1,"Inactive","Active"),""),"Active")</f>
        <v/>
      </c>
      <c r="C3960" s="16" t="str" cm="1">
        <f t="array" aca="1" ref="C3960" ca="1">IFERROR(_xlfn._xlws.FILTER(Inactives[Inactive On],(Inactives[Key]=J3960)*(Inactives[Currently Inactive]),""),"")</f>
        <v/>
      </c>
      <c r="D3960" s="16" t="str" cm="1">
        <f t="array" aca="1" ref="D3960" ca="1">IFERROR(INDEX(_xlfn.TEXTSPLIT(E3960," "),1),"")</f>
        <v/>
      </c>
      <c r="E3960" s="15" t="str" cm="1">
        <f t="array" aca="1" ref="E3960" ca="1">IFERROR(_xlfn._xlws.FILTER(merged_ranks,(merged_end_dates=DATE(9999,12,31))*(merged_names=A3960)),"")</f>
        <v/>
      </c>
      <c r="F3960" s="17" t="str">
        <f ca="1">_xlfn.XLOOKUP(J3960,Promotions[Promo Key],Promotions[Promo Date],"")</f>
        <v/>
      </c>
      <c r="G3960" s="18" t="str">
        <f t="shared" ca="1" si="259"/>
        <v/>
      </c>
      <c r="H3960" s="18" t="str">
        <f t="shared" ca="1" si="258"/>
        <v/>
      </c>
      <c r="I3960" s="17" t="str">
        <f>_xlfn.XLOOKUP(A3960,Students[Full Name],Students[Starting Rank],"")</f>
        <v/>
      </c>
      <c r="J3960" s="15" t="str">
        <f t="shared" ca="1" si="260"/>
        <v xml:space="preserve">: </v>
      </c>
      <c r="K3960" s="16" t="str">
        <f>_xlfn.XLOOKUP(A3960,Students[Full Name],Students[Start Date],"")</f>
        <v/>
      </c>
      <c r="L3960" s="18">
        <f t="shared" ca="1" si="261"/>
        <v>-1</v>
      </c>
      <c r="M3960" s="18" cm="1">
        <f t="array" aca="1" ref="M3960" ca="1">SUMPRODUCT(Inactives[Days Inactive]*(Inactives[Student]=A3960))/365</f>
        <v>0</v>
      </c>
      <c r="N3960" s="18" t="str" cm="1">
        <f t="array" ref="N3960">IF(LEN($A3960)&gt;0,SUMPRODUCT(($A3960=merged_names)*(_xlfn.TEXTAFTER(N$2, "At ")=merged_belt_colours)*merged_months_at_rank),"")</f>
        <v/>
      </c>
      <c r="O3960" s="18" t="str" cm="1">
        <f t="array" ref="O3960">IF(LEN($A3960)&gt;0,SUMPRODUCT(($A3960=merged_names)*(_xlfn.TEXTAFTER(O$2, "At ")=merged_belt_colours)*merged_months_at_rank),"")</f>
        <v/>
      </c>
      <c r="P3960" s="18" t="str" cm="1">
        <f t="array" ref="P3960">IF(LEN($A3960)&gt;0,SUMPRODUCT(($A3960=merged_names)*(_xlfn.TEXTAFTER(P$2, "At ")=merged_belt_colours)*merged_months_at_rank),"")</f>
        <v/>
      </c>
      <c r="Q3960" s="18" t="str" cm="1">
        <f t="array" ref="Q3960">IF(LEN($A3960)&gt;0,SUMPRODUCT(($A3960=merged_names)*(_xlfn.TEXTAFTER(Q$2, "At ")=merged_belt_colours)*merged_months_at_rank),"")</f>
        <v/>
      </c>
      <c r="R3960" s="18" t="str" cm="1">
        <f t="array" ref="R3960">IF(LEN($A3960)&gt;0,SUMPRODUCT(($A3960=merged_names)*(_xlfn.TEXTAFTER(R$2, "At ")=merged_belt_colours)*merged_months_at_rank),"")</f>
        <v/>
      </c>
    </row>
    <row r="3961" spans="1:18" x14ac:dyDescent="0.25">
      <c r="A3961"/>
      <c r="B3961" s="15" t="str" cm="1">
        <f t="array" ref="B3961">IFERROR(IF(LEN(A3961)&gt;0, IF(SUMPRODUCT((Inactives[Key]=J3961)*(Inactives[Currently Inactive]))=1,"Inactive","Active"),""),"Active")</f>
        <v/>
      </c>
      <c r="C3961" s="16" t="str" cm="1">
        <f t="array" aca="1" ref="C3961" ca="1">IFERROR(_xlfn._xlws.FILTER(Inactives[Inactive On],(Inactives[Key]=J3961)*(Inactives[Currently Inactive]),""),"")</f>
        <v/>
      </c>
      <c r="D3961" s="16" t="str" cm="1">
        <f t="array" aca="1" ref="D3961" ca="1">IFERROR(INDEX(_xlfn.TEXTSPLIT(E3961," "),1),"")</f>
        <v/>
      </c>
      <c r="E3961" s="15" t="str" cm="1">
        <f t="array" aca="1" ref="E3961" ca="1">IFERROR(_xlfn._xlws.FILTER(merged_ranks,(merged_end_dates=DATE(9999,12,31))*(merged_names=A3961)),"")</f>
        <v/>
      </c>
      <c r="F3961" s="17" t="str">
        <f ca="1">_xlfn.XLOOKUP(J3961,Promotions[Promo Key],Promotions[Promo Date],"")</f>
        <v/>
      </c>
      <c r="G3961" s="18" t="str">
        <f t="shared" ca="1" si="259"/>
        <v/>
      </c>
      <c r="H3961" s="18" t="str">
        <f t="shared" ca="1" si="258"/>
        <v/>
      </c>
      <c r="I3961" s="17" t="str">
        <f>_xlfn.XLOOKUP(A3961,Students[Full Name],Students[Starting Rank],"")</f>
        <v/>
      </c>
      <c r="J3961" s="15" t="str">
        <f t="shared" ca="1" si="260"/>
        <v xml:space="preserve">: </v>
      </c>
      <c r="K3961" s="16" t="str">
        <f>_xlfn.XLOOKUP(A3961,Students[Full Name],Students[Start Date],"")</f>
        <v/>
      </c>
      <c r="L3961" s="18">
        <f t="shared" ca="1" si="261"/>
        <v>-1</v>
      </c>
      <c r="M3961" s="18" cm="1">
        <f t="array" aca="1" ref="M3961" ca="1">SUMPRODUCT(Inactives[Days Inactive]*(Inactives[Student]=A3961))/365</f>
        <v>0</v>
      </c>
      <c r="N3961" s="18" t="str" cm="1">
        <f t="array" ref="N3961">IF(LEN($A3961)&gt;0,SUMPRODUCT(($A3961=merged_names)*(_xlfn.TEXTAFTER(N$2, "At ")=merged_belt_colours)*merged_months_at_rank),"")</f>
        <v/>
      </c>
      <c r="O3961" s="18" t="str" cm="1">
        <f t="array" ref="O3961">IF(LEN($A3961)&gt;0,SUMPRODUCT(($A3961=merged_names)*(_xlfn.TEXTAFTER(O$2, "At ")=merged_belt_colours)*merged_months_at_rank),"")</f>
        <v/>
      </c>
      <c r="P3961" s="18" t="str" cm="1">
        <f t="array" ref="P3961">IF(LEN($A3961)&gt;0,SUMPRODUCT(($A3961=merged_names)*(_xlfn.TEXTAFTER(P$2, "At ")=merged_belt_colours)*merged_months_at_rank),"")</f>
        <v/>
      </c>
      <c r="Q3961" s="18" t="str" cm="1">
        <f t="array" ref="Q3961">IF(LEN($A3961)&gt;0,SUMPRODUCT(($A3961=merged_names)*(_xlfn.TEXTAFTER(Q$2, "At ")=merged_belt_colours)*merged_months_at_rank),"")</f>
        <v/>
      </c>
      <c r="R3961" s="18" t="str" cm="1">
        <f t="array" ref="R3961">IF(LEN($A3961)&gt;0,SUMPRODUCT(($A3961=merged_names)*(_xlfn.TEXTAFTER(R$2, "At ")=merged_belt_colours)*merged_months_at_rank),"")</f>
        <v/>
      </c>
    </row>
    <row r="3962" spans="1:18" x14ac:dyDescent="0.25">
      <c r="A3962"/>
      <c r="B3962" s="15" t="str" cm="1">
        <f t="array" ref="B3962">IFERROR(IF(LEN(A3962)&gt;0, IF(SUMPRODUCT((Inactives[Key]=J3962)*(Inactives[Currently Inactive]))=1,"Inactive","Active"),""),"Active")</f>
        <v/>
      </c>
      <c r="C3962" s="16" t="str" cm="1">
        <f t="array" aca="1" ref="C3962" ca="1">IFERROR(_xlfn._xlws.FILTER(Inactives[Inactive On],(Inactives[Key]=J3962)*(Inactives[Currently Inactive]),""),"")</f>
        <v/>
      </c>
      <c r="D3962" s="16" t="str" cm="1">
        <f t="array" aca="1" ref="D3962" ca="1">IFERROR(INDEX(_xlfn.TEXTSPLIT(E3962," "),1),"")</f>
        <v/>
      </c>
      <c r="E3962" s="15" t="str" cm="1">
        <f t="array" aca="1" ref="E3962" ca="1">IFERROR(_xlfn._xlws.FILTER(merged_ranks,(merged_end_dates=DATE(9999,12,31))*(merged_names=A3962)),"")</f>
        <v/>
      </c>
      <c r="F3962" s="17" t="str">
        <f ca="1">_xlfn.XLOOKUP(J3962,Promotions[Promo Key],Promotions[Promo Date],"")</f>
        <v/>
      </c>
      <c r="G3962" s="18" t="str">
        <f t="shared" ca="1" si="259"/>
        <v/>
      </c>
      <c r="H3962" s="18" t="str">
        <f t="shared" ca="1" si="258"/>
        <v/>
      </c>
      <c r="I3962" s="17" t="str">
        <f>_xlfn.XLOOKUP(A3962,Students[Full Name],Students[Starting Rank],"")</f>
        <v/>
      </c>
      <c r="J3962" s="15" t="str">
        <f t="shared" ca="1" si="260"/>
        <v xml:space="preserve">: </v>
      </c>
      <c r="K3962" s="16" t="str">
        <f>_xlfn.XLOOKUP(A3962,Students[Full Name],Students[Start Date],"")</f>
        <v/>
      </c>
      <c r="L3962" s="18">
        <f t="shared" ca="1" si="261"/>
        <v>-1</v>
      </c>
      <c r="M3962" s="18" cm="1">
        <f t="array" aca="1" ref="M3962" ca="1">SUMPRODUCT(Inactives[Days Inactive]*(Inactives[Student]=A3962))/365</f>
        <v>0</v>
      </c>
      <c r="N3962" s="18" t="str" cm="1">
        <f t="array" ref="N3962">IF(LEN($A3962)&gt;0,SUMPRODUCT(($A3962=merged_names)*(_xlfn.TEXTAFTER(N$2, "At ")=merged_belt_colours)*merged_months_at_rank),"")</f>
        <v/>
      </c>
      <c r="O3962" s="18" t="str" cm="1">
        <f t="array" ref="O3962">IF(LEN($A3962)&gt;0,SUMPRODUCT(($A3962=merged_names)*(_xlfn.TEXTAFTER(O$2, "At ")=merged_belt_colours)*merged_months_at_rank),"")</f>
        <v/>
      </c>
      <c r="P3962" s="18" t="str" cm="1">
        <f t="array" ref="P3962">IF(LEN($A3962)&gt;0,SUMPRODUCT(($A3962=merged_names)*(_xlfn.TEXTAFTER(P$2, "At ")=merged_belt_colours)*merged_months_at_rank),"")</f>
        <v/>
      </c>
      <c r="Q3962" s="18" t="str" cm="1">
        <f t="array" ref="Q3962">IF(LEN($A3962)&gt;0,SUMPRODUCT(($A3962=merged_names)*(_xlfn.TEXTAFTER(Q$2, "At ")=merged_belt_colours)*merged_months_at_rank),"")</f>
        <v/>
      </c>
      <c r="R3962" s="18" t="str" cm="1">
        <f t="array" ref="R3962">IF(LEN($A3962)&gt;0,SUMPRODUCT(($A3962=merged_names)*(_xlfn.TEXTAFTER(R$2, "At ")=merged_belt_colours)*merged_months_at_rank),"")</f>
        <v/>
      </c>
    </row>
    <row r="3963" spans="1:18" x14ac:dyDescent="0.25">
      <c r="A3963"/>
      <c r="B3963" s="15" t="str" cm="1">
        <f t="array" ref="B3963">IFERROR(IF(LEN(A3963)&gt;0, IF(SUMPRODUCT((Inactives[Key]=J3963)*(Inactives[Currently Inactive]))=1,"Inactive","Active"),""),"Active")</f>
        <v/>
      </c>
      <c r="C3963" s="16" t="str" cm="1">
        <f t="array" aca="1" ref="C3963" ca="1">IFERROR(_xlfn._xlws.FILTER(Inactives[Inactive On],(Inactives[Key]=J3963)*(Inactives[Currently Inactive]),""),"")</f>
        <v/>
      </c>
      <c r="D3963" s="16" t="str" cm="1">
        <f t="array" aca="1" ref="D3963" ca="1">IFERROR(INDEX(_xlfn.TEXTSPLIT(E3963," "),1),"")</f>
        <v/>
      </c>
      <c r="E3963" s="15" t="str" cm="1">
        <f t="array" aca="1" ref="E3963" ca="1">IFERROR(_xlfn._xlws.FILTER(merged_ranks,(merged_end_dates=DATE(9999,12,31))*(merged_names=A3963)),"")</f>
        <v/>
      </c>
      <c r="F3963" s="17" t="str">
        <f ca="1">_xlfn.XLOOKUP(J3963,Promotions[Promo Key],Promotions[Promo Date],"")</f>
        <v/>
      </c>
      <c r="G3963" s="18" t="str">
        <f t="shared" ca="1" si="259"/>
        <v/>
      </c>
      <c r="H3963" s="18" t="str">
        <f t="shared" ca="1" si="258"/>
        <v/>
      </c>
      <c r="I3963" s="17" t="str">
        <f>_xlfn.XLOOKUP(A3963,Students[Full Name],Students[Starting Rank],"")</f>
        <v/>
      </c>
      <c r="J3963" s="15" t="str">
        <f t="shared" ca="1" si="260"/>
        <v xml:space="preserve">: </v>
      </c>
      <c r="K3963" s="16" t="str">
        <f>_xlfn.XLOOKUP(A3963,Students[Full Name],Students[Start Date],"")</f>
        <v/>
      </c>
      <c r="L3963" s="18">
        <f t="shared" ca="1" si="261"/>
        <v>-1</v>
      </c>
      <c r="M3963" s="18" cm="1">
        <f t="array" aca="1" ref="M3963" ca="1">SUMPRODUCT(Inactives[Days Inactive]*(Inactives[Student]=A3963))/365</f>
        <v>0</v>
      </c>
      <c r="N3963" s="18" t="str" cm="1">
        <f t="array" ref="N3963">IF(LEN($A3963)&gt;0,SUMPRODUCT(($A3963=merged_names)*(_xlfn.TEXTAFTER(N$2, "At ")=merged_belt_colours)*merged_months_at_rank),"")</f>
        <v/>
      </c>
      <c r="O3963" s="18" t="str" cm="1">
        <f t="array" ref="O3963">IF(LEN($A3963)&gt;0,SUMPRODUCT(($A3963=merged_names)*(_xlfn.TEXTAFTER(O$2, "At ")=merged_belt_colours)*merged_months_at_rank),"")</f>
        <v/>
      </c>
      <c r="P3963" s="18" t="str" cm="1">
        <f t="array" ref="P3963">IF(LEN($A3963)&gt;0,SUMPRODUCT(($A3963=merged_names)*(_xlfn.TEXTAFTER(P$2, "At ")=merged_belt_colours)*merged_months_at_rank),"")</f>
        <v/>
      </c>
      <c r="Q3963" s="18" t="str" cm="1">
        <f t="array" ref="Q3963">IF(LEN($A3963)&gt;0,SUMPRODUCT(($A3963=merged_names)*(_xlfn.TEXTAFTER(Q$2, "At ")=merged_belt_colours)*merged_months_at_rank),"")</f>
        <v/>
      </c>
      <c r="R3963" s="18" t="str" cm="1">
        <f t="array" ref="R3963">IF(LEN($A3963)&gt;0,SUMPRODUCT(($A3963=merged_names)*(_xlfn.TEXTAFTER(R$2, "At ")=merged_belt_colours)*merged_months_at_rank),"")</f>
        <v/>
      </c>
    </row>
    <row r="3964" spans="1:18" x14ac:dyDescent="0.25">
      <c r="A3964"/>
      <c r="B3964" s="15" t="str" cm="1">
        <f t="array" ref="B3964">IFERROR(IF(LEN(A3964)&gt;0, IF(SUMPRODUCT((Inactives[Key]=J3964)*(Inactives[Currently Inactive]))=1,"Inactive","Active"),""),"Active")</f>
        <v/>
      </c>
      <c r="C3964" s="16" t="str" cm="1">
        <f t="array" aca="1" ref="C3964" ca="1">IFERROR(_xlfn._xlws.FILTER(Inactives[Inactive On],(Inactives[Key]=J3964)*(Inactives[Currently Inactive]),""),"")</f>
        <v/>
      </c>
      <c r="D3964" s="16" t="str" cm="1">
        <f t="array" aca="1" ref="D3964" ca="1">IFERROR(INDEX(_xlfn.TEXTSPLIT(E3964," "),1),"")</f>
        <v/>
      </c>
      <c r="E3964" s="15" t="str" cm="1">
        <f t="array" aca="1" ref="E3964" ca="1">IFERROR(_xlfn._xlws.FILTER(merged_ranks,(merged_end_dates=DATE(9999,12,31))*(merged_names=A3964)),"")</f>
        <v/>
      </c>
      <c r="F3964" s="17" t="str">
        <f ca="1">_xlfn.XLOOKUP(J3964,Promotions[Promo Key],Promotions[Promo Date],"")</f>
        <v/>
      </c>
      <c r="G3964" s="18" t="str">
        <f t="shared" ca="1" si="259"/>
        <v/>
      </c>
      <c r="H3964" s="18" t="str">
        <f t="shared" ca="1" si="258"/>
        <v/>
      </c>
      <c r="I3964" s="17" t="str">
        <f>_xlfn.XLOOKUP(A3964,Students[Full Name],Students[Starting Rank],"")</f>
        <v/>
      </c>
      <c r="J3964" s="15" t="str">
        <f t="shared" ca="1" si="260"/>
        <v xml:space="preserve">: </v>
      </c>
      <c r="K3964" s="16" t="str">
        <f>_xlfn.XLOOKUP(A3964,Students[Full Name],Students[Start Date],"")</f>
        <v/>
      </c>
      <c r="L3964" s="18">
        <f t="shared" ca="1" si="261"/>
        <v>-1</v>
      </c>
      <c r="M3964" s="18" cm="1">
        <f t="array" aca="1" ref="M3964" ca="1">SUMPRODUCT(Inactives[Days Inactive]*(Inactives[Student]=A3964))/365</f>
        <v>0</v>
      </c>
      <c r="N3964" s="18" t="str" cm="1">
        <f t="array" ref="N3964">IF(LEN($A3964)&gt;0,SUMPRODUCT(($A3964=merged_names)*(_xlfn.TEXTAFTER(N$2, "At ")=merged_belt_colours)*merged_months_at_rank),"")</f>
        <v/>
      </c>
      <c r="O3964" s="18" t="str" cm="1">
        <f t="array" ref="O3964">IF(LEN($A3964)&gt;0,SUMPRODUCT(($A3964=merged_names)*(_xlfn.TEXTAFTER(O$2, "At ")=merged_belt_colours)*merged_months_at_rank),"")</f>
        <v/>
      </c>
      <c r="P3964" s="18" t="str" cm="1">
        <f t="array" ref="P3964">IF(LEN($A3964)&gt;0,SUMPRODUCT(($A3964=merged_names)*(_xlfn.TEXTAFTER(P$2, "At ")=merged_belt_colours)*merged_months_at_rank),"")</f>
        <v/>
      </c>
      <c r="Q3964" s="18" t="str" cm="1">
        <f t="array" ref="Q3964">IF(LEN($A3964)&gt;0,SUMPRODUCT(($A3964=merged_names)*(_xlfn.TEXTAFTER(Q$2, "At ")=merged_belt_colours)*merged_months_at_rank),"")</f>
        <v/>
      </c>
      <c r="R3964" s="18" t="str" cm="1">
        <f t="array" ref="R3964">IF(LEN($A3964)&gt;0,SUMPRODUCT(($A3964=merged_names)*(_xlfn.TEXTAFTER(R$2, "At ")=merged_belt_colours)*merged_months_at_rank),"")</f>
        <v/>
      </c>
    </row>
    <row r="3965" spans="1:18" x14ac:dyDescent="0.25">
      <c r="A3965"/>
      <c r="B3965" s="15" t="str" cm="1">
        <f t="array" ref="B3965">IFERROR(IF(LEN(A3965)&gt;0, IF(SUMPRODUCT((Inactives[Key]=J3965)*(Inactives[Currently Inactive]))=1,"Inactive","Active"),""),"Active")</f>
        <v/>
      </c>
      <c r="C3965" s="16" t="str" cm="1">
        <f t="array" aca="1" ref="C3965" ca="1">IFERROR(_xlfn._xlws.FILTER(Inactives[Inactive On],(Inactives[Key]=J3965)*(Inactives[Currently Inactive]),""),"")</f>
        <v/>
      </c>
      <c r="D3965" s="16" t="str" cm="1">
        <f t="array" aca="1" ref="D3965" ca="1">IFERROR(INDEX(_xlfn.TEXTSPLIT(E3965," "),1),"")</f>
        <v/>
      </c>
      <c r="E3965" s="15" t="str" cm="1">
        <f t="array" aca="1" ref="E3965" ca="1">IFERROR(_xlfn._xlws.FILTER(merged_ranks,(merged_end_dates=DATE(9999,12,31))*(merged_names=A3965)),"")</f>
        <v/>
      </c>
      <c r="F3965" s="17" t="str">
        <f ca="1">_xlfn.XLOOKUP(J3965,Promotions[Promo Key],Promotions[Promo Date],"")</f>
        <v/>
      </c>
      <c r="G3965" s="18" t="str">
        <f t="shared" ca="1" si="259"/>
        <v/>
      </c>
      <c r="H3965" s="18" t="str">
        <f t="shared" ca="1" si="258"/>
        <v/>
      </c>
      <c r="I3965" s="17" t="str">
        <f>_xlfn.XLOOKUP(A3965,Students[Full Name],Students[Starting Rank],"")</f>
        <v/>
      </c>
      <c r="J3965" s="15" t="str">
        <f t="shared" ca="1" si="260"/>
        <v xml:space="preserve">: </v>
      </c>
      <c r="K3965" s="16" t="str">
        <f>_xlfn.XLOOKUP(A3965,Students[Full Name],Students[Start Date],"")</f>
        <v/>
      </c>
      <c r="L3965" s="18">
        <f t="shared" ca="1" si="261"/>
        <v>-1</v>
      </c>
      <c r="M3965" s="18" cm="1">
        <f t="array" aca="1" ref="M3965" ca="1">SUMPRODUCT(Inactives[Days Inactive]*(Inactives[Student]=A3965))/365</f>
        <v>0</v>
      </c>
      <c r="N3965" s="18" t="str" cm="1">
        <f t="array" ref="N3965">IF(LEN($A3965)&gt;0,SUMPRODUCT(($A3965=merged_names)*(_xlfn.TEXTAFTER(N$2, "At ")=merged_belt_colours)*merged_months_at_rank),"")</f>
        <v/>
      </c>
      <c r="O3965" s="18" t="str" cm="1">
        <f t="array" ref="O3965">IF(LEN($A3965)&gt;0,SUMPRODUCT(($A3965=merged_names)*(_xlfn.TEXTAFTER(O$2, "At ")=merged_belt_colours)*merged_months_at_rank),"")</f>
        <v/>
      </c>
      <c r="P3965" s="18" t="str" cm="1">
        <f t="array" ref="P3965">IF(LEN($A3965)&gt;0,SUMPRODUCT(($A3965=merged_names)*(_xlfn.TEXTAFTER(P$2, "At ")=merged_belt_colours)*merged_months_at_rank),"")</f>
        <v/>
      </c>
      <c r="Q3965" s="18" t="str" cm="1">
        <f t="array" ref="Q3965">IF(LEN($A3965)&gt;0,SUMPRODUCT(($A3965=merged_names)*(_xlfn.TEXTAFTER(Q$2, "At ")=merged_belt_colours)*merged_months_at_rank),"")</f>
        <v/>
      </c>
      <c r="R3965" s="18" t="str" cm="1">
        <f t="array" ref="R3965">IF(LEN($A3965)&gt;0,SUMPRODUCT(($A3965=merged_names)*(_xlfn.TEXTAFTER(R$2, "At ")=merged_belt_colours)*merged_months_at_rank),"")</f>
        <v/>
      </c>
    </row>
    <row r="3966" spans="1:18" x14ac:dyDescent="0.25">
      <c r="A3966"/>
      <c r="B3966" s="15" t="str" cm="1">
        <f t="array" ref="B3966">IFERROR(IF(LEN(A3966)&gt;0, IF(SUMPRODUCT((Inactives[Key]=J3966)*(Inactives[Currently Inactive]))=1,"Inactive","Active"),""),"Active")</f>
        <v/>
      </c>
      <c r="C3966" s="16" t="str" cm="1">
        <f t="array" aca="1" ref="C3966" ca="1">IFERROR(_xlfn._xlws.FILTER(Inactives[Inactive On],(Inactives[Key]=J3966)*(Inactives[Currently Inactive]),""),"")</f>
        <v/>
      </c>
      <c r="D3966" s="16" t="str" cm="1">
        <f t="array" aca="1" ref="D3966" ca="1">IFERROR(INDEX(_xlfn.TEXTSPLIT(E3966," "),1),"")</f>
        <v/>
      </c>
      <c r="E3966" s="15" t="str" cm="1">
        <f t="array" aca="1" ref="E3966" ca="1">IFERROR(_xlfn._xlws.FILTER(merged_ranks,(merged_end_dates=DATE(9999,12,31))*(merged_names=A3966)),"")</f>
        <v/>
      </c>
      <c r="F3966" s="17" t="str">
        <f ca="1">_xlfn.XLOOKUP(J3966,Promotions[Promo Key],Promotions[Promo Date],"")</f>
        <v/>
      </c>
      <c r="G3966" s="18" t="str">
        <f t="shared" ca="1" si="259"/>
        <v/>
      </c>
      <c r="H3966" s="18" t="str">
        <f t="shared" ca="1" si="258"/>
        <v/>
      </c>
      <c r="I3966" s="17" t="str">
        <f>_xlfn.XLOOKUP(A3966,Students[Full Name],Students[Starting Rank],"")</f>
        <v/>
      </c>
      <c r="J3966" s="15" t="str">
        <f t="shared" ca="1" si="260"/>
        <v xml:space="preserve">: </v>
      </c>
      <c r="K3966" s="16" t="str">
        <f>_xlfn.XLOOKUP(A3966,Students[Full Name],Students[Start Date],"")</f>
        <v/>
      </c>
      <c r="L3966" s="18">
        <f t="shared" ca="1" si="261"/>
        <v>-1</v>
      </c>
      <c r="M3966" s="18" cm="1">
        <f t="array" aca="1" ref="M3966" ca="1">SUMPRODUCT(Inactives[Days Inactive]*(Inactives[Student]=A3966))/365</f>
        <v>0</v>
      </c>
      <c r="N3966" s="18" t="str" cm="1">
        <f t="array" ref="N3966">IF(LEN($A3966)&gt;0,SUMPRODUCT(($A3966=merged_names)*(_xlfn.TEXTAFTER(N$2, "At ")=merged_belt_colours)*merged_months_at_rank),"")</f>
        <v/>
      </c>
      <c r="O3966" s="18" t="str" cm="1">
        <f t="array" ref="O3966">IF(LEN($A3966)&gt;0,SUMPRODUCT(($A3966=merged_names)*(_xlfn.TEXTAFTER(O$2, "At ")=merged_belt_colours)*merged_months_at_rank),"")</f>
        <v/>
      </c>
      <c r="P3966" s="18" t="str" cm="1">
        <f t="array" ref="P3966">IF(LEN($A3966)&gt;0,SUMPRODUCT(($A3966=merged_names)*(_xlfn.TEXTAFTER(P$2, "At ")=merged_belt_colours)*merged_months_at_rank),"")</f>
        <v/>
      </c>
      <c r="Q3966" s="18" t="str" cm="1">
        <f t="array" ref="Q3966">IF(LEN($A3966)&gt;0,SUMPRODUCT(($A3966=merged_names)*(_xlfn.TEXTAFTER(Q$2, "At ")=merged_belt_colours)*merged_months_at_rank),"")</f>
        <v/>
      </c>
      <c r="R3966" s="18" t="str" cm="1">
        <f t="array" ref="R3966">IF(LEN($A3966)&gt;0,SUMPRODUCT(($A3966=merged_names)*(_xlfn.TEXTAFTER(R$2, "At ")=merged_belt_colours)*merged_months_at_rank),"")</f>
        <v/>
      </c>
    </row>
    <row r="3967" spans="1:18" x14ac:dyDescent="0.25">
      <c r="A3967"/>
      <c r="B3967" s="15" t="str" cm="1">
        <f t="array" ref="B3967">IFERROR(IF(LEN(A3967)&gt;0, IF(SUMPRODUCT((Inactives[Key]=J3967)*(Inactives[Currently Inactive]))=1,"Inactive","Active"),""),"Active")</f>
        <v/>
      </c>
      <c r="C3967" s="16" t="str" cm="1">
        <f t="array" aca="1" ref="C3967" ca="1">IFERROR(_xlfn._xlws.FILTER(Inactives[Inactive On],(Inactives[Key]=J3967)*(Inactives[Currently Inactive]),""),"")</f>
        <v/>
      </c>
      <c r="D3967" s="16" t="str" cm="1">
        <f t="array" aca="1" ref="D3967" ca="1">IFERROR(INDEX(_xlfn.TEXTSPLIT(E3967," "),1),"")</f>
        <v/>
      </c>
      <c r="E3967" s="15" t="str" cm="1">
        <f t="array" aca="1" ref="E3967" ca="1">IFERROR(_xlfn._xlws.FILTER(merged_ranks,(merged_end_dates=DATE(9999,12,31))*(merged_names=A3967)),"")</f>
        <v/>
      </c>
      <c r="F3967" s="17" t="str">
        <f ca="1">_xlfn.XLOOKUP(J3967,Promotions[Promo Key],Promotions[Promo Date],"")</f>
        <v/>
      </c>
      <c r="G3967" s="18" t="str">
        <f t="shared" ca="1" si="259"/>
        <v/>
      </c>
      <c r="H3967" s="18" t="str">
        <f t="shared" ca="1" si="258"/>
        <v/>
      </c>
      <c r="I3967" s="17" t="str">
        <f>_xlfn.XLOOKUP(A3967,Students[Full Name],Students[Starting Rank],"")</f>
        <v/>
      </c>
      <c r="J3967" s="15" t="str">
        <f t="shared" ca="1" si="260"/>
        <v xml:space="preserve">: </v>
      </c>
      <c r="K3967" s="16" t="str">
        <f>_xlfn.XLOOKUP(A3967,Students[Full Name],Students[Start Date],"")</f>
        <v/>
      </c>
      <c r="L3967" s="18">
        <f t="shared" ca="1" si="261"/>
        <v>-1</v>
      </c>
      <c r="M3967" s="18" cm="1">
        <f t="array" aca="1" ref="M3967" ca="1">SUMPRODUCT(Inactives[Days Inactive]*(Inactives[Student]=A3967))/365</f>
        <v>0</v>
      </c>
      <c r="N3967" s="18" t="str" cm="1">
        <f t="array" ref="N3967">IF(LEN($A3967)&gt;0,SUMPRODUCT(($A3967=merged_names)*(_xlfn.TEXTAFTER(N$2, "At ")=merged_belt_colours)*merged_months_at_rank),"")</f>
        <v/>
      </c>
      <c r="O3967" s="18" t="str" cm="1">
        <f t="array" ref="O3967">IF(LEN($A3967)&gt;0,SUMPRODUCT(($A3967=merged_names)*(_xlfn.TEXTAFTER(O$2, "At ")=merged_belt_colours)*merged_months_at_rank),"")</f>
        <v/>
      </c>
      <c r="P3967" s="18" t="str" cm="1">
        <f t="array" ref="P3967">IF(LEN($A3967)&gt;0,SUMPRODUCT(($A3967=merged_names)*(_xlfn.TEXTAFTER(P$2, "At ")=merged_belt_colours)*merged_months_at_rank),"")</f>
        <v/>
      </c>
      <c r="Q3967" s="18" t="str" cm="1">
        <f t="array" ref="Q3967">IF(LEN($A3967)&gt;0,SUMPRODUCT(($A3967=merged_names)*(_xlfn.TEXTAFTER(Q$2, "At ")=merged_belt_colours)*merged_months_at_rank),"")</f>
        <v/>
      </c>
      <c r="R3967" s="18" t="str" cm="1">
        <f t="array" ref="R3967">IF(LEN($A3967)&gt;0,SUMPRODUCT(($A3967=merged_names)*(_xlfn.TEXTAFTER(R$2, "At ")=merged_belt_colours)*merged_months_at_rank),"")</f>
        <v/>
      </c>
    </row>
    <row r="3968" spans="1:18" x14ac:dyDescent="0.25">
      <c r="A3968"/>
      <c r="B3968" s="15" t="str" cm="1">
        <f t="array" ref="B3968">IFERROR(IF(LEN(A3968)&gt;0, IF(SUMPRODUCT((Inactives[Key]=J3968)*(Inactives[Currently Inactive]))=1,"Inactive","Active"),""),"Active")</f>
        <v/>
      </c>
      <c r="C3968" s="16" t="str" cm="1">
        <f t="array" aca="1" ref="C3968" ca="1">IFERROR(_xlfn._xlws.FILTER(Inactives[Inactive On],(Inactives[Key]=J3968)*(Inactives[Currently Inactive]),""),"")</f>
        <v/>
      </c>
      <c r="D3968" s="16" t="str" cm="1">
        <f t="array" aca="1" ref="D3968" ca="1">IFERROR(INDEX(_xlfn.TEXTSPLIT(E3968," "),1),"")</f>
        <v/>
      </c>
      <c r="E3968" s="15" t="str" cm="1">
        <f t="array" aca="1" ref="E3968" ca="1">IFERROR(_xlfn._xlws.FILTER(merged_ranks,(merged_end_dates=DATE(9999,12,31))*(merged_names=A3968)),"")</f>
        <v/>
      </c>
      <c r="F3968" s="17" t="str">
        <f ca="1">_xlfn.XLOOKUP(J3968,Promotions[Promo Key],Promotions[Promo Date],"")</f>
        <v/>
      </c>
      <c r="G3968" s="18" t="str">
        <f t="shared" ca="1" si="259"/>
        <v/>
      </c>
      <c r="H3968" s="18" t="str">
        <f t="shared" ca="1" si="258"/>
        <v/>
      </c>
      <c r="I3968" s="17" t="str">
        <f>_xlfn.XLOOKUP(A3968,Students[Full Name],Students[Starting Rank],"")</f>
        <v/>
      </c>
      <c r="J3968" s="15" t="str">
        <f t="shared" ca="1" si="260"/>
        <v xml:space="preserve">: </v>
      </c>
      <c r="K3968" s="16" t="str">
        <f>_xlfn.XLOOKUP(A3968,Students[Full Name],Students[Start Date],"")</f>
        <v/>
      </c>
      <c r="L3968" s="18">
        <f t="shared" ca="1" si="261"/>
        <v>-1</v>
      </c>
      <c r="M3968" s="18" cm="1">
        <f t="array" aca="1" ref="M3968" ca="1">SUMPRODUCT(Inactives[Days Inactive]*(Inactives[Student]=A3968))/365</f>
        <v>0</v>
      </c>
      <c r="N3968" s="18" t="str" cm="1">
        <f t="array" ref="N3968">IF(LEN($A3968)&gt;0,SUMPRODUCT(($A3968=merged_names)*(_xlfn.TEXTAFTER(N$2, "At ")=merged_belt_colours)*merged_months_at_rank),"")</f>
        <v/>
      </c>
      <c r="O3968" s="18" t="str" cm="1">
        <f t="array" ref="O3968">IF(LEN($A3968)&gt;0,SUMPRODUCT(($A3968=merged_names)*(_xlfn.TEXTAFTER(O$2, "At ")=merged_belt_colours)*merged_months_at_rank),"")</f>
        <v/>
      </c>
      <c r="P3968" s="18" t="str" cm="1">
        <f t="array" ref="P3968">IF(LEN($A3968)&gt;0,SUMPRODUCT(($A3968=merged_names)*(_xlfn.TEXTAFTER(P$2, "At ")=merged_belt_colours)*merged_months_at_rank),"")</f>
        <v/>
      </c>
      <c r="Q3968" s="18" t="str" cm="1">
        <f t="array" ref="Q3968">IF(LEN($A3968)&gt;0,SUMPRODUCT(($A3968=merged_names)*(_xlfn.TEXTAFTER(Q$2, "At ")=merged_belt_colours)*merged_months_at_rank),"")</f>
        <v/>
      </c>
      <c r="R3968" s="18" t="str" cm="1">
        <f t="array" ref="R3968">IF(LEN($A3968)&gt;0,SUMPRODUCT(($A3968=merged_names)*(_xlfn.TEXTAFTER(R$2, "At ")=merged_belt_colours)*merged_months_at_rank),"")</f>
        <v/>
      </c>
    </row>
    <row r="3969" spans="1:18" x14ac:dyDescent="0.25">
      <c r="A3969"/>
      <c r="B3969" s="15" t="str" cm="1">
        <f t="array" ref="B3969">IFERROR(IF(LEN(A3969)&gt;0, IF(SUMPRODUCT((Inactives[Key]=J3969)*(Inactives[Currently Inactive]))=1,"Inactive","Active"),""),"Active")</f>
        <v/>
      </c>
      <c r="C3969" s="16" t="str" cm="1">
        <f t="array" aca="1" ref="C3969" ca="1">IFERROR(_xlfn._xlws.FILTER(Inactives[Inactive On],(Inactives[Key]=J3969)*(Inactives[Currently Inactive]),""),"")</f>
        <v/>
      </c>
      <c r="D3969" s="16" t="str" cm="1">
        <f t="array" aca="1" ref="D3969" ca="1">IFERROR(INDEX(_xlfn.TEXTSPLIT(E3969," "),1),"")</f>
        <v/>
      </c>
      <c r="E3969" s="15" t="str" cm="1">
        <f t="array" aca="1" ref="E3969" ca="1">IFERROR(_xlfn._xlws.FILTER(merged_ranks,(merged_end_dates=DATE(9999,12,31))*(merged_names=A3969)),"")</f>
        <v/>
      </c>
      <c r="F3969" s="17" t="str">
        <f ca="1">_xlfn.XLOOKUP(J3969,Promotions[Promo Key],Promotions[Promo Date],"")</f>
        <v/>
      </c>
      <c r="G3969" s="18" t="str">
        <f t="shared" ca="1" si="259"/>
        <v/>
      </c>
      <c r="H3969" s="18" t="str">
        <f t="shared" ca="1" si="258"/>
        <v/>
      </c>
      <c r="I3969" s="17" t="str">
        <f>_xlfn.XLOOKUP(A3969,Students[Full Name],Students[Starting Rank],"")</f>
        <v/>
      </c>
      <c r="J3969" s="15" t="str">
        <f t="shared" ca="1" si="260"/>
        <v xml:space="preserve">: </v>
      </c>
      <c r="K3969" s="16" t="str">
        <f>_xlfn.XLOOKUP(A3969,Students[Full Name],Students[Start Date],"")</f>
        <v/>
      </c>
      <c r="L3969" s="18">
        <f t="shared" ca="1" si="261"/>
        <v>-1</v>
      </c>
      <c r="M3969" s="18" cm="1">
        <f t="array" aca="1" ref="M3969" ca="1">SUMPRODUCT(Inactives[Days Inactive]*(Inactives[Student]=A3969))/365</f>
        <v>0</v>
      </c>
      <c r="N3969" s="18" t="str" cm="1">
        <f t="array" ref="N3969">IF(LEN($A3969)&gt;0,SUMPRODUCT(($A3969=merged_names)*(_xlfn.TEXTAFTER(N$2, "At ")=merged_belt_colours)*merged_months_at_rank),"")</f>
        <v/>
      </c>
      <c r="O3969" s="18" t="str" cm="1">
        <f t="array" ref="O3969">IF(LEN($A3969)&gt;0,SUMPRODUCT(($A3969=merged_names)*(_xlfn.TEXTAFTER(O$2, "At ")=merged_belt_colours)*merged_months_at_rank),"")</f>
        <v/>
      </c>
      <c r="P3969" s="18" t="str" cm="1">
        <f t="array" ref="P3969">IF(LEN($A3969)&gt;0,SUMPRODUCT(($A3969=merged_names)*(_xlfn.TEXTAFTER(P$2, "At ")=merged_belt_colours)*merged_months_at_rank),"")</f>
        <v/>
      </c>
      <c r="Q3969" s="18" t="str" cm="1">
        <f t="array" ref="Q3969">IF(LEN($A3969)&gt;0,SUMPRODUCT(($A3969=merged_names)*(_xlfn.TEXTAFTER(Q$2, "At ")=merged_belt_colours)*merged_months_at_rank),"")</f>
        <v/>
      </c>
      <c r="R3969" s="18" t="str" cm="1">
        <f t="array" ref="R3969">IF(LEN($A3969)&gt;0,SUMPRODUCT(($A3969=merged_names)*(_xlfn.TEXTAFTER(R$2, "At ")=merged_belt_colours)*merged_months_at_rank),"")</f>
        <v/>
      </c>
    </row>
    <row r="3970" spans="1:18" x14ac:dyDescent="0.25">
      <c r="A3970"/>
      <c r="B3970" s="15" t="str" cm="1">
        <f t="array" ref="B3970">IFERROR(IF(LEN(A3970)&gt;0, IF(SUMPRODUCT((Inactives[Key]=J3970)*(Inactives[Currently Inactive]))=1,"Inactive","Active"),""),"Active")</f>
        <v/>
      </c>
      <c r="C3970" s="16" t="str" cm="1">
        <f t="array" aca="1" ref="C3970" ca="1">IFERROR(_xlfn._xlws.FILTER(Inactives[Inactive On],(Inactives[Key]=J3970)*(Inactives[Currently Inactive]),""),"")</f>
        <v/>
      </c>
      <c r="D3970" s="16" t="str" cm="1">
        <f t="array" aca="1" ref="D3970" ca="1">IFERROR(INDEX(_xlfn.TEXTSPLIT(E3970," "),1),"")</f>
        <v/>
      </c>
      <c r="E3970" s="15" t="str" cm="1">
        <f t="array" aca="1" ref="E3970" ca="1">IFERROR(_xlfn._xlws.FILTER(merged_ranks,(merged_end_dates=DATE(9999,12,31))*(merged_names=A3970)),"")</f>
        <v/>
      </c>
      <c r="F3970" s="17" t="str">
        <f ca="1">_xlfn.XLOOKUP(J3970,Promotions[Promo Key],Promotions[Promo Date],"")</f>
        <v/>
      </c>
      <c r="G3970" s="18" t="str">
        <f t="shared" ca="1" si="259"/>
        <v/>
      </c>
      <c r="H3970" s="18" t="str">
        <f t="shared" ca="1" si="258"/>
        <v/>
      </c>
      <c r="I3970" s="17" t="str">
        <f>_xlfn.XLOOKUP(A3970,Students[Full Name],Students[Starting Rank],"")</f>
        <v/>
      </c>
      <c r="J3970" s="15" t="str">
        <f t="shared" ca="1" si="260"/>
        <v xml:space="preserve">: </v>
      </c>
      <c r="K3970" s="16" t="str">
        <f>_xlfn.XLOOKUP(A3970,Students[Full Name],Students[Start Date],"")</f>
        <v/>
      </c>
      <c r="L3970" s="18">
        <f t="shared" ca="1" si="261"/>
        <v>-1</v>
      </c>
      <c r="M3970" s="18" cm="1">
        <f t="array" aca="1" ref="M3970" ca="1">SUMPRODUCT(Inactives[Days Inactive]*(Inactives[Student]=A3970))/365</f>
        <v>0</v>
      </c>
      <c r="N3970" s="18" t="str" cm="1">
        <f t="array" ref="N3970">IF(LEN($A3970)&gt;0,SUMPRODUCT(($A3970=merged_names)*(_xlfn.TEXTAFTER(N$2, "At ")=merged_belt_colours)*merged_months_at_rank),"")</f>
        <v/>
      </c>
      <c r="O3970" s="18" t="str" cm="1">
        <f t="array" ref="O3970">IF(LEN($A3970)&gt;0,SUMPRODUCT(($A3970=merged_names)*(_xlfn.TEXTAFTER(O$2, "At ")=merged_belt_colours)*merged_months_at_rank),"")</f>
        <v/>
      </c>
      <c r="P3970" s="18" t="str" cm="1">
        <f t="array" ref="P3970">IF(LEN($A3970)&gt;0,SUMPRODUCT(($A3970=merged_names)*(_xlfn.TEXTAFTER(P$2, "At ")=merged_belt_colours)*merged_months_at_rank),"")</f>
        <v/>
      </c>
      <c r="Q3970" s="18" t="str" cm="1">
        <f t="array" ref="Q3970">IF(LEN($A3970)&gt;0,SUMPRODUCT(($A3970=merged_names)*(_xlfn.TEXTAFTER(Q$2, "At ")=merged_belt_colours)*merged_months_at_rank),"")</f>
        <v/>
      </c>
      <c r="R3970" s="18" t="str" cm="1">
        <f t="array" ref="R3970">IF(LEN($A3970)&gt;0,SUMPRODUCT(($A3970=merged_names)*(_xlfn.TEXTAFTER(R$2, "At ")=merged_belt_colours)*merged_months_at_rank),"")</f>
        <v/>
      </c>
    </row>
    <row r="3971" spans="1:18" x14ac:dyDescent="0.25">
      <c r="A3971"/>
      <c r="B3971" s="15" t="str" cm="1">
        <f t="array" ref="B3971">IFERROR(IF(LEN(A3971)&gt;0, IF(SUMPRODUCT((Inactives[Key]=J3971)*(Inactives[Currently Inactive]))=1,"Inactive","Active"),""),"Active")</f>
        <v/>
      </c>
      <c r="C3971" s="16" t="str" cm="1">
        <f t="array" aca="1" ref="C3971" ca="1">IFERROR(_xlfn._xlws.FILTER(Inactives[Inactive On],(Inactives[Key]=J3971)*(Inactives[Currently Inactive]),""),"")</f>
        <v/>
      </c>
      <c r="D3971" s="16" t="str" cm="1">
        <f t="array" aca="1" ref="D3971" ca="1">IFERROR(INDEX(_xlfn.TEXTSPLIT(E3971," "),1),"")</f>
        <v/>
      </c>
      <c r="E3971" s="15" t="str" cm="1">
        <f t="array" aca="1" ref="E3971" ca="1">IFERROR(_xlfn._xlws.FILTER(merged_ranks,(merged_end_dates=DATE(9999,12,31))*(merged_names=A3971)),"")</f>
        <v/>
      </c>
      <c r="F3971" s="17" t="str">
        <f ca="1">_xlfn.XLOOKUP(J3971,Promotions[Promo Key],Promotions[Promo Date],"")</f>
        <v/>
      </c>
      <c r="G3971" s="18" t="str">
        <f t="shared" ca="1" si="259"/>
        <v/>
      </c>
      <c r="H3971" s="18" t="str">
        <f t="shared" ca="1" si="258"/>
        <v/>
      </c>
      <c r="I3971" s="17" t="str">
        <f>_xlfn.XLOOKUP(A3971,Students[Full Name],Students[Starting Rank],"")</f>
        <v/>
      </c>
      <c r="J3971" s="15" t="str">
        <f t="shared" ca="1" si="260"/>
        <v xml:space="preserve">: </v>
      </c>
      <c r="K3971" s="16" t="str">
        <f>_xlfn.XLOOKUP(A3971,Students[Full Name],Students[Start Date],"")</f>
        <v/>
      </c>
      <c r="L3971" s="18">
        <f t="shared" ca="1" si="261"/>
        <v>-1</v>
      </c>
      <c r="M3971" s="18" cm="1">
        <f t="array" aca="1" ref="M3971" ca="1">SUMPRODUCT(Inactives[Days Inactive]*(Inactives[Student]=A3971))/365</f>
        <v>0</v>
      </c>
      <c r="N3971" s="18" t="str" cm="1">
        <f t="array" ref="N3971">IF(LEN($A3971)&gt;0,SUMPRODUCT(($A3971=merged_names)*(_xlfn.TEXTAFTER(N$2, "At ")=merged_belt_colours)*merged_months_at_rank),"")</f>
        <v/>
      </c>
      <c r="O3971" s="18" t="str" cm="1">
        <f t="array" ref="O3971">IF(LEN($A3971)&gt;0,SUMPRODUCT(($A3971=merged_names)*(_xlfn.TEXTAFTER(O$2, "At ")=merged_belt_colours)*merged_months_at_rank),"")</f>
        <v/>
      </c>
      <c r="P3971" s="18" t="str" cm="1">
        <f t="array" ref="P3971">IF(LEN($A3971)&gt;0,SUMPRODUCT(($A3971=merged_names)*(_xlfn.TEXTAFTER(P$2, "At ")=merged_belt_colours)*merged_months_at_rank),"")</f>
        <v/>
      </c>
      <c r="Q3971" s="18" t="str" cm="1">
        <f t="array" ref="Q3971">IF(LEN($A3971)&gt;0,SUMPRODUCT(($A3971=merged_names)*(_xlfn.TEXTAFTER(Q$2, "At ")=merged_belt_colours)*merged_months_at_rank),"")</f>
        <v/>
      </c>
      <c r="R3971" s="18" t="str" cm="1">
        <f t="array" ref="R3971">IF(LEN($A3971)&gt;0,SUMPRODUCT(($A3971=merged_names)*(_xlfn.TEXTAFTER(R$2, "At ")=merged_belt_colours)*merged_months_at_rank),"")</f>
        <v/>
      </c>
    </row>
    <row r="3972" spans="1:18" x14ac:dyDescent="0.25">
      <c r="A3972"/>
      <c r="B3972" s="15" t="str" cm="1">
        <f t="array" ref="B3972">IFERROR(IF(LEN(A3972)&gt;0, IF(SUMPRODUCT((Inactives[Key]=J3972)*(Inactives[Currently Inactive]))=1,"Inactive","Active"),""),"Active")</f>
        <v/>
      </c>
      <c r="C3972" s="16" t="str" cm="1">
        <f t="array" aca="1" ref="C3972" ca="1">IFERROR(_xlfn._xlws.FILTER(Inactives[Inactive On],(Inactives[Key]=J3972)*(Inactives[Currently Inactive]),""),"")</f>
        <v/>
      </c>
      <c r="D3972" s="16" t="str" cm="1">
        <f t="array" aca="1" ref="D3972" ca="1">IFERROR(INDEX(_xlfn.TEXTSPLIT(E3972," "),1),"")</f>
        <v/>
      </c>
      <c r="E3972" s="15" t="str" cm="1">
        <f t="array" aca="1" ref="E3972" ca="1">IFERROR(_xlfn._xlws.FILTER(merged_ranks,(merged_end_dates=DATE(9999,12,31))*(merged_names=A3972)),"")</f>
        <v/>
      </c>
      <c r="F3972" s="17" t="str">
        <f ca="1">_xlfn.XLOOKUP(J3972,Promotions[Promo Key],Promotions[Promo Date],"")</f>
        <v/>
      </c>
      <c r="G3972" s="18" t="str">
        <f t="shared" ca="1" si="259"/>
        <v/>
      </c>
      <c r="H3972" s="18" t="str">
        <f t="shared" ca="1" si="258"/>
        <v/>
      </c>
      <c r="I3972" s="17" t="str">
        <f>_xlfn.XLOOKUP(A3972,Students[Full Name],Students[Starting Rank],"")</f>
        <v/>
      </c>
      <c r="J3972" s="15" t="str">
        <f t="shared" ca="1" si="260"/>
        <v xml:space="preserve">: </v>
      </c>
      <c r="K3972" s="16" t="str">
        <f>_xlfn.XLOOKUP(A3972,Students[Full Name],Students[Start Date],"")</f>
        <v/>
      </c>
      <c r="L3972" s="18">
        <f t="shared" ca="1" si="261"/>
        <v>-1</v>
      </c>
      <c r="M3972" s="18" cm="1">
        <f t="array" aca="1" ref="M3972" ca="1">SUMPRODUCT(Inactives[Days Inactive]*(Inactives[Student]=A3972))/365</f>
        <v>0</v>
      </c>
      <c r="N3972" s="18" t="str" cm="1">
        <f t="array" ref="N3972">IF(LEN($A3972)&gt;0,SUMPRODUCT(($A3972=merged_names)*(_xlfn.TEXTAFTER(N$2, "At ")=merged_belt_colours)*merged_months_at_rank),"")</f>
        <v/>
      </c>
      <c r="O3972" s="18" t="str" cm="1">
        <f t="array" ref="O3972">IF(LEN($A3972)&gt;0,SUMPRODUCT(($A3972=merged_names)*(_xlfn.TEXTAFTER(O$2, "At ")=merged_belt_colours)*merged_months_at_rank),"")</f>
        <v/>
      </c>
      <c r="P3972" s="18" t="str" cm="1">
        <f t="array" ref="P3972">IF(LEN($A3972)&gt;0,SUMPRODUCT(($A3972=merged_names)*(_xlfn.TEXTAFTER(P$2, "At ")=merged_belt_colours)*merged_months_at_rank),"")</f>
        <v/>
      </c>
      <c r="Q3972" s="18" t="str" cm="1">
        <f t="array" ref="Q3972">IF(LEN($A3972)&gt;0,SUMPRODUCT(($A3972=merged_names)*(_xlfn.TEXTAFTER(Q$2, "At ")=merged_belt_colours)*merged_months_at_rank),"")</f>
        <v/>
      </c>
      <c r="R3972" s="18" t="str" cm="1">
        <f t="array" ref="R3972">IF(LEN($A3972)&gt;0,SUMPRODUCT(($A3972=merged_names)*(_xlfn.TEXTAFTER(R$2, "At ")=merged_belt_colours)*merged_months_at_rank),"")</f>
        <v/>
      </c>
    </row>
    <row r="3973" spans="1:18" x14ac:dyDescent="0.25">
      <c r="A3973"/>
      <c r="B3973" s="15" t="str" cm="1">
        <f t="array" ref="B3973">IFERROR(IF(LEN(A3973)&gt;0, IF(SUMPRODUCT((Inactives[Key]=J3973)*(Inactives[Currently Inactive]))=1,"Inactive","Active"),""),"Active")</f>
        <v/>
      </c>
      <c r="C3973" s="16" t="str" cm="1">
        <f t="array" aca="1" ref="C3973" ca="1">IFERROR(_xlfn._xlws.FILTER(Inactives[Inactive On],(Inactives[Key]=J3973)*(Inactives[Currently Inactive]),""),"")</f>
        <v/>
      </c>
      <c r="D3973" s="16" t="str" cm="1">
        <f t="array" aca="1" ref="D3973" ca="1">IFERROR(INDEX(_xlfn.TEXTSPLIT(E3973," "),1),"")</f>
        <v/>
      </c>
      <c r="E3973" s="15" t="str" cm="1">
        <f t="array" aca="1" ref="E3973" ca="1">IFERROR(_xlfn._xlws.FILTER(merged_ranks,(merged_end_dates=DATE(9999,12,31))*(merged_names=A3973)),"")</f>
        <v/>
      </c>
      <c r="F3973" s="17" t="str">
        <f ca="1">_xlfn.XLOOKUP(J3973,Promotions[Promo Key],Promotions[Promo Date],"")</f>
        <v/>
      </c>
      <c r="G3973" s="18" t="str">
        <f t="shared" ca="1" si="259"/>
        <v/>
      </c>
      <c r="H3973" s="18" t="str">
        <f t="shared" ca="1" si="258"/>
        <v/>
      </c>
      <c r="I3973" s="17" t="str">
        <f>_xlfn.XLOOKUP(A3973,Students[Full Name],Students[Starting Rank],"")</f>
        <v/>
      </c>
      <c r="J3973" s="15" t="str">
        <f t="shared" ca="1" si="260"/>
        <v xml:space="preserve">: </v>
      </c>
      <c r="K3973" s="16" t="str">
        <f>_xlfn.XLOOKUP(A3973,Students[Full Name],Students[Start Date],"")</f>
        <v/>
      </c>
      <c r="L3973" s="18">
        <f t="shared" ca="1" si="261"/>
        <v>-1</v>
      </c>
      <c r="M3973" s="18" cm="1">
        <f t="array" aca="1" ref="M3973" ca="1">SUMPRODUCT(Inactives[Days Inactive]*(Inactives[Student]=A3973))/365</f>
        <v>0</v>
      </c>
      <c r="N3973" s="18" t="str" cm="1">
        <f t="array" ref="N3973">IF(LEN($A3973)&gt;0,SUMPRODUCT(($A3973=merged_names)*(_xlfn.TEXTAFTER(N$2, "At ")=merged_belt_colours)*merged_months_at_rank),"")</f>
        <v/>
      </c>
      <c r="O3973" s="18" t="str" cm="1">
        <f t="array" ref="O3973">IF(LEN($A3973)&gt;0,SUMPRODUCT(($A3973=merged_names)*(_xlfn.TEXTAFTER(O$2, "At ")=merged_belt_colours)*merged_months_at_rank),"")</f>
        <v/>
      </c>
      <c r="P3973" s="18" t="str" cm="1">
        <f t="array" ref="P3973">IF(LEN($A3973)&gt;0,SUMPRODUCT(($A3973=merged_names)*(_xlfn.TEXTAFTER(P$2, "At ")=merged_belt_colours)*merged_months_at_rank),"")</f>
        <v/>
      </c>
      <c r="Q3973" s="18" t="str" cm="1">
        <f t="array" ref="Q3973">IF(LEN($A3973)&gt;0,SUMPRODUCT(($A3973=merged_names)*(_xlfn.TEXTAFTER(Q$2, "At ")=merged_belt_colours)*merged_months_at_rank),"")</f>
        <v/>
      </c>
      <c r="R3973" s="18" t="str" cm="1">
        <f t="array" ref="R3973">IF(LEN($A3973)&gt;0,SUMPRODUCT(($A3973=merged_names)*(_xlfn.TEXTAFTER(R$2, "At ")=merged_belt_colours)*merged_months_at_rank),"")</f>
        <v/>
      </c>
    </row>
    <row r="3974" spans="1:18" x14ac:dyDescent="0.25">
      <c r="A3974"/>
      <c r="B3974" s="15" t="str" cm="1">
        <f t="array" ref="B3974">IFERROR(IF(LEN(A3974)&gt;0, IF(SUMPRODUCT((Inactives[Key]=J3974)*(Inactives[Currently Inactive]))=1,"Inactive","Active"),""),"Active")</f>
        <v/>
      </c>
      <c r="C3974" s="16" t="str" cm="1">
        <f t="array" aca="1" ref="C3974" ca="1">IFERROR(_xlfn._xlws.FILTER(Inactives[Inactive On],(Inactives[Key]=J3974)*(Inactives[Currently Inactive]),""),"")</f>
        <v/>
      </c>
      <c r="D3974" s="16" t="str" cm="1">
        <f t="array" aca="1" ref="D3974" ca="1">IFERROR(INDEX(_xlfn.TEXTSPLIT(E3974," "),1),"")</f>
        <v/>
      </c>
      <c r="E3974" s="15" t="str" cm="1">
        <f t="array" aca="1" ref="E3974" ca="1">IFERROR(_xlfn._xlws.FILTER(merged_ranks,(merged_end_dates=DATE(9999,12,31))*(merged_names=A3974)),"")</f>
        <v/>
      </c>
      <c r="F3974" s="17" t="str">
        <f ca="1">_xlfn.XLOOKUP(J3974,Promotions[Promo Key],Promotions[Promo Date],"")</f>
        <v/>
      </c>
      <c r="G3974" s="18" t="str">
        <f t="shared" ca="1" si="259"/>
        <v/>
      </c>
      <c r="H3974" s="18" t="str">
        <f t="shared" ca="1" si="258"/>
        <v/>
      </c>
      <c r="I3974" s="17" t="str">
        <f>_xlfn.XLOOKUP(A3974,Students[Full Name],Students[Starting Rank],"")</f>
        <v/>
      </c>
      <c r="J3974" s="15" t="str">
        <f t="shared" ca="1" si="260"/>
        <v xml:space="preserve">: </v>
      </c>
      <c r="K3974" s="16" t="str">
        <f>_xlfn.XLOOKUP(A3974,Students[Full Name],Students[Start Date],"")</f>
        <v/>
      </c>
      <c r="L3974" s="18">
        <f t="shared" ca="1" si="261"/>
        <v>-1</v>
      </c>
      <c r="M3974" s="18" cm="1">
        <f t="array" aca="1" ref="M3974" ca="1">SUMPRODUCT(Inactives[Days Inactive]*(Inactives[Student]=A3974))/365</f>
        <v>0</v>
      </c>
      <c r="N3974" s="18" t="str" cm="1">
        <f t="array" ref="N3974">IF(LEN($A3974)&gt;0,SUMPRODUCT(($A3974=merged_names)*(_xlfn.TEXTAFTER(N$2, "At ")=merged_belt_colours)*merged_months_at_rank),"")</f>
        <v/>
      </c>
      <c r="O3974" s="18" t="str" cm="1">
        <f t="array" ref="O3974">IF(LEN($A3974)&gt;0,SUMPRODUCT(($A3974=merged_names)*(_xlfn.TEXTAFTER(O$2, "At ")=merged_belt_colours)*merged_months_at_rank),"")</f>
        <v/>
      </c>
      <c r="P3974" s="18" t="str" cm="1">
        <f t="array" ref="P3974">IF(LEN($A3974)&gt;0,SUMPRODUCT(($A3974=merged_names)*(_xlfn.TEXTAFTER(P$2, "At ")=merged_belt_colours)*merged_months_at_rank),"")</f>
        <v/>
      </c>
      <c r="Q3974" s="18" t="str" cm="1">
        <f t="array" ref="Q3974">IF(LEN($A3974)&gt;0,SUMPRODUCT(($A3974=merged_names)*(_xlfn.TEXTAFTER(Q$2, "At ")=merged_belt_colours)*merged_months_at_rank),"")</f>
        <v/>
      </c>
      <c r="R3974" s="18" t="str" cm="1">
        <f t="array" ref="R3974">IF(LEN($A3974)&gt;0,SUMPRODUCT(($A3974=merged_names)*(_xlfn.TEXTAFTER(R$2, "At ")=merged_belt_colours)*merged_months_at_rank),"")</f>
        <v/>
      </c>
    </row>
    <row r="3975" spans="1:18" x14ac:dyDescent="0.25">
      <c r="A3975"/>
      <c r="B3975" s="15" t="str" cm="1">
        <f t="array" ref="B3975">IFERROR(IF(LEN(A3975)&gt;0, IF(SUMPRODUCT((Inactives[Key]=J3975)*(Inactives[Currently Inactive]))=1,"Inactive","Active"),""),"Active")</f>
        <v/>
      </c>
      <c r="C3975" s="16" t="str" cm="1">
        <f t="array" aca="1" ref="C3975" ca="1">IFERROR(_xlfn._xlws.FILTER(Inactives[Inactive On],(Inactives[Key]=J3975)*(Inactives[Currently Inactive]),""),"")</f>
        <v/>
      </c>
      <c r="D3975" s="16" t="str" cm="1">
        <f t="array" aca="1" ref="D3975" ca="1">IFERROR(INDEX(_xlfn.TEXTSPLIT(E3975," "),1),"")</f>
        <v/>
      </c>
      <c r="E3975" s="15" t="str" cm="1">
        <f t="array" aca="1" ref="E3975" ca="1">IFERROR(_xlfn._xlws.FILTER(merged_ranks,(merged_end_dates=DATE(9999,12,31))*(merged_names=A3975)),"")</f>
        <v/>
      </c>
      <c r="F3975" s="17" t="str">
        <f ca="1">_xlfn.XLOOKUP(J3975,Promotions[Promo Key],Promotions[Promo Date],"")</f>
        <v/>
      </c>
      <c r="G3975" s="18" t="str">
        <f t="shared" ca="1" si="259"/>
        <v/>
      </c>
      <c r="H3975" s="18" t="str">
        <f t="shared" ca="1" si="258"/>
        <v/>
      </c>
      <c r="I3975" s="17" t="str">
        <f>_xlfn.XLOOKUP(A3975,Students[Full Name],Students[Starting Rank],"")</f>
        <v/>
      </c>
      <c r="J3975" s="15" t="str">
        <f t="shared" ca="1" si="260"/>
        <v xml:space="preserve">: </v>
      </c>
      <c r="K3975" s="16" t="str">
        <f>_xlfn.XLOOKUP(A3975,Students[Full Name],Students[Start Date],"")</f>
        <v/>
      </c>
      <c r="L3975" s="18">
        <f t="shared" ca="1" si="261"/>
        <v>-1</v>
      </c>
      <c r="M3975" s="18" cm="1">
        <f t="array" aca="1" ref="M3975" ca="1">SUMPRODUCT(Inactives[Days Inactive]*(Inactives[Student]=A3975))/365</f>
        <v>0</v>
      </c>
      <c r="N3975" s="18" t="str" cm="1">
        <f t="array" ref="N3975">IF(LEN($A3975)&gt;0,SUMPRODUCT(($A3975=merged_names)*(_xlfn.TEXTAFTER(N$2, "At ")=merged_belt_colours)*merged_months_at_rank),"")</f>
        <v/>
      </c>
      <c r="O3975" s="18" t="str" cm="1">
        <f t="array" ref="O3975">IF(LEN($A3975)&gt;0,SUMPRODUCT(($A3975=merged_names)*(_xlfn.TEXTAFTER(O$2, "At ")=merged_belt_colours)*merged_months_at_rank),"")</f>
        <v/>
      </c>
      <c r="P3975" s="18" t="str" cm="1">
        <f t="array" ref="P3975">IF(LEN($A3975)&gt;0,SUMPRODUCT(($A3975=merged_names)*(_xlfn.TEXTAFTER(P$2, "At ")=merged_belt_colours)*merged_months_at_rank),"")</f>
        <v/>
      </c>
      <c r="Q3975" s="18" t="str" cm="1">
        <f t="array" ref="Q3975">IF(LEN($A3975)&gt;0,SUMPRODUCT(($A3975=merged_names)*(_xlfn.TEXTAFTER(Q$2, "At ")=merged_belt_colours)*merged_months_at_rank),"")</f>
        <v/>
      </c>
      <c r="R3975" s="18" t="str" cm="1">
        <f t="array" ref="R3975">IF(LEN($A3975)&gt;0,SUMPRODUCT(($A3975=merged_names)*(_xlfn.TEXTAFTER(R$2, "At ")=merged_belt_colours)*merged_months_at_rank),"")</f>
        <v/>
      </c>
    </row>
    <row r="3976" spans="1:18" x14ac:dyDescent="0.25">
      <c r="A3976"/>
      <c r="B3976" s="15" t="str" cm="1">
        <f t="array" ref="B3976">IFERROR(IF(LEN(A3976)&gt;0, IF(SUMPRODUCT((Inactives[Key]=J3976)*(Inactives[Currently Inactive]))=1,"Inactive","Active"),""),"Active")</f>
        <v/>
      </c>
      <c r="C3976" s="16" t="str" cm="1">
        <f t="array" aca="1" ref="C3976" ca="1">IFERROR(_xlfn._xlws.FILTER(Inactives[Inactive On],(Inactives[Key]=J3976)*(Inactives[Currently Inactive]),""),"")</f>
        <v/>
      </c>
      <c r="D3976" s="16" t="str" cm="1">
        <f t="array" aca="1" ref="D3976" ca="1">IFERROR(INDEX(_xlfn.TEXTSPLIT(E3976," "),1),"")</f>
        <v/>
      </c>
      <c r="E3976" s="15" t="str" cm="1">
        <f t="array" aca="1" ref="E3976" ca="1">IFERROR(_xlfn._xlws.FILTER(merged_ranks,(merged_end_dates=DATE(9999,12,31))*(merged_names=A3976)),"")</f>
        <v/>
      </c>
      <c r="F3976" s="17" t="str">
        <f ca="1">_xlfn.XLOOKUP(J3976,Promotions[Promo Key],Promotions[Promo Date],"")</f>
        <v/>
      </c>
      <c r="G3976" s="18" t="str">
        <f t="shared" ca="1" si="259"/>
        <v/>
      </c>
      <c r="H3976" s="18" t="str">
        <f t="shared" ca="1" si="258"/>
        <v/>
      </c>
      <c r="I3976" s="17" t="str">
        <f>_xlfn.XLOOKUP(A3976,Students[Full Name],Students[Starting Rank],"")</f>
        <v/>
      </c>
      <c r="J3976" s="15" t="str">
        <f t="shared" ca="1" si="260"/>
        <v xml:space="preserve">: </v>
      </c>
      <c r="K3976" s="16" t="str">
        <f>_xlfn.XLOOKUP(A3976,Students[Full Name],Students[Start Date],"")</f>
        <v/>
      </c>
      <c r="L3976" s="18">
        <f t="shared" ca="1" si="261"/>
        <v>-1</v>
      </c>
      <c r="M3976" s="18" cm="1">
        <f t="array" aca="1" ref="M3976" ca="1">SUMPRODUCT(Inactives[Days Inactive]*(Inactives[Student]=A3976))/365</f>
        <v>0</v>
      </c>
      <c r="N3976" s="18" t="str" cm="1">
        <f t="array" ref="N3976">IF(LEN($A3976)&gt;0,SUMPRODUCT(($A3976=merged_names)*(_xlfn.TEXTAFTER(N$2, "At ")=merged_belt_colours)*merged_months_at_rank),"")</f>
        <v/>
      </c>
      <c r="O3976" s="18" t="str" cm="1">
        <f t="array" ref="O3976">IF(LEN($A3976)&gt;0,SUMPRODUCT(($A3976=merged_names)*(_xlfn.TEXTAFTER(O$2, "At ")=merged_belt_colours)*merged_months_at_rank),"")</f>
        <v/>
      </c>
      <c r="P3976" s="18" t="str" cm="1">
        <f t="array" ref="P3976">IF(LEN($A3976)&gt;0,SUMPRODUCT(($A3976=merged_names)*(_xlfn.TEXTAFTER(P$2, "At ")=merged_belt_colours)*merged_months_at_rank),"")</f>
        <v/>
      </c>
      <c r="Q3976" s="18" t="str" cm="1">
        <f t="array" ref="Q3976">IF(LEN($A3976)&gt;0,SUMPRODUCT(($A3976=merged_names)*(_xlfn.TEXTAFTER(Q$2, "At ")=merged_belt_colours)*merged_months_at_rank),"")</f>
        <v/>
      </c>
      <c r="R3976" s="18" t="str" cm="1">
        <f t="array" ref="R3976">IF(LEN($A3976)&gt;0,SUMPRODUCT(($A3976=merged_names)*(_xlfn.TEXTAFTER(R$2, "At ")=merged_belt_colours)*merged_months_at_rank),"")</f>
        <v/>
      </c>
    </row>
    <row r="3977" spans="1:18" x14ac:dyDescent="0.25">
      <c r="A3977"/>
      <c r="B3977" s="15" t="str" cm="1">
        <f t="array" ref="B3977">IFERROR(IF(LEN(A3977)&gt;0, IF(SUMPRODUCT((Inactives[Key]=J3977)*(Inactives[Currently Inactive]))=1,"Inactive","Active"),""),"Active")</f>
        <v/>
      </c>
      <c r="C3977" s="16" t="str" cm="1">
        <f t="array" aca="1" ref="C3977" ca="1">IFERROR(_xlfn._xlws.FILTER(Inactives[Inactive On],(Inactives[Key]=J3977)*(Inactives[Currently Inactive]),""),"")</f>
        <v/>
      </c>
      <c r="D3977" s="16" t="str" cm="1">
        <f t="array" aca="1" ref="D3977" ca="1">IFERROR(INDEX(_xlfn.TEXTSPLIT(E3977," "),1),"")</f>
        <v/>
      </c>
      <c r="E3977" s="15" t="str" cm="1">
        <f t="array" aca="1" ref="E3977" ca="1">IFERROR(_xlfn._xlws.FILTER(merged_ranks,(merged_end_dates=DATE(9999,12,31))*(merged_names=A3977)),"")</f>
        <v/>
      </c>
      <c r="F3977" s="17" t="str">
        <f ca="1">_xlfn.XLOOKUP(J3977,Promotions[Promo Key],Promotions[Promo Date],"")</f>
        <v/>
      </c>
      <c r="G3977" s="18" t="str">
        <f t="shared" ca="1" si="259"/>
        <v/>
      </c>
      <c r="H3977" s="18" t="str">
        <f t="shared" ca="1" si="258"/>
        <v/>
      </c>
      <c r="I3977" s="17" t="str">
        <f>_xlfn.XLOOKUP(A3977,Students[Full Name],Students[Starting Rank],"")</f>
        <v/>
      </c>
      <c r="J3977" s="15" t="str">
        <f t="shared" ca="1" si="260"/>
        <v xml:space="preserve">: </v>
      </c>
      <c r="K3977" s="16" t="str">
        <f>_xlfn.XLOOKUP(A3977,Students[Full Name],Students[Start Date],"")</f>
        <v/>
      </c>
      <c r="L3977" s="18">
        <f t="shared" ca="1" si="261"/>
        <v>-1</v>
      </c>
      <c r="M3977" s="18" cm="1">
        <f t="array" aca="1" ref="M3977" ca="1">SUMPRODUCT(Inactives[Days Inactive]*(Inactives[Student]=A3977))/365</f>
        <v>0</v>
      </c>
      <c r="N3977" s="18" t="str" cm="1">
        <f t="array" ref="N3977">IF(LEN($A3977)&gt;0,SUMPRODUCT(($A3977=merged_names)*(_xlfn.TEXTAFTER(N$2, "At ")=merged_belt_colours)*merged_months_at_rank),"")</f>
        <v/>
      </c>
      <c r="O3977" s="18" t="str" cm="1">
        <f t="array" ref="O3977">IF(LEN($A3977)&gt;0,SUMPRODUCT(($A3977=merged_names)*(_xlfn.TEXTAFTER(O$2, "At ")=merged_belt_colours)*merged_months_at_rank),"")</f>
        <v/>
      </c>
      <c r="P3977" s="18" t="str" cm="1">
        <f t="array" ref="P3977">IF(LEN($A3977)&gt;0,SUMPRODUCT(($A3977=merged_names)*(_xlfn.TEXTAFTER(P$2, "At ")=merged_belt_colours)*merged_months_at_rank),"")</f>
        <v/>
      </c>
      <c r="Q3977" s="18" t="str" cm="1">
        <f t="array" ref="Q3977">IF(LEN($A3977)&gt;0,SUMPRODUCT(($A3977=merged_names)*(_xlfn.TEXTAFTER(Q$2, "At ")=merged_belt_colours)*merged_months_at_rank),"")</f>
        <v/>
      </c>
      <c r="R3977" s="18" t="str" cm="1">
        <f t="array" ref="R3977">IF(LEN($A3977)&gt;0,SUMPRODUCT(($A3977=merged_names)*(_xlfn.TEXTAFTER(R$2, "At ")=merged_belt_colours)*merged_months_at_rank),"")</f>
        <v/>
      </c>
    </row>
    <row r="3978" spans="1:18" x14ac:dyDescent="0.25">
      <c r="A3978"/>
      <c r="B3978" s="15" t="str" cm="1">
        <f t="array" ref="B3978">IFERROR(IF(LEN(A3978)&gt;0, IF(SUMPRODUCT((Inactives[Key]=J3978)*(Inactives[Currently Inactive]))=1,"Inactive","Active"),""),"Active")</f>
        <v/>
      </c>
      <c r="C3978" s="16" t="str" cm="1">
        <f t="array" aca="1" ref="C3978" ca="1">IFERROR(_xlfn._xlws.FILTER(Inactives[Inactive On],(Inactives[Key]=J3978)*(Inactives[Currently Inactive]),""),"")</f>
        <v/>
      </c>
      <c r="D3978" s="16" t="str" cm="1">
        <f t="array" aca="1" ref="D3978" ca="1">IFERROR(INDEX(_xlfn.TEXTSPLIT(E3978," "),1),"")</f>
        <v/>
      </c>
      <c r="E3978" s="15" t="str" cm="1">
        <f t="array" aca="1" ref="E3978" ca="1">IFERROR(_xlfn._xlws.FILTER(merged_ranks,(merged_end_dates=DATE(9999,12,31))*(merged_names=A3978)),"")</f>
        <v/>
      </c>
      <c r="F3978" s="17" t="str">
        <f ca="1">_xlfn.XLOOKUP(J3978,Promotions[Promo Key],Promotions[Promo Date],"")</f>
        <v/>
      </c>
      <c r="G3978" s="18" t="str">
        <f t="shared" ca="1" si="259"/>
        <v/>
      </c>
      <c r="H3978" s="18" t="str">
        <f t="shared" ca="1" si="258"/>
        <v/>
      </c>
      <c r="I3978" s="17" t="str">
        <f>_xlfn.XLOOKUP(A3978,Students[Full Name],Students[Starting Rank],"")</f>
        <v/>
      </c>
      <c r="J3978" s="15" t="str">
        <f t="shared" ca="1" si="260"/>
        <v xml:space="preserve">: </v>
      </c>
      <c r="K3978" s="16" t="str">
        <f>_xlfn.XLOOKUP(A3978,Students[Full Name],Students[Start Date],"")</f>
        <v/>
      </c>
      <c r="L3978" s="18">
        <f t="shared" ca="1" si="261"/>
        <v>-1</v>
      </c>
      <c r="M3978" s="18" cm="1">
        <f t="array" aca="1" ref="M3978" ca="1">SUMPRODUCT(Inactives[Days Inactive]*(Inactives[Student]=A3978))/365</f>
        <v>0</v>
      </c>
      <c r="N3978" s="18" t="str" cm="1">
        <f t="array" ref="N3978">IF(LEN($A3978)&gt;0,SUMPRODUCT(($A3978=merged_names)*(_xlfn.TEXTAFTER(N$2, "At ")=merged_belt_colours)*merged_months_at_rank),"")</f>
        <v/>
      </c>
      <c r="O3978" s="18" t="str" cm="1">
        <f t="array" ref="O3978">IF(LEN($A3978)&gt;0,SUMPRODUCT(($A3978=merged_names)*(_xlfn.TEXTAFTER(O$2, "At ")=merged_belt_colours)*merged_months_at_rank),"")</f>
        <v/>
      </c>
      <c r="P3978" s="18" t="str" cm="1">
        <f t="array" ref="P3978">IF(LEN($A3978)&gt;0,SUMPRODUCT(($A3978=merged_names)*(_xlfn.TEXTAFTER(P$2, "At ")=merged_belt_colours)*merged_months_at_rank),"")</f>
        <v/>
      </c>
      <c r="Q3978" s="18" t="str" cm="1">
        <f t="array" ref="Q3978">IF(LEN($A3978)&gt;0,SUMPRODUCT(($A3978=merged_names)*(_xlfn.TEXTAFTER(Q$2, "At ")=merged_belt_colours)*merged_months_at_rank),"")</f>
        <v/>
      </c>
      <c r="R3978" s="18" t="str" cm="1">
        <f t="array" ref="R3978">IF(LEN($A3978)&gt;0,SUMPRODUCT(($A3978=merged_names)*(_xlfn.TEXTAFTER(R$2, "At ")=merged_belt_colours)*merged_months_at_rank),"")</f>
        <v/>
      </c>
    </row>
    <row r="3979" spans="1:18" x14ac:dyDescent="0.25">
      <c r="A3979"/>
      <c r="B3979" s="15" t="str" cm="1">
        <f t="array" ref="B3979">IFERROR(IF(LEN(A3979)&gt;0, IF(SUMPRODUCT((Inactives[Key]=J3979)*(Inactives[Currently Inactive]))=1,"Inactive","Active"),""),"Active")</f>
        <v/>
      </c>
      <c r="C3979" s="16" t="str" cm="1">
        <f t="array" aca="1" ref="C3979" ca="1">IFERROR(_xlfn._xlws.FILTER(Inactives[Inactive On],(Inactives[Key]=J3979)*(Inactives[Currently Inactive]),""),"")</f>
        <v/>
      </c>
      <c r="D3979" s="16" t="str" cm="1">
        <f t="array" aca="1" ref="D3979" ca="1">IFERROR(INDEX(_xlfn.TEXTSPLIT(E3979," "),1),"")</f>
        <v/>
      </c>
      <c r="E3979" s="15" t="str" cm="1">
        <f t="array" aca="1" ref="E3979" ca="1">IFERROR(_xlfn._xlws.FILTER(merged_ranks,(merged_end_dates=DATE(9999,12,31))*(merged_names=A3979)),"")</f>
        <v/>
      </c>
      <c r="F3979" s="17" t="str">
        <f ca="1">_xlfn.XLOOKUP(J3979,Promotions[Promo Key],Promotions[Promo Date],"")</f>
        <v/>
      </c>
      <c r="G3979" s="18" t="str">
        <f t="shared" ca="1" si="259"/>
        <v/>
      </c>
      <c r="H3979" s="18" t="str">
        <f t="shared" ca="1" si="258"/>
        <v/>
      </c>
      <c r="I3979" s="17" t="str">
        <f>_xlfn.XLOOKUP(A3979,Students[Full Name],Students[Starting Rank],"")</f>
        <v/>
      </c>
      <c r="J3979" s="15" t="str">
        <f t="shared" ca="1" si="260"/>
        <v xml:space="preserve">: </v>
      </c>
      <c r="K3979" s="16" t="str">
        <f>_xlfn.XLOOKUP(A3979,Students[Full Name],Students[Start Date],"")</f>
        <v/>
      </c>
      <c r="L3979" s="18">
        <f t="shared" ca="1" si="261"/>
        <v>-1</v>
      </c>
      <c r="M3979" s="18" cm="1">
        <f t="array" aca="1" ref="M3979" ca="1">SUMPRODUCT(Inactives[Days Inactive]*(Inactives[Student]=A3979))/365</f>
        <v>0</v>
      </c>
      <c r="N3979" s="18" t="str" cm="1">
        <f t="array" ref="N3979">IF(LEN($A3979)&gt;0,SUMPRODUCT(($A3979=merged_names)*(_xlfn.TEXTAFTER(N$2, "At ")=merged_belt_colours)*merged_months_at_rank),"")</f>
        <v/>
      </c>
      <c r="O3979" s="18" t="str" cm="1">
        <f t="array" ref="O3979">IF(LEN($A3979)&gt;0,SUMPRODUCT(($A3979=merged_names)*(_xlfn.TEXTAFTER(O$2, "At ")=merged_belt_colours)*merged_months_at_rank),"")</f>
        <v/>
      </c>
      <c r="P3979" s="18" t="str" cm="1">
        <f t="array" ref="P3979">IF(LEN($A3979)&gt;0,SUMPRODUCT(($A3979=merged_names)*(_xlfn.TEXTAFTER(P$2, "At ")=merged_belt_colours)*merged_months_at_rank),"")</f>
        <v/>
      </c>
      <c r="Q3979" s="18" t="str" cm="1">
        <f t="array" ref="Q3979">IF(LEN($A3979)&gt;0,SUMPRODUCT(($A3979=merged_names)*(_xlfn.TEXTAFTER(Q$2, "At ")=merged_belt_colours)*merged_months_at_rank),"")</f>
        <v/>
      </c>
      <c r="R3979" s="18" t="str" cm="1">
        <f t="array" ref="R3979">IF(LEN($A3979)&gt;0,SUMPRODUCT(($A3979=merged_names)*(_xlfn.TEXTAFTER(R$2, "At ")=merged_belt_colours)*merged_months_at_rank),"")</f>
        <v/>
      </c>
    </row>
    <row r="3980" spans="1:18" x14ac:dyDescent="0.25">
      <c r="A3980"/>
      <c r="B3980" s="15" t="str" cm="1">
        <f t="array" ref="B3980">IFERROR(IF(LEN(A3980)&gt;0, IF(SUMPRODUCT((Inactives[Key]=J3980)*(Inactives[Currently Inactive]))=1,"Inactive","Active"),""),"Active")</f>
        <v/>
      </c>
      <c r="C3980" s="16" t="str" cm="1">
        <f t="array" aca="1" ref="C3980" ca="1">IFERROR(_xlfn._xlws.FILTER(Inactives[Inactive On],(Inactives[Key]=J3980)*(Inactives[Currently Inactive]),""),"")</f>
        <v/>
      </c>
      <c r="D3980" s="16" t="str" cm="1">
        <f t="array" aca="1" ref="D3980" ca="1">IFERROR(INDEX(_xlfn.TEXTSPLIT(E3980," "),1),"")</f>
        <v/>
      </c>
      <c r="E3980" s="15" t="str" cm="1">
        <f t="array" aca="1" ref="E3980" ca="1">IFERROR(_xlfn._xlws.FILTER(merged_ranks,(merged_end_dates=DATE(9999,12,31))*(merged_names=A3980)),"")</f>
        <v/>
      </c>
      <c r="F3980" s="17" t="str">
        <f ca="1">_xlfn.XLOOKUP(J3980,Promotions[Promo Key],Promotions[Promo Date],"")</f>
        <v/>
      </c>
      <c r="G3980" s="18" t="str">
        <f t="shared" ca="1" si="259"/>
        <v/>
      </c>
      <c r="H3980" s="18" t="str">
        <f t="shared" ca="1" si="258"/>
        <v/>
      </c>
      <c r="I3980" s="17" t="str">
        <f>_xlfn.XLOOKUP(A3980,Students[Full Name],Students[Starting Rank],"")</f>
        <v/>
      </c>
      <c r="J3980" s="15" t="str">
        <f t="shared" ca="1" si="260"/>
        <v xml:space="preserve">: </v>
      </c>
      <c r="K3980" s="16" t="str">
        <f>_xlfn.XLOOKUP(A3980,Students[Full Name],Students[Start Date],"")</f>
        <v/>
      </c>
      <c r="L3980" s="18">
        <f t="shared" ca="1" si="261"/>
        <v>-1</v>
      </c>
      <c r="M3980" s="18" cm="1">
        <f t="array" aca="1" ref="M3980" ca="1">SUMPRODUCT(Inactives[Days Inactive]*(Inactives[Student]=A3980))/365</f>
        <v>0</v>
      </c>
      <c r="N3980" s="18" t="str" cm="1">
        <f t="array" ref="N3980">IF(LEN($A3980)&gt;0,SUMPRODUCT(($A3980=merged_names)*(_xlfn.TEXTAFTER(N$2, "At ")=merged_belt_colours)*merged_months_at_rank),"")</f>
        <v/>
      </c>
      <c r="O3980" s="18" t="str" cm="1">
        <f t="array" ref="O3980">IF(LEN($A3980)&gt;0,SUMPRODUCT(($A3980=merged_names)*(_xlfn.TEXTAFTER(O$2, "At ")=merged_belt_colours)*merged_months_at_rank),"")</f>
        <v/>
      </c>
      <c r="P3980" s="18" t="str" cm="1">
        <f t="array" ref="P3980">IF(LEN($A3980)&gt;0,SUMPRODUCT(($A3980=merged_names)*(_xlfn.TEXTAFTER(P$2, "At ")=merged_belt_colours)*merged_months_at_rank),"")</f>
        <v/>
      </c>
      <c r="Q3980" s="18" t="str" cm="1">
        <f t="array" ref="Q3980">IF(LEN($A3980)&gt;0,SUMPRODUCT(($A3980=merged_names)*(_xlfn.TEXTAFTER(Q$2, "At ")=merged_belt_colours)*merged_months_at_rank),"")</f>
        <v/>
      </c>
      <c r="R3980" s="18" t="str" cm="1">
        <f t="array" ref="R3980">IF(LEN($A3980)&gt;0,SUMPRODUCT(($A3980=merged_names)*(_xlfn.TEXTAFTER(R$2, "At ")=merged_belt_colours)*merged_months_at_rank),"")</f>
        <v/>
      </c>
    </row>
    <row r="3981" spans="1:18" x14ac:dyDescent="0.25">
      <c r="A3981"/>
      <c r="B3981" s="15" t="str" cm="1">
        <f t="array" ref="B3981">IFERROR(IF(LEN(A3981)&gt;0, IF(SUMPRODUCT((Inactives[Key]=J3981)*(Inactives[Currently Inactive]))=1,"Inactive","Active"),""),"Active")</f>
        <v/>
      </c>
      <c r="C3981" s="16" t="str" cm="1">
        <f t="array" aca="1" ref="C3981" ca="1">IFERROR(_xlfn._xlws.FILTER(Inactives[Inactive On],(Inactives[Key]=J3981)*(Inactives[Currently Inactive]),""),"")</f>
        <v/>
      </c>
      <c r="D3981" s="16" t="str" cm="1">
        <f t="array" aca="1" ref="D3981" ca="1">IFERROR(INDEX(_xlfn.TEXTSPLIT(E3981," "),1),"")</f>
        <v/>
      </c>
      <c r="E3981" s="15" t="str" cm="1">
        <f t="array" aca="1" ref="E3981" ca="1">IFERROR(_xlfn._xlws.FILTER(merged_ranks,(merged_end_dates=DATE(9999,12,31))*(merged_names=A3981)),"")</f>
        <v/>
      </c>
      <c r="F3981" s="17" t="str">
        <f ca="1">_xlfn.XLOOKUP(J3981,Promotions[Promo Key],Promotions[Promo Date],"")</f>
        <v/>
      </c>
      <c r="G3981" s="18" t="str">
        <f t="shared" ca="1" si="259"/>
        <v/>
      </c>
      <c r="H3981" s="18" t="str">
        <f t="shared" ca="1" si="258"/>
        <v/>
      </c>
      <c r="I3981" s="17" t="str">
        <f>_xlfn.XLOOKUP(A3981,Students[Full Name],Students[Starting Rank],"")</f>
        <v/>
      </c>
      <c r="J3981" s="15" t="str">
        <f t="shared" ca="1" si="260"/>
        <v xml:space="preserve">: </v>
      </c>
      <c r="K3981" s="16" t="str">
        <f>_xlfn.XLOOKUP(A3981,Students[Full Name],Students[Start Date],"")</f>
        <v/>
      </c>
      <c r="L3981" s="18">
        <f t="shared" ca="1" si="261"/>
        <v>-1</v>
      </c>
      <c r="M3981" s="18" cm="1">
        <f t="array" aca="1" ref="M3981" ca="1">SUMPRODUCT(Inactives[Days Inactive]*(Inactives[Student]=A3981))/365</f>
        <v>0</v>
      </c>
      <c r="N3981" s="18" t="str" cm="1">
        <f t="array" ref="N3981">IF(LEN($A3981)&gt;0,SUMPRODUCT(($A3981=merged_names)*(_xlfn.TEXTAFTER(N$2, "At ")=merged_belt_colours)*merged_months_at_rank),"")</f>
        <v/>
      </c>
      <c r="O3981" s="18" t="str" cm="1">
        <f t="array" ref="O3981">IF(LEN($A3981)&gt;0,SUMPRODUCT(($A3981=merged_names)*(_xlfn.TEXTAFTER(O$2, "At ")=merged_belt_colours)*merged_months_at_rank),"")</f>
        <v/>
      </c>
      <c r="P3981" s="18" t="str" cm="1">
        <f t="array" ref="P3981">IF(LEN($A3981)&gt;0,SUMPRODUCT(($A3981=merged_names)*(_xlfn.TEXTAFTER(P$2, "At ")=merged_belt_colours)*merged_months_at_rank),"")</f>
        <v/>
      </c>
      <c r="Q3981" s="18" t="str" cm="1">
        <f t="array" ref="Q3981">IF(LEN($A3981)&gt;0,SUMPRODUCT(($A3981=merged_names)*(_xlfn.TEXTAFTER(Q$2, "At ")=merged_belt_colours)*merged_months_at_rank),"")</f>
        <v/>
      </c>
      <c r="R3981" s="18" t="str" cm="1">
        <f t="array" ref="R3981">IF(LEN($A3981)&gt;0,SUMPRODUCT(($A3981=merged_names)*(_xlfn.TEXTAFTER(R$2, "At ")=merged_belt_colours)*merged_months_at_rank),"")</f>
        <v/>
      </c>
    </row>
    <row r="3982" spans="1:18" x14ac:dyDescent="0.25">
      <c r="A3982"/>
      <c r="B3982" s="15" t="str" cm="1">
        <f t="array" ref="B3982">IFERROR(IF(LEN(A3982)&gt;0, IF(SUMPRODUCT((Inactives[Key]=J3982)*(Inactives[Currently Inactive]))=1,"Inactive","Active"),""),"Active")</f>
        <v/>
      </c>
      <c r="C3982" s="16" t="str" cm="1">
        <f t="array" aca="1" ref="C3982" ca="1">IFERROR(_xlfn._xlws.FILTER(Inactives[Inactive On],(Inactives[Key]=J3982)*(Inactives[Currently Inactive]),""),"")</f>
        <v/>
      </c>
      <c r="D3982" s="16" t="str" cm="1">
        <f t="array" aca="1" ref="D3982" ca="1">IFERROR(INDEX(_xlfn.TEXTSPLIT(E3982," "),1),"")</f>
        <v/>
      </c>
      <c r="E3982" s="15" t="str" cm="1">
        <f t="array" aca="1" ref="E3982" ca="1">IFERROR(_xlfn._xlws.FILTER(merged_ranks,(merged_end_dates=DATE(9999,12,31))*(merged_names=A3982)),"")</f>
        <v/>
      </c>
      <c r="F3982" s="17" t="str">
        <f ca="1">_xlfn.XLOOKUP(J3982,Promotions[Promo Key],Promotions[Promo Date],"")</f>
        <v/>
      </c>
      <c r="G3982" s="18" t="str">
        <f t="shared" ca="1" si="259"/>
        <v/>
      </c>
      <c r="H3982" s="18" t="str">
        <f t="shared" ca="1" si="258"/>
        <v/>
      </c>
      <c r="I3982" s="17" t="str">
        <f>_xlfn.XLOOKUP(A3982,Students[Full Name],Students[Starting Rank],"")</f>
        <v/>
      </c>
      <c r="J3982" s="15" t="str">
        <f t="shared" ca="1" si="260"/>
        <v xml:space="preserve">: </v>
      </c>
      <c r="K3982" s="16" t="str">
        <f>_xlfn.XLOOKUP(A3982,Students[Full Name],Students[Start Date],"")</f>
        <v/>
      </c>
      <c r="L3982" s="18">
        <f t="shared" ca="1" si="261"/>
        <v>-1</v>
      </c>
      <c r="M3982" s="18" cm="1">
        <f t="array" aca="1" ref="M3982" ca="1">SUMPRODUCT(Inactives[Days Inactive]*(Inactives[Student]=A3982))/365</f>
        <v>0</v>
      </c>
      <c r="N3982" s="18" t="str" cm="1">
        <f t="array" ref="N3982">IF(LEN($A3982)&gt;0,SUMPRODUCT(($A3982=merged_names)*(_xlfn.TEXTAFTER(N$2, "At ")=merged_belt_colours)*merged_months_at_rank),"")</f>
        <v/>
      </c>
      <c r="O3982" s="18" t="str" cm="1">
        <f t="array" ref="O3982">IF(LEN($A3982)&gt;0,SUMPRODUCT(($A3982=merged_names)*(_xlfn.TEXTAFTER(O$2, "At ")=merged_belt_colours)*merged_months_at_rank),"")</f>
        <v/>
      </c>
      <c r="P3982" s="18" t="str" cm="1">
        <f t="array" ref="P3982">IF(LEN($A3982)&gt;0,SUMPRODUCT(($A3982=merged_names)*(_xlfn.TEXTAFTER(P$2, "At ")=merged_belt_colours)*merged_months_at_rank),"")</f>
        <v/>
      </c>
      <c r="Q3982" s="18" t="str" cm="1">
        <f t="array" ref="Q3982">IF(LEN($A3982)&gt;0,SUMPRODUCT(($A3982=merged_names)*(_xlfn.TEXTAFTER(Q$2, "At ")=merged_belt_colours)*merged_months_at_rank),"")</f>
        <v/>
      </c>
      <c r="R3982" s="18" t="str" cm="1">
        <f t="array" ref="R3982">IF(LEN($A3982)&gt;0,SUMPRODUCT(($A3982=merged_names)*(_xlfn.TEXTAFTER(R$2, "At ")=merged_belt_colours)*merged_months_at_rank),"")</f>
        <v/>
      </c>
    </row>
    <row r="3983" spans="1:18" x14ac:dyDescent="0.25">
      <c r="A3983"/>
      <c r="B3983" s="15" t="str" cm="1">
        <f t="array" ref="B3983">IFERROR(IF(LEN(A3983)&gt;0, IF(SUMPRODUCT((Inactives[Key]=J3983)*(Inactives[Currently Inactive]))=1,"Inactive","Active"),""),"Active")</f>
        <v/>
      </c>
      <c r="C3983" s="16" t="str" cm="1">
        <f t="array" aca="1" ref="C3983" ca="1">IFERROR(_xlfn._xlws.FILTER(Inactives[Inactive On],(Inactives[Key]=J3983)*(Inactives[Currently Inactive]),""),"")</f>
        <v/>
      </c>
      <c r="D3983" s="16" t="str" cm="1">
        <f t="array" aca="1" ref="D3983" ca="1">IFERROR(INDEX(_xlfn.TEXTSPLIT(E3983," "),1),"")</f>
        <v/>
      </c>
      <c r="E3983" s="15" t="str" cm="1">
        <f t="array" aca="1" ref="E3983" ca="1">IFERROR(_xlfn._xlws.FILTER(merged_ranks,(merged_end_dates=DATE(9999,12,31))*(merged_names=A3983)),"")</f>
        <v/>
      </c>
      <c r="F3983" s="17" t="str">
        <f ca="1">_xlfn.XLOOKUP(J3983,Promotions[Promo Key],Promotions[Promo Date],"")</f>
        <v/>
      </c>
      <c r="G3983" s="18" t="str">
        <f t="shared" ca="1" si="259"/>
        <v/>
      </c>
      <c r="H3983" s="18" t="str">
        <f t="shared" ca="1" si="258"/>
        <v/>
      </c>
      <c r="I3983" s="17" t="str">
        <f>_xlfn.XLOOKUP(A3983,Students[Full Name],Students[Starting Rank],"")</f>
        <v/>
      </c>
      <c r="J3983" s="15" t="str">
        <f t="shared" ca="1" si="260"/>
        <v xml:space="preserve">: </v>
      </c>
      <c r="K3983" s="16" t="str">
        <f>_xlfn.XLOOKUP(A3983,Students[Full Name],Students[Start Date],"")</f>
        <v/>
      </c>
      <c r="L3983" s="18">
        <f t="shared" ca="1" si="261"/>
        <v>-1</v>
      </c>
      <c r="M3983" s="18" cm="1">
        <f t="array" aca="1" ref="M3983" ca="1">SUMPRODUCT(Inactives[Days Inactive]*(Inactives[Student]=A3983))/365</f>
        <v>0</v>
      </c>
      <c r="N3983" s="18" t="str" cm="1">
        <f t="array" ref="N3983">IF(LEN($A3983)&gt;0,SUMPRODUCT(($A3983=merged_names)*(_xlfn.TEXTAFTER(N$2, "At ")=merged_belt_colours)*merged_months_at_rank),"")</f>
        <v/>
      </c>
      <c r="O3983" s="18" t="str" cm="1">
        <f t="array" ref="O3983">IF(LEN($A3983)&gt;0,SUMPRODUCT(($A3983=merged_names)*(_xlfn.TEXTAFTER(O$2, "At ")=merged_belt_colours)*merged_months_at_rank),"")</f>
        <v/>
      </c>
      <c r="P3983" s="18" t="str" cm="1">
        <f t="array" ref="P3983">IF(LEN($A3983)&gt;0,SUMPRODUCT(($A3983=merged_names)*(_xlfn.TEXTAFTER(P$2, "At ")=merged_belt_colours)*merged_months_at_rank),"")</f>
        <v/>
      </c>
      <c r="Q3983" s="18" t="str" cm="1">
        <f t="array" ref="Q3983">IF(LEN($A3983)&gt;0,SUMPRODUCT(($A3983=merged_names)*(_xlfn.TEXTAFTER(Q$2, "At ")=merged_belt_colours)*merged_months_at_rank),"")</f>
        <v/>
      </c>
      <c r="R3983" s="18" t="str" cm="1">
        <f t="array" ref="R3983">IF(LEN($A3983)&gt;0,SUMPRODUCT(($A3983=merged_names)*(_xlfn.TEXTAFTER(R$2, "At ")=merged_belt_colours)*merged_months_at_rank),"")</f>
        <v/>
      </c>
    </row>
    <row r="3984" spans="1:18" x14ac:dyDescent="0.25">
      <c r="A3984"/>
      <c r="B3984" s="15" t="str" cm="1">
        <f t="array" ref="B3984">IFERROR(IF(LEN(A3984)&gt;0, IF(SUMPRODUCT((Inactives[Key]=J3984)*(Inactives[Currently Inactive]))=1,"Inactive","Active"),""),"Active")</f>
        <v/>
      </c>
      <c r="C3984" s="16" t="str" cm="1">
        <f t="array" aca="1" ref="C3984" ca="1">IFERROR(_xlfn._xlws.FILTER(Inactives[Inactive On],(Inactives[Key]=J3984)*(Inactives[Currently Inactive]),""),"")</f>
        <v/>
      </c>
      <c r="D3984" s="16" t="str" cm="1">
        <f t="array" aca="1" ref="D3984" ca="1">IFERROR(INDEX(_xlfn.TEXTSPLIT(E3984," "),1),"")</f>
        <v/>
      </c>
      <c r="E3984" s="15" t="str" cm="1">
        <f t="array" aca="1" ref="E3984" ca="1">IFERROR(_xlfn._xlws.FILTER(merged_ranks,(merged_end_dates=DATE(9999,12,31))*(merged_names=A3984)),"")</f>
        <v/>
      </c>
      <c r="F3984" s="17" t="str">
        <f ca="1">_xlfn.XLOOKUP(J3984,Promotions[Promo Key],Promotions[Promo Date],"")</f>
        <v/>
      </c>
      <c r="G3984" s="18" t="str">
        <f t="shared" ca="1" si="259"/>
        <v/>
      </c>
      <c r="H3984" s="18" t="str">
        <f t="shared" ca="1" si="258"/>
        <v/>
      </c>
      <c r="I3984" s="17" t="str">
        <f>_xlfn.XLOOKUP(A3984,Students[Full Name],Students[Starting Rank],"")</f>
        <v/>
      </c>
      <c r="J3984" s="15" t="str">
        <f t="shared" ca="1" si="260"/>
        <v xml:space="preserve">: </v>
      </c>
      <c r="K3984" s="16" t="str">
        <f>_xlfn.XLOOKUP(A3984,Students[Full Name],Students[Start Date],"")</f>
        <v/>
      </c>
      <c r="L3984" s="18">
        <f t="shared" ca="1" si="261"/>
        <v>-1</v>
      </c>
      <c r="M3984" s="18" cm="1">
        <f t="array" aca="1" ref="M3984" ca="1">SUMPRODUCT(Inactives[Days Inactive]*(Inactives[Student]=A3984))/365</f>
        <v>0</v>
      </c>
      <c r="N3984" s="18" t="str" cm="1">
        <f t="array" ref="N3984">IF(LEN($A3984)&gt;0,SUMPRODUCT(($A3984=merged_names)*(_xlfn.TEXTAFTER(N$2, "At ")=merged_belt_colours)*merged_months_at_rank),"")</f>
        <v/>
      </c>
      <c r="O3984" s="18" t="str" cm="1">
        <f t="array" ref="O3984">IF(LEN($A3984)&gt;0,SUMPRODUCT(($A3984=merged_names)*(_xlfn.TEXTAFTER(O$2, "At ")=merged_belt_colours)*merged_months_at_rank),"")</f>
        <v/>
      </c>
      <c r="P3984" s="18" t="str" cm="1">
        <f t="array" ref="P3984">IF(LEN($A3984)&gt;0,SUMPRODUCT(($A3984=merged_names)*(_xlfn.TEXTAFTER(P$2, "At ")=merged_belt_colours)*merged_months_at_rank),"")</f>
        <v/>
      </c>
      <c r="Q3984" s="18" t="str" cm="1">
        <f t="array" ref="Q3984">IF(LEN($A3984)&gt;0,SUMPRODUCT(($A3984=merged_names)*(_xlfn.TEXTAFTER(Q$2, "At ")=merged_belt_colours)*merged_months_at_rank),"")</f>
        <v/>
      </c>
      <c r="R3984" s="18" t="str" cm="1">
        <f t="array" ref="R3984">IF(LEN($A3984)&gt;0,SUMPRODUCT(($A3984=merged_names)*(_xlfn.TEXTAFTER(R$2, "At ")=merged_belt_colours)*merged_months_at_rank),"")</f>
        <v/>
      </c>
    </row>
    <row r="3985" spans="1:18" x14ac:dyDescent="0.25">
      <c r="A3985"/>
      <c r="B3985" s="15" t="str" cm="1">
        <f t="array" ref="B3985">IFERROR(IF(LEN(A3985)&gt;0, IF(SUMPRODUCT((Inactives[Key]=J3985)*(Inactives[Currently Inactive]))=1,"Inactive","Active"),""),"Active")</f>
        <v/>
      </c>
      <c r="C3985" s="16" t="str" cm="1">
        <f t="array" aca="1" ref="C3985" ca="1">IFERROR(_xlfn._xlws.FILTER(Inactives[Inactive On],(Inactives[Key]=J3985)*(Inactives[Currently Inactive]),""),"")</f>
        <v/>
      </c>
      <c r="D3985" s="16" t="str" cm="1">
        <f t="array" aca="1" ref="D3985" ca="1">IFERROR(INDEX(_xlfn.TEXTSPLIT(E3985," "),1),"")</f>
        <v/>
      </c>
      <c r="E3985" s="15" t="str" cm="1">
        <f t="array" aca="1" ref="E3985" ca="1">IFERROR(_xlfn._xlws.FILTER(merged_ranks,(merged_end_dates=DATE(9999,12,31))*(merged_names=A3985)),"")</f>
        <v/>
      </c>
      <c r="F3985" s="17" t="str">
        <f ca="1">_xlfn.XLOOKUP(J3985,Promotions[Promo Key],Promotions[Promo Date],"")</f>
        <v/>
      </c>
      <c r="G3985" s="18" t="str">
        <f t="shared" ca="1" si="259"/>
        <v/>
      </c>
      <c r="H3985" s="18" t="str">
        <f t="shared" ca="1" si="258"/>
        <v/>
      </c>
      <c r="I3985" s="17" t="str">
        <f>_xlfn.XLOOKUP(A3985,Students[Full Name],Students[Starting Rank],"")</f>
        <v/>
      </c>
      <c r="J3985" s="15" t="str">
        <f t="shared" ca="1" si="260"/>
        <v xml:space="preserve">: </v>
      </c>
      <c r="K3985" s="16" t="str">
        <f>_xlfn.XLOOKUP(A3985,Students[Full Name],Students[Start Date],"")</f>
        <v/>
      </c>
      <c r="L3985" s="18">
        <f t="shared" ca="1" si="261"/>
        <v>-1</v>
      </c>
      <c r="M3985" s="18" cm="1">
        <f t="array" aca="1" ref="M3985" ca="1">SUMPRODUCT(Inactives[Days Inactive]*(Inactives[Student]=A3985))/365</f>
        <v>0</v>
      </c>
      <c r="N3985" s="18" t="str" cm="1">
        <f t="array" ref="N3985">IF(LEN($A3985)&gt;0,SUMPRODUCT(($A3985=merged_names)*(_xlfn.TEXTAFTER(N$2, "At ")=merged_belt_colours)*merged_months_at_rank),"")</f>
        <v/>
      </c>
      <c r="O3985" s="18" t="str" cm="1">
        <f t="array" ref="O3985">IF(LEN($A3985)&gt;0,SUMPRODUCT(($A3985=merged_names)*(_xlfn.TEXTAFTER(O$2, "At ")=merged_belt_colours)*merged_months_at_rank),"")</f>
        <v/>
      </c>
      <c r="P3985" s="18" t="str" cm="1">
        <f t="array" ref="P3985">IF(LEN($A3985)&gt;0,SUMPRODUCT(($A3985=merged_names)*(_xlfn.TEXTAFTER(P$2, "At ")=merged_belt_colours)*merged_months_at_rank),"")</f>
        <v/>
      </c>
      <c r="Q3985" s="18" t="str" cm="1">
        <f t="array" ref="Q3985">IF(LEN($A3985)&gt;0,SUMPRODUCT(($A3985=merged_names)*(_xlfn.TEXTAFTER(Q$2, "At ")=merged_belt_colours)*merged_months_at_rank),"")</f>
        <v/>
      </c>
      <c r="R3985" s="18" t="str" cm="1">
        <f t="array" ref="R3985">IF(LEN($A3985)&gt;0,SUMPRODUCT(($A3985=merged_names)*(_xlfn.TEXTAFTER(R$2, "At ")=merged_belt_colours)*merged_months_at_rank),"")</f>
        <v/>
      </c>
    </row>
    <row r="3986" spans="1:18" x14ac:dyDescent="0.25">
      <c r="A3986"/>
      <c r="B3986" s="15" t="str" cm="1">
        <f t="array" ref="B3986">IFERROR(IF(LEN(A3986)&gt;0, IF(SUMPRODUCT((Inactives[Key]=J3986)*(Inactives[Currently Inactive]))=1,"Inactive","Active"),""),"Active")</f>
        <v/>
      </c>
      <c r="C3986" s="16" t="str" cm="1">
        <f t="array" aca="1" ref="C3986" ca="1">IFERROR(_xlfn._xlws.FILTER(Inactives[Inactive On],(Inactives[Key]=J3986)*(Inactives[Currently Inactive]),""),"")</f>
        <v/>
      </c>
      <c r="D3986" s="16" t="str" cm="1">
        <f t="array" aca="1" ref="D3986" ca="1">IFERROR(INDEX(_xlfn.TEXTSPLIT(E3986," "),1),"")</f>
        <v/>
      </c>
      <c r="E3986" s="15" t="str" cm="1">
        <f t="array" aca="1" ref="E3986" ca="1">IFERROR(_xlfn._xlws.FILTER(merged_ranks,(merged_end_dates=DATE(9999,12,31))*(merged_names=A3986)),"")</f>
        <v/>
      </c>
      <c r="F3986" s="17" t="str">
        <f ca="1">_xlfn.XLOOKUP(J3986,Promotions[Promo Key],Promotions[Promo Date],"")</f>
        <v/>
      </c>
      <c r="G3986" s="18" t="str">
        <f t="shared" ca="1" si="259"/>
        <v/>
      </c>
      <c r="H3986" s="18" t="str">
        <f t="shared" ca="1" si="258"/>
        <v/>
      </c>
      <c r="I3986" s="17" t="str">
        <f>_xlfn.XLOOKUP(A3986,Students[Full Name],Students[Starting Rank],"")</f>
        <v/>
      </c>
      <c r="J3986" s="15" t="str">
        <f t="shared" ca="1" si="260"/>
        <v xml:space="preserve">: </v>
      </c>
      <c r="K3986" s="16" t="str">
        <f>_xlfn.XLOOKUP(A3986,Students[Full Name],Students[Start Date],"")</f>
        <v/>
      </c>
      <c r="L3986" s="18">
        <f t="shared" ca="1" si="261"/>
        <v>-1</v>
      </c>
      <c r="M3986" s="18" cm="1">
        <f t="array" aca="1" ref="M3986" ca="1">SUMPRODUCT(Inactives[Days Inactive]*(Inactives[Student]=A3986))/365</f>
        <v>0</v>
      </c>
      <c r="N3986" s="18" t="str" cm="1">
        <f t="array" ref="N3986">IF(LEN($A3986)&gt;0,SUMPRODUCT(($A3986=merged_names)*(_xlfn.TEXTAFTER(N$2, "At ")=merged_belt_colours)*merged_months_at_rank),"")</f>
        <v/>
      </c>
      <c r="O3986" s="18" t="str" cm="1">
        <f t="array" ref="O3986">IF(LEN($A3986)&gt;0,SUMPRODUCT(($A3986=merged_names)*(_xlfn.TEXTAFTER(O$2, "At ")=merged_belt_colours)*merged_months_at_rank),"")</f>
        <v/>
      </c>
      <c r="P3986" s="18" t="str" cm="1">
        <f t="array" ref="P3986">IF(LEN($A3986)&gt;0,SUMPRODUCT(($A3986=merged_names)*(_xlfn.TEXTAFTER(P$2, "At ")=merged_belt_colours)*merged_months_at_rank),"")</f>
        <v/>
      </c>
      <c r="Q3986" s="18" t="str" cm="1">
        <f t="array" ref="Q3986">IF(LEN($A3986)&gt;0,SUMPRODUCT(($A3986=merged_names)*(_xlfn.TEXTAFTER(Q$2, "At ")=merged_belt_colours)*merged_months_at_rank),"")</f>
        <v/>
      </c>
      <c r="R3986" s="18" t="str" cm="1">
        <f t="array" ref="R3986">IF(LEN($A3986)&gt;0,SUMPRODUCT(($A3986=merged_names)*(_xlfn.TEXTAFTER(R$2, "At ")=merged_belt_colours)*merged_months_at_rank),"")</f>
        <v/>
      </c>
    </row>
    <row r="3987" spans="1:18" x14ac:dyDescent="0.25">
      <c r="A3987"/>
      <c r="B3987" s="15" t="str" cm="1">
        <f t="array" ref="B3987">IFERROR(IF(LEN(A3987)&gt;0, IF(SUMPRODUCT((Inactives[Key]=J3987)*(Inactives[Currently Inactive]))=1,"Inactive","Active"),""),"Active")</f>
        <v/>
      </c>
      <c r="C3987" s="16" t="str" cm="1">
        <f t="array" aca="1" ref="C3987" ca="1">IFERROR(_xlfn._xlws.FILTER(Inactives[Inactive On],(Inactives[Key]=J3987)*(Inactives[Currently Inactive]),""),"")</f>
        <v/>
      </c>
      <c r="D3987" s="16" t="str" cm="1">
        <f t="array" aca="1" ref="D3987" ca="1">IFERROR(INDEX(_xlfn.TEXTSPLIT(E3987," "),1),"")</f>
        <v/>
      </c>
      <c r="E3987" s="15" t="str" cm="1">
        <f t="array" aca="1" ref="E3987" ca="1">IFERROR(_xlfn._xlws.FILTER(merged_ranks,(merged_end_dates=DATE(9999,12,31))*(merged_names=A3987)),"")</f>
        <v/>
      </c>
      <c r="F3987" s="17" t="str">
        <f ca="1">_xlfn.XLOOKUP(J3987,Promotions[Promo Key],Promotions[Promo Date],"")</f>
        <v/>
      </c>
      <c r="G3987" s="18" t="str">
        <f t="shared" ca="1" si="259"/>
        <v/>
      </c>
      <c r="H3987" s="18" t="str">
        <f t="shared" ca="1" si="258"/>
        <v/>
      </c>
      <c r="I3987" s="17" t="str">
        <f>_xlfn.XLOOKUP(A3987,Students[Full Name],Students[Starting Rank],"")</f>
        <v/>
      </c>
      <c r="J3987" s="15" t="str">
        <f t="shared" ca="1" si="260"/>
        <v xml:space="preserve">: </v>
      </c>
      <c r="K3987" s="16" t="str">
        <f>_xlfn.XLOOKUP(A3987,Students[Full Name],Students[Start Date],"")</f>
        <v/>
      </c>
      <c r="L3987" s="18">
        <f t="shared" ca="1" si="261"/>
        <v>-1</v>
      </c>
      <c r="M3987" s="18" cm="1">
        <f t="array" aca="1" ref="M3987" ca="1">SUMPRODUCT(Inactives[Days Inactive]*(Inactives[Student]=A3987))/365</f>
        <v>0</v>
      </c>
      <c r="N3987" s="18" t="str" cm="1">
        <f t="array" ref="N3987">IF(LEN($A3987)&gt;0,SUMPRODUCT(($A3987=merged_names)*(_xlfn.TEXTAFTER(N$2, "At ")=merged_belt_colours)*merged_months_at_rank),"")</f>
        <v/>
      </c>
      <c r="O3987" s="18" t="str" cm="1">
        <f t="array" ref="O3987">IF(LEN($A3987)&gt;0,SUMPRODUCT(($A3987=merged_names)*(_xlfn.TEXTAFTER(O$2, "At ")=merged_belt_colours)*merged_months_at_rank),"")</f>
        <v/>
      </c>
      <c r="P3987" s="18" t="str" cm="1">
        <f t="array" ref="P3987">IF(LEN($A3987)&gt;0,SUMPRODUCT(($A3987=merged_names)*(_xlfn.TEXTAFTER(P$2, "At ")=merged_belt_colours)*merged_months_at_rank),"")</f>
        <v/>
      </c>
      <c r="Q3987" s="18" t="str" cm="1">
        <f t="array" ref="Q3987">IF(LEN($A3987)&gt;0,SUMPRODUCT(($A3987=merged_names)*(_xlfn.TEXTAFTER(Q$2, "At ")=merged_belt_colours)*merged_months_at_rank),"")</f>
        <v/>
      </c>
      <c r="R3987" s="18" t="str" cm="1">
        <f t="array" ref="R3987">IF(LEN($A3987)&gt;0,SUMPRODUCT(($A3987=merged_names)*(_xlfn.TEXTAFTER(R$2, "At ")=merged_belt_colours)*merged_months_at_rank),"")</f>
        <v/>
      </c>
    </row>
    <row r="3988" spans="1:18" x14ac:dyDescent="0.25">
      <c r="A3988"/>
      <c r="B3988" s="15" t="str" cm="1">
        <f t="array" ref="B3988">IFERROR(IF(LEN(A3988)&gt;0, IF(SUMPRODUCT((Inactives[Key]=J3988)*(Inactives[Currently Inactive]))=1,"Inactive","Active"),""),"Active")</f>
        <v/>
      </c>
      <c r="C3988" s="16" t="str" cm="1">
        <f t="array" aca="1" ref="C3988" ca="1">IFERROR(_xlfn._xlws.FILTER(Inactives[Inactive On],(Inactives[Key]=J3988)*(Inactives[Currently Inactive]),""),"")</f>
        <v/>
      </c>
      <c r="D3988" s="16" t="str" cm="1">
        <f t="array" aca="1" ref="D3988" ca="1">IFERROR(INDEX(_xlfn.TEXTSPLIT(E3988," "),1),"")</f>
        <v/>
      </c>
      <c r="E3988" s="15" t="str" cm="1">
        <f t="array" aca="1" ref="E3988" ca="1">IFERROR(_xlfn._xlws.FILTER(merged_ranks,(merged_end_dates=DATE(9999,12,31))*(merged_names=A3988)),"")</f>
        <v/>
      </c>
      <c r="F3988" s="17" t="str">
        <f ca="1">_xlfn.XLOOKUP(J3988,Promotions[Promo Key],Promotions[Promo Date],"")</f>
        <v/>
      </c>
      <c r="G3988" s="18" t="str">
        <f t="shared" ca="1" si="259"/>
        <v/>
      </c>
      <c r="H3988" s="18" t="str">
        <f t="shared" ca="1" si="258"/>
        <v/>
      </c>
      <c r="I3988" s="17" t="str">
        <f>_xlfn.XLOOKUP(A3988,Students[Full Name],Students[Starting Rank],"")</f>
        <v/>
      </c>
      <c r="J3988" s="15" t="str">
        <f t="shared" ca="1" si="260"/>
        <v xml:space="preserve">: </v>
      </c>
      <c r="K3988" s="16" t="str">
        <f>_xlfn.XLOOKUP(A3988,Students[Full Name],Students[Start Date],"")</f>
        <v/>
      </c>
      <c r="L3988" s="18">
        <f t="shared" ca="1" si="261"/>
        <v>-1</v>
      </c>
      <c r="M3988" s="18" cm="1">
        <f t="array" aca="1" ref="M3988" ca="1">SUMPRODUCT(Inactives[Days Inactive]*(Inactives[Student]=A3988))/365</f>
        <v>0</v>
      </c>
      <c r="N3988" s="18" t="str" cm="1">
        <f t="array" ref="N3988">IF(LEN($A3988)&gt;0,SUMPRODUCT(($A3988=merged_names)*(_xlfn.TEXTAFTER(N$2, "At ")=merged_belt_colours)*merged_months_at_rank),"")</f>
        <v/>
      </c>
      <c r="O3988" s="18" t="str" cm="1">
        <f t="array" ref="O3988">IF(LEN($A3988)&gt;0,SUMPRODUCT(($A3988=merged_names)*(_xlfn.TEXTAFTER(O$2, "At ")=merged_belt_colours)*merged_months_at_rank),"")</f>
        <v/>
      </c>
      <c r="P3988" s="18" t="str" cm="1">
        <f t="array" ref="P3988">IF(LEN($A3988)&gt;0,SUMPRODUCT(($A3988=merged_names)*(_xlfn.TEXTAFTER(P$2, "At ")=merged_belt_colours)*merged_months_at_rank),"")</f>
        <v/>
      </c>
      <c r="Q3988" s="18" t="str" cm="1">
        <f t="array" ref="Q3988">IF(LEN($A3988)&gt;0,SUMPRODUCT(($A3988=merged_names)*(_xlfn.TEXTAFTER(Q$2, "At ")=merged_belt_colours)*merged_months_at_rank),"")</f>
        <v/>
      </c>
      <c r="R3988" s="18" t="str" cm="1">
        <f t="array" ref="R3988">IF(LEN($A3988)&gt;0,SUMPRODUCT(($A3988=merged_names)*(_xlfn.TEXTAFTER(R$2, "At ")=merged_belt_colours)*merged_months_at_rank),"")</f>
        <v/>
      </c>
    </row>
    <row r="3989" spans="1:18" x14ac:dyDescent="0.25">
      <c r="A3989"/>
      <c r="B3989" s="15" t="str" cm="1">
        <f t="array" ref="B3989">IFERROR(IF(LEN(A3989)&gt;0, IF(SUMPRODUCT((Inactives[Key]=J3989)*(Inactives[Currently Inactive]))=1,"Inactive","Active"),""),"Active")</f>
        <v/>
      </c>
      <c r="C3989" s="16" t="str" cm="1">
        <f t="array" aca="1" ref="C3989" ca="1">IFERROR(_xlfn._xlws.FILTER(Inactives[Inactive On],(Inactives[Key]=J3989)*(Inactives[Currently Inactive]),""),"")</f>
        <v/>
      </c>
      <c r="D3989" s="16" t="str" cm="1">
        <f t="array" aca="1" ref="D3989" ca="1">IFERROR(INDEX(_xlfn.TEXTSPLIT(E3989," "),1),"")</f>
        <v/>
      </c>
      <c r="E3989" s="15" t="str" cm="1">
        <f t="array" aca="1" ref="E3989" ca="1">IFERROR(_xlfn._xlws.FILTER(merged_ranks,(merged_end_dates=DATE(9999,12,31))*(merged_names=A3989)),"")</f>
        <v/>
      </c>
      <c r="F3989" s="17" t="str">
        <f ca="1">_xlfn.XLOOKUP(J3989,Promotions[Promo Key],Promotions[Promo Date],"")</f>
        <v/>
      </c>
      <c r="G3989" s="18" t="str">
        <f t="shared" ca="1" si="259"/>
        <v/>
      </c>
      <c r="H3989" s="18" t="str">
        <f t="shared" ca="1" si="258"/>
        <v/>
      </c>
      <c r="I3989" s="17" t="str">
        <f>_xlfn.XLOOKUP(A3989,Students[Full Name],Students[Starting Rank],"")</f>
        <v/>
      </c>
      <c r="J3989" s="15" t="str">
        <f t="shared" ca="1" si="260"/>
        <v xml:space="preserve">: </v>
      </c>
      <c r="K3989" s="16" t="str">
        <f>_xlfn.XLOOKUP(A3989,Students[Full Name],Students[Start Date],"")</f>
        <v/>
      </c>
      <c r="L3989" s="18">
        <f t="shared" ca="1" si="261"/>
        <v>-1</v>
      </c>
      <c r="M3989" s="18" cm="1">
        <f t="array" aca="1" ref="M3989" ca="1">SUMPRODUCT(Inactives[Days Inactive]*(Inactives[Student]=A3989))/365</f>
        <v>0</v>
      </c>
      <c r="N3989" s="18" t="str" cm="1">
        <f t="array" ref="N3989">IF(LEN($A3989)&gt;0,SUMPRODUCT(($A3989=merged_names)*(_xlfn.TEXTAFTER(N$2, "At ")=merged_belt_colours)*merged_months_at_rank),"")</f>
        <v/>
      </c>
      <c r="O3989" s="18" t="str" cm="1">
        <f t="array" ref="O3989">IF(LEN($A3989)&gt;0,SUMPRODUCT(($A3989=merged_names)*(_xlfn.TEXTAFTER(O$2, "At ")=merged_belt_colours)*merged_months_at_rank),"")</f>
        <v/>
      </c>
      <c r="P3989" s="18" t="str" cm="1">
        <f t="array" ref="P3989">IF(LEN($A3989)&gt;0,SUMPRODUCT(($A3989=merged_names)*(_xlfn.TEXTAFTER(P$2, "At ")=merged_belt_colours)*merged_months_at_rank),"")</f>
        <v/>
      </c>
      <c r="Q3989" s="18" t="str" cm="1">
        <f t="array" ref="Q3989">IF(LEN($A3989)&gt;0,SUMPRODUCT(($A3989=merged_names)*(_xlfn.TEXTAFTER(Q$2, "At ")=merged_belt_colours)*merged_months_at_rank),"")</f>
        <v/>
      </c>
      <c r="R3989" s="18" t="str" cm="1">
        <f t="array" ref="R3989">IF(LEN($A3989)&gt;0,SUMPRODUCT(($A3989=merged_names)*(_xlfn.TEXTAFTER(R$2, "At ")=merged_belt_colours)*merged_months_at_rank),"")</f>
        <v/>
      </c>
    </row>
    <row r="3990" spans="1:18" x14ac:dyDescent="0.25">
      <c r="A3990"/>
      <c r="B3990" s="15" t="str" cm="1">
        <f t="array" ref="B3990">IFERROR(IF(LEN(A3990)&gt;0, IF(SUMPRODUCT((Inactives[Key]=J3990)*(Inactives[Currently Inactive]))=1,"Inactive","Active"),""),"Active")</f>
        <v/>
      </c>
      <c r="C3990" s="16" t="str" cm="1">
        <f t="array" aca="1" ref="C3990" ca="1">IFERROR(_xlfn._xlws.FILTER(Inactives[Inactive On],(Inactives[Key]=J3990)*(Inactives[Currently Inactive]),""),"")</f>
        <v/>
      </c>
      <c r="D3990" s="16" t="str" cm="1">
        <f t="array" aca="1" ref="D3990" ca="1">IFERROR(INDEX(_xlfn.TEXTSPLIT(E3990," "),1),"")</f>
        <v/>
      </c>
      <c r="E3990" s="15" t="str" cm="1">
        <f t="array" aca="1" ref="E3990" ca="1">IFERROR(_xlfn._xlws.FILTER(merged_ranks,(merged_end_dates=DATE(9999,12,31))*(merged_names=A3990)),"")</f>
        <v/>
      </c>
      <c r="F3990" s="17" t="str">
        <f ca="1">_xlfn.XLOOKUP(J3990,Promotions[Promo Key],Promotions[Promo Date],"")</f>
        <v/>
      </c>
      <c r="G3990" s="18" t="str">
        <f t="shared" ca="1" si="259"/>
        <v/>
      </c>
      <c r="H3990" s="18" t="str">
        <f t="shared" ca="1" si="258"/>
        <v/>
      </c>
      <c r="I3990" s="17" t="str">
        <f>_xlfn.XLOOKUP(A3990,Students[Full Name],Students[Starting Rank],"")</f>
        <v/>
      </c>
      <c r="J3990" s="15" t="str">
        <f t="shared" ca="1" si="260"/>
        <v xml:space="preserve">: </v>
      </c>
      <c r="K3990" s="16" t="str">
        <f>_xlfn.XLOOKUP(A3990,Students[Full Name],Students[Start Date],"")</f>
        <v/>
      </c>
      <c r="L3990" s="18">
        <f t="shared" ca="1" si="261"/>
        <v>-1</v>
      </c>
      <c r="M3990" s="18" cm="1">
        <f t="array" aca="1" ref="M3990" ca="1">SUMPRODUCT(Inactives[Days Inactive]*(Inactives[Student]=A3990))/365</f>
        <v>0</v>
      </c>
      <c r="N3990" s="18" t="str" cm="1">
        <f t="array" ref="N3990">IF(LEN($A3990)&gt;0,SUMPRODUCT(($A3990=merged_names)*(_xlfn.TEXTAFTER(N$2, "At ")=merged_belt_colours)*merged_months_at_rank),"")</f>
        <v/>
      </c>
      <c r="O3990" s="18" t="str" cm="1">
        <f t="array" ref="O3990">IF(LEN($A3990)&gt;0,SUMPRODUCT(($A3990=merged_names)*(_xlfn.TEXTAFTER(O$2, "At ")=merged_belt_colours)*merged_months_at_rank),"")</f>
        <v/>
      </c>
      <c r="P3990" s="18" t="str" cm="1">
        <f t="array" ref="P3990">IF(LEN($A3990)&gt;0,SUMPRODUCT(($A3990=merged_names)*(_xlfn.TEXTAFTER(P$2, "At ")=merged_belt_colours)*merged_months_at_rank),"")</f>
        <v/>
      </c>
      <c r="Q3990" s="18" t="str" cm="1">
        <f t="array" ref="Q3990">IF(LEN($A3990)&gt;0,SUMPRODUCT(($A3990=merged_names)*(_xlfn.TEXTAFTER(Q$2, "At ")=merged_belt_colours)*merged_months_at_rank),"")</f>
        <v/>
      </c>
      <c r="R3990" s="18" t="str" cm="1">
        <f t="array" ref="R3990">IF(LEN($A3990)&gt;0,SUMPRODUCT(($A3990=merged_names)*(_xlfn.TEXTAFTER(R$2, "At ")=merged_belt_colours)*merged_months_at_rank),"")</f>
        <v/>
      </c>
    </row>
    <row r="3991" spans="1:18" x14ac:dyDescent="0.25">
      <c r="A3991"/>
      <c r="B3991" s="15" t="str" cm="1">
        <f t="array" ref="B3991">IFERROR(IF(LEN(A3991)&gt;0, IF(SUMPRODUCT((Inactives[Key]=J3991)*(Inactives[Currently Inactive]))=1,"Inactive","Active"),""),"Active")</f>
        <v/>
      </c>
      <c r="C3991" s="16" t="str" cm="1">
        <f t="array" aca="1" ref="C3991" ca="1">IFERROR(_xlfn._xlws.FILTER(Inactives[Inactive On],(Inactives[Key]=J3991)*(Inactives[Currently Inactive]),""),"")</f>
        <v/>
      </c>
      <c r="D3991" s="16" t="str" cm="1">
        <f t="array" aca="1" ref="D3991" ca="1">IFERROR(INDEX(_xlfn.TEXTSPLIT(E3991," "),1),"")</f>
        <v/>
      </c>
      <c r="E3991" s="15" t="str" cm="1">
        <f t="array" aca="1" ref="E3991" ca="1">IFERROR(_xlfn._xlws.FILTER(merged_ranks,(merged_end_dates=DATE(9999,12,31))*(merged_names=A3991)),"")</f>
        <v/>
      </c>
      <c r="F3991" s="17" t="str">
        <f ca="1">_xlfn.XLOOKUP(J3991,Promotions[Promo Key],Promotions[Promo Date],"")</f>
        <v/>
      </c>
      <c r="G3991" s="18" t="str">
        <f t="shared" ca="1" si="259"/>
        <v/>
      </c>
      <c r="H3991" s="18" t="str">
        <f t="shared" ca="1" si="258"/>
        <v/>
      </c>
      <c r="I3991" s="17" t="str">
        <f>_xlfn.XLOOKUP(A3991,Students[Full Name],Students[Starting Rank],"")</f>
        <v/>
      </c>
      <c r="J3991" s="15" t="str">
        <f t="shared" ca="1" si="260"/>
        <v xml:space="preserve">: </v>
      </c>
      <c r="K3991" s="16" t="str">
        <f>_xlfn.XLOOKUP(A3991,Students[Full Name],Students[Start Date],"")</f>
        <v/>
      </c>
      <c r="L3991" s="18">
        <f t="shared" ca="1" si="261"/>
        <v>-1</v>
      </c>
      <c r="M3991" s="18" cm="1">
        <f t="array" aca="1" ref="M3991" ca="1">SUMPRODUCT(Inactives[Days Inactive]*(Inactives[Student]=A3991))/365</f>
        <v>0</v>
      </c>
      <c r="N3991" s="18" t="str" cm="1">
        <f t="array" ref="N3991">IF(LEN($A3991)&gt;0,SUMPRODUCT(($A3991=merged_names)*(_xlfn.TEXTAFTER(N$2, "At ")=merged_belt_colours)*merged_months_at_rank),"")</f>
        <v/>
      </c>
      <c r="O3991" s="18" t="str" cm="1">
        <f t="array" ref="O3991">IF(LEN($A3991)&gt;0,SUMPRODUCT(($A3991=merged_names)*(_xlfn.TEXTAFTER(O$2, "At ")=merged_belt_colours)*merged_months_at_rank),"")</f>
        <v/>
      </c>
      <c r="P3991" s="18" t="str" cm="1">
        <f t="array" ref="P3991">IF(LEN($A3991)&gt;0,SUMPRODUCT(($A3991=merged_names)*(_xlfn.TEXTAFTER(P$2, "At ")=merged_belt_colours)*merged_months_at_rank),"")</f>
        <v/>
      </c>
      <c r="Q3991" s="18" t="str" cm="1">
        <f t="array" ref="Q3991">IF(LEN($A3991)&gt;0,SUMPRODUCT(($A3991=merged_names)*(_xlfn.TEXTAFTER(Q$2, "At ")=merged_belt_colours)*merged_months_at_rank),"")</f>
        <v/>
      </c>
      <c r="R3991" s="18" t="str" cm="1">
        <f t="array" ref="R3991">IF(LEN($A3991)&gt;0,SUMPRODUCT(($A3991=merged_names)*(_xlfn.TEXTAFTER(R$2, "At ")=merged_belt_colours)*merged_months_at_rank),"")</f>
        <v/>
      </c>
    </row>
    <row r="3992" spans="1:18" x14ac:dyDescent="0.25">
      <c r="A3992"/>
      <c r="B3992" s="15" t="str" cm="1">
        <f t="array" ref="B3992">IFERROR(IF(LEN(A3992)&gt;0, IF(SUMPRODUCT((Inactives[Key]=J3992)*(Inactives[Currently Inactive]))=1,"Inactive","Active"),""),"Active")</f>
        <v/>
      </c>
      <c r="C3992" s="16" t="str" cm="1">
        <f t="array" aca="1" ref="C3992" ca="1">IFERROR(_xlfn._xlws.FILTER(Inactives[Inactive On],(Inactives[Key]=J3992)*(Inactives[Currently Inactive]),""),"")</f>
        <v/>
      </c>
      <c r="D3992" s="16" t="str" cm="1">
        <f t="array" aca="1" ref="D3992" ca="1">IFERROR(INDEX(_xlfn.TEXTSPLIT(E3992," "),1),"")</f>
        <v/>
      </c>
      <c r="E3992" s="15" t="str" cm="1">
        <f t="array" aca="1" ref="E3992" ca="1">IFERROR(_xlfn._xlws.FILTER(merged_ranks,(merged_end_dates=DATE(9999,12,31))*(merged_names=A3992)),"")</f>
        <v/>
      </c>
      <c r="F3992" s="17" t="str">
        <f ca="1">_xlfn.XLOOKUP(J3992,Promotions[Promo Key],Promotions[Promo Date],"")</f>
        <v/>
      </c>
      <c r="G3992" s="18" t="str">
        <f t="shared" ca="1" si="259"/>
        <v/>
      </c>
      <c r="H3992" s="18" t="str">
        <f t="shared" ref="H3992:H4055" ca="1" si="262">IFERROR((TODAY()-K3992)/365-M3992,"")</f>
        <v/>
      </c>
      <c r="I3992" s="17" t="str">
        <f>_xlfn.XLOOKUP(A3992,Students[Full Name],Students[Starting Rank],"")</f>
        <v/>
      </c>
      <c r="J3992" s="15" t="str">
        <f t="shared" ca="1" si="260"/>
        <v xml:space="preserve">: </v>
      </c>
      <c r="K3992" s="16" t="str">
        <f>_xlfn.XLOOKUP(A3992,Students[Full Name],Students[Start Date],"")</f>
        <v/>
      </c>
      <c r="L3992" s="18">
        <f t="shared" ca="1" si="261"/>
        <v>-1</v>
      </c>
      <c r="M3992" s="18" cm="1">
        <f t="array" aca="1" ref="M3992" ca="1">SUMPRODUCT(Inactives[Days Inactive]*(Inactives[Student]=A3992))/365</f>
        <v>0</v>
      </c>
      <c r="N3992" s="18" t="str" cm="1">
        <f t="array" ref="N3992">IF(LEN($A3992)&gt;0,SUMPRODUCT(($A3992=merged_names)*(_xlfn.TEXTAFTER(N$2, "At ")=merged_belt_colours)*merged_months_at_rank),"")</f>
        <v/>
      </c>
      <c r="O3992" s="18" t="str" cm="1">
        <f t="array" ref="O3992">IF(LEN($A3992)&gt;0,SUMPRODUCT(($A3992=merged_names)*(_xlfn.TEXTAFTER(O$2, "At ")=merged_belt_colours)*merged_months_at_rank),"")</f>
        <v/>
      </c>
      <c r="P3992" s="18" t="str" cm="1">
        <f t="array" ref="P3992">IF(LEN($A3992)&gt;0,SUMPRODUCT(($A3992=merged_names)*(_xlfn.TEXTAFTER(P$2, "At ")=merged_belt_colours)*merged_months_at_rank),"")</f>
        <v/>
      </c>
      <c r="Q3992" s="18" t="str" cm="1">
        <f t="array" ref="Q3992">IF(LEN($A3992)&gt;0,SUMPRODUCT(($A3992=merged_names)*(_xlfn.TEXTAFTER(Q$2, "At ")=merged_belt_colours)*merged_months_at_rank),"")</f>
        <v/>
      </c>
      <c r="R3992" s="18" t="str" cm="1">
        <f t="array" ref="R3992">IF(LEN($A3992)&gt;0,SUMPRODUCT(($A3992=merged_names)*(_xlfn.TEXTAFTER(R$2, "At ")=merged_belt_colours)*merged_months_at_rank),"")</f>
        <v/>
      </c>
    </row>
    <row r="3993" spans="1:18" x14ac:dyDescent="0.25">
      <c r="A3993"/>
      <c r="B3993" s="15" t="str" cm="1">
        <f t="array" ref="B3993">IFERROR(IF(LEN(A3993)&gt;0, IF(SUMPRODUCT((Inactives[Key]=J3993)*(Inactives[Currently Inactive]))=1,"Inactive","Active"),""),"Active")</f>
        <v/>
      </c>
      <c r="C3993" s="16" t="str" cm="1">
        <f t="array" aca="1" ref="C3993" ca="1">IFERROR(_xlfn._xlws.FILTER(Inactives[Inactive On],(Inactives[Key]=J3993)*(Inactives[Currently Inactive]),""),"")</f>
        <v/>
      </c>
      <c r="D3993" s="16" t="str" cm="1">
        <f t="array" aca="1" ref="D3993" ca="1">IFERROR(INDEX(_xlfn.TEXTSPLIT(E3993," "),1),"")</f>
        <v/>
      </c>
      <c r="E3993" s="15" t="str" cm="1">
        <f t="array" aca="1" ref="E3993" ca="1">IFERROR(_xlfn._xlws.FILTER(merged_ranks,(merged_end_dates=DATE(9999,12,31))*(merged_names=A3993)),"")</f>
        <v/>
      </c>
      <c r="F3993" s="17" t="str">
        <f ca="1">_xlfn.XLOOKUP(J3993,Promotions[Promo Key],Promotions[Promo Date],"")</f>
        <v/>
      </c>
      <c r="G3993" s="18" t="str">
        <f t="shared" ca="1" si="259"/>
        <v/>
      </c>
      <c r="H3993" s="18" t="str">
        <f t="shared" ca="1" si="262"/>
        <v/>
      </c>
      <c r="I3993" s="17" t="str">
        <f>_xlfn.XLOOKUP(A3993,Students[Full Name],Students[Starting Rank],"")</f>
        <v/>
      </c>
      <c r="J3993" s="15" t="str">
        <f t="shared" ca="1" si="260"/>
        <v xml:space="preserve">: </v>
      </c>
      <c r="K3993" s="16" t="str">
        <f>_xlfn.XLOOKUP(A3993,Students[Full Name],Students[Start Date],"")</f>
        <v/>
      </c>
      <c r="L3993" s="18">
        <f t="shared" ca="1" si="261"/>
        <v>-1</v>
      </c>
      <c r="M3993" s="18" cm="1">
        <f t="array" aca="1" ref="M3993" ca="1">SUMPRODUCT(Inactives[Days Inactive]*(Inactives[Student]=A3993))/365</f>
        <v>0</v>
      </c>
      <c r="N3993" s="18" t="str" cm="1">
        <f t="array" ref="N3993">IF(LEN($A3993)&gt;0,SUMPRODUCT(($A3993=merged_names)*(_xlfn.TEXTAFTER(N$2, "At ")=merged_belt_colours)*merged_months_at_rank),"")</f>
        <v/>
      </c>
      <c r="O3993" s="18" t="str" cm="1">
        <f t="array" ref="O3993">IF(LEN($A3993)&gt;0,SUMPRODUCT(($A3993=merged_names)*(_xlfn.TEXTAFTER(O$2, "At ")=merged_belt_colours)*merged_months_at_rank),"")</f>
        <v/>
      </c>
      <c r="P3993" s="18" t="str" cm="1">
        <f t="array" ref="P3993">IF(LEN($A3993)&gt;0,SUMPRODUCT(($A3993=merged_names)*(_xlfn.TEXTAFTER(P$2, "At ")=merged_belt_colours)*merged_months_at_rank),"")</f>
        <v/>
      </c>
      <c r="Q3993" s="18" t="str" cm="1">
        <f t="array" ref="Q3993">IF(LEN($A3993)&gt;0,SUMPRODUCT(($A3993=merged_names)*(_xlfn.TEXTAFTER(Q$2, "At ")=merged_belt_colours)*merged_months_at_rank),"")</f>
        <v/>
      </c>
      <c r="R3993" s="18" t="str" cm="1">
        <f t="array" ref="R3993">IF(LEN($A3993)&gt;0,SUMPRODUCT(($A3993=merged_names)*(_xlfn.TEXTAFTER(R$2, "At ")=merged_belt_colours)*merged_months_at_rank),"")</f>
        <v/>
      </c>
    </row>
    <row r="3994" spans="1:18" x14ac:dyDescent="0.25">
      <c r="A3994"/>
      <c r="B3994" s="15" t="str" cm="1">
        <f t="array" ref="B3994">IFERROR(IF(LEN(A3994)&gt;0, IF(SUMPRODUCT((Inactives[Key]=J3994)*(Inactives[Currently Inactive]))=1,"Inactive","Active"),""),"Active")</f>
        <v/>
      </c>
      <c r="C3994" s="16" t="str" cm="1">
        <f t="array" aca="1" ref="C3994" ca="1">IFERROR(_xlfn._xlws.FILTER(Inactives[Inactive On],(Inactives[Key]=J3994)*(Inactives[Currently Inactive]),""),"")</f>
        <v/>
      </c>
      <c r="D3994" s="16" t="str" cm="1">
        <f t="array" aca="1" ref="D3994" ca="1">IFERROR(INDEX(_xlfn.TEXTSPLIT(E3994," "),1),"")</f>
        <v/>
      </c>
      <c r="E3994" s="15" t="str" cm="1">
        <f t="array" aca="1" ref="E3994" ca="1">IFERROR(_xlfn._xlws.FILTER(merged_ranks,(merged_end_dates=DATE(9999,12,31))*(merged_names=A3994)),"")</f>
        <v/>
      </c>
      <c r="F3994" s="17" t="str">
        <f ca="1">_xlfn.XLOOKUP(J3994,Promotions[Promo Key],Promotions[Promo Date],"")</f>
        <v/>
      </c>
      <c r="G3994" s="18" t="str">
        <f t="shared" ca="1" si="259"/>
        <v/>
      </c>
      <c r="H3994" s="18" t="str">
        <f t="shared" ca="1" si="262"/>
        <v/>
      </c>
      <c r="I3994" s="17" t="str">
        <f>_xlfn.XLOOKUP(A3994,Students[Full Name],Students[Starting Rank],"")</f>
        <v/>
      </c>
      <c r="J3994" s="15" t="str">
        <f t="shared" ca="1" si="260"/>
        <v xml:space="preserve">: </v>
      </c>
      <c r="K3994" s="16" t="str">
        <f>_xlfn.XLOOKUP(A3994,Students[Full Name],Students[Start Date],"")</f>
        <v/>
      </c>
      <c r="L3994" s="18">
        <f t="shared" ca="1" si="261"/>
        <v>-1</v>
      </c>
      <c r="M3994" s="18" cm="1">
        <f t="array" aca="1" ref="M3994" ca="1">SUMPRODUCT(Inactives[Days Inactive]*(Inactives[Student]=A3994))/365</f>
        <v>0</v>
      </c>
      <c r="N3994" s="18" t="str" cm="1">
        <f t="array" ref="N3994">IF(LEN($A3994)&gt;0,SUMPRODUCT(($A3994=merged_names)*(_xlfn.TEXTAFTER(N$2, "At ")=merged_belt_colours)*merged_months_at_rank),"")</f>
        <v/>
      </c>
      <c r="O3994" s="18" t="str" cm="1">
        <f t="array" ref="O3994">IF(LEN($A3994)&gt;0,SUMPRODUCT(($A3994=merged_names)*(_xlfn.TEXTAFTER(O$2, "At ")=merged_belt_colours)*merged_months_at_rank),"")</f>
        <v/>
      </c>
      <c r="P3994" s="18" t="str" cm="1">
        <f t="array" ref="P3994">IF(LEN($A3994)&gt;0,SUMPRODUCT(($A3994=merged_names)*(_xlfn.TEXTAFTER(P$2, "At ")=merged_belt_colours)*merged_months_at_rank),"")</f>
        <v/>
      </c>
      <c r="Q3994" s="18" t="str" cm="1">
        <f t="array" ref="Q3994">IF(LEN($A3994)&gt;0,SUMPRODUCT(($A3994=merged_names)*(_xlfn.TEXTAFTER(Q$2, "At ")=merged_belt_colours)*merged_months_at_rank),"")</f>
        <v/>
      </c>
      <c r="R3994" s="18" t="str" cm="1">
        <f t="array" ref="R3994">IF(LEN($A3994)&gt;0,SUMPRODUCT(($A3994=merged_names)*(_xlfn.TEXTAFTER(R$2, "At ")=merged_belt_colours)*merged_months_at_rank),"")</f>
        <v/>
      </c>
    </row>
    <row r="3995" spans="1:18" x14ac:dyDescent="0.25">
      <c r="A3995"/>
      <c r="B3995" s="15" t="str" cm="1">
        <f t="array" ref="B3995">IFERROR(IF(LEN(A3995)&gt;0, IF(SUMPRODUCT((Inactives[Key]=J3995)*(Inactives[Currently Inactive]))=1,"Inactive","Active"),""),"Active")</f>
        <v/>
      </c>
      <c r="C3995" s="16" t="str" cm="1">
        <f t="array" aca="1" ref="C3995" ca="1">IFERROR(_xlfn._xlws.FILTER(Inactives[Inactive On],(Inactives[Key]=J3995)*(Inactives[Currently Inactive]),""),"")</f>
        <v/>
      </c>
      <c r="D3995" s="16" t="str" cm="1">
        <f t="array" aca="1" ref="D3995" ca="1">IFERROR(INDEX(_xlfn.TEXTSPLIT(E3995," "),1),"")</f>
        <v/>
      </c>
      <c r="E3995" s="15" t="str" cm="1">
        <f t="array" aca="1" ref="E3995" ca="1">IFERROR(_xlfn._xlws.FILTER(merged_ranks,(merged_end_dates=DATE(9999,12,31))*(merged_names=A3995)),"")</f>
        <v/>
      </c>
      <c r="F3995" s="17" t="str">
        <f ca="1">_xlfn.XLOOKUP(J3995,Promotions[Promo Key],Promotions[Promo Date],"")</f>
        <v/>
      </c>
      <c r="G3995" s="18" t="str">
        <f t="shared" ca="1" si="259"/>
        <v/>
      </c>
      <c r="H3995" s="18" t="str">
        <f t="shared" ca="1" si="262"/>
        <v/>
      </c>
      <c r="I3995" s="17" t="str">
        <f>_xlfn.XLOOKUP(A3995,Students[Full Name],Students[Starting Rank],"")</f>
        <v/>
      </c>
      <c r="J3995" s="15" t="str">
        <f t="shared" ca="1" si="260"/>
        <v xml:space="preserve">: </v>
      </c>
      <c r="K3995" s="16" t="str">
        <f>_xlfn.XLOOKUP(A3995,Students[Full Name],Students[Start Date],"")</f>
        <v/>
      </c>
      <c r="L3995" s="18">
        <f t="shared" ca="1" si="261"/>
        <v>-1</v>
      </c>
      <c r="M3995" s="18" cm="1">
        <f t="array" aca="1" ref="M3995" ca="1">SUMPRODUCT(Inactives[Days Inactive]*(Inactives[Student]=A3995))/365</f>
        <v>0</v>
      </c>
      <c r="N3995" s="18" t="str" cm="1">
        <f t="array" ref="N3995">IF(LEN($A3995)&gt;0,SUMPRODUCT(($A3995=merged_names)*(_xlfn.TEXTAFTER(N$2, "At ")=merged_belt_colours)*merged_months_at_rank),"")</f>
        <v/>
      </c>
      <c r="O3995" s="18" t="str" cm="1">
        <f t="array" ref="O3995">IF(LEN($A3995)&gt;0,SUMPRODUCT(($A3995=merged_names)*(_xlfn.TEXTAFTER(O$2, "At ")=merged_belt_colours)*merged_months_at_rank),"")</f>
        <v/>
      </c>
      <c r="P3995" s="18" t="str" cm="1">
        <f t="array" ref="P3995">IF(LEN($A3995)&gt;0,SUMPRODUCT(($A3995=merged_names)*(_xlfn.TEXTAFTER(P$2, "At ")=merged_belt_colours)*merged_months_at_rank),"")</f>
        <v/>
      </c>
      <c r="Q3995" s="18" t="str" cm="1">
        <f t="array" ref="Q3995">IF(LEN($A3995)&gt;0,SUMPRODUCT(($A3995=merged_names)*(_xlfn.TEXTAFTER(Q$2, "At ")=merged_belt_colours)*merged_months_at_rank),"")</f>
        <v/>
      </c>
      <c r="R3995" s="18" t="str" cm="1">
        <f t="array" ref="R3995">IF(LEN($A3995)&gt;0,SUMPRODUCT(($A3995=merged_names)*(_xlfn.TEXTAFTER(R$2, "At ")=merged_belt_colours)*merged_months_at_rank),"")</f>
        <v/>
      </c>
    </row>
    <row r="3996" spans="1:18" x14ac:dyDescent="0.25">
      <c r="A3996"/>
      <c r="B3996" s="15" t="str" cm="1">
        <f t="array" ref="B3996">IFERROR(IF(LEN(A3996)&gt;0, IF(SUMPRODUCT((Inactives[Key]=J3996)*(Inactives[Currently Inactive]))=1,"Inactive","Active"),""),"Active")</f>
        <v/>
      </c>
      <c r="C3996" s="16" t="str" cm="1">
        <f t="array" aca="1" ref="C3996" ca="1">IFERROR(_xlfn._xlws.FILTER(Inactives[Inactive On],(Inactives[Key]=J3996)*(Inactives[Currently Inactive]),""),"")</f>
        <v/>
      </c>
      <c r="D3996" s="16" t="str" cm="1">
        <f t="array" aca="1" ref="D3996" ca="1">IFERROR(INDEX(_xlfn.TEXTSPLIT(E3996," "),1),"")</f>
        <v/>
      </c>
      <c r="E3996" s="15" t="str" cm="1">
        <f t="array" aca="1" ref="E3996" ca="1">IFERROR(_xlfn._xlws.FILTER(merged_ranks,(merged_end_dates=DATE(9999,12,31))*(merged_names=A3996)),"")</f>
        <v/>
      </c>
      <c r="F3996" s="17" t="str">
        <f ca="1">_xlfn.XLOOKUP(J3996,Promotions[Promo Key],Promotions[Promo Date],"")</f>
        <v/>
      </c>
      <c r="G3996" s="18" t="str">
        <f t="shared" ref="G3996:G4059" ca="1" si="263">IFERROR((TODAY()-F3996)/30.5, "")</f>
        <v/>
      </c>
      <c r="H3996" s="18" t="str">
        <f t="shared" ca="1" si="262"/>
        <v/>
      </c>
      <c r="I3996" s="17" t="str">
        <f>_xlfn.XLOOKUP(A3996,Students[Full Name],Students[Starting Rank],"")</f>
        <v/>
      </c>
      <c r="J3996" s="15" t="str">
        <f t="shared" ref="J3996:J4059" ca="1" si="264">A3996&amp;": "&amp;E3996</f>
        <v xml:space="preserve">: </v>
      </c>
      <c r="K3996" s="16" t="str">
        <f>_xlfn.XLOOKUP(A3996,Students[Full Name],Students[Start Date],"")</f>
        <v/>
      </c>
      <c r="L3996" s="18">
        <f t="shared" ref="L3996:L4059" ca="1" si="265">IF(LEN(C3996)&gt;0,(TODAY()-C3996)/30.5,-1)</f>
        <v>-1</v>
      </c>
      <c r="M3996" s="18" cm="1">
        <f t="array" aca="1" ref="M3996" ca="1">SUMPRODUCT(Inactives[Days Inactive]*(Inactives[Student]=A3996))/365</f>
        <v>0</v>
      </c>
      <c r="N3996" s="18" t="str" cm="1">
        <f t="array" ref="N3996">IF(LEN($A3996)&gt;0,SUMPRODUCT(($A3996=merged_names)*(_xlfn.TEXTAFTER(N$2, "At ")=merged_belt_colours)*merged_months_at_rank),"")</f>
        <v/>
      </c>
      <c r="O3996" s="18" t="str" cm="1">
        <f t="array" ref="O3996">IF(LEN($A3996)&gt;0,SUMPRODUCT(($A3996=merged_names)*(_xlfn.TEXTAFTER(O$2, "At ")=merged_belt_colours)*merged_months_at_rank),"")</f>
        <v/>
      </c>
      <c r="P3996" s="18" t="str" cm="1">
        <f t="array" ref="P3996">IF(LEN($A3996)&gt;0,SUMPRODUCT(($A3996=merged_names)*(_xlfn.TEXTAFTER(P$2, "At ")=merged_belt_colours)*merged_months_at_rank),"")</f>
        <v/>
      </c>
      <c r="Q3996" s="18" t="str" cm="1">
        <f t="array" ref="Q3996">IF(LEN($A3996)&gt;0,SUMPRODUCT(($A3996=merged_names)*(_xlfn.TEXTAFTER(Q$2, "At ")=merged_belt_colours)*merged_months_at_rank),"")</f>
        <v/>
      </c>
      <c r="R3996" s="18" t="str" cm="1">
        <f t="array" ref="R3996">IF(LEN($A3996)&gt;0,SUMPRODUCT(($A3996=merged_names)*(_xlfn.TEXTAFTER(R$2, "At ")=merged_belt_colours)*merged_months_at_rank),"")</f>
        <v/>
      </c>
    </row>
    <row r="3997" spans="1:18" x14ac:dyDescent="0.25">
      <c r="A3997"/>
      <c r="B3997" s="15" t="str" cm="1">
        <f t="array" ref="B3997">IFERROR(IF(LEN(A3997)&gt;0, IF(SUMPRODUCT((Inactives[Key]=J3997)*(Inactives[Currently Inactive]))=1,"Inactive","Active"),""),"Active")</f>
        <v/>
      </c>
      <c r="C3997" s="16" t="str" cm="1">
        <f t="array" aca="1" ref="C3997" ca="1">IFERROR(_xlfn._xlws.FILTER(Inactives[Inactive On],(Inactives[Key]=J3997)*(Inactives[Currently Inactive]),""),"")</f>
        <v/>
      </c>
      <c r="D3997" s="16" t="str" cm="1">
        <f t="array" aca="1" ref="D3997" ca="1">IFERROR(INDEX(_xlfn.TEXTSPLIT(E3997," "),1),"")</f>
        <v/>
      </c>
      <c r="E3997" s="15" t="str" cm="1">
        <f t="array" aca="1" ref="E3997" ca="1">IFERROR(_xlfn._xlws.FILTER(merged_ranks,(merged_end_dates=DATE(9999,12,31))*(merged_names=A3997)),"")</f>
        <v/>
      </c>
      <c r="F3997" s="17" t="str">
        <f ca="1">_xlfn.XLOOKUP(J3997,Promotions[Promo Key],Promotions[Promo Date],"")</f>
        <v/>
      </c>
      <c r="G3997" s="18" t="str">
        <f t="shared" ca="1" si="263"/>
        <v/>
      </c>
      <c r="H3997" s="18" t="str">
        <f t="shared" ca="1" si="262"/>
        <v/>
      </c>
      <c r="I3997" s="17" t="str">
        <f>_xlfn.XLOOKUP(A3997,Students[Full Name],Students[Starting Rank],"")</f>
        <v/>
      </c>
      <c r="J3997" s="15" t="str">
        <f t="shared" ca="1" si="264"/>
        <v xml:space="preserve">: </v>
      </c>
      <c r="K3997" s="16" t="str">
        <f>_xlfn.XLOOKUP(A3997,Students[Full Name],Students[Start Date],"")</f>
        <v/>
      </c>
      <c r="L3997" s="18">
        <f t="shared" ca="1" si="265"/>
        <v>-1</v>
      </c>
      <c r="M3997" s="18" cm="1">
        <f t="array" aca="1" ref="M3997" ca="1">SUMPRODUCT(Inactives[Days Inactive]*(Inactives[Student]=A3997))/365</f>
        <v>0</v>
      </c>
      <c r="N3997" s="18" t="str" cm="1">
        <f t="array" ref="N3997">IF(LEN($A3997)&gt;0,SUMPRODUCT(($A3997=merged_names)*(_xlfn.TEXTAFTER(N$2, "At ")=merged_belt_colours)*merged_months_at_rank),"")</f>
        <v/>
      </c>
      <c r="O3997" s="18" t="str" cm="1">
        <f t="array" ref="O3997">IF(LEN($A3997)&gt;0,SUMPRODUCT(($A3997=merged_names)*(_xlfn.TEXTAFTER(O$2, "At ")=merged_belt_colours)*merged_months_at_rank),"")</f>
        <v/>
      </c>
      <c r="P3997" s="18" t="str" cm="1">
        <f t="array" ref="P3997">IF(LEN($A3997)&gt;0,SUMPRODUCT(($A3997=merged_names)*(_xlfn.TEXTAFTER(P$2, "At ")=merged_belt_colours)*merged_months_at_rank),"")</f>
        <v/>
      </c>
      <c r="Q3997" s="18" t="str" cm="1">
        <f t="array" ref="Q3997">IF(LEN($A3997)&gt;0,SUMPRODUCT(($A3997=merged_names)*(_xlfn.TEXTAFTER(Q$2, "At ")=merged_belt_colours)*merged_months_at_rank),"")</f>
        <v/>
      </c>
      <c r="R3997" s="18" t="str" cm="1">
        <f t="array" ref="R3997">IF(LEN($A3997)&gt;0,SUMPRODUCT(($A3997=merged_names)*(_xlfn.TEXTAFTER(R$2, "At ")=merged_belt_colours)*merged_months_at_rank),"")</f>
        <v/>
      </c>
    </row>
    <row r="3998" spans="1:18" x14ac:dyDescent="0.25">
      <c r="A3998"/>
      <c r="B3998" s="15" t="str" cm="1">
        <f t="array" ref="B3998">IFERROR(IF(LEN(A3998)&gt;0, IF(SUMPRODUCT((Inactives[Key]=J3998)*(Inactives[Currently Inactive]))=1,"Inactive","Active"),""),"Active")</f>
        <v/>
      </c>
      <c r="C3998" s="16" t="str" cm="1">
        <f t="array" aca="1" ref="C3998" ca="1">IFERROR(_xlfn._xlws.FILTER(Inactives[Inactive On],(Inactives[Key]=J3998)*(Inactives[Currently Inactive]),""),"")</f>
        <v/>
      </c>
      <c r="D3998" s="16" t="str" cm="1">
        <f t="array" aca="1" ref="D3998" ca="1">IFERROR(INDEX(_xlfn.TEXTSPLIT(E3998," "),1),"")</f>
        <v/>
      </c>
      <c r="E3998" s="15" t="str" cm="1">
        <f t="array" aca="1" ref="E3998" ca="1">IFERROR(_xlfn._xlws.FILTER(merged_ranks,(merged_end_dates=DATE(9999,12,31))*(merged_names=A3998)),"")</f>
        <v/>
      </c>
      <c r="F3998" s="17" t="str">
        <f ca="1">_xlfn.XLOOKUP(J3998,Promotions[Promo Key],Promotions[Promo Date],"")</f>
        <v/>
      </c>
      <c r="G3998" s="18" t="str">
        <f t="shared" ca="1" si="263"/>
        <v/>
      </c>
      <c r="H3998" s="18" t="str">
        <f t="shared" ca="1" si="262"/>
        <v/>
      </c>
      <c r="I3998" s="17" t="str">
        <f>_xlfn.XLOOKUP(A3998,Students[Full Name],Students[Starting Rank],"")</f>
        <v/>
      </c>
      <c r="J3998" s="15" t="str">
        <f t="shared" ca="1" si="264"/>
        <v xml:space="preserve">: </v>
      </c>
      <c r="K3998" s="16" t="str">
        <f>_xlfn.XLOOKUP(A3998,Students[Full Name],Students[Start Date],"")</f>
        <v/>
      </c>
      <c r="L3998" s="18">
        <f t="shared" ca="1" si="265"/>
        <v>-1</v>
      </c>
      <c r="M3998" s="18" cm="1">
        <f t="array" aca="1" ref="M3998" ca="1">SUMPRODUCT(Inactives[Days Inactive]*(Inactives[Student]=A3998))/365</f>
        <v>0</v>
      </c>
      <c r="N3998" s="18" t="str" cm="1">
        <f t="array" ref="N3998">IF(LEN($A3998)&gt;0,SUMPRODUCT(($A3998=merged_names)*(_xlfn.TEXTAFTER(N$2, "At ")=merged_belt_colours)*merged_months_at_rank),"")</f>
        <v/>
      </c>
      <c r="O3998" s="18" t="str" cm="1">
        <f t="array" ref="O3998">IF(LEN($A3998)&gt;0,SUMPRODUCT(($A3998=merged_names)*(_xlfn.TEXTAFTER(O$2, "At ")=merged_belt_colours)*merged_months_at_rank),"")</f>
        <v/>
      </c>
      <c r="P3998" s="18" t="str" cm="1">
        <f t="array" ref="P3998">IF(LEN($A3998)&gt;0,SUMPRODUCT(($A3998=merged_names)*(_xlfn.TEXTAFTER(P$2, "At ")=merged_belt_colours)*merged_months_at_rank),"")</f>
        <v/>
      </c>
      <c r="Q3998" s="18" t="str" cm="1">
        <f t="array" ref="Q3998">IF(LEN($A3998)&gt;0,SUMPRODUCT(($A3998=merged_names)*(_xlfn.TEXTAFTER(Q$2, "At ")=merged_belt_colours)*merged_months_at_rank),"")</f>
        <v/>
      </c>
      <c r="R3998" s="18" t="str" cm="1">
        <f t="array" ref="R3998">IF(LEN($A3998)&gt;0,SUMPRODUCT(($A3998=merged_names)*(_xlfn.TEXTAFTER(R$2, "At ")=merged_belt_colours)*merged_months_at_rank),"")</f>
        <v/>
      </c>
    </row>
    <row r="3999" spans="1:18" x14ac:dyDescent="0.25">
      <c r="A3999"/>
      <c r="B3999" s="15" t="str" cm="1">
        <f t="array" ref="B3999">IFERROR(IF(LEN(A3999)&gt;0, IF(SUMPRODUCT((Inactives[Key]=J3999)*(Inactives[Currently Inactive]))=1,"Inactive","Active"),""),"Active")</f>
        <v/>
      </c>
      <c r="C3999" s="16" t="str" cm="1">
        <f t="array" aca="1" ref="C3999" ca="1">IFERROR(_xlfn._xlws.FILTER(Inactives[Inactive On],(Inactives[Key]=J3999)*(Inactives[Currently Inactive]),""),"")</f>
        <v/>
      </c>
      <c r="D3999" s="16" t="str" cm="1">
        <f t="array" aca="1" ref="D3999" ca="1">IFERROR(INDEX(_xlfn.TEXTSPLIT(E3999," "),1),"")</f>
        <v/>
      </c>
      <c r="E3999" s="15" t="str" cm="1">
        <f t="array" aca="1" ref="E3999" ca="1">IFERROR(_xlfn._xlws.FILTER(merged_ranks,(merged_end_dates=DATE(9999,12,31))*(merged_names=A3999)),"")</f>
        <v/>
      </c>
      <c r="F3999" s="17" t="str">
        <f ca="1">_xlfn.XLOOKUP(J3999,Promotions[Promo Key],Promotions[Promo Date],"")</f>
        <v/>
      </c>
      <c r="G3999" s="18" t="str">
        <f t="shared" ca="1" si="263"/>
        <v/>
      </c>
      <c r="H3999" s="18" t="str">
        <f t="shared" ca="1" si="262"/>
        <v/>
      </c>
      <c r="I3999" s="17" t="str">
        <f>_xlfn.XLOOKUP(A3999,Students[Full Name],Students[Starting Rank],"")</f>
        <v/>
      </c>
      <c r="J3999" s="15" t="str">
        <f t="shared" ca="1" si="264"/>
        <v xml:space="preserve">: </v>
      </c>
      <c r="K3999" s="16" t="str">
        <f>_xlfn.XLOOKUP(A3999,Students[Full Name],Students[Start Date],"")</f>
        <v/>
      </c>
      <c r="L3999" s="18">
        <f t="shared" ca="1" si="265"/>
        <v>-1</v>
      </c>
      <c r="M3999" s="18" cm="1">
        <f t="array" aca="1" ref="M3999" ca="1">SUMPRODUCT(Inactives[Days Inactive]*(Inactives[Student]=A3999))/365</f>
        <v>0</v>
      </c>
      <c r="N3999" s="18" t="str" cm="1">
        <f t="array" ref="N3999">IF(LEN($A3999)&gt;0,SUMPRODUCT(($A3999=merged_names)*(_xlfn.TEXTAFTER(N$2, "At ")=merged_belt_colours)*merged_months_at_rank),"")</f>
        <v/>
      </c>
      <c r="O3999" s="18" t="str" cm="1">
        <f t="array" ref="O3999">IF(LEN($A3999)&gt;0,SUMPRODUCT(($A3999=merged_names)*(_xlfn.TEXTAFTER(O$2, "At ")=merged_belt_colours)*merged_months_at_rank),"")</f>
        <v/>
      </c>
      <c r="P3999" s="18" t="str" cm="1">
        <f t="array" ref="P3999">IF(LEN($A3999)&gt;0,SUMPRODUCT(($A3999=merged_names)*(_xlfn.TEXTAFTER(P$2, "At ")=merged_belt_colours)*merged_months_at_rank),"")</f>
        <v/>
      </c>
      <c r="Q3999" s="18" t="str" cm="1">
        <f t="array" ref="Q3999">IF(LEN($A3999)&gt;0,SUMPRODUCT(($A3999=merged_names)*(_xlfn.TEXTAFTER(Q$2, "At ")=merged_belt_colours)*merged_months_at_rank),"")</f>
        <v/>
      </c>
      <c r="R3999" s="18" t="str" cm="1">
        <f t="array" ref="R3999">IF(LEN($A3999)&gt;0,SUMPRODUCT(($A3999=merged_names)*(_xlfn.TEXTAFTER(R$2, "At ")=merged_belt_colours)*merged_months_at_rank),"")</f>
        <v/>
      </c>
    </row>
    <row r="4000" spans="1:18" x14ac:dyDescent="0.25">
      <c r="A4000"/>
      <c r="B4000" s="15" t="str" cm="1">
        <f t="array" ref="B4000">IFERROR(IF(LEN(A4000)&gt;0, IF(SUMPRODUCT((Inactives[Key]=J4000)*(Inactives[Currently Inactive]))=1,"Inactive","Active"),""),"Active")</f>
        <v/>
      </c>
      <c r="C4000" s="16" t="str" cm="1">
        <f t="array" aca="1" ref="C4000" ca="1">IFERROR(_xlfn._xlws.FILTER(Inactives[Inactive On],(Inactives[Key]=J4000)*(Inactives[Currently Inactive]),""),"")</f>
        <v/>
      </c>
      <c r="D4000" s="16" t="str" cm="1">
        <f t="array" aca="1" ref="D4000" ca="1">IFERROR(INDEX(_xlfn.TEXTSPLIT(E4000," "),1),"")</f>
        <v/>
      </c>
      <c r="E4000" s="15" t="str" cm="1">
        <f t="array" aca="1" ref="E4000" ca="1">IFERROR(_xlfn._xlws.FILTER(merged_ranks,(merged_end_dates=DATE(9999,12,31))*(merged_names=A4000)),"")</f>
        <v/>
      </c>
      <c r="F4000" s="17" t="str">
        <f ca="1">_xlfn.XLOOKUP(J4000,Promotions[Promo Key],Promotions[Promo Date],"")</f>
        <v/>
      </c>
      <c r="G4000" s="18" t="str">
        <f t="shared" ca="1" si="263"/>
        <v/>
      </c>
      <c r="H4000" s="18" t="str">
        <f t="shared" ca="1" si="262"/>
        <v/>
      </c>
      <c r="I4000" s="17" t="str">
        <f>_xlfn.XLOOKUP(A4000,Students[Full Name],Students[Starting Rank],"")</f>
        <v/>
      </c>
      <c r="J4000" s="15" t="str">
        <f t="shared" ca="1" si="264"/>
        <v xml:space="preserve">: </v>
      </c>
      <c r="K4000" s="16" t="str">
        <f>_xlfn.XLOOKUP(A4000,Students[Full Name],Students[Start Date],"")</f>
        <v/>
      </c>
      <c r="L4000" s="18">
        <f t="shared" ca="1" si="265"/>
        <v>-1</v>
      </c>
      <c r="M4000" s="18" cm="1">
        <f t="array" aca="1" ref="M4000" ca="1">SUMPRODUCT(Inactives[Days Inactive]*(Inactives[Student]=A4000))/365</f>
        <v>0</v>
      </c>
      <c r="N4000" s="18" t="str" cm="1">
        <f t="array" ref="N4000">IF(LEN($A4000)&gt;0,SUMPRODUCT(($A4000=merged_names)*(_xlfn.TEXTAFTER(N$2, "At ")=merged_belt_colours)*merged_months_at_rank),"")</f>
        <v/>
      </c>
      <c r="O4000" s="18" t="str" cm="1">
        <f t="array" ref="O4000">IF(LEN($A4000)&gt;0,SUMPRODUCT(($A4000=merged_names)*(_xlfn.TEXTAFTER(O$2, "At ")=merged_belt_colours)*merged_months_at_rank),"")</f>
        <v/>
      </c>
      <c r="P4000" s="18" t="str" cm="1">
        <f t="array" ref="P4000">IF(LEN($A4000)&gt;0,SUMPRODUCT(($A4000=merged_names)*(_xlfn.TEXTAFTER(P$2, "At ")=merged_belt_colours)*merged_months_at_rank),"")</f>
        <v/>
      </c>
      <c r="Q4000" s="18" t="str" cm="1">
        <f t="array" ref="Q4000">IF(LEN($A4000)&gt;0,SUMPRODUCT(($A4000=merged_names)*(_xlfn.TEXTAFTER(Q$2, "At ")=merged_belt_colours)*merged_months_at_rank),"")</f>
        <v/>
      </c>
      <c r="R4000" s="18" t="str" cm="1">
        <f t="array" ref="R4000">IF(LEN($A4000)&gt;0,SUMPRODUCT(($A4000=merged_names)*(_xlfn.TEXTAFTER(R$2, "At ")=merged_belt_colours)*merged_months_at_rank),"")</f>
        <v/>
      </c>
    </row>
    <row r="4001" spans="1:18" x14ac:dyDescent="0.25">
      <c r="A4001"/>
      <c r="B4001" s="15" t="str" cm="1">
        <f t="array" ref="B4001">IFERROR(IF(LEN(A4001)&gt;0, IF(SUMPRODUCT((Inactives[Key]=J4001)*(Inactives[Currently Inactive]))=1,"Inactive","Active"),""),"Active")</f>
        <v/>
      </c>
      <c r="C4001" s="16" t="str" cm="1">
        <f t="array" aca="1" ref="C4001" ca="1">IFERROR(_xlfn._xlws.FILTER(Inactives[Inactive On],(Inactives[Key]=J4001)*(Inactives[Currently Inactive]),""),"")</f>
        <v/>
      </c>
      <c r="D4001" s="16" t="str" cm="1">
        <f t="array" aca="1" ref="D4001" ca="1">IFERROR(INDEX(_xlfn.TEXTSPLIT(E4001," "),1),"")</f>
        <v/>
      </c>
      <c r="E4001" s="15" t="str" cm="1">
        <f t="array" aca="1" ref="E4001" ca="1">IFERROR(_xlfn._xlws.FILTER(merged_ranks,(merged_end_dates=DATE(9999,12,31))*(merged_names=A4001)),"")</f>
        <v/>
      </c>
      <c r="F4001" s="17" t="str">
        <f ca="1">_xlfn.XLOOKUP(J4001,Promotions[Promo Key],Promotions[Promo Date],"")</f>
        <v/>
      </c>
      <c r="G4001" s="18" t="str">
        <f t="shared" ca="1" si="263"/>
        <v/>
      </c>
      <c r="H4001" s="18" t="str">
        <f t="shared" ca="1" si="262"/>
        <v/>
      </c>
      <c r="I4001" s="17" t="str">
        <f>_xlfn.XLOOKUP(A4001,Students[Full Name],Students[Starting Rank],"")</f>
        <v/>
      </c>
      <c r="J4001" s="15" t="str">
        <f t="shared" ca="1" si="264"/>
        <v xml:space="preserve">: </v>
      </c>
      <c r="K4001" s="16" t="str">
        <f>_xlfn.XLOOKUP(A4001,Students[Full Name],Students[Start Date],"")</f>
        <v/>
      </c>
      <c r="L4001" s="18">
        <f t="shared" ca="1" si="265"/>
        <v>-1</v>
      </c>
      <c r="M4001" s="18" cm="1">
        <f t="array" aca="1" ref="M4001" ca="1">SUMPRODUCT(Inactives[Days Inactive]*(Inactives[Student]=A4001))/365</f>
        <v>0</v>
      </c>
      <c r="N4001" s="18" t="str" cm="1">
        <f t="array" ref="N4001">IF(LEN($A4001)&gt;0,SUMPRODUCT(($A4001=merged_names)*(_xlfn.TEXTAFTER(N$2, "At ")=merged_belt_colours)*merged_months_at_rank),"")</f>
        <v/>
      </c>
      <c r="O4001" s="18" t="str" cm="1">
        <f t="array" ref="O4001">IF(LEN($A4001)&gt;0,SUMPRODUCT(($A4001=merged_names)*(_xlfn.TEXTAFTER(O$2, "At ")=merged_belt_colours)*merged_months_at_rank),"")</f>
        <v/>
      </c>
      <c r="P4001" s="18" t="str" cm="1">
        <f t="array" ref="P4001">IF(LEN($A4001)&gt;0,SUMPRODUCT(($A4001=merged_names)*(_xlfn.TEXTAFTER(P$2, "At ")=merged_belt_colours)*merged_months_at_rank),"")</f>
        <v/>
      </c>
      <c r="Q4001" s="18" t="str" cm="1">
        <f t="array" ref="Q4001">IF(LEN($A4001)&gt;0,SUMPRODUCT(($A4001=merged_names)*(_xlfn.TEXTAFTER(Q$2, "At ")=merged_belt_colours)*merged_months_at_rank),"")</f>
        <v/>
      </c>
      <c r="R4001" s="18" t="str" cm="1">
        <f t="array" ref="R4001">IF(LEN($A4001)&gt;0,SUMPRODUCT(($A4001=merged_names)*(_xlfn.TEXTAFTER(R$2, "At ")=merged_belt_colours)*merged_months_at_rank),"")</f>
        <v/>
      </c>
    </row>
    <row r="4002" spans="1:18" x14ac:dyDescent="0.25">
      <c r="A4002"/>
      <c r="B4002" s="15" t="str" cm="1">
        <f t="array" ref="B4002">IFERROR(IF(LEN(A4002)&gt;0, IF(SUMPRODUCT((Inactives[Key]=J4002)*(Inactives[Currently Inactive]))=1,"Inactive","Active"),""),"Active")</f>
        <v/>
      </c>
      <c r="C4002" s="16" t="str" cm="1">
        <f t="array" aca="1" ref="C4002" ca="1">IFERROR(_xlfn._xlws.FILTER(Inactives[Inactive On],(Inactives[Key]=J4002)*(Inactives[Currently Inactive]),""),"")</f>
        <v/>
      </c>
      <c r="D4002" s="16" t="str" cm="1">
        <f t="array" aca="1" ref="D4002" ca="1">IFERROR(INDEX(_xlfn.TEXTSPLIT(E4002," "),1),"")</f>
        <v/>
      </c>
      <c r="E4002" s="15" t="str" cm="1">
        <f t="array" aca="1" ref="E4002" ca="1">IFERROR(_xlfn._xlws.FILTER(merged_ranks,(merged_end_dates=DATE(9999,12,31))*(merged_names=A4002)),"")</f>
        <v/>
      </c>
      <c r="F4002" s="17" t="str">
        <f ca="1">_xlfn.XLOOKUP(J4002,Promotions[Promo Key],Promotions[Promo Date],"")</f>
        <v/>
      </c>
      <c r="G4002" s="18" t="str">
        <f t="shared" ca="1" si="263"/>
        <v/>
      </c>
      <c r="H4002" s="18" t="str">
        <f t="shared" ca="1" si="262"/>
        <v/>
      </c>
      <c r="I4002" s="17" t="str">
        <f>_xlfn.XLOOKUP(A4002,Students[Full Name],Students[Starting Rank],"")</f>
        <v/>
      </c>
      <c r="J4002" s="15" t="str">
        <f t="shared" ca="1" si="264"/>
        <v xml:space="preserve">: </v>
      </c>
      <c r="K4002" s="16" t="str">
        <f>_xlfn.XLOOKUP(A4002,Students[Full Name],Students[Start Date],"")</f>
        <v/>
      </c>
      <c r="L4002" s="18">
        <f t="shared" ca="1" si="265"/>
        <v>-1</v>
      </c>
      <c r="M4002" s="18" cm="1">
        <f t="array" aca="1" ref="M4002" ca="1">SUMPRODUCT(Inactives[Days Inactive]*(Inactives[Student]=A4002))/365</f>
        <v>0</v>
      </c>
      <c r="N4002" s="18" t="str" cm="1">
        <f t="array" ref="N4002">IF(LEN($A4002)&gt;0,SUMPRODUCT(($A4002=merged_names)*(_xlfn.TEXTAFTER(N$2, "At ")=merged_belt_colours)*merged_months_at_rank),"")</f>
        <v/>
      </c>
      <c r="O4002" s="18" t="str" cm="1">
        <f t="array" ref="O4002">IF(LEN($A4002)&gt;0,SUMPRODUCT(($A4002=merged_names)*(_xlfn.TEXTAFTER(O$2, "At ")=merged_belt_colours)*merged_months_at_rank),"")</f>
        <v/>
      </c>
      <c r="P4002" s="18" t="str" cm="1">
        <f t="array" ref="P4002">IF(LEN($A4002)&gt;0,SUMPRODUCT(($A4002=merged_names)*(_xlfn.TEXTAFTER(P$2, "At ")=merged_belt_colours)*merged_months_at_rank),"")</f>
        <v/>
      </c>
      <c r="Q4002" s="18" t="str" cm="1">
        <f t="array" ref="Q4002">IF(LEN($A4002)&gt;0,SUMPRODUCT(($A4002=merged_names)*(_xlfn.TEXTAFTER(Q$2, "At ")=merged_belt_colours)*merged_months_at_rank),"")</f>
        <v/>
      </c>
      <c r="R4002" s="18" t="str" cm="1">
        <f t="array" ref="R4002">IF(LEN($A4002)&gt;0,SUMPRODUCT(($A4002=merged_names)*(_xlfn.TEXTAFTER(R$2, "At ")=merged_belt_colours)*merged_months_at_rank),"")</f>
        <v/>
      </c>
    </row>
    <row r="4003" spans="1:18" x14ac:dyDescent="0.25">
      <c r="A4003"/>
      <c r="B4003" s="15" t="str" cm="1">
        <f t="array" ref="B4003">IFERROR(IF(LEN(A4003)&gt;0, IF(SUMPRODUCT((Inactives[Key]=J4003)*(Inactives[Currently Inactive]))=1,"Inactive","Active"),""),"Active")</f>
        <v/>
      </c>
      <c r="C4003" s="16" t="str" cm="1">
        <f t="array" aca="1" ref="C4003" ca="1">IFERROR(_xlfn._xlws.FILTER(Inactives[Inactive On],(Inactives[Key]=J4003)*(Inactives[Currently Inactive]),""),"")</f>
        <v/>
      </c>
      <c r="D4003" s="16" t="str" cm="1">
        <f t="array" aca="1" ref="D4003" ca="1">IFERROR(INDEX(_xlfn.TEXTSPLIT(E4003," "),1),"")</f>
        <v/>
      </c>
      <c r="E4003" s="15" t="str" cm="1">
        <f t="array" aca="1" ref="E4003" ca="1">IFERROR(_xlfn._xlws.FILTER(merged_ranks,(merged_end_dates=DATE(9999,12,31))*(merged_names=A4003)),"")</f>
        <v/>
      </c>
      <c r="F4003" s="17" t="str">
        <f ca="1">_xlfn.XLOOKUP(J4003,Promotions[Promo Key],Promotions[Promo Date],"")</f>
        <v/>
      </c>
      <c r="G4003" s="18" t="str">
        <f t="shared" ca="1" si="263"/>
        <v/>
      </c>
      <c r="H4003" s="18" t="str">
        <f t="shared" ca="1" si="262"/>
        <v/>
      </c>
      <c r="I4003" s="17" t="str">
        <f>_xlfn.XLOOKUP(A4003,Students[Full Name],Students[Starting Rank],"")</f>
        <v/>
      </c>
      <c r="J4003" s="15" t="str">
        <f t="shared" ca="1" si="264"/>
        <v xml:space="preserve">: </v>
      </c>
      <c r="K4003" s="16" t="str">
        <f>_xlfn.XLOOKUP(A4003,Students[Full Name],Students[Start Date],"")</f>
        <v/>
      </c>
      <c r="L4003" s="18">
        <f t="shared" ca="1" si="265"/>
        <v>-1</v>
      </c>
      <c r="M4003" s="18" cm="1">
        <f t="array" aca="1" ref="M4003" ca="1">SUMPRODUCT(Inactives[Days Inactive]*(Inactives[Student]=A4003))/365</f>
        <v>0</v>
      </c>
      <c r="N4003" s="18" t="str" cm="1">
        <f t="array" ref="N4003">IF(LEN($A4003)&gt;0,SUMPRODUCT(($A4003=merged_names)*(_xlfn.TEXTAFTER(N$2, "At ")=merged_belt_colours)*merged_months_at_rank),"")</f>
        <v/>
      </c>
      <c r="O4003" s="18" t="str" cm="1">
        <f t="array" ref="O4003">IF(LEN($A4003)&gt;0,SUMPRODUCT(($A4003=merged_names)*(_xlfn.TEXTAFTER(O$2, "At ")=merged_belt_colours)*merged_months_at_rank),"")</f>
        <v/>
      </c>
      <c r="P4003" s="18" t="str" cm="1">
        <f t="array" ref="P4003">IF(LEN($A4003)&gt;0,SUMPRODUCT(($A4003=merged_names)*(_xlfn.TEXTAFTER(P$2, "At ")=merged_belt_colours)*merged_months_at_rank),"")</f>
        <v/>
      </c>
      <c r="Q4003" s="18" t="str" cm="1">
        <f t="array" ref="Q4003">IF(LEN($A4003)&gt;0,SUMPRODUCT(($A4003=merged_names)*(_xlfn.TEXTAFTER(Q$2, "At ")=merged_belt_colours)*merged_months_at_rank),"")</f>
        <v/>
      </c>
      <c r="R4003" s="18" t="str" cm="1">
        <f t="array" ref="R4003">IF(LEN($A4003)&gt;0,SUMPRODUCT(($A4003=merged_names)*(_xlfn.TEXTAFTER(R$2, "At ")=merged_belt_colours)*merged_months_at_rank),"")</f>
        <v/>
      </c>
    </row>
    <row r="4004" spans="1:18" x14ac:dyDescent="0.25">
      <c r="A4004"/>
      <c r="B4004" s="15" t="str" cm="1">
        <f t="array" ref="B4004">IFERROR(IF(LEN(A4004)&gt;0, IF(SUMPRODUCT((Inactives[Key]=J4004)*(Inactives[Currently Inactive]))=1,"Inactive","Active"),""),"Active")</f>
        <v/>
      </c>
      <c r="C4004" s="16" t="str" cm="1">
        <f t="array" aca="1" ref="C4004" ca="1">IFERROR(_xlfn._xlws.FILTER(Inactives[Inactive On],(Inactives[Key]=J4004)*(Inactives[Currently Inactive]),""),"")</f>
        <v/>
      </c>
      <c r="D4004" s="16" t="str" cm="1">
        <f t="array" aca="1" ref="D4004" ca="1">IFERROR(INDEX(_xlfn.TEXTSPLIT(E4004," "),1),"")</f>
        <v/>
      </c>
      <c r="E4004" s="15" t="str" cm="1">
        <f t="array" aca="1" ref="E4004" ca="1">IFERROR(_xlfn._xlws.FILTER(merged_ranks,(merged_end_dates=DATE(9999,12,31))*(merged_names=A4004)),"")</f>
        <v/>
      </c>
      <c r="F4004" s="17" t="str">
        <f ca="1">_xlfn.XLOOKUP(J4004,Promotions[Promo Key],Promotions[Promo Date],"")</f>
        <v/>
      </c>
      <c r="G4004" s="18" t="str">
        <f t="shared" ca="1" si="263"/>
        <v/>
      </c>
      <c r="H4004" s="18" t="str">
        <f t="shared" ca="1" si="262"/>
        <v/>
      </c>
      <c r="I4004" s="17" t="str">
        <f>_xlfn.XLOOKUP(A4004,Students[Full Name],Students[Starting Rank],"")</f>
        <v/>
      </c>
      <c r="J4004" s="15" t="str">
        <f t="shared" ca="1" si="264"/>
        <v xml:space="preserve">: </v>
      </c>
      <c r="K4004" s="16" t="str">
        <f>_xlfn.XLOOKUP(A4004,Students[Full Name],Students[Start Date],"")</f>
        <v/>
      </c>
      <c r="L4004" s="18">
        <f t="shared" ca="1" si="265"/>
        <v>-1</v>
      </c>
      <c r="M4004" s="18" cm="1">
        <f t="array" aca="1" ref="M4004" ca="1">SUMPRODUCT(Inactives[Days Inactive]*(Inactives[Student]=A4004))/365</f>
        <v>0</v>
      </c>
      <c r="N4004" s="18" t="str" cm="1">
        <f t="array" ref="N4004">IF(LEN($A4004)&gt;0,SUMPRODUCT(($A4004=merged_names)*(_xlfn.TEXTAFTER(N$2, "At ")=merged_belt_colours)*merged_months_at_rank),"")</f>
        <v/>
      </c>
      <c r="O4004" s="18" t="str" cm="1">
        <f t="array" ref="O4004">IF(LEN($A4004)&gt;0,SUMPRODUCT(($A4004=merged_names)*(_xlfn.TEXTAFTER(O$2, "At ")=merged_belt_colours)*merged_months_at_rank),"")</f>
        <v/>
      </c>
      <c r="P4004" s="18" t="str" cm="1">
        <f t="array" ref="P4004">IF(LEN($A4004)&gt;0,SUMPRODUCT(($A4004=merged_names)*(_xlfn.TEXTAFTER(P$2, "At ")=merged_belt_colours)*merged_months_at_rank),"")</f>
        <v/>
      </c>
      <c r="Q4004" s="18" t="str" cm="1">
        <f t="array" ref="Q4004">IF(LEN($A4004)&gt;0,SUMPRODUCT(($A4004=merged_names)*(_xlfn.TEXTAFTER(Q$2, "At ")=merged_belt_colours)*merged_months_at_rank),"")</f>
        <v/>
      </c>
      <c r="R4004" s="18" t="str" cm="1">
        <f t="array" ref="R4004">IF(LEN($A4004)&gt;0,SUMPRODUCT(($A4004=merged_names)*(_xlfn.TEXTAFTER(R$2, "At ")=merged_belt_colours)*merged_months_at_rank),"")</f>
        <v/>
      </c>
    </row>
    <row r="4005" spans="1:18" x14ac:dyDescent="0.25">
      <c r="A4005"/>
      <c r="B4005" s="15" t="str" cm="1">
        <f t="array" ref="B4005">IFERROR(IF(LEN(A4005)&gt;0, IF(SUMPRODUCT((Inactives[Key]=J4005)*(Inactives[Currently Inactive]))=1,"Inactive","Active"),""),"Active")</f>
        <v/>
      </c>
      <c r="C4005" s="16" t="str" cm="1">
        <f t="array" aca="1" ref="C4005" ca="1">IFERROR(_xlfn._xlws.FILTER(Inactives[Inactive On],(Inactives[Key]=J4005)*(Inactives[Currently Inactive]),""),"")</f>
        <v/>
      </c>
      <c r="D4005" s="16" t="str" cm="1">
        <f t="array" aca="1" ref="D4005" ca="1">IFERROR(INDEX(_xlfn.TEXTSPLIT(E4005," "),1),"")</f>
        <v/>
      </c>
      <c r="E4005" s="15" t="str" cm="1">
        <f t="array" aca="1" ref="E4005" ca="1">IFERROR(_xlfn._xlws.FILTER(merged_ranks,(merged_end_dates=DATE(9999,12,31))*(merged_names=A4005)),"")</f>
        <v/>
      </c>
      <c r="F4005" s="17" t="str">
        <f ca="1">_xlfn.XLOOKUP(J4005,Promotions[Promo Key],Promotions[Promo Date],"")</f>
        <v/>
      </c>
      <c r="G4005" s="18" t="str">
        <f t="shared" ca="1" si="263"/>
        <v/>
      </c>
      <c r="H4005" s="18" t="str">
        <f t="shared" ca="1" si="262"/>
        <v/>
      </c>
      <c r="I4005" s="17" t="str">
        <f>_xlfn.XLOOKUP(A4005,Students[Full Name],Students[Starting Rank],"")</f>
        <v/>
      </c>
      <c r="J4005" s="15" t="str">
        <f t="shared" ca="1" si="264"/>
        <v xml:space="preserve">: </v>
      </c>
      <c r="K4005" s="16" t="str">
        <f>_xlfn.XLOOKUP(A4005,Students[Full Name],Students[Start Date],"")</f>
        <v/>
      </c>
      <c r="L4005" s="18">
        <f t="shared" ca="1" si="265"/>
        <v>-1</v>
      </c>
      <c r="M4005" s="18" cm="1">
        <f t="array" aca="1" ref="M4005" ca="1">SUMPRODUCT(Inactives[Days Inactive]*(Inactives[Student]=A4005))/365</f>
        <v>0</v>
      </c>
      <c r="N4005" s="18" t="str" cm="1">
        <f t="array" ref="N4005">IF(LEN($A4005)&gt;0,SUMPRODUCT(($A4005=merged_names)*(_xlfn.TEXTAFTER(N$2, "At ")=merged_belt_colours)*merged_months_at_rank),"")</f>
        <v/>
      </c>
      <c r="O4005" s="18" t="str" cm="1">
        <f t="array" ref="O4005">IF(LEN($A4005)&gt;0,SUMPRODUCT(($A4005=merged_names)*(_xlfn.TEXTAFTER(O$2, "At ")=merged_belt_colours)*merged_months_at_rank),"")</f>
        <v/>
      </c>
      <c r="P4005" s="18" t="str" cm="1">
        <f t="array" ref="P4005">IF(LEN($A4005)&gt;0,SUMPRODUCT(($A4005=merged_names)*(_xlfn.TEXTAFTER(P$2, "At ")=merged_belt_colours)*merged_months_at_rank),"")</f>
        <v/>
      </c>
      <c r="Q4005" s="18" t="str" cm="1">
        <f t="array" ref="Q4005">IF(LEN($A4005)&gt;0,SUMPRODUCT(($A4005=merged_names)*(_xlfn.TEXTAFTER(Q$2, "At ")=merged_belt_colours)*merged_months_at_rank),"")</f>
        <v/>
      </c>
      <c r="R4005" s="18" t="str" cm="1">
        <f t="array" ref="R4005">IF(LEN($A4005)&gt;0,SUMPRODUCT(($A4005=merged_names)*(_xlfn.TEXTAFTER(R$2, "At ")=merged_belt_colours)*merged_months_at_rank),"")</f>
        <v/>
      </c>
    </row>
    <row r="4006" spans="1:18" x14ac:dyDescent="0.25">
      <c r="A4006"/>
      <c r="B4006" s="15" t="str" cm="1">
        <f t="array" ref="B4006">IFERROR(IF(LEN(A4006)&gt;0, IF(SUMPRODUCT((Inactives[Key]=J4006)*(Inactives[Currently Inactive]))=1,"Inactive","Active"),""),"Active")</f>
        <v/>
      </c>
      <c r="C4006" s="16" t="str" cm="1">
        <f t="array" aca="1" ref="C4006" ca="1">IFERROR(_xlfn._xlws.FILTER(Inactives[Inactive On],(Inactives[Key]=J4006)*(Inactives[Currently Inactive]),""),"")</f>
        <v/>
      </c>
      <c r="D4006" s="16" t="str" cm="1">
        <f t="array" aca="1" ref="D4006" ca="1">IFERROR(INDEX(_xlfn.TEXTSPLIT(E4006," "),1),"")</f>
        <v/>
      </c>
      <c r="E4006" s="15" t="str" cm="1">
        <f t="array" aca="1" ref="E4006" ca="1">IFERROR(_xlfn._xlws.FILTER(merged_ranks,(merged_end_dates=DATE(9999,12,31))*(merged_names=A4006)),"")</f>
        <v/>
      </c>
      <c r="F4006" s="17" t="str">
        <f ca="1">_xlfn.XLOOKUP(J4006,Promotions[Promo Key],Promotions[Promo Date],"")</f>
        <v/>
      </c>
      <c r="G4006" s="18" t="str">
        <f t="shared" ca="1" si="263"/>
        <v/>
      </c>
      <c r="H4006" s="18" t="str">
        <f t="shared" ca="1" si="262"/>
        <v/>
      </c>
      <c r="I4006" s="17" t="str">
        <f>_xlfn.XLOOKUP(A4006,Students[Full Name],Students[Starting Rank],"")</f>
        <v/>
      </c>
      <c r="J4006" s="15" t="str">
        <f t="shared" ca="1" si="264"/>
        <v xml:space="preserve">: </v>
      </c>
      <c r="K4006" s="16" t="str">
        <f>_xlfn.XLOOKUP(A4006,Students[Full Name],Students[Start Date],"")</f>
        <v/>
      </c>
      <c r="L4006" s="18">
        <f t="shared" ca="1" si="265"/>
        <v>-1</v>
      </c>
      <c r="M4006" s="18" cm="1">
        <f t="array" aca="1" ref="M4006" ca="1">SUMPRODUCT(Inactives[Days Inactive]*(Inactives[Student]=A4006))/365</f>
        <v>0</v>
      </c>
      <c r="N4006" s="18" t="str" cm="1">
        <f t="array" ref="N4006">IF(LEN($A4006)&gt;0,SUMPRODUCT(($A4006=merged_names)*(_xlfn.TEXTAFTER(N$2, "At ")=merged_belt_colours)*merged_months_at_rank),"")</f>
        <v/>
      </c>
      <c r="O4006" s="18" t="str" cm="1">
        <f t="array" ref="O4006">IF(LEN($A4006)&gt;0,SUMPRODUCT(($A4006=merged_names)*(_xlfn.TEXTAFTER(O$2, "At ")=merged_belt_colours)*merged_months_at_rank),"")</f>
        <v/>
      </c>
      <c r="P4006" s="18" t="str" cm="1">
        <f t="array" ref="P4006">IF(LEN($A4006)&gt;0,SUMPRODUCT(($A4006=merged_names)*(_xlfn.TEXTAFTER(P$2, "At ")=merged_belt_colours)*merged_months_at_rank),"")</f>
        <v/>
      </c>
      <c r="Q4006" s="18" t="str" cm="1">
        <f t="array" ref="Q4006">IF(LEN($A4006)&gt;0,SUMPRODUCT(($A4006=merged_names)*(_xlfn.TEXTAFTER(Q$2, "At ")=merged_belt_colours)*merged_months_at_rank),"")</f>
        <v/>
      </c>
      <c r="R4006" s="18" t="str" cm="1">
        <f t="array" ref="R4006">IF(LEN($A4006)&gt;0,SUMPRODUCT(($A4006=merged_names)*(_xlfn.TEXTAFTER(R$2, "At ")=merged_belt_colours)*merged_months_at_rank),"")</f>
        <v/>
      </c>
    </row>
    <row r="4007" spans="1:18" x14ac:dyDescent="0.25">
      <c r="A4007"/>
      <c r="B4007" s="15" t="str" cm="1">
        <f t="array" ref="B4007">IFERROR(IF(LEN(A4007)&gt;0, IF(SUMPRODUCT((Inactives[Key]=J4007)*(Inactives[Currently Inactive]))=1,"Inactive","Active"),""),"Active")</f>
        <v/>
      </c>
      <c r="C4007" s="16" t="str" cm="1">
        <f t="array" aca="1" ref="C4007" ca="1">IFERROR(_xlfn._xlws.FILTER(Inactives[Inactive On],(Inactives[Key]=J4007)*(Inactives[Currently Inactive]),""),"")</f>
        <v/>
      </c>
      <c r="D4007" s="16" t="str" cm="1">
        <f t="array" aca="1" ref="D4007" ca="1">IFERROR(INDEX(_xlfn.TEXTSPLIT(E4007," "),1),"")</f>
        <v/>
      </c>
      <c r="E4007" s="15" t="str" cm="1">
        <f t="array" aca="1" ref="E4007" ca="1">IFERROR(_xlfn._xlws.FILTER(merged_ranks,(merged_end_dates=DATE(9999,12,31))*(merged_names=A4007)),"")</f>
        <v/>
      </c>
      <c r="F4007" s="17" t="str">
        <f ca="1">_xlfn.XLOOKUP(J4007,Promotions[Promo Key],Promotions[Promo Date],"")</f>
        <v/>
      </c>
      <c r="G4007" s="18" t="str">
        <f t="shared" ca="1" si="263"/>
        <v/>
      </c>
      <c r="H4007" s="18" t="str">
        <f t="shared" ca="1" si="262"/>
        <v/>
      </c>
      <c r="I4007" s="17" t="str">
        <f>_xlfn.XLOOKUP(A4007,Students[Full Name],Students[Starting Rank],"")</f>
        <v/>
      </c>
      <c r="J4007" s="15" t="str">
        <f t="shared" ca="1" si="264"/>
        <v xml:space="preserve">: </v>
      </c>
      <c r="K4007" s="16" t="str">
        <f>_xlfn.XLOOKUP(A4007,Students[Full Name],Students[Start Date],"")</f>
        <v/>
      </c>
      <c r="L4007" s="18">
        <f t="shared" ca="1" si="265"/>
        <v>-1</v>
      </c>
      <c r="M4007" s="18" cm="1">
        <f t="array" aca="1" ref="M4007" ca="1">SUMPRODUCT(Inactives[Days Inactive]*(Inactives[Student]=A4007))/365</f>
        <v>0</v>
      </c>
      <c r="N4007" s="18" t="str" cm="1">
        <f t="array" ref="N4007">IF(LEN($A4007)&gt;0,SUMPRODUCT(($A4007=merged_names)*(_xlfn.TEXTAFTER(N$2, "At ")=merged_belt_colours)*merged_months_at_rank),"")</f>
        <v/>
      </c>
      <c r="O4007" s="18" t="str" cm="1">
        <f t="array" ref="O4007">IF(LEN($A4007)&gt;0,SUMPRODUCT(($A4007=merged_names)*(_xlfn.TEXTAFTER(O$2, "At ")=merged_belt_colours)*merged_months_at_rank),"")</f>
        <v/>
      </c>
      <c r="P4007" s="18" t="str" cm="1">
        <f t="array" ref="P4007">IF(LEN($A4007)&gt;0,SUMPRODUCT(($A4007=merged_names)*(_xlfn.TEXTAFTER(P$2, "At ")=merged_belt_colours)*merged_months_at_rank),"")</f>
        <v/>
      </c>
      <c r="Q4007" s="18" t="str" cm="1">
        <f t="array" ref="Q4007">IF(LEN($A4007)&gt;0,SUMPRODUCT(($A4007=merged_names)*(_xlfn.TEXTAFTER(Q$2, "At ")=merged_belt_colours)*merged_months_at_rank),"")</f>
        <v/>
      </c>
      <c r="R4007" s="18" t="str" cm="1">
        <f t="array" ref="R4007">IF(LEN($A4007)&gt;0,SUMPRODUCT(($A4007=merged_names)*(_xlfn.TEXTAFTER(R$2, "At ")=merged_belt_colours)*merged_months_at_rank),"")</f>
        <v/>
      </c>
    </row>
    <row r="4008" spans="1:18" x14ac:dyDescent="0.25">
      <c r="A4008"/>
      <c r="B4008" s="15" t="str" cm="1">
        <f t="array" ref="B4008">IFERROR(IF(LEN(A4008)&gt;0, IF(SUMPRODUCT((Inactives[Key]=J4008)*(Inactives[Currently Inactive]))=1,"Inactive","Active"),""),"Active")</f>
        <v/>
      </c>
      <c r="C4008" s="16" t="str" cm="1">
        <f t="array" aca="1" ref="C4008" ca="1">IFERROR(_xlfn._xlws.FILTER(Inactives[Inactive On],(Inactives[Key]=J4008)*(Inactives[Currently Inactive]),""),"")</f>
        <v/>
      </c>
      <c r="D4008" s="16" t="str" cm="1">
        <f t="array" aca="1" ref="D4008" ca="1">IFERROR(INDEX(_xlfn.TEXTSPLIT(E4008," "),1),"")</f>
        <v/>
      </c>
      <c r="E4008" s="15" t="str" cm="1">
        <f t="array" aca="1" ref="E4008" ca="1">IFERROR(_xlfn._xlws.FILTER(merged_ranks,(merged_end_dates=DATE(9999,12,31))*(merged_names=A4008)),"")</f>
        <v/>
      </c>
      <c r="F4008" s="17" t="str">
        <f ca="1">_xlfn.XLOOKUP(J4008,Promotions[Promo Key],Promotions[Promo Date],"")</f>
        <v/>
      </c>
      <c r="G4008" s="18" t="str">
        <f t="shared" ca="1" si="263"/>
        <v/>
      </c>
      <c r="H4008" s="18" t="str">
        <f t="shared" ca="1" si="262"/>
        <v/>
      </c>
      <c r="I4008" s="17" t="str">
        <f>_xlfn.XLOOKUP(A4008,Students[Full Name],Students[Starting Rank],"")</f>
        <v/>
      </c>
      <c r="J4008" s="15" t="str">
        <f t="shared" ca="1" si="264"/>
        <v xml:space="preserve">: </v>
      </c>
      <c r="K4008" s="16" t="str">
        <f>_xlfn.XLOOKUP(A4008,Students[Full Name],Students[Start Date],"")</f>
        <v/>
      </c>
      <c r="L4008" s="18">
        <f t="shared" ca="1" si="265"/>
        <v>-1</v>
      </c>
      <c r="M4008" s="18" cm="1">
        <f t="array" aca="1" ref="M4008" ca="1">SUMPRODUCT(Inactives[Days Inactive]*(Inactives[Student]=A4008))/365</f>
        <v>0</v>
      </c>
      <c r="N4008" s="18" t="str" cm="1">
        <f t="array" ref="N4008">IF(LEN($A4008)&gt;0,SUMPRODUCT(($A4008=merged_names)*(_xlfn.TEXTAFTER(N$2, "At ")=merged_belt_colours)*merged_months_at_rank),"")</f>
        <v/>
      </c>
      <c r="O4008" s="18" t="str" cm="1">
        <f t="array" ref="O4008">IF(LEN($A4008)&gt;0,SUMPRODUCT(($A4008=merged_names)*(_xlfn.TEXTAFTER(O$2, "At ")=merged_belt_colours)*merged_months_at_rank),"")</f>
        <v/>
      </c>
      <c r="P4008" s="18" t="str" cm="1">
        <f t="array" ref="P4008">IF(LEN($A4008)&gt;0,SUMPRODUCT(($A4008=merged_names)*(_xlfn.TEXTAFTER(P$2, "At ")=merged_belt_colours)*merged_months_at_rank),"")</f>
        <v/>
      </c>
      <c r="Q4008" s="18" t="str" cm="1">
        <f t="array" ref="Q4008">IF(LEN($A4008)&gt;0,SUMPRODUCT(($A4008=merged_names)*(_xlfn.TEXTAFTER(Q$2, "At ")=merged_belt_colours)*merged_months_at_rank),"")</f>
        <v/>
      </c>
      <c r="R4008" s="18" t="str" cm="1">
        <f t="array" ref="R4008">IF(LEN($A4008)&gt;0,SUMPRODUCT(($A4008=merged_names)*(_xlfn.TEXTAFTER(R$2, "At ")=merged_belt_colours)*merged_months_at_rank),"")</f>
        <v/>
      </c>
    </row>
    <row r="4009" spans="1:18" x14ac:dyDescent="0.25">
      <c r="A4009"/>
      <c r="B4009" s="15" t="str" cm="1">
        <f t="array" ref="B4009">IFERROR(IF(LEN(A4009)&gt;0, IF(SUMPRODUCT((Inactives[Key]=J4009)*(Inactives[Currently Inactive]))=1,"Inactive","Active"),""),"Active")</f>
        <v/>
      </c>
      <c r="C4009" s="16" t="str" cm="1">
        <f t="array" aca="1" ref="C4009" ca="1">IFERROR(_xlfn._xlws.FILTER(Inactives[Inactive On],(Inactives[Key]=J4009)*(Inactives[Currently Inactive]),""),"")</f>
        <v/>
      </c>
      <c r="D4009" s="16" t="str" cm="1">
        <f t="array" aca="1" ref="D4009" ca="1">IFERROR(INDEX(_xlfn.TEXTSPLIT(E4009," "),1),"")</f>
        <v/>
      </c>
      <c r="E4009" s="15" t="str" cm="1">
        <f t="array" aca="1" ref="E4009" ca="1">IFERROR(_xlfn._xlws.FILTER(merged_ranks,(merged_end_dates=DATE(9999,12,31))*(merged_names=A4009)),"")</f>
        <v/>
      </c>
      <c r="F4009" s="17" t="str">
        <f ca="1">_xlfn.XLOOKUP(J4009,Promotions[Promo Key],Promotions[Promo Date],"")</f>
        <v/>
      </c>
      <c r="G4009" s="18" t="str">
        <f t="shared" ca="1" si="263"/>
        <v/>
      </c>
      <c r="H4009" s="18" t="str">
        <f t="shared" ca="1" si="262"/>
        <v/>
      </c>
      <c r="I4009" s="17" t="str">
        <f>_xlfn.XLOOKUP(A4009,Students[Full Name],Students[Starting Rank],"")</f>
        <v/>
      </c>
      <c r="J4009" s="15" t="str">
        <f t="shared" ca="1" si="264"/>
        <v xml:space="preserve">: </v>
      </c>
      <c r="K4009" s="16" t="str">
        <f>_xlfn.XLOOKUP(A4009,Students[Full Name],Students[Start Date],"")</f>
        <v/>
      </c>
      <c r="L4009" s="18">
        <f t="shared" ca="1" si="265"/>
        <v>-1</v>
      </c>
      <c r="M4009" s="18" cm="1">
        <f t="array" aca="1" ref="M4009" ca="1">SUMPRODUCT(Inactives[Days Inactive]*(Inactives[Student]=A4009))/365</f>
        <v>0</v>
      </c>
      <c r="N4009" s="18" t="str" cm="1">
        <f t="array" ref="N4009">IF(LEN($A4009)&gt;0,SUMPRODUCT(($A4009=merged_names)*(_xlfn.TEXTAFTER(N$2, "At ")=merged_belt_colours)*merged_months_at_rank),"")</f>
        <v/>
      </c>
      <c r="O4009" s="18" t="str" cm="1">
        <f t="array" ref="O4009">IF(LEN($A4009)&gt;0,SUMPRODUCT(($A4009=merged_names)*(_xlfn.TEXTAFTER(O$2, "At ")=merged_belt_colours)*merged_months_at_rank),"")</f>
        <v/>
      </c>
      <c r="P4009" s="18" t="str" cm="1">
        <f t="array" ref="P4009">IF(LEN($A4009)&gt;0,SUMPRODUCT(($A4009=merged_names)*(_xlfn.TEXTAFTER(P$2, "At ")=merged_belt_colours)*merged_months_at_rank),"")</f>
        <v/>
      </c>
      <c r="Q4009" s="18" t="str" cm="1">
        <f t="array" ref="Q4009">IF(LEN($A4009)&gt;0,SUMPRODUCT(($A4009=merged_names)*(_xlfn.TEXTAFTER(Q$2, "At ")=merged_belt_colours)*merged_months_at_rank),"")</f>
        <v/>
      </c>
      <c r="R4009" s="18" t="str" cm="1">
        <f t="array" ref="R4009">IF(LEN($A4009)&gt;0,SUMPRODUCT(($A4009=merged_names)*(_xlfn.TEXTAFTER(R$2, "At ")=merged_belt_colours)*merged_months_at_rank),"")</f>
        <v/>
      </c>
    </row>
    <row r="4010" spans="1:18" x14ac:dyDescent="0.25">
      <c r="A4010"/>
      <c r="B4010" s="15" t="str" cm="1">
        <f t="array" ref="B4010">IFERROR(IF(LEN(A4010)&gt;0, IF(SUMPRODUCT((Inactives[Key]=J4010)*(Inactives[Currently Inactive]))=1,"Inactive","Active"),""),"Active")</f>
        <v/>
      </c>
      <c r="C4010" s="16" t="str" cm="1">
        <f t="array" aca="1" ref="C4010" ca="1">IFERROR(_xlfn._xlws.FILTER(Inactives[Inactive On],(Inactives[Key]=J4010)*(Inactives[Currently Inactive]),""),"")</f>
        <v/>
      </c>
      <c r="D4010" s="16" t="str" cm="1">
        <f t="array" aca="1" ref="D4010" ca="1">IFERROR(INDEX(_xlfn.TEXTSPLIT(E4010," "),1),"")</f>
        <v/>
      </c>
      <c r="E4010" s="15" t="str" cm="1">
        <f t="array" aca="1" ref="E4010" ca="1">IFERROR(_xlfn._xlws.FILTER(merged_ranks,(merged_end_dates=DATE(9999,12,31))*(merged_names=A4010)),"")</f>
        <v/>
      </c>
      <c r="F4010" s="17" t="str">
        <f ca="1">_xlfn.XLOOKUP(J4010,Promotions[Promo Key],Promotions[Promo Date],"")</f>
        <v/>
      </c>
      <c r="G4010" s="18" t="str">
        <f t="shared" ca="1" si="263"/>
        <v/>
      </c>
      <c r="H4010" s="18" t="str">
        <f t="shared" ca="1" si="262"/>
        <v/>
      </c>
      <c r="I4010" s="17" t="str">
        <f>_xlfn.XLOOKUP(A4010,Students[Full Name],Students[Starting Rank],"")</f>
        <v/>
      </c>
      <c r="J4010" s="15" t="str">
        <f t="shared" ca="1" si="264"/>
        <v xml:space="preserve">: </v>
      </c>
      <c r="K4010" s="16" t="str">
        <f>_xlfn.XLOOKUP(A4010,Students[Full Name],Students[Start Date],"")</f>
        <v/>
      </c>
      <c r="L4010" s="18">
        <f t="shared" ca="1" si="265"/>
        <v>-1</v>
      </c>
      <c r="M4010" s="18" cm="1">
        <f t="array" aca="1" ref="M4010" ca="1">SUMPRODUCT(Inactives[Days Inactive]*(Inactives[Student]=A4010))/365</f>
        <v>0</v>
      </c>
      <c r="N4010" s="18" t="str" cm="1">
        <f t="array" ref="N4010">IF(LEN($A4010)&gt;0,SUMPRODUCT(($A4010=merged_names)*(_xlfn.TEXTAFTER(N$2, "At ")=merged_belt_colours)*merged_months_at_rank),"")</f>
        <v/>
      </c>
      <c r="O4010" s="18" t="str" cm="1">
        <f t="array" ref="O4010">IF(LEN($A4010)&gt;0,SUMPRODUCT(($A4010=merged_names)*(_xlfn.TEXTAFTER(O$2, "At ")=merged_belt_colours)*merged_months_at_rank),"")</f>
        <v/>
      </c>
      <c r="P4010" s="18" t="str" cm="1">
        <f t="array" ref="P4010">IF(LEN($A4010)&gt;0,SUMPRODUCT(($A4010=merged_names)*(_xlfn.TEXTAFTER(P$2, "At ")=merged_belt_colours)*merged_months_at_rank),"")</f>
        <v/>
      </c>
      <c r="Q4010" s="18" t="str" cm="1">
        <f t="array" ref="Q4010">IF(LEN($A4010)&gt;0,SUMPRODUCT(($A4010=merged_names)*(_xlfn.TEXTAFTER(Q$2, "At ")=merged_belt_colours)*merged_months_at_rank),"")</f>
        <v/>
      </c>
      <c r="R4010" s="18" t="str" cm="1">
        <f t="array" ref="R4010">IF(LEN($A4010)&gt;0,SUMPRODUCT(($A4010=merged_names)*(_xlfn.TEXTAFTER(R$2, "At ")=merged_belt_colours)*merged_months_at_rank),"")</f>
        <v/>
      </c>
    </row>
    <row r="4011" spans="1:18" x14ac:dyDescent="0.25">
      <c r="A4011"/>
      <c r="B4011" s="15" t="str" cm="1">
        <f t="array" ref="B4011">IFERROR(IF(LEN(A4011)&gt;0, IF(SUMPRODUCT((Inactives[Key]=J4011)*(Inactives[Currently Inactive]))=1,"Inactive","Active"),""),"Active")</f>
        <v/>
      </c>
      <c r="C4011" s="16" t="str" cm="1">
        <f t="array" aca="1" ref="C4011" ca="1">IFERROR(_xlfn._xlws.FILTER(Inactives[Inactive On],(Inactives[Key]=J4011)*(Inactives[Currently Inactive]),""),"")</f>
        <v/>
      </c>
      <c r="D4011" s="16" t="str" cm="1">
        <f t="array" aca="1" ref="D4011" ca="1">IFERROR(INDEX(_xlfn.TEXTSPLIT(E4011," "),1),"")</f>
        <v/>
      </c>
      <c r="E4011" s="15" t="str" cm="1">
        <f t="array" aca="1" ref="E4011" ca="1">IFERROR(_xlfn._xlws.FILTER(merged_ranks,(merged_end_dates=DATE(9999,12,31))*(merged_names=A4011)),"")</f>
        <v/>
      </c>
      <c r="F4011" s="17" t="str">
        <f ca="1">_xlfn.XLOOKUP(J4011,Promotions[Promo Key],Promotions[Promo Date],"")</f>
        <v/>
      </c>
      <c r="G4011" s="18" t="str">
        <f t="shared" ca="1" si="263"/>
        <v/>
      </c>
      <c r="H4011" s="18" t="str">
        <f t="shared" ca="1" si="262"/>
        <v/>
      </c>
      <c r="I4011" s="17" t="str">
        <f>_xlfn.XLOOKUP(A4011,Students[Full Name],Students[Starting Rank],"")</f>
        <v/>
      </c>
      <c r="J4011" s="15" t="str">
        <f t="shared" ca="1" si="264"/>
        <v xml:space="preserve">: </v>
      </c>
      <c r="K4011" s="16" t="str">
        <f>_xlfn.XLOOKUP(A4011,Students[Full Name],Students[Start Date],"")</f>
        <v/>
      </c>
      <c r="L4011" s="18">
        <f t="shared" ca="1" si="265"/>
        <v>-1</v>
      </c>
      <c r="M4011" s="18" cm="1">
        <f t="array" aca="1" ref="M4011" ca="1">SUMPRODUCT(Inactives[Days Inactive]*(Inactives[Student]=A4011))/365</f>
        <v>0</v>
      </c>
      <c r="N4011" s="18" t="str" cm="1">
        <f t="array" ref="N4011">IF(LEN($A4011)&gt;0,SUMPRODUCT(($A4011=merged_names)*(_xlfn.TEXTAFTER(N$2, "At ")=merged_belt_colours)*merged_months_at_rank),"")</f>
        <v/>
      </c>
      <c r="O4011" s="18" t="str" cm="1">
        <f t="array" ref="O4011">IF(LEN($A4011)&gt;0,SUMPRODUCT(($A4011=merged_names)*(_xlfn.TEXTAFTER(O$2, "At ")=merged_belt_colours)*merged_months_at_rank),"")</f>
        <v/>
      </c>
      <c r="P4011" s="18" t="str" cm="1">
        <f t="array" ref="P4011">IF(LEN($A4011)&gt;0,SUMPRODUCT(($A4011=merged_names)*(_xlfn.TEXTAFTER(P$2, "At ")=merged_belt_colours)*merged_months_at_rank),"")</f>
        <v/>
      </c>
      <c r="Q4011" s="18" t="str" cm="1">
        <f t="array" ref="Q4011">IF(LEN($A4011)&gt;0,SUMPRODUCT(($A4011=merged_names)*(_xlfn.TEXTAFTER(Q$2, "At ")=merged_belt_colours)*merged_months_at_rank),"")</f>
        <v/>
      </c>
      <c r="R4011" s="18" t="str" cm="1">
        <f t="array" ref="R4011">IF(LEN($A4011)&gt;0,SUMPRODUCT(($A4011=merged_names)*(_xlfn.TEXTAFTER(R$2, "At ")=merged_belt_colours)*merged_months_at_rank),"")</f>
        <v/>
      </c>
    </row>
    <row r="4012" spans="1:18" x14ac:dyDescent="0.25">
      <c r="A4012"/>
      <c r="B4012" s="15" t="str" cm="1">
        <f t="array" ref="B4012">IFERROR(IF(LEN(A4012)&gt;0, IF(SUMPRODUCT((Inactives[Key]=J4012)*(Inactives[Currently Inactive]))=1,"Inactive","Active"),""),"Active")</f>
        <v/>
      </c>
      <c r="C4012" s="16" t="str" cm="1">
        <f t="array" aca="1" ref="C4012" ca="1">IFERROR(_xlfn._xlws.FILTER(Inactives[Inactive On],(Inactives[Key]=J4012)*(Inactives[Currently Inactive]),""),"")</f>
        <v/>
      </c>
      <c r="D4012" s="16" t="str" cm="1">
        <f t="array" aca="1" ref="D4012" ca="1">IFERROR(INDEX(_xlfn.TEXTSPLIT(E4012," "),1),"")</f>
        <v/>
      </c>
      <c r="E4012" s="15" t="str" cm="1">
        <f t="array" aca="1" ref="E4012" ca="1">IFERROR(_xlfn._xlws.FILTER(merged_ranks,(merged_end_dates=DATE(9999,12,31))*(merged_names=A4012)),"")</f>
        <v/>
      </c>
      <c r="F4012" s="17" t="str">
        <f ca="1">_xlfn.XLOOKUP(J4012,Promotions[Promo Key],Promotions[Promo Date],"")</f>
        <v/>
      </c>
      <c r="G4012" s="18" t="str">
        <f t="shared" ca="1" si="263"/>
        <v/>
      </c>
      <c r="H4012" s="18" t="str">
        <f t="shared" ca="1" si="262"/>
        <v/>
      </c>
      <c r="I4012" s="17" t="str">
        <f>_xlfn.XLOOKUP(A4012,Students[Full Name],Students[Starting Rank],"")</f>
        <v/>
      </c>
      <c r="J4012" s="15" t="str">
        <f t="shared" ca="1" si="264"/>
        <v xml:space="preserve">: </v>
      </c>
      <c r="K4012" s="16" t="str">
        <f>_xlfn.XLOOKUP(A4012,Students[Full Name],Students[Start Date],"")</f>
        <v/>
      </c>
      <c r="L4012" s="18">
        <f t="shared" ca="1" si="265"/>
        <v>-1</v>
      </c>
      <c r="M4012" s="18" cm="1">
        <f t="array" aca="1" ref="M4012" ca="1">SUMPRODUCT(Inactives[Days Inactive]*(Inactives[Student]=A4012))/365</f>
        <v>0</v>
      </c>
      <c r="N4012" s="18" t="str" cm="1">
        <f t="array" ref="N4012">IF(LEN($A4012)&gt;0,SUMPRODUCT(($A4012=merged_names)*(_xlfn.TEXTAFTER(N$2, "At ")=merged_belt_colours)*merged_months_at_rank),"")</f>
        <v/>
      </c>
      <c r="O4012" s="18" t="str" cm="1">
        <f t="array" ref="O4012">IF(LEN($A4012)&gt;0,SUMPRODUCT(($A4012=merged_names)*(_xlfn.TEXTAFTER(O$2, "At ")=merged_belt_colours)*merged_months_at_rank),"")</f>
        <v/>
      </c>
      <c r="P4012" s="18" t="str" cm="1">
        <f t="array" ref="P4012">IF(LEN($A4012)&gt;0,SUMPRODUCT(($A4012=merged_names)*(_xlfn.TEXTAFTER(P$2, "At ")=merged_belt_colours)*merged_months_at_rank),"")</f>
        <v/>
      </c>
      <c r="Q4012" s="18" t="str" cm="1">
        <f t="array" ref="Q4012">IF(LEN($A4012)&gt;0,SUMPRODUCT(($A4012=merged_names)*(_xlfn.TEXTAFTER(Q$2, "At ")=merged_belt_colours)*merged_months_at_rank),"")</f>
        <v/>
      </c>
      <c r="R4012" s="18" t="str" cm="1">
        <f t="array" ref="R4012">IF(LEN($A4012)&gt;0,SUMPRODUCT(($A4012=merged_names)*(_xlfn.TEXTAFTER(R$2, "At ")=merged_belt_colours)*merged_months_at_rank),"")</f>
        <v/>
      </c>
    </row>
    <row r="4013" spans="1:18" x14ac:dyDescent="0.25">
      <c r="A4013"/>
      <c r="B4013" s="15" t="str" cm="1">
        <f t="array" ref="B4013">IFERROR(IF(LEN(A4013)&gt;0, IF(SUMPRODUCT((Inactives[Key]=J4013)*(Inactives[Currently Inactive]))=1,"Inactive","Active"),""),"Active")</f>
        <v/>
      </c>
      <c r="C4013" s="16" t="str" cm="1">
        <f t="array" aca="1" ref="C4013" ca="1">IFERROR(_xlfn._xlws.FILTER(Inactives[Inactive On],(Inactives[Key]=J4013)*(Inactives[Currently Inactive]),""),"")</f>
        <v/>
      </c>
      <c r="D4013" s="16" t="str" cm="1">
        <f t="array" aca="1" ref="D4013" ca="1">IFERROR(INDEX(_xlfn.TEXTSPLIT(E4013," "),1),"")</f>
        <v/>
      </c>
      <c r="E4013" s="15" t="str" cm="1">
        <f t="array" aca="1" ref="E4013" ca="1">IFERROR(_xlfn._xlws.FILTER(merged_ranks,(merged_end_dates=DATE(9999,12,31))*(merged_names=A4013)),"")</f>
        <v/>
      </c>
      <c r="F4013" s="17" t="str">
        <f ca="1">_xlfn.XLOOKUP(J4013,Promotions[Promo Key],Promotions[Promo Date],"")</f>
        <v/>
      </c>
      <c r="G4013" s="18" t="str">
        <f t="shared" ca="1" si="263"/>
        <v/>
      </c>
      <c r="H4013" s="18" t="str">
        <f t="shared" ca="1" si="262"/>
        <v/>
      </c>
      <c r="I4013" s="17" t="str">
        <f>_xlfn.XLOOKUP(A4013,Students[Full Name],Students[Starting Rank],"")</f>
        <v/>
      </c>
      <c r="J4013" s="15" t="str">
        <f t="shared" ca="1" si="264"/>
        <v xml:space="preserve">: </v>
      </c>
      <c r="K4013" s="16" t="str">
        <f>_xlfn.XLOOKUP(A4013,Students[Full Name],Students[Start Date],"")</f>
        <v/>
      </c>
      <c r="L4013" s="18">
        <f t="shared" ca="1" si="265"/>
        <v>-1</v>
      </c>
      <c r="M4013" s="18" cm="1">
        <f t="array" aca="1" ref="M4013" ca="1">SUMPRODUCT(Inactives[Days Inactive]*(Inactives[Student]=A4013))/365</f>
        <v>0</v>
      </c>
      <c r="N4013" s="18" t="str" cm="1">
        <f t="array" ref="N4013">IF(LEN($A4013)&gt;0,SUMPRODUCT(($A4013=merged_names)*(_xlfn.TEXTAFTER(N$2, "At ")=merged_belt_colours)*merged_months_at_rank),"")</f>
        <v/>
      </c>
      <c r="O4013" s="18" t="str" cm="1">
        <f t="array" ref="O4013">IF(LEN($A4013)&gt;0,SUMPRODUCT(($A4013=merged_names)*(_xlfn.TEXTAFTER(O$2, "At ")=merged_belt_colours)*merged_months_at_rank),"")</f>
        <v/>
      </c>
      <c r="P4013" s="18" t="str" cm="1">
        <f t="array" ref="P4013">IF(LEN($A4013)&gt;0,SUMPRODUCT(($A4013=merged_names)*(_xlfn.TEXTAFTER(P$2, "At ")=merged_belt_colours)*merged_months_at_rank),"")</f>
        <v/>
      </c>
      <c r="Q4013" s="18" t="str" cm="1">
        <f t="array" ref="Q4013">IF(LEN($A4013)&gt;0,SUMPRODUCT(($A4013=merged_names)*(_xlfn.TEXTAFTER(Q$2, "At ")=merged_belt_colours)*merged_months_at_rank),"")</f>
        <v/>
      </c>
      <c r="R4013" s="18" t="str" cm="1">
        <f t="array" ref="R4013">IF(LEN($A4013)&gt;0,SUMPRODUCT(($A4013=merged_names)*(_xlfn.TEXTAFTER(R$2, "At ")=merged_belt_colours)*merged_months_at_rank),"")</f>
        <v/>
      </c>
    </row>
    <row r="4014" spans="1:18" x14ac:dyDescent="0.25">
      <c r="A4014"/>
      <c r="B4014" s="15" t="str" cm="1">
        <f t="array" ref="B4014">IFERROR(IF(LEN(A4014)&gt;0, IF(SUMPRODUCT((Inactives[Key]=J4014)*(Inactives[Currently Inactive]))=1,"Inactive","Active"),""),"Active")</f>
        <v/>
      </c>
      <c r="C4014" s="16" t="str" cm="1">
        <f t="array" aca="1" ref="C4014" ca="1">IFERROR(_xlfn._xlws.FILTER(Inactives[Inactive On],(Inactives[Key]=J4014)*(Inactives[Currently Inactive]),""),"")</f>
        <v/>
      </c>
      <c r="D4014" s="16" t="str" cm="1">
        <f t="array" aca="1" ref="D4014" ca="1">IFERROR(INDEX(_xlfn.TEXTSPLIT(E4014," "),1),"")</f>
        <v/>
      </c>
      <c r="E4014" s="15" t="str" cm="1">
        <f t="array" aca="1" ref="E4014" ca="1">IFERROR(_xlfn._xlws.FILTER(merged_ranks,(merged_end_dates=DATE(9999,12,31))*(merged_names=A4014)),"")</f>
        <v/>
      </c>
      <c r="F4014" s="17" t="str">
        <f ca="1">_xlfn.XLOOKUP(J4014,Promotions[Promo Key],Promotions[Promo Date],"")</f>
        <v/>
      </c>
      <c r="G4014" s="18" t="str">
        <f t="shared" ca="1" si="263"/>
        <v/>
      </c>
      <c r="H4014" s="18" t="str">
        <f t="shared" ca="1" si="262"/>
        <v/>
      </c>
      <c r="I4014" s="17" t="str">
        <f>_xlfn.XLOOKUP(A4014,Students[Full Name],Students[Starting Rank],"")</f>
        <v/>
      </c>
      <c r="J4014" s="15" t="str">
        <f t="shared" ca="1" si="264"/>
        <v xml:space="preserve">: </v>
      </c>
      <c r="K4014" s="16" t="str">
        <f>_xlfn.XLOOKUP(A4014,Students[Full Name],Students[Start Date],"")</f>
        <v/>
      </c>
      <c r="L4014" s="18">
        <f t="shared" ca="1" si="265"/>
        <v>-1</v>
      </c>
      <c r="M4014" s="18" cm="1">
        <f t="array" aca="1" ref="M4014" ca="1">SUMPRODUCT(Inactives[Days Inactive]*(Inactives[Student]=A4014))/365</f>
        <v>0</v>
      </c>
      <c r="N4014" s="18" t="str" cm="1">
        <f t="array" ref="N4014">IF(LEN($A4014)&gt;0,SUMPRODUCT(($A4014=merged_names)*(_xlfn.TEXTAFTER(N$2, "At ")=merged_belt_colours)*merged_months_at_rank),"")</f>
        <v/>
      </c>
      <c r="O4014" s="18" t="str" cm="1">
        <f t="array" ref="O4014">IF(LEN($A4014)&gt;0,SUMPRODUCT(($A4014=merged_names)*(_xlfn.TEXTAFTER(O$2, "At ")=merged_belt_colours)*merged_months_at_rank),"")</f>
        <v/>
      </c>
      <c r="P4014" s="18" t="str" cm="1">
        <f t="array" ref="P4014">IF(LEN($A4014)&gt;0,SUMPRODUCT(($A4014=merged_names)*(_xlfn.TEXTAFTER(P$2, "At ")=merged_belt_colours)*merged_months_at_rank),"")</f>
        <v/>
      </c>
      <c r="Q4014" s="18" t="str" cm="1">
        <f t="array" ref="Q4014">IF(LEN($A4014)&gt;0,SUMPRODUCT(($A4014=merged_names)*(_xlfn.TEXTAFTER(Q$2, "At ")=merged_belt_colours)*merged_months_at_rank),"")</f>
        <v/>
      </c>
      <c r="R4014" s="18" t="str" cm="1">
        <f t="array" ref="R4014">IF(LEN($A4014)&gt;0,SUMPRODUCT(($A4014=merged_names)*(_xlfn.TEXTAFTER(R$2, "At ")=merged_belt_colours)*merged_months_at_rank),"")</f>
        <v/>
      </c>
    </row>
    <row r="4015" spans="1:18" x14ac:dyDescent="0.25">
      <c r="A4015"/>
      <c r="B4015" s="15" t="str" cm="1">
        <f t="array" ref="B4015">IFERROR(IF(LEN(A4015)&gt;0, IF(SUMPRODUCT((Inactives[Key]=J4015)*(Inactives[Currently Inactive]))=1,"Inactive","Active"),""),"Active")</f>
        <v/>
      </c>
      <c r="C4015" s="16" t="str" cm="1">
        <f t="array" aca="1" ref="C4015" ca="1">IFERROR(_xlfn._xlws.FILTER(Inactives[Inactive On],(Inactives[Key]=J4015)*(Inactives[Currently Inactive]),""),"")</f>
        <v/>
      </c>
      <c r="D4015" s="16" t="str" cm="1">
        <f t="array" aca="1" ref="D4015" ca="1">IFERROR(INDEX(_xlfn.TEXTSPLIT(E4015," "),1),"")</f>
        <v/>
      </c>
      <c r="E4015" s="15" t="str" cm="1">
        <f t="array" aca="1" ref="E4015" ca="1">IFERROR(_xlfn._xlws.FILTER(merged_ranks,(merged_end_dates=DATE(9999,12,31))*(merged_names=A4015)),"")</f>
        <v/>
      </c>
      <c r="F4015" s="17" t="str">
        <f ca="1">_xlfn.XLOOKUP(J4015,Promotions[Promo Key],Promotions[Promo Date],"")</f>
        <v/>
      </c>
      <c r="G4015" s="18" t="str">
        <f t="shared" ca="1" si="263"/>
        <v/>
      </c>
      <c r="H4015" s="18" t="str">
        <f t="shared" ca="1" si="262"/>
        <v/>
      </c>
      <c r="I4015" s="17" t="str">
        <f>_xlfn.XLOOKUP(A4015,Students[Full Name],Students[Starting Rank],"")</f>
        <v/>
      </c>
      <c r="J4015" s="15" t="str">
        <f t="shared" ca="1" si="264"/>
        <v xml:space="preserve">: </v>
      </c>
      <c r="K4015" s="16" t="str">
        <f>_xlfn.XLOOKUP(A4015,Students[Full Name],Students[Start Date],"")</f>
        <v/>
      </c>
      <c r="L4015" s="18">
        <f t="shared" ca="1" si="265"/>
        <v>-1</v>
      </c>
      <c r="M4015" s="18" cm="1">
        <f t="array" aca="1" ref="M4015" ca="1">SUMPRODUCT(Inactives[Days Inactive]*(Inactives[Student]=A4015))/365</f>
        <v>0</v>
      </c>
      <c r="N4015" s="18" t="str" cm="1">
        <f t="array" ref="N4015">IF(LEN($A4015)&gt;0,SUMPRODUCT(($A4015=merged_names)*(_xlfn.TEXTAFTER(N$2, "At ")=merged_belt_colours)*merged_months_at_rank),"")</f>
        <v/>
      </c>
      <c r="O4015" s="18" t="str" cm="1">
        <f t="array" ref="O4015">IF(LEN($A4015)&gt;0,SUMPRODUCT(($A4015=merged_names)*(_xlfn.TEXTAFTER(O$2, "At ")=merged_belt_colours)*merged_months_at_rank),"")</f>
        <v/>
      </c>
      <c r="P4015" s="18" t="str" cm="1">
        <f t="array" ref="P4015">IF(LEN($A4015)&gt;0,SUMPRODUCT(($A4015=merged_names)*(_xlfn.TEXTAFTER(P$2, "At ")=merged_belt_colours)*merged_months_at_rank),"")</f>
        <v/>
      </c>
      <c r="Q4015" s="18" t="str" cm="1">
        <f t="array" ref="Q4015">IF(LEN($A4015)&gt;0,SUMPRODUCT(($A4015=merged_names)*(_xlfn.TEXTAFTER(Q$2, "At ")=merged_belt_colours)*merged_months_at_rank),"")</f>
        <v/>
      </c>
      <c r="R4015" s="18" t="str" cm="1">
        <f t="array" ref="R4015">IF(LEN($A4015)&gt;0,SUMPRODUCT(($A4015=merged_names)*(_xlfn.TEXTAFTER(R$2, "At ")=merged_belt_colours)*merged_months_at_rank),"")</f>
        <v/>
      </c>
    </row>
    <row r="4016" spans="1:18" x14ac:dyDescent="0.25">
      <c r="A4016"/>
      <c r="B4016" s="15" t="str" cm="1">
        <f t="array" ref="B4016">IFERROR(IF(LEN(A4016)&gt;0, IF(SUMPRODUCT((Inactives[Key]=J4016)*(Inactives[Currently Inactive]))=1,"Inactive","Active"),""),"Active")</f>
        <v/>
      </c>
      <c r="C4016" s="16" t="str" cm="1">
        <f t="array" aca="1" ref="C4016" ca="1">IFERROR(_xlfn._xlws.FILTER(Inactives[Inactive On],(Inactives[Key]=J4016)*(Inactives[Currently Inactive]),""),"")</f>
        <v/>
      </c>
      <c r="D4016" s="16" t="str" cm="1">
        <f t="array" aca="1" ref="D4016" ca="1">IFERROR(INDEX(_xlfn.TEXTSPLIT(E4016," "),1),"")</f>
        <v/>
      </c>
      <c r="E4016" s="15" t="str" cm="1">
        <f t="array" aca="1" ref="E4016" ca="1">IFERROR(_xlfn._xlws.FILTER(merged_ranks,(merged_end_dates=DATE(9999,12,31))*(merged_names=A4016)),"")</f>
        <v/>
      </c>
      <c r="F4016" s="17" t="str">
        <f ca="1">_xlfn.XLOOKUP(J4016,Promotions[Promo Key],Promotions[Promo Date],"")</f>
        <v/>
      </c>
      <c r="G4016" s="18" t="str">
        <f t="shared" ca="1" si="263"/>
        <v/>
      </c>
      <c r="H4016" s="18" t="str">
        <f t="shared" ca="1" si="262"/>
        <v/>
      </c>
      <c r="I4016" s="17" t="str">
        <f>_xlfn.XLOOKUP(A4016,Students[Full Name],Students[Starting Rank],"")</f>
        <v/>
      </c>
      <c r="J4016" s="15" t="str">
        <f t="shared" ca="1" si="264"/>
        <v xml:space="preserve">: </v>
      </c>
      <c r="K4016" s="16" t="str">
        <f>_xlfn.XLOOKUP(A4016,Students[Full Name],Students[Start Date],"")</f>
        <v/>
      </c>
      <c r="L4016" s="18">
        <f t="shared" ca="1" si="265"/>
        <v>-1</v>
      </c>
      <c r="M4016" s="18" cm="1">
        <f t="array" aca="1" ref="M4016" ca="1">SUMPRODUCT(Inactives[Days Inactive]*(Inactives[Student]=A4016))/365</f>
        <v>0</v>
      </c>
      <c r="N4016" s="18" t="str" cm="1">
        <f t="array" ref="N4016">IF(LEN($A4016)&gt;0,SUMPRODUCT(($A4016=merged_names)*(_xlfn.TEXTAFTER(N$2, "At ")=merged_belt_colours)*merged_months_at_rank),"")</f>
        <v/>
      </c>
      <c r="O4016" s="18" t="str" cm="1">
        <f t="array" ref="O4016">IF(LEN($A4016)&gt;0,SUMPRODUCT(($A4016=merged_names)*(_xlfn.TEXTAFTER(O$2, "At ")=merged_belt_colours)*merged_months_at_rank),"")</f>
        <v/>
      </c>
      <c r="P4016" s="18" t="str" cm="1">
        <f t="array" ref="P4016">IF(LEN($A4016)&gt;0,SUMPRODUCT(($A4016=merged_names)*(_xlfn.TEXTAFTER(P$2, "At ")=merged_belt_colours)*merged_months_at_rank),"")</f>
        <v/>
      </c>
      <c r="Q4016" s="18" t="str" cm="1">
        <f t="array" ref="Q4016">IF(LEN($A4016)&gt;0,SUMPRODUCT(($A4016=merged_names)*(_xlfn.TEXTAFTER(Q$2, "At ")=merged_belt_colours)*merged_months_at_rank),"")</f>
        <v/>
      </c>
      <c r="R4016" s="18" t="str" cm="1">
        <f t="array" ref="R4016">IF(LEN($A4016)&gt;0,SUMPRODUCT(($A4016=merged_names)*(_xlfn.TEXTAFTER(R$2, "At ")=merged_belt_colours)*merged_months_at_rank),"")</f>
        <v/>
      </c>
    </row>
    <row r="4017" spans="1:18" x14ac:dyDescent="0.25">
      <c r="A4017"/>
      <c r="B4017" s="15" t="str" cm="1">
        <f t="array" ref="B4017">IFERROR(IF(LEN(A4017)&gt;0, IF(SUMPRODUCT((Inactives[Key]=J4017)*(Inactives[Currently Inactive]))=1,"Inactive","Active"),""),"Active")</f>
        <v/>
      </c>
      <c r="C4017" s="16" t="str" cm="1">
        <f t="array" aca="1" ref="C4017" ca="1">IFERROR(_xlfn._xlws.FILTER(Inactives[Inactive On],(Inactives[Key]=J4017)*(Inactives[Currently Inactive]),""),"")</f>
        <v/>
      </c>
      <c r="D4017" s="16" t="str" cm="1">
        <f t="array" aca="1" ref="D4017" ca="1">IFERROR(INDEX(_xlfn.TEXTSPLIT(E4017," "),1),"")</f>
        <v/>
      </c>
      <c r="E4017" s="15" t="str" cm="1">
        <f t="array" aca="1" ref="E4017" ca="1">IFERROR(_xlfn._xlws.FILTER(merged_ranks,(merged_end_dates=DATE(9999,12,31))*(merged_names=A4017)),"")</f>
        <v/>
      </c>
      <c r="F4017" s="17" t="str">
        <f ca="1">_xlfn.XLOOKUP(J4017,Promotions[Promo Key],Promotions[Promo Date],"")</f>
        <v/>
      </c>
      <c r="G4017" s="18" t="str">
        <f t="shared" ca="1" si="263"/>
        <v/>
      </c>
      <c r="H4017" s="18" t="str">
        <f t="shared" ca="1" si="262"/>
        <v/>
      </c>
      <c r="I4017" s="17" t="str">
        <f>_xlfn.XLOOKUP(A4017,Students[Full Name],Students[Starting Rank],"")</f>
        <v/>
      </c>
      <c r="J4017" s="15" t="str">
        <f t="shared" ca="1" si="264"/>
        <v xml:space="preserve">: </v>
      </c>
      <c r="K4017" s="16" t="str">
        <f>_xlfn.XLOOKUP(A4017,Students[Full Name],Students[Start Date],"")</f>
        <v/>
      </c>
      <c r="L4017" s="18">
        <f t="shared" ca="1" si="265"/>
        <v>-1</v>
      </c>
      <c r="M4017" s="18" cm="1">
        <f t="array" aca="1" ref="M4017" ca="1">SUMPRODUCT(Inactives[Days Inactive]*(Inactives[Student]=A4017))/365</f>
        <v>0</v>
      </c>
      <c r="N4017" s="18" t="str" cm="1">
        <f t="array" ref="N4017">IF(LEN($A4017)&gt;0,SUMPRODUCT(($A4017=merged_names)*(_xlfn.TEXTAFTER(N$2, "At ")=merged_belt_colours)*merged_months_at_rank),"")</f>
        <v/>
      </c>
      <c r="O4017" s="18" t="str" cm="1">
        <f t="array" ref="O4017">IF(LEN($A4017)&gt;0,SUMPRODUCT(($A4017=merged_names)*(_xlfn.TEXTAFTER(O$2, "At ")=merged_belt_colours)*merged_months_at_rank),"")</f>
        <v/>
      </c>
      <c r="P4017" s="18" t="str" cm="1">
        <f t="array" ref="P4017">IF(LEN($A4017)&gt;0,SUMPRODUCT(($A4017=merged_names)*(_xlfn.TEXTAFTER(P$2, "At ")=merged_belt_colours)*merged_months_at_rank),"")</f>
        <v/>
      </c>
      <c r="Q4017" s="18" t="str" cm="1">
        <f t="array" ref="Q4017">IF(LEN($A4017)&gt;0,SUMPRODUCT(($A4017=merged_names)*(_xlfn.TEXTAFTER(Q$2, "At ")=merged_belt_colours)*merged_months_at_rank),"")</f>
        <v/>
      </c>
      <c r="R4017" s="18" t="str" cm="1">
        <f t="array" ref="R4017">IF(LEN($A4017)&gt;0,SUMPRODUCT(($A4017=merged_names)*(_xlfn.TEXTAFTER(R$2, "At ")=merged_belt_colours)*merged_months_at_rank),"")</f>
        <v/>
      </c>
    </row>
    <row r="4018" spans="1:18" x14ac:dyDescent="0.25">
      <c r="A4018"/>
      <c r="B4018" s="15" t="str" cm="1">
        <f t="array" ref="B4018">IFERROR(IF(LEN(A4018)&gt;0, IF(SUMPRODUCT((Inactives[Key]=J4018)*(Inactives[Currently Inactive]))=1,"Inactive","Active"),""),"Active")</f>
        <v/>
      </c>
      <c r="C4018" s="16" t="str" cm="1">
        <f t="array" aca="1" ref="C4018" ca="1">IFERROR(_xlfn._xlws.FILTER(Inactives[Inactive On],(Inactives[Key]=J4018)*(Inactives[Currently Inactive]),""),"")</f>
        <v/>
      </c>
      <c r="D4018" s="16" t="str" cm="1">
        <f t="array" aca="1" ref="D4018" ca="1">IFERROR(INDEX(_xlfn.TEXTSPLIT(E4018," "),1),"")</f>
        <v/>
      </c>
      <c r="E4018" s="15" t="str" cm="1">
        <f t="array" aca="1" ref="E4018" ca="1">IFERROR(_xlfn._xlws.FILTER(merged_ranks,(merged_end_dates=DATE(9999,12,31))*(merged_names=A4018)),"")</f>
        <v/>
      </c>
      <c r="F4018" s="17" t="str">
        <f ca="1">_xlfn.XLOOKUP(J4018,Promotions[Promo Key],Promotions[Promo Date],"")</f>
        <v/>
      </c>
      <c r="G4018" s="18" t="str">
        <f t="shared" ca="1" si="263"/>
        <v/>
      </c>
      <c r="H4018" s="18" t="str">
        <f t="shared" ca="1" si="262"/>
        <v/>
      </c>
      <c r="I4018" s="17" t="str">
        <f>_xlfn.XLOOKUP(A4018,Students[Full Name],Students[Starting Rank],"")</f>
        <v/>
      </c>
      <c r="J4018" s="15" t="str">
        <f t="shared" ca="1" si="264"/>
        <v xml:space="preserve">: </v>
      </c>
      <c r="K4018" s="16" t="str">
        <f>_xlfn.XLOOKUP(A4018,Students[Full Name],Students[Start Date],"")</f>
        <v/>
      </c>
      <c r="L4018" s="18">
        <f t="shared" ca="1" si="265"/>
        <v>-1</v>
      </c>
      <c r="M4018" s="18" cm="1">
        <f t="array" aca="1" ref="M4018" ca="1">SUMPRODUCT(Inactives[Days Inactive]*(Inactives[Student]=A4018))/365</f>
        <v>0</v>
      </c>
      <c r="N4018" s="18" t="str" cm="1">
        <f t="array" ref="N4018">IF(LEN($A4018)&gt;0,SUMPRODUCT(($A4018=merged_names)*(_xlfn.TEXTAFTER(N$2, "At ")=merged_belt_colours)*merged_months_at_rank),"")</f>
        <v/>
      </c>
      <c r="O4018" s="18" t="str" cm="1">
        <f t="array" ref="O4018">IF(LEN($A4018)&gt;0,SUMPRODUCT(($A4018=merged_names)*(_xlfn.TEXTAFTER(O$2, "At ")=merged_belt_colours)*merged_months_at_rank),"")</f>
        <v/>
      </c>
      <c r="P4018" s="18" t="str" cm="1">
        <f t="array" ref="P4018">IF(LEN($A4018)&gt;0,SUMPRODUCT(($A4018=merged_names)*(_xlfn.TEXTAFTER(P$2, "At ")=merged_belt_colours)*merged_months_at_rank),"")</f>
        <v/>
      </c>
      <c r="Q4018" s="18" t="str" cm="1">
        <f t="array" ref="Q4018">IF(LEN($A4018)&gt;0,SUMPRODUCT(($A4018=merged_names)*(_xlfn.TEXTAFTER(Q$2, "At ")=merged_belt_colours)*merged_months_at_rank),"")</f>
        <v/>
      </c>
      <c r="R4018" s="18" t="str" cm="1">
        <f t="array" ref="R4018">IF(LEN($A4018)&gt;0,SUMPRODUCT(($A4018=merged_names)*(_xlfn.TEXTAFTER(R$2, "At ")=merged_belt_colours)*merged_months_at_rank),"")</f>
        <v/>
      </c>
    </row>
    <row r="4019" spans="1:18" x14ac:dyDescent="0.25">
      <c r="A4019"/>
      <c r="B4019" s="15" t="str" cm="1">
        <f t="array" ref="B4019">IFERROR(IF(LEN(A4019)&gt;0, IF(SUMPRODUCT((Inactives[Key]=J4019)*(Inactives[Currently Inactive]))=1,"Inactive","Active"),""),"Active")</f>
        <v/>
      </c>
      <c r="C4019" s="16" t="str" cm="1">
        <f t="array" aca="1" ref="C4019" ca="1">IFERROR(_xlfn._xlws.FILTER(Inactives[Inactive On],(Inactives[Key]=J4019)*(Inactives[Currently Inactive]),""),"")</f>
        <v/>
      </c>
      <c r="D4019" s="16" t="str" cm="1">
        <f t="array" aca="1" ref="D4019" ca="1">IFERROR(INDEX(_xlfn.TEXTSPLIT(E4019," "),1),"")</f>
        <v/>
      </c>
      <c r="E4019" s="15" t="str" cm="1">
        <f t="array" aca="1" ref="E4019" ca="1">IFERROR(_xlfn._xlws.FILTER(merged_ranks,(merged_end_dates=DATE(9999,12,31))*(merged_names=A4019)),"")</f>
        <v/>
      </c>
      <c r="F4019" s="17" t="str">
        <f ca="1">_xlfn.XLOOKUP(J4019,Promotions[Promo Key],Promotions[Promo Date],"")</f>
        <v/>
      </c>
      <c r="G4019" s="18" t="str">
        <f t="shared" ca="1" si="263"/>
        <v/>
      </c>
      <c r="H4019" s="18" t="str">
        <f t="shared" ca="1" si="262"/>
        <v/>
      </c>
      <c r="I4019" s="17" t="str">
        <f>_xlfn.XLOOKUP(A4019,Students[Full Name],Students[Starting Rank],"")</f>
        <v/>
      </c>
      <c r="J4019" s="15" t="str">
        <f t="shared" ca="1" si="264"/>
        <v xml:space="preserve">: </v>
      </c>
      <c r="K4019" s="16" t="str">
        <f>_xlfn.XLOOKUP(A4019,Students[Full Name],Students[Start Date],"")</f>
        <v/>
      </c>
      <c r="L4019" s="18">
        <f t="shared" ca="1" si="265"/>
        <v>-1</v>
      </c>
      <c r="M4019" s="18" cm="1">
        <f t="array" aca="1" ref="M4019" ca="1">SUMPRODUCT(Inactives[Days Inactive]*(Inactives[Student]=A4019))/365</f>
        <v>0</v>
      </c>
      <c r="N4019" s="18" t="str" cm="1">
        <f t="array" ref="N4019">IF(LEN($A4019)&gt;0,SUMPRODUCT(($A4019=merged_names)*(_xlfn.TEXTAFTER(N$2, "At ")=merged_belt_colours)*merged_months_at_rank),"")</f>
        <v/>
      </c>
      <c r="O4019" s="18" t="str" cm="1">
        <f t="array" ref="O4019">IF(LEN($A4019)&gt;0,SUMPRODUCT(($A4019=merged_names)*(_xlfn.TEXTAFTER(O$2, "At ")=merged_belt_colours)*merged_months_at_rank),"")</f>
        <v/>
      </c>
      <c r="P4019" s="18" t="str" cm="1">
        <f t="array" ref="P4019">IF(LEN($A4019)&gt;0,SUMPRODUCT(($A4019=merged_names)*(_xlfn.TEXTAFTER(P$2, "At ")=merged_belt_colours)*merged_months_at_rank),"")</f>
        <v/>
      </c>
      <c r="Q4019" s="18" t="str" cm="1">
        <f t="array" ref="Q4019">IF(LEN($A4019)&gt;0,SUMPRODUCT(($A4019=merged_names)*(_xlfn.TEXTAFTER(Q$2, "At ")=merged_belt_colours)*merged_months_at_rank),"")</f>
        <v/>
      </c>
      <c r="R4019" s="18" t="str" cm="1">
        <f t="array" ref="R4019">IF(LEN($A4019)&gt;0,SUMPRODUCT(($A4019=merged_names)*(_xlfn.TEXTAFTER(R$2, "At ")=merged_belt_colours)*merged_months_at_rank),"")</f>
        <v/>
      </c>
    </row>
    <row r="4020" spans="1:18" x14ac:dyDescent="0.25">
      <c r="A4020"/>
      <c r="B4020" s="15" t="str" cm="1">
        <f t="array" ref="B4020">IFERROR(IF(LEN(A4020)&gt;0, IF(SUMPRODUCT((Inactives[Key]=J4020)*(Inactives[Currently Inactive]))=1,"Inactive","Active"),""),"Active")</f>
        <v/>
      </c>
      <c r="C4020" s="16" t="str" cm="1">
        <f t="array" aca="1" ref="C4020" ca="1">IFERROR(_xlfn._xlws.FILTER(Inactives[Inactive On],(Inactives[Key]=J4020)*(Inactives[Currently Inactive]),""),"")</f>
        <v/>
      </c>
      <c r="D4020" s="16" t="str" cm="1">
        <f t="array" aca="1" ref="D4020" ca="1">IFERROR(INDEX(_xlfn.TEXTSPLIT(E4020," "),1),"")</f>
        <v/>
      </c>
      <c r="E4020" s="15" t="str" cm="1">
        <f t="array" aca="1" ref="E4020" ca="1">IFERROR(_xlfn._xlws.FILTER(merged_ranks,(merged_end_dates=DATE(9999,12,31))*(merged_names=A4020)),"")</f>
        <v/>
      </c>
      <c r="F4020" s="17" t="str">
        <f ca="1">_xlfn.XLOOKUP(J4020,Promotions[Promo Key],Promotions[Promo Date],"")</f>
        <v/>
      </c>
      <c r="G4020" s="18" t="str">
        <f t="shared" ca="1" si="263"/>
        <v/>
      </c>
      <c r="H4020" s="18" t="str">
        <f t="shared" ca="1" si="262"/>
        <v/>
      </c>
      <c r="I4020" s="17" t="str">
        <f>_xlfn.XLOOKUP(A4020,Students[Full Name],Students[Starting Rank],"")</f>
        <v/>
      </c>
      <c r="J4020" s="15" t="str">
        <f t="shared" ca="1" si="264"/>
        <v xml:space="preserve">: </v>
      </c>
      <c r="K4020" s="16" t="str">
        <f>_xlfn.XLOOKUP(A4020,Students[Full Name],Students[Start Date],"")</f>
        <v/>
      </c>
      <c r="L4020" s="18">
        <f t="shared" ca="1" si="265"/>
        <v>-1</v>
      </c>
      <c r="M4020" s="18" cm="1">
        <f t="array" aca="1" ref="M4020" ca="1">SUMPRODUCT(Inactives[Days Inactive]*(Inactives[Student]=A4020))/365</f>
        <v>0</v>
      </c>
      <c r="N4020" s="18" t="str" cm="1">
        <f t="array" ref="N4020">IF(LEN($A4020)&gt;0,SUMPRODUCT(($A4020=merged_names)*(_xlfn.TEXTAFTER(N$2, "At ")=merged_belt_colours)*merged_months_at_rank),"")</f>
        <v/>
      </c>
      <c r="O4020" s="18" t="str" cm="1">
        <f t="array" ref="O4020">IF(LEN($A4020)&gt;0,SUMPRODUCT(($A4020=merged_names)*(_xlfn.TEXTAFTER(O$2, "At ")=merged_belt_colours)*merged_months_at_rank),"")</f>
        <v/>
      </c>
      <c r="P4020" s="18" t="str" cm="1">
        <f t="array" ref="P4020">IF(LEN($A4020)&gt;0,SUMPRODUCT(($A4020=merged_names)*(_xlfn.TEXTAFTER(P$2, "At ")=merged_belt_colours)*merged_months_at_rank),"")</f>
        <v/>
      </c>
      <c r="Q4020" s="18" t="str" cm="1">
        <f t="array" ref="Q4020">IF(LEN($A4020)&gt;0,SUMPRODUCT(($A4020=merged_names)*(_xlfn.TEXTAFTER(Q$2, "At ")=merged_belt_colours)*merged_months_at_rank),"")</f>
        <v/>
      </c>
      <c r="R4020" s="18" t="str" cm="1">
        <f t="array" ref="R4020">IF(LEN($A4020)&gt;0,SUMPRODUCT(($A4020=merged_names)*(_xlfn.TEXTAFTER(R$2, "At ")=merged_belt_colours)*merged_months_at_rank),"")</f>
        <v/>
      </c>
    </row>
    <row r="4021" spans="1:18" x14ac:dyDescent="0.25">
      <c r="A4021"/>
      <c r="B4021" s="15" t="str" cm="1">
        <f t="array" ref="B4021">IFERROR(IF(LEN(A4021)&gt;0, IF(SUMPRODUCT((Inactives[Key]=J4021)*(Inactives[Currently Inactive]))=1,"Inactive","Active"),""),"Active")</f>
        <v/>
      </c>
      <c r="C4021" s="16" t="str" cm="1">
        <f t="array" aca="1" ref="C4021" ca="1">IFERROR(_xlfn._xlws.FILTER(Inactives[Inactive On],(Inactives[Key]=J4021)*(Inactives[Currently Inactive]),""),"")</f>
        <v/>
      </c>
      <c r="D4021" s="16" t="str" cm="1">
        <f t="array" aca="1" ref="D4021" ca="1">IFERROR(INDEX(_xlfn.TEXTSPLIT(E4021," "),1),"")</f>
        <v/>
      </c>
      <c r="E4021" s="15" t="str" cm="1">
        <f t="array" aca="1" ref="E4021" ca="1">IFERROR(_xlfn._xlws.FILTER(merged_ranks,(merged_end_dates=DATE(9999,12,31))*(merged_names=A4021)),"")</f>
        <v/>
      </c>
      <c r="F4021" s="17" t="str">
        <f ca="1">_xlfn.XLOOKUP(J4021,Promotions[Promo Key],Promotions[Promo Date],"")</f>
        <v/>
      </c>
      <c r="G4021" s="18" t="str">
        <f t="shared" ca="1" si="263"/>
        <v/>
      </c>
      <c r="H4021" s="18" t="str">
        <f t="shared" ca="1" si="262"/>
        <v/>
      </c>
      <c r="I4021" s="17" t="str">
        <f>_xlfn.XLOOKUP(A4021,Students[Full Name],Students[Starting Rank],"")</f>
        <v/>
      </c>
      <c r="J4021" s="15" t="str">
        <f t="shared" ca="1" si="264"/>
        <v xml:space="preserve">: </v>
      </c>
      <c r="K4021" s="16" t="str">
        <f>_xlfn.XLOOKUP(A4021,Students[Full Name],Students[Start Date],"")</f>
        <v/>
      </c>
      <c r="L4021" s="18">
        <f t="shared" ca="1" si="265"/>
        <v>-1</v>
      </c>
      <c r="M4021" s="18" cm="1">
        <f t="array" aca="1" ref="M4021" ca="1">SUMPRODUCT(Inactives[Days Inactive]*(Inactives[Student]=A4021))/365</f>
        <v>0</v>
      </c>
      <c r="N4021" s="18" t="str" cm="1">
        <f t="array" ref="N4021">IF(LEN($A4021)&gt;0,SUMPRODUCT(($A4021=merged_names)*(_xlfn.TEXTAFTER(N$2, "At ")=merged_belt_colours)*merged_months_at_rank),"")</f>
        <v/>
      </c>
      <c r="O4021" s="18" t="str" cm="1">
        <f t="array" ref="O4021">IF(LEN($A4021)&gt;0,SUMPRODUCT(($A4021=merged_names)*(_xlfn.TEXTAFTER(O$2, "At ")=merged_belt_colours)*merged_months_at_rank),"")</f>
        <v/>
      </c>
      <c r="P4021" s="18" t="str" cm="1">
        <f t="array" ref="P4021">IF(LEN($A4021)&gt;0,SUMPRODUCT(($A4021=merged_names)*(_xlfn.TEXTAFTER(P$2, "At ")=merged_belt_colours)*merged_months_at_rank),"")</f>
        <v/>
      </c>
      <c r="Q4021" s="18" t="str" cm="1">
        <f t="array" ref="Q4021">IF(LEN($A4021)&gt;0,SUMPRODUCT(($A4021=merged_names)*(_xlfn.TEXTAFTER(Q$2, "At ")=merged_belt_colours)*merged_months_at_rank),"")</f>
        <v/>
      </c>
      <c r="R4021" s="18" t="str" cm="1">
        <f t="array" ref="R4021">IF(LEN($A4021)&gt;0,SUMPRODUCT(($A4021=merged_names)*(_xlfn.TEXTAFTER(R$2, "At ")=merged_belt_colours)*merged_months_at_rank),"")</f>
        <v/>
      </c>
    </row>
    <row r="4022" spans="1:18" x14ac:dyDescent="0.25">
      <c r="A4022"/>
      <c r="B4022" s="15" t="str" cm="1">
        <f t="array" ref="B4022">IFERROR(IF(LEN(A4022)&gt;0, IF(SUMPRODUCT((Inactives[Key]=J4022)*(Inactives[Currently Inactive]))=1,"Inactive","Active"),""),"Active")</f>
        <v/>
      </c>
      <c r="C4022" s="16" t="str" cm="1">
        <f t="array" aca="1" ref="C4022" ca="1">IFERROR(_xlfn._xlws.FILTER(Inactives[Inactive On],(Inactives[Key]=J4022)*(Inactives[Currently Inactive]),""),"")</f>
        <v/>
      </c>
      <c r="D4022" s="16" t="str" cm="1">
        <f t="array" aca="1" ref="D4022" ca="1">IFERROR(INDEX(_xlfn.TEXTSPLIT(E4022," "),1),"")</f>
        <v/>
      </c>
      <c r="E4022" s="15" t="str" cm="1">
        <f t="array" aca="1" ref="E4022" ca="1">IFERROR(_xlfn._xlws.FILTER(merged_ranks,(merged_end_dates=DATE(9999,12,31))*(merged_names=A4022)),"")</f>
        <v/>
      </c>
      <c r="F4022" s="17" t="str">
        <f ca="1">_xlfn.XLOOKUP(J4022,Promotions[Promo Key],Promotions[Promo Date],"")</f>
        <v/>
      </c>
      <c r="G4022" s="18" t="str">
        <f t="shared" ca="1" si="263"/>
        <v/>
      </c>
      <c r="H4022" s="18" t="str">
        <f t="shared" ca="1" si="262"/>
        <v/>
      </c>
      <c r="I4022" s="17" t="str">
        <f>_xlfn.XLOOKUP(A4022,Students[Full Name],Students[Starting Rank],"")</f>
        <v/>
      </c>
      <c r="J4022" s="15" t="str">
        <f t="shared" ca="1" si="264"/>
        <v xml:space="preserve">: </v>
      </c>
      <c r="K4022" s="16" t="str">
        <f>_xlfn.XLOOKUP(A4022,Students[Full Name],Students[Start Date],"")</f>
        <v/>
      </c>
      <c r="L4022" s="18">
        <f t="shared" ca="1" si="265"/>
        <v>-1</v>
      </c>
      <c r="M4022" s="18" cm="1">
        <f t="array" aca="1" ref="M4022" ca="1">SUMPRODUCT(Inactives[Days Inactive]*(Inactives[Student]=A4022))/365</f>
        <v>0</v>
      </c>
      <c r="N4022" s="18" t="str" cm="1">
        <f t="array" ref="N4022">IF(LEN($A4022)&gt;0,SUMPRODUCT(($A4022=merged_names)*(_xlfn.TEXTAFTER(N$2, "At ")=merged_belt_colours)*merged_months_at_rank),"")</f>
        <v/>
      </c>
      <c r="O4022" s="18" t="str" cm="1">
        <f t="array" ref="O4022">IF(LEN($A4022)&gt;0,SUMPRODUCT(($A4022=merged_names)*(_xlfn.TEXTAFTER(O$2, "At ")=merged_belt_colours)*merged_months_at_rank),"")</f>
        <v/>
      </c>
      <c r="P4022" s="18" t="str" cm="1">
        <f t="array" ref="P4022">IF(LEN($A4022)&gt;0,SUMPRODUCT(($A4022=merged_names)*(_xlfn.TEXTAFTER(P$2, "At ")=merged_belt_colours)*merged_months_at_rank),"")</f>
        <v/>
      </c>
      <c r="Q4022" s="18" t="str" cm="1">
        <f t="array" ref="Q4022">IF(LEN($A4022)&gt;0,SUMPRODUCT(($A4022=merged_names)*(_xlfn.TEXTAFTER(Q$2, "At ")=merged_belt_colours)*merged_months_at_rank),"")</f>
        <v/>
      </c>
      <c r="R4022" s="18" t="str" cm="1">
        <f t="array" ref="R4022">IF(LEN($A4022)&gt;0,SUMPRODUCT(($A4022=merged_names)*(_xlfn.TEXTAFTER(R$2, "At ")=merged_belt_colours)*merged_months_at_rank),"")</f>
        <v/>
      </c>
    </row>
    <row r="4023" spans="1:18" x14ac:dyDescent="0.25">
      <c r="A4023"/>
      <c r="B4023" s="15" t="str" cm="1">
        <f t="array" ref="B4023">IFERROR(IF(LEN(A4023)&gt;0, IF(SUMPRODUCT((Inactives[Key]=J4023)*(Inactives[Currently Inactive]))=1,"Inactive","Active"),""),"Active")</f>
        <v/>
      </c>
      <c r="C4023" s="16" t="str" cm="1">
        <f t="array" aca="1" ref="C4023" ca="1">IFERROR(_xlfn._xlws.FILTER(Inactives[Inactive On],(Inactives[Key]=J4023)*(Inactives[Currently Inactive]),""),"")</f>
        <v/>
      </c>
      <c r="D4023" s="16" t="str" cm="1">
        <f t="array" aca="1" ref="D4023" ca="1">IFERROR(INDEX(_xlfn.TEXTSPLIT(E4023," "),1),"")</f>
        <v/>
      </c>
      <c r="E4023" s="15" t="str" cm="1">
        <f t="array" aca="1" ref="E4023" ca="1">IFERROR(_xlfn._xlws.FILTER(merged_ranks,(merged_end_dates=DATE(9999,12,31))*(merged_names=A4023)),"")</f>
        <v/>
      </c>
      <c r="F4023" s="17" t="str">
        <f ca="1">_xlfn.XLOOKUP(J4023,Promotions[Promo Key],Promotions[Promo Date],"")</f>
        <v/>
      </c>
      <c r="G4023" s="18" t="str">
        <f t="shared" ca="1" si="263"/>
        <v/>
      </c>
      <c r="H4023" s="18" t="str">
        <f t="shared" ca="1" si="262"/>
        <v/>
      </c>
      <c r="I4023" s="17" t="str">
        <f>_xlfn.XLOOKUP(A4023,Students[Full Name],Students[Starting Rank],"")</f>
        <v/>
      </c>
      <c r="J4023" s="15" t="str">
        <f t="shared" ca="1" si="264"/>
        <v xml:space="preserve">: </v>
      </c>
      <c r="K4023" s="16" t="str">
        <f>_xlfn.XLOOKUP(A4023,Students[Full Name],Students[Start Date],"")</f>
        <v/>
      </c>
      <c r="L4023" s="18">
        <f t="shared" ca="1" si="265"/>
        <v>-1</v>
      </c>
      <c r="M4023" s="18" cm="1">
        <f t="array" aca="1" ref="M4023" ca="1">SUMPRODUCT(Inactives[Days Inactive]*(Inactives[Student]=A4023))/365</f>
        <v>0</v>
      </c>
      <c r="N4023" s="18" t="str" cm="1">
        <f t="array" ref="N4023">IF(LEN($A4023)&gt;0,SUMPRODUCT(($A4023=merged_names)*(_xlfn.TEXTAFTER(N$2, "At ")=merged_belt_colours)*merged_months_at_rank),"")</f>
        <v/>
      </c>
      <c r="O4023" s="18" t="str" cm="1">
        <f t="array" ref="O4023">IF(LEN($A4023)&gt;0,SUMPRODUCT(($A4023=merged_names)*(_xlfn.TEXTAFTER(O$2, "At ")=merged_belt_colours)*merged_months_at_rank),"")</f>
        <v/>
      </c>
      <c r="P4023" s="18" t="str" cm="1">
        <f t="array" ref="P4023">IF(LEN($A4023)&gt;0,SUMPRODUCT(($A4023=merged_names)*(_xlfn.TEXTAFTER(P$2, "At ")=merged_belt_colours)*merged_months_at_rank),"")</f>
        <v/>
      </c>
      <c r="Q4023" s="18" t="str" cm="1">
        <f t="array" ref="Q4023">IF(LEN($A4023)&gt;0,SUMPRODUCT(($A4023=merged_names)*(_xlfn.TEXTAFTER(Q$2, "At ")=merged_belt_colours)*merged_months_at_rank),"")</f>
        <v/>
      </c>
      <c r="R4023" s="18" t="str" cm="1">
        <f t="array" ref="R4023">IF(LEN($A4023)&gt;0,SUMPRODUCT(($A4023=merged_names)*(_xlfn.TEXTAFTER(R$2, "At ")=merged_belt_colours)*merged_months_at_rank),"")</f>
        <v/>
      </c>
    </row>
    <row r="4024" spans="1:18" x14ac:dyDescent="0.25">
      <c r="A4024"/>
      <c r="B4024" s="15" t="str" cm="1">
        <f t="array" ref="B4024">IFERROR(IF(LEN(A4024)&gt;0, IF(SUMPRODUCT((Inactives[Key]=J4024)*(Inactives[Currently Inactive]))=1,"Inactive","Active"),""),"Active")</f>
        <v/>
      </c>
      <c r="C4024" s="16" t="str" cm="1">
        <f t="array" aca="1" ref="C4024" ca="1">IFERROR(_xlfn._xlws.FILTER(Inactives[Inactive On],(Inactives[Key]=J4024)*(Inactives[Currently Inactive]),""),"")</f>
        <v/>
      </c>
      <c r="D4024" s="16" t="str" cm="1">
        <f t="array" aca="1" ref="D4024" ca="1">IFERROR(INDEX(_xlfn.TEXTSPLIT(E4024," "),1),"")</f>
        <v/>
      </c>
      <c r="E4024" s="15" t="str" cm="1">
        <f t="array" aca="1" ref="E4024" ca="1">IFERROR(_xlfn._xlws.FILTER(merged_ranks,(merged_end_dates=DATE(9999,12,31))*(merged_names=A4024)),"")</f>
        <v/>
      </c>
      <c r="F4024" s="17" t="str">
        <f ca="1">_xlfn.XLOOKUP(J4024,Promotions[Promo Key],Promotions[Promo Date],"")</f>
        <v/>
      </c>
      <c r="G4024" s="18" t="str">
        <f t="shared" ca="1" si="263"/>
        <v/>
      </c>
      <c r="H4024" s="18" t="str">
        <f t="shared" ca="1" si="262"/>
        <v/>
      </c>
      <c r="I4024" s="17" t="str">
        <f>_xlfn.XLOOKUP(A4024,Students[Full Name],Students[Starting Rank],"")</f>
        <v/>
      </c>
      <c r="J4024" s="15" t="str">
        <f t="shared" ca="1" si="264"/>
        <v xml:space="preserve">: </v>
      </c>
      <c r="K4024" s="16" t="str">
        <f>_xlfn.XLOOKUP(A4024,Students[Full Name],Students[Start Date],"")</f>
        <v/>
      </c>
      <c r="L4024" s="18">
        <f t="shared" ca="1" si="265"/>
        <v>-1</v>
      </c>
      <c r="M4024" s="18" cm="1">
        <f t="array" aca="1" ref="M4024" ca="1">SUMPRODUCT(Inactives[Days Inactive]*(Inactives[Student]=A4024))/365</f>
        <v>0</v>
      </c>
      <c r="N4024" s="18" t="str" cm="1">
        <f t="array" ref="N4024">IF(LEN($A4024)&gt;0,SUMPRODUCT(($A4024=merged_names)*(_xlfn.TEXTAFTER(N$2, "At ")=merged_belt_colours)*merged_months_at_rank),"")</f>
        <v/>
      </c>
      <c r="O4024" s="18" t="str" cm="1">
        <f t="array" ref="O4024">IF(LEN($A4024)&gt;0,SUMPRODUCT(($A4024=merged_names)*(_xlfn.TEXTAFTER(O$2, "At ")=merged_belt_colours)*merged_months_at_rank),"")</f>
        <v/>
      </c>
      <c r="P4024" s="18" t="str" cm="1">
        <f t="array" ref="P4024">IF(LEN($A4024)&gt;0,SUMPRODUCT(($A4024=merged_names)*(_xlfn.TEXTAFTER(P$2, "At ")=merged_belt_colours)*merged_months_at_rank),"")</f>
        <v/>
      </c>
      <c r="Q4024" s="18" t="str" cm="1">
        <f t="array" ref="Q4024">IF(LEN($A4024)&gt;0,SUMPRODUCT(($A4024=merged_names)*(_xlfn.TEXTAFTER(Q$2, "At ")=merged_belt_colours)*merged_months_at_rank),"")</f>
        <v/>
      </c>
      <c r="R4024" s="18" t="str" cm="1">
        <f t="array" ref="R4024">IF(LEN($A4024)&gt;0,SUMPRODUCT(($A4024=merged_names)*(_xlfn.TEXTAFTER(R$2, "At ")=merged_belt_colours)*merged_months_at_rank),"")</f>
        <v/>
      </c>
    </row>
    <row r="4025" spans="1:18" x14ac:dyDescent="0.25">
      <c r="A4025"/>
      <c r="B4025" s="15" t="str" cm="1">
        <f t="array" ref="B4025">IFERROR(IF(LEN(A4025)&gt;0, IF(SUMPRODUCT((Inactives[Key]=J4025)*(Inactives[Currently Inactive]))=1,"Inactive","Active"),""),"Active")</f>
        <v/>
      </c>
      <c r="C4025" s="16" t="str" cm="1">
        <f t="array" aca="1" ref="C4025" ca="1">IFERROR(_xlfn._xlws.FILTER(Inactives[Inactive On],(Inactives[Key]=J4025)*(Inactives[Currently Inactive]),""),"")</f>
        <v/>
      </c>
      <c r="D4025" s="16" t="str" cm="1">
        <f t="array" aca="1" ref="D4025" ca="1">IFERROR(INDEX(_xlfn.TEXTSPLIT(E4025," "),1),"")</f>
        <v/>
      </c>
      <c r="E4025" s="15" t="str" cm="1">
        <f t="array" aca="1" ref="E4025" ca="1">IFERROR(_xlfn._xlws.FILTER(merged_ranks,(merged_end_dates=DATE(9999,12,31))*(merged_names=A4025)),"")</f>
        <v/>
      </c>
      <c r="F4025" s="17" t="str">
        <f ca="1">_xlfn.XLOOKUP(J4025,Promotions[Promo Key],Promotions[Promo Date],"")</f>
        <v/>
      </c>
      <c r="G4025" s="18" t="str">
        <f t="shared" ca="1" si="263"/>
        <v/>
      </c>
      <c r="H4025" s="18" t="str">
        <f t="shared" ca="1" si="262"/>
        <v/>
      </c>
      <c r="I4025" s="17" t="str">
        <f>_xlfn.XLOOKUP(A4025,Students[Full Name],Students[Starting Rank],"")</f>
        <v/>
      </c>
      <c r="J4025" s="15" t="str">
        <f t="shared" ca="1" si="264"/>
        <v xml:space="preserve">: </v>
      </c>
      <c r="K4025" s="16" t="str">
        <f>_xlfn.XLOOKUP(A4025,Students[Full Name],Students[Start Date],"")</f>
        <v/>
      </c>
      <c r="L4025" s="18">
        <f t="shared" ca="1" si="265"/>
        <v>-1</v>
      </c>
      <c r="M4025" s="18" cm="1">
        <f t="array" aca="1" ref="M4025" ca="1">SUMPRODUCT(Inactives[Days Inactive]*(Inactives[Student]=A4025))/365</f>
        <v>0</v>
      </c>
      <c r="N4025" s="18" t="str" cm="1">
        <f t="array" ref="N4025">IF(LEN($A4025)&gt;0,SUMPRODUCT(($A4025=merged_names)*(_xlfn.TEXTAFTER(N$2, "At ")=merged_belt_colours)*merged_months_at_rank),"")</f>
        <v/>
      </c>
      <c r="O4025" s="18" t="str" cm="1">
        <f t="array" ref="O4025">IF(LEN($A4025)&gt;0,SUMPRODUCT(($A4025=merged_names)*(_xlfn.TEXTAFTER(O$2, "At ")=merged_belt_colours)*merged_months_at_rank),"")</f>
        <v/>
      </c>
      <c r="P4025" s="18" t="str" cm="1">
        <f t="array" ref="P4025">IF(LEN($A4025)&gt;0,SUMPRODUCT(($A4025=merged_names)*(_xlfn.TEXTAFTER(P$2, "At ")=merged_belt_colours)*merged_months_at_rank),"")</f>
        <v/>
      </c>
      <c r="Q4025" s="18" t="str" cm="1">
        <f t="array" ref="Q4025">IF(LEN($A4025)&gt;0,SUMPRODUCT(($A4025=merged_names)*(_xlfn.TEXTAFTER(Q$2, "At ")=merged_belt_colours)*merged_months_at_rank),"")</f>
        <v/>
      </c>
      <c r="R4025" s="18" t="str" cm="1">
        <f t="array" ref="R4025">IF(LEN($A4025)&gt;0,SUMPRODUCT(($A4025=merged_names)*(_xlfn.TEXTAFTER(R$2, "At ")=merged_belt_colours)*merged_months_at_rank),"")</f>
        <v/>
      </c>
    </row>
    <row r="4026" spans="1:18" x14ac:dyDescent="0.25">
      <c r="A4026"/>
      <c r="B4026" s="15" t="str" cm="1">
        <f t="array" ref="B4026">IFERROR(IF(LEN(A4026)&gt;0, IF(SUMPRODUCT((Inactives[Key]=J4026)*(Inactives[Currently Inactive]))=1,"Inactive","Active"),""),"Active")</f>
        <v/>
      </c>
      <c r="C4026" s="16" t="str" cm="1">
        <f t="array" aca="1" ref="C4026" ca="1">IFERROR(_xlfn._xlws.FILTER(Inactives[Inactive On],(Inactives[Key]=J4026)*(Inactives[Currently Inactive]),""),"")</f>
        <v/>
      </c>
      <c r="D4026" s="16" t="str" cm="1">
        <f t="array" aca="1" ref="D4026" ca="1">IFERROR(INDEX(_xlfn.TEXTSPLIT(E4026," "),1),"")</f>
        <v/>
      </c>
      <c r="E4026" s="15" t="str" cm="1">
        <f t="array" aca="1" ref="E4026" ca="1">IFERROR(_xlfn._xlws.FILTER(merged_ranks,(merged_end_dates=DATE(9999,12,31))*(merged_names=A4026)),"")</f>
        <v/>
      </c>
      <c r="F4026" s="17" t="str">
        <f ca="1">_xlfn.XLOOKUP(J4026,Promotions[Promo Key],Promotions[Promo Date],"")</f>
        <v/>
      </c>
      <c r="G4026" s="18" t="str">
        <f t="shared" ca="1" si="263"/>
        <v/>
      </c>
      <c r="H4026" s="18" t="str">
        <f t="shared" ca="1" si="262"/>
        <v/>
      </c>
      <c r="I4026" s="17" t="str">
        <f>_xlfn.XLOOKUP(A4026,Students[Full Name],Students[Starting Rank],"")</f>
        <v/>
      </c>
      <c r="J4026" s="15" t="str">
        <f t="shared" ca="1" si="264"/>
        <v xml:space="preserve">: </v>
      </c>
      <c r="K4026" s="16" t="str">
        <f>_xlfn.XLOOKUP(A4026,Students[Full Name],Students[Start Date],"")</f>
        <v/>
      </c>
      <c r="L4026" s="18">
        <f t="shared" ca="1" si="265"/>
        <v>-1</v>
      </c>
      <c r="M4026" s="18" cm="1">
        <f t="array" aca="1" ref="M4026" ca="1">SUMPRODUCT(Inactives[Days Inactive]*(Inactives[Student]=A4026))/365</f>
        <v>0</v>
      </c>
      <c r="N4026" s="18" t="str" cm="1">
        <f t="array" ref="N4026">IF(LEN($A4026)&gt;0,SUMPRODUCT(($A4026=merged_names)*(_xlfn.TEXTAFTER(N$2, "At ")=merged_belt_colours)*merged_months_at_rank),"")</f>
        <v/>
      </c>
      <c r="O4026" s="18" t="str" cm="1">
        <f t="array" ref="O4026">IF(LEN($A4026)&gt;0,SUMPRODUCT(($A4026=merged_names)*(_xlfn.TEXTAFTER(O$2, "At ")=merged_belt_colours)*merged_months_at_rank),"")</f>
        <v/>
      </c>
      <c r="P4026" s="18" t="str" cm="1">
        <f t="array" ref="P4026">IF(LEN($A4026)&gt;0,SUMPRODUCT(($A4026=merged_names)*(_xlfn.TEXTAFTER(P$2, "At ")=merged_belt_colours)*merged_months_at_rank),"")</f>
        <v/>
      </c>
      <c r="Q4026" s="18" t="str" cm="1">
        <f t="array" ref="Q4026">IF(LEN($A4026)&gt;0,SUMPRODUCT(($A4026=merged_names)*(_xlfn.TEXTAFTER(Q$2, "At ")=merged_belt_colours)*merged_months_at_rank),"")</f>
        <v/>
      </c>
      <c r="R4026" s="18" t="str" cm="1">
        <f t="array" ref="R4026">IF(LEN($A4026)&gt;0,SUMPRODUCT(($A4026=merged_names)*(_xlfn.TEXTAFTER(R$2, "At ")=merged_belt_colours)*merged_months_at_rank),"")</f>
        <v/>
      </c>
    </row>
    <row r="4027" spans="1:18" x14ac:dyDescent="0.25">
      <c r="A4027"/>
      <c r="B4027" s="15" t="str" cm="1">
        <f t="array" ref="B4027">IFERROR(IF(LEN(A4027)&gt;0, IF(SUMPRODUCT((Inactives[Key]=J4027)*(Inactives[Currently Inactive]))=1,"Inactive","Active"),""),"Active")</f>
        <v/>
      </c>
      <c r="C4027" s="16" t="str" cm="1">
        <f t="array" aca="1" ref="C4027" ca="1">IFERROR(_xlfn._xlws.FILTER(Inactives[Inactive On],(Inactives[Key]=J4027)*(Inactives[Currently Inactive]),""),"")</f>
        <v/>
      </c>
      <c r="D4027" s="16" t="str" cm="1">
        <f t="array" aca="1" ref="D4027" ca="1">IFERROR(INDEX(_xlfn.TEXTSPLIT(E4027," "),1),"")</f>
        <v/>
      </c>
      <c r="E4027" s="15" t="str" cm="1">
        <f t="array" aca="1" ref="E4027" ca="1">IFERROR(_xlfn._xlws.FILTER(merged_ranks,(merged_end_dates=DATE(9999,12,31))*(merged_names=A4027)),"")</f>
        <v/>
      </c>
      <c r="F4027" s="17" t="str">
        <f ca="1">_xlfn.XLOOKUP(J4027,Promotions[Promo Key],Promotions[Promo Date],"")</f>
        <v/>
      </c>
      <c r="G4027" s="18" t="str">
        <f t="shared" ca="1" si="263"/>
        <v/>
      </c>
      <c r="H4027" s="18" t="str">
        <f t="shared" ca="1" si="262"/>
        <v/>
      </c>
      <c r="I4027" s="17" t="str">
        <f>_xlfn.XLOOKUP(A4027,Students[Full Name],Students[Starting Rank],"")</f>
        <v/>
      </c>
      <c r="J4027" s="15" t="str">
        <f t="shared" ca="1" si="264"/>
        <v xml:space="preserve">: </v>
      </c>
      <c r="K4027" s="16" t="str">
        <f>_xlfn.XLOOKUP(A4027,Students[Full Name],Students[Start Date],"")</f>
        <v/>
      </c>
      <c r="L4027" s="18">
        <f t="shared" ca="1" si="265"/>
        <v>-1</v>
      </c>
      <c r="M4027" s="18" cm="1">
        <f t="array" aca="1" ref="M4027" ca="1">SUMPRODUCT(Inactives[Days Inactive]*(Inactives[Student]=A4027))/365</f>
        <v>0</v>
      </c>
      <c r="N4027" s="18" t="str" cm="1">
        <f t="array" ref="N4027">IF(LEN($A4027)&gt;0,SUMPRODUCT(($A4027=merged_names)*(_xlfn.TEXTAFTER(N$2, "At ")=merged_belt_colours)*merged_months_at_rank),"")</f>
        <v/>
      </c>
      <c r="O4027" s="18" t="str" cm="1">
        <f t="array" ref="O4027">IF(LEN($A4027)&gt;0,SUMPRODUCT(($A4027=merged_names)*(_xlfn.TEXTAFTER(O$2, "At ")=merged_belt_colours)*merged_months_at_rank),"")</f>
        <v/>
      </c>
      <c r="P4027" s="18" t="str" cm="1">
        <f t="array" ref="P4027">IF(LEN($A4027)&gt;0,SUMPRODUCT(($A4027=merged_names)*(_xlfn.TEXTAFTER(P$2, "At ")=merged_belt_colours)*merged_months_at_rank),"")</f>
        <v/>
      </c>
      <c r="Q4027" s="18" t="str" cm="1">
        <f t="array" ref="Q4027">IF(LEN($A4027)&gt;0,SUMPRODUCT(($A4027=merged_names)*(_xlfn.TEXTAFTER(Q$2, "At ")=merged_belt_colours)*merged_months_at_rank),"")</f>
        <v/>
      </c>
      <c r="R4027" s="18" t="str" cm="1">
        <f t="array" ref="R4027">IF(LEN($A4027)&gt;0,SUMPRODUCT(($A4027=merged_names)*(_xlfn.TEXTAFTER(R$2, "At ")=merged_belt_colours)*merged_months_at_rank),"")</f>
        <v/>
      </c>
    </row>
    <row r="4028" spans="1:18" x14ac:dyDescent="0.25">
      <c r="A4028"/>
      <c r="B4028" s="15" t="str" cm="1">
        <f t="array" ref="B4028">IFERROR(IF(LEN(A4028)&gt;0, IF(SUMPRODUCT((Inactives[Key]=J4028)*(Inactives[Currently Inactive]))=1,"Inactive","Active"),""),"Active")</f>
        <v/>
      </c>
      <c r="C4028" s="16" t="str" cm="1">
        <f t="array" aca="1" ref="C4028" ca="1">IFERROR(_xlfn._xlws.FILTER(Inactives[Inactive On],(Inactives[Key]=J4028)*(Inactives[Currently Inactive]),""),"")</f>
        <v/>
      </c>
      <c r="D4028" s="16" t="str" cm="1">
        <f t="array" aca="1" ref="D4028" ca="1">IFERROR(INDEX(_xlfn.TEXTSPLIT(E4028," "),1),"")</f>
        <v/>
      </c>
      <c r="E4028" s="15" t="str" cm="1">
        <f t="array" aca="1" ref="E4028" ca="1">IFERROR(_xlfn._xlws.FILTER(merged_ranks,(merged_end_dates=DATE(9999,12,31))*(merged_names=A4028)),"")</f>
        <v/>
      </c>
      <c r="F4028" s="17" t="str">
        <f ca="1">_xlfn.XLOOKUP(J4028,Promotions[Promo Key],Promotions[Promo Date],"")</f>
        <v/>
      </c>
      <c r="G4028" s="18" t="str">
        <f t="shared" ca="1" si="263"/>
        <v/>
      </c>
      <c r="H4028" s="18" t="str">
        <f t="shared" ca="1" si="262"/>
        <v/>
      </c>
      <c r="I4028" s="17" t="str">
        <f>_xlfn.XLOOKUP(A4028,Students[Full Name],Students[Starting Rank],"")</f>
        <v/>
      </c>
      <c r="J4028" s="15" t="str">
        <f t="shared" ca="1" si="264"/>
        <v xml:space="preserve">: </v>
      </c>
      <c r="K4028" s="16" t="str">
        <f>_xlfn.XLOOKUP(A4028,Students[Full Name],Students[Start Date],"")</f>
        <v/>
      </c>
      <c r="L4028" s="18">
        <f t="shared" ca="1" si="265"/>
        <v>-1</v>
      </c>
      <c r="M4028" s="18" cm="1">
        <f t="array" aca="1" ref="M4028" ca="1">SUMPRODUCT(Inactives[Days Inactive]*(Inactives[Student]=A4028))/365</f>
        <v>0</v>
      </c>
      <c r="N4028" s="18" t="str" cm="1">
        <f t="array" ref="N4028">IF(LEN($A4028)&gt;0,SUMPRODUCT(($A4028=merged_names)*(_xlfn.TEXTAFTER(N$2, "At ")=merged_belt_colours)*merged_months_at_rank),"")</f>
        <v/>
      </c>
      <c r="O4028" s="18" t="str" cm="1">
        <f t="array" ref="O4028">IF(LEN($A4028)&gt;0,SUMPRODUCT(($A4028=merged_names)*(_xlfn.TEXTAFTER(O$2, "At ")=merged_belt_colours)*merged_months_at_rank),"")</f>
        <v/>
      </c>
      <c r="P4028" s="18" t="str" cm="1">
        <f t="array" ref="P4028">IF(LEN($A4028)&gt;0,SUMPRODUCT(($A4028=merged_names)*(_xlfn.TEXTAFTER(P$2, "At ")=merged_belt_colours)*merged_months_at_rank),"")</f>
        <v/>
      </c>
      <c r="Q4028" s="18" t="str" cm="1">
        <f t="array" ref="Q4028">IF(LEN($A4028)&gt;0,SUMPRODUCT(($A4028=merged_names)*(_xlfn.TEXTAFTER(Q$2, "At ")=merged_belt_colours)*merged_months_at_rank),"")</f>
        <v/>
      </c>
      <c r="R4028" s="18" t="str" cm="1">
        <f t="array" ref="R4028">IF(LEN($A4028)&gt;0,SUMPRODUCT(($A4028=merged_names)*(_xlfn.TEXTAFTER(R$2, "At ")=merged_belt_colours)*merged_months_at_rank),"")</f>
        <v/>
      </c>
    </row>
    <row r="4029" spans="1:18" x14ac:dyDescent="0.25">
      <c r="A4029"/>
      <c r="B4029" s="15" t="str" cm="1">
        <f t="array" ref="B4029">IFERROR(IF(LEN(A4029)&gt;0, IF(SUMPRODUCT((Inactives[Key]=J4029)*(Inactives[Currently Inactive]))=1,"Inactive","Active"),""),"Active")</f>
        <v/>
      </c>
      <c r="C4029" s="16" t="str" cm="1">
        <f t="array" aca="1" ref="C4029" ca="1">IFERROR(_xlfn._xlws.FILTER(Inactives[Inactive On],(Inactives[Key]=J4029)*(Inactives[Currently Inactive]),""),"")</f>
        <v/>
      </c>
      <c r="D4029" s="16" t="str" cm="1">
        <f t="array" aca="1" ref="D4029" ca="1">IFERROR(INDEX(_xlfn.TEXTSPLIT(E4029," "),1),"")</f>
        <v/>
      </c>
      <c r="E4029" s="15" t="str" cm="1">
        <f t="array" aca="1" ref="E4029" ca="1">IFERROR(_xlfn._xlws.FILTER(merged_ranks,(merged_end_dates=DATE(9999,12,31))*(merged_names=A4029)),"")</f>
        <v/>
      </c>
      <c r="F4029" s="17" t="str">
        <f ca="1">_xlfn.XLOOKUP(J4029,Promotions[Promo Key],Promotions[Promo Date],"")</f>
        <v/>
      </c>
      <c r="G4029" s="18" t="str">
        <f t="shared" ca="1" si="263"/>
        <v/>
      </c>
      <c r="H4029" s="18" t="str">
        <f t="shared" ca="1" si="262"/>
        <v/>
      </c>
      <c r="I4029" s="17" t="str">
        <f>_xlfn.XLOOKUP(A4029,Students[Full Name],Students[Starting Rank],"")</f>
        <v/>
      </c>
      <c r="J4029" s="15" t="str">
        <f t="shared" ca="1" si="264"/>
        <v xml:space="preserve">: </v>
      </c>
      <c r="K4029" s="16" t="str">
        <f>_xlfn.XLOOKUP(A4029,Students[Full Name],Students[Start Date],"")</f>
        <v/>
      </c>
      <c r="L4029" s="18">
        <f t="shared" ca="1" si="265"/>
        <v>-1</v>
      </c>
      <c r="M4029" s="18" cm="1">
        <f t="array" aca="1" ref="M4029" ca="1">SUMPRODUCT(Inactives[Days Inactive]*(Inactives[Student]=A4029))/365</f>
        <v>0</v>
      </c>
      <c r="N4029" s="18" t="str" cm="1">
        <f t="array" ref="N4029">IF(LEN($A4029)&gt;0,SUMPRODUCT(($A4029=merged_names)*(_xlfn.TEXTAFTER(N$2, "At ")=merged_belt_colours)*merged_months_at_rank),"")</f>
        <v/>
      </c>
      <c r="O4029" s="18" t="str" cm="1">
        <f t="array" ref="O4029">IF(LEN($A4029)&gt;0,SUMPRODUCT(($A4029=merged_names)*(_xlfn.TEXTAFTER(O$2, "At ")=merged_belt_colours)*merged_months_at_rank),"")</f>
        <v/>
      </c>
      <c r="P4029" s="18" t="str" cm="1">
        <f t="array" ref="P4029">IF(LEN($A4029)&gt;0,SUMPRODUCT(($A4029=merged_names)*(_xlfn.TEXTAFTER(P$2, "At ")=merged_belt_colours)*merged_months_at_rank),"")</f>
        <v/>
      </c>
      <c r="Q4029" s="18" t="str" cm="1">
        <f t="array" ref="Q4029">IF(LEN($A4029)&gt;0,SUMPRODUCT(($A4029=merged_names)*(_xlfn.TEXTAFTER(Q$2, "At ")=merged_belt_colours)*merged_months_at_rank),"")</f>
        <v/>
      </c>
      <c r="R4029" s="18" t="str" cm="1">
        <f t="array" ref="R4029">IF(LEN($A4029)&gt;0,SUMPRODUCT(($A4029=merged_names)*(_xlfn.TEXTAFTER(R$2, "At ")=merged_belt_colours)*merged_months_at_rank),"")</f>
        <v/>
      </c>
    </row>
    <row r="4030" spans="1:18" x14ac:dyDescent="0.25">
      <c r="A4030"/>
      <c r="B4030" s="15" t="str" cm="1">
        <f t="array" ref="B4030">IFERROR(IF(LEN(A4030)&gt;0, IF(SUMPRODUCT((Inactives[Key]=J4030)*(Inactives[Currently Inactive]))=1,"Inactive","Active"),""),"Active")</f>
        <v/>
      </c>
      <c r="C4030" s="16" t="str" cm="1">
        <f t="array" aca="1" ref="C4030" ca="1">IFERROR(_xlfn._xlws.FILTER(Inactives[Inactive On],(Inactives[Key]=J4030)*(Inactives[Currently Inactive]),""),"")</f>
        <v/>
      </c>
      <c r="D4030" s="16" t="str" cm="1">
        <f t="array" aca="1" ref="D4030" ca="1">IFERROR(INDEX(_xlfn.TEXTSPLIT(E4030," "),1),"")</f>
        <v/>
      </c>
      <c r="E4030" s="15" t="str" cm="1">
        <f t="array" aca="1" ref="E4030" ca="1">IFERROR(_xlfn._xlws.FILTER(merged_ranks,(merged_end_dates=DATE(9999,12,31))*(merged_names=A4030)),"")</f>
        <v/>
      </c>
      <c r="F4030" s="17" t="str">
        <f ca="1">_xlfn.XLOOKUP(J4030,Promotions[Promo Key],Promotions[Promo Date],"")</f>
        <v/>
      </c>
      <c r="G4030" s="18" t="str">
        <f t="shared" ca="1" si="263"/>
        <v/>
      </c>
      <c r="H4030" s="18" t="str">
        <f t="shared" ca="1" si="262"/>
        <v/>
      </c>
      <c r="I4030" s="17" t="str">
        <f>_xlfn.XLOOKUP(A4030,Students[Full Name],Students[Starting Rank],"")</f>
        <v/>
      </c>
      <c r="J4030" s="15" t="str">
        <f t="shared" ca="1" si="264"/>
        <v xml:space="preserve">: </v>
      </c>
      <c r="K4030" s="16" t="str">
        <f>_xlfn.XLOOKUP(A4030,Students[Full Name],Students[Start Date],"")</f>
        <v/>
      </c>
      <c r="L4030" s="18">
        <f t="shared" ca="1" si="265"/>
        <v>-1</v>
      </c>
      <c r="M4030" s="18" cm="1">
        <f t="array" aca="1" ref="M4030" ca="1">SUMPRODUCT(Inactives[Days Inactive]*(Inactives[Student]=A4030))/365</f>
        <v>0</v>
      </c>
      <c r="N4030" s="18" t="str" cm="1">
        <f t="array" ref="N4030">IF(LEN($A4030)&gt;0,SUMPRODUCT(($A4030=merged_names)*(_xlfn.TEXTAFTER(N$2, "At ")=merged_belt_colours)*merged_months_at_rank),"")</f>
        <v/>
      </c>
      <c r="O4030" s="18" t="str" cm="1">
        <f t="array" ref="O4030">IF(LEN($A4030)&gt;0,SUMPRODUCT(($A4030=merged_names)*(_xlfn.TEXTAFTER(O$2, "At ")=merged_belt_colours)*merged_months_at_rank),"")</f>
        <v/>
      </c>
      <c r="P4030" s="18" t="str" cm="1">
        <f t="array" ref="P4030">IF(LEN($A4030)&gt;0,SUMPRODUCT(($A4030=merged_names)*(_xlfn.TEXTAFTER(P$2, "At ")=merged_belt_colours)*merged_months_at_rank),"")</f>
        <v/>
      </c>
      <c r="Q4030" s="18" t="str" cm="1">
        <f t="array" ref="Q4030">IF(LEN($A4030)&gt;0,SUMPRODUCT(($A4030=merged_names)*(_xlfn.TEXTAFTER(Q$2, "At ")=merged_belt_colours)*merged_months_at_rank),"")</f>
        <v/>
      </c>
      <c r="R4030" s="18" t="str" cm="1">
        <f t="array" ref="R4030">IF(LEN($A4030)&gt;0,SUMPRODUCT(($A4030=merged_names)*(_xlfn.TEXTAFTER(R$2, "At ")=merged_belt_colours)*merged_months_at_rank),"")</f>
        <v/>
      </c>
    </row>
    <row r="4031" spans="1:18" x14ac:dyDescent="0.25">
      <c r="A4031"/>
      <c r="B4031" s="15" t="str" cm="1">
        <f t="array" ref="B4031">IFERROR(IF(LEN(A4031)&gt;0, IF(SUMPRODUCT((Inactives[Key]=J4031)*(Inactives[Currently Inactive]))=1,"Inactive","Active"),""),"Active")</f>
        <v/>
      </c>
      <c r="C4031" s="16" t="str" cm="1">
        <f t="array" aca="1" ref="C4031" ca="1">IFERROR(_xlfn._xlws.FILTER(Inactives[Inactive On],(Inactives[Key]=J4031)*(Inactives[Currently Inactive]),""),"")</f>
        <v/>
      </c>
      <c r="D4031" s="16" t="str" cm="1">
        <f t="array" aca="1" ref="D4031" ca="1">IFERROR(INDEX(_xlfn.TEXTSPLIT(E4031," "),1),"")</f>
        <v/>
      </c>
      <c r="E4031" s="15" t="str" cm="1">
        <f t="array" aca="1" ref="E4031" ca="1">IFERROR(_xlfn._xlws.FILTER(merged_ranks,(merged_end_dates=DATE(9999,12,31))*(merged_names=A4031)),"")</f>
        <v/>
      </c>
      <c r="F4031" s="17" t="str">
        <f ca="1">_xlfn.XLOOKUP(J4031,Promotions[Promo Key],Promotions[Promo Date],"")</f>
        <v/>
      </c>
      <c r="G4031" s="18" t="str">
        <f t="shared" ca="1" si="263"/>
        <v/>
      </c>
      <c r="H4031" s="18" t="str">
        <f t="shared" ca="1" si="262"/>
        <v/>
      </c>
      <c r="I4031" s="17" t="str">
        <f>_xlfn.XLOOKUP(A4031,Students[Full Name],Students[Starting Rank],"")</f>
        <v/>
      </c>
      <c r="J4031" s="15" t="str">
        <f t="shared" ca="1" si="264"/>
        <v xml:space="preserve">: </v>
      </c>
      <c r="K4031" s="16" t="str">
        <f>_xlfn.XLOOKUP(A4031,Students[Full Name],Students[Start Date],"")</f>
        <v/>
      </c>
      <c r="L4031" s="18">
        <f t="shared" ca="1" si="265"/>
        <v>-1</v>
      </c>
      <c r="M4031" s="18" cm="1">
        <f t="array" aca="1" ref="M4031" ca="1">SUMPRODUCT(Inactives[Days Inactive]*(Inactives[Student]=A4031))/365</f>
        <v>0</v>
      </c>
      <c r="N4031" s="18" t="str" cm="1">
        <f t="array" ref="N4031">IF(LEN($A4031)&gt;0,SUMPRODUCT(($A4031=merged_names)*(_xlfn.TEXTAFTER(N$2, "At ")=merged_belt_colours)*merged_months_at_rank),"")</f>
        <v/>
      </c>
      <c r="O4031" s="18" t="str" cm="1">
        <f t="array" ref="O4031">IF(LEN($A4031)&gt;0,SUMPRODUCT(($A4031=merged_names)*(_xlfn.TEXTAFTER(O$2, "At ")=merged_belt_colours)*merged_months_at_rank),"")</f>
        <v/>
      </c>
      <c r="P4031" s="18" t="str" cm="1">
        <f t="array" ref="P4031">IF(LEN($A4031)&gt;0,SUMPRODUCT(($A4031=merged_names)*(_xlfn.TEXTAFTER(P$2, "At ")=merged_belt_colours)*merged_months_at_rank),"")</f>
        <v/>
      </c>
      <c r="Q4031" s="18" t="str" cm="1">
        <f t="array" ref="Q4031">IF(LEN($A4031)&gt;0,SUMPRODUCT(($A4031=merged_names)*(_xlfn.TEXTAFTER(Q$2, "At ")=merged_belt_colours)*merged_months_at_rank),"")</f>
        <v/>
      </c>
      <c r="R4031" s="18" t="str" cm="1">
        <f t="array" ref="R4031">IF(LEN($A4031)&gt;0,SUMPRODUCT(($A4031=merged_names)*(_xlfn.TEXTAFTER(R$2, "At ")=merged_belt_colours)*merged_months_at_rank),"")</f>
        <v/>
      </c>
    </row>
    <row r="4032" spans="1:18" x14ac:dyDescent="0.25">
      <c r="A4032"/>
      <c r="B4032" s="15" t="str" cm="1">
        <f t="array" ref="B4032">IFERROR(IF(LEN(A4032)&gt;0, IF(SUMPRODUCT((Inactives[Key]=J4032)*(Inactives[Currently Inactive]))=1,"Inactive","Active"),""),"Active")</f>
        <v/>
      </c>
      <c r="C4032" s="16" t="str" cm="1">
        <f t="array" aca="1" ref="C4032" ca="1">IFERROR(_xlfn._xlws.FILTER(Inactives[Inactive On],(Inactives[Key]=J4032)*(Inactives[Currently Inactive]),""),"")</f>
        <v/>
      </c>
      <c r="D4032" s="16" t="str" cm="1">
        <f t="array" aca="1" ref="D4032" ca="1">IFERROR(INDEX(_xlfn.TEXTSPLIT(E4032," "),1),"")</f>
        <v/>
      </c>
      <c r="E4032" s="15" t="str" cm="1">
        <f t="array" aca="1" ref="E4032" ca="1">IFERROR(_xlfn._xlws.FILTER(merged_ranks,(merged_end_dates=DATE(9999,12,31))*(merged_names=A4032)),"")</f>
        <v/>
      </c>
      <c r="F4032" s="17" t="str">
        <f ca="1">_xlfn.XLOOKUP(J4032,Promotions[Promo Key],Promotions[Promo Date],"")</f>
        <v/>
      </c>
      <c r="G4032" s="18" t="str">
        <f t="shared" ca="1" si="263"/>
        <v/>
      </c>
      <c r="H4032" s="18" t="str">
        <f t="shared" ca="1" si="262"/>
        <v/>
      </c>
      <c r="I4032" s="17" t="str">
        <f>_xlfn.XLOOKUP(A4032,Students[Full Name],Students[Starting Rank],"")</f>
        <v/>
      </c>
      <c r="J4032" s="15" t="str">
        <f t="shared" ca="1" si="264"/>
        <v xml:space="preserve">: </v>
      </c>
      <c r="K4032" s="16" t="str">
        <f>_xlfn.XLOOKUP(A4032,Students[Full Name],Students[Start Date],"")</f>
        <v/>
      </c>
      <c r="L4032" s="18">
        <f t="shared" ca="1" si="265"/>
        <v>-1</v>
      </c>
      <c r="M4032" s="18" cm="1">
        <f t="array" aca="1" ref="M4032" ca="1">SUMPRODUCT(Inactives[Days Inactive]*(Inactives[Student]=A4032))/365</f>
        <v>0</v>
      </c>
      <c r="N4032" s="18" t="str" cm="1">
        <f t="array" ref="N4032">IF(LEN($A4032)&gt;0,SUMPRODUCT(($A4032=merged_names)*(_xlfn.TEXTAFTER(N$2, "At ")=merged_belt_colours)*merged_months_at_rank),"")</f>
        <v/>
      </c>
      <c r="O4032" s="18" t="str" cm="1">
        <f t="array" ref="O4032">IF(LEN($A4032)&gt;0,SUMPRODUCT(($A4032=merged_names)*(_xlfn.TEXTAFTER(O$2, "At ")=merged_belt_colours)*merged_months_at_rank),"")</f>
        <v/>
      </c>
      <c r="P4032" s="18" t="str" cm="1">
        <f t="array" ref="P4032">IF(LEN($A4032)&gt;0,SUMPRODUCT(($A4032=merged_names)*(_xlfn.TEXTAFTER(P$2, "At ")=merged_belt_colours)*merged_months_at_rank),"")</f>
        <v/>
      </c>
      <c r="Q4032" s="18" t="str" cm="1">
        <f t="array" ref="Q4032">IF(LEN($A4032)&gt;0,SUMPRODUCT(($A4032=merged_names)*(_xlfn.TEXTAFTER(Q$2, "At ")=merged_belt_colours)*merged_months_at_rank),"")</f>
        <v/>
      </c>
      <c r="R4032" s="18" t="str" cm="1">
        <f t="array" ref="R4032">IF(LEN($A4032)&gt;0,SUMPRODUCT(($A4032=merged_names)*(_xlfn.TEXTAFTER(R$2, "At ")=merged_belt_colours)*merged_months_at_rank),"")</f>
        <v/>
      </c>
    </row>
    <row r="4033" spans="1:18" x14ac:dyDescent="0.25">
      <c r="A4033"/>
      <c r="B4033" s="15" t="str" cm="1">
        <f t="array" ref="B4033">IFERROR(IF(LEN(A4033)&gt;0, IF(SUMPRODUCT((Inactives[Key]=J4033)*(Inactives[Currently Inactive]))=1,"Inactive","Active"),""),"Active")</f>
        <v/>
      </c>
      <c r="C4033" s="16" t="str" cm="1">
        <f t="array" aca="1" ref="C4033" ca="1">IFERROR(_xlfn._xlws.FILTER(Inactives[Inactive On],(Inactives[Key]=J4033)*(Inactives[Currently Inactive]),""),"")</f>
        <v/>
      </c>
      <c r="D4033" s="16" t="str" cm="1">
        <f t="array" aca="1" ref="D4033" ca="1">IFERROR(INDEX(_xlfn.TEXTSPLIT(E4033," "),1),"")</f>
        <v/>
      </c>
      <c r="E4033" s="15" t="str" cm="1">
        <f t="array" aca="1" ref="E4033" ca="1">IFERROR(_xlfn._xlws.FILTER(merged_ranks,(merged_end_dates=DATE(9999,12,31))*(merged_names=A4033)),"")</f>
        <v/>
      </c>
      <c r="F4033" s="17" t="str">
        <f ca="1">_xlfn.XLOOKUP(J4033,Promotions[Promo Key],Promotions[Promo Date],"")</f>
        <v/>
      </c>
      <c r="G4033" s="18" t="str">
        <f t="shared" ca="1" si="263"/>
        <v/>
      </c>
      <c r="H4033" s="18" t="str">
        <f t="shared" ca="1" si="262"/>
        <v/>
      </c>
      <c r="I4033" s="17" t="str">
        <f>_xlfn.XLOOKUP(A4033,Students[Full Name],Students[Starting Rank],"")</f>
        <v/>
      </c>
      <c r="J4033" s="15" t="str">
        <f t="shared" ca="1" si="264"/>
        <v xml:space="preserve">: </v>
      </c>
      <c r="K4033" s="16" t="str">
        <f>_xlfn.XLOOKUP(A4033,Students[Full Name],Students[Start Date],"")</f>
        <v/>
      </c>
      <c r="L4033" s="18">
        <f t="shared" ca="1" si="265"/>
        <v>-1</v>
      </c>
      <c r="M4033" s="18" cm="1">
        <f t="array" aca="1" ref="M4033" ca="1">SUMPRODUCT(Inactives[Days Inactive]*(Inactives[Student]=A4033))/365</f>
        <v>0</v>
      </c>
      <c r="N4033" s="18" t="str" cm="1">
        <f t="array" ref="N4033">IF(LEN($A4033)&gt;0,SUMPRODUCT(($A4033=merged_names)*(_xlfn.TEXTAFTER(N$2, "At ")=merged_belt_colours)*merged_months_at_rank),"")</f>
        <v/>
      </c>
      <c r="O4033" s="18" t="str" cm="1">
        <f t="array" ref="O4033">IF(LEN($A4033)&gt;0,SUMPRODUCT(($A4033=merged_names)*(_xlfn.TEXTAFTER(O$2, "At ")=merged_belt_colours)*merged_months_at_rank),"")</f>
        <v/>
      </c>
      <c r="P4033" s="18" t="str" cm="1">
        <f t="array" ref="P4033">IF(LEN($A4033)&gt;0,SUMPRODUCT(($A4033=merged_names)*(_xlfn.TEXTAFTER(P$2, "At ")=merged_belt_colours)*merged_months_at_rank),"")</f>
        <v/>
      </c>
      <c r="Q4033" s="18" t="str" cm="1">
        <f t="array" ref="Q4033">IF(LEN($A4033)&gt;0,SUMPRODUCT(($A4033=merged_names)*(_xlfn.TEXTAFTER(Q$2, "At ")=merged_belt_colours)*merged_months_at_rank),"")</f>
        <v/>
      </c>
      <c r="R4033" s="18" t="str" cm="1">
        <f t="array" ref="R4033">IF(LEN($A4033)&gt;0,SUMPRODUCT(($A4033=merged_names)*(_xlfn.TEXTAFTER(R$2, "At ")=merged_belt_colours)*merged_months_at_rank),"")</f>
        <v/>
      </c>
    </row>
    <row r="4034" spans="1:18" x14ac:dyDescent="0.25">
      <c r="A4034"/>
      <c r="B4034" s="15" t="str" cm="1">
        <f t="array" ref="B4034">IFERROR(IF(LEN(A4034)&gt;0, IF(SUMPRODUCT((Inactives[Key]=J4034)*(Inactives[Currently Inactive]))=1,"Inactive","Active"),""),"Active")</f>
        <v/>
      </c>
      <c r="C4034" s="16" t="str" cm="1">
        <f t="array" aca="1" ref="C4034" ca="1">IFERROR(_xlfn._xlws.FILTER(Inactives[Inactive On],(Inactives[Key]=J4034)*(Inactives[Currently Inactive]),""),"")</f>
        <v/>
      </c>
      <c r="D4034" s="16" t="str" cm="1">
        <f t="array" aca="1" ref="D4034" ca="1">IFERROR(INDEX(_xlfn.TEXTSPLIT(E4034," "),1),"")</f>
        <v/>
      </c>
      <c r="E4034" s="15" t="str" cm="1">
        <f t="array" aca="1" ref="E4034" ca="1">IFERROR(_xlfn._xlws.FILTER(merged_ranks,(merged_end_dates=DATE(9999,12,31))*(merged_names=A4034)),"")</f>
        <v/>
      </c>
      <c r="F4034" s="17" t="str">
        <f ca="1">_xlfn.XLOOKUP(J4034,Promotions[Promo Key],Promotions[Promo Date],"")</f>
        <v/>
      </c>
      <c r="G4034" s="18" t="str">
        <f t="shared" ca="1" si="263"/>
        <v/>
      </c>
      <c r="H4034" s="18" t="str">
        <f t="shared" ca="1" si="262"/>
        <v/>
      </c>
      <c r="I4034" s="17" t="str">
        <f>_xlfn.XLOOKUP(A4034,Students[Full Name],Students[Starting Rank],"")</f>
        <v/>
      </c>
      <c r="J4034" s="15" t="str">
        <f t="shared" ca="1" si="264"/>
        <v xml:space="preserve">: </v>
      </c>
      <c r="K4034" s="16" t="str">
        <f>_xlfn.XLOOKUP(A4034,Students[Full Name],Students[Start Date],"")</f>
        <v/>
      </c>
      <c r="L4034" s="18">
        <f t="shared" ca="1" si="265"/>
        <v>-1</v>
      </c>
      <c r="M4034" s="18" cm="1">
        <f t="array" aca="1" ref="M4034" ca="1">SUMPRODUCT(Inactives[Days Inactive]*(Inactives[Student]=A4034))/365</f>
        <v>0</v>
      </c>
      <c r="N4034" s="18" t="str" cm="1">
        <f t="array" ref="N4034">IF(LEN($A4034)&gt;0,SUMPRODUCT(($A4034=merged_names)*(_xlfn.TEXTAFTER(N$2, "At ")=merged_belt_colours)*merged_months_at_rank),"")</f>
        <v/>
      </c>
      <c r="O4034" s="18" t="str" cm="1">
        <f t="array" ref="O4034">IF(LEN($A4034)&gt;0,SUMPRODUCT(($A4034=merged_names)*(_xlfn.TEXTAFTER(O$2, "At ")=merged_belt_colours)*merged_months_at_rank),"")</f>
        <v/>
      </c>
      <c r="P4034" s="18" t="str" cm="1">
        <f t="array" ref="P4034">IF(LEN($A4034)&gt;0,SUMPRODUCT(($A4034=merged_names)*(_xlfn.TEXTAFTER(P$2, "At ")=merged_belt_colours)*merged_months_at_rank),"")</f>
        <v/>
      </c>
      <c r="Q4034" s="18" t="str" cm="1">
        <f t="array" ref="Q4034">IF(LEN($A4034)&gt;0,SUMPRODUCT(($A4034=merged_names)*(_xlfn.TEXTAFTER(Q$2, "At ")=merged_belt_colours)*merged_months_at_rank),"")</f>
        <v/>
      </c>
      <c r="R4034" s="18" t="str" cm="1">
        <f t="array" ref="R4034">IF(LEN($A4034)&gt;0,SUMPRODUCT(($A4034=merged_names)*(_xlfn.TEXTAFTER(R$2, "At ")=merged_belt_colours)*merged_months_at_rank),"")</f>
        <v/>
      </c>
    </row>
    <row r="4035" spans="1:18" x14ac:dyDescent="0.25">
      <c r="A4035"/>
      <c r="B4035" s="15" t="str" cm="1">
        <f t="array" ref="B4035">IFERROR(IF(LEN(A4035)&gt;0, IF(SUMPRODUCT((Inactives[Key]=J4035)*(Inactives[Currently Inactive]))=1,"Inactive","Active"),""),"Active")</f>
        <v/>
      </c>
      <c r="C4035" s="16" t="str" cm="1">
        <f t="array" aca="1" ref="C4035" ca="1">IFERROR(_xlfn._xlws.FILTER(Inactives[Inactive On],(Inactives[Key]=J4035)*(Inactives[Currently Inactive]),""),"")</f>
        <v/>
      </c>
      <c r="D4035" s="16" t="str" cm="1">
        <f t="array" aca="1" ref="D4035" ca="1">IFERROR(INDEX(_xlfn.TEXTSPLIT(E4035," "),1),"")</f>
        <v/>
      </c>
      <c r="E4035" s="15" t="str" cm="1">
        <f t="array" aca="1" ref="E4035" ca="1">IFERROR(_xlfn._xlws.FILTER(merged_ranks,(merged_end_dates=DATE(9999,12,31))*(merged_names=A4035)),"")</f>
        <v/>
      </c>
      <c r="F4035" s="17" t="str">
        <f ca="1">_xlfn.XLOOKUP(J4035,Promotions[Promo Key],Promotions[Promo Date],"")</f>
        <v/>
      </c>
      <c r="G4035" s="18" t="str">
        <f t="shared" ca="1" si="263"/>
        <v/>
      </c>
      <c r="H4035" s="18" t="str">
        <f t="shared" ca="1" si="262"/>
        <v/>
      </c>
      <c r="I4035" s="17" t="str">
        <f>_xlfn.XLOOKUP(A4035,Students[Full Name],Students[Starting Rank],"")</f>
        <v/>
      </c>
      <c r="J4035" s="15" t="str">
        <f t="shared" ca="1" si="264"/>
        <v xml:space="preserve">: </v>
      </c>
      <c r="K4035" s="16" t="str">
        <f>_xlfn.XLOOKUP(A4035,Students[Full Name],Students[Start Date],"")</f>
        <v/>
      </c>
      <c r="L4035" s="18">
        <f t="shared" ca="1" si="265"/>
        <v>-1</v>
      </c>
      <c r="M4035" s="18" cm="1">
        <f t="array" aca="1" ref="M4035" ca="1">SUMPRODUCT(Inactives[Days Inactive]*(Inactives[Student]=A4035))/365</f>
        <v>0</v>
      </c>
      <c r="N4035" s="18" t="str" cm="1">
        <f t="array" ref="N4035">IF(LEN($A4035)&gt;0,SUMPRODUCT(($A4035=merged_names)*(_xlfn.TEXTAFTER(N$2, "At ")=merged_belt_colours)*merged_months_at_rank),"")</f>
        <v/>
      </c>
      <c r="O4035" s="18" t="str" cm="1">
        <f t="array" ref="O4035">IF(LEN($A4035)&gt;0,SUMPRODUCT(($A4035=merged_names)*(_xlfn.TEXTAFTER(O$2, "At ")=merged_belt_colours)*merged_months_at_rank),"")</f>
        <v/>
      </c>
      <c r="P4035" s="18" t="str" cm="1">
        <f t="array" ref="P4035">IF(LEN($A4035)&gt;0,SUMPRODUCT(($A4035=merged_names)*(_xlfn.TEXTAFTER(P$2, "At ")=merged_belt_colours)*merged_months_at_rank),"")</f>
        <v/>
      </c>
      <c r="Q4035" s="18" t="str" cm="1">
        <f t="array" ref="Q4035">IF(LEN($A4035)&gt;0,SUMPRODUCT(($A4035=merged_names)*(_xlfn.TEXTAFTER(Q$2, "At ")=merged_belt_colours)*merged_months_at_rank),"")</f>
        <v/>
      </c>
      <c r="R4035" s="18" t="str" cm="1">
        <f t="array" ref="R4035">IF(LEN($A4035)&gt;0,SUMPRODUCT(($A4035=merged_names)*(_xlfn.TEXTAFTER(R$2, "At ")=merged_belt_colours)*merged_months_at_rank),"")</f>
        <v/>
      </c>
    </row>
    <row r="4036" spans="1:18" x14ac:dyDescent="0.25">
      <c r="A4036"/>
      <c r="B4036" s="15" t="str" cm="1">
        <f t="array" ref="B4036">IFERROR(IF(LEN(A4036)&gt;0, IF(SUMPRODUCT((Inactives[Key]=J4036)*(Inactives[Currently Inactive]))=1,"Inactive","Active"),""),"Active")</f>
        <v/>
      </c>
      <c r="C4036" s="16" t="str" cm="1">
        <f t="array" aca="1" ref="C4036" ca="1">IFERROR(_xlfn._xlws.FILTER(Inactives[Inactive On],(Inactives[Key]=J4036)*(Inactives[Currently Inactive]),""),"")</f>
        <v/>
      </c>
      <c r="D4036" s="16" t="str" cm="1">
        <f t="array" aca="1" ref="D4036" ca="1">IFERROR(INDEX(_xlfn.TEXTSPLIT(E4036," "),1),"")</f>
        <v/>
      </c>
      <c r="E4036" s="15" t="str" cm="1">
        <f t="array" aca="1" ref="E4036" ca="1">IFERROR(_xlfn._xlws.FILTER(merged_ranks,(merged_end_dates=DATE(9999,12,31))*(merged_names=A4036)),"")</f>
        <v/>
      </c>
      <c r="F4036" s="17" t="str">
        <f ca="1">_xlfn.XLOOKUP(J4036,Promotions[Promo Key],Promotions[Promo Date],"")</f>
        <v/>
      </c>
      <c r="G4036" s="18" t="str">
        <f t="shared" ca="1" si="263"/>
        <v/>
      </c>
      <c r="H4036" s="18" t="str">
        <f t="shared" ca="1" si="262"/>
        <v/>
      </c>
      <c r="I4036" s="17" t="str">
        <f>_xlfn.XLOOKUP(A4036,Students[Full Name],Students[Starting Rank],"")</f>
        <v/>
      </c>
      <c r="J4036" s="15" t="str">
        <f t="shared" ca="1" si="264"/>
        <v xml:space="preserve">: </v>
      </c>
      <c r="K4036" s="16" t="str">
        <f>_xlfn.XLOOKUP(A4036,Students[Full Name],Students[Start Date],"")</f>
        <v/>
      </c>
      <c r="L4036" s="18">
        <f t="shared" ca="1" si="265"/>
        <v>-1</v>
      </c>
      <c r="M4036" s="18" cm="1">
        <f t="array" aca="1" ref="M4036" ca="1">SUMPRODUCT(Inactives[Days Inactive]*(Inactives[Student]=A4036))/365</f>
        <v>0</v>
      </c>
      <c r="N4036" s="18" t="str" cm="1">
        <f t="array" ref="N4036">IF(LEN($A4036)&gt;0,SUMPRODUCT(($A4036=merged_names)*(_xlfn.TEXTAFTER(N$2, "At ")=merged_belt_colours)*merged_months_at_rank),"")</f>
        <v/>
      </c>
      <c r="O4036" s="18" t="str" cm="1">
        <f t="array" ref="O4036">IF(LEN($A4036)&gt;0,SUMPRODUCT(($A4036=merged_names)*(_xlfn.TEXTAFTER(O$2, "At ")=merged_belt_colours)*merged_months_at_rank),"")</f>
        <v/>
      </c>
      <c r="P4036" s="18" t="str" cm="1">
        <f t="array" ref="P4036">IF(LEN($A4036)&gt;0,SUMPRODUCT(($A4036=merged_names)*(_xlfn.TEXTAFTER(P$2, "At ")=merged_belt_colours)*merged_months_at_rank),"")</f>
        <v/>
      </c>
      <c r="Q4036" s="18" t="str" cm="1">
        <f t="array" ref="Q4036">IF(LEN($A4036)&gt;0,SUMPRODUCT(($A4036=merged_names)*(_xlfn.TEXTAFTER(Q$2, "At ")=merged_belt_colours)*merged_months_at_rank),"")</f>
        <v/>
      </c>
      <c r="R4036" s="18" t="str" cm="1">
        <f t="array" ref="R4036">IF(LEN($A4036)&gt;0,SUMPRODUCT(($A4036=merged_names)*(_xlfn.TEXTAFTER(R$2, "At ")=merged_belt_colours)*merged_months_at_rank),"")</f>
        <v/>
      </c>
    </row>
    <row r="4037" spans="1:18" x14ac:dyDescent="0.25">
      <c r="A4037"/>
      <c r="B4037" s="15" t="str" cm="1">
        <f t="array" ref="B4037">IFERROR(IF(LEN(A4037)&gt;0, IF(SUMPRODUCT((Inactives[Key]=J4037)*(Inactives[Currently Inactive]))=1,"Inactive","Active"),""),"Active")</f>
        <v/>
      </c>
      <c r="C4037" s="16" t="str" cm="1">
        <f t="array" aca="1" ref="C4037" ca="1">IFERROR(_xlfn._xlws.FILTER(Inactives[Inactive On],(Inactives[Key]=J4037)*(Inactives[Currently Inactive]),""),"")</f>
        <v/>
      </c>
      <c r="D4037" s="16" t="str" cm="1">
        <f t="array" aca="1" ref="D4037" ca="1">IFERROR(INDEX(_xlfn.TEXTSPLIT(E4037," "),1),"")</f>
        <v/>
      </c>
      <c r="E4037" s="15" t="str" cm="1">
        <f t="array" aca="1" ref="E4037" ca="1">IFERROR(_xlfn._xlws.FILTER(merged_ranks,(merged_end_dates=DATE(9999,12,31))*(merged_names=A4037)),"")</f>
        <v/>
      </c>
      <c r="F4037" s="17" t="str">
        <f ca="1">_xlfn.XLOOKUP(J4037,Promotions[Promo Key],Promotions[Promo Date],"")</f>
        <v/>
      </c>
      <c r="G4037" s="18" t="str">
        <f t="shared" ca="1" si="263"/>
        <v/>
      </c>
      <c r="H4037" s="18" t="str">
        <f t="shared" ca="1" si="262"/>
        <v/>
      </c>
      <c r="I4037" s="17" t="str">
        <f>_xlfn.XLOOKUP(A4037,Students[Full Name],Students[Starting Rank],"")</f>
        <v/>
      </c>
      <c r="J4037" s="15" t="str">
        <f t="shared" ca="1" si="264"/>
        <v xml:space="preserve">: </v>
      </c>
      <c r="K4037" s="16" t="str">
        <f>_xlfn.XLOOKUP(A4037,Students[Full Name],Students[Start Date],"")</f>
        <v/>
      </c>
      <c r="L4037" s="18">
        <f t="shared" ca="1" si="265"/>
        <v>-1</v>
      </c>
      <c r="M4037" s="18" cm="1">
        <f t="array" aca="1" ref="M4037" ca="1">SUMPRODUCT(Inactives[Days Inactive]*(Inactives[Student]=A4037))/365</f>
        <v>0</v>
      </c>
      <c r="N4037" s="18" t="str" cm="1">
        <f t="array" ref="N4037">IF(LEN($A4037)&gt;0,SUMPRODUCT(($A4037=merged_names)*(_xlfn.TEXTAFTER(N$2, "At ")=merged_belt_colours)*merged_months_at_rank),"")</f>
        <v/>
      </c>
      <c r="O4037" s="18" t="str" cm="1">
        <f t="array" ref="O4037">IF(LEN($A4037)&gt;0,SUMPRODUCT(($A4037=merged_names)*(_xlfn.TEXTAFTER(O$2, "At ")=merged_belt_colours)*merged_months_at_rank),"")</f>
        <v/>
      </c>
      <c r="P4037" s="18" t="str" cm="1">
        <f t="array" ref="P4037">IF(LEN($A4037)&gt;0,SUMPRODUCT(($A4037=merged_names)*(_xlfn.TEXTAFTER(P$2, "At ")=merged_belt_colours)*merged_months_at_rank),"")</f>
        <v/>
      </c>
      <c r="Q4037" s="18" t="str" cm="1">
        <f t="array" ref="Q4037">IF(LEN($A4037)&gt;0,SUMPRODUCT(($A4037=merged_names)*(_xlfn.TEXTAFTER(Q$2, "At ")=merged_belt_colours)*merged_months_at_rank),"")</f>
        <v/>
      </c>
      <c r="R4037" s="18" t="str" cm="1">
        <f t="array" ref="R4037">IF(LEN($A4037)&gt;0,SUMPRODUCT(($A4037=merged_names)*(_xlfn.TEXTAFTER(R$2, "At ")=merged_belt_colours)*merged_months_at_rank),"")</f>
        <v/>
      </c>
    </row>
    <row r="4038" spans="1:18" x14ac:dyDescent="0.25">
      <c r="A4038"/>
      <c r="B4038" s="15" t="str" cm="1">
        <f t="array" ref="B4038">IFERROR(IF(LEN(A4038)&gt;0, IF(SUMPRODUCT((Inactives[Key]=J4038)*(Inactives[Currently Inactive]))=1,"Inactive","Active"),""),"Active")</f>
        <v/>
      </c>
      <c r="C4038" s="16" t="str" cm="1">
        <f t="array" aca="1" ref="C4038" ca="1">IFERROR(_xlfn._xlws.FILTER(Inactives[Inactive On],(Inactives[Key]=J4038)*(Inactives[Currently Inactive]),""),"")</f>
        <v/>
      </c>
      <c r="D4038" s="16" t="str" cm="1">
        <f t="array" aca="1" ref="D4038" ca="1">IFERROR(INDEX(_xlfn.TEXTSPLIT(E4038," "),1),"")</f>
        <v/>
      </c>
      <c r="E4038" s="15" t="str" cm="1">
        <f t="array" aca="1" ref="E4038" ca="1">IFERROR(_xlfn._xlws.FILTER(merged_ranks,(merged_end_dates=DATE(9999,12,31))*(merged_names=A4038)),"")</f>
        <v/>
      </c>
      <c r="F4038" s="17" t="str">
        <f ca="1">_xlfn.XLOOKUP(J4038,Promotions[Promo Key],Promotions[Promo Date],"")</f>
        <v/>
      </c>
      <c r="G4038" s="18" t="str">
        <f t="shared" ca="1" si="263"/>
        <v/>
      </c>
      <c r="H4038" s="18" t="str">
        <f t="shared" ca="1" si="262"/>
        <v/>
      </c>
      <c r="I4038" s="17" t="str">
        <f>_xlfn.XLOOKUP(A4038,Students[Full Name],Students[Starting Rank],"")</f>
        <v/>
      </c>
      <c r="J4038" s="15" t="str">
        <f t="shared" ca="1" si="264"/>
        <v xml:space="preserve">: </v>
      </c>
      <c r="K4038" s="16" t="str">
        <f>_xlfn.XLOOKUP(A4038,Students[Full Name],Students[Start Date],"")</f>
        <v/>
      </c>
      <c r="L4038" s="18">
        <f t="shared" ca="1" si="265"/>
        <v>-1</v>
      </c>
      <c r="M4038" s="18" cm="1">
        <f t="array" aca="1" ref="M4038" ca="1">SUMPRODUCT(Inactives[Days Inactive]*(Inactives[Student]=A4038))/365</f>
        <v>0</v>
      </c>
      <c r="N4038" s="18" t="str" cm="1">
        <f t="array" ref="N4038">IF(LEN($A4038)&gt;0,SUMPRODUCT(($A4038=merged_names)*(_xlfn.TEXTAFTER(N$2, "At ")=merged_belt_colours)*merged_months_at_rank),"")</f>
        <v/>
      </c>
      <c r="O4038" s="18" t="str" cm="1">
        <f t="array" ref="O4038">IF(LEN($A4038)&gt;0,SUMPRODUCT(($A4038=merged_names)*(_xlfn.TEXTAFTER(O$2, "At ")=merged_belt_colours)*merged_months_at_rank),"")</f>
        <v/>
      </c>
      <c r="P4038" s="18" t="str" cm="1">
        <f t="array" ref="P4038">IF(LEN($A4038)&gt;0,SUMPRODUCT(($A4038=merged_names)*(_xlfn.TEXTAFTER(P$2, "At ")=merged_belt_colours)*merged_months_at_rank),"")</f>
        <v/>
      </c>
      <c r="Q4038" s="18" t="str" cm="1">
        <f t="array" ref="Q4038">IF(LEN($A4038)&gt;0,SUMPRODUCT(($A4038=merged_names)*(_xlfn.TEXTAFTER(Q$2, "At ")=merged_belt_colours)*merged_months_at_rank),"")</f>
        <v/>
      </c>
      <c r="R4038" s="18" t="str" cm="1">
        <f t="array" ref="R4038">IF(LEN($A4038)&gt;0,SUMPRODUCT(($A4038=merged_names)*(_xlfn.TEXTAFTER(R$2, "At ")=merged_belt_colours)*merged_months_at_rank),"")</f>
        <v/>
      </c>
    </row>
    <row r="4039" spans="1:18" x14ac:dyDescent="0.25">
      <c r="A4039"/>
      <c r="B4039" s="15" t="str" cm="1">
        <f t="array" ref="B4039">IFERROR(IF(LEN(A4039)&gt;0, IF(SUMPRODUCT((Inactives[Key]=J4039)*(Inactives[Currently Inactive]))=1,"Inactive","Active"),""),"Active")</f>
        <v/>
      </c>
      <c r="C4039" s="16" t="str" cm="1">
        <f t="array" aca="1" ref="C4039" ca="1">IFERROR(_xlfn._xlws.FILTER(Inactives[Inactive On],(Inactives[Key]=J4039)*(Inactives[Currently Inactive]),""),"")</f>
        <v/>
      </c>
      <c r="D4039" s="16" t="str" cm="1">
        <f t="array" aca="1" ref="D4039" ca="1">IFERROR(INDEX(_xlfn.TEXTSPLIT(E4039," "),1),"")</f>
        <v/>
      </c>
      <c r="E4039" s="15" t="str" cm="1">
        <f t="array" aca="1" ref="E4039" ca="1">IFERROR(_xlfn._xlws.FILTER(merged_ranks,(merged_end_dates=DATE(9999,12,31))*(merged_names=A4039)),"")</f>
        <v/>
      </c>
      <c r="F4039" s="17" t="str">
        <f ca="1">_xlfn.XLOOKUP(J4039,Promotions[Promo Key],Promotions[Promo Date],"")</f>
        <v/>
      </c>
      <c r="G4039" s="18" t="str">
        <f t="shared" ca="1" si="263"/>
        <v/>
      </c>
      <c r="H4039" s="18" t="str">
        <f t="shared" ca="1" si="262"/>
        <v/>
      </c>
      <c r="I4039" s="17" t="str">
        <f>_xlfn.XLOOKUP(A4039,Students[Full Name],Students[Starting Rank],"")</f>
        <v/>
      </c>
      <c r="J4039" s="15" t="str">
        <f t="shared" ca="1" si="264"/>
        <v xml:space="preserve">: </v>
      </c>
      <c r="K4039" s="16" t="str">
        <f>_xlfn.XLOOKUP(A4039,Students[Full Name],Students[Start Date],"")</f>
        <v/>
      </c>
      <c r="L4039" s="18">
        <f t="shared" ca="1" si="265"/>
        <v>-1</v>
      </c>
      <c r="M4039" s="18" cm="1">
        <f t="array" aca="1" ref="M4039" ca="1">SUMPRODUCT(Inactives[Days Inactive]*(Inactives[Student]=A4039))/365</f>
        <v>0</v>
      </c>
      <c r="N4039" s="18" t="str" cm="1">
        <f t="array" ref="N4039">IF(LEN($A4039)&gt;0,SUMPRODUCT(($A4039=merged_names)*(_xlfn.TEXTAFTER(N$2, "At ")=merged_belt_colours)*merged_months_at_rank),"")</f>
        <v/>
      </c>
      <c r="O4039" s="18" t="str" cm="1">
        <f t="array" ref="O4039">IF(LEN($A4039)&gt;0,SUMPRODUCT(($A4039=merged_names)*(_xlfn.TEXTAFTER(O$2, "At ")=merged_belt_colours)*merged_months_at_rank),"")</f>
        <v/>
      </c>
      <c r="P4039" s="18" t="str" cm="1">
        <f t="array" ref="P4039">IF(LEN($A4039)&gt;0,SUMPRODUCT(($A4039=merged_names)*(_xlfn.TEXTAFTER(P$2, "At ")=merged_belt_colours)*merged_months_at_rank),"")</f>
        <v/>
      </c>
      <c r="Q4039" s="18" t="str" cm="1">
        <f t="array" ref="Q4039">IF(LEN($A4039)&gt;0,SUMPRODUCT(($A4039=merged_names)*(_xlfn.TEXTAFTER(Q$2, "At ")=merged_belt_colours)*merged_months_at_rank),"")</f>
        <v/>
      </c>
      <c r="R4039" s="18" t="str" cm="1">
        <f t="array" ref="R4039">IF(LEN($A4039)&gt;0,SUMPRODUCT(($A4039=merged_names)*(_xlfn.TEXTAFTER(R$2, "At ")=merged_belt_colours)*merged_months_at_rank),"")</f>
        <v/>
      </c>
    </row>
    <row r="4040" spans="1:18" x14ac:dyDescent="0.25">
      <c r="A4040"/>
      <c r="B4040" s="15" t="str" cm="1">
        <f t="array" ref="B4040">IFERROR(IF(LEN(A4040)&gt;0, IF(SUMPRODUCT((Inactives[Key]=J4040)*(Inactives[Currently Inactive]))=1,"Inactive","Active"),""),"Active")</f>
        <v/>
      </c>
      <c r="C4040" s="16" t="str" cm="1">
        <f t="array" aca="1" ref="C4040" ca="1">IFERROR(_xlfn._xlws.FILTER(Inactives[Inactive On],(Inactives[Key]=J4040)*(Inactives[Currently Inactive]),""),"")</f>
        <v/>
      </c>
      <c r="D4040" s="16" t="str" cm="1">
        <f t="array" aca="1" ref="D4040" ca="1">IFERROR(INDEX(_xlfn.TEXTSPLIT(E4040," "),1),"")</f>
        <v/>
      </c>
      <c r="E4040" s="15" t="str" cm="1">
        <f t="array" aca="1" ref="E4040" ca="1">IFERROR(_xlfn._xlws.FILTER(merged_ranks,(merged_end_dates=DATE(9999,12,31))*(merged_names=A4040)),"")</f>
        <v/>
      </c>
      <c r="F4040" s="17" t="str">
        <f ca="1">_xlfn.XLOOKUP(J4040,Promotions[Promo Key],Promotions[Promo Date],"")</f>
        <v/>
      </c>
      <c r="G4040" s="18" t="str">
        <f t="shared" ca="1" si="263"/>
        <v/>
      </c>
      <c r="H4040" s="18" t="str">
        <f t="shared" ca="1" si="262"/>
        <v/>
      </c>
      <c r="I4040" s="17" t="str">
        <f>_xlfn.XLOOKUP(A4040,Students[Full Name],Students[Starting Rank],"")</f>
        <v/>
      </c>
      <c r="J4040" s="15" t="str">
        <f t="shared" ca="1" si="264"/>
        <v xml:space="preserve">: </v>
      </c>
      <c r="K4040" s="16" t="str">
        <f>_xlfn.XLOOKUP(A4040,Students[Full Name],Students[Start Date],"")</f>
        <v/>
      </c>
      <c r="L4040" s="18">
        <f t="shared" ca="1" si="265"/>
        <v>-1</v>
      </c>
      <c r="M4040" s="18" cm="1">
        <f t="array" aca="1" ref="M4040" ca="1">SUMPRODUCT(Inactives[Days Inactive]*(Inactives[Student]=A4040))/365</f>
        <v>0</v>
      </c>
      <c r="N4040" s="18" t="str" cm="1">
        <f t="array" ref="N4040">IF(LEN($A4040)&gt;0,SUMPRODUCT(($A4040=merged_names)*(_xlfn.TEXTAFTER(N$2, "At ")=merged_belt_colours)*merged_months_at_rank),"")</f>
        <v/>
      </c>
      <c r="O4040" s="18" t="str" cm="1">
        <f t="array" ref="O4040">IF(LEN($A4040)&gt;0,SUMPRODUCT(($A4040=merged_names)*(_xlfn.TEXTAFTER(O$2, "At ")=merged_belt_colours)*merged_months_at_rank),"")</f>
        <v/>
      </c>
      <c r="P4040" s="18" t="str" cm="1">
        <f t="array" ref="P4040">IF(LEN($A4040)&gt;0,SUMPRODUCT(($A4040=merged_names)*(_xlfn.TEXTAFTER(P$2, "At ")=merged_belt_colours)*merged_months_at_rank),"")</f>
        <v/>
      </c>
      <c r="Q4040" s="18" t="str" cm="1">
        <f t="array" ref="Q4040">IF(LEN($A4040)&gt;0,SUMPRODUCT(($A4040=merged_names)*(_xlfn.TEXTAFTER(Q$2, "At ")=merged_belt_colours)*merged_months_at_rank),"")</f>
        <v/>
      </c>
      <c r="R4040" s="18" t="str" cm="1">
        <f t="array" ref="R4040">IF(LEN($A4040)&gt;0,SUMPRODUCT(($A4040=merged_names)*(_xlfn.TEXTAFTER(R$2, "At ")=merged_belt_colours)*merged_months_at_rank),"")</f>
        <v/>
      </c>
    </row>
    <row r="4041" spans="1:18" x14ac:dyDescent="0.25">
      <c r="A4041"/>
      <c r="B4041" s="15" t="str" cm="1">
        <f t="array" ref="B4041">IFERROR(IF(LEN(A4041)&gt;0, IF(SUMPRODUCT((Inactives[Key]=J4041)*(Inactives[Currently Inactive]))=1,"Inactive","Active"),""),"Active")</f>
        <v/>
      </c>
      <c r="C4041" s="16" t="str" cm="1">
        <f t="array" aca="1" ref="C4041" ca="1">IFERROR(_xlfn._xlws.FILTER(Inactives[Inactive On],(Inactives[Key]=J4041)*(Inactives[Currently Inactive]),""),"")</f>
        <v/>
      </c>
      <c r="D4041" s="16" t="str" cm="1">
        <f t="array" aca="1" ref="D4041" ca="1">IFERROR(INDEX(_xlfn.TEXTSPLIT(E4041," "),1),"")</f>
        <v/>
      </c>
      <c r="E4041" s="15" t="str" cm="1">
        <f t="array" aca="1" ref="E4041" ca="1">IFERROR(_xlfn._xlws.FILTER(merged_ranks,(merged_end_dates=DATE(9999,12,31))*(merged_names=A4041)),"")</f>
        <v/>
      </c>
      <c r="F4041" s="17" t="str">
        <f ca="1">_xlfn.XLOOKUP(J4041,Promotions[Promo Key],Promotions[Promo Date],"")</f>
        <v/>
      </c>
      <c r="G4041" s="18" t="str">
        <f t="shared" ca="1" si="263"/>
        <v/>
      </c>
      <c r="H4041" s="18" t="str">
        <f t="shared" ca="1" si="262"/>
        <v/>
      </c>
      <c r="I4041" s="17" t="str">
        <f>_xlfn.XLOOKUP(A4041,Students[Full Name],Students[Starting Rank],"")</f>
        <v/>
      </c>
      <c r="J4041" s="15" t="str">
        <f t="shared" ca="1" si="264"/>
        <v xml:space="preserve">: </v>
      </c>
      <c r="K4041" s="16" t="str">
        <f>_xlfn.XLOOKUP(A4041,Students[Full Name],Students[Start Date],"")</f>
        <v/>
      </c>
      <c r="L4041" s="18">
        <f t="shared" ca="1" si="265"/>
        <v>-1</v>
      </c>
      <c r="M4041" s="18" cm="1">
        <f t="array" aca="1" ref="M4041" ca="1">SUMPRODUCT(Inactives[Days Inactive]*(Inactives[Student]=A4041))/365</f>
        <v>0</v>
      </c>
      <c r="N4041" s="18" t="str" cm="1">
        <f t="array" ref="N4041">IF(LEN($A4041)&gt;0,SUMPRODUCT(($A4041=merged_names)*(_xlfn.TEXTAFTER(N$2, "At ")=merged_belt_colours)*merged_months_at_rank),"")</f>
        <v/>
      </c>
      <c r="O4041" s="18" t="str" cm="1">
        <f t="array" ref="O4041">IF(LEN($A4041)&gt;0,SUMPRODUCT(($A4041=merged_names)*(_xlfn.TEXTAFTER(O$2, "At ")=merged_belt_colours)*merged_months_at_rank),"")</f>
        <v/>
      </c>
      <c r="P4041" s="18" t="str" cm="1">
        <f t="array" ref="P4041">IF(LEN($A4041)&gt;0,SUMPRODUCT(($A4041=merged_names)*(_xlfn.TEXTAFTER(P$2, "At ")=merged_belt_colours)*merged_months_at_rank),"")</f>
        <v/>
      </c>
      <c r="Q4041" s="18" t="str" cm="1">
        <f t="array" ref="Q4041">IF(LEN($A4041)&gt;0,SUMPRODUCT(($A4041=merged_names)*(_xlfn.TEXTAFTER(Q$2, "At ")=merged_belt_colours)*merged_months_at_rank),"")</f>
        <v/>
      </c>
      <c r="R4041" s="18" t="str" cm="1">
        <f t="array" ref="R4041">IF(LEN($A4041)&gt;0,SUMPRODUCT(($A4041=merged_names)*(_xlfn.TEXTAFTER(R$2, "At ")=merged_belt_colours)*merged_months_at_rank),"")</f>
        <v/>
      </c>
    </row>
    <row r="4042" spans="1:18" x14ac:dyDescent="0.25">
      <c r="A4042"/>
      <c r="B4042" s="15" t="str" cm="1">
        <f t="array" ref="B4042">IFERROR(IF(LEN(A4042)&gt;0, IF(SUMPRODUCT((Inactives[Key]=J4042)*(Inactives[Currently Inactive]))=1,"Inactive","Active"),""),"Active")</f>
        <v/>
      </c>
      <c r="C4042" s="16" t="str" cm="1">
        <f t="array" aca="1" ref="C4042" ca="1">IFERROR(_xlfn._xlws.FILTER(Inactives[Inactive On],(Inactives[Key]=J4042)*(Inactives[Currently Inactive]),""),"")</f>
        <v/>
      </c>
      <c r="D4042" s="16" t="str" cm="1">
        <f t="array" aca="1" ref="D4042" ca="1">IFERROR(INDEX(_xlfn.TEXTSPLIT(E4042," "),1),"")</f>
        <v/>
      </c>
      <c r="E4042" s="15" t="str" cm="1">
        <f t="array" aca="1" ref="E4042" ca="1">IFERROR(_xlfn._xlws.FILTER(merged_ranks,(merged_end_dates=DATE(9999,12,31))*(merged_names=A4042)),"")</f>
        <v/>
      </c>
      <c r="F4042" s="17" t="str">
        <f ca="1">_xlfn.XLOOKUP(J4042,Promotions[Promo Key],Promotions[Promo Date],"")</f>
        <v/>
      </c>
      <c r="G4042" s="18" t="str">
        <f t="shared" ca="1" si="263"/>
        <v/>
      </c>
      <c r="H4042" s="18" t="str">
        <f t="shared" ca="1" si="262"/>
        <v/>
      </c>
      <c r="I4042" s="17" t="str">
        <f>_xlfn.XLOOKUP(A4042,Students[Full Name],Students[Starting Rank],"")</f>
        <v/>
      </c>
      <c r="J4042" s="15" t="str">
        <f t="shared" ca="1" si="264"/>
        <v xml:space="preserve">: </v>
      </c>
      <c r="K4042" s="16" t="str">
        <f>_xlfn.XLOOKUP(A4042,Students[Full Name],Students[Start Date],"")</f>
        <v/>
      </c>
      <c r="L4042" s="18">
        <f t="shared" ca="1" si="265"/>
        <v>-1</v>
      </c>
      <c r="M4042" s="18" cm="1">
        <f t="array" aca="1" ref="M4042" ca="1">SUMPRODUCT(Inactives[Days Inactive]*(Inactives[Student]=A4042))/365</f>
        <v>0</v>
      </c>
      <c r="N4042" s="18" t="str" cm="1">
        <f t="array" ref="N4042">IF(LEN($A4042)&gt;0,SUMPRODUCT(($A4042=merged_names)*(_xlfn.TEXTAFTER(N$2, "At ")=merged_belt_colours)*merged_months_at_rank),"")</f>
        <v/>
      </c>
      <c r="O4042" s="18" t="str" cm="1">
        <f t="array" ref="O4042">IF(LEN($A4042)&gt;0,SUMPRODUCT(($A4042=merged_names)*(_xlfn.TEXTAFTER(O$2, "At ")=merged_belt_colours)*merged_months_at_rank),"")</f>
        <v/>
      </c>
      <c r="P4042" s="18" t="str" cm="1">
        <f t="array" ref="P4042">IF(LEN($A4042)&gt;0,SUMPRODUCT(($A4042=merged_names)*(_xlfn.TEXTAFTER(P$2, "At ")=merged_belt_colours)*merged_months_at_rank),"")</f>
        <v/>
      </c>
      <c r="Q4042" s="18" t="str" cm="1">
        <f t="array" ref="Q4042">IF(LEN($A4042)&gt;0,SUMPRODUCT(($A4042=merged_names)*(_xlfn.TEXTAFTER(Q$2, "At ")=merged_belt_colours)*merged_months_at_rank),"")</f>
        <v/>
      </c>
      <c r="R4042" s="18" t="str" cm="1">
        <f t="array" ref="R4042">IF(LEN($A4042)&gt;0,SUMPRODUCT(($A4042=merged_names)*(_xlfn.TEXTAFTER(R$2, "At ")=merged_belt_colours)*merged_months_at_rank),"")</f>
        <v/>
      </c>
    </row>
    <row r="4043" spans="1:18" x14ac:dyDescent="0.25">
      <c r="A4043"/>
      <c r="B4043" s="15" t="str" cm="1">
        <f t="array" ref="B4043">IFERROR(IF(LEN(A4043)&gt;0, IF(SUMPRODUCT((Inactives[Key]=J4043)*(Inactives[Currently Inactive]))=1,"Inactive","Active"),""),"Active")</f>
        <v/>
      </c>
      <c r="C4043" s="16" t="str" cm="1">
        <f t="array" aca="1" ref="C4043" ca="1">IFERROR(_xlfn._xlws.FILTER(Inactives[Inactive On],(Inactives[Key]=J4043)*(Inactives[Currently Inactive]),""),"")</f>
        <v/>
      </c>
      <c r="D4043" s="16" t="str" cm="1">
        <f t="array" aca="1" ref="D4043" ca="1">IFERROR(INDEX(_xlfn.TEXTSPLIT(E4043," "),1),"")</f>
        <v/>
      </c>
      <c r="E4043" s="15" t="str" cm="1">
        <f t="array" aca="1" ref="E4043" ca="1">IFERROR(_xlfn._xlws.FILTER(merged_ranks,(merged_end_dates=DATE(9999,12,31))*(merged_names=A4043)),"")</f>
        <v/>
      </c>
      <c r="F4043" s="17" t="str">
        <f ca="1">_xlfn.XLOOKUP(J4043,Promotions[Promo Key],Promotions[Promo Date],"")</f>
        <v/>
      </c>
      <c r="G4043" s="18" t="str">
        <f t="shared" ca="1" si="263"/>
        <v/>
      </c>
      <c r="H4043" s="18" t="str">
        <f t="shared" ca="1" si="262"/>
        <v/>
      </c>
      <c r="I4043" s="17" t="str">
        <f>_xlfn.XLOOKUP(A4043,Students[Full Name],Students[Starting Rank],"")</f>
        <v/>
      </c>
      <c r="J4043" s="15" t="str">
        <f t="shared" ca="1" si="264"/>
        <v xml:space="preserve">: </v>
      </c>
      <c r="K4043" s="16" t="str">
        <f>_xlfn.XLOOKUP(A4043,Students[Full Name],Students[Start Date],"")</f>
        <v/>
      </c>
      <c r="L4043" s="18">
        <f t="shared" ca="1" si="265"/>
        <v>-1</v>
      </c>
      <c r="M4043" s="18" cm="1">
        <f t="array" aca="1" ref="M4043" ca="1">SUMPRODUCT(Inactives[Days Inactive]*(Inactives[Student]=A4043))/365</f>
        <v>0</v>
      </c>
      <c r="N4043" s="18" t="str" cm="1">
        <f t="array" ref="N4043">IF(LEN($A4043)&gt;0,SUMPRODUCT(($A4043=merged_names)*(_xlfn.TEXTAFTER(N$2, "At ")=merged_belt_colours)*merged_months_at_rank),"")</f>
        <v/>
      </c>
      <c r="O4043" s="18" t="str" cm="1">
        <f t="array" ref="O4043">IF(LEN($A4043)&gt;0,SUMPRODUCT(($A4043=merged_names)*(_xlfn.TEXTAFTER(O$2, "At ")=merged_belt_colours)*merged_months_at_rank),"")</f>
        <v/>
      </c>
      <c r="P4043" s="18" t="str" cm="1">
        <f t="array" ref="P4043">IF(LEN($A4043)&gt;0,SUMPRODUCT(($A4043=merged_names)*(_xlfn.TEXTAFTER(P$2, "At ")=merged_belt_colours)*merged_months_at_rank),"")</f>
        <v/>
      </c>
      <c r="Q4043" s="18" t="str" cm="1">
        <f t="array" ref="Q4043">IF(LEN($A4043)&gt;0,SUMPRODUCT(($A4043=merged_names)*(_xlfn.TEXTAFTER(Q$2, "At ")=merged_belt_colours)*merged_months_at_rank),"")</f>
        <v/>
      </c>
      <c r="R4043" s="18" t="str" cm="1">
        <f t="array" ref="R4043">IF(LEN($A4043)&gt;0,SUMPRODUCT(($A4043=merged_names)*(_xlfn.TEXTAFTER(R$2, "At ")=merged_belt_colours)*merged_months_at_rank),"")</f>
        <v/>
      </c>
    </row>
    <row r="4044" spans="1:18" x14ac:dyDescent="0.25">
      <c r="A4044"/>
      <c r="B4044" s="15" t="str" cm="1">
        <f t="array" ref="B4044">IFERROR(IF(LEN(A4044)&gt;0, IF(SUMPRODUCT((Inactives[Key]=J4044)*(Inactives[Currently Inactive]))=1,"Inactive","Active"),""),"Active")</f>
        <v/>
      </c>
      <c r="C4044" s="16" t="str" cm="1">
        <f t="array" aca="1" ref="C4044" ca="1">IFERROR(_xlfn._xlws.FILTER(Inactives[Inactive On],(Inactives[Key]=J4044)*(Inactives[Currently Inactive]),""),"")</f>
        <v/>
      </c>
      <c r="D4044" s="16" t="str" cm="1">
        <f t="array" aca="1" ref="D4044" ca="1">IFERROR(INDEX(_xlfn.TEXTSPLIT(E4044," "),1),"")</f>
        <v/>
      </c>
      <c r="E4044" s="15" t="str" cm="1">
        <f t="array" aca="1" ref="E4044" ca="1">IFERROR(_xlfn._xlws.FILTER(merged_ranks,(merged_end_dates=DATE(9999,12,31))*(merged_names=A4044)),"")</f>
        <v/>
      </c>
      <c r="F4044" s="17" t="str">
        <f ca="1">_xlfn.XLOOKUP(J4044,Promotions[Promo Key],Promotions[Promo Date],"")</f>
        <v/>
      </c>
      <c r="G4044" s="18" t="str">
        <f t="shared" ca="1" si="263"/>
        <v/>
      </c>
      <c r="H4044" s="18" t="str">
        <f t="shared" ca="1" si="262"/>
        <v/>
      </c>
      <c r="I4044" s="17" t="str">
        <f>_xlfn.XLOOKUP(A4044,Students[Full Name],Students[Starting Rank],"")</f>
        <v/>
      </c>
      <c r="J4044" s="15" t="str">
        <f t="shared" ca="1" si="264"/>
        <v xml:space="preserve">: </v>
      </c>
      <c r="K4044" s="16" t="str">
        <f>_xlfn.XLOOKUP(A4044,Students[Full Name],Students[Start Date],"")</f>
        <v/>
      </c>
      <c r="L4044" s="18">
        <f t="shared" ca="1" si="265"/>
        <v>-1</v>
      </c>
      <c r="M4044" s="18" cm="1">
        <f t="array" aca="1" ref="M4044" ca="1">SUMPRODUCT(Inactives[Days Inactive]*(Inactives[Student]=A4044))/365</f>
        <v>0</v>
      </c>
      <c r="N4044" s="18" t="str" cm="1">
        <f t="array" ref="N4044">IF(LEN($A4044)&gt;0,SUMPRODUCT(($A4044=merged_names)*(_xlfn.TEXTAFTER(N$2, "At ")=merged_belt_colours)*merged_months_at_rank),"")</f>
        <v/>
      </c>
      <c r="O4044" s="18" t="str" cm="1">
        <f t="array" ref="O4044">IF(LEN($A4044)&gt;0,SUMPRODUCT(($A4044=merged_names)*(_xlfn.TEXTAFTER(O$2, "At ")=merged_belt_colours)*merged_months_at_rank),"")</f>
        <v/>
      </c>
      <c r="P4044" s="18" t="str" cm="1">
        <f t="array" ref="P4044">IF(LEN($A4044)&gt;0,SUMPRODUCT(($A4044=merged_names)*(_xlfn.TEXTAFTER(P$2, "At ")=merged_belt_colours)*merged_months_at_rank),"")</f>
        <v/>
      </c>
      <c r="Q4044" s="18" t="str" cm="1">
        <f t="array" ref="Q4044">IF(LEN($A4044)&gt;0,SUMPRODUCT(($A4044=merged_names)*(_xlfn.TEXTAFTER(Q$2, "At ")=merged_belt_colours)*merged_months_at_rank),"")</f>
        <v/>
      </c>
      <c r="R4044" s="18" t="str" cm="1">
        <f t="array" ref="R4044">IF(LEN($A4044)&gt;0,SUMPRODUCT(($A4044=merged_names)*(_xlfn.TEXTAFTER(R$2, "At ")=merged_belt_colours)*merged_months_at_rank),"")</f>
        <v/>
      </c>
    </row>
    <row r="4045" spans="1:18" x14ac:dyDescent="0.25">
      <c r="A4045"/>
      <c r="B4045" s="15" t="str" cm="1">
        <f t="array" ref="B4045">IFERROR(IF(LEN(A4045)&gt;0, IF(SUMPRODUCT((Inactives[Key]=J4045)*(Inactives[Currently Inactive]))=1,"Inactive","Active"),""),"Active")</f>
        <v/>
      </c>
      <c r="C4045" s="16" t="str" cm="1">
        <f t="array" aca="1" ref="C4045" ca="1">IFERROR(_xlfn._xlws.FILTER(Inactives[Inactive On],(Inactives[Key]=J4045)*(Inactives[Currently Inactive]),""),"")</f>
        <v/>
      </c>
      <c r="D4045" s="16" t="str" cm="1">
        <f t="array" aca="1" ref="D4045" ca="1">IFERROR(INDEX(_xlfn.TEXTSPLIT(E4045," "),1),"")</f>
        <v/>
      </c>
      <c r="E4045" s="15" t="str" cm="1">
        <f t="array" aca="1" ref="E4045" ca="1">IFERROR(_xlfn._xlws.FILTER(merged_ranks,(merged_end_dates=DATE(9999,12,31))*(merged_names=A4045)),"")</f>
        <v/>
      </c>
      <c r="F4045" s="17" t="str">
        <f ca="1">_xlfn.XLOOKUP(J4045,Promotions[Promo Key],Promotions[Promo Date],"")</f>
        <v/>
      </c>
      <c r="G4045" s="18" t="str">
        <f t="shared" ca="1" si="263"/>
        <v/>
      </c>
      <c r="H4045" s="18" t="str">
        <f t="shared" ca="1" si="262"/>
        <v/>
      </c>
      <c r="I4045" s="17" t="str">
        <f>_xlfn.XLOOKUP(A4045,Students[Full Name],Students[Starting Rank],"")</f>
        <v/>
      </c>
      <c r="J4045" s="15" t="str">
        <f t="shared" ca="1" si="264"/>
        <v xml:space="preserve">: </v>
      </c>
      <c r="K4045" s="16" t="str">
        <f>_xlfn.XLOOKUP(A4045,Students[Full Name],Students[Start Date],"")</f>
        <v/>
      </c>
      <c r="L4045" s="18">
        <f t="shared" ca="1" si="265"/>
        <v>-1</v>
      </c>
      <c r="M4045" s="18" cm="1">
        <f t="array" aca="1" ref="M4045" ca="1">SUMPRODUCT(Inactives[Days Inactive]*(Inactives[Student]=A4045))/365</f>
        <v>0</v>
      </c>
      <c r="N4045" s="18" t="str" cm="1">
        <f t="array" ref="N4045">IF(LEN($A4045)&gt;0,SUMPRODUCT(($A4045=merged_names)*(_xlfn.TEXTAFTER(N$2, "At ")=merged_belt_colours)*merged_months_at_rank),"")</f>
        <v/>
      </c>
      <c r="O4045" s="18" t="str" cm="1">
        <f t="array" ref="O4045">IF(LEN($A4045)&gt;0,SUMPRODUCT(($A4045=merged_names)*(_xlfn.TEXTAFTER(O$2, "At ")=merged_belt_colours)*merged_months_at_rank),"")</f>
        <v/>
      </c>
      <c r="P4045" s="18" t="str" cm="1">
        <f t="array" ref="P4045">IF(LEN($A4045)&gt;0,SUMPRODUCT(($A4045=merged_names)*(_xlfn.TEXTAFTER(P$2, "At ")=merged_belt_colours)*merged_months_at_rank),"")</f>
        <v/>
      </c>
      <c r="Q4045" s="18" t="str" cm="1">
        <f t="array" ref="Q4045">IF(LEN($A4045)&gt;0,SUMPRODUCT(($A4045=merged_names)*(_xlfn.TEXTAFTER(Q$2, "At ")=merged_belt_colours)*merged_months_at_rank),"")</f>
        <v/>
      </c>
      <c r="R4045" s="18" t="str" cm="1">
        <f t="array" ref="R4045">IF(LEN($A4045)&gt;0,SUMPRODUCT(($A4045=merged_names)*(_xlfn.TEXTAFTER(R$2, "At ")=merged_belt_colours)*merged_months_at_rank),"")</f>
        <v/>
      </c>
    </row>
    <row r="4046" spans="1:18" x14ac:dyDescent="0.25">
      <c r="A4046"/>
      <c r="B4046" s="15" t="str" cm="1">
        <f t="array" ref="B4046">IFERROR(IF(LEN(A4046)&gt;0, IF(SUMPRODUCT((Inactives[Key]=J4046)*(Inactives[Currently Inactive]))=1,"Inactive","Active"),""),"Active")</f>
        <v/>
      </c>
      <c r="C4046" s="16" t="str" cm="1">
        <f t="array" aca="1" ref="C4046" ca="1">IFERROR(_xlfn._xlws.FILTER(Inactives[Inactive On],(Inactives[Key]=J4046)*(Inactives[Currently Inactive]),""),"")</f>
        <v/>
      </c>
      <c r="D4046" s="16" t="str" cm="1">
        <f t="array" aca="1" ref="D4046" ca="1">IFERROR(INDEX(_xlfn.TEXTSPLIT(E4046," "),1),"")</f>
        <v/>
      </c>
      <c r="E4046" s="15" t="str" cm="1">
        <f t="array" aca="1" ref="E4046" ca="1">IFERROR(_xlfn._xlws.FILTER(merged_ranks,(merged_end_dates=DATE(9999,12,31))*(merged_names=A4046)),"")</f>
        <v/>
      </c>
      <c r="F4046" s="17" t="str">
        <f ca="1">_xlfn.XLOOKUP(J4046,Promotions[Promo Key],Promotions[Promo Date],"")</f>
        <v/>
      </c>
      <c r="G4046" s="18" t="str">
        <f t="shared" ca="1" si="263"/>
        <v/>
      </c>
      <c r="H4046" s="18" t="str">
        <f t="shared" ca="1" si="262"/>
        <v/>
      </c>
      <c r="I4046" s="17" t="str">
        <f>_xlfn.XLOOKUP(A4046,Students[Full Name],Students[Starting Rank],"")</f>
        <v/>
      </c>
      <c r="J4046" s="15" t="str">
        <f t="shared" ca="1" si="264"/>
        <v xml:space="preserve">: </v>
      </c>
      <c r="K4046" s="16" t="str">
        <f>_xlfn.XLOOKUP(A4046,Students[Full Name],Students[Start Date],"")</f>
        <v/>
      </c>
      <c r="L4046" s="18">
        <f t="shared" ca="1" si="265"/>
        <v>-1</v>
      </c>
      <c r="M4046" s="18" cm="1">
        <f t="array" aca="1" ref="M4046" ca="1">SUMPRODUCT(Inactives[Days Inactive]*(Inactives[Student]=A4046))/365</f>
        <v>0</v>
      </c>
      <c r="N4046" s="18" t="str" cm="1">
        <f t="array" ref="N4046">IF(LEN($A4046)&gt;0,SUMPRODUCT(($A4046=merged_names)*(_xlfn.TEXTAFTER(N$2, "At ")=merged_belt_colours)*merged_months_at_rank),"")</f>
        <v/>
      </c>
      <c r="O4046" s="18" t="str" cm="1">
        <f t="array" ref="O4046">IF(LEN($A4046)&gt;0,SUMPRODUCT(($A4046=merged_names)*(_xlfn.TEXTAFTER(O$2, "At ")=merged_belt_colours)*merged_months_at_rank),"")</f>
        <v/>
      </c>
      <c r="P4046" s="18" t="str" cm="1">
        <f t="array" ref="P4046">IF(LEN($A4046)&gt;0,SUMPRODUCT(($A4046=merged_names)*(_xlfn.TEXTAFTER(P$2, "At ")=merged_belt_colours)*merged_months_at_rank),"")</f>
        <v/>
      </c>
      <c r="Q4046" s="18" t="str" cm="1">
        <f t="array" ref="Q4046">IF(LEN($A4046)&gt;0,SUMPRODUCT(($A4046=merged_names)*(_xlfn.TEXTAFTER(Q$2, "At ")=merged_belt_colours)*merged_months_at_rank),"")</f>
        <v/>
      </c>
      <c r="R4046" s="18" t="str" cm="1">
        <f t="array" ref="R4046">IF(LEN($A4046)&gt;0,SUMPRODUCT(($A4046=merged_names)*(_xlfn.TEXTAFTER(R$2, "At ")=merged_belt_colours)*merged_months_at_rank),"")</f>
        <v/>
      </c>
    </row>
    <row r="4047" spans="1:18" x14ac:dyDescent="0.25">
      <c r="A4047"/>
      <c r="B4047" s="15" t="str" cm="1">
        <f t="array" ref="B4047">IFERROR(IF(LEN(A4047)&gt;0, IF(SUMPRODUCT((Inactives[Key]=J4047)*(Inactives[Currently Inactive]))=1,"Inactive","Active"),""),"Active")</f>
        <v/>
      </c>
      <c r="C4047" s="16" t="str" cm="1">
        <f t="array" aca="1" ref="C4047" ca="1">IFERROR(_xlfn._xlws.FILTER(Inactives[Inactive On],(Inactives[Key]=J4047)*(Inactives[Currently Inactive]),""),"")</f>
        <v/>
      </c>
      <c r="D4047" s="16" t="str" cm="1">
        <f t="array" aca="1" ref="D4047" ca="1">IFERROR(INDEX(_xlfn.TEXTSPLIT(E4047," "),1),"")</f>
        <v/>
      </c>
      <c r="E4047" s="15" t="str" cm="1">
        <f t="array" aca="1" ref="E4047" ca="1">IFERROR(_xlfn._xlws.FILTER(merged_ranks,(merged_end_dates=DATE(9999,12,31))*(merged_names=A4047)),"")</f>
        <v/>
      </c>
      <c r="F4047" s="17" t="str">
        <f ca="1">_xlfn.XLOOKUP(J4047,Promotions[Promo Key],Promotions[Promo Date],"")</f>
        <v/>
      </c>
      <c r="G4047" s="18" t="str">
        <f t="shared" ca="1" si="263"/>
        <v/>
      </c>
      <c r="H4047" s="18" t="str">
        <f t="shared" ca="1" si="262"/>
        <v/>
      </c>
      <c r="I4047" s="17" t="str">
        <f>_xlfn.XLOOKUP(A4047,Students[Full Name],Students[Starting Rank],"")</f>
        <v/>
      </c>
      <c r="J4047" s="15" t="str">
        <f t="shared" ca="1" si="264"/>
        <v xml:space="preserve">: </v>
      </c>
      <c r="K4047" s="16" t="str">
        <f>_xlfn.XLOOKUP(A4047,Students[Full Name],Students[Start Date],"")</f>
        <v/>
      </c>
      <c r="L4047" s="18">
        <f t="shared" ca="1" si="265"/>
        <v>-1</v>
      </c>
      <c r="M4047" s="18" cm="1">
        <f t="array" aca="1" ref="M4047" ca="1">SUMPRODUCT(Inactives[Days Inactive]*(Inactives[Student]=A4047))/365</f>
        <v>0</v>
      </c>
      <c r="N4047" s="18" t="str" cm="1">
        <f t="array" ref="N4047">IF(LEN($A4047)&gt;0,SUMPRODUCT(($A4047=merged_names)*(_xlfn.TEXTAFTER(N$2, "At ")=merged_belt_colours)*merged_months_at_rank),"")</f>
        <v/>
      </c>
      <c r="O4047" s="18" t="str" cm="1">
        <f t="array" ref="O4047">IF(LEN($A4047)&gt;0,SUMPRODUCT(($A4047=merged_names)*(_xlfn.TEXTAFTER(O$2, "At ")=merged_belt_colours)*merged_months_at_rank),"")</f>
        <v/>
      </c>
      <c r="P4047" s="18" t="str" cm="1">
        <f t="array" ref="P4047">IF(LEN($A4047)&gt;0,SUMPRODUCT(($A4047=merged_names)*(_xlfn.TEXTAFTER(P$2, "At ")=merged_belt_colours)*merged_months_at_rank),"")</f>
        <v/>
      </c>
      <c r="Q4047" s="18" t="str" cm="1">
        <f t="array" ref="Q4047">IF(LEN($A4047)&gt;0,SUMPRODUCT(($A4047=merged_names)*(_xlfn.TEXTAFTER(Q$2, "At ")=merged_belt_colours)*merged_months_at_rank),"")</f>
        <v/>
      </c>
      <c r="R4047" s="18" t="str" cm="1">
        <f t="array" ref="R4047">IF(LEN($A4047)&gt;0,SUMPRODUCT(($A4047=merged_names)*(_xlfn.TEXTAFTER(R$2, "At ")=merged_belt_colours)*merged_months_at_rank),"")</f>
        <v/>
      </c>
    </row>
    <row r="4048" spans="1:18" x14ac:dyDescent="0.25">
      <c r="A4048"/>
      <c r="B4048" s="15" t="str" cm="1">
        <f t="array" ref="B4048">IFERROR(IF(LEN(A4048)&gt;0, IF(SUMPRODUCT((Inactives[Key]=J4048)*(Inactives[Currently Inactive]))=1,"Inactive","Active"),""),"Active")</f>
        <v/>
      </c>
      <c r="C4048" s="16" t="str" cm="1">
        <f t="array" aca="1" ref="C4048" ca="1">IFERROR(_xlfn._xlws.FILTER(Inactives[Inactive On],(Inactives[Key]=J4048)*(Inactives[Currently Inactive]),""),"")</f>
        <v/>
      </c>
      <c r="D4048" s="16" t="str" cm="1">
        <f t="array" aca="1" ref="D4048" ca="1">IFERROR(INDEX(_xlfn.TEXTSPLIT(E4048," "),1),"")</f>
        <v/>
      </c>
      <c r="E4048" s="15" t="str" cm="1">
        <f t="array" aca="1" ref="E4048" ca="1">IFERROR(_xlfn._xlws.FILTER(merged_ranks,(merged_end_dates=DATE(9999,12,31))*(merged_names=A4048)),"")</f>
        <v/>
      </c>
      <c r="F4048" s="17" t="str">
        <f ca="1">_xlfn.XLOOKUP(J4048,Promotions[Promo Key],Promotions[Promo Date],"")</f>
        <v/>
      </c>
      <c r="G4048" s="18" t="str">
        <f t="shared" ca="1" si="263"/>
        <v/>
      </c>
      <c r="H4048" s="18" t="str">
        <f t="shared" ca="1" si="262"/>
        <v/>
      </c>
      <c r="I4048" s="17" t="str">
        <f>_xlfn.XLOOKUP(A4048,Students[Full Name],Students[Starting Rank],"")</f>
        <v/>
      </c>
      <c r="J4048" s="15" t="str">
        <f t="shared" ca="1" si="264"/>
        <v xml:space="preserve">: </v>
      </c>
      <c r="K4048" s="16" t="str">
        <f>_xlfn.XLOOKUP(A4048,Students[Full Name],Students[Start Date],"")</f>
        <v/>
      </c>
      <c r="L4048" s="18">
        <f t="shared" ca="1" si="265"/>
        <v>-1</v>
      </c>
      <c r="M4048" s="18" cm="1">
        <f t="array" aca="1" ref="M4048" ca="1">SUMPRODUCT(Inactives[Days Inactive]*(Inactives[Student]=A4048))/365</f>
        <v>0</v>
      </c>
      <c r="N4048" s="18" t="str" cm="1">
        <f t="array" ref="N4048">IF(LEN($A4048)&gt;0,SUMPRODUCT(($A4048=merged_names)*(_xlfn.TEXTAFTER(N$2, "At ")=merged_belt_colours)*merged_months_at_rank),"")</f>
        <v/>
      </c>
      <c r="O4048" s="18" t="str" cm="1">
        <f t="array" ref="O4048">IF(LEN($A4048)&gt;0,SUMPRODUCT(($A4048=merged_names)*(_xlfn.TEXTAFTER(O$2, "At ")=merged_belt_colours)*merged_months_at_rank),"")</f>
        <v/>
      </c>
      <c r="P4048" s="18" t="str" cm="1">
        <f t="array" ref="P4048">IF(LEN($A4048)&gt;0,SUMPRODUCT(($A4048=merged_names)*(_xlfn.TEXTAFTER(P$2, "At ")=merged_belt_colours)*merged_months_at_rank),"")</f>
        <v/>
      </c>
      <c r="Q4048" s="18" t="str" cm="1">
        <f t="array" ref="Q4048">IF(LEN($A4048)&gt;0,SUMPRODUCT(($A4048=merged_names)*(_xlfn.TEXTAFTER(Q$2, "At ")=merged_belt_colours)*merged_months_at_rank),"")</f>
        <v/>
      </c>
      <c r="R4048" s="18" t="str" cm="1">
        <f t="array" ref="R4048">IF(LEN($A4048)&gt;0,SUMPRODUCT(($A4048=merged_names)*(_xlfn.TEXTAFTER(R$2, "At ")=merged_belt_colours)*merged_months_at_rank),"")</f>
        <v/>
      </c>
    </row>
    <row r="4049" spans="1:18" x14ac:dyDescent="0.25">
      <c r="A4049"/>
      <c r="B4049" s="15" t="str" cm="1">
        <f t="array" ref="B4049">IFERROR(IF(LEN(A4049)&gt;0, IF(SUMPRODUCT((Inactives[Key]=J4049)*(Inactives[Currently Inactive]))=1,"Inactive","Active"),""),"Active")</f>
        <v/>
      </c>
      <c r="C4049" s="16" t="str" cm="1">
        <f t="array" aca="1" ref="C4049" ca="1">IFERROR(_xlfn._xlws.FILTER(Inactives[Inactive On],(Inactives[Key]=J4049)*(Inactives[Currently Inactive]),""),"")</f>
        <v/>
      </c>
      <c r="D4049" s="16" t="str" cm="1">
        <f t="array" aca="1" ref="D4049" ca="1">IFERROR(INDEX(_xlfn.TEXTSPLIT(E4049," "),1),"")</f>
        <v/>
      </c>
      <c r="E4049" s="15" t="str" cm="1">
        <f t="array" aca="1" ref="E4049" ca="1">IFERROR(_xlfn._xlws.FILTER(merged_ranks,(merged_end_dates=DATE(9999,12,31))*(merged_names=A4049)),"")</f>
        <v/>
      </c>
      <c r="F4049" s="17" t="str">
        <f ca="1">_xlfn.XLOOKUP(J4049,Promotions[Promo Key],Promotions[Promo Date],"")</f>
        <v/>
      </c>
      <c r="G4049" s="18" t="str">
        <f t="shared" ca="1" si="263"/>
        <v/>
      </c>
      <c r="H4049" s="18" t="str">
        <f t="shared" ca="1" si="262"/>
        <v/>
      </c>
      <c r="I4049" s="17" t="str">
        <f>_xlfn.XLOOKUP(A4049,Students[Full Name],Students[Starting Rank],"")</f>
        <v/>
      </c>
      <c r="J4049" s="15" t="str">
        <f t="shared" ca="1" si="264"/>
        <v xml:space="preserve">: </v>
      </c>
      <c r="K4049" s="16" t="str">
        <f>_xlfn.XLOOKUP(A4049,Students[Full Name],Students[Start Date],"")</f>
        <v/>
      </c>
      <c r="L4049" s="18">
        <f t="shared" ca="1" si="265"/>
        <v>-1</v>
      </c>
      <c r="M4049" s="18" cm="1">
        <f t="array" aca="1" ref="M4049" ca="1">SUMPRODUCT(Inactives[Days Inactive]*(Inactives[Student]=A4049))/365</f>
        <v>0</v>
      </c>
      <c r="N4049" s="18" t="str" cm="1">
        <f t="array" ref="N4049">IF(LEN($A4049)&gt;0,SUMPRODUCT(($A4049=merged_names)*(_xlfn.TEXTAFTER(N$2, "At ")=merged_belt_colours)*merged_months_at_rank),"")</f>
        <v/>
      </c>
      <c r="O4049" s="18" t="str" cm="1">
        <f t="array" ref="O4049">IF(LEN($A4049)&gt;0,SUMPRODUCT(($A4049=merged_names)*(_xlfn.TEXTAFTER(O$2, "At ")=merged_belt_colours)*merged_months_at_rank),"")</f>
        <v/>
      </c>
      <c r="P4049" s="18" t="str" cm="1">
        <f t="array" ref="P4049">IF(LEN($A4049)&gt;0,SUMPRODUCT(($A4049=merged_names)*(_xlfn.TEXTAFTER(P$2, "At ")=merged_belt_colours)*merged_months_at_rank),"")</f>
        <v/>
      </c>
      <c r="Q4049" s="18" t="str" cm="1">
        <f t="array" ref="Q4049">IF(LEN($A4049)&gt;0,SUMPRODUCT(($A4049=merged_names)*(_xlfn.TEXTAFTER(Q$2, "At ")=merged_belt_colours)*merged_months_at_rank),"")</f>
        <v/>
      </c>
      <c r="R4049" s="18" t="str" cm="1">
        <f t="array" ref="R4049">IF(LEN($A4049)&gt;0,SUMPRODUCT(($A4049=merged_names)*(_xlfn.TEXTAFTER(R$2, "At ")=merged_belt_colours)*merged_months_at_rank),"")</f>
        <v/>
      </c>
    </row>
    <row r="4050" spans="1:18" x14ac:dyDescent="0.25">
      <c r="A4050"/>
      <c r="B4050" s="15" t="str" cm="1">
        <f t="array" ref="B4050">IFERROR(IF(LEN(A4050)&gt;0, IF(SUMPRODUCT((Inactives[Key]=J4050)*(Inactives[Currently Inactive]))=1,"Inactive","Active"),""),"Active")</f>
        <v/>
      </c>
      <c r="C4050" s="16" t="str" cm="1">
        <f t="array" aca="1" ref="C4050" ca="1">IFERROR(_xlfn._xlws.FILTER(Inactives[Inactive On],(Inactives[Key]=J4050)*(Inactives[Currently Inactive]),""),"")</f>
        <v/>
      </c>
      <c r="D4050" s="16" t="str" cm="1">
        <f t="array" aca="1" ref="D4050" ca="1">IFERROR(INDEX(_xlfn.TEXTSPLIT(E4050," "),1),"")</f>
        <v/>
      </c>
      <c r="E4050" s="15" t="str" cm="1">
        <f t="array" aca="1" ref="E4050" ca="1">IFERROR(_xlfn._xlws.FILTER(merged_ranks,(merged_end_dates=DATE(9999,12,31))*(merged_names=A4050)),"")</f>
        <v/>
      </c>
      <c r="F4050" s="17" t="str">
        <f ca="1">_xlfn.XLOOKUP(J4050,Promotions[Promo Key],Promotions[Promo Date],"")</f>
        <v/>
      </c>
      <c r="G4050" s="18" t="str">
        <f t="shared" ca="1" si="263"/>
        <v/>
      </c>
      <c r="H4050" s="18" t="str">
        <f t="shared" ca="1" si="262"/>
        <v/>
      </c>
      <c r="I4050" s="17" t="str">
        <f>_xlfn.XLOOKUP(A4050,Students[Full Name],Students[Starting Rank],"")</f>
        <v/>
      </c>
      <c r="J4050" s="15" t="str">
        <f t="shared" ca="1" si="264"/>
        <v xml:space="preserve">: </v>
      </c>
      <c r="K4050" s="16" t="str">
        <f>_xlfn.XLOOKUP(A4050,Students[Full Name],Students[Start Date],"")</f>
        <v/>
      </c>
      <c r="L4050" s="18">
        <f t="shared" ca="1" si="265"/>
        <v>-1</v>
      </c>
      <c r="M4050" s="18" cm="1">
        <f t="array" aca="1" ref="M4050" ca="1">SUMPRODUCT(Inactives[Days Inactive]*(Inactives[Student]=A4050))/365</f>
        <v>0</v>
      </c>
      <c r="N4050" s="18" t="str" cm="1">
        <f t="array" ref="N4050">IF(LEN($A4050)&gt;0,SUMPRODUCT(($A4050=merged_names)*(_xlfn.TEXTAFTER(N$2, "At ")=merged_belt_colours)*merged_months_at_rank),"")</f>
        <v/>
      </c>
      <c r="O4050" s="18" t="str" cm="1">
        <f t="array" ref="O4050">IF(LEN($A4050)&gt;0,SUMPRODUCT(($A4050=merged_names)*(_xlfn.TEXTAFTER(O$2, "At ")=merged_belt_colours)*merged_months_at_rank),"")</f>
        <v/>
      </c>
      <c r="P4050" s="18" t="str" cm="1">
        <f t="array" ref="P4050">IF(LEN($A4050)&gt;0,SUMPRODUCT(($A4050=merged_names)*(_xlfn.TEXTAFTER(P$2, "At ")=merged_belt_colours)*merged_months_at_rank),"")</f>
        <v/>
      </c>
      <c r="Q4050" s="18" t="str" cm="1">
        <f t="array" ref="Q4050">IF(LEN($A4050)&gt;0,SUMPRODUCT(($A4050=merged_names)*(_xlfn.TEXTAFTER(Q$2, "At ")=merged_belt_colours)*merged_months_at_rank),"")</f>
        <v/>
      </c>
      <c r="R4050" s="18" t="str" cm="1">
        <f t="array" ref="R4050">IF(LEN($A4050)&gt;0,SUMPRODUCT(($A4050=merged_names)*(_xlfn.TEXTAFTER(R$2, "At ")=merged_belt_colours)*merged_months_at_rank),"")</f>
        <v/>
      </c>
    </row>
    <row r="4051" spans="1:18" x14ac:dyDescent="0.25">
      <c r="A4051"/>
      <c r="B4051" s="15" t="str" cm="1">
        <f t="array" ref="B4051">IFERROR(IF(LEN(A4051)&gt;0, IF(SUMPRODUCT((Inactives[Key]=J4051)*(Inactives[Currently Inactive]))=1,"Inactive","Active"),""),"Active")</f>
        <v/>
      </c>
      <c r="C4051" s="16" t="str" cm="1">
        <f t="array" aca="1" ref="C4051" ca="1">IFERROR(_xlfn._xlws.FILTER(Inactives[Inactive On],(Inactives[Key]=J4051)*(Inactives[Currently Inactive]),""),"")</f>
        <v/>
      </c>
      <c r="D4051" s="16" t="str" cm="1">
        <f t="array" aca="1" ref="D4051" ca="1">IFERROR(INDEX(_xlfn.TEXTSPLIT(E4051," "),1),"")</f>
        <v/>
      </c>
      <c r="E4051" s="15" t="str" cm="1">
        <f t="array" aca="1" ref="E4051" ca="1">IFERROR(_xlfn._xlws.FILTER(merged_ranks,(merged_end_dates=DATE(9999,12,31))*(merged_names=A4051)),"")</f>
        <v/>
      </c>
      <c r="F4051" s="17" t="str">
        <f ca="1">_xlfn.XLOOKUP(J4051,Promotions[Promo Key],Promotions[Promo Date],"")</f>
        <v/>
      </c>
      <c r="G4051" s="18" t="str">
        <f t="shared" ca="1" si="263"/>
        <v/>
      </c>
      <c r="H4051" s="18" t="str">
        <f t="shared" ca="1" si="262"/>
        <v/>
      </c>
      <c r="I4051" s="17" t="str">
        <f>_xlfn.XLOOKUP(A4051,Students[Full Name],Students[Starting Rank],"")</f>
        <v/>
      </c>
      <c r="J4051" s="15" t="str">
        <f t="shared" ca="1" si="264"/>
        <v xml:space="preserve">: </v>
      </c>
      <c r="K4051" s="16" t="str">
        <f>_xlfn.XLOOKUP(A4051,Students[Full Name],Students[Start Date],"")</f>
        <v/>
      </c>
      <c r="L4051" s="18">
        <f t="shared" ca="1" si="265"/>
        <v>-1</v>
      </c>
      <c r="M4051" s="18" cm="1">
        <f t="array" aca="1" ref="M4051" ca="1">SUMPRODUCT(Inactives[Days Inactive]*(Inactives[Student]=A4051))/365</f>
        <v>0</v>
      </c>
      <c r="N4051" s="18" t="str" cm="1">
        <f t="array" ref="N4051">IF(LEN($A4051)&gt;0,SUMPRODUCT(($A4051=merged_names)*(_xlfn.TEXTAFTER(N$2, "At ")=merged_belt_colours)*merged_months_at_rank),"")</f>
        <v/>
      </c>
      <c r="O4051" s="18" t="str" cm="1">
        <f t="array" ref="O4051">IF(LEN($A4051)&gt;0,SUMPRODUCT(($A4051=merged_names)*(_xlfn.TEXTAFTER(O$2, "At ")=merged_belt_colours)*merged_months_at_rank),"")</f>
        <v/>
      </c>
      <c r="P4051" s="18" t="str" cm="1">
        <f t="array" ref="P4051">IF(LEN($A4051)&gt;0,SUMPRODUCT(($A4051=merged_names)*(_xlfn.TEXTAFTER(P$2, "At ")=merged_belt_colours)*merged_months_at_rank),"")</f>
        <v/>
      </c>
      <c r="Q4051" s="18" t="str" cm="1">
        <f t="array" ref="Q4051">IF(LEN($A4051)&gt;0,SUMPRODUCT(($A4051=merged_names)*(_xlfn.TEXTAFTER(Q$2, "At ")=merged_belt_colours)*merged_months_at_rank),"")</f>
        <v/>
      </c>
      <c r="R4051" s="18" t="str" cm="1">
        <f t="array" ref="R4051">IF(LEN($A4051)&gt;0,SUMPRODUCT(($A4051=merged_names)*(_xlfn.TEXTAFTER(R$2, "At ")=merged_belt_colours)*merged_months_at_rank),"")</f>
        <v/>
      </c>
    </row>
    <row r="4052" spans="1:18" x14ac:dyDescent="0.25">
      <c r="A4052"/>
      <c r="B4052" s="15" t="str" cm="1">
        <f t="array" ref="B4052">IFERROR(IF(LEN(A4052)&gt;0, IF(SUMPRODUCT((Inactives[Key]=J4052)*(Inactives[Currently Inactive]))=1,"Inactive","Active"),""),"Active")</f>
        <v/>
      </c>
      <c r="C4052" s="16" t="str" cm="1">
        <f t="array" aca="1" ref="C4052" ca="1">IFERROR(_xlfn._xlws.FILTER(Inactives[Inactive On],(Inactives[Key]=J4052)*(Inactives[Currently Inactive]),""),"")</f>
        <v/>
      </c>
      <c r="D4052" s="16" t="str" cm="1">
        <f t="array" aca="1" ref="D4052" ca="1">IFERROR(INDEX(_xlfn.TEXTSPLIT(E4052," "),1),"")</f>
        <v/>
      </c>
      <c r="E4052" s="15" t="str" cm="1">
        <f t="array" aca="1" ref="E4052" ca="1">IFERROR(_xlfn._xlws.FILTER(merged_ranks,(merged_end_dates=DATE(9999,12,31))*(merged_names=A4052)),"")</f>
        <v/>
      </c>
      <c r="F4052" s="17" t="str">
        <f ca="1">_xlfn.XLOOKUP(J4052,Promotions[Promo Key],Promotions[Promo Date],"")</f>
        <v/>
      </c>
      <c r="G4052" s="18" t="str">
        <f t="shared" ca="1" si="263"/>
        <v/>
      </c>
      <c r="H4052" s="18" t="str">
        <f t="shared" ca="1" si="262"/>
        <v/>
      </c>
      <c r="I4052" s="17" t="str">
        <f>_xlfn.XLOOKUP(A4052,Students[Full Name],Students[Starting Rank],"")</f>
        <v/>
      </c>
      <c r="J4052" s="15" t="str">
        <f t="shared" ca="1" si="264"/>
        <v xml:space="preserve">: </v>
      </c>
      <c r="K4052" s="16" t="str">
        <f>_xlfn.XLOOKUP(A4052,Students[Full Name],Students[Start Date],"")</f>
        <v/>
      </c>
      <c r="L4052" s="18">
        <f t="shared" ca="1" si="265"/>
        <v>-1</v>
      </c>
      <c r="M4052" s="18" cm="1">
        <f t="array" aca="1" ref="M4052" ca="1">SUMPRODUCT(Inactives[Days Inactive]*(Inactives[Student]=A4052))/365</f>
        <v>0</v>
      </c>
      <c r="N4052" s="18" t="str" cm="1">
        <f t="array" ref="N4052">IF(LEN($A4052)&gt;0,SUMPRODUCT(($A4052=merged_names)*(_xlfn.TEXTAFTER(N$2, "At ")=merged_belt_colours)*merged_months_at_rank),"")</f>
        <v/>
      </c>
      <c r="O4052" s="18" t="str" cm="1">
        <f t="array" ref="O4052">IF(LEN($A4052)&gt;0,SUMPRODUCT(($A4052=merged_names)*(_xlfn.TEXTAFTER(O$2, "At ")=merged_belt_colours)*merged_months_at_rank),"")</f>
        <v/>
      </c>
      <c r="P4052" s="18" t="str" cm="1">
        <f t="array" ref="P4052">IF(LEN($A4052)&gt;0,SUMPRODUCT(($A4052=merged_names)*(_xlfn.TEXTAFTER(P$2, "At ")=merged_belt_colours)*merged_months_at_rank),"")</f>
        <v/>
      </c>
      <c r="Q4052" s="18" t="str" cm="1">
        <f t="array" ref="Q4052">IF(LEN($A4052)&gt;0,SUMPRODUCT(($A4052=merged_names)*(_xlfn.TEXTAFTER(Q$2, "At ")=merged_belt_colours)*merged_months_at_rank),"")</f>
        <v/>
      </c>
      <c r="R4052" s="18" t="str" cm="1">
        <f t="array" ref="R4052">IF(LEN($A4052)&gt;0,SUMPRODUCT(($A4052=merged_names)*(_xlfn.TEXTAFTER(R$2, "At ")=merged_belt_colours)*merged_months_at_rank),"")</f>
        <v/>
      </c>
    </row>
    <row r="4053" spans="1:18" x14ac:dyDescent="0.25">
      <c r="A4053"/>
      <c r="B4053" s="15" t="str" cm="1">
        <f t="array" ref="B4053">IFERROR(IF(LEN(A4053)&gt;0, IF(SUMPRODUCT((Inactives[Key]=J4053)*(Inactives[Currently Inactive]))=1,"Inactive","Active"),""),"Active")</f>
        <v/>
      </c>
      <c r="C4053" s="16" t="str" cm="1">
        <f t="array" aca="1" ref="C4053" ca="1">IFERROR(_xlfn._xlws.FILTER(Inactives[Inactive On],(Inactives[Key]=J4053)*(Inactives[Currently Inactive]),""),"")</f>
        <v/>
      </c>
      <c r="D4053" s="16" t="str" cm="1">
        <f t="array" aca="1" ref="D4053" ca="1">IFERROR(INDEX(_xlfn.TEXTSPLIT(E4053," "),1),"")</f>
        <v/>
      </c>
      <c r="E4053" s="15" t="str" cm="1">
        <f t="array" aca="1" ref="E4053" ca="1">IFERROR(_xlfn._xlws.FILTER(merged_ranks,(merged_end_dates=DATE(9999,12,31))*(merged_names=A4053)),"")</f>
        <v/>
      </c>
      <c r="F4053" s="17" t="str">
        <f ca="1">_xlfn.XLOOKUP(J4053,Promotions[Promo Key],Promotions[Promo Date],"")</f>
        <v/>
      </c>
      <c r="G4053" s="18" t="str">
        <f t="shared" ca="1" si="263"/>
        <v/>
      </c>
      <c r="H4053" s="18" t="str">
        <f t="shared" ca="1" si="262"/>
        <v/>
      </c>
      <c r="I4053" s="17" t="str">
        <f>_xlfn.XLOOKUP(A4053,Students[Full Name],Students[Starting Rank],"")</f>
        <v/>
      </c>
      <c r="J4053" s="15" t="str">
        <f t="shared" ca="1" si="264"/>
        <v xml:space="preserve">: </v>
      </c>
      <c r="K4053" s="16" t="str">
        <f>_xlfn.XLOOKUP(A4053,Students[Full Name],Students[Start Date],"")</f>
        <v/>
      </c>
      <c r="L4053" s="18">
        <f t="shared" ca="1" si="265"/>
        <v>-1</v>
      </c>
      <c r="M4053" s="18" cm="1">
        <f t="array" aca="1" ref="M4053" ca="1">SUMPRODUCT(Inactives[Days Inactive]*(Inactives[Student]=A4053))/365</f>
        <v>0</v>
      </c>
      <c r="N4053" s="18" t="str" cm="1">
        <f t="array" ref="N4053">IF(LEN($A4053)&gt;0,SUMPRODUCT(($A4053=merged_names)*(_xlfn.TEXTAFTER(N$2, "At ")=merged_belt_colours)*merged_months_at_rank),"")</f>
        <v/>
      </c>
      <c r="O4053" s="18" t="str" cm="1">
        <f t="array" ref="O4053">IF(LEN($A4053)&gt;0,SUMPRODUCT(($A4053=merged_names)*(_xlfn.TEXTAFTER(O$2, "At ")=merged_belt_colours)*merged_months_at_rank),"")</f>
        <v/>
      </c>
      <c r="P4053" s="18" t="str" cm="1">
        <f t="array" ref="P4053">IF(LEN($A4053)&gt;0,SUMPRODUCT(($A4053=merged_names)*(_xlfn.TEXTAFTER(P$2, "At ")=merged_belt_colours)*merged_months_at_rank),"")</f>
        <v/>
      </c>
      <c r="Q4053" s="18" t="str" cm="1">
        <f t="array" ref="Q4053">IF(LEN($A4053)&gt;0,SUMPRODUCT(($A4053=merged_names)*(_xlfn.TEXTAFTER(Q$2, "At ")=merged_belt_colours)*merged_months_at_rank),"")</f>
        <v/>
      </c>
      <c r="R4053" s="18" t="str" cm="1">
        <f t="array" ref="R4053">IF(LEN($A4053)&gt;0,SUMPRODUCT(($A4053=merged_names)*(_xlfn.TEXTAFTER(R$2, "At ")=merged_belt_colours)*merged_months_at_rank),"")</f>
        <v/>
      </c>
    </row>
    <row r="4054" spans="1:18" x14ac:dyDescent="0.25">
      <c r="A4054"/>
      <c r="B4054" s="15" t="str" cm="1">
        <f t="array" ref="B4054">IFERROR(IF(LEN(A4054)&gt;0, IF(SUMPRODUCT((Inactives[Key]=J4054)*(Inactives[Currently Inactive]))=1,"Inactive","Active"),""),"Active")</f>
        <v/>
      </c>
      <c r="C4054" s="16" t="str" cm="1">
        <f t="array" aca="1" ref="C4054" ca="1">IFERROR(_xlfn._xlws.FILTER(Inactives[Inactive On],(Inactives[Key]=J4054)*(Inactives[Currently Inactive]),""),"")</f>
        <v/>
      </c>
      <c r="D4054" s="16" t="str" cm="1">
        <f t="array" aca="1" ref="D4054" ca="1">IFERROR(INDEX(_xlfn.TEXTSPLIT(E4054," "),1),"")</f>
        <v/>
      </c>
      <c r="E4054" s="15" t="str" cm="1">
        <f t="array" aca="1" ref="E4054" ca="1">IFERROR(_xlfn._xlws.FILTER(merged_ranks,(merged_end_dates=DATE(9999,12,31))*(merged_names=A4054)),"")</f>
        <v/>
      </c>
      <c r="F4054" s="17" t="str">
        <f ca="1">_xlfn.XLOOKUP(J4054,Promotions[Promo Key],Promotions[Promo Date],"")</f>
        <v/>
      </c>
      <c r="G4054" s="18" t="str">
        <f t="shared" ca="1" si="263"/>
        <v/>
      </c>
      <c r="H4054" s="18" t="str">
        <f t="shared" ca="1" si="262"/>
        <v/>
      </c>
      <c r="I4054" s="17" t="str">
        <f>_xlfn.XLOOKUP(A4054,Students[Full Name],Students[Starting Rank],"")</f>
        <v/>
      </c>
      <c r="J4054" s="15" t="str">
        <f t="shared" ca="1" si="264"/>
        <v xml:space="preserve">: </v>
      </c>
      <c r="K4054" s="16" t="str">
        <f>_xlfn.XLOOKUP(A4054,Students[Full Name],Students[Start Date],"")</f>
        <v/>
      </c>
      <c r="L4054" s="18">
        <f t="shared" ca="1" si="265"/>
        <v>-1</v>
      </c>
      <c r="M4054" s="18" cm="1">
        <f t="array" aca="1" ref="M4054" ca="1">SUMPRODUCT(Inactives[Days Inactive]*(Inactives[Student]=A4054))/365</f>
        <v>0</v>
      </c>
      <c r="N4054" s="18" t="str" cm="1">
        <f t="array" ref="N4054">IF(LEN($A4054)&gt;0,SUMPRODUCT(($A4054=merged_names)*(_xlfn.TEXTAFTER(N$2, "At ")=merged_belt_colours)*merged_months_at_rank),"")</f>
        <v/>
      </c>
      <c r="O4054" s="18" t="str" cm="1">
        <f t="array" ref="O4054">IF(LEN($A4054)&gt;0,SUMPRODUCT(($A4054=merged_names)*(_xlfn.TEXTAFTER(O$2, "At ")=merged_belt_colours)*merged_months_at_rank),"")</f>
        <v/>
      </c>
      <c r="P4054" s="18" t="str" cm="1">
        <f t="array" ref="P4054">IF(LEN($A4054)&gt;0,SUMPRODUCT(($A4054=merged_names)*(_xlfn.TEXTAFTER(P$2, "At ")=merged_belt_colours)*merged_months_at_rank),"")</f>
        <v/>
      </c>
      <c r="Q4054" s="18" t="str" cm="1">
        <f t="array" ref="Q4054">IF(LEN($A4054)&gt;0,SUMPRODUCT(($A4054=merged_names)*(_xlfn.TEXTAFTER(Q$2, "At ")=merged_belt_colours)*merged_months_at_rank),"")</f>
        <v/>
      </c>
      <c r="R4054" s="18" t="str" cm="1">
        <f t="array" ref="R4054">IF(LEN($A4054)&gt;0,SUMPRODUCT(($A4054=merged_names)*(_xlfn.TEXTAFTER(R$2, "At ")=merged_belt_colours)*merged_months_at_rank),"")</f>
        <v/>
      </c>
    </row>
    <row r="4055" spans="1:18" x14ac:dyDescent="0.25">
      <c r="A4055"/>
      <c r="B4055" s="15" t="str" cm="1">
        <f t="array" ref="B4055">IFERROR(IF(LEN(A4055)&gt;0, IF(SUMPRODUCT((Inactives[Key]=J4055)*(Inactives[Currently Inactive]))=1,"Inactive","Active"),""),"Active")</f>
        <v/>
      </c>
      <c r="C4055" s="16" t="str" cm="1">
        <f t="array" aca="1" ref="C4055" ca="1">IFERROR(_xlfn._xlws.FILTER(Inactives[Inactive On],(Inactives[Key]=J4055)*(Inactives[Currently Inactive]),""),"")</f>
        <v/>
      </c>
      <c r="D4055" s="16" t="str" cm="1">
        <f t="array" aca="1" ref="D4055" ca="1">IFERROR(INDEX(_xlfn.TEXTSPLIT(E4055," "),1),"")</f>
        <v/>
      </c>
      <c r="E4055" s="15" t="str" cm="1">
        <f t="array" aca="1" ref="E4055" ca="1">IFERROR(_xlfn._xlws.FILTER(merged_ranks,(merged_end_dates=DATE(9999,12,31))*(merged_names=A4055)),"")</f>
        <v/>
      </c>
      <c r="F4055" s="17" t="str">
        <f ca="1">_xlfn.XLOOKUP(J4055,Promotions[Promo Key],Promotions[Promo Date],"")</f>
        <v/>
      </c>
      <c r="G4055" s="18" t="str">
        <f t="shared" ca="1" si="263"/>
        <v/>
      </c>
      <c r="H4055" s="18" t="str">
        <f t="shared" ca="1" si="262"/>
        <v/>
      </c>
      <c r="I4055" s="17" t="str">
        <f>_xlfn.XLOOKUP(A4055,Students[Full Name],Students[Starting Rank],"")</f>
        <v/>
      </c>
      <c r="J4055" s="15" t="str">
        <f t="shared" ca="1" si="264"/>
        <v xml:space="preserve">: </v>
      </c>
      <c r="K4055" s="16" t="str">
        <f>_xlfn.XLOOKUP(A4055,Students[Full Name],Students[Start Date],"")</f>
        <v/>
      </c>
      <c r="L4055" s="18">
        <f t="shared" ca="1" si="265"/>
        <v>-1</v>
      </c>
      <c r="M4055" s="18" cm="1">
        <f t="array" aca="1" ref="M4055" ca="1">SUMPRODUCT(Inactives[Days Inactive]*(Inactives[Student]=A4055))/365</f>
        <v>0</v>
      </c>
      <c r="N4055" s="18" t="str" cm="1">
        <f t="array" ref="N4055">IF(LEN($A4055)&gt;0,SUMPRODUCT(($A4055=merged_names)*(_xlfn.TEXTAFTER(N$2, "At ")=merged_belt_colours)*merged_months_at_rank),"")</f>
        <v/>
      </c>
      <c r="O4055" s="18" t="str" cm="1">
        <f t="array" ref="O4055">IF(LEN($A4055)&gt;0,SUMPRODUCT(($A4055=merged_names)*(_xlfn.TEXTAFTER(O$2, "At ")=merged_belt_colours)*merged_months_at_rank),"")</f>
        <v/>
      </c>
      <c r="P4055" s="18" t="str" cm="1">
        <f t="array" ref="P4055">IF(LEN($A4055)&gt;0,SUMPRODUCT(($A4055=merged_names)*(_xlfn.TEXTAFTER(P$2, "At ")=merged_belt_colours)*merged_months_at_rank),"")</f>
        <v/>
      </c>
      <c r="Q4055" s="18" t="str" cm="1">
        <f t="array" ref="Q4055">IF(LEN($A4055)&gt;0,SUMPRODUCT(($A4055=merged_names)*(_xlfn.TEXTAFTER(Q$2, "At ")=merged_belt_colours)*merged_months_at_rank),"")</f>
        <v/>
      </c>
      <c r="R4055" s="18" t="str" cm="1">
        <f t="array" ref="R4055">IF(LEN($A4055)&gt;0,SUMPRODUCT(($A4055=merged_names)*(_xlfn.TEXTAFTER(R$2, "At ")=merged_belt_colours)*merged_months_at_rank),"")</f>
        <v/>
      </c>
    </row>
    <row r="4056" spans="1:18" x14ac:dyDescent="0.25">
      <c r="A4056"/>
      <c r="B4056" s="15" t="str" cm="1">
        <f t="array" ref="B4056">IFERROR(IF(LEN(A4056)&gt;0, IF(SUMPRODUCT((Inactives[Key]=J4056)*(Inactives[Currently Inactive]))=1,"Inactive","Active"),""),"Active")</f>
        <v/>
      </c>
      <c r="C4056" s="16" t="str" cm="1">
        <f t="array" aca="1" ref="C4056" ca="1">IFERROR(_xlfn._xlws.FILTER(Inactives[Inactive On],(Inactives[Key]=J4056)*(Inactives[Currently Inactive]),""),"")</f>
        <v/>
      </c>
      <c r="D4056" s="16" t="str" cm="1">
        <f t="array" aca="1" ref="D4056" ca="1">IFERROR(INDEX(_xlfn.TEXTSPLIT(E4056," "),1),"")</f>
        <v/>
      </c>
      <c r="E4056" s="15" t="str" cm="1">
        <f t="array" aca="1" ref="E4056" ca="1">IFERROR(_xlfn._xlws.FILTER(merged_ranks,(merged_end_dates=DATE(9999,12,31))*(merged_names=A4056)),"")</f>
        <v/>
      </c>
      <c r="F4056" s="17" t="str">
        <f ca="1">_xlfn.XLOOKUP(J4056,Promotions[Promo Key],Promotions[Promo Date],"")</f>
        <v/>
      </c>
      <c r="G4056" s="18" t="str">
        <f t="shared" ca="1" si="263"/>
        <v/>
      </c>
      <c r="H4056" s="18" t="str">
        <f t="shared" ref="H4056:H4119" ca="1" si="266">IFERROR((TODAY()-K4056)/365-M4056,"")</f>
        <v/>
      </c>
      <c r="I4056" s="17" t="str">
        <f>_xlfn.XLOOKUP(A4056,Students[Full Name],Students[Starting Rank],"")</f>
        <v/>
      </c>
      <c r="J4056" s="15" t="str">
        <f t="shared" ca="1" si="264"/>
        <v xml:space="preserve">: </v>
      </c>
      <c r="K4056" s="16" t="str">
        <f>_xlfn.XLOOKUP(A4056,Students[Full Name],Students[Start Date],"")</f>
        <v/>
      </c>
      <c r="L4056" s="18">
        <f t="shared" ca="1" si="265"/>
        <v>-1</v>
      </c>
      <c r="M4056" s="18" cm="1">
        <f t="array" aca="1" ref="M4056" ca="1">SUMPRODUCT(Inactives[Days Inactive]*(Inactives[Student]=A4056))/365</f>
        <v>0</v>
      </c>
      <c r="N4056" s="18" t="str" cm="1">
        <f t="array" ref="N4056">IF(LEN($A4056)&gt;0,SUMPRODUCT(($A4056=merged_names)*(_xlfn.TEXTAFTER(N$2, "At ")=merged_belt_colours)*merged_months_at_rank),"")</f>
        <v/>
      </c>
      <c r="O4056" s="18" t="str" cm="1">
        <f t="array" ref="O4056">IF(LEN($A4056)&gt;0,SUMPRODUCT(($A4056=merged_names)*(_xlfn.TEXTAFTER(O$2, "At ")=merged_belt_colours)*merged_months_at_rank),"")</f>
        <v/>
      </c>
      <c r="P4056" s="18" t="str" cm="1">
        <f t="array" ref="P4056">IF(LEN($A4056)&gt;0,SUMPRODUCT(($A4056=merged_names)*(_xlfn.TEXTAFTER(P$2, "At ")=merged_belt_colours)*merged_months_at_rank),"")</f>
        <v/>
      </c>
      <c r="Q4056" s="18" t="str" cm="1">
        <f t="array" ref="Q4056">IF(LEN($A4056)&gt;0,SUMPRODUCT(($A4056=merged_names)*(_xlfn.TEXTAFTER(Q$2, "At ")=merged_belt_colours)*merged_months_at_rank),"")</f>
        <v/>
      </c>
      <c r="R4056" s="18" t="str" cm="1">
        <f t="array" ref="R4056">IF(LEN($A4056)&gt;0,SUMPRODUCT(($A4056=merged_names)*(_xlfn.TEXTAFTER(R$2, "At ")=merged_belt_colours)*merged_months_at_rank),"")</f>
        <v/>
      </c>
    </row>
    <row r="4057" spans="1:18" x14ac:dyDescent="0.25">
      <c r="A4057"/>
      <c r="B4057" s="15" t="str" cm="1">
        <f t="array" ref="B4057">IFERROR(IF(LEN(A4057)&gt;0, IF(SUMPRODUCT((Inactives[Key]=J4057)*(Inactives[Currently Inactive]))=1,"Inactive","Active"),""),"Active")</f>
        <v/>
      </c>
      <c r="C4057" s="16" t="str" cm="1">
        <f t="array" aca="1" ref="C4057" ca="1">IFERROR(_xlfn._xlws.FILTER(Inactives[Inactive On],(Inactives[Key]=J4057)*(Inactives[Currently Inactive]),""),"")</f>
        <v/>
      </c>
      <c r="D4057" s="16" t="str" cm="1">
        <f t="array" aca="1" ref="D4057" ca="1">IFERROR(INDEX(_xlfn.TEXTSPLIT(E4057," "),1),"")</f>
        <v/>
      </c>
      <c r="E4057" s="15" t="str" cm="1">
        <f t="array" aca="1" ref="E4057" ca="1">IFERROR(_xlfn._xlws.FILTER(merged_ranks,(merged_end_dates=DATE(9999,12,31))*(merged_names=A4057)),"")</f>
        <v/>
      </c>
      <c r="F4057" s="17" t="str">
        <f ca="1">_xlfn.XLOOKUP(J4057,Promotions[Promo Key],Promotions[Promo Date],"")</f>
        <v/>
      </c>
      <c r="G4057" s="18" t="str">
        <f t="shared" ca="1" si="263"/>
        <v/>
      </c>
      <c r="H4057" s="18" t="str">
        <f t="shared" ca="1" si="266"/>
        <v/>
      </c>
      <c r="I4057" s="17" t="str">
        <f>_xlfn.XLOOKUP(A4057,Students[Full Name],Students[Starting Rank],"")</f>
        <v/>
      </c>
      <c r="J4057" s="15" t="str">
        <f t="shared" ca="1" si="264"/>
        <v xml:space="preserve">: </v>
      </c>
      <c r="K4057" s="16" t="str">
        <f>_xlfn.XLOOKUP(A4057,Students[Full Name],Students[Start Date],"")</f>
        <v/>
      </c>
      <c r="L4057" s="18">
        <f t="shared" ca="1" si="265"/>
        <v>-1</v>
      </c>
      <c r="M4057" s="18" cm="1">
        <f t="array" aca="1" ref="M4057" ca="1">SUMPRODUCT(Inactives[Days Inactive]*(Inactives[Student]=A4057))/365</f>
        <v>0</v>
      </c>
      <c r="N4057" s="18" t="str" cm="1">
        <f t="array" ref="N4057">IF(LEN($A4057)&gt;0,SUMPRODUCT(($A4057=merged_names)*(_xlfn.TEXTAFTER(N$2, "At ")=merged_belt_colours)*merged_months_at_rank),"")</f>
        <v/>
      </c>
      <c r="O4057" s="18" t="str" cm="1">
        <f t="array" ref="O4057">IF(LEN($A4057)&gt;0,SUMPRODUCT(($A4057=merged_names)*(_xlfn.TEXTAFTER(O$2, "At ")=merged_belt_colours)*merged_months_at_rank),"")</f>
        <v/>
      </c>
      <c r="P4057" s="18" t="str" cm="1">
        <f t="array" ref="P4057">IF(LEN($A4057)&gt;0,SUMPRODUCT(($A4057=merged_names)*(_xlfn.TEXTAFTER(P$2, "At ")=merged_belt_colours)*merged_months_at_rank),"")</f>
        <v/>
      </c>
      <c r="Q4057" s="18" t="str" cm="1">
        <f t="array" ref="Q4057">IF(LEN($A4057)&gt;0,SUMPRODUCT(($A4057=merged_names)*(_xlfn.TEXTAFTER(Q$2, "At ")=merged_belt_colours)*merged_months_at_rank),"")</f>
        <v/>
      </c>
      <c r="R4057" s="18" t="str" cm="1">
        <f t="array" ref="R4057">IF(LEN($A4057)&gt;0,SUMPRODUCT(($A4057=merged_names)*(_xlfn.TEXTAFTER(R$2, "At ")=merged_belt_colours)*merged_months_at_rank),"")</f>
        <v/>
      </c>
    </row>
    <row r="4058" spans="1:18" x14ac:dyDescent="0.25">
      <c r="A4058"/>
      <c r="B4058" s="15" t="str" cm="1">
        <f t="array" ref="B4058">IFERROR(IF(LEN(A4058)&gt;0, IF(SUMPRODUCT((Inactives[Key]=J4058)*(Inactives[Currently Inactive]))=1,"Inactive","Active"),""),"Active")</f>
        <v/>
      </c>
      <c r="C4058" s="16" t="str" cm="1">
        <f t="array" aca="1" ref="C4058" ca="1">IFERROR(_xlfn._xlws.FILTER(Inactives[Inactive On],(Inactives[Key]=J4058)*(Inactives[Currently Inactive]),""),"")</f>
        <v/>
      </c>
      <c r="D4058" s="16" t="str" cm="1">
        <f t="array" aca="1" ref="D4058" ca="1">IFERROR(INDEX(_xlfn.TEXTSPLIT(E4058," "),1),"")</f>
        <v/>
      </c>
      <c r="E4058" s="15" t="str" cm="1">
        <f t="array" aca="1" ref="E4058" ca="1">IFERROR(_xlfn._xlws.FILTER(merged_ranks,(merged_end_dates=DATE(9999,12,31))*(merged_names=A4058)),"")</f>
        <v/>
      </c>
      <c r="F4058" s="17" t="str">
        <f ca="1">_xlfn.XLOOKUP(J4058,Promotions[Promo Key],Promotions[Promo Date],"")</f>
        <v/>
      </c>
      <c r="G4058" s="18" t="str">
        <f t="shared" ca="1" si="263"/>
        <v/>
      </c>
      <c r="H4058" s="18" t="str">
        <f t="shared" ca="1" si="266"/>
        <v/>
      </c>
      <c r="I4058" s="17" t="str">
        <f>_xlfn.XLOOKUP(A4058,Students[Full Name],Students[Starting Rank],"")</f>
        <v/>
      </c>
      <c r="J4058" s="15" t="str">
        <f t="shared" ca="1" si="264"/>
        <v xml:space="preserve">: </v>
      </c>
      <c r="K4058" s="16" t="str">
        <f>_xlfn.XLOOKUP(A4058,Students[Full Name],Students[Start Date],"")</f>
        <v/>
      </c>
      <c r="L4058" s="18">
        <f t="shared" ca="1" si="265"/>
        <v>-1</v>
      </c>
      <c r="M4058" s="18" cm="1">
        <f t="array" aca="1" ref="M4058" ca="1">SUMPRODUCT(Inactives[Days Inactive]*(Inactives[Student]=A4058))/365</f>
        <v>0</v>
      </c>
      <c r="N4058" s="18" t="str" cm="1">
        <f t="array" ref="N4058">IF(LEN($A4058)&gt;0,SUMPRODUCT(($A4058=merged_names)*(_xlfn.TEXTAFTER(N$2, "At ")=merged_belt_colours)*merged_months_at_rank),"")</f>
        <v/>
      </c>
      <c r="O4058" s="18" t="str" cm="1">
        <f t="array" ref="O4058">IF(LEN($A4058)&gt;0,SUMPRODUCT(($A4058=merged_names)*(_xlfn.TEXTAFTER(O$2, "At ")=merged_belt_colours)*merged_months_at_rank),"")</f>
        <v/>
      </c>
      <c r="P4058" s="18" t="str" cm="1">
        <f t="array" ref="P4058">IF(LEN($A4058)&gt;0,SUMPRODUCT(($A4058=merged_names)*(_xlfn.TEXTAFTER(P$2, "At ")=merged_belt_colours)*merged_months_at_rank),"")</f>
        <v/>
      </c>
      <c r="Q4058" s="18" t="str" cm="1">
        <f t="array" ref="Q4058">IF(LEN($A4058)&gt;0,SUMPRODUCT(($A4058=merged_names)*(_xlfn.TEXTAFTER(Q$2, "At ")=merged_belt_colours)*merged_months_at_rank),"")</f>
        <v/>
      </c>
      <c r="R4058" s="18" t="str" cm="1">
        <f t="array" ref="R4058">IF(LEN($A4058)&gt;0,SUMPRODUCT(($A4058=merged_names)*(_xlfn.TEXTAFTER(R$2, "At ")=merged_belt_colours)*merged_months_at_rank),"")</f>
        <v/>
      </c>
    </row>
    <row r="4059" spans="1:18" x14ac:dyDescent="0.25">
      <c r="A4059"/>
      <c r="B4059" s="15" t="str" cm="1">
        <f t="array" ref="B4059">IFERROR(IF(LEN(A4059)&gt;0, IF(SUMPRODUCT((Inactives[Key]=J4059)*(Inactives[Currently Inactive]))=1,"Inactive","Active"),""),"Active")</f>
        <v/>
      </c>
      <c r="C4059" s="16" t="str" cm="1">
        <f t="array" aca="1" ref="C4059" ca="1">IFERROR(_xlfn._xlws.FILTER(Inactives[Inactive On],(Inactives[Key]=J4059)*(Inactives[Currently Inactive]),""),"")</f>
        <v/>
      </c>
      <c r="D4059" s="16" t="str" cm="1">
        <f t="array" aca="1" ref="D4059" ca="1">IFERROR(INDEX(_xlfn.TEXTSPLIT(E4059," "),1),"")</f>
        <v/>
      </c>
      <c r="E4059" s="15" t="str" cm="1">
        <f t="array" aca="1" ref="E4059" ca="1">IFERROR(_xlfn._xlws.FILTER(merged_ranks,(merged_end_dates=DATE(9999,12,31))*(merged_names=A4059)),"")</f>
        <v/>
      </c>
      <c r="F4059" s="17" t="str">
        <f ca="1">_xlfn.XLOOKUP(J4059,Promotions[Promo Key],Promotions[Promo Date],"")</f>
        <v/>
      </c>
      <c r="G4059" s="18" t="str">
        <f t="shared" ca="1" si="263"/>
        <v/>
      </c>
      <c r="H4059" s="18" t="str">
        <f t="shared" ca="1" si="266"/>
        <v/>
      </c>
      <c r="I4059" s="17" t="str">
        <f>_xlfn.XLOOKUP(A4059,Students[Full Name],Students[Starting Rank],"")</f>
        <v/>
      </c>
      <c r="J4059" s="15" t="str">
        <f t="shared" ca="1" si="264"/>
        <v xml:space="preserve">: </v>
      </c>
      <c r="K4059" s="16" t="str">
        <f>_xlfn.XLOOKUP(A4059,Students[Full Name],Students[Start Date],"")</f>
        <v/>
      </c>
      <c r="L4059" s="18">
        <f t="shared" ca="1" si="265"/>
        <v>-1</v>
      </c>
      <c r="M4059" s="18" cm="1">
        <f t="array" aca="1" ref="M4059" ca="1">SUMPRODUCT(Inactives[Days Inactive]*(Inactives[Student]=A4059))/365</f>
        <v>0</v>
      </c>
      <c r="N4059" s="18" t="str" cm="1">
        <f t="array" ref="N4059">IF(LEN($A4059)&gt;0,SUMPRODUCT(($A4059=merged_names)*(_xlfn.TEXTAFTER(N$2, "At ")=merged_belt_colours)*merged_months_at_rank),"")</f>
        <v/>
      </c>
      <c r="O4059" s="18" t="str" cm="1">
        <f t="array" ref="O4059">IF(LEN($A4059)&gt;0,SUMPRODUCT(($A4059=merged_names)*(_xlfn.TEXTAFTER(O$2, "At ")=merged_belt_colours)*merged_months_at_rank),"")</f>
        <v/>
      </c>
      <c r="P4059" s="18" t="str" cm="1">
        <f t="array" ref="P4059">IF(LEN($A4059)&gt;0,SUMPRODUCT(($A4059=merged_names)*(_xlfn.TEXTAFTER(P$2, "At ")=merged_belt_colours)*merged_months_at_rank),"")</f>
        <v/>
      </c>
      <c r="Q4059" s="18" t="str" cm="1">
        <f t="array" ref="Q4059">IF(LEN($A4059)&gt;0,SUMPRODUCT(($A4059=merged_names)*(_xlfn.TEXTAFTER(Q$2, "At ")=merged_belt_colours)*merged_months_at_rank),"")</f>
        <v/>
      </c>
      <c r="R4059" s="18" t="str" cm="1">
        <f t="array" ref="R4059">IF(LEN($A4059)&gt;0,SUMPRODUCT(($A4059=merged_names)*(_xlfn.TEXTAFTER(R$2, "At ")=merged_belt_colours)*merged_months_at_rank),"")</f>
        <v/>
      </c>
    </row>
    <row r="4060" spans="1:18" x14ac:dyDescent="0.25">
      <c r="A4060"/>
      <c r="B4060" s="15" t="str" cm="1">
        <f t="array" ref="B4060">IFERROR(IF(LEN(A4060)&gt;0, IF(SUMPRODUCT((Inactives[Key]=J4060)*(Inactives[Currently Inactive]))=1,"Inactive","Active"),""),"Active")</f>
        <v/>
      </c>
      <c r="C4060" s="16" t="str" cm="1">
        <f t="array" aca="1" ref="C4060" ca="1">IFERROR(_xlfn._xlws.FILTER(Inactives[Inactive On],(Inactives[Key]=J4060)*(Inactives[Currently Inactive]),""),"")</f>
        <v/>
      </c>
      <c r="D4060" s="16" t="str" cm="1">
        <f t="array" aca="1" ref="D4060" ca="1">IFERROR(INDEX(_xlfn.TEXTSPLIT(E4060," "),1),"")</f>
        <v/>
      </c>
      <c r="E4060" s="15" t="str" cm="1">
        <f t="array" aca="1" ref="E4060" ca="1">IFERROR(_xlfn._xlws.FILTER(merged_ranks,(merged_end_dates=DATE(9999,12,31))*(merged_names=A4060)),"")</f>
        <v/>
      </c>
      <c r="F4060" s="17" t="str">
        <f ca="1">_xlfn.XLOOKUP(J4060,Promotions[Promo Key],Promotions[Promo Date],"")</f>
        <v/>
      </c>
      <c r="G4060" s="18" t="str">
        <f t="shared" ref="G4060:G4123" ca="1" si="267">IFERROR((TODAY()-F4060)/30.5, "")</f>
        <v/>
      </c>
      <c r="H4060" s="18" t="str">
        <f t="shared" ca="1" si="266"/>
        <v/>
      </c>
      <c r="I4060" s="17" t="str">
        <f>_xlfn.XLOOKUP(A4060,Students[Full Name],Students[Starting Rank],"")</f>
        <v/>
      </c>
      <c r="J4060" s="15" t="str">
        <f t="shared" ref="J4060:J4123" ca="1" si="268">A4060&amp;": "&amp;E4060</f>
        <v xml:space="preserve">: </v>
      </c>
      <c r="K4060" s="16" t="str">
        <f>_xlfn.XLOOKUP(A4060,Students[Full Name],Students[Start Date],"")</f>
        <v/>
      </c>
      <c r="L4060" s="18">
        <f t="shared" ref="L4060:L4123" ca="1" si="269">IF(LEN(C4060)&gt;0,(TODAY()-C4060)/30.5,-1)</f>
        <v>-1</v>
      </c>
      <c r="M4060" s="18" cm="1">
        <f t="array" aca="1" ref="M4060" ca="1">SUMPRODUCT(Inactives[Days Inactive]*(Inactives[Student]=A4060))/365</f>
        <v>0</v>
      </c>
      <c r="N4060" s="18" t="str" cm="1">
        <f t="array" ref="N4060">IF(LEN($A4060)&gt;0,SUMPRODUCT(($A4060=merged_names)*(_xlfn.TEXTAFTER(N$2, "At ")=merged_belt_colours)*merged_months_at_rank),"")</f>
        <v/>
      </c>
      <c r="O4060" s="18" t="str" cm="1">
        <f t="array" ref="O4060">IF(LEN($A4060)&gt;0,SUMPRODUCT(($A4060=merged_names)*(_xlfn.TEXTAFTER(O$2, "At ")=merged_belt_colours)*merged_months_at_rank),"")</f>
        <v/>
      </c>
      <c r="P4060" s="18" t="str" cm="1">
        <f t="array" ref="P4060">IF(LEN($A4060)&gt;0,SUMPRODUCT(($A4060=merged_names)*(_xlfn.TEXTAFTER(P$2, "At ")=merged_belt_colours)*merged_months_at_rank),"")</f>
        <v/>
      </c>
      <c r="Q4060" s="18" t="str" cm="1">
        <f t="array" ref="Q4060">IF(LEN($A4060)&gt;0,SUMPRODUCT(($A4060=merged_names)*(_xlfn.TEXTAFTER(Q$2, "At ")=merged_belt_colours)*merged_months_at_rank),"")</f>
        <v/>
      </c>
      <c r="R4060" s="18" t="str" cm="1">
        <f t="array" ref="R4060">IF(LEN($A4060)&gt;0,SUMPRODUCT(($A4060=merged_names)*(_xlfn.TEXTAFTER(R$2, "At ")=merged_belt_colours)*merged_months_at_rank),"")</f>
        <v/>
      </c>
    </row>
    <row r="4061" spans="1:18" x14ac:dyDescent="0.25">
      <c r="A4061"/>
      <c r="B4061" s="15" t="str" cm="1">
        <f t="array" ref="B4061">IFERROR(IF(LEN(A4061)&gt;0, IF(SUMPRODUCT((Inactives[Key]=J4061)*(Inactives[Currently Inactive]))=1,"Inactive","Active"),""),"Active")</f>
        <v/>
      </c>
      <c r="C4061" s="16" t="str" cm="1">
        <f t="array" aca="1" ref="C4061" ca="1">IFERROR(_xlfn._xlws.FILTER(Inactives[Inactive On],(Inactives[Key]=J4061)*(Inactives[Currently Inactive]),""),"")</f>
        <v/>
      </c>
      <c r="D4061" s="16" t="str" cm="1">
        <f t="array" aca="1" ref="D4061" ca="1">IFERROR(INDEX(_xlfn.TEXTSPLIT(E4061," "),1),"")</f>
        <v/>
      </c>
      <c r="E4061" s="15" t="str" cm="1">
        <f t="array" aca="1" ref="E4061" ca="1">IFERROR(_xlfn._xlws.FILTER(merged_ranks,(merged_end_dates=DATE(9999,12,31))*(merged_names=A4061)),"")</f>
        <v/>
      </c>
      <c r="F4061" s="17" t="str">
        <f ca="1">_xlfn.XLOOKUP(J4061,Promotions[Promo Key],Promotions[Promo Date],"")</f>
        <v/>
      </c>
      <c r="G4061" s="18" t="str">
        <f t="shared" ca="1" si="267"/>
        <v/>
      </c>
      <c r="H4061" s="18" t="str">
        <f t="shared" ca="1" si="266"/>
        <v/>
      </c>
      <c r="I4061" s="17" t="str">
        <f>_xlfn.XLOOKUP(A4061,Students[Full Name],Students[Starting Rank],"")</f>
        <v/>
      </c>
      <c r="J4061" s="15" t="str">
        <f t="shared" ca="1" si="268"/>
        <v xml:space="preserve">: </v>
      </c>
      <c r="K4061" s="16" t="str">
        <f>_xlfn.XLOOKUP(A4061,Students[Full Name],Students[Start Date],"")</f>
        <v/>
      </c>
      <c r="L4061" s="18">
        <f t="shared" ca="1" si="269"/>
        <v>-1</v>
      </c>
      <c r="M4061" s="18" cm="1">
        <f t="array" aca="1" ref="M4061" ca="1">SUMPRODUCT(Inactives[Days Inactive]*(Inactives[Student]=A4061))/365</f>
        <v>0</v>
      </c>
      <c r="N4061" s="18" t="str" cm="1">
        <f t="array" ref="N4061">IF(LEN($A4061)&gt;0,SUMPRODUCT(($A4061=merged_names)*(_xlfn.TEXTAFTER(N$2, "At ")=merged_belt_colours)*merged_months_at_rank),"")</f>
        <v/>
      </c>
      <c r="O4061" s="18" t="str" cm="1">
        <f t="array" ref="O4061">IF(LEN($A4061)&gt;0,SUMPRODUCT(($A4061=merged_names)*(_xlfn.TEXTAFTER(O$2, "At ")=merged_belt_colours)*merged_months_at_rank),"")</f>
        <v/>
      </c>
      <c r="P4061" s="18" t="str" cm="1">
        <f t="array" ref="P4061">IF(LEN($A4061)&gt;0,SUMPRODUCT(($A4061=merged_names)*(_xlfn.TEXTAFTER(P$2, "At ")=merged_belt_colours)*merged_months_at_rank),"")</f>
        <v/>
      </c>
      <c r="Q4061" s="18" t="str" cm="1">
        <f t="array" ref="Q4061">IF(LEN($A4061)&gt;0,SUMPRODUCT(($A4061=merged_names)*(_xlfn.TEXTAFTER(Q$2, "At ")=merged_belt_colours)*merged_months_at_rank),"")</f>
        <v/>
      </c>
      <c r="R4061" s="18" t="str" cm="1">
        <f t="array" ref="R4061">IF(LEN($A4061)&gt;0,SUMPRODUCT(($A4061=merged_names)*(_xlfn.TEXTAFTER(R$2, "At ")=merged_belt_colours)*merged_months_at_rank),"")</f>
        <v/>
      </c>
    </row>
    <row r="4062" spans="1:18" x14ac:dyDescent="0.25">
      <c r="A4062"/>
      <c r="B4062" s="15" t="str" cm="1">
        <f t="array" ref="B4062">IFERROR(IF(LEN(A4062)&gt;0, IF(SUMPRODUCT((Inactives[Key]=J4062)*(Inactives[Currently Inactive]))=1,"Inactive","Active"),""),"Active")</f>
        <v/>
      </c>
      <c r="C4062" s="16" t="str" cm="1">
        <f t="array" aca="1" ref="C4062" ca="1">IFERROR(_xlfn._xlws.FILTER(Inactives[Inactive On],(Inactives[Key]=J4062)*(Inactives[Currently Inactive]),""),"")</f>
        <v/>
      </c>
      <c r="D4062" s="16" t="str" cm="1">
        <f t="array" aca="1" ref="D4062" ca="1">IFERROR(INDEX(_xlfn.TEXTSPLIT(E4062," "),1),"")</f>
        <v/>
      </c>
      <c r="E4062" s="15" t="str" cm="1">
        <f t="array" aca="1" ref="E4062" ca="1">IFERROR(_xlfn._xlws.FILTER(merged_ranks,(merged_end_dates=DATE(9999,12,31))*(merged_names=A4062)),"")</f>
        <v/>
      </c>
      <c r="F4062" s="17" t="str">
        <f ca="1">_xlfn.XLOOKUP(J4062,Promotions[Promo Key],Promotions[Promo Date],"")</f>
        <v/>
      </c>
      <c r="G4062" s="18" t="str">
        <f t="shared" ca="1" si="267"/>
        <v/>
      </c>
      <c r="H4062" s="18" t="str">
        <f t="shared" ca="1" si="266"/>
        <v/>
      </c>
      <c r="I4062" s="17" t="str">
        <f>_xlfn.XLOOKUP(A4062,Students[Full Name],Students[Starting Rank],"")</f>
        <v/>
      </c>
      <c r="J4062" s="15" t="str">
        <f t="shared" ca="1" si="268"/>
        <v xml:space="preserve">: </v>
      </c>
      <c r="K4062" s="16" t="str">
        <f>_xlfn.XLOOKUP(A4062,Students[Full Name],Students[Start Date],"")</f>
        <v/>
      </c>
      <c r="L4062" s="18">
        <f t="shared" ca="1" si="269"/>
        <v>-1</v>
      </c>
      <c r="M4062" s="18" cm="1">
        <f t="array" aca="1" ref="M4062" ca="1">SUMPRODUCT(Inactives[Days Inactive]*(Inactives[Student]=A4062))/365</f>
        <v>0</v>
      </c>
      <c r="N4062" s="18" t="str" cm="1">
        <f t="array" ref="N4062">IF(LEN($A4062)&gt;0,SUMPRODUCT(($A4062=merged_names)*(_xlfn.TEXTAFTER(N$2, "At ")=merged_belt_colours)*merged_months_at_rank),"")</f>
        <v/>
      </c>
      <c r="O4062" s="18" t="str" cm="1">
        <f t="array" ref="O4062">IF(LEN($A4062)&gt;0,SUMPRODUCT(($A4062=merged_names)*(_xlfn.TEXTAFTER(O$2, "At ")=merged_belt_colours)*merged_months_at_rank),"")</f>
        <v/>
      </c>
      <c r="P4062" s="18" t="str" cm="1">
        <f t="array" ref="P4062">IF(LEN($A4062)&gt;0,SUMPRODUCT(($A4062=merged_names)*(_xlfn.TEXTAFTER(P$2, "At ")=merged_belt_colours)*merged_months_at_rank),"")</f>
        <v/>
      </c>
      <c r="Q4062" s="18" t="str" cm="1">
        <f t="array" ref="Q4062">IF(LEN($A4062)&gt;0,SUMPRODUCT(($A4062=merged_names)*(_xlfn.TEXTAFTER(Q$2, "At ")=merged_belt_colours)*merged_months_at_rank),"")</f>
        <v/>
      </c>
      <c r="R4062" s="18" t="str" cm="1">
        <f t="array" ref="R4062">IF(LEN($A4062)&gt;0,SUMPRODUCT(($A4062=merged_names)*(_xlfn.TEXTAFTER(R$2, "At ")=merged_belt_colours)*merged_months_at_rank),"")</f>
        <v/>
      </c>
    </row>
    <row r="4063" spans="1:18" x14ac:dyDescent="0.25">
      <c r="A4063"/>
      <c r="B4063" s="15" t="str" cm="1">
        <f t="array" ref="B4063">IFERROR(IF(LEN(A4063)&gt;0, IF(SUMPRODUCT((Inactives[Key]=J4063)*(Inactives[Currently Inactive]))=1,"Inactive","Active"),""),"Active")</f>
        <v/>
      </c>
      <c r="C4063" s="16" t="str" cm="1">
        <f t="array" aca="1" ref="C4063" ca="1">IFERROR(_xlfn._xlws.FILTER(Inactives[Inactive On],(Inactives[Key]=J4063)*(Inactives[Currently Inactive]),""),"")</f>
        <v/>
      </c>
      <c r="D4063" s="16" t="str" cm="1">
        <f t="array" aca="1" ref="D4063" ca="1">IFERROR(INDEX(_xlfn.TEXTSPLIT(E4063," "),1),"")</f>
        <v/>
      </c>
      <c r="E4063" s="15" t="str" cm="1">
        <f t="array" aca="1" ref="E4063" ca="1">IFERROR(_xlfn._xlws.FILTER(merged_ranks,(merged_end_dates=DATE(9999,12,31))*(merged_names=A4063)),"")</f>
        <v/>
      </c>
      <c r="F4063" s="17" t="str">
        <f ca="1">_xlfn.XLOOKUP(J4063,Promotions[Promo Key],Promotions[Promo Date],"")</f>
        <v/>
      </c>
      <c r="G4063" s="18" t="str">
        <f t="shared" ca="1" si="267"/>
        <v/>
      </c>
      <c r="H4063" s="18" t="str">
        <f t="shared" ca="1" si="266"/>
        <v/>
      </c>
      <c r="I4063" s="17" t="str">
        <f>_xlfn.XLOOKUP(A4063,Students[Full Name],Students[Starting Rank],"")</f>
        <v/>
      </c>
      <c r="J4063" s="15" t="str">
        <f t="shared" ca="1" si="268"/>
        <v xml:space="preserve">: </v>
      </c>
      <c r="K4063" s="16" t="str">
        <f>_xlfn.XLOOKUP(A4063,Students[Full Name],Students[Start Date],"")</f>
        <v/>
      </c>
      <c r="L4063" s="18">
        <f t="shared" ca="1" si="269"/>
        <v>-1</v>
      </c>
      <c r="M4063" s="18" cm="1">
        <f t="array" aca="1" ref="M4063" ca="1">SUMPRODUCT(Inactives[Days Inactive]*(Inactives[Student]=A4063))/365</f>
        <v>0</v>
      </c>
      <c r="N4063" s="18" t="str" cm="1">
        <f t="array" ref="N4063">IF(LEN($A4063)&gt;0,SUMPRODUCT(($A4063=merged_names)*(_xlfn.TEXTAFTER(N$2, "At ")=merged_belt_colours)*merged_months_at_rank),"")</f>
        <v/>
      </c>
      <c r="O4063" s="18" t="str" cm="1">
        <f t="array" ref="O4063">IF(LEN($A4063)&gt;0,SUMPRODUCT(($A4063=merged_names)*(_xlfn.TEXTAFTER(O$2, "At ")=merged_belt_colours)*merged_months_at_rank),"")</f>
        <v/>
      </c>
      <c r="P4063" s="18" t="str" cm="1">
        <f t="array" ref="P4063">IF(LEN($A4063)&gt;0,SUMPRODUCT(($A4063=merged_names)*(_xlfn.TEXTAFTER(P$2, "At ")=merged_belt_colours)*merged_months_at_rank),"")</f>
        <v/>
      </c>
      <c r="Q4063" s="18" t="str" cm="1">
        <f t="array" ref="Q4063">IF(LEN($A4063)&gt;0,SUMPRODUCT(($A4063=merged_names)*(_xlfn.TEXTAFTER(Q$2, "At ")=merged_belt_colours)*merged_months_at_rank),"")</f>
        <v/>
      </c>
      <c r="R4063" s="18" t="str" cm="1">
        <f t="array" ref="R4063">IF(LEN($A4063)&gt;0,SUMPRODUCT(($A4063=merged_names)*(_xlfn.TEXTAFTER(R$2, "At ")=merged_belt_colours)*merged_months_at_rank),"")</f>
        <v/>
      </c>
    </row>
    <row r="4064" spans="1:18" x14ac:dyDescent="0.25">
      <c r="A4064"/>
      <c r="B4064" s="15" t="str" cm="1">
        <f t="array" ref="B4064">IFERROR(IF(LEN(A4064)&gt;0, IF(SUMPRODUCT((Inactives[Key]=J4064)*(Inactives[Currently Inactive]))=1,"Inactive","Active"),""),"Active")</f>
        <v/>
      </c>
      <c r="C4064" s="16" t="str" cm="1">
        <f t="array" aca="1" ref="C4064" ca="1">IFERROR(_xlfn._xlws.FILTER(Inactives[Inactive On],(Inactives[Key]=J4064)*(Inactives[Currently Inactive]),""),"")</f>
        <v/>
      </c>
      <c r="D4064" s="16" t="str" cm="1">
        <f t="array" aca="1" ref="D4064" ca="1">IFERROR(INDEX(_xlfn.TEXTSPLIT(E4064," "),1),"")</f>
        <v/>
      </c>
      <c r="E4064" s="15" t="str" cm="1">
        <f t="array" aca="1" ref="E4064" ca="1">IFERROR(_xlfn._xlws.FILTER(merged_ranks,(merged_end_dates=DATE(9999,12,31))*(merged_names=A4064)),"")</f>
        <v/>
      </c>
      <c r="F4064" s="17" t="str">
        <f ca="1">_xlfn.XLOOKUP(J4064,Promotions[Promo Key],Promotions[Promo Date],"")</f>
        <v/>
      </c>
      <c r="G4064" s="18" t="str">
        <f t="shared" ca="1" si="267"/>
        <v/>
      </c>
      <c r="H4064" s="18" t="str">
        <f t="shared" ca="1" si="266"/>
        <v/>
      </c>
      <c r="I4064" s="17" t="str">
        <f>_xlfn.XLOOKUP(A4064,Students[Full Name],Students[Starting Rank],"")</f>
        <v/>
      </c>
      <c r="J4064" s="15" t="str">
        <f t="shared" ca="1" si="268"/>
        <v xml:space="preserve">: </v>
      </c>
      <c r="K4064" s="16" t="str">
        <f>_xlfn.XLOOKUP(A4064,Students[Full Name],Students[Start Date],"")</f>
        <v/>
      </c>
      <c r="L4064" s="18">
        <f t="shared" ca="1" si="269"/>
        <v>-1</v>
      </c>
      <c r="M4064" s="18" cm="1">
        <f t="array" aca="1" ref="M4064" ca="1">SUMPRODUCT(Inactives[Days Inactive]*(Inactives[Student]=A4064))/365</f>
        <v>0</v>
      </c>
      <c r="N4064" s="18" t="str" cm="1">
        <f t="array" ref="N4064">IF(LEN($A4064)&gt;0,SUMPRODUCT(($A4064=merged_names)*(_xlfn.TEXTAFTER(N$2, "At ")=merged_belt_colours)*merged_months_at_rank),"")</f>
        <v/>
      </c>
      <c r="O4064" s="18" t="str" cm="1">
        <f t="array" ref="O4064">IF(LEN($A4064)&gt;0,SUMPRODUCT(($A4064=merged_names)*(_xlfn.TEXTAFTER(O$2, "At ")=merged_belt_colours)*merged_months_at_rank),"")</f>
        <v/>
      </c>
      <c r="P4064" s="18" t="str" cm="1">
        <f t="array" ref="P4064">IF(LEN($A4064)&gt;0,SUMPRODUCT(($A4064=merged_names)*(_xlfn.TEXTAFTER(P$2, "At ")=merged_belt_colours)*merged_months_at_rank),"")</f>
        <v/>
      </c>
      <c r="Q4064" s="18" t="str" cm="1">
        <f t="array" ref="Q4064">IF(LEN($A4064)&gt;0,SUMPRODUCT(($A4064=merged_names)*(_xlfn.TEXTAFTER(Q$2, "At ")=merged_belt_colours)*merged_months_at_rank),"")</f>
        <v/>
      </c>
      <c r="R4064" s="18" t="str" cm="1">
        <f t="array" ref="R4064">IF(LEN($A4064)&gt;0,SUMPRODUCT(($A4064=merged_names)*(_xlfn.TEXTAFTER(R$2, "At ")=merged_belt_colours)*merged_months_at_rank),"")</f>
        <v/>
      </c>
    </row>
    <row r="4065" spans="1:18" x14ac:dyDescent="0.25">
      <c r="A4065"/>
      <c r="B4065" s="15" t="str" cm="1">
        <f t="array" ref="B4065">IFERROR(IF(LEN(A4065)&gt;0, IF(SUMPRODUCT((Inactives[Key]=J4065)*(Inactives[Currently Inactive]))=1,"Inactive","Active"),""),"Active")</f>
        <v/>
      </c>
      <c r="C4065" s="16" t="str" cm="1">
        <f t="array" aca="1" ref="C4065" ca="1">IFERROR(_xlfn._xlws.FILTER(Inactives[Inactive On],(Inactives[Key]=J4065)*(Inactives[Currently Inactive]),""),"")</f>
        <v/>
      </c>
      <c r="D4065" s="16" t="str" cm="1">
        <f t="array" aca="1" ref="D4065" ca="1">IFERROR(INDEX(_xlfn.TEXTSPLIT(E4065," "),1),"")</f>
        <v/>
      </c>
      <c r="E4065" s="15" t="str" cm="1">
        <f t="array" aca="1" ref="E4065" ca="1">IFERROR(_xlfn._xlws.FILTER(merged_ranks,(merged_end_dates=DATE(9999,12,31))*(merged_names=A4065)),"")</f>
        <v/>
      </c>
      <c r="F4065" s="17" t="str">
        <f ca="1">_xlfn.XLOOKUP(J4065,Promotions[Promo Key],Promotions[Promo Date],"")</f>
        <v/>
      </c>
      <c r="G4065" s="18" t="str">
        <f t="shared" ca="1" si="267"/>
        <v/>
      </c>
      <c r="H4065" s="18" t="str">
        <f t="shared" ca="1" si="266"/>
        <v/>
      </c>
      <c r="I4065" s="17" t="str">
        <f>_xlfn.XLOOKUP(A4065,Students[Full Name],Students[Starting Rank],"")</f>
        <v/>
      </c>
      <c r="J4065" s="15" t="str">
        <f t="shared" ca="1" si="268"/>
        <v xml:space="preserve">: </v>
      </c>
      <c r="K4065" s="16" t="str">
        <f>_xlfn.XLOOKUP(A4065,Students[Full Name],Students[Start Date],"")</f>
        <v/>
      </c>
      <c r="L4065" s="18">
        <f t="shared" ca="1" si="269"/>
        <v>-1</v>
      </c>
      <c r="M4065" s="18" cm="1">
        <f t="array" aca="1" ref="M4065" ca="1">SUMPRODUCT(Inactives[Days Inactive]*(Inactives[Student]=A4065))/365</f>
        <v>0</v>
      </c>
      <c r="N4065" s="18" t="str" cm="1">
        <f t="array" ref="N4065">IF(LEN($A4065)&gt;0,SUMPRODUCT(($A4065=merged_names)*(_xlfn.TEXTAFTER(N$2, "At ")=merged_belt_colours)*merged_months_at_rank),"")</f>
        <v/>
      </c>
      <c r="O4065" s="18" t="str" cm="1">
        <f t="array" ref="O4065">IF(LEN($A4065)&gt;0,SUMPRODUCT(($A4065=merged_names)*(_xlfn.TEXTAFTER(O$2, "At ")=merged_belt_colours)*merged_months_at_rank),"")</f>
        <v/>
      </c>
      <c r="P4065" s="18" t="str" cm="1">
        <f t="array" ref="P4065">IF(LEN($A4065)&gt;0,SUMPRODUCT(($A4065=merged_names)*(_xlfn.TEXTAFTER(P$2, "At ")=merged_belt_colours)*merged_months_at_rank),"")</f>
        <v/>
      </c>
      <c r="Q4065" s="18" t="str" cm="1">
        <f t="array" ref="Q4065">IF(LEN($A4065)&gt;0,SUMPRODUCT(($A4065=merged_names)*(_xlfn.TEXTAFTER(Q$2, "At ")=merged_belt_colours)*merged_months_at_rank),"")</f>
        <v/>
      </c>
      <c r="R4065" s="18" t="str" cm="1">
        <f t="array" ref="R4065">IF(LEN($A4065)&gt;0,SUMPRODUCT(($A4065=merged_names)*(_xlfn.TEXTAFTER(R$2, "At ")=merged_belt_colours)*merged_months_at_rank),"")</f>
        <v/>
      </c>
    </row>
    <row r="4066" spans="1:18" x14ac:dyDescent="0.25">
      <c r="A4066"/>
      <c r="B4066" s="15" t="str" cm="1">
        <f t="array" ref="B4066">IFERROR(IF(LEN(A4066)&gt;0, IF(SUMPRODUCT((Inactives[Key]=J4066)*(Inactives[Currently Inactive]))=1,"Inactive","Active"),""),"Active")</f>
        <v/>
      </c>
      <c r="C4066" s="16" t="str" cm="1">
        <f t="array" aca="1" ref="C4066" ca="1">IFERROR(_xlfn._xlws.FILTER(Inactives[Inactive On],(Inactives[Key]=J4066)*(Inactives[Currently Inactive]),""),"")</f>
        <v/>
      </c>
      <c r="D4066" s="16" t="str" cm="1">
        <f t="array" aca="1" ref="D4066" ca="1">IFERROR(INDEX(_xlfn.TEXTSPLIT(E4066," "),1),"")</f>
        <v/>
      </c>
      <c r="E4066" s="15" t="str" cm="1">
        <f t="array" aca="1" ref="E4066" ca="1">IFERROR(_xlfn._xlws.FILTER(merged_ranks,(merged_end_dates=DATE(9999,12,31))*(merged_names=A4066)),"")</f>
        <v/>
      </c>
      <c r="F4066" s="17" t="str">
        <f ca="1">_xlfn.XLOOKUP(J4066,Promotions[Promo Key],Promotions[Promo Date],"")</f>
        <v/>
      </c>
      <c r="G4066" s="18" t="str">
        <f t="shared" ca="1" si="267"/>
        <v/>
      </c>
      <c r="H4066" s="18" t="str">
        <f t="shared" ca="1" si="266"/>
        <v/>
      </c>
      <c r="I4066" s="17" t="str">
        <f>_xlfn.XLOOKUP(A4066,Students[Full Name],Students[Starting Rank],"")</f>
        <v/>
      </c>
      <c r="J4066" s="15" t="str">
        <f t="shared" ca="1" si="268"/>
        <v xml:space="preserve">: </v>
      </c>
      <c r="K4066" s="16" t="str">
        <f>_xlfn.XLOOKUP(A4066,Students[Full Name],Students[Start Date],"")</f>
        <v/>
      </c>
      <c r="L4066" s="18">
        <f t="shared" ca="1" si="269"/>
        <v>-1</v>
      </c>
      <c r="M4066" s="18" cm="1">
        <f t="array" aca="1" ref="M4066" ca="1">SUMPRODUCT(Inactives[Days Inactive]*(Inactives[Student]=A4066))/365</f>
        <v>0</v>
      </c>
      <c r="N4066" s="18" t="str" cm="1">
        <f t="array" ref="N4066">IF(LEN($A4066)&gt;0,SUMPRODUCT(($A4066=merged_names)*(_xlfn.TEXTAFTER(N$2, "At ")=merged_belt_colours)*merged_months_at_rank),"")</f>
        <v/>
      </c>
      <c r="O4066" s="18" t="str" cm="1">
        <f t="array" ref="O4066">IF(LEN($A4066)&gt;0,SUMPRODUCT(($A4066=merged_names)*(_xlfn.TEXTAFTER(O$2, "At ")=merged_belt_colours)*merged_months_at_rank),"")</f>
        <v/>
      </c>
      <c r="P4066" s="18" t="str" cm="1">
        <f t="array" ref="P4066">IF(LEN($A4066)&gt;0,SUMPRODUCT(($A4066=merged_names)*(_xlfn.TEXTAFTER(P$2, "At ")=merged_belt_colours)*merged_months_at_rank),"")</f>
        <v/>
      </c>
      <c r="Q4066" s="18" t="str" cm="1">
        <f t="array" ref="Q4066">IF(LEN($A4066)&gt;0,SUMPRODUCT(($A4066=merged_names)*(_xlfn.TEXTAFTER(Q$2, "At ")=merged_belt_colours)*merged_months_at_rank),"")</f>
        <v/>
      </c>
      <c r="R4066" s="18" t="str" cm="1">
        <f t="array" ref="R4066">IF(LEN($A4066)&gt;0,SUMPRODUCT(($A4066=merged_names)*(_xlfn.TEXTAFTER(R$2, "At ")=merged_belt_colours)*merged_months_at_rank),"")</f>
        <v/>
      </c>
    </row>
    <row r="4067" spans="1:18" x14ac:dyDescent="0.25">
      <c r="A4067"/>
      <c r="B4067" s="15" t="str" cm="1">
        <f t="array" ref="B4067">IFERROR(IF(LEN(A4067)&gt;0, IF(SUMPRODUCT((Inactives[Key]=J4067)*(Inactives[Currently Inactive]))=1,"Inactive","Active"),""),"Active")</f>
        <v/>
      </c>
      <c r="C4067" s="16" t="str" cm="1">
        <f t="array" aca="1" ref="C4067" ca="1">IFERROR(_xlfn._xlws.FILTER(Inactives[Inactive On],(Inactives[Key]=J4067)*(Inactives[Currently Inactive]),""),"")</f>
        <v/>
      </c>
      <c r="D4067" s="16" t="str" cm="1">
        <f t="array" aca="1" ref="D4067" ca="1">IFERROR(INDEX(_xlfn.TEXTSPLIT(E4067," "),1),"")</f>
        <v/>
      </c>
      <c r="E4067" s="15" t="str" cm="1">
        <f t="array" aca="1" ref="E4067" ca="1">IFERROR(_xlfn._xlws.FILTER(merged_ranks,(merged_end_dates=DATE(9999,12,31))*(merged_names=A4067)),"")</f>
        <v/>
      </c>
      <c r="F4067" s="17" t="str">
        <f ca="1">_xlfn.XLOOKUP(J4067,Promotions[Promo Key],Promotions[Promo Date],"")</f>
        <v/>
      </c>
      <c r="G4067" s="18" t="str">
        <f t="shared" ca="1" si="267"/>
        <v/>
      </c>
      <c r="H4067" s="18" t="str">
        <f t="shared" ca="1" si="266"/>
        <v/>
      </c>
      <c r="I4067" s="17" t="str">
        <f>_xlfn.XLOOKUP(A4067,Students[Full Name],Students[Starting Rank],"")</f>
        <v/>
      </c>
      <c r="J4067" s="15" t="str">
        <f t="shared" ca="1" si="268"/>
        <v xml:space="preserve">: </v>
      </c>
      <c r="K4067" s="16" t="str">
        <f>_xlfn.XLOOKUP(A4067,Students[Full Name],Students[Start Date],"")</f>
        <v/>
      </c>
      <c r="L4067" s="18">
        <f t="shared" ca="1" si="269"/>
        <v>-1</v>
      </c>
      <c r="M4067" s="18" cm="1">
        <f t="array" aca="1" ref="M4067" ca="1">SUMPRODUCT(Inactives[Days Inactive]*(Inactives[Student]=A4067))/365</f>
        <v>0</v>
      </c>
      <c r="N4067" s="18" t="str" cm="1">
        <f t="array" ref="N4067">IF(LEN($A4067)&gt;0,SUMPRODUCT(($A4067=merged_names)*(_xlfn.TEXTAFTER(N$2, "At ")=merged_belt_colours)*merged_months_at_rank),"")</f>
        <v/>
      </c>
      <c r="O4067" s="18" t="str" cm="1">
        <f t="array" ref="O4067">IF(LEN($A4067)&gt;0,SUMPRODUCT(($A4067=merged_names)*(_xlfn.TEXTAFTER(O$2, "At ")=merged_belt_colours)*merged_months_at_rank),"")</f>
        <v/>
      </c>
      <c r="P4067" s="18" t="str" cm="1">
        <f t="array" ref="P4067">IF(LEN($A4067)&gt;0,SUMPRODUCT(($A4067=merged_names)*(_xlfn.TEXTAFTER(P$2, "At ")=merged_belt_colours)*merged_months_at_rank),"")</f>
        <v/>
      </c>
      <c r="Q4067" s="18" t="str" cm="1">
        <f t="array" ref="Q4067">IF(LEN($A4067)&gt;0,SUMPRODUCT(($A4067=merged_names)*(_xlfn.TEXTAFTER(Q$2, "At ")=merged_belt_colours)*merged_months_at_rank),"")</f>
        <v/>
      </c>
      <c r="R4067" s="18" t="str" cm="1">
        <f t="array" ref="R4067">IF(LEN($A4067)&gt;0,SUMPRODUCT(($A4067=merged_names)*(_xlfn.TEXTAFTER(R$2, "At ")=merged_belt_colours)*merged_months_at_rank),"")</f>
        <v/>
      </c>
    </row>
    <row r="4068" spans="1:18" x14ac:dyDescent="0.25">
      <c r="A4068"/>
      <c r="B4068" s="15" t="str" cm="1">
        <f t="array" ref="B4068">IFERROR(IF(LEN(A4068)&gt;0, IF(SUMPRODUCT((Inactives[Key]=J4068)*(Inactives[Currently Inactive]))=1,"Inactive","Active"),""),"Active")</f>
        <v/>
      </c>
      <c r="C4068" s="16" t="str" cm="1">
        <f t="array" aca="1" ref="C4068" ca="1">IFERROR(_xlfn._xlws.FILTER(Inactives[Inactive On],(Inactives[Key]=J4068)*(Inactives[Currently Inactive]),""),"")</f>
        <v/>
      </c>
      <c r="D4068" s="16" t="str" cm="1">
        <f t="array" aca="1" ref="D4068" ca="1">IFERROR(INDEX(_xlfn.TEXTSPLIT(E4068," "),1),"")</f>
        <v/>
      </c>
      <c r="E4068" s="15" t="str" cm="1">
        <f t="array" aca="1" ref="E4068" ca="1">IFERROR(_xlfn._xlws.FILTER(merged_ranks,(merged_end_dates=DATE(9999,12,31))*(merged_names=A4068)),"")</f>
        <v/>
      </c>
      <c r="F4068" s="17" t="str">
        <f ca="1">_xlfn.XLOOKUP(J4068,Promotions[Promo Key],Promotions[Promo Date],"")</f>
        <v/>
      </c>
      <c r="G4068" s="18" t="str">
        <f t="shared" ca="1" si="267"/>
        <v/>
      </c>
      <c r="H4068" s="18" t="str">
        <f t="shared" ca="1" si="266"/>
        <v/>
      </c>
      <c r="I4068" s="17" t="str">
        <f>_xlfn.XLOOKUP(A4068,Students[Full Name],Students[Starting Rank],"")</f>
        <v/>
      </c>
      <c r="J4068" s="15" t="str">
        <f t="shared" ca="1" si="268"/>
        <v xml:space="preserve">: </v>
      </c>
      <c r="K4068" s="16" t="str">
        <f>_xlfn.XLOOKUP(A4068,Students[Full Name],Students[Start Date],"")</f>
        <v/>
      </c>
      <c r="L4068" s="18">
        <f t="shared" ca="1" si="269"/>
        <v>-1</v>
      </c>
      <c r="M4068" s="18" cm="1">
        <f t="array" aca="1" ref="M4068" ca="1">SUMPRODUCT(Inactives[Days Inactive]*(Inactives[Student]=A4068))/365</f>
        <v>0</v>
      </c>
      <c r="N4068" s="18" t="str" cm="1">
        <f t="array" ref="N4068">IF(LEN($A4068)&gt;0,SUMPRODUCT(($A4068=merged_names)*(_xlfn.TEXTAFTER(N$2, "At ")=merged_belt_colours)*merged_months_at_rank),"")</f>
        <v/>
      </c>
      <c r="O4068" s="18" t="str" cm="1">
        <f t="array" ref="O4068">IF(LEN($A4068)&gt;0,SUMPRODUCT(($A4068=merged_names)*(_xlfn.TEXTAFTER(O$2, "At ")=merged_belt_colours)*merged_months_at_rank),"")</f>
        <v/>
      </c>
      <c r="P4068" s="18" t="str" cm="1">
        <f t="array" ref="P4068">IF(LEN($A4068)&gt;0,SUMPRODUCT(($A4068=merged_names)*(_xlfn.TEXTAFTER(P$2, "At ")=merged_belt_colours)*merged_months_at_rank),"")</f>
        <v/>
      </c>
      <c r="Q4068" s="18" t="str" cm="1">
        <f t="array" ref="Q4068">IF(LEN($A4068)&gt;0,SUMPRODUCT(($A4068=merged_names)*(_xlfn.TEXTAFTER(Q$2, "At ")=merged_belt_colours)*merged_months_at_rank),"")</f>
        <v/>
      </c>
      <c r="R4068" s="18" t="str" cm="1">
        <f t="array" ref="R4068">IF(LEN($A4068)&gt;0,SUMPRODUCT(($A4068=merged_names)*(_xlfn.TEXTAFTER(R$2, "At ")=merged_belt_colours)*merged_months_at_rank),"")</f>
        <v/>
      </c>
    </row>
    <row r="4069" spans="1:18" x14ac:dyDescent="0.25">
      <c r="A4069"/>
      <c r="B4069" s="15" t="str" cm="1">
        <f t="array" ref="B4069">IFERROR(IF(LEN(A4069)&gt;0, IF(SUMPRODUCT((Inactives[Key]=J4069)*(Inactives[Currently Inactive]))=1,"Inactive","Active"),""),"Active")</f>
        <v/>
      </c>
      <c r="C4069" s="16" t="str" cm="1">
        <f t="array" aca="1" ref="C4069" ca="1">IFERROR(_xlfn._xlws.FILTER(Inactives[Inactive On],(Inactives[Key]=J4069)*(Inactives[Currently Inactive]),""),"")</f>
        <v/>
      </c>
      <c r="D4069" s="16" t="str" cm="1">
        <f t="array" aca="1" ref="D4069" ca="1">IFERROR(INDEX(_xlfn.TEXTSPLIT(E4069," "),1),"")</f>
        <v/>
      </c>
      <c r="E4069" s="15" t="str" cm="1">
        <f t="array" aca="1" ref="E4069" ca="1">IFERROR(_xlfn._xlws.FILTER(merged_ranks,(merged_end_dates=DATE(9999,12,31))*(merged_names=A4069)),"")</f>
        <v/>
      </c>
      <c r="F4069" s="17" t="str">
        <f ca="1">_xlfn.XLOOKUP(J4069,Promotions[Promo Key],Promotions[Promo Date],"")</f>
        <v/>
      </c>
      <c r="G4069" s="18" t="str">
        <f t="shared" ca="1" si="267"/>
        <v/>
      </c>
      <c r="H4069" s="18" t="str">
        <f t="shared" ca="1" si="266"/>
        <v/>
      </c>
      <c r="I4069" s="17" t="str">
        <f>_xlfn.XLOOKUP(A4069,Students[Full Name],Students[Starting Rank],"")</f>
        <v/>
      </c>
      <c r="J4069" s="15" t="str">
        <f t="shared" ca="1" si="268"/>
        <v xml:space="preserve">: </v>
      </c>
      <c r="K4069" s="16" t="str">
        <f>_xlfn.XLOOKUP(A4069,Students[Full Name],Students[Start Date],"")</f>
        <v/>
      </c>
      <c r="L4069" s="18">
        <f t="shared" ca="1" si="269"/>
        <v>-1</v>
      </c>
      <c r="M4069" s="18" cm="1">
        <f t="array" aca="1" ref="M4069" ca="1">SUMPRODUCT(Inactives[Days Inactive]*(Inactives[Student]=A4069))/365</f>
        <v>0</v>
      </c>
      <c r="N4069" s="18" t="str" cm="1">
        <f t="array" ref="N4069">IF(LEN($A4069)&gt;0,SUMPRODUCT(($A4069=merged_names)*(_xlfn.TEXTAFTER(N$2, "At ")=merged_belt_colours)*merged_months_at_rank),"")</f>
        <v/>
      </c>
      <c r="O4069" s="18" t="str" cm="1">
        <f t="array" ref="O4069">IF(LEN($A4069)&gt;0,SUMPRODUCT(($A4069=merged_names)*(_xlfn.TEXTAFTER(O$2, "At ")=merged_belt_colours)*merged_months_at_rank),"")</f>
        <v/>
      </c>
      <c r="P4069" s="18" t="str" cm="1">
        <f t="array" ref="P4069">IF(LEN($A4069)&gt;0,SUMPRODUCT(($A4069=merged_names)*(_xlfn.TEXTAFTER(P$2, "At ")=merged_belt_colours)*merged_months_at_rank),"")</f>
        <v/>
      </c>
      <c r="Q4069" s="18" t="str" cm="1">
        <f t="array" ref="Q4069">IF(LEN($A4069)&gt;0,SUMPRODUCT(($A4069=merged_names)*(_xlfn.TEXTAFTER(Q$2, "At ")=merged_belt_colours)*merged_months_at_rank),"")</f>
        <v/>
      </c>
      <c r="R4069" s="18" t="str" cm="1">
        <f t="array" ref="R4069">IF(LEN($A4069)&gt;0,SUMPRODUCT(($A4069=merged_names)*(_xlfn.TEXTAFTER(R$2, "At ")=merged_belt_colours)*merged_months_at_rank),"")</f>
        <v/>
      </c>
    </row>
    <row r="4070" spans="1:18" x14ac:dyDescent="0.25">
      <c r="A4070"/>
      <c r="B4070" s="15" t="str" cm="1">
        <f t="array" ref="B4070">IFERROR(IF(LEN(A4070)&gt;0, IF(SUMPRODUCT((Inactives[Key]=J4070)*(Inactives[Currently Inactive]))=1,"Inactive","Active"),""),"Active")</f>
        <v/>
      </c>
      <c r="C4070" s="16" t="str" cm="1">
        <f t="array" aca="1" ref="C4070" ca="1">IFERROR(_xlfn._xlws.FILTER(Inactives[Inactive On],(Inactives[Key]=J4070)*(Inactives[Currently Inactive]),""),"")</f>
        <v/>
      </c>
      <c r="D4070" s="16" t="str" cm="1">
        <f t="array" aca="1" ref="D4070" ca="1">IFERROR(INDEX(_xlfn.TEXTSPLIT(E4070," "),1),"")</f>
        <v/>
      </c>
      <c r="E4070" s="15" t="str" cm="1">
        <f t="array" aca="1" ref="E4070" ca="1">IFERROR(_xlfn._xlws.FILTER(merged_ranks,(merged_end_dates=DATE(9999,12,31))*(merged_names=A4070)),"")</f>
        <v/>
      </c>
      <c r="F4070" s="17" t="str">
        <f ca="1">_xlfn.XLOOKUP(J4070,Promotions[Promo Key],Promotions[Promo Date],"")</f>
        <v/>
      </c>
      <c r="G4070" s="18" t="str">
        <f t="shared" ca="1" si="267"/>
        <v/>
      </c>
      <c r="H4070" s="18" t="str">
        <f t="shared" ca="1" si="266"/>
        <v/>
      </c>
      <c r="I4070" s="17" t="str">
        <f>_xlfn.XLOOKUP(A4070,Students[Full Name],Students[Starting Rank],"")</f>
        <v/>
      </c>
      <c r="J4070" s="15" t="str">
        <f t="shared" ca="1" si="268"/>
        <v xml:space="preserve">: </v>
      </c>
      <c r="K4070" s="16" t="str">
        <f>_xlfn.XLOOKUP(A4070,Students[Full Name],Students[Start Date],"")</f>
        <v/>
      </c>
      <c r="L4070" s="18">
        <f t="shared" ca="1" si="269"/>
        <v>-1</v>
      </c>
      <c r="M4070" s="18" cm="1">
        <f t="array" aca="1" ref="M4070" ca="1">SUMPRODUCT(Inactives[Days Inactive]*(Inactives[Student]=A4070))/365</f>
        <v>0</v>
      </c>
      <c r="N4070" s="18" t="str" cm="1">
        <f t="array" ref="N4070">IF(LEN($A4070)&gt;0,SUMPRODUCT(($A4070=merged_names)*(_xlfn.TEXTAFTER(N$2, "At ")=merged_belt_colours)*merged_months_at_rank),"")</f>
        <v/>
      </c>
      <c r="O4070" s="18" t="str" cm="1">
        <f t="array" ref="O4070">IF(LEN($A4070)&gt;0,SUMPRODUCT(($A4070=merged_names)*(_xlfn.TEXTAFTER(O$2, "At ")=merged_belt_colours)*merged_months_at_rank),"")</f>
        <v/>
      </c>
      <c r="P4070" s="18" t="str" cm="1">
        <f t="array" ref="P4070">IF(LEN($A4070)&gt;0,SUMPRODUCT(($A4070=merged_names)*(_xlfn.TEXTAFTER(P$2, "At ")=merged_belt_colours)*merged_months_at_rank),"")</f>
        <v/>
      </c>
      <c r="Q4070" s="18" t="str" cm="1">
        <f t="array" ref="Q4070">IF(LEN($A4070)&gt;0,SUMPRODUCT(($A4070=merged_names)*(_xlfn.TEXTAFTER(Q$2, "At ")=merged_belt_colours)*merged_months_at_rank),"")</f>
        <v/>
      </c>
      <c r="R4070" s="18" t="str" cm="1">
        <f t="array" ref="R4070">IF(LEN($A4070)&gt;0,SUMPRODUCT(($A4070=merged_names)*(_xlfn.TEXTAFTER(R$2, "At ")=merged_belt_colours)*merged_months_at_rank),"")</f>
        <v/>
      </c>
    </row>
    <row r="4071" spans="1:18" x14ac:dyDescent="0.25">
      <c r="A4071"/>
      <c r="B4071" s="15" t="str" cm="1">
        <f t="array" ref="B4071">IFERROR(IF(LEN(A4071)&gt;0, IF(SUMPRODUCT((Inactives[Key]=J4071)*(Inactives[Currently Inactive]))=1,"Inactive","Active"),""),"Active")</f>
        <v/>
      </c>
      <c r="C4071" s="16" t="str" cm="1">
        <f t="array" aca="1" ref="C4071" ca="1">IFERROR(_xlfn._xlws.FILTER(Inactives[Inactive On],(Inactives[Key]=J4071)*(Inactives[Currently Inactive]),""),"")</f>
        <v/>
      </c>
      <c r="D4071" s="16" t="str" cm="1">
        <f t="array" aca="1" ref="D4071" ca="1">IFERROR(INDEX(_xlfn.TEXTSPLIT(E4071," "),1),"")</f>
        <v/>
      </c>
      <c r="E4071" s="15" t="str" cm="1">
        <f t="array" aca="1" ref="E4071" ca="1">IFERROR(_xlfn._xlws.FILTER(merged_ranks,(merged_end_dates=DATE(9999,12,31))*(merged_names=A4071)),"")</f>
        <v/>
      </c>
      <c r="F4071" s="17" t="str">
        <f ca="1">_xlfn.XLOOKUP(J4071,Promotions[Promo Key],Promotions[Promo Date],"")</f>
        <v/>
      </c>
      <c r="G4071" s="18" t="str">
        <f t="shared" ca="1" si="267"/>
        <v/>
      </c>
      <c r="H4071" s="18" t="str">
        <f t="shared" ca="1" si="266"/>
        <v/>
      </c>
      <c r="I4071" s="17" t="str">
        <f>_xlfn.XLOOKUP(A4071,Students[Full Name],Students[Starting Rank],"")</f>
        <v/>
      </c>
      <c r="J4071" s="15" t="str">
        <f t="shared" ca="1" si="268"/>
        <v xml:space="preserve">: </v>
      </c>
      <c r="K4071" s="16" t="str">
        <f>_xlfn.XLOOKUP(A4071,Students[Full Name],Students[Start Date],"")</f>
        <v/>
      </c>
      <c r="L4071" s="18">
        <f t="shared" ca="1" si="269"/>
        <v>-1</v>
      </c>
      <c r="M4071" s="18" cm="1">
        <f t="array" aca="1" ref="M4071" ca="1">SUMPRODUCT(Inactives[Days Inactive]*(Inactives[Student]=A4071))/365</f>
        <v>0</v>
      </c>
      <c r="N4071" s="18" t="str" cm="1">
        <f t="array" ref="N4071">IF(LEN($A4071)&gt;0,SUMPRODUCT(($A4071=merged_names)*(_xlfn.TEXTAFTER(N$2, "At ")=merged_belt_colours)*merged_months_at_rank),"")</f>
        <v/>
      </c>
      <c r="O4071" s="18" t="str" cm="1">
        <f t="array" ref="O4071">IF(LEN($A4071)&gt;0,SUMPRODUCT(($A4071=merged_names)*(_xlfn.TEXTAFTER(O$2, "At ")=merged_belt_colours)*merged_months_at_rank),"")</f>
        <v/>
      </c>
      <c r="P4071" s="18" t="str" cm="1">
        <f t="array" ref="P4071">IF(LEN($A4071)&gt;0,SUMPRODUCT(($A4071=merged_names)*(_xlfn.TEXTAFTER(P$2, "At ")=merged_belt_colours)*merged_months_at_rank),"")</f>
        <v/>
      </c>
      <c r="Q4071" s="18" t="str" cm="1">
        <f t="array" ref="Q4071">IF(LEN($A4071)&gt;0,SUMPRODUCT(($A4071=merged_names)*(_xlfn.TEXTAFTER(Q$2, "At ")=merged_belt_colours)*merged_months_at_rank),"")</f>
        <v/>
      </c>
      <c r="R4071" s="18" t="str" cm="1">
        <f t="array" ref="R4071">IF(LEN($A4071)&gt;0,SUMPRODUCT(($A4071=merged_names)*(_xlfn.TEXTAFTER(R$2, "At ")=merged_belt_colours)*merged_months_at_rank),"")</f>
        <v/>
      </c>
    </row>
    <row r="4072" spans="1:18" x14ac:dyDescent="0.25">
      <c r="A4072"/>
      <c r="B4072" s="15" t="str" cm="1">
        <f t="array" ref="B4072">IFERROR(IF(LEN(A4072)&gt;0, IF(SUMPRODUCT((Inactives[Key]=J4072)*(Inactives[Currently Inactive]))=1,"Inactive","Active"),""),"Active")</f>
        <v/>
      </c>
      <c r="C4072" s="16" t="str" cm="1">
        <f t="array" aca="1" ref="C4072" ca="1">IFERROR(_xlfn._xlws.FILTER(Inactives[Inactive On],(Inactives[Key]=J4072)*(Inactives[Currently Inactive]),""),"")</f>
        <v/>
      </c>
      <c r="D4072" s="16" t="str" cm="1">
        <f t="array" aca="1" ref="D4072" ca="1">IFERROR(INDEX(_xlfn.TEXTSPLIT(E4072," "),1),"")</f>
        <v/>
      </c>
      <c r="E4072" s="15" t="str" cm="1">
        <f t="array" aca="1" ref="E4072" ca="1">IFERROR(_xlfn._xlws.FILTER(merged_ranks,(merged_end_dates=DATE(9999,12,31))*(merged_names=A4072)),"")</f>
        <v/>
      </c>
      <c r="F4072" s="17" t="str">
        <f ca="1">_xlfn.XLOOKUP(J4072,Promotions[Promo Key],Promotions[Promo Date],"")</f>
        <v/>
      </c>
      <c r="G4072" s="18" t="str">
        <f t="shared" ca="1" si="267"/>
        <v/>
      </c>
      <c r="H4072" s="18" t="str">
        <f t="shared" ca="1" si="266"/>
        <v/>
      </c>
      <c r="I4072" s="17" t="str">
        <f>_xlfn.XLOOKUP(A4072,Students[Full Name],Students[Starting Rank],"")</f>
        <v/>
      </c>
      <c r="J4072" s="15" t="str">
        <f t="shared" ca="1" si="268"/>
        <v xml:space="preserve">: </v>
      </c>
      <c r="K4072" s="16" t="str">
        <f>_xlfn.XLOOKUP(A4072,Students[Full Name],Students[Start Date],"")</f>
        <v/>
      </c>
      <c r="L4072" s="18">
        <f t="shared" ca="1" si="269"/>
        <v>-1</v>
      </c>
      <c r="M4072" s="18" cm="1">
        <f t="array" aca="1" ref="M4072" ca="1">SUMPRODUCT(Inactives[Days Inactive]*(Inactives[Student]=A4072))/365</f>
        <v>0</v>
      </c>
      <c r="N4072" s="18" t="str" cm="1">
        <f t="array" ref="N4072">IF(LEN($A4072)&gt;0,SUMPRODUCT(($A4072=merged_names)*(_xlfn.TEXTAFTER(N$2, "At ")=merged_belt_colours)*merged_months_at_rank),"")</f>
        <v/>
      </c>
      <c r="O4072" s="18" t="str" cm="1">
        <f t="array" ref="O4072">IF(LEN($A4072)&gt;0,SUMPRODUCT(($A4072=merged_names)*(_xlfn.TEXTAFTER(O$2, "At ")=merged_belt_colours)*merged_months_at_rank),"")</f>
        <v/>
      </c>
      <c r="P4072" s="18" t="str" cm="1">
        <f t="array" ref="P4072">IF(LEN($A4072)&gt;0,SUMPRODUCT(($A4072=merged_names)*(_xlfn.TEXTAFTER(P$2, "At ")=merged_belt_colours)*merged_months_at_rank),"")</f>
        <v/>
      </c>
      <c r="Q4072" s="18" t="str" cm="1">
        <f t="array" ref="Q4072">IF(LEN($A4072)&gt;0,SUMPRODUCT(($A4072=merged_names)*(_xlfn.TEXTAFTER(Q$2, "At ")=merged_belt_colours)*merged_months_at_rank),"")</f>
        <v/>
      </c>
      <c r="R4072" s="18" t="str" cm="1">
        <f t="array" ref="R4072">IF(LEN($A4072)&gt;0,SUMPRODUCT(($A4072=merged_names)*(_xlfn.TEXTAFTER(R$2, "At ")=merged_belt_colours)*merged_months_at_rank),"")</f>
        <v/>
      </c>
    </row>
    <row r="4073" spans="1:18" x14ac:dyDescent="0.25">
      <c r="A4073"/>
      <c r="B4073" s="15" t="str" cm="1">
        <f t="array" ref="B4073">IFERROR(IF(LEN(A4073)&gt;0, IF(SUMPRODUCT((Inactives[Key]=J4073)*(Inactives[Currently Inactive]))=1,"Inactive","Active"),""),"Active")</f>
        <v/>
      </c>
      <c r="C4073" s="16" t="str" cm="1">
        <f t="array" aca="1" ref="C4073" ca="1">IFERROR(_xlfn._xlws.FILTER(Inactives[Inactive On],(Inactives[Key]=J4073)*(Inactives[Currently Inactive]),""),"")</f>
        <v/>
      </c>
      <c r="D4073" s="16" t="str" cm="1">
        <f t="array" aca="1" ref="D4073" ca="1">IFERROR(INDEX(_xlfn.TEXTSPLIT(E4073," "),1),"")</f>
        <v/>
      </c>
      <c r="E4073" s="15" t="str" cm="1">
        <f t="array" aca="1" ref="E4073" ca="1">IFERROR(_xlfn._xlws.FILTER(merged_ranks,(merged_end_dates=DATE(9999,12,31))*(merged_names=A4073)),"")</f>
        <v/>
      </c>
      <c r="F4073" s="17" t="str">
        <f ca="1">_xlfn.XLOOKUP(J4073,Promotions[Promo Key],Promotions[Promo Date],"")</f>
        <v/>
      </c>
      <c r="G4073" s="18" t="str">
        <f t="shared" ca="1" si="267"/>
        <v/>
      </c>
      <c r="H4073" s="18" t="str">
        <f t="shared" ca="1" si="266"/>
        <v/>
      </c>
      <c r="I4073" s="17" t="str">
        <f>_xlfn.XLOOKUP(A4073,Students[Full Name],Students[Starting Rank],"")</f>
        <v/>
      </c>
      <c r="J4073" s="15" t="str">
        <f t="shared" ca="1" si="268"/>
        <v xml:space="preserve">: </v>
      </c>
      <c r="K4073" s="16" t="str">
        <f>_xlfn.XLOOKUP(A4073,Students[Full Name],Students[Start Date],"")</f>
        <v/>
      </c>
      <c r="L4073" s="18">
        <f t="shared" ca="1" si="269"/>
        <v>-1</v>
      </c>
      <c r="M4073" s="18" cm="1">
        <f t="array" aca="1" ref="M4073" ca="1">SUMPRODUCT(Inactives[Days Inactive]*(Inactives[Student]=A4073))/365</f>
        <v>0</v>
      </c>
      <c r="N4073" s="18" t="str" cm="1">
        <f t="array" ref="N4073">IF(LEN($A4073)&gt;0,SUMPRODUCT(($A4073=merged_names)*(_xlfn.TEXTAFTER(N$2, "At ")=merged_belt_colours)*merged_months_at_rank),"")</f>
        <v/>
      </c>
      <c r="O4073" s="18" t="str" cm="1">
        <f t="array" ref="O4073">IF(LEN($A4073)&gt;0,SUMPRODUCT(($A4073=merged_names)*(_xlfn.TEXTAFTER(O$2, "At ")=merged_belt_colours)*merged_months_at_rank),"")</f>
        <v/>
      </c>
      <c r="P4073" s="18" t="str" cm="1">
        <f t="array" ref="P4073">IF(LEN($A4073)&gt;0,SUMPRODUCT(($A4073=merged_names)*(_xlfn.TEXTAFTER(P$2, "At ")=merged_belt_colours)*merged_months_at_rank),"")</f>
        <v/>
      </c>
      <c r="Q4073" s="18" t="str" cm="1">
        <f t="array" ref="Q4073">IF(LEN($A4073)&gt;0,SUMPRODUCT(($A4073=merged_names)*(_xlfn.TEXTAFTER(Q$2, "At ")=merged_belt_colours)*merged_months_at_rank),"")</f>
        <v/>
      </c>
      <c r="R4073" s="18" t="str" cm="1">
        <f t="array" ref="R4073">IF(LEN($A4073)&gt;0,SUMPRODUCT(($A4073=merged_names)*(_xlfn.TEXTAFTER(R$2, "At ")=merged_belt_colours)*merged_months_at_rank),"")</f>
        <v/>
      </c>
    </row>
    <row r="4074" spans="1:18" x14ac:dyDescent="0.25">
      <c r="A4074"/>
      <c r="B4074" s="15" t="str" cm="1">
        <f t="array" ref="B4074">IFERROR(IF(LEN(A4074)&gt;0, IF(SUMPRODUCT((Inactives[Key]=J4074)*(Inactives[Currently Inactive]))=1,"Inactive","Active"),""),"Active")</f>
        <v/>
      </c>
      <c r="C4074" s="16" t="str" cm="1">
        <f t="array" aca="1" ref="C4074" ca="1">IFERROR(_xlfn._xlws.FILTER(Inactives[Inactive On],(Inactives[Key]=J4074)*(Inactives[Currently Inactive]),""),"")</f>
        <v/>
      </c>
      <c r="D4074" s="16" t="str" cm="1">
        <f t="array" aca="1" ref="D4074" ca="1">IFERROR(INDEX(_xlfn.TEXTSPLIT(E4074," "),1),"")</f>
        <v/>
      </c>
      <c r="E4074" s="15" t="str" cm="1">
        <f t="array" aca="1" ref="E4074" ca="1">IFERROR(_xlfn._xlws.FILTER(merged_ranks,(merged_end_dates=DATE(9999,12,31))*(merged_names=A4074)),"")</f>
        <v/>
      </c>
      <c r="F4074" s="17" t="str">
        <f ca="1">_xlfn.XLOOKUP(J4074,Promotions[Promo Key],Promotions[Promo Date],"")</f>
        <v/>
      </c>
      <c r="G4074" s="18" t="str">
        <f t="shared" ca="1" si="267"/>
        <v/>
      </c>
      <c r="H4074" s="18" t="str">
        <f t="shared" ca="1" si="266"/>
        <v/>
      </c>
      <c r="I4074" s="17" t="str">
        <f>_xlfn.XLOOKUP(A4074,Students[Full Name],Students[Starting Rank],"")</f>
        <v/>
      </c>
      <c r="J4074" s="15" t="str">
        <f t="shared" ca="1" si="268"/>
        <v xml:space="preserve">: </v>
      </c>
      <c r="K4074" s="16" t="str">
        <f>_xlfn.XLOOKUP(A4074,Students[Full Name],Students[Start Date],"")</f>
        <v/>
      </c>
      <c r="L4074" s="18">
        <f t="shared" ca="1" si="269"/>
        <v>-1</v>
      </c>
      <c r="M4074" s="18" cm="1">
        <f t="array" aca="1" ref="M4074" ca="1">SUMPRODUCT(Inactives[Days Inactive]*(Inactives[Student]=A4074))/365</f>
        <v>0</v>
      </c>
      <c r="N4074" s="18" t="str" cm="1">
        <f t="array" ref="N4074">IF(LEN($A4074)&gt;0,SUMPRODUCT(($A4074=merged_names)*(_xlfn.TEXTAFTER(N$2, "At ")=merged_belt_colours)*merged_months_at_rank),"")</f>
        <v/>
      </c>
      <c r="O4074" s="18" t="str" cm="1">
        <f t="array" ref="O4074">IF(LEN($A4074)&gt;0,SUMPRODUCT(($A4074=merged_names)*(_xlfn.TEXTAFTER(O$2, "At ")=merged_belt_colours)*merged_months_at_rank),"")</f>
        <v/>
      </c>
      <c r="P4074" s="18" t="str" cm="1">
        <f t="array" ref="P4074">IF(LEN($A4074)&gt;0,SUMPRODUCT(($A4074=merged_names)*(_xlfn.TEXTAFTER(P$2, "At ")=merged_belt_colours)*merged_months_at_rank),"")</f>
        <v/>
      </c>
      <c r="Q4074" s="18" t="str" cm="1">
        <f t="array" ref="Q4074">IF(LEN($A4074)&gt;0,SUMPRODUCT(($A4074=merged_names)*(_xlfn.TEXTAFTER(Q$2, "At ")=merged_belt_colours)*merged_months_at_rank),"")</f>
        <v/>
      </c>
      <c r="R4074" s="18" t="str" cm="1">
        <f t="array" ref="R4074">IF(LEN($A4074)&gt;0,SUMPRODUCT(($A4074=merged_names)*(_xlfn.TEXTAFTER(R$2, "At ")=merged_belt_colours)*merged_months_at_rank),"")</f>
        <v/>
      </c>
    </row>
    <row r="4075" spans="1:18" x14ac:dyDescent="0.25">
      <c r="A4075"/>
      <c r="B4075" s="15" t="str" cm="1">
        <f t="array" ref="B4075">IFERROR(IF(LEN(A4075)&gt;0, IF(SUMPRODUCT((Inactives[Key]=J4075)*(Inactives[Currently Inactive]))=1,"Inactive","Active"),""),"Active")</f>
        <v/>
      </c>
      <c r="C4075" s="16" t="str" cm="1">
        <f t="array" aca="1" ref="C4075" ca="1">IFERROR(_xlfn._xlws.FILTER(Inactives[Inactive On],(Inactives[Key]=J4075)*(Inactives[Currently Inactive]),""),"")</f>
        <v/>
      </c>
      <c r="D4075" s="16" t="str" cm="1">
        <f t="array" aca="1" ref="D4075" ca="1">IFERROR(INDEX(_xlfn.TEXTSPLIT(E4075," "),1),"")</f>
        <v/>
      </c>
      <c r="E4075" s="15" t="str" cm="1">
        <f t="array" aca="1" ref="E4075" ca="1">IFERROR(_xlfn._xlws.FILTER(merged_ranks,(merged_end_dates=DATE(9999,12,31))*(merged_names=A4075)),"")</f>
        <v/>
      </c>
      <c r="F4075" s="17" t="str">
        <f ca="1">_xlfn.XLOOKUP(J4075,Promotions[Promo Key],Promotions[Promo Date],"")</f>
        <v/>
      </c>
      <c r="G4075" s="18" t="str">
        <f t="shared" ca="1" si="267"/>
        <v/>
      </c>
      <c r="H4075" s="18" t="str">
        <f t="shared" ca="1" si="266"/>
        <v/>
      </c>
      <c r="I4075" s="17" t="str">
        <f>_xlfn.XLOOKUP(A4075,Students[Full Name],Students[Starting Rank],"")</f>
        <v/>
      </c>
      <c r="J4075" s="15" t="str">
        <f t="shared" ca="1" si="268"/>
        <v xml:space="preserve">: </v>
      </c>
      <c r="K4075" s="16" t="str">
        <f>_xlfn.XLOOKUP(A4075,Students[Full Name],Students[Start Date],"")</f>
        <v/>
      </c>
      <c r="L4075" s="18">
        <f t="shared" ca="1" si="269"/>
        <v>-1</v>
      </c>
      <c r="M4075" s="18" cm="1">
        <f t="array" aca="1" ref="M4075" ca="1">SUMPRODUCT(Inactives[Days Inactive]*(Inactives[Student]=A4075))/365</f>
        <v>0</v>
      </c>
      <c r="N4075" s="18" t="str" cm="1">
        <f t="array" ref="N4075">IF(LEN($A4075)&gt;0,SUMPRODUCT(($A4075=merged_names)*(_xlfn.TEXTAFTER(N$2, "At ")=merged_belt_colours)*merged_months_at_rank),"")</f>
        <v/>
      </c>
      <c r="O4075" s="18" t="str" cm="1">
        <f t="array" ref="O4075">IF(LEN($A4075)&gt;0,SUMPRODUCT(($A4075=merged_names)*(_xlfn.TEXTAFTER(O$2, "At ")=merged_belt_colours)*merged_months_at_rank),"")</f>
        <v/>
      </c>
      <c r="P4075" s="18" t="str" cm="1">
        <f t="array" ref="P4075">IF(LEN($A4075)&gt;0,SUMPRODUCT(($A4075=merged_names)*(_xlfn.TEXTAFTER(P$2, "At ")=merged_belt_colours)*merged_months_at_rank),"")</f>
        <v/>
      </c>
      <c r="Q4075" s="18" t="str" cm="1">
        <f t="array" ref="Q4075">IF(LEN($A4075)&gt;0,SUMPRODUCT(($A4075=merged_names)*(_xlfn.TEXTAFTER(Q$2, "At ")=merged_belt_colours)*merged_months_at_rank),"")</f>
        <v/>
      </c>
      <c r="R4075" s="18" t="str" cm="1">
        <f t="array" ref="R4075">IF(LEN($A4075)&gt;0,SUMPRODUCT(($A4075=merged_names)*(_xlfn.TEXTAFTER(R$2, "At ")=merged_belt_colours)*merged_months_at_rank),"")</f>
        <v/>
      </c>
    </row>
    <row r="4076" spans="1:18" x14ac:dyDescent="0.25">
      <c r="A4076"/>
      <c r="B4076" s="15" t="str" cm="1">
        <f t="array" ref="B4076">IFERROR(IF(LEN(A4076)&gt;0, IF(SUMPRODUCT((Inactives[Key]=J4076)*(Inactives[Currently Inactive]))=1,"Inactive","Active"),""),"Active")</f>
        <v/>
      </c>
      <c r="C4076" s="16" t="str" cm="1">
        <f t="array" aca="1" ref="C4076" ca="1">IFERROR(_xlfn._xlws.FILTER(Inactives[Inactive On],(Inactives[Key]=J4076)*(Inactives[Currently Inactive]),""),"")</f>
        <v/>
      </c>
      <c r="D4076" s="16" t="str" cm="1">
        <f t="array" aca="1" ref="D4076" ca="1">IFERROR(INDEX(_xlfn.TEXTSPLIT(E4076," "),1),"")</f>
        <v/>
      </c>
      <c r="E4076" s="15" t="str" cm="1">
        <f t="array" aca="1" ref="E4076" ca="1">IFERROR(_xlfn._xlws.FILTER(merged_ranks,(merged_end_dates=DATE(9999,12,31))*(merged_names=A4076)),"")</f>
        <v/>
      </c>
      <c r="F4076" s="17" t="str">
        <f ca="1">_xlfn.XLOOKUP(J4076,Promotions[Promo Key],Promotions[Promo Date],"")</f>
        <v/>
      </c>
      <c r="G4076" s="18" t="str">
        <f t="shared" ca="1" si="267"/>
        <v/>
      </c>
      <c r="H4076" s="18" t="str">
        <f t="shared" ca="1" si="266"/>
        <v/>
      </c>
      <c r="I4076" s="17" t="str">
        <f>_xlfn.XLOOKUP(A4076,Students[Full Name],Students[Starting Rank],"")</f>
        <v/>
      </c>
      <c r="J4076" s="15" t="str">
        <f t="shared" ca="1" si="268"/>
        <v xml:space="preserve">: </v>
      </c>
      <c r="K4076" s="16" t="str">
        <f>_xlfn.XLOOKUP(A4076,Students[Full Name],Students[Start Date],"")</f>
        <v/>
      </c>
      <c r="L4076" s="18">
        <f t="shared" ca="1" si="269"/>
        <v>-1</v>
      </c>
      <c r="M4076" s="18" cm="1">
        <f t="array" aca="1" ref="M4076" ca="1">SUMPRODUCT(Inactives[Days Inactive]*(Inactives[Student]=A4076))/365</f>
        <v>0</v>
      </c>
      <c r="N4076" s="18" t="str" cm="1">
        <f t="array" ref="N4076">IF(LEN($A4076)&gt;0,SUMPRODUCT(($A4076=merged_names)*(_xlfn.TEXTAFTER(N$2, "At ")=merged_belt_colours)*merged_months_at_rank),"")</f>
        <v/>
      </c>
      <c r="O4076" s="18" t="str" cm="1">
        <f t="array" ref="O4076">IF(LEN($A4076)&gt;0,SUMPRODUCT(($A4076=merged_names)*(_xlfn.TEXTAFTER(O$2, "At ")=merged_belt_colours)*merged_months_at_rank),"")</f>
        <v/>
      </c>
      <c r="P4076" s="18" t="str" cm="1">
        <f t="array" ref="P4076">IF(LEN($A4076)&gt;0,SUMPRODUCT(($A4076=merged_names)*(_xlfn.TEXTAFTER(P$2, "At ")=merged_belt_colours)*merged_months_at_rank),"")</f>
        <v/>
      </c>
      <c r="Q4076" s="18" t="str" cm="1">
        <f t="array" ref="Q4076">IF(LEN($A4076)&gt;0,SUMPRODUCT(($A4076=merged_names)*(_xlfn.TEXTAFTER(Q$2, "At ")=merged_belt_colours)*merged_months_at_rank),"")</f>
        <v/>
      </c>
      <c r="R4076" s="18" t="str" cm="1">
        <f t="array" ref="R4076">IF(LEN($A4076)&gt;0,SUMPRODUCT(($A4076=merged_names)*(_xlfn.TEXTAFTER(R$2, "At ")=merged_belt_colours)*merged_months_at_rank),"")</f>
        <v/>
      </c>
    </row>
    <row r="4077" spans="1:18" x14ac:dyDescent="0.25">
      <c r="A4077"/>
      <c r="B4077" s="15" t="str" cm="1">
        <f t="array" ref="B4077">IFERROR(IF(LEN(A4077)&gt;0, IF(SUMPRODUCT((Inactives[Key]=J4077)*(Inactives[Currently Inactive]))=1,"Inactive","Active"),""),"Active")</f>
        <v/>
      </c>
      <c r="C4077" s="16" t="str" cm="1">
        <f t="array" aca="1" ref="C4077" ca="1">IFERROR(_xlfn._xlws.FILTER(Inactives[Inactive On],(Inactives[Key]=J4077)*(Inactives[Currently Inactive]),""),"")</f>
        <v/>
      </c>
      <c r="D4077" s="16" t="str" cm="1">
        <f t="array" aca="1" ref="D4077" ca="1">IFERROR(INDEX(_xlfn.TEXTSPLIT(E4077," "),1),"")</f>
        <v/>
      </c>
      <c r="E4077" s="15" t="str" cm="1">
        <f t="array" aca="1" ref="E4077" ca="1">IFERROR(_xlfn._xlws.FILTER(merged_ranks,(merged_end_dates=DATE(9999,12,31))*(merged_names=A4077)),"")</f>
        <v/>
      </c>
      <c r="F4077" s="17" t="str">
        <f ca="1">_xlfn.XLOOKUP(J4077,Promotions[Promo Key],Promotions[Promo Date],"")</f>
        <v/>
      </c>
      <c r="G4077" s="18" t="str">
        <f t="shared" ca="1" si="267"/>
        <v/>
      </c>
      <c r="H4077" s="18" t="str">
        <f t="shared" ca="1" si="266"/>
        <v/>
      </c>
      <c r="I4077" s="17" t="str">
        <f>_xlfn.XLOOKUP(A4077,Students[Full Name],Students[Starting Rank],"")</f>
        <v/>
      </c>
      <c r="J4077" s="15" t="str">
        <f t="shared" ca="1" si="268"/>
        <v xml:space="preserve">: </v>
      </c>
      <c r="K4077" s="16" t="str">
        <f>_xlfn.XLOOKUP(A4077,Students[Full Name],Students[Start Date],"")</f>
        <v/>
      </c>
      <c r="L4077" s="18">
        <f t="shared" ca="1" si="269"/>
        <v>-1</v>
      </c>
      <c r="M4077" s="18" cm="1">
        <f t="array" aca="1" ref="M4077" ca="1">SUMPRODUCT(Inactives[Days Inactive]*(Inactives[Student]=A4077))/365</f>
        <v>0</v>
      </c>
      <c r="N4077" s="18" t="str" cm="1">
        <f t="array" ref="N4077">IF(LEN($A4077)&gt;0,SUMPRODUCT(($A4077=merged_names)*(_xlfn.TEXTAFTER(N$2, "At ")=merged_belt_colours)*merged_months_at_rank),"")</f>
        <v/>
      </c>
      <c r="O4077" s="18" t="str" cm="1">
        <f t="array" ref="O4077">IF(LEN($A4077)&gt;0,SUMPRODUCT(($A4077=merged_names)*(_xlfn.TEXTAFTER(O$2, "At ")=merged_belt_colours)*merged_months_at_rank),"")</f>
        <v/>
      </c>
      <c r="P4077" s="18" t="str" cm="1">
        <f t="array" ref="P4077">IF(LEN($A4077)&gt;0,SUMPRODUCT(($A4077=merged_names)*(_xlfn.TEXTAFTER(P$2, "At ")=merged_belt_colours)*merged_months_at_rank),"")</f>
        <v/>
      </c>
      <c r="Q4077" s="18" t="str" cm="1">
        <f t="array" ref="Q4077">IF(LEN($A4077)&gt;0,SUMPRODUCT(($A4077=merged_names)*(_xlfn.TEXTAFTER(Q$2, "At ")=merged_belt_colours)*merged_months_at_rank),"")</f>
        <v/>
      </c>
      <c r="R4077" s="18" t="str" cm="1">
        <f t="array" ref="R4077">IF(LEN($A4077)&gt;0,SUMPRODUCT(($A4077=merged_names)*(_xlfn.TEXTAFTER(R$2, "At ")=merged_belt_colours)*merged_months_at_rank),"")</f>
        <v/>
      </c>
    </row>
    <row r="4078" spans="1:18" x14ac:dyDescent="0.25">
      <c r="A4078"/>
      <c r="B4078" s="15" t="str" cm="1">
        <f t="array" ref="B4078">IFERROR(IF(LEN(A4078)&gt;0, IF(SUMPRODUCT((Inactives[Key]=J4078)*(Inactives[Currently Inactive]))=1,"Inactive","Active"),""),"Active")</f>
        <v/>
      </c>
      <c r="C4078" s="16" t="str" cm="1">
        <f t="array" aca="1" ref="C4078" ca="1">IFERROR(_xlfn._xlws.FILTER(Inactives[Inactive On],(Inactives[Key]=J4078)*(Inactives[Currently Inactive]),""),"")</f>
        <v/>
      </c>
      <c r="D4078" s="16" t="str" cm="1">
        <f t="array" aca="1" ref="D4078" ca="1">IFERROR(INDEX(_xlfn.TEXTSPLIT(E4078," "),1),"")</f>
        <v/>
      </c>
      <c r="E4078" s="15" t="str" cm="1">
        <f t="array" aca="1" ref="E4078" ca="1">IFERROR(_xlfn._xlws.FILTER(merged_ranks,(merged_end_dates=DATE(9999,12,31))*(merged_names=A4078)),"")</f>
        <v/>
      </c>
      <c r="F4078" s="17" t="str">
        <f ca="1">_xlfn.XLOOKUP(J4078,Promotions[Promo Key],Promotions[Promo Date],"")</f>
        <v/>
      </c>
      <c r="G4078" s="18" t="str">
        <f t="shared" ca="1" si="267"/>
        <v/>
      </c>
      <c r="H4078" s="18" t="str">
        <f t="shared" ca="1" si="266"/>
        <v/>
      </c>
      <c r="I4078" s="17" t="str">
        <f>_xlfn.XLOOKUP(A4078,Students[Full Name],Students[Starting Rank],"")</f>
        <v/>
      </c>
      <c r="J4078" s="15" t="str">
        <f t="shared" ca="1" si="268"/>
        <v xml:space="preserve">: </v>
      </c>
      <c r="K4078" s="16" t="str">
        <f>_xlfn.XLOOKUP(A4078,Students[Full Name],Students[Start Date],"")</f>
        <v/>
      </c>
      <c r="L4078" s="18">
        <f t="shared" ca="1" si="269"/>
        <v>-1</v>
      </c>
      <c r="M4078" s="18" cm="1">
        <f t="array" aca="1" ref="M4078" ca="1">SUMPRODUCT(Inactives[Days Inactive]*(Inactives[Student]=A4078))/365</f>
        <v>0</v>
      </c>
      <c r="N4078" s="18" t="str" cm="1">
        <f t="array" ref="N4078">IF(LEN($A4078)&gt;0,SUMPRODUCT(($A4078=merged_names)*(_xlfn.TEXTAFTER(N$2, "At ")=merged_belt_colours)*merged_months_at_rank),"")</f>
        <v/>
      </c>
      <c r="O4078" s="18" t="str" cm="1">
        <f t="array" ref="O4078">IF(LEN($A4078)&gt;0,SUMPRODUCT(($A4078=merged_names)*(_xlfn.TEXTAFTER(O$2, "At ")=merged_belt_colours)*merged_months_at_rank),"")</f>
        <v/>
      </c>
      <c r="P4078" s="18" t="str" cm="1">
        <f t="array" ref="P4078">IF(LEN($A4078)&gt;0,SUMPRODUCT(($A4078=merged_names)*(_xlfn.TEXTAFTER(P$2, "At ")=merged_belt_colours)*merged_months_at_rank),"")</f>
        <v/>
      </c>
      <c r="Q4078" s="18" t="str" cm="1">
        <f t="array" ref="Q4078">IF(LEN($A4078)&gt;0,SUMPRODUCT(($A4078=merged_names)*(_xlfn.TEXTAFTER(Q$2, "At ")=merged_belt_colours)*merged_months_at_rank),"")</f>
        <v/>
      </c>
      <c r="R4078" s="18" t="str" cm="1">
        <f t="array" ref="R4078">IF(LEN($A4078)&gt;0,SUMPRODUCT(($A4078=merged_names)*(_xlfn.TEXTAFTER(R$2, "At ")=merged_belt_colours)*merged_months_at_rank),"")</f>
        <v/>
      </c>
    </row>
    <row r="4079" spans="1:18" x14ac:dyDescent="0.25">
      <c r="A4079"/>
      <c r="B4079" s="15" t="str" cm="1">
        <f t="array" ref="B4079">IFERROR(IF(LEN(A4079)&gt;0, IF(SUMPRODUCT((Inactives[Key]=J4079)*(Inactives[Currently Inactive]))=1,"Inactive","Active"),""),"Active")</f>
        <v/>
      </c>
      <c r="C4079" s="16" t="str" cm="1">
        <f t="array" aca="1" ref="C4079" ca="1">IFERROR(_xlfn._xlws.FILTER(Inactives[Inactive On],(Inactives[Key]=J4079)*(Inactives[Currently Inactive]),""),"")</f>
        <v/>
      </c>
      <c r="D4079" s="16" t="str" cm="1">
        <f t="array" aca="1" ref="D4079" ca="1">IFERROR(INDEX(_xlfn.TEXTSPLIT(E4079," "),1),"")</f>
        <v/>
      </c>
      <c r="E4079" s="15" t="str" cm="1">
        <f t="array" aca="1" ref="E4079" ca="1">IFERROR(_xlfn._xlws.FILTER(merged_ranks,(merged_end_dates=DATE(9999,12,31))*(merged_names=A4079)),"")</f>
        <v/>
      </c>
      <c r="F4079" s="17" t="str">
        <f ca="1">_xlfn.XLOOKUP(J4079,Promotions[Promo Key],Promotions[Promo Date],"")</f>
        <v/>
      </c>
      <c r="G4079" s="18" t="str">
        <f t="shared" ca="1" si="267"/>
        <v/>
      </c>
      <c r="H4079" s="18" t="str">
        <f t="shared" ca="1" si="266"/>
        <v/>
      </c>
      <c r="I4079" s="17" t="str">
        <f>_xlfn.XLOOKUP(A4079,Students[Full Name],Students[Starting Rank],"")</f>
        <v/>
      </c>
      <c r="J4079" s="15" t="str">
        <f t="shared" ca="1" si="268"/>
        <v xml:space="preserve">: </v>
      </c>
      <c r="K4079" s="16" t="str">
        <f>_xlfn.XLOOKUP(A4079,Students[Full Name],Students[Start Date],"")</f>
        <v/>
      </c>
      <c r="L4079" s="18">
        <f t="shared" ca="1" si="269"/>
        <v>-1</v>
      </c>
      <c r="M4079" s="18" cm="1">
        <f t="array" aca="1" ref="M4079" ca="1">SUMPRODUCT(Inactives[Days Inactive]*(Inactives[Student]=A4079))/365</f>
        <v>0</v>
      </c>
      <c r="N4079" s="18" t="str" cm="1">
        <f t="array" ref="N4079">IF(LEN($A4079)&gt;0,SUMPRODUCT(($A4079=merged_names)*(_xlfn.TEXTAFTER(N$2, "At ")=merged_belt_colours)*merged_months_at_rank),"")</f>
        <v/>
      </c>
      <c r="O4079" s="18" t="str" cm="1">
        <f t="array" ref="O4079">IF(LEN($A4079)&gt;0,SUMPRODUCT(($A4079=merged_names)*(_xlfn.TEXTAFTER(O$2, "At ")=merged_belt_colours)*merged_months_at_rank),"")</f>
        <v/>
      </c>
      <c r="P4079" s="18" t="str" cm="1">
        <f t="array" ref="P4079">IF(LEN($A4079)&gt;0,SUMPRODUCT(($A4079=merged_names)*(_xlfn.TEXTAFTER(P$2, "At ")=merged_belt_colours)*merged_months_at_rank),"")</f>
        <v/>
      </c>
      <c r="Q4079" s="18" t="str" cm="1">
        <f t="array" ref="Q4079">IF(LEN($A4079)&gt;0,SUMPRODUCT(($A4079=merged_names)*(_xlfn.TEXTAFTER(Q$2, "At ")=merged_belt_colours)*merged_months_at_rank),"")</f>
        <v/>
      </c>
      <c r="R4079" s="18" t="str" cm="1">
        <f t="array" ref="R4079">IF(LEN($A4079)&gt;0,SUMPRODUCT(($A4079=merged_names)*(_xlfn.TEXTAFTER(R$2, "At ")=merged_belt_colours)*merged_months_at_rank),"")</f>
        <v/>
      </c>
    </row>
    <row r="4080" spans="1:18" x14ac:dyDescent="0.25">
      <c r="A4080"/>
      <c r="B4080" s="15" t="str" cm="1">
        <f t="array" ref="B4080">IFERROR(IF(LEN(A4080)&gt;0, IF(SUMPRODUCT((Inactives[Key]=J4080)*(Inactives[Currently Inactive]))=1,"Inactive","Active"),""),"Active")</f>
        <v/>
      </c>
      <c r="C4080" s="16" t="str" cm="1">
        <f t="array" aca="1" ref="C4080" ca="1">IFERROR(_xlfn._xlws.FILTER(Inactives[Inactive On],(Inactives[Key]=J4080)*(Inactives[Currently Inactive]),""),"")</f>
        <v/>
      </c>
      <c r="D4080" s="16" t="str" cm="1">
        <f t="array" aca="1" ref="D4080" ca="1">IFERROR(INDEX(_xlfn.TEXTSPLIT(E4080," "),1),"")</f>
        <v/>
      </c>
      <c r="E4080" s="15" t="str" cm="1">
        <f t="array" aca="1" ref="E4080" ca="1">IFERROR(_xlfn._xlws.FILTER(merged_ranks,(merged_end_dates=DATE(9999,12,31))*(merged_names=A4080)),"")</f>
        <v/>
      </c>
      <c r="F4080" s="17" t="str">
        <f ca="1">_xlfn.XLOOKUP(J4080,Promotions[Promo Key],Promotions[Promo Date],"")</f>
        <v/>
      </c>
      <c r="G4080" s="18" t="str">
        <f t="shared" ca="1" si="267"/>
        <v/>
      </c>
      <c r="H4080" s="18" t="str">
        <f t="shared" ca="1" si="266"/>
        <v/>
      </c>
      <c r="I4080" s="17" t="str">
        <f>_xlfn.XLOOKUP(A4080,Students[Full Name],Students[Starting Rank],"")</f>
        <v/>
      </c>
      <c r="J4080" s="15" t="str">
        <f t="shared" ca="1" si="268"/>
        <v xml:space="preserve">: </v>
      </c>
      <c r="K4080" s="16" t="str">
        <f>_xlfn.XLOOKUP(A4080,Students[Full Name],Students[Start Date],"")</f>
        <v/>
      </c>
      <c r="L4080" s="18">
        <f t="shared" ca="1" si="269"/>
        <v>-1</v>
      </c>
      <c r="M4080" s="18" cm="1">
        <f t="array" aca="1" ref="M4080" ca="1">SUMPRODUCT(Inactives[Days Inactive]*(Inactives[Student]=A4080))/365</f>
        <v>0</v>
      </c>
      <c r="N4080" s="18" t="str" cm="1">
        <f t="array" ref="N4080">IF(LEN($A4080)&gt;0,SUMPRODUCT(($A4080=merged_names)*(_xlfn.TEXTAFTER(N$2, "At ")=merged_belt_colours)*merged_months_at_rank),"")</f>
        <v/>
      </c>
      <c r="O4080" s="18" t="str" cm="1">
        <f t="array" ref="O4080">IF(LEN($A4080)&gt;0,SUMPRODUCT(($A4080=merged_names)*(_xlfn.TEXTAFTER(O$2, "At ")=merged_belt_colours)*merged_months_at_rank),"")</f>
        <v/>
      </c>
      <c r="P4080" s="18" t="str" cm="1">
        <f t="array" ref="P4080">IF(LEN($A4080)&gt;0,SUMPRODUCT(($A4080=merged_names)*(_xlfn.TEXTAFTER(P$2, "At ")=merged_belt_colours)*merged_months_at_rank),"")</f>
        <v/>
      </c>
      <c r="Q4080" s="18" t="str" cm="1">
        <f t="array" ref="Q4080">IF(LEN($A4080)&gt;0,SUMPRODUCT(($A4080=merged_names)*(_xlfn.TEXTAFTER(Q$2, "At ")=merged_belt_colours)*merged_months_at_rank),"")</f>
        <v/>
      </c>
      <c r="R4080" s="18" t="str" cm="1">
        <f t="array" ref="R4080">IF(LEN($A4080)&gt;0,SUMPRODUCT(($A4080=merged_names)*(_xlfn.TEXTAFTER(R$2, "At ")=merged_belt_colours)*merged_months_at_rank),"")</f>
        <v/>
      </c>
    </row>
    <row r="4081" spans="1:18" x14ac:dyDescent="0.25">
      <c r="A4081"/>
      <c r="B4081" s="15" t="str" cm="1">
        <f t="array" ref="B4081">IFERROR(IF(LEN(A4081)&gt;0, IF(SUMPRODUCT((Inactives[Key]=J4081)*(Inactives[Currently Inactive]))=1,"Inactive","Active"),""),"Active")</f>
        <v/>
      </c>
      <c r="C4081" s="16" t="str" cm="1">
        <f t="array" aca="1" ref="C4081" ca="1">IFERROR(_xlfn._xlws.FILTER(Inactives[Inactive On],(Inactives[Key]=J4081)*(Inactives[Currently Inactive]),""),"")</f>
        <v/>
      </c>
      <c r="D4081" s="16" t="str" cm="1">
        <f t="array" aca="1" ref="D4081" ca="1">IFERROR(INDEX(_xlfn.TEXTSPLIT(E4081," "),1),"")</f>
        <v/>
      </c>
      <c r="E4081" s="15" t="str" cm="1">
        <f t="array" aca="1" ref="E4081" ca="1">IFERROR(_xlfn._xlws.FILTER(merged_ranks,(merged_end_dates=DATE(9999,12,31))*(merged_names=A4081)),"")</f>
        <v/>
      </c>
      <c r="F4081" s="17" t="str">
        <f ca="1">_xlfn.XLOOKUP(J4081,Promotions[Promo Key],Promotions[Promo Date],"")</f>
        <v/>
      </c>
      <c r="G4081" s="18" t="str">
        <f t="shared" ca="1" si="267"/>
        <v/>
      </c>
      <c r="H4081" s="18" t="str">
        <f t="shared" ca="1" si="266"/>
        <v/>
      </c>
      <c r="I4081" s="17" t="str">
        <f>_xlfn.XLOOKUP(A4081,Students[Full Name],Students[Starting Rank],"")</f>
        <v/>
      </c>
      <c r="J4081" s="15" t="str">
        <f t="shared" ca="1" si="268"/>
        <v xml:space="preserve">: </v>
      </c>
      <c r="K4081" s="16" t="str">
        <f>_xlfn.XLOOKUP(A4081,Students[Full Name],Students[Start Date],"")</f>
        <v/>
      </c>
      <c r="L4081" s="18">
        <f t="shared" ca="1" si="269"/>
        <v>-1</v>
      </c>
      <c r="M4081" s="18" cm="1">
        <f t="array" aca="1" ref="M4081" ca="1">SUMPRODUCT(Inactives[Days Inactive]*(Inactives[Student]=A4081))/365</f>
        <v>0</v>
      </c>
      <c r="N4081" s="18" t="str" cm="1">
        <f t="array" ref="N4081">IF(LEN($A4081)&gt;0,SUMPRODUCT(($A4081=merged_names)*(_xlfn.TEXTAFTER(N$2, "At ")=merged_belt_colours)*merged_months_at_rank),"")</f>
        <v/>
      </c>
      <c r="O4081" s="18" t="str" cm="1">
        <f t="array" ref="O4081">IF(LEN($A4081)&gt;0,SUMPRODUCT(($A4081=merged_names)*(_xlfn.TEXTAFTER(O$2, "At ")=merged_belt_colours)*merged_months_at_rank),"")</f>
        <v/>
      </c>
      <c r="P4081" s="18" t="str" cm="1">
        <f t="array" ref="P4081">IF(LEN($A4081)&gt;0,SUMPRODUCT(($A4081=merged_names)*(_xlfn.TEXTAFTER(P$2, "At ")=merged_belt_colours)*merged_months_at_rank),"")</f>
        <v/>
      </c>
      <c r="Q4081" s="18" t="str" cm="1">
        <f t="array" ref="Q4081">IF(LEN($A4081)&gt;0,SUMPRODUCT(($A4081=merged_names)*(_xlfn.TEXTAFTER(Q$2, "At ")=merged_belt_colours)*merged_months_at_rank),"")</f>
        <v/>
      </c>
      <c r="R4081" s="18" t="str" cm="1">
        <f t="array" ref="R4081">IF(LEN($A4081)&gt;0,SUMPRODUCT(($A4081=merged_names)*(_xlfn.TEXTAFTER(R$2, "At ")=merged_belt_colours)*merged_months_at_rank),"")</f>
        <v/>
      </c>
    </row>
    <row r="4082" spans="1:18" x14ac:dyDescent="0.25">
      <c r="A4082"/>
      <c r="B4082" s="15" t="str" cm="1">
        <f t="array" ref="B4082">IFERROR(IF(LEN(A4082)&gt;0, IF(SUMPRODUCT((Inactives[Key]=J4082)*(Inactives[Currently Inactive]))=1,"Inactive","Active"),""),"Active")</f>
        <v/>
      </c>
      <c r="C4082" s="16" t="str" cm="1">
        <f t="array" aca="1" ref="C4082" ca="1">IFERROR(_xlfn._xlws.FILTER(Inactives[Inactive On],(Inactives[Key]=J4082)*(Inactives[Currently Inactive]),""),"")</f>
        <v/>
      </c>
      <c r="D4082" s="16" t="str" cm="1">
        <f t="array" aca="1" ref="D4082" ca="1">IFERROR(INDEX(_xlfn.TEXTSPLIT(E4082," "),1),"")</f>
        <v/>
      </c>
      <c r="E4082" s="15" t="str" cm="1">
        <f t="array" aca="1" ref="E4082" ca="1">IFERROR(_xlfn._xlws.FILTER(merged_ranks,(merged_end_dates=DATE(9999,12,31))*(merged_names=A4082)),"")</f>
        <v/>
      </c>
      <c r="F4082" s="17" t="str">
        <f ca="1">_xlfn.XLOOKUP(J4082,Promotions[Promo Key],Promotions[Promo Date],"")</f>
        <v/>
      </c>
      <c r="G4082" s="18" t="str">
        <f t="shared" ca="1" si="267"/>
        <v/>
      </c>
      <c r="H4082" s="18" t="str">
        <f t="shared" ca="1" si="266"/>
        <v/>
      </c>
      <c r="I4082" s="17" t="str">
        <f>_xlfn.XLOOKUP(A4082,Students[Full Name],Students[Starting Rank],"")</f>
        <v/>
      </c>
      <c r="J4082" s="15" t="str">
        <f t="shared" ca="1" si="268"/>
        <v xml:space="preserve">: </v>
      </c>
      <c r="K4082" s="16" t="str">
        <f>_xlfn.XLOOKUP(A4082,Students[Full Name],Students[Start Date],"")</f>
        <v/>
      </c>
      <c r="L4082" s="18">
        <f t="shared" ca="1" si="269"/>
        <v>-1</v>
      </c>
      <c r="M4082" s="18" cm="1">
        <f t="array" aca="1" ref="M4082" ca="1">SUMPRODUCT(Inactives[Days Inactive]*(Inactives[Student]=A4082))/365</f>
        <v>0</v>
      </c>
      <c r="N4082" s="18" t="str" cm="1">
        <f t="array" ref="N4082">IF(LEN($A4082)&gt;0,SUMPRODUCT(($A4082=merged_names)*(_xlfn.TEXTAFTER(N$2, "At ")=merged_belt_colours)*merged_months_at_rank),"")</f>
        <v/>
      </c>
      <c r="O4082" s="18" t="str" cm="1">
        <f t="array" ref="O4082">IF(LEN($A4082)&gt;0,SUMPRODUCT(($A4082=merged_names)*(_xlfn.TEXTAFTER(O$2, "At ")=merged_belt_colours)*merged_months_at_rank),"")</f>
        <v/>
      </c>
      <c r="P4082" s="18" t="str" cm="1">
        <f t="array" ref="P4082">IF(LEN($A4082)&gt;0,SUMPRODUCT(($A4082=merged_names)*(_xlfn.TEXTAFTER(P$2, "At ")=merged_belt_colours)*merged_months_at_rank),"")</f>
        <v/>
      </c>
      <c r="Q4082" s="18" t="str" cm="1">
        <f t="array" ref="Q4082">IF(LEN($A4082)&gt;0,SUMPRODUCT(($A4082=merged_names)*(_xlfn.TEXTAFTER(Q$2, "At ")=merged_belt_colours)*merged_months_at_rank),"")</f>
        <v/>
      </c>
      <c r="R4082" s="18" t="str" cm="1">
        <f t="array" ref="R4082">IF(LEN($A4082)&gt;0,SUMPRODUCT(($A4082=merged_names)*(_xlfn.TEXTAFTER(R$2, "At ")=merged_belt_colours)*merged_months_at_rank),"")</f>
        <v/>
      </c>
    </row>
    <row r="4083" spans="1:18" x14ac:dyDescent="0.25">
      <c r="A4083"/>
      <c r="B4083" s="15" t="str" cm="1">
        <f t="array" ref="B4083">IFERROR(IF(LEN(A4083)&gt;0, IF(SUMPRODUCT((Inactives[Key]=J4083)*(Inactives[Currently Inactive]))=1,"Inactive","Active"),""),"Active")</f>
        <v/>
      </c>
      <c r="C4083" s="16" t="str" cm="1">
        <f t="array" aca="1" ref="C4083" ca="1">IFERROR(_xlfn._xlws.FILTER(Inactives[Inactive On],(Inactives[Key]=J4083)*(Inactives[Currently Inactive]),""),"")</f>
        <v/>
      </c>
      <c r="D4083" s="16" t="str" cm="1">
        <f t="array" aca="1" ref="D4083" ca="1">IFERROR(INDEX(_xlfn.TEXTSPLIT(E4083," "),1),"")</f>
        <v/>
      </c>
      <c r="E4083" s="15" t="str" cm="1">
        <f t="array" aca="1" ref="E4083" ca="1">IFERROR(_xlfn._xlws.FILTER(merged_ranks,(merged_end_dates=DATE(9999,12,31))*(merged_names=A4083)),"")</f>
        <v/>
      </c>
      <c r="F4083" s="17" t="str">
        <f ca="1">_xlfn.XLOOKUP(J4083,Promotions[Promo Key],Promotions[Promo Date],"")</f>
        <v/>
      </c>
      <c r="G4083" s="18" t="str">
        <f t="shared" ca="1" si="267"/>
        <v/>
      </c>
      <c r="H4083" s="18" t="str">
        <f t="shared" ca="1" si="266"/>
        <v/>
      </c>
      <c r="I4083" s="17" t="str">
        <f>_xlfn.XLOOKUP(A4083,Students[Full Name],Students[Starting Rank],"")</f>
        <v/>
      </c>
      <c r="J4083" s="15" t="str">
        <f t="shared" ca="1" si="268"/>
        <v xml:space="preserve">: </v>
      </c>
      <c r="K4083" s="16" t="str">
        <f>_xlfn.XLOOKUP(A4083,Students[Full Name],Students[Start Date],"")</f>
        <v/>
      </c>
      <c r="L4083" s="18">
        <f t="shared" ca="1" si="269"/>
        <v>-1</v>
      </c>
      <c r="M4083" s="18" cm="1">
        <f t="array" aca="1" ref="M4083" ca="1">SUMPRODUCT(Inactives[Days Inactive]*(Inactives[Student]=A4083))/365</f>
        <v>0</v>
      </c>
      <c r="N4083" s="18" t="str" cm="1">
        <f t="array" ref="N4083">IF(LEN($A4083)&gt;0,SUMPRODUCT(($A4083=merged_names)*(_xlfn.TEXTAFTER(N$2, "At ")=merged_belt_colours)*merged_months_at_rank),"")</f>
        <v/>
      </c>
      <c r="O4083" s="18" t="str" cm="1">
        <f t="array" ref="O4083">IF(LEN($A4083)&gt;0,SUMPRODUCT(($A4083=merged_names)*(_xlfn.TEXTAFTER(O$2, "At ")=merged_belt_colours)*merged_months_at_rank),"")</f>
        <v/>
      </c>
      <c r="P4083" s="18" t="str" cm="1">
        <f t="array" ref="P4083">IF(LEN($A4083)&gt;0,SUMPRODUCT(($A4083=merged_names)*(_xlfn.TEXTAFTER(P$2, "At ")=merged_belt_colours)*merged_months_at_rank),"")</f>
        <v/>
      </c>
      <c r="Q4083" s="18" t="str" cm="1">
        <f t="array" ref="Q4083">IF(LEN($A4083)&gt;0,SUMPRODUCT(($A4083=merged_names)*(_xlfn.TEXTAFTER(Q$2, "At ")=merged_belt_colours)*merged_months_at_rank),"")</f>
        <v/>
      </c>
      <c r="R4083" s="18" t="str" cm="1">
        <f t="array" ref="R4083">IF(LEN($A4083)&gt;0,SUMPRODUCT(($A4083=merged_names)*(_xlfn.TEXTAFTER(R$2, "At ")=merged_belt_colours)*merged_months_at_rank),"")</f>
        <v/>
      </c>
    </row>
    <row r="4084" spans="1:18" x14ac:dyDescent="0.25">
      <c r="A4084"/>
      <c r="B4084" s="15" t="str" cm="1">
        <f t="array" ref="B4084">IFERROR(IF(LEN(A4084)&gt;0, IF(SUMPRODUCT((Inactives[Key]=J4084)*(Inactives[Currently Inactive]))=1,"Inactive","Active"),""),"Active")</f>
        <v/>
      </c>
      <c r="C4084" s="16" t="str" cm="1">
        <f t="array" aca="1" ref="C4084" ca="1">IFERROR(_xlfn._xlws.FILTER(Inactives[Inactive On],(Inactives[Key]=J4084)*(Inactives[Currently Inactive]),""),"")</f>
        <v/>
      </c>
      <c r="D4084" s="16" t="str" cm="1">
        <f t="array" aca="1" ref="D4084" ca="1">IFERROR(INDEX(_xlfn.TEXTSPLIT(E4084," "),1),"")</f>
        <v/>
      </c>
      <c r="E4084" s="15" t="str" cm="1">
        <f t="array" aca="1" ref="E4084" ca="1">IFERROR(_xlfn._xlws.FILTER(merged_ranks,(merged_end_dates=DATE(9999,12,31))*(merged_names=A4084)),"")</f>
        <v/>
      </c>
      <c r="F4084" s="17" t="str">
        <f ca="1">_xlfn.XLOOKUP(J4084,Promotions[Promo Key],Promotions[Promo Date],"")</f>
        <v/>
      </c>
      <c r="G4084" s="18" t="str">
        <f t="shared" ca="1" si="267"/>
        <v/>
      </c>
      <c r="H4084" s="18" t="str">
        <f t="shared" ca="1" si="266"/>
        <v/>
      </c>
      <c r="I4084" s="17" t="str">
        <f>_xlfn.XLOOKUP(A4084,Students[Full Name],Students[Starting Rank],"")</f>
        <v/>
      </c>
      <c r="J4084" s="15" t="str">
        <f t="shared" ca="1" si="268"/>
        <v xml:space="preserve">: </v>
      </c>
      <c r="K4084" s="16" t="str">
        <f>_xlfn.XLOOKUP(A4084,Students[Full Name],Students[Start Date],"")</f>
        <v/>
      </c>
      <c r="L4084" s="18">
        <f t="shared" ca="1" si="269"/>
        <v>-1</v>
      </c>
      <c r="M4084" s="18" cm="1">
        <f t="array" aca="1" ref="M4084" ca="1">SUMPRODUCT(Inactives[Days Inactive]*(Inactives[Student]=A4084))/365</f>
        <v>0</v>
      </c>
      <c r="N4084" s="18" t="str" cm="1">
        <f t="array" ref="N4084">IF(LEN($A4084)&gt;0,SUMPRODUCT(($A4084=merged_names)*(_xlfn.TEXTAFTER(N$2, "At ")=merged_belt_colours)*merged_months_at_rank),"")</f>
        <v/>
      </c>
      <c r="O4084" s="18" t="str" cm="1">
        <f t="array" ref="O4084">IF(LEN($A4084)&gt;0,SUMPRODUCT(($A4084=merged_names)*(_xlfn.TEXTAFTER(O$2, "At ")=merged_belt_colours)*merged_months_at_rank),"")</f>
        <v/>
      </c>
      <c r="P4084" s="18" t="str" cm="1">
        <f t="array" ref="P4084">IF(LEN($A4084)&gt;0,SUMPRODUCT(($A4084=merged_names)*(_xlfn.TEXTAFTER(P$2, "At ")=merged_belt_colours)*merged_months_at_rank),"")</f>
        <v/>
      </c>
      <c r="Q4084" s="18" t="str" cm="1">
        <f t="array" ref="Q4084">IF(LEN($A4084)&gt;0,SUMPRODUCT(($A4084=merged_names)*(_xlfn.TEXTAFTER(Q$2, "At ")=merged_belt_colours)*merged_months_at_rank),"")</f>
        <v/>
      </c>
      <c r="R4084" s="18" t="str" cm="1">
        <f t="array" ref="R4084">IF(LEN($A4084)&gt;0,SUMPRODUCT(($A4084=merged_names)*(_xlfn.TEXTAFTER(R$2, "At ")=merged_belt_colours)*merged_months_at_rank),"")</f>
        <v/>
      </c>
    </row>
    <row r="4085" spans="1:18" x14ac:dyDescent="0.25">
      <c r="A4085"/>
      <c r="B4085" s="15" t="str" cm="1">
        <f t="array" ref="B4085">IFERROR(IF(LEN(A4085)&gt;0, IF(SUMPRODUCT((Inactives[Key]=J4085)*(Inactives[Currently Inactive]))=1,"Inactive","Active"),""),"Active")</f>
        <v/>
      </c>
      <c r="C4085" s="16" t="str" cm="1">
        <f t="array" aca="1" ref="C4085" ca="1">IFERROR(_xlfn._xlws.FILTER(Inactives[Inactive On],(Inactives[Key]=J4085)*(Inactives[Currently Inactive]),""),"")</f>
        <v/>
      </c>
      <c r="D4085" s="16" t="str" cm="1">
        <f t="array" aca="1" ref="D4085" ca="1">IFERROR(INDEX(_xlfn.TEXTSPLIT(E4085," "),1),"")</f>
        <v/>
      </c>
      <c r="E4085" s="15" t="str" cm="1">
        <f t="array" aca="1" ref="E4085" ca="1">IFERROR(_xlfn._xlws.FILTER(merged_ranks,(merged_end_dates=DATE(9999,12,31))*(merged_names=A4085)),"")</f>
        <v/>
      </c>
      <c r="F4085" s="17" t="str">
        <f ca="1">_xlfn.XLOOKUP(J4085,Promotions[Promo Key],Promotions[Promo Date],"")</f>
        <v/>
      </c>
      <c r="G4085" s="18" t="str">
        <f t="shared" ca="1" si="267"/>
        <v/>
      </c>
      <c r="H4085" s="18" t="str">
        <f t="shared" ca="1" si="266"/>
        <v/>
      </c>
      <c r="I4085" s="17" t="str">
        <f>_xlfn.XLOOKUP(A4085,Students[Full Name],Students[Starting Rank],"")</f>
        <v/>
      </c>
      <c r="J4085" s="15" t="str">
        <f t="shared" ca="1" si="268"/>
        <v xml:space="preserve">: </v>
      </c>
      <c r="K4085" s="16" t="str">
        <f>_xlfn.XLOOKUP(A4085,Students[Full Name],Students[Start Date],"")</f>
        <v/>
      </c>
      <c r="L4085" s="18">
        <f t="shared" ca="1" si="269"/>
        <v>-1</v>
      </c>
      <c r="M4085" s="18" cm="1">
        <f t="array" aca="1" ref="M4085" ca="1">SUMPRODUCT(Inactives[Days Inactive]*(Inactives[Student]=A4085))/365</f>
        <v>0</v>
      </c>
      <c r="N4085" s="18" t="str" cm="1">
        <f t="array" ref="N4085">IF(LEN($A4085)&gt;0,SUMPRODUCT(($A4085=merged_names)*(_xlfn.TEXTAFTER(N$2, "At ")=merged_belt_colours)*merged_months_at_rank),"")</f>
        <v/>
      </c>
      <c r="O4085" s="18" t="str" cm="1">
        <f t="array" ref="O4085">IF(LEN($A4085)&gt;0,SUMPRODUCT(($A4085=merged_names)*(_xlfn.TEXTAFTER(O$2, "At ")=merged_belt_colours)*merged_months_at_rank),"")</f>
        <v/>
      </c>
      <c r="P4085" s="18" t="str" cm="1">
        <f t="array" ref="P4085">IF(LEN($A4085)&gt;0,SUMPRODUCT(($A4085=merged_names)*(_xlfn.TEXTAFTER(P$2, "At ")=merged_belt_colours)*merged_months_at_rank),"")</f>
        <v/>
      </c>
      <c r="Q4085" s="18" t="str" cm="1">
        <f t="array" ref="Q4085">IF(LEN($A4085)&gt;0,SUMPRODUCT(($A4085=merged_names)*(_xlfn.TEXTAFTER(Q$2, "At ")=merged_belt_colours)*merged_months_at_rank),"")</f>
        <v/>
      </c>
      <c r="R4085" s="18" t="str" cm="1">
        <f t="array" ref="R4085">IF(LEN($A4085)&gt;0,SUMPRODUCT(($A4085=merged_names)*(_xlfn.TEXTAFTER(R$2, "At ")=merged_belt_colours)*merged_months_at_rank),"")</f>
        <v/>
      </c>
    </row>
    <row r="4086" spans="1:18" x14ac:dyDescent="0.25">
      <c r="A4086"/>
      <c r="B4086" s="15" t="str" cm="1">
        <f t="array" ref="B4086">IFERROR(IF(LEN(A4086)&gt;0, IF(SUMPRODUCT((Inactives[Key]=J4086)*(Inactives[Currently Inactive]))=1,"Inactive","Active"),""),"Active")</f>
        <v/>
      </c>
      <c r="C4086" s="16" t="str" cm="1">
        <f t="array" aca="1" ref="C4086" ca="1">IFERROR(_xlfn._xlws.FILTER(Inactives[Inactive On],(Inactives[Key]=J4086)*(Inactives[Currently Inactive]),""),"")</f>
        <v/>
      </c>
      <c r="D4086" s="16" t="str" cm="1">
        <f t="array" aca="1" ref="D4086" ca="1">IFERROR(INDEX(_xlfn.TEXTSPLIT(E4086," "),1),"")</f>
        <v/>
      </c>
      <c r="E4086" s="15" t="str" cm="1">
        <f t="array" aca="1" ref="E4086" ca="1">IFERROR(_xlfn._xlws.FILTER(merged_ranks,(merged_end_dates=DATE(9999,12,31))*(merged_names=A4086)),"")</f>
        <v/>
      </c>
      <c r="F4086" s="17" t="str">
        <f ca="1">_xlfn.XLOOKUP(J4086,Promotions[Promo Key],Promotions[Promo Date],"")</f>
        <v/>
      </c>
      <c r="G4086" s="18" t="str">
        <f t="shared" ca="1" si="267"/>
        <v/>
      </c>
      <c r="H4086" s="18" t="str">
        <f t="shared" ca="1" si="266"/>
        <v/>
      </c>
      <c r="I4086" s="17" t="str">
        <f>_xlfn.XLOOKUP(A4086,Students[Full Name],Students[Starting Rank],"")</f>
        <v/>
      </c>
      <c r="J4086" s="15" t="str">
        <f t="shared" ca="1" si="268"/>
        <v xml:space="preserve">: </v>
      </c>
      <c r="K4086" s="16" t="str">
        <f>_xlfn.XLOOKUP(A4086,Students[Full Name],Students[Start Date],"")</f>
        <v/>
      </c>
      <c r="L4086" s="18">
        <f t="shared" ca="1" si="269"/>
        <v>-1</v>
      </c>
      <c r="M4086" s="18" cm="1">
        <f t="array" aca="1" ref="M4086" ca="1">SUMPRODUCT(Inactives[Days Inactive]*(Inactives[Student]=A4086))/365</f>
        <v>0</v>
      </c>
      <c r="N4086" s="18" t="str" cm="1">
        <f t="array" ref="N4086">IF(LEN($A4086)&gt;0,SUMPRODUCT(($A4086=merged_names)*(_xlfn.TEXTAFTER(N$2, "At ")=merged_belt_colours)*merged_months_at_rank),"")</f>
        <v/>
      </c>
      <c r="O4086" s="18" t="str" cm="1">
        <f t="array" ref="O4086">IF(LEN($A4086)&gt;0,SUMPRODUCT(($A4086=merged_names)*(_xlfn.TEXTAFTER(O$2, "At ")=merged_belt_colours)*merged_months_at_rank),"")</f>
        <v/>
      </c>
      <c r="P4086" s="18" t="str" cm="1">
        <f t="array" ref="P4086">IF(LEN($A4086)&gt;0,SUMPRODUCT(($A4086=merged_names)*(_xlfn.TEXTAFTER(P$2, "At ")=merged_belt_colours)*merged_months_at_rank),"")</f>
        <v/>
      </c>
      <c r="Q4086" s="18" t="str" cm="1">
        <f t="array" ref="Q4086">IF(LEN($A4086)&gt;0,SUMPRODUCT(($A4086=merged_names)*(_xlfn.TEXTAFTER(Q$2, "At ")=merged_belt_colours)*merged_months_at_rank),"")</f>
        <v/>
      </c>
      <c r="R4086" s="18" t="str" cm="1">
        <f t="array" ref="R4086">IF(LEN($A4086)&gt;0,SUMPRODUCT(($A4086=merged_names)*(_xlfn.TEXTAFTER(R$2, "At ")=merged_belt_colours)*merged_months_at_rank),"")</f>
        <v/>
      </c>
    </row>
    <row r="4087" spans="1:18" x14ac:dyDescent="0.25">
      <c r="A4087"/>
      <c r="B4087" s="15" t="str" cm="1">
        <f t="array" ref="B4087">IFERROR(IF(LEN(A4087)&gt;0, IF(SUMPRODUCT((Inactives[Key]=J4087)*(Inactives[Currently Inactive]))=1,"Inactive","Active"),""),"Active")</f>
        <v/>
      </c>
      <c r="C4087" s="16" t="str" cm="1">
        <f t="array" aca="1" ref="C4087" ca="1">IFERROR(_xlfn._xlws.FILTER(Inactives[Inactive On],(Inactives[Key]=J4087)*(Inactives[Currently Inactive]),""),"")</f>
        <v/>
      </c>
      <c r="D4087" s="16" t="str" cm="1">
        <f t="array" aca="1" ref="D4087" ca="1">IFERROR(INDEX(_xlfn.TEXTSPLIT(E4087," "),1),"")</f>
        <v/>
      </c>
      <c r="E4087" s="15" t="str" cm="1">
        <f t="array" aca="1" ref="E4087" ca="1">IFERROR(_xlfn._xlws.FILTER(merged_ranks,(merged_end_dates=DATE(9999,12,31))*(merged_names=A4087)),"")</f>
        <v/>
      </c>
      <c r="F4087" s="17" t="str">
        <f ca="1">_xlfn.XLOOKUP(J4087,Promotions[Promo Key],Promotions[Promo Date],"")</f>
        <v/>
      </c>
      <c r="G4087" s="18" t="str">
        <f t="shared" ca="1" si="267"/>
        <v/>
      </c>
      <c r="H4087" s="18" t="str">
        <f t="shared" ca="1" si="266"/>
        <v/>
      </c>
      <c r="I4087" s="17" t="str">
        <f>_xlfn.XLOOKUP(A4087,Students[Full Name],Students[Starting Rank],"")</f>
        <v/>
      </c>
      <c r="J4087" s="15" t="str">
        <f t="shared" ca="1" si="268"/>
        <v xml:space="preserve">: </v>
      </c>
      <c r="K4087" s="16" t="str">
        <f>_xlfn.XLOOKUP(A4087,Students[Full Name],Students[Start Date],"")</f>
        <v/>
      </c>
      <c r="L4087" s="18">
        <f t="shared" ca="1" si="269"/>
        <v>-1</v>
      </c>
      <c r="M4087" s="18" cm="1">
        <f t="array" aca="1" ref="M4087" ca="1">SUMPRODUCT(Inactives[Days Inactive]*(Inactives[Student]=A4087))/365</f>
        <v>0</v>
      </c>
      <c r="N4087" s="18" t="str" cm="1">
        <f t="array" ref="N4087">IF(LEN($A4087)&gt;0,SUMPRODUCT(($A4087=merged_names)*(_xlfn.TEXTAFTER(N$2, "At ")=merged_belt_colours)*merged_months_at_rank),"")</f>
        <v/>
      </c>
      <c r="O4087" s="18" t="str" cm="1">
        <f t="array" ref="O4087">IF(LEN($A4087)&gt;0,SUMPRODUCT(($A4087=merged_names)*(_xlfn.TEXTAFTER(O$2, "At ")=merged_belt_colours)*merged_months_at_rank),"")</f>
        <v/>
      </c>
      <c r="P4087" s="18" t="str" cm="1">
        <f t="array" ref="P4087">IF(LEN($A4087)&gt;0,SUMPRODUCT(($A4087=merged_names)*(_xlfn.TEXTAFTER(P$2, "At ")=merged_belt_colours)*merged_months_at_rank),"")</f>
        <v/>
      </c>
      <c r="Q4087" s="18" t="str" cm="1">
        <f t="array" ref="Q4087">IF(LEN($A4087)&gt;0,SUMPRODUCT(($A4087=merged_names)*(_xlfn.TEXTAFTER(Q$2, "At ")=merged_belt_colours)*merged_months_at_rank),"")</f>
        <v/>
      </c>
      <c r="R4087" s="18" t="str" cm="1">
        <f t="array" ref="R4087">IF(LEN($A4087)&gt;0,SUMPRODUCT(($A4087=merged_names)*(_xlfn.TEXTAFTER(R$2, "At ")=merged_belt_colours)*merged_months_at_rank),"")</f>
        <v/>
      </c>
    </row>
    <row r="4088" spans="1:18" x14ac:dyDescent="0.25">
      <c r="A4088"/>
      <c r="B4088" s="15" t="str" cm="1">
        <f t="array" ref="B4088">IFERROR(IF(LEN(A4088)&gt;0, IF(SUMPRODUCT((Inactives[Key]=J4088)*(Inactives[Currently Inactive]))=1,"Inactive","Active"),""),"Active")</f>
        <v/>
      </c>
      <c r="C4088" s="16" t="str" cm="1">
        <f t="array" aca="1" ref="C4088" ca="1">IFERROR(_xlfn._xlws.FILTER(Inactives[Inactive On],(Inactives[Key]=J4088)*(Inactives[Currently Inactive]),""),"")</f>
        <v/>
      </c>
      <c r="D4088" s="16" t="str" cm="1">
        <f t="array" aca="1" ref="D4088" ca="1">IFERROR(INDEX(_xlfn.TEXTSPLIT(E4088," "),1),"")</f>
        <v/>
      </c>
      <c r="E4088" s="15" t="str" cm="1">
        <f t="array" aca="1" ref="E4088" ca="1">IFERROR(_xlfn._xlws.FILTER(merged_ranks,(merged_end_dates=DATE(9999,12,31))*(merged_names=A4088)),"")</f>
        <v/>
      </c>
      <c r="F4088" s="17" t="str">
        <f ca="1">_xlfn.XLOOKUP(J4088,Promotions[Promo Key],Promotions[Promo Date],"")</f>
        <v/>
      </c>
      <c r="G4088" s="18" t="str">
        <f t="shared" ca="1" si="267"/>
        <v/>
      </c>
      <c r="H4088" s="18" t="str">
        <f t="shared" ca="1" si="266"/>
        <v/>
      </c>
      <c r="I4088" s="17" t="str">
        <f>_xlfn.XLOOKUP(A4088,Students[Full Name],Students[Starting Rank],"")</f>
        <v/>
      </c>
      <c r="J4088" s="15" t="str">
        <f t="shared" ca="1" si="268"/>
        <v xml:space="preserve">: </v>
      </c>
      <c r="K4088" s="16" t="str">
        <f>_xlfn.XLOOKUP(A4088,Students[Full Name],Students[Start Date],"")</f>
        <v/>
      </c>
      <c r="L4088" s="18">
        <f t="shared" ca="1" si="269"/>
        <v>-1</v>
      </c>
      <c r="M4088" s="18" cm="1">
        <f t="array" aca="1" ref="M4088" ca="1">SUMPRODUCT(Inactives[Days Inactive]*(Inactives[Student]=A4088))/365</f>
        <v>0</v>
      </c>
      <c r="N4088" s="18" t="str" cm="1">
        <f t="array" ref="N4088">IF(LEN($A4088)&gt;0,SUMPRODUCT(($A4088=merged_names)*(_xlfn.TEXTAFTER(N$2, "At ")=merged_belt_colours)*merged_months_at_rank),"")</f>
        <v/>
      </c>
      <c r="O4088" s="18" t="str" cm="1">
        <f t="array" ref="O4088">IF(LEN($A4088)&gt;0,SUMPRODUCT(($A4088=merged_names)*(_xlfn.TEXTAFTER(O$2, "At ")=merged_belt_colours)*merged_months_at_rank),"")</f>
        <v/>
      </c>
      <c r="P4088" s="18" t="str" cm="1">
        <f t="array" ref="P4088">IF(LEN($A4088)&gt;0,SUMPRODUCT(($A4088=merged_names)*(_xlfn.TEXTAFTER(P$2, "At ")=merged_belt_colours)*merged_months_at_rank),"")</f>
        <v/>
      </c>
      <c r="Q4088" s="18" t="str" cm="1">
        <f t="array" ref="Q4088">IF(LEN($A4088)&gt;0,SUMPRODUCT(($A4088=merged_names)*(_xlfn.TEXTAFTER(Q$2, "At ")=merged_belt_colours)*merged_months_at_rank),"")</f>
        <v/>
      </c>
      <c r="R4088" s="18" t="str" cm="1">
        <f t="array" ref="R4088">IF(LEN($A4088)&gt;0,SUMPRODUCT(($A4088=merged_names)*(_xlfn.TEXTAFTER(R$2, "At ")=merged_belt_colours)*merged_months_at_rank),"")</f>
        <v/>
      </c>
    </row>
    <row r="4089" spans="1:18" x14ac:dyDescent="0.25">
      <c r="A4089"/>
      <c r="B4089" s="15" t="str" cm="1">
        <f t="array" ref="B4089">IFERROR(IF(LEN(A4089)&gt;0, IF(SUMPRODUCT((Inactives[Key]=J4089)*(Inactives[Currently Inactive]))=1,"Inactive","Active"),""),"Active")</f>
        <v/>
      </c>
      <c r="C4089" s="16" t="str" cm="1">
        <f t="array" aca="1" ref="C4089" ca="1">IFERROR(_xlfn._xlws.FILTER(Inactives[Inactive On],(Inactives[Key]=J4089)*(Inactives[Currently Inactive]),""),"")</f>
        <v/>
      </c>
      <c r="D4089" s="16" t="str" cm="1">
        <f t="array" aca="1" ref="D4089" ca="1">IFERROR(INDEX(_xlfn.TEXTSPLIT(E4089," "),1),"")</f>
        <v/>
      </c>
      <c r="E4089" s="15" t="str" cm="1">
        <f t="array" aca="1" ref="E4089" ca="1">IFERROR(_xlfn._xlws.FILTER(merged_ranks,(merged_end_dates=DATE(9999,12,31))*(merged_names=A4089)),"")</f>
        <v/>
      </c>
      <c r="F4089" s="17" t="str">
        <f ca="1">_xlfn.XLOOKUP(J4089,Promotions[Promo Key],Promotions[Promo Date],"")</f>
        <v/>
      </c>
      <c r="G4089" s="18" t="str">
        <f t="shared" ca="1" si="267"/>
        <v/>
      </c>
      <c r="H4089" s="18" t="str">
        <f t="shared" ca="1" si="266"/>
        <v/>
      </c>
      <c r="I4089" s="17" t="str">
        <f>_xlfn.XLOOKUP(A4089,Students[Full Name],Students[Starting Rank],"")</f>
        <v/>
      </c>
      <c r="J4089" s="15" t="str">
        <f t="shared" ca="1" si="268"/>
        <v xml:space="preserve">: </v>
      </c>
      <c r="K4089" s="16" t="str">
        <f>_xlfn.XLOOKUP(A4089,Students[Full Name],Students[Start Date],"")</f>
        <v/>
      </c>
      <c r="L4089" s="18">
        <f t="shared" ca="1" si="269"/>
        <v>-1</v>
      </c>
      <c r="M4089" s="18" cm="1">
        <f t="array" aca="1" ref="M4089" ca="1">SUMPRODUCT(Inactives[Days Inactive]*(Inactives[Student]=A4089))/365</f>
        <v>0</v>
      </c>
      <c r="N4089" s="18" t="str" cm="1">
        <f t="array" ref="N4089">IF(LEN($A4089)&gt;0,SUMPRODUCT(($A4089=merged_names)*(_xlfn.TEXTAFTER(N$2, "At ")=merged_belt_colours)*merged_months_at_rank),"")</f>
        <v/>
      </c>
      <c r="O4089" s="18" t="str" cm="1">
        <f t="array" ref="O4089">IF(LEN($A4089)&gt;0,SUMPRODUCT(($A4089=merged_names)*(_xlfn.TEXTAFTER(O$2, "At ")=merged_belt_colours)*merged_months_at_rank),"")</f>
        <v/>
      </c>
      <c r="P4089" s="18" t="str" cm="1">
        <f t="array" ref="P4089">IF(LEN($A4089)&gt;0,SUMPRODUCT(($A4089=merged_names)*(_xlfn.TEXTAFTER(P$2, "At ")=merged_belt_colours)*merged_months_at_rank),"")</f>
        <v/>
      </c>
      <c r="Q4089" s="18" t="str" cm="1">
        <f t="array" ref="Q4089">IF(LEN($A4089)&gt;0,SUMPRODUCT(($A4089=merged_names)*(_xlfn.TEXTAFTER(Q$2, "At ")=merged_belt_colours)*merged_months_at_rank),"")</f>
        <v/>
      </c>
      <c r="R4089" s="18" t="str" cm="1">
        <f t="array" ref="R4089">IF(LEN($A4089)&gt;0,SUMPRODUCT(($A4089=merged_names)*(_xlfn.TEXTAFTER(R$2, "At ")=merged_belt_colours)*merged_months_at_rank),"")</f>
        <v/>
      </c>
    </row>
    <row r="4090" spans="1:18" x14ac:dyDescent="0.25">
      <c r="A4090"/>
      <c r="B4090" s="15" t="str" cm="1">
        <f t="array" ref="B4090">IFERROR(IF(LEN(A4090)&gt;0, IF(SUMPRODUCT((Inactives[Key]=J4090)*(Inactives[Currently Inactive]))=1,"Inactive","Active"),""),"Active")</f>
        <v/>
      </c>
      <c r="C4090" s="16" t="str" cm="1">
        <f t="array" aca="1" ref="C4090" ca="1">IFERROR(_xlfn._xlws.FILTER(Inactives[Inactive On],(Inactives[Key]=J4090)*(Inactives[Currently Inactive]),""),"")</f>
        <v/>
      </c>
      <c r="D4090" s="16" t="str" cm="1">
        <f t="array" aca="1" ref="D4090" ca="1">IFERROR(INDEX(_xlfn.TEXTSPLIT(E4090," "),1),"")</f>
        <v/>
      </c>
      <c r="E4090" s="15" t="str" cm="1">
        <f t="array" aca="1" ref="E4090" ca="1">IFERROR(_xlfn._xlws.FILTER(merged_ranks,(merged_end_dates=DATE(9999,12,31))*(merged_names=A4090)),"")</f>
        <v/>
      </c>
      <c r="F4090" s="17" t="str">
        <f ca="1">_xlfn.XLOOKUP(J4090,Promotions[Promo Key],Promotions[Promo Date],"")</f>
        <v/>
      </c>
      <c r="G4090" s="18" t="str">
        <f t="shared" ca="1" si="267"/>
        <v/>
      </c>
      <c r="H4090" s="18" t="str">
        <f t="shared" ca="1" si="266"/>
        <v/>
      </c>
      <c r="I4090" s="17" t="str">
        <f>_xlfn.XLOOKUP(A4090,Students[Full Name],Students[Starting Rank],"")</f>
        <v/>
      </c>
      <c r="J4090" s="15" t="str">
        <f t="shared" ca="1" si="268"/>
        <v xml:space="preserve">: </v>
      </c>
      <c r="K4090" s="16" t="str">
        <f>_xlfn.XLOOKUP(A4090,Students[Full Name],Students[Start Date],"")</f>
        <v/>
      </c>
      <c r="L4090" s="18">
        <f t="shared" ca="1" si="269"/>
        <v>-1</v>
      </c>
      <c r="M4090" s="18" cm="1">
        <f t="array" aca="1" ref="M4090" ca="1">SUMPRODUCT(Inactives[Days Inactive]*(Inactives[Student]=A4090))/365</f>
        <v>0</v>
      </c>
      <c r="N4090" s="18" t="str" cm="1">
        <f t="array" ref="N4090">IF(LEN($A4090)&gt;0,SUMPRODUCT(($A4090=merged_names)*(_xlfn.TEXTAFTER(N$2, "At ")=merged_belt_colours)*merged_months_at_rank),"")</f>
        <v/>
      </c>
      <c r="O4090" s="18" t="str" cm="1">
        <f t="array" ref="O4090">IF(LEN($A4090)&gt;0,SUMPRODUCT(($A4090=merged_names)*(_xlfn.TEXTAFTER(O$2, "At ")=merged_belt_colours)*merged_months_at_rank),"")</f>
        <v/>
      </c>
      <c r="P4090" s="18" t="str" cm="1">
        <f t="array" ref="P4090">IF(LEN($A4090)&gt;0,SUMPRODUCT(($A4090=merged_names)*(_xlfn.TEXTAFTER(P$2, "At ")=merged_belt_colours)*merged_months_at_rank),"")</f>
        <v/>
      </c>
      <c r="Q4090" s="18" t="str" cm="1">
        <f t="array" ref="Q4090">IF(LEN($A4090)&gt;0,SUMPRODUCT(($A4090=merged_names)*(_xlfn.TEXTAFTER(Q$2, "At ")=merged_belt_colours)*merged_months_at_rank),"")</f>
        <v/>
      </c>
      <c r="R4090" s="18" t="str" cm="1">
        <f t="array" ref="R4090">IF(LEN($A4090)&gt;0,SUMPRODUCT(($A4090=merged_names)*(_xlfn.TEXTAFTER(R$2, "At ")=merged_belt_colours)*merged_months_at_rank),"")</f>
        <v/>
      </c>
    </row>
    <row r="4091" spans="1:18" x14ac:dyDescent="0.25">
      <c r="A4091"/>
      <c r="B4091" s="15" t="str" cm="1">
        <f t="array" ref="B4091">IFERROR(IF(LEN(A4091)&gt;0, IF(SUMPRODUCT((Inactives[Key]=J4091)*(Inactives[Currently Inactive]))=1,"Inactive","Active"),""),"Active")</f>
        <v/>
      </c>
      <c r="C4091" s="16" t="str" cm="1">
        <f t="array" aca="1" ref="C4091" ca="1">IFERROR(_xlfn._xlws.FILTER(Inactives[Inactive On],(Inactives[Key]=J4091)*(Inactives[Currently Inactive]),""),"")</f>
        <v/>
      </c>
      <c r="D4091" s="16" t="str" cm="1">
        <f t="array" aca="1" ref="D4091" ca="1">IFERROR(INDEX(_xlfn.TEXTSPLIT(E4091," "),1),"")</f>
        <v/>
      </c>
      <c r="E4091" s="15" t="str" cm="1">
        <f t="array" aca="1" ref="E4091" ca="1">IFERROR(_xlfn._xlws.FILTER(merged_ranks,(merged_end_dates=DATE(9999,12,31))*(merged_names=A4091)),"")</f>
        <v/>
      </c>
      <c r="F4091" s="17" t="str">
        <f ca="1">_xlfn.XLOOKUP(J4091,Promotions[Promo Key],Promotions[Promo Date],"")</f>
        <v/>
      </c>
      <c r="G4091" s="18" t="str">
        <f t="shared" ca="1" si="267"/>
        <v/>
      </c>
      <c r="H4091" s="18" t="str">
        <f t="shared" ca="1" si="266"/>
        <v/>
      </c>
      <c r="I4091" s="17" t="str">
        <f>_xlfn.XLOOKUP(A4091,Students[Full Name],Students[Starting Rank],"")</f>
        <v/>
      </c>
      <c r="J4091" s="15" t="str">
        <f t="shared" ca="1" si="268"/>
        <v xml:space="preserve">: </v>
      </c>
      <c r="K4091" s="16" t="str">
        <f>_xlfn.XLOOKUP(A4091,Students[Full Name],Students[Start Date],"")</f>
        <v/>
      </c>
      <c r="L4091" s="18">
        <f t="shared" ca="1" si="269"/>
        <v>-1</v>
      </c>
      <c r="M4091" s="18" cm="1">
        <f t="array" aca="1" ref="M4091" ca="1">SUMPRODUCT(Inactives[Days Inactive]*(Inactives[Student]=A4091))/365</f>
        <v>0</v>
      </c>
      <c r="N4091" s="18" t="str" cm="1">
        <f t="array" ref="N4091">IF(LEN($A4091)&gt;0,SUMPRODUCT(($A4091=merged_names)*(_xlfn.TEXTAFTER(N$2, "At ")=merged_belt_colours)*merged_months_at_rank),"")</f>
        <v/>
      </c>
      <c r="O4091" s="18" t="str" cm="1">
        <f t="array" ref="O4091">IF(LEN($A4091)&gt;0,SUMPRODUCT(($A4091=merged_names)*(_xlfn.TEXTAFTER(O$2, "At ")=merged_belt_colours)*merged_months_at_rank),"")</f>
        <v/>
      </c>
      <c r="P4091" s="18" t="str" cm="1">
        <f t="array" ref="P4091">IF(LEN($A4091)&gt;0,SUMPRODUCT(($A4091=merged_names)*(_xlfn.TEXTAFTER(P$2, "At ")=merged_belt_colours)*merged_months_at_rank),"")</f>
        <v/>
      </c>
      <c r="Q4091" s="18" t="str" cm="1">
        <f t="array" ref="Q4091">IF(LEN($A4091)&gt;0,SUMPRODUCT(($A4091=merged_names)*(_xlfn.TEXTAFTER(Q$2, "At ")=merged_belt_colours)*merged_months_at_rank),"")</f>
        <v/>
      </c>
      <c r="R4091" s="18" t="str" cm="1">
        <f t="array" ref="R4091">IF(LEN($A4091)&gt;0,SUMPRODUCT(($A4091=merged_names)*(_xlfn.TEXTAFTER(R$2, "At ")=merged_belt_colours)*merged_months_at_rank),"")</f>
        <v/>
      </c>
    </row>
    <row r="4092" spans="1:18" x14ac:dyDescent="0.25">
      <c r="A4092"/>
      <c r="B4092" s="15" t="str" cm="1">
        <f t="array" ref="B4092">IFERROR(IF(LEN(A4092)&gt;0, IF(SUMPRODUCT((Inactives[Key]=J4092)*(Inactives[Currently Inactive]))=1,"Inactive","Active"),""),"Active")</f>
        <v/>
      </c>
      <c r="C4092" s="16" t="str" cm="1">
        <f t="array" aca="1" ref="C4092" ca="1">IFERROR(_xlfn._xlws.FILTER(Inactives[Inactive On],(Inactives[Key]=J4092)*(Inactives[Currently Inactive]),""),"")</f>
        <v/>
      </c>
      <c r="D4092" s="16" t="str" cm="1">
        <f t="array" aca="1" ref="D4092" ca="1">IFERROR(INDEX(_xlfn.TEXTSPLIT(E4092," "),1),"")</f>
        <v/>
      </c>
      <c r="E4092" s="15" t="str" cm="1">
        <f t="array" aca="1" ref="E4092" ca="1">IFERROR(_xlfn._xlws.FILTER(merged_ranks,(merged_end_dates=DATE(9999,12,31))*(merged_names=A4092)),"")</f>
        <v/>
      </c>
      <c r="F4092" s="17" t="str">
        <f ca="1">_xlfn.XLOOKUP(J4092,Promotions[Promo Key],Promotions[Promo Date],"")</f>
        <v/>
      </c>
      <c r="G4092" s="18" t="str">
        <f t="shared" ca="1" si="267"/>
        <v/>
      </c>
      <c r="H4092" s="18" t="str">
        <f t="shared" ca="1" si="266"/>
        <v/>
      </c>
      <c r="I4092" s="17" t="str">
        <f>_xlfn.XLOOKUP(A4092,Students[Full Name],Students[Starting Rank],"")</f>
        <v/>
      </c>
      <c r="J4092" s="15" t="str">
        <f t="shared" ca="1" si="268"/>
        <v xml:space="preserve">: </v>
      </c>
      <c r="K4092" s="16" t="str">
        <f>_xlfn.XLOOKUP(A4092,Students[Full Name],Students[Start Date],"")</f>
        <v/>
      </c>
      <c r="L4092" s="18">
        <f t="shared" ca="1" si="269"/>
        <v>-1</v>
      </c>
      <c r="M4092" s="18" cm="1">
        <f t="array" aca="1" ref="M4092" ca="1">SUMPRODUCT(Inactives[Days Inactive]*(Inactives[Student]=A4092))/365</f>
        <v>0</v>
      </c>
      <c r="N4092" s="18" t="str" cm="1">
        <f t="array" ref="N4092">IF(LEN($A4092)&gt;0,SUMPRODUCT(($A4092=merged_names)*(_xlfn.TEXTAFTER(N$2, "At ")=merged_belt_colours)*merged_months_at_rank),"")</f>
        <v/>
      </c>
      <c r="O4092" s="18" t="str" cm="1">
        <f t="array" ref="O4092">IF(LEN($A4092)&gt;0,SUMPRODUCT(($A4092=merged_names)*(_xlfn.TEXTAFTER(O$2, "At ")=merged_belt_colours)*merged_months_at_rank),"")</f>
        <v/>
      </c>
      <c r="P4092" s="18" t="str" cm="1">
        <f t="array" ref="P4092">IF(LEN($A4092)&gt;0,SUMPRODUCT(($A4092=merged_names)*(_xlfn.TEXTAFTER(P$2, "At ")=merged_belt_colours)*merged_months_at_rank),"")</f>
        <v/>
      </c>
      <c r="Q4092" s="18" t="str" cm="1">
        <f t="array" ref="Q4092">IF(LEN($A4092)&gt;0,SUMPRODUCT(($A4092=merged_names)*(_xlfn.TEXTAFTER(Q$2, "At ")=merged_belt_colours)*merged_months_at_rank),"")</f>
        <v/>
      </c>
      <c r="R4092" s="18" t="str" cm="1">
        <f t="array" ref="R4092">IF(LEN($A4092)&gt;0,SUMPRODUCT(($A4092=merged_names)*(_xlfn.TEXTAFTER(R$2, "At ")=merged_belt_colours)*merged_months_at_rank),"")</f>
        <v/>
      </c>
    </row>
    <row r="4093" spans="1:18" x14ac:dyDescent="0.25">
      <c r="A4093"/>
      <c r="B4093" s="15" t="str" cm="1">
        <f t="array" ref="B4093">IFERROR(IF(LEN(A4093)&gt;0, IF(SUMPRODUCT((Inactives[Key]=J4093)*(Inactives[Currently Inactive]))=1,"Inactive","Active"),""),"Active")</f>
        <v/>
      </c>
      <c r="C4093" s="16" t="str" cm="1">
        <f t="array" aca="1" ref="C4093" ca="1">IFERROR(_xlfn._xlws.FILTER(Inactives[Inactive On],(Inactives[Key]=J4093)*(Inactives[Currently Inactive]),""),"")</f>
        <v/>
      </c>
      <c r="D4093" s="16" t="str" cm="1">
        <f t="array" aca="1" ref="D4093" ca="1">IFERROR(INDEX(_xlfn.TEXTSPLIT(E4093," "),1),"")</f>
        <v/>
      </c>
      <c r="E4093" s="15" t="str" cm="1">
        <f t="array" aca="1" ref="E4093" ca="1">IFERROR(_xlfn._xlws.FILTER(merged_ranks,(merged_end_dates=DATE(9999,12,31))*(merged_names=A4093)),"")</f>
        <v/>
      </c>
      <c r="F4093" s="17" t="str">
        <f ca="1">_xlfn.XLOOKUP(J4093,Promotions[Promo Key],Promotions[Promo Date],"")</f>
        <v/>
      </c>
      <c r="G4093" s="18" t="str">
        <f t="shared" ca="1" si="267"/>
        <v/>
      </c>
      <c r="H4093" s="18" t="str">
        <f t="shared" ca="1" si="266"/>
        <v/>
      </c>
      <c r="I4093" s="17" t="str">
        <f>_xlfn.XLOOKUP(A4093,Students[Full Name],Students[Starting Rank],"")</f>
        <v/>
      </c>
      <c r="J4093" s="15" t="str">
        <f t="shared" ca="1" si="268"/>
        <v xml:space="preserve">: </v>
      </c>
      <c r="K4093" s="16" t="str">
        <f>_xlfn.XLOOKUP(A4093,Students[Full Name],Students[Start Date],"")</f>
        <v/>
      </c>
      <c r="L4093" s="18">
        <f t="shared" ca="1" si="269"/>
        <v>-1</v>
      </c>
      <c r="M4093" s="18" cm="1">
        <f t="array" aca="1" ref="M4093" ca="1">SUMPRODUCT(Inactives[Days Inactive]*(Inactives[Student]=A4093))/365</f>
        <v>0</v>
      </c>
      <c r="N4093" s="18" t="str" cm="1">
        <f t="array" ref="N4093">IF(LEN($A4093)&gt;0,SUMPRODUCT(($A4093=merged_names)*(_xlfn.TEXTAFTER(N$2, "At ")=merged_belt_colours)*merged_months_at_rank),"")</f>
        <v/>
      </c>
      <c r="O4093" s="18" t="str" cm="1">
        <f t="array" ref="O4093">IF(LEN($A4093)&gt;0,SUMPRODUCT(($A4093=merged_names)*(_xlfn.TEXTAFTER(O$2, "At ")=merged_belt_colours)*merged_months_at_rank),"")</f>
        <v/>
      </c>
      <c r="P4093" s="18" t="str" cm="1">
        <f t="array" ref="P4093">IF(LEN($A4093)&gt;0,SUMPRODUCT(($A4093=merged_names)*(_xlfn.TEXTAFTER(P$2, "At ")=merged_belt_colours)*merged_months_at_rank),"")</f>
        <v/>
      </c>
      <c r="Q4093" s="18" t="str" cm="1">
        <f t="array" ref="Q4093">IF(LEN($A4093)&gt;0,SUMPRODUCT(($A4093=merged_names)*(_xlfn.TEXTAFTER(Q$2, "At ")=merged_belt_colours)*merged_months_at_rank),"")</f>
        <v/>
      </c>
      <c r="R4093" s="18" t="str" cm="1">
        <f t="array" ref="R4093">IF(LEN($A4093)&gt;0,SUMPRODUCT(($A4093=merged_names)*(_xlfn.TEXTAFTER(R$2, "At ")=merged_belt_colours)*merged_months_at_rank),"")</f>
        <v/>
      </c>
    </row>
    <row r="4094" spans="1:18" x14ac:dyDescent="0.25">
      <c r="A4094"/>
      <c r="B4094" s="15" t="str" cm="1">
        <f t="array" ref="B4094">IFERROR(IF(LEN(A4094)&gt;0, IF(SUMPRODUCT((Inactives[Key]=J4094)*(Inactives[Currently Inactive]))=1,"Inactive","Active"),""),"Active")</f>
        <v/>
      </c>
      <c r="C4094" s="16" t="str" cm="1">
        <f t="array" aca="1" ref="C4094" ca="1">IFERROR(_xlfn._xlws.FILTER(Inactives[Inactive On],(Inactives[Key]=J4094)*(Inactives[Currently Inactive]),""),"")</f>
        <v/>
      </c>
      <c r="D4094" s="16" t="str" cm="1">
        <f t="array" aca="1" ref="D4094" ca="1">IFERROR(INDEX(_xlfn.TEXTSPLIT(E4094," "),1),"")</f>
        <v/>
      </c>
      <c r="E4094" s="15" t="str" cm="1">
        <f t="array" aca="1" ref="E4094" ca="1">IFERROR(_xlfn._xlws.FILTER(merged_ranks,(merged_end_dates=DATE(9999,12,31))*(merged_names=A4094)),"")</f>
        <v/>
      </c>
      <c r="F4094" s="17" t="str">
        <f ca="1">_xlfn.XLOOKUP(J4094,Promotions[Promo Key],Promotions[Promo Date],"")</f>
        <v/>
      </c>
      <c r="G4094" s="18" t="str">
        <f t="shared" ca="1" si="267"/>
        <v/>
      </c>
      <c r="H4094" s="18" t="str">
        <f t="shared" ca="1" si="266"/>
        <v/>
      </c>
      <c r="I4094" s="17" t="str">
        <f>_xlfn.XLOOKUP(A4094,Students[Full Name],Students[Starting Rank],"")</f>
        <v/>
      </c>
      <c r="J4094" s="15" t="str">
        <f t="shared" ca="1" si="268"/>
        <v xml:space="preserve">: </v>
      </c>
      <c r="K4094" s="16" t="str">
        <f>_xlfn.XLOOKUP(A4094,Students[Full Name],Students[Start Date],"")</f>
        <v/>
      </c>
      <c r="L4094" s="18">
        <f t="shared" ca="1" si="269"/>
        <v>-1</v>
      </c>
      <c r="M4094" s="18" cm="1">
        <f t="array" aca="1" ref="M4094" ca="1">SUMPRODUCT(Inactives[Days Inactive]*(Inactives[Student]=A4094))/365</f>
        <v>0</v>
      </c>
      <c r="N4094" s="18" t="str" cm="1">
        <f t="array" ref="N4094">IF(LEN($A4094)&gt;0,SUMPRODUCT(($A4094=merged_names)*(_xlfn.TEXTAFTER(N$2, "At ")=merged_belt_colours)*merged_months_at_rank),"")</f>
        <v/>
      </c>
      <c r="O4094" s="18" t="str" cm="1">
        <f t="array" ref="O4094">IF(LEN($A4094)&gt;0,SUMPRODUCT(($A4094=merged_names)*(_xlfn.TEXTAFTER(O$2, "At ")=merged_belt_colours)*merged_months_at_rank),"")</f>
        <v/>
      </c>
      <c r="P4094" s="18" t="str" cm="1">
        <f t="array" ref="P4094">IF(LEN($A4094)&gt;0,SUMPRODUCT(($A4094=merged_names)*(_xlfn.TEXTAFTER(P$2, "At ")=merged_belt_colours)*merged_months_at_rank),"")</f>
        <v/>
      </c>
      <c r="Q4094" s="18" t="str" cm="1">
        <f t="array" ref="Q4094">IF(LEN($A4094)&gt;0,SUMPRODUCT(($A4094=merged_names)*(_xlfn.TEXTAFTER(Q$2, "At ")=merged_belt_colours)*merged_months_at_rank),"")</f>
        <v/>
      </c>
      <c r="R4094" s="18" t="str" cm="1">
        <f t="array" ref="R4094">IF(LEN($A4094)&gt;0,SUMPRODUCT(($A4094=merged_names)*(_xlfn.TEXTAFTER(R$2, "At ")=merged_belt_colours)*merged_months_at_rank),"")</f>
        <v/>
      </c>
    </row>
    <row r="4095" spans="1:18" x14ac:dyDescent="0.25">
      <c r="A4095"/>
      <c r="B4095" s="15" t="str" cm="1">
        <f t="array" ref="B4095">IFERROR(IF(LEN(A4095)&gt;0, IF(SUMPRODUCT((Inactives[Key]=J4095)*(Inactives[Currently Inactive]))=1,"Inactive","Active"),""),"Active")</f>
        <v/>
      </c>
      <c r="C4095" s="16" t="str" cm="1">
        <f t="array" aca="1" ref="C4095" ca="1">IFERROR(_xlfn._xlws.FILTER(Inactives[Inactive On],(Inactives[Key]=J4095)*(Inactives[Currently Inactive]),""),"")</f>
        <v/>
      </c>
      <c r="D4095" s="16" t="str" cm="1">
        <f t="array" aca="1" ref="D4095" ca="1">IFERROR(INDEX(_xlfn.TEXTSPLIT(E4095," "),1),"")</f>
        <v/>
      </c>
      <c r="E4095" s="15" t="str" cm="1">
        <f t="array" aca="1" ref="E4095" ca="1">IFERROR(_xlfn._xlws.FILTER(merged_ranks,(merged_end_dates=DATE(9999,12,31))*(merged_names=A4095)),"")</f>
        <v/>
      </c>
      <c r="F4095" s="17" t="str">
        <f ca="1">_xlfn.XLOOKUP(J4095,Promotions[Promo Key],Promotions[Promo Date],"")</f>
        <v/>
      </c>
      <c r="G4095" s="18" t="str">
        <f t="shared" ca="1" si="267"/>
        <v/>
      </c>
      <c r="H4095" s="18" t="str">
        <f t="shared" ca="1" si="266"/>
        <v/>
      </c>
      <c r="I4095" s="17" t="str">
        <f>_xlfn.XLOOKUP(A4095,Students[Full Name],Students[Starting Rank],"")</f>
        <v/>
      </c>
      <c r="J4095" s="15" t="str">
        <f t="shared" ca="1" si="268"/>
        <v xml:space="preserve">: </v>
      </c>
      <c r="K4095" s="16" t="str">
        <f>_xlfn.XLOOKUP(A4095,Students[Full Name],Students[Start Date],"")</f>
        <v/>
      </c>
      <c r="L4095" s="18">
        <f t="shared" ca="1" si="269"/>
        <v>-1</v>
      </c>
      <c r="M4095" s="18" cm="1">
        <f t="array" aca="1" ref="M4095" ca="1">SUMPRODUCT(Inactives[Days Inactive]*(Inactives[Student]=A4095))/365</f>
        <v>0</v>
      </c>
      <c r="N4095" s="18" t="str" cm="1">
        <f t="array" ref="N4095">IF(LEN($A4095)&gt;0,SUMPRODUCT(($A4095=merged_names)*(_xlfn.TEXTAFTER(N$2, "At ")=merged_belt_colours)*merged_months_at_rank),"")</f>
        <v/>
      </c>
      <c r="O4095" s="18" t="str" cm="1">
        <f t="array" ref="O4095">IF(LEN($A4095)&gt;0,SUMPRODUCT(($A4095=merged_names)*(_xlfn.TEXTAFTER(O$2, "At ")=merged_belt_colours)*merged_months_at_rank),"")</f>
        <v/>
      </c>
      <c r="P4095" s="18" t="str" cm="1">
        <f t="array" ref="P4095">IF(LEN($A4095)&gt;0,SUMPRODUCT(($A4095=merged_names)*(_xlfn.TEXTAFTER(P$2, "At ")=merged_belt_colours)*merged_months_at_rank),"")</f>
        <v/>
      </c>
      <c r="Q4095" s="18" t="str" cm="1">
        <f t="array" ref="Q4095">IF(LEN($A4095)&gt;0,SUMPRODUCT(($A4095=merged_names)*(_xlfn.TEXTAFTER(Q$2, "At ")=merged_belt_colours)*merged_months_at_rank),"")</f>
        <v/>
      </c>
      <c r="R4095" s="18" t="str" cm="1">
        <f t="array" ref="R4095">IF(LEN($A4095)&gt;0,SUMPRODUCT(($A4095=merged_names)*(_xlfn.TEXTAFTER(R$2, "At ")=merged_belt_colours)*merged_months_at_rank),"")</f>
        <v/>
      </c>
    </row>
    <row r="4096" spans="1:18" x14ac:dyDescent="0.25">
      <c r="A4096"/>
      <c r="B4096" s="15" t="str" cm="1">
        <f t="array" ref="B4096">IFERROR(IF(LEN(A4096)&gt;0, IF(SUMPRODUCT((Inactives[Key]=J4096)*(Inactives[Currently Inactive]))=1,"Inactive","Active"),""),"Active")</f>
        <v/>
      </c>
      <c r="C4096" s="16" t="str" cm="1">
        <f t="array" aca="1" ref="C4096" ca="1">IFERROR(_xlfn._xlws.FILTER(Inactives[Inactive On],(Inactives[Key]=J4096)*(Inactives[Currently Inactive]),""),"")</f>
        <v/>
      </c>
      <c r="D4096" s="16" t="str" cm="1">
        <f t="array" aca="1" ref="D4096" ca="1">IFERROR(INDEX(_xlfn.TEXTSPLIT(E4096," "),1),"")</f>
        <v/>
      </c>
      <c r="E4096" s="15" t="str" cm="1">
        <f t="array" aca="1" ref="E4096" ca="1">IFERROR(_xlfn._xlws.FILTER(merged_ranks,(merged_end_dates=DATE(9999,12,31))*(merged_names=A4096)),"")</f>
        <v/>
      </c>
      <c r="F4096" s="17" t="str">
        <f ca="1">_xlfn.XLOOKUP(J4096,Promotions[Promo Key],Promotions[Promo Date],"")</f>
        <v/>
      </c>
      <c r="G4096" s="18" t="str">
        <f t="shared" ca="1" si="267"/>
        <v/>
      </c>
      <c r="H4096" s="18" t="str">
        <f t="shared" ca="1" si="266"/>
        <v/>
      </c>
      <c r="I4096" s="17" t="str">
        <f>_xlfn.XLOOKUP(A4096,Students[Full Name],Students[Starting Rank],"")</f>
        <v/>
      </c>
      <c r="J4096" s="15" t="str">
        <f t="shared" ca="1" si="268"/>
        <v xml:space="preserve">: </v>
      </c>
      <c r="K4096" s="16" t="str">
        <f>_xlfn.XLOOKUP(A4096,Students[Full Name],Students[Start Date],"")</f>
        <v/>
      </c>
      <c r="L4096" s="18">
        <f t="shared" ca="1" si="269"/>
        <v>-1</v>
      </c>
      <c r="M4096" s="18" cm="1">
        <f t="array" aca="1" ref="M4096" ca="1">SUMPRODUCT(Inactives[Days Inactive]*(Inactives[Student]=A4096))/365</f>
        <v>0</v>
      </c>
      <c r="N4096" s="18" t="str" cm="1">
        <f t="array" ref="N4096">IF(LEN($A4096)&gt;0,SUMPRODUCT(($A4096=merged_names)*(_xlfn.TEXTAFTER(N$2, "At ")=merged_belt_colours)*merged_months_at_rank),"")</f>
        <v/>
      </c>
      <c r="O4096" s="18" t="str" cm="1">
        <f t="array" ref="O4096">IF(LEN($A4096)&gt;0,SUMPRODUCT(($A4096=merged_names)*(_xlfn.TEXTAFTER(O$2, "At ")=merged_belt_colours)*merged_months_at_rank),"")</f>
        <v/>
      </c>
      <c r="P4096" s="18" t="str" cm="1">
        <f t="array" ref="P4096">IF(LEN($A4096)&gt;0,SUMPRODUCT(($A4096=merged_names)*(_xlfn.TEXTAFTER(P$2, "At ")=merged_belt_colours)*merged_months_at_rank),"")</f>
        <v/>
      </c>
      <c r="Q4096" s="18" t="str" cm="1">
        <f t="array" ref="Q4096">IF(LEN($A4096)&gt;0,SUMPRODUCT(($A4096=merged_names)*(_xlfn.TEXTAFTER(Q$2, "At ")=merged_belt_colours)*merged_months_at_rank),"")</f>
        <v/>
      </c>
      <c r="R4096" s="18" t="str" cm="1">
        <f t="array" ref="R4096">IF(LEN($A4096)&gt;0,SUMPRODUCT(($A4096=merged_names)*(_xlfn.TEXTAFTER(R$2, "At ")=merged_belt_colours)*merged_months_at_rank),"")</f>
        <v/>
      </c>
    </row>
    <row r="4097" spans="1:18" x14ac:dyDescent="0.25">
      <c r="A4097"/>
      <c r="B4097" s="15" t="str" cm="1">
        <f t="array" ref="B4097">IFERROR(IF(LEN(A4097)&gt;0, IF(SUMPRODUCT((Inactives[Key]=J4097)*(Inactives[Currently Inactive]))=1,"Inactive","Active"),""),"Active")</f>
        <v/>
      </c>
      <c r="C4097" s="16" t="str" cm="1">
        <f t="array" aca="1" ref="C4097" ca="1">IFERROR(_xlfn._xlws.FILTER(Inactives[Inactive On],(Inactives[Key]=J4097)*(Inactives[Currently Inactive]),""),"")</f>
        <v/>
      </c>
      <c r="D4097" s="16" t="str" cm="1">
        <f t="array" aca="1" ref="D4097" ca="1">IFERROR(INDEX(_xlfn.TEXTSPLIT(E4097," "),1),"")</f>
        <v/>
      </c>
      <c r="E4097" s="15" t="str" cm="1">
        <f t="array" aca="1" ref="E4097" ca="1">IFERROR(_xlfn._xlws.FILTER(merged_ranks,(merged_end_dates=DATE(9999,12,31))*(merged_names=A4097)),"")</f>
        <v/>
      </c>
      <c r="F4097" s="17" t="str">
        <f ca="1">_xlfn.XLOOKUP(J4097,Promotions[Promo Key],Promotions[Promo Date],"")</f>
        <v/>
      </c>
      <c r="G4097" s="18" t="str">
        <f t="shared" ca="1" si="267"/>
        <v/>
      </c>
      <c r="H4097" s="18" t="str">
        <f t="shared" ca="1" si="266"/>
        <v/>
      </c>
      <c r="I4097" s="17" t="str">
        <f>_xlfn.XLOOKUP(A4097,Students[Full Name],Students[Starting Rank],"")</f>
        <v/>
      </c>
      <c r="J4097" s="15" t="str">
        <f t="shared" ca="1" si="268"/>
        <v xml:space="preserve">: </v>
      </c>
      <c r="K4097" s="16" t="str">
        <f>_xlfn.XLOOKUP(A4097,Students[Full Name],Students[Start Date],"")</f>
        <v/>
      </c>
      <c r="L4097" s="18">
        <f t="shared" ca="1" si="269"/>
        <v>-1</v>
      </c>
      <c r="M4097" s="18" cm="1">
        <f t="array" aca="1" ref="M4097" ca="1">SUMPRODUCT(Inactives[Days Inactive]*(Inactives[Student]=A4097))/365</f>
        <v>0</v>
      </c>
      <c r="N4097" s="18" t="str" cm="1">
        <f t="array" ref="N4097">IF(LEN($A4097)&gt;0,SUMPRODUCT(($A4097=merged_names)*(_xlfn.TEXTAFTER(N$2, "At ")=merged_belt_colours)*merged_months_at_rank),"")</f>
        <v/>
      </c>
      <c r="O4097" s="18" t="str" cm="1">
        <f t="array" ref="O4097">IF(LEN($A4097)&gt;0,SUMPRODUCT(($A4097=merged_names)*(_xlfn.TEXTAFTER(O$2, "At ")=merged_belt_colours)*merged_months_at_rank),"")</f>
        <v/>
      </c>
      <c r="P4097" s="18" t="str" cm="1">
        <f t="array" ref="P4097">IF(LEN($A4097)&gt;0,SUMPRODUCT(($A4097=merged_names)*(_xlfn.TEXTAFTER(P$2, "At ")=merged_belt_colours)*merged_months_at_rank),"")</f>
        <v/>
      </c>
      <c r="Q4097" s="18" t="str" cm="1">
        <f t="array" ref="Q4097">IF(LEN($A4097)&gt;0,SUMPRODUCT(($A4097=merged_names)*(_xlfn.TEXTAFTER(Q$2, "At ")=merged_belt_colours)*merged_months_at_rank),"")</f>
        <v/>
      </c>
      <c r="R4097" s="18" t="str" cm="1">
        <f t="array" ref="R4097">IF(LEN($A4097)&gt;0,SUMPRODUCT(($A4097=merged_names)*(_xlfn.TEXTAFTER(R$2, "At ")=merged_belt_colours)*merged_months_at_rank),"")</f>
        <v/>
      </c>
    </row>
    <row r="4098" spans="1:18" x14ac:dyDescent="0.25">
      <c r="A4098"/>
      <c r="B4098" s="15" t="str" cm="1">
        <f t="array" ref="B4098">IFERROR(IF(LEN(A4098)&gt;0, IF(SUMPRODUCT((Inactives[Key]=J4098)*(Inactives[Currently Inactive]))=1,"Inactive","Active"),""),"Active")</f>
        <v/>
      </c>
      <c r="C4098" s="16" t="str" cm="1">
        <f t="array" aca="1" ref="C4098" ca="1">IFERROR(_xlfn._xlws.FILTER(Inactives[Inactive On],(Inactives[Key]=J4098)*(Inactives[Currently Inactive]),""),"")</f>
        <v/>
      </c>
      <c r="D4098" s="16" t="str" cm="1">
        <f t="array" aca="1" ref="D4098" ca="1">IFERROR(INDEX(_xlfn.TEXTSPLIT(E4098," "),1),"")</f>
        <v/>
      </c>
      <c r="E4098" s="15" t="str" cm="1">
        <f t="array" aca="1" ref="E4098" ca="1">IFERROR(_xlfn._xlws.FILTER(merged_ranks,(merged_end_dates=DATE(9999,12,31))*(merged_names=A4098)),"")</f>
        <v/>
      </c>
      <c r="F4098" s="17" t="str">
        <f ca="1">_xlfn.XLOOKUP(J4098,Promotions[Promo Key],Promotions[Promo Date],"")</f>
        <v/>
      </c>
      <c r="G4098" s="18" t="str">
        <f t="shared" ca="1" si="267"/>
        <v/>
      </c>
      <c r="H4098" s="18" t="str">
        <f t="shared" ca="1" si="266"/>
        <v/>
      </c>
      <c r="I4098" s="17" t="str">
        <f>_xlfn.XLOOKUP(A4098,Students[Full Name],Students[Starting Rank],"")</f>
        <v/>
      </c>
      <c r="J4098" s="15" t="str">
        <f t="shared" ca="1" si="268"/>
        <v xml:space="preserve">: </v>
      </c>
      <c r="K4098" s="16" t="str">
        <f>_xlfn.XLOOKUP(A4098,Students[Full Name],Students[Start Date],"")</f>
        <v/>
      </c>
      <c r="L4098" s="18">
        <f t="shared" ca="1" si="269"/>
        <v>-1</v>
      </c>
      <c r="M4098" s="18" cm="1">
        <f t="array" aca="1" ref="M4098" ca="1">SUMPRODUCT(Inactives[Days Inactive]*(Inactives[Student]=A4098))/365</f>
        <v>0</v>
      </c>
      <c r="N4098" s="18" t="str" cm="1">
        <f t="array" ref="N4098">IF(LEN($A4098)&gt;0,SUMPRODUCT(($A4098=merged_names)*(_xlfn.TEXTAFTER(N$2, "At ")=merged_belt_colours)*merged_months_at_rank),"")</f>
        <v/>
      </c>
      <c r="O4098" s="18" t="str" cm="1">
        <f t="array" ref="O4098">IF(LEN($A4098)&gt;0,SUMPRODUCT(($A4098=merged_names)*(_xlfn.TEXTAFTER(O$2, "At ")=merged_belt_colours)*merged_months_at_rank),"")</f>
        <v/>
      </c>
      <c r="P4098" s="18" t="str" cm="1">
        <f t="array" ref="P4098">IF(LEN($A4098)&gt;0,SUMPRODUCT(($A4098=merged_names)*(_xlfn.TEXTAFTER(P$2, "At ")=merged_belt_colours)*merged_months_at_rank),"")</f>
        <v/>
      </c>
      <c r="Q4098" s="18" t="str" cm="1">
        <f t="array" ref="Q4098">IF(LEN($A4098)&gt;0,SUMPRODUCT(($A4098=merged_names)*(_xlfn.TEXTAFTER(Q$2, "At ")=merged_belt_colours)*merged_months_at_rank),"")</f>
        <v/>
      </c>
      <c r="R4098" s="18" t="str" cm="1">
        <f t="array" ref="R4098">IF(LEN($A4098)&gt;0,SUMPRODUCT(($A4098=merged_names)*(_xlfn.TEXTAFTER(R$2, "At ")=merged_belt_colours)*merged_months_at_rank),"")</f>
        <v/>
      </c>
    </row>
    <row r="4099" spans="1:18" x14ac:dyDescent="0.25">
      <c r="A4099"/>
      <c r="B4099" s="15" t="str" cm="1">
        <f t="array" ref="B4099">IFERROR(IF(LEN(A4099)&gt;0, IF(SUMPRODUCT((Inactives[Key]=J4099)*(Inactives[Currently Inactive]))=1,"Inactive","Active"),""),"Active")</f>
        <v/>
      </c>
      <c r="C4099" s="16" t="str" cm="1">
        <f t="array" aca="1" ref="C4099" ca="1">IFERROR(_xlfn._xlws.FILTER(Inactives[Inactive On],(Inactives[Key]=J4099)*(Inactives[Currently Inactive]),""),"")</f>
        <v/>
      </c>
      <c r="D4099" s="16" t="str" cm="1">
        <f t="array" aca="1" ref="D4099" ca="1">IFERROR(INDEX(_xlfn.TEXTSPLIT(E4099," "),1),"")</f>
        <v/>
      </c>
      <c r="E4099" s="15" t="str" cm="1">
        <f t="array" aca="1" ref="E4099" ca="1">IFERROR(_xlfn._xlws.FILTER(merged_ranks,(merged_end_dates=DATE(9999,12,31))*(merged_names=A4099)),"")</f>
        <v/>
      </c>
      <c r="F4099" s="17" t="str">
        <f ca="1">_xlfn.XLOOKUP(J4099,Promotions[Promo Key],Promotions[Promo Date],"")</f>
        <v/>
      </c>
      <c r="G4099" s="18" t="str">
        <f t="shared" ca="1" si="267"/>
        <v/>
      </c>
      <c r="H4099" s="18" t="str">
        <f t="shared" ca="1" si="266"/>
        <v/>
      </c>
      <c r="I4099" s="17" t="str">
        <f>_xlfn.XLOOKUP(A4099,Students[Full Name],Students[Starting Rank],"")</f>
        <v/>
      </c>
      <c r="J4099" s="15" t="str">
        <f t="shared" ca="1" si="268"/>
        <v xml:space="preserve">: </v>
      </c>
      <c r="K4099" s="16" t="str">
        <f>_xlfn.XLOOKUP(A4099,Students[Full Name],Students[Start Date],"")</f>
        <v/>
      </c>
      <c r="L4099" s="18">
        <f t="shared" ca="1" si="269"/>
        <v>-1</v>
      </c>
      <c r="M4099" s="18" cm="1">
        <f t="array" aca="1" ref="M4099" ca="1">SUMPRODUCT(Inactives[Days Inactive]*(Inactives[Student]=A4099))/365</f>
        <v>0</v>
      </c>
      <c r="N4099" s="18" t="str" cm="1">
        <f t="array" ref="N4099">IF(LEN($A4099)&gt;0,SUMPRODUCT(($A4099=merged_names)*(_xlfn.TEXTAFTER(N$2, "At ")=merged_belt_colours)*merged_months_at_rank),"")</f>
        <v/>
      </c>
      <c r="O4099" s="18" t="str" cm="1">
        <f t="array" ref="O4099">IF(LEN($A4099)&gt;0,SUMPRODUCT(($A4099=merged_names)*(_xlfn.TEXTAFTER(O$2, "At ")=merged_belt_colours)*merged_months_at_rank),"")</f>
        <v/>
      </c>
      <c r="P4099" s="18" t="str" cm="1">
        <f t="array" ref="P4099">IF(LEN($A4099)&gt;0,SUMPRODUCT(($A4099=merged_names)*(_xlfn.TEXTAFTER(P$2, "At ")=merged_belt_colours)*merged_months_at_rank),"")</f>
        <v/>
      </c>
      <c r="Q4099" s="18" t="str" cm="1">
        <f t="array" ref="Q4099">IF(LEN($A4099)&gt;0,SUMPRODUCT(($A4099=merged_names)*(_xlfn.TEXTAFTER(Q$2, "At ")=merged_belt_colours)*merged_months_at_rank),"")</f>
        <v/>
      </c>
      <c r="R4099" s="18" t="str" cm="1">
        <f t="array" ref="R4099">IF(LEN($A4099)&gt;0,SUMPRODUCT(($A4099=merged_names)*(_xlfn.TEXTAFTER(R$2, "At ")=merged_belt_colours)*merged_months_at_rank),"")</f>
        <v/>
      </c>
    </row>
    <row r="4100" spans="1:18" x14ac:dyDescent="0.25">
      <c r="A4100"/>
      <c r="B4100" s="15" t="str" cm="1">
        <f t="array" ref="B4100">IFERROR(IF(LEN(A4100)&gt;0, IF(SUMPRODUCT((Inactives[Key]=J4100)*(Inactives[Currently Inactive]))=1,"Inactive","Active"),""),"Active")</f>
        <v/>
      </c>
      <c r="C4100" s="16" t="str" cm="1">
        <f t="array" aca="1" ref="C4100" ca="1">IFERROR(_xlfn._xlws.FILTER(Inactives[Inactive On],(Inactives[Key]=J4100)*(Inactives[Currently Inactive]),""),"")</f>
        <v/>
      </c>
      <c r="D4100" s="16" t="str" cm="1">
        <f t="array" aca="1" ref="D4100" ca="1">IFERROR(INDEX(_xlfn.TEXTSPLIT(E4100," "),1),"")</f>
        <v/>
      </c>
      <c r="E4100" s="15" t="str" cm="1">
        <f t="array" aca="1" ref="E4100" ca="1">IFERROR(_xlfn._xlws.FILTER(merged_ranks,(merged_end_dates=DATE(9999,12,31))*(merged_names=A4100)),"")</f>
        <v/>
      </c>
      <c r="F4100" s="17" t="str">
        <f ca="1">_xlfn.XLOOKUP(J4100,Promotions[Promo Key],Promotions[Promo Date],"")</f>
        <v/>
      </c>
      <c r="G4100" s="18" t="str">
        <f t="shared" ca="1" si="267"/>
        <v/>
      </c>
      <c r="H4100" s="18" t="str">
        <f t="shared" ca="1" si="266"/>
        <v/>
      </c>
      <c r="I4100" s="17" t="str">
        <f>_xlfn.XLOOKUP(A4100,Students[Full Name],Students[Starting Rank],"")</f>
        <v/>
      </c>
      <c r="J4100" s="15" t="str">
        <f t="shared" ca="1" si="268"/>
        <v xml:space="preserve">: </v>
      </c>
      <c r="K4100" s="16" t="str">
        <f>_xlfn.XLOOKUP(A4100,Students[Full Name],Students[Start Date],"")</f>
        <v/>
      </c>
      <c r="L4100" s="18">
        <f t="shared" ca="1" si="269"/>
        <v>-1</v>
      </c>
      <c r="M4100" s="18" cm="1">
        <f t="array" aca="1" ref="M4100" ca="1">SUMPRODUCT(Inactives[Days Inactive]*(Inactives[Student]=A4100))/365</f>
        <v>0</v>
      </c>
      <c r="N4100" s="18" t="str" cm="1">
        <f t="array" ref="N4100">IF(LEN($A4100)&gt;0,SUMPRODUCT(($A4100=merged_names)*(_xlfn.TEXTAFTER(N$2, "At ")=merged_belt_colours)*merged_months_at_rank),"")</f>
        <v/>
      </c>
      <c r="O4100" s="18" t="str" cm="1">
        <f t="array" ref="O4100">IF(LEN($A4100)&gt;0,SUMPRODUCT(($A4100=merged_names)*(_xlfn.TEXTAFTER(O$2, "At ")=merged_belt_colours)*merged_months_at_rank),"")</f>
        <v/>
      </c>
      <c r="P4100" s="18" t="str" cm="1">
        <f t="array" ref="P4100">IF(LEN($A4100)&gt;0,SUMPRODUCT(($A4100=merged_names)*(_xlfn.TEXTAFTER(P$2, "At ")=merged_belt_colours)*merged_months_at_rank),"")</f>
        <v/>
      </c>
      <c r="Q4100" s="18" t="str" cm="1">
        <f t="array" ref="Q4100">IF(LEN($A4100)&gt;0,SUMPRODUCT(($A4100=merged_names)*(_xlfn.TEXTAFTER(Q$2, "At ")=merged_belt_colours)*merged_months_at_rank),"")</f>
        <v/>
      </c>
      <c r="R4100" s="18" t="str" cm="1">
        <f t="array" ref="R4100">IF(LEN($A4100)&gt;0,SUMPRODUCT(($A4100=merged_names)*(_xlfn.TEXTAFTER(R$2, "At ")=merged_belt_colours)*merged_months_at_rank),"")</f>
        <v/>
      </c>
    </row>
    <row r="4101" spans="1:18" x14ac:dyDescent="0.25">
      <c r="A4101"/>
      <c r="B4101" s="15" t="str" cm="1">
        <f t="array" ref="B4101">IFERROR(IF(LEN(A4101)&gt;0, IF(SUMPRODUCT((Inactives[Key]=J4101)*(Inactives[Currently Inactive]))=1,"Inactive","Active"),""),"Active")</f>
        <v/>
      </c>
      <c r="C4101" s="16" t="str" cm="1">
        <f t="array" aca="1" ref="C4101" ca="1">IFERROR(_xlfn._xlws.FILTER(Inactives[Inactive On],(Inactives[Key]=J4101)*(Inactives[Currently Inactive]),""),"")</f>
        <v/>
      </c>
      <c r="D4101" s="16" t="str" cm="1">
        <f t="array" aca="1" ref="D4101" ca="1">IFERROR(INDEX(_xlfn.TEXTSPLIT(E4101," "),1),"")</f>
        <v/>
      </c>
      <c r="E4101" s="15" t="str" cm="1">
        <f t="array" aca="1" ref="E4101" ca="1">IFERROR(_xlfn._xlws.FILTER(merged_ranks,(merged_end_dates=DATE(9999,12,31))*(merged_names=A4101)),"")</f>
        <v/>
      </c>
      <c r="F4101" s="17" t="str">
        <f ca="1">_xlfn.XLOOKUP(J4101,Promotions[Promo Key],Promotions[Promo Date],"")</f>
        <v/>
      </c>
      <c r="G4101" s="18" t="str">
        <f t="shared" ca="1" si="267"/>
        <v/>
      </c>
      <c r="H4101" s="18" t="str">
        <f t="shared" ca="1" si="266"/>
        <v/>
      </c>
      <c r="I4101" s="17" t="str">
        <f>_xlfn.XLOOKUP(A4101,Students[Full Name],Students[Starting Rank],"")</f>
        <v/>
      </c>
      <c r="J4101" s="15" t="str">
        <f t="shared" ca="1" si="268"/>
        <v xml:space="preserve">: </v>
      </c>
      <c r="K4101" s="16" t="str">
        <f>_xlfn.XLOOKUP(A4101,Students[Full Name],Students[Start Date],"")</f>
        <v/>
      </c>
      <c r="L4101" s="18">
        <f t="shared" ca="1" si="269"/>
        <v>-1</v>
      </c>
      <c r="M4101" s="18" cm="1">
        <f t="array" aca="1" ref="M4101" ca="1">SUMPRODUCT(Inactives[Days Inactive]*(Inactives[Student]=A4101))/365</f>
        <v>0</v>
      </c>
      <c r="N4101" s="18" t="str" cm="1">
        <f t="array" ref="N4101">IF(LEN($A4101)&gt;0,SUMPRODUCT(($A4101=merged_names)*(_xlfn.TEXTAFTER(N$2, "At ")=merged_belt_colours)*merged_months_at_rank),"")</f>
        <v/>
      </c>
      <c r="O4101" s="18" t="str" cm="1">
        <f t="array" ref="O4101">IF(LEN($A4101)&gt;0,SUMPRODUCT(($A4101=merged_names)*(_xlfn.TEXTAFTER(O$2, "At ")=merged_belt_colours)*merged_months_at_rank),"")</f>
        <v/>
      </c>
      <c r="P4101" s="18" t="str" cm="1">
        <f t="array" ref="P4101">IF(LEN($A4101)&gt;0,SUMPRODUCT(($A4101=merged_names)*(_xlfn.TEXTAFTER(P$2, "At ")=merged_belt_colours)*merged_months_at_rank),"")</f>
        <v/>
      </c>
      <c r="Q4101" s="18" t="str" cm="1">
        <f t="array" ref="Q4101">IF(LEN($A4101)&gt;0,SUMPRODUCT(($A4101=merged_names)*(_xlfn.TEXTAFTER(Q$2, "At ")=merged_belt_colours)*merged_months_at_rank),"")</f>
        <v/>
      </c>
      <c r="R4101" s="18" t="str" cm="1">
        <f t="array" ref="R4101">IF(LEN($A4101)&gt;0,SUMPRODUCT(($A4101=merged_names)*(_xlfn.TEXTAFTER(R$2, "At ")=merged_belt_colours)*merged_months_at_rank),"")</f>
        <v/>
      </c>
    </row>
    <row r="4102" spans="1:18" x14ac:dyDescent="0.25">
      <c r="A4102"/>
      <c r="B4102" s="15" t="str" cm="1">
        <f t="array" ref="B4102">IFERROR(IF(LEN(A4102)&gt;0, IF(SUMPRODUCT((Inactives[Key]=J4102)*(Inactives[Currently Inactive]))=1,"Inactive","Active"),""),"Active")</f>
        <v/>
      </c>
      <c r="C4102" s="16" t="str" cm="1">
        <f t="array" aca="1" ref="C4102" ca="1">IFERROR(_xlfn._xlws.FILTER(Inactives[Inactive On],(Inactives[Key]=J4102)*(Inactives[Currently Inactive]),""),"")</f>
        <v/>
      </c>
      <c r="D4102" s="16" t="str" cm="1">
        <f t="array" aca="1" ref="D4102" ca="1">IFERROR(INDEX(_xlfn.TEXTSPLIT(E4102," "),1),"")</f>
        <v/>
      </c>
      <c r="E4102" s="15" t="str" cm="1">
        <f t="array" aca="1" ref="E4102" ca="1">IFERROR(_xlfn._xlws.FILTER(merged_ranks,(merged_end_dates=DATE(9999,12,31))*(merged_names=A4102)),"")</f>
        <v/>
      </c>
      <c r="F4102" s="17" t="str">
        <f ca="1">_xlfn.XLOOKUP(J4102,Promotions[Promo Key],Promotions[Promo Date],"")</f>
        <v/>
      </c>
      <c r="G4102" s="18" t="str">
        <f t="shared" ca="1" si="267"/>
        <v/>
      </c>
      <c r="H4102" s="18" t="str">
        <f t="shared" ca="1" si="266"/>
        <v/>
      </c>
      <c r="I4102" s="17" t="str">
        <f>_xlfn.XLOOKUP(A4102,Students[Full Name],Students[Starting Rank],"")</f>
        <v/>
      </c>
      <c r="J4102" s="15" t="str">
        <f t="shared" ca="1" si="268"/>
        <v xml:space="preserve">: </v>
      </c>
      <c r="K4102" s="16" t="str">
        <f>_xlfn.XLOOKUP(A4102,Students[Full Name],Students[Start Date],"")</f>
        <v/>
      </c>
      <c r="L4102" s="18">
        <f t="shared" ca="1" si="269"/>
        <v>-1</v>
      </c>
      <c r="M4102" s="18" cm="1">
        <f t="array" aca="1" ref="M4102" ca="1">SUMPRODUCT(Inactives[Days Inactive]*(Inactives[Student]=A4102))/365</f>
        <v>0</v>
      </c>
      <c r="N4102" s="18" t="str" cm="1">
        <f t="array" ref="N4102">IF(LEN($A4102)&gt;0,SUMPRODUCT(($A4102=merged_names)*(_xlfn.TEXTAFTER(N$2, "At ")=merged_belt_colours)*merged_months_at_rank),"")</f>
        <v/>
      </c>
      <c r="O4102" s="18" t="str" cm="1">
        <f t="array" ref="O4102">IF(LEN($A4102)&gt;0,SUMPRODUCT(($A4102=merged_names)*(_xlfn.TEXTAFTER(O$2, "At ")=merged_belt_colours)*merged_months_at_rank),"")</f>
        <v/>
      </c>
      <c r="P4102" s="18" t="str" cm="1">
        <f t="array" ref="P4102">IF(LEN($A4102)&gt;0,SUMPRODUCT(($A4102=merged_names)*(_xlfn.TEXTAFTER(P$2, "At ")=merged_belt_colours)*merged_months_at_rank),"")</f>
        <v/>
      </c>
      <c r="Q4102" s="18" t="str" cm="1">
        <f t="array" ref="Q4102">IF(LEN($A4102)&gt;0,SUMPRODUCT(($A4102=merged_names)*(_xlfn.TEXTAFTER(Q$2, "At ")=merged_belt_colours)*merged_months_at_rank),"")</f>
        <v/>
      </c>
      <c r="R4102" s="18" t="str" cm="1">
        <f t="array" ref="R4102">IF(LEN($A4102)&gt;0,SUMPRODUCT(($A4102=merged_names)*(_xlfn.TEXTAFTER(R$2, "At ")=merged_belt_colours)*merged_months_at_rank),"")</f>
        <v/>
      </c>
    </row>
    <row r="4103" spans="1:18" x14ac:dyDescent="0.25">
      <c r="A4103"/>
      <c r="B4103" s="15" t="str" cm="1">
        <f t="array" ref="B4103">IFERROR(IF(LEN(A4103)&gt;0, IF(SUMPRODUCT((Inactives[Key]=J4103)*(Inactives[Currently Inactive]))=1,"Inactive","Active"),""),"Active")</f>
        <v/>
      </c>
      <c r="C4103" s="16" t="str" cm="1">
        <f t="array" aca="1" ref="C4103" ca="1">IFERROR(_xlfn._xlws.FILTER(Inactives[Inactive On],(Inactives[Key]=J4103)*(Inactives[Currently Inactive]),""),"")</f>
        <v/>
      </c>
      <c r="D4103" s="16" t="str" cm="1">
        <f t="array" aca="1" ref="D4103" ca="1">IFERROR(INDEX(_xlfn.TEXTSPLIT(E4103," "),1),"")</f>
        <v/>
      </c>
      <c r="E4103" s="15" t="str" cm="1">
        <f t="array" aca="1" ref="E4103" ca="1">IFERROR(_xlfn._xlws.FILTER(merged_ranks,(merged_end_dates=DATE(9999,12,31))*(merged_names=A4103)),"")</f>
        <v/>
      </c>
      <c r="F4103" s="17" t="str">
        <f ca="1">_xlfn.XLOOKUP(J4103,Promotions[Promo Key],Promotions[Promo Date],"")</f>
        <v/>
      </c>
      <c r="G4103" s="18" t="str">
        <f t="shared" ca="1" si="267"/>
        <v/>
      </c>
      <c r="H4103" s="18" t="str">
        <f t="shared" ca="1" si="266"/>
        <v/>
      </c>
      <c r="I4103" s="17" t="str">
        <f>_xlfn.XLOOKUP(A4103,Students[Full Name],Students[Starting Rank],"")</f>
        <v/>
      </c>
      <c r="J4103" s="15" t="str">
        <f t="shared" ca="1" si="268"/>
        <v xml:space="preserve">: </v>
      </c>
      <c r="K4103" s="16" t="str">
        <f>_xlfn.XLOOKUP(A4103,Students[Full Name],Students[Start Date],"")</f>
        <v/>
      </c>
      <c r="L4103" s="18">
        <f t="shared" ca="1" si="269"/>
        <v>-1</v>
      </c>
      <c r="M4103" s="18" cm="1">
        <f t="array" aca="1" ref="M4103" ca="1">SUMPRODUCT(Inactives[Days Inactive]*(Inactives[Student]=A4103))/365</f>
        <v>0</v>
      </c>
      <c r="N4103" s="18" t="str" cm="1">
        <f t="array" ref="N4103">IF(LEN($A4103)&gt;0,SUMPRODUCT(($A4103=merged_names)*(_xlfn.TEXTAFTER(N$2, "At ")=merged_belt_colours)*merged_months_at_rank),"")</f>
        <v/>
      </c>
      <c r="O4103" s="18" t="str" cm="1">
        <f t="array" ref="O4103">IF(LEN($A4103)&gt;0,SUMPRODUCT(($A4103=merged_names)*(_xlfn.TEXTAFTER(O$2, "At ")=merged_belt_colours)*merged_months_at_rank),"")</f>
        <v/>
      </c>
      <c r="P4103" s="18" t="str" cm="1">
        <f t="array" ref="P4103">IF(LEN($A4103)&gt;0,SUMPRODUCT(($A4103=merged_names)*(_xlfn.TEXTAFTER(P$2, "At ")=merged_belt_colours)*merged_months_at_rank),"")</f>
        <v/>
      </c>
      <c r="Q4103" s="18" t="str" cm="1">
        <f t="array" ref="Q4103">IF(LEN($A4103)&gt;0,SUMPRODUCT(($A4103=merged_names)*(_xlfn.TEXTAFTER(Q$2, "At ")=merged_belt_colours)*merged_months_at_rank),"")</f>
        <v/>
      </c>
      <c r="R4103" s="18" t="str" cm="1">
        <f t="array" ref="R4103">IF(LEN($A4103)&gt;0,SUMPRODUCT(($A4103=merged_names)*(_xlfn.TEXTAFTER(R$2, "At ")=merged_belt_colours)*merged_months_at_rank),"")</f>
        <v/>
      </c>
    </row>
    <row r="4104" spans="1:18" x14ac:dyDescent="0.25">
      <c r="A4104"/>
      <c r="B4104" s="15" t="str" cm="1">
        <f t="array" ref="B4104">IFERROR(IF(LEN(A4104)&gt;0, IF(SUMPRODUCT((Inactives[Key]=J4104)*(Inactives[Currently Inactive]))=1,"Inactive","Active"),""),"Active")</f>
        <v/>
      </c>
      <c r="C4104" s="16" t="str" cm="1">
        <f t="array" aca="1" ref="C4104" ca="1">IFERROR(_xlfn._xlws.FILTER(Inactives[Inactive On],(Inactives[Key]=J4104)*(Inactives[Currently Inactive]),""),"")</f>
        <v/>
      </c>
      <c r="D4104" s="16" t="str" cm="1">
        <f t="array" aca="1" ref="D4104" ca="1">IFERROR(INDEX(_xlfn.TEXTSPLIT(E4104," "),1),"")</f>
        <v/>
      </c>
      <c r="E4104" s="15" t="str" cm="1">
        <f t="array" aca="1" ref="E4104" ca="1">IFERROR(_xlfn._xlws.FILTER(merged_ranks,(merged_end_dates=DATE(9999,12,31))*(merged_names=A4104)),"")</f>
        <v/>
      </c>
      <c r="F4104" s="17" t="str">
        <f ca="1">_xlfn.XLOOKUP(J4104,Promotions[Promo Key],Promotions[Promo Date],"")</f>
        <v/>
      </c>
      <c r="G4104" s="18" t="str">
        <f t="shared" ca="1" si="267"/>
        <v/>
      </c>
      <c r="H4104" s="18" t="str">
        <f t="shared" ca="1" si="266"/>
        <v/>
      </c>
      <c r="I4104" s="17" t="str">
        <f>_xlfn.XLOOKUP(A4104,Students[Full Name],Students[Starting Rank],"")</f>
        <v/>
      </c>
      <c r="J4104" s="15" t="str">
        <f t="shared" ca="1" si="268"/>
        <v xml:space="preserve">: </v>
      </c>
      <c r="K4104" s="16" t="str">
        <f>_xlfn.XLOOKUP(A4104,Students[Full Name],Students[Start Date],"")</f>
        <v/>
      </c>
      <c r="L4104" s="18">
        <f t="shared" ca="1" si="269"/>
        <v>-1</v>
      </c>
      <c r="M4104" s="18" cm="1">
        <f t="array" aca="1" ref="M4104" ca="1">SUMPRODUCT(Inactives[Days Inactive]*(Inactives[Student]=A4104))/365</f>
        <v>0</v>
      </c>
      <c r="N4104" s="18" t="str" cm="1">
        <f t="array" ref="N4104">IF(LEN($A4104)&gt;0,SUMPRODUCT(($A4104=merged_names)*(_xlfn.TEXTAFTER(N$2, "At ")=merged_belt_colours)*merged_months_at_rank),"")</f>
        <v/>
      </c>
      <c r="O4104" s="18" t="str" cm="1">
        <f t="array" ref="O4104">IF(LEN($A4104)&gt;0,SUMPRODUCT(($A4104=merged_names)*(_xlfn.TEXTAFTER(O$2, "At ")=merged_belt_colours)*merged_months_at_rank),"")</f>
        <v/>
      </c>
      <c r="P4104" s="18" t="str" cm="1">
        <f t="array" ref="P4104">IF(LEN($A4104)&gt;0,SUMPRODUCT(($A4104=merged_names)*(_xlfn.TEXTAFTER(P$2, "At ")=merged_belt_colours)*merged_months_at_rank),"")</f>
        <v/>
      </c>
      <c r="Q4104" s="18" t="str" cm="1">
        <f t="array" ref="Q4104">IF(LEN($A4104)&gt;0,SUMPRODUCT(($A4104=merged_names)*(_xlfn.TEXTAFTER(Q$2, "At ")=merged_belt_colours)*merged_months_at_rank),"")</f>
        <v/>
      </c>
      <c r="R4104" s="18" t="str" cm="1">
        <f t="array" ref="R4104">IF(LEN($A4104)&gt;0,SUMPRODUCT(($A4104=merged_names)*(_xlfn.TEXTAFTER(R$2, "At ")=merged_belt_colours)*merged_months_at_rank),"")</f>
        <v/>
      </c>
    </row>
    <row r="4105" spans="1:18" x14ac:dyDescent="0.25">
      <c r="A4105"/>
      <c r="B4105" s="15" t="str" cm="1">
        <f t="array" ref="B4105">IFERROR(IF(LEN(A4105)&gt;0, IF(SUMPRODUCT((Inactives[Key]=J4105)*(Inactives[Currently Inactive]))=1,"Inactive","Active"),""),"Active")</f>
        <v/>
      </c>
      <c r="C4105" s="16" t="str" cm="1">
        <f t="array" aca="1" ref="C4105" ca="1">IFERROR(_xlfn._xlws.FILTER(Inactives[Inactive On],(Inactives[Key]=J4105)*(Inactives[Currently Inactive]),""),"")</f>
        <v/>
      </c>
      <c r="D4105" s="16" t="str" cm="1">
        <f t="array" aca="1" ref="D4105" ca="1">IFERROR(INDEX(_xlfn.TEXTSPLIT(E4105," "),1),"")</f>
        <v/>
      </c>
      <c r="E4105" s="15" t="str" cm="1">
        <f t="array" aca="1" ref="E4105" ca="1">IFERROR(_xlfn._xlws.FILTER(merged_ranks,(merged_end_dates=DATE(9999,12,31))*(merged_names=A4105)),"")</f>
        <v/>
      </c>
      <c r="F4105" s="17" t="str">
        <f ca="1">_xlfn.XLOOKUP(J4105,Promotions[Promo Key],Promotions[Promo Date],"")</f>
        <v/>
      </c>
      <c r="G4105" s="18" t="str">
        <f t="shared" ca="1" si="267"/>
        <v/>
      </c>
      <c r="H4105" s="18" t="str">
        <f t="shared" ca="1" si="266"/>
        <v/>
      </c>
      <c r="I4105" s="17" t="str">
        <f>_xlfn.XLOOKUP(A4105,Students[Full Name],Students[Starting Rank],"")</f>
        <v/>
      </c>
      <c r="J4105" s="15" t="str">
        <f t="shared" ca="1" si="268"/>
        <v xml:space="preserve">: </v>
      </c>
      <c r="K4105" s="16" t="str">
        <f>_xlfn.XLOOKUP(A4105,Students[Full Name],Students[Start Date],"")</f>
        <v/>
      </c>
      <c r="L4105" s="18">
        <f t="shared" ca="1" si="269"/>
        <v>-1</v>
      </c>
      <c r="M4105" s="18" cm="1">
        <f t="array" aca="1" ref="M4105" ca="1">SUMPRODUCT(Inactives[Days Inactive]*(Inactives[Student]=A4105))/365</f>
        <v>0</v>
      </c>
      <c r="N4105" s="18" t="str" cm="1">
        <f t="array" ref="N4105">IF(LEN($A4105)&gt;0,SUMPRODUCT(($A4105=merged_names)*(_xlfn.TEXTAFTER(N$2, "At ")=merged_belt_colours)*merged_months_at_rank),"")</f>
        <v/>
      </c>
      <c r="O4105" s="18" t="str" cm="1">
        <f t="array" ref="O4105">IF(LEN($A4105)&gt;0,SUMPRODUCT(($A4105=merged_names)*(_xlfn.TEXTAFTER(O$2, "At ")=merged_belt_colours)*merged_months_at_rank),"")</f>
        <v/>
      </c>
      <c r="P4105" s="18" t="str" cm="1">
        <f t="array" ref="P4105">IF(LEN($A4105)&gt;0,SUMPRODUCT(($A4105=merged_names)*(_xlfn.TEXTAFTER(P$2, "At ")=merged_belt_colours)*merged_months_at_rank),"")</f>
        <v/>
      </c>
      <c r="Q4105" s="18" t="str" cm="1">
        <f t="array" ref="Q4105">IF(LEN($A4105)&gt;0,SUMPRODUCT(($A4105=merged_names)*(_xlfn.TEXTAFTER(Q$2, "At ")=merged_belt_colours)*merged_months_at_rank),"")</f>
        <v/>
      </c>
      <c r="R4105" s="18" t="str" cm="1">
        <f t="array" ref="R4105">IF(LEN($A4105)&gt;0,SUMPRODUCT(($A4105=merged_names)*(_xlfn.TEXTAFTER(R$2, "At ")=merged_belt_colours)*merged_months_at_rank),"")</f>
        <v/>
      </c>
    </row>
    <row r="4106" spans="1:18" x14ac:dyDescent="0.25">
      <c r="A4106"/>
      <c r="B4106" s="15" t="str" cm="1">
        <f t="array" ref="B4106">IFERROR(IF(LEN(A4106)&gt;0, IF(SUMPRODUCT((Inactives[Key]=J4106)*(Inactives[Currently Inactive]))=1,"Inactive","Active"),""),"Active")</f>
        <v/>
      </c>
      <c r="C4106" s="16" t="str" cm="1">
        <f t="array" aca="1" ref="C4106" ca="1">IFERROR(_xlfn._xlws.FILTER(Inactives[Inactive On],(Inactives[Key]=J4106)*(Inactives[Currently Inactive]),""),"")</f>
        <v/>
      </c>
      <c r="D4106" s="16" t="str" cm="1">
        <f t="array" aca="1" ref="D4106" ca="1">IFERROR(INDEX(_xlfn.TEXTSPLIT(E4106," "),1),"")</f>
        <v/>
      </c>
      <c r="E4106" s="15" t="str" cm="1">
        <f t="array" aca="1" ref="E4106" ca="1">IFERROR(_xlfn._xlws.FILTER(merged_ranks,(merged_end_dates=DATE(9999,12,31))*(merged_names=A4106)),"")</f>
        <v/>
      </c>
      <c r="F4106" s="17" t="str">
        <f ca="1">_xlfn.XLOOKUP(J4106,Promotions[Promo Key],Promotions[Promo Date],"")</f>
        <v/>
      </c>
      <c r="G4106" s="18" t="str">
        <f t="shared" ca="1" si="267"/>
        <v/>
      </c>
      <c r="H4106" s="18" t="str">
        <f t="shared" ca="1" si="266"/>
        <v/>
      </c>
      <c r="I4106" s="17" t="str">
        <f>_xlfn.XLOOKUP(A4106,Students[Full Name],Students[Starting Rank],"")</f>
        <v/>
      </c>
      <c r="J4106" s="15" t="str">
        <f t="shared" ca="1" si="268"/>
        <v xml:space="preserve">: </v>
      </c>
      <c r="K4106" s="16" t="str">
        <f>_xlfn.XLOOKUP(A4106,Students[Full Name],Students[Start Date],"")</f>
        <v/>
      </c>
      <c r="L4106" s="18">
        <f t="shared" ca="1" si="269"/>
        <v>-1</v>
      </c>
      <c r="M4106" s="18" cm="1">
        <f t="array" aca="1" ref="M4106" ca="1">SUMPRODUCT(Inactives[Days Inactive]*(Inactives[Student]=A4106))/365</f>
        <v>0</v>
      </c>
      <c r="N4106" s="18" t="str" cm="1">
        <f t="array" ref="N4106">IF(LEN($A4106)&gt;0,SUMPRODUCT(($A4106=merged_names)*(_xlfn.TEXTAFTER(N$2, "At ")=merged_belt_colours)*merged_months_at_rank),"")</f>
        <v/>
      </c>
      <c r="O4106" s="18" t="str" cm="1">
        <f t="array" ref="O4106">IF(LEN($A4106)&gt;0,SUMPRODUCT(($A4106=merged_names)*(_xlfn.TEXTAFTER(O$2, "At ")=merged_belt_colours)*merged_months_at_rank),"")</f>
        <v/>
      </c>
      <c r="P4106" s="18" t="str" cm="1">
        <f t="array" ref="P4106">IF(LEN($A4106)&gt;0,SUMPRODUCT(($A4106=merged_names)*(_xlfn.TEXTAFTER(P$2, "At ")=merged_belt_colours)*merged_months_at_rank),"")</f>
        <v/>
      </c>
      <c r="Q4106" s="18" t="str" cm="1">
        <f t="array" ref="Q4106">IF(LEN($A4106)&gt;0,SUMPRODUCT(($A4106=merged_names)*(_xlfn.TEXTAFTER(Q$2, "At ")=merged_belt_colours)*merged_months_at_rank),"")</f>
        <v/>
      </c>
      <c r="R4106" s="18" t="str" cm="1">
        <f t="array" ref="R4106">IF(LEN($A4106)&gt;0,SUMPRODUCT(($A4106=merged_names)*(_xlfn.TEXTAFTER(R$2, "At ")=merged_belt_colours)*merged_months_at_rank),"")</f>
        <v/>
      </c>
    </row>
    <row r="4107" spans="1:18" x14ac:dyDescent="0.25">
      <c r="A4107"/>
      <c r="B4107" s="15" t="str" cm="1">
        <f t="array" ref="B4107">IFERROR(IF(LEN(A4107)&gt;0, IF(SUMPRODUCT((Inactives[Key]=J4107)*(Inactives[Currently Inactive]))=1,"Inactive","Active"),""),"Active")</f>
        <v/>
      </c>
      <c r="C4107" s="16" t="str" cm="1">
        <f t="array" aca="1" ref="C4107" ca="1">IFERROR(_xlfn._xlws.FILTER(Inactives[Inactive On],(Inactives[Key]=J4107)*(Inactives[Currently Inactive]),""),"")</f>
        <v/>
      </c>
      <c r="D4107" s="16" t="str" cm="1">
        <f t="array" aca="1" ref="D4107" ca="1">IFERROR(INDEX(_xlfn.TEXTSPLIT(E4107," "),1),"")</f>
        <v/>
      </c>
      <c r="E4107" s="15" t="str" cm="1">
        <f t="array" aca="1" ref="E4107" ca="1">IFERROR(_xlfn._xlws.FILTER(merged_ranks,(merged_end_dates=DATE(9999,12,31))*(merged_names=A4107)),"")</f>
        <v/>
      </c>
      <c r="F4107" s="17" t="str">
        <f ca="1">_xlfn.XLOOKUP(J4107,Promotions[Promo Key],Promotions[Promo Date],"")</f>
        <v/>
      </c>
      <c r="G4107" s="18" t="str">
        <f t="shared" ca="1" si="267"/>
        <v/>
      </c>
      <c r="H4107" s="18" t="str">
        <f t="shared" ca="1" si="266"/>
        <v/>
      </c>
      <c r="I4107" s="17" t="str">
        <f>_xlfn.XLOOKUP(A4107,Students[Full Name],Students[Starting Rank],"")</f>
        <v/>
      </c>
      <c r="J4107" s="15" t="str">
        <f t="shared" ca="1" si="268"/>
        <v xml:space="preserve">: </v>
      </c>
      <c r="K4107" s="16" t="str">
        <f>_xlfn.XLOOKUP(A4107,Students[Full Name],Students[Start Date],"")</f>
        <v/>
      </c>
      <c r="L4107" s="18">
        <f t="shared" ca="1" si="269"/>
        <v>-1</v>
      </c>
      <c r="M4107" s="18" cm="1">
        <f t="array" aca="1" ref="M4107" ca="1">SUMPRODUCT(Inactives[Days Inactive]*(Inactives[Student]=A4107))/365</f>
        <v>0</v>
      </c>
      <c r="N4107" s="18" t="str" cm="1">
        <f t="array" ref="N4107">IF(LEN($A4107)&gt;0,SUMPRODUCT(($A4107=merged_names)*(_xlfn.TEXTAFTER(N$2, "At ")=merged_belt_colours)*merged_months_at_rank),"")</f>
        <v/>
      </c>
      <c r="O4107" s="18" t="str" cm="1">
        <f t="array" ref="O4107">IF(LEN($A4107)&gt;0,SUMPRODUCT(($A4107=merged_names)*(_xlfn.TEXTAFTER(O$2, "At ")=merged_belt_colours)*merged_months_at_rank),"")</f>
        <v/>
      </c>
      <c r="P4107" s="18" t="str" cm="1">
        <f t="array" ref="P4107">IF(LEN($A4107)&gt;0,SUMPRODUCT(($A4107=merged_names)*(_xlfn.TEXTAFTER(P$2, "At ")=merged_belt_colours)*merged_months_at_rank),"")</f>
        <v/>
      </c>
      <c r="Q4107" s="18" t="str" cm="1">
        <f t="array" ref="Q4107">IF(LEN($A4107)&gt;0,SUMPRODUCT(($A4107=merged_names)*(_xlfn.TEXTAFTER(Q$2, "At ")=merged_belt_colours)*merged_months_at_rank),"")</f>
        <v/>
      </c>
      <c r="R4107" s="18" t="str" cm="1">
        <f t="array" ref="R4107">IF(LEN($A4107)&gt;0,SUMPRODUCT(($A4107=merged_names)*(_xlfn.TEXTAFTER(R$2, "At ")=merged_belt_colours)*merged_months_at_rank),"")</f>
        <v/>
      </c>
    </row>
    <row r="4108" spans="1:18" x14ac:dyDescent="0.25">
      <c r="A4108"/>
      <c r="B4108" s="15" t="str" cm="1">
        <f t="array" ref="B4108">IFERROR(IF(LEN(A4108)&gt;0, IF(SUMPRODUCT((Inactives[Key]=J4108)*(Inactives[Currently Inactive]))=1,"Inactive","Active"),""),"Active")</f>
        <v/>
      </c>
      <c r="C4108" s="16" t="str" cm="1">
        <f t="array" aca="1" ref="C4108" ca="1">IFERROR(_xlfn._xlws.FILTER(Inactives[Inactive On],(Inactives[Key]=J4108)*(Inactives[Currently Inactive]),""),"")</f>
        <v/>
      </c>
      <c r="D4108" s="16" t="str" cm="1">
        <f t="array" aca="1" ref="D4108" ca="1">IFERROR(INDEX(_xlfn.TEXTSPLIT(E4108," "),1),"")</f>
        <v/>
      </c>
      <c r="E4108" s="15" t="str" cm="1">
        <f t="array" aca="1" ref="E4108" ca="1">IFERROR(_xlfn._xlws.FILTER(merged_ranks,(merged_end_dates=DATE(9999,12,31))*(merged_names=A4108)),"")</f>
        <v/>
      </c>
      <c r="F4108" s="17" t="str">
        <f ca="1">_xlfn.XLOOKUP(J4108,Promotions[Promo Key],Promotions[Promo Date],"")</f>
        <v/>
      </c>
      <c r="G4108" s="18" t="str">
        <f t="shared" ca="1" si="267"/>
        <v/>
      </c>
      <c r="H4108" s="18" t="str">
        <f t="shared" ca="1" si="266"/>
        <v/>
      </c>
      <c r="I4108" s="17" t="str">
        <f>_xlfn.XLOOKUP(A4108,Students[Full Name],Students[Starting Rank],"")</f>
        <v/>
      </c>
      <c r="J4108" s="15" t="str">
        <f t="shared" ca="1" si="268"/>
        <v xml:space="preserve">: </v>
      </c>
      <c r="K4108" s="16" t="str">
        <f>_xlfn.XLOOKUP(A4108,Students[Full Name],Students[Start Date],"")</f>
        <v/>
      </c>
      <c r="L4108" s="18">
        <f t="shared" ca="1" si="269"/>
        <v>-1</v>
      </c>
      <c r="M4108" s="18" cm="1">
        <f t="array" aca="1" ref="M4108" ca="1">SUMPRODUCT(Inactives[Days Inactive]*(Inactives[Student]=A4108))/365</f>
        <v>0</v>
      </c>
      <c r="N4108" s="18" t="str" cm="1">
        <f t="array" ref="N4108">IF(LEN($A4108)&gt;0,SUMPRODUCT(($A4108=merged_names)*(_xlfn.TEXTAFTER(N$2, "At ")=merged_belt_colours)*merged_months_at_rank),"")</f>
        <v/>
      </c>
      <c r="O4108" s="18" t="str" cm="1">
        <f t="array" ref="O4108">IF(LEN($A4108)&gt;0,SUMPRODUCT(($A4108=merged_names)*(_xlfn.TEXTAFTER(O$2, "At ")=merged_belt_colours)*merged_months_at_rank),"")</f>
        <v/>
      </c>
      <c r="P4108" s="18" t="str" cm="1">
        <f t="array" ref="P4108">IF(LEN($A4108)&gt;0,SUMPRODUCT(($A4108=merged_names)*(_xlfn.TEXTAFTER(P$2, "At ")=merged_belt_colours)*merged_months_at_rank),"")</f>
        <v/>
      </c>
      <c r="Q4108" s="18" t="str" cm="1">
        <f t="array" ref="Q4108">IF(LEN($A4108)&gt;0,SUMPRODUCT(($A4108=merged_names)*(_xlfn.TEXTAFTER(Q$2, "At ")=merged_belt_colours)*merged_months_at_rank),"")</f>
        <v/>
      </c>
      <c r="R4108" s="18" t="str" cm="1">
        <f t="array" ref="R4108">IF(LEN($A4108)&gt;0,SUMPRODUCT(($A4108=merged_names)*(_xlfn.TEXTAFTER(R$2, "At ")=merged_belt_colours)*merged_months_at_rank),"")</f>
        <v/>
      </c>
    </row>
    <row r="4109" spans="1:18" x14ac:dyDescent="0.25">
      <c r="A4109"/>
      <c r="B4109" s="15" t="str" cm="1">
        <f t="array" ref="B4109">IFERROR(IF(LEN(A4109)&gt;0, IF(SUMPRODUCT((Inactives[Key]=J4109)*(Inactives[Currently Inactive]))=1,"Inactive","Active"),""),"Active")</f>
        <v/>
      </c>
      <c r="C4109" s="16" t="str" cm="1">
        <f t="array" aca="1" ref="C4109" ca="1">IFERROR(_xlfn._xlws.FILTER(Inactives[Inactive On],(Inactives[Key]=J4109)*(Inactives[Currently Inactive]),""),"")</f>
        <v/>
      </c>
      <c r="D4109" s="16" t="str" cm="1">
        <f t="array" aca="1" ref="D4109" ca="1">IFERROR(INDEX(_xlfn.TEXTSPLIT(E4109," "),1),"")</f>
        <v/>
      </c>
      <c r="E4109" s="15" t="str" cm="1">
        <f t="array" aca="1" ref="E4109" ca="1">IFERROR(_xlfn._xlws.FILTER(merged_ranks,(merged_end_dates=DATE(9999,12,31))*(merged_names=A4109)),"")</f>
        <v/>
      </c>
      <c r="F4109" s="17" t="str">
        <f ca="1">_xlfn.XLOOKUP(J4109,Promotions[Promo Key],Promotions[Promo Date],"")</f>
        <v/>
      </c>
      <c r="G4109" s="18" t="str">
        <f t="shared" ca="1" si="267"/>
        <v/>
      </c>
      <c r="H4109" s="18" t="str">
        <f t="shared" ca="1" si="266"/>
        <v/>
      </c>
      <c r="I4109" s="17" t="str">
        <f>_xlfn.XLOOKUP(A4109,Students[Full Name],Students[Starting Rank],"")</f>
        <v/>
      </c>
      <c r="J4109" s="15" t="str">
        <f t="shared" ca="1" si="268"/>
        <v xml:space="preserve">: </v>
      </c>
      <c r="K4109" s="16" t="str">
        <f>_xlfn.XLOOKUP(A4109,Students[Full Name],Students[Start Date],"")</f>
        <v/>
      </c>
      <c r="L4109" s="18">
        <f t="shared" ca="1" si="269"/>
        <v>-1</v>
      </c>
      <c r="M4109" s="18" cm="1">
        <f t="array" aca="1" ref="M4109" ca="1">SUMPRODUCT(Inactives[Days Inactive]*(Inactives[Student]=A4109))/365</f>
        <v>0</v>
      </c>
      <c r="N4109" s="18" t="str" cm="1">
        <f t="array" ref="N4109">IF(LEN($A4109)&gt;0,SUMPRODUCT(($A4109=merged_names)*(_xlfn.TEXTAFTER(N$2, "At ")=merged_belt_colours)*merged_months_at_rank),"")</f>
        <v/>
      </c>
      <c r="O4109" s="18" t="str" cm="1">
        <f t="array" ref="O4109">IF(LEN($A4109)&gt;0,SUMPRODUCT(($A4109=merged_names)*(_xlfn.TEXTAFTER(O$2, "At ")=merged_belt_colours)*merged_months_at_rank),"")</f>
        <v/>
      </c>
      <c r="P4109" s="18" t="str" cm="1">
        <f t="array" ref="P4109">IF(LEN($A4109)&gt;0,SUMPRODUCT(($A4109=merged_names)*(_xlfn.TEXTAFTER(P$2, "At ")=merged_belt_colours)*merged_months_at_rank),"")</f>
        <v/>
      </c>
      <c r="Q4109" s="18" t="str" cm="1">
        <f t="array" ref="Q4109">IF(LEN($A4109)&gt;0,SUMPRODUCT(($A4109=merged_names)*(_xlfn.TEXTAFTER(Q$2, "At ")=merged_belt_colours)*merged_months_at_rank),"")</f>
        <v/>
      </c>
      <c r="R4109" s="18" t="str" cm="1">
        <f t="array" ref="R4109">IF(LEN($A4109)&gt;0,SUMPRODUCT(($A4109=merged_names)*(_xlfn.TEXTAFTER(R$2, "At ")=merged_belt_colours)*merged_months_at_rank),"")</f>
        <v/>
      </c>
    </row>
    <row r="4110" spans="1:18" x14ac:dyDescent="0.25">
      <c r="A4110"/>
      <c r="B4110" s="15" t="str" cm="1">
        <f t="array" ref="B4110">IFERROR(IF(LEN(A4110)&gt;0, IF(SUMPRODUCT((Inactives[Key]=J4110)*(Inactives[Currently Inactive]))=1,"Inactive","Active"),""),"Active")</f>
        <v/>
      </c>
      <c r="C4110" s="16" t="str" cm="1">
        <f t="array" aca="1" ref="C4110" ca="1">IFERROR(_xlfn._xlws.FILTER(Inactives[Inactive On],(Inactives[Key]=J4110)*(Inactives[Currently Inactive]),""),"")</f>
        <v/>
      </c>
      <c r="D4110" s="16" t="str" cm="1">
        <f t="array" aca="1" ref="D4110" ca="1">IFERROR(INDEX(_xlfn.TEXTSPLIT(E4110," "),1),"")</f>
        <v/>
      </c>
      <c r="E4110" s="15" t="str" cm="1">
        <f t="array" aca="1" ref="E4110" ca="1">IFERROR(_xlfn._xlws.FILTER(merged_ranks,(merged_end_dates=DATE(9999,12,31))*(merged_names=A4110)),"")</f>
        <v/>
      </c>
      <c r="F4110" s="17" t="str">
        <f ca="1">_xlfn.XLOOKUP(J4110,Promotions[Promo Key],Promotions[Promo Date],"")</f>
        <v/>
      </c>
      <c r="G4110" s="18" t="str">
        <f t="shared" ca="1" si="267"/>
        <v/>
      </c>
      <c r="H4110" s="18" t="str">
        <f t="shared" ca="1" si="266"/>
        <v/>
      </c>
      <c r="I4110" s="17" t="str">
        <f>_xlfn.XLOOKUP(A4110,Students[Full Name],Students[Starting Rank],"")</f>
        <v/>
      </c>
      <c r="J4110" s="15" t="str">
        <f t="shared" ca="1" si="268"/>
        <v xml:space="preserve">: </v>
      </c>
      <c r="K4110" s="16" t="str">
        <f>_xlfn.XLOOKUP(A4110,Students[Full Name],Students[Start Date],"")</f>
        <v/>
      </c>
      <c r="L4110" s="18">
        <f t="shared" ca="1" si="269"/>
        <v>-1</v>
      </c>
      <c r="M4110" s="18" cm="1">
        <f t="array" aca="1" ref="M4110" ca="1">SUMPRODUCT(Inactives[Days Inactive]*(Inactives[Student]=A4110))/365</f>
        <v>0</v>
      </c>
      <c r="N4110" s="18" t="str" cm="1">
        <f t="array" ref="N4110">IF(LEN($A4110)&gt;0,SUMPRODUCT(($A4110=merged_names)*(_xlfn.TEXTAFTER(N$2, "At ")=merged_belt_colours)*merged_months_at_rank),"")</f>
        <v/>
      </c>
      <c r="O4110" s="18" t="str" cm="1">
        <f t="array" ref="O4110">IF(LEN($A4110)&gt;0,SUMPRODUCT(($A4110=merged_names)*(_xlfn.TEXTAFTER(O$2, "At ")=merged_belt_colours)*merged_months_at_rank),"")</f>
        <v/>
      </c>
      <c r="P4110" s="18" t="str" cm="1">
        <f t="array" ref="P4110">IF(LEN($A4110)&gt;0,SUMPRODUCT(($A4110=merged_names)*(_xlfn.TEXTAFTER(P$2, "At ")=merged_belt_colours)*merged_months_at_rank),"")</f>
        <v/>
      </c>
      <c r="Q4110" s="18" t="str" cm="1">
        <f t="array" ref="Q4110">IF(LEN($A4110)&gt;0,SUMPRODUCT(($A4110=merged_names)*(_xlfn.TEXTAFTER(Q$2, "At ")=merged_belt_colours)*merged_months_at_rank),"")</f>
        <v/>
      </c>
      <c r="R4110" s="18" t="str" cm="1">
        <f t="array" ref="R4110">IF(LEN($A4110)&gt;0,SUMPRODUCT(($A4110=merged_names)*(_xlfn.TEXTAFTER(R$2, "At ")=merged_belt_colours)*merged_months_at_rank),"")</f>
        <v/>
      </c>
    </row>
    <row r="4111" spans="1:18" x14ac:dyDescent="0.25">
      <c r="A4111"/>
      <c r="B4111" s="15" t="str" cm="1">
        <f t="array" ref="B4111">IFERROR(IF(LEN(A4111)&gt;0, IF(SUMPRODUCT((Inactives[Key]=J4111)*(Inactives[Currently Inactive]))=1,"Inactive","Active"),""),"Active")</f>
        <v/>
      </c>
      <c r="C4111" s="16" t="str" cm="1">
        <f t="array" aca="1" ref="C4111" ca="1">IFERROR(_xlfn._xlws.FILTER(Inactives[Inactive On],(Inactives[Key]=J4111)*(Inactives[Currently Inactive]),""),"")</f>
        <v/>
      </c>
      <c r="D4111" s="16" t="str" cm="1">
        <f t="array" aca="1" ref="D4111" ca="1">IFERROR(INDEX(_xlfn.TEXTSPLIT(E4111," "),1),"")</f>
        <v/>
      </c>
      <c r="E4111" s="15" t="str" cm="1">
        <f t="array" aca="1" ref="E4111" ca="1">IFERROR(_xlfn._xlws.FILTER(merged_ranks,(merged_end_dates=DATE(9999,12,31))*(merged_names=A4111)),"")</f>
        <v/>
      </c>
      <c r="F4111" s="17" t="str">
        <f ca="1">_xlfn.XLOOKUP(J4111,Promotions[Promo Key],Promotions[Promo Date],"")</f>
        <v/>
      </c>
      <c r="G4111" s="18" t="str">
        <f t="shared" ca="1" si="267"/>
        <v/>
      </c>
      <c r="H4111" s="18" t="str">
        <f t="shared" ca="1" si="266"/>
        <v/>
      </c>
      <c r="I4111" s="17" t="str">
        <f>_xlfn.XLOOKUP(A4111,Students[Full Name],Students[Starting Rank],"")</f>
        <v/>
      </c>
      <c r="J4111" s="15" t="str">
        <f t="shared" ca="1" si="268"/>
        <v xml:space="preserve">: </v>
      </c>
      <c r="K4111" s="16" t="str">
        <f>_xlfn.XLOOKUP(A4111,Students[Full Name],Students[Start Date],"")</f>
        <v/>
      </c>
      <c r="L4111" s="18">
        <f t="shared" ca="1" si="269"/>
        <v>-1</v>
      </c>
      <c r="M4111" s="18" cm="1">
        <f t="array" aca="1" ref="M4111" ca="1">SUMPRODUCT(Inactives[Days Inactive]*(Inactives[Student]=A4111))/365</f>
        <v>0</v>
      </c>
      <c r="N4111" s="18" t="str" cm="1">
        <f t="array" ref="N4111">IF(LEN($A4111)&gt;0,SUMPRODUCT(($A4111=merged_names)*(_xlfn.TEXTAFTER(N$2, "At ")=merged_belt_colours)*merged_months_at_rank),"")</f>
        <v/>
      </c>
      <c r="O4111" s="18" t="str" cm="1">
        <f t="array" ref="O4111">IF(LEN($A4111)&gt;0,SUMPRODUCT(($A4111=merged_names)*(_xlfn.TEXTAFTER(O$2, "At ")=merged_belt_colours)*merged_months_at_rank),"")</f>
        <v/>
      </c>
      <c r="P4111" s="18" t="str" cm="1">
        <f t="array" ref="P4111">IF(LEN($A4111)&gt;0,SUMPRODUCT(($A4111=merged_names)*(_xlfn.TEXTAFTER(P$2, "At ")=merged_belt_colours)*merged_months_at_rank),"")</f>
        <v/>
      </c>
      <c r="Q4111" s="18" t="str" cm="1">
        <f t="array" ref="Q4111">IF(LEN($A4111)&gt;0,SUMPRODUCT(($A4111=merged_names)*(_xlfn.TEXTAFTER(Q$2, "At ")=merged_belt_colours)*merged_months_at_rank),"")</f>
        <v/>
      </c>
      <c r="R4111" s="18" t="str" cm="1">
        <f t="array" ref="R4111">IF(LEN($A4111)&gt;0,SUMPRODUCT(($A4111=merged_names)*(_xlfn.TEXTAFTER(R$2, "At ")=merged_belt_colours)*merged_months_at_rank),"")</f>
        <v/>
      </c>
    </row>
    <row r="4112" spans="1:18" x14ac:dyDescent="0.25">
      <c r="A4112"/>
      <c r="B4112" s="15" t="str" cm="1">
        <f t="array" ref="B4112">IFERROR(IF(LEN(A4112)&gt;0, IF(SUMPRODUCT((Inactives[Key]=J4112)*(Inactives[Currently Inactive]))=1,"Inactive","Active"),""),"Active")</f>
        <v/>
      </c>
      <c r="C4112" s="16" t="str" cm="1">
        <f t="array" aca="1" ref="C4112" ca="1">IFERROR(_xlfn._xlws.FILTER(Inactives[Inactive On],(Inactives[Key]=J4112)*(Inactives[Currently Inactive]),""),"")</f>
        <v/>
      </c>
      <c r="D4112" s="16" t="str" cm="1">
        <f t="array" aca="1" ref="D4112" ca="1">IFERROR(INDEX(_xlfn.TEXTSPLIT(E4112," "),1),"")</f>
        <v/>
      </c>
      <c r="E4112" s="15" t="str" cm="1">
        <f t="array" aca="1" ref="E4112" ca="1">IFERROR(_xlfn._xlws.FILTER(merged_ranks,(merged_end_dates=DATE(9999,12,31))*(merged_names=A4112)),"")</f>
        <v/>
      </c>
      <c r="F4112" s="17" t="str">
        <f ca="1">_xlfn.XLOOKUP(J4112,Promotions[Promo Key],Promotions[Promo Date],"")</f>
        <v/>
      </c>
      <c r="G4112" s="18" t="str">
        <f t="shared" ca="1" si="267"/>
        <v/>
      </c>
      <c r="H4112" s="18" t="str">
        <f t="shared" ca="1" si="266"/>
        <v/>
      </c>
      <c r="I4112" s="17" t="str">
        <f>_xlfn.XLOOKUP(A4112,Students[Full Name],Students[Starting Rank],"")</f>
        <v/>
      </c>
      <c r="J4112" s="15" t="str">
        <f t="shared" ca="1" si="268"/>
        <v xml:space="preserve">: </v>
      </c>
      <c r="K4112" s="16" t="str">
        <f>_xlfn.XLOOKUP(A4112,Students[Full Name],Students[Start Date],"")</f>
        <v/>
      </c>
      <c r="L4112" s="18">
        <f t="shared" ca="1" si="269"/>
        <v>-1</v>
      </c>
      <c r="M4112" s="18" cm="1">
        <f t="array" aca="1" ref="M4112" ca="1">SUMPRODUCT(Inactives[Days Inactive]*(Inactives[Student]=A4112))/365</f>
        <v>0</v>
      </c>
      <c r="N4112" s="18" t="str" cm="1">
        <f t="array" ref="N4112">IF(LEN($A4112)&gt;0,SUMPRODUCT(($A4112=merged_names)*(_xlfn.TEXTAFTER(N$2, "At ")=merged_belt_colours)*merged_months_at_rank),"")</f>
        <v/>
      </c>
      <c r="O4112" s="18" t="str" cm="1">
        <f t="array" ref="O4112">IF(LEN($A4112)&gt;0,SUMPRODUCT(($A4112=merged_names)*(_xlfn.TEXTAFTER(O$2, "At ")=merged_belt_colours)*merged_months_at_rank),"")</f>
        <v/>
      </c>
      <c r="P4112" s="18" t="str" cm="1">
        <f t="array" ref="P4112">IF(LEN($A4112)&gt;0,SUMPRODUCT(($A4112=merged_names)*(_xlfn.TEXTAFTER(P$2, "At ")=merged_belt_colours)*merged_months_at_rank),"")</f>
        <v/>
      </c>
      <c r="Q4112" s="18" t="str" cm="1">
        <f t="array" ref="Q4112">IF(LEN($A4112)&gt;0,SUMPRODUCT(($A4112=merged_names)*(_xlfn.TEXTAFTER(Q$2, "At ")=merged_belt_colours)*merged_months_at_rank),"")</f>
        <v/>
      </c>
      <c r="R4112" s="18" t="str" cm="1">
        <f t="array" ref="R4112">IF(LEN($A4112)&gt;0,SUMPRODUCT(($A4112=merged_names)*(_xlfn.TEXTAFTER(R$2, "At ")=merged_belt_colours)*merged_months_at_rank),"")</f>
        <v/>
      </c>
    </row>
    <row r="4113" spans="1:18" x14ac:dyDescent="0.25">
      <c r="A4113"/>
      <c r="B4113" s="15" t="str" cm="1">
        <f t="array" ref="B4113">IFERROR(IF(LEN(A4113)&gt;0, IF(SUMPRODUCT((Inactives[Key]=J4113)*(Inactives[Currently Inactive]))=1,"Inactive","Active"),""),"Active")</f>
        <v/>
      </c>
      <c r="C4113" s="16" t="str" cm="1">
        <f t="array" aca="1" ref="C4113" ca="1">IFERROR(_xlfn._xlws.FILTER(Inactives[Inactive On],(Inactives[Key]=J4113)*(Inactives[Currently Inactive]),""),"")</f>
        <v/>
      </c>
      <c r="D4113" s="16" t="str" cm="1">
        <f t="array" aca="1" ref="D4113" ca="1">IFERROR(INDEX(_xlfn.TEXTSPLIT(E4113," "),1),"")</f>
        <v/>
      </c>
      <c r="E4113" s="15" t="str" cm="1">
        <f t="array" aca="1" ref="E4113" ca="1">IFERROR(_xlfn._xlws.FILTER(merged_ranks,(merged_end_dates=DATE(9999,12,31))*(merged_names=A4113)),"")</f>
        <v/>
      </c>
      <c r="F4113" s="17" t="str">
        <f ca="1">_xlfn.XLOOKUP(J4113,Promotions[Promo Key],Promotions[Promo Date],"")</f>
        <v/>
      </c>
      <c r="G4113" s="18" t="str">
        <f t="shared" ca="1" si="267"/>
        <v/>
      </c>
      <c r="H4113" s="18" t="str">
        <f t="shared" ca="1" si="266"/>
        <v/>
      </c>
      <c r="I4113" s="17" t="str">
        <f>_xlfn.XLOOKUP(A4113,Students[Full Name],Students[Starting Rank],"")</f>
        <v/>
      </c>
      <c r="J4113" s="15" t="str">
        <f t="shared" ca="1" si="268"/>
        <v xml:space="preserve">: </v>
      </c>
      <c r="K4113" s="16" t="str">
        <f>_xlfn.XLOOKUP(A4113,Students[Full Name],Students[Start Date],"")</f>
        <v/>
      </c>
      <c r="L4113" s="18">
        <f t="shared" ca="1" si="269"/>
        <v>-1</v>
      </c>
      <c r="M4113" s="18" cm="1">
        <f t="array" aca="1" ref="M4113" ca="1">SUMPRODUCT(Inactives[Days Inactive]*(Inactives[Student]=A4113))/365</f>
        <v>0</v>
      </c>
      <c r="N4113" s="18" t="str" cm="1">
        <f t="array" ref="N4113">IF(LEN($A4113)&gt;0,SUMPRODUCT(($A4113=merged_names)*(_xlfn.TEXTAFTER(N$2, "At ")=merged_belt_colours)*merged_months_at_rank),"")</f>
        <v/>
      </c>
      <c r="O4113" s="18" t="str" cm="1">
        <f t="array" ref="O4113">IF(LEN($A4113)&gt;0,SUMPRODUCT(($A4113=merged_names)*(_xlfn.TEXTAFTER(O$2, "At ")=merged_belt_colours)*merged_months_at_rank),"")</f>
        <v/>
      </c>
      <c r="P4113" s="18" t="str" cm="1">
        <f t="array" ref="P4113">IF(LEN($A4113)&gt;0,SUMPRODUCT(($A4113=merged_names)*(_xlfn.TEXTAFTER(P$2, "At ")=merged_belt_colours)*merged_months_at_rank),"")</f>
        <v/>
      </c>
      <c r="Q4113" s="18" t="str" cm="1">
        <f t="array" ref="Q4113">IF(LEN($A4113)&gt;0,SUMPRODUCT(($A4113=merged_names)*(_xlfn.TEXTAFTER(Q$2, "At ")=merged_belt_colours)*merged_months_at_rank),"")</f>
        <v/>
      </c>
      <c r="R4113" s="18" t="str" cm="1">
        <f t="array" ref="R4113">IF(LEN($A4113)&gt;0,SUMPRODUCT(($A4113=merged_names)*(_xlfn.TEXTAFTER(R$2, "At ")=merged_belt_colours)*merged_months_at_rank),"")</f>
        <v/>
      </c>
    </row>
    <row r="4114" spans="1:18" x14ac:dyDescent="0.25">
      <c r="A4114"/>
      <c r="B4114" s="15" t="str" cm="1">
        <f t="array" ref="B4114">IFERROR(IF(LEN(A4114)&gt;0, IF(SUMPRODUCT((Inactives[Key]=J4114)*(Inactives[Currently Inactive]))=1,"Inactive","Active"),""),"Active")</f>
        <v/>
      </c>
      <c r="C4114" s="16" t="str" cm="1">
        <f t="array" aca="1" ref="C4114" ca="1">IFERROR(_xlfn._xlws.FILTER(Inactives[Inactive On],(Inactives[Key]=J4114)*(Inactives[Currently Inactive]),""),"")</f>
        <v/>
      </c>
      <c r="D4114" s="16" t="str" cm="1">
        <f t="array" aca="1" ref="D4114" ca="1">IFERROR(INDEX(_xlfn.TEXTSPLIT(E4114," "),1),"")</f>
        <v/>
      </c>
      <c r="E4114" s="15" t="str" cm="1">
        <f t="array" aca="1" ref="E4114" ca="1">IFERROR(_xlfn._xlws.FILTER(merged_ranks,(merged_end_dates=DATE(9999,12,31))*(merged_names=A4114)),"")</f>
        <v/>
      </c>
      <c r="F4114" s="17" t="str">
        <f ca="1">_xlfn.XLOOKUP(J4114,Promotions[Promo Key],Promotions[Promo Date],"")</f>
        <v/>
      </c>
      <c r="G4114" s="18" t="str">
        <f t="shared" ca="1" si="267"/>
        <v/>
      </c>
      <c r="H4114" s="18" t="str">
        <f t="shared" ca="1" si="266"/>
        <v/>
      </c>
      <c r="I4114" s="17" t="str">
        <f>_xlfn.XLOOKUP(A4114,Students[Full Name],Students[Starting Rank],"")</f>
        <v/>
      </c>
      <c r="J4114" s="15" t="str">
        <f t="shared" ca="1" si="268"/>
        <v xml:space="preserve">: </v>
      </c>
      <c r="K4114" s="16" t="str">
        <f>_xlfn.XLOOKUP(A4114,Students[Full Name],Students[Start Date],"")</f>
        <v/>
      </c>
      <c r="L4114" s="18">
        <f t="shared" ca="1" si="269"/>
        <v>-1</v>
      </c>
      <c r="M4114" s="18" cm="1">
        <f t="array" aca="1" ref="M4114" ca="1">SUMPRODUCT(Inactives[Days Inactive]*(Inactives[Student]=A4114))/365</f>
        <v>0</v>
      </c>
      <c r="N4114" s="18" t="str" cm="1">
        <f t="array" ref="N4114">IF(LEN($A4114)&gt;0,SUMPRODUCT(($A4114=merged_names)*(_xlfn.TEXTAFTER(N$2, "At ")=merged_belt_colours)*merged_months_at_rank),"")</f>
        <v/>
      </c>
      <c r="O4114" s="18" t="str" cm="1">
        <f t="array" ref="O4114">IF(LEN($A4114)&gt;0,SUMPRODUCT(($A4114=merged_names)*(_xlfn.TEXTAFTER(O$2, "At ")=merged_belt_colours)*merged_months_at_rank),"")</f>
        <v/>
      </c>
      <c r="P4114" s="18" t="str" cm="1">
        <f t="array" ref="P4114">IF(LEN($A4114)&gt;0,SUMPRODUCT(($A4114=merged_names)*(_xlfn.TEXTAFTER(P$2, "At ")=merged_belt_colours)*merged_months_at_rank),"")</f>
        <v/>
      </c>
      <c r="Q4114" s="18" t="str" cm="1">
        <f t="array" ref="Q4114">IF(LEN($A4114)&gt;0,SUMPRODUCT(($A4114=merged_names)*(_xlfn.TEXTAFTER(Q$2, "At ")=merged_belt_colours)*merged_months_at_rank),"")</f>
        <v/>
      </c>
      <c r="R4114" s="18" t="str" cm="1">
        <f t="array" ref="R4114">IF(LEN($A4114)&gt;0,SUMPRODUCT(($A4114=merged_names)*(_xlfn.TEXTAFTER(R$2, "At ")=merged_belt_colours)*merged_months_at_rank),"")</f>
        <v/>
      </c>
    </row>
    <row r="4115" spans="1:18" x14ac:dyDescent="0.25">
      <c r="A4115"/>
      <c r="B4115" s="15" t="str" cm="1">
        <f t="array" ref="B4115">IFERROR(IF(LEN(A4115)&gt;0, IF(SUMPRODUCT((Inactives[Key]=J4115)*(Inactives[Currently Inactive]))=1,"Inactive","Active"),""),"Active")</f>
        <v/>
      </c>
      <c r="C4115" s="16" t="str" cm="1">
        <f t="array" aca="1" ref="C4115" ca="1">IFERROR(_xlfn._xlws.FILTER(Inactives[Inactive On],(Inactives[Key]=J4115)*(Inactives[Currently Inactive]),""),"")</f>
        <v/>
      </c>
      <c r="D4115" s="16" t="str" cm="1">
        <f t="array" aca="1" ref="D4115" ca="1">IFERROR(INDEX(_xlfn.TEXTSPLIT(E4115," "),1),"")</f>
        <v/>
      </c>
      <c r="E4115" s="15" t="str" cm="1">
        <f t="array" aca="1" ref="E4115" ca="1">IFERROR(_xlfn._xlws.FILTER(merged_ranks,(merged_end_dates=DATE(9999,12,31))*(merged_names=A4115)),"")</f>
        <v/>
      </c>
      <c r="F4115" s="17" t="str">
        <f ca="1">_xlfn.XLOOKUP(J4115,Promotions[Promo Key],Promotions[Promo Date],"")</f>
        <v/>
      </c>
      <c r="G4115" s="18" t="str">
        <f t="shared" ca="1" si="267"/>
        <v/>
      </c>
      <c r="H4115" s="18" t="str">
        <f t="shared" ca="1" si="266"/>
        <v/>
      </c>
      <c r="I4115" s="17" t="str">
        <f>_xlfn.XLOOKUP(A4115,Students[Full Name],Students[Starting Rank],"")</f>
        <v/>
      </c>
      <c r="J4115" s="15" t="str">
        <f t="shared" ca="1" si="268"/>
        <v xml:space="preserve">: </v>
      </c>
      <c r="K4115" s="16" t="str">
        <f>_xlfn.XLOOKUP(A4115,Students[Full Name],Students[Start Date],"")</f>
        <v/>
      </c>
      <c r="L4115" s="18">
        <f t="shared" ca="1" si="269"/>
        <v>-1</v>
      </c>
      <c r="M4115" s="18" cm="1">
        <f t="array" aca="1" ref="M4115" ca="1">SUMPRODUCT(Inactives[Days Inactive]*(Inactives[Student]=A4115))/365</f>
        <v>0</v>
      </c>
      <c r="N4115" s="18" t="str" cm="1">
        <f t="array" ref="N4115">IF(LEN($A4115)&gt;0,SUMPRODUCT(($A4115=merged_names)*(_xlfn.TEXTAFTER(N$2, "At ")=merged_belt_colours)*merged_months_at_rank),"")</f>
        <v/>
      </c>
      <c r="O4115" s="18" t="str" cm="1">
        <f t="array" ref="O4115">IF(LEN($A4115)&gt;0,SUMPRODUCT(($A4115=merged_names)*(_xlfn.TEXTAFTER(O$2, "At ")=merged_belt_colours)*merged_months_at_rank),"")</f>
        <v/>
      </c>
      <c r="P4115" s="18" t="str" cm="1">
        <f t="array" ref="P4115">IF(LEN($A4115)&gt;0,SUMPRODUCT(($A4115=merged_names)*(_xlfn.TEXTAFTER(P$2, "At ")=merged_belt_colours)*merged_months_at_rank),"")</f>
        <v/>
      </c>
      <c r="Q4115" s="18" t="str" cm="1">
        <f t="array" ref="Q4115">IF(LEN($A4115)&gt;0,SUMPRODUCT(($A4115=merged_names)*(_xlfn.TEXTAFTER(Q$2, "At ")=merged_belt_colours)*merged_months_at_rank),"")</f>
        <v/>
      </c>
      <c r="R4115" s="18" t="str" cm="1">
        <f t="array" ref="R4115">IF(LEN($A4115)&gt;0,SUMPRODUCT(($A4115=merged_names)*(_xlfn.TEXTAFTER(R$2, "At ")=merged_belt_colours)*merged_months_at_rank),"")</f>
        <v/>
      </c>
    </row>
    <row r="4116" spans="1:18" x14ac:dyDescent="0.25">
      <c r="A4116"/>
      <c r="B4116" s="15" t="str" cm="1">
        <f t="array" ref="B4116">IFERROR(IF(LEN(A4116)&gt;0, IF(SUMPRODUCT((Inactives[Key]=J4116)*(Inactives[Currently Inactive]))=1,"Inactive","Active"),""),"Active")</f>
        <v/>
      </c>
      <c r="C4116" s="16" t="str" cm="1">
        <f t="array" aca="1" ref="C4116" ca="1">IFERROR(_xlfn._xlws.FILTER(Inactives[Inactive On],(Inactives[Key]=J4116)*(Inactives[Currently Inactive]),""),"")</f>
        <v/>
      </c>
      <c r="D4116" s="16" t="str" cm="1">
        <f t="array" aca="1" ref="D4116" ca="1">IFERROR(INDEX(_xlfn.TEXTSPLIT(E4116," "),1),"")</f>
        <v/>
      </c>
      <c r="E4116" s="15" t="str" cm="1">
        <f t="array" aca="1" ref="E4116" ca="1">IFERROR(_xlfn._xlws.FILTER(merged_ranks,(merged_end_dates=DATE(9999,12,31))*(merged_names=A4116)),"")</f>
        <v/>
      </c>
      <c r="F4116" s="17" t="str">
        <f ca="1">_xlfn.XLOOKUP(J4116,Promotions[Promo Key],Promotions[Promo Date],"")</f>
        <v/>
      </c>
      <c r="G4116" s="18" t="str">
        <f t="shared" ca="1" si="267"/>
        <v/>
      </c>
      <c r="H4116" s="18" t="str">
        <f t="shared" ca="1" si="266"/>
        <v/>
      </c>
      <c r="I4116" s="17" t="str">
        <f>_xlfn.XLOOKUP(A4116,Students[Full Name],Students[Starting Rank],"")</f>
        <v/>
      </c>
      <c r="J4116" s="15" t="str">
        <f t="shared" ca="1" si="268"/>
        <v xml:space="preserve">: </v>
      </c>
      <c r="K4116" s="16" t="str">
        <f>_xlfn.XLOOKUP(A4116,Students[Full Name],Students[Start Date],"")</f>
        <v/>
      </c>
      <c r="L4116" s="18">
        <f t="shared" ca="1" si="269"/>
        <v>-1</v>
      </c>
      <c r="M4116" s="18" cm="1">
        <f t="array" aca="1" ref="M4116" ca="1">SUMPRODUCT(Inactives[Days Inactive]*(Inactives[Student]=A4116))/365</f>
        <v>0</v>
      </c>
      <c r="N4116" s="18" t="str" cm="1">
        <f t="array" ref="N4116">IF(LEN($A4116)&gt;0,SUMPRODUCT(($A4116=merged_names)*(_xlfn.TEXTAFTER(N$2, "At ")=merged_belt_colours)*merged_months_at_rank),"")</f>
        <v/>
      </c>
      <c r="O4116" s="18" t="str" cm="1">
        <f t="array" ref="O4116">IF(LEN($A4116)&gt;0,SUMPRODUCT(($A4116=merged_names)*(_xlfn.TEXTAFTER(O$2, "At ")=merged_belt_colours)*merged_months_at_rank),"")</f>
        <v/>
      </c>
      <c r="P4116" s="18" t="str" cm="1">
        <f t="array" ref="P4116">IF(LEN($A4116)&gt;0,SUMPRODUCT(($A4116=merged_names)*(_xlfn.TEXTAFTER(P$2, "At ")=merged_belt_colours)*merged_months_at_rank),"")</f>
        <v/>
      </c>
      <c r="Q4116" s="18" t="str" cm="1">
        <f t="array" ref="Q4116">IF(LEN($A4116)&gt;0,SUMPRODUCT(($A4116=merged_names)*(_xlfn.TEXTAFTER(Q$2, "At ")=merged_belt_colours)*merged_months_at_rank),"")</f>
        <v/>
      </c>
      <c r="R4116" s="18" t="str" cm="1">
        <f t="array" ref="R4116">IF(LEN($A4116)&gt;0,SUMPRODUCT(($A4116=merged_names)*(_xlfn.TEXTAFTER(R$2, "At ")=merged_belt_colours)*merged_months_at_rank),"")</f>
        <v/>
      </c>
    </row>
    <row r="4117" spans="1:18" x14ac:dyDescent="0.25">
      <c r="A4117"/>
      <c r="B4117" s="15" t="str" cm="1">
        <f t="array" ref="B4117">IFERROR(IF(LEN(A4117)&gt;0, IF(SUMPRODUCT((Inactives[Key]=J4117)*(Inactives[Currently Inactive]))=1,"Inactive","Active"),""),"Active")</f>
        <v/>
      </c>
      <c r="C4117" s="16" t="str" cm="1">
        <f t="array" aca="1" ref="C4117" ca="1">IFERROR(_xlfn._xlws.FILTER(Inactives[Inactive On],(Inactives[Key]=J4117)*(Inactives[Currently Inactive]),""),"")</f>
        <v/>
      </c>
      <c r="D4117" s="16" t="str" cm="1">
        <f t="array" aca="1" ref="D4117" ca="1">IFERROR(INDEX(_xlfn.TEXTSPLIT(E4117," "),1),"")</f>
        <v/>
      </c>
      <c r="E4117" s="15" t="str" cm="1">
        <f t="array" aca="1" ref="E4117" ca="1">IFERROR(_xlfn._xlws.FILTER(merged_ranks,(merged_end_dates=DATE(9999,12,31))*(merged_names=A4117)),"")</f>
        <v/>
      </c>
      <c r="F4117" s="17" t="str">
        <f ca="1">_xlfn.XLOOKUP(J4117,Promotions[Promo Key],Promotions[Promo Date],"")</f>
        <v/>
      </c>
      <c r="G4117" s="18" t="str">
        <f t="shared" ca="1" si="267"/>
        <v/>
      </c>
      <c r="H4117" s="18" t="str">
        <f t="shared" ca="1" si="266"/>
        <v/>
      </c>
      <c r="I4117" s="17" t="str">
        <f>_xlfn.XLOOKUP(A4117,Students[Full Name],Students[Starting Rank],"")</f>
        <v/>
      </c>
      <c r="J4117" s="15" t="str">
        <f t="shared" ca="1" si="268"/>
        <v xml:space="preserve">: </v>
      </c>
      <c r="K4117" s="16" t="str">
        <f>_xlfn.XLOOKUP(A4117,Students[Full Name],Students[Start Date],"")</f>
        <v/>
      </c>
      <c r="L4117" s="18">
        <f t="shared" ca="1" si="269"/>
        <v>-1</v>
      </c>
      <c r="M4117" s="18" cm="1">
        <f t="array" aca="1" ref="M4117" ca="1">SUMPRODUCT(Inactives[Days Inactive]*(Inactives[Student]=A4117))/365</f>
        <v>0</v>
      </c>
      <c r="N4117" s="18" t="str" cm="1">
        <f t="array" ref="N4117">IF(LEN($A4117)&gt;0,SUMPRODUCT(($A4117=merged_names)*(_xlfn.TEXTAFTER(N$2, "At ")=merged_belt_colours)*merged_months_at_rank),"")</f>
        <v/>
      </c>
      <c r="O4117" s="18" t="str" cm="1">
        <f t="array" ref="O4117">IF(LEN($A4117)&gt;0,SUMPRODUCT(($A4117=merged_names)*(_xlfn.TEXTAFTER(O$2, "At ")=merged_belt_colours)*merged_months_at_rank),"")</f>
        <v/>
      </c>
      <c r="P4117" s="18" t="str" cm="1">
        <f t="array" ref="P4117">IF(LEN($A4117)&gt;0,SUMPRODUCT(($A4117=merged_names)*(_xlfn.TEXTAFTER(P$2, "At ")=merged_belt_colours)*merged_months_at_rank),"")</f>
        <v/>
      </c>
      <c r="Q4117" s="18" t="str" cm="1">
        <f t="array" ref="Q4117">IF(LEN($A4117)&gt;0,SUMPRODUCT(($A4117=merged_names)*(_xlfn.TEXTAFTER(Q$2, "At ")=merged_belt_colours)*merged_months_at_rank),"")</f>
        <v/>
      </c>
      <c r="R4117" s="18" t="str" cm="1">
        <f t="array" ref="R4117">IF(LEN($A4117)&gt;0,SUMPRODUCT(($A4117=merged_names)*(_xlfn.TEXTAFTER(R$2, "At ")=merged_belt_colours)*merged_months_at_rank),"")</f>
        <v/>
      </c>
    </row>
    <row r="4118" spans="1:18" x14ac:dyDescent="0.25">
      <c r="A4118"/>
      <c r="B4118" s="15" t="str" cm="1">
        <f t="array" ref="B4118">IFERROR(IF(LEN(A4118)&gt;0, IF(SUMPRODUCT((Inactives[Key]=J4118)*(Inactives[Currently Inactive]))=1,"Inactive","Active"),""),"Active")</f>
        <v/>
      </c>
      <c r="C4118" s="16" t="str" cm="1">
        <f t="array" aca="1" ref="C4118" ca="1">IFERROR(_xlfn._xlws.FILTER(Inactives[Inactive On],(Inactives[Key]=J4118)*(Inactives[Currently Inactive]),""),"")</f>
        <v/>
      </c>
      <c r="D4118" s="16" t="str" cm="1">
        <f t="array" aca="1" ref="D4118" ca="1">IFERROR(INDEX(_xlfn.TEXTSPLIT(E4118," "),1),"")</f>
        <v/>
      </c>
      <c r="E4118" s="15" t="str" cm="1">
        <f t="array" aca="1" ref="E4118" ca="1">IFERROR(_xlfn._xlws.FILTER(merged_ranks,(merged_end_dates=DATE(9999,12,31))*(merged_names=A4118)),"")</f>
        <v/>
      </c>
      <c r="F4118" s="17" t="str">
        <f ca="1">_xlfn.XLOOKUP(J4118,Promotions[Promo Key],Promotions[Promo Date],"")</f>
        <v/>
      </c>
      <c r="G4118" s="18" t="str">
        <f t="shared" ca="1" si="267"/>
        <v/>
      </c>
      <c r="H4118" s="18" t="str">
        <f t="shared" ca="1" si="266"/>
        <v/>
      </c>
      <c r="I4118" s="17" t="str">
        <f>_xlfn.XLOOKUP(A4118,Students[Full Name],Students[Starting Rank],"")</f>
        <v/>
      </c>
      <c r="J4118" s="15" t="str">
        <f t="shared" ca="1" si="268"/>
        <v xml:space="preserve">: </v>
      </c>
      <c r="K4118" s="16" t="str">
        <f>_xlfn.XLOOKUP(A4118,Students[Full Name],Students[Start Date],"")</f>
        <v/>
      </c>
      <c r="L4118" s="18">
        <f t="shared" ca="1" si="269"/>
        <v>-1</v>
      </c>
      <c r="M4118" s="18" cm="1">
        <f t="array" aca="1" ref="M4118" ca="1">SUMPRODUCT(Inactives[Days Inactive]*(Inactives[Student]=A4118))/365</f>
        <v>0</v>
      </c>
      <c r="N4118" s="18" t="str" cm="1">
        <f t="array" ref="N4118">IF(LEN($A4118)&gt;0,SUMPRODUCT(($A4118=merged_names)*(_xlfn.TEXTAFTER(N$2, "At ")=merged_belt_colours)*merged_months_at_rank),"")</f>
        <v/>
      </c>
      <c r="O4118" s="18" t="str" cm="1">
        <f t="array" ref="O4118">IF(LEN($A4118)&gt;0,SUMPRODUCT(($A4118=merged_names)*(_xlfn.TEXTAFTER(O$2, "At ")=merged_belt_colours)*merged_months_at_rank),"")</f>
        <v/>
      </c>
      <c r="P4118" s="18" t="str" cm="1">
        <f t="array" ref="P4118">IF(LEN($A4118)&gt;0,SUMPRODUCT(($A4118=merged_names)*(_xlfn.TEXTAFTER(P$2, "At ")=merged_belt_colours)*merged_months_at_rank),"")</f>
        <v/>
      </c>
      <c r="Q4118" s="18" t="str" cm="1">
        <f t="array" ref="Q4118">IF(LEN($A4118)&gt;0,SUMPRODUCT(($A4118=merged_names)*(_xlfn.TEXTAFTER(Q$2, "At ")=merged_belt_colours)*merged_months_at_rank),"")</f>
        <v/>
      </c>
      <c r="R4118" s="18" t="str" cm="1">
        <f t="array" ref="R4118">IF(LEN($A4118)&gt;0,SUMPRODUCT(($A4118=merged_names)*(_xlfn.TEXTAFTER(R$2, "At ")=merged_belt_colours)*merged_months_at_rank),"")</f>
        <v/>
      </c>
    </row>
    <row r="4119" spans="1:18" x14ac:dyDescent="0.25">
      <c r="A4119"/>
      <c r="B4119" s="15" t="str" cm="1">
        <f t="array" ref="B4119">IFERROR(IF(LEN(A4119)&gt;0, IF(SUMPRODUCT((Inactives[Key]=J4119)*(Inactives[Currently Inactive]))=1,"Inactive","Active"),""),"Active")</f>
        <v/>
      </c>
      <c r="C4119" s="16" t="str" cm="1">
        <f t="array" aca="1" ref="C4119" ca="1">IFERROR(_xlfn._xlws.FILTER(Inactives[Inactive On],(Inactives[Key]=J4119)*(Inactives[Currently Inactive]),""),"")</f>
        <v/>
      </c>
      <c r="D4119" s="16" t="str" cm="1">
        <f t="array" aca="1" ref="D4119" ca="1">IFERROR(INDEX(_xlfn.TEXTSPLIT(E4119," "),1),"")</f>
        <v/>
      </c>
      <c r="E4119" s="15" t="str" cm="1">
        <f t="array" aca="1" ref="E4119" ca="1">IFERROR(_xlfn._xlws.FILTER(merged_ranks,(merged_end_dates=DATE(9999,12,31))*(merged_names=A4119)),"")</f>
        <v/>
      </c>
      <c r="F4119" s="17" t="str">
        <f ca="1">_xlfn.XLOOKUP(J4119,Promotions[Promo Key],Promotions[Promo Date],"")</f>
        <v/>
      </c>
      <c r="G4119" s="18" t="str">
        <f t="shared" ca="1" si="267"/>
        <v/>
      </c>
      <c r="H4119" s="18" t="str">
        <f t="shared" ca="1" si="266"/>
        <v/>
      </c>
      <c r="I4119" s="17" t="str">
        <f>_xlfn.XLOOKUP(A4119,Students[Full Name],Students[Starting Rank],"")</f>
        <v/>
      </c>
      <c r="J4119" s="15" t="str">
        <f t="shared" ca="1" si="268"/>
        <v xml:space="preserve">: </v>
      </c>
      <c r="K4119" s="16" t="str">
        <f>_xlfn.XLOOKUP(A4119,Students[Full Name],Students[Start Date],"")</f>
        <v/>
      </c>
      <c r="L4119" s="18">
        <f t="shared" ca="1" si="269"/>
        <v>-1</v>
      </c>
      <c r="M4119" s="18" cm="1">
        <f t="array" aca="1" ref="M4119" ca="1">SUMPRODUCT(Inactives[Days Inactive]*(Inactives[Student]=A4119))/365</f>
        <v>0</v>
      </c>
      <c r="N4119" s="18" t="str" cm="1">
        <f t="array" ref="N4119">IF(LEN($A4119)&gt;0,SUMPRODUCT(($A4119=merged_names)*(_xlfn.TEXTAFTER(N$2, "At ")=merged_belt_colours)*merged_months_at_rank),"")</f>
        <v/>
      </c>
      <c r="O4119" s="18" t="str" cm="1">
        <f t="array" ref="O4119">IF(LEN($A4119)&gt;0,SUMPRODUCT(($A4119=merged_names)*(_xlfn.TEXTAFTER(O$2, "At ")=merged_belt_colours)*merged_months_at_rank),"")</f>
        <v/>
      </c>
      <c r="P4119" s="18" t="str" cm="1">
        <f t="array" ref="P4119">IF(LEN($A4119)&gt;0,SUMPRODUCT(($A4119=merged_names)*(_xlfn.TEXTAFTER(P$2, "At ")=merged_belt_colours)*merged_months_at_rank),"")</f>
        <v/>
      </c>
      <c r="Q4119" s="18" t="str" cm="1">
        <f t="array" ref="Q4119">IF(LEN($A4119)&gt;0,SUMPRODUCT(($A4119=merged_names)*(_xlfn.TEXTAFTER(Q$2, "At ")=merged_belt_colours)*merged_months_at_rank),"")</f>
        <v/>
      </c>
      <c r="R4119" s="18" t="str" cm="1">
        <f t="array" ref="R4119">IF(LEN($A4119)&gt;0,SUMPRODUCT(($A4119=merged_names)*(_xlfn.TEXTAFTER(R$2, "At ")=merged_belt_colours)*merged_months_at_rank),"")</f>
        <v/>
      </c>
    </row>
    <row r="4120" spans="1:18" x14ac:dyDescent="0.25">
      <c r="A4120"/>
      <c r="B4120" s="15" t="str" cm="1">
        <f t="array" ref="B4120">IFERROR(IF(LEN(A4120)&gt;0, IF(SUMPRODUCT((Inactives[Key]=J4120)*(Inactives[Currently Inactive]))=1,"Inactive","Active"),""),"Active")</f>
        <v/>
      </c>
      <c r="C4120" s="16" t="str" cm="1">
        <f t="array" aca="1" ref="C4120" ca="1">IFERROR(_xlfn._xlws.FILTER(Inactives[Inactive On],(Inactives[Key]=J4120)*(Inactives[Currently Inactive]),""),"")</f>
        <v/>
      </c>
      <c r="D4120" s="16" t="str" cm="1">
        <f t="array" aca="1" ref="D4120" ca="1">IFERROR(INDEX(_xlfn.TEXTSPLIT(E4120," "),1),"")</f>
        <v/>
      </c>
      <c r="E4120" s="15" t="str" cm="1">
        <f t="array" aca="1" ref="E4120" ca="1">IFERROR(_xlfn._xlws.FILTER(merged_ranks,(merged_end_dates=DATE(9999,12,31))*(merged_names=A4120)),"")</f>
        <v/>
      </c>
      <c r="F4120" s="17" t="str">
        <f ca="1">_xlfn.XLOOKUP(J4120,Promotions[Promo Key],Promotions[Promo Date],"")</f>
        <v/>
      </c>
      <c r="G4120" s="18" t="str">
        <f t="shared" ca="1" si="267"/>
        <v/>
      </c>
      <c r="H4120" s="18" t="str">
        <f t="shared" ref="H4120:H4183" ca="1" si="270">IFERROR((TODAY()-K4120)/365-M4120,"")</f>
        <v/>
      </c>
      <c r="I4120" s="17" t="str">
        <f>_xlfn.XLOOKUP(A4120,Students[Full Name],Students[Starting Rank],"")</f>
        <v/>
      </c>
      <c r="J4120" s="15" t="str">
        <f t="shared" ca="1" si="268"/>
        <v xml:space="preserve">: </v>
      </c>
      <c r="K4120" s="16" t="str">
        <f>_xlfn.XLOOKUP(A4120,Students[Full Name],Students[Start Date],"")</f>
        <v/>
      </c>
      <c r="L4120" s="18">
        <f t="shared" ca="1" si="269"/>
        <v>-1</v>
      </c>
      <c r="M4120" s="18" cm="1">
        <f t="array" aca="1" ref="M4120" ca="1">SUMPRODUCT(Inactives[Days Inactive]*(Inactives[Student]=A4120))/365</f>
        <v>0</v>
      </c>
      <c r="N4120" s="18" t="str" cm="1">
        <f t="array" ref="N4120">IF(LEN($A4120)&gt;0,SUMPRODUCT(($A4120=merged_names)*(_xlfn.TEXTAFTER(N$2, "At ")=merged_belt_colours)*merged_months_at_rank),"")</f>
        <v/>
      </c>
      <c r="O4120" s="18" t="str" cm="1">
        <f t="array" ref="O4120">IF(LEN($A4120)&gt;0,SUMPRODUCT(($A4120=merged_names)*(_xlfn.TEXTAFTER(O$2, "At ")=merged_belt_colours)*merged_months_at_rank),"")</f>
        <v/>
      </c>
      <c r="P4120" s="18" t="str" cm="1">
        <f t="array" ref="P4120">IF(LEN($A4120)&gt;0,SUMPRODUCT(($A4120=merged_names)*(_xlfn.TEXTAFTER(P$2, "At ")=merged_belt_colours)*merged_months_at_rank),"")</f>
        <v/>
      </c>
      <c r="Q4120" s="18" t="str" cm="1">
        <f t="array" ref="Q4120">IF(LEN($A4120)&gt;0,SUMPRODUCT(($A4120=merged_names)*(_xlfn.TEXTAFTER(Q$2, "At ")=merged_belt_colours)*merged_months_at_rank),"")</f>
        <v/>
      </c>
      <c r="R4120" s="18" t="str" cm="1">
        <f t="array" ref="R4120">IF(LEN($A4120)&gt;0,SUMPRODUCT(($A4120=merged_names)*(_xlfn.TEXTAFTER(R$2, "At ")=merged_belt_colours)*merged_months_at_rank),"")</f>
        <v/>
      </c>
    </row>
    <row r="4121" spans="1:18" x14ac:dyDescent="0.25">
      <c r="A4121"/>
      <c r="B4121" s="15" t="str" cm="1">
        <f t="array" ref="B4121">IFERROR(IF(LEN(A4121)&gt;0, IF(SUMPRODUCT((Inactives[Key]=J4121)*(Inactives[Currently Inactive]))=1,"Inactive","Active"),""),"Active")</f>
        <v/>
      </c>
      <c r="C4121" s="16" t="str" cm="1">
        <f t="array" aca="1" ref="C4121" ca="1">IFERROR(_xlfn._xlws.FILTER(Inactives[Inactive On],(Inactives[Key]=J4121)*(Inactives[Currently Inactive]),""),"")</f>
        <v/>
      </c>
      <c r="D4121" s="16" t="str" cm="1">
        <f t="array" aca="1" ref="D4121" ca="1">IFERROR(INDEX(_xlfn.TEXTSPLIT(E4121," "),1),"")</f>
        <v/>
      </c>
      <c r="E4121" s="15" t="str" cm="1">
        <f t="array" aca="1" ref="E4121" ca="1">IFERROR(_xlfn._xlws.FILTER(merged_ranks,(merged_end_dates=DATE(9999,12,31))*(merged_names=A4121)),"")</f>
        <v/>
      </c>
      <c r="F4121" s="17" t="str">
        <f ca="1">_xlfn.XLOOKUP(J4121,Promotions[Promo Key],Promotions[Promo Date],"")</f>
        <v/>
      </c>
      <c r="G4121" s="18" t="str">
        <f t="shared" ca="1" si="267"/>
        <v/>
      </c>
      <c r="H4121" s="18" t="str">
        <f t="shared" ca="1" si="270"/>
        <v/>
      </c>
      <c r="I4121" s="17" t="str">
        <f>_xlfn.XLOOKUP(A4121,Students[Full Name],Students[Starting Rank],"")</f>
        <v/>
      </c>
      <c r="J4121" s="15" t="str">
        <f t="shared" ca="1" si="268"/>
        <v xml:space="preserve">: </v>
      </c>
      <c r="K4121" s="16" t="str">
        <f>_xlfn.XLOOKUP(A4121,Students[Full Name],Students[Start Date],"")</f>
        <v/>
      </c>
      <c r="L4121" s="18">
        <f t="shared" ca="1" si="269"/>
        <v>-1</v>
      </c>
      <c r="M4121" s="18" cm="1">
        <f t="array" aca="1" ref="M4121" ca="1">SUMPRODUCT(Inactives[Days Inactive]*(Inactives[Student]=A4121))/365</f>
        <v>0</v>
      </c>
      <c r="N4121" s="18" t="str" cm="1">
        <f t="array" ref="N4121">IF(LEN($A4121)&gt;0,SUMPRODUCT(($A4121=merged_names)*(_xlfn.TEXTAFTER(N$2, "At ")=merged_belt_colours)*merged_months_at_rank),"")</f>
        <v/>
      </c>
      <c r="O4121" s="18" t="str" cm="1">
        <f t="array" ref="O4121">IF(LEN($A4121)&gt;0,SUMPRODUCT(($A4121=merged_names)*(_xlfn.TEXTAFTER(O$2, "At ")=merged_belt_colours)*merged_months_at_rank),"")</f>
        <v/>
      </c>
      <c r="P4121" s="18" t="str" cm="1">
        <f t="array" ref="P4121">IF(LEN($A4121)&gt;0,SUMPRODUCT(($A4121=merged_names)*(_xlfn.TEXTAFTER(P$2, "At ")=merged_belt_colours)*merged_months_at_rank),"")</f>
        <v/>
      </c>
      <c r="Q4121" s="18" t="str" cm="1">
        <f t="array" ref="Q4121">IF(LEN($A4121)&gt;0,SUMPRODUCT(($A4121=merged_names)*(_xlfn.TEXTAFTER(Q$2, "At ")=merged_belt_colours)*merged_months_at_rank),"")</f>
        <v/>
      </c>
      <c r="R4121" s="18" t="str" cm="1">
        <f t="array" ref="R4121">IF(LEN($A4121)&gt;0,SUMPRODUCT(($A4121=merged_names)*(_xlfn.TEXTAFTER(R$2, "At ")=merged_belt_colours)*merged_months_at_rank),"")</f>
        <v/>
      </c>
    </row>
    <row r="4122" spans="1:18" x14ac:dyDescent="0.25">
      <c r="A4122"/>
      <c r="B4122" s="15" t="str" cm="1">
        <f t="array" ref="B4122">IFERROR(IF(LEN(A4122)&gt;0, IF(SUMPRODUCT((Inactives[Key]=J4122)*(Inactives[Currently Inactive]))=1,"Inactive","Active"),""),"Active")</f>
        <v/>
      </c>
      <c r="C4122" s="16" t="str" cm="1">
        <f t="array" aca="1" ref="C4122" ca="1">IFERROR(_xlfn._xlws.FILTER(Inactives[Inactive On],(Inactives[Key]=J4122)*(Inactives[Currently Inactive]),""),"")</f>
        <v/>
      </c>
      <c r="D4122" s="16" t="str" cm="1">
        <f t="array" aca="1" ref="D4122" ca="1">IFERROR(INDEX(_xlfn.TEXTSPLIT(E4122," "),1),"")</f>
        <v/>
      </c>
      <c r="E4122" s="15" t="str" cm="1">
        <f t="array" aca="1" ref="E4122" ca="1">IFERROR(_xlfn._xlws.FILTER(merged_ranks,(merged_end_dates=DATE(9999,12,31))*(merged_names=A4122)),"")</f>
        <v/>
      </c>
      <c r="F4122" s="17" t="str">
        <f ca="1">_xlfn.XLOOKUP(J4122,Promotions[Promo Key],Promotions[Promo Date],"")</f>
        <v/>
      </c>
      <c r="G4122" s="18" t="str">
        <f t="shared" ca="1" si="267"/>
        <v/>
      </c>
      <c r="H4122" s="18" t="str">
        <f t="shared" ca="1" si="270"/>
        <v/>
      </c>
      <c r="I4122" s="17" t="str">
        <f>_xlfn.XLOOKUP(A4122,Students[Full Name],Students[Starting Rank],"")</f>
        <v/>
      </c>
      <c r="J4122" s="15" t="str">
        <f t="shared" ca="1" si="268"/>
        <v xml:space="preserve">: </v>
      </c>
      <c r="K4122" s="16" t="str">
        <f>_xlfn.XLOOKUP(A4122,Students[Full Name],Students[Start Date],"")</f>
        <v/>
      </c>
      <c r="L4122" s="18">
        <f t="shared" ca="1" si="269"/>
        <v>-1</v>
      </c>
      <c r="M4122" s="18" cm="1">
        <f t="array" aca="1" ref="M4122" ca="1">SUMPRODUCT(Inactives[Days Inactive]*(Inactives[Student]=A4122))/365</f>
        <v>0</v>
      </c>
      <c r="N4122" s="18" t="str" cm="1">
        <f t="array" ref="N4122">IF(LEN($A4122)&gt;0,SUMPRODUCT(($A4122=merged_names)*(_xlfn.TEXTAFTER(N$2, "At ")=merged_belt_colours)*merged_months_at_rank),"")</f>
        <v/>
      </c>
      <c r="O4122" s="18" t="str" cm="1">
        <f t="array" ref="O4122">IF(LEN($A4122)&gt;0,SUMPRODUCT(($A4122=merged_names)*(_xlfn.TEXTAFTER(O$2, "At ")=merged_belt_colours)*merged_months_at_rank),"")</f>
        <v/>
      </c>
      <c r="P4122" s="18" t="str" cm="1">
        <f t="array" ref="P4122">IF(LEN($A4122)&gt;0,SUMPRODUCT(($A4122=merged_names)*(_xlfn.TEXTAFTER(P$2, "At ")=merged_belt_colours)*merged_months_at_rank),"")</f>
        <v/>
      </c>
      <c r="Q4122" s="18" t="str" cm="1">
        <f t="array" ref="Q4122">IF(LEN($A4122)&gt;0,SUMPRODUCT(($A4122=merged_names)*(_xlfn.TEXTAFTER(Q$2, "At ")=merged_belt_colours)*merged_months_at_rank),"")</f>
        <v/>
      </c>
      <c r="R4122" s="18" t="str" cm="1">
        <f t="array" ref="R4122">IF(LEN($A4122)&gt;0,SUMPRODUCT(($A4122=merged_names)*(_xlfn.TEXTAFTER(R$2, "At ")=merged_belt_colours)*merged_months_at_rank),"")</f>
        <v/>
      </c>
    </row>
    <row r="4123" spans="1:18" x14ac:dyDescent="0.25">
      <c r="A4123"/>
      <c r="B4123" s="15" t="str" cm="1">
        <f t="array" ref="B4123">IFERROR(IF(LEN(A4123)&gt;0, IF(SUMPRODUCT((Inactives[Key]=J4123)*(Inactives[Currently Inactive]))=1,"Inactive","Active"),""),"Active")</f>
        <v/>
      </c>
      <c r="C4123" s="16" t="str" cm="1">
        <f t="array" aca="1" ref="C4123" ca="1">IFERROR(_xlfn._xlws.FILTER(Inactives[Inactive On],(Inactives[Key]=J4123)*(Inactives[Currently Inactive]),""),"")</f>
        <v/>
      </c>
      <c r="D4123" s="16" t="str" cm="1">
        <f t="array" aca="1" ref="D4123" ca="1">IFERROR(INDEX(_xlfn.TEXTSPLIT(E4123," "),1),"")</f>
        <v/>
      </c>
      <c r="E4123" s="15" t="str" cm="1">
        <f t="array" aca="1" ref="E4123" ca="1">IFERROR(_xlfn._xlws.FILTER(merged_ranks,(merged_end_dates=DATE(9999,12,31))*(merged_names=A4123)),"")</f>
        <v/>
      </c>
      <c r="F4123" s="17" t="str">
        <f ca="1">_xlfn.XLOOKUP(J4123,Promotions[Promo Key],Promotions[Promo Date],"")</f>
        <v/>
      </c>
      <c r="G4123" s="18" t="str">
        <f t="shared" ca="1" si="267"/>
        <v/>
      </c>
      <c r="H4123" s="18" t="str">
        <f t="shared" ca="1" si="270"/>
        <v/>
      </c>
      <c r="I4123" s="17" t="str">
        <f>_xlfn.XLOOKUP(A4123,Students[Full Name],Students[Starting Rank],"")</f>
        <v/>
      </c>
      <c r="J4123" s="15" t="str">
        <f t="shared" ca="1" si="268"/>
        <v xml:space="preserve">: </v>
      </c>
      <c r="K4123" s="16" t="str">
        <f>_xlfn.XLOOKUP(A4123,Students[Full Name],Students[Start Date],"")</f>
        <v/>
      </c>
      <c r="L4123" s="18">
        <f t="shared" ca="1" si="269"/>
        <v>-1</v>
      </c>
      <c r="M4123" s="18" cm="1">
        <f t="array" aca="1" ref="M4123" ca="1">SUMPRODUCT(Inactives[Days Inactive]*(Inactives[Student]=A4123))/365</f>
        <v>0</v>
      </c>
      <c r="N4123" s="18" t="str" cm="1">
        <f t="array" ref="N4123">IF(LEN($A4123)&gt;0,SUMPRODUCT(($A4123=merged_names)*(_xlfn.TEXTAFTER(N$2, "At ")=merged_belt_colours)*merged_months_at_rank),"")</f>
        <v/>
      </c>
      <c r="O4123" s="18" t="str" cm="1">
        <f t="array" ref="O4123">IF(LEN($A4123)&gt;0,SUMPRODUCT(($A4123=merged_names)*(_xlfn.TEXTAFTER(O$2, "At ")=merged_belt_colours)*merged_months_at_rank),"")</f>
        <v/>
      </c>
      <c r="P4123" s="18" t="str" cm="1">
        <f t="array" ref="P4123">IF(LEN($A4123)&gt;0,SUMPRODUCT(($A4123=merged_names)*(_xlfn.TEXTAFTER(P$2, "At ")=merged_belt_colours)*merged_months_at_rank),"")</f>
        <v/>
      </c>
      <c r="Q4123" s="18" t="str" cm="1">
        <f t="array" ref="Q4123">IF(LEN($A4123)&gt;0,SUMPRODUCT(($A4123=merged_names)*(_xlfn.TEXTAFTER(Q$2, "At ")=merged_belt_colours)*merged_months_at_rank),"")</f>
        <v/>
      </c>
      <c r="R4123" s="18" t="str" cm="1">
        <f t="array" ref="R4123">IF(LEN($A4123)&gt;0,SUMPRODUCT(($A4123=merged_names)*(_xlfn.TEXTAFTER(R$2, "At ")=merged_belt_colours)*merged_months_at_rank),"")</f>
        <v/>
      </c>
    </row>
    <row r="4124" spans="1:18" x14ac:dyDescent="0.25">
      <c r="A4124"/>
      <c r="B4124" s="15" t="str" cm="1">
        <f t="array" ref="B4124">IFERROR(IF(LEN(A4124)&gt;0, IF(SUMPRODUCT((Inactives[Key]=J4124)*(Inactives[Currently Inactive]))=1,"Inactive","Active"),""),"Active")</f>
        <v/>
      </c>
      <c r="C4124" s="16" t="str" cm="1">
        <f t="array" aca="1" ref="C4124" ca="1">IFERROR(_xlfn._xlws.FILTER(Inactives[Inactive On],(Inactives[Key]=J4124)*(Inactives[Currently Inactive]),""),"")</f>
        <v/>
      </c>
      <c r="D4124" s="16" t="str" cm="1">
        <f t="array" aca="1" ref="D4124" ca="1">IFERROR(INDEX(_xlfn.TEXTSPLIT(E4124," "),1),"")</f>
        <v/>
      </c>
      <c r="E4124" s="15" t="str" cm="1">
        <f t="array" aca="1" ref="E4124" ca="1">IFERROR(_xlfn._xlws.FILTER(merged_ranks,(merged_end_dates=DATE(9999,12,31))*(merged_names=A4124)),"")</f>
        <v/>
      </c>
      <c r="F4124" s="17" t="str">
        <f ca="1">_xlfn.XLOOKUP(J4124,Promotions[Promo Key],Promotions[Promo Date],"")</f>
        <v/>
      </c>
      <c r="G4124" s="18" t="str">
        <f t="shared" ref="G4124:G4187" ca="1" si="271">IFERROR((TODAY()-F4124)/30.5, "")</f>
        <v/>
      </c>
      <c r="H4124" s="18" t="str">
        <f t="shared" ca="1" si="270"/>
        <v/>
      </c>
      <c r="I4124" s="17" t="str">
        <f>_xlfn.XLOOKUP(A4124,Students[Full Name],Students[Starting Rank],"")</f>
        <v/>
      </c>
      <c r="J4124" s="15" t="str">
        <f t="shared" ref="J4124:J4187" ca="1" si="272">A4124&amp;": "&amp;E4124</f>
        <v xml:space="preserve">: </v>
      </c>
      <c r="K4124" s="16" t="str">
        <f>_xlfn.XLOOKUP(A4124,Students[Full Name],Students[Start Date],"")</f>
        <v/>
      </c>
      <c r="L4124" s="18">
        <f t="shared" ref="L4124:L4187" ca="1" si="273">IF(LEN(C4124)&gt;0,(TODAY()-C4124)/30.5,-1)</f>
        <v>-1</v>
      </c>
      <c r="M4124" s="18" cm="1">
        <f t="array" aca="1" ref="M4124" ca="1">SUMPRODUCT(Inactives[Days Inactive]*(Inactives[Student]=A4124))/365</f>
        <v>0</v>
      </c>
      <c r="N4124" s="18" t="str" cm="1">
        <f t="array" ref="N4124">IF(LEN($A4124)&gt;0,SUMPRODUCT(($A4124=merged_names)*(_xlfn.TEXTAFTER(N$2, "At ")=merged_belt_colours)*merged_months_at_rank),"")</f>
        <v/>
      </c>
      <c r="O4124" s="18" t="str" cm="1">
        <f t="array" ref="O4124">IF(LEN($A4124)&gt;0,SUMPRODUCT(($A4124=merged_names)*(_xlfn.TEXTAFTER(O$2, "At ")=merged_belt_colours)*merged_months_at_rank),"")</f>
        <v/>
      </c>
      <c r="P4124" s="18" t="str" cm="1">
        <f t="array" ref="P4124">IF(LEN($A4124)&gt;0,SUMPRODUCT(($A4124=merged_names)*(_xlfn.TEXTAFTER(P$2, "At ")=merged_belt_colours)*merged_months_at_rank),"")</f>
        <v/>
      </c>
      <c r="Q4124" s="18" t="str" cm="1">
        <f t="array" ref="Q4124">IF(LEN($A4124)&gt;0,SUMPRODUCT(($A4124=merged_names)*(_xlfn.TEXTAFTER(Q$2, "At ")=merged_belt_colours)*merged_months_at_rank),"")</f>
        <v/>
      </c>
      <c r="R4124" s="18" t="str" cm="1">
        <f t="array" ref="R4124">IF(LEN($A4124)&gt;0,SUMPRODUCT(($A4124=merged_names)*(_xlfn.TEXTAFTER(R$2, "At ")=merged_belt_colours)*merged_months_at_rank),"")</f>
        <v/>
      </c>
    </row>
    <row r="4125" spans="1:18" x14ac:dyDescent="0.25">
      <c r="A4125"/>
      <c r="B4125" s="15" t="str" cm="1">
        <f t="array" ref="B4125">IFERROR(IF(LEN(A4125)&gt;0, IF(SUMPRODUCT((Inactives[Key]=J4125)*(Inactives[Currently Inactive]))=1,"Inactive","Active"),""),"Active")</f>
        <v/>
      </c>
      <c r="C4125" s="16" t="str" cm="1">
        <f t="array" aca="1" ref="C4125" ca="1">IFERROR(_xlfn._xlws.FILTER(Inactives[Inactive On],(Inactives[Key]=J4125)*(Inactives[Currently Inactive]),""),"")</f>
        <v/>
      </c>
      <c r="D4125" s="16" t="str" cm="1">
        <f t="array" aca="1" ref="D4125" ca="1">IFERROR(INDEX(_xlfn.TEXTSPLIT(E4125," "),1),"")</f>
        <v/>
      </c>
      <c r="E4125" s="15" t="str" cm="1">
        <f t="array" aca="1" ref="E4125" ca="1">IFERROR(_xlfn._xlws.FILTER(merged_ranks,(merged_end_dates=DATE(9999,12,31))*(merged_names=A4125)),"")</f>
        <v/>
      </c>
      <c r="F4125" s="17" t="str">
        <f ca="1">_xlfn.XLOOKUP(J4125,Promotions[Promo Key],Promotions[Promo Date],"")</f>
        <v/>
      </c>
      <c r="G4125" s="18" t="str">
        <f t="shared" ca="1" si="271"/>
        <v/>
      </c>
      <c r="H4125" s="18" t="str">
        <f t="shared" ca="1" si="270"/>
        <v/>
      </c>
      <c r="I4125" s="17" t="str">
        <f>_xlfn.XLOOKUP(A4125,Students[Full Name],Students[Starting Rank],"")</f>
        <v/>
      </c>
      <c r="J4125" s="15" t="str">
        <f t="shared" ca="1" si="272"/>
        <v xml:space="preserve">: </v>
      </c>
      <c r="K4125" s="16" t="str">
        <f>_xlfn.XLOOKUP(A4125,Students[Full Name],Students[Start Date],"")</f>
        <v/>
      </c>
      <c r="L4125" s="18">
        <f t="shared" ca="1" si="273"/>
        <v>-1</v>
      </c>
      <c r="M4125" s="18" cm="1">
        <f t="array" aca="1" ref="M4125" ca="1">SUMPRODUCT(Inactives[Days Inactive]*(Inactives[Student]=A4125))/365</f>
        <v>0</v>
      </c>
      <c r="N4125" s="18" t="str" cm="1">
        <f t="array" ref="N4125">IF(LEN($A4125)&gt;0,SUMPRODUCT(($A4125=merged_names)*(_xlfn.TEXTAFTER(N$2, "At ")=merged_belt_colours)*merged_months_at_rank),"")</f>
        <v/>
      </c>
      <c r="O4125" s="18" t="str" cm="1">
        <f t="array" ref="O4125">IF(LEN($A4125)&gt;0,SUMPRODUCT(($A4125=merged_names)*(_xlfn.TEXTAFTER(O$2, "At ")=merged_belt_colours)*merged_months_at_rank),"")</f>
        <v/>
      </c>
      <c r="P4125" s="18" t="str" cm="1">
        <f t="array" ref="P4125">IF(LEN($A4125)&gt;0,SUMPRODUCT(($A4125=merged_names)*(_xlfn.TEXTAFTER(P$2, "At ")=merged_belt_colours)*merged_months_at_rank),"")</f>
        <v/>
      </c>
      <c r="Q4125" s="18" t="str" cm="1">
        <f t="array" ref="Q4125">IF(LEN($A4125)&gt;0,SUMPRODUCT(($A4125=merged_names)*(_xlfn.TEXTAFTER(Q$2, "At ")=merged_belt_colours)*merged_months_at_rank),"")</f>
        <v/>
      </c>
      <c r="R4125" s="18" t="str" cm="1">
        <f t="array" ref="R4125">IF(LEN($A4125)&gt;0,SUMPRODUCT(($A4125=merged_names)*(_xlfn.TEXTAFTER(R$2, "At ")=merged_belt_colours)*merged_months_at_rank),"")</f>
        <v/>
      </c>
    </row>
    <row r="4126" spans="1:18" x14ac:dyDescent="0.25">
      <c r="A4126"/>
      <c r="B4126" s="15" t="str" cm="1">
        <f t="array" ref="B4126">IFERROR(IF(LEN(A4126)&gt;0, IF(SUMPRODUCT((Inactives[Key]=J4126)*(Inactives[Currently Inactive]))=1,"Inactive","Active"),""),"Active")</f>
        <v/>
      </c>
      <c r="C4126" s="16" t="str" cm="1">
        <f t="array" aca="1" ref="C4126" ca="1">IFERROR(_xlfn._xlws.FILTER(Inactives[Inactive On],(Inactives[Key]=J4126)*(Inactives[Currently Inactive]),""),"")</f>
        <v/>
      </c>
      <c r="D4126" s="16" t="str" cm="1">
        <f t="array" aca="1" ref="D4126" ca="1">IFERROR(INDEX(_xlfn.TEXTSPLIT(E4126," "),1),"")</f>
        <v/>
      </c>
      <c r="E4126" s="15" t="str" cm="1">
        <f t="array" aca="1" ref="E4126" ca="1">IFERROR(_xlfn._xlws.FILTER(merged_ranks,(merged_end_dates=DATE(9999,12,31))*(merged_names=A4126)),"")</f>
        <v/>
      </c>
      <c r="F4126" s="17" t="str">
        <f ca="1">_xlfn.XLOOKUP(J4126,Promotions[Promo Key],Promotions[Promo Date],"")</f>
        <v/>
      </c>
      <c r="G4126" s="18" t="str">
        <f t="shared" ca="1" si="271"/>
        <v/>
      </c>
      <c r="H4126" s="18" t="str">
        <f t="shared" ca="1" si="270"/>
        <v/>
      </c>
      <c r="I4126" s="17" t="str">
        <f>_xlfn.XLOOKUP(A4126,Students[Full Name],Students[Starting Rank],"")</f>
        <v/>
      </c>
      <c r="J4126" s="15" t="str">
        <f t="shared" ca="1" si="272"/>
        <v xml:space="preserve">: </v>
      </c>
      <c r="K4126" s="16" t="str">
        <f>_xlfn.XLOOKUP(A4126,Students[Full Name],Students[Start Date],"")</f>
        <v/>
      </c>
      <c r="L4126" s="18">
        <f t="shared" ca="1" si="273"/>
        <v>-1</v>
      </c>
      <c r="M4126" s="18" cm="1">
        <f t="array" aca="1" ref="M4126" ca="1">SUMPRODUCT(Inactives[Days Inactive]*(Inactives[Student]=A4126))/365</f>
        <v>0</v>
      </c>
      <c r="N4126" s="18" t="str" cm="1">
        <f t="array" ref="N4126">IF(LEN($A4126)&gt;0,SUMPRODUCT(($A4126=merged_names)*(_xlfn.TEXTAFTER(N$2, "At ")=merged_belt_colours)*merged_months_at_rank),"")</f>
        <v/>
      </c>
      <c r="O4126" s="18" t="str" cm="1">
        <f t="array" ref="O4126">IF(LEN($A4126)&gt;0,SUMPRODUCT(($A4126=merged_names)*(_xlfn.TEXTAFTER(O$2, "At ")=merged_belt_colours)*merged_months_at_rank),"")</f>
        <v/>
      </c>
      <c r="P4126" s="18" t="str" cm="1">
        <f t="array" ref="P4126">IF(LEN($A4126)&gt;0,SUMPRODUCT(($A4126=merged_names)*(_xlfn.TEXTAFTER(P$2, "At ")=merged_belt_colours)*merged_months_at_rank),"")</f>
        <v/>
      </c>
      <c r="Q4126" s="18" t="str" cm="1">
        <f t="array" ref="Q4126">IF(LEN($A4126)&gt;0,SUMPRODUCT(($A4126=merged_names)*(_xlfn.TEXTAFTER(Q$2, "At ")=merged_belt_colours)*merged_months_at_rank),"")</f>
        <v/>
      </c>
      <c r="R4126" s="18" t="str" cm="1">
        <f t="array" ref="R4126">IF(LEN($A4126)&gt;0,SUMPRODUCT(($A4126=merged_names)*(_xlfn.TEXTAFTER(R$2, "At ")=merged_belt_colours)*merged_months_at_rank),"")</f>
        <v/>
      </c>
    </row>
    <row r="4127" spans="1:18" x14ac:dyDescent="0.25">
      <c r="A4127"/>
      <c r="B4127" s="15" t="str" cm="1">
        <f t="array" ref="B4127">IFERROR(IF(LEN(A4127)&gt;0, IF(SUMPRODUCT((Inactives[Key]=J4127)*(Inactives[Currently Inactive]))=1,"Inactive","Active"),""),"Active")</f>
        <v/>
      </c>
      <c r="C4127" s="16" t="str" cm="1">
        <f t="array" aca="1" ref="C4127" ca="1">IFERROR(_xlfn._xlws.FILTER(Inactives[Inactive On],(Inactives[Key]=J4127)*(Inactives[Currently Inactive]),""),"")</f>
        <v/>
      </c>
      <c r="D4127" s="16" t="str" cm="1">
        <f t="array" aca="1" ref="D4127" ca="1">IFERROR(INDEX(_xlfn.TEXTSPLIT(E4127," "),1),"")</f>
        <v/>
      </c>
      <c r="E4127" s="15" t="str" cm="1">
        <f t="array" aca="1" ref="E4127" ca="1">IFERROR(_xlfn._xlws.FILTER(merged_ranks,(merged_end_dates=DATE(9999,12,31))*(merged_names=A4127)),"")</f>
        <v/>
      </c>
      <c r="F4127" s="17" t="str">
        <f ca="1">_xlfn.XLOOKUP(J4127,Promotions[Promo Key],Promotions[Promo Date],"")</f>
        <v/>
      </c>
      <c r="G4127" s="18" t="str">
        <f t="shared" ca="1" si="271"/>
        <v/>
      </c>
      <c r="H4127" s="18" t="str">
        <f t="shared" ca="1" si="270"/>
        <v/>
      </c>
      <c r="I4127" s="17" t="str">
        <f>_xlfn.XLOOKUP(A4127,Students[Full Name],Students[Starting Rank],"")</f>
        <v/>
      </c>
      <c r="J4127" s="15" t="str">
        <f t="shared" ca="1" si="272"/>
        <v xml:space="preserve">: </v>
      </c>
      <c r="K4127" s="16" t="str">
        <f>_xlfn.XLOOKUP(A4127,Students[Full Name],Students[Start Date],"")</f>
        <v/>
      </c>
      <c r="L4127" s="18">
        <f t="shared" ca="1" si="273"/>
        <v>-1</v>
      </c>
      <c r="M4127" s="18" cm="1">
        <f t="array" aca="1" ref="M4127" ca="1">SUMPRODUCT(Inactives[Days Inactive]*(Inactives[Student]=A4127))/365</f>
        <v>0</v>
      </c>
      <c r="N4127" s="18" t="str" cm="1">
        <f t="array" ref="N4127">IF(LEN($A4127)&gt;0,SUMPRODUCT(($A4127=merged_names)*(_xlfn.TEXTAFTER(N$2, "At ")=merged_belt_colours)*merged_months_at_rank),"")</f>
        <v/>
      </c>
      <c r="O4127" s="18" t="str" cm="1">
        <f t="array" ref="O4127">IF(LEN($A4127)&gt;0,SUMPRODUCT(($A4127=merged_names)*(_xlfn.TEXTAFTER(O$2, "At ")=merged_belt_colours)*merged_months_at_rank),"")</f>
        <v/>
      </c>
      <c r="P4127" s="18" t="str" cm="1">
        <f t="array" ref="P4127">IF(LEN($A4127)&gt;0,SUMPRODUCT(($A4127=merged_names)*(_xlfn.TEXTAFTER(P$2, "At ")=merged_belt_colours)*merged_months_at_rank),"")</f>
        <v/>
      </c>
      <c r="Q4127" s="18" t="str" cm="1">
        <f t="array" ref="Q4127">IF(LEN($A4127)&gt;0,SUMPRODUCT(($A4127=merged_names)*(_xlfn.TEXTAFTER(Q$2, "At ")=merged_belt_colours)*merged_months_at_rank),"")</f>
        <v/>
      </c>
      <c r="R4127" s="18" t="str" cm="1">
        <f t="array" ref="R4127">IF(LEN($A4127)&gt;0,SUMPRODUCT(($A4127=merged_names)*(_xlfn.TEXTAFTER(R$2, "At ")=merged_belt_colours)*merged_months_at_rank),"")</f>
        <v/>
      </c>
    </row>
    <row r="4128" spans="1:18" x14ac:dyDescent="0.25">
      <c r="A4128"/>
      <c r="B4128" s="15" t="str" cm="1">
        <f t="array" ref="B4128">IFERROR(IF(LEN(A4128)&gt;0, IF(SUMPRODUCT((Inactives[Key]=J4128)*(Inactives[Currently Inactive]))=1,"Inactive","Active"),""),"Active")</f>
        <v/>
      </c>
      <c r="C4128" s="16" t="str" cm="1">
        <f t="array" aca="1" ref="C4128" ca="1">IFERROR(_xlfn._xlws.FILTER(Inactives[Inactive On],(Inactives[Key]=J4128)*(Inactives[Currently Inactive]),""),"")</f>
        <v/>
      </c>
      <c r="D4128" s="16" t="str" cm="1">
        <f t="array" aca="1" ref="D4128" ca="1">IFERROR(INDEX(_xlfn.TEXTSPLIT(E4128," "),1),"")</f>
        <v/>
      </c>
      <c r="E4128" s="15" t="str" cm="1">
        <f t="array" aca="1" ref="E4128" ca="1">IFERROR(_xlfn._xlws.FILTER(merged_ranks,(merged_end_dates=DATE(9999,12,31))*(merged_names=A4128)),"")</f>
        <v/>
      </c>
      <c r="F4128" s="17" t="str">
        <f ca="1">_xlfn.XLOOKUP(J4128,Promotions[Promo Key],Promotions[Promo Date],"")</f>
        <v/>
      </c>
      <c r="G4128" s="18" t="str">
        <f t="shared" ca="1" si="271"/>
        <v/>
      </c>
      <c r="H4128" s="18" t="str">
        <f t="shared" ca="1" si="270"/>
        <v/>
      </c>
      <c r="I4128" s="17" t="str">
        <f>_xlfn.XLOOKUP(A4128,Students[Full Name],Students[Starting Rank],"")</f>
        <v/>
      </c>
      <c r="J4128" s="15" t="str">
        <f t="shared" ca="1" si="272"/>
        <v xml:space="preserve">: </v>
      </c>
      <c r="K4128" s="16" t="str">
        <f>_xlfn.XLOOKUP(A4128,Students[Full Name],Students[Start Date],"")</f>
        <v/>
      </c>
      <c r="L4128" s="18">
        <f t="shared" ca="1" si="273"/>
        <v>-1</v>
      </c>
      <c r="M4128" s="18" cm="1">
        <f t="array" aca="1" ref="M4128" ca="1">SUMPRODUCT(Inactives[Days Inactive]*(Inactives[Student]=A4128))/365</f>
        <v>0</v>
      </c>
      <c r="N4128" s="18" t="str" cm="1">
        <f t="array" ref="N4128">IF(LEN($A4128)&gt;0,SUMPRODUCT(($A4128=merged_names)*(_xlfn.TEXTAFTER(N$2, "At ")=merged_belt_colours)*merged_months_at_rank),"")</f>
        <v/>
      </c>
      <c r="O4128" s="18" t="str" cm="1">
        <f t="array" ref="O4128">IF(LEN($A4128)&gt;0,SUMPRODUCT(($A4128=merged_names)*(_xlfn.TEXTAFTER(O$2, "At ")=merged_belt_colours)*merged_months_at_rank),"")</f>
        <v/>
      </c>
      <c r="P4128" s="18" t="str" cm="1">
        <f t="array" ref="P4128">IF(LEN($A4128)&gt;0,SUMPRODUCT(($A4128=merged_names)*(_xlfn.TEXTAFTER(P$2, "At ")=merged_belt_colours)*merged_months_at_rank),"")</f>
        <v/>
      </c>
      <c r="Q4128" s="18" t="str" cm="1">
        <f t="array" ref="Q4128">IF(LEN($A4128)&gt;0,SUMPRODUCT(($A4128=merged_names)*(_xlfn.TEXTAFTER(Q$2, "At ")=merged_belt_colours)*merged_months_at_rank),"")</f>
        <v/>
      </c>
      <c r="R4128" s="18" t="str" cm="1">
        <f t="array" ref="R4128">IF(LEN($A4128)&gt;0,SUMPRODUCT(($A4128=merged_names)*(_xlfn.TEXTAFTER(R$2, "At ")=merged_belt_colours)*merged_months_at_rank),"")</f>
        <v/>
      </c>
    </row>
    <row r="4129" spans="1:18" x14ac:dyDescent="0.25">
      <c r="A4129"/>
      <c r="B4129" s="15" t="str" cm="1">
        <f t="array" ref="B4129">IFERROR(IF(LEN(A4129)&gt;0, IF(SUMPRODUCT((Inactives[Key]=J4129)*(Inactives[Currently Inactive]))=1,"Inactive","Active"),""),"Active")</f>
        <v/>
      </c>
      <c r="C4129" s="16" t="str" cm="1">
        <f t="array" aca="1" ref="C4129" ca="1">IFERROR(_xlfn._xlws.FILTER(Inactives[Inactive On],(Inactives[Key]=J4129)*(Inactives[Currently Inactive]),""),"")</f>
        <v/>
      </c>
      <c r="D4129" s="16" t="str" cm="1">
        <f t="array" aca="1" ref="D4129" ca="1">IFERROR(INDEX(_xlfn.TEXTSPLIT(E4129," "),1),"")</f>
        <v/>
      </c>
      <c r="E4129" s="15" t="str" cm="1">
        <f t="array" aca="1" ref="E4129" ca="1">IFERROR(_xlfn._xlws.FILTER(merged_ranks,(merged_end_dates=DATE(9999,12,31))*(merged_names=A4129)),"")</f>
        <v/>
      </c>
      <c r="F4129" s="17" t="str">
        <f ca="1">_xlfn.XLOOKUP(J4129,Promotions[Promo Key],Promotions[Promo Date],"")</f>
        <v/>
      </c>
      <c r="G4129" s="18" t="str">
        <f t="shared" ca="1" si="271"/>
        <v/>
      </c>
      <c r="H4129" s="18" t="str">
        <f t="shared" ca="1" si="270"/>
        <v/>
      </c>
      <c r="I4129" s="17" t="str">
        <f>_xlfn.XLOOKUP(A4129,Students[Full Name],Students[Starting Rank],"")</f>
        <v/>
      </c>
      <c r="J4129" s="15" t="str">
        <f t="shared" ca="1" si="272"/>
        <v xml:space="preserve">: </v>
      </c>
      <c r="K4129" s="16" t="str">
        <f>_xlfn.XLOOKUP(A4129,Students[Full Name],Students[Start Date],"")</f>
        <v/>
      </c>
      <c r="L4129" s="18">
        <f t="shared" ca="1" si="273"/>
        <v>-1</v>
      </c>
      <c r="M4129" s="18" cm="1">
        <f t="array" aca="1" ref="M4129" ca="1">SUMPRODUCT(Inactives[Days Inactive]*(Inactives[Student]=A4129))/365</f>
        <v>0</v>
      </c>
      <c r="N4129" s="18" t="str" cm="1">
        <f t="array" ref="N4129">IF(LEN($A4129)&gt;0,SUMPRODUCT(($A4129=merged_names)*(_xlfn.TEXTAFTER(N$2, "At ")=merged_belt_colours)*merged_months_at_rank),"")</f>
        <v/>
      </c>
      <c r="O4129" s="18" t="str" cm="1">
        <f t="array" ref="O4129">IF(LEN($A4129)&gt;0,SUMPRODUCT(($A4129=merged_names)*(_xlfn.TEXTAFTER(O$2, "At ")=merged_belt_colours)*merged_months_at_rank),"")</f>
        <v/>
      </c>
      <c r="P4129" s="18" t="str" cm="1">
        <f t="array" ref="P4129">IF(LEN($A4129)&gt;0,SUMPRODUCT(($A4129=merged_names)*(_xlfn.TEXTAFTER(P$2, "At ")=merged_belt_colours)*merged_months_at_rank),"")</f>
        <v/>
      </c>
      <c r="Q4129" s="18" t="str" cm="1">
        <f t="array" ref="Q4129">IF(LEN($A4129)&gt;0,SUMPRODUCT(($A4129=merged_names)*(_xlfn.TEXTAFTER(Q$2, "At ")=merged_belt_colours)*merged_months_at_rank),"")</f>
        <v/>
      </c>
      <c r="R4129" s="18" t="str" cm="1">
        <f t="array" ref="R4129">IF(LEN($A4129)&gt;0,SUMPRODUCT(($A4129=merged_names)*(_xlfn.TEXTAFTER(R$2, "At ")=merged_belt_colours)*merged_months_at_rank),"")</f>
        <v/>
      </c>
    </row>
    <row r="4130" spans="1:18" x14ac:dyDescent="0.25">
      <c r="A4130"/>
      <c r="B4130" s="15" t="str" cm="1">
        <f t="array" ref="B4130">IFERROR(IF(LEN(A4130)&gt;0, IF(SUMPRODUCT((Inactives[Key]=J4130)*(Inactives[Currently Inactive]))=1,"Inactive","Active"),""),"Active")</f>
        <v/>
      </c>
      <c r="C4130" s="16" t="str" cm="1">
        <f t="array" aca="1" ref="C4130" ca="1">IFERROR(_xlfn._xlws.FILTER(Inactives[Inactive On],(Inactives[Key]=J4130)*(Inactives[Currently Inactive]),""),"")</f>
        <v/>
      </c>
      <c r="D4130" s="16" t="str" cm="1">
        <f t="array" aca="1" ref="D4130" ca="1">IFERROR(INDEX(_xlfn.TEXTSPLIT(E4130," "),1),"")</f>
        <v/>
      </c>
      <c r="E4130" s="15" t="str" cm="1">
        <f t="array" aca="1" ref="E4130" ca="1">IFERROR(_xlfn._xlws.FILTER(merged_ranks,(merged_end_dates=DATE(9999,12,31))*(merged_names=A4130)),"")</f>
        <v/>
      </c>
      <c r="F4130" s="17" t="str">
        <f ca="1">_xlfn.XLOOKUP(J4130,Promotions[Promo Key],Promotions[Promo Date],"")</f>
        <v/>
      </c>
      <c r="G4130" s="18" t="str">
        <f t="shared" ca="1" si="271"/>
        <v/>
      </c>
      <c r="H4130" s="18" t="str">
        <f t="shared" ca="1" si="270"/>
        <v/>
      </c>
      <c r="I4130" s="17" t="str">
        <f>_xlfn.XLOOKUP(A4130,Students[Full Name],Students[Starting Rank],"")</f>
        <v/>
      </c>
      <c r="J4130" s="15" t="str">
        <f t="shared" ca="1" si="272"/>
        <v xml:space="preserve">: </v>
      </c>
      <c r="K4130" s="16" t="str">
        <f>_xlfn.XLOOKUP(A4130,Students[Full Name],Students[Start Date],"")</f>
        <v/>
      </c>
      <c r="L4130" s="18">
        <f t="shared" ca="1" si="273"/>
        <v>-1</v>
      </c>
      <c r="M4130" s="18" cm="1">
        <f t="array" aca="1" ref="M4130" ca="1">SUMPRODUCT(Inactives[Days Inactive]*(Inactives[Student]=A4130))/365</f>
        <v>0</v>
      </c>
      <c r="N4130" s="18" t="str" cm="1">
        <f t="array" ref="N4130">IF(LEN($A4130)&gt;0,SUMPRODUCT(($A4130=merged_names)*(_xlfn.TEXTAFTER(N$2, "At ")=merged_belt_colours)*merged_months_at_rank),"")</f>
        <v/>
      </c>
      <c r="O4130" s="18" t="str" cm="1">
        <f t="array" ref="O4130">IF(LEN($A4130)&gt;0,SUMPRODUCT(($A4130=merged_names)*(_xlfn.TEXTAFTER(O$2, "At ")=merged_belt_colours)*merged_months_at_rank),"")</f>
        <v/>
      </c>
      <c r="P4130" s="18" t="str" cm="1">
        <f t="array" ref="P4130">IF(LEN($A4130)&gt;0,SUMPRODUCT(($A4130=merged_names)*(_xlfn.TEXTAFTER(P$2, "At ")=merged_belt_colours)*merged_months_at_rank),"")</f>
        <v/>
      </c>
      <c r="Q4130" s="18" t="str" cm="1">
        <f t="array" ref="Q4130">IF(LEN($A4130)&gt;0,SUMPRODUCT(($A4130=merged_names)*(_xlfn.TEXTAFTER(Q$2, "At ")=merged_belt_colours)*merged_months_at_rank),"")</f>
        <v/>
      </c>
      <c r="R4130" s="18" t="str" cm="1">
        <f t="array" ref="R4130">IF(LEN($A4130)&gt;0,SUMPRODUCT(($A4130=merged_names)*(_xlfn.TEXTAFTER(R$2, "At ")=merged_belt_colours)*merged_months_at_rank),"")</f>
        <v/>
      </c>
    </row>
    <row r="4131" spans="1:18" x14ac:dyDescent="0.25">
      <c r="A4131"/>
      <c r="B4131" s="15" t="str" cm="1">
        <f t="array" ref="B4131">IFERROR(IF(LEN(A4131)&gt;0, IF(SUMPRODUCT((Inactives[Key]=J4131)*(Inactives[Currently Inactive]))=1,"Inactive","Active"),""),"Active")</f>
        <v/>
      </c>
      <c r="C4131" s="16" t="str" cm="1">
        <f t="array" aca="1" ref="C4131" ca="1">IFERROR(_xlfn._xlws.FILTER(Inactives[Inactive On],(Inactives[Key]=J4131)*(Inactives[Currently Inactive]),""),"")</f>
        <v/>
      </c>
      <c r="D4131" s="16" t="str" cm="1">
        <f t="array" aca="1" ref="D4131" ca="1">IFERROR(INDEX(_xlfn.TEXTSPLIT(E4131," "),1),"")</f>
        <v/>
      </c>
      <c r="E4131" s="15" t="str" cm="1">
        <f t="array" aca="1" ref="E4131" ca="1">IFERROR(_xlfn._xlws.FILTER(merged_ranks,(merged_end_dates=DATE(9999,12,31))*(merged_names=A4131)),"")</f>
        <v/>
      </c>
      <c r="F4131" s="17" t="str">
        <f ca="1">_xlfn.XLOOKUP(J4131,Promotions[Promo Key],Promotions[Promo Date],"")</f>
        <v/>
      </c>
      <c r="G4131" s="18" t="str">
        <f t="shared" ca="1" si="271"/>
        <v/>
      </c>
      <c r="H4131" s="18" t="str">
        <f t="shared" ca="1" si="270"/>
        <v/>
      </c>
      <c r="I4131" s="17" t="str">
        <f>_xlfn.XLOOKUP(A4131,Students[Full Name],Students[Starting Rank],"")</f>
        <v/>
      </c>
      <c r="J4131" s="15" t="str">
        <f t="shared" ca="1" si="272"/>
        <v xml:space="preserve">: </v>
      </c>
      <c r="K4131" s="16" t="str">
        <f>_xlfn.XLOOKUP(A4131,Students[Full Name],Students[Start Date],"")</f>
        <v/>
      </c>
      <c r="L4131" s="18">
        <f t="shared" ca="1" si="273"/>
        <v>-1</v>
      </c>
      <c r="M4131" s="18" cm="1">
        <f t="array" aca="1" ref="M4131" ca="1">SUMPRODUCT(Inactives[Days Inactive]*(Inactives[Student]=A4131))/365</f>
        <v>0</v>
      </c>
      <c r="N4131" s="18" t="str" cm="1">
        <f t="array" ref="N4131">IF(LEN($A4131)&gt;0,SUMPRODUCT(($A4131=merged_names)*(_xlfn.TEXTAFTER(N$2, "At ")=merged_belt_colours)*merged_months_at_rank),"")</f>
        <v/>
      </c>
      <c r="O4131" s="18" t="str" cm="1">
        <f t="array" ref="O4131">IF(LEN($A4131)&gt;0,SUMPRODUCT(($A4131=merged_names)*(_xlfn.TEXTAFTER(O$2, "At ")=merged_belt_colours)*merged_months_at_rank),"")</f>
        <v/>
      </c>
      <c r="P4131" s="18" t="str" cm="1">
        <f t="array" ref="P4131">IF(LEN($A4131)&gt;0,SUMPRODUCT(($A4131=merged_names)*(_xlfn.TEXTAFTER(P$2, "At ")=merged_belt_colours)*merged_months_at_rank),"")</f>
        <v/>
      </c>
      <c r="Q4131" s="18" t="str" cm="1">
        <f t="array" ref="Q4131">IF(LEN($A4131)&gt;0,SUMPRODUCT(($A4131=merged_names)*(_xlfn.TEXTAFTER(Q$2, "At ")=merged_belt_colours)*merged_months_at_rank),"")</f>
        <v/>
      </c>
      <c r="R4131" s="18" t="str" cm="1">
        <f t="array" ref="R4131">IF(LEN($A4131)&gt;0,SUMPRODUCT(($A4131=merged_names)*(_xlfn.TEXTAFTER(R$2, "At ")=merged_belt_colours)*merged_months_at_rank),"")</f>
        <v/>
      </c>
    </row>
    <row r="4132" spans="1:18" x14ac:dyDescent="0.25">
      <c r="A4132"/>
      <c r="B4132" s="15" t="str" cm="1">
        <f t="array" ref="B4132">IFERROR(IF(LEN(A4132)&gt;0, IF(SUMPRODUCT((Inactives[Key]=J4132)*(Inactives[Currently Inactive]))=1,"Inactive","Active"),""),"Active")</f>
        <v/>
      </c>
      <c r="C4132" s="16" t="str" cm="1">
        <f t="array" aca="1" ref="C4132" ca="1">IFERROR(_xlfn._xlws.FILTER(Inactives[Inactive On],(Inactives[Key]=J4132)*(Inactives[Currently Inactive]),""),"")</f>
        <v/>
      </c>
      <c r="D4132" s="16" t="str" cm="1">
        <f t="array" aca="1" ref="D4132" ca="1">IFERROR(INDEX(_xlfn.TEXTSPLIT(E4132," "),1),"")</f>
        <v/>
      </c>
      <c r="E4132" s="15" t="str" cm="1">
        <f t="array" aca="1" ref="E4132" ca="1">IFERROR(_xlfn._xlws.FILTER(merged_ranks,(merged_end_dates=DATE(9999,12,31))*(merged_names=A4132)),"")</f>
        <v/>
      </c>
      <c r="F4132" s="17" t="str">
        <f ca="1">_xlfn.XLOOKUP(J4132,Promotions[Promo Key],Promotions[Promo Date],"")</f>
        <v/>
      </c>
      <c r="G4132" s="18" t="str">
        <f t="shared" ca="1" si="271"/>
        <v/>
      </c>
      <c r="H4132" s="18" t="str">
        <f t="shared" ca="1" si="270"/>
        <v/>
      </c>
      <c r="I4132" s="17" t="str">
        <f>_xlfn.XLOOKUP(A4132,Students[Full Name],Students[Starting Rank],"")</f>
        <v/>
      </c>
      <c r="J4132" s="15" t="str">
        <f t="shared" ca="1" si="272"/>
        <v xml:space="preserve">: </v>
      </c>
      <c r="K4132" s="16" t="str">
        <f>_xlfn.XLOOKUP(A4132,Students[Full Name],Students[Start Date],"")</f>
        <v/>
      </c>
      <c r="L4132" s="18">
        <f t="shared" ca="1" si="273"/>
        <v>-1</v>
      </c>
      <c r="M4132" s="18" cm="1">
        <f t="array" aca="1" ref="M4132" ca="1">SUMPRODUCT(Inactives[Days Inactive]*(Inactives[Student]=A4132))/365</f>
        <v>0</v>
      </c>
      <c r="N4132" s="18" t="str" cm="1">
        <f t="array" ref="N4132">IF(LEN($A4132)&gt;0,SUMPRODUCT(($A4132=merged_names)*(_xlfn.TEXTAFTER(N$2, "At ")=merged_belt_colours)*merged_months_at_rank),"")</f>
        <v/>
      </c>
      <c r="O4132" s="18" t="str" cm="1">
        <f t="array" ref="O4132">IF(LEN($A4132)&gt;0,SUMPRODUCT(($A4132=merged_names)*(_xlfn.TEXTAFTER(O$2, "At ")=merged_belt_colours)*merged_months_at_rank),"")</f>
        <v/>
      </c>
      <c r="P4132" s="18" t="str" cm="1">
        <f t="array" ref="P4132">IF(LEN($A4132)&gt;0,SUMPRODUCT(($A4132=merged_names)*(_xlfn.TEXTAFTER(P$2, "At ")=merged_belt_colours)*merged_months_at_rank),"")</f>
        <v/>
      </c>
      <c r="Q4132" s="18" t="str" cm="1">
        <f t="array" ref="Q4132">IF(LEN($A4132)&gt;0,SUMPRODUCT(($A4132=merged_names)*(_xlfn.TEXTAFTER(Q$2, "At ")=merged_belt_colours)*merged_months_at_rank),"")</f>
        <v/>
      </c>
      <c r="R4132" s="18" t="str" cm="1">
        <f t="array" ref="R4132">IF(LEN($A4132)&gt;0,SUMPRODUCT(($A4132=merged_names)*(_xlfn.TEXTAFTER(R$2, "At ")=merged_belt_colours)*merged_months_at_rank),"")</f>
        <v/>
      </c>
    </row>
    <row r="4133" spans="1:18" x14ac:dyDescent="0.25">
      <c r="A4133"/>
      <c r="B4133" s="15" t="str" cm="1">
        <f t="array" ref="B4133">IFERROR(IF(LEN(A4133)&gt;0, IF(SUMPRODUCT((Inactives[Key]=J4133)*(Inactives[Currently Inactive]))=1,"Inactive","Active"),""),"Active")</f>
        <v/>
      </c>
      <c r="C4133" s="16" t="str" cm="1">
        <f t="array" aca="1" ref="C4133" ca="1">IFERROR(_xlfn._xlws.FILTER(Inactives[Inactive On],(Inactives[Key]=J4133)*(Inactives[Currently Inactive]),""),"")</f>
        <v/>
      </c>
      <c r="D4133" s="16" t="str" cm="1">
        <f t="array" aca="1" ref="D4133" ca="1">IFERROR(INDEX(_xlfn.TEXTSPLIT(E4133," "),1),"")</f>
        <v/>
      </c>
      <c r="E4133" s="15" t="str" cm="1">
        <f t="array" aca="1" ref="E4133" ca="1">IFERROR(_xlfn._xlws.FILTER(merged_ranks,(merged_end_dates=DATE(9999,12,31))*(merged_names=A4133)),"")</f>
        <v/>
      </c>
      <c r="F4133" s="17" t="str">
        <f ca="1">_xlfn.XLOOKUP(J4133,Promotions[Promo Key],Promotions[Promo Date],"")</f>
        <v/>
      </c>
      <c r="G4133" s="18" t="str">
        <f t="shared" ca="1" si="271"/>
        <v/>
      </c>
      <c r="H4133" s="18" t="str">
        <f t="shared" ca="1" si="270"/>
        <v/>
      </c>
      <c r="I4133" s="17" t="str">
        <f>_xlfn.XLOOKUP(A4133,Students[Full Name],Students[Starting Rank],"")</f>
        <v/>
      </c>
      <c r="J4133" s="15" t="str">
        <f t="shared" ca="1" si="272"/>
        <v xml:space="preserve">: </v>
      </c>
      <c r="K4133" s="16" t="str">
        <f>_xlfn.XLOOKUP(A4133,Students[Full Name],Students[Start Date],"")</f>
        <v/>
      </c>
      <c r="L4133" s="18">
        <f t="shared" ca="1" si="273"/>
        <v>-1</v>
      </c>
      <c r="M4133" s="18" cm="1">
        <f t="array" aca="1" ref="M4133" ca="1">SUMPRODUCT(Inactives[Days Inactive]*(Inactives[Student]=A4133))/365</f>
        <v>0</v>
      </c>
      <c r="N4133" s="18" t="str" cm="1">
        <f t="array" ref="N4133">IF(LEN($A4133)&gt;0,SUMPRODUCT(($A4133=merged_names)*(_xlfn.TEXTAFTER(N$2, "At ")=merged_belt_colours)*merged_months_at_rank),"")</f>
        <v/>
      </c>
      <c r="O4133" s="18" t="str" cm="1">
        <f t="array" ref="O4133">IF(LEN($A4133)&gt;0,SUMPRODUCT(($A4133=merged_names)*(_xlfn.TEXTAFTER(O$2, "At ")=merged_belt_colours)*merged_months_at_rank),"")</f>
        <v/>
      </c>
      <c r="P4133" s="18" t="str" cm="1">
        <f t="array" ref="P4133">IF(LEN($A4133)&gt;0,SUMPRODUCT(($A4133=merged_names)*(_xlfn.TEXTAFTER(P$2, "At ")=merged_belt_colours)*merged_months_at_rank),"")</f>
        <v/>
      </c>
      <c r="Q4133" s="18" t="str" cm="1">
        <f t="array" ref="Q4133">IF(LEN($A4133)&gt;0,SUMPRODUCT(($A4133=merged_names)*(_xlfn.TEXTAFTER(Q$2, "At ")=merged_belt_colours)*merged_months_at_rank),"")</f>
        <v/>
      </c>
      <c r="R4133" s="18" t="str" cm="1">
        <f t="array" ref="R4133">IF(LEN($A4133)&gt;0,SUMPRODUCT(($A4133=merged_names)*(_xlfn.TEXTAFTER(R$2, "At ")=merged_belt_colours)*merged_months_at_rank),"")</f>
        <v/>
      </c>
    </row>
    <row r="4134" spans="1:18" x14ac:dyDescent="0.25">
      <c r="A4134"/>
      <c r="B4134" s="15" t="str" cm="1">
        <f t="array" ref="B4134">IFERROR(IF(LEN(A4134)&gt;0, IF(SUMPRODUCT((Inactives[Key]=J4134)*(Inactives[Currently Inactive]))=1,"Inactive","Active"),""),"Active")</f>
        <v/>
      </c>
      <c r="C4134" s="16" t="str" cm="1">
        <f t="array" aca="1" ref="C4134" ca="1">IFERROR(_xlfn._xlws.FILTER(Inactives[Inactive On],(Inactives[Key]=J4134)*(Inactives[Currently Inactive]),""),"")</f>
        <v/>
      </c>
      <c r="D4134" s="16" t="str" cm="1">
        <f t="array" aca="1" ref="D4134" ca="1">IFERROR(INDEX(_xlfn.TEXTSPLIT(E4134," "),1),"")</f>
        <v/>
      </c>
      <c r="E4134" s="15" t="str" cm="1">
        <f t="array" aca="1" ref="E4134" ca="1">IFERROR(_xlfn._xlws.FILTER(merged_ranks,(merged_end_dates=DATE(9999,12,31))*(merged_names=A4134)),"")</f>
        <v/>
      </c>
      <c r="F4134" s="17" t="str">
        <f ca="1">_xlfn.XLOOKUP(J4134,Promotions[Promo Key],Promotions[Promo Date],"")</f>
        <v/>
      </c>
      <c r="G4134" s="18" t="str">
        <f t="shared" ca="1" si="271"/>
        <v/>
      </c>
      <c r="H4134" s="18" t="str">
        <f t="shared" ca="1" si="270"/>
        <v/>
      </c>
      <c r="I4134" s="17" t="str">
        <f>_xlfn.XLOOKUP(A4134,Students[Full Name],Students[Starting Rank],"")</f>
        <v/>
      </c>
      <c r="J4134" s="15" t="str">
        <f t="shared" ca="1" si="272"/>
        <v xml:space="preserve">: </v>
      </c>
      <c r="K4134" s="16" t="str">
        <f>_xlfn.XLOOKUP(A4134,Students[Full Name],Students[Start Date],"")</f>
        <v/>
      </c>
      <c r="L4134" s="18">
        <f t="shared" ca="1" si="273"/>
        <v>-1</v>
      </c>
      <c r="M4134" s="18" cm="1">
        <f t="array" aca="1" ref="M4134" ca="1">SUMPRODUCT(Inactives[Days Inactive]*(Inactives[Student]=A4134))/365</f>
        <v>0</v>
      </c>
      <c r="N4134" s="18" t="str" cm="1">
        <f t="array" ref="N4134">IF(LEN($A4134)&gt;0,SUMPRODUCT(($A4134=merged_names)*(_xlfn.TEXTAFTER(N$2, "At ")=merged_belt_colours)*merged_months_at_rank),"")</f>
        <v/>
      </c>
      <c r="O4134" s="18" t="str" cm="1">
        <f t="array" ref="O4134">IF(LEN($A4134)&gt;0,SUMPRODUCT(($A4134=merged_names)*(_xlfn.TEXTAFTER(O$2, "At ")=merged_belt_colours)*merged_months_at_rank),"")</f>
        <v/>
      </c>
      <c r="P4134" s="18" t="str" cm="1">
        <f t="array" ref="P4134">IF(LEN($A4134)&gt;0,SUMPRODUCT(($A4134=merged_names)*(_xlfn.TEXTAFTER(P$2, "At ")=merged_belt_colours)*merged_months_at_rank),"")</f>
        <v/>
      </c>
      <c r="Q4134" s="18" t="str" cm="1">
        <f t="array" ref="Q4134">IF(LEN($A4134)&gt;0,SUMPRODUCT(($A4134=merged_names)*(_xlfn.TEXTAFTER(Q$2, "At ")=merged_belt_colours)*merged_months_at_rank),"")</f>
        <v/>
      </c>
      <c r="R4134" s="18" t="str" cm="1">
        <f t="array" ref="R4134">IF(LEN($A4134)&gt;0,SUMPRODUCT(($A4134=merged_names)*(_xlfn.TEXTAFTER(R$2, "At ")=merged_belt_colours)*merged_months_at_rank),"")</f>
        <v/>
      </c>
    </row>
    <row r="4135" spans="1:18" x14ac:dyDescent="0.25">
      <c r="A4135"/>
      <c r="B4135" s="15" t="str" cm="1">
        <f t="array" ref="B4135">IFERROR(IF(LEN(A4135)&gt;0, IF(SUMPRODUCT((Inactives[Key]=J4135)*(Inactives[Currently Inactive]))=1,"Inactive","Active"),""),"Active")</f>
        <v/>
      </c>
      <c r="C4135" s="16" t="str" cm="1">
        <f t="array" aca="1" ref="C4135" ca="1">IFERROR(_xlfn._xlws.FILTER(Inactives[Inactive On],(Inactives[Key]=J4135)*(Inactives[Currently Inactive]),""),"")</f>
        <v/>
      </c>
      <c r="D4135" s="16" t="str" cm="1">
        <f t="array" aca="1" ref="D4135" ca="1">IFERROR(INDEX(_xlfn.TEXTSPLIT(E4135," "),1),"")</f>
        <v/>
      </c>
      <c r="E4135" s="15" t="str" cm="1">
        <f t="array" aca="1" ref="E4135" ca="1">IFERROR(_xlfn._xlws.FILTER(merged_ranks,(merged_end_dates=DATE(9999,12,31))*(merged_names=A4135)),"")</f>
        <v/>
      </c>
      <c r="F4135" s="17" t="str">
        <f ca="1">_xlfn.XLOOKUP(J4135,Promotions[Promo Key],Promotions[Promo Date],"")</f>
        <v/>
      </c>
      <c r="G4135" s="18" t="str">
        <f t="shared" ca="1" si="271"/>
        <v/>
      </c>
      <c r="H4135" s="18" t="str">
        <f t="shared" ca="1" si="270"/>
        <v/>
      </c>
      <c r="I4135" s="17" t="str">
        <f>_xlfn.XLOOKUP(A4135,Students[Full Name],Students[Starting Rank],"")</f>
        <v/>
      </c>
      <c r="J4135" s="15" t="str">
        <f t="shared" ca="1" si="272"/>
        <v xml:space="preserve">: </v>
      </c>
      <c r="K4135" s="16" t="str">
        <f>_xlfn.XLOOKUP(A4135,Students[Full Name],Students[Start Date],"")</f>
        <v/>
      </c>
      <c r="L4135" s="18">
        <f t="shared" ca="1" si="273"/>
        <v>-1</v>
      </c>
      <c r="M4135" s="18" cm="1">
        <f t="array" aca="1" ref="M4135" ca="1">SUMPRODUCT(Inactives[Days Inactive]*(Inactives[Student]=A4135))/365</f>
        <v>0</v>
      </c>
      <c r="N4135" s="18" t="str" cm="1">
        <f t="array" ref="N4135">IF(LEN($A4135)&gt;0,SUMPRODUCT(($A4135=merged_names)*(_xlfn.TEXTAFTER(N$2, "At ")=merged_belt_colours)*merged_months_at_rank),"")</f>
        <v/>
      </c>
      <c r="O4135" s="18" t="str" cm="1">
        <f t="array" ref="O4135">IF(LEN($A4135)&gt;0,SUMPRODUCT(($A4135=merged_names)*(_xlfn.TEXTAFTER(O$2, "At ")=merged_belt_colours)*merged_months_at_rank),"")</f>
        <v/>
      </c>
      <c r="P4135" s="18" t="str" cm="1">
        <f t="array" ref="P4135">IF(LEN($A4135)&gt;0,SUMPRODUCT(($A4135=merged_names)*(_xlfn.TEXTAFTER(P$2, "At ")=merged_belt_colours)*merged_months_at_rank),"")</f>
        <v/>
      </c>
      <c r="Q4135" s="18" t="str" cm="1">
        <f t="array" ref="Q4135">IF(LEN($A4135)&gt;0,SUMPRODUCT(($A4135=merged_names)*(_xlfn.TEXTAFTER(Q$2, "At ")=merged_belt_colours)*merged_months_at_rank),"")</f>
        <v/>
      </c>
      <c r="R4135" s="18" t="str" cm="1">
        <f t="array" ref="R4135">IF(LEN($A4135)&gt;0,SUMPRODUCT(($A4135=merged_names)*(_xlfn.TEXTAFTER(R$2, "At ")=merged_belt_colours)*merged_months_at_rank),"")</f>
        <v/>
      </c>
    </row>
    <row r="4136" spans="1:18" x14ac:dyDescent="0.25">
      <c r="A4136"/>
      <c r="B4136" s="15" t="str" cm="1">
        <f t="array" ref="B4136">IFERROR(IF(LEN(A4136)&gt;0, IF(SUMPRODUCT((Inactives[Key]=J4136)*(Inactives[Currently Inactive]))=1,"Inactive","Active"),""),"Active")</f>
        <v/>
      </c>
      <c r="C4136" s="16" t="str" cm="1">
        <f t="array" aca="1" ref="C4136" ca="1">IFERROR(_xlfn._xlws.FILTER(Inactives[Inactive On],(Inactives[Key]=J4136)*(Inactives[Currently Inactive]),""),"")</f>
        <v/>
      </c>
      <c r="D4136" s="16" t="str" cm="1">
        <f t="array" aca="1" ref="D4136" ca="1">IFERROR(INDEX(_xlfn.TEXTSPLIT(E4136," "),1),"")</f>
        <v/>
      </c>
      <c r="E4136" s="15" t="str" cm="1">
        <f t="array" aca="1" ref="E4136" ca="1">IFERROR(_xlfn._xlws.FILTER(merged_ranks,(merged_end_dates=DATE(9999,12,31))*(merged_names=A4136)),"")</f>
        <v/>
      </c>
      <c r="F4136" s="17" t="str">
        <f ca="1">_xlfn.XLOOKUP(J4136,Promotions[Promo Key],Promotions[Promo Date],"")</f>
        <v/>
      </c>
      <c r="G4136" s="18" t="str">
        <f t="shared" ca="1" si="271"/>
        <v/>
      </c>
      <c r="H4136" s="18" t="str">
        <f t="shared" ca="1" si="270"/>
        <v/>
      </c>
      <c r="I4136" s="17" t="str">
        <f>_xlfn.XLOOKUP(A4136,Students[Full Name],Students[Starting Rank],"")</f>
        <v/>
      </c>
      <c r="J4136" s="15" t="str">
        <f t="shared" ca="1" si="272"/>
        <v xml:space="preserve">: </v>
      </c>
      <c r="K4136" s="16" t="str">
        <f>_xlfn.XLOOKUP(A4136,Students[Full Name],Students[Start Date],"")</f>
        <v/>
      </c>
      <c r="L4136" s="18">
        <f t="shared" ca="1" si="273"/>
        <v>-1</v>
      </c>
      <c r="M4136" s="18" cm="1">
        <f t="array" aca="1" ref="M4136" ca="1">SUMPRODUCT(Inactives[Days Inactive]*(Inactives[Student]=A4136))/365</f>
        <v>0</v>
      </c>
      <c r="N4136" s="18" t="str" cm="1">
        <f t="array" ref="N4136">IF(LEN($A4136)&gt;0,SUMPRODUCT(($A4136=merged_names)*(_xlfn.TEXTAFTER(N$2, "At ")=merged_belt_colours)*merged_months_at_rank),"")</f>
        <v/>
      </c>
      <c r="O4136" s="18" t="str" cm="1">
        <f t="array" ref="O4136">IF(LEN($A4136)&gt;0,SUMPRODUCT(($A4136=merged_names)*(_xlfn.TEXTAFTER(O$2, "At ")=merged_belt_colours)*merged_months_at_rank),"")</f>
        <v/>
      </c>
      <c r="P4136" s="18" t="str" cm="1">
        <f t="array" ref="P4136">IF(LEN($A4136)&gt;0,SUMPRODUCT(($A4136=merged_names)*(_xlfn.TEXTAFTER(P$2, "At ")=merged_belt_colours)*merged_months_at_rank),"")</f>
        <v/>
      </c>
      <c r="Q4136" s="18" t="str" cm="1">
        <f t="array" ref="Q4136">IF(LEN($A4136)&gt;0,SUMPRODUCT(($A4136=merged_names)*(_xlfn.TEXTAFTER(Q$2, "At ")=merged_belt_colours)*merged_months_at_rank),"")</f>
        <v/>
      </c>
      <c r="R4136" s="18" t="str" cm="1">
        <f t="array" ref="R4136">IF(LEN($A4136)&gt;0,SUMPRODUCT(($A4136=merged_names)*(_xlfn.TEXTAFTER(R$2, "At ")=merged_belt_colours)*merged_months_at_rank),"")</f>
        <v/>
      </c>
    </row>
    <row r="4137" spans="1:18" x14ac:dyDescent="0.25">
      <c r="A4137"/>
      <c r="B4137" s="15" t="str" cm="1">
        <f t="array" ref="B4137">IFERROR(IF(LEN(A4137)&gt;0, IF(SUMPRODUCT((Inactives[Key]=J4137)*(Inactives[Currently Inactive]))=1,"Inactive","Active"),""),"Active")</f>
        <v/>
      </c>
      <c r="C4137" s="16" t="str" cm="1">
        <f t="array" aca="1" ref="C4137" ca="1">IFERROR(_xlfn._xlws.FILTER(Inactives[Inactive On],(Inactives[Key]=J4137)*(Inactives[Currently Inactive]),""),"")</f>
        <v/>
      </c>
      <c r="D4137" s="16" t="str" cm="1">
        <f t="array" aca="1" ref="D4137" ca="1">IFERROR(INDEX(_xlfn.TEXTSPLIT(E4137," "),1),"")</f>
        <v/>
      </c>
      <c r="E4137" s="15" t="str" cm="1">
        <f t="array" aca="1" ref="E4137" ca="1">IFERROR(_xlfn._xlws.FILTER(merged_ranks,(merged_end_dates=DATE(9999,12,31))*(merged_names=A4137)),"")</f>
        <v/>
      </c>
      <c r="F4137" s="17" t="str">
        <f ca="1">_xlfn.XLOOKUP(J4137,Promotions[Promo Key],Promotions[Promo Date],"")</f>
        <v/>
      </c>
      <c r="G4137" s="18" t="str">
        <f t="shared" ca="1" si="271"/>
        <v/>
      </c>
      <c r="H4137" s="18" t="str">
        <f t="shared" ca="1" si="270"/>
        <v/>
      </c>
      <c r="I4137" s="17" t="str">
        <f>_xlfn.XLOOKUP(A4137,Students[Full Name],Students[Starting Rank],"")</f>
        <v/>
      </c>
      <c r="J4137" s="15" t="str">
        <f t="shared" ca="1" si="272"/>
        <v xml:space="preserve">: </v>
      </c>
      <c r="K4137" s="16" t="str">
        <f>_xlfn.XLOOKUP(A4137,Students[Full Name],Students[Start Date],"")</f>
        <v/>
      </c>
      <c r="L4137" s="18">
        <f t="shared" ca="1" si="273"/>
        <v>-1</v>
      </c>
      <c r="M4137" s="18" cm="1">
        <f t="array" aca="1" ref="M4137" ca="1">SUMPRODUCT(Inactives[Days Inactive]*(Inactives[Student]=A4137))/365</f>
        <v>0</v>
      </c>
      <c r="N4137" s="18" t="str" cm="1">
        <f t="array" ref="N4137">IF(LEN($A4137)&gt;0,SUMPRODUCT(($A4137=merged_names)*(_xlfn.TEXTAFTER(N$2, "At ")=merged_belt_colours)*merged_months_at_rank),"")</f>
        <v/>
      </c>
      <c r="O4137" s="18" t="str" cm="1">
        <f t="array" ref="O4137">IF(LEN($A4137)&gt;0,SUMPRODUCT(($A4137=merged_names)*(_xlfn.TEXTAFTER(O$2, "At ")=merged_belt_colours)*merged_months_at_rank),"")</f>
        <v/>
      </c>
      <c r="P4137" s="18" t="str" cm="1">
        <f t="array" ref="P4137">IF(LEN($A4137)&gt;0,SUMPRODUCT(($A4137=merged_names)*(_xlfn.TEXTAFTER(P$2, "At ")=merged_belt_colours)*merged_months_at_rank),"")</f>
        <v/>
      </c>
      <c r="Q4137" s="18" t="str" cm="1">
        <f t="array" ref="Q4137">IF(LEN($A4137)&gt;0,SUMPRODUCT(($A4137=merged_names)*(_xlfn.TEXTAFTER(Q$2, "At ")=merged_belt_colours)*merged_months_at_rank),"")</f>
        <v/>
      </c>
      <c r="R4137" s="18" t="str" cm="1">
        <f t="array" ref="R4137">IF(LEN($A4137)&gt;0,SUMPRODUCT(($A4137=merged_names)*(_xlfn.TEXTAFTER(R$2, "At ")=merged_belt_colours)*merged_months_at_rank),"")</f>
        <v/>
      </c>
    </row>
    <row r="4138" spans="1:18" x14ac:dyDescent="0.25">
      <c r="A4138"/>
      <c r="B4138" s="15" t="str" cm="1">
        <f t="array" ref="B4138">IFERROR(IF(LEN(A4138)&gt;0, IF(SUMPRODUCT((Inactives[Key]=J4138)*(Inactives[Currently Inactive]))=1,"Inactive","Active"),""),"Active")</f>
        <v/>
      </c>
      <c r="C4138" s="16" t="str" cm="1">
        <f t="array" aca="1" ref="C4138" ca="1">IFERROR(_xlfn._xlws.FILTER(Inactives[Inactive On],(Inactives[Key]=J4138)*(Inactives[Currently Inactive]),""),"")</f>
        <v/>
      </c>
      <c r="D4138" s="16" t="str" cm="1">
        <f t="array" aca="1" ref="D4138" ca="1">IFERROR(INDEX(_xlfn.TEXTSPLIT(E4138," "),1),"")</f>
        <v/>
      </c>
      <c r="E4138" s="15" t="str" cm="1">
        <f t="array" aca="1" ref="E4138" ca="1">IFERROR(_xlfn._xlws.FILTER(merged_ranks,(merged_end_dates=DATE(9999,12,31))*(merged_names=A4138)),"")</f>
        <v/>
      </c>
      <c r="F4138" s="17" t="str">
        <f ca="1">_xlfn.XLOOKUP(J4138,Promotions[Promo Key],Promotions[Promo Date],"")</f>
        <v/>
      </c>
      <c r="G4138" s="18" t="str">
        <f t="shared" ca="1" si="271"/>
        <v/>
      </c>
      <c r="H4138" s="18" t="str">
        <f t="shared" ca="1" si="270"/>
        <v/>
      </c>
      <c r="I4138" s="17" t="str">
        <f>_xlfn.XLOOKUP(A4138,Students[Full Name],Students[Starting Rank],"")</f>
        <v/>
      </c>
      <c r="J4138" s="15" t="str">
        <f t="shared" ca="1" si="272"/>
        <v xml:space="preserve">: </v>
      </c>
      <c r="K4138" s="16" t="str">
        <f>_xlfn.XLOOKUP(A4138,Students[Full Name],Students[Start Date],"")</f>
        <v/>
      </c>
      <c r="L4138" s="18">
        <f t="shared" ca="1" si="273"/>
        <v>-1</v>
      </c>
      <c r="M4138" s="18" cm="1">
        <f t="array" aca="1" ref="M4138" ca="1">SUMPRODUCT(Inactives[Days Inactive]*(Inactives[Student]=A4138))/365</f>
        <v>0</v>
      </c>
      <c r="N4138" s="18" t="str" cm="1">
        <f t="array" ref="N4138">IF(LEN($A4138)&gt;0,SUMPRODUCT(($A4138=merged_names)*(_xlfn.TEXTAFTER(N$2, "At ")=merged_belt_colours)*merged_months_at_rank),"")</f>
        <v/>
      </c>
      <c r="O4138" s="18" t="str" cm="1">
        <f t="array" ref="O4138">IF(LEN($A4138)&gt;0,SUMPRODUCT(($A4138=merged_names)*(_xlfn.TEXTAFTER(O$2, "At ")=merged_belt_colours)*merged_months_at_rank),"")</f>
        <v/>
      </c>
      <c r="P4138" s="18" t="str" cm="1">
        <f t="array" ref="P4138">IF(LEN($A4138)&gt;0,SUMPRODUCT(($A4138=merged_names)*(_xlfn.TEXTAFTER(P$2, "At ")=merged_belt_colours)*merged_months_at_rank),"")</f>
        <v/>
      </c>
      <c r="Q4138" s="18" t="str" cm="1">
        <f t="array" ref="Q4138">IF(LEN($A4138)&gt;0,SUMPRODUCT(($A4138=merged_names)*(_xlfn.TEXTAFTER(Q$2, "At ")=merged_belt_colours)*merged_months_at_rank),"")</f>
        <v/>
      </c>
      <c r="R4138" s="18" t="str" cm="1">
        <f t="array" ref="R4138">IF(LEN($A4138)&gt;0,SUMPRODUCT(($A4138=merged_names)*(_xlfn.TEXTAFTER(R$2, "At ")=merged_belt_colours)*merged_months_at_rank),"")</f>
        <v/>
      </c>
    </row>
    <row r="4139" spans="1:18" x14ac:dyDescent="0.25">
      <c r="A4139"/>
      <c r="B4139" s="15" t="str" cm="1">
        <f t="array" ref="B4139">IFERROR(IF(LEN(A4139)&gt;0, IF(SUMPRODUCT((Inactives[Key]=J4139)*(Inactives[Currently Inactive]))=1,"Inactive","Active"),""),"Active")</f>
        <v/>
      </c>
      <c r="C4139" s="16" t="str" cm="1">
        <f t="array" aca="1" ref="C4139" ca="1">IFERROR(_xlfn._xlws.FILTER(Inactives[Inactive On],(Inactives[Key]=J4139)*(Inactives[Currently Inactive]),""),"")</f>
        <v/>
      </c>
      <c r="D4139" s="16" t="str" cm="1">
        <f t="array" aca="1" ref="D4139" ca="1">IFERROR(INDEX(_xlfn.TEXTSPLIT(E4139," "),1),"")</f>
        <v/>
      </c>
      <c r="E4139" s="15" t="str" cm="1">
        <f t="array" aca="1" ref="E4139" ca="1">IFERROR(_xlfn._xlws.FILTER(merged_ranks,(merged_end_dates=DATE(9999,12,31))*(merged_names=A4139)),"")</f>
        <v/>
      </c>
      <c r="F4139" s="17" t="str">
        <f ca="1">_xlfn.XLOOKUP(J4139,Promotions[Promo Key],Promotions[Promo Date],"")</f>
        <v/>
      </c>
      <c r="G4139" s="18" t="str">
        <f t="shared" ca="1" si="271"/>
        <v/>
      </c>
      <c r="H4139" s="18" t="str">
        <f t="shared" ca="1" si="270"/>
        <v/>
      </c>
      <c r="I4139" s="17" t="str">
        <f>_xlfn.XLOOKUP(A4139,Students[Full Name],Students[Starting Rank],"")</f>
        <v/>
      </c>
      <c r="J4139" s="15" t="str">
        <f t="shared" ca="1" si="272"/>
        <v xml:space="preserve">: </v>
      </c>
      <c r="K4139" s="16" t="str">
        <f>_xlfn.XLOOKUP(A4139,Students[Full Name],Students[Start Date],"")</f>
        <v/>
      </c>
      <c r="L4139" s="18">
        <f t="shared" ca="1" si="273"/>
        <v>-1</v>
      </c>
      <c r="M4139" s="18" cm="1">
        <f t="array" aca="1" ref="M4139" ca="1">SUMPRODUCT(Inactives[Days Inactive]*(Inactives[Student]=A4139))/365</f>
        <v>0</v>
      </c>
      <c r="N4139" s="18" t="str" cm="1">
        <f t="array" ref="N4139">IF(LEN($A4139)&gt;0,SUMPRODUCT(($A4139=merged_names)*(_xlfn.TEXTAFTER(N$2, "At ")=merged_belt_colours)*merged_months_at_rank),"")</f>
        <v/>
      </c>
      <c r="O4139" s="18" t="str" cm="1">
        <f t="array" ref="O4139">IF(LEN($A4139)&gt;0,SUMPRODUCT(($A4139=merged_names)*(_xlfn.TEXTAFTER(O$2, "At ")=merged_belt_colours)*merged_months_at_rank),"")</f>
        <v/>
      </c>
      <c r="P4139" s="18" t="str" cm="1">
        <f t="array" ref="P4139">IF(LEN($A4139)&gt;0,SUMPRODUCT(($A4139=merged_names)*(_xlfn.TEXTAFTER(P$2, "At ")=merged_belt_colours)*merged_months_at_rank),"")</f>
        <v/>
      </c>
      <c r="Q4139" s="18" t="str" cm="1">
        <f t="array" ref="Q4139">IF(LEN($A4139)&gt;0,SUMPRODUCT(($A4139=merged_names)*(_xlfn.TEXTAFTER(Q$2, "At ")=merged_belt_colours)*merged_months_at_rank),"")</f>
        <v/>
      </c>
      <c r="R4139" s="18" t="str" cm="1">
        <f t="array" ref="R4139">IF(LEN($A4139)&gt;0,SUMPRODUCT(($A4139=merged_names)*(_xlfn.TEXTAFTER(R$2, "At ")=merged_belt_colours)*merged_months_at_rank),"")</f>
        <v/>
      </c>
    </row>
    <row r="4140" spans="1:18" x14ac:dyDescent="0.25">
      <c r="A4140"/>
      <c r="B4140" s="15" t="str" cm="1">
        <f t="array" ref="B4140">IFERROR(IF(LEN(A4140)&gt;0, IF(SUMPRODUCT((Inactives[Key]=J4140)*(Inactives[Currently Inactive]))=1,"Inactive","Active"),""),"Active")</f>
        <v/>
      </c>
      <c r="C4140" s="16" t="str" cm="1">
        <f t="array" aca="1" ref="C4140" ca="1">IFERROR(_xlfn._xlws.FILTER(Inactives[Inactive On],(Inactives[Key]=J4140)*(Inactives[Currently Inactive]),""),"")</f>
        <v/>
      </c>
      <c r="D4140" s="16" t="str" cm="1">
        <f t="array" aca="1" ref="D4140" ca="1">IFERROR(INDEX(_xlfn.TEXTSPLIT(E4140," "),1),"")</f>
        <v/>
      </c>
      <c r="E4140" s="15" t="str" cm="1">
        <f t="array" aca="1" ref="E4140" ca="1">IFERROR(_xlfn._xlws.FILTER(merged_ranks,(merged_end_dates=DATE(9999,12,31))*(merged_names=A4140)),"")</f>
        <v/>
      </c>
      <c r="F4140" s="17" t="str">
        <f ca="1">_xlfn.XLOOKUP(J4140,Promotions[Promo Key],Promotions[Promo Date],"")</f>
        <v/>
      </c>
      <c r="G4140" s="18" t="str">
        <f t="shared" ca="1" si="271"/>
        <v/>
      </c>
      <c r="H4140" s="18" t="str">
        <f t="shared" ca="1" si="270"/>
        <v/>
      </c>
      <c r="I4140" s="17" t="str">
        <f>_xlfn.XLOOKUP(A4140,Students[Full Name],Students[Starting Rank],"")</f>
        <v/>
      </c>
      <c r="J4140" s="15" t="str">
        <f t="shared" ca="1" si="272"/>
        <v xml:space="preserve">: </v>
      </c>
      <c r="K4140" s="16" t="str">
        <f>_xlfn.XLOOKUP(A4140,Students[Full Name],Students[Start Date],"")</f>
        <v/>
      </c>
      <c r="L4140" s="18">
        <f t="shared" ca="1" si="273"/>
        <v>-1</v>
      </c>
      <c r="M4140" s="18" cm="1">
        <f t="array" aca="1" ref="M4140" ca="1">SUMPRODUCT(Inactives[Days Inactive]*(Inactives[Student]=A4140))/365</f>
        <v>0</v>
      </c>
      <c r="N4140" s="18" t="str" cm="1">
        <f t="array" ref="N4140">IF(LEN($A4140)&gt;0,SUMPRODUCT(($A4140=merged_names)*(_xlfn.TEXTAFTER(N$2, "At ")=merged_belt_colours)*merged_months_at_rank),"")</f>
        <v/>
      </c>
      <c r="O4140" s="18" t="str" cm="1">
        <f t="array" ref="O4140">IF(LEN($A4140)&gt;0,SUMPRODUCT(($A4140=merged_names)*(_xlfn.TEXTAFTER(O$2, "At ")=merged_belt_colours)*merged_months_at_rank),"")</f>
        <v/>
      </c>
      <c r="P4140" s="18" t="str" cm="1">
        <f t="array" ref="P4140">IF(LEN($A4140)&gt;0,SUMPRODUCT(($A4140=merged_names)*(_xlfn.TEXTAFTER(P$2, "At ")=merged_belt_colours)*merged_months_at_rank),"")</f>
        <v/>
      </c>
      <c r="Q4140" s="18" t="str" cm="1">
        <f t="array" ref="Q4140">IF(LEN($A4140)&gt;0,SUMPRODUCT(($A4140=merged_names)*(_xlfn.TEXTAFTER(Q$2, "At ")=merged_belt_colours)*merged_months_at_rank),"")</f>
        <v/>
      </c>
      <c r="R4140" s="18" t="str" cm="1">
        <f t="array" ref="R4140">IF(LEN($A4140)&gt;0,SUMPRODUCT(($A4140=merged_names)*(_xlfn.TEXTAFTER(R$2, "At ")=merged_belt_colours)*merged_months_at_rank),"")</f>
        <v/>
      </c>
    </row>
    <row r="4141" spans="1:18" x14ac:dyDescent="0.25">
      <c r="A4141"/>
      <c r="B4141" s="15" t="str" cm="1">
        <f t="array" ref="B4141">IFERROR(IF(LEN(A4141)&gt;0, IF(SUMPRODUCT((Inactives[Key]=J4141)*(Inactives[Currently Inactive]))=1,"Inactive","Active"),""),"Active")</f>
        <v/>
      </c>
      <c r="C4141" s="16" t="str" cm="1">
        <f t="array" aca="1" ref="C4141" ca="1">IFERROR(_xlfn._xlws.FILTER(Inactives[Inactive On],(Inactives[Key]=J4141)*(Inactives[Currently Inactive]),""),"")</f>
        <v/>
      </c>
      <c r="D4141" s="16" t="str" cm="1">
        <f t="array" aca="1" ref="D4141" ca="1">IFERROR(INDEX(_xlfn.TEXTSPLIT(E4141," "),1),"")</f>
        <v/>
      </c>
      <c r="E4141" s="15" t="str" cm="1">
        <f t="array" aca="1" ref="E4141" ca="1">IFERROR(_xlfn._xlws.FILTER(merged_ranks,(merged_end_dates=DATE(9999,12,31))*(merged_names=A4141)),"")</f>
        <v/>
      </c>
      <c r="F4141" s="17" t="str">
        <f ca="1">_xlfn.XLOOKUP(J4141,Promotions[Promo Key],Promotions[Promo Date],"")</f>
        <v/>
      </c>
      <c r="G4141" s="18" t="str">
        <f t="shared" ca="1" si="271"/>
        <v/>
      </c>
      <c r="H4141" s="18" t="str">
        <f t="shared" ca="1" si="270"/>
        <v/>
      </c>
      <c r="I4141" s="17" t="str">
        <f>_xlfn.XLOOKUP(A4141,Students[Full Name],Students[Starting Rank],"")</f>
        <v/>
      </c>
      <c r="J4141" s="15" t="str">
        <f t="shared" ca="1" si="272"/>
        <v xml:space="preserve">: </v>
      </c>
      <c r="K4141" s="16" t="str">
        <f>_xlfn.XLOOKUP(A4141,Students[Full Name],Students[Start Date],"")</f>
        <v/>
      </c>
      <c r="L4141" s="18">
        <f t="shared" ca="1" si="273"/>
        <v>-1</v>
      </c>
      <c r="M4141" s="18" cm="1">
        <f t="array" aca="1" ref="M4141" ca="1">SUMPRODUCT(Inactives[Days Inactive]*(Inactives[Student]=A4141))/365</f>
        <v>0</v>
      </c>
      <c r="N4141" s="18" t="str" cm="1">
        <f t="array" ref="N4141">IF(LEN($A4141)&gt;0,SUMPRODUCT(($A4141=merged_names)*(_xlfn.TEXTAFTER(N$2, "At ")=merged_belt_colours)*merged_months_at_rank),"")</f>
        <v/>
      </c>
      <c r="O4141" s="18" t="str" cm="1">
        <f t="array" ref="O4141">IF(LEN($A4141)&gt;0,SUMPRODUCT(($A4141=merged_names)*(_xlfn.TEXTAFTER(O$2, "At ")=merged_belt_colours)*merged_months_at_rank),"")</f>
        <v/>
      </c>
      <c r="P4141" s="18" t="str" cm="1">
        <f t="array" ref="P4141">IF(LEN($A4141)&gt;0,SUMPRODUCT(($A4141=merged_names)*(_xlfn.TEXTAFTER(P$2, "At ")=merged_belt_colours)*merged_months_at_rank),"")</f>
        <v/>
      </c>
      <c r="Q4141" s="18" t="str" cm="1">
        <f t="array" ref="Q4141">IF(LEN($A4141)&gt;0,SUMPRODUCT(($A4141=merged_names)*(_xlfn.TEXTAFTER(Q$2, "At ")=merged_belt_colours)*merged_months_at_rank),"")</f>
        <v/>
      </c>
      <c r="R4141" s="18" t="str" cm="1">
        <f t="array" ref="R4141">IF(LEN($A4141)&gt;0,SUMPRODUCT(($A4141=merged_names)*(_xlfn.TEXTAFTER(R$2, "At ")=merged_belt_colours)*merged_months_at_rank),"")</f>
        <v/>
      </c>
    </row>
    <row r="4142" spans="1:18" x14ac:dyDescent="0.25">
      <c r="A4142"/>
      <c r="B4142" s="15" t="str" cm="1">
        <f t="array" ref="B4142">IFERROR(IF(LEN(A4142)&gt;0, IF(SUMPRODUCT((Inactives[Key]=J4142)*(Inactives[Currently Inactive]))=1,"Inactive","Active"),""),"Active")</f>
        <v/>
      </c>
      <c r="C4142" s="16" t="str" cm="1">
        <f t="array" aca="1" ref="C4142" ca="1">IFERROR(_xlfn._xlws.FILTER(Inactives[Inactive On],(Inactives[Key]=J4142)*(Inactives[Currently Inactive]),""),"")</f>
        <v/>
      </c>
      <c r="D4142" s="16" t="str" cm="1">
        <f t="array" aca="1" ref="D4142" ca="1">IFERROR(INDEX(_xlfn.TEXTSPLIT(E4142," "),1),"")</f>
        <v/>
      </c>
      <c r="E4142" s="15" t="str" cm="1">
        <f t="array" aca="1" ref="E4142" ca="1">IFERROR(_xlfn._xlws.FILTER(merged_ranks,(merged_end_dates=DATE(9999,12,31))*(merged_names=A4142)),"")</f>
        <v/>
      </c>
      <c r="F4142" s="17" t="str">
        <f ca="1">_xlfn.XLOOKUP(J4142,Promotions[Promo Key],Promotions[Promo Date],"")</f>
        <v/>
      </c>
      <c r="G4142" s="18" t="str">
        <f t="shared" ca="1" si="271"/>
        <v/>
      </c>
      <c r="H4142" s="18" t="str">
        <f t="shared" ca="1" si="270"/>
        <v/>
      </c>
      <c r="I4142" s="17" t="str">
        <f>_xlfn.XLOOKUP(A4142,Students[Full Name],Students[Starting Rank],"")</f>
        <v/>
      </c>
      <c r="J4142" s="15" t="str">
        <f t="shared" ca="1" si="272"/>
        <v xml:space="preserve">: </v>
      </c>
      <c r="K4142" s="16" t="str">
        <f>_xlfn.XLOOKUP(A4142,Students[Full Name],Students[Start Date],"")</f>
        <v/>
      </c>
      <c r="L4142" s="18">
        <f t="shared" ca="1" si="273"/>
        <v>-1</v>
      </c>
      <c r="M4142" s="18" cm="1">
        <f t="array" aca="1" ref="M4142" ca="1">SUMPRODUCT(Inactives[Days Inactive]*(Inactives[Student]=A4142))/365</f>
        <v>0</v>
      </c>
      <c r="N4142" s="18" t="str" cm="1">
        <f t="array" ref="N4142">IF(LEN($A4142)&gt;0,SUMPRODUCT(($A4142=merged_names)*(_xlfn.TEXTAFTER(N$2, "At ")=merged_belt_colours)*merged_months_at_rank),"")</f>
        <v/>
      </c>
      <c r="O4142" s="18" t="str" cm="1">
        <f t="array" ref="O4142">IF(LEN($A4142)&gt;0,SUMPRODUCT(($A4142=merged_names)*(_xlfn.TEXTAFTER(O$2, "At ")=merged_belt_colours)*merged_months_at_rank),"")</f>
        <v/>
      </c>
      <c r="P4142" s="18" t="str" cm="1">
        <f t="array" ref="P4142">IF(LEN($A4142)&gt;0,SUMPRODUCT(($A4142=merged_names)*(_xlfn.TEXTAFTER(P$2, "At ")=merged_belt_colours)*merged_months_at_rank),"")</f>
        <v/>
      </c>
      <c r="Q4142" s="18" t="str" cm="1">
        <f t="array" ref="Q4142">IF(LEN($A4142)&gt;0,SUMPRODUCT(($A4142=merged_names)*(_xlfn.TEXTAFTER(Q$2, "At ")=merged_belt_colours)*merged_months_at_rank),"")</f>
        <v/>
      </c>
      <c r="R4142" s="18" t="str" cm="1">
        <f t="array" ref="R4142">IF(LEN($A4142)&gt;0,SUMPRODUCT(($A4142=merged_names)*(_xlfn.TEXTAFTER(R$2, "At ")=merged_belt_colours)*merged_months_at_rank),"")</f>
        <v/>
      </c>
    </row>
    <row r="4143" spans="1:18" x14ac:dyDescent="0.25">
      <c r="A4143"/>
      <c r="B4143" s="15" t="str" cm="1">
        <f t="array" ref="B4143">IFERROR(IF(LEN(A4143)&gt;0, IF(SUMPRODUCT((Inactives[Key]=J4143)*(Inactives[Currently Inactive]))=1,"Inactive","Active"),""),"Active")</f>
        <v/>
      </c>
      <c r="C4143" s="16" t="str" cm="1">
        <f t="array" aca="1" ref="C4143" ca="1">IFERROR(_xlfn._xlws.FILTER(Inactives[Inactive On],(Inactives[Key]=J4143)*(Inactives[Currently Inactive]),""),"")</f>
        <v/>
      </c>
      <c r="D4143" s="16" t="str" cm="1">
        <f t="array" aca="1" ref="D4143" ca="1">IFERROR(INDEX(_xlfn.TEXTSPLIT(E4143," "),1),"")</f>
        <v/>
      </c>
      <c r="E4143" s="15" t="str" cm="1">
        <f t="array" aca="1" ref="E4143" ca="1">IFERROR(_xlfn._xlws.FILTER(merged_ranks,(merged_end_dates=DATE(9999,12,31))*(merged_names=A4143)),"")</f>
        <v/>
      </c>
      <c r="F4143" s="17" t="str">
        <f ca="1">_xlfn.XLOOKUP(J4143,Promotions[Promo Key],Promotions[Promo Date],"")</f>
        <v/>
      </c>
      <c r="G4143" s="18" t="str">
        <f t="shared" ca="1" si="271"/>
        <v/>
      </c>
      <c r="H4143" s="18" t="str">
        <f t="shared" ca="1" si="270"/>
        <v/>
      </c>
      <c r="I4143" s="17" t="str">
        <f>_xlfn.XLOOKUP(A4143,Students[Full Name],Students[Starting Rank],"")</f>
        <v/>
      </c>
      <c r="J4143" s="15" t="str">
        <f t="shared" ca="1" si="272"/>
        <v xml:space="preserve">: </v>
      </c>
      <c r="K4143" s="16" t="str">
        <f>_xlfn.XLOOKUP(A4143,Students[Full Name],Students[Start Date],"")</f>
        <v/>
      </c>
      <c r="L4143" s="18">
        <f t="shared" ca="1" si="273"/>
        <v>-1</v>
      </c>
      <c r="M4143" s="18" cm="1">
        <f t="array" aca="1" ref="M4143" ca="1">SUMPRODUCT(Inactives[Days Inactive]*(Inactives[Student]=A4143))/365</f>
        <v>0</v>
      </c>
      <c r="N4143" s="18" t="str" cm="1">
        <f t="array" ref="N4143">IF(LEN($A4143)&gt;0,SUMPRODUCT(($A4143=merged_names)*(_xlfn.TEXTAFTER(N$2, "At ")=merged_belt_colours)*merged_months_at_rank),"")</f>
        <v/>
      </c>
      <c r="O4143" s="18" t="str" cm="1">
        <f t="array" ref="O4143">IF(LEN($A4143)&gt;0,SUMPRODUCT(($A4143=merged_names)*(_xlfn.TEXTAFTER(O$2, "At ")=merged_belt_colours)*merged_months_at_rank),"")</f>
        <v/>
      </c>
      <c r="P4143" s="18" t="str" cm="1">
        <f t="array" ref="P4143">IF(LEN($A4143)&gt;0,SUMPRODUCT(($A4143=merged_names)*(_xlfn.TEXTAFTER(P$2, "At ")=merged_belt_colours)*merged_months_at_rank),"")</f>
        <v/>
      </c>
      <c r="Q4143" s="18" t="str" cm="1">
        <f t="array" ref="Q4143">IF(LEN($A4143)&gt;0,SUMPRODUCT(($A4143=merged_names)*(_xlfn.TEXTAFTER(Q$2, "At ")=merged_belt_colours)*merged_months_at_rank),"")</f>
        <v/>
      </c>
      <c r="R4143" s="18" t="str" cm="1">
        <f t="array" ref="R4143">IF(LEN($A4143)&gt;0,SUMPRODUCT(($A4143=merged_names)*(_xlfn.TEXTAFTER(R$2, "At ")=merged_belt_colours)*merged_months_at_rank),"")</f>
        <v/>
      </c>
    </row>
    <row r="4144" spans="1:18" x14ac:dyDescent="0.25">
      <c r="A4144"/>
      <c r="B4144" s="15" t="str" cm="1">
        <f t="array" ref="B4144">IFERROR(IF(LEN(A4144)&gt;0, IF(SUMPRODUCT((Inactives[Key]=J4144)*(Inactives[Currently Inactive]))=1,"Inactive","Active"),""),"Active")</f>
        <v/>
      </c>
      <c r="C4144" s="16" t="str" cm="1">
        <f t="array" aca="1" ref="C4144" ca="1">IFERROR(_xlfn._xlws.FILTER(Inactives[Inactive On],(Inactives[Key]=J4144)*(Inactives[Currently Inactive]),""),"")</f>
        <v/>
      </c>
      <c r="D4144" s="16" t="str" cm="1">
        <f t="array" aca="1" ref="D4144" ca="1">IFERROR(INDEX(_xlfn.TEXTSPLIT(E4144," "),1),"")</f>
        <v/>
      </c>
      <c r="E4144" s="15" t="str" cm="1">
        <f t="array" aca="1" ref="E4144" ca="1">IFERROR(_xlfn._xlws.FILTER(merged_ranks,(merged_end_dates=DATE(9999,12,31))*(merged_names=A4144)),"")</f>
        <v/>
      </c>
      <c r="F4144" s="17" t="str">
        <f ca="1">_xlfn.XLOOKUP(J4144,Promotions[Promo Key],Promotions[Promo Date],"")</f>
        <v/>
      </c>
      <c r="G4144" s="18" t="str">
        <f t="shared" ca="1" si="271"/>
        <v/>
      </c>
      <c r="H4144" s="18" t="str">
        <f t="shared" ca="1" si="270"/>
        <v/>
      </c>
      <c r="I4144" s="17" t="str">
        <f>_xlfn.XLOOKUP(A4144,Students[Full Name],Students[Starting Rank],"")</f>
        <v/>
      </c>
      <c r="J4144" s="15" t="str">
        <f t="shared" ca="1" si="272"/>
        <v xml:space="preserve">: </v>
      </c>
      <c r="K4144" s="16" t="str">
        <f>_xlfn.XLOOKUP(A4144,Students[Full Name],Students[Start Date],"")</f>
        <v/>
      </c>
      <c r="L4144" s="18">
        <f t="shared" ca="1" si="273"/>
        <v>-1</v>
      </c>
      <c r="M4144" s="18" cm="1">
        <f t="array" aca="1" ref="M4144" ca="1">SUMPRODUCT(Inactives[Days Inactive]*(Inactives[Student]=A4144))/365</f>
        <v>0</v>
      </c>
      <c r="N4144" s="18" t="str" cm="1">
        <f t="array" ref="N4144">IF(LEN($A4144)&gt;0,SUMPRODUCT(($A4144=merged_names)*(_xlfn.TEXTAFTER(N$2, "At ")=merged_belt_colours)*merged_months_at_rank),"")</f>
        <v/>
      </c>
      <c r="O4144" s="18" t="str" cm="1">
        <f t="array" ref="O4144">IF(LEN($A4144)&gt;0,SUMPRODUCT(($A4144=merged_names)*(_xlfn.TEXTAFTER(O$2, "At ")=merged_belt_colours)*merged_months_at_rank),"")</f>
        <v/>
      </c>
      <c r="P4144" s="18" t="str" cm="1">
        <f t="array" ref="P4144">IF(LEN($A4144)&gt;0,SUMPRODUCT(($A4144=merged_names)*(_xlfn.TEXTAFTER(P$2, "At ")=merged_belt_colours)*merged_months_at_rank),"")</f>
        <v/>
      </c>
      <c r="Q4144" s="18" t="str" cm="1">
        <f t="array" ref="Q4144">IF(LEN($A4144)&gt;0,SUMPRODUCT(($A4144=merged_names)*(_xlfn.TEXTAFTER(Q$2, "At ")=merged_belt_colours)*merged_months_at_rank),"")</f>
        <v/>
      </c>
      <c r="R4144" s="18" t="str" cm="1">
        <f t="array" ref="R4144">IF(LEN($A4144)&gt;0,SUMPRODUCT(($A4144=merged_names)*(_xlfn.TEXTAFTER(R$2, "At ")=merged_belt_colours)*merged_months_at_rank),"")</f>
        <v/>
      </c>
    </row>
    <row r="4145" spans="1:18" x14ac:dyDescent="0.25">
      <c r="A4145"/>
      <c r="B4145" s="15" t="str" cm="1">
        <f t="array" ref="B4145">IFERROR(IF(LEN(A4145)&gt;0, IF(SUMPRODUCT((Inactives[Key]=J4145)*(Inactives[Currently Inactive]))=1,"Inactive","Active"),""),"Active")</f>
        <v/>
      </c>
      <c r="C4145" s="16" t="str" cm="1">
        <f t="array" aca="1" ref="C4145" ca="1">IFERROR(_xlfn._xlws.FILTER(Inactives[Inactive On],(Inactives[Key]=J4145)*(Inactives[Currently Inactive]),""),"")</f>
        <v/>
      </c>
      <c r="D4145" s="16" t="str" cm="1">
        <f t="array" aca="1" ref="D4145" ca="1">IFERROR(INDEX(_xlfn.TEXTSPLIT(E4145," "),1),"")</f>
        <v/>
      </c>
      <c r="E4145" s="15" t="str" cm="1">
        <f t="array" aca="1" ref="E4145" ca="1">IFERROR(_xlfn._xlws.FILTER(merged_ranks,(merged_end_dates=DATE(9999,12,31))*(merged_names=A4145)),"")</f>
        <v/>
      </c>
      <c r="F4145" s="17" t="str">
        <f ca="1">_xlfn.XLOOKUP(J4145,Promotions[Promo Key],Promotions[Promo Date],"")</f>
        <v/>
      </c>
      <c r="G4145" s="18" t="str">
        <f t="shared" ca="1" si="271"/>
        <v/>
      </c>
      <c r="H4145" s="18" t="str">
        <f t="shared" ca="1" si="270"/>
        <v/>
      </c>
      <c r="I4145" s="17" t="str">
        <f>_xlfn.XLOOKUP(A4145,Students[Full Name],Students[Starting Rank],"")</f>
        <v/>
      </c>
      <c r="J4145" s="15" t="str">
        <f t="shared" ca="1" si="272"/>
        <v xml:space="preserve">: </v>
      </c>
      <c r="K4145" s="16" t="str">
        <f>_xlfn.XLOOKUP(A4145,Students[Full Name],Students[Start Date],"")</f>
        <v/>
      </c>
      <c r="L4145" s="18">
        <f t="shared" ca="1" si="273"/>
        <v>-1</v>
      </c>
      <c r="M4145" s="18" cm="1">
        <f t="array" aca="1" ref="M4145" ca="1">SUMPRODUCT(Inactives[Days Inactive]*(Inactives[Student]=A4145))/365</f>
        <v>0</v>
      </c>
      <c r="N4145" s="18" t="str" cm="1">
        <f t="array" ref="N4145">IF(LEN($A4145)&gt;0,SUMPRODUCT(($A4145=merged_names)*(_xlfn.TEXTAFTER(N$2, "At ")=merged_belt_colours)*merged_months_at_rank),"")</f>
        <v/>
      </c>
      <c r="O4145" s="18" t="str" cm="1">
        <f t="array" ref="O4145">IF(LEN($A4145)&gt;0,SUMPRODUCT(($A4145=merged_names)*(_xlfn.TEXTAFTER(O$2, "At ")=merged_belt_colours)*merged_months_at_rank),"")</f>
        <v/>
      </c>
      <c r="P4145" s="18" t="str" cm="1">
        <f t="array" ref="P4145">IF(LEN($A4145)&gt;0,SUMPRODUCT(($A4145=merged_names)*(_xlfn.TEXTAFTER(P$2, "At ")=merged_belt_colours)*merged_months_at_rank),"")</f>
        <v/>
      </c>
      <c r="Q4145" s="18" t="str" cm="1">
        <f t="array" ref="Q4145">IF(LEN($A4145)&gt;0,SUMPRODUCT(($A4145=merged_names)*(_xlfn.TEXTAFTER(Q$2, "At ")=merged_belt_colours)*merged_months_at_rank),"")</f>
        <v/>
      </c>
      <c r="R4145" s="18" t="str" cm="1">
        <f t="array" ref="R4145">IF(LEN($A4145)&gt;0,SUMPRODUCT(($A4145=merged_names)*(_xlfn.TEXTAFTER(R$2, "At ")=merged_belt_colours)*merged_months_at_rank),"")</f>
        <v/>
      </c>
    </row>
    <row r="4146" spans="1:18" x14ac:dyDescent="0.25">
      <c r="A4146"/>
      <c r="B4146" s="15" t="str" cm="1">
        <f t="array" ref="B4146">IFERROR(IF(LEN(A4146)&gt;0, IF(SUMPRODUCT((Inactives[Key]=J4146)*(Inactives[Currently Inactive]))=1,"Inactive","Active"),""),"Active")</f>
        <v/>
      </c>
      <c r="C4146" s="16" t="str" cm="1">
        <f t="array" aca="1" ref="C4146" ca="1">IFERROR(_xlfn._xlws.FILTER(Inactives[Inactive On],(Inactives[Key]=J4146)*(Inactives[Currently Inactive]),""),"")</f>
        <v/>
      </c>
      <c r="D4146" s="16" t="str" cm="1">
        <f t="array" aca="1" ref="D4146" ca="1">IFERROR(INDEX(_xlfn.TEXTSPLIT(E4146," "),1),"")</f>
        <v/>
      </c>
      <c r="E4146" s="15" t="str" cm="1">
        <f t="array" aca="1" ref="E4146" ca="1">IFERROR(_xlfn._xlws.FILTER(merged_ranks,(merged_end_dates=DATE(9999,12,31))*(merged_names=A4146)),"")</f>
        <v/>
      </c>
      <c r="F4146" s="17" t="str">
        <f ca="1">_xlfn.XLOOKUP(J4146,Promotions[Promo Key],Promotions[Promo Date],"")</f>
        <v/>
      </c>
      <c r="G4146" s="18" t="str">
        <f t="shared" ca="1" si="271"/>
        <v/>
      </c>
      <c r="H4146" s="18" t="str">
        <f t="shared" ca="1" si="270"/>
        <v/>
      </c>
      <c r="I4146" s="17" t="str">
        <f>_xlfn.XLOOKUP(A4146,Students[Full Name],Students[Starting Rank],"")</f>
        <v/>
      </c>
      <c r="J4146" s="15" t="str">
        <f t="shared" ca="1" si="272"/>
        <v xml:space="preserve">: </v>
      </c>
      <c r="K4146" s="16" t="str">
        <f>_xlfn.XLOOKUP(A4146,Students[Full Name],Students[Start Date],"")</f>
        <v/>
      </c>
      <c r="L4146" s="18">
        <f t="shared" ca="1" si="273"/>
        <v>-1</v>
      </c>
      <c r="M4146" s="18" cm="1">
        <f t="array" aca="1" ref="M4146" ca="1">SUMPRODUCT(Inactives[Days Inactive]*(Inactives[Student]=A4146))/365</f>
        <v>0</v>
      </c>
      <c r="N4146" s="18" t="str" cm="1">
        <f t="array" ref="N4146">IF(LEN($A4146)&gt;0,SUMPRODUCT(($A4146=merged_names)*(_xlfn.TEXTAFTER(N$2, "At ")=merged_belt_colours)*merged_months_at_rank),"")</f>
        <v/>
      </c>
      <c r="O4146" s="18" t="str" cm="1">
        <f t="array" ref="O4146">IF(LEN($A4146)&gt;0,SUMPRODUCT(($A4146=merged_names)*(_xlfn.TEXTAFTER(O$2, "At ")=merged_belt_colours)*merged_months_at_rank),"")</f>
        <v/>
      </c>
      <c r="P4146" s="18" t="str" cm="1">
        <f t="array" ref="P4146">IF(LEN($A4146)&gt;0,SUMPRODUCT(($A4146=merged_names)*(_xlfn.TEXTAFTER(P$2, "At ")=merged_belt_colours)*merged_months_at_rank),"")</f>
        <v/>
      </c>
      <c r="Q4146" s="18" t="str" cm="1">
        <f t="array" ref="Q4146">IF(LEN($A4146)&gt;0,SUMPRODUCT(($A4146=merged_names)*(_xlfn.TEXTAFTER(Q$2, "At ")=merged_belt_colours)*merged_months_at_rank),"")</f>
        <v/>
      </c>
      <c r="R4146" s="18" t="str" cm="1">
        <f t="array" ref="R4146">IF(LEN($A4146)&gt;0,SUMPRODUCT(($A4146=merged_names)*(_xlfn.TEXTAFTER(R$2, "At ")=merged_belt_colours)*merged_months_at_rank),"")</f>
        <v/>
      </c>
    </row>
    <row r="4147" spans="1:18" x14ac:dyDescent="0.25">
      <c r="A4147"/>
      <c r="B4147" s="15" t="str" cm="1">
        <f t="array" ref="B4147">IFERROR(IF(LEN(A4147)&gt;0, IF(SUMPRODUCT((Inactives[Key]=J4147)*(Inactives[Currently Inactive]))=1,"Inactive","Active"),""),"Active")</f>
        <v/>
      </c>
      <c r="C4147" s="16" t="str" cm="1">
        <f t="array" aca="1" ref="C4147" ca="1">IFERROR(_xlfn._xlws.FILTER(Inactives[Inactive On],(Inactives[Key]=J4147)*(Inactives[Currently Inactive]),""),"")</f>
        <v/>
      </c>
      <c r="D4147" s="16" t="str" cm="1">
        <f t="array" aca="1" ref="D4147" ca="1">IFERROR(INDEX(_xlfn.TEXTSPLIT(E4147," "),1),"")</f>
        <v/>
      </c>
      <c r="E4147" s="15" t="str" cm="1">
        <f t="array" aca="1" ref="E4147" ca="1">IFERROR(_xlfn._xlws.FILTER(merged_ranks,(merged_end_dates=DATE(9999,12,31))*(merged_names=A4147)),"")</f>
        <v/>
      </c>
      <c r="F4147" s="17" t="str">
        <f ca="1">_xlfn.XLOOKUP(J4147,Promotions[Promo Key],Promotions[Promo Date],"")</f>
        <v/>
      </c>
      <c r="G4147" s="18" t="str">
        <f t="shared" ca="1" si="271"/>
        <v/>
      </c>
      <c r="H4147" s="18" t="str">
        <f t="shared" ca="1" si="270"/>
        <v/>
      </c>
      <c r="I4147" s="17" t="str">
        <f>_xlfn.XLOOKUP(A4147,Students[Full Name],Students[Starting Rank],"")</f>
        <v/>
      </c>
      <c r="J4147" s="15" t="str">
        <f t="shared" ca="1" si="272"/>
        <v xml:space="preserve">: </v>
      </c>
      <c r="K4147" s="16" t="str">
        <f>_xlfn.XLOOKUP(A4147,Students[Full Name],Students[Start Date],"")</f>
        <v/>
      </c>
      <c r="L4147" s="18">
        <f t="shared" ca="1" si="273"/>
        <v>-1</v>
      </c>
      <c r="M4147" s="18" cm="1">
        <f t="array" aca="1" ref="M4147" ca="1">SUMPRODUCT(Inactives[Days Inactive]*(Inactives[Student]=A4147))/365</f>
        <v>0</v>
      </c>
      <c r="N4147" s="18" t="str" cm="1">
        <f t="array" ref="N4147">IF(LEN($A4147)&gt;0,SUMPRODUCT(($A4147=merged_names)*(_xlfn.TEXTAFTER(N$2, "At ")=merged_belt_colours)*merged_months_at_rank),"")</f>
        <v/>
      </c>
      <c r="O4147" s="18" t="str" cm="1">
        <f t="array" ref="O4147">IF(LEN($A4147)&gt;0,SUMPRODUCT(($A4147=merged_names)*(_xlfn.TEXTAFTER(O$2, "At ")=merged_belt_colours)*merged_months_at_rank),"")</f>
        <v/>
      </c>
      <c r="P4147" s="18" t="str" cm="1">
        <f t="array" ref="P4147">IF(LEN($A4147)&gt;0,SUMPRODUCT(($A4147=merged_names)*(_xlfn.TEXTAFTER(P$2, "At ")=merged_belt_colours)*merged_months_at_rank),"")</f>
        <v/>
      </c>
      <c r="Q4147" s="18" t="str" cm="1">
        <f t="array" ref="Q4147">IF(LEN($A4147)&gt;0,SUMPRODUCT(($A4147=merged_names)*(_xlfn.TEXTAFTER(Q$2, "At ")=merged_belt_colours)*merged_months_at_rank),"")</f>
        <v/>
      </c>
      <c r="R4147" s="18" t="str" cm="1">
        <f t="array" ref="R4147">IF(LEN($A4147)&gt;0,SUMPRODUCT(($A4147=merged_names)*(_xlfn.TEXTAFTER(R$2, "At ")=merged_belt_colours)*merged_months_at_rank),"")</f>
        <v/>
      </c>
    </row>
    <row r="4148" spans="1:18" x14ac:dyDescent="0.25">
      <c r="A4148"/>
      <c r="B4148" s="15" t="str" cm="1">
        <f t="array" ref="B4148">IFERROR(IF(LEN(A4148)&gt;0, IF(SUMPRODUCT((Inactives[Key]=J4148)*(Inactives[Currently Inactive]))=1,"Inactive","Active"),""),"Active")</f>
        <v/>
      </c>
      <c r="C4148" s="16" t="str" cm="1">
        <f t="array" aca="1" ref="C4148" ca="1">IFERROR(_xlfn._xlws.FILTER(Inactives[Inactive On],(Inactives[Key]=J4148)*(Inactives[Currently Inactive]),""),"")</f>
        <v/>
      </c>
      <c r="D4148" s="16" t="str" cm="1">
        <f t="array" aca="1" ref="D4148" ca="1">IFERROR(INDEX(_xlfn.TEXTSPLIT(E4148," "),1),"")</f>
        <v/>
      </c>
      <c r="E4148" s="15" t="str" cm="1">
        <f t="array" aca="1" ref="E4148" ca="1">IFERROR(_xlfn._xlws.FILTER(merged_ranks,(merged_end_dates=DATE(9999,12,31))*(merged_names=A4148)),"")</f>
        <v/>
      </c>
      <c r="F4148" s="17" t="str">
        <f ca="1">_xlfn.XLOOKUP(J4148,Promotions[Promo Key],Promotions[Promo Date],"")</f>
        <v/>
      </c>
      <c r="G4148" s="18" t="str">
        <f t="shared" ca="1" si="271"/>
        <v/>
      </c>
      <c r="H4148" s="18" t="str">
        <f t="shared" ca="1" si="270"/>
        <v/>
      </c>
      <c r="I4148" s="17" t="str">
        <f>_xlfn.XLOOKUP(A4148,Students[Full Name],Students[Starting Rank],"")</f>
        <v/>
      </c>
      <c r="J4148" s="15" t="str">
        <f t="shared" ca="1" si="272"/>
        <v xml:space="preserve">: </v>
      </c>
      <c r="K4148" s="16" t="str">
        <f>_xlfn.XLOOKUP(A4148,Students[Full Name],Students[Start Date],"")</f>
        <v/>
      </c>
      <c r="L4148" s="18">
        <f t="shared" ca="1" si="273"/>
        <v>-1</v>
      </c>
      <c r="M4148" s="18" cm="1">
        <f t="array" aca="1" ref="M4148" ca="1">SUMPRODUCT(Inactives[Days Inactive]*(Inactives[Student]=A4148))/365</f>
        <v>0</v>
      </c>
      <c r="N4148" s="18" t="str" cm="1">
        <f t="array" ref="N4148">IF(LEN($A4148)&gt;0,SUMPRODUCT(($A4148=merged_names)*(_xlfn.TEXTAFTER(N$2, "At ")=merged_belt_colours)*merged_months_at_rank),"")</f>
        <v/>
      </c>
      <c r="O4148" s="18" t="str" cm="1">
        <f t="array" ref="O4148">IF(LEN($A4148)&gt;0,SUMPRODUCT(($A4148=merged_names)*(_xlfn.TEXTAFTER(O$2, "At ")=merged_belt_colours)*merged_months_at_rank),"")</f>
        <v/>
      </c>
      <c r="P4148" s="18" t="str" cm="1">
        <f t="array" ref="P4148">IF(LEN($A4148)&gt;0,SUMPRODUCT(($A4148=merged_names)*(_xlfn.TEXTAFTER(P$2, "At ")=merged_belt_colours)*merged_months_at_rank),"")</f>
        <v/>
      </c>
      <c r="Q4148" s="18" t="str" cm="1">
        <f t="array" ref="Q4148">IF(LEN($A4148)&gt;0,SUMPRODUCT(($A4148=merged_names)*(_xlfn.TEXTAFTER(Q$2, "At ")=merged_belt_colours)*merged_months_at_rank),"")</f>
        <v/>
      </c>
      <c r="R4148" s="18" t="str" cm="1">
        <f t="array" ref="R4148">IF(LEN($A4148)&gt;0,SUMPRODUCT(($A4148=merged_names)*(_xlfn.TEXTAFTER(R$2, "At ")=merged_belt_colours)*merged_months_at_rank),"")</f>
        <v/>
      </c>
    </row>
    <row r="4149" spans="1:18" x14ac:dyDescent="0.25">
      <c r="A4149"/>
      <c r="B4149" s="15" t="str" cm="1">
        <f t="array" ref="B4149">IFERROR(IF(LEN(A4149)&gt;0, IF(SUMPRODUCT((Inactives[Key]=J4149)*(Inactives[Currently Inactive]))=1,"Inactive","Active"),""),"Active")</f>
        <v/>
      </c>
      <c r="C4149" s="16" t="str" cm="1">
        <f t="array" aca="1" ref="C4149" ca="1">IFERROR(_xlfn._xlws.FILTER(Inactives[Inactive On],(Inactives[Key]=J4149)*(Inactives[Currently Inactive]),""),"")</f>
        <v/>
      </c>
      <c r="D4149" s="16" t="str" cm="1">
        <f t="array" aca="1" ref="D4149" ca="1">IFERROR(INDEX(_xlfn.TEXTSPLIT(E4149," "),1),"")</f>
        <v/>
      </c>
      <c r="E4149" s="15" t="str" cm="1">
        <f t="array" aca="1" ref="E4149" ca="1">IFERROR(_xlfn._xlws.FILTER(merged_ranks,(merged_end_dates=DATE(9999,12,31))*(merged_names=A4149)),"")</f>
        <v/>
      </c>
      <c r="F4149" s="17" t="str">
        <f ca="1">_xlfn.XLOOKUP(J4149,Promotions[Promo Key],Promotions[Promo Date],"")</f>
        <v/>
      </c>
      <c r="G4149" s="18" t="str">
        <f t="shared" ca="1" si="271"/>
        <v/>
      </c>
      <c r="H4149" s="18" t="str">
        <f t="shared" ca="1" si="270"/>
        <v/>
      </c>
      <c r="I4149" s="17" t="str">
        <f>_xlfn.XLOOKUP(A4149,Students[Full Name],Students[Starting Rank],"")</f>
        <v/>
      </c>
      <c r="J4149" s="15" t="str">
        <f t="shared" ca="1" si="272"/>
        <v xml:space="preserve">: </v>
      </c>
      <c r="K4149" s="16" t="str">
        <f>_xlfn.XLOOKUP(A4149,Students[Full Name],Students[Start Date],"")</f>
        <v/>
      </c>
      <c r="L4149" s="18">
        <f t="shared" ca="1" si="273"/>
        <v>-1</v>
      </c>
      <c r="M4149" s="18" cm="1">
        <f t="array" aca="1" ref="M4149" ca="1">SUMPRODUCT(Inactives[Days Inactive]*(Inactives[Student]=A4149))/365</f>
        <v>0</v>
      </c>
      <c r="N4149" s="18" t="str" cm="1">
        <f t="array" ref="N4149">IF(LEN($A4149)&gt;0,SUMPRODUCT(($A4149=merged_names)*(_xlfn.TEXTAFTER(N$2, "At ")=merged_belt_colours)*merged_months_at_rank),"")</f>
        <v/>
      </c>
      <c r="O4149" s="18" t="str" cm="1">
        <f t="array" ref="O4149">IF(LEN($A4149)&gt;0,SUMPRODUCT(($A4149=merged_names)*(_xlfn.TEXTAFTER(O$2, "At ")=merged_belt_colours)*merged_months_at_rank),"")</f>
        <v/>
      </c>
      <c r="P4149" s="18" t="str" cm="1">
        <f t="array" ref="P4149">IF(LEN($A4149)&gt;0,SUMPRODUCT(($A4149=merged_names)*(_xlfn.TEXTAFTER(P$2, "At ")=merged_belt_colours)*merged_months_at_rank),"")</f>
        <v/>
      </c>
      <c r="Q4149" s="18" t="str" cm="1">
        <f t="array" ref="Q4149">IF(LEN($A4149)&gt;0,SUMPRODUCT(($A4149=merged_names)*(_xlfn.TEXTAFTER(Q$2, "At ")=merged_belt_colours)*merged_months_at_rank),"")</f>
        <v/>
      </c>
      <c r="R4149" s="18" t="str" cm="1">
        <f t="array" ref="R4149">IF(LEN($A4149)&gt;0,SUMPRODUCT(($A4149=merged_names)*(_xlfn.TEXTAFTER(R$2, "At ")=merged_belt_colours)*merged_months_at_rank),"")</f>
        <v/>
      </c>
    </row>
    <row r="4150" spans="1:18" x14ac:dyDescent="0.25">
      <c r="A4150"/>
      <c r="B4150" s="15" t="str" cm="1">
        <f t="array" ref="B4150">IFERROR(IF(LEN(A4150)&gt;0, IF(SUMPRODUCT((Inactives[Key]=J4150)*(Inactives[Currently Inactive]))=1,"Inactive","Active"),""),"Active")</f>
        <v/>
      </c>
      <c r="C4150" s="16" t="str" cm="1">
        <f t="array" aca="1" ref="C4150" ca="1">IFERROR(_xlfn._xlws.FILTER(Inactives[Inactive On],(Inactives[Key]=J4150)*(Inactives[Currently Inactive]),""),"")</f>
        <v/>
      </c>
      <c r="D4150" s="16" t="str" cm="1">
        <f t="array" aca="1" ref="D4150" ca="1">IFERROR(INDEX(_xlfn.TEXTSPLIT(E4150," "),1),"")</f>
        <v/>
      </c>
      <c r="E4150" s="15" t="str" cm="1">
        <f t="array" aca="1" ref="E4150" ca="1">IFERROR(_xlfn._xlws.FILTER(merged_ranks,(merged_end_dates=DATE(9999,12,31))*(merged_names=A4150)),"")</f>
        <v/>
      </c>
      <c r="F4150" s="17" t="str">
        <f ca="1">_xlfn.XLOOKUP(J4150,Promotions[Promo Key],Promotions[Promo Date],"")</f>
        <v/>
      </c>
      <c r="G4150" s="18" t="str">
        <f t="shared" ca="1" si="271"/>
        <v/>
      </c>
      <c r="H4150" s="18" t="str">
        <f t="shared" ca="1" si="270"/>
        <v/>
      </c>
      <c r="I4150" s="17" t="str">
        <f>_xlfn.XLOOKUP(A4150,Students[Full Name],Students[Starting Rank],"")</f>
        <v/>
      </c>
      <c r="J4150" s="15" t="str">
        <f t="shared" ca="1" si="272"/>
        <v xml:space="preserve">: </v>
      </c>
      <c r="K4150" s="16" t="str">
        <f>_xlfn.XLOOKUP(A4150,Students[Full Name],Students[Start Date],"")</f>
        <v/>
      </c>
      <c r="L4150" s="18">
        <f t="shared" ca="1" si="273"/>
        <v>-1</v>
      </c>
      <c r="M4150" s="18" cm="1">
        <f t="array" aca="1" ref="M4150" ca="1">SUMPRODUCT(Inactives[Days Inactive]*(Inactives[Student]=A4150))/365</f>
        <v>0</v>
      </c>
      <c r="N4150" s="18" t="str" cm="1">
        <f t="array" ref="N4150">IF(LEN($A4150)&gt;0,SUMPRODUCT(($A4150=merged_names)*(_xlfn.TEXTAFTER(N$2, "At ")=merged_belt_colours)*merged_months_at_rank),"")</f>
        <v/>
      </c>
      <c r="O4150" s="18" t="str" cm="1">
        <f t="array" ref="O4150">IF(LEN($A4150)&gt;0,SUMPRODUCT(($A4150=merged_names)*(_xlfn.TEXTAFTER(O$2, "At ")=merged_belt_colours)*merged_months_at_rank),"")</f>
        <v/>
      </c>
      <c r="P4150" s="18" t="str" cm="1">
        <f t="array" ref="P4150">IF(LEN($A4150)&gt;0,SUMPRODUCT(($A4150=merged_names)*(_xlfn.TEXTAFTER(P$2, "At ")=merged_belt_colours)*merged_months_at_rank),"")</f>
        <v/>
      </c>
      <c r="Q4150" s="18" t="str" cm="1">
        <f t="array" ref="Q4150">IF(LEN($A4150)&gt;0,SUMPRODUCT(($A4150=merged_names)*(_xlfn.TEXTAFTER(Q$2, "At ")=merged_belt_colours)*merged_months_at_rank),"")</f>
        <v/>
      </c>
      <c r="R4150" s="18" t="str" cm="1">
        <f t="array" ref="R4150">IF(LEN($A4150)&gt;0,SUMPRODUCT(($A4150=merged_names)*(_xlfn.TEXTAFTER(R$2, "At ")=merged_belt_colours)*merged_months_at_rank),"")</f>
        <v/>
      </c>
    </row>
    <row r="4151" spans="1:18" x14ac:dyDescent="0.25">
      <c r="A4151"/>
      <c r="B4151" s="15" t="str" cm="1">
        <f t="array" ref="B4151">IFERROR(IF(LEN(A4151)&gt;0, IF(SUMPRODUCT((Inactives[Key]=J4151)*(Inactives[Currently Inactive]))=1,"Inactive","Active"),""),"Active")</f>
        <v/>
      </c>
      <c r="C4151" s="16" t="str" cm="1">
        <f t="array" aca="1" ref="C4151" ca="1">IFERROR(_xlfn._xlws.FILTER(Inactives[Inactive On],(Inactives[Key]=J4151)*(Inactives[Currently Inactive]),""),"")</f>
        <v/>
      </c>
      <c r="D4151" s="16" t="str" cm="1">
        <f t="array" aca="1" ref="D4151" ca="1">IFERROR(INDEX(_xlfn.TEXTSPLIT(E4151," "),1),"")</f>
        <v/>
      </c>
      <c r="E4151" s="15" t="str" cm="1">
        <f t="array" aca="1" ref="E4151" ca="1">IFERROR(_xlfn._xlws.FILTER(merged_ranks,(merged_end_dates=DATE(9999,12,31))*(merged_names=A4151)),"")</f>
        <v/>
      </c>
      <c r="F4151" s="17" t="str">
        <f ca="1">_xlfn.XLOOKUP(J4151,Promotions[Promo Key],Promotions[Promo Date],"")</f>
        <v/>
      </c>
      <c r="G4151" s="18" t="str">
        <f t="shared" ca="1" si="271"/>
        <v/>
      </c>
      <c r="H4151" s="18" t="str">
        <f t="shared" ca="1" si="270"/>
        <v/>
      </c>
      <c r="I4151" s="17" t="str">
        <f>_xlfn.XLOOKUP(A4151,Students[Full Name],Students[Starting Rank],"")</f>
        <v/>
      </c>
      <c r="J4151" s="15" t="str">
        <f t="shared" ca="1" si="272"/>
        <v xml:space="preserve">: </v>
      </c>
      <c r="K4151" s="16" t="str">
        <f>_xlfn.XLOOKUP(A4151,Students[Full Name],Students[Start Date],"")</f>
        <v/>
      </c>
      <c r="L4151" s="18">
        <f t="shared" ca="1" si="273"/>
        <v>-1</v>
      </c>
      <c r="M4151" s="18" cm="1">
        <f t="array" aca="1" ref="M4151" ca="1">SUMPRODUCT(Inactives[Days Inactive]*(Inactives[Student]=A4151))/365</f>
        <v>0</v>
      </c>
      <c r="N4151" s="18" t="str" cm="1">
        <f t="array" ref="N4151">IF(LEN($A4151)&gt;0,SUMPRODUCT(($A4151=merged_names)*(_xlfn.TEXTAFTER(N$2, "At ")=merged_belt_colours)*merged_months_at_rank),"")</f>
        <v/>
      </c>
      <c r="O4151" s="18" t="str" cm="1">
        <f t="array" ref="O4151">IF(LEN($A4151)&gt;0,SUMPRODUCT(($A4151=merged_names)*(_xlfn.TEXTAFTER(O$2, "At ")=merged_belt_colours)*merged_months_at_rank),"")</f>
        <v/>
      </c>
      <c r="P4151" s="18" t="str" cm="1">
        <f t="array" ref="P4151">IF(LEN($A4151)&gt;0,SUMPRODUCT(($A4151=merged_names)*(_xlfn.TEXTAFTER(P$2, "At ")=merged_belt_colours)*merged_months_at_rank),"")</f>
        <v/>
      </c>
      <c r="Q4151" s="18" t="str" cm="1">
        <f t="array" ref="Q4151">IF(LEN($A4151)&gt;0,SUMPRODUCT(($A4151=merged_names)*(_xlfn.TEXTAFTER(Q$2, "At ")=merged_belt_colours)*merged_months_at_rank),"")</f>
        <v/>
      </c>
      <c r="R4151" s="18" t="str" cm="1">
        <f t="array" ref="R4151">IF(LEN($A4151)&gt;0,SUMPRODUCT(($A4151=merged_names)*(_xlfn.TEXTAFTER(R$2, "At ")=merged_belt_colours)*merged_months_at_rank),"")</f>
        <v/>
      </c>
    </row>
    <row r="4152" spans="1:18" x14ac:dyDescent="0.25">
      <c r="A4152"/>
      <c r="B4152" s="15" t="str" cm="1">
        <f t="array" ref="B4152">IFERROR(IF(LEN(A4152)&gt;0, IF(SUMPRODUCT((Inactives[Key]=J4152)*(Inactives[Currently Inactive]))=1,"Inactive","Active"),""),"Active")</f>
        <v/>
      </c>
      <c r="C4152" s="16" t="str" cm="1">
        <f t="array" aca="1" ref="C4152" ca="1">IFERROR(_xlfn._xlws.FILTER(Inactives[Inactive On],(Inactives[Key]=J4152)*(Inactives[Currently Inactive]),""),"")</f>
        <v/>
      </c>
      <c r="D4152" s="16" t="str" cm="1">
        <f t="array" aca="1" ref="D4152" ca="1">IFERROR(INDEX(_xlfn.TEXTSPLIT(E4152," "),1),"")</f>
        <v/>
      </c>
      <c r="E4152" s="15" t="str" cm="1">
        <f t="array" aca="1" ref="E4152" ca="1">IFERROR(_xlfn._xlws.FILTER(merged_ranks,(merged_end_dates=DATE(9999,12,31))*(merged_names=A4152)),"")</f>
        <v/>
      </c>
      <c r="F4152" s="17" t="str">
        <f ca="1">_xlfn.XLOOKUP(J4152,Promotions[Promo Key],Promotions[Promo Date],"")</f>
        <v/>
      </c>
      <c r="G4152" s="18" t="str">
        <f t="shared" ca="1" si="271"/>
        <v/>
      </c>
      <c r="H4152" s="18" t="str">
        <f t="shared" ca="1" si="270"/>
        <v/>
      </c>
      <c r="I4152" s="17" t="str">
        <f>_xlfn.XLOOKUP(A4152,Students[Full Name],Students[Starting Rank],"")</f>
        <v/>
      </c>
      <c r="J4152" s="15" t="str">
        <f t="shared" ca="1" si="272"/>
        <v xml:space="preserve">: </v>
      </c>
      <c r="K4152" s="16" t="str">
        <f>_xlfn.XLOOKUP(A4152,Students[Full Name],Students[Start Date],"")</f>
        <v/>
      </c>
      <c r="L4152" s="18">
        <f t="shared" ca="1" si="273"/>
        <v>-1</v>
      </c>
      <c r="M4152" s="18" cm="1">
        <f t="array" aca="1" ref="M4152" ca="1">SUMPRODUCT(Inactives[Days Inactive]*(Inactives[Student]=A4152))/365</f>
        <v>0</v>
      </c>
      <c r="N4152" s="18" t="str" cm="1">
        <f t="array" ref="N4152">IF(LEN($A4152)&gt;0,SUMPRODUCT(($A4152=merged_names)*(_xlfn.TEXTAFTER(N$2, "At ")=merged_belt_colours)*merged_months_at_rank),"")</f>
        <v/>
      </c>
      <c r="O4152" s="18" t="str" cm="1">
        <f t="array" ref="O4152">IF(LEN($A4152)&gt;0,SUMPRODUCT(($A4152=merged_names)*(_xlfn.TEXTAFTER(O$2, "At ")=merged_belt_colours)*merged_months_at_rank),"")</f>
        <v/>
      </c>
      <c r="P4152" s="18" t="str" cm="1">
        <f t="array" ref="P4152">IF(LEN($A4152)&gt;0,SUMPRODUCT(($A4152=merged_names)*(_xlfn.TEXTAFTER(P$2, "At ")=merged_belt_colours)*merged_months_at_rank),"")</f>
        <v/>
      </c>
      <c r="Q4152" s="18" t="str" cm="1">
        <f t="array" ref="Q4152">IF(LEN($A4152)&gt;0,SUMPRODUCT(($A4152=merged_names)*(_xlfn.TEXTAFTER(Q$2, "At ")=merged_belt_colours)*merged_months_at_rank),"")</f>
        <v/>
      </c>
      <c r="R4152" s="18" t="str" cm="1">
        <f t="array" ref="R4152">IF(LEN($A4152)&gt;0,SUMPRODUCT(($A4152=merged_names)*(_xlfn.TEXTAFTER(R$2, "At ")=merged_belt_colours)*merged_months_at_rank),"")</f>
        <v/>
      </c>
    </row>
    <row r="4153" spans="1:18" x14ac:dyDescent="0.25">
      <c r="A4153"/>
      <c r="B4153" s="15" t="str" cm="1">
        <f t="array" ref="B4153">IFERROR(IF(LEN(A4153)&gt;0, IF(SUMPRODUCT((Inactives[Key]=J4153)*(Inactives[Currently Inactive]))=1,"Inactive","Active"),""),"Active")</f>
        <v/>
      </c>
      <c r="C4153" s="16" t="str" cm="1">
        <f t="array" aca="1" ref="C4153" ca="1">IFERROR(_xlfn._xlws.FILTER(Inactives[Inactive On],(Inactives[Key]=J4153)*(Inactives[Currently Inactive]),""),"")</f>
        <v/>
      </c>
      <c r="D4153" s="16" t="str" cm="1">
        <f t="array" aca="1" ref="D4153" ca="1">IFERROR(INDEX(_xlfn.TEXTSPLIT(E4153," "),1),"")</f>
        <v/>
      </c>
      <c r="E4153" s="15" t="str" cm="1">
        <f t="array" aca="1" ref="E4153" ca="1">IFERROR(_xlfn._xlws.FILTER(merged_ranks,(merged_end_dates=DATE(9999,12,31))*(merged_names=A4153)),"")</f>
        <v/>
      </c>
      <c r="F4153" s="17" t="str">
        <f ca="1">_xlfn.XLOOKUP(J4153,Promotions[Promo Key],Promotions[Promo Date],"")</f>
        <v/>
      </c>
      <c r="G4153" s="18" t="str">
        <f t="shared" ca="1" si="271"/>
        <v/>
      </c>
      <c r="H4153" s="18" t="str">
        <f t="shared" ca="1" si="270"/>
        <v/>
      </c>
      <c r="I4153" s="17" t="str">
        <f>_xlfn.XLOOKUP(A4153,Students[Full Name],Students[Starting Rank],"")</f>
        <v/>
      </c>
      <c r="J4153" s="15" t="str">
        <f t="shared" ca="1" si="272"/>
        <v xml:space="preserve">: </v>
      </c>
      <c r="K4153" s="16" t="str">
        <f>_xlfn.XLOOKUP(A4153,Students[Full Name],Students[Start Date],"")</f>
        <v/>
      </c>
      <c r="L4153" s="18">
        <f t="shared" ca="1" si="273"/>
        <v>-1</v>
      </c>
      <c r="M4153" s="18" cm="1">
        <f t="array" aca="1" ref="M4153" ca="1">SUMPRODUCT(Inactives[Days Inactive]*(Inactives[Student]=A4153))/365</f>
        <v>0</v>
      </c>
      <c r="N4153" s="18" t="str" cm="1">
        <f t="array" ref="N4153">IF(LEN($A4153)&gt;0,SUMPRODUCT(($A4153=merged_names)*(_xlfn.TEXTAFTER(N$2, "At ")=merged_belt_colours)*merged_months_at_rank),"")</f>
        <v/>
      </c>
      <c r="O4153" s="18" t="str" cm="1">
        <f t="array" ref="O4153">IF(LEN($A4153)&gt;0,SUMPRODUCT(($A4153=merged_names)*(_xlfn.TEXTAFTER(O$2, "At ")=merged_belt_colours)*merged_months_at_rank),"")</f>
        <v/>
      </c>
      <c r="P4153" s="18" t="str" cm="1">
        <f t="array" ref="P4153">IF(LEN($A4153)&gt;0,SUMPRODUCT(($A4153=merged_names)*(_xlfn.TEXTAFTER(P$2, "At ")=merged_belt_colours)*merged_months_at_rank),"")</f>
        <v/>
      </c>
      <c r="Q4153" s="18" t="str" cm="1">
        <f t="array" ref="Q4153">IF(LEN($A4153)&gt;0,SUMPRODUCT(($A4153=merged_names)*(_xlfn.TEXTAFTER(Q$2, "At ")=merged_belt_colours)*merged_months_at_rank),"")</f>
        <v/>
      </c>
      <c r="R4153" s="18" t="str" cm="1">
        <f t="array" ref="R4153">IF(LEN($A4153)&gt;0,SUMPRODUCT(($A4153=merged_names)*(_xlfn.TEXTAFTER(R$2, "At ")=merged_belt_colours)*merged_months_at_rank),"")</f>
        <v/>
      </c>
    </row>
    <row r="4154" spans="1:18" x14ac:dyDescent="0.25">
      <c r="A4154"/>
      <c r="B4154" s="15" t="str" cm="1">
        <f t="array" ref="B4154">IFERROR(IF(LEN(A4154)&gt;0, IF(SUMPRODUCT((Inactives[Key]=J4154)*(Inactives[Currently Inactive]))=1,"Inactive","Active"),""),"Active")</f>
        <v/>
      </c>
      <c r="C4154" s="16" t="str" cm="1">
        <f t="array" aca="1" ref="C4154" ca="1">IFERROR(_xlfn._xlws.FILTER(Inactives[Inactive On],(Inactives[Key]=J4154)*(Inactives[Currently Inactive]),""),"")</f>
        <v/>
      </c>
      <c r="D4154" s="16" t="str" cm="1">
        <f t="array" aca="1" ref="D4154" ca="1">IFERROR(INDEX(_xlfn.TEXTSPLIT(E4154," "),1),"")</f>
        <v/>
      </c>
      <c r="E4154" s="15" t="str" cm="1">
        <f t="array" aca="1" ref="E4154" ca="1">IFERROR(_xlfn._xlws.FILTER(merged_ranks,(merged_end_dates=DATE(9999,12,31))*(merged_names=A4154)),"")</f>
        <v/>
      </c>
      <c r="F4154" s="17" t="str">
        <f ca="1">_xlfn.XLOOKUP(J4154,Promotions[Promo Key],Promotions[Promo Date],"")</f>
        <v/>
      </c>
      <c r="G4154" s="18" t="str">
        <f t="shared" ca="1" si="271"/>
        <v/>
      </c>
      <c r="H4154" s="18" t="str">
        <f t="shared" ca="1" si="270"/>
        <v/>
      </c>
      <c r="I4154" s="17" t="str">
        <f>_xlfn.XLOOKUP(A4154,Students[Full Name],Students[Starting Rank],"")</f>
        <v/>
      </c>
      <c r="J4154" s="15" t="str">
        <f t="shared" ca="1" si="272"/>
        <v xml:space="preserve">: </v>
      </c>
      <c r="K4154" s="16" t="str">
        <f>_xlfn.XLOOKUP(A4154,Students[Full Name],Students[Start Date],"")</f>
        <v/>
      </c>
      <c r="L4154" s="18">
        <f t="shared" ca="1" si="273"/>
        <v>-1</v>
      </c>
      <c r="M4154" s="18" cm="1">
        <f t="array" aca="1" ref="M4154" ca="1">SUMPRODUCT(Inactives[Days Inactive]*(Inactives[Student]=A4154))/365</f>
        <v>0</v>
      </c>
      <c r="N4154" s="18" t="str" cm="1">
        <f t="array" ref="N4154">IF(LEN($A4154)&gt;0,SUMPRODUCT(($A4154=merged_names)*(_xlfn.TEXTAFTER(N$2, "At ")=merged_belt_colours)*merged_months_at_rank),"")</f>
        <v/>
      </c>
      <c r="O4154" s="18" t="str" cm="1">
        <f t="array" ref="O4154">IF(LEN($A4154)&gt;0,SUMPRODUCT(($A4154=merged_names)*(_xlfn.TEXTAFTER(O$2, "At ")=merged_belt_colours)*merged_months_at_rank),"")</f>
        <v/>
      </c>
      <c r="P4154" s="18" t="str" cm="1">
        <f t="array" ref="P4154">IF(LEN($A4154)&gt;0,SUMPRODUCT(($A4154=merged_names)*(_xlfn.TEXTAFTER(P$2, "At ")=merged_belt_colours)*merged_months_at_rank),"")</f>
        <v/>
      </c>
      <c r="Q4154" s="18" t="str" cm="1">
        <f t="array" ref="Q4154">IF(LEN($A4154)&gt;0,SUMPRODUCT(($A4154=merged_names)*(_xlfn.TEXTAFTER(Q$2, "At ")=merged_belt_colours)*merged_months_at_rank),"")</f>
        <v/>
      </c>
      <c r="R4154" s="18" t="str" cm="1">
        <f t="array" ref="R4154">IF(LEN($A4154)&gt;0,SUMPRODUCT(($A4154=merged_names)*(_xlfn.TEXTAFTER(R$2, "At ")=merged_belt_colours)*merged_months_at_rank),"")</f>
        <v/>
      </c>
    </row>
    <row r="4155" spans="1:18" x14ac:dyDescent="0.25">
      <c r="A4155"/>
      <c r="B4155" s="15" t="str" cm="1">
        <f t="array" ref="B4155">IFERROR(IF(LEN(A4155)&gt;0, IF(SUMPRODUCT((Inactives[Key]=J4155)*(Inactives[Currently Inactive]))=1,"Inactive","Active"),""),"Active")</f>
        <v/>
      </c>
      <c r="C4155" s="16" t="str" cm="1">
        <f t="array" aca="1" ref="C4155" ca="1">IFERROR(_xlfn._xlws.FILTER(Inactives[Inactive On],(Inactives[Key]=J4155)*(Inactives[Currently Inactive]),""),"")</f>
        <v/>
      </c>
      <c r="D4155" s="16" t="str" cm="1">
        <f t="array" aca="1" ref="D4155" ca="1">IFERROR(INDEX(_xlfn.TEXTSPLIT(E4155," "),1),"")</f>
        <v/>
      </c>
      <c r="E4155" s="15" t="str" cm="1">
        <f t="array" aca="1" ref="E4155" ca="1">IFERROR(_xlfn._xlws.FILTER(merged_ranks,(merged_end_dates=DATE(9999,12,31))*(merged_names=A4155)),"")</f>
        <v/>
      </c>
      <c r="F4155" s="17" t="str">
        <f ca="1">_xlfn.XLOOKUP(J4155,Promotions[Promo Key],Promotions[Promo Date],"")</f>
        <v/>
      </c>
      <c r="G4155" s="18" t="str">
        <f t="shared" ca="1" si="271"/>
        <v/>
      </c>
      <c r="H4155" s="18" t="str">
        <f t="shared" ca="1" si="270"/>
        <v/>
      </c>
      <c r="I4155" s="17" t="str">
        <f>_xlfn.XLOOKUP(A4155,Students[Full Name],Students[Starting Rank],"")</f>
        <v/>
      </c>
      <c r="J4155" s="15" t="str">
        <f t="shared" ca="1" si="272"/>
        <v xml:space="preserve">: </v>
      </c>
      <c r="K4155" s="16" t="str">
        <f>_xlfn.XLOOKUP(A4155,Students[Full Name],Students[Start Date],"")</f>
        <v/>
      </c>
      <c r="L4155" s="18">
        <f t="shared" ca="1" si="273"/>
        <v>-1</v>
      </c>
      <c r="M4155" s="18" cm="1">
        <f t="array" aca="1" ref="M4155" ca="1">SUMPRODUCT(Inactives[Days Inactive]*(Inactives[Student]=A4155))/365</f>
        <v>0</v>
      </c>
      <c r="N4155" s="18" t="str" cm="1">
        <f t="array" ref="N4155">IF(LEN($A4155)&gt;0,SUMPRODUCT(($A4155=merged_names)*(_xlfn.TEXTAFTER(N$2, "At ")=merged_belt_colours)*merged_months_at_rank),"")</f>
        <v/>
      </c>
      <c r="O4155" s="18" t="str" cm="1">
        <f t="array" ref="O4155">IF(LEN($A4155)&gt;0,SUMPRODUCT(($A4155=merged_names)*(_xlfn.TEXTAFTER(O$2, "At ")=merged_belt_colours)*merged_months_at_rank),"")</f>
        <v/>
      </c>
      <c r="P4155" s="18" t="str" cm="1">
        <f t="array" ref="P4155">IF(LEN($A4155)&gt;0,SUMPRODUCT(($A4155=merged_names)*(_xlfn.TEXTAFTER(P$2, "At ")=merged_belt_colours)*merged_months_at_rank),"")</f>
        <v/>
      </c>
      <c r="Q4155" s="18" t="str" cm="1">
        <f t="array" ref="Q4155">IF(LEN($A4155)&gt;0,SUMPRODUCT(($A4155=merged_names)*(_xlfn.TEXTAFTER(Q$2, "At ")=merged_belt_colours)*merged_months_at_rank),"")</f>
        <v/>
      </c>
      <c r="R4155" s="18" t="str" cm="1">
        <f t="array" ref="R4155">IF(LEN($A4155)&gt;0,SUMPRODUCT(($A4155=merged_names)*(_xlfn.TEXTAFTER(R$2, "At ")=merged_belt_colours)*merged_months_at_rank),"")</f>
        <v/>
      </c>
    </row>
    <row r="4156" spans="1:18" x14ac:dyDescent="0.25">
      <c r="A4156"/>
      <c r="B4156" s="15" t="str" cm="1">
        <f t="array" ref="B4156">IFERROR(IF(LEN(A4156)&gt;0, IF(SUMPRODUCT((Inactives[Key]=J4156)*(Inactives[Currently Inactive]))=1,"Inactive","Active"),""),"Active")</f>
        <v/>
      </c>
      <c r="C4156" s="16" t="str" cm="1">
        <f t="array" aca="1" ref="C4156" ca="1">IFERROR(_xlfn._xlws.FILTER(Inactives[Inactive On],(Inactives[Key]=J4156)*(Inactives[Currently Inactive]),""),"")</f>
        <v/>
      </c>
      <c r="D4156" s="16" t="str" cm="1">
        <f t="array" aca="1" ref="D4156" ca="1">IFERROR(INDEX(_xlfn.TEXTSPLIT(E4156," "),1),"")</f>
        <v/>
      </c>
      <c r="E4156" s="15" t="str" cm="1">
        <f t="array" aca="1" ref="E4156" ca="1">IFERROR(_xlfn._xlws.FILTER(merged_ranks,(merged_end_dates=DATE(9999,12,31))*(merged_names=A4156)),"")</f>
        <v/>
      </c>
      <c r="F4156" s="17" t="str">
        <f ca="1">_xlfn.XLOOKUP(J4156,Promotions[Promo Key],Promotions[Promo Date],"")</f>
        <v/>
      </c>
      <c r="G4156" s="18" t="str">
        <f t="shared" ca="1" si="271"/>
        <v/>
      </c>
      <c r="H4156" s="18" t="str">
        <f t="shared" ca="1" si="270"/>
        <v/>
      </c>
      <c r="I4156" s="17" t="str">
        <f>_xlfn.XLOOKUP(A4156,Students[Full Name],Students[Starting Rank],"")</f>
        <v/>
      </c>
      <c r="J4156" s="15" t="str">
        <f t="shared" ca="1" si="272"/>
        <v xml:space="preserve">: </v>
      </c>
      <c r="K4156" s="16" t="str">
        <f>_xlfn.XLOOKUP(A4156,Students[Full Name],Students[Start Date],"")</f>
        <v/>
      </c>
      <c r="L4156" s="18">
        <f t="shared" ca="1" si="273"/>
        <v>-1</v>
      </c>
      <c r="M4156" s="18" cm="1">
        <f t="array" aca="1" ref="M4156" ca="1">SUMPRODUCT(Inactives[Days Inactive]*(Inactives[Student]=A4156))/365</f>
        <v>0</v>
      </c>
      <c r="N4156" s="18" t="str" cm="1">
        <f t="array" ref="N4156">IF(LEN($A4156)&gt;0,SUMPRODUCT(($A4156=merged_names)*(_xlfn.TEXTAFTER(N$2, "At ")=merged_belt_colours)*merged_months_at_rank),"")</f>
        <v/>
      </c>
      <c r="O4156" s="18" t="str" cm="1">
        <f t="array" ref="O4156">IF(LEN($A4156)&gt;0,SUMPRODUCT(($A4156=merged_names)*(_xlfn.TEXTAFTER(O$2, "At ")=merged_belt_colours)*merged_months_at_rank),"")</f>
        <v/>
      </c>
      <c r="P4156" s="18" t="str" cm="1">
        <f t="array" ref="P4156">IF(LEN($A4156)&gt;0,SUMPRODUCT(($A4156=merged_names)*(_xlfn.TEXTAFTER(P$2, "At ")=merged_belt_colours)*merged_months_at_rank),"")</f>
        <v/>
      </c>
      <c r="Q4156" s="18" t="str" cm="1">
        <f t="array" ref="Q4156">IF(LEN($A4156)&gt;0,SUMPRODUCT(($A4156=merged_names)*(_xlfn.TEXTAFTER(Q$2, "At ")=merged_belt_colours)*merged_months_at_rank),"")</f>
        <v/>
      </c>
      <c r="R4156" s="18" t="str" cm="1">
        <f t="array" ref="R4156">IF(LEN($A4156)&gt;0,SUMPRODUCT(($A4156=merged_names)*(_xlfn.TEXTAFTER(R$2, "At ")=merged_belt_colours)*merged_months_at_rank),"")</f>
        <v/>
      </c>
    </row>
    <row r="4157" spans="1:18" x14ac:dyDescent="0.25">
      <c r="A4157"/>
      <c r="B4157" s="15" t="str" cm="1">
        <f t="array" ref="B4157">IFERROR(IF(LEN(A4157)&gt;0, IF(SUMPRODUCT((Inactives[Key]=J4157)*(Inactives[Currently Inactive]))=1,"Inactive","Active"),""),"Active")</f>
        <v/>
      </c>
      <c r="C4157" s="16" t="str" cm="1">
        <f t="array" aca="1" ref="C4157" ca="1">IFERROR(_xlfn._xlws.FILTER(Inactives[Inactive On],(Inactives[Key]=J4157)*(Inactives[Currently Inactive]),""),"")</f>
        <v/>
      </c>
      <c r="D4157" s="16" t="str" cm="1">
        <f t="array" aca="1" ref="D4157" ca="1">IFERROR(INDEX(_xlfn.TEXTSPLIT(E4157," "),1),"")</f>
        <v/>
      </c>
      <c r="E4157" s="15" t="str" cm="1">
        <f t="array" aca="1" ref="E4157" ca="1">IFERROR(_xlfn._xlws.FILTER(merged_ranks,(merged_end_dates=DATE(9999,12,31))*(merged_names=A4157)),"")</f>
        <v/>
      </c>
      <c r="F4157" s="17" t="str">
        <f ca="1">_xlfn.XLOOKUP(J4157,Promotions[Promo Key],Promotions[Promo Date],"")</f>
        <v/>
      </c>
      <c r="G4157" s="18" t="str">
        <f t="shared" ca="1" si="271"/>
        <v/>
      </c>
      <c r="H4157" s="18" t="str">
        <f t="shared" ca="1" si="270"/>
        <v/>
      </c>
      <c r="I4157" s="17" t="str">
        <f>_xlfn.XLOOKUP(A4157,Students[Full Name],Students[Starting Rank],"")</f>
        <v/>
      </c>
      <c r="J4157" s="15" t="str">
        <f t="shared" ca="1" si="272"/>
        <v xml:space="preserve">: </v>
      </c>
      <c r="K4157" s="16" t="str">
        <f>_xlfn.XLOOKUP(A4157,Students[Full Name],Students[Start Date],"")</f>
        <v/>
      </c>
      <c r="L4157" s="18">
        <f t="shared" ca="1" si="273"/>
        <v>-1</v>
      </c>
      <c r="M4157" s="18" cm="1">
        <f t="array" aca="1" ref="M4157" ca="1">SUMPRODUCT(Inactives[Days Inactive]*(Inactives[Student]=A4157))/365</f>
        <v>0</v>
      </c>
      <c r="N4157" s="18" t="str" cm="1">
        <f t="array" ref="N4157">IF(LEN($A4157)&gt;0,SUMPRODUCT(($A4157=merged_names)*(_xlfn.TEXTAFTER(N$2, "At ")=merged_belt_colours)*merged_months_at_rank),"")</f>
        <v/>
      </c>
      <c r="O4157" s="18" t="str" cm="1">
        <f t="array" ref="O4157">IF(LEN($A4157)&gt;0,SUMPRODUCT(($A4157=merged_names)*(_xlfn.TEXTAFTER(O$2, "At ")=merged_belt_colours)*merged_months_at_rank),"")</f>
        <v/>
      </c>
      <c r="P4157" s="18" t="str" cm="1">
        <f t="array" ref="P4157">IF(LEN($A4157)&gt;0,SUMPRODUCT(($A4157=merged_names)*(_xlfn.TEXTAFTER(P$2, "At ")=merged_belt_colours)*merged_months_at_rank),"")</f>
        <v/>
      </c>
      <c r="Q4157" s="18" t="str" cm="1">
        <f t="array" ref="Q4157">IF(LEN($A4157)&gt;0,SUMPRODUCT(($A4157=merged_names)*(_xlfn.TEXTAFTER(Q$2, "At ")=merged_belt_colours)*merged_months_at_rank),"")</f>
        <v/>
      </c>
      <c r="R4157" s="18" t="str" cm="1">
        <f t="array" ref="R4157">IF(LEN($A4157)&gt;0,SUMPRODUCT(($A4157=merged_names)*(_xlfn.TEXTAFTER(R$2, "At ")=merged_belt_colours)*merged_months_at_rank),"")</f>
        <v/>
      </c>
    </row>
    <row r="4158" spans="1:18" x14ac:dyDescent="0.25">
      <c r="A4158"/>
      <c r="B4158" s="15" t="str" cm="1">
        <f t="array" ref="B4158">IFERROR(IF(LEN(A4158)&gt;0, IF(SUMPRODUCT((Inactives[Key]=J4158)*(Inactives[Currently Inactive]))=1,"Inactive","Active"),""),"Active")</f>
        <v/>
      </c>
      <c r="C4158" s="16" t="str" cm="1">
        <f t="array" aca="1" ref="C4158" ca="1">IFERROR(_xlfn._xlws.FILTER(Inactives[Inactive On],(Inactives[Key]=J4158)*(Inactives[Currently Inactive]),""),"")</f>
        <v/>
      </c>
      <c r="D4158" s="16" t="str" cm="1">
        <f t="array" aca="1" ref="D4158" ca="1">IFERROR(INDEX(_xlfn.TEXTSPLIT(E4158," "),1),"")</f>
        <v/>
      </c>
      <c r="E4158" s="15" t="str" cm="1">
        <f t="array" aca="1" ref="E4158" ca="1">IFERROR(_xlfn._xlws.FILTER(merged_ranks,(merged_end_dates=DATE(9999,12,31))*(merged_names=A4158)),"")</f>
        <v/>
      </c>
      <c r="F4158" s="17" t="str">
        <f ca="1">_xlfn.XLOOKUP(J4158,Promotions[Promo Key],Promotions[Promo Date],"")</f>
        <v/>
      </c>
      <c r="G4158" s="18" t="str">
        <f t="shared" ca="1" si="271"/>
        <v/>
      </c>
      <c r="H4158" s="18" t="str">
        <f t="shared" ca="1" si="270"/>
        <v/>
      </c>
      <c r="I4158" s="17" t="str">
        <f>_xlfn.XLOOKUP(A4158,Students[Full Name],Students[Starting Rank],"")</f>
        <v/>
      </c>
      <c r="J4158" s="15" t="str">
        <f t="shared" ca="1" si="272"/>
        <v xml:space="preserve">: </v>
      </c>
      <c r="K4158" s="16" t="str">
        <f>_xlfn.XLOOKUP(A4158,Students[Full Name],Students[Start Date],"")</f>
        <v/>
      </c>
      <c r="L4158" s="18">
        <f t="shared" ca="1" si="273"/>
        <v>-1</v>
      </c>
      <c r="M4158" s="18" cm="1">
        <f t="array" aca="1" ref="M4158" ca="1">SUMPRODUCT(Inactives[Days Inactive]*(Inactives[Student]=A4158))/365</f>
        <v>0</v>
      </c>
      <c r="N4158" s="18" t="str" cm="1">
        <f t="array" ref="N4158">IF(LEN($A4158)&gt;0,SUMPRODUCT(($A4158=merged_names)*(_xlfn.TEXTAFTER(N$2, "At ")=merged_belt_colours)*merged_months_at_rank),"")</f>
        <v/>
      </c>
      <c r="O4158" s="18" t="str" cm="1">
        <f t="array" ref="O4158">IF(LEN($A4158)&gt;0,SUMPRODUCT(($A4158=merged_names)*(_xlfn.TEXTAFTER(O$2, "At ")=merged_belt_colours)*merged_months_at_rank),"")</f>
        <v/>
      </c>
      <c r="P4158" s="18" t="str" cm="1">
        <f t="array" ref="P4158">IF(LEN($A4158)&gt;0,SUMPRODUCT(($A4158=merged_names)*(_xlfn.TEXTAFTER(P$2, "At ")=merged_belt_colours)*merged_months_at_rank),"")</f>
        <v/>
      </c>
      <c r="Q4158" s="18" t="str" cm="1">
        <f t="array" ref="Q4158">IF(LEN($A4158)&gt;0,SUMPRODUCT(($A4158=merged_names)*(_xlfn.TEXTAFTER(Q$2, "At ")=merged_belt_colours)*merged_months_at_rank),"")</f>
        <v/>
      </c>
      <c r="R4158" s="18" t="str" cm="1">
        <f t="array" ref="R4158">IF(LEN($A4158)&gt;0,SUMPRODUCT(($A4158=merged_names)*(_xlfn.TEXTAFTER(R$2, "At ")=merged_belt_colours)*merged_months_at_rank),"")</f>
        <v/>
      </c>
    </row>
    <row r="4159" spans="1:18" x14ac:dyDescent="0.25">
      <c r="A4159"/>
      <c r="B4159" s="15" t="str" cm="1">
        <f t="array" ref="B4159">IFERROR(IF(LEN(A4159)&gt;0, IF(SUMPRODUCT((Inactives[Key]=J4159)*(Inactives[Currently Inactive]))=1,"Inactive","Active"),""),"Active")</f>
        <v/>
      </c>
      <c r="C4159" s="16" t="str" cm="1">
        <f t="array" aca="1" ref="C4159" ca="1">IFERROR(_xlfn._xlws.FILTER(Inactives[Inactive On],(Inactives[Key]=J4159)*(Inactives[Currently Inactive]),""),"")</f>
        <v/>
      </c>
      <c r="D4159" s="16" t="str" cm="1">
        <f t="array" aca="1" ref="D4159" ca="1">IFERROR(INDEX(_xlfn.TEXTSPLIT(E4159," "),1),"")</f>
        <v/>
      </c>
      <c r="E4159" s="15" t="str" cm="1">
        <f t="array" aca="1" ref="E4159" ca="1">IFERROR(_xlfn._xlws.FILTER(merged_ranks,(merged_end_dates=DATE(9999,12,31))*(merged_names=A4159)),"")</f>
        <v/>
      </c>
      <c r="F4159" s="17" t="str">
        <f ca="1">_xlfn.XLOOKUP(J4159,Promotions[Promo Key],Promotions[Promo Date],"")</f>
        <v/>
      </c>
      <c r="G4159" s="18" t="str">
        <f t="shared" ca="1" si="271"/>
        <v/>
      </c>
      <c r="H4159" s="18" t="str">
        <f t="shared" ca="1" si="270"/>
        <v/>
      </c>
      <c r="I4159" s="17" t="str">
        <f>_xlfn.XLOOKUP(A4159,Students[Full Name],Students[Starting Rank],"")</f>
        <v/>
      </c>
      <c r="J4159" s="15" t="str">
        <f t="shared" ca="1" si="272"/>
        <v xml:space="preserve">: </v>
      </c>
      <c r="K4159" s="16" t="str">
        <f>_xlfn.XLOOKUP(A4159,Students[Full Name],Students[Start Date],"")</f>
        <v/>
      </c>
      <c r="L4159" s="18">
        <f t="shared" ca="1" si="273"/>
        <v>-1</v>
      </c>
      <c r="M4159" s="18" cm="1">
        <f t="array" aca="1" ref="M4159" ca="1">SUMPRODUCT(Inactives[Days Inactive]*(Inactives[Student]=A4159))/365</f>
        <v>0</v>
      </c>
      <c r="N4159" s="18" t="str" cm="1">
        <f t="array" ref="N4159">IF(LEN($A4159)&gt;0,SUMPRODUCT(($A4159=merged_names)*(_xlfn.TEXTAFTER(N$2, "At ")=merged_belt_colours)*merged_months_at_rank),"")</f>
        <v/>
      </c>
      <c r="O4159" s="18" t="str" cm="1">
        <f t="array" ref="O4159">IF(LEN($A4159)&gt;0,SUMPRODUCT(($A4159=merged_names)*(_xlfn.TEXTAFTER(O$2, "At ")=merged_belt_colours)*merged_months_at_rank),"")</f>
        <v/>
      </c>
      <c r="P4159" s="18" t="str" cm="1">
        <f t="array" ref="P4159">IF(LEN($A4159)&gt;0,SUMPRODUCT(($A4159=merged_names)*(_xlfn.TEXTAFTER(P$2, "At ")=merged_belt_colours)*merged_months_at_rank),"")</f>
        <v/>
      </c>
      <c r="Q4159" s="18" t="str" cm="1">
        <f t="array" ref="Q4159">IF(LEN($A4159)&gt;0,SUMPRODUCT(($A4159=merged_names)*(_xlfn.TEXTAFTER(Q$2, "At ")=merged_belt_colours)*merged_months_at_rank),"")</f>
        <v/>
      </c>
      <c r="R4159" s="18" t="str" cm="1">
        <f t="array" ref="R4159">IF(LEN($A4159)&gt;0,SUMPRODUCT(($A4159=merged_names)*(_xlfn.TEXTAFTER(R$2, "At ")=merged_belt_colours)*merged_months_at_rank),"")</f>
        <v/>
      </c>
    </row>
    <row r="4160" spans="1:18" x14ac:dyDescent="0.25">
      <c r="A4160"/>
      <c r="B4160" s="15" t="str" cm="1">
        <f t="array" ref="B4160">IFERROR(IF(LEN(A4160)&gt;0, IF(SUMPRODUCT((Inactives[Key]=J4160)*(Inactives[Currently Inactive]))=1,"Inactive","Active"),""),"Active")</f>
        <v/>
      </c>
      <c r="C4160" s="16" t="str" cm="1">
        <f t="array" aca="1" ref="C4160" ca="1">IFERROR(_xlfn._xlws.FILTER(Inactives[Inactive On],(Inactives[Key]=J4160)*(Inactives[Currently Inactive]),""),"")</f>
        <v/>
      </c>
      <c r="D4160" s="16" t="str" cm="1">
        <f t="array" aca="1" ref="D4160" ca="1">IFERROR(INDEX(_xlfn.TEXTSPLIT(E4160," "),1),"")</f>
        <v/>
      </c>
      <c r="E4160" s="15" t="str" cm="1">
        <f t="array" aca="1" ref="E4160" ca="1">IFERROR(_xlfn._xlws.FILTER(merged_ranks,(merged_end_dates=DATE(9999,12,31))*(merged_names=A4160)),"")</f>
        <v/>
      </c>
      <c r="F4160" s="17" t="str">
        <f ca="1">_xlfn.XLOOKUP(J4160,Promotions[Promo Key],Promotions[Promo Date],"")</f>
        <v/>
      </c>
      <c r="G4160" s="18" t="str">
        <f t="shared" ca="1" si="271"/>
        <v/>
      </c>
      <c r="H4160" s="18" t="str">
        <f t="shared" ca="1" si="270"/>
        <v/>
      </c>
      <c r="I4160" s="17" t="str">
        <f>_xlfn.XLOOKUP(A4160,Students[Full Name],Students[Starting Rank],"")</f>
        <v/>
      </c>
      <c r="J4160" s="15" t="str">
        <f t="shared" ca="1" si="272"/>
        <v xml:space="preserve">: </v>
      </c>
      <c r="K4160" s="16" t="str">
        <f>_xlfn.XLOOKUP(A4160,Students[Full Name],Students[Start Date],"")</f>
        <v/>
      </c>
      <c r="L4160" s="18">
        <f t="shared" ca="1" si="273"/>
        <v>-1</v>
      </c>
      <c r="M4160" s="18" cm="1">
        <f t="array" aca="1" ref="M4160" ca="1">SUMPRODUCT(Inactives[Days Inactive]*(Inactives[Student]=A4160))/365</f>
        <v>0</v>
      </c>
      <c r="N4160" s="18" t="str" cm="1">
        <f t="array" ref="N4160">IF(LEN($A4160)&gt;0,SUMPRODUCT(($A4160=merged_names)*(_xlfn.TEXTAFTER(N$2, "At ")=merged_belt_colours)*merged_months_at_rank),"")</f>
        <v/>
      </c>
      <c r="O4160" s="18" t="str" cm="1">
        <f t="array" ref="O4160">IF(LEN($A4160)&gt;0,SUMPRODUCT(($A4160=merged_names)*(_xlfn.TEXTAFTER(O$2, "At ")=merged_belt_colours)*merged_months_at_rank),"")</f>
        <v/>
      </c>
      <c r="P4160" s="18" t="str" cm="1">
        <f t="array" ref="P4160">IF(LEN($A4160)&gt;0,SUMPRODUCT(($A4160=merged_names)*(_xlfn.TEXTAFTER(P$2, "At ")=merged_belt_colours)*merged_months_at_rank),"")</f>
        <v/>
      </c>
      <c r="Q4160" s="18" t="str" cm="1">
        <f t="array" ref="Q4160">IF(LEN($A4160)&gt;0,SUMPRODUCT(($A4160=merged_names)*(_xlfn.TEXTAFTER(Q$2, "At ")=merged_belt_colours)*merged_months_at_rank),"")</f>
        <v/>
      </c>
      <c r="R4160" s="18" t="str" cm="1">
        <f t="array" ref="R4160">IF(LEN($A4160)&gt;0,SUMPRODUCT(($A4160=merged_names)*(_xlfn.TEXTAFTER(R$2, "At ")=merged_belt_colours)*merged_months_at_rank),"")</f>
        <v/>
      </c>
    </row>
    <row r="4161" spans="1:18" x14ac:dyDescent="0.25">
      <c r="A4161"/>
      <c r="B4161" s="15" t="str" cm="1">
        <f t="array" ref="B4161">IFERROR(IF(LEN(A4161)&gt;0, IF(SUMPRODUCT((Inactives[Key]=J4161)*(Inactives[Currently Inactive]))=1,"Inactive","Active"),""),"Active")</f>
        <v/>
      </c>
      <c r="C4161" s="16" t="str" cm="1">
        <f t="array" aca="1" ref="C4161" ca="1">IFERROR(_xlfn._xlws.FILTER(Inactives[Inactive On],(Inactives[Key]=J4161)*(Inactives[Currently Inactive]),""),"")</f>
        <v/>
      </c>
      <c r="D4161" s="16" t="str" cm="1">
        <f t="array" aca="1" ref="D4161" ca="1">IFERROR(INDEX(_xlfn.TEXTSPLIT(E4161," "),1),"")</f>
        <v/>
      </c>
      <c r="E4161" s="15" t="str" cm="1">
        <f t="array" aca="1" ref="E4161" ca="1">IFERROR(_xlfn._xlws.FILTER(merged_ranks,(merged_end_dates=DATE(9999,12,31))*(merged_names=A4161)),"")</f>
        <v/>
      </c>
      <c r="F4161" s="17" t="str">
        <f ca="1">_xlfn.XLOOKUP(J4161,Promotions[Promo Key],Promotions[Promo Date],"")</f>
        <v/>
      </c>
      <c r="G4161" s="18" t="str">
        <f t="shared" ca="1" si="271"/>
        <v/>
      </c>
      <c r="H4161" s="18" t="str">
        <f t="shared" ca="1" si="270"/>
        <v/>
      </c>
      <c r="I4161" s="17" t="str">
        <f>_xlfn.XLOOKUP(A4161,Students[Full Name],Students[Starting Rank],"")</f>
        <v/>
      </c>
      <c r="J4161" s="15" t="str">
        <f t="shared" ca="1" si="272"/>
        <v xml:space="preserve">: </v>
      </c>
      <c r="K4161" s="16" t="str">
        <f>_xlfn.XLOOKUP(A4161,Students[Full Name],Students[Start Date],"")</f>
        <v/>
      </c>
      <c r="L4161" s="18">
        <f t="shared" ca="1" si="273"/>
        <v>-1</v>
      </c>
      <c r="M4161" s="18" cm="1">
        <f t="array" aca="1" ref="M4161" ca="1">SUMPRODUCT(Inactives[Days Inactive]*(Inactives[Student]=A4161))/365</f>
        <v>0</v>
      </c>
      <c r="N4161" s="18" t="str" cm="1">
        <f t="array" ref="N4161">IF(LEN($A4161)&gt;0,SUMPRODUCT(($A4161=merged_names)*(_xlfn.TEXTAFTER(N$2, "At ")=merged_belt_colours)*merged_months_at_rank),"")</f>
        <v/>
      </c>
      <c r="O4161" s="18" t="str" cm="1">
        <f t="array" ref="O4161">IF(LEN($A4161)&gt;0,SUMPRODUCT(($A4161=merged_names)*(_xlfn.TEXTAFTER(O$2, "At ")=merged_belt_colours)*merged_months_at_rank),"")</f>
        <v/>
      </c>
      <c r="P4161" s="18" t="str" cm="1">
        <f t="array" ref="P4161">IF(LEN($A4161)&gt;0,SUMPRODUCT(($A4161=merged_names)*(_xlfn.TEXTAFTER(P$2, "At ")=merged_belt_colours)*merged_months_at_rank),"")</f>
        <v/>
      </c>
      <c r="Q4161" s="18" t="str" cm="1">
        <f t="array" ref="Q4161">IF(LEN($A4161)&gt;0,SUMPRODUCT(($A4161=merged_names)*(_xlfn.TEXTAFTER(Q$2, "At ")=merged_belt_colours)*merged_months_at_rank),"")</f>
        <v/>
      </c>
      <c r="R4161" s="18" t="str" cm="1">
        <f t="array" ref="R4161">IF(LEN($A4161)&gt;0,SUMPRODUCT(($A4161=merged_names)*(_xlfn.TEXTAFTER(R$2, "At ")=merged_belt_colours)*merged_months_at_rank),"")</f>
        <v/>
      </c>
    </row>
    <row r="4162" spans="1:18" x14ac:dyDescent="0.25">
      <c r="A4162"/>
      <c r="B4162" s="15" t="str" cm="1">
        <f t="array" ref="B4162">IFERROR(IF(LEN(A4162)&gt;0, IF(SUMPRODUCT((Inactives[Key]=J4162)*(Inactives[Currently Inactive]))=1,"Inactive","Active"),""),"Active")</f>
        <v/>
      </c>
      <c r="C4162" s="16" t="str" cm="1">
        <f t="array" aca="1" ref="C4162" ca="1">IFERROR(_xlfn._xlws.FILTER(Inactives[Inactive On],(Inactives[Key]=J4162)*(Inactives[Currently Inactive]),""),"")</f>
        <v/>
      </c>
      <c r="D4162" s="16" t="str" cm="1">
        <f t="array" aca="1" ref="D4162" ca="1">IFERROR(INDEX(_xlfn.TEXTSPLIT(E4162," "),1),"")</f>
        <v/>
      </c>
      <c r="E4162" s="15" t="str" cm="1">
        <f t="array" aca="1" ref="E4162" ca="1">IFERROR(_xlfn._xlws.FILTER(merged_ranks,(merged_end_dates=DATE(9999,12,31))*(merged_names=A4162)),"")</f>
        <v/>
      </c>
      <c r="F4162" s="17" t="str">
        <f ca="1">_xlfn.XLOOKUP(J4162,Promotions[Promo Key],Promotions[Promo Date],"")</f>
        <v/>
      </c>
      <c r="G4162" s="18" t="str">
        <f t="shared" ca="1" si="271"/>
        <v/>
      </c>
      <c r="H4162" s="18" t="str">
        <f t="shared" ca="1" si="270"/>
        <v/>
      </c>
      <c r="I4162" s="17" t="str">
        <f>_xlfn.XLOOKUP(A4162,Students[Full Name],Students[Starting Rank],"")</f>
        <v/>
      </c>
      <c r="J4162" s="15" t="str">
        <f t="shared" ca="1" si="272"/>
        <v xml:space="preserve">: </v>
      </c>
      <c r="K4162" s="16" t="str">
        <f>_xlfn.XLOOKUP(A4162,Students[Full Name],Students[Start Date],"")</f>
        <v/>
      </c>
      <c r="L4162" s="18">
        <f t="shared" ca="1" si="273"/>
        <v>-1</v>
      </c>
      <c r="M4162" s="18" cm="1">
        <f t="array" aca="1" ref="M4162" ca="1">SUMPRODUCT(Inactives[Days Inactive]*(Inactives[Student]=A4162))/365</f>
        <v>0</v>
      </c>
      <c r="N4162" s="18" t="str" cm="1">
        <f t="array" ref="N4162">IF(LEN($A4162)&gt;0,SUMPRODUCT(($A4162=merged_names)*(_xlfn.TEXTAFTER(N$2, "At ")=merged_belt_colours)*merged_months_at_rank),"")</f>
        <v/>
      </c>
      <c r="O4162" s="18" t="str" cm="1">
        <f t="array" ref="O4162">IF(LEN($A4162)&gt;0,SUMPRODUCT(($A4162=merged_names)*(_xlfn.TEXTAFTER(O$2, "At ")=merged_belt_colours)*merged_months_at_rank),"")</f>
        <v/>
      </c>
      <c r="P4162" s="18" t="str" cm="1">
        <f t="array" ref="P4162">IF(LEN($A4162)&gt;0,SUMPRODUCT(($A4162=merged_names)*(_xlfn.TEXTAFTER(P$2, "At ")=merged_belt_colours)*merged_months_at_rank),"")</f>
        <v/>
      </c>
      <c r="Q4162" s="18" t="str" cm="1">
        <f t="array" ref="Q4162">IF(LEN($A4162)&gt;0,SUMPRODUCT(($A4162=merged_names)*(_xlfn.TEXTAFTER(Q$2, "At ")=merged_belt_colours)*merged_months_at_rank),"")</f>
        <v/>
      </c>
      <c r="R4162" s="18" t="str" cm="1">
        <f t="array" ref="R4162">IF(LEN($A4162)&gt;0,SUMPRODUCT(($A4162=merged_names)*(_xlfn.TEXTAFTER(R$2, "At ")=merged_belt_colours)*merged_months_at_rank),"")</f>
        <v/>
      </c>
    </row>
    <row r="4163" spans="1:18" x14ac:dyDescent="0.25">
      <c r="A4163"/>
      <c r="B4163" s="15" t="str" cm="1">
        <f t="array" ref="B4163">IFERROR(IF(LEN(A4163)&gt;0, IF(SUMPRODUCT((Inactives[Key]=J4163)*(Inactives[Currently Inactive]))=1,"Inactive","Active"),""),"Active")</f>
        <v/>
      </c>
      <c r="C4163" s="16" t="str" cm="1">
        <f t="array" aca="1" ref="C4163" ca="1">IFERROR(_xlfn._xlws.FILTER(Inactives[Inactive On],(Inactives[Key]=J4163)*(Inactives[Currently Inactive]),""),"")</f>
        <v/>
      </c>
      <c r="D4163" s="16" t="str" cm="1">
        <f t="array" aca="1" ref="D4163" ca="1">IFERROR(INDEX(_xlfn.TEXTSPLIT(E4163," "),1),"")</f>
        <v/>
      </c>
      <c r="E4163" s="15" t="str" cm="1">
        <f t="array" aca="1" ref="E4163" ca="1">IFERROR(_xlfn._xlws.FILTER(merged_ranks,(merged_end_dates=DATE(9999,12,31))*(merged_names=A4163)),"")</f>
        <v/>
      </c>
      <c r="F4163" s="17" t="str">
        <f ca="1">_xlfn.XLOOKUP(J4163,Promotions[Promo Key],Promotions[Promo Date],"")</f>
        <v/>
      </c>
      <c r="G4163" s="18" t="str">
        <f t="shared" ca="1" si="271"/>
        <v/>
      </c>
      <c r="H4163" s="18" t="str">
        <f t="shared" ca="1" si="270"/>
        <v/>
      </c>
      <c r="I4163" s="17" t="str">
        <f>_xlfn.XLOOKUP(A4163,Students[Full Name],Students[Starting Rank],"")</f>
        <v/>
      </c>
      <c r="J4163" s="15" t="str">
        <f t="shared" ca="1" si="272"/>
        <v xml:space="preserve">: </v>
      </c>
      <c r="K4163" s="16" t="str">
        <f>_xlfn.XLOOKUP(A4163,Students[Full Name],Students[Start Date],"")</f>
        <v/>
      </c>
      <c r="L4163" s="18">
        <f t="shared" ca="1" si="273"/>
        <v>-1</v>
      </c>
      <c r="M4163" s="18" cm="1">
        <f t="array" aca="1" ref="M4163" ca="1">SUMPRODUCT(Inactives[Days Inactive]*(Inactives[Student]=A4163))/365</f>
        <v>0</v>
      </c>
      <c r="N4163" s="18" t="str" cm="1">
        <f t="array" ref="N4163">IF(LEN($A4163)&gt;0,SUMPRODUCT(($A4163=merged_names)*(_xlfn.TEXTAFTER(N$2, "At ")=merged_belt_colours)*merged_months_at_rank),"")</f>
        <v/>
      </c>
      <c r="O4163" s="18" t="str" cm="1">
        <f t="array" ref="O4163">IF(LEN($A4163)&gt;0,SUMPRODUCT(($A4163=merged_names)*(_xlfn.TEXTAFTER(O$2, "At ")=merged_belt_colours)*merged_months_at_rank),"")</f>
        <v/>
      </c>
      <c r="P4163" s="18" t="str" cm="1">
        <f t="array" ref="P4163">IF(LEN($A4163)&gt;0,SUMPRODUCT(($A4163=merged_names)*(_xlfn.TEXTAFTER(P$2, "At ")=merged_belt_colours)*merged_months_at_rank),"")</f>
        <v/>
      </c>
      <c r="Q4163" s="18" t="str" cm="1">
        <f t="array" ref="Q4163">IF(LEN($A4163)&gt;0,SUMPRODUCT(($A4163=merged_names)*(_xlfn.TEXTAFTER(Q$2, "At ")=merged_belt_colours)*merged_months_at_rank),"")</f>
        <v/>
      </c>
      <c r="R4163" s="18" t="str" cm="1">
        <f t="array" ref="R4163">IF(LEN($A4163)&gt;0,SUMPRODUCT(($A4163=merged_names)*(_xlfn.TEXTAFTER(R$2, "At ")=merged_belt_colours)*merged_months_at_rank),"")</f>
        <v/>
      </c>
    </row>
    <row r="4164" spans="1:18" x14ac:dyDescent="0.25">
      <c r="A4164"/>
      <c r="B4164" s="15" t="str" cm="1">
        <f t="array" ref="B4164">IFERROR(IF(LEN(A4164)&gt;0, IF(SUMPRODUCT((Inactives[Key]=J4164)*(Inactives[Currently Inactive]))=1,"Inactive","Active"),""),"Active")</f>
        <v/>
      </c>
      <c r="C4164" s="16" t="str" cm="1">
        <f t="array" aca="1" ref="C4164" ca="1">IFERROR(_xlfn._xlws.FILTER(Inactives[Inactive On],(Inactives[Key]=J4164)*(Inactives[Currently Inactive]),""),"")</f>
        <v/>
      </c>
      <c r="D4164" s="16" t="str" cm="1">
        <f t="array" aca="1" ref="D4164" ca="1">IFERROR(INDEX(_xlfn.TEXTSPLIT(E4164," "),1),"")</f>
        <v/>
      </c>
      <c r="E4164" s="15" t="str" cm="1">
        <f t="array" aca="1" ref="E4164" ca="1">IFERROR(_xlfn._xlws.FILTER(merged_ranks,(merged_end_dates=DATE(9999,12,31))*(merged_names=A4164)),"")</f>
        <v/>
      </c>
      <c r="F4164" s="17" t="str">
        <f ca="1">_xlfn.XLOOKUP(J4164,Promotions[Promo Key],Promotions[Promo Date],"")</f>
        <v/>
      </c>
      <c r="G4164" s="18" t="str">
        <f t="shared" ca="1" si="271"/>
        <v/>
      </c>
      <c r="H4164" s="18" t="str">
        <f t="shared" ca="1" si="270"/>
        <v/>
      </c>
      <c r="I4164" s="17" t="str">
        <f>_xlfn.XLOOKUP(A4164,Students[Full Name],Students[Starting Rank],"")</f>
        <v/>
      </c>
      <c r="J4164" s="15" t="str">
        <f t="shared" ca="1" si="272"/>
        <v xml:space="preserve">: </v>
      </c>
      <c r="K4164" s="16" t="str">
        <f>_xlfn.XLOOKUP(A4164,Students[Full Name],Students[Start Date],"")</f>
        <v/>
      </c>
      <c r="L4164" s="18">
        <f t="shared" ca="1" si="273"/>
        <v>-1</v>
      </c>
      <c r="M4164" s="18" cm="1">
        <f t="array" aca="1" ref="M4164" ca="1">SUMPRODUCT(Inactives[Days Inactive]*(Inactives[Student]=A4164))/365</f>
        <v>0</v>
      </c>
      <c r="N4164" s="18" t="str" cm="1">
        <f t="array" ref="N4164">IF(LEN($A4164)&gt;0,SUMPRODUCT(($A4164=merged_names)*(_xlfn.TEXTAFTER(N$2, "At ")=merged_belt_colours)*merged_months_at_rank),"")</f>
        <v/>
      </c>
      <c r="O4164" s="18" t="str" cm="1">
        <f t="array" ref="O4164">IF(LEN($A4164)&gt;0,SUMPRODUCT(($A4164=merged_names)*(_xlfn.TEXTAFTER(O$2, "At ")=merged_belt_colours)*merged_months_at_rank),"")</f>
        <v/>
      </c>
      <c r="P4164" s="18" t="str" cm="1">
        <f t="array" ref="P4164">IF(LEN($A4164)&gt;0,SUMPRODUCT(($A4164=merged_names)*(_xlfn.TEXTAFTER(P$2, "At ")=merged_belt_colours)*merged_months_at_rank),"")</f>
        <v/>
      </c>
      <c r="Q4164" s="18" t="str" cm="1">
        <f t="array" ref="Q4164">IF(LEN($A4164)&gt;0,SUMPRODUCT(($A4164=merged_names)*(_xlfn.TEXTAFTER(Q$2, "At ")=merged_belt_colours)*merged_months_at_rank),"")</f>
        <v/>
      </c>
      <c r="R4164" s="18" t="str" cm="1">
        <f t="array" ref="R4164">IF(LEN($A4164)&gt;0,SUMPRODUCT(($A4164=merged_names)*(_xlfn.TEXTAFTER(R$2, "At ")=merged_belt_colours)*merged_months_at_rank),"")</f>
        <v/>
      </c>
    </row>
    <row r="4165" spans="1:18" x14ac:dyDescent="0.25">
      <c r="A4165"/>
      <c r="B4165" s="15" t="str" cm="1">
        <f t="array" ref="B4165">IFERROR(IF(LEN(A4165)&gt;0, IF(SUMPRODUCT((Inactives[Key]=J4165)*(Inactives[Currently Inactive]))=1,"Inactive","Active"),""),"Active")</f>
        <v/>
      </c>
      <c r="C4165" s="16" t="str" cm="1">
        <f t="array" aca="1" ref="C4165" ca="1">IFERROR(_xlfn._xlws.FILTER(Inactives[Inactive On],(Inactives[Key]=J4165)*(Inactives[Currently Inactive]),""),"")</f>
        <v/>
      </c>
      <c r="D4165" s="16" t="str" cm="1">
        <f t="array" aca="1" ref="D4165" ca="1">IFERROR(INDEX(_xlfn.TEXTSPLIT(E4165," "),1),"")</f>
        <v/>
      </c>
      <c r="E4165" s="15" t="str" cm="1">
        <f t="array" aca="1" ref="E4165" ca="1">IFERROR(_xlfn._xlws.FILTER(merged_ranks,(merged_end_dates=DATE(9999,12,31))*(merged_names=A4165)),"")</f>
        <v/>
      </c>
      <c r="F4165" s="17" t="str">
        <f ca="1">_xlfn.XLOOKUP(J4165,Promotions[Promo Key],Promotions[Promo Date],"")</f>
        <v/>
      </c>
      <c r="G4165" s="18" t="str">
        <f t="shared" ca="1" si="271"/>
        <v/>
      </c>
      <c r="H4165" s="18" t="str">
        <f t="shared" ca="1" si="270"/>
        <v/>
      </c>
      <c r="I4165" s="17" t="str">
        <f>_xlfn.XLOOKUP(A4165,Students[Full Name],Students[Starting Rank],"")</f>
        <v/>
      </c>
      <c r="J4165" s="15" t="str">
        <f t="shared" ca="1" si="272"/>
        <v xml:space="preserve">: </v>
      </c>
      <c r="K4165" s="16" t="str">
        <f>_xlfn.XLOOKUP(A4165,Students[Full Name],Students[Start Date],"")</f>
        <v/>
      </c>
      <c r="L4165" s="18">
        <f t="shared" ca="1" si="273"/>
        <v>-1</v>
      </c>
      <c r="M4165" s="18" cm="1">
        <f t="array" aca="1" ref="M4165" ca="1">SUMPRODUCT(Inactives[Days Inactive]*(Inactives[Student]=A4165))/365</f>
        <v>0</v>
      </c>
      <c r="N4165" s="18" t="str" cm="1">
        <f t="array" ref="N4165">IF(LEN($A4165)&gt;0,SUMPRODUCT(($A4165=merged_names)*(_xlfn.TEXTAFTER(N$2, "At ")=merged_belt_colours)*merged_months_at_rank),"")</f>
        <v/>
      </c>
      <c r="O4165" s="18" t="str" cm="1">
        <f t="array" ref="O4165">IF(LEN($A4165)&gt;0,SUMPRODUCT(($A4165=merged_names)*(_xlfn.TEXTAFTER(O$2, "At ")=merged_belt_colours)*merged_months_at_rank),"")</f>
        <v/>
      </c>
      <c r="P4165" s="18" t="str" cm="1">
        <f t="array" ref="P4165">IF(LEN($A4165)&gt;0,SUMPRODUCT(($A4165=merged_names)*(_xlfn.TEXTAFTER(P$2, "At ")=merged_belt_colours)*merged_months_at_rank),"")</f>
        <v/>
      </c>
      <c r="Q4165" s="18" t="str" cm="1">
        <f t="array" ref="Q4165">IF(LEN($A4165)&gt;0,SUMPRODUCT(($A4165=merged_names)*(_xlfn.TEXTAFTER(Q$2, "At ")=merged_belt_colours)*merged_months_at_rank),"")</f>
        <v/>
      </c>
      <c r="R4165" s="18" t="str" cm="1">
        <f t="array" ref="R4165">IF(LEN($A4165)&gt;0,SUMPRODUCT(($A4165=merged_names)*(_xlfn.TEXTAFTER(R$2, "At ")=merged_belt_colours)*merged_months_at_rank),"")</f>
        <v/>
      </c>
    </row>
    <row r="4166" spans="1:18" x14ac:dyDescent="0.25">
      <c r="A4166"/>
      <c r="B4166" s="15" t="str" cm="1">
        <f t="array" ref="B4166">IFERROR(IF(LEN(A4166)&gt;0, IF(SUMPRODUCT((Inactives[Key]=J4166)*(Inactives[Currently Inactive]))=1,"Inactive","Active"),""),"Active")</f>
        <v/>
      </c>
      <c r="C4166" s="16" t="str" cm="1">
        <f t="array" aca="1" ref="C4166" ca="1">IFERROR(_xlfn._xlws.FILTER(Inactives[Inactive On],(Inactives[Key]=J4166)*(Inactives[Currently Inactive]),""),"")</f>
        <v/>
      </c>
      <c r="D4166" s="16" t="str" cm="1">
        <f t="array" aca="1" ref="D4166" ca="1">IFERROR(INDEX(_xlfn.TEXTSPLIT(E4166," "),1),"")</f>
        <v/>
      </c>
      <c r="E4166" s="15" t="str" cm="1">
        <f t="array" aca="1" ref="E4166" ca="1">IFERROR(_xlfn._xlws.FILTER(merged_ranks,(merged_end_dates=DATE(9999,12,31))*(merged_names=A4166)),"")</f>
        <v/>
      </c>
      <c r="F4166" s="17" t="str">
        <f ca="1">_xlfn.XLOOKUP(J4166,Promotions[Promo Key],Promotions[Promo Date],"")</f>
        <v/>
      </c>
      <c r="G4166" s="18" t="str">
        <f t="shared" ca="1" si="271"/>
        <v/>
      </c>
      <c r="H4166" s="18" t="str">
        <f t="shared" ca="1" si="270"/>
        <v/>
      </c>
      <c r="I4166" s="17" t="str">
        <f>_xlfn.XLOOKUP(A4166,Students[Full Name],Students[Starting Rank],"")</f>
        <v/>
      </c>
      <c r="J4166" s="15" t="str">
        <f t="shared" ca="1" si="272"/>
        <v xml:space="preserve">: </v>
      </c>
      <c r="K4166" s="16" t="str">
        <f>_xlfn.XLOOKUP(A4166,Students[Full Name],Students[Start Date],"")</f>
        <v/>
      </c>
      <c r="L4166" s="18">
        <f t="shared" ca="1" si="273"/>
        <v>-1</v>
      </c>
      <c r="M4166" s="18" cm="1">
        <f t="array" aca="1" ref="M4166" ca="1">SUMPRODUCT(Inactives[Days Inactive]*(Inactives[Student]=A4166))/365</f>
        <v>0</v>
      </c>
      <c r="N4166" s="18" t="str" cm="1">
        <f t="array" ref="N4166">IF(LEN($A4166)&gt;0,SUMPRODUCT(($A4166=merged_names)*(_xlfn.TEXTAFTER(N$2, "At ")=merged_belt_colours)*merged_months_at_rank),"")</f>
        <v/>
      </c>
      <c r="O4166" s="18" t="str" cm="1">
        <f t="array" ref="O4166">IF(LEN($A4166)&gt;0,SUMPRODUCT(($A4166=merged_names)*(_xlfn.TEXTAFTER(O$2, "At ")=merged_belt_colours)*merged_months_at_rank),"")</f>
        <v/>
      </c>
      <c r="P4166" s="18" t="str" cm="1">
        <f t="array" ref="P4166">IF(LEN($A4166)&gt;0,SUMPRODUCT(($A4166=merged_names)*(_xlfn.TEXTAFTER(P$2, "At ")=merged_belt_colours)*merged_months_at_rank),"")</f>
        <v/>
      </c>
      <c r="Q4166" s="18" t="str" cm="1">
        <f t="array" ref="Q4166">IF(LEN($A4166)&gt;0,SUMPRODUCT(($A4166=merged_names)*(_xlfn.TEXTAFTER(Q$2, "At ")=merged_belt_colours)*merged_months_at_rank),"")</f>
        <v/>
      </c>
      <c r="R4166" s="18" t="str" cm="1">
        <f t="array" ref="R4166">IF(LEN($A4166)&gt;0,SUMPRODUCT(($A4166=merged_names)*(_xlfn.TEXTAFTER(R$2, "At ")=merged_belt_colours)*merged_months_at_rank),"")</f>
        <v/>
      </c>
    </row>
    <row r="4167" spans="1:18" x14ac:dyDescent="0.25">
      <c r="A4167"/>
      <c r="B4167" s="15" t="str" cm="1">
        <f t="array" ref="B4167">IFERROR(IF(LEN(A4167)&gt;0, IF(SUMPRODUCT((Inactives[Key]=J4167)*(Inactives[Currently Inactive]))=1,"Inactive","Active"),""),"Active")</f>
        <v/>
      </c>
      <c r="C4167" s="16" t="str" cm="1">
        <f t="array" aca="1" ref="C4167" ca="1">IFERROR(_xlfn._xlws.FILTER(Inactives[Inactive On],(Inactives[Key]=J4167)*(Inactives[Currently Inactive]),""),"")</f>
        <v/>
      </c>
      <c r="D4167" s="16" t="str" cm="1">
        <f t="array" aca="1" ref="D4167" ca="1">IFERROR(INDEX(_xlfn.TEXTSPLIT(E4167," "),1),"")</f>
        <v/>
      </c>
      <c r="E4167" s="15" t="str" cm="1">
        <f t="array" aca="1" ref="E4167" ca="1">IFERROR(_xlfn._xlws.FILTER(merged_ranks,(merged_end_dates=DATE(9999,12,31))*(merged_names=A4167)),"")</f>
        <v/>
      </c>
      <c r="F4167" s="17" t="str">
        <f ca="1">_xlfn.XLOOKUP(J4167,Promotions[Promo Key],Promotions[Promo Date],"")</f>
        <v/>
      </c>
      <c r="G4167" s="18" t="str">
        <f t="shared" ca="1" si="271"/>
        <v/>
      </c>
      <c r="H4167" s="18" t="str">
        <f t="shared" ca="1" si="270"/>
        <v/>
      </c>
      <c r="I4167" s="17" t="str">
        <f>_xlfn.XLOOKUP(A4167,Students[Full Name],Students[Starting Rank],"")</f>
        <v/>
      </c>
      <c r="J4167" s="15" t="str">
        <f t="shared" ca="1" si="272"/>
        <v xml:space="preserve">: </v>
      </c>
      <c r="K4167" s="16" t="str">
        <f>_xlfn.XLOOKUP(A4167,Students[Full Name],Students[Start Date],"")</f>
        <v/>
      </c>
      <c r="L4167" s="18">
        <f t="shared" ca="1" si="273"/>
        <v>-1</v>
      </c>
      <c r="M4167" s="18" cm="1">
        <f t="array" aca="1" ref="M4167" ca="1">SUMPRODUCT(Inactives[Days Inactive]*(Inactives[Student]=A4167))/365</f>
        <v>0</v>
      </c>
      <c r="N4167" s="18" t="str" cm="1">
        <f t="array" ref="N4167">IF(LEN($A4167)&gt;0,SUMPRODUCT(($A4167=merged_names)*(_xlfn.TEXTAFTER(N$2, "At ")=merged_belt_colours)*merged_months_at_rank),"")</f>
        <v/>
      </c>
      <c r="O4167" s="18" t="str" cm="1">
        <f t="array" ref="O4167">IF(LEN($A4167)&gt;0,SUMPRODUCT(($A4167=merged_names)*(_xlfn.TEXTAFTER(O$2, "At ")=merged_belt_colours)*merged_months_at_rank),"")</f>
        <v/>
      </c>
      <c r="P4167" s="18" t="str" cm="1">
        <f t="array" ref="P4167">IF(LEN($A4167)&gt;0,SUMPRODUCT(($A4167=merged_names)*(_xlfn.TEXTAFTER(P$2, "At ")=merged_belt_colours)*merged_months_at_rank),"")</f>
        <v/>
      </c>
      <c r="Q4167" s="18" t="str" cm="1">
        <f t="array" ref="Q4167">IF(LEN($A4167)&gt;0,SUMPRODUCT(($A4167=merged_names)*(_xlfn.TEXTAFTER(Q$2, "At ")=merged_belt_colours)*merged_months_at_rank),"")</f>
        <v/>
      </c>
      <c r="R4167" s="18" t="str" cm="1">
        <f t="array" ref="R4167">IF(LEN($A4167)&gt;0,SUMPRODUCT(($A4167=merged_names)*(_xlfn.TEXTAFTER(R$2, "At ")=merged_belt_colours)*merged_months_at_rank),"")</f>
        <v/>
      </c>
    </row>
    <row r="4168" spans="1:18" x14ac:dyDescent="0.25">
      <c r="A4168"/>
      <c r="B4168" s="15" t="str" cm="1">
        <f t="array" ref="B4168">IFERROR(IF(LEN(A4168)&gt;0, IF(SUMPRODUCT((Inactives[Key]=J4168)*(Inactives[Currently Inactive]))=1,"Inactive","Active"),""),"Active")</f>
        <v/>
      </c>
      <c r="C4168" s="16" t="str" cm="1">
        <f t="array" aca="1" ref="C4168" ca="1">IFERROR(_xlfn._xlws.FILTER(Inactives[Inactive On],(Inactives[Key]=J4168)*(Inactives[Currently Inactive]),""),"")</f>
        <v/>
      </c>
      <c r="D4168" s="16" t="str" cm="1">
        <f t="array" aca="1" ref="D4168" ca="1">IFERROR(INDEX(_xlfn.TEXTSPLIT(E4168," "),1),"")</f>
        <v/>
      </c>
      <c r="E4168" s="15" t="str" cm="1">
        <f t="array" aca="1" ref="E4168" ca="1">IFERROR(_xlfn._xlws.FILTER(merged_ranks,(merged_end_dates=DATE(9999,12,31))*(merged_names=A4168)),"")</f>
        <v/>
      </c>
      <c r="F4168" s="17" t="str">
        <f ca="1">_xlfn.XLOOKUP(J4168,Promotions[Promo Key],Promotions[Promo Date],"")</f>
        <v/>
      </c>
      <c r="G4168" s="18" t="str">
        <f t="shared" ca="1" si="271"/>
        <v/>
      </c>
      <c r="H4168" s="18" t="str">
        <f t="shared" ca="1" si="270"/>
        <v/>
      </c>
      <c r="I4168" s="17" t="str">
        <f>_xlfn.XLOOKUP(A4168,Students[Full Name],Students[Starting Rank],"")</f>
        <v/>
      </c>
      <c r="J4168" s="15" t="str">
        <f t="shared" ca="1" si="272"/>
        <v xml:space="preserve">: </v>
      </c>
      <c r="K4168" s="16" t="str">
        <f>_xlfn.XLOOKUP(A4168,Students[Full Name],Students[Start Date],"")</f>
        <v/>
      </c>
      <c r="L4168" s="18">
        <f t="shared" ca="1" si="273"/>
        <v>-1</v>
      </c>
      <c r="M4168" s="18" cm="1">
        <f t="array" aca="1" ref="M4168" ca="1">SUMPRODUCT(Inactives[Days Inactive]*(Inactives[Student]=A4168))/365</f>
        <v>0</v>
      </c>
      <c r="N4168" s="18" t="str" cm="1">
        <f t="array" ref="N4168">IF(LEN($A4168)&gt;0,SUMPRODUCT(($A4168=merged_names)*(_xlfn.TEXTAFTER(N$2, "At ")=merged_belt_colours)*merged_months_at_rank),"")</f>
        <v/>
      </c>
      <c r="O4168" s="18" t="str" cm="1">
        <f t="array" ref="O4168">IF(LEN($A4168)&gt;0,SUMPRODUCT(($A4168=merged_names)*(_xlfn.TEXTAFTER(O$2, "At ")=merged_belt_colours)*merged_months_at_rank),"")</f>
        <v/>
      </c>
      <c r="P4168" s="18" t="str" cm="1">
        <f t="array" ref="P4168">IF(LEN($A4168)&gt;0,SUMPRODUCT(($A4168=merged_names)*(_xlfn.TEXTAFTER(P$2, "At ")=merged_belt_colours)*merged_months_at_rank),"")</f>
        <v/>
      </c>
      <c r="Q4168" s="18" t="str" cm="1">
        <f t="array" ref="Q4168">IF(LEN($A4168)&gt;0,SUMPRODUCT(($A4168=merged_names)*(_xlfn.TEXTAFTER(Q$2, "At ")=merged_belt_colours)*merged_months_at_rank),"")</f>
        <v/>
      </c>
      <c r="R4168" s="18" t="str" cm="1">
        <f t="array" ref="R4168">IF(LEN($A4168)&gt;0,SUMPRODUCT(($A4168=merged_names)*(_xlfn.TEXTAFTER(R$2, "At ")=merged_belt_colours)*merged_months_at_rank),"")</f>
        <v/>
      </c>
    </row>
    <row r="4169" spans="1:18" x14ac:dyDescent="0.25">
      <c r="A4169"/>
      <c r="B4169" s="15" t="str" cm="1">
        <f t="array" ref="B4169">IFERROR(IF(LEN(A4169)&gt;0, IF(SUMPRODUCT((Inactives[Key]=J4169)*(Inactives[Currently Inactive]))=1,"Inactive","Active"),""),"Active")</f>
        <v/>
      </c>
      <c r="C4169" s="16" t="str" cm="1">
        <f t="array" aca="1" ref="C4169" ca="1">IFERROR(_xlfn._xlws.FILTER(Inactives[Inactive On],(Inactives[Key]=J4169)*(Inactives[Currently Inactive]),""),"")</f>
        <v/>
      </c>
      <c r="D4169" s="16" t="str" cm="1">
        <f t="array" aca="1" ref="D4169" ca="1">IFERROR(INDEX(_xlfn.TEXTSPLIT(E4169," "),1),"")</f>
        <v/>
      </c>
      <c r="E4169" s="15" t="str" cm="1">
        <f t="array" aca="1" ref="E4169" ca="1">IFERROR(_xlfn._xlws.FILTER(merged_ranks,(merged_end_dates=DATE(9999,12,31))*(merged_names=A4169)),"")</f>
        <v/>
      </c>
      <c r="F4169" s="17" t="str">
        <f ca="1">_xlfn.XLOOKUP(J4169,Promotions[Promo Key],Promotions[Promo Date],"")</f>
        <v/>
      </c>
      <c r="G4169" s="18" t="str">
        <f t="shared" ca="1" si="271"/>
        <v/>
      </c>
      <c r="H4169" s="18" t="str">
        <f t="shared" ca="1" si="270"/>
        <v/>
      </c>
      <c r="I4169" s="17" t="str">
        <f>_xlfn.XLOOKUP(A4169,Students[Full Name],Students[Starting Rank],"")</f>
        <v/>
      </c>
      <c r="J4169" s="15" t="str">
        <f t="shared" ca="1" si="272"/>
        <v xml:space="preserve">: </v>
      </c>
      <c r="K4169" s="16" t="str">
        <f>_xlfn.XLOOKUP(A4169,Students[Full Name],Students[Start Date],"")</f>
        <v/>
      </c>
      <c r="L4169" s="18">
        <f t="shared" ca="1" si="273"/>
        <v>-1</v>
      </c>
      <c r="M4169" s="18" cm="1">
        <f t="array" aca="1" ref="M4169" ca="1">SUMPRODUCT(Inactives[Days Inactive]*(Inactives[Student]=A4169))/365</f>
        <v>0</v>
      </c>
      <c r="N4169" s="18" t="str" cm="1">
        <f t="array" ref="N4169">IF(LEN($A4169)&gt;0,SUMPRODUCT(($A4169=merged_names)*(_xlfn.TEXTAFTER(N$2, "At ")=merged_belt_colours)*merged_months_at_rank),"")</f>
        <v/>
      </c>
      <c r="O4169" s="18" t="str" cm="1">
        <f t="array" ref="O4169">IF(LEN($A4169)&gt;0,SUMPRODUCT(($A4169=merged_names)*(_xlfn.TEXTAFTER(O$2, "At ")=merged_belt_colours)*merged_months_at_rank),"")</f>
        <v/>
      </c>
      <c r="P4169" s="18" t="str" cm="1">
        <f t="array" ref="P4169">IF(LEN($A4169)&gt;0,SUMPRODUCT(($A4169=merged_names)*(_xlfn.TEXTAFTER(P$2, "At ")=merged_belt_colours)*merged_months_at_rank),"")</f>
        <v/>
      </c>
      <c r="Q4169" s="18" t="str" cm="1">
        <f t="array" ref="Q4169">IF(LEN($A4169)&gt;0,SUMPRODUCT(($A4169=merged_names)*(_xlfn.TEXTAFTER(Q$2, "At ")=merged_belt_colours)*merged_months_at_rank),"")</f>
        <v/>
      </c>
      <c r="R4169" s="18" t="str" cm="1">
        <f t="array" ref="R4169">IF(LEN($A4169)&gt;0,SUMPRODUCT(($A4169=merged_names)*(_xlfn.TEXTAFTER(R$2, "At ")=merged_belt_colours)*merged_months_at_rank),"")</f>
        <v/>
      </c>
    </row>
    <row r="4170" spans="1:18" x14ac:dyDescent="0.25">
      <c r="A4170"/>
      <c r="B4170" s="15" t="str" cm="1">
        <f t="array" ref="B4170">IFERROR(IF(LEN(A4170)&gt;0, IF(SUMPRODUCT((Inactives[Key]=J4170)*(Inactives[Currently Inactive]))=1,"Inactive","Active"),""),"Active")</f>
        <v/>
      </c>
      <c r="C4170" s="16" t="str" cm="1">
        <f t="array" aca="1" ref="C4170" ca="1">IFERROR(_xlfn._xlws.FILTER(Inactives[Inactive On],(Inactives[Key]=J4170)*(Inactives[Currently Inactive]),""),"")</f>
        <v/>
      </c>
      <c r="D4170" s="16" t="str" cm="1">
        <f t="array" aca="1" ref="D4170" ca="1">IFERROR(INDEX(_xlfn.TEXTSPLIT(E4170," "),1),"")</f>
        <v/>
      </c>
      <c r="E4170" s="15" t="str" cm="1">
        <f t="array" aca="1" ref="E4170" ca="1">IFERROR(_xlfn._xlws.FILTER(merged_ranks,(merged_end_dates=DATE(9999,12,31))*(merged_names=A4170)),"")</f>
        <v/>
      </c>
      <c r="F4170" s="17" t="str">
        <f ca="1">_xlfn.XLOOKUP(J4170,Promotions[Promo Key],Promotions[Promo Date],"")</f>
        <v/>
      </c>
      <c r="G4170" s="18" t="str">
        <f t="shared" ca="1" si="271"/>
        <v/>
      </c>
      <c r="H4170" s="18" t="str">
        <f t="shared" ca="1" si="270"/>
        <v/>
      </c>
      <c r="I4170" s="17" t="str">
        <f>_xlfn.XLOOKUP(A4170,Students[Full Name],Students[Starting Rank],"")</f>
        <v/>
      </c>
      <c r="J4170" s="15" t="str">
        <f t="shared" ca="1" si="272"/>
        <v xml:space="preserve">: </v>
      </c>
      <c r="K4170" s="16" t="str">
        <f>_xlfn.XLOOKUP(A4170,Students[Full Name],Students[Start Date],"")</f>
        <v/>
      </c>
      <c r="L4170" s="18">
        <f t="shared" ca="1" si="273"/>
        <v>-1</v>
      </c>
      <c r="M4170" s="18" cm="1">
        <f t="array" aca="1" ref="M4170" ca="1">SUMPRODUCT(Inactives[Days Inactive]*(Inactives[Student]=A4170))/365</f>
        <v>0</v>
      </c>
      <c r="N4170" s="18" t="str" cm="1">
        <f t="array" ref="N4170">IF(LEN($A4170)&gt;0,SUMPRODUCT(($A4170=merged_names)*(_xlfn.TEXTAFTER(N$2, "At ")=merged_belt_colours)*merged_months_at_rank),"")</f>
        <v/>
      </c>
      <c r="O4170" s="18" t="str" cm="1">
        <f t="array" ref="O4170">IF(LEN($A4170)&gt;0,SUMPRODUCT(($A4170=merged_names)*(_xlfn.TEXTAFTER(O$2, "At ")=merged_belt_colours)*merged_months_at_rank),"")</f>
        <v/>
      </c>
      <c r="P4170" s="18" t="str" cm="1">
        <f t="array" ref="P4170">IF(LEN($A4170)&gt;0,SUMPRODUCT(($A4170=merged_names)*(_xlfn.TEXTAFTER(P$2, "At ")=merged_belt_colours)*merged_months_at_rank),"")</f>
        <v/>
      </c>
      <c r="Q4170" s="18" t="str" cm="1">
        <f t="array" ref="Q4170">IF(LEN($A4170)&gt;0,SUMPRODUCT(($A4170=merged_names)*(_xlfn.TEXTAFTER(Q$2, "At ")=merged_belt_colours)*merged_months_at_rank),"")</f>
        <v/>
      </c>
      <c r="R4170" s="18" t="str" cm="1">
        <f t="array" ref="R4170">IF(LEN($A4170)&gt;0,SUMPRODUCT(($A4170=merged_names)*(_xlfn.TEXTAFTER(R$2, "At ")=merged_belt_colours)*merged_months_at_rank),"")</f>
        <v/>
      </c>
    </row>
    <row r="4171" spans="1:18" x14ac:dyDescent="0.25">
      <c r="A4171"/>
      <c r="B4171" s="15" t="str" cm="1">
        <f t="array" ref="B4171">IFERROR(IF(LEN(A4171)&gt;0, IF(SUMPRODUCT((Inactives[Key]=J4171)*(Inactives[Currently Inactive]))=1,"Inactive","Active"),""),"Active")</f>
        <v/>
      </c>
      <c r="C4171" s="16" t="str" cm="1">
        <f t="array" aca="1" ref="C4171" ca="1">IFERROR(_xlfn._xlws.FILTER(Inactives[Inactive On],(Inactives[Key]=J4171)*(Inactives[Currently Inactive]),""),"")</f>
        <v/>
      </c>
      <c r="D4171" s="16" t="str" cm="1">
        <f t="array" aca="1" ref="D4171" ca="1">IFERROR(INDEX(_xlfn.TEXTSPLIT(E4171," "),1),"")</f>
        <v/>
      </c>
      <c r="E4171" s="15" t="str" cm="1">
        <f t="array" aca="1" ref="E4171" ca="1">IFERROR(_xlfn._xlws.FILTER(merged_ranks,(merged_end_dates=DATE(9999,12,31))*(merged_names=A4171)),"")</f>
        <v/>
      </c>
      <c r="F4171" s="17" t="str">
        <f ca="1">_xlfn.XLOOKUP(J4171,Promotions[Promo Key],Promotions[Promo Date],"")</f>
        <v/>
      </c>
      <c r="G4171" s="18" t="str">
        <f t="shared" ca="1" si="271"/>
        <v/>
      </c>
      <c r="H4171" s="18" t="str">
        <f t="shared" ca="1" si="270"/>
        <v/>
      </c>
      <c r="I4171" s="17" t="str">
        <f>_xlfn.XLOOKUP(A4171,Students[Full Name],Students[Starting Rank],"")</f>
        <v/>
      </c>
      <c r="J4171" s="15" t="str">
        <f t="shared" ca="1" si="272"/>
        <v xml:space="preserve">: </v>
      </c>
      <c r="K4171" s="16" t="str">
        <f>_xlfn.XLOOKUP(A4171,Students[Full Name],Students[Start Date],"")</f>
        <v/>
      </c>
      <c r="L4171" s="18">
        <f t="shared" ca="1" si="273"/>
        <v>-1</v>
      </c>
      <c r="M4171" s="18" cm="1">
        <f t="array" aca="1" ref="M4171" ca="1">SUMPRODUCT(Inactives[Days Inactive]*(Inactives[Student]=A4171))/365</f>
        <v>0</v>
      </c>
      <c r="N4171" s="18" t="str" cm="1">
        <f t="array" ref="N4171">IF(LEN($A4171)&gt;0,SUMPRODUCT(($A4171=merged_names)*(_xlfn.TEXTAFTER(N$2, "At ")=merged_belt_colours)*merged_months_at_rank),"")</f>
        <v/>
      </c>
      <c r="O4171" s="18" t="str" cm="1">
        <f t="array" ref="O4171">IF(LEN($A4171)&gt;0,SUMPRODUCT(($A4171=merged_names)*(_xlfn.TEXTAFTER(O$2, "At ")=merged_belt_colours)*merged_months_at_rank),"")</f>
        <v/>
      </c>
      <c r="P4171" s="18" t="str" cm="1">
        <f t="array" ref="P4171">IF(LEN($A4171)&gt;0,SUMPRODUCT(($A4171=merged_names)*(_xlfn.TEXTAFTER(P$2, "At ")=merged_belt_colours)*merged_months_at_rank),"")</f>
        <v/>
      </c>
      <c r="Q4171" s="18" t="str" cm="1">
        <f t="array" ref="Q4171">IF(LEN($A4171)&gt;0,SUMPRODUCT(($A4171=merged_names)*(_xlfn.TEXTAFTER(Q$2, "At ")=merged_belt_colours)*merged_months_at_rank),"")</f>
        <v/>
      </c>
      <c r="R4171" s="18" t="str" cm="1">
        <f t="array" ref="R4171">IF(LEN($A4171)&gt;0,SUMPRODUCT(($A4171=merged_names)*(_xlfn.TEXTAFTER(R$2, "At ")=merged_belt_colours)*merged_months_at_rank),"")</f>
        <v/>
      </c>
    </row>
    <row r="4172" spans="1:18" x14ac:dyDescent="0.25">
      <c r="A4172"/>
      <c r="B4172" s="15" t="str" cm="1">
        <f t="array" ref="B4172">IFERROR(IF(LEN(A4172)&gt;0, IF(SUMPRODUCT((Inactives[Key]=J4172)*(Inactives[Currently Inactive]))=1,"Inactive","Active"),""),"Active")</f>
        <v/>
      </c>
      <c r="C4172" s="16" t="str" cm="1">
        <f t="array" aca="1" ref="C4172" ca="1">IFERROR(_xlfn._xlws.FILTER(Inactives[Inactive On],(Inactives[Key]=J4172)*(Inactives[Currently Inactive]),""),"")</f>
        <v/>
      </c>
      <c r="D4172" s="16" t="str" cm="1">
        <f t="array" aca="1" ref="D4172" ca="1">IFERROR(INDEX(_xlfn.TEXTSPLIT(E4172," "),1),"")</f>
        <v/>
      </c>
      <c r="E4172" s="15" t="str" cm="1">
        <f t="array" aca="1" ref="E4172" ca="1">IFERROR(_xlfn._xlws.FILTER(merged_ranks,(merged_end_dates=DATE(9999,12,31))*(merged_names=A4172)),"")</f>
        <v/>
      </c>
      <c r="F4172" s="17" t="str">
        <f ca="1">_xlfn.XLOOKUP(J4172,Promotions[Promo Key],Promotions[Promo Date],"")</f>
        <v/>
      </c>
      <c r="G4172" s="18" t="str">
        <f t="shared" ca="1" si="271"/>
        <v/>
      </c>
      <c r="H4172" s="18" t="str">
        <f t="shared" ca="1" si="270"/>
        <v/>
      </c>
      <c r="I4172" s="17" t="str">
        <f>_xlfn.XLOOKUP(A4172,Students[Full Name],Students[Starting Rank],"")</f>
        <v/>
      </c>
      <c r="J4172" s="15" t="str">
        <f t="shared" ca="1" si="272"/>
        <v xml:space="preserve">: </v>
      </c>
      <c r="K4172" s="16" t="str">
        <f>_xlfn.XLOOKUP(A4172,Students[Full Name],Students[Start Date],"")</f>
        <v/>
      </c>
      <c r="L4172" s="18">
        <f t="shared" ca="1" si="273"/>
        <v>-1</v>
      </c>
      <c r="M4172" s="18" cm="1">
        <f t="array" aca="1" ref="M4172" ca="1">SUMPRODUCT(Inactives[Days Inactive]*(Inactives[Student]=A4172))/365</f>
        <v>0</v>
      </c>
      <c r="N4172" s="18" t="str" cm="1">
        <f t="array" ref="N4172">IF(LEN($A4172)&gt;0,SUMPRODUCT(($A4172=merged_names)*(_xlfn.TEXTAFTER(N$2, "At ")=merged_belt_colours)*merged_months_at_rank),"")</f>
        <v/>
      </c>
      <c r="O4172" s="18" t="str" cm="1">
        <f t="array" ref="O4172">IF(LEN($A4172)&gt;0,SUMPRODUCT(($A4172=merged_names)*(_xlfn.TEXTAFTER(O$2, "At ")=merged_belt_colours)*merged_months_at_rank),"")</f>
        <v/>
      </c>
      <c r="P4172" s="18" t="str" cm="1">
        <f t="array" ref="P4172">IF(LEN($A4172)&gt;0,SUMPRODUCT(($A4172=merged_names)*(_xlfn.TEXTAFTER(P$2, "At ")=merged_belt_colours)*merged_months_at_rank),"")</f>
        <v/>
      </c>
      <c r="Q4172" s="18" t="str" cm="1">
        <f t="array" ref="Q4172">IF(LEN($A4172)&gt;0,SUMPRODUCT(($A4172=merged_names)*(_xlfn.TEXTAFTER(Q$2, "At ")=merged_belt_colours)*merged_months_at_rank),"")</f>
        <v/>
      </c>
      <c r="R4172" s="18" t="str" cm="1">
        <f t="array" ref="R4172">IF(LEN($A4172)&gt;0,SUMPRODUCT(($A4172=merged_names)*(_xlfn.TEXTAFTER(R$2, "At ")=merged_belt_colours)*merged_months_at_rank),"")</f>
        <v/>
      </c>
    </row>
    <row r="4173" spans="1:18" x14ac:dyDescent="0.25">
      <c r="A4173"/>
      <c r="B4173" s="15" t="str" cm="1">
        <f t="array" ref="B4173">IFERROR(IF(LEN(A4173)&gt;0, IF(SUMPRODUCT((Inactives[Key]=J4173)*(Inactives[Currently Inactive]))=1,"Inactive","Active"),""),"Active")</f>
        <v/>
      </c>
      <c r="C4173" s="16" t="str" cm="1">
        <f t="array" aca="1" ref="C4173" ca="1">IFERROR(_xlfn._xlws.FILTER(Inactives[Inactive On],(Inactives[Key]=J4173)*(Inactives[Currently Inactive]),""),"")</f>
        <v/>
      </c>
      <c r="D4173" s="16" t="str" cm="1">
        <f t="array" aca="1" ref="D4173" ca="1">IFERROR(INDEX(_xlfn.TEXTSPLIT(E4173," "),1),"")</f>
        <v/>
      </c>
      <c r="E4173" s="15" t="str" cm="1">
        <f t="array" aca="1" ref="E4173" ca="1">IFERROR(_xlfn._xlws.FILTER(merged_ranks,(merged_end_dates=DATE(9999,12,31))*(merged_names=A4173)),"")</f>
        <v/>
      </c>
      <c r="F4173" s="17" t="str">
        <f ca="1">_xlfn.XLOOKUP(J4173,Promotions[Promo Key],Promotions[Promo Date],"")</f>
        <v/>
      </c>
      <c r="G4173" s="18" t="str">
        <f t="shared" ca="1" si="271"/>
        <v/>
      </c>
      <c r="H4173" s="18" t="str">
        <f t="shared" ca="1" si="270"/>
        <v/>
      </c>
      <c r="I4173" s="17" t="str">
        <f>_xlfn.XLOOKUP(A4173,Students[Full Name],Students[Starting Rank],"")</f>
        <v/>
      </c>
      <c r="J4173" s="15" t="str">
        <f t="shared" ca="1" si="272"/>
        <v xml:space="preserve">: </v>
      </c>
      <c r="K4173" s="16" t="str">
        <f>_xlfn.XLOOKUP(A4173,Students[Full Name],Students[Start Date],"")</f>
        <v/>
      </c>
      <c r="L4173" s="18">
        <f t="shared" ca="1" si="273"/>
        <v>-1</v>
      </c>
      <c r="M4173" s="18" cm="1">
        <f t="array" aca="1" ref="M4173" ca="1">SUMPRODUCT(Inactives[Days Inactive]*(Inactives[Student]=A4173))/365</f>
        <v>0</v>
      </c>
      <c r="N4173" s="18" t="str" cm="1">
        <f t="array" ref="N4173">IF(LEN($A4173)&gt;0,SUMPRODUCT(($A4173=merged_names)*(_xlfn.TEXTAFTER(N$2, "At ")=merged_belt_colours)*merged_months_at_rank),"")</f>
        <v/>
      </c>
      <c r="O4173" s="18" t="str" cm="1">
        <f t="array" ref="O4173">IF(LEN($A4173)&gt;0,SUMPRODUCT(($A4173=merged_names)*(_xlfn.TEXTAFTER(O$2, "At ")=merged_belt_colours)*merged_months_at_rank),"")</f>
        <v/>
      </c>
      <c r="P4173" s="18" t="str" cm="1">
        <f t="array" ref="P4173">IF(LEN($A4173)&gt;0,SUMPRODUCT(($A4173=merged_names)*(_xlfn.TEXTAFTER(P$2, "At ")=merged_belt_colours)*merged_months_at_rank),"")</f>
        <v/>
      </c>
      <c r="Q4173" s="18" t="str" cm="1">
        <f t="array" ref="Q4173">IF(LEN($A4173)&gt;0,SUMPRODUCT(($A4173=merged_names)*(_xlfn.TEXTAFTER(Q$2, "At ")=merged_belt_colours)*merged_months_at_rank),"")</f>
        <v/>
      </c>
      <c r="R4173" s="18" t="str" cm="1">
        <f t="array" ref="R4173">IF(LEN($A4173)&gt;0,SUMPRODUCT(($A4173=merged_names)*(_xlfn.TEXTAFTER(R$2, "At ")=merged_belt_colours)*merged_months_at_rank),"")</f>
        <v/>
      </c>
    </row>
    <row r="4174" spans="1:18" x14ac:dyDescent="0.25">
      <c r="A4174"/>
      <c r="B4174" s="15" t="str" cm="1">
        <f t="array" ref="B4174">IFERROR(IF(LEN(A4174)&gt;0, IF(SUMPRODUCT((Inactives[Key]=J4174)*(Inactives[Currently Inactive]))=1,"Inactive","Active"),""),"Active")</f>
        <v/>
      </c>
      <c r="C4174" s="16" t="str" cm="1">
        <f t="array" aca="1" ref="C4174" ca="1">IFERROR(_xlfn._xlws.FILTER(Inactives[Inactive On],(Inactives[Key]=J4174)*(Inactives[Currently Inactive]),""),"")</f>
        <v/>
      </c>
      <c r="D4174" s="16" t="str" cm="1">
        <f t="array" aca="1" ref="D4174" ca="1">IFERROR(INDEX(_xlfn.TEXTSPLIT(E4174," "),1),"")</f>
        <v/>
      </c>
      <c r="E4174" s="15" t="str" cm="1">
        <f t="array" aca="1" ref="E4174" ca="1">IFERROR(_xlfn._xlws.FILTER(merged_ranks,(merged_end_dates=DATE(9999,12,31))*(merged_names=A4174)),"")</f>
        <v/>
      </c>
      <c r="F4174" s="17" t="str">
        <f ca="1">_xlfn.XLOOKUP(J4174,Promotions[Promo Key],Promotions[Promo Date],"")</f>
        <v/>
      </c>
      <c r="G4174" s="18" t="str">
        <f t="shared" ca="1" si="271"/>
        <v/>
      </c>
      <c r="H4174" s="18" t="str">
        <f t="shared" ca="1" si="270"/>
        <v/>
      </c>
      <c r="I4174" s="17" t="str">
        <f>_xlfn.XLOOKUP(A4174,Students[Full Name],Students[Starting Rank],"")</f>
        <v/>
      </c>
      <c r="J4174" s="15" t="str">
        <f t="shared" ca="1" si="272"/>
        <v xml:space="preserve">: </v>
      </c>
      <c r="K4174" s="16" t="str">
        <f>_xlfn.XLOOKUP(A4174,Students[Full Name],Students[Start Date],"")</f>
        <v/>
      </c>
      <c r="L4174" s="18">
        <f t="shared" ca="1" si="273"/>
        <v>-1</v>
      </c>
      <c r="M4174" s="18" cm="1">
        <f t="array" aca="1" ref="M4174" ca="1">SUMPRODUCT(Inactives[Days Inactive]*(Inactives[Student]=A4174))/365</f>
        <v>0</v>
      </c>
      <c r="N4174" s="18" t="str" cm="1">
        <f t="array" ref="N4174">IF(LEN($A4174)&gt;0,SUMPRODUCT(($A4174=merged_names)*(_xlfn.TEXTAFTER(N$2, "At ")=merged_belt_colours)*merged_months_at_rank),"")</f>
        <v/>
      </c>
      <c r="O4174" s="18" t="str" cm="1">
        <f t="array" ref="O4174">IF(LEN($A4174)&gt;0,SUMPRODUCT(($A4174=merged_names)*(_xlfn.TEXTAFTER(O$2, "At ")=merged_belt_colours)*merged_months_at_rank),"")</f>
        <v/>
      </c>
      <c r="P4174" s="18" t="str" cm="1">
        <f t="array" ref="P4174">IF(LEN($A4174)&gt;0,SUMPRODUCT(($A4174=merged_names)*(_xlfn.TEXTAFTER(P$2, "At ")=merged_belt_colours)*merged_months_at_rank),"")</f>
        <v/>
      </c>
      <c r="Q4174" s="18" t="str" cm="1">
        <f t="array" ref="Q4174">IF(LEN($A4174)&gt;0,SUMPRODUCT(($A4174=merged_names)*(_xlfn.TEXTAFTER(Q$2, "At ")=merged_belt_colours)*merged_months_at_rank),"")</f>
        <v/>
      </c>
      <c r="R4174" s="18" t="str" cm="1">
        <f t="array" ref="R4174">IF(LEN($A4174)&gt;0,SUMPRODUCT(($A4174=merged_names)*(_xlfn.TEXTAFTER(R$2, "At ")=merged_belt_colours)*merged_months_at_rank),"")</f>
        <v/>
      </c>
    </row>
    <row r="4175" spans="1:18" x14ac:dyDescent="0.25">
      <c r="A4175"/>
      <c r="B4175" s="15" t="str" cm="1">
        <f t="array" ref="B4175">IFERROR(IF(LEN(A4175)&gt;0, IF(SUMPRODUCT((Inactives[Key]=J4175)*(Inactives[Currently Inactive]))=1,"Inactive","Active"),""),"Active")</f>
        <v/>
      </c>
      <c r="C4175" s="16" t="str" cm="1">
        <f t="array" aca="1" ref="C4175" ca="1">IFERROR(_xlfn._xlws.FILTER(Inactives[Inactive On],(Inactives[Key]=J4175)*(Inactives[Currently Inactive]),""),"")</f>
        <v/>
      </c>
      <c r="D4175" s="16" t="str" cm="1">
        <f t="array" aca="1" ref="D4175" ca="1">IFERROR(INDEX(_xlfn.TEXTSPLIT(E4175," "),1),"")</f>
        <v/>
      </c>
      <c r="E4175" s="15" t="str" cm="1">
        <f t="array" aca="1" ref="E4175" ca="1">IFERROR(_xlfn._xlws.FILTER(merged_ranks,(merged_end_dates=DATE(9999,12,31))*(merged_names=A4175)),"")</f>
        <v/>
      </c>
      <c r="F4175" s="17" t="str">
        <f ca="1">_xlfn.XLOOKUP(J4175,Promotions[Promo Key],Promotions[Promo Date],"")</f>
        <v/>
      </c>
      <c r="G4175" s="18" t="str">
        <f t="shared" ca="1" si="271"/>
        <v/>
      </c>
      <c r="H4175" s="18" t="str">
        <f t="shared" ca="1" si="270"/>
        <v/>
      </c>
      <c r="I4175" s="17" t="str">
        <f>_xlfn.XLOOKUP(A4175,Students[Full Name],Students[Starting Rank],"")</f>
        <v/>
      </c>
      <c r="J4175" s="15" t="str">
        <f t="shared" ca="1" si="272"/>
        <v xml:space="preserve">: </v>
      </c>
      <c r="K4175" s="16" t="str">
        <f>_xlfn.XLOOKUP(A4175,Students[Full Name],Students[Start Date],"")</f>
        <v/>
      </c>
      <c r="L4175" s="18">
        <f t="shared" ca="1" si="273"/>
        <v>-1</v>
      </c>
      <c r="M4175" s="18" cm="1">
        <f t="array" aca="1" ref="M4175" ca="1">SUMPRODUCT(Inactives[Days Inactive]*(Inactives[Student]=A4175))/365</f>
        <v>0</v>
      </c>
      <c r="N4175" s="18" t="str" cm="1">
        <f t="array" ref="N4175">IF(LEN($A4175)&gt;0,SUMPRODUCT(($A4175=merged_names)*(_xlfn.TEXTAFTER(N$2, "At ")=merged_belt_colours)*merged_months_at_rank),"")</f>
        <v/>
      </c>
      <c r="O4175" s="18" t="str" cm="1">
        <f t="array" ref="O4175">IF(LEN($A4175)&gt;0,SUMPRODUCT(($A4175=merged_names)*(_xlfn.TEXTAFTER(O$2, "At ")=merged_belt_colours)*merged_months_at_rank),"")</f>
        <v/>
      </c>
      <c r="P4175" s="18" t="str" cm="1">
        <f t="array" ref="P4175">IF(LEN($A4175)&gt;0,SUMPRODUCT(($A4175=merged_names)*(_xlfn.TEXTAFTER(P$2, "At ")=merged_belt_colours)*merged_months_at_rank),"")</f>
        <v/>
      </c>
      <c r="Q4175" s="18" t="str" cm="1">
        <f t="array" ref="Q4175">IF(LEN($A4175)&gt;0,SUMPRODUCT(($A4175=merged_names)*(_xlfn.TEXTAFTER(Q$2, "At ")=merged_belt_colours)*merged_months_at_rank),"")</f>
        <v/>
      </c>
      <c r="R4175" s="18" t="str" cm="1">
        <f t="array" ref="R4175">IF(LEN($A4175)&gt;0,SUMPRODUCT(($A4175=merged_names)*(_xlfn.TEXTAFTER(R$2, "At ")=merged_belt_colours)*merged_months_at_rank),"")</f>
        <v/>
      </c>
    </row>
    <row r="4176" spans="1:18" x14ac:dyDescent="0.25">
      <c r="A4176"/>
      <c r="B4176" s="15" t="str" cm="1">
        <f t="array" ref="B4176">IFERROR(IF(LEN(A4176)&gt;0, IF(SUMPRODUCT((Inactives[Key]=J4176)*(Inactives[Currently Inactive]))=1,"Inactive","Active"),""),"Active")</f>
        <v/>
      </c>
      <c r="C4176" s="16" t="str" cm="1">
        <f t="array" aca="1" ref="C4176" ca="1">IFERROR(_xlfn._xlws.FILTER(Inactives[Inactive On],(Inactives[Key]=J4176)*(Inactives[Currently Inactive]),""),"")</f>
        <v/>
      </c>
      <c r="D4176" s="16" t="str" cm="1">
        <f t="array" aca="1" ref="D4176" ca="1">IFERROR(INDEX(_xlfn.TEXTSPLIT(E4176," "),1),"")</f>
        <v/>
      </c>
      <c r="E4176" s="15" t="str" cm="1">
        <f t="array" aca="1" ref="E4176" ca="1">IFERROR(_xlfn._xlws.FILTER(merged_ranks,(merged_end_dates=DATE(9999,12,31))*(merged_names=A4176)),"")</f>
        <v/>
      </c>
      <c r="F4176" s="17" t="str">
        <f ca="1">_xlfn.XLOOKUP(J4176,Promotions[Promo Key],Promotions[Promo Date],"")</f>
        <v/>
      </c>
      <c r="G4176" s="18" t="str">
        <f t="shared" ca="1" si="271"/>
        <v/>
      </c>
      <c r="H4176" s="18" t="str">
        <f t="shared" ca="1" si="270"/>
        <v/>
      </c>
      <c r="I4176" s="17" t="str">
        <f>_xlfn.XLOOKUP(A4176,Students[Full Name],Students[Starting Rank],"")</f>
        <v/>
      </c>
      <c r="J4176" s="15" t="str">
        <f t="shared" ca="1" si="272"/>
        <v xml:space="preserve">: </v>
      </c>
      <c r="K4176" s="16" t="str">
        <f>_xlfn.XLOOKUP(A4176,Students[Full Name],Students[Start Date],"")</f>
        <v/>
      </c>
      <c r="L4176" s="18">
        <f t="shared" ca="1" si="273"/>
        <v>-1</v>
      </c>
      <c r="M4176" s="18" cm="1">
        <f t="array" aca="1" ref="M4176" ca="1">SUMPRODUCT(Inactives[Days Inactive]*(Inactives[Student]=A4176))/365</f>
        <v>0</v>
      </c>
      <c r="N4176" s="18" t="str" cm="1">
        <f t="array" ref="N4176">IF(LEN($A4176)&gt;0,SUMPRODUCT(($A4176=merged_names)*(_xlfn.TEXTAFTER(N$2, "At ")=merged_belt_colours)*merged_months_at_rank),"")</f>
        <v/>
      </c>
      <c r="O4176" s="18" t="str" cm="1">
        <f t="array" ref="O4176">IF(LEN($A4176)&gt;0,SUMPRODUCT(($A4176=merged_names)*(_xlfn.TEXTAFTER(O$2, "At ")=merged_belt_colours)*merged_months_at_rank),"")</f>
        <v/>
      </c>
      <c r="P4176" s="18" t="str" cm="1">
        <f t="array" ref="P4176">IF(LEN($A4176)&gt;0,SUMPRODUCT(($A4176=merged_names)*(_xlfn.TEXTAFTER(P$2, "At ")=merged_belt_colours)*merged_months_at_rank),"")</f>
        <v/>
      </c>
      <c r="Q4176" s="18" t="str" cm="1">
        <f t="array" ref="Q4176">IF(LEN($A4176)&gt;0,SUMPRODUCT(($A4176=merged_names)*(_xlfn.TEXTAFTER(Q$2, "At ")=merged_belt_colours)*merged_months_at_rank),"")</f>
        <v/>
      </c>
      <c r="R4176" s="18" t="str" cm="1">
        <f t="array" ref="R4176">IF(LEN($A4176)&gt;0,SUMPRODUCT(($A4176=merged_names)*(_xlfn.TEXTAFTER(R$2, "At ")=merged_belt_colours)*merged_months_at_rank),"")</f>
        <v/>
      </c>
    </row>
    <row r="4177" spans="1:18" x14ac:dyDescent="0.25">
      <c r="A4177"/>
      <c r="B4177" s="15" t="str" cm="1">
        <f t="array" ref="B4177">IFERROR(IF(LEN(A4177)&gt;0, IF(SUMPRODUCT((Inactives[Key]=J4177)*(Inactives[Currently Inactive]))=1,"Inactive","Active"),""),"Active")</f>
        <v/>
      </c>
      <c r="C4177" s="16" t="str" cm="1">
        <f t="array" aca="1" ref="C4177" ca="1">IFERROR(_xlfn._xlws.FILTER(Inactives[Inactive On],(Inactives[Key]=J4177)*(Inactives[Currently Inactive]),""),"")</f>
        <v/>
      </c>
      <c r="D4177" s="16" t="str" cm="1">
        <f t="array" aca="1" ref="D4177" ca="1">IFERROR(INDEX(_xlfn.TEXTSPLIT(E4177," "),1),"")</f>
        <v/>
      </c>
      <c r="E4177" s="15" t="str" cm="1">
        <f t="array" aca="1" ref="E4177" ca="1">IFERROR(_xlfn._xlws.FILTER(merged_ranks,(merged_end_dates=DATE(9999,12,31))*(merged_names=A4177)),"")</f>
        <v/>
      </c>
      <c r="F4177" s="17" t="str">
        <f ca="1">_xlfn.XLOOKUP(J4177,Promotions[Promo Key],Promotions[Promo Date],"")</f>
        <v/>
      </c>
      <c r="G4177" s="18" t="str">
        <f t="shared" ca="1" si="271"/>
        <v/>
      </c>
      <c r="H4177" s="18" t="str">
        <f t="shared" ca="1" si="270"/>
        <v/>
      </c>
      <c r="I4177" s="17" t="str">
        <f>_xlfn.XLOOKUP(A4177,Students[Full Name],Students[Starting Rank],"")</f>
        <v/>
      </c>
      <c r="J4177" s="15" t="str">
        <f t="shared" ca="1" si="272"/>
        <v xml:space="preserve">: </v>
      </c>
      <c r="K4177" s="16" t="str">
        <f>_xlfn.XLOOKUP(A4177,Students[Full Name],Students[Start Date],"")</f>
        <v/>
      </c>
      <c r="L4177" s="18">
        <f t="shared" ca="1" si="273"/>
        <v>-1</v>
      </c>
      <c r="M4177" s="18" cm="1">
        <f t="array" aca="1" ref="M4177" ca="1">SUMPRODUCT(Inactives[Days Inactive]*(Inactives[Student]=A4177))/365</f>
        <v>0</v>
      </c>
      <c r="N4177" s="18" t="str" cm="1">
        <f t="array" ref="N4177">IF(LEN($A4177)&gt;0,SUMPRODUCT(($A4177=merged_names)*(_xlfn.TEXTAFTER(N$2, "At ")=merged_belt_colours)*merged_months_at_rank),"")</f>
        <v/>
      </c>
      <c r="O4177" s="18" t="str" cm="1">
        <f t="array" ref="O4177">IF(LEN($A4177)&gt;0,SUMPRODUCT(($A4177=merged_names)*(_xlfn.TEXTAFTER(O$2, "At ")=merged_belt_colours)*merged_months_at_rank),"")</f>
        <v/>
      </c>
      <c r="P4177" s="18" t="str" cm="1">
        <f t="array" ref="P4177">IF(LEN($A4177)&gt;0,SUMPRODUCT(($A4177=merged_names)*(_xlfn.TEXTAFTER(P$2, "At ")=merged_belt_colours)*merged_months_at_rank),"")</f>
        <v/>
      </c>
      <c r="Q4177" s="18" t="str" cm="1">
        <f t="array" ref="Q4177">IF(LEN($A4177)&gt;0,SUMPRODUCT(($A4177=merged_names)*(_xlfn.TEXTAFTER(Q$2, "At ")=merged_belt_colours)*merged_months_at_rank),"")</f>
        <v/>
      </c>
      <c r="R4177" s="18" t="str" cm="1">
        <f t="array" ref="R4177">IF(LEN($A4177)&gt;0,SUMPRODUCT(($A4177=merged_names)*(_xlfn.TEXTAFTER(R$2, "At ")=merged_belt_colours)*merged_months_at_rank),"")</f>
        <v/>
      </c>
    </row>
    <row r="4178" spans="1:18" x14ac:dyDescent="0.25">
      <c r="A4178"/>
      <c r="B4178" s="15" t="str" cm="1">
        <f t="array" ref="B4178">IFERROR(IF(LEN(A4178)&gt;0, IF(SUMPRODUCT((Inactives[Key]=J4178)*(Inactives[Currently Inactive]))=1,"Inactive","Active"),""),"Active")</f>
        <v/>
      </c>
      <c r="C4178" s="16" t="str" cm="1">
        <f t="array" aca="1" ref="C4178" ca="1">IFERROR(_xlfn._xlws.FILTER(Inactives[Inactive On],(Inactives[Key]=J4178)*(Inactives[Currently Inactive]),""),"")</f>
        <v/>
      </c>
      <c r="D4178" s="16" t="str" cm="1">
        <f t="array" aca="1" ref="D4178" ca="1">IFERROR(INDEX(_xlfn.TEXTSPLIT(E4178," "),1),"")</f>
        <v/>
      </c>
      <c r="E4178" s="15" t="str" cm="1">
        <f t="array" aca="1" ref="E4178" ca="1">IFERROR(_xlfn._xlws.FILTER(merged_ranks,(merged_end_dates=DATE(9999,12,31))*(merged_names=A4178)),"")</f>
        <v/>
      </c>
      <c r="F4178" s="17" t="str">
        <f ca="1">_xlfn.XLOOKUP(J4178,Promotions[Promo Key],Promotions[Promo Date],"")</f>
        <v/>
      </c>
      <c r="G4178" s="18" t="str">
        <f t="shared" ca="1" si="271"/>
        <v/>
      </c>
      <c r="H4178" s="18" t="str">
        <f t="shared" ca="1" si="270"/>
        <v/>
      </c>
      <c r="I4178" s="17" t="str">
        <f>_xlfn.XLOOKUP(A4178,Students[Full Name],Students[Starting Rank],"")</f>
        <v/>
      </c>
      <c r="J4178" s="15" t="str">
        <f t="shared" ca="1" si="272"/>
        <v xml:space="preserve">: </v>
      </c>
      <c r="K4178" s="16" t="str">
        <f>_xlfn.XLOOKUP(A4178,Students[Full Name],Students[Start Date],"")</f>
        <v/>
      </c>
      <c r="L4178" s="18">
        <f t="shared" ca="1" si="273"/>
        <v>-1</v>
      </c>
      <c r="M4178" s="18" cm="1">
        <f t="array" aca="1" ref="M4178" ca="1">SUMPRODUCT(Inactives[Days Inactive]*(Inactives[Student]=A4178))/365</f>
        <v>0</v>
      </c>
      <c r="N4178" s="18" t="str" cm="1">
        <f t="array" ref="N4178">IF(LEN($A4178)&gt;0,SUMPRODUCT(($A4178=merged_names)*(_xlfn.TEXTAFTER(N$2, "At ")=merged_belt_colours)*merged_months_at_rank),"")</f>
        <v/>
      </c>
      <c r="O4178" s="18" t="str" cm="1">
        <f t="array" ref="O4178">IF(LEN($A4178)&gt;0,SUMPRODUCT(($A4178=merged_names)*(_xlfn.TEXTAFTER(O$2, "At ")=merged_belt_colours)*merged_months_at_rank),"")</f>
        <v/>
      </c>
      <c r="P4178" s="18" t="str" cm="1">
        <f t="array" ref="P4178">IF(LEN($A4178)&gt;0,SUMPRODUCT(($A4178=merged_names)*(_xlfn.TEXTAFTER(P$2, "At ")=merged_belt_colours)*merged_months_at_rank),"")</f>
        <v/>
      </c>
      <c r="Q4178" s="18" t="str" cm="1">
        <f t="array" ref="Q4178">IF(LEN($A4178)&gt;0,SUMPRODUCT(($A4178=merged_names)*(_xlfn.TEXTAFTER(Q$2, "At ")=merged_belt_colours)*merged_months_at_rank),"")</f>
        <v/>
      </c>
      <c r="R4178" s="18" t="str" cm="1">
        <f t="array" ref="R4178">IF(LEN($A4178)&gt;0,SUMPRODUCT(($A4178=merged_names)*(_xlfn.TEXTAFTER(R$2, "At ")=merged_belt_colours)*merged_months_at_rank),"")</f>
        <v/>
      </c>
    </row>
    <row r="4179" spans="1:18" x14ac:dyDescent="0.25">
      <c r="A4179"/>
      <c r="B4179" s="15" t="str" cm="1">
        <f t="array" ref="B4179">IFERROR(IF(LEN(A4179)&gt;0, IF(SUMPRODUCT((Inactives[Key]=J4179)*(Inactives[Currently Inactive]))=1,"Inactive","Active"),""),"Active")</f>
        <v/>
      </c>
      <c r="C4179" s="16" t="str" cm="1">
        <f t="array" aca="1" ref="C4179" ca="1">IFERROR(_xlfn._xlws.FILTER(Inactives[Inactive On],(Inactives[Key]=J4179)*(Inactives[Currently Inactive]),""),"")</f>
        <v/>
      </c>
      <c r="D4179" s="16" t="str" cm="1">
        <f t="array" aca="1" ref="D4179" ca="1">IFERROR(INDEX(_xlfn.TEXTSPLIT(E4179," "),1),"")</f>
        <v/>
      </c>
      <c r="E4179" s="15" t="str" cm="1">
        <f t="array" aca="1" ref="E4179" ca="1">IFERROR(_xlfn._xlws.FILTER(merged_ranks,(merged_end_dates=DATE(9999,12,31))*(merged_names=A4179)),"")</f>
        <v/>
      </c>
      <c r="F4179" s="17" t="str">
        <f ca="1">_xlfn.XLOOKUP(J4179,Promotions[Promo Key],Promotions[Promo Date],"")</f>
        <v/>
      </c>
      <c r="G4179" s="18" t="str">
        <f t="shared" ca="1" si="271"/>
        <v/>
      </c>
      <c r="H4179" s="18" t="str">
        <f t="shared" ca="1" si="270"/>
        <v/>
      </c>
      <c r="I4179" s="17" t="str">
        <f>_xlfn.XLOOKUP(A4179,Students[Full Name],Students[Starting Rank],"")</f>
        <v/>
      </c>
      <c r="J4179" s="15" t="str">
        <f t="shared" ca="1" si="272"/>
        <v xml:space="preserve">: </v>
      </c>
      <c r="K4179" s="16" t="str">
        <f>_xlfn.XLOOKUP(A4179,Students[Full Name],Students[Start Date],"")</f>
        <v/>
      </c>
      <c r="L4179" s="18">
        <f t="shared" ca="1" si="273"/>
        <v>-1</v>
      </c>
      <c r="M4179" s="18" cm="1">
        <f t="array" aca="1" ref="M4179" ca="1">SUMPRODUCT(Inactives[Days Inactive]*(Inactives[Student]=A4179))/365</f>
        <v>0</v>
      </c>
      <c r="N4179" s="18" t="str" cm="1">
        <f t="array" ref="N4179">IF(LEN($A4179)&gt;0,SUMPRODUCT(($A4179=merged_names)*(_xlfn.TEXTAFTER(N$2, "At ")=merged_belt_colours)*merged_months_at_rank),"")</f>
        <v/>
      </c>
      <c r="O4179" s="18" t="str" cm="1">
        <f t="array" ref="O4179">IF(LEN($A4179)&gt;0,SUMPRODUCT(($A4179=merged_names)*(_xlfn.TEXTAFTER(O$2, "At ")=merged_belt_colours)*merged_months_at_rank),"")</f>
        <v/>
      </c>
      <c r="P4179" s="18" t="str" cm="1">
        <f t="array" ref="P4179">IF(LEN($A4179)&gt;0,SUMPRODUCT(($A4179=merged_names)*(_xlfn.TEXTAFTER(P$2, "At ")=merged_belt_colours)*merged_months_at_rank),"")</f>
        <v/>
      </c>
      <c r="Q4179" s="18" t="str" cm="1">
        <f t="array" ref="Q4179">IF(LEN($A4179)&gt;0,SUMPRODUCT(($A4179=merged_names)*(_xlfn.TEXTAFTER(Q$2, "At ")=merged_belt_colours)*merged_months_at_rank),"")</f>
        <v/>
      </c>
      <c r="R4179" s="18" t="str" cm="1">
        <f t="array" ref="R4179">IF(LEN($A4179)&gt;0,SUMPRODUCT(($A4179=merged_names)*(_xlfn.TEXTAFTER(R$2, "At ")=merged_belt_colours)*merged_months_at_rank),"")</f>
        <v/>
      </c>
    </row>
    <row r="4180" spans="1:18" x14ac:dyDescent="0.25">
      <c r="A4180"/>
      <c r="B4180" s="15" t="str" cm="1">
        <f t="array" ref="B4180">IFERROR(IF(LEN(A4180)&gt;0, IF(SUMPRODUCT((Inactives[Key]=J4180)*(Inactives[Currently Inactive]))=1,"Inactive","Active"),""),"Active")</f>
        <v/>
      </c>
      <c r="C4180" s="16" t="str" cm="1">
        <f t="array" aca="1" ref="C4180" ca="1">IFERROR(_xlfn._xlws.FILTER(Inactives[Inactive On],(Inactives[Key]=J4180)*(Inactives[Currently Inactive]),""),"")</f>
        <v/>
      </c>
      <c r="D4180" s="16" t="str" cm="1">
        <f t="array" aca="1" ref="D4180" ca="1">IFERROR(INDEX(_xlfn.TEXTSPLIT(E4180," "),1),"")</f>
        <v/>
      </c>
      <c r="E4180" s="15" t="str" cm="1">
        <f t="array" aca="1" ref="E4180" ca="1">IFERROR(_xlfn._xlws.FILTER(merged_ranks,(merged_end_dates=DATE(9999,12,31))*(merged_names=A4180)),"")</f>
        <v/>
      </c>
      <c r="F4180" s="17" t="str">
        <f ca="1">_xlfn.XLOOKUP(J4180,Promotions[Promo Key],Promotions[Promo Date],"")</f>
        <v/>
      </c>
      <c r="G4180" s="18" t="str">
        <f t="shared" ca="1" si="271"/>
        <v/>
      </c>
      <c r="H4180" s="18" t="str">
        <f t="shared" ca="1" si="270"/>
        <v/>
      </c>
      <c r="I4180" s="17" t="str">
        <f>_xlfn.XLOOKUP(A4180,Students[Full Name],Students[Starting Rank],"")</f>
        <v/>
      </c>
      <c r="J4180" s="15" t="str">
        <f t="shared" ca="1" si="272"/>
        <v xml:space="preserve">: </v>
      </c>
      <c r="K4180" s="16" t="str">
        <f>_xlfn.XLOOKUP(A4180,Students[Full Name],Students[Start Date],"")</f>
        <v/>
      </c>
      <c r="L4180" s="18">
        <f t="shared" ca="1" si="273"/>
        <v>-1</v>
      </c>
      <c r="M4180" s="18" cm="1">
        <f t="array" aca="1" ref="M4180" ca="1">SUMPRODUCT(Inactives[Days Inactive]*(Inactives[Student]=A4180))/365</f>
        <v>0</v>
      </c>
      <c r="N4180" s="18" t="str" cm="1">
        <f t="array" ref="N4180">IF(LEN($A4180)&gt;0,SUMPRODUCT(($A4180=merged_names)*(_xlfn.TEXTAFTER(N$2, "At ")=merged_belt_colours)*merged_months_at_rank),"")</f>
        <v/>
      </c>
      <c r="O4180" s="18" t="str" cm="1">
        <f t="array" ref="O4180">IF(LEN($A4180)&gt;0,SUMPRODUCT(($A4180=merged_names)*(_xlfn.TEXTAFTER(O$2, "At ")=merged_belt_colours)*merged_months_at_rank),"")</f>
        <v/>
      </c>
      <c r="P4180" s="18" t="str" cm="1">
        <f t="array" ref="P4180">IF(LEN($A4180)&gt;0,SUMPRODUCT(($A4180=merged_names)*(_xlfn.TEXTAFTER(P$2, "At ")=merged_belt_colours)*merged_months_at_rank),"")</f>
        <v/>
      </c>
      <c r="Q4180" s="18" t="str" cm="1">
        <f t="array" ref="Q4180">IF(LEN($A4180)&gt;0,SUMPRODUCT(($A4180=merged_names)*(_xlfn.TEXTAFTER(Q$2, "At ")=merged_belt_colours)*merged_months_at_rank),"")</f>
        <v/>
      </c>
      <c r="R4180" s="18" t="str" cm="1">
        <f t="array" ref="R4180">IF(LEN($A4180)&gt;0,SUMPRODUCT(($A4180=merged_names)*(_xlfn.TEXTAFTER(R$2, "At ")=merged_belt_colours)*merged_months_at_rank),"")</f>
        <v/>
      </c>
    </row>
    <row r="4181" spans="1:18" x14ac:dyDescent="0.25">
      <c r="A4181"/>
      <c r="B4181" s="15" t="str" cm="1">
        <f t="array" ref="B4181">IFERROR(IF(LEN(A4181)&gt;0, IF(SUMPRODUCT((Inactives[Key]=J4181)*(Inactives[Currently Inactive]))=1,"Inactive","Active"),""),"Active")</f>
        <v/>
      </c>
      <c r="C4181" s="16" t="str" cm="1">
        <f t="array" aca="1" ref="C4181" ca="1">IFERROR(_xlfn._xlws.FILTER(Inactives[Inactive On],(Inactives[Key]=J4181)*(Inactives[Currently Inactive]),""),"")</f>
        <v/>
      </c>
      <c r="D4181" s="16" t="str" cm="1">
        <f t="array" aca="1" ref="D4181" ca="1">IFERROR(INDEX(_xlfn.TEXTSPLIT(E4181," "),1),"")</f>
        <v/>
      </c>
      <c r="E4181" s="15" t="str" cm="1">
        <f t="array" aca="1" ref="E4181" ca="1">IFERROR(_xlfn._xlws.FILTER(merged_ranks,(merged_end_dates=DATE(9999,12,31))*(merged_names=A4181)),"")</f>
        <v/>
      </c>
      <c r="F4181" s="17" t="str">
        <f ca="1">_xlfn.XLOOKUP(J4181,Promotions[Promo Key],Promotions[Promo Date],"")</f>
        <v/>
      </c>
      <c r="G4181" s="18" t="str">
        <f t="shared" ca="1" si="271"/>
        <v/>
      </c>
      <c r="H4181" s="18" t="str">
        <f t="shared" ca="1" si="270"/>
        <v/>
      </c>
      <c r="I4181" s="17" t="str">
        <f>_xlfn.XLOOKUP(A4181,Students[Full Name],Students[Starting Rank],"")</f>
        <v/>
      </c>
      <c r="J4181" s="15" t="str">
        <f t="shared" ca="1" si="272"/>
        <v xml:space="preserve">: </v>
      </c>
      <c r="K4181" s="16" t="str">
        <f>_xlfn.XLOOKUP(A4181,Students[Full Name],Students[Start Date],"")</f>
        <v/>
      </c>
      <c r="L4181" s="18">
        <f t="shared" ca="1" si="273"/>
        <v>-1</v>
      </c>
      <c r="M4181" s="18" cm="1">
        <f t="array" aca="1" ref="M4181" ca="1">SUMPRODUCT(Inactives[Days Inactive]*(Inactives[Student]=A4181))/365</f>
        <v>0</v>
      </c>
      <c r="N4181" s="18" t="str" cm="1">
        <f t="array" ref="N4181">IF(LEN($A4181)&gt;0,SUMPRODUCT(($A4181=merged_names)*(_xlfn.TEXTAFTER(N$2, "At ")=merged_belt_colours)*merged_months_at_rank),"")</f>
        <v/>
      </c>
      <c r="O4181" s="18" t="str" cm="1">
        <f t="array" ref="O4181">IF(LEN($A4181)&gt;0,SUMPRODUCT(($A4181=merged_names)*(_xlfn.TEXTAFTER(O$2, "At ")=merged_belt_colours)*merged_months_at_rank),"")</f>
        <v/>
      </c>
      <c r="P4181" s="18" t="str" cm="1">
        <f t="array" ref="P4181">IF(LEN($A4181)&gt;0,SUMPRODUCT(($A4181=merged_names)*(_xlfn.TEXTAFTER(P$2, "At ")=merged_belt_colours)*merged_months_at_rank),"")</f>
        <v/>
      </c>
      <c r="Q4181" s="18" t="str" cm="1">
        <f t="array" ref="Q4181">IF(LEN($A4181)&gt;0,SUMPRODUCT(($A4181=merged_names)*(_xlfn.TEXTAFTER(Q$2, "At ")=merged_belt_colours)*merged_months_at_rank),"")</f>
        <v/>
      </c>
      <c r="R4181" s="18" t="str" cm="1">
        <f t="array" ref="R4181">IF(LEN($A4181)&gt;0,SUMPRODUCT(($A4181=merged_names)*(_xlfn.TEXTAFTER(R$2, "At ")=merged_belt_colours)*merged_months_at_rank),"")</f>
        <v/>
      </c>
    </row>
    <row r="4182" spans="1:18" x14ac:dyDescent="0.25">
      <c r="A4182"/>
      <c r="B4182" s="15" t="str" cm="1">
        <f t="array" ref="B4182">IFERROR(IF(LEN(A4182)&gt;0, IF(SUMPRODUCT((Inactives[Key]=J4182)*(Inactives[Currently Inactive]))=1,"Inactive","Active"),""),"Active")</f>
        <v/>
      </c>
      <c r="C4182" s="16" t="str" cm="1">
        <f t="array" aca="1" ref="C4182" ca="1">IFERROR(_xlfn._xlws.FILTER(Inactives[Inactive On],(Inactives[Key]=J4182)*(Inactives[Currently Inactive]),""),"")</f>
        <v/>
      </c>
      <c r="D4182" s="16" t="str" cm="1">
        <f t="array" aca="1" ref="D4182" ca="1">IFERROR(INDEX(_xlfn.TEXTSPLIT(E4182," "),1),"")</f>
        <v/>
      </c>
      <c r="E4182" s="15" t="str" cm="1">
        <f t="array" aca="1" ref="E4182" ca="1">IFERROR(_xlfn._xlws.FILTER(merged_ranks,(merged_end_dates=DATE(9999,12,31))*(merged_names=A4182)),"")</f>
        <v/>
      </c>
      <c r="F4182" s="17" t="str">
        <f ca="1">_xlfn.XLOOKUP(J4182,Promotions[Promo Key],Promotions[Promo Date],"")</f>
        <v/>
      </c>
      <c r="G4182" s="18" t="str">
        <f t="shared" ca="1" si="271"/>
        <v/>
      </c>
      <c r="H4182" s="18" t="str">
        <f t="shared" ca="1" si="270"/>
        <v/>
      </c>
      <c r="I4182" s="17" t="str">
        <f>_xlfn.XLOOKUP(A4182,Students[Full Name],Students[Starting Rank],"")</f>
        <v/>
      </c>
      <c r="J4182" s="15" t="str">
        <f t="shared" ca="1" si="272"/>
        <v xml:space="preserve">: </v>
      </c>
      <c r="K4182" s="16" t="str">
        <f>_xlfn.XLOOKUP(A4182,Students[Full Name],Students[Start Date],"")</f>
        <v/>
      </c>
      <c r="L4182" s="18">
        <f t="shared" ca="1" si="273"/>
        <v>-1</v>
      </c>
      <c r="M4182" s="18" cm="1">
        <f t="array" aca="1" ref="M4182" ca="1">SUMPRODUCT(Inactives[Days Inactive]*(Inactives[Student]=A4182))/365</f>
        <v>0</v>
      </c>
      <c r="N4182" s="18" t="str" cm="1">
        <f t="array" ref="N4182">IF(LEN($A4182)&gt;0,SUMPRODUCT(($A4182=merged_names)*(_xlfn.TEXTAFTER(N$2, "At ")=merged_belt_colours)*merged_months_at_rank),"")</f>
        <v/>
      </c>
      <c r="O4182" s="18" t="str" cm="1">
        <f t="array" ref="O4182">IF(LEN($A4182)&gt;0,SUMPRODUCT(($A4182=merged_names)*(_xlfn.TEXTAFTER(O$2, "At ")=merged_belt_colours)*merged_months_at_rank),"")</f>
        <v/>
      </c>
      <c r="P4182" s="18" t="str" cm="1">
        <f t="array" ref="P4182">IF(LEN($A4182)&gt;0,SUMPRODUCT(($A4182=merged_names)*(_xlfn.TEXTAFTER(P$2, "At ")=merged_belt_colours)*merged_months_at_rank),"")</f>
        <v/>
      </c>
      <c r="Q4182" s="18" t="str" cm="1">
        <f t="array" ref="Q4182">IF(LEN($A4182)&gt;0,SUMPRODUCT(($A4182=merged_names)*(_xlfn.TEXTAFTER(Q$2, "At ")=merged_belt_colours)*merged_months_at_rank),"")</f>
        <v/>
      </c>
      <c r="R4182" s="18" t="str" cm="1">
        <f t="array" ref="R4182">IF(LEN($A4182)&gt;0,SUMPRODUCT(($A4182=merged_names)*(_xlfn.TEXTAFTER(R$2, "At ")=merged_belt_colours)*merged_months_at_rank),"")</f>
        <v/>
      </c>
    </row>
    <row r="4183" spans="1:18" x14ac:dyDescent="0.25">
      <c r="A4183"/>
      <c r="B4183" s="15" t="str" cm="1">
        <f t="array" ref="B4183">IFERROR(IF(LEN(A4183)&gt;0, IF(SUMPRODUCT((Inactives[Key]=J4183)*(Inactives[Currently Inactive]))=1,"Inactive","Active"),""),"Active")</f>
        <v/>
      </c>
      <c r="C4183" s="16" t="str" cm="1">
        <f t="array" aca="1" ref="C4183" ca="1">IFERROR(_xlfn._xlws.FILTER(Inactives[Inactive On],(Inactives[Key]=J4183)*(Inactives[Currently Inactive]),""),"")</f>
        <v/>
      </c>
      <c r="D4183" s="16" t="str" cm="1">
        <f t="array" aca="1" ref="D4183" ca="1">IFERROR(INDEX(_xlfn.TEXTSPLIT(E4183," "),1),"")</f>
        <v/>
      </c>
      <c r="E4183" s="15" t="str" cm="1">
        <f t="array" aca="1" ref="E4183" ca="1">IFERROR(_xlfn._xlws.FILTER(merged_ranks,(merged_end_dates=DATE(9999,12,31))*(merged_names=A4183)),"")</f>
        <v/>
      </c>
      <c r="F4183" s="17" t="str">
        <f ca="1">_xlfn.XLOOKUP(J4183,Promotions[Promo Key],Promotions[Promo Date],"")</f>
        <v/>
      </c>
      <c r="G4183" s="18" t="str">
        <f t="shared" ca="1" si="271"/>
        <v/>
      </c>
      <c r="H4183" s="18" t="str">
        <f t="shared" ca="1" si="270"/>
        <v/>
      </c>
      <c r="I4183" s="17" t="str">
        <f>_xlfn.XLOOKUP(A4183,Students[Full Name],Students[Starting Rank],"")</f>
        <v/>
      </c>
      <c r="J4183" s="15" t="str">
        <f t="shared" ca="1" si="272"/>
        <v xml:space="preserve">: </v>
      </c>
      <c r="K4183" s="16" t="str">
        <f>_xlfn.XLOOKUP(A4183,Students[Full Name],Students[Start Date],"")</f>
        <v/>
      </c>
      <c r="L4183" s="18">
        <f t="shared" ca="1" si="273"/>
        <v>-1</v>
      </c>
      <c r="M4183" s="18" cm="1">
        <f t="array" aca="1" ref="M4183" ca="1">SUMPRODUCT(Inactives[Days Inactive]*(Inactives[Student]=A4183))/365</f>
        <v>0</v>
      </c>
      <c r="N4183" s="18" t="str" cm="1">
        <f t="array" ref="N4183">IF(LEN($A4183)&gt;0,SUMPRODUCT(($A4183=merged_names)*(_xlfn.TEXTAFTER(N$2, "At ")=merged_belt_colours)*merged_months_at_rank),"")</f>
        <v/>
      </c>
      <c r="O4183" s="18" t="str" cm="1">
        <f t="array" ref="O4183">IF(LEN($A4183)&gt;0,SUMPRODUCT(($A4183=merged_names)*(_xlfn.TEXTAFTER(O$2, "At ")=merged_belt_colours)*merged_months_at_rank),"")</f>
        <v/>
      </c>
      <c r="P4183" s="18" t="str" cm="1">
        <f t="array" ref="P4183">IF(LEN($A4183)&gt;0,SUMPRODUCT(($A4183=merged_names)*(_xlfn.TEXTAFTER(P$2, "At ")=merged_belt_colours)*merged_months_at_rank),"")</f>
        <v/>
      </c>
      <c r="Q4183" s="18" t="str" cm="1">
        <f t="array" ref="Q4183">IF(LEN($A4183)&gt;0,SUMPRODUCT(($A4183=merged_names)*(_xlfn.TEXTAFTER(Q$2, "At ")=merged_belt_colours)*merged_months_at_rank),"")</f>
        <v/>
      </c>
      <c r="R4183" s="18" t="str" cm="1">
        <f t="array" ref="R4183">IF(LEN($A4183)&gt;0,SUMPRODUCT(($A4183=merged_names)*(_xlfn.TEXTAFTER(R$2, "At ")=merged_belt_colours)*merged_months_at_rank),"")</f>
        <v/>
      </c>
    </row>
    <row r="4184" spans="1:18" x14ac:dyDescent="0.25">
      <c r="A4184"/>
      <c r="B4184" s="15" t="str" cm="1">
        <f t="array" ref="B4184">IFERROR(IF(LEN(A4184)&gt;0, IF(SUMPRODUCT((Inactives[Key]=J4184)*(Inactives[Currently Inactive]))=1,"Inactive","Active"),""),"Active")</f>
        <v/>
      </c>
      <c r="C4184" s="16" t="str" cm="1">
        <f t="array" aca="1" ref="C4184" ca="1">IFERROR(_xlfn._xlws.FILTER(Inactives[Inactive On],(Inactives[Key]=J4184)*(Inactives[Currently Inactive]),""),"")</f>
        <v/>
      </c>
      <c r="D4184" s="16" t="str" cm="1">
        <f t="array" aca="1" ref="D4184" ca="1">IFERROR(INDEX(_xlfn.TEXTSPLIT(E4184," "),1),"")</f>
        <v/>
      </c>
      <c r="E4184" s="15" t="str" cm="1">
        <f t="array" aca="1" ref="E4184" ca="1">IFERROR(_xlfn._xlws.FILTER(merged_ranks,(merged_end_dates=DATE(9999,12,31))*(merged_names=A4184)),"")</f>
        <v/>
      </c>
      <c r="F4184" s="17" t="str">
        <f ca="1">_xlfn.XLOOKUP(J4184,Promotions[Promo Key],Promotions[Promo Date],"")</f>
        <v/>
      </c>
      <c r="G4184" s="18" t="str">
        <f t="shared" ca="1" si="271"/>
        <v/>
      </c>
      <c r="H4184" s="18" t="str">
        <f t="shared" ref="H4184:H4247" ca="1" si="274">IFERROR((TODAY()-K4184)/365-M4184,"")</f>
        <v/>
      </c>
      <c r="I4184" s="17" t="str">
        <f>_xlfn.XLOOKUP(A4184,Students[Full Name],Students[Starting Rank],"")</f>
        <v/>
      </c>
      <c r="J4184" s="15" t="str">
        <f t="shared" ca="1" si="272"/>
        <v xml:space="preserve">: </v>
      </c>
      <c r="K4184" s="16" t="str">
        <f>_xlfn.XLOOKUP(A4184,Students[Full Name],Students[Start Date],"")</f>
        <v/>
      </c>
      <c r="L4184" s="18">
        <f t="shared" ca="1" si="273"/>
        <v>-1</v>
      </c>
      <c r="M4184" s="18" cm="1">
        <f t="array" aca="1" ref="M4184" ca="1">SUMPRODUCT(Inactives[Days Inactive]*(Inactives[Student]=A4184))/365</f>
        <v>0</v>
      </c>
      <c r="N4184" s="18" t="str" cm="1">
        <f t="array" ref="N4184">IF(LEN($A4184)&gt;0,SUMPRODUCT(($A4184=merged_names)*(_xlfn.TEXTAFTER(N$2, "At ")=merged_belt_colours)*merged_months_at_rank),"")</f>
        <v/>
      </c>
      <c r="O4184" s="18" t="str" cm="1">
        <f t="array" ref="O4184">IF(LEN($A4184)&gt;0,SUMPRODUCT(($A4184=merged_names)*(_xlfn.TEXTAFTER(O$2, "At ")=merged_belt_colours)*merged_months_at_rank),"")</f>
        <v/>
      </c>
      <c r="P4184" s="18" t="str" cm="1">
        <f t="array" ref="P4184">IF(LEN($A4184)&gt;0,SUMPRODUCT(($A4184=merged_names)*(_xlfn.TEXTAFTER(P$2, "At ")=merged_belt_colours)*merged_months_at_rank),"")</f>
        <v/>
      </c>
      <c r="Q4184" s="18" t="str" cm="1">
        <f t="array" ref="Q4184">IF(LEN($A4184)&gt;0,SUMPRODUCT(($A4184=merged_names)*(_xlfn.TEXTAFTER(Q$2, "At ")=merged_belt_colours)*merged_months_at_rank),"")</f>
        <v/>
      </c>
      <c r="R4184" s="18" t="str" cm="1">
        <f t="array" ref="R4184">IF(LEN($A4184)&gt;0,SUMPRODUCT(($A4184=merged_names)*(_xlfn.TEXTAFTER(R$2, "At ")=merged_belt_colours)*merged_months_at_rank),"")</f>
        <v/>
      </c>
    </row>
    <row r="4185" spans="1:18" x14ac:dyDescent="0.25">
      <c r="A4185"/>
      <c r="B4185" s="15" t="str" cm="1">
        <f t="array" ref="B4185">IFERROR(IF(LEN(A4185)&gt;0, IF(SUMPRODUCT((Inactives[Key]=J4185)*(Inactives[Currently Inactive]))=1,"Inactive","Active"),""),"Active")</f>
        <v/>
      </c>
      <c r="C4185" s="16" t="str" cm="1">
        <f t="array" aca="1" ref="C4185" ca="1">IFERROR(_xlfn._xlws.FILTER(Inactives[Inactive On],(Inactives[Key]=J4185)*(Inactives[Currently Inactive]),""),"")</f>
        <v/>
      </c>
      <c r="D4185" s="16" t="str" cm="1">
        <f t="array" aca="1" ref="D4185" ca="1">IFERROR(INDEX(_xlfn.TEXTSPLIT(E4185," "),1),"")</f>
        <v/>
      </c>
      <c r="E4185" s="15" t="str" cm="1">
        <f t="array" aca="1" ref="E4185" ca="1">IFERROR(_xlfn._xlws.FILTER(merged_ranks,(merged_end_dates=DATE(9999,12,31))*(merged_names=A4185)),"")</f>
        <v/>
      </c>
      <c r="F4185" s="17" t="str">
        <f ca="1">_xlfn.XLOOKUP(J4185,Promotions[Promo Key],Promotions[Promo Date],"")</f>
        <v/>
      </c>
      <c r="G4185" s="18" t="str">
        <f t="shared" ca="1" si="271"/>
        <v/>
      </c>
      <c r="H4185" s="18" t="str">
        <f t="shared" ca="1" si="274"/>
        <v/>
      </c>
      <c r="I4185" s="17" t="str">
        <f>_xlfn.XLOOKUP(A4185,Students[Full Name],Students[Starting Rank],"")</f>
        <v/>
      </c>
      <c r="J4185" s="15" t="str">
        <f t="shared" ca="1" si="272"/>
        <v xml:space="preserve">: </v>
      </c>
      <c r="K4185" s="16" t="str">
        <f>_xlfn.XLOOKUP(A4185,Students[Full Name],Students[Start Date],"")</f>
        <v/>
      </c>
      <c r="L4185" s="18">
        <f t="shared" ca="1" si="273"/>
        <v>-1</v>
      </c>
      <c r="M4185" s="18" cm="1">
        <f t="array" aca="1" ref="M4185" ca="1">SUMPRODUCT(Inactives[Days Inactive]*(Inactives[Student]=A4185))/365</f>
        <v>0</v>
      </c>
      <c r="N4185" s="18" t="str" cm="1">
        <f t="array" ref="N4185">IF(LEN($A4185)&gt;0,SUMPRODUCT(($A4185=merged_names)*(_xlfn.TEXTAFTER(N$2, "At ")=merged_belt_colours)*merged_months_at_rank),"")</f>
        <v/>
      </c>
      <c r="O4185" s="18" t="str" cm="1">
        <f t="array" ref="O4185">IF(LEN($A4185)&gt;0,SUMPRODUCT(($A4185=merged_names)*(_xlfn.TEXTAFTER(O$2, "At ")=merged_belt_colours)*merged_months_at_rank),"")</f>
        <v/>
      </c>
      <c r="P4185" s="18" t="str" cm="1">
        <f t="array" ref="P4185">IF(LEN($A4185)&gt;0,SUMPRODUCT(($A4185=merged_names)*(_xlfn.TEXTAFTER(P$2, "At ")=merged_belt_colours)*merged_months_at_rank),"")</f>
        <v/>
      </c>
      <c r="Q4185" s="18" t="str" cm="1">
        <f t="array" ref="Q4185">IF(LEN($A4185)&gt;0,SUMPRODUCT(($A4185=merged_names)*(_xlfn.TEXTAFTER(Q$2, "At ")=merged_belt_colours)*merged_months_at_rank),"")</f>
        <v/>
      </c>
      <c r="R4185" s="18" t="str" cm="1">
        <f t="array" ref="R4185">IF(LEN($A4185)&gt;0,SUMPRODUCT(($A4185=merged_names)*(_xlfn.TEXTAFTER(R$2, "At ")=merged_belt_colours)*merged_months_at_rank),"")</f>
        <v/>
      </c>
    </row>
    <row r="4186" spans="1:18" x14ac:dyDescent="0.25">
      <c r="A4186"/>
      <c r="B4186" s="15" t="str" cm="1">
        <f t="array" ref="B4186">IFERROR(IF(LEN(A4186)&gt;0, IF(SUMPRODUCT((Inactives[Key]=J4186)*(Inactives[Currently Inactive]))=1,"Inactive","Active"),""),"Active")</f>
        <v/>
      </c>
      <c r="C4186" s="16" t="str" cm="1">
        <f t="array" aca="1" ref="C4186" ca="1">IFERROR(_xlfn._xlws.FILTER(Inactives[Inactive On],(Inactives[Key]=J4186)*(Inactives[Currently Inactive]),""),"")</f>
        <v/>
      </c>
      <c r="D4186" s="16" t="str" cm="1">
        <f t="array" aca="1" ref="D4186" ca="1">IFERROR(INDEX(_xlfn.TEXTSPLIT(E4186," "),1),"")</f>
        <v/>
      </c>
      <c r="E4186" s="15" t="str" cm="1">
        <f t="array" aca="1" ref="E4186" ca="1">IFERROR(_xlfn._xlws.FILTER(merged_ranks,(merged_end_dates=DATE(9999,12,31))*(merged_names=A4186)),"")</f>
        <v/>
      </c>
      <c r="F4186" s="17" t="str">
        <f ca="1">_xlfn.XLOOKUP(J4186,Promotions[Promo Key],Promotions[Promo Date],"")</f>
        <v/>
      </c>
      <c r="G4186" s="18" t="str">
        <f t="shared" ca="1" si="271"/>
        <v/>
      </c>
      <c r="H4186" s="18" t="str">
        <f t="shared" ca="1" si="274"/>
        <v/>
      </c>
      <c r="I4186" s="17" t="str">
        <f>_xlfn.XLOOKUP(A4186,Students[Full Name],Students[Starting Rank],"")</f>
        <v/>
      </c>
      <c r="J4186" s="15" t="str">
        <f t="shared" ca="1" si="272"/>
        <v xml:space="preserve">: </v>
      </c>
      <c r="K4186" s="16" t="str">
        <f>_xlfn.XLOOKUP(A4186,Students[Full Name],Students[Start Date],"")</f>
        <v/>
      </c>
      <c r="L4186" s="18">
        <f t="shared" ca="1" si="273"/>
        <v>-1</v>
      </c>
      <c r="M4186" s="18" cm="1">
        <f t="array" aca="1" ref="M4186" ca="1">SUMPRODUCT(Inactives[Days Inactive]*(Inactives[Student]=A4186))/365</f>
        <v>0</v>
      </c>
      <c r="N4186" s="18" t="str" cm="1">
        <f t="array" ref="N4186">IF(LEN($A4186)&gt;0,SUMPRODUCT(($A4186=merged_names)*(_xlfn.TEXTAFTER(N$2, "At ")=merged_belt_colours)*merged_months_at_rank),"")</f>
        <v/>
      </c>
      <c r="O4186" s="18" t="str" cm="1">
        <f t="array" ref="O4186">IF(LEN($A4186)&gt;0,SUMPRODUCT(($A4186=merged_names)*(_xlfn.TEXTAFTER(O$2, "At ")=merged_belt_colours)*merged_months_at_rank),"")</f>
        <v/>
      </c>
      <c r="P4186" s="18" t="str" cm="1">
        <f t="array" ref="P4186">IF(LEN($A4186)&gt;0,SUMPRODUCT(($A4186=merged_names)*(_xlfn.TEXTAFTER(P$2, "At ")=merged_belt_colours)*merged_months_at_rank),"")</f>
        <v/>
      </c>
      <c r="Q4186" s="18" t="str" cm="1">
        <f t="array" ref="Q4186">IF(LEN($A4186)&gt;0,SUMPRODUCT(($A4186=merged_names)*(_xlfn.TEXTAFTER(Q$2, "At ")=merged_belt_colours)*merged_months_at_rank),"")</f>
        <v/>
      </c>
      <c r="R4186" s="18" t="str" cm="1">
        <f t="array" ref="R4186">IF(LEN($A4186)&gt;0,SUMPRODUCT(($A4186=merged_names)*(_xlfn.TEXTAFTER(R$2, "At ")=merged_belt_colours)*merged_months_at_rank),"")</f>
        <v/>
      </c>
    </row>
    <row r="4187" spans="1:18" x14ac:dyDescent="0.25">
      <c r="A4187"/>
      <c r="B4187" s="15" t="str" cm="1">
        <f t="array" ref="B4187">IFERROR(IF(LEN(A4187)&gt;0, IF(SUMPRODUCT((Inactives[Key]=J4187)*(Inactives[Currently Inactive]))=1,"Inactive","Active"),""),"Active")</f>
        <v/>
      </c>
      <c r="C4187" s="16" t="str" cm="1">
        <f t="array" aca="1" ref="C4187" ca="1">IFERROR(_xlfn._xlws.FILTER(Inactives[Inactive On],(Inactives[Key]=J4187)*(Inactives[Currently Inactive]),""),"")</f>
        <v/>
      </c>
      <c r="D4187" s="16" t="str" cm="1">
        <f t="array" aca="1" ref="D4187" ca="1">IFERROR(INDEX(_xlfn.TEXTSPLIT(E4187," "),1),"")</f>
        <v/>
      </c>
      <c r="E4187" s="15" t="str" cm="1">
        <f t="array" aca="1" ref="E4187" ca="1">IFERROR(_xlfn._xlws.FILTER(merged_ranks,(merged_end_dates=DATE(9999,12,31))*(merged_names=A4187)),"")</f>
        <v/>
      </c>
      <c r="F4187" s="17" t="str">
        <f ca="1">_xlfn.XLOOKUP(J4187,Promotions[Promo Key],Promotions[Promo Date],"")</f>
        <v/>
      </c>
      <c r="G4187" s="18" t="str">
        <f t="shared" ca="1" si="271"/>
        <v/>
      </c>
      <c r="H4187" s="18" t="str">
        <f t="shared" ca="1" si="274"/>
        <v/>
      </c>
      <c r="I4187" s="17" t="str">
        <f>_xlfn.XLOOKUP(A4187,Students[Full Name],Students[Starting Rank],"")</f>
        <v/>
      </c>
      <c r="J4187" s="15" t="str">
        <f t="shared" ca="1" si="272"/>
        <v xml:space="preserve">: </v>
      </c>
      <c r="K4187" s="16" t="str">
        <f>_xlfn.XLOOKUP(A4187,Students[Full Name],Students[Start Date],"")</f>
        <v/>
      </c>
      <c r="L4187" s="18">
        <f t="shared" ca="1" si="273"/>
        <v>-1</v>
      </c>
      <c r="M4187" s="18" cm="1">
        <f t="array" aca="1" ref="M4187" ca="1">SUMPRODUCT(Inactives[Days Inactive]*(Inactives[Student]=A4187))/365</f>
        <v>0</v>
      </c>
      <c r="N4187" s="18" t="str" cm="1">
        <f t="array" ref="N4187">IF(LEN($A4187)&gt;0,SUMPRODUCT(($A4187=merged_names)*(_xlfn.TEXTAFTER(N$2, "At ")=merged_belt_colours)*merged_months_at_rank),"")</f>
        <v/>
      </c>
      <c r="O4187" s="18" t="str" cm="1">
        <f t="array" ref="O4187">IF(LEN($A4187)&gt;0,SUMPRODUCT(($A4187=merged_names)*(_xlfn.TEXTAFTER(O$2, "At ")=merged_belt_colours)*merged_months_at_rank),"")</f>
        <v/>
      </c>
      <c r="P4187" s="18" t="str" cm="1">
        <f t="array" ref="P4187">IF(LEN($A4187)&gt;0,SUMPRODUCT(($A4187=merged_names)*(_xlfn.TEXTAFTER(P$2, "At ")=merged_belt_colours)*merged_months_at_rank),"")</f>
        <v/>
      </c>
      <c r="Q4187" s="18" t="str" cm="1">
        <f t="array" ref="Q4187">IF(LEN($A4187)&gt;0,SUMPRODUCT(($A4187=merged_names)*(_xlfn.TEXTAFTER(Q$2, "At ")=merged_belt_colours)*merged_months_at_rank),"")</f>
        <v/>
      </c>
      <c r="R4187" s="18" t="str" cm="1">
        <f t="array" ref="R4187">IF(LEN($A4187)&gt;0,SUMPRODUCT(($A4187=merged_names)*(_xlfn.TEXTAFTER(R$2, "At ")=merged_belt_colours)*merged_months_at_rank),"")</f>
        <v/>
      </c>
    </row>
    <row r="4188" spans="1:18" x14ac:dyDescent="0.25">
      <c r="A4188"/>
      <c r="B4188" s="15" t="str" cm="1">
        <f t="array" ref="B4188">IFERROR(IF(LEN(A4188)&gt;0, IF(SUMPRODUCT((Inactives[Key]=J4188)*(Inactives[Currently Inactive]))=1,"Inactive","Active"),""),"Active")</f>
        <v/>
      </c>
      <c r="C4188" s="16" t="str" cm="1">
        <f t="array" aca="1" ref="C4188" ca="1">IFERROR(_xlfn._xlws.FILTER(Inactives[Inactive On],(Inactives[Key]=J4188)*(Inactives[Currently Inactive]),""),"")</f>
        <v/>
      </c>
      <c r="D4188" s="16" t="str" cm="1">
        <f t="array" aca="1" ref="D4188" ca="1">IFERROR(INDEX(_xlfn.TEXTSPLIT(E4188," "),1),"")</f>
        <v/>
      </c>
      <c r="E4188" s="15" t="str" cm="1">
        <f t="array" aca="1" ref="E4188" ca="1">IFERROR(_xlfn._xlws.FILTER(merged_ranks,(merged_end_dates=DATE(9999,12,31))*(merged_names=A4188)),"")</f>
        <v/>
      </c>
      <c r="F4188" s="17" t="str">
        <f ca="1">_xlfn.XLOOKUP(J4188,Promotions[Promo Key],Promotions[Promo Date],"")</f>
        <v/>
      </c>
      <c r="G4188" s="18" t="str">
        <f t="shared" ref="G4188:G4251" ca="1" si="275">IFERROR((TODAY()-F4188)/30.5, "")</f>
        <v/>
      </c>
      <c r="H4188" s="18" t="str">
        <f t="shared" ca="1" si="274"/>
        <v/>
      </c>
      <c r="I4188" s="17" t="str">
        <f>_xlfn.XLOOKUP(A4188,Students[Full Name],Students[Starting Rank],"")</f>
        <v/>
      </c>
      <c r="J4188" s="15" t="str">
        <f t="shared" ref="J4188:J4251" ca="1" si="276">A4188&amp;": "&amp;E4188</f>
        <v xml:space="preserve">: </v>
      </c>
      <c r="K4188" s="16" t="str">
        <f>_xlfn.XLOOKUP(A4188,Students[Full Name],Students[Start Date],"")</f>
        <v/>
      </c>
      <c r="L4188" s="18">
        <f t="shared" ref="L4188:L4251" ca="1" si="277">IF(LEN(C4188)&gt;0,(TODAY()-C4188)/30.5,-1)</f>
        <v>-1</v>
      </c>
      <c r="M4188" s="18" cm="1">
        <f t="array" aca="1" ref="M4188" ca="1">SUMPRODUCT(Inactives[Days Inactive]*(Inactives[Student]=A4188))/365</f>
        <v>0</v>
      </c>
      <c r="N4188" s="18" t="str" cm="1">
        <f t="array" ref="N4188">IF(LEN($A4188)&gt;0,SUMPRODUCT(($A4188=merged_names)*(_xlfn.TEXTAFTER(N$2, "At ")=merged_belt_colours)*merged_months_at_rank),"")</f>
        <v/>
      </c>
      <c r="O4188" s="18" t="str" cm="1">
        <f t="array" ref="O4188">IF(LEN($A4188)&gt;0,SUMPRODUCT(($A4188=merged_names)*(_xlfn.TEXTAFTER(O$2, "At ")=merged_belt_colours)*merged_months_at_rank),"")</f>
        <v/>
      </c>
      <c r="P4188" s="18" t="str" cm="1">
        <f t="array" ref="P4188">IF(LEN($A4188)&gt;0,SUMPRODUCT(($A4188=merged_names)*(_xlfn.TEXTAFTER(P$2, "At ")=merged_belt_colours)*merged_months_at_rank),"")</f>
        <v/>
      </c>
      <c r="Q4188" s="18" t="str" cm="1">
        <f t="array" ref="Q4188">IF(LEN($A4188)&gt;0,SUMPRODUCT(($A4188=merged_names)*(_xlfn.TEXTAFTER(Q$2, "At ")=merged_belt_colours)*merged_months_at_rank),"")</f>
        <v/>
      </c>
      <c r="R4188" s="18" t="str" cm="1">
        <f t="array" ref="R4188">IF(LEN($A4188)&gt;0,SUMPRODUCT(($A4188=merged_names)*(_xlfn.TEXTAFTER(R$2, "At ")=merged_belt_colours)*merged_months_at_rank),"")</f>
        <v/>
      </c>
    </row>
    <row r="4189" spans="1:18" x14ac:dyDescent="0.25">
      <c r="A4189"/>
      <c r="B4189" s="15" t="str" cm="1">
        <f t="array" ref="B4189">IFERROR(IF(LEN(A4189)&gt;0, IF(SUMPRODUCT((Inactives[Key]=J4189)*(Inactives[Currently Inactive]))=1,"Inactive","Active"),""),"Active")</f>
        <v/>
      </c>
      <c r="C4189" s="16" t="str" cm="1">
        <f t="array" aca="1" ref="C4189" ca="1">IFERROR(_xlfn._xlws.FILTER(Inactives[Inactive On],(Inactives[Key]=J4189)*(Inactives[Currently Inactive]),""),"")</f>
        <v/>
      </c>
      <c r="D4189" s="16" t="str" cm="1">
        <f t="array" aca="1" ref="D4189" ca="1">IFERROR(INDEX(_xlfn.TEXTSPLIT(E4189," "),1),"")</f>
        <v/>
      </c>
      <c r="E4189" s="15" t="str" cm="1">
        <f t="array" aca="1" ref="E4189" ca="1">IFERROR(_xlfn._xlws.FILTER(merged_ranks,(merged_end_dates=DATE(9999,12,31))*(merged_names=A4189)),"")</f>
        <v/>
      </c>
      <c r="F4189" s="17" t="str">
        <f ca="1">_xlfn.XLOOKUP(J4189,Promotions[Promo Key],Promotions[Promo Date],"")</f>
        <v/>
      </c>
      <c r="G4189" s="18" t="str">
        <f t="shared" ca="1" si="275"/>
        <v/>
      </c>
      <c r="H4189" s="18" t="str">
        <f t="shared" ca="1" si="274"/>
        <v/>
      </c>
      <c r="I4189" s="17" t="str">
        <f>_xlfn.XLOOKUP(A4189,Students[Full Name],Students[Starting Rank],"")</f>
        <v/>
      </c>
      <c r="J4189" s="15" t="str">
        <f t="shared" ca="1" si="276"/>
        <v xml:space="preserve">: </v>
      </c>
      <c r="K4189" s="16" t="str">
        <f>_xlfn.XLOOKUP(A4189,Students[Full Name],Students[Start Date],"")</f>
        <v/>
      </c>
      <c r="L4189" s="18">
        <f t="shared" ca="1" si="277"/>
        <v>-1</v>
      </c>
      <c r="M4189" s="18" cm="1">
        <f t="array" aca="1" ref="M4189" ca="1">SUMPRODUCT(Inactives[Days Inactive]*(Inactives[Student]=A4189))/365</f>
        <v>0</v>
      </c>
      <c r="N4189" s="18" t="str" cm="1">
        <f t="array" ref="N4189">IF(LEN($A4189)&gt;0,SUMPRODUCT(($A4189=merged_names)*(_xlfn.TEXTAFTER(N$2, "At ")=merged_belt_colours)*merged_months_at_rank),"")</f>
        <v/>
      </c>
      <c r="O4189" s="18" t="str" cm="1">
        <f t="array" ref="O4189">IF(LEN($A4189)&gt;0,SUMPRODUCT(($A4189=merged_names)*(_xlfn.TEXTAFTER(O$2, "At ")=merged_belt_colours)*merged_months_at_rank),"")</f>
        <v/>
      </c>
      <c r="P4189" s="18" t="str" cm="1">
        <f t="array" ref="P4189">IF(LEN($A4189)&gt;0,SUMPRODUCT(($A4189=merged_names)*(_xlfn.TEXTAFTER(P$2, "At ")=merged_belt_colours)*merged_months_at_rank),"")</f>
        <v/>
      </c>
      <c r="Q4189" s="18" t="str" cm="1">
        <f t="array" ref="Q4189">IF(LEN($A4189)&gt;0,SUMPRODUCT(($A4189=merged_names)*(_xlfn.TEXTAFTER(Q$2, "At ")=merged_belt_colours)*merged_months_at_rank),"")</f>
        <v/>
      </c>
      <c r="R4189" s="18" t="str" cm="1">
        <f t="array" ref="R4189">IF(LEN($A4189)&gt;0,SUMPRODUCT(($A4189=merged_names)*(_xlfn.TEXTAFTER(R$2, "At ")=merged_belt_colours)*merged_months_at_rank),"")</f>
        <v/>
      </c>
    </row>
    <row r="4190" spans="1:18" x14ac:dyDescent="0.25">
      <c r="A4190"/>
      <c r="B4190" s="15" t="str" cm="1">
        <f t="array" ref="B4190">IFERROR(IF(LEN(A4190)&gt;0, IF(SUMPRODUCT((Inactives[Key]=J4190)*(Inactives[Currently Inactive]))=1,"Inactive","Active"),""),"Active")</f>
        <v/>
      </c>
      <c r="C4190" s="16" t="str" cm="1">
        <f t="array" aca="1" ref="C4190" ca="1">IFERROR(_xlfn._xlws.FILTER(Inactives[Inactive On],(Inactives[Key]=J4190)*(Inactives[Currently Inactive]),""),"")</f>
        <v/>
      </c>
      <c r="D4190" s="16" t="str" cm="1">
        <f t="array" aca="1" ref="D4190" ca="1">IFERROR(INDEX(_xlfn.TEXTSPLIT(E4190," "),1),"")</f>
        <v/>
      </c>
      <c r="E4190" s="15" t="str" cm="1">
        <f t="array" aca="1" ref="E4190" ca="1">IFERROR(_xlfn._xlws.FILTER(merged_ranks,(merged_end_dates=DATE(9999,12,31))*(merged_names=A4190)),"")</f>
        <v/>
      </c>
      <c r="F4190" s="17" t="str">
        <f ca="1">_xlfn.XLOOKUP(J4190,Promotions[Promo Key],Promotions[Promo Date],"")</f>
        <v/>
      </c>
      <c r="G4190" s="18" t="str">
        <f t="shared" ca="1" si="275"/>
        <v/>
      </c>
      <c r="H4190" s="18" t="str">
        <f t="shared" ca="1" si="274"/>
        <v/>
      </c>
      <c r="I4190" s="17" t="str">
        <f>_xlfn.XLOOKUP(A4190,Students[Full Name],Students[Starting Rank],"")</f>
        <v/>
      </c>
      <c r="J4190" s="15" t="str">
        <f t="shared" ca="1" si="276"/>
        <v xml:space="preserve">: </v>
      </c>
      <c r="K4190" s="16" t="str">
        <f>_xlfn.XLOOKUP(A4190,Students[Full Name],Students[Start Date],"")</f>
        <v/>
      </c>
      <c r="L4190" s="18">
        <f t="shared" ca="1" si="277"/>
        <v>-1</v>
      </c>
      <c r="M4190" s="18" cm="1">
        <f t="array" aca="1" ref="M4190" ca="1">SUMPRODUCT(Inactives[Days Inactive]*(Inactives[Student]=A4190))/365</f>
        <v>0</v>
      </c>
      <c r="N4190" s="18" t="str" cm="1">
        <f t="array" ref="N4190">IF(LEN($A4190)&gt;0,SUMPRODUCT(($A4190=merged_names)*(_xlfn.TEXTAFTER(N$2, "At ")=merged_belt_colours)*merged_months_at_rank),"")</f>
        <v/>
      </c>
      <c r="O4190" s="18" t="str" cm="1">
        <f t="array" ref="O4190">IF(LEN($A4190)&gt;0,SUMPRODUCT(($A4190=merged_names)*(_xlfn.TEXTAFTER(O$2, "At ")=merged_belt_colours)*merged_months_at_rank),"")</f>
        <v/>
      </c>
      <c r="P4190" s="18" t="str" cm="1">
        <f t="array" ref="P4190">IF(LEN($A4190)&gt;0,SUMPRODUCT(($A4190=merged_names)*(_xlfn.TEXTAFTER(P$2, "At ")=merged_belt_colours)*merged_months_at_rank),"")</f>
        <v/>
      </c>
      <c r="Q4190" s="18" t="str" cm="1">
        <f t="array" ref="Q4190">IF(LEN($A4190)&gt;0,SUMPRODUCT(($A4190=merged_names)*(_xlfn.TEXTAFTER(Q$2, "At ")=merged_belt_colours)*merged_months_at_rank),"")</f>
        <v/>
      </c>
      <c r="R4190" s="18" t="str" cm="1">
        <f t="array" ref="R4190">IF(LEN($A4190)&gt;0,SUMPRODUCT(($A4190=merged_names)*(_xlfn.TEXTAFTER(R$2, "At ")=merged_belt_colours)*merged_months_at_rank),"")</f>
        <v/>
      </c>
    </row>
    <row r="4191" spans="1:18" x14ac:dyDescent="0.25">
      <c r="A4191"/>
      <c r="B4191" s="15" t="str" cm="1">
        <f t="array" ref="B4191">IFERROR(IF(LEN(A4191)&gt;0, IF(SUMPRODUCT((Inactives[Key]=J4191)*(Inactives[Currently Inactive]))=1,"Inactive","Active"),""),"Active")</f>
        <v/>
      </c>
      <c r="C4191" s="16" t="str" cm="1">
        <f t="array" aca="1" ref="C4191" ca="1">IFERROR(_xlfn._xlws.FILTER(Inactives[Inactive On],(Inactives[Key]=J4191)*(Inactives[Currently Inactive]),""),"")</f>
        <v/>
      </c>
      <c r="D4191" s="16" t="str" cm="1">
        <f t="array" aca="1" ref="D4191" ca="1">IFERROR(INDEX(_xlfn.TEXTSPLIT(E4191," "),1),"")</f>
        <v/>
      </c>
      <c r="E4191" s="15" t="str" cm="1">
        <f t="array" aca="1" ref="E4191" ca="1">IFERROR(_xlfn._xlws.FILTER(merged_ranks,(merged_end_dates=DATE(9999,12,31))*(merged_names=A4191)),"")</f>
        <v/>
      </c>
      <c r="F4191" s="17" t="str">
        <f ca="1">_xlfn.XLOOKUP(J4191,Promotions[Promo Key],Promotions[Promo Date],"")</f>
        <v/>
      </c>
      <c r="G4191" s="18" t="str">
        <f t="shared" ca="1" si="275"/>
        <v/>
      </c>
      <c r="H4191" s="18" t="str">
        <f t="shared" ca="1" si="274"/>
        <v/>
      </c>
      <c r="I4191" s="17" t="str">
        <f>_xlfn.XLOOKUP(A4191,Students[Full Name],Students[Starting Rank],"")</f>
        <v/>
      </c>
      <c r="J4191" s="15" t="str">
        <f t="shared" ca="1" si="276"/>
        <v xml:space="preserve">: </v>
      </c>
      <c r="K4191" s="16" t="str">
        <f>_xlfn.XLOOKUP(A4191,Students[Full Name],Students[Start Date],"")</f>
        <v/>
      </c>
      <c r="L4191" s="18">
        <f t="shared" ca="1" si="277"/>
        <v>-1</v>
      </c>
      <c r="M4191" s="18" cm="1">
        <f t="array" aca="1" ref="M4191" ca="1">SUMPRODUCT(Inactives[Days Inactive]*(Inactives[Student]=A4191))/365</f>
        <v>0</v>
      </c>
      <c r="N4191" s="18" t="str" cm="1">
        <f t="array" ref="N4191">IF(LEN($A4191)&gt;0,SUMPRODUCT(($A4191=merged_names)*(_xlfn.TEXTAFTER(N$2, "At ")=merged_belt_colours)*merged_months_at_rank),"")</f>
        <v/>
      </c>
      <c r="O4191" s="18" t="str" cm="1">
        <f t="array" ref="O4191">IF(LEN($A4191)&gt;0,SUMPRODUCT(($A4191=merged_names)*(_xlfn.TEXTAFTER(O$2, "At ")=merged_belt_colours)*merged_months_at_rank),"")</f>
        <v/>
      </c>
      <c r="P4191" s="18" t="str" cm="1">
        <f t="array" ref="P4191">IF(LEN($A4191)&gt;0,SUMPRODUCT(($A4191=merged_names)*(_xlfn.TEXTAFTER(P$2, "At ")=merged_belt_colours)*merged_months_at_rank),"")</f>
        <v/>
      </c>
      <c r="Q4191" s="18" t="str" cm="1">
        <f t="array" ref="Q4191">IF(LEN($A4191)&gt;0,SUMPRODUCT(($A4191=merged_names)*(_xlfn.TEXTAFTER(Q$2, "At ")=merged_belt_colours)*merged_months_at_rank),"")</f>
        <v/>
      </c>
      <c r="R4191" s="18" t="str" cm="1">
        <f t="array" ref="R4191">IF(LEN($A4191)&gt;0,SUMPRODUCT(($A4191=merged_names)*(_xlfn.TEXTAFTER(R$2, "At ")=merged_belt_colours)*merged_months_at_rank),"")</f>
        <v/>
      </c>
    </row>
    <row r="4192" spans="1:18" x14ac:dyDescent="0.25">
      <c r="A4192"/>
      <c r="B4192" s="15" t="str" cm="1">
        <f t="array" ref="B4192">IFERROR(IF(LEN(A4192)&gt;0, IF(SUMPRODUCT((Inactives[Key]=J4192)*(Inactives[Currently Inactive]))=1,"Inactive","Active"),""),"Active")</f>
        <v/>
      </c>
      <c r="C4192" s="16" t="str" cm="1">
        <f t="array" aca="1" ref="C4192" ca="1">IFERROR(_xlfn._xlws.FILTER(Inactives[Inactive On],(Inactives[Key]=J4192)*(Inactives[Currently Inactive]),""),"")</f>
        <v/>
      </c>
      <c r="D4192" s="16" t="str" cm="1">
        <f t="array" aca="1" ref="D4192" ca="1">IFERROR(INDEX(_xlfn.TEXTSPLIT(E4192," "),1),"")</f>
        <v/>
      </c>
      <c r="E4192" s="15" t="str" cm="1">
        <f t="array" aca="1" ref="E4192" ca="1">IFERROR(_xlfn._xlws.FILTER(merged_ranks,(merged_end_dates=DATE(9999,12,31))*(merged_names=A4192)),"")</f>
        <v/>
      </c>
      <c r="F4192" s="17" t="str">
        <f ca="1">_xlfn.XLOOKUP(J4192,Promotions[Promo Key],Promotions[Promo Date],"")</f>
        <v/>
      </c>
      <c r="G4192" s="18" t="str">
        <f t="shared" ca="1" si="275"/>
        <v/>
      </c>
      <c r="H4192" s="18" t="str">
        <f t="shared" ca="1" si="274"/>
        <v/>
      </c>
      <c r="I4192" s="17" t="str">
        <f>_xlfn.XLOOKUP(A4192,Students[Full Name],Students[Starting Rank],"")</f>
        <v/>
      </c>
      <c r="J4192" s="15" t="str">
        <f t="shared" ca="1" si="276"/>
        <v xml:space="preserve">: </v>
      </c>
      <c r="K4192" s="16" t="str">
        <f>_xlfn.XLOOKUP(A4192,Students[Full Name],Students[Start Date],"")</f>
        <v/>
      </c>
      <c r="L4192" s="18">
        <f t="shared" ca="1" si="277"/>
        <v>-1</v>
      </c>
      <c r="M4192" s="18" cm="1">
        <f t="array" aca="1" ref="M4192" ca="1">SUMPRODUCT(Inactives[Days Inactive]*(Inactives[Student]=A4192))/365</f>
        <v>0</v>
      </c>
      <c r="N4192" s="18" t="str" cm="1">
        <f t="array" ref="N4192">IF(LEN($A4192)&gt;0,SUMPRODUCT(($A4192=merged_names)*(_xlfn.TEXTAFTER(N$2, "At ")=merged_belt_colours)*merged_months_at_rank),"")</f>
        <v/>
      </c>
      <c r="O4192" s="18" t="str" cm="1">
        <f t="array" ref="O4192">IF(LEN($A4192)&gt;0,SUMPRODUCT(($A4192=merged_names)*(_xlfn.TEXTAFTER(O$2, "At ")=merged_belt_colours)*merged_months_at_rank),"")</f>
        <v/>
      </c>
      <c r="P4192" s="18" t="str" cm="1">
        <f t="array" ref="P4192">IF(LEN($A4192)&gt;0,SUMPRODUCT(($A4192=merged_names)*(_xlfn.TEXTAFTER(P$2, "At ")=merged_belt_colours)*merged_months_at_rank),"")</f>
        <v/>
      </c>
      <c r="Q4192" s="18" t="str" cm="1">
        <f t="array" ref="Q4192">IF(LEN($A4192)&gt;0,SUMPRODUCT(($A4192=merged_names)*(_xlfn.TEXTAFTER(Q$2, "At ")=merged_belt_colours)*merged_months_at_rank),"")</f>
        <v/>
      </c>
      <c r="R4192" s="18" t="str" cm="1">
        <f t="array" ref="R4192">IF(LEN($A4192)&gt;0,SUMPRODUCT(($A4192=merged_names)*(_xlfn.TEXTAFTER(R$2, "At ")=merged_belt_colours)*merged_months_at_rank),"")</f>
        <v/>
      </c>
    </row>
    <row r="4193" spans="1:18" x14ac:dyDescent="0.25">
      <c r="A4193"/>
      <c r="B4193" s="15" t="str" cm="1">
        <f t="array" ref="B4193">IFERROR(IF(LEN(A4193)&gt;0, IF(SUMPRODUCT((Inactives[Key]=J4193)*(Inactives[Currently Inactive]))=1,"Inactive","Active"),""),"Active")</f>
        <v/>
      </c>
      <c r="C4193" s="16" t="str" cm="1">
        <f t="array" aca="1" ref="C4193" ca="1">IFERROR(_xlfn._xlws.FILTER(Inactives[Inactive On],(Inactives[Key]=J4193)*(Inactives[Currently Inactive]),""),"")</f>
        <v/>
      </c>
      <c r="D4193" s="16" t="str" cm="1">
        <f t="array" aca="1" ref="D4193" ca="1">IFERROR(INDEX(_xlfn.TEXTSPLIT(E4193," "),1),"")</f>
        <v/>
      </c>
      <c r="E4193" s="15" t="str" cm="1">
        <f t="array" aca="1" ref="E4193" ca="1">IFERROR(_xlfn._xlws.FILTER(merged_ranks,(merged_end_dates=DATE(9999,12,31))*(merged_names=A4193)),"")</f>
        <v/>
      </c>
      <c r="F4193" s="17" t="str">
        <f ca="1">_xlfn.XLOOKUP(J4193,Promotions[Promo Key],Promotions[Promo Date],"")</f>
        <v/>
      </c>
      <c r="G4193" s="18" t="str">
        <f t="shared" ca="1" si="275"/>
        <v/>
      </c>
      <c r="H4193" s="18" t="str">
        <f t="shared" ca="1" si="274"/>
        <v/>
      </c>
      <c r="I4193" s="17" t="str">
        <f>_xlfn.XLOOKUP(A4193,Students[Full Name],Students[Starting Rank],"")</f>
        <v/>
      </c>
      <c r="J4193" s="15" t="str">
        <f t="shared" ca="1" si="276"/>
        <v xml:space="preserve">: </v>
      </c>
      <c r="K4193" s="16" t="str">
        <f>_xlfn.XLOOKUP(A4193,Students[Full Name],Students[Start Date],"")</f>
        <v/>
      </c>
      <c r="L4193" s="18">
        <f t="shared" ca="1" si="277"/>
        <v>-1</v>
      </c>
      <c r="M4193" s="18" cm="1">
        <f t="array" aca="1" ref="M4193" ca="1">SUMPRODUCT(Inactives[Days Inactive]*(Inactives[Student]=A4193))/365</f>
        <v>0</v>
      </c>
      <c r="N4193" s="18" t="str" cm="1">
        <f t="array" ref="N4193">IF(LEN($A4193)&gt;0,SUMPRODUCT(($A4193=merged_names)*(_xlfn.TEXTAFTER(N$2, "At ")=merged_belt_colours)*merged_months_at_rank),"")</f>
        <v/>
      </c>
      <c r="O4193" s="18" t="str" cm="1">
        <f t="array" ref="O4193">IF(LEN($A4193)&gt;0,SUMPRODUCT(($A4193=merged_names)*(_xlfn.TEXTAFTER(O$2, "At ")=merged_belt_colours)*merged_months_at_rank),"")</f>
        <v/>
      </c>
      <c r="P4193" s="18" t="str" cm="1">
        <f t="array" ref="P4193">IF(LEN($A4193)&gt;0,SUMPRODUCT(($A4193=merged_names)*(_xlfn.TEXTAFTER(P$2, "At ")=merged_belt_colours)*merged_months_at_rank),"")</f>
        <v/>
      </c>
      <c r="Q4193" s="18" t="str" cm="1">
        <f t="array" ref="Q4193">IF(LEN($A4193)&gt;0,SUMPRODUCT(($A4193=merged_names)*(_xlfn.TEXTAFTER(Q$2, "At ")=merged_belt_colours)*merged_months_at_rank),"")</f>
        <v/>
      </c>
      <c r="R4193" s="18" t="str" cm="1">
        <f t="array" ref="R4193">IF(LEN($A4193)&gt;0,SUMPRODUCT(($A4193=merged_names)*(_xlfn.TEXTAFTER(R$2, "At ")=merged_belt_colours)*merged_months_at_rank),"")</f>
        <v/>
      </c>
    </row>
    <row r="4194" spans="1:18" x14ac:dyDescent="0.25">
      <c r="A4194"/>
      <c r="B4194" s="15" t="str" cm="1">
        <f t="array" ref="B4194">IFERROR(IF(LEN(A4194)&gt;0, IF(SUMPRODUCT((Inactives[Key]=J4194)*(Inactives[Currently Inactive]))=1,"Inactive","Active"),""),"Active")</f>
        <v/>
      </c>
      <c r="C4194" s="16" t="str" cm="1">
        <f t="array" aca="1" ref="C4194" ca="1">IFERROR(_xlfn._xlws.FILTER(Inactives[Inactive On],(Inactives[Key]=J4194)*(Inactives[Currently Inactive]),""),"")</f>
        <v/>
      </c>
      <c r="D4194" s="16" t="str" cm="1">
        <f t="array" aca="1" ref="D4194" ca="1">IFERROR(INDEX(_xlfn.TEXTSPLIT(E4194," "),1),"")</f>
        <v/>
      </c>
      <c r="E4194" s="15" t="str" cm="1">
        <f t="array" aca="1" ref="E4194" ca="1">IFERROR(_xlfn._xlws.FILTER(merged_ranks,(merged_end_dates=DATE(9999,12,31))*(merged_names=A4194)),"")</f>
        <v/>
      </c>
      <c r="F4194" s="17" t="str">
        <f ca="1">_xlfn.XLOOKUP(J4194,Promotions[Promo Key],Promotions[Promo Date],"")</f>
        <v/>
      </c>
      <c r="G4194" s="18" t="str">
        <f t="shared" ca="1" si="275"/>
        <v/>
      </c>
      <c r="H4194" s="18" t="str">
        <f t="shared" ca="1" si="274"/>
        <v/>
      </c>
      <c r="I4194" s="17" t="str">
        <f>_xlfn.XLOOKUP(A4194,Students[Full Name],Students[Starting Rank],"")</f>
        <v/>
      </c>
      <c r="J4194" s="15" t="str">
        <f t="shared" ca="1" si="276"/>
        <v xml:space="preserve">: </v>
      </c>
      <c r="K4194" s="16" t="str">
        <f>_xlfn.XLOOKUP(A4194,Students[Full Name],Students[Start Date],"")</f>
        <v/>
      </c>
      <c r="L4194" s="18">
        <f t="shared" ca="1" si="277"/>
        <v>-1</v>
      </c>
      <c r="M4194" s="18" cm="1">
        <f t="array" aca="1" ref="M4194" ca="1">SUMPRODUCT(Inactives[Days Inactive]*(Inactives[Student]=A4194))/365</f>
        <v>0</v>
      </c>
      <c r="N4194" s="18" t="str" cm="1">
        <f t="array" ref="N4194">IF(LEN($A4194)&gt;0,SUMPRODUCT(($A4194=merged_names)*(_xlfn.TEXTAFTER(N$2, "At ")=merged_belt_colours)*merged_months_at_rank),"")</f>
        <v/>
      </c>
      <c r="O4194" s="18" t="str" cm="1">
        <f t="array" ref="O4194">IF(LEN($A4194)&gt;0,SUMPRODUCT(($A4194=merged_names)*(_xlfn.TEXTAFTER(O$2, "At ")=merged_belt_colours)*merged_months_at_rank),"")</f>
        <v/>
      </c>
      <c r="P4194" s="18" t="str" cm="1">
        <f t="array" ref="P4194">IF(LEN($A4194)&gt;0,SUMPRODUCT(($A4194=merged_names)*(_xlfn.TEXTAFTER(P$2, "At ")=merged_belt_colours)*merged_months_at_rank),"")</f>
        <v/>
      </c>
      <c r="Q4194" s="18" t="str" cm="1">
        <f t="array" ref="Q4194">IF(LEN($A4194)&gt;0,SUMPRODUCT(($A4194=merged_names)*(_xlfn.TEXTAFTER(Q$2, "At ")=merged_belt_colours)*merged_months_at_rank),"")</f>
        <v/>
      </c>
      <c r="R4194" s="18" t="str" cm="1">
        <f t="array" ref="R4194">IF(LEN($A4194)&gt;0,SUMPRODUCT(($A4194=merged_names)*(_xlfn.TEXTAFTER(R$2, "At ")=merged_belt_colours)*merged_months_at_rank),"")</f>
        <v/>
      </c>
    </row>
    <row r="4195" spans="1:18" x14ac:dyDescent="0.25">
      <c r="A4195"/>
      <c r="B4195" s="15" t="str" cm="1">
        <f t="array" ref="B4195">IFERROR(IF(LEN(A4195)&gt;0, IF(SUMPRODUCT((Inactives[Key]=J4195)*(Inactives[Currently Inactive]))=1,"Inactive","Active"),""),"Active")</f>
        <v/>
      </c>
      <c r="C4195" s="16" t="str" cm="1">
        <f t="array" aca="1" ref="C4195" ca="1">IFERROR(_xlfn._xlws.FILTER(Inactives[Inactive On],(Inactives[Key]=J4195)*(Inactives[Currently Inactive]),""),"")</f>
        <v/>
      </c>
      <c r="D4195" s="16" t="str" cm="1">
        <f t="array" aca="1" ref="D4195" ca="1">IFERROR(INDEX(_xlfn.TEXTSPLIT(E4195," "),1),"")</f>
        <v/>
      </c>
      <c r="E4195" s="15" t="str" cm="1">
        <f t="array" aca="1" ref="E4195" ca="1">IFERROR(_xlfn._xlws.FILTER(merged_ranks,(merged_end_dates=DATE(9999,12,31))*(merged_names=A4195)),"")</f>
        <v/>
      </c>
      <c r="F4195" s="17" t="str">
        <f ca="1">_xlfn.XLOOKUP(J4195,Promotions[Promo Key],Promotions[Promo Date],"")</f>
        <v/>
      </c>
      <c r="G4195" s="18" t="str">
        <f t="shared" ca="1" si="275"/>
        <v/>
      </c>
      <c r="H4195" s="18" t="str">
        <f t="shared" ca="1" si="274"/>
        <v/>
      </c>
      <c r="I4195" s="17" t="str">
        <f>_xlfn.XLOOKUP(A4195,Students[Full Name],Students[Starting Rank],"")</f>
        <v/>
      </c>
      <c r="J4195" s="15" t="str">
        <f t="shared" ca="1" si="276"/>
        <v xml:space="preserve">: </v>
      </c>
      <c r="K4195" s="16" t="str">
        <f>_xlfn.XLOOKUP(A4195,Students[Full Name],Students[Start Date],"")</f>
        <v/>
      </c>
      <c r="L4195" s="18">
        <f t="shared" ca="1" si="277"/>
        <v>-1</v>
      </c>
      <c r="M4195" s="18" cm="1">
        <f t="array" aca="1" ref="M4195" ca="1">SUMPRODUCT(Inactives[Days Inactive]*(Inactives[Student]=A4195))/365</f>
        <v>0</v>
      </c>
      <c r="N4195" s="18" t="str" cm="1">
        <f t="array" ref="N4195">IF(LEN($A4195)&gt;0,SUMPRODUCT(($A4195=merged_names)*(_xlfn.TEXTAFTER(N$2, "At ")=merged_belt_colours)*merged_months_at_rank),"")</f>
        <v/>
      </c>
      <c r="O4195" s="18" t="str" cm="1">
        <f t="array" ref="O4195">IF(LEN($A4195)&gt;0,SUMPRODUCT(($A4195=merged_names)*(_xlfn.TEXTAFTER(O$2, "At ")=merged_belt_colours)*merged_months_at_rank),"")</f>
        <v/>
      </c>
      <c r="P4195" s="18" t="str" cm="1">
        <f t="array" ref="P4195">IF(LEN($A4195)&gt;0,SUMPRODUCT(($A4195=merged_names)*(_xlfn.TEXTAFTER(P$2, "At ")=merged_belt_colours)*merged_months_at_rank),"")</f>
        <v/>
      </c>
      <c r="Q4195" s="18" t="str" cm="1">
        <f t="array" ref="Q4195">IF(LEN($A4195)&gt;0,SUMPRODUCT(($A4195=merged_names)*(_xlfn.TEXTAFTER(Q$2, "At ")=merged_belt_colours)*merged_months_at_rank),"")</f>
        <v/>
      </c>
      <c r="R4195" s="18" t="str" cm="1">
        <f t="array" ref="R4195">IF(LEN($A4195)&gt;0,SUMPRODUCT(($A4195=merged_names)*(_xlfn.TEXTAFTER(R$2, "At ")=merged_belt_colours)*merged_months_at_rank),"")</f>
        <v/>
      </c>
    </row>
    <row r="4196" spans="1:18" x14ac:dyDescent="0.25">
      <c r="A4196"/>
      <c r="B4196" s="15" t="str" cm="1">
        <f t="array" ref="B4196">IFERROR(IF(LEN(A4196)&gt;0, IF(SUMPRODUCT((Inactives[Key]=J4196)*(Inactives[Currently Inactive]))=1,"Inactive","Active"),""),"Active")</f>
        <v/>
      </c>
      <c r="C4196" s="16" t="str" cm="1">
        <f t="array" aca="1" ref="C4196" ca="1">IFERROR(_xlfn._xlws.FILTER(Inactives[Inactive On],(Inactives[Key]=J4196)*(Inactives[Currently Inactive]),""),"")</f>
        <v/>
      </c>
      <c r="D4196" s="16" t="str" cm="1">
        <f t="array" aca="1" ref="D4196" ca="1">IFERROR(INDEX(_xlfn.TEXTSPLIT(E4196," "),1),"")</f>
        <v/>
      </c>
      <c r="E4196" s="15" t="str" cm="1">
        <f t="array" aca="1" ref="E4196" ca="1">IFERROR(_xlfn._xlws.FILTER(merged_ranks,(merged_end_dates=DATE(9999,12,31))*(merged_names=A4196)),"")</f>
        <v/>
      </c>
      <c r="F4196" s="17" t="str">
        <f ca="1">_xlfn.XLOOKUP(J4196,Promotions[Promo Key],Promotions[Promo Date],"")</f>
        <v/>
      </c>
      <c r="G4196" s="18" t="str">
        <f t="shared" ca="1" si="275"/>
        <v/>
      </c>
      <c r="H4196" s="18" t="str">
        <f t="shared" ca="1" si="274"/>
        <v/>
      </c>
      <c r="I4196" s="17" t="str">
        <f>_xlfn.XLOOKUP(A4196,Students[Full Name],Students[Starting Rank],"")</f>
        <v/>
      </c>
      <c r="J4196" s="15" t="str">
        <f t="shared" ca="1" si="276"/>
        <v xml:space="preserve">: </v>
      </c>
      <c r="K4196" s="16" t="str">
        <f>_xlfn.XLOOKUP(A4196,Students[Full Name],Students[Start Date],"")</f>
        <v/>
      </c>
      <c r="L4196" s="18">
        <f t="shared" ca="1" si="277"/>
        <v>-1</v>
      </c>
      <c r="M4196" s="18" cm="1">
        <f t="array" aca="1" ref="M4196" ca="1">SUMPRODUCT(Inactives[Days Inactive]*(Inactives[Student]=A4196))/365</f>
        <v>0</v>
      </c>
      <c r="N4196" s="18" t="str" cm="1">
        <f t="array" ref="N4196">IF(LEN($A4196)&gt;0,SUMPRODUCT(($A4196=merged_names)*(_xlfn.TEXTAFTER(N$2, "At ")=merged_belt_colours)*merged_months_at_rank),"")</f>
        <v/>
      </c>
      <c r="O4196" s="18" t="str" cm="1">
        <f t="array" ref="O4196">IF(LEN($A4196)&gt;0,SUMPRODUCT(($A4196=merged_names)*(_xlfn.TEXTAFTER(O$2, "At ")=merged_belt_colours)*merged_months_at_rank),"")</f>
        <v/>
      </c>
      <c r="P4196" s="18" t="str" cm="1">
        <f t="array" ref="P4196">IF(LEN($A4196)&gt;0,SUMPRODUCT(($A4196=merged_names)*(_xlfn.TEXTAFTER(P$2, "At ")=merged_belt_colours)*merged_months_at_rank),"")</f>
        <v/>
      </c>
      <c r="Q4196" s="18" t="str" cm="1">
        <f t="array" ref="Q4196">IF(LEN($A4196)&gt;0,SUMPRODUCT(($A4196=merged_names)*(_xlfn.TEXTAFTER(Q$2, "At ")=merged_belt_colours)*merged_months_at_rank),"")</f>
        <v/>
      </c>
      <c r="R4196" s="18" t="str" cm="1">
        <f t="array" ref="R4196">IF(LEN($A4196)&gt;0,SUMPRODUCT(($A4196=merged_names)*(_xlfn.TEXTAFTER(R$2, "At ")=merged_belt_colours)*merged_months_at_rank),"")</f>
        <v/>
      </c>
    </row>
    <row r="4197" spans="1:18" x14ac:dyDescent="0.25">
      <c r="A4197"/>
      <c r="B4197" s="15" t="str" cm="1">
        <f t="array" ref="B4197">IFERROR(IF(LEN(A4197)&gt;0, IF(SUMPRODUCT((Inactives[Key]=J4197)*(Inactives[Currently Inactive]))=1,"Inactive","Active"),""),"Active")</f>
        <v/>
      </c>
      <c r="C4197" s="16" t="str" cm="1">
        <f t="array" aca="1" ref="C4197" ca="1">IFERROR(_xlfn._xlws.FILTER(Inactives[Inactive On],(Inactives[Key]=J4197)*(Inactives[Currently Inactive]),""),"")</f>
        <v/>
      </c>
      <c r="D4197" s="16" t="str" cm="1">
        <f t="array" aca="1" ref="D4197" ca="1">IFERROR(INDEX(_xlfn.TEXTSPLIT(E4197," "),1),"")</f>
        <v/>
      </c>
      <c r="E4197" s="15" t="str" cm="1">
        <f t="array" aca="1" ref="E4197" ca="1">IFERROR(_xlfn._xlws.FILTER(merged_ranks,(merged_end_dates=DATE(9999,12,31))*(merged_names=A4197)),"")</f>
        <v/>
      </c>
      <c r="F4197" s="17" t="str">
        <f ca="1">_xlfn.XLOOKUP(J4197,Promotions[Promo Key],Promotions[Promo Date],"")</f>
        <v/>
      </c>
      <c r="G4197" s="18" t="str">
        <f t="shared" ca="1" si="275"/>
        <v/>
      </c>
      <c r="H4197" s="18" t="str">
        <f t="shared" ca="1" si="274"/>
        <v/>
      </c>
      <c r="I4197" s="17" t="str">
        <f>_xlfn.XLOOKUP(A4197,Students[Full Name],Students[Starting Rank],"")</f>
        <v/>
      </c>
      <c r="J4197" s="15" t="str">
        <f t="shared" ca="1" si="276"/>
        <v xml:space="preserve">: </v>
      </c>
      <c r="K4197" s="16" t="str">
        <f>_xlfn.XLOOKUP(A4197,Students[Full Name],Students[Start Date],"")</f>
        <v/>
      </c>
      <c r="L4197" s="18">
        <f t="shared" ca="1" si="277"/>
        <v>-1</v>
      </c>
      <c r="M4197" s="18" cm="1">
        <f t="array" aca="1" ref="M4197" ca="1">SUMPRODUCT(Inactives[Days Inactive]*(Inactives[Student]=A4197))/365</f>
        <v>0</v>
      </c>
      <c r="N4197" s="18" t="str" cm="1">
        <f t="array" ref="N4197">IF(LEN($A4197)&gt;0,SUMPRODUCT(($A4197=merged_names)*(_xlfn.TEXTAFTER(N$2, "At ")=merged_belt_colours)*merged_months_at_rank),"")</f>
        <v/>
      </c>
      <c r="O4197" s="18" t="str" cm="1">
        <f t="array" ref="O4197">IF(LEN($A4197)&gt;0,SUMPRODUCT(($A4197=merged_names)*(_xlfn.TEXTAFTER(O$2, "At ")=merged_belt_colours)*merged_months_at_rank),"")</f>
        <v/>
      </c>
      <c r="P4197" s="18" t="str" cm="1">
        <f t="array" ref="P4197">IF(LEN($A4197)&gt;0,SUMPRODUCT(($A4197=merged_names)*(_xlfn.TEXTAFTER(P$2, "At ")=merged_belt_colours)*merged_months_at_rank),"")</f>
        <v/>
      </c>
      <c r="Q4197" s="18" t="str" cm="1">
        <f t="array" ref="Q4197">IF(LEN($A4197)&gt;0,SUMPRODUCT(($A4197=merged_names)*(_xlfn.TEXTAFTER(Q$2, "At ")=merged_belt_colours)*merged_months_at_rank),"")</f>
        <v/>
      </c>
      <c r="R4197" s="18" t="str" cm="1">
        <f t="array" ref="R4197">IF(LEN($A4197)&gt;0,SUMPRODUCT(($A4197=merged_names)*(_xlfn.TEXTAFTER(R$2, "At ")=merged_belt_colours)*merged_months_at_rank),"")</f>
        <v/>
      </c>
    </row>
    <row r="4198" spans="1:18" x14ac:dyDescent="0.25">
      <c r="A4198"/>
      <c r="B4198" s="15" t="str" cm="1">
        <f t="array" ref="B4198">IFERROR(IF(LEN(A4198)&gt;0, IF(SUMPRODUCT((Inactives[Key]=J4198)*(Inactives[Currently Inactive]))=1,"Inactive","Active"),""),"Active")</f>
        <v/>
      </c>
      <c r="C4198" s="16" t="str" cm="1">
        <f t="array" aca="1" ref="C4198" ca="1">IFERROR(_xlfn._xlws.FILTER(Inactives[Inactive On],(Inactives[Key]=J4198)*(Inactives[Currently Inactive]),""),"")</f>
        <v/>
      </c>
      <c r="D4198" s="16" t="str" cm="1">
        <f t="array" aca="1" ref="D4198" ca="1">IFERROR(INDEX(_xlfn.TEXTSPLIT(E4198," "),1),"")</f>
        <v/>
      </c>
      <c r="E4198" s="15" t="str" cm="1">
        <f t="array" aca="1" ref="E4198" ca="1">IFERROR(_xlfn._xlws.FILTER(merged_ranks,(merged_end_dates=DATE(9999,12,31))*(merged_names=A4198)),"")</f>
        <v/>
      </c>
      <c r="F4198" s="17" t="str">
        <f ca="1">_xlfn.XLOOKUP(J4198,Promotions[Promo Key],Promotions[Promo Date],"")</f>
        <v/>
      </c>
      <c r="G4198" s="18" t="str">
        <f t="shared" ca="1" si="275"/>
        <v/>
      </c>
      <c r="H4198" s="18" t="str">
        <f t="shared" ca="1" si="274"/>
        <v/>
      </c>
      <c r="I4198" s="17" t="str">
        <f>_xlfn.XLOOKUP(A4198,Students[Full Name],Students[Starting Rank],"")</f>
        <v/>
      </c>
      <c r="J4198" s="15" t="str">
        <f t="shared" ca="1" si="276"/>
        <v xml:space="preserve">: </v>
      </c>
      <c r="K4198" s="16" t="str">
        <f>_xlfn.XLOOKUP(A4198,Students[Full Name],Students[Start Date],"")</f>
        <v/>
      </c>
      <c r="L4198" s="18">
        <f t="shared" ca="1" si="277"/>
        <v>-1</v>
      </c>
      <c r="M4198" s="18" cm="1">
        <f t="array" aca="1" ref="M4198" ca="1">SUMPRODUCT(Inactives[Days Inactive]*(Inactives[Student]=A4198))/365</f>
        <v>0</v>
      </c>
      <c r="N4198" s="18" t="str" cm="1">
        <f t="array" ref="N4198">IF(LEN($A4198)&gt;0,SUMPRODUCT(($A4198=merged_names)*(_xlfn.TEXTAFTER(N$2, "At ")=merged_belt_colours)*merged_months_at_rank),"")</f>
        <v/>
      </c>
      <c r="O4198" s="18" t="str" cm="1">
        <f t="array" ref="O4198">IF(LEN($A4198)&gt;0,SUMPRODUCT(($A4198=merged_names)*(_xlfn.TEXTAFTER(O$2, "At ")=merged_belt_colours)*merged_months_at_rank),"")</f>
        <v/>
      </c>
      <c r="P4198" s="18" t="str" cm="1">
        <f t="array" ref="P4198">IF(LEN($A4198)&gt;0,SUMPRODUCT(($A4198=merged_names)*(_xlfn.TEXTAFTER(P$2, "At ")=merged_belt_colours)*merged_months_at_rank),"")</f>
        <v/>
      </c>
      <c r="Q4198" s="18" t="str" cm="1">
        <f t="array" ref="Q4198">IF(LEN($A4198)&gt;0,SUMPRODUCT(($A4198=merged_names)*(_xlfn.TEXTAFTER(Q$2, "At ")=merged_belt_colours)*merged_months_at_rank),"")</f>
        <v/>
      </c>
      <c r="R4198" s="18" t="str" cm="1">
        <f t="array" ref="R4198">IF(LEN($A4198)&gt;0,SUMPRODUCT(($A4198=merged_names)*(_xlfn.TEXTAFTER(R$2, "At ")=merged_belt_colours)*merged_months_at_rank),"")</f>
        <v/>
      </c>
    </row>
    <row r="4199" spans="1:18" x14ac:dyDescent="0.25">
      <c r="A4199"/>
      <c r="B4199" s="15" t="str" cm="1">
        <f t="array" ref="B4199">IFERROR(IF(LEN(A4199)&gt;0, IF(SUMPRODUCT((Inactives[Key]=J4199)*(Inactives[Currently Inactive]))=1,"Inactive","Active"),""),"Active")</f>
        <v/>
      </c>
      <c r="C4199" s="16" t="str" cm="1">
        <f t="array" aca="1" ref="C4199" ca="1">IFERROR(_xlfn._xlws.FILTER(Inactives[Inactive On],(Inactives[Key]=J4199)*(Inactives[Currently Inactive]),""),"")</f>
        <v/>
      </c>
      <c r="D4199" s="16" t="str" cm="1">
        <f t="array" aca="1" ref="D4199" ca="1">IFERROR(INDEX(_xlfn.TEXTSPLIT(E4199," "),1),"")</f>
        <v/>
      </c>
      <c r="E4199" s="15" t="str" cm="1">
        <f t="array" aca="1" ref="E4199" ca="1">IFERROR(_xlfn._xlws.FILTER(merged_ranks,(merged_end_dates=DATE(9999,12,31))*(merged_names=A4199)),"")</f>
        <v/>
      </c>
      <c r="F4199" s="17" t="str">
        <f ca="1">_xlfn.XLOOKUP(J4199,Promotions[Promo Key],Promotions[Promo Date],"")</f>
        <v/>
      </c>
      <c r="G4199" s="18" t="str">
        <f t="shared" ca="1" si="275"/>
        <v/>
      </c>
      <c r="H4199" s="18" t="str">
        <f t="shared" ca="1" si="274"/>
        <v/>
      </c>
      <c r="I4199" s="17" t="str">
        <f>_xlfn.XLOOKUP(A4199,Students[Full Name],Students[Starting Rank],"")</f>
        <v/>
      </c>
      <c r="J4199" s="15" t="str">
        <f t="shared" ca="1" si="276"/>
        <v xml:space="preserve">: </v>
      </c>
      <c r="K4199" s="16" t="str">
        <f>_xlfn.XLOOKUP(A4199,Students[Full Name],Students[Start Date],"")</f>
        <v/>
      </c>
      <c r="L4199" s="18">
        <f t="shared" ca="1" si="277"/>
        <v>-1</v>
      </c>
      <c r="M4199" s="18" cm="1">
        <f t="array" aca="1" ref="M4199" ca="1">SUMPRODUCT(Inactives[Days Inactive]*(Inactives[Student]=A4199))/365</f>
        <v>0</v>
      </c>
      <c r="N4199" s="18" t="str" cm="1">
        <f t="array" ref="N4199">IF(LEN($A4199)&gt;0,SUMPRODUCT(($A4199=merged_names)*(_xlfn.TEXTAFTER(N$2, "At ")=merged_belt_colours)*merged_months_at_rank),"")</f>
        <v/>
      </c>
      <c r="O4199" s="18" t="str" cm="1">
        <f t="array" ref="O4199">IF(LEN($A4199)&gt;0,SUMPRODUCT(($A4199=merged_names)*(_xlfn.TEXTAFTER(O$2, "At ")=merged_belt_colours)*merged_months_at_rank),"")</f>
        <v/>
      </c>
      <c r="P4199" s="18" t="str" cm="1">
        <f t="array" ref="P4199">IF(LEN($A4199)&gt;0,SUMPRODUCT(($A4199=merged_names)*(_xlfn.TEXTAFTER(P$2, "At ")=merged_belt_colours)*merged_months_at_rank),"")</f>
        <v/>
      </c>
      <c r="Q4199" s="18" t="str" cm="1">
        <f t="array" ref="Q4199">IF(LEN($A4199)&gt;0,SUMPRODUCT(($A4199=merged_names)*(_xlfn.TEXTAFTER(Q$2, "At ")=merged_belt_colours)*merged_months_at_rank),"")</f>
        <v/>
      </c>
      <c r="R4199" s="18" t="str" cm="1">
        <f t="array" ref="R4199">IF(LEN($A4199)&gt;0,SUMPRODUCT(($A4199=merged_names)*(_xlfn.TEXTAFTER(R$2, "At ")=merged_belt_colours)*merged_months_at_rank),"")</f>
        <v/>
      </c>
    </row>
    <row r="4200" spans="1:18" x14ac:dyDescent="0.25">
      <c r="A4200"/>
      <c r="B4200" s="15" t="str" cm="1">
        <f t="array" ref="B4200">IFERROR(IF(LEN(A4200)&gt;0, IF(SUMPRODUCT((Inactives[Key]=J4200)*(Inactives[Currently Inactive]))=1,"Inactive","Active"),""),"Active")</f>
        <v/>
      </c>
      <c r="C4200" s="16" t="str" cm="1">
        <f t="array" aca="1" ref="C4200" ca="1">IFERROR(_xlfn._xlws.FILTER(Inactives[Inactive On],(Inactives[Key]=J4200)*(Inactives[Currently Inactive]),""),"")</f>
        <v/>
      </c>
      <c r="D4200" s="16" t="str" cm="1">
        <f t="array" aca="1" ref="D4200" ca="1">IFERROR(INDEX(_xlfn.TEXTSPLIT(E4200," "),1),"")</f>
        <v/>
      </c>
      <c r="E4200" s="15" t="str" cm="1">
        <f t="array" aca="1" ref="E4200" ca="1">IFERROR(_xlfn._xlws.FILTER(merged_ranks,(merged_end_dates=DATE(9999,12,31))*(merged_names=A4200)),"")</f>
        <v/>
      </c>
      <c r="F4200" s="17" t="str">
        <f ca="1">_xlfn.XLOOKUP(J4200,Promotions[Promo Key],Promotions[Promo Date],"")</f>
        <v/>
      </c>
      <c r="G4200" s="18" t="str">
        <f t="shared" ca="1" si="275"/>
        <v/>
      </c>
      <c r="H4200" s="18" t="str">
        <f t="shared" ca="1" si="274"/>
        <v/>
      </c>
      <c r="I4200" s="17" t="str">
        <f>_xlfn.XLOOKUP(A4200,Students[Full Name],Students[Starting Rank],"")</f>
        <v/>
      </c>
      <c r="J4200" s="15" t="str">
        <f t="shared" ca="1" si="276"/>
        <v xml:space="preserve">: </v>
      </c>
      <c r="K4200" s="16" t="str">
        <f>_xlfn.XLOOKUP(A4200,Students[Full Name],Students[Start Date],"")</f>
        <v/>
      </c>
      <c r="L4200" s="18">
        <f t="shared" ca="1" si="277"/>
        <v>-1</v>
      </c>
      <c r="M4200" s="18" cm="1">
        <f t="array" aca="1" ref="M4200" ca="1">SUMPRODUCT(Inactives[Days Inactive]*(Inactives[Student]=A4200))/365</f>
        <v>0</v>
      </c>
      <c r="N4200" s="18" t="str" cm="1">
        <f t="array" ref="N4200">IF(LEN($A4200)&gt;0,SUMPRODUCT(($A4200=merged_names)*(_xlfn.TEXTAFTER(N$2, "At ")=merged_belt_colours)*merged_months_at_rank),"")</f>
        <v/>
      </c>
      <c r="O4200" s="18" t="str" cm="1">
        <f t="array" ref="O4200">IF(LEN($A4200)&gt;0,SUMPRODUCT(($A4200=merged_names)*(_xlfn.TEXTAFTER(O$2, "At ")=merged_belt_colours)*merged_months_at_rank),"")</f>
        <v/>
      </c>
      <c r="P4200" s="18" t="str" cm="1">
        <f t="array" ref="P4200">IF(LEN($A4200)&gt;0,SUMPRODUCT(($A4200=merged_names)*(_xlfn.TEXTAFTER(P$2, "At ")=merged_belt_colours)*merged_months_at_rank),"")</f>
        <v/>
      </c>
      <c r="Q4200" s="18" t="str" cm="1">
        <f t="array" ref="Q4200">IF(LEN($A4200)&gt;0,SUMPRODUCT(($A4200=merged_names)*(_xlfn.TEXTAFTER(Q$2, "At ")=merged_belt_colours)*merged_months_at_rank),"")</f>
        <v/>
      </c>
      <c r="R4200" s="18" t="str" cm="1">
        <f t="array" ref="R4200">IF(LEN($A4200)&gt;0,SUMPRODUCT(($A4200=merged_names)*(_xlfn.TEXTAFTER(R$2, "At ")=merged_belt_colours)*merged_months_at_rank),"")</f>
        <v/>
      </c>
    </row>
    <row r="4201" spans="1:18" x14ac:dyDescent="0.25">
      <c r="A4201"/>
      <c r="B4201" s="15" t="str" cm="1">
        <f t="array" ref="B4201">IFERROR(IF(LEN(A4201)&gt;0, IF(SUMPRODUCT((Inactives[Key]=J4201)*(Inactives[Currently Inactive]))=1,"Inactive","Active"),""),"Active")</f>
        <v/>
      </c>
      <c r="C4201" s="16" t="str" cm="1">
        <f t="array" aca="1" ref="C4201" ca="1">IFERROR(_xlfn._xlws.FILTER(Inactives[Inactive On],(Inactives[Key]=J4201)*(Inactives[Currently Inactive]),""),"")</f>
        <v/>
      </c>
      <c r="D4201" s="16" t="str" cm="1">
        <f t="array" aca="1" ref="D4201" ca="1">IFERROR(INDEX(_xlfn.TEXTSPLIT(E4201," "),1),"")</f>
        <v/>
      </c>
      <c r="E4201" s="15" t="str" cm="1">
        <f t="array" aca="1" ref="E4201" ca="1">IFERROR(_xlfn._xlws.FILTER(merged_ranks,(merged_end_dates=DATE(9999,12,31))*(merged_names=A4201)),"")</f>
        <v/>
      </c>
      <c r="F4201" s="17" t="str">
        <f ca="1">_xlfn.XLOOKUP(J4201,Promotions[Promo Key],Promotions[Promo Date],"")</f>
        <v/>
      </c>
      <c r="G4201" s="18" t="str">
        <f t="shared" ca="1" si="275"/>
        <v/>
      </c>
      <c r="H4201" s="18" t="str">
        <f t="shared" ca="1" si="274"/>
        <v/>
      </c>
      <c r="I4201" s="17" t="str">
        <f>_xlfn.XLOOKUP(A4201,Students[Full Name],Students[Starting Rank],"")</f>
        <v/>
      </c>
      <c r="J4201" s="15" t="str">
        <f t="shared" ca="1" si="276"/>
        <v xml:space="preserve">: </v>
      </c>
      <c r="K4201" s="16" t="str">
        <f>_xlfn.XLOOKUP(A4201,Students[Full Name],Students[Start Date],"")</f>
        <v/>
      </c>
      <c r="L4201" s="18">
        <f t="shared" ca="1" si="277"/>
        <v>-1</v>
      </c>
      <c r="M4201" s="18" cm="1">
        <f t="array" aca="1" ref="M4201" ca="1">SUMPRODUCT(Inactives[Days Inactive]*(Inactives[Student]=A4201))/365</f>
        <v>0</v>
      </c>
      <c r="N4201" s="18" t="str" cm="1">
        <f t="array" ref="N4201">IF(LEN($A4201)&gt;0,SUMPRODUCT(($A4201=merged_names)*(_xlfn.TEXTAFTER(N$2, "At ")=merged_belt_colours)*merged_months_at_rank),"")</f>
        <v/>
      </c>
      <c r="O4201" s="18" t="str" cm="1">
        <f t="array" ref="O4201">IF(LEN($A4201)&gt;0,SUMPRODUCT(($A4201=merged_names)*(_xlfn.TEXTAFTER(O$2, "At ")=merged_belt_colours)*merged_months_at_rank),"")</f>
        <v/>
      </c>
      <c r="P4201" s="18" t="str" cm="1">
        <f t="array" ref="P4201">IF(LEN($A4201)&gt;0,SUMPRODUCT(($A4201=merged_names)*(_xlfn.TEXTAFTER(P$2, "At ")=merged_belt_colours)*merged_months_at_rank),"")</f>
        <v/>
      </c>
      <c r="Q4201" s="18" t="str" cm="1">
        <f t="array" ref="Q4201">IF(LEN($A4201)&gt;0,SUMPRODUCT(($A4201=merged_names)*(_xlfn.TEXTAFTER(Q$2, "At ")=merged_belt_colours)*merged_months_at_rank),"")</f>
        <v/>
      </c>
      <c r="R4201" s="18" t="str" cm="1">
        <f t="array" ref="R4201">IF(LEN($A4201)&gt;0,SUMPRODUCT(($A4201=merged_names)*(_xlfn.TEXTAFTER(R$2, "At ")=merged_belt_colours)*merged_months_at_rank),"")</f>
        <v/>
      </c>
    </row>
    <row r="4202" spans="1:18" x14ac:dyDescent="0.25">
      <c r="A4202"/>
      <c r="B4202" s="15" t="str" cm="1">
        <f t="array" ref="B4202">IFERROR(IF(LEN(A4202)&gt;0, IF(SUMPRODUCT((Inactives[Key]=J4202)*(Inactives[Currently Inactive]))=1,"Inactive","Active"),""),"Active")</f>
        <v/>
      </c>
      <c r="C4202" s="16" t="str" cm="1">
        <f t="array" aca="1" ref="C4202" ca="1">IFERROR(_xlfn._xlws.FILTER(Inactives[Inactive On],(Inactives[Key]=J4202)*(Inactives[Currently Inactive]),""),"")</f>
        <v/>
      </c>
      <c r="D4202" s="16" t="str" cm="1">
        <f t="array" aca="1" ref="D4202" ca="1">IFERROR(INDEX(_xlfn.TEXTSPLIT(E4202," "),1),"")</f>
        <v/>
      </c>
      <c r="E4202" s="15" t="str" cm="1">
        <f t="array" aca="1" ref="E4202" ca="1">IFERROR(_xlfn._xlws.FILTER(merged_ranks,(merged_end_dates=DATE(9999,12,31))*(merged_names=A4202)),"")</f>
        <v/>
      </c>
      <c r="F4202" s="17" t="str">
        <f ca="1">_xlfn.XLOOKUP(J4202,Promotions[Promo Key],Promotions[Promo Date],"")</f>
        <v/>
      </c>
      <c r="G4202" s="18" t="str">
        <f t="shared" ca="1" si="275"/>
        <v/>
      </c>
      <c r="H4202" s="18" t="str">
        <f t="shared" ca="1" si="274"/>
        <v/>
      </c>
      <c r="I4202" s="17" t="str">
        <f>_xlfn.XLOOKUP(A4202,Students[Full Name],Students[Starting Rank],"")</f>
        <v/>
      </c>
      <c r="J4202" s="15" t="str">
        <f t="shared" ca="1" si="276"/>
        <v xml:space="preserve">: </v>
      </c>
      <c r="K4202" s="16" t="str">
        <f>_xlfn.XLOOKUP(A4202,Students[Full Name],Students[Start Date],"")</f>
        <v/>
      </c>
      <c r="L4202" s="18">
        <f t="shared" ca="1" si="277"/>
        <v>-1</v>
      </c>
      <c r="M4202" s="18" cm="1">
        <f t="array" aca="1" ref="M4202" ca="1">SUMPRODUCT(Inactives[Days Inactive]*(Inactives[Student]=A4202))/365</f>
        <v>0</v>
      </c>
      <c r="N4202" s="18" t="str" cm="1">
        <f t="array" ref="N4202">IF(LEN($A4202)&gt;0,SUMPRODUCT(($A4202=merged_names)*(_xlfn.TEXTAFTER(N$2, "At ")=merged_belt_colours)*merged_months_at_rank),"")</f>
        <v/>
      </c>
      <c r="O4202" s="18" t="str" cm="1">
        <f t="array" ref="O4202">IF(LEN($A4202)&gt;0,SUMPRODUCT(($A4202=merged_names)*(_xlfn.TEXTAFTER(O$2, "At ")=merged_belt_colours)*merged_months_at_rank),"")</f>
        <v/>
      </c>
      <c r="P4202" s="18" t="str" cm="1">
        <f t="array" ref="P4202">IF(LEN($A4202)&gt;0,SUMPRODUCT(($A4202=merged_names)*(_xlfn.TEXTAFTER(P$2, "At ")=merged_belt_colours)*merged_months_at_rank),"")</f>
        <v/>
      </c>
      <c r="Q4202" s="18" t="str" cm="1">
        <f t="array" ref="Q4202">IF(LEN($A4202)&gt;0,SUMPRODUCT(($A4202=merged_names)*(_xlfn.TEXTAFTER(Q$2, "At ")=merged_belt_colours)*merged_months_at_rank),"")</f>
        <v/>
      </c>
      <c r="R4202" s="18" t="str" cm="1">
        <f t="array" ref="R4202">IF(LEN($A4202)&gt;0,SUMPRODUCT(($A4202=merged_names)*(_xlfn.TEXTAFTER(R$2, "At ")=merged_belt_colours)*merged_months_at_rank),"")</f>
        <v/>
      </c>
    </row>
    <row r="4203" spans="1:18" x14ac:dyDescent="0.25">
      <c r="A4203"/>
      <c r="B4203" s="15" t="str" cm="1">
        <f t="array" ref="B4203">IFERROR(IF(LEN(A4203)&gt;0, IF(SUMPRODUCT((Inactives[Key]=J4203)*(Inactives[Currently Inactive]))=1,"Inactive","Active"),""),"Active")</f>
        <v/>
      </c>
      <c r="C4203" s="16" t="str" cm="1">
        <f t="array" aca="1" ref="C4203" ca="1">IFERROR(_xlfn._xlws.FILTER(Inactives[Inactive On],(Inactives[Key]=J4203)*(Inactives[Currently Inactive]),""),"")</f>
        <v/>
      </c>
      <c r="D4203" s="16" t="str" cm="1">
        <f t="array" aca="1" ref="D4203" ca="1">IFERROR(INDEX(_xlfn.TEXTSPLIT(E4203," "),1),"")</f>
        <v/>
      </c>
      <c r="E4203" s="15" t="str" cm="1">
        <f t="array" aca="1" ref="E4203" ca="1">IFERROR(_xlfn._xlws.FILTER(merged_ranks,(merged_end_dates=DATE(9999,12,31))*(merged_names=A4203)),"")</f>
        <v/>
      </c>
      <c r="F4203" s="17" t="str">
        <f ca="1">_xlfn.XLOOKUP(J4203,Promotions[Promo Key],Promotions[Promo Date],"")</f>
        <v/>
      </c>
      <c r="G4203" s="18" t="str">
        <f t="shared" ca="1" si="275"/>
        <v/>
      </c>
      <c r="H4203" s="18" t="str">
        <f t="shared" ca="1" si="274"/>
        <v/>
      </c>
      <c r="I4203" s="17" t="str">
        <f>_xlfn.XLOOKUP(A4203,Students[Full Name],Students[Starting Rank],"")</f>
        <v/>
      </c>
      <c r="J4203" s="15" t="str">
        <f t="shared" ca="1" si="276"/>
        <v xml:space="preserve">: </v>
      </c>
      <c r="K4203" s="16" t="str">
        <f>_xlfn.XLOOKUP(A4203,Students[Full Name],Students[Start Date],"")</f>
        <v/>
      </c>
      <c r="L4203" s="18">
        <f t="shared" ca="1" si="277"/>
        <v>-1</v>
      </c>
      <c r="M4203" s="18" cm="1">
        <f t="array" aca="1" ref="M4203" ca="1">SUMPRODUCT(Inactives[Days Inactive]*(Inactives[Student]=A4203))/365</f>
        <v>0</v>
      </c>
      <c r="N4203" s="18" t="str" cm="1">
        <f t="array" ref="N4203">IF(LEN($A4203)&gt;0,SUMPRODUCT(($A4203=merged_names)*(_xlfn.TEXTAFTER(N$2, "At ")=merged_belt_colours)*merged_months_at_rank),"")</f>
        <v/>
      </c>
      <c r="O4203" s="18" t="str" cm="1">
        <f t="array" ref="O4203">IF(LEN($A4203)&gt;0,SUMPRODUCT(($A4203=merged_names)*(_xlfn.TEXTAFTER(O$2, "At ")=merged_belt_colours)*merged_months_at_rank),"")</f>
        <v/>
      </c>
      <c r="P4203" s="18" t="str" cm="1">
        <f t="array" ref="P4203">IF(LEN($A4203)&gt;0,SUMPRODUCT(($A4203=merged_names)*(_xlfn.TEXTAFTER(P$2, "At ")=merged_belt_colours)*merged_months_at_rank),"")</f>
        <v/>
      </c>
      <c r="Q4203" s="18" t="str" cm="1">
        <f t="array" ref="Q4203">IF(LEN($A4203)&gt;0,SUMPRODUCT(($A4203=merged_names)*(_xlfn.TEXTAFTER(Q$2, "At ")=merged_belt_colours)*merged_months_at_rank),"")</f>
        <v/>
      </c>
      <c r="R4203" s="18" t="str" cm="1">
        <f t="array" ref="R4203">IF(LEN($A4203)&gt;0,SUMPRODUCT(($A4203=merged_names)*(_xlfn.TEXTAFTER(R$2, "At ")=merged_belt_colours)*merged_months_at_rank),"")</f>
        <v/>
      </c>
    </row>
    <row r="4204" spans="1:18" x14ac:dyDescent="0.25">
      <c r="A4204"/>
      <c r="B4204" s="15" t="str" cm="1">
        <f t="array" ref="B4204">IFERROR(IF(LEN(A4204)&gt;0, IF(SUMPRODUCT((Inactives[Key]=J4204)*(Inactives[Currently Inactive]))=1,"Inactive","Active"),""),"Active")</f>
        <v/>
      </c>
      <c r="C4204" s="16" t="str" cm="1">
        <f t="array" aca="1" ref="C4204" ca="1">IFERROR(_xlfn._xlws.FILTER(Inactives[Inactive On],(Inactives[Key]=J4204)*(Inactives[Currently Inactive]),""),"")</f>
        <v/>
      </c>
      <c r="D4204" s="16" t="str" cm="1">
        <f t="array" aca="1" ref="D4204" ca="1">IFERROR(INDEX(_xlfn.TEXTSPLIT(E4204," "),1),"")</f>
        <v/>
      </c>
      <c r="E4204" s="15" t="str" cm="1">
        <f t="array" aca="1" ref="E4204" ca="1">IFERROR(_xlfn._xlws.FILTER(merged_ranks,(merged_end_dates=DATE(9999,12,31))*(merged_names=A4204)),"")</f>
        <v/>
      </c>
      <c r="F4204" s="17" t="str">
        <f ca="1">_xlfn.XLOOKUP(J4204,Promotions[Promo Key],Promotions[Promo Date],"")</f>
        <v/>
      </c>
      <c r="G4204" s="18" t="str">
        <f t="shared" ca="1" si="275"/>
        <v/>
      </c>
      <c r="H4204" s="18" t="str">
        <f t="shared" ca="1" si="274"/>
        <v/>
      </c>
      <c r="I4204" s="17" t="str">
        <f>_xlfn.XLOOKUP(A4204,Students[Full Name],Students[Starting Rank],"")</f>
        <v/>
      </c>
      <c r="J4204" s="15" t="str">
        <f t="shared" ca="1" si="276"/>
        <v xml:space="preserve">: </v>
      </c>
      <c r="K4204" s="16" t="str">
        <f>_xlfn.XLOOKUP(A4204,Students[Full Name],Students[Start Date],"")</f>
        <v/>
      </c>
      <c r="L4204" s="18">
        <f t="shared" ca="1" si="277"/>
        <v>-1</v>
      </c>
      <c r="M4204" s="18" cm="1">
        <f t="array" aca="1" ref="M4204" ca="1">SUMPRODUCT(Inactives[Days Inactive]*(Inactives[Student]=A4204))/365</f>
        <v>0</v>
      </c>
      <c r="N4204" s="18" t="str" cm="1">
        <f t="array" ref="N4204">IF(LEN($A4204)&gt;0,SUMPRODUCT(($A4204=merged_names)*(_xlfn.TEXTAFTER(N$2, "At ")=merged_belt_colours)*merged_months_at_rank),"")</f>
        <v/>
      </c>
      <c r="O4204" s="18" t="str" cm="1">
        <f t="array" ref="O4204">IF(LEN($A4204)&gt;0,SUMPRODUCT(($A4204=merged_names)*(_xlfn.TEXTAFTER(O$2, "At ")=merged_belt_colours)*merged_months_at_rank),"")</f>
        <v/>
      </c>
      <c r="P4204" s="18" t="str" cm="1">
        <f t="array" ref="P4204">IF(LEN($A4204)&gt;0,SUMPRODUCT(($A4204=merged_names)*(_xlfn.TEXTAFTER(P$2, "At ")=merged_belt_colours)*merged_months_at_rank),"")</f>
        <v/>
      </c>
      <c r="Q4204" s="18" t="str" cm="1">
        <f t="array" ref="Q4204">IF(LEN($A4204)&gt;0,SUMPRODUCT(($A4204=merged_names)*(_xlfn.TEXTAFTER(Q$2, "At ")=merged_belt_colours)*merged_months_at_rank),"")</f>
        <v/>
      </c>
      <c r="R4204" s="18" t="str" cm="1">
        <f t="array" ref="R4204">IF(LEN($A4204)&gt;0,SUMPRODUCT(($A4204=merged_names)*(_xlfn.TEXTAFTER(R$2, "At ")=merged_belt_colours)*merged_months_at_rank),"")</f>
        <v/>
      </c>
    </row>
    <row r="4205" spans="1:18" x14ac:dyDescent="0.25">
      <c r="A4205"/>
      <c r="B4205" s="15" t="str" cm="1">
        <f t="array" ref="B4205">IFERROR(IF(LEN(A4205)&gt;0, IF(SUMPRODUCT((Inactives[Key]=J4205)*(Inactives[Currently Inactive]))=1,"Inactive","Active"),""),"Active")</f>
        <v/>
      </c>
      <c r="C4205" s="16" t="str" cm="1">
        <f t="array" aca="1" ref="C4205" ca="1">IFERROR(_xlfn._xlws.FILTER(Inactives[Inactive On],(Inactives[Key]=J4205)*(Inactives[Currently Inactive]),""),"")</f>
        <v/>
      </c>
      <c r="D4205" s="16" t="str" cm="1">
        <f t="array" aca="1" ref="D4205" ca="1">IFERROR(INDEX(_xlfn.TEXTSPLIT(E4205," "),1),"")</f>
        <v/>
      </c>
      <c r="E4205" s="15" t="str" cm="1">
        <f t="array" aca="1" ref="E4205" ca="1">IFERROR(_xlfn._xlws.FILTER(merged_ranks,(merged_end_dates=DATE(9999,12,31))*(merged_names=A4205)),"")</f>
        <v/>
      </c>
      <c r="F4205" s="17" t="str">
        <f ca="1">_xlfn.XLOOKUP(J4205,Promotions[Promo Key],Promotions[Promo Date],"")</f>
        <v/>
      </c>
      <c r="G4205" s="18" t="str">
        <f t="shared" ca="1" si="275"/>
        <v/>
      </c>
      <c r="H4205" s="18" t="str">
        <f t="shared" ca="1" si="274"/>
        <v/>
      </c>
      <c r="I4205" s="17" t="str">
        <f>_xlfn.XLOOKUP(A4205,Students[Full Name],Students[Starting Rank],"")</f>
        <v/>
      </c>
      <c r="J4205" s="15" t="str">
        <f t="shared" ca="1" si="276"/>
        <v xml:space="preserve">: </v>
      </c>
      <c r="K4205" s="16" t="str">
        <f>_xlfn.XLOOKUP(A4205,Students[Full Name],Students[Start Date],"")</f>
        <v/>
      </c>
      <c r="L4205" s="18">
        <f t="shared" ca="1" si="277"/>
        <v>-1</v>
      </c>
      <c r="M4205" s="18" cm="1">
        <f t="array" aca="1" ref="M4205" ca="1">SUMPRODUCT(Inactives[Days Inactive]*(Inactives[Student]=A4205))/365</f>
        <v>0</v>
      </c>
      <c r="N4205" s="18" t="str" cm="1">
        <f t="array" ref="N4205">IF(LEN($A4205)&gt;0,SUMPRODUCT(($A4205=merged_names)*(_xlfn.TEXTAFTER(N$2, "At ")=merged_belt_colours)*merged_months_at_rank),"")</f>
        <v/>
      </c>
      <c r="O4205" s="18" t="str" cm="1">
        <f t="array" ref="O4205">IF(LEN($A4205)&gt;0,SUMPRODUCT(($A4205=merged_names)*(_xlfn.TEXTAFTER(O$2, "At ")=merged_belt_colours)*merged_months_at_rank),"")</f>
        <v/>
      </c>
      <c r="P4205" s="18" t="str" cm="1">
        <f t="array" ref="P4205">IF(LEN($A4205)&gt;0,SUMPRODUCT(($A4205=merged_names)*(_xlfn.TEXTAFTER(P$2, "At ")=merged_belt_colours)*merged_months_at_rank),"")</f>
        <v/>
      </c>
      <c r="Q4205" s="18" t="str" cm="1">
        <f t="array" ref="Q4205">IF(LEN($A4205)&gt;0,SUMPRODUCT(($A4205=merged_names)*(_xlfn.TEXTAFTER(Q$2, "At ")=merged_belt_colours)*merged_months_at_rank),"")</f>
        <v/>
      </c>
      <c r="R4205" s="18" t="str" cm="1">
        <f t="array" ref="R4205">IF(LEN($A4205)&gt;0,SUMPRODUCT(($A4205=merged_names)*(_xlfn.TEXTAFTER(R$2, "At ")=merged_belt_colours)*merged_months_at_rank),"")</f>
        <v/>
      </c>
    </row>
    <row r="4206" spans="1:18" x14ac:dyDescent="0.25">
      <c r="A4206"/>
      <c r="B4206" s="15" t="str" cm="1">
        <f t="array" ref="B4206">IFERROR(IF(LEN(A4206)&gt;0, IF(SUMPRODUCT((Inactives[Key]=J4206)*(Inactives[Currently Inactive]))=1,"Inactive","Active"),""),"Active")</f>
        <v/>
      </c>
      <c r="C4206" s="16" t="str" cm="1">
        <f t="array" aca="1" ref="C4206" ca="1">IFERROR(_xlfn._xlws.FILTER(Inactives[Inactive On],(Inactives[Key]=J4206)*(Inactives[Currently Inactive]),""),"")</f>
        <v/>
      </c>
      <c r="D4206" s="16" t="str" cm="1">
        <f t="array" aca="1" ref="D4206" ca="1">IFERROR(INDEX(_xlfn.TEXTSPLIT(E4206," "),1),"")</f>
        <v/>
      </c>
      <c r="E4206" s="15" t="str" cm="1">
        <f t="array" aca="1" ref="E4206" ca="1">IFERROR(_xlfn._xlws.FILTER(merged_ranks,(merged_end_dates=DATE(9999,12,31))*(merged_names=A4206)),"")</f>
        <v/>
      </c>
      <c r="F4206" s="17" t="str">
        <f ca="1">_xlfn.XLOOKUP(J4206,Promotions[Promo Key],Promotions[Promo Date],"")</f>
        <v/>
      </c>
      <c r="G4206" s="18" t="str">
        <f t="shared" ca="1" si="275"/>
        <v/>
      </c>
      <c r="H4206" s="18" t="str">
        <f t="shared" ca="1" si="274"/>
        <v/>
      </c>
      <c r="I4206" s="17" t="str">
        <f>_xlfn.XLOOKUP(A4206,Students[Full Name],Students[Starting Rank],"")</f>
        <v/>
      </c>
      <c r="J4206" s="15" t="str">
        <f t="shared" ca="1" si="276"/>
        <v xml:space="preserve">: </v>
      </c>
      <c r="K4206" s="16" t="str">
        <f>_xlfn.XLOOKUP(A4206,Students[Full Name],Students[Start Date],"")</f>
        <v/>
      </c>
      <c r="L4206" s="18">
        <f t="shared" ca="1" si="277"/>
        <v>-1</v>
      </c>
      <c r="M4206" s="18" cm="1">
        <f t="array" aca="1" ref="M4206" ca="1">SUMPRODUCT(Inactives[Days Inactive]*(Inactives[Student]=A4206))/365</f>
        <v>0</v>
      </c>
      <c r="N4206" s="18" t="str" cm="1">
        <f t="array" ref="N4206">IF(LEN($A4206)&gt;0,SUMPRODUCT(($A4206=merged_names)*(_xlfn.TEXTAFTER(N$2, "At ")=merged_belt_colours)*merged_months_at_rank),"")</f>
        <v/>
      </c>
      <c r="O4206" s="18" t="str" cm="1">
        <f t="array" ref="O4206">IF(LEN($A4206)&gt;0,SUMPRODUCT(($A4206=merged_names)*(_xlfn.TEXTAFTER(O$2, "At ")=merged_belt_colours)*merged_months_at_rank),"")</f>
        <v/>
      </c>
      <c r="P4206" s="18" t="str" cm="1">
        <f t="array" ref="P4206">IF(LEN($A4206)&gt;0,SUMPRODUCT(($A4206=merged_names)*(_xlfn.TEXTAFTER(P$2, "At ")=merged_belt_colours)*merged_months_at_rank),"")</f>
        <v/>
      </c>
      <c r="Q4206" s="18" t="str" cm="1">
        <f t="array" ref="Q4206">IF(LEN($A4206)&gt;0,SUMPRODUCT(($A4206=merged_names)*(_xlfn.TEXTAFTER(Q$2, "At ")=merged_belt_colours)*merged_months_at_rank),"")</f>
        <v/>
      </c>
      <c r="R4206" s="18" t="str" cm="1">
        <f t="array" ref="R4206">IF(LEN($A4206)&gt;0,SUMPRODUCT(($A4206=merged_names)*(_xlfn.TEXTAFTER(R$2, "At ")=merged_belt_colours)*merged_months_at_rank),"")</f>
        <v/>
      </c>
    </row>
    <row r="4207" spans="1:18" x14ac:dyDescent="0.25">
      <c r="A4207"/>
      <c r="B4207" s="15" t="str" cm="1">
        <f t="array" ref="B4207">IFERROR(IF(LEN(A4207)&gt;0, IF(SUMPRODUCT((Inactives[Key]=J4207)*(Inactives[Currently Inactive]))=1,"Inactive","Active"),""),"Active")</f>
        <v/>
      </c>
      <c r="C4207" s="16" t="str" cm="1">
        <f t="array" aca="1" ref="C4207" ca="1">IFERROR(_xlfn._xlws.FILTER(Inactives[Inactive On],(Inactives[Key]=J4207)*(Inactives[Currently Inactive]),""),"")</f>
        <v/>
      </c>
      <c r="D4207" s="16" t="str" cm="1">
        <f t="array" aca="1" ref="D4207" ca="1">IFERROR(INDEX(_xlfn.TEXTSPLIT(E4207," "),1),"")</f>
        <v/>
      </c>
      <c r="E4207" s="15" t="str" cm="1">
        <f t="array" aca="1" ref="E4207" ca="1">IFERROR(_xlfn._xlws.FILTER(merged_ranks,(merged_end_dates=DATE(9999,12,31))*(merged_names=A4207)),"")</f>
        <v/>
      </c>
      <c r="F4207" s="17" t="str">
        <f ca="1">_xlfn.XLOOKUP(J4207,Promotions[Promo Key],Promotions[Promo Date],"")</f>
        <v/>
      </c>
      <c r="G4207" s="18" t="str">
        <f t="shared" ca="1" si="275"/>
        <v/>
      </c>
      <c r="H4207" s="18" t="str">
        <f t="shared" ca="1" si="274"/>
        <v/>
      </c>
      <c r="I4207" s="17" t="str">
        <f>_xlfn.XLOOKUP(A4207,Students[Full Name],Students[Starting Rank],"")</f>
        <v/>
      </c>
      <c r="J4207" s="15" t="str">
        <f t="shared" ca="1" si="276"/>
        <v xml:space="preserve">: </v>
      </c>
      <c r="K4207" s="16" t="str">
        <f>_xlfn.XLOOKUP(A4207,Students[Full Name],Students[Start Date],"")</f>
        <v/>
      </c>
      <c r="L4207" s="18">
        <f t="shared" ca="1" si="277"/>
        <v>-1</v>
      </c>
      <c r="M4207" s="18" cm="1">
        <f t="array" aca="1" ref="M4207" ca="1">SUMPRODUCT(Inactives[Days Inactive]*(Inactives[Student]=A4207))/365</f>
        <v>0</v>
      </c>
      <c r="N4207" s="18" t="str" cm="1">
        <f t="array" ref="N4207">IF(LEN($A4207)&gt;0,SUMPRODUCT(($A4207=merged_names)*(_xlfn.TEXTAFTER(N$2, "At ")=merged_belt_colours)*merged_months_at_rank),"")</f>
        <v/>
      </c>
      <c r="O4207" s="18" t="str" cm="1">
        <f t="array" ref="O4207">IF(LEN($A4207)&gt;0,SUMPRODUCT(($A4207=merged_names)*(_xlfn.TEXTAFTER(O$2, "At ")=merged_belt_colours)*merged_months_at_rank),"")</f>
        <v/>
      </c>
      <c r="P4207" s="18" t="str" cm="1">
        <f t="array" ref="P4207">IF(LEN($A4207)&gt;0,SUMPRODUCT(($A4207=merged_names)*(_xlfn.TEXTAFTER(P$2, "At ")=merged_belt_colours)*merged_months_at_rank),"")</f>
        <v/>
      </c>
      <c r="Q4207" s="18" t="str" cm="1">
        <f t="array" ref="Q4207">IF(LEN($A4207)&gt;0,SUMPRODUCT(($A4207=merged_names)*(_xlfn.TEXTAFTER(Q$2, "At ")=merged_belt_colours)*merged_months_at_rank),"")</f>
        <v/>
      </c>
      <c r="R4207" s="18" t="str" cm="1">
        <f t="array" ref="R4207">IF(LEN($A4207)&gt;0,SUMPRODUCT(($A4207=merged_names)*(_xlfn.TEXTAFTER(R$2, "At ")=merged_belt_colours)*merged_months_at_rank),"")</f>
        <v/>
      </c>
    </row>
    <row r="4208" spans="1:18" x14ac:dyDescent="0.25">
      <c r="A4208"/>
      <c r="B4208" s="15" t="str" cm="1">
        <f t="array" ref="B4208">IFERROR(IF(LEN(A4208)&gt;0, IF(SUMPRODUCT((Inactives[Key]=J4208)*(Inactives[Currently Inactive]))=1,"Inactive","Active"),""),"Active")</f>
        <v/>
      </c>
      <c r="C4208" s="16" t="str" cm="1">
        <f t="array" aca="1" ref="C4208" ca="1">IFERROR(_xlfn._xlws.FILTER(Inactives[Inactive On],(Inactives[Key]=J4208)*(Inactives[Currently Inactive]),""),"")</f>
        <v/>
      </c>
      <c r="D4208" s="16" t="str" cm="1">
        <f t="array" aca="1" ref="D4208" ca="1">IFERROR(INDEX(_xlfn.TEXTSPLIT(E4208," "),1),"")</f>
        <v/>
      </c>
      <c r="E4208" s="15" t="str" cm="1">
        <f t="array" aca="1" ref="E4208" ca="1">IFERROR(_xlfn._xlws.FILTER(merged_ranks,(merged_end_dates=DATE(9999,12,31))*(merged_names=A4208)),"")</f>
        <v/>
      </c>
      <c r="F4208" s="17" t="str">
        <f ca="1">_xlfn.XLOOKUP(J4208,Promotions[Promo Key],Promotions[Promo Date],"")</f>
        <v/>
      </c>
      <c r="G4208" s="18" t="str">
        <f t="shared" ca="1" si="275"/>
        <v/>
      </c>
      <c r="H4208" s="18" t="str">
        <f t="shared" ca="1" si="274"/>
        <v/>
      </c>
      <c r="I4208" s="17" t="str">
        <f>_xlfn.XLOOKUP(A4208,Students[Full Name],Students[Starting Rank],"")</f>
        <v/>
      </c>
      <c r="J4208" s="15" t="str">
        <f t="shared" ca="1" si="276"/>
        <v xml:space="preserve">: </v>
      </c>
      <c r="K4208" s="16" t="str">
        <f>_xlfn.XLOOKUP(A4208,Students[Full Name],Students[Start Date],"")</f>
        <v/>
      </c>
      <c r="L4208" s="18">
        <f t="shared" ca="1" si="277"/>
        <v>-1</v>
      </c>
      <c r="M4208" s="18" cm="1">
        <f t="array" aca="1" ref="M4208" ca="1">SUMPRODUCT(Inactives[Days Inactive]*(Inactives[Student]=A4208))/365</f>
        <v>0</v>
      </c>
      <c r="N4208" s="18" t="str" cm="1">
        <f t="array" ref="N4208">IF(LEN($A4208)&gt;0,SUMPRODUCT(($A4208=merged_names)*(_xlfn.TEXTAFTER(N$2, "At ")=merged_belt_colours)*merged_months_at_rank),"")</f>
        <v/>
      </c>
      <c r="O4208" s="18" t="str" cm="1">
        <f t="array" ref="O4208">IF(LEN($A4208)&gt;0,SUMPRODUCT(($A4208=merged_names)*(_xlfn.TEXTAFTER(O$2, "At ")=merged_belt_colours)*merged_months_at_rank),"")</f>
        <v/>
      </c>
      <c r="P4208" s="18" t="str" cm="1">
        <f t="array" ref="P4208">IF(LEN($A4208)&gt;0,SUMPRODUCT(($A4208=merged_names)*(_xlfn.TEXTAFTER(P$2, "At ")=merged_belt_colours)*merged_months_at_rank),"")</f>
        <v/>
      </c>
      <c r="Q4208" s="18" t="str" cm="1">
        <f t="array" ref="Q4208">IF(LEN($A4208)&gt;0,SUMPRODUCT(($A4208=merged_names)*(_xlfn.TEXTAFTER(Q$2, "At ")=merged_belt_colours)*merged_months_at_rank),"")</f>
        <v/>
      </c>
      <c r="R4208" s="18" t="str" cm="1">
        <f t="array" ref="R4208">IF(LEN($A4208)&gt;0,SUMPRODUCT(($A4208=merged_names)*(_xlfn.TEXTAFTER(R$2, "At ")=merged_belt_colours)*merged_months_at_rank),"")</f>
        <v/>
      </c>
    </row>
    <row r="4209" spans="1:18" x14ac:dyDescent="0.25">
      <c r="A4209"/>
      <c r="B4209" s="15" t="str" cm="1">
        <f t="array" ref="B4209">IFERROR(IF(LEN(A4209)&gt;0, IF(SUMPRODUCT((Inactives[Key]=J4209)*(Inactives[Currently Inactive]))=1,"Inactive","Active"),""),"Active")</f>
        <v/>
      </c>
      <c r="C4209" s="16" t="str" cm="1">
        <f t="array" aca="1" ref="C4209" ca="1">IFERROR(_xlfn._xlws.FILTER(Inactives[Inactive On],(Inactives[Key]=J4209)*(Inactives[Currently Inactive]),""),"")</f>
        <v/>
      </c>
      <c r="D4209" s="16" t="str" cm="1">
        <f t="array" aca="1" ref="D4209" ca="1">IFERROR(INDEX(_xlfn.TEXTSPLIT(E4209," "),1),"")</f>
        <v/>
      </c>
      <c r="E4209" s="15" t="str" cm="1">
        <f t="array" aca="1" ref="E4209" ca="1">IFERROR(_xlfn._xlws.FILTER(merged_ranks,(merged_end_dates=DATE(9999,12,31))*(merged_names=A4209)),"")</f>
        <v/>
      </c>
      <c r="F4209" s="17" t="str">
        <f ca="1">_xlfn.XLOOKUP(J4209,Promotions[Promo Key],Promotions[Promo Date],"")</f>
        <v/>
      </c>
      <c r="G4209" s="18" t="str">
        <f t="shared" ca="1" si="275"/>
        <v/>
      </c>
      <c r="H4209" s="18" t="str">
        <f t="shared" ca="1" si="274"/>
        <v/>
      </c>
      <c r="I4209" s="17" t="str">
        <f>_xlfn.XLOOKUP(A4209,Students[Full Name],Students[Starting Rank],"")</f>
        <v/>
      </c>
      <c r="J4209" s="15" t="str">
        <f t="shared" ca="1" si="276"/>
        <v xml:space="preserve">: </v>
      </c>
      <c r="K4209" s="16" t="str">
        <f>_xlfn.XLOOKUP(A4209,Students[Full Name],Students[Start Date],"")</f>
        <v/>
      </c>
      <c r="L4209" s="18">
        <f t="shared" ca="1" si="277"/>
        <v>-1</v>
      </c>
      <c r="M4209" s="18" cm="1">
        <f t="array" aca="1" ref="M4209" ca="1">SUMPRODUCT(Inactives[Days Inactive]*(Inactives[Student]=A4209))/365</f>
        <v>0</v>
      </c>
      <c r="N4209" s="18" t="str" cm="1">
        <f t="array" ref="N4209">IF(LEN($A4209)&gt;0,SUMPRODUCT(($A4209=merged_names)*(_xlfn.TEXTAFTER(N$2, "At ")=merged_belt_colours)*merged_months_at_rank),"")</f>
        <v/>
      </c>
      <c r="O4209" s="18" t="str" cm="1">
        <f t="array" ref="O4209">IF(LEN($A4209)&gt;0,SUMPRODUCT(($A4209=merged_names)*(_xlfn.TEXTAFTER(O$2, "At ")=merged_belt_colours)*merged_months_at_rank),"")</f>
        <v/>
      </c>
      <c r="P4209" s="18" t="str" cm="1">
        <f t="array" ref="P4209">IF(LEN($A4209)&gt;0,SUMPRODUCT(($A4209=merged_names)*(_xlfn.TEXTAFTER(P$2, "At ")=merged_belt_colours)*merged_months_at_rank),"")</f>
        <v/>
      </c>
      <c r="Q4209" s="18" t="str" cm="1">
        <f t="array" ref="Q4209">IF(LEN($A4209)&gt;0,SUMPRODUCT(($A4209=merged_names)*(_xlfn.TEXTAFTER(Q$2, "At ")=merged_belt_colours)*merged_months_at_rank),"")</f>
        <v/>
      </c>
      <c r="R4209" s="18" t="str" cm="1">
        <f t="array" ref="R4209">IF(LEN($A4209)&gt;0,SUMPRODUCT(($A4209=merged_names)*(_xlfn.TEXTAFTER(R$2, "At ")=merged_belt_colours)*merged_months_at_rank),"")</f>
        <v/>
      </c>
    </row>
    <row r="4210" spans="1:18" x14ac:dyDescent="0.25">
      <c r="A4210"/>
      <c r="B4210" s="15" t="str" cm="1">
        <f t="array" ref="B4210">IFERROR(IF(LEN(A4210)&gt;0, IF(SUMPRODUCT((Inactives[Key]=J4210)*(Inactives[Currently Inactive]))=1,"Inactive","Active"),""),"Active")</f>
        <v/>
      </c>
      <c r="C4210" s="16" t="str" cm="1">
        <f t="array" aca="1" ref="C4210" ca="1">IFERROR(_xlfn._xlws.FILTER(Inactives[Inactive On],(Inactives[Key]=J4210)*(Inactives[Currently Inactive]),""),"")</f>
        <v/>
      </c>
      <c r="D4210" s="16" t="str" cm="1">
        <f t="array" aca="1" ref="D4210" ca="1">IFERROR(INDEX(_xlfn.TEXTSPLIT(E4210," "),1),"")</f>
        <v/>
      </c>
      <c r="E4210" s="15" t="str" cm="1">
        <f t="array" aca="1" ref="E4210" ca="1">IFERROR(_xlfn._xlws.FILTER(merged_ranks,(merged_end_dates=DATE(9999,12,31))*(merged_names=A4210)),"")</f>
        <v/>
      </c>
      <c r="F4210" s="17" t="str">
        <f ca="1">_xlfn.XLOOKUP(J4210,Promotions[Promo Key],Promotions[Promo Date],"")</f>
        <v/>
      </c>
      <c r="G4210" s="18" t="str">
        <f t="shared" ca="1" si="275"/>
        <v/>
      </c>
      <c r="H4210" s="18" t="str">
        <f t="shared" ca="1" si="274"/>
        <v/>
      </c>
      <c r="I4210" s="17" t="str">
        <f>_xlfn.XLOOKUP(A4210,Students[Full Name],Students[Starting Rank],"")</f>
        <v/>
      </c>
      <c r="J4210" s="15" t="str">
        <f t="shared" ca="1" si="276"/>
        <v xml:space="preserve">: </v>
      </c>
      <c r="K4210" s="16" t="str">
        <f>_xlfn.XLOOKUP(A4210,Students[Full Name],Students[Start Date],"")</f>
        <v/>
      </c>
      <c r="L4210" s="18">
        <f t="shared" ca="1" si="277"/>
        <v>-1</v>
      </c>
      <c r="M4210" s="18" cm="1">
        <f t="array" aca="1" ref="M4210" ca="1">SUMPRODUCT(Inactives[Days Inactive]*(Inactives[Student]=A4210))/365</f>
        <v>0</v>
      </c>
      <c r="N4210" s="18" t="str" cm="1">
        <f t="array" ref="N4210">IF(LEN($A4210)&gt;0,SUMPRODUCT(($A4210=merged_names)*(_xlfn.TEXTAFTER(N$2, "At ")=merged_belt_colours)*merged_months_at_rank),"")</f>
        <v/>
      </c>
      <c r="O4210" s="18" t="str" cm="1">
        <f t="array" ref="O4210">IF(LEN($A4210)&gt;0,SUMPRODUCT(($A4210=merged_names)*(_xlfn.TEXTAFTER(O$2, "At ")=merged_belt_colours)*merged_months_at_rank),"")</f>
        <v/>
      </c>
      <c r="P4210" s="18" t="str" cm="1">
        <f t="array" ref="P4210">IF(LEN($A4210)&gt;0,SUMPRODUCT(($A4210=merged_names)*(_xlfn.TEXTAFTER(P$2, "At ")=merged_belt_colours)*merged_months_at_rank),"")</f>
        <v/>
      </c>
      <c r="Q4210" s="18" t="str" cm="1">
        <f t="array" ref="Q4210">IF(LEN($A4210)&gt;0,SUMPRODUCT(($A4210=merged_names)*(_xlfn.TEXTAFTER(Q$2, "At ")=merged_belt_colours)*merged_months_at_rank),"")</f>
        <v/>
      </c>
      <c r="R4210" s="18" t="str" cm="1">
        <f t="array" ref="R4210">IF(LEN($A4210)&gt;0,SUMPRODUCT(($A4210=merged_names)*(_xlfn.TEXTAFTER(R$2, "At ")=merged_belt_colours)*merged_months_at_rank),"")</f>
        <v/>
      </c>
    </row>
    <row r="4211" spans="1:18" x14ac:dyDescent="0.25">
      <c r="A4211"/>
      <c r="B4211" s="15" t="str" cm="1">
        <f t="array" ref="B4211">IFERROR(IF(LEN(A4211)&gt;0, IF(SUMPRODUCT((Inactives[Key]=J4211)*(Inactives[Currently Inactive]))=1,"Inactive","Active"),""),"Active")</f>
        <v/>
      </c>
      <c r="C4211" s="16" t="str" cm="1">
        <f t="array" aca="1" ref="C4211" ca="1">IFERROR(_xlfn._xlws.FILTER(Inactives[Inactive On],(Inactives[Key]=J4211)*(Inactives[Currently Inactive]),""),"")</f>
        <v/>
      </c>
      <c r="D4211" s="16" t="str" cm="1">
        <f t="array" aca="1" ref="D4211" ca="1">IFERROR(INDEX(_xlfn.TEXTSPLIT(E4211," "),1),"")</f>
        <v/>
      </c>
      <c r="E4211" s="15" t="str" cm="1">
        <f t="array" aca="1" ref="E4211" ca="1">IFERROR(_xlfn._xlws.FILTER(merged_ranks,(merged_end_dates=DATE(9999,12,31))*(merged_names=A4211)),"")</f>
        <v/>
      </c>
      <c r="F4211" s="17" t="str">
        <f ca="1">_xlfn.XLOOKUP(J4211,Promotions[Promo Key],Promotions[Promo Date],"")</f>
        <v/>
      </c>
      <c r="G4211" s="18" t="str">
        <f t="shared" ca="1" si="275"/>
        <v/>
      </c>
      <c r="H4211" s="18" t="str">
        <f t="shared" ca="1" si="274"/>
        <v/>
      </c>
      <c r="I4211" s="17" t="str">
        <f>_xlfn.XLOOKUP(A4211,Students[Full Name],Students[Starting Rank],"")</f>
        <v/>
      </c>
      <c r="J4211" s="15" t="str">
        <f t="shared" ca="1" si="276"/>
        <v xml:space="preserve">: </v>
      </c>
      <c r="K4211" s="16" t="str">
        <f>_xlfn.XLOOKUP(A4211,Students[Full Name],Students[Start Date],"")</f>
        <v/>
      </c>
      <c r="L4211" s="18">
        <f t="shared" ca="1" si="277"/>
        <v>-1</v>
      </c>
      <c r="M4211" s="18" cm="1">
        <f t="array" aca="1" ref="M4211" ca="1">SUMPRODUCT(Inactives[Days Inactive]*(Inactives[Student]=A4211))/365</f>
        <v>0</v>
      </c>
      <c r="N4211" s="18" t="str" cm="1">
        <f t="array" ref="N4211">IF(LEN($A4211)&gt;0,SUMPRODUCT(($A4211=merged_names)*(_xlfn.TEXTAFTER(N$2, "At ")=merged_belt_colours)*merged_months_at_rank),"")</f>
        <v/>
      </c>
      <c r="O4211" s="18" t="str" cm="1">
        <f t="array" ref="O4211">IF(LEN($A4211)&gt;0,SUMPRODUCT(($A4211=merged_names)*(_xlfn.TEXTAFTER(O$2, "At ")=merged_belt_colours)*merged_months_at_rank),"")</f>
        <v/>
      </c>
      <c r="P4211" s="18" t="str" cm="1">
        <f t="array" ref="P4211">IF(LEN($A4211)&gt;0,SUMPRODUCT(($A4211=merged_names)*(_xlfn.TEXTAFTER(P$2, "At ")=merged_belt_colours)*merged_months_at_rank),"")</f>
        <v/>
      </c>
      <c r="Q4211" s="18" t="str" cm="1">
        <f t="array" ref="Q4211">IF(LEN($A4211)&gt;0,SUMPRODUCT(($A4211=merged_names)*(_xlfn.TEXTAFTER(Q$2, "At ")=merged_belt_colours)*merged_months_at_rank),"")</f>
        <v/>
      </c>
      <c r="R4211" s="18" t="str" cm="1">
        <f t="array" ref="R4211">IF(LEN($A4211)&gt;0,SUMPRODUCT(($A4211=merged_names)*(_xlfn.TEXTAFTER(R$2, "At ")=merged_belt_colours)*merged_months_at_rank),"")</f>
        <v/>
      </c>
    </row>
    <row r="4212" spans="1:18" x14ac:dyDescent="0.25">
      <c r="A4212"/>
      <c r="B4212" s="15" t="str" cm="1">
        <f t="array" ref="B4212">IFERROR(IF(LEN(A4212)&gt;0, IF(SUMPRODUCT((Inactives[Key]=J4212)*(Inactives[Currently Inactive]))=1,"Inactive","Active"),""),"Active")</f>
        <v/>
      </c>
      <c r="C4212" s="16" t="str" cm="1">
        <f t="array" aca="1" ref="C4212" ca="1">IFERROR(_xlfn._xlws.FILTER(Inactives[Inactive On],(Inactives[Key]=J4212)*(Inactives[Currently Inactive]),""),"")</f>
        <v/>
      </c>
      <c r="D4212" s="16" t="str" cm="1">
        <f t="array" aca="1" ref="D4212" ca="1">IFERROR(INDEX(_xlfn.TEXTSPLIT(E4212," "),1),"")</f>
        <v/>
      </c>
      <c r="E4212" s="15" t="str" cm="1">
        <f t="array" aca="1" ref="E4212" ca="1">IFERROR(_xlfn._xlws.FILTER(merged_ranks,(merged_end_dates=DATE(9999,12,31))*(merged_names=A4212)),"")</f>
        <v/>
      </c>
      <c r="F4212" s="17" t="str">
        <f ca="1">_xlfn.XLOOKUP(J4212,Promotions[Promo Key],Promotions[Promo Date],"")</f>
        <v/>
      </c>
      <c r="G4212" s="18" t="str">
        <f t="shared" ca="1" si="275"/>
        <v/>
      </c>
      <c r="H4212" s="18" t="str">
        <f t="shared" ca="1" si="274"/>
        <v/>
      </c>
      <c r="I4212" s="17" t="str">
        <f>_xlfn.XLOOKUP(A4212,Students[Full Name],Students[Starting Rank],"")</f>
        <v/>
      </c>
      <c r="J4212" s="15" t="str">
        <f t="shared" ca="1" si="276"/>
        <v xml:space="preserve">: </v>
      </c>
      <c r="K4212" s="16" t="str">
        <f>_xlfn.XLOOKUP(A4212,Students[Full Name],Students[Start Date],"")</f>
        <v/>
      </c>
      <c r="L4212" s="18">
        <f t="shared" ca="1" si="277"/>
        <v>-1</v>
      </c>
      <c r="M4212" s="18" cm="1">
        <f t="array" aca="1" ref="M4212" ca="1">SUMPRODUCT(Inactives[Days Inactive]*(Inactives[Student]=A4212))/365</f>
        <v>0</v>
      </c>
      <c r="N4212" s="18" t="str" cm="1">
        <f t="array" ref="N4212">IF(LEN($A4212)&gt;0,SUMPRODUCT(($A4212=merged_names)*(_xlfn.TEXTAFTER(N$2, "At ")=merged_belt_colours)*merged_months_at_rank),"")</f>
        <v/>
      </c>
      <c r="O4212" s="18" t="str" cm="1">
        <f t="array" ref="O4212">IF(LEN($A4212)&gt;0,SUMPRODUCT(($A4212=merged_names)*(_xlfn.TEXTAFTER(O$2, "At ")=merged_belt_colours)*merged_months_at_rank),"")</f>
        <v/>
      </c>
      <c r="P4212" s="18" t="str" cm="1">
        <f t="array" ref="P4212">IF(LEN($A4212)&gt;0,SUMPRODUCT(($A4212=merged_names)*(_xlfn.TEXTAFTER(P$2, "At ")=merged_belt_colours)*merged_months_at_rank),"")</f>
        <v/>
      </c>
      <c r="Q4212" s="18" t="str" cm="1">
        <f t="array" ref="Q4212">IF(LEN($A4212)&gt;0,SUMPRODUCT(($A4212=merged_names)*(_xlfn.TEXTAFTER(Q$2, "At ")=merged_belt_colours)*merged_months_at_rank),"")</f>
        <v/>
      </c>
      <c r="R4212" s="18" t="str" cm="1">
        <f t="array" ref="R4212">IF(LEN($A4212)&gt;0,SUMPRODUCT(($A4212=merged_names)*(_xlfn.TEXTAFTER(R$2, "At ")=merged_belt_colours)*merged_months_at_rank),"")</f>
        <v/>
      </c>
    </row>
    <row r="4213" spans="1:18" x14ac:dyDescent="0.25">
      <c r="A4213"/>
      <c r="B4213" s="15" t="str" cm="1">
        <f t="array" ref="B4213">IFERROR(IF(LEN(A4213)&gt;0, IF(SUMPRODUCT((Inactives[Key]=J4213)*(Inactives[Currently Inactive]))=1,"Inactive","Active"),""),"Active")</f>
        <v/>
      </c>
      <c r="C4213" s="16" t="str" cm="1">
        <f t="array" aca="1" ref="C4213" ca="1">IFERROR(_xlfn._xlws.FILTER(Inactives[Inactive On],(Inactives[Key]=J4213)*(Inactives[Currently Inactive]),""),"")</f>
        <v/>
      </c>
      <c r="D4213" s="16" t="str" cm="1">
        <f t="array" aca="1" ref="D4213" ca="1">IFERROR(INDEX(_xlfn.TEXTSPLIT(E4213," "),1),"")</f>
        <v/>
      </c>
      <c r="E4213" s="15" t="str" cm="1">
        <f t="array" aca="1" ref="E4213" ca="1">IFERROR(_xlfn._xlws.FILTER(merged_ranks,(merged_end_dates=DATE(9999,12,31))*(merged_names=A4213)),"")</f>
        <v/>
      </c>
      <c r="F4213" s="17" t="str">
        <f ca="1">_xlfn.XLOOKUP(J4213,Promotions[Promo Key],Promotions[Promo Date],"")</f>
        <v/>
      </c>
      <c r="G4213" s="18" t="str">
        <f t="shared" ca="1" si="275"/>
        <v/>
      </c>
      <c r="H4213" s="18" t="str">
        <f t="shared" ca="1" si="274"/>
        <v/>
      </c>
      <c r="I4213" s="17" t="str">
        <f>_xlfn.XLOOKUP(A4213,Students[Full Name],Students[Starting Rank],"")</f>
        <v/>
      </c>
      <c r="J4213" s="15" t="str">
        <f t="shared" ca="1" si="276"/>
        <v xml:space="preserve">: </v>
      </c>
      <c r="K4213" s="16" t="str">
        <f>_xlfn.XLOOKUP(A4213,Students[Full Name],Students[Start Date],"")</f>
        <v/>
      </c>
      <c r="L4213" s="18">
        <f t="shared" ca="1" si="277"/>
        <v>-1</v>
      </c>
      <c r="M4213" s="18" cm="1">
        <f t="array" aca="1" ref="M4213" ca="1">SUMPRODUCT(Inactives[Days Inactive]*(Inactives[Student]=A4213))/365</f>
        <v>0</v>
      </c>
      <c r="N4213" s="18" t="str" cm="1">
        <f t="array" ref="N4213">IF(LEN($A4213)&gt;0,SUMPRODUCT(($A4213=merged_names)*(_xlfn.TEXTAFTER(N$2, "At ")=merged_belt_colours)*merged_months_at_rank),"")</f>
        <v/>
      </c>
      <c r="O4213" s="18" t="str" cm="1">
        <f t="array" ref="O4213">IF(LEN($A4213)&gt;0,SUMPRODUCT(($A4213=merged_names)*(_xlfn.TEXTAFTER(O$2, "At ")=merged_belt_colours)*merged_months_at_rank),"")</f>
        <v/>
      </c>
      <c r="P4213" s="18" t="str" cm="1">
        <f t="array" ref="P4213">IF(LEN($A4213)&gt;0,SUMPRODUCT(($A4213=merged_names)*(_xlfn.TEXTAFTER(P$2, "At ")=merged_belt_colours)*merged_months_at_rank),"")</f>
        <v/>
      </c>
      <c r="Q4213" s="18" t="str" cm="1">
        <f t="array" ref="Q4213">IF(LEN($A4213)&gt;0,SUMPRODUCT(($A4213=merged_names)*(_xlfn.TEXTAFTER(Q$2, "At ")=merged_belt_colours)*merged_months_at_rank),"")</f>
        <v/>
      </c>
      <c r="R4213" s="18" t="str" cm="1">
        <f t="array" ref="R4213">IF(LEN($A4213)&gt;0,SUMPRODUCT(($A4213=merged_names)*(_xlfn.TEXTAFTER(R$2, "At ")=merged_belt_colours)*merged_months_at_rank),"")</f>
        <v/>
      </c>
    </row>
    <row r="4214" spans="1:18" x14ac:dyDescent="0.25">
      <c r="A4214"/>
      <c r="B4214" s="15" t="str" cm="1">
        <f t="array" ref="B4214">IFERROR(IF(LEN(A4214)&gt;0, IF(SUMPRODUCT((Inactives[Key]=J4214)*(Inactives[Currently Inactive]))=1,"Inactive","Active"),""),"Active")</f>
        <v/>
      </c>
      <c r="C4214" s="16" t="str" cm="1">
        <f t="array" aca="1" ref="C4214" ca="1">IFERROR(_xlfn._xlws.FILTER(Inactives[Inactive On],(Inactives[Key]=J4214)*(Inactives[Currently Inactive]),""),"")</f>
        <v/>
      </c>
      <c r="D4214" s="16" t="str" cm="1">
        <f t="array" aca="1" ref="D4214" ca="1">IFERROR(INDEX(_xlfn.TEXTSPLIT(E4214," "),1),"")</f>
        <v/>
      </c>
      <c r="E4214" s="15" t="str" cm="1">
        <f t="array" aca="1" ref="E4214" ca="1">IFERROR(_xlfn._xlws.FILTER(merged_ranks,(merged_end_dates=DATE(9999,12,31))*(merged_names=A4214)),"")</f>
        <v/>
      </c>
      <c r="F4214" s="17" t="str">
        <f ca="1">_xlfn.XLOOKUP(J4214,Promotions[Promo Key],Promotions[Promo Date],"")</f>
        <v/>
      </c>
      <c r="G4214" s="18" t="str">
        <f t="shared" ca="1" si="275"/>
        <v/>
      </c>
      <c r="H4214" s="18" t="str">
        <f t="shared" ca="1" si="274"/>
        <v/>
      </c>
      <c r="I4214" s="17" t="str">
        <f>_xlfn.XLOOKUP(A4214,Students[Full Name],Students[Starting Rank],"")</f>
        <v/>
      </c>
      <c r="J4214" s="15" t="str">
        <f t="shared" ca="1" si="276"/>
        <v xml:space="preserve">: </v>
      </c>
      <c r="K4214" s="16" t="str">
        <f>_xlfn.XLOOKUP(A4214,Students[Full Name],Students[Start Date],"")</f>
        <v/>
      </c>
      <c r="L4214" s="18">
        <f t="shared" ca="1" si="277"/>
        <v>-1</v>
      </c>
      <c r="M4214" s="18" cm="1">
        <f t="array" aca="1" ref="M4214" ca="1">SUMPRODUCT(Inactives[Days Inactive]*(Inactives[Student]=A4214))/365</f>
        <v>0</v>
      </c>
      <c r="N4214" s="18" t="str" cm="1">
        <f t="array" ref="N4214">IF(LEN($A4214)&gt;0,SUMPRODUCT(($A4214=merged_names)*(_xlfn.TEXTAFTER(N$2, "At ")=merged_belt_colours)*merged_months_at_rank),"")</f>
        <v/>
      </c>
      <c r="O4214" s="18" t="str" cm="1">
        <f t="array" ref="O4214">IF(LEN($A4214)&gt;0,SUMPRODUCT(($A4214=merged_names)*(_xlfn.TEXTAFTER(O$2, "At ")=merged_belt_colours)*merged_months_at_rank),"")</f>
        <v/>
      </c>
      <c r="P4214" s="18" t="str" cm="1">
        <f t="array" ref="P4214">IF(LEN($A4214)&gt;0,SUMPRODUCT(($A4214=merged_names)*(_xlfn.TEXTAFTER(P$2, "At ")=merged_belt_colours)*merged_months_at_rank),"")</f>
        <v/>
      </c>
      <c r="Q4214" s="18" t="str" cm="1">
        <f t="array" ref="Q4214">IF(LEN($A4214)&gt;0,SUMPRODUCT(($A4214=merged_names)*(_xlfn.TEXTAFTER(Q$2, "At ")=merged_belt_colours)*merged_months_at_rank),"")</f>
        <v/>
      </c>
      <c r="R4214" s="18" t="str" cm="1">
        <f t="array" ref="R4214">IF(LEN($A4214)&gt;0,SUMPRODUCT(($A4214=merged_names)*(_xlfn.TEXTAFTER(R$2, "At ")=merged_belt_colours)*merged_months_at_rank),"")</f>
        <v/>
      </c>
    </row>
    <row r="4215" spans="1:18" x14ac:dyDescent="0.25">
      <c r="A4215"/>
      <c r="B4215" s="15" t="str" cm="1">
        <f t="array" ref="B4215">IFERROR(IF(LEN(A4215)&gt;0, IF(SUMPRODUCT((Inactives[Key]=J4215)*(Inactives[Currently Inactive]))=1,"Inactive","Active"),""),"Active")</f>
        <v/>
      </c>
      <c r="C4215" s="16" t="str" cm="1">
        <f t="array" aca="1" ref="C4215" ca="1">IFERROR(_xlfn._xlws.FILTER(Inactives[Inactive On],(Inactives[Key]=J4215)*(Inactives[Currently Inactive]),""),"")</f>
        <v/>
      </c>
      <c r="D4215" s="16" t="str" cm="1">
        <f t="array" aca="1" ref="D4215" ca="1">IFERROR(INDEX(_xlfn.TEXTSPLIT(E4215," "),1),"")</f>
        <v/>
      </c>
      <c r="E4215" s="15" t="str" cm="1">
        <f t="array" aca="1" ref="E4215" ca="1">IFERROR(_xlfn._xlws.FILTER(merged_ranks,(merged_end_dates=DATE(9999,12,31))*(merged_names=A4215)),"")</f>
        <v/>
      </c>
      <c r="F4215" s="17" t="str">
        <f ca="1">_xlfn.XLOOKUP(J4215,Promotions[Promo Key],Promotions[Promo Date],"")</f>
        <v/>
      </c>
      <c r="G4215" s="18" t="str">
        <f t="shared" ca="1" si="275"/>
        <v/>
      </c>
      <c r="H4215" s="18" t="str">
        <f t="shared" ca="1" si="274"/>
        <v/>
      </c>
      <c r="I4215" s="17" t="str">
        <f>_xlfn.XLOOKUP(A4215,Students[Full Name],Students[Starting Rank],"")</f>
        <v/>
      </c>
      <c r="J4215" s="15" t="str">
        <f t="shared" ca="1" si="276"/>
        <v xml:space="preserve">: </v>
      </c>
      <c r="K4215" s="16" t="str">
        <f>_xlfn.XLOOKUP(A4215,Students[Full Name],Students[Start Date],"")</f>
        <v/>
      </c>
      <c r="L4215" s="18">
        <f t="shared" ca="1" si="277"/>
        <v>-1</v>
      </c>
      <c r="M4215" s="18" cm="1">
        <f t="array" aca="1" ref="M4215" ca="1">SUMPRODUCT(Inactives[Days Inactive]*(Inactives[Student]=A4215))/365</f>
        <v>0</v>
      </c>
      <c r="N4215" s="18" t="str" cm="1">
        <f t="array" ref="N4215">IF(LEN($A4215)&gt;0,SUMPRODUCT(($A4215=merged_names)*(_xlfn.TEXTAFTER(N$2, "At ")=merged_belt_colours)*merged_months_at_rank),"")</f>
        <v/>
      </c>
      <c r="O4215" s="18" t="str" cm="1">
        <f t="array" ref="O4215">IF(LEN($A4215)&gt;0,SUMPRODUCT(($A4215=merged_names)*(_xlfn.TEXTAFTER(O$2, "At ")=merged_belt_colours)*merged_months_at_rank),"")</f>
        <v/>
      </c>
      <c r="P4215" s="18" t="str" cm="1">
        <f t="array" ref="P4215">IF(LEN($A4215)&gt;0,SUMPRODUCT(($A4215=merged_names)*(_xlfn.TEXTAFTER(P$2, "At ")=merged_belt_colours)*merged_months_at_rank),"")</f>
        <v/>
      </c>
      <c r="Q4215" s="18" t="str" cm="1">
        <f t="array" ref="Q4215">IF(LEN($A4215)&gt;0,SUMPRODUCT(($A4215=merged_names)*(_xlfn.TEXTAFTER(Q$2, "At ")=merged_belt_colours)*merged_months_at_rank),"")</f>
        <v/>
      </c>
      <c r="R4215" s="18" t="str" cm="1">
        <f t="array" ref="R4215">IF(LEN($A4215)&gt;0,SUMPRODUCT(($A4215=merged_names)*(_xlfn.TEXTAFTER(R$2, "At ")=merged_belt_colours)*merged_months_at_rank),"")</f>
        <v/>
      </c>
    </row>
    <row r="4216" spans="1:18" x14ac:dyDescent="0.25">
      <c r="A4216"/>
      <c r="B4216" s="15" t="str" cm="1">
        <f t="array" ref="B4216">IFERROR(IF(LEN(A4216)&gt;0, IF(SUMPRODUCT((Inactives[Key]=J4216)*(Inactives[Currently Inactive]))=1,"Inactive","Active"),""),"Active")</f>
        <v/>
      </c>
      <c r="C4216" s="16" t="str" cm="1">
        <f t="array" aca="1" ref="C4216" ca="1">IFERROR(_xlfn._xlws.FILTER(Inactives[Inactive On],(Inactives[Key]=J4216)*(Inactives[Currently Inactive]),""),"")</f>
        <v/>
      </c>
      <c r="D4216" s="16" t="str" cm="1">
        <f t="array" aca="1" ref="D4216" ca="1">IFERROR(INDEX(_xlfn.TEXTSPLIT(E4216," "),1),"")</f>
        <v/>
      </c>
      <c r="E4216" s="15" t="str" cm="1">
        <f t="array" aca="1" ref="E4216" ca="1">IFERROR(_xlfn._xlws.FILTER(merged_ranks,(merged_end_dates=DATE(9999,12,31))*(merged_names=A4216)),"")</f>
        <v/>
      </c>
      <c r="F4216" s="17" t="str">
        <f ca="1">_xlfn.XLOOKUP(J4216,Promotions[Promo Key],Promotions[Promo Date],"")</f>
        <v/>
      </c>
      <c r="G4216" s="18" t="str">
        <f t="shared" ca="1" si="275"/>
        <v/>
      </c>
      <c r="H4216" s="18" t="str">
        <f t="shared" ca="1" si="274"/>
        <v/>
      </c>
      <c r="I4216" s="17" t="str">
        <f>_xlfn.XLOOKUP(A4216,Students[Full Name],Students[Starting Rank],"")</f>
        <v/>
      </c>
      <c r="J4216" s="15" t="str">
        <f t="shared" ca="1" si="276"/>
        <v xml:space="preserve">: </v>
      </c>
      <c r="K4216" s="16" t="str">
        <f>_xlfn.XLOOKUP(A4216,Students[Full Name],Students[Start Date],"")</f>
        <v/>
      </c>
      <c r="L4216" s="18">
        <f t="shared" ca="1" si="277"/>
        <v>-1</v>
      </c>
      <c r="M4216" s="18" cm="1">
        <f t="array" aca="1" ref="M4216" ca="1">SUMPRODUCT(Inactives[Days Inactive]*(Inactives[Student]=A4216))/365</f>
        <v>0</v>
      </c>
      <c r="N4216" s="18" t="str" cm="1">
        <f t="array" ref="N4216">IF(LEN($A4216)&gt;0,SUMPRODUCT(($A4216=merged_names)*(_xlfn.TEXTAFTER(N$2, "At ")=merged_belt_colours)*merged_months_at_rank),"")</f>
        <v/>
      </c>
      <c r="O4216" s="18" t="str" cm="1">
        <f t="array" ref="O4216">IF(LEN($A4216)&gt;0,SUMPRODUCT(($A4216=merged_names)*(_xlfn.TEXTAFTER(O$2, "At ")=merged_belt_colours)*merged_months_at_rank),"")</f>
        <v/>
      </c>
      <c r="P4216" s="18" t="str" cm="1">
        <f t="array" ref="P4216">IF(LEN($A4216)&gt;0,SUMPRODUCT(($A4216=merged_names)*(_xlfn.TEXTAFTER(P$2, "At ")=merged_belt_colours)*merged_months_at_rank),"")</f>
        <v/>
      </c>
      <c r="Q4216" s="18" t="str" cm="1">
        <f t="array" ref="Q4216">IF(LEN($A4216)&gt;0,SUMPRODUCT(($A4216=merged_names)*(_xlfn.TEXTAFTER(Q$2, "At ")=merged_belt_colours)*merged_months_at_rank),"")</f>
        <v/>
      </c>
      <c r="R4216" s="18" t="str" cm="1">
        <f t="array" ref="R4216">IF(LEN($A4216)&gt;0,SUMPRODUCT(($A4216=merged_names)*(_xlfn.TEXTAFTER(R$2, "At ")=merged_belt_colours)*merged_months_at_rank),"")</f>
        <v/>
      </c>
    </row>
    <row r="4217" spans="1:18" x14ac:dyDescent="0.25">
      <c r="A4217"/>
      <c r="B4217" s="15" t="str" cm="1">
        <f t="array" ref="B4217">IFERROR(IF(LEN(A4217)&gt;0, IF(SUMPRODUCT((Inactives[Key]=J4217)*(Inactives[Currently Inactive]))=1,"Inactive","Active"),""),"Active")</f>
        <v/>
      </c>
      <c r="C4217" s="16" t="str" cm="1">
        <f t="array" aca="1" ref="C4217" ca="1">IFERROR(_xlfn._xlws.FILTER(Inactives[Inactive On],(Inactives[Key]=J4217)*(Inactives[Currently Inactive]),""),"")</f>
        <v/>
      </c>
      <c r="D4217" s="16" t="str" cm="1">
        <f t="array" aca="1" ref="D4217" ca="1">IFERROR(INDEX(_xlfn.TEXTSPLIT(E4217," "),1),"")</f>
        <v/>
      </c>
      <c r="E4217" s="15" t="str" cm="1">
        <f t="array" aca="1" ref="E4217" ca="1">IFERROR(_xlfn._xlws.FILTER(merged_ranks,(merged_end_dates=DATE(9999,12,31))*(merged_names=A4217)),"")</f>
        <v/>
      </c>
      <c r="F4217" s="17" t="str">
        <f ca="1">_xlfn.XLOOKUP(J4217,Promotions[Promo Key],Promotions[Promo Date],"")</f>
        <v/>
      </c>
      <c r="G4217" s="18" t="str">
        <f t="shared" ca="1" si="275"/>
        <v/>
      </c>
      <c r="H4217" s="18" t="str">
        <f t="shared" ca="1" si="274"/>
        <v/>
      </c>
      <c r="I4217" s="17" t="str">
        <f>_xlfn.XLOOKUP(A4217,Students[Full Name],Students[Starting Rank],"")</f>
        <v/>
      </c>
      <c r="J4217" s="15" t="str">
        <f t="shared" ca="1" si="276"/>
        <v xml:space="preserve">: </v>
      </c>
      <c r="K4217" s="16" t="str">
        <f>_xlfn.XLOOKUP(A4217,Students[Full Name],Students[Start Date],"")</f>
        <v/>
      </c>
      <c r="L4217" s="18">
        <f t="shared" ca="1" si="277"/>
        <v>-1</v>
      </c>
      <c r="M4217" s="18" cm="1">
        <f t="array" aca="1" ref="M4217" ca="1">SUMPRODUCT(Inactives[Days Inactive]*(Inactives[Student]=A4217))/365</f>
        <v>0</v>
      </c>
      <c r="N4217" s="18" t="str" cm="1">
        <f t="array" ref="N4217">IF(LEN($A4217)&gt;0,SUMPRODUCT(($A4217=merged_names)*(_xlfn.TEXTAFTER(N$2, "At ")=merged_belt_colours)*merged_months_at_rank),"")</f>
        <v/>
      </c>
      <c r="O4217" s="18" t="str" cm="1">
        <f t="array" ref="O4217">IF(LEN($A4217)&gt;0,SUMPRODUCT(($A4217=merged_names)*(_xlfn.TEXTAFTER(O$2, "At ")=merged_belt_colours)*merged_months_at_rank),"")</f>
        <v/>
      </c>
      <c r="P4217" s="18" t="str" cm="1">
        <f t="array" ref="P4217">IF(LEN($A4217)&gt;0,SUMPRODUCT(($A4217=merged_names)*(_xlfn.TEXTAFTER(P$2, "At ")=merged_belt_colours)*merged_months_at_rank),"")</f>
        <v/>
      </c>
      <c r="Q4217" s="18" t="str" cm="1">
        <f t="array" ref="Q4217">IF(LEN($A4217)&gt;0,SUMPRODUCT(($A4217=merged_names)*(_xlfn.TEXTAFTER(Q$2, "At ")=merged_belt_colours)*merged_months_at_rank),"")</f>
        <v/>
      </c>
      <c r="R4217" s="18" t="str" cm="1">
        <f t="array" ref="R4217">IF(LEN($A4217)&gt;0,SUMPRODUCT(($A4217=merged_names)*(_xlfn.TEXTAFTER(R$2, "At ")=merged_belt_colours)*merged_months_at_rank),"")</f>
        <v/>
      </c>
    </row>
    <row r="4218" spans="1:18" x14ac:dyDescent="0.25">
      <c r="A4218"/>
      <c r="B4218" s="15" t="str" cm="1">
        <f t="array" ref="B4218">IFERROR(IF(LEN(A4218)&gt;0, IF(SUMPRODUCT((Inactives[Key]=J4218)*(Inactives[Currently Inactive]))=1,"Inactive","Active"),""),"Active")</f>
        <v/>
      </c>
      <c r="C4218" s="16" t="str" cm="1">
        <f t="array" aca="1" ref="C4218" ca="1">IFERROR(_xlfn._xlws.FILTER(Inactives[Inactive On],(Inactives[Key]=J4218)*(Inactives[Currently Inactive]),""),"")</f>
        <v/>
      </c>
      <c r="D4218" s="16" t="str" cm="1">
        <f t="array" aca="1" ref="D4218" ca="1">IFERROR(INDEX(_xlfn.TEXTSPLIT(E4218," "),1),"")</f>
        <v/>
      </c>
      <c r="E4218" s="15" t="str" cm="1">
        <f t="array" aca="1" ref="E4218" ca="1">IFERROR(_xlfn._xlws.FILTER(merged_ranks,(merged_end_dates=DATE(9999,12,31))*(merged_names=A4218)),"")</f>
        <v/>
      </c>
      <c r="F4218" s="17" t="str">
        <f ca="1">_xlfn.XLOOKUP(J4218,Promotions[Promo Key],Promotions[Promo Date],"")</f>
        <v/>
      </c>
      <c r="G4218" s="18" t="str">
        <f t="shared" ca="1" si="275"/>
        <v/>
      </c>
      <c r="H4218" s="18" t="str">
        <f t="shared" ca="1" si="274"/>
        <v/>
      </c>
      <c r="I4218" s="17" t="str">
        <f>_xlfn.XLOOKUP(A4218,Students[Full Name],Students[Starting Rank],"")</f>
        <v/>
      </c>
      <c r="J4218" s="15" t="str">
        <f t="shared" ca="1" si="276"/>
        <v xml:space="preserve">: </v>
      </c>
      <c r="K4218" s="16" t="str">
        <f>_xlfn.XLOOKUP(A4218,Students[Full Name],Students[Start Date],"")</f>
        <v/>
      </c>
      <c r="L4218" s="18">
        <f t="shared" ca="1" si="277"/>
        <v>-1</v>
      </c>
      <c r="M4218" s="18" cm="1">
        <f t="array" aca="1" ref="M4218" ca="1">SUMPRODUCT(Inactives[Days Inactive]*(Inactives[Student]=A4218))/365</f>
        <v>0</v>
      </c>
      <c r="N4218" s="18" t="str" cm="1">
        <f t="array" ref="N4218">IF(LEN($A4218)&gt;0,SUMPRODUCT(($A4218=merged_names)*(_xlfn.TEXTAFTER(N$2, "At ")=merged_belt_colours)*merged_months_at_rank),"")</f>
        <v/>
      </c>
      <c r="O4218" s="18" t="str" cm="1">
        <f t="array" ref="O4218">IF(LEN($A4218)&gt;0,SUMPRODUCT(($A4218=merged_names)*(_xlfn.TEXTAFTER(O$2, "At ")=merged_belt_colours)*merged_months_at_rank),"")</f>
        <v/>
      </c>
      <c r="P4218" s="18" t="str" cm="1">
        <f t="array" ref="P4218">IF(LEN($A4218)&gt;0,SUMPRODUCT(($A4218=merged_names)*(_xlfn.TEXTAFTER(P$2, "At ")=merged_belt_colours)*merged_months_at_rank),"")</f>
        <v/>
      </c>
      <c r="Q4218" s="18" t="str" cm="1">
        <f t="array" ref="Q4218">IF(LEN($A4218)&gt;0,SUMPRODUCT(($A4218=merged_names)*(_xlfn.TEXTAFTER(Q$2, "At ")=merged_belt_colours)*merged_months_at_rank),"")</f>
        <v/>
      </c>
      <c r="R4218" s="18" t="str" cm="1">
        <f t="array" ref="R4218">IF(LEN($A4218)&gt;0,SUMPRODUCT(($A4218=merged_names)*(_xlfn.TEXTAFTER(R$2, "At ")=merged_belt_colours)*merged_months_at_rank),"")</f>
        <v/>
      </c>
    </row>
    <row r="4219" spans="1:18" x14ac:dyDescent="0.25">
      <c r="A4219"/>
      <c r="B4219" s="15" t="str" cm="1">
        <f t="array" ref="B4219">IFERROR(IF(LEN(A4219)&gt;0, IF(SUMPRODUCT((Inactives[Key]=J4219)*(Inactives[Currently Inactive]))=1,"Inactive","Active"),""),"Active")</f>
        <v/>
      </c>
      <c r="C4219" s="16" t="str" cm="1">
        <f t="array" aca="1" ref="C4219" ca="1">IFERROR(_xlfn._xlws.FILTER(Inactives[Inactive On],(Inactives[Key]=J4219)*(Inactives[Currently Inactive]),""),"")</f>
        <v/>
      </c>
      <c r="D4219" s="16" t="str" cm="1">
        <f t="array" aca="1" ref="D4219" ca="1">IFERROR(INDEX(_xlfn.TEXTSPLIT(E4219," "),1),"")</f>
        <v/>
      </c>
      <c r="E4219" s="15" t="str" cm="1">
        <f t="array" aca="1" ref="E4219" ca="1">IFERROR(_xlfn._xlws.FILTER(merged_ranks,(merged_end_dates=DATE(9999,12,31))*(merged_names=A4219)),"")</f>
        <v/>
      </c>
      <c r="F4219" s="17" t="str">
        <f ca="1">_xlfn.XLOOKUP(J4219,Promotions[Promo Key],Promotions[Promo Date],"")</f>
        <v/>
      </c>
      <c r="G4219" s="18" t="str">
        <f t="shared" ca="1" si="275"/>
        <v/>
      </c>
      <c r="H4219" s="18" t="str">
        <f t="shared" ca="1" si="274"/>
        <v/>
      </c>
      <c r="I4219" s="17" t="str">
        <f>_xlfn.XLOOKUP(A4219,Students[Full Name],Students[Starting Rank],"")</f>
        <v/>
      </c>
      <c r="J4219" s="15" t="str">
        <f t="shared" ca="1" si="276"/>
        <v xml:space="preserve">: </v>
      </c>
      <c r="K4219" s="16" t="str">
        <f>_xlfn.XLOOKUP(A4219,Students[Full Name],Students[Start Date],"")</f>
        <v/>
      </c>
      <c r="L4219" s="18">
        <f t="shared" ca="1" si="277"/>
        <v>-1</v>
      </c>
      <c r="M4219" s="18" cm="1">
        <f t="array" aca="1" ref="M4219" ca="1">SUMPRODUCT(Inactives[Days Inactive]*(Inactives[Student]=A4219))/365</f>
        <v>0</v>
      </c>
      <c r="N4219" s="18" t="str" cm="1">
        <f t="array" ref="N4219">IF(LEN($A4219)&gt;0,SUMPRODUCT(($A4219=merged_names)*(_xlfn.TEXTAFTER(N$2, "At ")=merged_belt_colours)*merged_months_at_rank),"")</f>
        <v/>
      </c>
      <c r="O4219" s="18" t="str" cm="1">
        <f t="array" ref="O4219">IF(LEN($A4219)&gt;0,SUMPRODUCT(($A4219=merged_names)*(_xlfn.TEXTAFTER(O$2, "At ")=merged_belt_colours)*merged_months_at_rank),"")</f>
        <v/>
      </c>
      <c r="P4219" s="18" t="str" cm="1">
        <f t="array" ref="P4219">IF(LEN($A4219)&gt;0,SUMPRODUCT(($A4219=merged_names)*(_xlfn.TEXTAFTER(P$2, "At ")=merged_belt_colours)*merged_months_at_rank),"")</f>
        <v/>
      </c>
      <c r="Q4219" s="18" t="str" cm="1">
        <f t="array" ref="Q4219">IF(LEN($A4219)&gt;0,SUMPRODUCT(($A4219=merged_names)*(_xlfn.TEXTAFTER(Q$2, "At ")=merged_belt_colours)*merged_months_at_rank),"")</f>
        <v/>
      </c>
      <c r="R4219" s="18" t="str" cm="1">
        <f t="array" ref="R4219">IF(LEN($A4219)&gt;0,SUMPRODUCT(($A4219=merged_names)*(_xlfn.TEXTAFTER(R$2, "At ")=merged_belt_colours)*merged_months_at_rank),"")</f>
        <v/>
      </c>
    </row>
    <row r="4220" spans="1:18" x14ac:dyDescent="0.25">
      <c r="A4220"/>
      <c r="B4220" s="15" t="str" cm="1">
        <f t="array" ref="B4220">IFERROR(IF(LEN(A4220)&gt;0, IF(SUMPRODUCT((Inactives[Key]=J4220)*(Inactives[Currently Inactive]))=1,"Inactive","Active"),""),"Active")</f>
        <v/>
      </c>
      <c r="C4220" s="16" t="str" cm="1">
        <f t="array" aca="1" ref="C4220" ca="1">IFERROR(_xlfn._xlws.FILTER(Inactives[Inactive On],(Inactives[Key]=J4220)*(Inactives[Currently Inactive]),""),"")</f>
        <v/>
      </c>
      <c r="D4220" s="16" t="str" cm="1">
        <f t="array" aca="1" ref="D4220" ca="1">IFERROR(INDEX(_xlfn.TEXTSPLIT(E4220," "),1),"")</f>
        <v/>
      </c>
      <c r="E4220" s="15" t="str" cm="1">
        <f t="array" aca="1" ref="E4220" ca="1">IFERROR(_xlfn._xlws.FILTER(merged_ranks,(merged_end_dates=DATE(9999,12,31))*(merged_names=A4220)),"")</f>
        <v/>
      </c>
      <c r="F4220" s="17" t="str">
        <f ca="1">_xlfn.XLOOKUP(J4220,Promotions[Promo Key],Promotions[Promo Date],"")</f>
        <v/>
      </c>
      <c r="G4220" s="18" t="str">
        <f t="shared" ca="1" si="275"/>
        <v/>
      </c>
      <c r="H4220" s="18" t="str">
        <f t="shared" ca="1" si="274"/>
        <v/>
      </c>
      <c r="I4220" s="17" t="str">
        <f>_xlfn.XLOOKUP(A4220,Students[Full Name],Students[Starting Rank],"")</f>
        <v/>
      </c>
      <c r="J4220" s="15" t="str">
        <f t="shared" ca="1" si="276"/>
        <v xml:space="preserve">: </v>
      </c>
      <c r="K4220" s="16" t="str">
        <f>_xlfn.XLOOKUP(A4220,Students[Full Name],Students[Start Date],"")</f>
        <v/>
      </c>
      <c r="L4220" s="18">
        <f t="shared" ca="1" si="277"/>
        <v>-1</v>
      </c>
      <c r="M4220" s="18" cm="1">
        <f t="array" aca="1" ref="M4220" ca="1">SUMPRODUCT(Inactives[Days Inactive]*(Inactives[Student]=A4220))/365</f>
        <v>0</v>
      </c>
      <c r="N4220" s="18" t="str" cm="1">
        <f t="array" ref="N4220">IF(LEN($A4220)&gt;0,SUMPRODUCT(($A4220=merged_names)*(_xlfn.TEXTAFTER(N$2, "At ")=merged_belt_colours)*merged_months_at_rank),"")</f>
        <v/>
      </c>
      <c r="O4220" s="18" t="str" cm="1">
        <f t="array" ref="O4220">IF(LEN($A4220)&gt;0,SUMPRODUCT(($A4220=merged_names)*(_xlfn.TEXTAFTER(O$2, "At ")=merged_belt_colours)*merged_months_at_rank),"")</f>
        <v/>
      </c>
      <c r="P4220" s="18" t="str" cm="1">
        <f t="array" ref="P4220">IF(LEN($A4220)&gt;0,SUMPRODUCT(($A4220=merged_names)*(_xlfn.TEXTAFTER(P$2, "At ")=merged_belt_colours)*merged_months_at_rank),"")</f>
        <v/>
      </c>
      <c r="Q4220" s="18" t="str" cm="1">
        <f t="array" ref="Q4220">IF(LEN($A4220)&gt;0,SUMPRODUCT(($A4220=merged_names)*(_xlfn.TEXTAFTER(Q$2, "At ")=merged_belt_colours)*merged_months_at_rank),"")</f>
        <v/>
      </c>
      <c r="R4220" s="18" t="str" cm="1">
        <f t="array" ref="R4220">IF(LEN($A4220)&gt;0,SUMPRODUCT(($A4220=merged_names)*(_xlfn.TEXTAFTER(R$2, "At ")=merged_belt_colours)*merged_months_at_rank),"")</f>
        <v/>
      </c>
    </row>
    <row r="4221" spans="1:18" x14ac:dyDescent="0.25">
      <c r="A4221"/>
      <c r="B4221" s="15" t="str" cm="1">
        <f t="array" ref="B4221">IFERROR(IF(LEN(A4221)&gt;0, IF(SUMPRODUCT((Inactives[Key]=J4221)*(Inactives[Currently Inactive]))=1,"Inactive","Active"),""),"Active")</f>
        <v/>
      </c>
      <c r="C4221" s="16" t="str" cm="1">
        <f t="array" aca="1" ref="C4221" ca="1">IFERROR(_xlfn._xlws.FILTER(Inactives[Inactive On],(Inactives[Key]=J4221)*(Inactives[Currently Inactive]),""),"")</f>
        <v/>
      </c>
      <c r="D4221" s="16" t="str" cm="1">
        <f t="array" aca="1" ref="D4221" ca="1">IFERROR(INDEX(_xlfn.TEXTSPLIT(E4221," "),1),"")</f>
        <v/>
      </c>
      <c r="E4221" s="15" t="str" cm="1">
        <f t="array" aca="1" ref="E4221" ca="1">IFERROR(_xlfn._xlws.FILTER(merged_ranks,(merged_end_dates=DATE(9999,12,31))*(merged_names=A4221)),"")</f>
        <v/>
      </c>
      <c r="F4221" s="17" t="str">
        <f ca="1">_xlfn.XLOOKUP(J4221,Promotions[Promo Key],Promotions[Promo Date],"")</f>
        <v/>
      </c>
      <c r="G4221" s="18" t="str">
        <f t="shared" ca="1" si="275"/>
        <v/>
      </c>
      <c r="H4221" s="18" t="str">
        <f t="shared" ca="1" si="274"/>
        <v/>
      </c>
      <c r="I4221" s="17" t="str">
        <f>_xlfn.XLOOKUP(A4221,Students[Full Name],Students[Starting Rank],"")</f>
        <v/>
      </c>
      <c r="J4221" s="15" t="str">
        <f t="shared" ca="1" si="276"/>
        <v xml:space="preserve">: </v>
      </c>
      <c r="K4221" s="16" t="str">
        <f>_xlfn.XLOOKUP(A4221,Students[Full Name],Students[Start Date],"")</f>
        <v/>
      </c>
      <c r="L4221" s="18">
        <f t="shared" ca="1" si="277"/>
        <v>-1</v>
      </c>
      <c r="M4221" s="18" cm="1">
        <f t="array" aca="1" ref="M4221" ca="1">SUMPRODUCT(Inactives[Days Inactive]*(Inactives[Student]=A4221))/365</f>
        <v>0</v>
      </c>
      <c r="N4221" s="18" t="str" cm="1">
        <f t="array" ref="N4221">IF(LEN($A4221)&gt;0,SUMPRODUCT(($A4221=merged_names)*(_xlfn.TEXTAFTER(N$2, "At ")=merged_belt_colours)*merged_months_at_rank),"")</f>
        <v/>
      </c>
      <c r="O4221" s="18" t="str" cm="1">
        <f t="array" ref="O4221">IF(LEN($A4221)&gt;0,SUMPRODUCT(($A4221=merged_names)*(_xlfn.TEXTAFTER(O$2, "At ")=merged_belt_colours)*merged_months_at_rank),"")</f>
        <v/>
      </c>
      <c r="P4221" s="18" t="str" cm="1">
        <f t="array" ref="P4221">IF(LEN($A4221)&gt;0,SUMPRODUCT(($A4221=merged_names)*(_xlfn.TEXTAFTER(P$2, "At ")=merged_belt_colours)*merged_months_at_rank),"")</f>
        <v/>
      </c>
      <c r="Q4221" s="18" t="str" cm="1">
        <f t="array" ref="Q4221">IF(LEN($A4221)&gt;0,SUMPRODUCT(($A4221=merged_names)*(_xlfn.TEXTAFTER(Q$2, "At ")=merged_belt_colours)*merged_months_at_rank),"")</f>
        <v/>
      </c>
      <c r="R4221" s="18" t="str" cm="1">
        <f t="array" ref="R4221">IF(LEN($A4221)&gt;0,SUMPRODUCT(($A4221=merged_names)*(_xlfn.TEXTAFTER(R$2, "At ")=merged_belt_colours)*merged_months_at_rank),"")</f>
        <v/>
      </c>
    </row>
    <row r="4222" spans="1:18" x14ac:dyDescent="0.25">
      <c r="A4222"/>
      <c r="B4222" s="15" t="str" cm="1">
        <f t="array" ref="B4222">IFERROR(IF(LEN(A4222)&gt;0, IF(SUMPRODUCT((Inactives[Key]=J4222)*(Inactives[Currently Inactive]))=1,"Inactive","Active"),""),"Active")</f>
        <v/>
      </c>
      <c r="C4222" s="16" t="str" cm="1">
        <f t="array" aca="1" ref="C4222" ca="1">IFERROR(_xlfn._xlws.FILTER(Inactives[Inactive On],(Inactives[Key]=J4222)*(Inactives[Currently Inactive]),""),"")</f>
        <v/>
      </c>
      <c r="D4222" s="16" t="str" cm="1">
        <f t="array" aca="1" ref="D4222" ca="1">IFERROR(INDEX(_xlfn.TEXTSPLIT(E4222," "),1),"")</f>
        <v/>
      </c>
      <c r="E4222" s="15" t="str" cm="1">
        <f t="array" aca="1" ref="E4222" ca="1">IFERROR(_xlfn._xlws.FILTER(merged_ranks,(merged_end_dates=DATE(9999,12,31))*(merged_names=A4222)),"")</f>
        <v/>
      </c>
      <c r="F4222" s="17" t="str">
        <f ca="1">_xlfn.XLOOKUP(J4222,Promotions[Promo Key],Promotions[Promo Date],"")</f>
        <v/>
      </c>
      <c r="G4222" s="18" t="str">
        <f t="shared" ca="1" si="275"/>
        <v/>
      </c>
      <c r="H4222" s="18" t="str">
        <f t="shared" ca="1" si="274"/>
        <v/>
      </c>
      <c r="I4222" s="17" t="str">
        <f>_xlfn.XLOOKUP(A4222,Students[Full Name],Students[Starting Rank],"")</f>
        <v/>
      </c>
      <c r="J4222" s="15" t="str">
        <f t="shared" ca="1" si="276"/>
        <v xml:space="preserve">: </v>
      </c>
      <c r="K4222" s="16" t="str">
        <f>_xlfn.XLOOKUP(A4222,Students[Full Name],Students[Start Date],"")</f>
        <v/>
      </c>
      <c r="L4222" s="18">
        <f t="shared" ca="1" si="277"/>
        <v>-1</v>
      </c>
      <c r="M4222" s="18" cm="1">
        <f t="array" aca="1" ref="M4222" ca="1">SUMPRODUCT(Inactives[Days Inactive]*(Inactives[Student]=A4222))/365</f>
        <v>0</v>
      </c>
      <c r="N4222" s="18" t="str" cm="1">
        <f t="array" ref="N4222">IF(LEN($A4222)&gt;0,SUMPRODUCT(($A4222=merged_names)*(_xlfn.TEXTAFTER(N$2, "At ")=merged_belt_colours)*merged_months_at_rank),"")</f>
        <v/>
      </c>
      <c r="O4222" s="18" t="str" cm="1">
        <f t="array" ref="O4222">IF(LEN($A4222)&gt;0,SUMPRODUCT(($A4222=merged_names)*(_xlfn.TEXTAFTER(O$2, "At ")=merged_belt_colours)*merged_months_at_rank),"")</f>
        <v/>
      </c>
      <c r="P4222" s="18" t="str" cm="1">
        <f t="array" ref="P4222">IF(LEN($A4222)&gt;0,SUMPRODUCT(($A4222=merged_names)*(_xlfn.TEXTAFTER(P$2, "At ")=merged_belt_colours)*merged_months_at_rank),"")</f>
        <v/>
      </c>
      <c r="Q4222" s="18" t="str" cm="1">
        <f t="array" ref="Q4222">IF(LEN($A4222)&gt;0,SUMPRODUCT(($A4222=merged_names)*(_xlfn.TEXTAFTER(Q$2, "At ")=merged_belt_colours)*merged_months_at_rank),"")</f>
        <v/>
      </c>
      <c r="R4222" s="18" t="str" cm="1">
        <f t="array" ref="R4222">IF(LEN($A4222)&gt;0,SUMPRODUCT(($A4222=merged_names)*(_xlfn.TEXTAFTER(R$2, "At ")=merged_belt_colours)*merged_months_at_rank),"")</f>
        <v/>
      </c>
    </row>
    <row r="4223" spans="1:18" x14ac:dyDescent="0.25">
      <c r="A4223"/>
      <c r="B4223" s="15" t="str" cm="1">
        <f t="array" ref="B4223">IFERROR(IF(LEN(A4223)&gt;0, IF(SUMPRODUCT((Inactives[Key]=J4223)*(Inactives[Currently Inactive]))=1,"Inactive","Active"),""),"Active")</f>
        <v/>
      </c>
      <c r="C4223" s="16" t="str" cm="1">
        <f t="array" aca="1" ref="C4223" ca="1">IFERROR(_xlfn._xlws.FILTER(Inactives[Inactive On],(Inactives[Key]=J4223)*(Inactives[Currently Inactive]),""),"")</f>
        <v/>
      </c>
      <c r="D4223" s="16" t="str" cm="1">
        <f t="array" aca="1" ref="D4223" ca="1">IFERROR(INDEX(_xlfn.TEXTSPLIT(E4223," "),1),"")</f>
        <v/>
      </c>
      <c r="E4223" s="15" t="str" cm="1">
        <f t="array" aca="1" ref="E4223" ca="1">IFERROR(_xlfn._xlws.FILTER(merged_ranks,(merged_end_dates=DATE(9999,12,31))*(merged_names=A4223)),"")</f>
        <v/>
      </c>
      <c r="F4223" s="17" t="str">
        <f ca="1">_xlfn.XLOOKUP(J4223,Promotions[Promo Key],Promotions[Promo Date],"")</f>
        <v/>
      </c>
      <c r="G4223" s="18" t="str">
        <f t="shared" ca="1" si="275"/>
        <v/>
      </c>
      <c r="H4223" s="18" t="str">
        <f t="shared" ca="1" si="274"/>
        <v/>
      </c>
      <c r="I4223" s="17" t="str">
        <f>_xlfn.XLOOKUP(A4223,Students[Full Name],Students[Starting Rank],"")</f>
        <v/>
      </c>
      <c r="J4223" s="15" t="str">
        <f t="shared" ca="1" si="276"/>
        <v xml:space="preserve">: </v>
      </c>
      <c r="K4223" s="16" t="str">
        <f>_xlfn.XLOOKUP(A4223,Students[Full Name],Students[Start Date],"")</f>
        <v/>
      </c>
      <c r="L4223" s="18">
        <f t="shared" ca="1" si="277"/>
        <v>-1</v>
      </c>
      <c r="M4223" s="18" cm="1">
        <f t="array" aca="1" ref="M4223" ca="1">SUMPRODUCT(Inactives[Days Inactive]*(Inactives[Student]=A4223))/365</f>
        <v>0</v>
      </c>
      <c r="N4223" s="18" t="str" cm="1">
        <f t="array" ref="N4223">IF(LEN($A4223)&gt;0,SUMPRODUCT(($A4223=merged_names)*(_xlfn.TEXTAFTER(N$2, "At ")=merged_belt_colours)*merged_months_at_rank),"")</f>
        <v/>
      </c>
      <c r="O4223" s="18" t="str" cm="1">
        <f t="array" ref="O4223">IF(LEN($A4223)&gt;0,SUMPRODUCT(($A4223=merged_names)*(_xlfn.TEXTAFTER(O$2, "At ")=merged_belt_colours)*merged_months_at_rank),"")</f>
        <v/>
      </c>
      <c r="P4223" s="18" t="str" cm="1">
        <f t="array" ref="P4223">IF(LEN($A4223)&gt;0,SUMPRODUCT(($A4223=merged_names)*(_xlfn.TEXTAFTER(P$2, "At ")=merged_belt_colours)*merged_months_at_rank),"")</f>
        <v/>
      </c>
      <c r="Q4223" s="18" t="str" cm="1">
        <f t="array" ref="Q4223">IF(LEN($A4223)&gt;0,SUMPRODUCT(($A4223=merged_names)*(_xlfn.TEXTAFTER(Q$2, "At ")=merged_belt_colours)*merged_months_at_rank),"")</f>
        <v/>
      </c>
      <c r="R4223" s="18" t="str" cm="1">
        <f t="array" ref="R4223">IF(LEN($A4223)&gt;0,SUMPRODUCT(($A4223=merged_names)*(_xlfn.TEXTAFTER(R$2, "At ")=merged_belt_colours)*merged_months_at_rank),"")</f>
        <v/>
      </c>
    </row>
    <row r="4224" spans="1:18" x14ac:dyDescent="0.25">
      <c r="A4224"/>
      <c r="B4224" s="15" t="str" cm="1">
        <f t="array" ref="B4224">IFERROR(IF(LEN(A4224)&gt;0, IF(SUMPRODUCT((Inactives[Key]=J4224)*(Inactives[Currently Inactive]))=1,"Inactive","Active"),""),"Active")</f>
        <v/>
      </c>
      <c r="C4224" s="16" t="str" cm="1">
        <f t="array" aca="1" ref="C4224" ca="1">IFERROR(_xlfn._xlws.FILTER(Inactives[Inactive On],(Inactives[Key]=J4224)*(Inactives[Currently Inactive]),""),"")</f>
        <v/>
      </c>
      <c r="D4224" s="16" t="str" cm="1">
        <f t="array" aca="1" ref="D4224" ca="1">IFERROR(INDEX(_xlfn.TEXTSPLIT(E4224," "),1),"")</f>
        <v/>
      </c>
      <c r="E4224" s="15" t="str" cm="1">
        <f t="array" aca="1" ref="E4224" ca="1">IFERROR(_xlfn._xlws.FILTER(merged_ranks,(merged_end_dates=DATE(9999,12,31))*(merged_names=A4224)),"")</f>
        <v/>
      </c>
      <c r="F4224" s="17" t="str">
        <f ca="1">_xlfn.XLOOKUP(J4224,Promotions[Promo Key],Promotions[Promo Date],"")</f>
        <v/>
      </c>
      <c r="G4224" s="18" t="str">
        <f t="shared" ca="1" si="275"/>
        <v/>
      </c>
      <c r="H4224" s="18" t="str">
        <f t="shared" ca="1" si="274"/>
        <v/>
      </c>
      <c r="I4224" s="17" t="str">
        <f>_xlfn.XLOOKUP(A4224,Students[Full Name],Students[Starting Rank],"")</f>
        <v/>
      </c>
      <c r="J4224" s="15" t="str">
        <f t="shared" ca="1" si="276"/>
        <v xml:space="preserve">: </v>
      </c>
      <c r="K4224" s="16" t="str">
        <f>_xlfn.XLOOKUP(A4224,Students[Full Name],Students[Start Date],"")</f>
        <v/>
      </c>
      <c r="L4224" s="18">
        <f t="shared" ca="1" si="277"/>
        <v>-1</v>
      </c>
      <c r="M4224" s="18" cm="1">
        <f t="array" aca="1" ref="M4224" ca="1">SUMPRODUCT(Inactives[Days Inactive]*(Inactives[Student]=A4224))/365</f>
        <v>0</v>
      </c>
      <c r="N4224" s="18" t="str" cm="1">
        <f t="array" ref="N4224">IF(LEN($A4224)&gt;0,SUMPRODUCT(($A4224=merged_names)*(_xlfn.TEXTAFTER(N$2, "At ")=merged_belt_colours)*merged_months_at_rank),"")</f>
        <v/>
      </c>
      <c r="O4224" s="18" t="str" cm="1">
        <f t="array" ref="O4224">IF(LEN($A4224)&gt;0,SUMPRODUCT(($A4224=merged_names)*(_xlfn.TEXTAFTER(O$2, "At ")=merged_belt_colours)*merged_months_at_rank),"")</f>
        <v/>
      </c>
      <c r="P4224" s="18" t="str" cm="1">
        <f t="array" ref="P4224">IF(LEN($A4224)&gt;0,SUMPRODUCT(($A4224=merged_names)*(_xlfn.TEXTAFTER(P$2, "At ")=merged_belt_colours)*merged_months_at_rank),"")</f>
        <v/>
      </c>
      <c r="Q4224" s="18" t="str" cm="1">
        <f t="array" ref="Q4224">IF(LEN($A4224)&gt;0,SUMPRODUCT(($A4224=merged_names)*(_xlfn.TEXTAFTER(Q$2, "At ")=merged_belt_colours)*merged_months_at_rank),"")</f>
        <v/>
      </c>
      <c r="R4224" s="18" t="str" cm="1">
        <f t="array" ref="R4224">IF(LEN($A4224)&gt;0,SUMPRODUCT(($A4224=merged_names)*(_xlfn.TEXTAFTER(R$2, "At ")=merged_belt_colours)*merged_months_at_rank),"")</f>
        <v/>
      </c>
    </row>
    <row r="4225" spans="1:18" x14ac:dyDescent="0.25">
      <c r="A4225"/>
      <c r="B4225" s="15" t="str" cm="1">
        <f t="array" ref="B4225">IFERROR(IF(LEN(A4225)&gt;0, IF(SUMPRODUCT((Inactives[Key]=J4225)*(Inactives[Currently Inactive]))=1,"Inactive","Active"),""),"Active")</f>
        <v/>
      </c>
      <c r="C4225" s="16" t="str" cm="1">
        <f t="array" aca="1" ref="C4225" ca="1">IFERROR(_xlfn._xlws.FILTER(Inactives[Inactive On],(Inactives[Key]=J4225)*(Inactives[Currently Inactive]),""),"")</f>
        <v/>
      </c>
      <c r="D4225" s="16" t="str" cm="1">
        <f t="array" aca="1" ref="D4225" ca="1">IFERROR(INDEX(_xlfn.TEXTSPLIT(E4225," "),1),"")</f>
        <v/>
      </c>
      <c r="E4225" s="15" t="str" cm="1">
        <f t="array" aca="1" ref="E4225" ca="1">IFERROR(_xlfn._xlws.FILTER(merged_ranks,(merged_end_dates=DATE(9999,12,31))*(merged_names=A4225)),"")</f>
        <v/>
      </c>
      <c r="F4225" s="17" t="str">
        <f ca="1">_xlfn.XLOOKUP(J4225,Promotions[Promo Key],Promotions[Promo Date],"")</f>
        <v/>
      </c>
      <c r="G4225" s="18" t="str">
        <f t="shared" ca="1" si="275"/>
        <v/>
      </c>
      <c r="H4225" s="18" t="str">
        <f t="shared" ca="1" si="274"/>
        <v/>
      </c>
      <c r="I4225" s="17" t="str">
        <f>_xlfn.XLOOKUP(A4225,Students[Full Name],Students[Starting Rank],"")</f>
        <v/>
      </c>
      <c r="J4225" s="15" t="str">
        <f t="shared" ca="1" si="276"/>
        <v xml:space="preserve">: </v>
      </c>
      <c r="K4225" s="16" t="str">
        <f>_xlfn.XLOOKUP(A4225,Students[Full Name],Students[Start Date],"")</f>
        <v/>
      </c>
      <c r="L4225" s="18">
        <f t="shared" ca="1" si="277"/>
        <v>-1</v>
      </c>
      <c r="M4225" s="18" cm="1">
        <f t="array" aca="1" ref="M4225" ca="1">SUMPRODUCT(Inactives[Days Inactive]*(Inactives[Student]=A4225))/365</f>
        <v>0</v>
      </c>
      <c r="N4225" s="18" t="str" cm="1">
        <f t="array" ref="N4225">IF(LEN($A4225)&gt;0,SUMPRODUCT(($A4225=merged_names)*(_xlfn.TEXTAFTER(N$2, "At ")=merged_belt_colours)*merged_months_at_rank),"")</f>
        <v/>
      </c>
      <c r="O4225" s="18" t="str" cm="1">
        <f t="array" ref="O4225">IF(LEN($A4225)&gt;0,SUMPRODUCT(($A4225=merged_names)*(_xlfn.TEXTAFTER(O$2, "At ")=merged_belt_colours)*merged_months_at_rank),"")</f>
        <v/>
      </c>
      <c r="P4225" s="18" t="str" cm="1">
        <f t="array" ref="P4225">IF(LEN($A4225)&gt;0,SUMPRODUCT(($A4225=merged_names)*(_xlfn.TEXTAFTER(P$2, "At ")=merged_belt_colours)*merged_months_at_rank),"")</f>
        <v/>
      </c>
      <c r="Q4225" s="18" t="str" cm="1">
        <f t="array" ref="Q4225">IF(LEN($A4225)&gt;0,SUMPRODUCT(($A4225=merged_names)*(_xlfn.TEXTAFTER(Q$2, "At ")=merged_belt_colours)*merged_months_at_rank),"")</f>
        <v/>
      </c>
      <c r="R4225" s="18" t="str" cm="1">
        <f t="array" ref="R4225">IF(LEN($A4225)&gt;0,SUMPRODUCT(($A4225=merged_names)*(_xlfn.TEXTAFTER(R$2, "At ")=merged_belt_colours)*merged_months_at_rank),"")</f>
        <v/>
      </c>
    </row>
    <row r="4226" spans="1:18" x14ac:dyDescent="0.25">
      <c r="A4226"/>
      <c r="B4226" s="15" t="str" cm="1">
        <f t="array" ref="B4226">IFERROR(IF(LEN(A4226)&gt;0, IF(SUMPRODUCT((Inactives[Key]=J4226)*(Inactives[Currently Inactive]))=1,"Inactive","Active"),""),"Active")</f>
        <v/>
      </c>
      <c r="C4226" s="16" t="str" cm="1">
        <f t="array" aca="1" ref="C4226" ca="1">IFERROR(_xlfn._xlws.FILTER(Inactives[Inactive On],(Inactives[Key]=J4226)*(Inactives[Currently Inactive]),""),"")</f>
        <v/>
      </c>
      <c r="D4226" s="16" t="str" cm="1">
        <f t="array" aca="1" ref="D4226" ca="1">IFERROR(INDEX(_xlfn.TEXTSPLIT(E4226," "),1),"")</f>
        <v/>
      </c>
      <c r="E4226" s="15" t="str" cm="1">
        <f t="array" aca="1" ref="E4226" ca="1">IFERROR(_xlfn._xlws.FILTER(merged_ranks,(merged_end_dates=DATE(9999,12,31))*(merged_names=A4226)),"")</f>
        <v/>
      </c>
      <c r="F4226" s="17" t="str">
        <f ca="1">_xlfn.XLOOKUP(J4226,Promotions[Promo Key],Promotions[Promo Date],"")</f>
        <v/>
      </c>
      <c r="G4226" s="18" t="str">
        <f t="shared" ca="1" si="275"/>
        <v/>
      </c>
      <c r="H4226" s="18" t="str">
        <f t="shared" ca="1" si="274"/>
        <v/>
      </c>
      <c r="I4226" s="17" t="str">
        <f>_xlfn.XLOOKUP(A4226,Students[Full Name],Students[Starting Rank],"")</f>
        <v/>
      </c>
      <c r="J4226" s="15" t="str">
        <f t="shared" ca="1" si="276"/>
        <v xml:space="preserve">: </v>
      </c>
      <c r="K4226" s="16" t="str">
        <f>_xlfn.XLOOKUP(A4226,Students[Full Name],Students[Start Date],"")</f>
        <v/>
      </c>
      <c r="L4226" s="18">
        <f t="shared" ca="1" si="277"/>
        <v>-1</v>
      </c>
      <c r="M4226" s="18" cm="1">
        <f t="array" aca="1" ref="M4226" ca="1">SUMPRODUCT(Inactives[Days Inactive]*(Inactives[Student]=A4226))/365</f>
        <v>0</v>
      </c>
      <c r="N4226" s="18" t="str" cm="1">
        <f t="array" ref="N4226">IF(LEN($A4226)&gt;0,SUMPRODUCT(($A4226=merged_names)*(_xlfn.TEXTAFTER(N$2, "At ")=merged_belt_colours)*merged_months_at_rank),"")</f>
        <v/>
      </c>
      <c r="O4226" s="18" t="str" cm="1">
        <f t="array" ref="O4226">IF(LEN($A4226)&gt;0,SUMPRODUCT(($A4226=merged_names)*(_xlfn.TEXTAFTER(O$2, "At ")=merged_belt_colours)*merged_months_at_rank),"")</f>
        <v/>
      </c>
      <c r="P4226" s="18" t="str" cm="1">
        <f t="array" ref="P4226">IF(LEN($A4226)&gt;0,SUMPRODUCT(($A4226=merged_names)*(_xlfn.TEXTAFTER(P$2, "At ")=merged_belt_colours)*merged_months_at_rank),"")</f>
        <v/>
      </c>
      <c r="Q4226" s="18" t="str" cm="1">
        <f t="array" ref="Q4226">IF(LEN($A4226)&gt;0,SUMPRODUCT(($A4226=merged_names)*(_xlfn.TEXTAFTER(Q$2, "At ")=merged_belt_colours)*merged_months_at_rank),"")</f>
        <v/>
      </c>
      <c r="R4226" s="18" t="str" cm="1">
        <f t="array" ref="R4226">IF(LEN($A4226)&gt;0,SUMPRODUCT(($A4226=merged_names)*(_xlfn.TEXTAFTER(R$2, "At ")=merged_belt_colours)*merged_months_at_rank),"")</f>
        <v/>
      </c>
    </row>
    <row r="4227" spans="1:18" x14ac:dyDescent="0.25">
      <c r="A4227"/>
      <c r="B4227" s="15" t="str" cm="1">
        <f t="array" ref="B4227">IFERROR(IF(LEN(A4227)&gt;0, IF(SUMPRODUCT((Inactives[Key]=J4227)*(Inactives[Currently Inactive]))=1,"Inactive","Active"),""),"Active")</f>
        <v/>
      </c>
      <c r="C4227" s="16" t="str" cm="1">
        <f t="array" aca="1" ref="C4227" ca="1">IFERROR(_xlfn._xlws.FILTER(Inactives[Inactive On],(Inactives[Key]=J4227)*(Inactives[Currently Inactive]),""),"")</f>
        <v/>
      </c>
      <c r="D4227" s="16" t="str" cm="1">
        <f t="array" aca="1" ref="D4227" ca="1">IFERROR(INDEX(_xlfn.TEXTSPLIT(E4227," "),1),"")</f>
        <v/>
      </c>
      <c r="E4227" s="15" t="str" cm="1">
        <f t="array" aca="1" ref="E4227" ca="1">IFERROR(_xlfn._xlws.FILTER(merged_ranks,(merged_end_dates=DATE(9999,12,31))*(merged_names=A4227)),"")</f>
        <v/>
      </c>
      <c r="F4227" s="17" t="str">
        <f ca="1">_xlfn.XLOOKUP(J4227,Promotions[Promo Key],Promotions[Promo Date],"")</f>
        <v/>
      </c>
      <c r="G4227" s="18" t="str">
        <f t="shared" ca="1" si="275"/>
        <v/>
      </c>
      <c r="H4227" s="18" t="str">
        <f t="shared" ca="1" si="274"/>
        <v/>
      </c>
      <c r="I4227" s="17" t="str">
        <f>_xlfn.XLOOKUP(A4227,Students[Full Name],Students[Starting Rank],"")</f>
        <v/>
      </c>
      <c r="J4227" s="15" t="str">
        <f t="shared" ca="1" si="276"/>
        <v xml:space="preserve">: </v>
      </c>
      <c r="K4227" s="16" t="str">
        <f>_xlfn.XLOOKUP(A4227,Students[Full Name],Students[Start Date],"")</f>
        <v/>
      </c>
      <c r="L4227" s="18">
        <f t="shared" ca="1" si="277"/>
        <v>-1</v>
      </c>
      <c r="M4227" s="18" cm="1">
        <f t="array" aca="1" ref="M4227" ca="1">SUMPRODUCT(Inactives[Days Inactive]*(Inactives[Student]=A4227))/365</f>
        <v>0</v>
      </c>
      <c r="N4227" s="18" t="str" cm="1">
        <f t="array" ref="N4227">IF(LEN($A4227)&gt;0,SUMPRODUCT(($A4227=merged_names)*(_xlfn.TEXTAFTER(N$2, "At ")=merged_belt_colours)*merged_months_at_rank),"")</f>
        <v/>
      </c>
      <c r="O4227" s="18" t="str" cm="1">
        <f t="array" ref="O4227">IF(LEN($A4227)&gt;0,SUMPRODUCT(($A4227=merged_names)*(_xlfn.TEXTAFTER(O$2, "At ")=merged_belt_colours)*merged_months_at_rank),"")</f>
        <v/>
      </c>
      <c r="P4227" s="18" t="str" cm="1">
        <f t="array" ref="P4227">IF(LEN($A4227)&gt;0,SUMPRODUCT(($A4227=merged_names)*(_xlfn.TEXTAFTER(P$2, "At ")=merged_belt_colours)*merged_months_at_rank),"")</f>
        <v/>
      </c>
      <c r="Q4227" s="18" t="str" cm="1">
        <f t="array" ref="Q4227">IF(LEN($A4227)&gt;0,SUMPRODUCT(($A4227=merged_names)*(_xlfn.TEXTAFTER(Q$2, "At ")=merged_belt_colours)*merged_months_at_rank),"")</f>
        <v/>
      </c>
      <c r="R4227" s="18" t="str" cm="1">
        <f t="array" ref="R4227">IF(LEN($A4227)&gt;0,SUMPRODUCT(($A4227=merged_names)*(_xlfn.TEXTAFTER(R$2, "At ")=merged_belt_colours)*merged_months_at_rank),"")</f>
        <v/>
      </c>
    </row>
    <row r="4228" spans="1:18" x14ac:dyDescent="0.25">
      <c r="A4228"/>
      <c r="B4228" s="15" t="str" cm="1">
        <f t="array" ref="B4228">IFERROR(IF(LEN(A4228)&gt;0, IF(SUMPRODUCT((Inactives[Key]=J4228)*(Inactives[Currently Inactive]))=1,"Inactive","Active"),""),"Active")</f>
        <v/>
      </c>
      <c r="C4228" s="16" t="str" cm="1">
        <f t="array" aca="1" ref="C4228" ca="1">IFERROR(_xlfn._xlws.FILTER(Inactives[Inactive On],(Inactives[Key]=J4228)*(Inactives[Currently Inactive]),""),"")</f>
        <v/>
      </c>
      <c r="D4228" s="16" t="str" cm="1">
        <f t="array" aca="1" ref="D4228" ca="1">IFERROR(INDEX(_xlfn.TEXTSPLIT(E4228," "),1),"")</f>
        <v/>
      </c>
      <c r="E4228" s="15" t="str" cm="1">
        <f t="array" aca="1" ref="E4228" ca="1">IFERROR(_xlfn._xlws.FILTER(merged_ranks,(merged_end_dates=DATE(9999,12,31))*(merged_names=A4228)),"")</f>
        <v/>
      </c>
      <c r="F4228" s="17" t="str">
        <f ca="1">_xlfn.XLOOKUP(J4228,Promotions[Promo Key],Promotions[Promo Date],"")</f>
        <v/>
      </c>
      <c r="G4228" s="18" t="str">
        <f t="shared" ca="1" si="275"/>
        <v/>
      </c>
      <c r="H4228" s="18" t="str">
        <f t="shared" ca="1" si="274"/>
        <v/>
      </c>
      <c r="I4228" s="17" t="str">
        <f>_xlfn.XLOOKUP(A4228,Students[Full Name],Students[Starting Rank],"")</f>
        <v/>
      </c>
      <c r="J4228" s="15" t="str">
        <f t="shared" ca="1" si="276"/>
        <v xml:space="preserve">: </v>
      </c>
      <c r="K4228" s="16" t="str">
        <f>_xlfn.XLOOKUP(A4228,Students[Full Name],Students[Start Date],"")</f>
        <v/>
      </c>
      <c r="L4228" s="18">
        <f t="shared" ca="1" si="277"/>
        <v>-1</v>
      </c>
      <c r="M4228" s="18" cm="1">
        <f t="array" aca="1" ref="M4228" ca="1">SUMPRODUCT(Inactives[Days Inactive]*(Inactives[Student]=A4228))/365</f>
        <v>0</v>
      </c>
      <c r="N4228" s="18" t="str" cm="1">
        <f t="array" ref="N4228">IF(LEN($A4228)&gt;0,SUMPRODUCT(($A4228=merged_names)*(_xlfn.TEXTAFTER(N$2, "At ")=merged_belt_colours)*merged_months_at_rank),"")</f>
        <v/>
      </c>
      <c r="O4228" s="18" t="str" cm="1">
        <f t="array" ref="O4228">IF(LEN($A4228)&gt;0,SUMPRODUCT(($A4228=merged_names)*(_xlfn.TEXTAFTER(O$2, "At ")=merged_belt_colours)*merged_months_at_rank),"")</f>
        <v/>
      </c>
      <c r="P4228" s="18" t="str" cm="1">
        <f t="array" ref="P4228">IF(LEN($A4228)&gt;0,SUMPRODUCT(($A4228=merged_names)*(_xlfn.TEXTAFTER(P$2, "At ")=merged_belt_colours)*merged_months_at_rank),"")</f>
        <v/>
      </c>
      <c r="Q4228" s="18" t="str" cm="1">
        <f t="array" ref="Q4228">IF(LEN($A4228)&gt;0,SUMPRODUCT(($A4228=merged_names)*(_xlfn.TEXTAFTER(Q$2, "At ")=merged_belt_colours)*merged_months_at_rank),"")</f>
        <v/>
      </c>
      <c r="R4228" s="18" t="str" cm="1">
        <f t="array" ref="R4228">IF(LEN($A4228)&gt;0,SUMPRODUCT(($A4228=merged_names)*(_xlfn.TEXTAFTER(R$2, "At ")=merged_belt_colours)*merged_months_at_rank),"")</f>
        <v/>
      </c>
    </row>
    <row r="4229" spans="1:18" x14ac:dyDescent="0.25">
      <c r="A4229"/>
      <c r="B4229" s="15" t="str" cm="1">
        <f t="array" ref="B4229">IFERROR(IF(LEN(A4229)&gt;0, IF(SUMPRODUCT((Inactives[Key]=J4229)*(Inactives[Currently Inactive]))=1,"Inactive","Active"),""),"Active")</f>
        <v/>
      </c>
      <c r="C4229" s="16" t="str" cm="1">
        <f t="array" aca="1" ref="C4229" ca="1">IFERROR(_xlfn._xlws.FILTER(Inactives[Inactive On],(Inactives[Key]=J4229)*(Inactives[Currently Inactive]),""),"")</f>
        <v/>
      </c>
      <c r="D4229" s="16" t="str" cm="1">
        <f t="array" aca="1" ref="D4229" ca="1">IFERROR(INDEX(_xlfn.TEXTSPLIT(E4229," "),1),"")</f>
        <v/>
      </c>
      <c r="E4229" s="15" t="str" cm="1">
        <f t="array" aca="1" ref="E4229" ca="1">IFERROR(_xlfn._xlws.FILTER(merged_ranks,(merged_end_dates=DATE(9999,12,31))*(merged_names=A4229)),"")</f>
        <v/>
      </c>
      <c r="F4229" s="17" t="str">
        <f ca="1">_xlfn.XLOOKUP(J4229,Promotions[Promo Key],Promotions[Promo Date],"")</f>
        <v/>
      </c>
      <c r="G4229" s="18" t="str">
        <f t="shared" ca="1" si="275"/>
        <v/>
      </c>
      <c r="H4229" s="18" t="str">
        <f t="shared" ca="1" si="274"/>
        <v/>
      </c>
      <c r="I4229" s="17" t="str">
        <f>_xlfn.XLOOKUP(A4229,Students[Full Name],Students[Starting Rank],"")</f>
        <v/>
      </c>
      <c r="J4229" s="15" t="str">
        <f t="shared" ca="1" si="276"/>
        <v xml:space="preserve">: </v>
      </c>
      <c r="K4229" s="16" t="str">
        <f>_xlfn.XLOOKUP(A4229,Students[Full Name],Students[Start Date],"")</f>
        <v/>
      </c>
      <c r="L4229" s="18">
        <f t="shared" ca="1" si="277"/>
        <v>-1</v>
      </c>
      <c r="M4229" s="18" cm="1">
        <f t="array" aca="1" ref="M4229" ca="1">SUMPRODUCT(Inactives[Days Inactive]*(Inactives[Student]=A4229))/365</f>
        <v>0</v>
      </c>
      <c r="N4229" s="18" t="str" cm="1">
        <f t="array" ref="N4229">IF(LEN($A4229)&gt;0,SUMPRODUCT(($A4229=merged_names)*(_xlfn.TEXTAFTER(N$2, "At ")=merged_belt_colours)*merged_months_at_rank),"")</f>
        <v/>
      </c>
      <c r="O4229" s="18" t="str" cm="1">
        <f t="array" ref="O4229">IF(LEN($A4229)&gt;0,SUMPRODUCT(($A4229=merged_names)*(_xlfn.TEXTAFTER(O$2, "At ")=merged_belt_colours)*merged_months_at_rank),"")</f>
        <v/>
      </c>
      <c r="P4229" s="18" t="str" cm="1">
        <f t="array" ref="P4229">IF(LEN($A4229)&gt;0,SUMPRODUCT(($A4229=merged_names)*(_xlfn.TEXTAFTER(P$2, "At ")=merged_belt_colours)*merged_months_at_rank),"")</f>
        <v/>
      </c>
      <c r="Q4229" s="18" t="str" cm="1">
        <f t="array" ref="Q4229">IF(LEN($A4229)&gt;0,SUMPRODUCT(($A4229=merged_names)*(_xlfn.TEXTAFTER(Q$2, "At ")=merged_belt_colours)*merged_months_at_rank),"")</f>
        <v/>
      </c>
      <c r="R4229" s="18" t="str" cm="1">
        <f t="array" ref="R4229">IF(LEN($A4229)&gt;0,SUMPRODUCT(($A4229=merged_names)*(_xlfn.TEXTAFTER(R$2, "At ")=merged_belt_colours)*merged_months_at_rank),"")</f>
        <v/>
      </c>
    </row>
    <row r="4230" spans="1:18" x14ac:dyDescent="0.25">
      <c r="A4230"/>
      <c r="B4230" s="15" t="str" cm="1">
        <f t="array" ref="B4230">IFERROR(IF(LEN(A4230)&gt;0, IF(SUMPRODUCT((Inactives[Key]=J4230)*(Inactives[Currently Inactive]))=1,"Inactive","Active"),""),"Active")</f>
        <v/>
      </c>
      <c r="C4230" s="16" t="str" cm="1">
        <f t="array" aca="1" ref="C4230" ca="1">IFERROR(_xlfn._xlws.FILTER(Inactives[Inactive On],(Inactives[Key]=J4230)*(Inactives[Currently Inactive]),""),"")</f>
        <v/>
      </c>
      <c r="D4230" s="16" t="str" cm="1">
        <f t="array" aca="1" ref="D4230" ca="1">IFERROR(INDEX(_xlfn.TEXTSPLIT(E4230," "),1),"")</f>
        <v/>
      </c>
      <c r="E4230" s="15" t="str" cm="1">
        <f t="array" aca="1" ref="E4230" ca="1">IFERROR(_xlfn._xlws.FILTER(merged_ranks,(merged_end_dates=DATE(9999,12,31))*(merged_names=A4230)),"")</f>
        <v/>
      </c>
      <c r="F4230" s="17" t="str">
        <f ca="1">_xlfn.XLOOKUP(J4230,Promotions[Promo Key],Promotions[Promo Date],"")</f>
        <v/>
      </c>
      <c r="G4230" s="18" t="str">
        <f t="shared" ca="1" si="275"/>
        <v/>
      </c>
      <c r="H4230" s="18" t="str">
        <f t="shared" ca="1" si="274"/>
        <v/>
      </c>
      <c r="I4230" s="17" t="str">
        <f>_xlfn.XLOOKUP(A4230,Students[Full Name],Students[Starting Rank],"")</f>
        <v/>
      </c>
      <c r="J4230" s="15" t="str">
        <f t="shared" ca="1" si="276"/>
        <v xml:space="preserve">: </v>
      </c>
      <c r="K4230" s="16" t="str">
        <f>_xlfn.XLOOKUP(A4230,Students[Full Name],Students[Start Date],"")</f>
        <v/>
      </c>
      <c r="L4230" s="18">
        <f t="shared" ca="1" si="277"/>
        <v>-1</v>
      </c>
      <c r="M4230" s="18" cm="1">
        <f t="array" aca="1" ref="M4230" ca="1">SUMPRODUCT(Inactives[Days Inactive]*(Inactives[Student]=A4230))/365</f>
        <v>0</v>
      </c>
      <c r="N4230" s="18" t="str" cm="1">
        <f t="array" ref="N4230">IF(LEN($A4230)&gt;0,SUMPRODUCT(($A4230=merged_names)*(_xlfn.TEXTAFTER(N$2, "At ")=merged_belt_colours)*merged_months_at_rank),"")</f>
        <v/>
      </c>
      <c r="O4230" s="18" t="str" cm="1">
        <f t="array" ref="O4230">IF(LEN($A4230)&gt;0,SUMPRODUCT(($A4230=merged_names)*(_xlfn.TEXTAFTER(O$2, "At ")=merged_belt_colours)*merged_months_at_rank),"")</f>
        <v/>
      </c>
      <c r="P4230" s="18" t="str" cm="1">
        <f t="array" ref="P4230">IF(LEN($A4230)&gt;0,SUMPRODUCT(($A4230=merged_names)*(_xlfn.TEXTAFTER(P$2, "At ")=merged_belt_colours)*merged_months_at_rank),"")</f>
        <v/>
      </c>
      <c r="Q4230" s="18" t="str" cm="1">
        <f t="array" ref="Q4230">IF(LEN($A4230)&gt;0,SUMPRODUCT(($A4230=merged_names)*(_xlfn.TEXTAFTER(Q$2, "At ")=merged_belt_colours)*merged_months_at_rank),"")</f>
        <v/>
      </c>
      <c r="R4230" s="18" t="str" cm="1">
        <f t="array" ref="R4230">IF(LEN($A4230)&gt;0,SUMPRODUCT(($A4230=merged_names)*(_xlfn.TEXTAFTER(R$2, "At ")=merged_belt_colours)*merged_months_at_rank),"")</f>
        <v/>
      </c>
    </row>
    <row r="4231" spans="1:18" x14ac:dyDescent="0.25">
      <c r="A4231"/>
      <c r="B4231" s="15" t="str" cm="1">
        <f t="array" ref="B4231">IFERROR(IF(LEN(A4231)&gt;0, IF(SUMPRODUCT((Inactives[Key]=J4231)*(Inactives[Currently Inactive]))=1,"Inactive","Active"),""),"Active")</f>
        <v/>
      </c>
      <c r="C4231" s="16" t="str" cm="1">
        <f t="array" aca="1" ref="C4231" ca="1">IFERROR(_xlfn._xlws.FILTER(Inactives[Inactive On],(Inactives[Key]=J4231)*(Inactives[Currently Inactive]),""),"")</f>
        <v/>
      </c>
      <c r="D4231" s="16" t="str" cm="1">
        <f t="array" aca="1" ref="D4231" ca="1">IFERROR(INDEX(_xlfn.TEXTSPLIT(E4231," "),1),"")</f>
        <v/>
      </c>
      <c r="E4231" s="15" t="str" cm="1">
        <f t="array" aca="1" ref="E4231" ca="1">IFERROR(_xlfn._xlws.FILTER(merged_ranks,(merged_end_dates=DATE(9999,12,31))*(merged_names=A4231)),"")</f>
        <v/>
      </c>
      <c r="F4231" s="17" t="str">
        <f ca="1">_xlfn.XLOOKUP(J4231,Promotions[Promo Key],Promotions[Promo Date],"")</f>
        <v/>
      </c>
      <c r="G4231" s="18" t="str">
        <f t="shared" ca="1" si="275"/>
        <v/>
      </c>
      <c r="H4231" s="18" t="str">
        <f t="shared" ca="1" si="274"/>
        <v/>
      </c>
      <c r="I4231" s="17" t="str">
        <f>_xlfn.XLOOKUP(A4231,Students[Full Name],Students[Starting Rank],"")</f>
        <v/>
      </c>
      <c r="J4231" s="15" t="str">
        <f t="shared" ca="1" si="276"/>
        <v xml:space="preserve">: </v>
      </c>
      <c r="K4231" s="16" t="str">
        <f>_xlfn.XLOOKUP(A4231,Students[Full Name],Students[Start Date],"")</f>
        <v/>
      </c>
      <c r="L4231" s="18">
        <f t="shared" ca="1" si="277"/>
        <v>-1</v>
      </c>
      <c r="M4231" s="18" cm="1">
        <f t="array" aca="1" ref="M4231" ca="1">SUMPRODUCT(Inactives[Days Inactive]*(Inactives[Student]=A4231))/365</f>
        <v>0</v>
      </c>
      <c r="N4231" s="18" t="str" cm="1">
        <f t="array" ref="N4231">IF(LEN($A4231)&gt;0,SUMPRODUCT(($A4231=merged_names)*(_xlfn.TEXTAFTER(N$2, "At ")=merged_belt_colours)*merged_months_at_rank),"")</f>
        <v/>
      </c>
      <c r="O4231" s="18" t="str" cm="1">
        <f t="array" ref="O4231">IF(LEN($A4231)&gt;0,SUMPRODUCT(($A4231=merged_names)*(_xlfn.TEXTAFTER(O$2, "At ")=merged_belt_colours)*merged_months_at_rank),"")</f>
        <v/>
      </c>
      <c r="P4231" s="18" t="str" cm="1">
        <f t="array" ref="P4231">IF(LEN($A4231)&gt;0,SUMPRODUCT(($A4231=merged_names)*(_xlfn.TEXTAFTER(P$2, "At ")=merged_belt_colours)*merged_months_at_rank),"")</f>
        <v/>
      </c>
      <c r="Q4231" s="18" t="str" cm="1">
        <f t="array" ref="Q4231">IF(LEN($A4231)&gt;0,SUMPRODUCT(($A4231=merged_names)*(_xlfn.TEXTAFTER(Q$2, "At ")=merged_belt_colours)*merged_months_at_rank),"")</f>
        <v/>
      </c>
      <c r="R4231" s="18" t="str" cm="1">
        <f t="array" ref="R4231">IF(LEN($A4231)&gt;0,SUMPRODUCT(($A4231=merged_names)*(_xlfn.TEXTAFTER(R$2, "At ")=merged_belt_colours)*merged_months_at_rank),"")</f>
        <v/>
      </c>
    </row>
    <row r="4232" spans="1:18" x14ac:dyDescent="0.25">
      <c r="A4232"/>
      <c r="B4232" s="15" t="str" cm="1">
        <f t="array" ref="B4232">IFERROR(IF(LEN(A4232)&gt;0, IF(SUMPRODUCT((Inactives[Key]=J4232)*(Inactives[Currently Inactive]))=1,"Inactive","Active"),""),"Active")</f>
        <v/>
      </c>
      <c r="C4232" s="16" t="str" cm="1">
        <f t="array" aca="1" ref="C4232" ca="1">IFERROR(_xlfn._xlws.FILTER(Inactives[Inactive On],(Inactives[Key]=J4232)*(Inactives[Currently Inactive]),""),"")</f>
        <v/>
      </c>
      <c r="D4232" s="16" t="str" cm="1">
        <f t="array" aca="1" ref="D4232" ca="1">IFERROR(INDEX(_xlfn.TEXTSPLIT(E4232," "),1),"")</f>
        <v/>
      </c>
      <c r="E4232" s="15" t="str" cm="1">
        <f t="array" aca="1" ref="E4232" ca="1">IFERROR(_xlfn._xlws.FILTER(merged_ranks,(merged_end_dates=DATE(9999,12,31))*(merged_names=A4232)),"")</f>
        <v/>
      </c>
      <c r="F4232" s="17" t="str">
        <f ca="1">_xlfn.XLOOKUP(J4232,Promotions[Promo Key],Promotions[Promo Date],"")</f>
        <v/>
      </c>
      <c r="G4232" s="18" t="str">
        <f t="shared" ca="1" si="275"/>
        <v/>
      </c>
      <c r="H4232" s="18" t="str">
        <f t="shared" ca="1" si="274"/>
        <v/>
      </c>
      <c r="I4232" s="17" t="str">
        <f>_xlfn.XLOOKUP(A4232,Students[Full Name],Students[Starting Rank],"")</f>
        <v/>
      </c>
      <c r="J4232" s="15" t="str">
        <f t="shared" ca="1" si="276"/>
        <v xml:space="preserve">: </v>
      </c>
      <c r="K4232" s="16" t="str">
        <f>_xlfn.XLOOKUP(A4232,Students[Full Name],Students[Start Date],"")</f>
        <v/>
      </c>
      <c r="L4232" s="18">
        <f t="shared" ca="1" si="277"/>
        <v>-1</v>
      </c>
      <c r="M4232" s="18" cm="1">
        <f t="array" aca="1" ref="M4232" ca="1">SUMPRODUCT(Inactives[Days Inactive]*(Inactives[Student]=A4232))/365</f>
        <v>0</v>
      </c>
      <c r="N4232" s="18" t="str" cm="1">
        <f t="array" ref="N4232">IF(LEN($A4232)&gt;0,SUMPRODUCT(($A4232=merged_names)*(_xlfn.TEXTAFTER(N$2, "At ")=merged_belt_colours)*merged_months_at_rank),"")</f>
        <v/>
      </c>
      <c r="O4232" s="18" t="str" cm="1">
        <f t="array" ref="O4232">IF(LEN($A4232)&gt;0,SUMPRODUCT(($A4232=merged_names)*(_xlfn.TEXTAFTER(O$2, "At ")=merged_belt_colours)*merged_months_at_rank),"")</f>
        <v/>
      </c>
      <c r="P4232" s="18" t="str" cm="1">
        <f t="array" ref="P4232">IF(LEN($A4232)&gt;0,SUMPRODUCT(($A4232=merged_names)*(_xlfn.TEXTAFTER(P$2, "At ")=merged_belt_colours)*merged_months_at_rank),"")</f>
        <v/>
      </c>
      <c r="Q4232" s="18" t="str" cm="1">
        <f t="array" ref="Q4232">IF(LEN($A4232)&gt;0,SUMPRODUCT(($A4232=merged_names)*(_xlfn.TEXTAFTER(Q$2, "At ")=merged_belt_colours)*merged_months_at_rank),"")</f>
        <v/>
      </c>
      <c r="R4232" s="18" t="str" cm="1">
        <f t="array" ref="R4232">IF(LEN($A4232)&gt;0,SUMPRODUCT(($A4232=merged_names)*(_xlfn.TEXTAFTER(R$2, "At ")=merged_belt_colours)*merged_months_at_rank),"")</f>
        <v/>
      </c>
    </row>
    <row r="4233" spans="1:18" x14ac:dyDescent="0.25">
      <c r="A4233"/>
      <c r="B4233" s="15" t="str" cm="1">
        <f t="array" ref="B4233">IFERROR(IF(LEN(A4233)&gt;0, IF(SUMPRODUCT((Inactives[Key]=J4233)*(Inactives[Currently Inactive]))=1,"Inactive","Active"),""),"Active")</f>
        <v/>
      </c>
      <c r="C4233" s="16" t="str" cm="1">
        <f t="array" aca="1" ref="C4233" ca="1">IFERROR(_xlfn._xlws.FILTER(Inactives[Inactive On],(Inactives[Key]=J4233)*(Inactives[Currently Inactive]),""),"")</f>
        <v/>
      </c>
      <c r="D4233" s="16" t="str" cm="1">
        <f t="array" aca="1" ref="D4233" ca="1">IFERROR(INDEX(_xlfn.TEXTSPLIT(E4233," "),1),"")</f>
        <v/>
      </c>
      <c r="E4233" s="15" t="str" cm="1">
        <f t="array" aca="1" ref="E4233" ca="1">IFERROR(_xlfn._xlws.FILTER(merged_ranks,(merged_end_dates=DATE(9999,12,31))*(merged_names=A4233)),"")</f>
        <v/>
      </c>
      <c r="F4233" s="17" t="str">
        <f ca="1">_xlfn.XLOOKUP(J4233,Promotions[Promo Key],Promotions[Promo Date],"")</f>
        <v/>
      </c>
      <c r="G4233" s="18" t="str">
        <f t="shared" ca="1" si="275"/>
        <v/>
      </c>
      <c r="H4233" s="18" t="str">
        <f t="shared" ca="1" si="274"/>
        <v/>
      </c>
      <c r="I4233" s="17" t="str">
        <f>_xlfn.XLOOKUP(A4233,Students[Full Name],Students[Starting Rank],"")</f>
        <v/>
      </c>
      <c r="J4233" s="15" t="str">
        <f t="shared" ca="1" si="276"/>
        <v xml:space="preserve">: </v>
      </c>
      <c r="K4233" s="16" t="str">
        <f>_xlfn.XLOOKUP(A4233,Students[Full Name],Students[Start Date],"")</f>
        <v/>
      </c>
      <c r="L4233" s="18">
        <f t="shared" ca="1" si="277"/>
        <v>-1</v>
      </c>
      <c r="M4233" s="18" cm="1">
        <f t="array" aca="1" ref="M4233" ca="1">SUMPRODUCT(Inactives[Days Inactive]*(Inactives[Student]=A4233))/365</f>
        <v>0</v>
      </c>
      <c r="N4233" s="18" t="str" cm="1">
        <f t="array" ref="N4233">IF(LEN($A4233)&gt;0,SUMPRODUCT(($A4233=merged_names)*(_xlfn.TEXTAFTER(N$2, "At ")=merged_belt_colours)*merged_months_at_rank),"")</f>
        <v/>
      </c>
      <c r="O4233" s="18" t="str" cm="1">
        <f t="array" ref="O4233">IF(LEN($A4233)&gt;0,SUMPRODUCT(($A4233=merged_names)*(_xlfn.TEXTAFTER(O$2, "At ")=merged_belt_colours)*merged_months_at_rank),"")</f>
        <v/>
      </c>
      <c r="P4233" s="18" t="str" cm="1">
        <f t="array" ref="P4233">IF(LEN($A4233)&gt;0,SUMPRODUCT(($A4233=merged_names)*(_xlfn.TEXTAFTER(P$2, "At ")=merged_belt_colours)*merged_months_at_rank),"")</f>
        <v/>
      </c>
      <c r="Q4233" s="18" t="str" cm="1">
        <f t="array" ref="Q4233">IF(LEN($A4233)&gt;0,SUMPRODUCT(($A4233=merged_names)*(_xlfn.TEXTAFTER(Q$2, "At ")=merged_belt_colours)*merged_months_at_rank),"")</f>
        <v/>
      </c>
      <c r="R4233" s="18" t="str" cm="1">
        <f t="array" ref="R4233">IF(LEN($A4233)&gt;0,SUMPRODUCT(($A4233=merged_names)*(_xlfn.TEXTAFTER(R$2, "At ")=merged_belt_colours)*merged_months_at_rank),"")</f>
        <v/>
      </c>
    </row>
    <row r="4234" spans="1:18" x14ac:dyDescent="0.25">
      <c r="A4234"/>
      <c r="B4234" s="15" t="str" cm="1">
        <f t="array" ref="B4234">IFERROR(IF(LEN(A4234)&gt;0, IF(SUMPRODUCT((Inactives[Key]=J4234)*(Inactives[Currently Inactive]))=1,"Inactive","Active"),""),"Active")</f>
        <v/>
      </c>
      <c r="C4234" s="16" t="str" cm="1">
        <f t="array" aca="1" ref="C4234" ca="1">IFERROR(_xlfn._xlws.FILTER(Inactives[Inactive On],(Inactives[Key]=J4234)*(Inactives[Currently Inactive]),""),"")</f>
        <v/>
      </c>
      <c r="D4234" s="16" t="str" cm="1">
        <f t="array" aca="1" ref="D4234" ca="1">IFERROR(INDEX(_xlfn.TEXTSPLIT(E4234," "),1),"")</f>
        <v/>
      </c>
      <c r="E4234" s="15" t="str" cm="1">
        <f t="array" aca="1" ref="E4234" ca="1">IFERROR(_xlfn._xlws.FILTER(merged_ranks,(merged_end_dates=DATE(9999,12,31))*(merged_names=A4234)),"")</f>
        <v/>
      </c>
      <c r="F4234" s="17" t="str">
        <f ca="1">_xlfn.XLOOKUP(J4234,Promotions[Promo Key],Promotions[Promo Date],"")</f>
        <v/>
      </c>
      <c r="G4234" s="18" t="str">
        <f t="shared" ca="1" si="275"/>
        <v/>
      </c>
      <c r="H4234" s="18" t="str">
        <f t="shared" ca="1" si="274"/>
        <v/>
      </c>
      <c r="I4234" s="17" t="str">
        <f>_xlfn.XLOOKUP(A4234,Students[Full Name],Students[Starting Rank],"")</f>
        <v/>
      </c>
      <c r="J4234" s="15" t="str">
        <f t="shared" ca="1" si="276"/>
        <v xml:space="preserve">: </v>
      </c>
      <c r="K4234" s="16" t="str">
        <f>_xlfn.XLOOKUP(A4234,Students[Full Name],Students[Start Date],"")</f>
        <v/>
      </c>
      <c r="L4234" s="18">
        <f t="shared" ca="1" si="277"/>
        <v>-1</v>
      </c>
      <c r="M4234" s="18" cm="1">
        <f t="array" aca="1" ref="M4234" ca="1">SUMPRODUCT(Inactives[Days Inactive]*(Inactives[Student]=A4234))/365</f>
        <v>0</v>
      </c>
      <c r="N4234" s="18" t="str" cm="1">
        <f t="array" ref="N4234">IF(LEN($A4234)&gt;0,SUMPRODUCT(($A4234=merged_names)*(_xlfn.TEXTAFTER(N$2, "At ")=merged_belt_colours)*merged_months_at_rank),"")</f>
        <v/>
      </c>
      <c r="O4234" s="18" t="str" cm="1">
        <f t="array" ref="O4234">IF(LEN($A4234)&gt;0,SUMPRODUCT(($A4234=merged_names)*(_xlfn.TEXTAFTER(O$2, "At ")=merged_belt_colours)*merged_months_at_rank),"")</f>
        <v/>
      </c>
      <c r="P4234" s="18" t="str" cm="1">
        <f t="array" ref="P4234">IF(LEN($A4234)&gt;0,SUMPRODUCT(($A4234=merged_names)*(_xlfn.TEXTAFTER(P$2, "At ")=merged_belt_colours)*merged_months_at_rank),"")</f>
        <v/>
      </c>
      <c r="Q4234" s="18" t="str" cm="1">
        <f t="array" ref="Q4234">IF(LEN($A4234)&gt;0,SUMPRODUCT(($A4234=merged_names)*(_xlfn.TEXTAFTER(Q$2, "At ")=merged_belt_colours)*merged_months_at_rank),"")</f>
        <v/>
      </c>
      <c r="R4234" s="18" t="str" cm="1">
        <f t="array" ref="R4234">IF(LEN($A4234)&gt;0,SUMPRODUCT(($A4234=merged_names)*(_xlfn.TEXTAFTER(R$2, "At ")=merged_belt_colours)*merged_months_at_rank),"")</f>
        <v/>
      </c>
    </row>
    <row r="4235" spans="1:18" x14ac:dyDescent="0.25">
      <c r="A4235"/>
      <c r="B4235" s="15" t="str" cm="1">
        <f t="array" ref="B4235">IFERROR(IF(LEN(A4235)&gt;0, IF(SUMPRODUCT((Inactives[Key]=J4235)*(Inactives[Currently Inactive]))=1,"Inactive","Active"),""),"Active")</f>
        <v/>
      </c>
      <c r="C4235" s="16" t="str" cm="1">
        <f t="array" aca="1" ref="C4235" ca="1">IFERROR(_xlfn._xlws.FILTER(Inactives[Inactive On],(Inactives[Key]=J4235)*(Inactives[Currently Inactive]),""),"")</f>
        <v/>
      </c>
      <c r="D4235" s="16" t="str" cm="1">
        <f t="array" aca="1" ref="D4235" ca="1">IFERROR(INDEX(_xlfn.TEXTSPLIT(E4235," "),1),"")</f>
        <v/>
      </c>
      <c r="E4235" s="15" t="str" cm="1">
        <f t="array" aca="1" ref="E4235" ca="1">IFERROR(_xlfn._xlws.FILTER(merged_ranks,(merged_end_dates=DATE(9999,12,31))*(merged_names=A4235)),"")</f>
        <v/>
      </c>
      <c r="F4235" s="17" t="str">
        <f ca="1">_xlfn.XLOOKUP(J4235,Promotions[Promo Key],Promotions[Promo Date],"")</f>
        <v/>
      </c>
      <c r="G4235" s="18" t="str">
        <f t="shared" ca="1" si="275"/>
        <v/>
      </c>
      <c r="H4235" s="18" t="str">
        <f t="shared" ca="1" si="274"/>
        <v/>
      </c>
      <c r="I4235" s="17" t="str">
        <f>_xlfn.XLOOKUP(A4235,Students[Full Name],Students[Starting Rank],"")</f>
        <v/>
      </c>
      <c r="J4235" s="15" t="str">
        <f t="shared" ca="1" si="276"/>
        <v xml:space="preserve">: </v>
      </c>
      <c r="K4235" s="16" t="str">
        <f>_xlfn.XLOOKUP(A4235,Students[Full Name],Students[Start Date],"")</f>
        <v/>
      </c>
      <c r="L4235" s="18">
        <f t="shared" ca="1" si="277"/>
        <v>-1</v>
      </c>
      <c r="M4235" s="18" cm="1">
        <f t="array" aca="1" ref="M4235" ca="1">SUMPRODUCT(Inactives[Days Inactive]*(Inactives[Student]=A4235))/365</f>
        <v>0</v>
      </c>
      <c r="N4235" s="18" t="str" cm="1">
        <f t="array" ref="N4235">IF(LEN($A4235)&gt;0,SUMPRODUCT(($A4235=merged_names)*(_xlfn.TEXTAFTER(N$2, "At ")=merged_belt_colours)*merged_months_at_rank),"")</f>
        <v/>
      </c>
      <c r="O4235" s="18" t="str" cm="1">
        <f t="array" ref="O4235">IF(LEN($A4235)&gt;0,SUMPRODUCT(($A4235=merged_names)*(_xlfn.TEXTAFTER(O$2, "At ")=merged_belt_colours)*merged_months_at_rank),"")</f>
        <v/>
      </c>
      <c r="P4235" s="18" t="str" cm="1">
        <f t="array" ref="P4235">IF(LEN($A4235)&gt;0,SUMPRODUCT(($A4235=merged_names)*(_xlfn.TEXTAFTER(P$2, "At ")=merged_belt_colours)*merged_months_at_rank),"")</f>
        <v/>
      </c>
      <c r="Q4235" s="18" t="str" cm="1">
        <f t="array" ref="Q4235">IF(LEN($A4235)&gt;0,SUMPRODUCT(($A4235=merged_names)*(_xlfn.TEXTAFTER(Q$2, "At ")=merged_belt_colours)*merged_months_at_rank),"")</f>
        <v/>
      </c>
      <c r="R4235" s="18" t="str" cm="1">
        <f t="array" ref="R4235">IF(LEN($A4235)&gt;0,SUMPRODUCT(($A4235=merged_names)*(_xlfn.TEXTAFTER(R$2, "At ")=merged_belt_colours)*merged_months_at_rank),"")</f>
        <v/>
      </c>
    </row>
    <row r="4236" spans="1:18" x14ac:dyDescent="0.25">
      <c r="A4236"/>
      <c r="B4236" s="15" t="str" cm="1">
        <f t="array" ref="B4236">IFERROR(IF(LEN(A4236)&gt;0, IF(SUMPRODUCT((Inactives[Key]=J4236)*(Inactives[Currently Inactive]))=1,"Inactive","Active"),""),"Active")</f>
        <v/>
      </c>
      <c r="C4236" s="16" t="str" cm="1">
        <f t="array" aca="1" ref="C4236" ca="1">IFERROR(_xlfn._xlws.FILTER(Inactives[Inactive On],(Inactives[Key]=J4236)*(Inactives[Currently Inactive]),""),"")</f>
        <v/>
      </c>
      <c r="D4236" s="16" t="str" cm="1">
        <f t="array" aca="1" ref="D4236" ca="1">IFERROR(INDEX(_xlfn.TEXTSPLIT(E4236," "),1),"")</f>
        <v/>
      </c>
      <c r="E4236" s="15" t="str" cm="1">
        <f t="array" aca="1" ref="E4236" ca="1">IFERROR(_xlfn._xlws.FILTER(merged_ranks,(merged_end_dates=DATE(9999,12,31))*(merged_names=A4236)),"")</f>
        <v/>
      </c>
      <c r="F4236" s="17" t="str">
        <f ca="1">_xlfn.XLOOKUP(J4236,Promotions[Promo Key],Promotions[Promo Date],"")</f>
        <v/>
      </c>
      <c r="G4236" s="18" t="str">
        <f t="shared" ca="1" si="275"/>
        <v/>
      </c>
      <c r="H4236" s="18" t="str">
        <f t="shared" ca="1" si="274"/>
        <v/>
      </c>
      <c r="I4236" s="17" t="str">
        <f>_xlfn.XLOOKUP(A4236,Students[Full Name],Students[Starting Rank],"")</f>
        <v/>
      </c>
      <c r="J4236" s="15" t="str">
        <f t="shared" ca="1" si="276"/>
        <v xml:space="preserve">: </v>
      </c>
      <c r="K4236" s="16" t="str">
        <f>_xlfn.XLOOKUP(A4236,Students[Full Name],Students[Start Date],"")</f>
        <v/>
      </c>
      <c r="L4236" s="18">
        <f t="shared" ca="1" si="277"/>
        <v>-1</v>
      </c>
      <c r="M4236" s="18" cm="1">
        <f t="array" aca="1" ref="M4236" ca="1">SUMPRODUCT(Inactives[Days Inactive]*(Inactives[Student]=A4236))/365</f>
        <v>0</v>
      </c>
      <c r="N4236" s="18" t="str" cm="1">
        <f t="array" ref="N4236">IF(LEN($A4236)&gt;0,SUMPRODUCT(($A4236=merged_names)*(_xlfn.TEXTAFTER(N$2, "At ")=merged_belt_colours)*merged_months_at_rank),"")</f>
        <v/>
      </c>
      <c r="O4236" s="18" t="str" cm="1">
        <f t="array" ref="O4236">IF(LEN($A4236)&gt;0,SUMPRODUCT(($A4236=merged_names)*(_xlfn.TEXTAFTER(O$2, "At ")=merged_belt_colours)*merged_months_at_rank),"")</f>
        <v/>
      </c>
      <c r="P4236" s="18" t="str" cm="1">
        <f t="array" ref="P4236">IF(LEN($A4236)&gt;0,SUMPRODUCT(($A4236=merged_names)*(_xlfn.TEXTAFTER(P$2, "At ")=merged_belt_colours)*merged_months_at_rank),"")</f>
        <v/>
      </c>
      <c r="Q4236" s="18" t="str" cm="1">
        <f t="array" ref="Q4236">IF(LEN($A4236)&gt;0,SUMPRODUCT(($A4236=merged_names)*(_xlfn.TEXTAFTER(Q$2, "At ")=merged_belt_colours)*merged_months_at_rank),"")</f>
        <v/>
      </c>
      <c r="R4236" s="18" t="str" cm="1">
        <f t="array" ref="R4236">IF(LEN($A4236)&gt;0,SUMPRODUCT(($A4236=merged_names)*(_xlfn.TEXTAFTER(R$2, "At ")=merged_belt_colours)*merged_months_at_rank),"")</f>
        <v/>
      </c>
    </row>
    <row r="4237" spans="1:18" x14ac:dyDescent="0.25">
      <c r="A4237"/>
      <c r="B4237" s="15" t="str" cm="1">
        <f t="array" ref="B4237">IFERROR(IF(LEN(A4237)&gt;0, IF(SUMPRODUCT((Inactives[Key]=J4237)*(Inactives[Currently Inactive]))=1,"Inactive","Active"),""),"Active")</f>
        <v/>
      </c>
      <c r="C4237" s="16" t="str" cm="1">
        <f t="array" aca="1" ref="C4237" ca="1">IFERROR(_xlfn._xlws.FILTER(Inactives[Inactive On],(Inactives[Key]=J4237)*(Inactives[Currently Inactive]),""),"")</f>
        <v/>
      </c>
      <c r="D4237" s="16" t="str" cm="1">
        <f t="array" aca="1" ref="D4237" ca="1">IFERROR(INDEX(_xlfn.TEXTSPLIT(E4237," "),1),"")</f>
        <v/>
      </c>
      <c r="E4237" s="15" t="str" cm="1">
        <f t="array" aca="1" ref="E4237" ca="1">IFERROR(_xlfn._xlws.FILTER(merged_ranks,(merged_end_dates=DATE(9999,12,31))*(merged_names=A4237)),"")</f>
        <v/>
      </c>
      <c r="F4237" s="17" t="str">
        <f ca="1">_xlfn.XLOOKUP(J4237,Promotions[Promo Key],Promotions[Promo Date],"")</f>
        <v/>
      </c>
      <c r="G4237" s="18" t="str">
        <f t="shared" ca="1" si="275"/>
        <v/>
      </c>
      <c r="H4237" s="18" t="str">
        <f t="shared" ca="1" si="274"/>
        <v/>
      </c>
      <c r="I4237" s="17" t="str">
        <f>_xlfn.XLOOKUP(A4237,Students[Full Name],Students[Starting Rank],"")</f>
        <v/>
      </c>
      <c r="J4237" s="15" t="str">
        <f t="shared" ca="1" si="276"/>
        <v xml:space="preserve">: </v>
      </c>
      <c r="K4237" s="16" t="str">
        <f>_xlfn.XLOOKUP(A4237,Students[Full Name],Students[Start Date],"")</f>
        <v/>
      </c>
      <c r="L4237" s="18">
        <f t="shared" ca="1" si="277"/>
        <v>-1</v>
      </c>
      <c r="M4237" s="18" cm="1">
        <f t="array" aca="1" ref="M4237" ca="1">SUMPRODUCT(Inactives[Days Inactive]*(Inactives[Student]=A4237))/365</f>
        <v>0</v>
      </c>
      <c r="N4237" s="18" t="str" cm="1">
        <f t="array" ref="N4237">IF(LEN($A4237)&gt;0,SUMPRODUCT(($A4237=merged_names)*(_xlfn.TEXTAFTER(N$2, "At ")=merged_belt_colours)*merged_months_at_rank),"")</f>
        <v/>
      </c>
      <c r="O4237" s="18" t="str" cm="1">
        <f t="array" ref="O4237">IF(LEN($A4237)&gt;0,SUMPRODUCT(($A4237=merged_names)*(_xlfn.TEXTAFTER(O$2, "At ")=merged_belt_colours)*merged_months_at_rank),"")</f>
        <v/>
      </c>
      <c r="P4237" s="18" t="str" cm="1">
        <f t="array" ref="P4237">IF(LEN($A4237)&gt;0,SUMPRODUCT(($A4237=merged_names)*(_xlfn.TEXTAFTER(P$2, "At ")=merged_belt_colours)*merged_months_at_rank),"")</f>
        <v/>
      </c>
      <c r="Q4237" s="18" t="str" cm="1">
        <f t="array" ref="Q4237">IF(LEN($A4237)&gt;0,SUMPRODUCT(($A4237=merged_names)*(_xlfn.TEXTAFTER(Q$2, "At ")=merged_belt_colours)*merged_months_at_rank),"")</f>
        <v/>
      </c>
      <c r="R4237" s="18" t="str" cm="1">
        <f t="array" ref="R4237">IF(LEN($A4237)&gt;0,SUMPRODUCT(($A4237=merged_names)*(_xlfn.TEXTAFTER(R$2, "At ")=merged_belt_colours)*merged_months_at_rank),"")</f>
        <v/>
      </c>
    </row>
    <row r="4238" spans="1:18" x14ac:dyDescent="0.25">
      <c r="A4238"/>
      <c r="B4238" s="15" t="str" cm="1">
        <f t="array" ref="B4238">IFERROR(IF(LEN(A4238)&gt;0, IF(SUMPRODUCT((Inactives[Key]=J4238)*(Inactives[Currently Inactive]))=1,"Inactive","Active"),""),"Active")</f>
        <v/>
      </c>
      <c r="C4238" s="16" t="str" cm="1">
        <f t="array" aca="1" ref="C4238" ca="1">IFERROR(_xlfn._xlws.FILTER(Inactives[Inactive On],(Inactives[Key]=J4238)*(Inactives[Currently Inactive]),""),"")</f>
        <v/>
      </c>
      <c r="D4238" s="16" t="str" cm="1">
        <f t="array" aca="1" ref="D4238" ca="1">IFERROR(INDEX(_xlfn.TEXTSPLIT(E4238," "),1),"")</f>
        <v/>
      </c>
      <c r="E4238" s="15" t="str" cm="1">
        <f t="array" aca="1" ref="E4238" ca="1">IFERROR(_xlfn._xlws.FILTER(merged_ranks,(merged_end_dates=DATE(9999,12,31))*(merged_names=A4238)),"")</f>
        <v/>
      </c>
      <c r="F4238" s="17" t="str">
        <f ca="1">_xlfn.XLOOKUP(J4238,Promotions[Promo Key],Promotions[Promo Date],"")</f>
        <v/>
      </c>
      <c r="G4238" s="18" t="str">
        <f t="shared" ca="1" si="275"/>
        <v/>
      </c>
      <c r="H4238" s="18" t="str">
        <f t="shared" ca="1" si="274"/>
        <v/>
      </c>
      <c r="I4238" s="17" t="str">
        <f>_xlfn.XLOOKUP(A4238,Students[Full Name],Students[Starting Rank],"")</f>
        <v/>
      </c>
      <c r="J4238" s="15" t="str">
        <f t="shared" ca="1" si="276"/>
        <v xml:space="preserve">: </v>
      </c>
      <c r="K4238" s="16" t="str">
        <f>_xlfn.XLOOKUP(A4238,Students[Full Name],Students[Start Date],"")</f>
        <v/>
      </c>
      <c r="L4238" s="18">
        <f t="shared" ca="1" si="277"/>
        <v>-1</v>
      </c>
      <c r="M4238" s="18" cm="1">
        <f t="array" aca="1" ref="M4238" ca="1">SUMPRODUCT(Inactives[Days Inactive]*(Inactives[Student]=A4238))/365</f>
        <v>0</v>
      </c>
      <c r="N4238" s="18" t="str" cm="1">
        <f t="array" ref="N4238">IF(LEN($A4238)&gt;0,SUMPRODUCT(($A4238=merged_names)*(_xlfn.TEXTAFTER(N$2, "At ")=merged_belt_colours)*merged_months_at_rank),"")</f>
        <v/>
      </c>
      <c r="O4238" s="18" t="str" cm="1">
        <f t="array" ref="O4238">IF(LEN($A4238)&gt;0,SUMPRODUCT(($A4238=merged_names)*(_xlfn.TEXTAFTER(O$2, "At ")=merged_belt_colours)*merged_months_at_rank),"")</f>
        <v/>
      </c>
      <c r="P4238" s="18" t="str" cm="1">
        <f t="array" ref="P4238">IF(LEN($A4238)&gt;0,SUMPRODUCT(($A4238=merged_names)*(_xlfn.TEXTAFTER(P$2, "At ")=merged_belt_colours)*merged_months_at_rank),"")</f>
        <v/>
      </c>
      <c r="Q4238" s="18" t="str" cm="1">
        <f t="array" ref="Q4238">IF(LEN($A4238)&gt;0,SUMPRODUCT(($A4238=merged_names)*(_xlfn.TEXTAFTER(Q$2, "At ")=merged_belt_colours)*merged_months_at_rank),"")</f>
        <v/>
      </c>
      <c r="R4238" s="18" t="str" cm="1">
        <f t="array" ref="R4238">IF(LEN($A4238)&gt;0,SUMPRODUCT(($A4238=merged_names)*(_xlfn.TEXTAFTER(R$2, "At ")=merged_belt_colours)*merged_months_at_rank),"")</f>
        <v/>
      </c>
    </row>
    <row r="4239" spans="1:18" x14ac:dyDescent="0.25">
      <c r="A4239"/>
      <c r="B4239" s="15" t="str" cm="1">
        <f t="array" ref="B4239">IFERROR(IF(LEN(A4239)&gt;0, IF(SUMPRODUCT((Inactives[Key]=J4239)*(Inactives[Currently Inactive]))=1,"Inactive","Active"),""),"Active")</f>
        <v/>
      </c>
      <c r="C4239" s="16" t="str" cm="1">
        <f t="array" aca="1" ref="C4239" ca="1">IFERROR(_xlfn._xlws.FILTER(Inactives[Inactive On],(Inactives[Key]=J4239)*(Inactives[Currently Inactive]),""),"")</f>
        <v/>
      </c>
      <c r="D4239" s="16" t="str" cm="1">
        <f t="array" aca="1" ref="D4239" ca="1">IFERROR(INDEX(_xlfn.TEXTSPLIT(E4239," "),1),"")</f>
        <v/>
      </c>
      <c r="E4239" s="15" t="str" cm="1">
        <f t="array" aca="1" ref="E4239" ca="1">IFERROR(_xlfn._xlws.FILTER(merged_ranks,(merged_end_dates=DATE(9999,12,31))*(merged_names=A4239)),"")</f>
        <v/>
      </c>
      <c r="F4239" s="17" t="str">
        <f ca="1">_xlfn.XLOOKUP(J4239,Promotions[Promo Key],Promotions[Promo Date],"")</f>
        <v/>
      </c>
      <c r="G4239" s="18" t="str">
        <f t="shared" ca="1" si="275"/>
        <v/>
      </c>
      <c r="H4239" s="18" t="str">
        <f t="shared" ca="1" si="274"/>
        <v/>
      </c>
      <c r="I4239" s="17" t="str">
        <f>_xlfn.XLOOKUP(A4239,Students[Full Name],Students[Starting Rank],"")</f>
        <v/>
      </c>
      <c r="J4239" s="15" t="str">
        <f t="shared" ca="1" si="276"/>
        <v xml:space="preserve">: </v>
      </c>
      <c r="K4239" s="16" t="str">
        <f>_xlfn.XLOOKUP(A4239,Students[Full Name],Students[Start Date],"")</f>
        <v/>
      </c>
      <c r="L4239" s="18">
        <f t="shared" ca="1" si="277"/>
        <v>-1</v>
      </c>
      <c r="M4239" s="18" cm="1">
        <f t="array" aca="1" ref="M4239" ca="1">SUMPRODUCT(Inactives[Days Inactive]*(Inactives[Student]=A4239))/365</f>
        <v>0</v>
      </c>
      <c r="N4239" s="18" t="str" cm="1">
        <f t="array" ref="N4239">IF(LEN($A4239)&gt;0,SUMPRODUCT(($A4239=merged_names)*(_xlfn.TEXTAFTER(N$2, "At ")=merged_belt_colours)*merged_months_at_rank),"")</f>
        <v/>
      </c>
      <c r="O4239" s="18" t="str" cm="1">
        <f t="array" ref="O4239">IF(LEN($A4239)&gt;0,SUMPRODUCT(($A4239=merged_names)*(_xlfn.TEXTAFTER(O$2, "At ")=merged_belt_colours)*merged_months_at_rank),"")</f>
        <v/>
      </c>
      <c r="P4239" s="18" t="str" cm="1">
        <f t="array" ref="P4239">IF(LEN($A4239)&gt;0,SUMPRODUCT(($A4239=merged_names)*(_xlfn.TEXTAFTER(P$2, "At ")=merged_belt_colours)*merged_months_at_rank),"")</f>
        <v/>
      </c>
      <c r="Q4239" s="18" t="str" cm="1">
        <f t="array" ref="Q4239">IF(LEN($A4239)&gt;0,SUMPRODUCT(($A4239=merged_names)*(_xlfn.TEXTAFTER(Q$2, "At ")=merged_belt_colours)*merged_months_at_rank),"")</f>
        <v/>
      </c>
      <c r="R4239" s="18" t="str" cm="1">
        <f t="array" ref="R4239">IF(LEN($A4239)&gt;0,SUMPRODUCT(($A4239=merged_names)*(_xlfn.TEXTAFTER(R$2, "At ")=merged_belt_colours)*merged_months_at_rank),"")</f>
        <v/>
      </c>
    </row>
    <row r="4240" spans="1:18" x14ac:dyDescent="0.25">
      <c r="A4240"/>
      <c r="B4240" s="15" t="str" cm="1">
        <f t="array" ref="B4240">IFERROR(IF(LEN(A4240)&gt;0, IF(SUMPRODUCT((Inactives[Key]=J4240)*(Inactives[Currently Inactive]))=1,"Inactive","Active"),""),"Active")</f>
        <v/>
      </c>
      <c r="C4240" s="16" t="str" cm="1">
        <f t="array" aca="1" ref="C4240" ca="1">IFERROR(_xlfn._xlws.FILTER(Inactives[Inactive On],(Inactives[Key]=J4240)*(Inactives[Currently Inactive]),""),"")</f>
        <v/>
      </c>
      <c r="D4240" s="16" t="str" cm="1">
        <f t="array" aca="1" ref="D4240" ca="1">IFERROR(INDEX(_xlfn.TEXTSPLIT(E4240," "),1),"")</f>
        <v/>
      </c>
      <c r="E4240" s="15" t="str" cm="1">
        <f t="array" aca="1" ref="E4240" ca="1">IFERROR(_xlfn._xlws.FILTER(merged_ranks,(merged_end_dates=DATE(9999,12,31))*(merged_names=A4240)),"")</f>
        <v/>
      </c>
      <c r="F4240" s="17" t="str">
        <f ca="1">_xlfn.XLOOKUP(J4240,Promotions[Promo Key],Promotions[Promo Date],"")</f>
        <v/>
      </c>
      <c r="G4240" s="18" t="str">
        <f t="shared" ca="1" si="275"/>
        <v/>
      </c>
      <c r="H4240" s="18" t="str">
        <f t="shared" ca="1" si="274"/>
        <v/>
      </c>
      <c r="I4240" s="17" t="str">
        <f>_xlfn.XLOOKUP(A4240,Students[Full Name],Students[Starting Rank],"")</f>
        <v/>
      </c>
      <c r="J4240" s="15" t="str">
        <f t="shared" ca="1" si="276"/>
        <v xml:space="preserve">: </v>
      </c>
      <c r="K4240" s="16" t="str">
        <f>_xlfn.XLOOKUP(A4240,Students[Full Name],Students[Start Date],"")</f>
        <v/>
      </c>
      <c r="L4240" s="18">
        <f t="shared" ca="1" si="277"/>
        <v>-1</v>
      </c>
      <c r="M4240" s="18" cm="1">
        <f t="array" aca="1" ref="M4240" ca="1">SUMPRODUCT(Inactives[Days Inactive]*(Inactives[Student]=A4240))/365</f>
        <v>0</v>
      </c>
      <c r="N4240" s="18" t="str" cm="1">
        <f t="array" ref="N4240">IF(LEN($A4240)&gt;0,SUMPRODUCT(($A4240=merged_names)*(_xlfn.TEXTAFTER(N$2, "At ")=merged_belt_colours)*merged_months_at_rank),"")</f>
        <v/>
      </c>
      <c r="O4240" s="18" t="str" cm="1">
        <f t="array" ref="O4240">IF(LEN($A4240)&gt;0,SUMPRODUCT(($A4240=merged_names)*(_xlfn.TEXTAFTER(O$2, "At ")=merged_belt_colours)*merged_months_at_rank),"")</f>
        <v/>
      </c>
      <c r="P4240" s="18" t="str" cm="1">
        <f t="array" ref="P4240">IF(LEN($A4240)&gt;0,SUMPRODUCT(($A4240=merged_names)*(_xlfn.TEXTAFTER(P$2, "At ")=merged_belt_colours)*merged_months_at_rank),"")</f>
        <v/>
      </c>
      <c r="Q4240" s="18" t="str" cm="1">
        <f t="array" ref="Q4240">IF(LEN($A4240)&gt;0,SUMPRODUCT(($A4240=merged_names)*(_xlfn.TEXTAFTER(Q$2, "At ")=merged_belt_colours)*merged_months_at_rank),"")</f>
        <v/>
      </c>
      <c r="R4240" s="18" t="str" cm="1">
        <f t="array" ref="R4240">IF(LEN($A4240)&gt;0,SUMPRODUCT(($A4240=merged_names)*(_xlfn.TEXTAFTER(R$2, "At ")=merged_belt_colours)*merged_months_at_rank),"")</f>
        <v/>
      </c>
    </row>
    <row r="4241" spans="1:18" x14ac:dyDescent="0.25">
      <c r="A4241"/>
      <c r="B4241" s="15" t="str" cm="1">
        <f t="array" ref="B4241">IFERROR(IF(LEN(A4241)&gt;0, IF(SUMPRODUCT((Inactives[Key]=J4241)*(Inactives[Currently Inactive]))=1,"Inactive","Active"),""),"Active")</f>
        <v/>
      </c>
      <c r="C4241" s="16" t="str" cm="1">
        <f t="array" aca="1" ref="C4241" ca="1">IFERROR(_xlfn._xlws.FILTER(Inactives[Inactive On],(Inactives[Key]=J4241)*(Inactives[Currently Inactive]),""),"")</f>
        <v/>
      </c>
      <c r="D4241" s="16" t="str" cm="1">
        <f t="array" aca="1" ref="D4241" ca="1">IFERROR(INDEX(_xlfn.TEXTSPLIT(E4241," "),1),"")</f>
        <v/>
      </c>
      <c r="E4241" s="15" t="str" cm="1">
        <f t="array" aca="1" ref="E4241" ca="1">IFERROR(_xlfn._xlws.FILTER(merged_ranks,(merged_end_dates=DATE(9999,12,31))*(merged_names=A4241)),"")</f>
        <v/>
      </c>
      <c r="F4241" s="17" t="str">
        <f ca="1">_xlfn.XLOOKUP(J4241,Promotions[Promo Key],Promotions[Promo Date],"")</f>
        <v/>
      </c>
      <c r="G4241" s="18" t="str">
        <f t="shared" ca="1" si="275"/>
        <v/>
      </c>
      <c r="H4241" s="18" t="str">
        <f t="shared" ca="1" si="274"/>
        <v/>
      </c>
      <c r="I4241" s="17" t="str">
        <f>_xlfn.XLOOKUP(A4241,Students[Full Name],Students[Starting Rank],"")</f>
        <v/>
      </c>
      <c r="J4241" s="15" t="str">
        <f t="shared" ca="1" si="276"/>
        <v xml:space="preserve">: </v>
      </c>
      <c r="K4241" s="16" t="str">
        <f>_xlfn.XLOOKUP(A4241,Students[Full Name],Students[Start Date],"")</f>
        <v/>
      </c>
      <c r="L4241" s="18">
        <f t="shared" ca="1" si="277"/>
        <v>-1</v>
      </c>
      <c r="M4241" s="18" cm="1">
        <f t="array" aca="1" ref="M4241" ca="1">SUMPRODUCT(Inactives[Days Inactive]*(Inactives[Student]=A4241))/365</f>
        <v>0</v>
      </c>
      <c r="N4241" s="18" t="str" cm="1">
        <f t="array" ref="N4241">IF(LEN($A4241)&gt;0,SUMPRODUCT(($A4241=merged_names)*(_xlfn.TEXTAFTER(N$2, "At ")=merged_belt_colours)*merged_months_at_rank),"")</f>
        <v/>
      </c>
      <c r="O4241" s="18" t="str" cm="1">
        <f t="array" ref="O4241">IF(LEN($A4241)&gt;0,SUMPRODUCT(($A4241=merged_names)*(_xlfn.TEXTAFTER(O$2, "At ")=merged_belt_colours)*merged_months_at_rank),"")</f>
        <v/>
      </c>
      <c r="P4241" s="18" t="str" cm="1">
        <f t="array" ref="P4241">IF(LEN($A4241)&gt;0,SUMPRODUCT(($A4241=merged_names)*(_xlfn.TEXTAFTER(P$2, "At ")=merged_belt_colours)*merged_months_at_rank),"")</f>
        <v/>
      </c>
      <c r="Q4241" s="18" t="str" cm="1">
        <f t="array" ref="Q4241">IF(LEN($A4241)&gt;0,SUMPRODUCT(($A4241=merged_names)*(_xlfn.TEXTAFTER(Q$2, "At ")=merged_belt_colours)*merged_months_at_rank),"")</f>
        <v/>
      </c>
      <c r="R4241" s="18" t="str" cm="1">
        <f t="array" ref="R4241">IF(LEN($A4241)&gt;0,SUMPRODUCT(($A4241=merged_names)*(_xlfn.TEXTAFTER(R$2, "At ")=merged_belt_colours)*merged_months_at_rank),"")</f>
        <v/>
      </c>
    </row>
    <row r="4242" spans="1:18" x14ac:dyDescent="0.25">
      <c r="A4242"/>
      <c r="B4242" s="15" t="str" cm="1">
        <f t="array" ref="B4242">IFERROR(IF(LEN(A4242)&gt;0, IF(SUMPRODUCT((Inactives[Key]=J4242)*(Inactives[Currently Inactive]))=1,"Inactive","Active"),""),"Active")</f>
        <v/>
      </c>
      <c r="C4242" s="16" t="str" cm="1">
        <f t="array" aca="1" ref="C4242" ca="1">IFERROR(_xlfn._xlws.FILTER(Inactives[Inactive On],(Inactives[Key]=J4242)*(Inactives[Currently Inactive]),""),"")</f>
        <v/>
      </c>
      <c r="D4242" s="16" t="str" cm="1">
        <f t="array" aca="1" ref="D4242" ca="1">IFERROR(INDEX(_xlfn.TEXTSPLIT(E4242," "),1),"")</f>
        <v/>
      </c>
      <c r="E4242" s="15" t="str" cm="1">
        <f t="array" aca="1" ref="E4242" ca="1">IFERROR(_xlfn._xlws.FILTER(merged_ranks,(merged_end_dates=DATE(9999,12,31))*(merged_names=A4242)),"")</f>
        <v/>
      </c>
      <c r="F4242" s="17" t="str">
        <f ca="1">_xlfn.XLOOKUP(J4242,Promotions[Promo Key],Promotions[Promo Date],"")</f>
        <v/>
      </c>
      <c r="G4242" s="18" t="str">
        <f t="shared" ca="1" si="275"/>
        <v/>
      </c>
      <c r="H4242" s="18" t="str">
        <f t="shared" ca="1" si="274"/>
        <v/>
      </c>
      <c r="I4242" s="17" t="str">
        <f>_xlfn.XLOOKUP(A4242,Students[Full Name],Students[Starting Rank],"")</f>
        <v/>
      </c>
      <c r="J4242" s="15" t="str">
        <f t="shared" ca="1" si="276"/>
        <v xml:space="preserve">: </v>
      </c>
      <c r="K4242" s="16" t="str">
        <f>_xlfn.XLOOKUP(A4242,Students[Full Name],Students[Start Date],"")</f>
        <v/>
      </c>
      <c r="L4242" s="18">
        <f t="shared" ca="1" si="277"/>
        <v>-1</v>
      </c>
      <c r="M4242" s="18" cm="1">
        <f t="array" aca="1" ref="M4242" ca="1">SUMPRODUCT(Inactives[Days Inactive]*(Inactives[Student]=A4242))/365</f>
        <v>0</v>
      </c>
      <c r="N4242" s="18" t="str" cm="1">
        <f t="array" ref="N4242">IF(LEN($A4242)&gt;0,SUMPRODUCT(($A4242=merged_names)*(_xlfn.TEXTAFTER(N$2, "At ")=merged_belt_colours)*merged_months_at_rank),"")</f>
        <v/>
      </c>
      <c r="O4242" s="18" t="str" cm="1">
        <f t="array" ref="O4242">IF(LEN($A4242)&gt;0,SUMPRODUCT(($A4242=merged_names)*(_xlfn.TEXTAFTER(O$2, "At ")=merged_belt_colours)*merged_months_at_rank),"")</f>
        <v/>
      </c>
      <c r="P4242" s="18" t="str" cm="1">
        <f t="array" ref="P4242">IF(LEN($A4242)&gt;0,SUMPRODUCT(($A4242=merged_names)*(_xlfn.TEXTAFTER(P$2, "At ")=merged_belt_colours)*merged_months_at_rank),"")</f>
        <v/>
      </c>
      <c r="Q4242" s="18" t="str" cm="1">
        <f t="array" ref="Q4242">IF(LEN($A4242)&gt;0,SUMPRODUCT(($A4242=merged_names)*(_xlfn.TEXTAFTER(Q$2, "At ")=merged_belt_colours)*merged_months_at_rank),"")</f>
        <v/>
      </c>
      <c r="R4242" s="18" t="str" cm="1">
        <f t="array" ref="R4242">IF(LEN($A4242)&gt;0,SUMPRODUCT(($A4242=merged_names)*(_xlfn.TEXTAFTER(R$2, "At ")=merged_belt_colours)*merged_months_at_rank),"")</f>
        <v/>
      </c>
    </row>
    <row r="4243" spans="1:18" x14ac:dyDescent="0.25">
      <c r="A4243"/>
      <c r="B4243" s="15" t="str" cm="1">
        <f t="array" ref="B4243">IFERROR(IF(LEN(A4243)&gt;0, IF(SUMPRODUCT((Inactives[Key]=J4243)*(Inactives[Currently Inactive]))=1,"Inactive","Active"),""),"Active")</f>
        <v/>
      </c>
      <c r="C4243" s="16" t="str" cm="1">
        <f t="array" aca="1" ref="C4243" ca="1">IFERROR(_xlfn._xlws.FILTER(Inactives[Inactive On],(Inactives[Key]=J4243)*(Inactives[Currently Inactive]),""),"")</f>
        <v/>
      </c>
      <c r="D4243" s="16" t="str" cm="1">
        <f t="array" aca="1" ref="D4243" ca="1">IFERROR(INDEX(_xlfn.TEXTSPLIT(E4243," "),1),"")</f>
        <v/>
      </c>
      <c r="E4243" s="15" t="str" cm="1">
        <f t="array" aca="1" ref="E4243" ca="1">IFERROR(_xlfn._xlws.FILTER(merged_ranks,(merged_end_dates=DATE(9999,12,31))*(merged_names=A4243)),"")</f>
        <v/>
      </c>
      <c r="F4243" s="17" t="str">
        <f ca="1">_xlfn.XLOOKUP(J4243,Promotions[Promo Key],Promotions[Promo Date],"")</f>
        <v/>
      </c>
      <c r="G4243" s="18" t="str">
        <f t="shared" ca="1" si="275"/>
        <v/>
      </c>
      <c r="H4243" s="18" t="str">
        <f t="shared" ca="1" si="274"/>
        <v/>
      </c>
      <c r="I4243" s="17" t="str">
        <f>_xlfn.XLOOKUP(A4243,Students[Full Name],Students[Starting Rank],"")</f>
        <v/>
      </c>
      <c r="J4243" s="15" t="str">
        <f t="shared" ca="1" si="276"/>
        <v xml:space="preserve">: </v>
      </c>
      <c r="K4243" s="16" t="str">
        <f>_xlfn.XLOOKUP(A4243,Students[Full Name],Students[Start Date],"")</f>
        <v/>
      </c>
      <c r="L4243" s="18">
        <f t="shared" ca="1" si="277"/>
        <v>-1</v>
      </c>
      <c r="M4243" s="18" cm="1">
        <f t="array" aca="1" ref="M4243" ca="1">SUMPRODUCT(Inactives[Days Inactive]*(Inactives[Student]=A4243))/365</f>
        <v>0</v>
      </c>
      <c r="N4243" s="18" t="str" cm="1">
        <f t="array" ref="N4243">IF(LEN($A4243)&gt;0,SUMPRODUCT(($A4243=merged_names)*(_xlfn.TEXTAFTER(N$2, "At ")=merged_belt_colours)*merged_months_at_rank),"")</f>
        <v/>
      </c>
      <c r="O4243" s="18" t="str" cm="1">
        <f t="array" ref="O4243">IF(LEN($A4243)&gt;0,SUMPRODUCT(($A4243=merged_names)*(_xlfn.TEXTAFTER(O$2, "At ")=merged_belt_colours)*merged_months_at_rank),"")</f>
        <v/>
      </c>
      <c r="P4243" s="18" t="str" cm="1">
        <f t="array" ref="P4243">IF(LEN($A4243)&gt;0,SUMPRODUCT(($A4243=merged_names)*(_xlfn.TEXTAFTER(P$2, "At ")=merged_belt_colours)*merged_months_at_rank),"")</f>
        <v/>
      </c>
      <c r="Q4243" s="18" t="str" cm="1">
        <f t="array" ref="Q4243">IF(LEN($A4243)&gt;0,SUMPRODUCT(($A4243=merged_names)*(_xlfn.TEXTAFTER(Q$2, "At ")=merged_belt_colours)*merged_months_at_rank),"")</f>
        <v/>
      </c>
      <c r="R4243" s="18" t="str" cm="1">
        <f t="array" ref="R4243">IF(LEN($A4243)&gt;0,SUMPRODUCT(($A4243=merged_names)*(_xlfn.TEXTAFTER(R$2, "At ")=merged_belt_colours)*merged_months_at_rank),"")</f>
        <v/>
      </c>
    </row>
    <row r="4244" spans="1:18" x14ac:dyDescent="0.25">
      <c r="A4244"/>
      <c r="B4244" s="15" t="str" cm="1">
        <f t="array" ref="B4244">IFERROR(IF(LEN(A4244)&gt;0, IF(SUMPRODUCT((Inactives[Key]=J4244)*(Inactives[Currently Inactive]))=1,"Inactive","Active"),""),"Active")</f>
        <v/>
      </c>
      <c r="C4244" s="16" t="str" cm="1">
        <f t="array" aca="1" ref="C4244" ca="1">IFERROR(_xlfn._xlws.FILTER(Inactives[Inactive On],(Inactives[Key]=J4244)*(Inactives[Currently Inactive]),""),"")</f>
        <v/>
      </c>
      <c r="D4244" s="16" t="str" cm="1">
        <f t="array" aca="1" ref="D4244" ca="1">IFERROR(INDEX(_xlfn.TEXTSPLIT(E4244," "),1),"")</f>
        <v/>
      </c>
      <c r="E4244" s="15" t="str" cm="1">
        <f t="array" aca="1" ref="E4244" ca="1">IFERROR(_xlfn._xlws.FILTER(merged_ranks,(merged_end_dates=DATE(9999,12,31))*(merged_names=A4244)),"")</f>
        <v/>
      </c>
      <c r="F4244" s="17" t="str">
        <f ca="1">_xlfn.XLOOKUP(J4244,Promotions[Promo Key],Promotions[Promo Date],"")</f>
        <v/>
      </c>
      <c r="G4244" s="18" t="str">
        <f t="shared" ca="1" si="275"/>
        <v/>
      </c>
      <c r="H4244" s="18" t="str">
        <f t="shared" ca="1" si="274"/>
        <v/>
      </c>
      <c r="I4244" s="17" t="str">
        <f>_xlfn.XLOOKUP(A4244,Students[Full Name],Students[Starting Rank],"")</f>
        <v/>
      </c>
      <c r="J4244" s="15" t="str">
        <f t="shared" ca="1" si="276"/>
        <v xml:space="preserve">: </v>
      </c>
      <c r="K4244" s="16" t="str">
        <f>_xlfn.XLOOKUP(A4244,Students[Full Name],Students[Start Date],"")</f>
        <v/>
      </c>
      <c r="L4244" s="18">
        <f t="shared" ca="1" si="277"/>
        <v>-1</v>
      </c>
      <c r="M4244" s="18" cm="1">
        <f t="array" aca="1" ref="M4244" ca="1">SUMPRODUCT(Inactives[Days Inactive]*(Inactives[Student]=A4244))/365</f>
        <v>0</v>
      </c>
      <c r="N4244" s="18" t="str" cm="1">
        <f t="array" ref="N4244">IF(LEN($A4244)&gt;0,SUMPRODUCT(($A4244=merged_names)*(_xlfn.TEXTAFTER(N$2, "At ")=merged_belt_colours)*merged_months_at_rank),"")</f>
        <v/>
      </c>
      <c r="O4244" s="18" t="str" cm="1">
        <f t="array" ref="O4244">IF(LEN($A4244)&gt;0,SUMPRODUCT(($A4244=merged_names)*(_xlfn.TEXTAFTER(O$2, "At ")=merged_belt_colours)*merged_months_at_rank),"")</f>
        <v/>
      </c>
      <c r="P4244" s="18" t="str" cm="1">
        <f t="array" ref="P4244">IF(LEN($A4244)&gt;0,SUMPRODUCT(($A4244=merged_names)*(_xlfn.TEXTAFTER(P$2, "At ")=merged_belt_colours)*merged_months_at_rank),"")</f>
        <v/>
      </c>
      <c r="Q4244" s="18" t="str" cm="1">
        <f t="array" ref="Q4244">IF(LEN($A4244)&gt;0,SUMPRODUCT(($A4244=merged_names)*(_xlfn.TEXTAFTER(Q$2, "At ")=merged_belt_colours)*merged_months_at_rank),"")</f>
        <v/>
      </c>
      <c r="R4244" s="18" t="str" cm="1">
        <f t="array" ref="R4244">IF(LEN($A4244)&gt;0,SUMPRODUCT(($A4244=merged_names)*(_xlfn.TEXTAFTER(R$2, "At ")=merged_belt_colours)*merged_months_at_rank),"")</f>
        <v/>
      </c>
    </row>
    <row r="4245" spans="1:18" x14ac:dyDescent="0.25">
      <c r="A4245"/>
      <c r="B4245" s="15" t="str" cm="1">
        <f t="array" ref="B4245">IFERROR(IF(LEN(A4245)&gt;0, IF(SUMPRODUCT((Inactives[Key]=J4245)*(Inactives[Currently Inactive]))=1,"Inactive","Active"),""),"Active")</f>
        <v/>
      </c>
      <c r="C4245" s="16" t="str" cm="1">
        <f t="array" aca="1" ref="C4245" ca="1">IFERROR(_xlfn._xlws.FILTER(Inactives[Inactive On],(Inactives[Key]=J4245)*(Inactives[Currently Inactive]),""),"")</f>
        <v/>
      </c>
      <c r="D4245" s="16" t="str" cm="1">
        <f t="array" aca="1" ref="D4245" ca="1">IFERROR(INDEX(_xlfn.TEXTSPLIT(E4245," "),1),"")</f>
        <v/>
      </c>
      <c r="E4245" s="15" t="str" cm="1">
        <f t="array" aca="1" ref="E4245" ca="1">IFERROR(_xlfn._xlws.FILTER(merged_ranks,(merged_end_dates=DATE(9999,12,31))*(merged_names=A4245)),"")</f>
        <v/>
      </c>
      <c r="F4245" s="17" t="str">
        <f ca="1">_xlfn.XLOOKUP(J4245,Promotions[Promo Key],Promotions[Promo Date],"")</f>
        <v/>
      </c>
      <c r="G4245" s="18" t="str">
        <f t="shared" ca="1" si="275"/>
        <v/>
      </c>
      <c r="H4245" s="18" t="str">
        <f t="shared" ca="1" si="274"/>
        <v/>
      </c>
      <c r="I4245" s="17" t="str">
        <f>_xlfn.XLOOKUP(A4245,Students[Full Name],Students[Starting Rank],"")</f>
        <v/>
      </c>
      <c r="J4245" s="15" t="str">
        <f t="shared" ca="1" si="276"/>
        <v xml:space="preserve">: </v>
      </c>
      <c r="K4245" s="16" t="str">
        <f>_xlfn.XLOOKUP(A4245,Students[Full Name],Students[Start Date],"")</f>
        <v/>
      </c>
      <c r="L4245" s="18">
        <f t="shared" ca="1" si="277"/>
        <v>-1</v>
      </c>
      <c r="M4245" s="18" cm="1">
        <f t="array" aca="1" ref="M4245" ca="1">SUMPRODUCT(Inactives[Days Inactive]*(Inactives[Student]=A4245))/365</f>
        <v>0</v>
      </c>
      <c r="N4245" s="18" t="str" cm="1">
        <f t="array" ref="N4245">IF(LEN($A4245)&gt;0,SUMPRODUCT(($A4245=merged_names)*(_xlfn.TEXTAFTER(N$2, "At ")=merged_belt_colours)*merged_months_at_rank),"")</f>
        <v/>
      </c>
      <c r="O4245" s="18" t="str" cm="1">
        <f t="array" ref="O4245">IF(LEN($A4245)&gt;0,SUMPRODUCT(($A4245=merged_names)*(_xlfn.TEXTAFTER(O$2, "At ")=merged_belt_colours)*merged_months_at_rank),"")</f>
        <v/>
      </c>
      <c r="P4245" s="18" t="str" cm="1">
        <f t="array" ref="P4245">IF(LEN($A4245)&gt;0,SUMPRODUCT(($A4245=merged_names)*(_xlfn.TEXTAFTER(P$2, "At ")=merged_belt_colours)*merged_months_at_rank),"")</f>
        <v/>
      </c>
      <c r="Q4245" s="18" t="str" cm="1">
        <f t="array" ref="Q4245">IF(LEN($A4245)&gt;0,SUMPRODUCT(($A4245=merged_names)*(_xlfn.TEXTAFTER(Q$2, "At ")=merged_belt_colours)*merged_months_at_rank),"")</f>
        <v/>
      </c>
      <c r="R4245" s="18" t="str" cm="1">
        <f t="array" ref="R4245">IF(LEN($A4245)&gt;0,SUMPRODUCT(($A4245=merged_names)*(_xlfn.TEXTAFTER(R$2, "At ")=merged_belt_colours)*merged_months_at_rank),"")</f>
        <v/>
      </c>
    </row>
    <row r="4246" spans="1:18" x14ac:dyDescent="0.25">
      <c r="A4246"/>
      <c r="B4246" s="15" t="str" cm="1">
        <f t="array" ref="B4246">IFERROR(IF(LEN(A4246)&gt;0, IF(SUMPRODUCT((Inactives[Key]=J4246)*(Inactives[Currently Inactive]))=1,"Inactive","Active"),""),"Active")</f>
        <v/>
      </c>
      <c r="C4246" s="16" t="str" cm="1">
        <f t="array" aca="1" ref="C4246" ca="1">IFERROR(_xlfn._xlws.FILTER(Inactives[Inactive On],(Inactives[Key]=J4246)*(Inactives[Currently Inactive]),""),"")</f>
        <v/>
      </c>
      <c r="D4246" s="16" t="str" cm="1">
        <f t="array" aca="1" ref="D4246" ca="1">IFERROR(INDEX(_xlfn.TEXTSPLIT(E4246," "),1),"")</f>
        <v/>
      </c>
      <c r="E4246" s="15" t="str" cm="1">
        <f t="array" aca="1" ref="E4246" ca="1">IFERROR(_xlfn._xlws.FILTER(merged_ranks,(merged_end_dates=DATE(9999,12,31))*(merged_names=A4246)),"")</f>
        <v/>
      </c>
      <c r="F4246" s="17" t="str">
        <f ca="1">_xlfn.XLOOKUP(J4246,Promotions[Promo Key],Promotions[Promo Date],"")</f>
        <v/>
      </c>
      <c r="G4246" s="18" t="str">
        <f t="shared" ca="1" si="275"/>
        <v/>
      </c>
      <c r="H4246" s="18" t="str">
        <f t="shared" ca="1" si="274"/>
        <v/>
      </c>
      <c r="I4246" s="17" t="str">
        <f>_xlfn.XLOOKUP(A4246,Students[Full Name],Students[Starting Rank],"")</f>
        <v/>
      </c>
      <c r="J4246" s="15" t="str">
        <f t="shared" ca="1" si="276"/>
        <v xml:space="preserve">: </v>
      </c>
      <c r="K4246" s="16" t="str">
        <f>_xlfn.XLOOKUP(A4246,Students[Full Name],Students[Start Date],"")</f>
        <v/>
      </c>
      <c r="L4246" s="18">
        <f t="shared" ca="1" si="277"/>
        <v>-1</v>
      </c>
      <c r="M4246" s="18" cm="1">
        <f t="array" aca="1" ref="M4246" ca="1">SUMPRODUCT(Inactives[Days Inactive]*(Inactives[Student]=A4246))/365</f>
        <v>0</v>
      </c>
      <c r="N4246" s="18" t="str" cm="1">
        <f t="array" ref="N4246">IF(LEN($A4246)&gt;0,SUMPRODUCT(($A4246=merged_names)*(_xlfn.TEXTAFTER(N$2, "At ")=merged_belt_colours)*merged_months_at_rank),"")</f>
        <v/>
      </c>
      <c r="O4246" s="18" t="str" cm="1">
        <f t="array" ref="O4246">IF(LEN($A4246)&gt;0,SUMPRODUCT(($A4246=merged_names)*(_xlfn.TEXTAFTER(O$2, "At ")=merged_belt_colours)*merged_months_at_rank),"")</f>
        <v/>
      </c>
      <c r="P4246" s="18" t="str" cm="1">
        <f t="array" ref="P4246">IF(LEN($A4246)&gt;0,SUMPRODUCT(($A4246=merged_names)*(_xlfn.TEXTAFTER(P$2, "At ")=merged_belt_colours)*merged_months_at_rank),"")</f>
        <v/>
      </c>
      <c r="Q4246" s="18" t="str" cm="1">
        <f t="array" ref="Q4246">IF(LEN($A4246)&gt;0,SUMPRODUCT(($A4246=merged_names)*(_xlfn.TEXTAFTER(Q$2, "At ")=merged_belt_colours)*merged_months_at_rank),"")</f>
        <v/>
      </c>
      <c r="R4246" s="18" t="str" cm="1">
        <f t="array" ref="R4246">IF(LEN($A4246)&gt;0,SUMPRODUCT(($A4246=merged_names)*(_xlfn.TEXTAFTER(R$2, "At ")=merged_belt_colours)*merged_months_at_rank),"")</f>
        <v/>
      </c>
    </row>
    <row r="4247" spans="1:18" x14ac:dyDescent="0.25">
      <c r="A4247"/>
      <c r="B4247" s="15" t="str" cm="1">
        <f t="array" ref="B4247">IFERROR(IF(LEN(A4247)&gt;0, IF(SUMPRODUCT((Inactives[Key]=J4247)*(Inactives[Currently Inactive]))=1,"Inactive","Active"),""),"Active")</f>
        <v/>
      </c>
      <c r="C4247" s="16" t="str" cm="1">
        <f t="array" aca="1" ref="C4247" ca="1">IFERROR(_xlfn._xlws.FILTER(Inactives[Inactive On],(Inactives[Key]=J4247)*(Inactives[Currently Inactive]),""),"")</f>
        <v/>
      </c>
      <c r="D4247" s="16" t="str" cm="1">
        <f t="array" aca="1" ref="D4247" ca="1">IFERROR(INDEX(_xlfn.TEXTSPLIT(E4247," "),1),"")</f>
        <v/>
      </c>
      <c r="E4247" s="15" t="str" cm="1">
        <f t="array" aca="1" ref="E4247" ca="1">IFERROR(_xlfn._xlws.FILTER(merged_ranks,(merged_end_dates=DATE(9999,12,31))*(merged_names=A4247)),"")</f>
        <v/>
      </c>
      <c r="F4247" s="17" t="str">
        <f ca="1">_xlfn.XLOOKUP(J4247,Promotions[Promo Key],Promotions[Promo Date],"")</f>
        <v/>
      </c>
      <c r="G4247" s="18" t="str">
        <f t="shared" ca="1" si="275"/>
        <v/>
      </c>
      <c r="H4247" s="18" t="str">
        <f t="shared" ca="1" si="274"/>
        <v/>
      </c>
      <c r="I4247" s="17" t="str">
        <f>_xlfn.XLOOKUP(A4247,Students[Full Name],Students[Starting Rank],"")</f>
        <v/>
      </c>
      <c r="J4247" s="15" t="str">
        <f t="shared" ca="1" si="276"/>
        <v xml:space="preserve">: </v>
      </c>
      <c r="K4247" s="16" t="str">
        <f>_xlfn.XLOOKUP(A4247,Students[Full Name],Students[Start Date],"")</f>
        <v/>
      </c>
      <c r="L4247" s="18">
        <f t="shared" ca="1" si="277"/>
        <v>-1</v>
      </c>
      <c r="M4247" s="18" cm="1">
        <f t="array" aca="1" ref="M4247" ca="1">SUMPRODUCT(Inactives[Days Inactive]*(Inactives[Student]=A4247))/365</f>
        <v>0</v>
      </c>
      <c r="N4247" s="18" t="str" cm="1">
        <f t="array" ref="N4247">IF(LEN($A4247)&gt;0,SUMPRODUCT(($A4247=merged_names)*(_xlfn.TEXTAFTER(N$2, "At ")=merged_belt_colours)*merged_months_at_rank),"")</f>
        <v/>
      </c>
      <c r="O4247" s="18" t="str" cm="1">
        <f t="array" ref="O4247">IF(LEN($A4247)&gt;0,SUMPRODUCT(($A4247=merged_names)*(_xlfn.TEXTAFTER(O$2, "At ")=merged_belt_colours)*merged_months_at_rank),"")</f>
        <v/>
      </c>
      <c r="P4247" s="18" t="str" cm="1">
        <f t="array" ref="P4247">IF(LEN($A4247)&gt;0,SUMPRODUCT(($A4247=merged_names)*(_xlfn.TEXTAFTER(P$2, "At ")=merged_belt_colours)*merged_months_at_rank),"")</f>
        <v/>
      </c>
      <c r="Q4247" s="18" t="str" cm="1">
        <f t="array" ref="Q4247">IF(LEN($A4247)&gt;0,SUMPRODUCT(($A4247=merged_names)*(_xlfn.TEXTAFTER(Q$2, "At ")=merged_belt_colours)*merged_months_at_rank),"")</f>
        <v/>
      </c>
      <c r="R4247" s="18" t="str" cm="1">
        <f t="array" ref="R4247">IF(LEN($A4247)&gt;0,SUMPRODUCT(($A4247=merged_names)*(_xlfn.TEXTAFTER(R$2, "At ")=merged_belt_colours)*merged_months_at_rank),"")</f>
        <v/>
      </c>
    </row>
    <row r="4248" spans="1:18" x14ac:dyDescent="0.25">
      <c r="A4248"/>
      <c r="B4248" s="15" t="str" cm="1">
        <f t="array" ref="B4248">IFERROR(IF(LEN(A4248)&gt;0, IF(SUMPRODUCT((Inactives[Key]=J4248)*(Inactives[Currently Inactive]))=1,"Inactive","Active"),""),"Active")</f>
        <v/>
      </c>
      <c r="C4248" s="16" t="str" cm="1">
        <f t="array" aca="1" ref="C4248" ca="1">IFERROR(_xlfn._xlws.FILTER(Inactives[Inactive On],(Inactives[Key]=J4248)*(Inactives[Currently Inactive]),""),"")</f>
        <v/>
      </c>
      <c r="D4248" s="16" t="str" cm="1">
        <f t="array" aca="1" ref="D4248" ca="1">IFERROR(INDEX(_xlfn.TEXTSPLIT(E4248," "),1),"")</f>
        <v/>
      </c>
      <c r="E4248" s="15" t="str" cm="1">
        <f t="array" aca="1" ref="E4248" ca="1">IFERROR(_xlfn._xlws.FILTER(merged_ranks,(merged_end_dates=DATE(9999,12,31))*(merged_names=A4248)),"")</f>
        <v/>
      </c>
      <c r="F4248" s="17" t="str">
        <f ca="1">_xlfn.XLOOKUP(J4248,Promotions[Promo Key],Promotions[Promo Date],"")</f>
        <v/>
      </c>
      <c r="G4248" s="18" t="str">
        <f t="shared" ca="1" si="275"/>
        <v/>
      </c>
      <c r="H4248" s="18" t="str">
        <f t="shared" ref="H4248:H4311" ca="1" si="278">IFERROR((TODAY()-K4248)/365-M4248,"")</f>
        <v/>
      </c>
      <c r="I4248" s="17" t="str">
        <f>_xlfn.XLOOKUP(A4248,Students[Full Name],Students[Starting Rank],"")</f>
        <v/>
      </c>
      <c r="J4248" s="15" t="str">
        <f t="shared" ca="1" si="276"/>
        <v xml:space="preserve">: </v>
      </c>
      <c r="K4248" s="16" t="str">
        <f>_xlfn.XLOOKUP(A4248,Students[Full Name],Students[Start Date],"")</f>
        <v/>
      </c>
      <c r="L4248" s="18">
        <f t="shared" ca="1" si="277"/>
        <v>-1</v>
      </c>
      <c r="M4248" s="18" cm="1">
        <f t="array" aca="1" ref="M4248" ca="1">SUMPRODUCT(Inactives[Days Inactive]*(Inactives[Student]=A4248))/365</f>
        <v>0</v>
      </c>
      <c r="N4248" s="18" t="str" cm="1">
        <f t="array" ref="N4248">IF(LEN($A4248)&gt;0,SUMPRODUCT(($A4248=merged_names)*(_xlfn.TEXTAFTER(N$2, "At ")=merged_belt_colours)*merged_months_at_rank),"")</f>
        <v/>
      </c>
      <c r="O4248" s="18" t="str" cm="1">
        <f t="array" ref="O4248">IF(LEN($A4248)&gt;0,SUMPRODUCT(($A4248=merged_names)*(_xlfn.TEXTAFTER(O$2, "At ")=merged_belt_colours)*merged_months_at_rank),"")</f>
        <v/>
      </c>
      <c r="P4248" s="18" t="str" cm="1">
        <f t="array" ref="P4248">IF(LEN($A4248)&gt;0,SUMPRODUCT(($A4248=merged_names)*(_xlfn.TEXTAFTER(P$2, "At ")=merged_belt_colours)*merged_months_at_rank),"")</f>
        <v/>
      </c>
      <c r="Q4248" s="18" t="str" cm="1">
        <f t="array" ref="Q4248">IF(LEN($A4248)&gt;0,SUMPRODUCT(($A4248=merged_names)*(_xlfn.TEXTAFTER(Q$2, "At ")=merged_belt_colours)*merged_months_at_rank),"")</f>
        <v/>
      </c>
      <c r="R4248" s="18" t="str" cm="1">
        <f t="array" ref="R4248">IF(LEN($A4248)&gt;0,SUMPRODUCT(($A4248=merged_names)*(_xlfn.TEXTAFTER(R$2, "At ")=merged_belt_colours)*merged_months_at_rank),"")</f>
        <v/>
      </c>
    </row>
    <row r="4249" spans="1:18" x14ac:dyDescent="0.25">
      <c r="A4249"/>
      <c r="B4249" s="15" t="str" cm="1">
        <f t="array" ref="B4249">IFERROR(IF(LEN(A4249)&gt;0, IF(SUMPRODUCT((Inactives[Key]=J4249)*(Inactives[Currently Inactive]))=1,"Inactive","Active"),""),"Active")</f>
        <v/>
      </c>
      <c r="C4249" s="16" t="str" cm="1">
        <f t="array" aca="1" ref="C4249" ca="1">IFERROR(_xlfn._xlws.FILTER(Inactives[Inactive On],(Inactives[Key]=J4249)*(Inactives[Currently Inactive]),""),"")</f>
        <v/>
      </c>
      <c r="D4249" s="16" t="str" cm="1">
        <f t="array" aca="1" ref="D4249" ca="1">IFERROR(INDEX(_xlfn.TEXTSPLIT(E4249," "),1),"")</f>
        <v/>
      </c>
      <c r="E4249" s="15" t="str" cm="1">
        <f t="array" aca="1" ref="E4249" ca="1">IFERROR(_xlfn._xlws.FILTER(merged_ranks,(merged_end_dates=DATE(9999,12,31))*(merged_names=A4249)),"")</f>
        <v/>
      </c>
      <c r="F4249" s="17" t="str">
        <f ca="1">_xlfn.XLOOKUP(J4249,Promotions[Promo Key],Promotions[Promo Date],"")</f>
        <v/>
      </c>
      <c r="G4249" s="18" t="str">
        <f t="shared" ca="1" si="275"/>
        <v/>
      </c>
      <c r="H4249" s="18" t="str">
        <f t="shared" ca="1" si="278"/>
        <v/>
      </c>
      <c r="I4249" s="17" t="str">
        <f>_xlfn.XLOOKUP(A4249,Students[Full Name],Students[Starting Rank],"")</f>
        <v/>
      </c>
      <c r="J4249" s="15" t="str">
        <f t="shared" ca="1" si="276"/>
        <v xml:space="preserve">: </v>
      </c>
      <c r="K4249" s="16" t="str">
        <f>_xlfn.XLOOKUP(A4249,Students[Full Name],Students[Start Date],"")</f>
        <v/>
      </c>
      <c r="L4249" s="18">
        <f t="shared" ca="1" si="277"/>
        <v>-1</v>
      </c>
      <c r="M4249" s="18" cm="1">
        <f t="array" aca="1" ref="M4249" ca="1">SUMPRODUCT(Inactives[Days Inactive]*(Inactives[Student]=A4249))/365</f>
        <v>0</v>
      </c>
      <c r="N4249" s="18" t="str" cm="1">
        <f t="array" ref="N4249">IF(LEN($A4249)&gt;0,SUMPRODUCT(($A4249=merged_names)*(_xlfn.TEXTAFTER(N$2, "At ")=merged_belt_colours)*merged_months_at_rank),"")</f>
        <v/>
      </c>
      <c r="O4249" s="18" t="str" cm="1">
        <f t="array" ref="O4249">IF(LEN($A4249)&gt;0,SUMPRODUCT(($A4249=merged_names)*(_xlfn.TEXTAFTER(O$2, "At ")=merged_belt_colours)*merged_months_at_rank),"")</f>
        <v/>
      </c>
      <c r="P4249" s="18" t="str" cm="1">
        <f t="array" ref="P4249">IF(LEN($A4249)&gt;0,SUMPRODUCT(($A4249=merged_names)*(_xlfn.TEXTAFTER(P$2, "At ")=merged_belt_colours)*merged_months_at_rank),"")</f>
        <v/>
      </c>
      <c r="Q4249" s="18" t="str" cm="1">
        <f t="array" ref="Q4249">IF(LEN($A4249)&gt;0,SUMPRODUCT(($A4249=merged_names)*(_xlfn.TEXTAFTER(Q$2, "At ")=merged_belt_colours)*merged_months_at_rank),"")</f>
        <v/>
      </c>
      <c r="R4249" s="18" t="str" cm="1">
        <f t="array" ref="R4249">IF(LEN($A4249)&gt;0,SUMPRODUCT(($A4249=merged_names)*(_xlfn.TEXTAFTER(R$2, "At ")=merged_belt_colours)*merged_months_at_rank),"")</f>
        <v/>
      </c>
    </row>
    <row r="4250" spans="1:18" x14ac:dyDescent="0.25">
      <c r="A4250"/>
      <c r="B4250" s="15" t="str" cm="1">
        <f t="array" ref="B4250">IFERROR(IF(LEN(A4250)&gt;0, IF(SUMPRODUCT((Inactives[Key]=J4250)*(Inactives[Currently Inactive]))=1,"Inactive","Active"),""),"Active")</f>
        <v/>
      </c>
      <c r="C4250" s="16" t="str" cm="1">
        <f t="array" aca="1" ref="C4250" ca="1">IFERROR(_xlfn._xlws.FILTER(Inactives[Inactive On],(Inactives[Key]=J4250)*(Inactives[Currently Inactive]),""),"")</f>
        <v/>
      </c>
      <c r="D4250" s="16" t="str" cm="1">
        <f t="array" aca="1" ref="D4250" ca="1">IFERROR(INDEX(_xlfn.TEXTSPLIT(E4250," "),1),"")</f>
        <v/>
      </c>
      <c r="E4250" s="15" t="str" cm="1">
        <f t="array" aca="1" ref="E4250" ca="1">IFERROR(_xlfn._xlws.FILTER(merged_ranks,(merged_end_dates=DATE(9999,12,31))*(merged_names=A4250)),"")</f>
        <v/>
      </c>
      <c r="F4250" s="17" t="str">
        <f ca="1">_xlfn.XLOOKUP(J4250,Promotions[Promo Key],Promotions[Promo Date],"")</f>
        <v/>
      </c>
      <c r="G4250" s="18" t="str">
        <f t="shared" ca="1" si="275"/>
        <v/>
      </c>
      <c r="H4250" s="18" t="str">
        <f t="shared" ca="1" si="278"/>
        <v/>
      </c>
      <c r="I4250" s="17" t="str">
        <f>_xlfn.XLOOKUP(A4250,Students[Full Name],Students[Starting Rank],"")</f>
        <v/>
      </c>
      <c r="J4250" s="15" t="str">
        <f t="shared" ca="1" si="276"/>
        <v xml:space="preserve">: </v>
      </c>
      <c r="K4250" s="16" t="str">
        <f>_xlfn.XLOOKUP(A4250,Students[Full Name],Students[Start Date],"")</f>
        <v/>
      </c>
      <c r="L4250" s="18">
        <f t="shared" ca="1" si="277"/>
        <v>-1</v>
      </c>
      <c r="M4250" s="18" cm="1">
        <f t="array" aca="1" ref="M4250" ca="1">SUMPRODUCT(Inactives[Days Inactive]*(Inactives[Student]=A4250))/365</f>
        <v>0</v>
      </c>
      <c r="N4250" s="18" t="str" cm="1">
        <f t="array" ref="N4250">IF(LEN($A4250)&gt;0,SUMPRODUCT(($A4250=merged_names)*(_xlfn.TEXTAFTER(N$2, "At ")=merged_belt_colours)*merged_months_at_rank),"")</f>
        <v/>
      </c>
      <c r="O4250" s="18" t="str" cm="1">
        <f t="array" ref="O4250">IF(LEN($A4250)&gt;0,SUMPRODUCT(($A4250=merged_names)*(_xlfn.TEXTAFTER(O$2, "At ")=merged_belt_colours)*merged_months_at_rank),"")</f>
        <v/>
      </c>
      <c r="P4250" s="18" t="str" cm="1">
        <f t="array" ref="P4250">IF(LEN($A4250)&gt;0,SUMPRODUCT(($A4250=merged_names)*(_xlfn.TEXTAFTER(P$2, "At ")=merged_belt_colours)*merged_months_at_rank),"")</f>
        <v/>
      </c>
      <c r="Q4250" s="18" t="str" cm="1">
        <f t="array" ref="Q4250">IF(LEN($A4250)&gt;0,SUMPRODUCT(($A4250=merged_names)*(_xlfn.TEXTAFTER(Q$2, "At ")=merged_belt_colours)*merged_months_at_rank),"")</f>
        <v/>
      </c>
      <c r="R4250" s="18" t="str" cm="1">
        <f t="array" ref="R4250">IF(LEN($A4250)&gt;0,SUMPRODUCT(($A4250=merged_names)*(_xlfn.TEXTAFTER(R$2, "At ")=merged_belt_colours)*merged_months_at_rank),"")</f>
        <v/>
      </c>
    </row>
    <row r="4251" spans="1:18" x14ac:dyDescent="0.25">
      <c r="A4251"/>
      <c r="B4251" s="15" t="str" cm="1">
        <f t="array" ref="B4251">IFERROR(IF(LEN(A4251)&gt;0, IF(SUMPRODUCT((Inactives[Key]=J4251)*(Inactives[Currently Inactive]))=1,"Inactive","Active"),""),"Active")</f>
        <v/>
      </c>
      <c r="C4251" s="16" t="str" cm="1">
        <f t="array" aca="1" ref="C4251" ca="1">IFERROR(_xlfn._xlws.FILTER(Inactives[Inactive On],(Inactives[Key]=J4251)*(Inactives[Currently Inactive]),""),"")</f>
        <v/>
      </c>
      <c r="D4251" s="16" t="str" cm="1">
        <f t="array" aca="1" ref="D4251" ca="1">IFERROR(INDEX(_xlfn.TEXTSPLIT(E4251," "),1),"")</f>
        <v/>
      </c>
      <c r="E4251" s="15" t="str" cm="1">
        <f t="array" aca="1" ref="E4251" ca="1">IFERROR(_xlfn._xlws.FILTER(merged_ranks,(merged_end_dates=DATE(9999,12,31))*(merged_names=A4251)),"")</f>
        <v/>
      </c>
      <c r="F4251" s="17" t="str">
        <f ca="1">_xlfn.XLOOKUP(J4251,Promotions[Promo Key],Promotions[Promo Date],"")</f>
        <v/>
      </c>
      <c r="G4251" s="18" t="str">
        <f t="shared" ca="1" si="275"/>
        <v/>
      </c>
      <c r="H4251" s="18" t="str">
        <f t="shared" ca="1" si="278"/>
        <v/>
      </c>
      <c r="I4251" s="17" t="str">
        <f>_xlfn.XLOOKUP(A4251,Students[Full Name],Students[Starting Rank],"")</f>
        <v/>
      </c>
      <c r="J4251" s="15" t="str">
        <f t="shared" ca="1" si="276"/>
        <v xml:space="preserve">: </v>
      </c>
      <c r="K4251" s="16" t="str">
        <f>_xlfn.XLOOKUP(A4251,Students[Full Name],Students[Start Date],"")</f>
        <v/>
      </c>
      <c r="L4251" s="18">
        <f t="shared" ca="1" si="277"/>
        <v>-1</v>
      </c>
      <c r="M4251" s="18" cm="1">
        <f t="array" aca="1" ref="M4251" ca="1">SUMPRODUCT(Inactives[Days Inactive]*(Inactives[Student]=A4251))/365</f>
        <v>0</v>
      </c>
      <c r="N4251" s="18" t="str" cm="1">
        <f t="array" ref="N4251">IF(LEN($A4251)&gt;0,SUMPRODUCT(($A4251=merged_names)*(_xlfn.TEXTAFTER(N$2, "At ")=merged_belt_colours)*merged_months_at_rank),"")</f>
        <v/>
      </c>
      <c r="O4251" s="18" t="str" cm="1">
        <f t="array" ref="O4251">IF(LEN($A4251)&gt;0,SUMPRODUCT(($A4251=merged_names)*(_xlfn.TEXTAFTER(O$2, "At ")=merged_belt_colours)*merged_months_at_rank),"")</f>
        <v/>
      </c>
      <c r="P4251" s="18" t="str" cm="1">
        <f t="array" ref="P4251">IF(LEN($A4251)&gt;0,SUMPRODUCT(($A4251=merged_names)*(_xlfn.TEXTAFTER(P$2, "At ")=merged_belt_colours)*merged_months_at_rank),"")</f>
        <v/>
      </c>
      <c r="Q4251" s="18" t="str" cm="1">
        <f t="array" ref="Q4251">IF(LEN($A4251)&gt;0,SUMPRODUCT(($A4251=merged_names)*(_xlfn.TEXTAFTER(Q$2, "At ")=merged_belt_colours)*merged_months_at_rank),"")</f>
        <v/>
      </c>
      <c r="R4251" s="18" t="str" cm="1">
        <f t="array" ref="R4251">IF(LEN($A4251)&gt;0,SUMPRODUCT(($A4251=merged_names)*(_xlfn.TEXTAFTER(R$2, "At ")=merged_belt_colours)*merged_months_at_rank),"")</f>
        <v/>
      </c>
    </row>
    <row r="4252" spans="1:18" x14ac:dyDescent="0.25">
      <c r="A4252"/>
      <c r="B4252" s="15" t="str" cm="1">
        <f t="array" ref="B4252">IFERROR(IF(LEN(A4252)&gt;0, IF(SUMPRODUCT((Inactives[Key]=J4252)*(Inactives[Currently Inactive]))=1,"Inactive","Active"),""),"Active")</f>
        <v/>
      </c>
      <c r="C4252" s="16" t="str" cm="1">
        <f t="array" aca="1" ref="C4252" ca="1">IFERROR(_xlfn._xlws.FILTER(Inactives[Inactive On],(Inactives[Key]=J4252)*(Inactives[Currently Inactive]),""),"")</f>
        <v/>
      </c>
      <c r="D4252" s="16" t="str" cm="1">
        <f t="array" aca="1" ref="D4252" ca="1">IFERROR(INDEX(_xlfn.TEXTSPLIT(E4252," "),1),"")</f>
        <v/>
      </c>
      <c r="E4252" s="15" t="str" cm="1">
        <f t="array" aca="1" ref="E4252" ca="1">IFERROR(_xlfn._xlws.FILTER(merged_ranks,(merged_end_dates=DATE(9999,12,31))*(merged_names=A4252)),"")</f>
        <v/>
      </c>
      <c r="F4252" s="17" t="str">
        <f ca="1">_xlfn.XLOOKUP(J4252,Promotions[Promo Key],Promotions[Promo Date],"")</f>
        <v/>
      </c>
      <c r="G4252" s="18" t="str">
        <f t="shared" ref="G4252:G4315" ca="1" si="279">IFERROR((TODAY()-F4252)/30.5, "")</f>
        <v/>
      </c>
      <c r="H4252" s="18" t="str">
        <f t="shared" ca="1" si="278"/>
        <v/>
      </c>
      <c r="I4252" s="17" t="str">
        <f>_xlfn.XLOOKUP(A4252,Students[Full Name],Students[Starting Rank],"")</f>
        <v/>
      </c>
      <c r="J4252" s="15" t="str">
        <f t="shared" ref="J4252:J4315" ca="1" si="280">A4252&amp;": "&amp;E4252</f>
        <v xml:space="preserve">: </v>
      </c>
      <c r="K4252" s="16" t="str">
        <f>_xlfn.XLOOKUP(A4252,Students[Full Name],Students[Start Date],"")</f>
        <v/>
      </c>
      <c r="L4252" s="18">
        <f t="shared" ref="L4252:L4315" ca="1" si="281">IF(LEN(C4252)&gt;0,(TODAY()-C4252)/30.5,-1)</f>
        <v>-1</v>
      </c>
      <c r="M4252" s="18" cm="1">
        <f t="array" aca="1" ref="M4252" ca="1">SUMPRODUCT(Inactives[Days Inactive]*(Inactives[Student]=A4252))/365</f>
        <v>0</v>
      </c>
      <c r="N4252" s="18" t="str" cm="1">
        <f t="array" ref="N4252">IF(LEN($A4252)&gt;0,SUMPRODUCT(($A4252=merged_names)*(_xlfn.TEXTAFTER(N$2, "At ")=merged_belt_colours)*merged_months_at_rank),"")</f>
        <v/>
      </c>
      <c r="O4252" s="18" t="str" cm="1">
        <f t="array" ref="O4252">IF(LEN($A4252)&gt;0,SUMPRODUCT(($A4252=merged_names)*(_xlfn.TEXTAFTER(O$2, "At ")=merged_belt_colours)*merged_months_at_rank),"")</f>
        <v/>
      </c>
      <c r="P4252" s="18" t="str" cm="1">
        <f t="array" ref="P4252">IF(LEN($A4252)&gt;0,SUMPRODUCT(($A4252=merged_names)*(_xlfn.TEXTAFTER(P$2, "At ")=merged_belt_colours)*merged_months_at_rank),"")</f>
        <v/>
      </c>
      <c r="Q4252" s="18" t="str" cm="1">
        <f t="array" ref="Q4252">IF(LEN($A4252)&gt;0,SUMPRODUCT(($A4252=merged_names)*(_xlfn.TEXTAFTER(Q$2, "At ")=merged_belt_colours)*merged_months_at_rank),"")</f>
        <v/>
      </c>
      <c r="R4252" s="18" t="str" cm="1">
        <f t="array" ref="R4252">IF(LEN($A4252)&gt;0,SUMPRODUCT(($A4252=merged_names)*(_xlfn.TEXTAFTER(R$2, "At ")=merged_belt_colours)*merged_months_at_rank),"")</f>
        <v/>
      </c>
    </row>
    <row r="4253" spans="1:18" x14ac:dyDescent="0.25">
      <c r="A4253"/>
      <c r="B4253" s="15" t="str" cm="1">
        <f t="array" ref="B4253">IFERROR(IF(LEN(A4253)&gt;0, IF(SUMPRODUCT((Inactives[Key]=J4253)*(Inactives[Currently Inactive]))=1,"Inactive","Active"),""),"Active")</f>
        <v/>
      </c>
      <c r="C4253" s="16" t="str" cm="1">
        <f t="array" aca="1" ref="C4253" ca="1">IFERROR(_xlfn._xlws.FILTER(Inactives[Inactive On],(Inactives[Key]=J4253)*(Inactives[Currently Inactive]),""),"")</f>
        <v/>
      </c>
      <c r="D4253" s="16" t="str" cm="1">
        <f t="array" aca="1" ref="D4253" ca="1">IFERROR(INDEX(_xlfn.TEXTSPLIT(E4253," "),1),"")</f>
        <v/>
      </c>
      <c r="E4253" s="15" t="str" cm="1">
        <f t="array" aca="1" ref="E4253" ca="1">IFERROR(_xlfn._xlws.FILTER(merged_ranks,(merged_end_dates=DATE(9999,12,31))*(merged_names=A4253)),"")</f>
        <v/>
      </c>
      <c r="F4253" s="17" t="str">
        <f ca="1">_xlfn.XLOOKUP(J4253,Promotions[Promo Key],Promotions[Promo Date],"")</f>
        <v/>
      </c>
      <c r="G4253" s="18" t="str">
        <f t="shared" ca="1" si="279"/>
        <v/>
      </c>
      <c r="H4253" s="18" t="str">
        <f t="shared" ca="1" si="278"/>
        <v/>
      </c>
      <c r="I4253" s="17" t="str">
        <f>_xlfn.XLOOKUP(A4253,Students[Full Name],Students[Starting Rank],"")</f>
        <v/>
      </c>
      <c r="J4253" s="15" t="str">
        <f t="shared" ca="1" si="280"/>
        <v xml:space="preserve">: </v>
      </c>
      <c r="K4253" s="16" t="str">
        <f>_xlfn.XLOOKUP(A4253,Students[Full Name],Students[Start Date],"")</f>
        <v/>
      </c>
      <c r="L4253" s="18">
        <f t="shared" ca="1" si="281"/>
        <v>-1</v>
      </c>
      <c r="M4253" s="18" cm="1">
        <f t="array" aca="1" ref="M4253" ca="1">SUMPRODUCT(Inactives[Days Inactive]*(Inactives[Student]=A4253))/365</f>
        <v>0</v>
      </c>
      <c r="N4253" s="18" t="str" cm="1">
        <f t="array" ref="N4253">IF(LEN($A4253)&gt;0,SUMPRODUCT(($A4253=merged_names)*(_xlfn.TEXTAFTER(N$2, "At ")=merged_belt_colours)*merged_months_at_rank),"")</f>
        <v/>
      </c>
      <c r="O4253" s="18" t="str" cm="1">
        <f t="array" ref="O4253">IF(LEN($A4253)&gt;0,SUMPRODUCT(($A4253=merged_names)*(_xlfn.TEXTAFTER(O$2, "At ")=merged_belt_colours)*merged_months_at_rank),"")</f>
        <v/>
      </c>
      <c r="P4253" s="18" t="str" cm="1">
        <f t="array" ref="P4253">IF(LEN($A4253)&gt;0,SUMPRODUCT(($A4253=merged_names)*(_xlfn.TEXTAFTER(P$2, "At ")=merged_belt_colours)*merged_months_at_rank),"")</f>
        <v/>
      </c>
      <c r="Q4253" s="18" t="str" cm="1">
        <f t="array" ref="Q4253">IF(LEN($A4253)&gt;0,SUMPRODUCT(($A4253=merged_names)*(_xlfn.TEXTAFTER(Q$2, "At ")=merged_belt_colours)*merged_months_at_rank),"")</f>
        <v/>
      </c>
      <c r="R4253" s="18" t="str" cm="1">
        <f t="array" ref="R4253">IF(LEN($A4253)&gt;0,SUMPRODUCT(($A4253=merged_names)*(_xlfn.TEXTAFTER(R$2, "At ")=merged_belt_colours)*merged_months_at_rank),"")</f>
        <v/>
      </c>
    </row>
    <row r="4254" spans="1:18" x14ac:dyDescent="0.25">
      <c r="A4254"/>
      <c r="B4254" s="15" t="str" cm="1">
        <f t="array" ref="B4254">IFERROR(IF(LEN(A4254)&gt;0, IF(SUMPRODUCT((Inactives[Key]=J4254)*(Inactives[Currently Inactive]))=1,"Inactive","Active"),""),"Active")</f>
        <v/>
      </c>
      <c r="C4254" s="16" t="str" cm="1">
        <f t="array" aca="1" ref="C4254" ca="1">IFERROR(_xlfn._xlws.FILTER(Inactives[Inactive On],(Inactives[Key]=J4254)*(Inactives[Currently Inactive]),""),"")</f>
        <v/>
      </c>
      <c r="D4254" s="16" t="str" cm="1">
        <f t="array" aca="1" ref="D4254" ca="1">IFERROR(INDEX(_xlfn.TEXTSPLIT(E4254," "),1),"")</f>
        <v/>
      </c>
      <c r="E4254" s="15" t="str" cm="1">
        <f t="array" aca="1" ref="E4254" ca="1">IFERROR(_xlfn._xlws.FILTER(merged_ranks,(merged_end_dates=DATE(9999,12,31))*(merged_names=A4254)),"")</f>
        <v/>
      </c>
      <c r="F4254" s="17" t="str">
        <f ca="1">_xlfn.XLOOKUP(J4254,Promotions[Promo Key],Promotions[Promo Date],"")</f>
        <v/>
      </c>
      <c r="G4254" s="18" t="str">
        <f t="shared" ca="1" si="279"/>
        <v/>
      </c>
      <c r="H4254" s="18" t="str">
        <f t="shared" ca="1" si="278"/>
        <v/>
      </c>
      <c r="I4254" s="17" t="str">
        <f>_xlfn.XLOOKUP(A4254,Students[Full Name],Students[Starting Rank],"")</f>
        <v/>
      </c>
      <c r="J4254" s="15" t="str">
        <f t="shared" ca="1" si="280"/>
        <v xml:space="preserve">: </v>
      </c>
      <c r="K4254" s="16" t="str">
        <f>_xlfn.XLOOKUP(A4254,Students[Full Name],Students[Start Date],"")</f>
        <v/>
      </c>
      <c r="L4254" s="18">
        <f t="shared" ca="1" si="281"/>
        <v>-1</v>
      </c>
      <c r="M4254" s="18" cm="1">
        <f t="array" aca="1" ref="M4254" ca="1">SUMPRODUCT(Inactives[Days Inactive]*(Inactives[Student]=A4254))/365</f>
        <v>0</v>
      </c>
      <c r="N4254" s="18" t="str" cm="1">
        <f t="array" ref="N4254">IF(LEN($A4254)&gt;0,SUMPRODUCT(($A4254=merged_names)*(_xlfn.TEXTAFTER(N$2, "At ")=merged_belt_colours)*merged_months_at_rank),"")</f>
        <v/>
      </c>
      <c r="O4254" s="18" t="str" cm="1">
        <f t="array" ref="O4254">IF(LEN($A4254)&gt;0,SUMPRODUCT(($A4254=merged_names)*(_xlfn.TEXTAFTER(O$2, "At ")=merged_belt_colours)*merged_months_at_rank),"")</f>
        <v/>
      </c>
      <c r="P4254" s="18" t="str" cm="1">
        <f t="array" ref="P4254">IF(LEN($A4254)&gt;0,SUMPRODUCT(($A4254=merged_names)*(_xlfn.TEXTAFTER(P$2, "At ")=merged_belt_colours)*merged_months_at_rank),"")</f>
        <v/>
      </c>
      <c r="Q4254" s="18" t="str" cm="1">
        <f t="array" ref="Q4254">IF(LEN($A4254)&gt;0,SUMPRODUCT(($A4254=merged_names)*(_xlfn.TEXTAFTER(Q$2, "At ")=merged_belt_colours)*merged_months_at_rank),"")</f>
        <v/>
      </c>
      <c r="R4254" s="18" t="str" cm="1">
        <f t="array" ref="R4254">IF(LEN($A4254)&gt;0,SUMPRODUCT(($A4254=merged_names)*(_xlfn.TEXTAFTER(R$2, "At ")=merged_belt_colours)*merged_months_at_rank),"")</f>
        <v/>
      </c>
    </row>
    <row r="4255" spans="1:18" x14ac:dyDescent="0.25">
      <c r="A4255"/>
      <c r="B4255" s="15" t="str" cm="1">
        <f t="array" ref="B4255">IFERROR(IF(LEN(A4255)&gt;0, IF(SUMPRODUCT((Inactives[Key]=J4255)*(Inactives[Currently Inactive]))=1,"Inactive","Active"),""),"Active")</f>
        <v/>
      </c>
      <c r="C4255" s="16" t="str" cm="1">
        <f t="array" aca="1" ref="C4255" ca="1">IFERROR(_xlfn._xlws.FILTER(Inactives[Inactive On],(Inactives[Key]=J4255)*(Inactives[Currently Inactive]),""),"")</f>
        <v/>
      </c>
      <c r="D4255" s="16" t="str" cm="1">
        <f t="array" aca="1" ref="D4255" ca="1">IFERROR(INDEX(_xlfn.TEXTSPLIT(E4255," "),1),"")</f>
        <v/>
      </c>
      <c r="E4255" s="15" t="str" cm="1">
        <f t="array" aca="1" ref="E4255" ca="1">IFERROR(_xlfn._xlws.FILTER(merged_ranks,(merged_end_dates=DATE(9999,12,31))*(merged_names=A4255)),"")</f>
        <v/>
      </c>
      <c r="F4255" s="17" t="str">
        <f ca="1">_xlfn.XLOOKUP(J4255,Promotions[Promo Key],Promotions[Promo Date],"")</f>
        <v/>
      </c>
      <c r="G4255" s="18" t="str">
        <f t="shared" ca="1" si="279"/>
        <v/>
      </c>
      <c r="H4255" s="18" t="str">
        <f t="shared" ca="1" si="278"/>
        <v/>
      </c>
      <c r="I4255" s="17" t="str">
        <f>_xlfn.XLOOKUP(A4255,Students[Full Name],Students[Starting Rank],"")</f>
        <v/>
      </c>
      <c r="J4255" s="15" t="str">
        <f t="shared" ca="1" si="280"/>
        <v xml:space="preserve">: </v>
      </c>
      <c r="K4255" s="16" t="str">
        <f>_xlfn.XLOOKUP(A4255,Students[Full Name],Students[Start Date],"")</f>
        <v/>
      </c>
      <c r="L4255" s="18">
        <f t="shared" ca="1" si="281"/>
        <v>-1</v>
      </c>
      <c r="M4255" s="18" cm="1">
        <f t="array" aca="1" ref="M4255" ca="1">SUMPRODUCT(Inactives[Days Inactive]*(Inactives[Student]=A4255))/365</f>
        <v>0</v>
      </c>
      <c r="N4255" s="18" t="str" cm="1">
        <f t="array" ref="N4255">IF(LEN($A4255)&gt;0,SUMPRODUCT(($A4255=merged_names)*(_xlfn.TEXTAFTER(N$2, "At ")=merged_belt_colours)*merged_months_at_rank),"")</f>
        <v/>
      </c>
      <c r="O4255" s="18" t="str" cm="1">
        <f t="array" ref="O4255">IF(LEN($A4255)&gt;0,SUMPRODUCT(($A4255=merged_names)*(_xlfn.TEXTAFTER(O$2, "At ")=merged_belt_colours)*merged_months_at_rank),"")</f>
        <v/>
      </c>
      <c r="P4255" s="18" t="str" cm="1">
        <f t="array" ref="P4255">IF(LEN($A4255)&gt;0,SUMPRODUCT(($A4255=merged_names)*(_xlfn.TEXTAFTER(P$2, "At ")=merged_belt_colours)*merged_months_at_rank),"")</f>
        <v/>
      </c>
      <c r="Q4255" s="18" t="str" cm="1">
        <f t="array" ref="Q4255">IF(LEN($A4255)&gt;0,SUMPRODUCT(($A4255=merged_names)*(_xlfn.TEXTAFTER(Q$2, "At ")=merged_belt_colours)*merged_months_at_rank),"")</f>
        <v/>
      </c>
      <c r="R4255" s="18" t="str" cm="1">
        <f t="array" ref="R4255">IF(LEN($A4255)&gt;0,SUMPRODUCT(($A4255=merged_names)*(_xlfn.TEXTAFTER(R$2, "At ")=merged_belt_colours)*merged_months_at_rank),"")</f>
        <v/>
      </c>
    </row>
    <row r="4256" spans="1:18" x14ac:dyDescent="0.25">
      <c r="A4256"/>
      <c r="B4256" s="15" t="str" cm="1">
        <f t="array" ref="B4256">IFERROR(IF(LEN(A4256)&gt;0, IF(SUMPRODUCT((Inactives[Key]=J4256)*(Inactives[Currently Inactive]))=1,"Inactive","Active"),""),"Active")</f>
        <v/>
      </c>
      <c r="C4256" s="16" t="str" cm="1">
        <f t="array" aca="1" ref="C4256" ca="1">IFERROR(_xlfn._xlws.FILTER(Inactives[Inactive On],(Inactives[Key]=J4256)*(Inactives[Currently Inactive]),""),"")</f>
        <v/>
      </c>
      <c r="D4256" s="16" t="str" cm="1">
        <f t="array" aca="1" ref="D4256" ca="1">IFERROR(INDEX(_xlfn.TEXTSPLIT(E4256," "),1),"")</f>
        <v/>
      </c>
      <c r="E4256" s="15" t="str" cm="1">
        <f t="array" aca="1" ref="E4256" ca="1">IFERROR(_xlfn._xlws.FILTER(merged_ranks,(merged_end_dates=DATE(9999,12,31))*(merged_names=A4256)),"")</f>
        <v/>
      </c>
      <c r="F4256" s="17" t="str">
        <f ca="1">_xlfn.XLOOKUP(J4256,Promotions[Promo Key],Promotions[Promo Date],"")</f>
        <v/>
      </c>
      <c r="G4256" s="18" t="str">
        <f t="shared" ca="1" si="279"/>
        <v/>
      </c>
      <c r="H4256" s="18" t="str">
        <f t="shared" ca="1" si="278"/>
        <v/>
      </c>
      <c r="I4256" s="17" t="str">
        <f>_xlfn.XLOOKUP(A4256,Students[Full Name],Students[Starting Rank],"")</f>
        <v/>
      </c>
      <c r="J4256" s="15" t="str">
        <f t="shared" ca="1" si="280"/>
        <v xml:space="preserve">: </v>
      </c>
      <c r="K4256" s="16" t="str">
        <f>_xlfn.XLOOKUP(A4256,Students[Full Name],Students[Start Date],"")</f>
        <v/>
      </c>
      <c r="L4256" s="18">
        <f t="shared" ca="1" si="281"/>
        <v>-1</v>
      </c>
      <c r="M4256" s="18" cm="1">
        <f t="array" aca="1" ref="M4256" ca="1">SUMPRODUCT(Inactives[Days Inactive]*(Inactives[Student]=A4256))/365</f>
        <v>0</v>
      </c>
      <c r="N4256" s="18" t="str" cm="1">
        <f t="array" ref="N4256">IF(LEN($A4256)&gt;0,SUMPRODUCT(($A4256=merged_names)*(_xlfn.TEXTAFTER(N$2, "At ")=merged_belt_colours)*merged_months_at_rank),"")</f>
        <v/>
      </c>
      <c r="O4256" s="18" t="str" cm="1">
        <f t="array" ref="O4256">IF(LEN($A4256)&gt;0,SUMPRODUCT(($A4256=merged_names)*(_xlfn.TEXTAFTER(O$2, "At ")=merged_belt_colours)*merged_months_at_rank),"")</f>
        <v/>
      </c>
      <c r="P4256" s="18" t="str" cm="1">
        <f t="array" ref="P4256">IF(LEN($A4256)&gt;0,SUMPRODUCT(($A4256=merged_names)*(_xlfn.TEXTAFTER(P$2, "At ")=merged_belt_colours)*merged_months_at_rank),"")</f>
        <v/>
      </c>
      <c r="Q4256" s="18" t="str" cm="1">
        <f t="array" ref="Q4256">IF(LEN($A4256)&gt;0,SUMPRODUCT(($A4256=merged_names)*(_xlfn.TEXTAFTER(Q$2, "At ")=merged_belt_colours)*merged_months_at_rank),"")</f>
        <v/>
      </c>
      <c r="R4256" s="18" t="str" cm="1">
        <f t="array" ref="R4256">IF(LEN($A4256)&gt;0,SUMPRODUCT(($A4256=merged_names)*(_xlfn.TEXTAFTER(R$2, "At ")=merged_belt_colours)*merged_months_at_rank),"")</f>
        <v/>
      </c>
    </row>
    <row r="4257" spans="1:18" x14ac:dyDescent="0.25">
      <c r="A4257"/>
      <c r="B4257" s="15" t="str" cm="1">
        <f t="array" ref="B4257">IFERROR(IF(LEN(A4257)&gt;0, IF(SUMPRODUCT((Inactives[Key]=J4257)*(Inactives[Currently Inactive]))=1,"Inactive","Active"),""),"Active")</f>
        <v/>
      </c>
      <c r="C4257" s="16" t="str" cm="1">
        <f t="array" aca="1" ref="C4257" ca="1">IFERROR(_xlfn._xlws.FILTER(Inactives[Inactive On],(Inactives[Key]=J4257)*(Inactives[Currently Inactive]),""),"")</f>
        <v/>
      </c>
      <c r="D4257" s="16" t="str" cm="1">
        <f t="array" aca="1" ref="D4257" ca="1">IFERROR(INDEX(_xlfn.TEXTSPLIT(E4257," "),1),"")</f>
        <v/>
      </c>
      <c r="E4257" s="15" t="str" cm="1">
        <f t="array" aca="1" ref="E4257" ca="1">IFERROR(_xlfn._xlws.FILTER(merged_ranks,(merged_end_dates=DATE(9999,12,31))*(merged_names=A4257)),"")</f>
        <v/>
      </c>
      <c r="F4257" s="17" t="str">
        <f ca="1">_xlfn.XLOOKUP(J4257,Promotions[Promo Key],Promotions[Promo Date],"")</f>
        <v/>
      </c>
      <c r="G4257" s="18" t="str">
        <f t="shared" ca="1" si="279"/>
        <v/>
      </c>
      <c r="H4257" s="18" t="str">
        <f t="shared" ca="1" si="278"/>
        <v/>
      </c>
      <c r="I4257" s="17" t="str">
        <f>_xlfn.XLOOKUP(A4257,Students[Full Name],Students[Starting Rank],"")</f>
        <v/>
      </c>
      <c r="J4257" s="15" t="str">
        <f t="shared" ca="1" si="280"/>
        <v xml:space="preserve">: </v>
      </c>
      <c r="K4257" s="16" t="str">
        <f>_xlfn.XLOOKUP(A4257,Students[Full Name],Students[Start Date],"")</f>
        <v/>
      </c>
      <c r="L4257" s="18">
        <f t="shared" ca="1" si="281"/>
        <v>-1</v>
      </c>
      <c r="M4257" s="18" cm="1">
        <f t="array" aca="1" ref="M4257" ca="1">SUMPRODUCT(Inactives[Days Inactive]*(Inactives[Student]=A4257))/365</f>
        <v>0</v>
      </c>
      <c r="N4257" s="18" t="str" cm="1">
        <f t="array" ref="N4257">IF(LEN($A4257)&gt;0,SUMPRODUCT(($A4257=merged_names)*(_xlfn.TEXTAFTER(N$2, "At ")=merged_belt_colours)*merged_months_at_rank),"")</f>
        <v/>
      </c>
      <c r="O4257" s="18" t="str" cm="1">
        <f t="array" ref="O4257">IF(LEN($A4257)&gt;0,SUMPRODUCT(($A4257=merged_names)*(_xlfn.TEXTAFTER(O$2, "At ")=merged_belt_colours)*merged_months_at_rank),"")</f>
        <v/>
      </c>
      <c r="P4257" s="18" t="str" cm="1">
        <f t="array" ref="P4257">IF(LEN($A4257)&gt;0,SUMPRODUCT(($A4257=merged_names)*(_xlfn.TEXTAFTER(P$2, "At ")=merged_belt_colours)*merged_months_at_rank),"")</f>
        <v/>
      </c>
      <c r="Q4257" s="18" t="str" cm="1">
        <f t="array" ref="Q4257">IF(LEN($A4257)&gt;0,SUMPRODUCT(($A4257=merged_names)*(_xlfn.TEXTAFTER(Q$2, "At ")=merged_belt_colours)*merged_months_at_rank),"")</f>
        <v/>
      </c>
      <c r="R4257" s="18" t="str" cm="1">
        <f t="array" ref="R4257">IF(LEN($A4257)&gt;0,SUMPRODUCT(($A4257=merged_names)*(_xlfn.TEXTAFTER(R$2, "At ")=merged_belt_colours)*merged_months_at_rank),"")</f>
        <v/>
      </c>
    </row>
    <row r="4258" spans="1:18" x14ac:dyDescent="0.25">
      <c r="A4258"/>
      <c r="B4258" s="15" t="str" cm="1">
        <f t="array" ref="B4258">IFERROR(IF(LEN(A4258)&gt;0, IF(SUMPRODUCT((Inactives[Key]=J4258)*(Inactives[Currently Inactive]))=1,"Inactive","Active"),""),"Active")</f>
        <v/>
      </c>
      <c r="C4258" s="16" t="str" cm="1">
        <f t="array" aca="1" ref="C4258" ca="1">IFERROR(_xlfn._xlws.FILTER(Inactives[Inactive On],(Inactives[Key]=J4258)*(Inactives[Currently Inactive]),""),"")</f>
        <v/>
      </c>
      <c r="D4258" s="16" t="str" cm="1">
        <f t="array" aca="1" ref="D4258" ca="1">IFERROR(INDEX(_xlfn.TEXTSPLIT(E4258," "),1),"")</f>
        <v/>
      </c>
      <c r="E4258" s="15" t="str" cm="1">
        <f t="array" aca="1" ref="E4258" ca="1">IFERROR(_xlfn._xlws.FILTER(merged_ranks,(merged_end_dates=DATE(9999,12,31))*(merged_names=A4258)),"")</f>
        <v/>
      </c>
      <c r="F4258" s="17" t="str">
        <f ca="1">_xlfn.XLOOKUP(J4258,Promotions[Promo Key],Promotions[Promo Date],"")</f>
        <v/>
      </c>
      <c r="G4258" s="18" t="str">
        <f t="shared" ca="1" si="279"/>
        <v/>
      </c>
      <c r="H4258" s="18" t="str">
        <f t="shared" ca="1" si="278"/>
        <v/>
      </c>
      <c r="I4258" s="17" t="str">
        <f>_xlfn.XLOOKUP(A4258,Students[Full Name],Students[Starting Rank],"")</f>
        <v/>
      </c>
      <c r="J4258" s="15" t="str">
        <f t="shared" ca="1" si="280"/>
        <v xml:space="preserve">: </v>
      </c>
      <c r="K4258" s="16" t="str">
        <f>_xlfn.XLOOKUP(A4258,Students[Full Name],Students[Start Date],"")</f>
        <v/>
      </c>
      <c r="L4258" s="18">
        <f t="shared" ca="1" si="281"/>
        <v>-1</v>
      </c>
      <c r="M4258" s="18" cm="1">
        <f t="array" aca="1" ref="M4258" ca="1">SUMPRODUCT(Inactives[Days Inactive]*(Inactives[Student]=A4258))/365</f>
        <v>0</v>
      </c>
      <c r="N4258" s="18" t="str" cm="1">
        <f t="array" ref="N4258">IF(LEN($A4258)&gt;0,SUMPRODUCT(($A4258=merged_names)*(_xlfn.TEXTAFTER(N$2, "At ")=merged_belt_colours)*merged_months_at_rank),"")</f>
        <v/>
      </c>
      <c r="O4258" s="18" t="str" cm="1">
        <f t="array" ref="O4258">IF(LEN($A4258)&gt;0,SUMPRODUCT(($A4258=merged_names)*(_xlfn.TEXTAFTER(O$2, "At ")=merged_belt_colours)*merged_months_at_rank),"")</f>
        <v/>
      </c>
      <c r="P4258" s="18" t="str" cm="1">
        <f t="array" ref="P4258">IF(LEN($A4258)&gt;0,SUMPRODUCT(($A4258=merged_names)*(_xlfn.TEXTAFTER(P$2, "At ")=merged_belt_colours)*merged_months_at_rank),"")</f>
        <v/>
      </c>
      <c r="Q4258" s="18" t="str" cm="1">
        <f t="array" ref="Q4258">IF(LEN($A4258)&gt;0,SUMPRODUCT(($A4258=merged_names)*(_xlfn.TEXTAFTER(Q$2, "At ")=merged_belt_colours)*merged_months_at_rank),"")</f>
        <v/>
      </c>
      <c r="R4258" s="18" t="str" cm="1">
        <f t="array" ref="R4258">IF(LEN($A4258)&gt;0,SUMPRODUCT(($A4258=merged_names)*(_xlfn.TEXTAFTER(R$2, "At ")=merged_belt_colours)*merged_months_at_rank),"")</f>
        <v/>
      </c>
    </row>
    <row r="4259" spans="1:18" x14ac:dyDescent="0.25">
      <c r="A4259"/>
      <c r="B4259" s="15" t="str" cm="1">
        <f t="array" ref="B4259">IFERROR(IF(LEN(A4259)&gt;0, IF(SUMPRODUCT((Inactives[Key]=J4259)*(Inactives[Currently Inactive]))=1,"Inactive","Active"),""),"Active")</f>
        <v/>
      </c>
      <c r="C4259" s="16" t="str" cm="1">
        <f t="array" aca="1" ref="C4259" ca="1">IFERROR(_xlfn._xlws.FILTER(Inactives[Inactive On],(Inactives[Key]=J4259)*(Inactives[Currently Inactive]),""),"")</f>
        <v/>
      </c>
      <c r="D4259" s="16" t="str" cm="1">
        <f t="array" aca="1" ref="D4259" ca="1">IFERROR(INDEX(_xlfn.TEXTSPLIT(E4259," "),1),"")</f>
        <v/>
      </c>
      <c r="E4259" s="15" t="str" cm="1">
        <f t="array" aca="1" ref="E4259" ca="1">IFERROR(_xlfn._xlws.FILTER(merged_ranks,(merged_end_dates=DATE(9999,12,31))*(merged_names=A4259)),"")</f>
        <v/>
      </c>
      <c r="F4259" s="17" t="str">
        <f ca="1">_xlfn.XLOOKUP(J4259,Promotions[Promo Key],Promotions[Promo Date],"")</f>
        <v/>
      </c>
      <c r="G4259" s="18" t="str">
        <f t="shared" ca="1" si="279"/>
        <v/>
      </c>
      <c r="H4259" s="18" t="str">
        <f t="shared" ca="1" si="278"/>
        <v/>
      </c>
      <c r="I4259" s="17" t="str">
        <f>_xlfn.XLOOKUP(A4259,Students[Full Name],Students[Starting Rank],"")</f>
        <v/>
      </c>
      <c r="J4259" s="15" t="str">
        <f t="shared" ca="1" si="280"/>
        <v xml:space="preserve">: </v>
      </c>
      <c r="K4259" s="16" t="str">
        <f>_xlfn.XLOOKUP(A4259,Students[Full Name],Students[Start Date],"")</f>
        <v/>
      </c>
      <c r="L4259" s="18">
        <f t="shared" ca="1" si="281"/>
        <v>-1</v>
      </c>
      <c r="M4259" s="18" cm="1">
        <f t="array" aca="1" ref="M4259" ca="1">SUMPRODUCT(Inactives[Days Inactive]*(Inactives[Student]=A4259))/365</f>
        <v>0</v>
      </c>
      <c r="N4259" s="18" t="str" cm="1">
        <f t="array" ref="N4259">IF(LEN($A4259)&gt;0,SUMPRODUCT(($A4259=merged_names)*(_xlfn.TEXTAFTER(N$2, "At ")=merged_belt_colours)*merged_months_at_rank),"")</f>
        <v/>
      </c>
      <c r="O4259" s="18" t="str" cm="1">
        <f t="array" ref="O4259">IF(LEN($A4259)&gt;0,SUMPRODUCT(($A4259=merged_names)*(_xlfn.TEXTAFTER(O$2, "At ")=merged_belt_colours)*merged_months_at_rank),"")</f>
        <v/>
      </c>
      <c r="P4259" s="18" t="str" cm="1">
        <f t="array" ref="P4259">IF(LEN($A4259)&gt;0,SUMPRODUCT(($A4259=merged_names)*(_xlfn.TEXTAFTER(P$2, "At ")=merged_belt_colours)*merged_months_at_rank),"")</f>
        <v/>
      </c>
      <c r="Q4259" s="18" t="str" cm="1">
        <f t="array" ref="Q4259">IF(LEN($A4259)&gt;0,SUMPRODUCT(($A4259=merged_names)*(_xlfn.TEXTAFTER(Q$2, "At ")=merged_belt_colours)*merged_months_at_rank),"")</f>
        <v/>
      </c>
      <c r="R4259" s="18" t="str" cm="1">
        <f t="array" ref="R4259">IF(LEN($A4259)&gt;0,SUMPRODUCT(($A4259=merged_names)*(_xlfn.TEXTAFTER(R$2, "At ")=merged_belt_colours)*merged_months_at_rank),"")</f>
        <v/>
      </c>
    </row>
    <row r="4260" spans="1:18" x14ac:dyDescent="0.25">
      <c r="A4260"/>
      <c r="B4260" s="15" t="str" cm="1">
        <f t="array" ref="B4260">IFERROR(IF(LEN(A4260)&gt;0, IF(SUMPRODUCT((Inactives[Key]=J4260)*(Inactives[Currently Inactive]))=1,"Inactive","Active"),""),"Active")</f>
        <v/>
      </c>
      <c r="C4260" s="16" t="str" cm="1">
        <f t="array" aca="1" ref="C4260" ca="1">IFERROR(_xlfn._xlws.FILTER(Inactives[Inactive On],(Inactives[Key]=J4260)*(Inactives[Currently Inactive]),""),"")</f>
        <v/>
      </c>
      <c r="D4260" s="16" t="str" cm="1">
        <f t="array" aca="1" ref="D4260" ca="1">IFERROR(INDEX(_xlfn.TEXTSPLIT(E4260," "),1),"")</f>
        <v/>
      </c>
      <c r="E4260" s="15" t="str" cm="1">
        <f t="array" aca="1" ref="E4260" ca="1">IFERROR(_xlfn._xlws.FILTER(merged_ranks,(merged_end_dates=DATE(9999,12,31))*(merged_names=A4260)),"")</f>
        <v/>
      </c>
      <c r="F4260" s="17" t="str">
        <f ca="1">_xlfn.XLOOKUP(J4260,Promotions[Promo Key],Promotions[Promo Date],"")</f>
        <v/>
      </c>
      <c r="G4260" s="18" t="str">
        <f t="shared" ca="1" si="279"/>
        <v/>
      </c>
      <c r="H4260" s="18" t="str">
        <f t="shared" ca="1" si="278"/>
        <v/>
      </c>
      <c r="I4260" s="17" t="str">
        <f>_xlfn.XLOOKUP(A4260,Students[Full Name],Students[Starting Rank],"")</f>
        <v/>
      </c>
      <c r="J4260" s="15" t="str">
        <f t="shared" ca="1" si="280"/>
        <v xml:space="preserve">: </v>
      </c>
      <c r="K4260" s="16" t="str">
        <f>_xlfn.XLOOKUP(A4260,Students[Full Name],Students[Start Date],"")</f>
        <v/>
      </c>
      <c r="L4260" s="18">
        <f t="shared" ca="1" si="281"/>
        <v>-1</v>
      </c>
      <c r="M4260" s="18" cm="1">
        <f t="array" aca="1" ref="M4260" ca="1">SUMPRODUCT(Inactives[Days Inactive]*(Inactives[Student]=A4260))/365</f>
        <v>0</v>
      </c>
      <c r="N4260" s="18" t="str" cm="1">
        <f t="array" ref="N4260">IF(LEN($A4260)&gt;0,SUMPRODUCT(($A4260=merged_names)*(_xlfn.TEXTAFTER(N$2, "At ")=merged_belt_colours)*merged_months_at_rank),"")</f>
        <v/>
      </c>
      <c r="O4260" s="18" t="str" cm="1">
        <f t="array" ref="O4260">IF(LEN($A4260)&gt;0,SUMPRODUCT(($A4260=merged_names)*(_xlfn.TEXTAFTER(O$2, "At ")=merged_belt_colours)*merged_months_at_rank),"")</f>
        <v/>
      </c>
      <c r="P4260" s="18" t="str" cm="1">
        <f t="array" ref="P4260">IF(LEN($A4260)&gt;0,SUMPRODUCT(($A4260=merged_names)*(_xlfn.TEXTAFTER(P$2, "At ")=merged_belt_colours)*merged_months_at_rank),"")</f>
        <v/>
      </c>
      <c r="Q4260" s="18" t="str" cm="1">
        <f t="array" ref="Q4260">IF(LEN($A4260)&gt;0,SUMPRODUCT(($A4260=merged_names)*(_xlfn.TEXTAFTER(Q$2, "At ")=merged_belt_colours)*merged_months_at_rank),"")</f>
        <v/>
      </c>
      <c r="R4260" s="18" t="str" cm="1">
        <f t="array" ref="R4260">IF(LEN($A4260)&gt;0,SUMPRODUCT(($A4260=merged_names)*(_xlfn.TEXTAFTER(R$2, "At ")=merged_belt_colours)*merged_months_at_rank),"")</f>
        <v/>
      </c>
    </row>
    <row r="4261" spans="1:18" x14ac:dyDescent="0.25">
      <c r="A4261"/>
      <c r="B4261" s="15" t="str" cm="1">
        <f t="array" ref="B4261">IFERROR(IF(LEN(A4261)&gt;0, IF(SUMPRODUCT((Inactives[Key]=J4261)*(Inactives[Currently Inactive]))=1,"Inactive","Active"),""),"Active")</f>
        <v/>
      </c>
      <c r="C4261" s="16" t="str" cm="1">
        <f t="array" aca="1" ref="C4261" ca="1">IFERROR(_xlfn._xlws.FILTER(Inactives[Inactive On],(Inactives[Key]=J4261)*(Inactives[Currently Inactive]),""),"")</f>
        <v/>
      </c>
      <c r="D4261" s="16" t="str" cm="1">
        <f t="array" aca="1" ref="D4261" ca="1">IFERROR(INDEX(_xlfn.TEXTSPLIT(E4261," "),1),"")</f>
        <v/>
      </c>
      <c r="E4261" s="15" t="str" cm="1">
        <f t="array" aca="1" ref="E4261" ca="1">IFERROR(_xlfn._xlws.FILTER(merged_ranks,(merged_end_dates=DATE(9999,12,31))*(merged_names=A4261)),"")</f>
        <v/>
      </c>
      <c r="F4261" s="17" t="str">
        <f ca="1">_xlfn.XLOOKUP(J4261,Promotions[Promo Key],Promotions[Promo Date],"")</f>
        <v/>
      </c>
      <c r="G4261" s="18" t="str">
        <f t="shared" ca="1" si="279"/>
        <v/>
      </c>
      <c r="H4261" s="18" t="str">
        <f t="shared" ca="1" si="278"/>
        <v/>
      </c>
      <c r="I4261" s="17" t="str">
        <f>_xlfn.XLOOKUP(A4261,Students[Full Name],Students[Starting Rank],"")</f>
        <v/>
      </c>
      <c r="J4261" s="15" t="str">
        <f t="shared" ca="1" si="280"/>
        <v xml:space="preserve">: </v>
      </c>
      <c r="K4261" s="16" t="str">
        <f>_xlfn.XLOOKUP(A4261,Students[Full Name],Students[Start Date],"")</f>
        <v/>
      </c>
      <c r="L4261" s="18">
        <f t="shared" ca="1" si="281"/>
        <v>-1</v>
      </c>
      <c r="M4261" s="18" cm="1">
        <f t="array" aca="1" ref="M4261" ca="1">SUMPRODUCT(Inactives[Days Inactive]*(Inactives[Student]=A4261))/365</f>
        <v>0</v>
      </c>
      <c r="N4261" s="18" t="str" cm="1">
        <f t="array" ref="N4261">IF(LEN($A4261)&gt;0,SUMPRODUCT(($A4261=merged_names)*(_xlfn.TEXTAFTER(N$2, "At ")=merged_belt_colours)*merged_months_at_rank),"")</f>
        <v/>
      </c>
      <c r="O4261" s="18" t="str" cm="1">
        <f t="array" ref="O4261">IF(LEN($A4261)&gt;0,SUMPRODUCT(($A4261=merged_names)*(_xlfn.TEXTAFTER(O$2, "At ")=merged_belt_colours)*merged_months_at_rank),"")</f>
        <v/>
      </c>
      <c r="P4261" s="18" t="str" cm="1">
        <f t="array" ref="P4261">IF(LEN($A4261)&gt;0,SUMPRODUCT(($A4261=merged_names)*(_xlfn.TEXTAFTER(P$2, "At ")=merged_belt_colours)*merged_months_at_rank),"")</f>
        <v/>
      </c>
      <c r="Q4261" s="18" t="str" cm="1">
        <f t="array" ref="Q4261">IF(LEN($A4261)&gt;0,SUMPRODUCT(($A4261=merged_names)*(_xlfn.TEXTAFTER(Q$2, "At ")=merged_belt_colours)*merged_months_at_rank),"")</f>
        <v/>
      </c>
      <c r="R4261" s="18" t="str" cm="1">
        <f t="array" ref="R4261">IF(LEN($A4261)&gt;0,SUMPRODUCT(($A4261=merged_names)*(_xlfn.TEXTAFTER(R$2, "At ")=merged_belt_colours)*merged_months_at_rank),"")</f>
        <v/>
      </c>
    </row>
    <row r="4262" spans="1:18" x14ac:dyDescent="0.25">
      <c r="A4262"/>
      <c r="B4262" s="15" t="str" cm="1">
        <f t="array" ref="B4262">IFERROR(IF(LEN(A4262)&gt;0, IF(SUMPRODUCT((Inactives[Key]=J4262)*(Inactives[Currently Inactive]))=1,"Inactive","Active"),""),"Active")</f>
        <v/>
      </c>
      <c r="C4262" s="16" t="str" cm="1">
        <f t="array" aca="1" ref="C4262" ca="1">IFERROR(_xlfn._xlws.FILTER(Inactives[Inactive On],(Inactives[Key]=J4262)*(Inactives[Currently Inactive]),""),"")</f>
        <v/>
      </c>
      <c r="D4262" s="16" t="str" cm="1">
        <f t="array" aca="1" ref="D4262" ca="1">IFERROR(INDEX(_xlfn.TEXTSPLIT(E4262," "),1),"")</f>
        <v/>
      </c>
      <c r="E4262" s="15" t="str" cm="1">
        <f t="array" aca="1" ref="E4262" ca="1">IFERROR(_xlfn._xlws.FILTER(merged_ranks,(merged_end_dates=DATE(9999,12,31))*(merged_names=A4262)),"")</f>
        <v/>
      </c>
      <c r="F4262" s="17" t="str">
        <f ca="1">_xlfn.XLOOKUP(J4262,Promotions[Promo Key],Promotions[Promo Date],"")</f>
        <v/>
      </c>
      <c r="G4262" s="18" t="str">
        <f t="shared" ca="1" si="279"/>
        <v/>
      </c>
      <c r="H4262" s="18" t="str">
        <f t="shared" ca="1" si="278"/>
        <v/>
      </c>
      <c r="I4262" s="17" t="str">
        <f>_xlfn.XLOOKUP(A4262,Students[Full Name],Students[Starting Rank],"")</f>
        <v/>
      </c>
      <c r="J4262" s="15" t="str">
        <f t="shared" ca="1" si="280"/>
        <v xml:space="preserve">: </v>
      </c>
      <c r="K4262" s="16" t="str">
        <f>_xlfn.XLOOKUP(A4262,Students[Full Name],Students[Start Date],"")</f>
        <v/>
      </c>
      <c r="L4262" s="18">
        <f t="shared" ca="1" si="281"/>
        <v>-1</v>
      </c>
      <c r="M4262" s="18" cm="1">
        <f t="array" aca="1" ref="M4262" ca="1">SUMPRODUCT(Inactives[Days Inactive]*(Inactives[Student]=A4262))/365</f>
        <v>0</v>
      </c>
      <c r="N4262" s="18" t="str" cm="1">
        <f t="array" ref="N4262">IF(LEN($A4262)&gt;0,SUMPRODUCT(($A4262=merged_names)*(_xlfn.TEXTAFTER(N$2, "At ")=merged_belt_colours)*merged_months_at_rank),"")</f>
        <v/>
      </c>
      <c r="O4262" s="18" t="str" cm="1">
        <f t="array" ref="O4262">IF(LEN($A4262)&gt;0,SUMPRODUCT(($A4262=merged_names)*(_xlfn.TEXTAFTER(O$2, "At ")=merged_belt_colours)*merged_months_at_rank),"")</f>
        <v/>
      </c>
      <c r="P4262" s="18" t="str" cm="1">
        <f t="array" ref="P4262">IF(LEN($A4262)&gt;0,SUMPRODUCT(($A4262=merged_names)*(_xlfn.TEXTAFTER(P$2, "At ")=merged_belt_colours)*merged_months_at_rank),"")</f>
        <v/>
      </c>
      <c r="Q4262" s="18" t="str" cm="1">
        <f t="array" ref="Q4262">IF(LEN($A4262)&gt;0,SUMPRODUCT(($A4262=merged_names)*(_xlfn.TEXTAFTER(Q$2, "At ")=merged_belt_colours)*merged_months_at_rank),"")</f>
        <v/>
      </c>
      <c r="R4262" s="18" t="str" cm="1">
        <f t="array" ref="R4262">IF(LEN($A4262)&gt;0,SUMPRODUCT(($A4262=merged_names)*(_xlfn.TEXTAFTER(R$2, "At ")=merged_belt_colours)*merged_months_at_rank),"")</f>
        <v/>
      </c>
    </row>
    <row r="4263" spans="1:18" x14ac:dyDescent="0.25">
      <c r="A4263"/>
      <c r="B4263" s="15" t="str" cm="1">
        <f t="array" ref="B4263">IFERROR(IF(LEN(A4263)&gt;0, IF(SUMPRODUCT((Inactives[Key]=J4263)*(Inactives[Currently Inactive]))=1,"Inactive","Active"),""),"Active")</f>
        <v/>
      </c>
      <c r="C4263" s="16" t="str" cm="1">
        <f t="array" aca="1" ref="C4263" ca="1">IFERROR(_xlfn._xlws.FILTER(Inactives[Inactive On],(Inactives[Key]=J4263)*(Inactives[Currently Inactive]),""),"")</f>
        <v/>
      </c>
      <c r="D4263" s="16" t="str" cm="1">
        <f t="array" aca="1" ref="D4263" ca="1">IFERROR(INDEX(_xlfn.TEXTSPLIT(E4263," "),1),"")</f>
        <v/>
      </c>
      <c r="E4263" s="15" t="str" cm="1">
        <f t="array" aca="1" ref="E4263" ca="1">IFERROR(_xlfn._xlws.FILTER(merged_ranks,(merged_end_dates=DATE(9999,12,31))*(merged_names=A4263)),"")</f>
        <v/>
      </c>
      <c r="F4263" s="17" t="str">
        <f ca="1">_xlfn.XLOOKUP(J4263,Promotions[Promo Key],Promotions[Promo Date],"")</f>
        <v/>
      </c>
      <c r="G4263" s="18" t="str">
        <f t="shared" ca="1" si="279"/>
        <v/>
      </c>
      <c r="H4263" s="18" t="str">
        <f t="shared" ca="1" si="278"/>
        <v/>
      </c>
      <c r="I4263" s="17" t="str">
        <f>_xlfn.XLOOKUP(A4263,Students[Full Name],Students[Starting Rank],"")</f>
        <v/>
      </c>
      <c r="J4263" s="15" t="str">
        <f t="shared" ca="1" si="280"/>
        <v xml:space="preserve">: </v>
      </c>
      <c r="K4263" s="16" t="str">
        <f>_xlfn.XLOOKUP(A4263,Students[Full Name],Students[Start Date],"")</f>
        <v/>
      </c>
      <c r="L4263" s="18">
        <f t="shared" ca="1" si="281"/>
        <v>-1</v>
      </c>
      <c r="M4263" s="18" cm="1">
        <f t="array" aca="1" ref="M4263" ca="1">SUMPRODUCT(Inactives[Days Inactive]*(Inactives[Student]=A4263))/365</f>
        <v>0</v>
      </c>
      <c r="N4263" s="18" t="str" cm="1">
        <f t="array" ref="N4263">IF(LEN($A4263)&gt;0,SUMPRODUCT(($A4263=merged_names)*(_xlfn.TEXTAFTER(N$2, "At ")=merged_belt_colours)*merged_months_at_rank),"")</f>
        <v/>
      </c>
      <c r="O4263" s="18" t="str" cm="1">
        <f t="array" ref="O4263">IF(LEN($A4263)&gt;0,SUMPRODUCT(($A4263=merged_names)*(_xlfn.TEXTAFTER(O$2, "At ")=merged_belt_colours)*merged_months_at_rank),"")</f>
        <v/>
      </c>
      <c r="P4263" s="18" t="str" cm="1">
        <f t="array" ref="P4263">IF(LEN($A4263)&gt;0,SUMPRODUCT(($A4263=merged_names)*(_xlfn.TEXTAFTER(P$2, "At ")=merged_belt_colours)*merged_months_at_rank),"")</f>
        <v/>
      </c>
      <c r="Q4263" s="18" t="str" cm="1">
        <f t="array" ref="Q4263">IF(LEN($A4263)&gt;0,SUMPRODUCT(($A4263=merged_names)*(_xlfn.TEXTAFTER(Q$2, "At ")=merged_belt_colours)*merged_months_at_rank),"")</f>
        <v/>
      </c>
      <c r="R4263" s="18" t="str" cm="1">
        <f t="array" ref="R4263">IF(LEN($A4263)&gt;0,SUMPRODUCT(($A4263=merged_names)*(_xlfn.TEXTAFTER(R$2, "At ")=merged_belt_colours)*merged_months_at_rank),"")</f>
        <v/>
      </c>
    </row>
    <row r="4264" spans="1:18" x14ac:dyDescent="0.25">
      <c r="A4264"/>
      <c r="B4264" s="15" t="str" cm="1">
        <f t="array" ref="B4264">IFERROR(IF(LEN(A4264)&gt;0, IF(SUMPRODUCT((Inactives[Key]=J4264)*(Inactives[Currently Inactive]))=1,"Inactive","Active"),""),"Active")</f>
        <v/>
      </c>
      <c r="C4264" s="16" t="str" cm="1">
        <f t="array" aca="1" ref="C4264" ca="1">IFERROR(_xlfn._xlws.FILTER(Inactives[Inactive On],(Inactives[Key]=J4264)*(Inactives[Currently Inactive]),""),"")</f>
        <v/>
      </c>
      <c r="D4264" s="16" t="str" cm="1">
        <f t="array" aca="1" ref="D4264" ca="1">IFERROR(INDEX(_xlfn.TEXTSPLIT(E4264," "),1),"")</f>
        <v/>
      </c>
      <c r="E4264" s="15" t="str" cm="1">
        <f t="array" aca="1" ref="E4264" ca="1">IFERROR(_xlfn._xlws.FILTER(merged_ranks,(merged_end_dates=DATE(9999,12,31))*(merged_names=A4264)),"")</f>
        <v/>
      </c>
      <c r="F4264" s="17" t="str">
        <f ca="1">_xlfn.XLOOKUP(J4264,Promotions[Promo Key],Promotions[Promo Date],"")</f>
        <v/>
      </c>
      <c r="G4264" s="18" t="str">
        <f t="shared" ca="1" si="279"/>
        <v/>
      </c>
      <c r="H4264" s="18" t="str">
        <f t="shared" ca="1" si="278"/>
        <v/>
      </c>
      <c r="I4264" s="17" t="str">
        <f>_xlfn.XLOOKUP(A4264,Students[Full Name],Students[Starting Rank],"")</f>
        <v/>
      </c>
      <c r="J4264" s="15" t="str">
        <f t="shared" ca="1" si="280"/>
        <v xml:space="preserve">: </v>
      </c>
      <c r="K4264" s="16" t="str">
        <f>_xlfn.XLOOKUP(A4264,Students[Full Name],Students[Start Date],"")</f>
        <v/>
      </c>
      <c r="L4264" s="18">
        <f t="shared" ca="1" si="281"/>
        <v>-1</v>
      </c>
      <c r="M4264" s="18" cm="1">
        <f t="array" aca="1" ref="M4264" ca="1">SUMPRODUCT(Inactives[Days Inactive]*(Inactives[Student]=A4264))/365</f>
        <v>0</v>
      </c>
      <c r="N4264" s="18" t="str" cm="1">
        <f t="array" ref="N4264">IF(LEN($A4264)&gt;0,SUMPRODUCT(($A4264=merged_names)*(_xlfn.TEXTAFTER(N$2, "At ")=merged_belt_colours)*merged_months_at_rank),"")</f>
        <v/>
      </c>
      <c r="O4264" s="18" t="str" cm="1">
        <f t="array" ref="O4264">IF(LEN($A4264)&gt;0,SUMPRODUCT(($A4264=merged_names)*(_xlfn.TEXTAFTER(O$2, "At ")=merged_belt_colours)*merged_months_at_rank),"")</f>
        <v/>
      </c>
      <c r="P4264" s="18" t="str" cm="1">
        <f t="array" ref="P4264">IF(LEN($A4264)&gt;0,SUMPRODUCT(($A4264=merged_names)*(_xlfn.TEXTAFTER(P$2, "At ")=merged_belt_colours)*merged_months_at_rank),"")</f>
        <v/>
      </c>
      <c r="Q4264" s="18" t="str" cm="1">
        <f t="array" ref="Q4264">IF(LEN($A4264)&gt;0,SUMPRODUCT(($A4264=merged_names)*(_xlfn.TEXTAFTER(Q$2, "At ")=merged_belt_colours)*merged_months_at_rank),"")</f>
        <v/>
      </c>
      <c r="R4264" s="18" t="str" cm="1">
        <f t="array" ref="R4264">IF(LEN($A4264)&gt;0,SUMPRODUCT(($A4264=merged_names)*(_xlfn.TEXTAFTER(R$2, "At ")=merged_belt_colours)*merged_months_at_rank),"")</f>
        <v/>
      </c>
    </row>
    <row r="4265" spans="1:18" x14ac:dyDescent="0.25">
      <c r="A4265"/>
      <c r="B4265" s="15" t="str" cm="1">
        <f t="array" ref="B4265">IFERROR(IF(LEN(A4265)&gt;0, IF(SUMPRODUCT((Inactives[Key]=J4265)*(Inactives[Currently Inactive]))=1,"Inactive","Active"),""),"Active")</f>
        <v/>
      </c>
      <c r="C4265" s="16" t="str" cm="1">
        <f t="array" aca="1" ref="C4265" ca="1">IFERROR(_xlfn._xlws.FILTER(Inactives[Inactive On],(Inactives[Key]=J4265)*(Inactives[Currently Inactive]),""),"")</f>
        <v/>
      </c>
      <c r="D4265" s="16" t="str" cm="1">
        <f t="array" aca="1" ref="D4265" ca="1">IFERROR(INDEX(_xlfn.TEXTSPLIT(E4265," "),1),"")</f>
        <v/>
      </c>
      <c r="E4265" s="15" t="str" cm="1">
        <f t="array" aca="1" ref="E4265" ca="1">IFERROR(_xlfn._xlws.FILTER(merged_ranks,(merged_end_dates=DATE(9999,12,31))*(merged_names=A4265)),"")</f>
        <v/>
      </c>
      <c r="F4265" s="17" t="str">
        <f ca="1">_xlfn.XLOOKUP(J4265,Promotions[Promo Key],Promotions[Promo Date],"")</f>
        <v/>
      </c>
      <c r="G4265" s="18" t="str">
        <f t="shared" ca="1" si="279"/>
        <v/>
      </c>
      <c r="H4265" s="18" t="str">
        <f t="shared" ca="1" si="278"/>
        <v/>
      </c>
      <c r="I4265" s="17" t="str">
        <f>_xlfn.XLOOKUP(A4265,Students[Full Name],Students[Starting Rank],"")</f>
        <v/>
      </c>
      <c r="J4265" s="15" t="str">
        <f t="shared" ca="1" si="280"/>
        <v xml:space="preserve">: </v>
      </c>
      <c r="K4265" s="16" t="str">
        <f>_xlfn.XLOOKUP(A4265,Students[Full Name],Students[Start Date],"")</f>
        <v/>
      </c>
      <c r="L4265" s="18">
        <f t="shared" ca="1" si="281"/>
        <v>-1</v>
      </c>
      <c r="M4265" s="18" cm="1">
        <f t="array" aca="1" ref="M4265" ca="1">SUMPRODUCT(Inactives[Days Inactive]*(Inactives[Student]=A4265))/365</f>
        <v>0</v>
      </c>
      <c r="N4265" s="18" t="str" cm="1">
        <f t="array" ref="N4265">IF(LEN($A4265)&gt;0,SUMPRODUCT(($A4265=merged_names)*(_xlfn.TEXTAFTER(N$2, "At ")=merged_belt_colours)*merged_months_at_rank),"")</f>
        <v/>
      </c>
      <c r="O4265" s="18" t="str" cm="1">
        <f t="array" ref="O4265">IF(LEN($A4265)&gt;0,SUMPRODUCT(($A4265=merged_names)*(_xlfn.TEXTAFTER(O$2, "At ")=merged_belt_colours)*merged_months_at_rank),"")</f>
        <v/>
      </c>
      <c r="P4265" s="18" t="str" cm="1">
        <f t="array" ref="P4265">IF(LEN($A4265)&gt;0,SUMPRODUCT(($A4265=merged_names)*(_xlfn.TEXTAFTER(P$2, "At ")=merged_belt_colours)*merged_months_at_rank),"")</f>
        <v/>
      </c>
      <c r="Q4265" s="18" t="str" cm="1">
        <f t="array" ref="Q4265">IF(LEN($A4265)&gt;0,SUMPRODUCT(($A4265=merged_names)*(_xlfn.TEXTAFTER(Q$2, "At ")=merged_belt_colours)*merged_months_at_rank),"")</f>
        <v/>
      </c>
      <c r="R4265" s="18" t="str" cm="1">
        <f t="array" ref="R4265">IF(LEN($A4265)&gt;0,SUMPRODUCT(($A4265=merged_names)*(_xlfn.TEXTAFTER(R$2, "At ")=merged_belt_colours)*merged_months_at_rank),"")</f>
        <v/>
      </c>
    </row>
    <row r="4266" spans="1:18" x14ac:dyDescent="0.25">
      <c r="A4266"/>
      <c r="B4266" s="15" t="str" cm="1">
        <f t="array" ref="B4266">IFERROR(IF(LEN(A4266)&gt;0, IF(SUMPRODUCT((Inactives[Key]=J4266)*(Inactives[Currently Inactive]))=1,"Inactive","Active"),""),"Active")</f>
        <v/>
      </c>
      <c r="C4266" s="16" t="str" cm="1">
        <f t="array" aca="1" ref="C4266" ca="1">IFERROR(_xlfn._xlws.FILTER(Inactives[Inactive On],(Inactives[Key]=J4266)*(Inactives[Currently Inactive]),""),"")</f>
        <v/>
      </c>
      <c r="D4266" s="16" t="str" cm="1">
        <f t="array" aca="1" ref="D4266" ca="1">IFERROR(INDEX(_xlfn.TEXTSPLIT(E4266," "),1),"")</f>
        <v/>
      </c>
      <c r="E4266" s="15" t="str" cm="1">
        <f t="array" aca="1" ref="E4266" ca="1">IFERROR(_xlfn._xlws.FILTER(merged_ranks,(merged_end_dates=DATE(9999,12,31))*(merged_names=A4266)),"")</f>
        <v/>
      </c>
      <c r="F4266" s="17" t="str">
        <f ca="1">_xlfn.XLOOKUP(J4266,Promotions[Promo Key],Promotions[Promo Date],"")</f>
        <v/>
      </c>
      <c r="G4266" s="18" t="str">
        <f t="shared" ca="1" si="279"/>
        <v/>
      </c>
      <c r="H4266" s="18" t="str">
        <f t="shared" ca="1" si="278"/>
        <v/>
      </c>
      <c r="I4266" s="17" t="str">
        <f>_xlfn.XLOOKUP(A4266,Students[Full Name],Students[Starting Rank],"")</f>
        <v/>
      </c>
      <c r="J4266" s="15" t="str">
        <f t="shared" ca="1" si="280"/>
        <v xml:space="preserve">: </v>
      </c>
      <c r="K4266" s="16" t="str">
        <f>_xlfn.XLOOKUP(A4266,Students[Full Name],Students[Start Date],"")</f>
        <v/>
      </c>
      <c r="L4266" s="18">
        <f t="shared" ca="1" si="281"/>
        <v>-1</v>
      </c>
      <c r="M4266" s="18" cm="1">
        <f t="array" aca="1" ref="M4266" ca="1">SUMPRODUCT(Inactives[Days Inactive]*(Inactives[Student]=A4266))/365</f>
        <v>0</v>
      </c>
      <c r="N4266" s="18" t="str" cm="1">
        <f t="array" ref="N4266">IF(LEN($A4266)&gt;0,SUMPRODUCT(($A4266=merged_names)*(_xlfn.TEXTAFTER(N$2, "At ")=merged_belt_colours)*merged_months_at_rank),"")</f>
        <v/>
      </c>
      <c r="O4266" s="18" t="str" cm="1">
        <f t="array" ref="O4266">IF(LEN($A4266)&gt;0,SUMPRODUCT(($A4266=merged_names)*(_xlfn.TEXTAFTER(O$2, "At ")=merged_belt_colours)*merged_months_at_rank),"")</f>
        <v/>
      </c>
      <c r="P4266" s="18" t="str" cm="1">
        <f t="array" ref="P4266">IF(LEN($A4266)&gt;0,SUMPRODUCT(($A4266=merged_names)*(_xlfn.TEXTAFTER(P$2, "At ")=merged_belt_colours)*merged_months_at_rank),"")</f>
        <v/>
      </c>
      <c r="Q4266" s="18" t="str" cm="1">
        <f t="array" ref="Q4266">IF(LEN($A4266)&gt;0,SUMPRODUCT(($A4266=merged_names)*(_xlfn.TEXTAFTER(Q$2, "At ")=merged_belt_colours)*merged_months_at_rank),"")</f>
        <v/>
      </c>
      <c r="R4266" s="18" t="str" cm="1">
        <f t="array" ref="R4266">IF(LEN($A4266)&gt;0,SUMPRODUCT(($A4266=merged_names)*(_xlfn.TEXTAFTER(R$2, "At ")=merged_belt_colours)*merged_months_at_rank),"")</f>
        <v/>
      </c>
    </row>
    <row r="4267" spans="1:18" x14ac:dyDescent="0.25">
      <c r="A4267"/>
      <c r="B4267" s="15" t="str" cm="1">
        <f t="array" ref="B4267">IFERROR(IF(LEN(A4267)&gt;0, IF(SUMPRODUCT((Inactives[Key]=J4267)*(Inactives[Currently Inactive]))=1,"Inactive","Active"),""),"Active")</f>
        <v/>
      </c>
      <c r="C4267" s="16" t="str" cm="1">
        <f t="array" aca="1" ref="C4267" ca="1">IFERROR(_xlfn._xlws.FILTER(Inactives[Inactive On],(Inactives[Key]=J4267)*(Inactives[Currently Inactive]),""),"")</f>
        <v/>
      </c>
      <c r="D4267" s="16" t="str" cm="1">
        <f t="array" aca="1" ref="D4267" ca="1">IFERROR(INDEX(_xlfn.TEXTSPLIT(E4267," "),1),"")</f>
        <v/>
      </c>
      <c r="E4267" s="15" t="str" cm="1">
        <f t="array" aca="1" ref="E4267" ca="1">IFERROR(_xlfn._xlws.FILTER(merged_ranks,(merged_end_dates=DATE(9999,12,31))*(merged_names=A4267)),"")</f>
        <v/>
      </c>
      <c r="F4267" s="17" t="str">
        <f ca="1">_xlfn.XLOOKUP(J4267,Promotions[Promo Key],Promotions[Promo Date],"")</f>
        <v/>
      </c>
      <c r="G4267" s="18" t="str">
        <f t="shared" ca="1" si="279"/>
        <v/>
      </c>
      <c r="H4267" s="18" t="str">
        <f t="shared" ca="1" si="278"/>
        <v/>
      </c>
      <c r="I4267" s="17" t="str">
        <f>_xlfn.XLOOKUP(A4267,Students[Full Name],Students[Starting Rank],"")</f>
        <v/>
      </c>
      <c r="J4267" s="15" t="str">
        <f t="shared" ca="1" si="280"/>
        <v xml:space="preserve">: </v>
      </c>
      <c r="K4267" s="16" t="str">
        <f>_xlfn.XLOOKUP(A4267,Students[Full Name],Students[Start Date],"")</f>
        <v/>
      </c>
      <c r="L4267" s="18">
        <f t="shared" ca="1" si="281"/>
        <v>-1</v>
      </c>
      <c r="M4267" s="18" cm="1">
        <f t="array" aca="1" ref="M4267" ca="1">SUMPRODUCT(Inactives[Days Inactive]*(Inactives[Student]=A4267))/365</f>
        <v>0</v>
      </c>
      <c r="N4267" s="18" t="str" cm="1">
        <f t="array" ref="N4267">IF(LEN($A4267)&gt;0,SUMPRODUCT(($A4267=merged_names)*(_xlfn.TEXTAFTER(N$2, "At ")=merged_belt_colours)*merged_months_at_rank),"")</f>
        <v/>
      </c>
      <c r="O4267" s="18" t="str" cm="1">
        <f t="array" ref="O4267">IF(LEN($A4267)&gt;0,SUMPRODUCT(($A4267=merged_names)*(_xlfn.TEXTAFTER(O$2, "At ")=merged_belt_colours)*merged_months_at_rank),"")</f>
        <v/>
      </c>
      <c r="P4267" s="18" t="str" cm="1">
        <f t="array" ref="P4267">IF(LEN($A4267)&gt;0,SUMPRODUCT(($A4267=merged_names)*(_xlfn.TEXTAFTER(P$2, "At ")=merged_belt_colours)*merged_months_at_rank),"")</f>
        <v/>
      </c>
      <c r="Q4267" s="18" t="str" cm="1">
        <f t="array" ref="Q4267">IF(LEN($A4267)&gt;0,SUMPRODUCT(($A4267=merged_names)*(_xlfn.TEXTAFTER(Q$2, "At ")=merged_belt_colours)*merged_months_at_rank),"")</f>
        <v/>
      </c>
      <c r="R4267" s="18" t="str" cm="1">
        <f t="array" ref="R4267">IF(LEN($A4267)&gt;0,SUMPRODUCT(($A4267=merged_names)*(_xlfn.TEXTAFTER(R$2, "At ")=merged_belt_colours)*merged_months_at_rank),"")</f>
        <v/>
      </c>
    </row>
    <row r="4268" spans="1:18" x14ac:dyDescent="0.25">
      <c r="A4268"/>
      <c r="B4268" s="15" t="str" cm="1">
        <f t="array" ref="B4268">IFERROR(IF(LEN(A4268)&gt;0, IF(SUMPRODUCT((Inactives[Key]=J4268)*(Inactives[Currently Inactive]))=1,"Inactive","Active"),""),"Active")</f>
        <v/>
      </c>
      <c r="C4268" s="16" t="str" cm="1">
        <f t="array" aca="1" ref="C4268" ca="1">IFERROR(_xlfn._xlws.FILTER(Inactives[Inactive On],(Inactives[Key]=J4268)*(Inactives[Currently Inactive]),""),"")</f>
        <v/>
      </c>
      <c r="D4268" s="16" t="str" cm="1">
        <f t="array" aca="1" ref="D4268" ca="1">IFERROR(INDEX(_xlfn.TEXTSPLIT(E4268," "),1),"")</f>
        <v/>
      </c>
      <c r="E4268" s="15" t="str" cm="1">
        <f t="array" aca="1" ref="E4268" ca="1">IFERROR(_xlfn._xlws.FILTER(merged_ranks,(merged_end_dates=DATE(9999,12,31))*(merged_names=A4268)),"")</f>
        <v/>
      </c>
      <c r="F4268" s="17" t="str">
        <f ca="1">_xlfn.XLOOKUP(J4268,Promotions[Promo Key],Promotions[Promo Date],"")</f>
        <v/>
      </c>
      <c r="G4268" s="18" t="str">
        <f t="shared" ca="1" si="279"/>
        <v/>
      </c>
      <c r="H4268" s="18" t="str">
        <f t="shared" ca="1" si="278"/>
        <v/>
      </c>
      <c r="I4268" s="17" t="str">
        <f>_xlfn.XLOOKUP(A4268,Students[Full Name],Students[Starting Rank],"")</f>
        <v/>
      </c>
      <c r="J4268" s="15" t="str">
        <f t="shared" ca="1" si="280"/>
        <v xml:space="preserve">: </v>
      </c>
      <c r="K4268" s="16" t="str">
        <f>_xlfn.XLOOKUP(A4268,Students[Full Name],Students[Start Date],"")</f>
        <v/>
      </c>
      <c r="L4268" s="18">
        <f t="shared" ca="1" si="281"/>
        <v>-1</v>
      </c>
      <c r="M4268" s="18" cm="1">
        <f t="array" aca="1" ref="M4268" ca="1">SUMPRODUCT(Inactives[Days Inactive]*(Inactives[Student]=A4268))/365</f>
        <v>0</v>
      </c>
      <c r="N4268" s="18" t="str" cm="1">
        <f t="array" ref="N4268">IF(LEN($A4268)&gt;0,SUMPRODUCT(($A4268=merged_names)*(_xlfn.TEXTAFTER(N$2, "At ")=merged_belt_colours)*merged_months_at_rank),"")</f>
        <v/>
      </c>
      <c r="O4268" s="18" t="str" cm="1">
        <f t="array" ref="O4268">IF(LEN($A4268)&gt;0,SUMPRODUCT(($A4268=merged_names)*(_xlfn.TEXTAFTER(O$2, "At ")=merged_belt_colours)*merged_months_at_rank),"")</f>
        <v/>
      </c>
      <c r="P4268" s="18" t="str" cm="1">
        <f t="array" ref="P4268">IF(LEN($A4268)&gt;0,SUMPRODUCT(($A4268=merged_names)*(_xlfn.TEXTAFTER(P$2, "At ")=merged_belt_colours)*merged_months_at_rank),"")</f>
        <v/>
      </c>
      <c r="Q4268" s="18" t="str" cm="1">
        <f t="array" ref="Q4268">IF(LEN($A4268)&gt;0,SUMPRODUCT(($A4268=merged_names)*(_xlfn.TEXTAFTER(Q$2, "At ")=merged_belt_colours)*merged_months_at_rank),"")</f>
        <v/>
      </c>
      <c r="R4268" s="18" t="str" cm="1">
        <f t="array" ref="R4268">IF(LEN($A4268)&gt;0,SUMPRODUCT(($A4268=merged_names)*(_xlfn.TEXTAFTER(R$2, "At ")=merged_belt_colours)*merged_months_at_rank),"")</f>
        <v/>
      </c>
    </row>
    <row r="4269" spans="1:18" x14ac:dyDescent="0.25">
      <c r="A4269"/>
      <c r="B4269" s="15" t="str" cm="1">
        <f t="array" ref="B4269">IFERROR(IF(LEN(A4269)&gt;0, IF(SUMPRODUCT((Inactives[Key]=J4269)*(Inactives[Currently Inactive]))=1,"Inactive","Active"),""),"Active")</f>
        <v/>
      </c>
      <c r="C4269" s="16" t="str" cm="1">
        <f t="array" aca="1" ref="C4269" ca="1">IFERROR(_xlfn._xlws.FILTER(Inactives[Inactive On],(Inactives[Key]=J4269)*(Inactives[Currently Inactive]),""),"")</f>
        <v/>
      </c>
      <c r="D4269" s="16" t="str" cm="1">
        <f t="array" aca="1" ref="D4269" ca="1">IFERROR(INDEX(_xlfn.TEXTSPLIT(E4269," "),1),"")</f>
        <v/>
      </c>
      <c r="E4269" s="15" t="str" cm="1">
        <f t="array" aca="1" ref="E4269" ca="1">IFERROR(_xlfn._xlws.FILTER(merged_ranks,(merged_end_dates=DATE(9999,12,31))*(merged_names=A4269)),"")</f>
        <v/>
      </c>
      <c r="F4269" s="17" t="str">
        <f ca="1">_xlfn.XLOOKUP(J4269,Promotions[Promo Key],Promotions[Promo Date],"")</f>
        <v/>
      </c>
      <c r="G4269" s="18" t="str">
        <f t="shared" ca="1" si="279"/>
        <v/>
      </c>
      <c r="H4269" s="18" t="str">
        <f t="shared" ca="1" si="278"/>
        <v/>
      </c>
      <c r="I4269" s="17" t="str">
        <f>_xlfn.XLOOKUP(A4269,Students[Full Name],Students[Starting Rank],"")</f>
        <v/>
      </c>
      <c r="J4269" s="15" t="str">
        <f t="shared" ca="1" si="280"/>
        <v xml:space="preserve">: </v>
      </c>
      <c r="K4269" s="16" t="str">
        <f>_xlfn.XLOOKUP(A4269,Students[Full Name],Students[Start Date],"")</f>
        <v/>
      </c>
      <c r="L4269" s="18">
        <f t="shared" ca="1" si="281"/>
        <v>-1</v>
      </c>
      <c r="M4269" s="18" cm="1">
        <f t="array" aca="1" ref="M4269" ca="1">SUMPRODUCT(Inactives[Days Inactive]*(Inactives[Student]=A4269))/365</f>
        <v>0</v>
      </c>
      <c r="N4269" s="18" t="str" cm="1">
        <f t="array" ref="N4269">IF(LEN($A4269)&gt;0,SUMPRODUCT(($A4269=merged_names)*(_xlfn.TEXTAFTER(N$2, "At ")=merged_belt_colours)*merged_months_at_rank),"")</f>
        <v/>
      </c>
      <c r="O4269" s="18" t="str" cm="1">
        <f t="array" ref="O4269">IF(LEN($A4269)&gt;0,SUMPRODUCT(($A4269=merged_names)*(_xlfn.TEXTAFTER(O$2, "At ")=merged_belt_colours)*merged_months_at_rank),"")</f>
        <v/>
      </c>
      <c r="P4269" s="18" t="str" cm="1">
        <f t="array" ref="P4269">IF(LEN($A4269)&gt;0,SUMPRODUCT(($A4269=merged_names)*(_xlfn.TEXTAFTER(P$2, "At ")=merged_belt_colours)*merged_months_at_rank),"")</f>
        <v/>
      </c>
      <c r="Q4269" s="18" t="str" cm="1">
        <f t="array" ref="Q4269">IF(LEN($A4269)&gt;0,SUMPRODUCT(($A4269=merged_names)*(_xlfn.TEXTAFTER(Q$2, "At ")=merged_belt_colours)*merged_months_at_rank),"")</f>
        <v/>
      </c>
      <c r="R4269" s="18" t="str" cm="1">
        <f t="array" ref="R4269">IF(LEN($A4269)&gt;0,SUMPRODUCT(($A4269=merged_names)*(_xlfn.TEXTAFTER(R$2, "At ")=merged_belt_colours)*merged_months_at_rank),"")</f>
        <v/>
      </c>
    </row>
    <row r="4270" spans="1:18" x14ac:dyDescent="0.25">
      <c r="A4270"/>
      <c r="B4270" s="15" t="str" cm="1">
        <f t="array" ref="B4270">IFERROR(IF(LEN(A4270)&gt;0, IF(SUMPRODUCT((Inactives[Key]=J4270)*(Inactives[Currently Inactive]))=1,"Inactive","Active"),""),"Active")</f>
        <v/>
      </c>
      <c r="C4270" s="16" t="str" cm="1">
        <f t="array" aca="1" ref="C4270" ca="1">IFERROR(_xlfn._xlws.FILTER(Inactives[Inactive On],(Inactives[Key]=J4270)*(Inactives[Currently Inactive]),""),"")</f>
        <v/>
      </c>
      <c r="D4270" s="16" t="str" cm="1">
        <f t="array" aca="1" ref="D4270" ca="1">IFERROR(INDEX(_xlfn.TEXTSPLIT(E4270," "),1),"")</f>
        <v/>
      </c>
      <c r="E4270" s="15" t="str" cm="1">
        <f t="array" aca="1" ref="E4270" ca="1">IFERROR(_xlfn._xlws.FILTER(merged_ranks,(merged_end_dates=DATE(9999,12,31))*(merged_names=A4270)),"")</f>
        <v/>
      </c>
      <c r="F4270" s="17" t="str">
        <f ca="1">_xlfn.XLOOKUP(J4270,Promotions[Promo Key],Promotions[Promo Date],"")</f>
        <v/>
      </c>
      <c r="G4270" s="18" t="str">
        <f t="shared" ca="1" si="279"/>
        <v/>
      </c>
      <c r="H4270" s="18" t="str">
        <f t="shared" ca="1" si="278"/>
        <v/>
      </c>
      <c r="I4270" s="17" t="str">
        <f>_xlfn.XLOOKUP(A4270,Students[Full Name],Students[Starting Rank],"")</f>
        <v/>
      </c>
      <c r="J4270" s="15" t="str">
        <f t="shared" ca="1" si="280"/>
        <v xml:space="preserve">: </v>
      </c>
      <c r="K4270" s="16" t="str">
        <f>_xlfn.XLOOKUP(A4270,Students[Full Name],Students[Start Date],"")</f>
        <v/>
      </c>
      <c r="L4270" s="18">
        <f t="shared" ca="1" si="281"/>
        <v>-1</v>
      </c>
      <c r="M4270" s="18" cm="1">
        <f t="array" aca="1" ref="M4270" ca="1">SUMPRODUCT(Inactives[Days Inactive]*(Inactives[Student]=A4270))/365</f>
        <v>0</v>
      </c>
      <c r="N4270" s="18" t="str" cm="1">
        <f t="array" ref="N4270">IF(LEN($A4270)&gt;0,SUMPRODUCT(($A4270=merged_names)*(_xlfn.TEXTAFTER(N$2, "At ")=merged_belt_colours)*merged_months_at_rank),"")</f>
        <v/>
      </c>
      <c r="O4270" s="18" t="str" cm="1">
        <f t="array" ref="O4270">IF(LEN($A4270)&gt;0,SUMPRODUCT(($A4270=merged_names)*(_xlfn.TEXTAFTER(O$2, "At ")=merged_belt_colours)*merged_months_at_rank),"")</f>
        <v/>
      </c>
      <c r="P4270" s="18" t="str" cm="1">
        <f t="array" ref="P4270">IF(LEN($A4270)&gt;0,SUMPRODUCT(($A4270=merged_names)*(_xlfn.TEXTAFTER(P$2, "At ")=merged_belt_colours)*merged_months_at_rank),"")</f>
        <v/>
      </c>
      <c r="Q4270" s="18" t="str" cm="1">
        <f t="array" ref="Q4270">IF(LEN($A4270)&gt;0,SUMPRODUCT(($A4270=merged_names)*(_xlfn.TEXTAFTER(Q$2, "At ")=merged_belt_colours)*merged_months_at_rank),"")</f>
        <v/>
      </c>
      <c r="R4270" s="18" t="str" cm="1">
        <f t="array" ref="R4270">IF(LEN($A4270)&gt;0,SUMPRODUCT(($A4270=merged_names)*(_xlfn.TEXTAFTER(R$2, "At ")=merged_belt_colours)*merged_months_at_rank),"")</f>
        <v/>
      </c>
    </row>
    <row r="4271" spans="1:18" x14ac:dyDescent="0.25">
      <c r="A4271"/>
      <c r="B4271" s="15" t="str" cm="1">
        <f t="array" ref="B4271">IFERROR(IF(LEN(A4271)&gt;0, IF(SUMPRODUCT((Inactives[Key]=J4271)*(Inactives[Currently Inactive]))=1,"Inactive","Active"),""),"Active")</f>
        <v/>
      </c>
      <c r="C4271" s="16" t="str" cm="1">
        <f t="array" aca="1" ref="C4271" ca="1">IFERROR(_xlfn._xlws.FILTER(Inactives[Inactive On],(Inactives[Key]=J4271)*(Inactives[Currently Inactive]),""),"")</f>
        <v/>
      </c>
      <c r="D4271" s="16" t="str" cm="1">
        <f t="array" aca="1" ref="D4271" ca="1">IFERROR(INDEX(_xlfn.TEXTSPLIT(E4271," "),1),"")</f>
        <v/>
      </c>
      <c r="E4271" s="15" t="str" cm="1">
        <f t="array" aca="1" ref="E4271" ca="1">IFERROR(_xlfn._xlws.FILTER(merged_ranks,(merged_end_dates=DATE(9999,12,31))*(merged_names=A4271)),"")</f>
        <v/>
      </c>
      <c r="F4271" s="17" t="str">
        <f ca="1">_xlfn.XLOOKUP(J4271,Promotions[Promo Key],Promotions[Promo Date],"")</f>
        <v/>
      </c>
      <c r="G4271" s="18" t="str">
        <f t="shared" ca="1" si="279"/>
        <v/>
      </c>
      <c r="H4271" s="18" t="str">
        <f t="shared" ca="1" si="278"/>
        <v/>
      </c>
      <c r="I4271" s="17" t="str">
        <f>_xlfn.XLOOKUP(A4271,Students[Full Name],Students[Starting Rank],"")</f>
        <v/>
      </c>
      <c r="J4271" s="15" t="str">
        <f t="shared" ca="1" si="280"/>
        <v xml:space="preserve">: </v>
      </c>
      <c r="K4271" s="16" t="str">
        <f>_xlfn.XLOOKUP(A4271,Students[Full Name],Students[Start Date],"")</f>
        <v/>
      </c>
      <c r="L4271" s="18">
        <f t="shared" ca="1" si="281"/>
        <v>-1</v>
      </c>
      <c r="M4271" s="18" cm="1">
        <f t="array" aca="1" ref="M4271" ca="1">SUMPRODUCT(Inactives[Days Inactive]*(Inactives[Student]=A4271))/365</f>
        <v>0</v>
      </c>
      <c r="N4271" s="18" t="str" cm="1">
        <f t="array" ref="N4271">IF(LEN($A4271)&gt;0,SUMPRODUCT(($A4271=merged_names)*(_xlfn.TEXTAFTER(N$2, "At ")=merged_belt_colours)*merged_months_at_rank),"")</f>
        <v/>
      </c>
      <c r="O4271" s="18" t="str" cm="1">
        <f t="array" ref="O4271">IF(LEN($A4271)&gt;0,SUMPRODUCT(($A4271=merged_names)*(_xlfn.TEXTAFTER(O$2, "At ")=merged_belt_colours)*merged_months_at_rank),"")</f>
        <v/>
      </c>
      <c r="P4271" s="18" t="str" cm="1">
        <f t="array" ref="P4271">IF(LEN($A4271)&gt;0,SUMPRODUCT(($A4271=merged_names)*(_xlfn.TEXTAFTER(P$2, "At ")=merged_belt_colours)*merged_months_at_rank),"")</f>
        <v/>
      </c>
      <c r="Q4271" s="18" t="str" cm="1">
        <f t="array" ref="Q4271">IF(LEN($A4271)&gt;0,SUMPRODUCT(($A4271=merged_names)*(_xlfn.TEXTAFTER(Q$2, "At ")=merged_belt_colours)*merged_months_at_rank),"")</f>
        <v/>
      </c>
      <c r="R4271" s="18" t="str" cm="1">
        <f t="array" ref="R4271">IF(LEN($A4271)&gt;0,SUMPRODUCT(($A4271=merged_names)*(_xlfn.TEXTAFTER(R$2, "At ")=merged_belt_colours)*merged_months_at_rank),"")</f>
        <v/>
      </c>
    </row>
    <row r="4272" spans="1:18" x14ac:dyDescent="0.25">
      <c r="A4272"/>
      <c r="B4272" s="15" t="str" cm="1">
        <f t="array" ref="B4272">IFERROR(IF(LEN(A4272)&gt;0, IF(SUMPRODUCT((Inactives[Key]=J4272)*(Inactives[Currently Inactive]))=1,"Inactive","Active"),""),"Active")</f>
        <v/>
      </c>
      <c r="C4272" s="16" t="str" cm="1">
        <f t="array" aca="1" ref="C4272" ca="1">IFERROR(_xlfn._xlws.FILTER(Inactives[Inactive On],(Inactives[Key]=J4272)*(Inactives[Currently Inactive]),""),"")</f>
        <v/>
      </c>
      <c r="D4272" s="16" t="str" cm="1">
        <f t="array" aca="1" ref="D4272" ca="1">IFERROR(INDEX(_xlfn.TEXTSPLIT(E4272," "),1),"")</f>
        <v/>
      </c>
      <c r="E4272" s="15" t="str" cm="1">
        <f t="array" aca="1" ref="E4272" ca="1">IFERROR(_xlfn._xlws.FILTER(merged_ranks,(merged_end_dates=DATE(9999,12,31))*(merged_names=A4272)),"")</f>
        <v/>
      </c>
      <c r="F4272" s="17" t="str">
        <f ca="1">_xlfn.XLOOKUP(J4272,Promotions[Promo Key],Promotions[Promo Date],"")</f>
        <v/>
      </c>
      <c r="G4272" s="18" t="str">
        <f t="shared" ca="1" si="279"/>
        <v/>
      </c>
      <c r="H4272" s="18" t="str">
        <f t="shared" ca="1" si="278"/>
        <v/>
      </c>
      <c r="I4272" s="17" t="str">
        <f>_xlfn.XLOOKUP(A4272,Students[Full Name],Students[Starting Rank],"")</f>
        <v/>
      </c>
      <c r="J4272" s="15" t="str">
        <f t="shared" ca="1" si="280"/>
        <v xml:space="preserve">: </v>
      </c>
      <c r="K4272" s="16" t="str">
        <f>_xlfn.XLOOKUP(A4272,Students[Full Name],Students[Start Date],"")</f>
        <v/>
      </c>
      <c r="L4272" s="18">
        <f t="shared" ca="1" si="281"/>
        <v>-1</v>
      </c>
      <c r="M4272" s="18" cm="1">
        <f t="array" aca="1" ref="M4272" ca="1">SUMPRODUCT(Inactives[Days Inactive]*(Inactives[Student]=A4272))/365</f>
        <v>0</v>
      </c>
      <c r="N4272" s="18" t="str" cm="1">
        <f t="array" ref="N4272">IF(LEN($A4272)&gt;0,SUMPRODUCT(($A4272=merged_names)*(_xlfn.TEXTAFTER(N$2, "At ")=merged_belt_colours)*merged_months_at_rank),"")</f>
        <v/>
      </c>
      <c r="O4272" s="18" t="str" cm="1">
        <f t="array" ref="O4272">IF(LEN($A4272)&gt;0,SUMPRODUCT(($A4272=merged_names)*(_xlfn.TEXTAFTER(O$2, "At ")=merged_belt_colours)*merged_months_at_rank),"")</f>
        <v/>
      </c>
      <c r="P4272" s="18" t="str" cm="1">
        <f t="array" ref="P4272">IF(LEN($A4272)&gt;0,SUMPRODUCT(($A4272=merged_names)*(_xlfn.TEXTAFTER(P$2, "At ")=merged_belt_colours)*merged_months_at_rank),"")</f>
        <v/>
      </c>
      <c r="Q4272" s="18" t="str" cm="1">
        <f t="array" ref="Q4272">IF(LEN($A4272)&gt;0,SUMPRODUCT(($A4272=merged_names)*(_xlfn.TEXTAFTER(Q$2, "At ")=merged_belt_colours)*merged_months_at_rank),"")</f>
        <v/>
      </c>
      <c r="R4272" s="18" t="str" cm="1">
        <f t="array" ref="R4272">IF(LEN($A4272)&gt;0,SUMPRODUCT(($A4272=merged_names)*(_xlfn.TEXTAFTER(R$2, "At ")=merged_belt_colours)*merged_months_at_rank),"")</f>
        <v/>
      </c>
    </row>
    <row r="4273" spans="1:18" x14ac:dyDescent="0.25">
      <c r="A4273"/>
      <c r="B4273" s="15" t="str" cm="1">
        <f t="array" ref="B4273">IFERROR(IF(LEN(A4273)&gt;0, IF(SUMPRODUCT((Inactives[Key]=J4273)*(Inactives[Currently Inactive]))=1,"Inactive","Active"),""),"Active")</f>
        <v/>
      </c>
      <c r="C4273" s="16" t="str" cm="1">
        <f t="array" aca="1" ref="C4273" ca="1">IFERROR(_xlfn._xlws.FILTER(Inactives[Inactive On],(Inactives[Key]=J4273)*(Inactives[Currently Inactive]),""),"")</f>
        <v/>
      </c>
      <c r="D4273" s="16" t="str" cm="1">
        <f t="array" aca="1" ref="D4273" ca="1">IFERROR(INDEX(_xlfn.TEXTSPLIT(E4273," "),1),"")</f>
        <v/>
      </c>
      <c r="E4273" s="15" t="str" cm="1">
        <f t="array" aca="1" ref="E4273" ca="1">IFERROR(_xlfn._xlws.FILTER(merged_ranks,(merged_end_dates=DATE(9999,12,31))*(merged_names=A4273)),"")</f>
        <v/>
      </c>
      <c r="F4273" s="17" t="str">
        <f ca="1">_xlfn.XLOOKUP(J4273,Promotions[Promo Key],Promotions[Promo Date],"")</f>
        <v/>
      </c>
      <c r="G4273" s="18" t="str">
        <f t="shared" ca="1" si="279"/>
        <v/>
      </c>
      <c r="H4273" s="18" t="str">
        <f t="shared" ca="1" si="278"/>
        <v/>
      </c>
      <c r="I4273" s="17" t="str">
        <f>_xlfn.XLOOKUP(A4273,Students[Full Name],Students[Starting Rank],"")</f>
        <v/>
      </c>
      <c r="J4273" s="15" t="str">
        <f t="shared" ca="1" si="280"/>
        <v xml:space="preserve">: </v>
      </c>
      <c r="K4273" s="16" t="str">
        <f>_xlfn.XLOOKUP(A4273,Students[Full Name],Students[Start Date],"")</f>
        <v/>
      </c>
      <c r="L4273" s="18">
        <f t="shared" ca="1" si="281"/>
        <v>-1</v>
      </c>
      <c r="M4273" s="18" cm="1">
        <f t="array" aca="1" ref="M4273" ca="1">SUMPRODUCT(Inactives[Days Inactive]*(Inactives[Student]=A4273))/365</f>
        <v>0</v>
      </c>
      <c r="N4273" s="18" t="str" cm="1">
        <f t="array" ref="N4273">IF(LEN($A4273)&gt;0,SUMPRODUCT(($A4273=merged_names)*(_xlfn.TEXTAFTER(N$2, "At ")=merged_belt_colours)*merged_months_at_rank),"")</f>
        <v/>
      </c>
      <c r="O4273" s="18" t="str" cm="1">
        <f t="array" ref="O4273">IF(LEN($A4273)&gt;0,SUMPRODUCT(($A4273=merged_names)*(_xlfn.TEXTAFTER(O$2, "At ")=merged_belt_colours)*merged_months_at_rank),"")</f>
        <v/>
      </c>
      <c r="P4273" s="18" t="str" cm="1">
        <f t="array" ref="P4273">IF(LEN($A4273)&gt;0,SUMPRODUCT(($A4273=merged_names)*(_xlfn.TEXTAFTER(P$2, "At ")=merged_belt_colours)*merged_months_at_rank),"")</f>
        <v/>
      </c>
      <c r="Q4273" s="18" t="str" cm="1">
        <f t="array" ref="Q4273">IF(LEN($A4273)&gt;0,SUMPRODUCT(($A4273=merged_names)*(_xlfn.TEXTAFTER(Q$2, "At ")=merged_belt_colours)*merged_months_at_rank),"")</f>
        <v/>
      </c>
      <c r="R4273" s="18" t="str" cm="1">
        <f t="array" ref="R4273">IF(LEN($A4273)&gt;0,SUMPRODUCT(($A4273=merged_names)*(_xlfn.TEXTAFTER(R$2, "At ")=merged_belt_colours)*merged_months_at_rank),"")</f>
        <v/>
      </c>
    </row>
    <row r="4274" spans="1:18" x14ac:dyDescent="0.25">
      <c r="A4274"/>
      <c r="B4274" s="15" t="str" cm="1">
        <f t="array" ref="B4274">IFERROR(IF(LEN(A4274)&gt;0, IF(SUMPRODUCT((Inactives[Key]=J4274)*(Inactives[Currently Inactive]))=1,"Inactive","Active"),""),"Active")</f>
        <v/>
      </c>
      <c r="C4274" s="16" t="str" cm="1">
        <f t="array" aca="1" ref="C4274" ca="1">IFERROR(_xlfn._xlws.FILTER(Inactives[Inactive On],(Inactives[Key]=J4274)*(Inactives[Currently Inactive]),""),"")</f>
        <v/>
      </c>
      <c r="D4274" s="16" t="str" cm="1">
        <f t="array" aca="1" ref="D4274" ca="1">IFERROR(INDEX(_xlfn.TEXTSPLIT(E4274," "),1),"")</f>
        <v/>
      </c>
      <c r="E4274" s="15" t="str" cm="1">
        <f t="array" aca="1" ref="E4274" ca="1">IFERROR(_xlfn._xlws.FILTER(merged_ranks,(merged_end_dates=DATE(9999,12,31))*(merged_names=A4274)),"")</f>
        <v/>
      </c>
      <c r="F4274" s="17" t="str">
        <f ca="1">_xlfn.XLOOKUP(J4274,Promotions[Promo Key],Promotions[Promo Date],"")</f>
        <v/>
      </c>
      <c r="G4274" s="18" t="str">
        <f t="shared" ca="1" si="279"/>
        <v/>
      </c>
      <c r="H4274" s="18" t="str">
        <f t="shared" ca="1" si="278"/>
        <v/>
      </c>
      <c r="I4274" s="17" t="str">
        <f>_xlfn.XLOOKUP(A4274,Students[Full Name],Students[Starting Rank],"")</f>
        <v/>
      </c>
      <c r="J4274" s="15" t="str">
        <f t="shared" ca="1" si="280"/>
        <v xml:space="preserve">: </v>
      </c>
      <c r="K4274" s="16" t="str">
        <f>_xlfn.XLOOKUP(A4274,Students[Full Name],Students[Start Date],"")</f>
        <v/>
      </c>
      <c r="L4274" s="18">
        <f t="shared" ca="1" si="281"/>
        <v>-1</v>
      </c>
      <c r="M4274" s="18" cm="1">
        <f t="array" aca="1" ref="M4274" ca="1">SUMPRODUCT(Inactives[Days Inactive]*(Inactives[Student]=A4274))/365</f>
        <v>0</v>
      </c>
      <c r="N4274" s="18" t="str" cm="1">
        <f t="array" ref="N4274">IF(LEN($A4274)&gt;0,SUMPRODUCT(($A4274=merged_names)*(_xlfn.TEXTAFTER(N$2, "At ")=merged_belt_colours)*merged_months_at_rank),"")</f>
        <v/>
      </c>
      <c r="O4274" s="18" t="str" cm="1">
        <f t="array" ref="O4274">IF(LEN($A4274)&gt;0,SUMPRODUCT(($A4274=merged_names)*(_xlfn.TEXTAFTER(O$2, "At ")=merged_belt_colours)*merged_months_at_rank),"")</f>
        <v/>
      </c>
      <c r="P4274" s="18" t="str" cm="1">
        <f t="array" ref="P4274">IF(LEN($A4274)&gt;0,SUMPRODUCT(($A4274=merged_names)*(_xlfn.TEXTAFTER(P$2, "At ")=merged_belt_colours)*merged_months_at_rank),"")</f>
        <v/>
      </c>
      <c r="Q4274" s="18" t="str" cm="1">
        <f t="array" ref="Q4274">IF(LEN($A4274)&gt;0,SUMPRODUCT(($A4274=merged_names)*(_xlfn.TEXTAFTER(Q$2, "At ")=merged_belt_colours)*merged_months_at_rank),"")</f>
        <v/>
      </c>
      <c r="R4274" s="18" t="str" cm="1">
        <f t="array" ref="R4274">IF(LEN($A4274)&gt;0,SUMPRODUCT(($A4274=merged_names)*(_xlfn.TEXTAFTER(R$2, "At ")=merged_belt_colours)*merged_months_at_rank),"")</f>
        <v/>
      </c>
    </row>
    <row r="4275" spans="1:18" x14ac:dyDescent="0.25">
      <c r="A4275"/>
      <c r="B4275" s="15" t="str" cm="1">
        <f t="array" ref="B4275">IFERROR(IF(LEN(A4275)&gt;0, IF(SUMPRODUCT((Inactives[Key]=J4275)*(Inactives[Currently Inactive]))=1,"Inactive","Active"),""),"Active")</f>
        <v/>
      </c>
      <c r="C4275" s="16" t="str" cm="1">
        <f t="array" aca="1" ref="C4275" ca="1">IFERROR(_xlfn._xlws.FILTER(Inactives[Inactive On],(Inactives[Key]=J4275)*(Inactives[Currently Inactive]),""),"")</f>
        <v/>
      </c>
      <c r="D4275" s="16" t="str" cm="1">
        <f t="array" aca="1" ref="D4275" ca="1">IFERROR(INDEX(_xlfn.TEXTSPLIT(E4275," "),1),"")</f>
        <v/>
      </c>
      <c r="E4275" s="15" t="str" cm="1">
        <f t="array" aca="1" ref="E4275" ca="1">IFERROR(_xlfn._xlws.FILTER(merged_ranks,(merged_end_dates=DATE(9999,12,31))*(merged_names=A4275)),"")</f>
        <v/>
      </c>
      <c r="F4275" s="17" t="str">
        <f ca="1">_xlfn.XLOOKUP(J4275,Promotions[Promo Key],Promotions[Promo Date],"")</f>
        <v/>
      </c>
      <c r="G4275" s="18" t="str">
        <f t="shared" ca="1" si="279"/>
        <v/>
      </c>
      <c r="H4275" s="18" t="str">
        <f t="shared" ca="1" si="278"/>
        <v/>
      </c>
      <c r="I4275" s="17" t="str">
        <f>_xlfn.XLOOKUP(A4275,Students[Full Name],Students[Starting Rank],"")</f>
        <v/>
      </c>
      <c r="J4275" s="15" t="str">
        <f t="shared" ca="1" si="280"/>
        <v xml:space="preserve">: </v>
      </c>
      <c r="K4275" s="16" t="str">
        <f>_xlfn.XLOOKUP(A4275,Students[Full Name],Students[Start Date],"")</f>
        <v/>
      </c>
      <c r="L4275" s="18">
        <f t="shared" ca="1" si="281"/>
        <v>-1</v>
      </c>
      <c r="M4275" s="18" cm="1">
        <f t="array" aca="1" ref="M4275" ca="1">SUMPRODUCT(Inactives[Days Inactive]*(Inactives[Student]=A4275))/365</f>
        <v>0</v>
      </c>
      <c r="N4275" s="18" t="str" cm="1">
        <f t="array" ref="N4275">IF(LEN($A4275)&gt;0,SUMPRODUCT(($A4275=merged_names)*(_xlfn.TEXTAFTER(N$2, "At ")=merged_belt_colours)*merged_months_at_rank),"")</f>
        <v/>
      </c>
      <c r="O4275" s="18" t="str" cm="1">
        <f t="array" ref="O4275">IF(LEN($A4275)&gt;0,SUMPRODUCT(($A4275=merged_names)*(_xlfn.TEXTAFTER(O$2, "At ")=merged_belt_colours)*merged_months_at_rank),"")</f>
        <v/>
      </c>
      <c r="P4275" s="18" t="str" cm="1">
        <f t="array" ref="P4275">IF(LEN($A4275)&gt;0,SUMPRODUCT(($A4275=merged_names)*(_xlfn.TEXTAFTER(P$2, "At ")=merged_belt_colours)*merged_months_at_rank),"")</f>
        <v/>
      </c>
      <c r="Q4275" s="18" t="str" cm="1">
        <f t="array" ref="Q4275">IF(LEN($A4275)&gt;0,SUMPRODUCT(($A4275=merged_names)*(_xlfn.TEXTAFTER(Q$2, "At ")=merged_belt_colours)*merged_months_at_rank),"")</f>
        <v/>
      </c>
      <c r="R4275" s="18" t="str" cm="1">
        <f t="array" ref="R4275">IF(LEN($A4275)&gt;0,SUMPRODUCT(($A4275=merged_names)*(_xlfn.TEXTAFTER(R$2, "At ")=merged_belt_colours)*merged_months_at_rank),"")</f>
        <v/>
      </c>
    </row>
    <row r="4276" spans="1:18" x14ac:dyDescent="0.25">
      <c r="A4276"/>
      <c r="B4276" s="15" t="str" cm="1">
        <f t="array" ref="B4276">IFERROR(IF(LEN(A4276)&gt;0, IF(SUMPRODUCT((Inactives[Key]=J4276)*(Inactives[Currently Inactive]))=1,"Inactive","Active"),""),"Active")</f>
        <v/>
      </c>
      <c r="C4276" s="16" t="str" cm="1">
        <f t="array" aca="1" ref="C4276" ca="1">IFERROR(_xlfn._xlws.FILTER(Inactives[Inactive On],(Inactives[Key]=J4276)*(Inactives[Currently Inactive]),""),"")</f>
        <v/>
      </c>
      <c r="D4276" s="16" t="str" cm="1">
        <f t="array" aca="1" ref="D4276" ca="1">IFERROR(INDEX(_xlfn.TEXTSPLIT(E4276," "),1),"")</f>
        <v/>
      </c>
      <c r="E4276" s="15" t="str" cm="1">
        <f t="array" aca="1" ref="E4276" ca="1">IFERROR(_xlfn._xlws.FILTER(merged_ranks,(merged_end_dates=DATE(9999,12,31))*(merged_names=A4276)),"")</f>
        <v/>
      </c>
      <c r="F4276" s="17" t="str">
        <f ca="1">_xlfn.XLOOKUP(J4276,Promotions[Promo Key],Promotions[Promo Date],"")</f>
        <v/>
      </c>
      <c r="G4276" s="18" t="str">
        <f t="shared" ca="1" si="279"/>
        <v/>
      </c>
      <c r="H4276" s="18" t="str">
        <f t="shared" ca="1" si="278"/>
        <v/>
      </c>
      <c r="I4276" s="17" t="str">
        <f>_xlfn.XLOOKUP(A4276,Students[Full Name],Students[Starting Rank],"")</f>
        <v/>
      </c>
      <c r="J4276" s="15" t="str">
        <f t="shared" ca="1" si="280"/>
        <v xml:space="preserve">: </v>
      </c>
      <c r="K4276" s="16" t="str">
        <f>_xlfn.XLOOKUP(A4276,Students[Full Name],Students[Start Date],"")</f>
        <v/>
      </c>
      <c r="L4276" s="18">
        <f t="shared" ca="1" si="281"/>
        <v>-1</v>
      </c>
      <c r="M4276" s="18" cm="1">
        <f t="array" aca="1" ref="M4276" ca="1">SUMPRODUCT(Inactives[Days Inactive]*(Inactives[Student]=A4276))/365</f>
        <v>0</v>
      </c>
      <c r="N4276" s="18" t="str" cm="1">
        <f t="array" ref="N4276">IF(LEN($A4276)&gt;0,SUMPRODUCT(($A4276=merged_names)*(_xlfn.TEXTAFTER(N$2, "At ")=merged_belt_colours)*merged_months_at_rank),"")</f>
        <v/>
      </c>
      <c r="O4276" s="18" t="str" cm="1">
        <f t="array" ref="O4276">IF(LEN($A4276)&gt;0,SUMPRODUCT(($A4276=merged_names)*(_xlfn.TEXTAFTER(O$2, "At ")=merged_belt_colours)*merged_months_at_rank),"")</f>
        <v/>
      </c>
      <c r="P4276" s="18" t="str" cm="1">
        <f t="array" ref="P4276">IF(LEN($A4276)&gt;0,SUMPRODUCT(($A4276=merged_names)*(_xlfn.TEXTAFTER(P$2, "At ")=merged_belt_colours)*merged_months_at_rank),"")</f>
        <v/>
      </c>
      <c r="Q4276" s="18" t="str" cm="1">
        <f t="array" ref="Q4276">IF(LEN($A4276)&gt;0,SUMPRODUCT(($A4276=merged_names)*(_xlfn.TEXTAFTER(Q$2, "At ")=merged_belt_colours)*merged_months_at_rank),"")</f>
        <v/>
      </c>
      <c r="R4276" s="18" t="str" cm="1">
        <f t="array" ref="R4276">IF(LEN($A4276)&gt;0,SUMPRODUCT(($A4276=merged_names)*(_xlfn.TEXTAFTER(R$2, "At ")=merged_belt_colours)*merged_months_at_rank),"")</f>
        <v/>
      </c>
    </row>
    <row r="4277" spans="1:18" x14ac:dyDescent="0.25">
      <c r="A4277"/>
      <c r="B4277" s="15" t="str" cm="1">
        <f t="array" ref="B4277">IFERROR(IF(LEN(A4277)&gt;0, IF(SUMPRODUCT((Inactives[Key]=J4277)*(Inactives[Currently Inactive]))=1,"Inactive","Active"),""),"Active")</f>
        <v/>
      </c>
      <c r="C4277" s="16" t="str" cm="1">
        <f t="array" aca="1" ref="C4277" ca="1">IFERROR(_xlfn._xlws.FILTER(Inactives[Inactive On],(Inactives[Key]=J4277)*(Inactives[Currently Inactive]),""),"")</f>
        <v/>
      </c>
      <c r="D4277" s="16" t="str" cm="1">
        <f t="array" aca="1" ref="D4277" ca="1">IFERROR(INDEX(_xlfn.TEXTSPLIT(E4277," "),1),"")</f>
        <v/>
      </c>
      <c r="E4277" s="15" t="str" cm="1">
        <f t="array" aca="1" ref="E4277" ca="1">IFERROR(_xlfn._xlws.FILTER(merged_ranks,(merged_end_dates=DATE(9999,12,31))*(merged_names=A4277)),"")</f>
        <v/>
      </c>
      <c r="F4277" s="17" t="str">
        <f ca="1">_xlfn.XLOOKUP(J4277,Promotions[Promo Key],Promotions[Promo Date],"")</f>
        <v/>
      </c>
      <c r="G4277" s="18" t="str">
        <f t="shared" ca="1" si="279"/>
        <v/>
      </c>
      <c r="H4277" s="18" t="str">
        <f t="shared" ca="1" si="278"/>
        <v/>
      </c>
      <c r="I4277" s="17" t="str">
        <f>_xlfn.XLOOKUP(A4277,Students[Full Name],Students[Starting Rank],"")</f>
        <v/>
      </c>
      <c r="J4277" s="15" t="str">
        <f t="shared" ca="1" si="280"/>
        <v xml:space="preserve">: </v>
      </c>
      <c r="K4277" s="16" t="str">
        <f>_xlfn.XLOOKUP(A4277,Students[Full Name],Students[Start Date],"")</f>
        <v/>
      </c>
      <c r="L4277" s="18">
        <f t="shared" ca="1" si="281"/>
        <v>-1</v>
      </c>
      <c r="M4277" s="18" cm="1">
        <f t="array" aca="1" ref="M4277" ca="1">SUMPRODUCT(Inactives[Days Inactive]*(Inactives[Student]=A4277))/365</f>
        <v>0</v>
      </c>
      <c r="N4277" s="18" t="str" cm="1">
        <f t="array" ref="N4277">IF(LEN($A4277)&gt;0,SUMPRODUCT(($A4277=merged_names)*(_xlfn.TEXTAFTER(N$2, "At ")=merged_belt_colours)*merged_months_at_rank),"")</f>
        <v/>
      </c>
      <c r="O4277" s="18" t="str" cm="1">
        <f t="array" ref="O4277">IF(LEN($A4277)&gt;0,SUMPRODUCT(($A4277=merged_names)*(_xlfn.TEXTAFTER(O$2, "At ")=merged_belt_colours)*merged_months_at_rank),"")</f>
        <v/>
      </c>
      <c r="P4277" s="18" t="str" cm="1">
        <f t="array" ref="P4277">IF(LEN($A4277)&gt;0,SUMPRODUCT(($A4277=merged_names)*(_xlfn.TEXTAFTER(P$2, "At ")=merged_belt_colours)*merged_months_at_rank),"")</f>
        <v/>
      </c>
      <c r="Q4277" s="18" t="str" cm="1">
        <f t="array" ref="Q4277">IF(LEN($A4277)&gt;0,SUMPRODUCT(($A4277=merged_names)*(_xlfn.TEXTAFTER(Q$2, "At ")=merged_belt_colours)*merged_months_at_rank),"")</f>
        <v/>
      </c>
      <c r="R4277" s="18" t="str" cm="1">
        <f t="array" ref="R4277">IF(LEN($A4277)&gt;0,SUMPRODUCT(($A4277=merged_names)*(_xlfn.TEXTAFTER(R$2, "At ")=merged_belt_colours)*merged_months_at_rank),"")</f>
        <v/>
      </c>
    </row>
    <row r="4278" spans="1:18" x14ac:dyDescent="0.25">
      <c r="A4278"/>
      <c r="B4278" s="15" t="str" cm="1">
        <f t="array" ref="B4278">IFERROR(IF(LEN(A4278)&gt;0, IF(SUMPRODUCT((Inactives[Key]=J4278)*(Inactives[Currently Inactive]))=1,"Inactive","Active"),""),"Active")</f>
        <v/>
      </c>
      <c r="C4278" s="16" t="str" cm="1">
        <f t="array" aca="1" ref="C4278" ca="1">IFERROR(_xlfn._xlws.FILTER(Inactives[Inactive On],(Inactives[Key]=J4278)*(Inactives[Currently Inactive]),""),"")</f>
        <v/>
      </c>
      <c r="D4278" s="16" t="str" cm="1">
        <f t="array" aca="1" ref="D4278" ca="1">IFERROR(INDEX(_xlfn.TEXTSPLIT(E4278," "),1),"")</f>
        <v/>
      </c>
      <c r="E4278" s="15" t="str" cm="1">
        <f t="array" aca="1" ref="E4278" ca="1">IFERROR(_xlfn._xlws.FILTER(merged_ranks,(merged_end_dates=DATE(9999,12,31))*(merged_names=A4278)),"")</f>
        <v/>
      </c>
      <c r="F4278" s="17" t="str">
        <f ca="1">_xlfn.XLOOKUP(J4278,Promotions[Promo Key],Promotions[Promo Date],"")</f>
        <v/>
      </c>
      <c r="G4278" s="18" t="str">
        <f t="shared" ca="1" si="279"/>
        <v/>
      </c>
      <c r="H4278" s="18" t="str">
        <f t="shared" ca="1" si="278"/>
        <v/>
      </c>
      <c r="I4278" s="17" t="str">
        <f>_xlfn.XLOOKUP(A4278,Students[Full Name],Students[Starting Rank],"")</f>
        <v/>
      </c>
      <c r="J4278" s="15" t="str">
        <f t="shared" ca="1" si="280"/>
        <v xml:space="preserve">: </v>
      </c>
      <c r="K4278" s="16" t="str">
        <f>_xlfn.XLOOKUP(A4278,Students[Full Name],Students[Start Date],"")</f>
        <v/>
      </c>
      <c r="L4278" s="18">
        <f t="shared" ca="1" si="281"/>
        <v>-1</v>
      </c>
      <c r="M4278" s="18" cm="1">
        <f t="array" aca="1" ref="M4278" ca="1">SUMPRODUCT(Inactives[Days Inactive]*(Inactives[Student]=A4278))/365</f>
        <v>0</v>
      </c>
      <c r="N4278" s="18" t="str" cm="1">
        <f t="array" ref="N4278">IF(LEN($A4278)&gt;0,SUMPRODUCT(($A4278=merged_names)*(_xlfn.TEXTAFTER(N$2, "At ")=merged_belt_colours)*merged_months_at_rank),"")</f>
        <v/>
      </c>
      <c r="O4278" s="18" t="str" cm="1">
        <f t="array" ref="O4278">IF(LEN($A4278)&gt;0,SUMPRODUCT(($A4278=merged_names)*(_xlfn.TEXTAFTER(O$2, "At ")=merged_belt_colours)*merged_months_at_rank),"")</f>
        <v/>
      </c>
      <c r="P4278" s="18" t="str" cm="1">
        <f t="array" ref="P4278">IF(LEN($A4278)&gt;0,SUMPRODUCT(($A4278=merged_names)*(_xlfn.TEXTAFTER(P$2, "At ")=merged_belt_colours)*merged_months_at_rank),"")</f>
        <v/>
      </c>
      <c r="Q4278" s="18" t="str" cm="1">
        <f t="array" ref="Q4278">IF(LEN($A4278)&gt;0,SUMPRODUCT(($A4278=merged_names)*(_xlfn.TEXTAFTER(Q$2, "At ")=merged_belt_colours)*merged_months_at_rank),"")</f>
        <v/>
      </c>
      <c r="R4278" s="18" t="str" cm="1">
        <f t="array" ref="R4278">IF(LEN($A4278)&gt;0,SUMPRODUCT(($A4278=merged_names)*(_xlfn.TEXTAFTER(R$2, "At ")=merged_belt_colours)*merged_months_at_rank),"")</f>
        <v/>
      </c>
    </row>
    <row r="4279" spans="1:18" x14ac:dyDescent="0.25">
      <c r="A4279"/>
      <c r="B4279" s="15" t="str" cm="1">
        <f t="array" ref="B4279">IFERROR(IF(LEN(A4279)&gt;0, IF(SUMPRODUCT((Inactives[Key]=J4279)*(Inactives[Currently Inactive]))=1,"Inactive","Active"),""),"Active")</f>
        <v/>
      </c>
      <c r="C4279" s="16" t="str" cm="1">
        <f t="array" aca="1" ref="C4279" ca="1">IFERROR(_xlfn._xlws.FILTER(Inactives[Inactive On],(Inactives[Key]=J4279)*(Inactives[Currently Inactive]),""),"")</f>
        <v/>
      </c>
      <c r="D4279" s="16" t="str" cm="1">
        <f t="array" aca="1" ref="D4279" ca="1">IFERROR(INDEX(_xlfn.TEXTSPLIT(E4279," "),1),"")</f>
        <v/>
      </c>
      <c r="E4279" s="15" t="str" cm="1">
        <f t="array" aca="1" ref="E4279" ca="1">IFERROR(_xlfn._xlws.FILTER(merged_ranks,(merged_end_dates=DATE(9999,12,31))*(merged_names=A4279)),"")</f>
        <v/>
      </c>
      <c r="F4279" s="17" t="str">
        <f ca="1">_xlfn.XLOOKUP(J4279,Promotions[Promo Key],Promotions[Promo Date],"")</f>
        <v/>
      </c>
      <c r="G4279" s="18" t="str">
        <f t="shared" ca="1" si="279"/>
        <v/>
      </c>
      <c r="H4279" s="18" t="str">
        <f t="shared" ca="1" si="278"/>
        <v/>
      </c>
      <c r="I4279" s="17" t="str">
        <f>_xlfn.XLOOKUP(A4279,Students[Full Name],Students[Starting Rank],"")</f>
        <v/>
      </c>
      <c r="J4279" s="15" t="str">
        <f t="shared" ca="1" si="280"/>
        <v xml:space="preserve">: </v>
      </c>
      <c r="K4279" s="16" t="str">
        <f>_xlfn.XLOOKUP(A4279,Students[Full Name],Students[Start Date],"")</f>
        <v/>
      </c>
      <c r="L4279" s="18">
        <f t="shared" ca="1" si="281"/>
        <v>-1</v>
      </c>
      <c r="M4279" s="18" cm="1">
        <f t="array" aca="1" ref="M4279" ca="1">SUMPRODUCT(Inactives[Days Inactive]*(Inactives[Student]=A4279))/365</f>
        <v>0</v>
      </c>
      <c r="N4279" s="18" t="str" cm="1">
        <f t="array" ref="N4279">IF(LEN($A4279)&gt;0,SUMPRODUCT(($A4279=merged_names)*(_xlfn.TEXTAFTER(N$2, "At ")=merged_belt_colours)*merged_months_at_rank),"")</f>
        <v/>
      </c>
      <c r="O4279" s="18" t="str" cm="1">
        <f t="array" ref="O4279">IF(LEN($A4279)&gt;0,SUMPRODUCT(($A4279=merged_names)*(_xlfn.TEXTAFTER(O$2, "At ")=merged_belt_colours)*merged_months_at_rank),"")</f>
        <v/>
      </c>
      <c r="P4279" s="18" t="str" cm="1">
        <f t="array" ref="P4279">IF(LEN($A4279)&gt;0,SUMPRODUCT(($A4279=merged_names)*(_xlfn.TEXTAFTER(P$2, "At ")=merged_belt_colours)*merged_months_at_rank),"")</f>
        <v/>
      </c>
      <c r="Q4279" s="18" t="str" cm="1">
        <f t="array" ref="Q4279">IF(LEN($A4279)&gt;0,SUMPRODUCT(($A4279=merged_names)*(_xlfn.TEXTAFTER(Q$2, "At ")=merged_belt_colours)*merged_months_at_rank),"")</f>
        <v/>
      </c>
      <c r="R4279" s="18" t="str" cm="1">
        <f t="array" ref="R4279">IF(LEN($A4279)&gt;0,SUMPRODUCT(($A4279=merged_names)*(_xlfn.TEXTAFTER(R$2, "At ")=merged_belt_colours)*merged_months_at_rank),"")</f>
        <v/>
      </c>
    </row>
    <row r="4280" spans="1:18" x14ac:dyDescent="0.25">
      <c r="A4280"/>
      <c r="B4280" s="15" t="str" cm="1">
        <f t="array" ref="B4280">IFERROR(IF(LEN(A4280)&gt;0, IF(SUMPRODUCT((Inactives[Key]=J4280)*(Inactives[Currently Inactive]))=1,"Inactive","Active"),""),"Active")</f>
        <v/>
      </c>
      <c r="C4280" s="16" t="str" cm="1">
        <f t="array" aca="1" ref="C4280" ca="1">IFERROR(_xlfn._xlws.FILTER(Inactives[Inactive On],(Inactives[Key]=J4280)*(Inactives[Currently Inactive]),""),"")</f>
        <v/>
      </c>
      <c r="D4280" s="16" t="str" cm="1">
        <f t="array" aca="1" ref="D4280" ca="1">IFERROR(INDEX(_xlfn.TEXTSPLIT(E4280," "),1),"")</f>
        <v/>
      </c>
      <c r="E4280" s="15" t="str" cm="1">
        <f t="array" aca="1" ref="E4280" ca="1">IFERROR(_xlfn._xlws.FILTER(merged_ranks,(merged_end_dates=DATE(9999,12,31))*(merged_names=A4280)),"")</f>
        <v/>
      </c>
      <c r="F4280" s="17" t="str">
        <f ca="1">_xlfn.XLOOKUP(J4280,Promotions[Promo Key],Promotions[Promo Date],"")</f>
        <v/>
      </c>
      <c r="G4280" s="18" t="str">
        <f t="shared" ca="1" si="279"/>
        <v/>
      </c>
      <c r="H4280" s="18" t="str">
        <f t="shared" ca="1" si="278"/>
        <v/>
      </c>
      <c r="I4280" s="17" t="str">
        <f>_xlfn.XLOOKUP(A4280,Students[Full Name],Students[Starting Rank],"")</f>
        <v/>
      </c>
      <c r="J4280" s="15" t="str">
        <f t="shared" ca="1" si="280"/>
        <v xml:space="preserve">: </v>
      </c>
      <c r="K4280" s="16" t="str">
        <f>_xlfn.XLOOKUP(A4280,Students[Full Name],Students[Start Date],"")</f>
        <v/>
      </c>
      <c r="L4280" s="18">
        <f t="shared" ca="1" si="281"/>
        <v>-1</v>
      </c>
      <c r="M4280" s="18" cm="1">
        <f t="array" aca="1" ref="M4280" ca="1">SUMPRODUCT(Inactives[Days Inactive]*(Inactives[Student]=A4280))/365</f>
        <v>0</v>
      </c>
      <c r="N4280" s="18" t="str" cm="1">
        <f t="array" ref="N4280">IF(LEN($A4280)&gt;0,SUMPRODUCT(($A4280=merged_names)*(_xlfn.TEXTAFTER(N$2, "At ")=merged_belt_colours)*merged_months_at_rank),"")</f>
        <v/>
      </c>
      <c r="O4280" s="18" t="str" cm="1">
        <f t="array" ref="O4280">IF(LEN($A4280)&gt;0,SUMPRODUCT(($A4280=merged_names)*(_xlfn.TEXTAFTER(O$2, "At ")=merged_belt_colours)*merged_months_at_rank),"")</f>
        <v/>
      </c>
      <c r="P4280" s="18" t="str" cm="1">
        <f t="array" ref="P4280">IF(LEN($A4280)&gt;0,SUMPRODUCT(($A4280=merged_names)*(_xlfn.TEXTAFTER(P$2, "At ")=merged_belt_colours)*merged_months_at_rank),"")</f>
        <v/>
      </c>
      <c r="Q4280" s="18" t="str" cm="1">
        <f t="array" ref="Q4280">IF(LEN($A4280)&gt;0,SUMPRODUCT(($A4280=merged_names)*(_xlfn.TEXTAFTER(Q$2, "At ")=merged_belt_colours)*merged_months_at_rank),"")</f>
        <v/>
      </c>
      <c r="R4280" s="18" t="str" cm="1">
        <f t="array" ref="R4280">IF(LEN($A4280)&gt;0,SUMPRODUCT(($A4280=merged_names)*(_xlfn.TEXTAFTER(R$2, "At ")=merged_belt_colours)*merged_months_at_rank),"")</f>
        <v/>
      </c>
    </row>
    <row r="4281" spans="1:18" x14ac:dyDescent="0.25">
      <c r="A4281"/>
      <c r="B4281" s="15" t="str" cm="1">
        <f t="array" ref="B4281">IFERROR(IF(LEN(A4281)&gt;0, IF(SUMPRODUCT((Inactives[Key]=J4281)*(Inactives[Currently Inactive]))=1,"Inactive","Active"),""),"Active")</f>
        <v/>
      </c>
      <c r="C4281" s="16" t="str" cm="1">
        <f t="array" aca="1" ref="C4281" ca="1">IFERROR(_xlfn._xlws.FILTER(Inactives[Inactive On],(Inactives[Key]=J4281)*(Inactives[Currently Inactive]),""),"")</f>
        <v/>
      </c>
      <c r="D4281" s="16" t="str" cm="1">
        <f t="array" aca="1" ref="D4281" ca="1">IFERROR(INDEX(_xlfn.TEXTSPLIT(E4281," "),1),"")</f>
        <v/>
      </c>
      <c r="E4281" s="15" t="str" cm="1">
        <f t="array" aca="1" ref="E4281" ca="1">IFERROR(_xlfn._xlws.FILTER(merged_ranks,(merged_end_dates=DATE(9999,12,31))*(merged_names=A4281)),"")</f>
        <v/>
      </c>
      <c r="F4281" s="17" t="str">
        <f ca="1">_xlfn.XLOOKUP(J4281,Promotions[Promo Key],Promotions[Promo Date],"")</f>
        <v/>
      </c>
      <c r="G4281" s="18" t="str">
        <f t="shared" ca="1" si="279"/>
        <v/>
      </c>
      <c r="H4281" s="18" t="str">
        <f t="shared" ca="1" si="278"/>
        <v/>
      </c>
      <c r="I4281" s="17" t="str">
        <f>_xlfn.XLOOKUP(A4281,Students[Full Name],Students[Starting Rank],"")</f>
        <v/>
      </c>
      <c r="J4281" s="15" t="str">
        <f t="shared" ca="1" si="280"/>
        <v xml:space="preserve">: </v>
      </c>
      <c r="K4281" s="16" t="str">
        <f>_xlfn.XLOOKUP(A4281,Students[Full Name],Students[Start Date],"")</f>
        <v/>
      </c>
      <c r="L4281" s="18">
        <f t="shared" ca="1" si="281"/>
        <v>-1</v>
      </c>
      <c r="M4281" s="18" cm="1">
        <f t="array" aca="1" ref="M4281" ca="1">SUMPRODUCT(Inactives[Days Inactive]*(Inactives[Student]=A4281))/365</f>
        <v>0</v>
      </c>
      <c r="N4281" s="18" t="str" cm="1">
        <f t="array" ref="N4281">IF(LEN($A4281)&gt;0,SUMPRODUCT(($A4281=merged_names)*(_xlfn.TEXTAFTER(N$2, "At ")=merged_belt_colours)*merged_months_at_rank),"")</f>
        <v/>
      </c>
      <c r="O4281" s="18" t="str" cm="1">
        <f t="array" ref="O4281">IF(LEN($A4281)&gt;0,SUMPRODUCT(($A4281=merged_names)*(_xlfn.TEXTAFTER(O$2, "At ")=merged_belt_colours)*merged_months_at_rank),"")</f>
        <v/>
      </c>
      <c r="P4281" s="18" t="str" cm="1">
        <f t="array" ref="P4281">IF(LEN($A4281)&gt;0,SUMPRODUCT(($A4281=merged_names)*(_xlfn.TEXTAFTER(P$2, "At ")=merged_belt_colours)*merged_months_at_rank),"")</f>
        <v/>
      </c>
      <c r="Q4281" s="18" t="str" cm="1">
        <f t="array" ref="Q4281">IF(LEN($A4281)&gt;0,SUMPRODUCT(($A4281=merged_names)*(_xlfn.TEXTAFTER(Q$2, "At ")=merged_belt_colours)*merged_months_at_rank),"")</f>
        <v/>
      </c>
      <c r="R4281" s="18" t="str" cm="1">
        <f t="array" ref="R4281">IF(LEN($A4281)&gt;0,SUMPRODUCT(($A4281=merged_names)*(_xlfn.TEXTAFTER(R$2, "At ")=merged_belt_colours)*merged_months_at_rank),"")</f>
        <v/>
      </c>
    </row>
    <row r="4282" spans="1:18" x14ac:dyDescent="0.25">
      <c r="A4282"/>
      <c r="B4282" s="15" t="str" cm="1">
        <f t="array" ref="B4282">IFERROR(IF(LEN(A4282)&gt;0, IF(SUMPRODUCT((Inactives[Key]=J4282)*(Inactives[Currently Inactive]))=1,"Inactive","Active"),""),"Active")</f>
        <v/>
      </c>
      <c r="C4282" s="16" t="str" cm="1">
        <f t="array" aca="1" ref="C4282" ca="1">IFERROR(_xlfn._xlws.FILTER(Inactives[Inactive On],(Inactives[Key]=J4282)*(Inactives[Currently Inactive]),""),"")</f>
        <v/>
      </c>
      <c r="D4282" s="16" t="str" cm="1">
        <f t="array" aca="1" ref="D4282" ca="1">IFERROR(INDEX(_xlfn.TEXTSPLIT(E4282," "),1),"")</f>
        <v/>
      </c>
      <c r="E4282" s="15" t="str" cm="1">
        <f t="array" aca="1" ref="E4282" ca="1">IFERROR(_xlfn._xlws.FILTER(merged_ranks,(merged_end_dates=DATE(9999,12,31))*(merged_names=A4282)),"")</f>
        <v/>
      </c>
      <c r="F4282" s="17" t="str">
        <f ca="1">_xlfn.XLOOKUP(J4282,Promotions[Promo Key],Promotions[Promo Date],"")</f>
        <v/>
      </c>
      <c r="G4282" s="18" t="str">
        <f t="shared" ca="1" si="279"/>
        <v/>
      </c>
      <c r="H4282" s="18" t="str">
        <f t="shared" ca="1" si="278"/>
        <v/>
      </c>
      <c r="I4282" s="17" t="str">
        <f>_xlfn.XLOOKUP(A4282,Students[Full Name],Students[Starting Rank],"")</f>
        <v/>
      </c>
      <c r="J4282" s="15" t="str">
        <f t="shared" ca="1" si="280"/>
        <v xml:space="preserve">: </v>
      </c>
      <c r="K4282" s="16" t="str">
        <f>_xlfn.XLOOKUP(A4282,Students[Full Name],Students[Start Date],"")</f>
        <v/>
      </c>
      <c r="L4282" s="18">
        <f t="shared" ca="1" si="281"/>
        <v>-1</v>
      </c>
      <c r="M4282" s="18" cm="1">
        <f t="array" aca="1" ref="M4282" ca="1">SUMPRODUCT(Inactives[Days Inactive]*(Inactives[Student]=A4282))/365</f>
        <v>0</v>
      </c>
      <c r="N4282" s="18" t="str" cm="1">
        <f t="array" ref="N4282">IF(LEN($A4282)&gt;0,SUMPRODUCT(($A4282=merged_names)*(_xlfn.TEXTAFTER(N$2, "At ")=merged_belt_colours)*merged_months_at_rank),"")</f>
        <v/>
      </c>
      <c r="O4282" s="18" t="str" cm="1">
        <f t="array" ref="O4282">IF(LEN($A4282)&gt;0,SUMPRODUCT(($A4282=merged_names)*(_xlfn.TEXTAFTER(O$2, "At ")=merged_belt_colours)*merged_months_at_rank),"")</f>
        <v/>
      </c>
      <c r="P4282" s="18" t="str" cm="1">
        <f t="array" ref="P4282">IF(LEN($A4282)&gt;0,SUMPRODUCT(($A4282=merged_names)*(_xlfn.TEXTAFTER(P$2, "At ")=merged_belt_colours)*merged_months_at_rank),"")</f>
        <v/>
      </c>
      <c r="Q4282" s="18" t="str" cm="1">
        <f t="array" ref="Q4282">IF(LEN($A4282)&gt;0,SUMPRODUCT(($A4282=merged_names)*(_xlfn.TEXTAFTER(Q$2, "At ")=merged_belt_colours)*merged_months_at_rank),"")</f>
        <v/>
      </c>
      <c r="R4282" s="18" t="str" cm="1">
        <f t="array" ref="R4282">IF(LEN($A4282)&gt;0,SUMPRODUCT(($A4282=merged_names)*(_xlfn.TEXTAFTER(R$2, "At ")=merged_belt_colours)*merged_months_at_rank),"")</f>
        <v/>
      </c>
    </row>
    <row r="4283" spans="1:18" x14ac:dyDescent="0.25">
      <c r="A4283"/>
      <c r="B4283" s="15" t="str" cm="1">
        <f t="array" ref="B4283">IFERROR(IF(LEN(A4283)&gt;0, IF(SUMPRODUCT((Inactives[Key]=J4283)*(Inactives[Currently Inactive]))=1,"Inactive","Active"),""),"Active")</f>
        <v/>
      </c>
      <c r="C4283" s="16" t="str" cm="1">
        <f t="array" aca="1" ref="C4283" ca="1">IFERROR(_xlfn._xlws.FILTER(Inactives[Inactive On],(Inactives[Key]=J4283)*(Inactives[Currently Inactive]),""),"")</f>
        <v/>
      </c>
      <c r="D4283" s="16" t="str" cm="1">
        <f t="array" aca="1" ref="D4283" ca="1">IFERROR(INDEX(_xlfn.TEXTSPLIT(E4283," "),1),"")</f>
        <v/>
      </c>
      <c r="E4283" s="15" t="str" cm="1">
        <f t="array" aca="1" ref="E4283" ca="1">IFERROR(_xlfn._xlws.FILTER(merged_ranks,(merged_end_dates=DATE(9999,12,31))*(merged_names=A4283)),"")</f>
        <v/>
      </c>
      <c r="F4283" s="17" t="str">
        <f ca="1">_xlfn.XLOOKUP(J4283,Promotions[Promo Key],Promotions[Promo Date],"")</f>
        <v/>
      </c>
      <c r="G4283" s="18" t="str">
        <f t="shared" ca="1" si="279"/>
        <v/>
      </c>
      <c r="H4283" s="18" t="str">
        <f t="shared" ca="1" si="278"/>
        <v/>
      </c>
      <c r="I4283" s="17" t="str">
        <f>_xlfn.XLOOKUP(A4283,Students[Full Name],Students[Starting Rank],"")</f>
        <v/>
      </c>
      <c r="J4283" s="15" t="str">
        <f t="shared" ca="1" si="280"/>
        <v xml:space="preserve">: </v>
      </c>
      <c r="K4283" s="16" t="str">
        <f>_xlfn.XLOOKUP(A4283,Students[Full Name],Students[Start Date],"")</f>
        <v/>
      </c>
      <c r="L4283" s="18">
        <f t="shared" ca="1" si="281"/>
        <v>-1</v>
      </c>
      <c r="M4283" s="18" cm="1">
        <f t="array" aca="1" ref="M4283" ca="1">SUMPRODUCT(Inactives[Days Inactive]*(Inactives[Student]=A4283))/365</f>
        <v>0</v>
      </c>
      <c r="N4283" s="18" t="str" cm="1">
        <f t="array" ref="N4283">IF(LEN($A4283)&gt;0,SUMPRODUCT(($A4283=merged_names)*(_xlfn.TEXTAFTER(N$2, "At ")=merged_belt_colours)*merged_months_at_rank),"")</f>
        <v/>
      </c>
      <c r="O4283" s="18" t="str" cm="1">
        <f t="array" ref="O4283">IF(LEN($A4283)&gt;0,SUMPRODUCT(($A4283=merged_names)*(_xlfn.TEXTAFTER(O$2, "At ")=merged_belt_colours)*merged_months_at_rank),"")</f>
        <v/>
      </c>
      <c r="P4283" s="18" t="str" cm="1">
        <f t="array" ref="P4283">IF(LEN($A4283)&gt;0,SUMPRODUCT(($A4283=merged_names)*(_xlfn.TEXTAFTER(P$2, "At ")=merged_belt_colours)*merged_months_at_rank),"")</f>
        <v/>
      </c>
      <c r="Q4283" s="18" t="str" cm="1">
        <f t="array" ref="Q4283">IF(LEN($A4283)&gt;0,SUMPRODUCT(($A4283=merged_names)*(_xlfn.TEXTAFTER(Q$2, "At ")=merged_belt_colours)*merged_months_at_rank),"")</f>
        <v/>
      </c>
      <c r="R4283" s="18" t="str" cm="1">
        <f t="array" ref="R4283">IF(LEN($A4283)&gt;0,SUMPRODUCT(($A4283=merged_names)*(_xlfn.TEXTAFTER(R$2, "At ")=merged_belt_colours)*merged_months_at_rank),"")</f>
        <v/>
      </c>
    </row>
    <row r="4284" spans="1:18" x14ac:dyDescent="0.25">
      <c r="A4284"/>
      <c r="B4284" s="15" t="str" cm="1">
        <f t="array" ref="B4284">IFERROR(IF(LEN(A4284)&gt;0, IF(SUMPRODUCT((Inactives[Key]=J4284)*(Inactives[Currently Inactive]))=1,"Inactive","Active"),""),"Active")</f>
        <v/>
      </c>
      <c r="C4284" s="16" t="str" cm="1">
        <f t="array" aca="1" ref="C4284" ca="1">IFERROR(_xlfn._xlws.FILTER(Inactives[Inactive On],(Inactives[Key]=J4284)*(Inactives[Currently Inactive]),""),"")</f>
        <v/>
      </c>
      <c r="D4284" s="16" t="str" cm="1">
        <f t="array" aca="1" ref="D4284" ca="1">IFERROR(INDEX(_xlfn.TEXTSPLIT(E4284," "),1),"")</f>
        <v/>
      </c>
      <c r="E4284" s="15" t="str" cm="1">
        <f t="array" aca="1" ref="E4284" ca="1">IFERROR(_xlfn._xlws.FILTER(merged_ranks,(merged_end_dates=DATE(9999,12,31))*(merged_names=A4284)),"")</f>
        <v/>
      </c>
      <c r="F4284" s="17" t="str">
        <f ca="1">_xlfn.XLOOKUP(J4284,Promotions[Promo Key],Promotions[Promo Date],"")</f>
        <v/>
      </c>
      <c r="G4284" s="18" t="str">
        <f t="shared" ca="1" si="279"/>
        <v/>
      </c>
      <c r="H4284" s="18" t="str">
        <f t="shared" ca="1" si="278"/>
        <v/>
      </c>
      <c r="I4284" s="17" t="str">
        <f>_xlfn.XLOOKUP(A4284,Students[Full Name],Students[Starting Rank],"")</f>
        <v/>
      </c>
      <c r="J4284" s="15" t="str">
        <f t="shared" ca="1" si="280"/>
        <v xml:space="preserve">: </v>
      </c>
      <c r="K4284" s="16" t="str">
        <f>_xlfn.XLOOKUP(A4284,Students[Full Name],Students[Start Date],"")</f>
        <v/>
      </c>
      <c r="L4284" s="18">
        <f t="shared" ca="1" si="281"/>
        <v>-1</v>
      </c>
      <c r="M4284" s="18" cm="1">
        <f t="array" aca="1" ref="M4284" ca="1">SUMPRODUCT(Inactives[Days Inactive]*(Inactives[Student]=A4284))/365</f>
        <v>0</v>
      </c>
      <c r="N4284" s="18" t="str" cm="1">
        <f t="array" ref="N4284">IF(LEN($A4284)&gt;0,SUMPRODUCT(($A4284=merged_names)*(_xlfn.TEXTAFTER(N$2, "At ")=merged_belt_colours)*merged_months_at_rank),"")</f>
        <v/>
      </c>
      <c r="O4284" s="18" t="str" cm="1">
        <f t="array" ref="O4284">IF(LEN($A4284)&gt;0,SUMPRODUCT(($A4284=merged_names)*(_xlfn.TEXTAFTER(O$2, "At ")=merged_belt_colours)*merged_months_at_rank),"")</f>
        <v/>
      </c>
      <c r="P4284" s="18" t="str" cm="1">
        <f t="array" ref="P4284">IF(LEN($A4284)&gt;0,SUMPRODUCT(($A4284=merged_names)*(_xlfn.TEXTAFTER(P$2, "At ")=merged_belt_colours)*merged_months_at_rank),"")</f>
        <v/>
      </c>
      <c r="Q4284" s="18" t="str" cm="1">
        <f t="array" ref="Q4284">IF(LEN($A4284)&gt;0,SUMPRODUCT(($A4284=merged_names)*(_xlfn.TEXTAFTER(Q$2, "At ")=merged_belt_colours)*merged_months_at_rank),"")</f>
        <v/>
      </c>
      <c r="R4284" s="18" t="str" cm="1">
        <f t="array" ref="R4284">IF(LEN($A4284)&gt;0,SUMPRODUCT(($A4284=merged_names)*(_xlfn.TEXTAFTER(R$2, "At ")=merged_belt_colours)*merged_months_at_rank),"")</f>
        <v/>
      </c>
    </row>
    <row r="4285" spans="1:18" x14ac:dyDescent="0.25">
      <c r="A4285"/>
      <c r="B4285" s="15" t="str" cm="1">
        <f t="array" ref="B4285">IFERROR(IF(LEN(A4285)&gt;0, IF(SUMPRODUCT((Inactives[Key]=J4285)*(Inactives[Currently Inactive]))=1,"Inactive","Active"),""),"Active")</f>
        <v/>
      </c>
      <c r="C4285" s="16" t="str" cm="1">
        <f t="array" aca="1" ref="C4285" ca="1">IFERROR(_xlfn._xlws.FILTER(Inactives[Inactive On],(Inactives[Key]=J4285)*(Inactives[Currently Inactive]),""),"")</f>
        <v/>
      </c>
      <c r="D4285" s="16" t="str" cm="1">
        <f t="array" aca="1" ref="D4285" ca="1">IFERROR(INDEX(_xlfn.TEXTSPLIT(E4285," "),1),"")</f>
        <v/>
      </c>
      <c r="E4285" s="15" t="str" cm="1">
        <f t="array" aca="1" ref="E4285" ca="1">IFERROR(_xlfn._xlws.FILTER(merged_ranks,(merged_end_dates=DATE(9999,12,31))*(merged_names=A4285)),"")</f>
        <v/>
      </c>
      <c r="F4285" s="17" t="str">
        <f ca="1">_xlfn.XLOOKUP(J4285,Promotions[Promo Key],Promotions[Promo Date],"")</f>
        <v/>
      </c>
      <c r="G4285" s="18" t="str">
        <f t="shared" ca="1" si="279"/>
        <v/>
      </c>
      <c r="H4285" s="18" t="str">
        <f t="shared" ca="1" si="278"/>
        <v/>
      </c>
      <c r="I4285" s="17" t="str">
        <f>_xlfn.XLOOKUP(A4285,Students[Full Name],Students[Starting Rank],"")</f>
        <v/>
      </c>
      <c r="J4285" s="15" t="str">
        <f t="shared" ca="1" si="280"/>
        <v xml:space="preserve">: </v>
      </c>
      <c r="K4285" s="16" t="str">
        <f>_xlfn.XLOOKUP(A4285,Students[Full Name],Students[Start Date],"")</f>
        <v/>
      </c>
      <c r="L4285" s="18">
        <f t="shared" ca="1" si="281"/>
        <v>-1</v>
      </c>
      <c r="M4285" s="18" cm="1">
        <f t="array" aca="1" ref="M4285" ca="1">SUMPRODUCT(Inactives[Days Inactive]*(Inactives[Student]=A4285))/365</f>
        <v>0</v>
      </c>
      <c r="N4285" s="18" t="str" cm="1">
        <f t="array" ref="N4285">IF(LEN($A4285)&gt;0,SUMPRODUCT(($A4285=merged_names)*(_xlfn.TEXTAFTER(N$2, "At ")=merged_belt_colours)*merged_months_at_rank),"")</f>
        <v/>
      </c>
      <c r="O4285" s="18" t="str" cm="1">
        <f t="array" ref="O4285">IF(LEN($A4285)&gt;0,SUMPRODUCT(($A4285=merged_names)*(_xlfn.TEXTAFTER(O$2, "At ")=merged_belt_colours)*merged_months_at_rank),"")</f>
        <v/>
      </c>
      <c r="P4285" s="18" t="str" cm="1">
        <f t="array" ref="P4285">IF(LEN($A4285)&gt;0,SUMPRODUCT(($A4285=merged_names)*(_xlfn.TEXTAFTER(P$2, "At ")=merged_belt_colours)*merged_months_at_rank),"")</f>
        <v/>
      </c>
      <c r="Q4285" s="18" t="str" cm="1">
        <f t="array" ref="Q4285">IF(LEN($A4285)&gt;0,SUMPRODUCT(($A4285=merged_names)*(_xlfn.TEXTAFTER(Q$2, "At ")=merged_belt_colours)*merged_months_at_rank),"")</f>
        <v/>
      </c>
      <c r="R4285" s="18" t="str" cm="1">
        <f t="array" ref="R4285">IF(LEN($A4285)&gt;0,SUMPRODUCT(($A4285=merged_names)*(_xlfn.TEXTAFTER(R$2, "At ")=merged_belt_colours)*merged_months_at_rank),"")</f>
        <v/>
      </c>
    </row>
    <row r="4286" spans="1:18" x14ac:dyDescent="0.25">
      <c r="A4286"/>
      <c r="B4286" s="15" t="str" cm="1">
        <f t="array" ref="B4286">IFERROR(IF(LEN(A4286)&gt;0, IF(SUMPRODUCT((Inactives[Key]=J4286)*(Inactives[Currently Inactive]))=1,"Inactive","Active"),""),"Active")</f>
        <v/>
      </c>
      <c r="C4286" s="16" t="str" cm="1">
        <f t="array" aca="1" ref="C4286" ca="1">IFERROR(_xlfn._xlws.FILTER(Inactives[Inactive On],(Inactives[Key]=J4286)*(Inactives[Currently Inactive]),""),"")</f>
        <v/>
      </c>
      <c r="D4286" s="16" t="str" cm="1">
        <f t="array" aca="1" ref="D4286" ca="1">IFERROR(INDEX(_xlfn.TEXTSPLIT(E4286," "),1),"")</f>
        <v/>
      </c>
      <c r="E4286" s="15" t="str" cm="1">
        <f t="array" aca="1" ref="E4286" ca="1">IFERROR(_xlfn._xlws.FILTER(merged_ranks,(merged_end_dates=DATE(9999,12,31))*(merged_names=A4286)),"")</f>
        <v/>
      </c>
      <c r="F4286" s="17" t="str">
        <f ca="1">_xlfn.XLOOKUP(J4286,Promotions[Promo Key],Promotions[Promo Date],"")</f>
        <v/>
      </c>
      <c r="G4286" s="18" t="str">
        <f t="shared" ca="1" si="279"/>
        <v/>
      </c>
      <c r="H4286" s="18" t="str">
        <f t="shared" ca="1" si="278"/>
        <v/>
      </c>
      <c r="I4286" s="17" t="str">
        <f>_xlfn.XLOOKUP(A4286,Students[Full Name],Students[Starting Rank],"")</f>
        <v/>
      </c>
      <c r="J4286" s="15" t="str">
        <f t="shared" ca="1" si="280"/>
        <v xml:space="preserve">: </v>
      </c>
      <c r="K4286" s="16" t="str">
        <f>_xlfn.XLOOKUP(A4286,Students[Full Name],Students[Start Date],"")</f>
        <v/>
      </c>
      <c r="L4286" s="18">
        <f t="shared" ca="1" si="281"/>
        <v>-1</v>
      </c>
      <c r="M4286" s="18" cm="1">
        <f t="array" aca="1" ref="M4286" ca="1">SUMPRODUCT(Inactives[Days Inactive]*(Inactives[Student]=A4286))/365</f>
        <v>0</v>
      </c>
      <c r="N4286" s="18" t="str" cm="1">
        <f t="array" ref="N4286">IF(LEN($A4286)&gt;0,SUMPRODUCT(($A4286=merged_names)*(_xlfn.TEXTAFTER(N$2, "At ")=merged_belt_colours)*merged_months_at_rank),"")</f>
        <v/>
      </c>
      <c r="O4286" s="18" t="str" cm="1">
        <f t="array" ref="O4286">IF(LEN($A4286)&gt;0,SUMPRODUCT(($A4286=merged_names)*(_xlfn.TEXTAFTER(O$2, "At ")=merged_belt_colours)*merged_months_at_rank),"")</f>
        <v/>
      </c>
      <c r="P4286" s="18" t="str" cm="1">
        <f t="array" ref="P4286">IF(LEN($A4286)&gt;0,SUMPRODUCT(($A4286=merged_names)*(_xlfn.TEXTAFTER(P$2, "At ")=merged_belt_colours)*merged_months_at_rank),"")</f>
        <v/>
      </c>
      <c r="Q4286" s="18" t="str" cm="1">
        <f t="array" ref="Q4286">IF(LEN($A4286)&gt;0,SUMPRODUCT(($A4286=merged_names)*(_xlfn.TEXTAFTER(Q$2, "At ")=merged_belt_colours)*merged_months_at_rank),"")</f>
        <v/>
      </c>
      <c r="R4286" s="18" t="str" cm="1">
        <f t="array" ref="R4286">IF(LEN($A4286)&gt;0,SUMPRODUCT(($A4286=merged_names)*(_xlfn.TEXTAFTER(R$2, "At ")=merged_belt_colours)*merged_months_at_rank),"")</f>
        <v/>
      </c>
    </row>
    <row r="4287" spans="1:18" x14ac:dyDescent="0.25">
      <c r="A4287"/>
      <c r="B4287" s="15" t="str" cm="1">
        <f t="array" ref="B4287">IFERROR(IF(LEN(A4287)&gt;0, IF(SUMPRODUCT((Inactives[Key]=J4287)*(Inactives[Currently Inactive]))=1,"Inactive","Active"),""),"Active")</f>
        <v/>
      </c>
      <c r="C4287" s="16" t="str" cm="1">
        <f t="array" aca="1" ref="C4287" ca="1">IFERROR(_xlfn._xlws.FILTER(Inactives[Inactive On],(Inactives[Key]=J4287)*(Inactives[Currently Inactive]),""),"")</f>
        <v/>
      </c>
      <c r="D4287" s="16" t="str" cm="1">
        <f t="array" aca="1" ref="D4287" ca="1">IFERROR(INDEX(_xlfn.TEXTSPLIT(E4287," "),1),"")</f>
        <v/>
      </c>
      <c r="E4287" s="15" t="str" cm="1">
        <f t="array" aca="1" ref="E4287" ca="1">IFERROR(_xlfn._xlws.FILTER(merged_ranks,(merged_end_dates=DATE(9999,12,31))*(merged_names=A4287)),"")</f>
        <v/>
      </c>
      <c r="F4287" s="17" t="str">
        <f ca="1">_xlfn.XLOOKUP(J4287,Promotions[Promo Key],Promotions[Promo Date],"")</f>
        <v/>
      </c>
      <c r="G4287" s="18" t="str">
        <f t="shared" ca="1" si="279"/>
        <v/>
      </c>
      <c r="H4287" s="18" t="str">
        <f t="shared" ca="1" si="278"/>
        <v/>
      </c>
      <c r="I4287" s="17" t="str">
        <f>_xlfn.XLOOKUP(A4287,Students[Full Name],Students[Starting Rank],"")</f>
        <v/>
      </c>
      <c r="J4287" s="15" t="str">
        <f t="shared" ca="1" si="280"/>
        <v xml:space="preserve">: </v>
      </c>
      <c r="K4287" s="16" t="str">
        <f>_xlfn.XLOOKUP(A4287,Students[Full Name],Students[Start Date],"")</f>
        <v/>
      </c>
      <c r="L4287" s="18">
        <f t="shared" ca="1" si="281"/>
        <v>-1</v>
      </c>
      <c r="M4287" s="18" cm="1">
        <f t="array" aca="1" ref="M4287" ca="1">SUMPRODUCT(Inactives[Days Inactive]*(Inactives[Student]=A4287))/365</f>
        <v>0</v>
      </c>
      <c r="N4287" s="18" t="str" cm="1">
        <f t="array" ref="N4287">IF(LEN($A4287)&gt;0,SUMPRODUCT(($A4287=merged_names)*(_xlfn.TEXTAFTER(N$2, "At ")=merged_belt_colours)*merged_months_at_rank),"")</f>
        <v/>
      </c>
      <c r="O4287" s="18" t="str" cm="1">
        <f t="array" ref="O4287">IF(LEN($A4287)&gt;0,SUMPRODUCT(($A4287=merged_names)*(_xlfn.TEXTAFTER(O$2, "At ")=merged_belt_colours)*merged_months_at_rank),"")</f>
        <v/>
      </c>
      <c r="P4287" s="18" t="str" cm="1">
        <f t="array" ref="P4287">IF(LEN($A4287)&gt;0,SUMPRODUCT(($A4287=merged_names)*(_xlfn.TEXTAFTER(P$2, "At ")=merged_belt_colours)*merged_months_at_rank),"")</f>
        <v/>
      </c>
      <c r="Q4287" s="18" t="str" cm="1">
        <f t="array" ref="Q4287">IF(LEN($A4287)&gt;0,SUMPRODUCT(($A4287=merged_names)*(_xlfn.TEXTAFTER(Q$2, "At ")=merged_belt_colours)*merged_months_at_rank),"")</f>
        <v/>
      </c>
      <c r="R4287" s="18" t="str" cm="1">
        <f t="array" ref="R4287">IF(LEN($A4287)&gt;0,SUMPRODUCT(($A4287=merged_names)*(_xlfn.TEXTAFTER(R$2, "At ")=merged_belt_colours)*merged_months_at_rank),"")</f>
        <v/>
      </c>
    </row>
    <row r="4288" spans="1:18" x14ac:dyDescent="0.25">
      <c r="A4288"/>
      <c r="B4288" s="15" t="str" cm="1">
        <f t="array" ref="B4288">IFERROR(IF(LEN(A4288)&gt;0, IF(SUMPRODUCT((Inactives[Key]=J4288)*(Inactives[Currently Inactive]))=1,"Inactive","Active"),""),"Active")</f>
        <v/>
      </c>
      <c r="C4288" s="16" t="str" cm="1">
        <f t="array" aca="1" ref="C4288" ca="1">IFERROR(_xlfn._xlws.FILTER(Inactives[Inactive On],(Inactives[Key]=J4288)*(Inactives[Currently Inactive]),""),"")</f>
        <v/>
      </c>
      <c r="D4288" s="16" t="str" cm="1">
        <f t="array" aca="1" ref="D4288" ca="1">IFERROR(INDEX(_xlfn.TEXTSPLIT(E4288," "),1),"")</f>
        <v/>
      </c>
      <c r="E4288" s="15" t="str" cm="1">
        <f t="array" aca="1" ref="E4288" ca="1">IFERROR(_xlfn._xlws.FILTER(merged_ranks,(merged_end_dates=DATE(9999,12,31))*(merged_names=A4288)),"")</f>
        <v/>
      </c>
      <c r="F4288" s="17" t="str">
        <f ca="1">_xlfn.XLOOKUP(J4288,Promotions[Promo Key],Promotions[Promo Date],"")</f>
        <v/>
      </c>
      <c r="G4288" s="18" t="str">
        <f t="shared" ca="1" si="279"/>
        <v/>
      </c>
      <c r="H4288" s="18" t="str">
        <f t="shared" ca="1" si="278"/>
        <v/>
      </c>
      <c r="I4288" s="17" t="str">
        <f>_xlfn.XLOOKUP(A4288,Students[Full Name],Students[Starting Rank],"")</f>
        <v/>
      </c>
      <c r="J4288" s="15" t="str">
        <f t="shared" ca="1" si="280"/>
        <v xml:space="preserve">: </v>
      </c>
      <c r="K4288" s="16" t="str">
        <f>_xlfn.XLOOKUP(A4288,Students[Full Name],Students[Start Date],"")</f>
        <v/>
      </c>
      <c r="L4288" s="18">
        <f t="shared" ca="1" si="281"/>
        <v>-1</v>
      </c>
      <c r="M4288" s="18" cm="1">
        <f t="array" aca="1" ref="M4288" ca="1">SUMPRODUCT(Inactives[Days Inactive]*(Inactives[Student]=A4288))/365</f>
        <v>0</v>
      </c>
      <c r="N4288" s="18" t="str" cm="1">
        <f t="array" ref="N4288">IF(LEN($A4288)&gt;0,SUMPRODUCT(($A4288=merged_names)*(_xlfn.TEXTAFTER(N$2, "At ")=merged_belt_colours)*merged_months_at_rank),"")</f>
        <v/>
      </c>
      <c r="O4288" s="18" t="str" cm="1">
        <f t="array" ref="O4288">IF(LEN($A4288)&gt;0,SUMPRODUCT(($A4288=merged_names)*(_xlfn.TEXTAFTER(O$2, "At ")=merged_belt_colours)*merged_months_at_rank),"")</f>
        <v/>
      </c>
      <c r="P4288" s="18" t="str" cm="1">
        <f t="array" ref="P4288">IF(LEN($A4288)&gt;0,SUMPRODUCT(($A4288=merged_names)*(_xlfn.TEXTAFTER(P$2, "At ")=merged_belt_colours)*merged_months_at_rank),"")</f>
        <v/>
      </c>
      <c r="Q4288" s="18" t="str" cm="1">
        <f t="array" ref="Q4288">IF(LEN($A4288)&gt;0,SUMPRODUCT(($A4288=merged_names)*(_xlfn.TEXTAFTER(Q$2, "At ")=merged_belt_colours)*merged_months_at_rank),"")</f>
        <v/>
      </c>
      <c r="R4288" s="18" t="str" cm="1">
        <f t="array" ref="R4288">IF(LEN($A4288)&gt;0,SUMPRODUCT(($A4288=merged_names)*(_xlfn.TEXTAFTER(R$2, "At ")=merged_belt_colours)*merged_months_at_rank),"")</f>
        <v/>
      </c>
    </row>
    <row r="4289" spans="1:18" x14ac:dyDescent="0.25">
      <c r="A4289"/>
      <c r="B4289" s="15" t="str" cm="1">
        <f t="array" ref="B4289">IFERROR(IF(LEN(A4289)&gt;0, IF(SUMPRODUCT((Inactives[Key]=J4289)*(Inactives[Currently Inactive]))=1,"Inactive","Active"),""),"Active")</f>
        <v/>
      </c>
      <c r="C4289" s="16" t="str" cm="1">
        <f t="array" aca="1" ref="C4289" ca="1">IFERROR(_xlfn._xlws.FILTER(Inactives[Inactive On],(Inactives[Key]=J4289)*(Inactives[Currently Inactive]),""),"")</f>
        <v/>
      </c>
      <c r="D4289" s="16" t="str" cm="1">
        <f t="array" aca="1" ref="D4289" ca="1">IFERROR(INDEX(_xlfn.TEXTSPLIT(E4289," "),1),"")</f>
        <v/>
      </c>
      <c r="E4289" s="15" t="str" cm="1">
        <f t="array" aca="1" ref="E4289" ca="1">IFERROR(_xlfn._xlws.FILTER(merged_ranks,(merged_end_dates=DATE(9999,12,31))*(merged_names=A4289)),"")</f>
        <v/>
      </c>
      <c r="F4289" s="17" t="str">
        <f ca="1">_xlfn.XLOOKUP(J4289,Promotions[Promo Key],Promotions[Promo Date],"")</f>
        <v/>
      </c>
      <c r="G4289" s="18" t="str">
        <f t="shared" ca="1" si="279"/>
        <v/>
      </c>
      <c r="H4289" s="18" t="str">
        <f t="shared" ca="1" si="278"/>
        <v/>
      </c>
      <c r="I4289" s="17" t="str">
        <f>_xlfn.XLOOKUP(A4289,Students[Full Name],Students[Starting Rank],"")</f>
        <v/>
      </c>
      <c r="J4289" s="15" t="str">
        <f t="shared" ca="1" si="280"/>
        <v xml:space="preserve">: </v>
      </c>
      <c r="K4289" s="16" t="str">
        <f>_xlfn.XLOOKUP(A4289,Students[Full Name],Students[Start Date],"")</f>
        <v/>
      </c>
      <c r="L4289" s="18">
        <f t="shared" ca="1" si="281"/>
        <v>-1</v>
      </c>
      <c r="M4289" s="18" cm="1">
        <f t="array" aca="1" ref="M4289" ca="1">SUMPRODUCT(Inactives[Days Inactive]*(Inactives[Student]=A4289))/365</f>
        <v>0</v>
      </c>
      <c r="N4289" s="18" t="str" cm="1">
        <f t="array" ref="N4289">IF(LEN($A4289)&gt;0,SUMPRODUCT(($A4289=merged_names)*(_xlfn.TEXTAFTER(N$2, "At ")=merged_belt_colours)*merged_months_at_rank),"")</f>
        <v/>
      </c>
      <c r="O4289" s="18" t="str" cm="1">
        <f t="array" ref="O4289">IF(LEN($A4289)&gt;0,SUMPRODUCT(($A4289=merged_names)*(_xlfn.TEXTAFTER(O$2, "At ")=merged_belt_colours)*merged_months_at_rank),"")</f>
        <v/>
      </c>
      <c r="P4289" s="18" t="str" cm="1">
        <f t="array" ref="P4289">IF(LEN($A4289)&gt;0,SUMPRODUCT(($A4289=merged_names)*(_xlfn.TEXTAFTER(P$2, "At ")=merged_belt_colours)*merged_months_at_rank),"")</f>
        <v/>
      </c>
      <c r="Q4289" s="18" t="str" cm="1">
        <f t="array" ref="Q4289">IF(LEN($A4289)&gt;0,SUMPRODUCT(($A4289=merged_names)*(_xlfn.TEXTAFTER(Q$2, "At ")=merged_belt_colours)*merged_months_at_rank),"")</f>
        <v/>
      </c>
      <c r="R4289" s="18" t="str" cm="1">
        <f t="array" ref="R4289">IF(LEN($A4289)&gt;0,SUMPRODUCT(($A4289=merged_names)*(_xlfn.TEXTAFTER(R$2, "At ")=merged_belt_colours)*merged_months_at_rank),"")</f>
        <v/>
      </c>
    </row>
    <row r="4290" spans="1:18" x14ac:dyDescent="0.25">
      <c r="A4290"/>
      <c r="B4290" s="15" t="str" cm="1">
        <f t="array" ref="B4290">IFERROR(IF(LEN(A4290)&gt;0, IF(SUMPRODUCT((Inactives[Key]=J4290)*(Inactives[Currently Inactive]))=1,"Inactive","Active"),""),"Active")</f>
        <v/>
      </c>
      <c r="C4290" s="16" t="str" cm="1">
        <f t="array" aca="1" ref="C4290" ca="1">IFERROR(_xlfn._xlws.FILTER(Inactives[Inactive On],(Inactives[Key]=J4290)*(Inactives[Currently Inactive]),""),"")</f>
        <v/>
      </c>
      <c r="D4290" s="16" t="str" cm="1">
        <f t="array" aca="1" ref="D4290" ca="1">IFERROR(INDEX(_xlfn.TEXTSPLIT(E4290," "),1),"")</f>
        <v/>
      </c>
      <c r="E4290" s="15" t="str" cm="1">
        <f t="array" aca="1" ref="E4290" ca="1">IFERROR(_xlfn._xlws.FILTER(merged_ranks,(merged_end_dates=DATE(9999,12,31))*(merged_names=A4290)),"")</f>
        <v/>
      </c>
      <c r="F4290" s="17" t="str">
        <f ca="1">_xlfn.XLOOKUP(J4290,Promotions[Promo Key],Promotions[Promo Date],"")</f>
        <v/>
      </c>
      <c r="G4290" s="18" t="str">
        <f t="shared" ca="1" si="279"/>
        <v/>
      </c>
      <c r="H4290" s="18" t="str">
        <f t="shared" ca="1" si="278"/>
        <v/>
      </c>
      <c r="I4290" s="17" t="str">
        <f>_xlfn.XLOOKUP(A4290,Students[Full Name],Students[Starting Rank],"")</f>
        <v/>
      </c>
      <c r="J4290" s="15" t="str">
        <f t="shared" ca="1" si="280"/>
        <v xml:space="preserve">: </v>
      </c>
      <c r="K4290" s="16" t="str">
        <f>_xlfn.XLOOKUP(A4290,Students[Full Name],Students[Start Date],"")</f>
        <v/>
      </c>
      <c r="L4290" s="18">
        <f t="shared" ca="1" si="281"/>
        <v>-1</v>
      </c>
      <c r="M4290" s="18" cm="1">
        <f t="array" aca="1" ref="M4290" ca="1">SUMPRODUCT(Inactives[Days Inactive]*(Inactives[Student]=A4290))/365</f>
        <v>0</v>
      </c>
      <c r="N4290" s="18" t="str" cm="1">
        <f t="array" ref="N4290">IF(LEN($A4290)&gt;0,SUMPRODUCT(($A4290=merged_names)*(_xlfn.TEXTAFTER(N$2, "At ")=merged_belt_colours)*merged_months_at_rank),"")</f>
        <v/>
      </c>
      <c r="O4290" s="18" t="str" cm="1">
        <f t="array" ref="O4290">IF(LEN($A4290)&gt;0,SUMPRODUCT(($A4290=merged_names)*(_xlfn.TEXTAFTER(O$2, "At ")=merged_belt_colours)*merged_months_at_rank),"")</f>
        <v/>
      </c>
      <c r="P4290" s="18" t="str" cm="1">
        <f t="array" ref="P4290">IF(LEN($A4290)&gt;0,SUMPRODUCT(($A4290=merged_names)*(_xlfn.TEXTAFTER(P$2, "At ")=merged_belt_colours)*merged_months_at_rank),"")</f>
        <v/>
      </c>
      <c r="Q4290" s="18" t="str" cm="1">
        <f t="array" ref="Q4290">IF(LEN($A4290)&gt;0,SUMPRODUCT(($A4290=merged_names)*(_xlfn.TEXTAFTER(Q$2, "At ")=merged_belt_colours)*merged_months_at_rank),"")</f>
        <v/>
      </c>
      <c r="R4290" s="18" t="str" cm="1">
        <f t="array" ref="R4290">IF(LEN($A4290)&gt;0,SUMPRODUCT(($A4290=merged_names)*(_xlfn.TEXTAFTER(R$2, "At ")=merged_belt_colours)*merged_months_at_rank),"")</f>
        <v/>
      </c>
    </row>
    <row r="4291" spans="1:18" x14ac:dyDescent="0.25">
      <c r="A4291"/>
      <c r="B4291" s="15" t="str" cm="1">
        <f t="array" ref="B4291">IFERROR(IF(LEN(A4291)&gt;0, IF(SUMPRODUCT((Inactives[Key]=J4291)*(Inactives[Currently Inactive]))=1,"Inactive","Active"),""),"Active")</f>
        <v/>
      </c>
      <c r="C4291" s="16" t="str" cm="1">
        <f t="array" aca="1" ref="C4291" ca="1">IFERROR(_xlfn._xlws.FILTER(Inactives[Inactive On],(Inactives[Key]=J4291)*(Inactives[Currently Inactive]),""),"")</f>
        <v/>
      </c>
      <c r="D4291" s="16" t="str" cm="1">
        <f t="array" aca="1" ref="D4291" ca="1">IFERROR(INDEX(_xlfn.TEXTSPLIT(E4291," "),1),"")</f>
        <v/>
      </c>
      <c r="E4291" s="15" t="str" cm="1">
        <f t="array" aca="1" ref="E4291" ca="1">IFERROR(_xlfn._xlws.FILTER(merged_ranks,(merged_end_dates=DATE(9999,12,31))*(merged_names=A4291)),"")</f>
        <v/>
      </c>
      <c r="F4291" s="17" t="str">
        <f ca="1">_xlfn.XLOOKUP(J4291,Promotions[Promo Key],Promotions[Promo Date],"")</f>
        <v/>
      </c>
      <c r="G4291" s="18" t="str">
        <f t="shared" ca="1" si="279"/>
        <v/>
      </c>
      <c r="H4291" s="18" t="str">
        <f t="shared" ca="1" si="278"/>
        <v/>
      </c>
      <c r="I4291" s="17" t="str">
        <f>_xlfn.XLOOKUP(A4291,Students[Full Name],Students[Starting Rank],"")</f>
        <v/>
      </c>
      <c r="J4291" s="15" t="str">
        <f t="shared" ca="1" si="280"/>
        <v xml:space="preserve">: </v>
      </c>
      <c r="K4291" s="16" t="str">
        <f>_xlfn.XLOOKUP(A4291,Students[Full Name],Students[Start Date],"")</f>
        <v/>
      </c>
      <c r="L4291" s="18">
        <f t="shared" ca="1" si="281"/>
        <v>-1</v>
      </c>
      <c r="M4291" s="18" cm="1">
        <f t="array" aca="1" ref="M4291" ca="1">SUMPRODUCT(Inactives[Days Inactive]*(Inactives[Student]=A4291))/365</f>
        <v>0</v>
      </c>
      <c r="N4291" s="18" t="str" cm="1">
        <f t="array" ref="N4291">IF(LEN($A4291)&gt;0,SUMPRODUCT(($A4291=merged_names)*(_xlfn.TEXTAFTER(N$2, "At ")=merged_belt_colours)*merged_months_at_rank),"")</f>
        <v/>
      </c>
      <c r="O4291" s="18" t="str" cm="1">
        <f t="array" ref="O4291">IF(LEN($A4291)&gt;0,SUMPRODUCT(($A4291=merged_names)*(_xlfn.TEXTAFTER(O$2, "At ")=merged_belt_colours)*merged_months_at_rank),"")</f>
        <v/>
      </c>
      <c r="P4291" s="18" t="str" cm="1">
        <f t="array" ref="P4291">IF(LEN($A4291)&gt;0,SUMPRODUCT(($A4291=merged_names)*(_xlfn.TEXTAFTER(P$2, "At ")=merged_belt_colours)*merged_months_at_rank),"")</f>
        <v/>
      </c>
      <c r="Q4291" s="18" t="str" cm="1">
        <f t="array" ref="Q4291">IF(LEN($A4291)&gt;0,SUMPRODUCT(($A4291=merged_names)*(_xlfn.TEXTAFTER(Q$2, "At ")=merged_belt_colours)*merged_months_at_rank),"")</f>
        <v/>
      </c>
      <c r="R4291" s="18" t="str" cm="1">
        <f t="array" ref="R4291">IF(LEN($A4291)&gt;0,SUMPRODUCT(($A4291=merged_names)*(_xlfn.TEXTAFTER(R$2, "At ")=merged_belt_colours)*merged_months_at_rank),"")</f>
        <v/>
      </c>
    </row>
    <row r="4292" spans="1:18" x14ac:dyDescent="0.25">
      <c r="A4292"/>
      <c r="B4292" s="15" t="str" cm="1">
        <f t="array" ref="B4292">IFERROR(IF(LEN(A4292)&gt;0, IF(SUMPRODUCT((Inactives[Key]=J4292)*(Inactives[Currently Inactive]))=1,"Inactive","Active"),""),"Active")</f>
        <v/>
      </c>
      <c r="C4292" s="16" t="str" cm="1">
        <f t="array" aca="1" ref="C4292" ca="1">IFERROR(_xlfn._xlws.FILTER(Inactives[Inactive On],(Inactives[Key]=J4292)*(Inactives[Currently Inactive]),""),"")</f>
        <v/>
      </c>
      <c r="D4292" s="16" t="str" cm="1">
        <f t="array" aca="1" ref="D4292" ca="1">IFERROR(INDEX(_xlfn.TEXTSPLIT(E4292," "),1),"")</f>
        <v/>
      </c>
      <c r="E4292" s="15" t="str" cm="1">
        <f t="array" aca="1" ref="E4292" ca="1">IFERROR(_xlfn._xlws.FILTER(merged_ranks,(merged_end_dates=DATE(9999,12,31))*(merged_names=A4292)),"")</f>
        <v/>
      </c>
      <c r="F4292" s="17" t="str">
        <f ca="1">_xlfn.XLOOKUP(J4292,Promotions[Promo Key],Promotions[Promo Date],"")</f>
        <v/>
      </c>
      <c r="G4292" s="18" t="str">
        <f t="shared" ca="1" si="279"/>
        <v/>
      </c>
      <c r="H4292" s="18" t="str">
        <f t="shared" ca="1" si="278"/>
        <v/>
      </c>
      <c r="I4292" s="17" t="str">
        <f>_xlfn.XLOOKUP(A4292,Students[Full Name],Students[Starting Rank],"")</f>
        <v/>
      </c>
      <c r="J4292" s="15" t="str">
        <f t="shared" ca="1" si="280"/>
        <v xml:space="preserve">: </v>
      </c>
      <c r="K4292" s="16" t="str">
        <f>_xlfn.XLOOKUP(A4292,Students[Full Name],Students[Start Date],"")</f>
        <v/>
      </c>
      <c r="L4292" s="18">
        <f t="shared" ca="1" si="281"/>
        <v>-1</v>
      </c>
      <c r="M4292" s="18" cm="1">
        <f t="array" aca="1" ref="M4292" ca="1">SUMPRODUCT(Inactives[Days Inactive]*(Inactives[Student]=A4292))/365</f>
        <v>0</v>
      </c>
      <c r="N4292" s="18" t="str" cm="1">
        <f t="array" ref="N4292">IF(LEN($A4292)&gt;0,SUMPRODUCT(($A4292=merged_names)*(_xlfn.TEXTAFTER(N$2, "At ")=merged_belt_colours)*merged_months_at_rank),"")</f>
        <v/>
      </c>
      <c r="O4292" s="18" t="str" cm="1">
        <f t="array" ref="O4292">IF(LEN($A4292)&gt;0,SUMPRODUCT(($A4292=merged_names)*(_xlfn.TEXTAFTER(O$2, "At ")=merged_belt_colours)*merged_months_at_rank),"")</f>
        <v/>
      </c>
      <c r="P4292" s="18" t="str" cm="1">
        <f t="array" ref="P4292">IF(LEN($A4292)&gt;0,SUMPRODUCT(($A4292=merged_names)*(_xlfn.TEXTAFTER(P$2, "At ")=merged_belt_colours)*merged_months_at_rank),"")</f>
        <v/>
      </c>
      <c r="Q4292" s="18" t="str" cm="1">
        <f t="array" ref="Q4292">IF(LEN($A4292)&gt;0,SUMPRODUCT(($A4292=merged_names)*(_xlfn.TEXTAFTER(Q$2, "At ")=merged_belt_colours)*merged_months_at_rank),"")</f>
        <v/>
      </c>
      <c r="R4292" s="18" t="str" cm="1">
        <f t="array" ref="R4292">IF(LEN($A4292)&gt;0,SUMPRODUCT(($A4292=merged_names)*(_xlfn.TEXTAFTER(R$2, "At ")=merged_belt_colours)*merged_months_at_rank),"")</f>
        <v/>
      </c>
    </row>
    <row r="4293" spans="1:18" x14ac:dyDescent="0.25">
      <c r="A4293"/>
      <c r="B4293" s="15" t="str" cm="1">
        <f t="array" ref="B4293">IFERROR(IF(LEN(A4293)&gt;0, IF(SUMPRODUCT((Inactives[Key]=J4293)*(Inactives[Currently Inactive]))=1,"Inactive","Active"),""),"Active")</f>
        <v/>
      </c>
      <c r="C4293" s="16" t="str" cm="1">
        <f t="array" aca="1" ref="C4293" ca="1">IFERROR(_xlfn._xlws.FILTER(Inactives[Inactive On],(Inactives[Key]=J4293)*(Inactives[Currently Inactive]),""),"")</f>
        <v/>
      </c>
      <c r="D4293" s="16" t="str" cm="1">
        <f t="array" aca="1" ref="D4293" ca="1">IFERROR(INDEX(_xlfn.TEXTSPLIT(E4293," "),1),"")</f>
        <v/>
      </c>
      <c r="E4293" s="15" t="str" cm="1">
        <f t="array" aca="1" ref="E4293" ca="1">IFERROR(_xlfn._xlws.FILTER(merged_ranks,(merged_end_dates=DATE(9999,12,31))*(merged_names=A4293)),"")</f>
        <v/>
      </c>
      <c r="F4293" s="17" t="str">
        <f ca="1">_xlfn.XLOOKUP(J4293,Promotions[Promo Key],Promotions[Promo Date],"")</f>
        <v/>
      </c>
      <c r="G4293" s="18" t="str">
        <f t="shared" ca="1" si="279"/>
        <v/>
      </c>
      <c r="H4293" s="18" t="str">
        <f t="shared" ca="1" si="278"/>
        <v/>
      </c>
      <c r="I4293" s="17" t="str">
        <f>_xlfn.XLOOKUP(A4293,Students[Full Name],Students[Starting Rank],"")</f>
        <v/>
      </c>
      <c r="J4293" s="15" t="str">
        <f t="shared" ca="1" si="280"/>
        <v xml:space="preserve">: </v>
      </c>
      <c r="K4293" s="16" t="str">
        <f>_xlfn.XLOOKUP(A4293,Students[Full Name],Students[Start Date],"")</f>
        <v/>
      </c>
      <c r="L4293" s="18">
        <f t="shared" ca="1" si="281"/>
        <v>-1</v>
      </c>
      <c r="M4293" s="18" cm="1">
        <f t="array" aca="1" ref="M4293" ca="1">SUMPRODUCT(Inactives[Days Inactive]*(Inactives[Student]=A4293))/365</f>
        <v>0</v>
      </c>
      <c r="N4293" s="18" t="str" cm="1">
        <f t="array" ref="N4293">IF(LEN($A4293)&gt;0,SUMPRODUCT(($A4293=merged_names)*(_xlfn.TEXTAFTER(N$2, "At ")=merged_belt_colours)*merged_months_at_rank),"")</f>
        <v/>
      </c>
      <c r="O4293" s="18" t="str" cm="1">
        <f t="array" ref="O4293">IF(LEN($A4293)&gt;0,SUMPRODUCT(($A4293=merged_names)*(_xlfn.TEXTAFTER(O$2, "At ")=merged_belt_colours)*merged_months_at_rank),"")</f>
        <v/>
      </c>
      <c r="P4293" s="18" t="str" cm="1">
        <f t="array" ref="P4293">IF(LEN($A4293)&gt;0,SUMPRODUCT(($A4293=merged_names)*(_xlfn.TEXTAFTER(P$2, "At ")=merged_belt_colours)*merged_months_at_rank),"")</f>
        <v/>
      </c>
      <c r="Q4293" s="18" t="str" cm="1">
        <f t="array" ref="Q4293">IF(LEN($A4293)&gt;0,SUMPRODUCT(($A4293=merged_names)*(_xlfn.TEXTAFTER(Q$2, "At ")=merged_belt_colours)*merged_months_at_rank),"")</f>
        <v/>
      </c>
      <c r="R4293" s="18" t="str" cm="1">
        <f t="array" ref="R4293">IF(LEN($A4293)&gt;0,SUMPRODUCT(($A4293=merged_names)*(_xlfn.TEXTAFTER(R$2, "At ")=merged_belt_colours)*merged_months_at_rank),"")</f>
        <v/>
      </c>
    </row>
    <row r="4294" spans="1:18" x14ac:dyDescent="0.25">
      <c r="A4294"/>
      <c r="B4294" s="15" t="str" cm="1">
        <f t="array" ref="B4294">IFERROR(IF(LEN(A4294)&gt;0, IF(SUMPRODUCT((Inactives[Key]=J4294)*(Inactives[Currently Inactive]))=1,"Inactive","Active"),""),"Active")</f>
        <v/>
      </c>
      <c r="C4294" s="16" t="str" cm="1">
        <f t="array" aca="1" ref="C4294" ca="1">IFERROR(_xlfn._xlws.FILTER(Inactives[Inactive On],(Inactives[Key]=J4294)*(Inactives[Currently Inactive]),""),"")</f>
        <v/>
      </c>
      <c r="D4294" s="16" t="str" cm="1">
        <f t="array" aca="1" ref="D4294" ca="1">IFERROR(INDEX(_xlfn.TEXTSPLIT(E4294," "),1),"")</f>
        <v/>
      </c>
      <c r="E4294" s="15" t="str" cm="1">
        <f t="array" aca="1" ref="E4294" ca="1">IFERROR(_xlfn._xlws.FILTER(merged_ranks,(merged_end_dates=DATE(9999,12,31))*(merged_names=A4294)),"")</f>
        <v/>
      </c>
      <c r="F4294" s="17" t="str">
        <f ca="1">_xlfn.XLOOKUP(J4294,Promotions[Promo Key],Promotions[Promo Date],"")</f>
        <v/>
      </c>
      <c r="G4294" s="18" t="str">
        <f t="shared" ca="1" si="279"/>
        <v/>
      </c>
      <c r="H4294" s="18" t="str">
        <f t="shared" ca="1" si="278"/>
        <v/>
      </c>
      <c r="I4294" s="17" t="str">
        <f>_xlfn.XLOOKUP(A4294,Students[Full Name],Students[Starting Rank],"")</f>
        <v/>
      </c>
      <c r="J4294" s="15" t="str">
        <f t="shared" ca="1" si="280"/>
        <v xml:space="preserve">: </v>
      </c>
      <c r="K4294" s="16" t="str">
        <f>_xlfn.XLOOKUP(A4294,Students[Full Name],Students[Start Date],"")</f>
        <v/>
      </c>
      <c r="L4294" s="18">
        <f t="shared" ca="1" si="281"/>
        <v>-1</v>
      </c>
      <c r="M4294" s="18" cm="1">
        <f t="array" aca="1" ref="M4294" ca="1">SUMPRODUCT(Inactives[Days Inactive]*(Inactives[Student]=A4294))/365</f>
        <v>0</v>
      </c>
      <c r="N4294" s="18" t="str" cm="1">
        <f t="array" ref="N4294">IF(LEN($A4294)&gt;0,SUMPRODUCT(($A4294=merged_names)*(_xlfn.TEXTAFTER(N$2, "At ")=merged_belt_colours)*merged_months_at_rank),"")</f>
        <v/>
      </c>
      <c r="O4294" s="18" t="str" cm="1">
        <f t="array" ref="O4294">IF(LEN($A4294)&gt;0,SUMPRODUCT(($A4294=merged_names)*(_xlfn.TEXTAFTER(O$2, "At ")=merged_belt_colours)*merged_months_at_rank),"")</f>
        <v/>
      </c>
      <c r="P4294" s="18" t="str" cm="1">
        <f t="array" ref="P4294">IF(LEN($A4294)&gt;0,SUMPRODUCT(($A4294=merged_names)*(_xlfn.TEXTAFTER(P$2, "At ")=merged_belt_colours)*merged_months_at_rank),"")</f>
        <v/>
      </c>
      <c r="Q4294" s="18" t="str" cm="1">
        <f t="array" ref="Q4294">IF(LEN($A4294)&gt;0,SUMPRODUCT(($A4294=merged_names)*(_xlfn.TEXTAFTER(Q$2, "At ")=merged_belt_colours)*merged_months_at_rank),"")</f>
        <v/>
      </c>
      <c r="R4294" s="18" t="str" cm="1">
        <f t="array" ref="R4294">IF(LEN($A4294)&gt;0,SUMPRODUCT(($A4294=merged_names)*(_xlfn.TEXTAFTER(R$2, "At ")=merged_belt_colours)*merged_months_at_rank),"")</f>
        <v/>
      </c>
    </row>
    <row r="4295" spans="1:18" x14ac:dyDescent="0.25">
      <c r="A4295"/>
      <c r="B4295" s="15" t="str" cm="1">
        <f t="array" ref="B4295">IFERROR(IF(LEN(A4295)&gt;0, IF(SUMPRODUCT((Inactives[Key]=J4295)*(Inactives[Currently Inactive]))=1,"Inactive","Active"),""),"Active")</f>
        <v/>
      </c>
      <c r="C4295" s="16" t="str" cm="1">
        <f t="array" aca="1" ref="C4295" ca="1">IFERROR(_xlfn._xlws.FILTER(Inactives[Inactive On],(Inactives[Key]=J4295)*(Inactives[Currently Inactive]),""),"")</f>
        <v/>
      </c>
      <c r="D4295" s="16" t="str" cm="1">
        <f t="array" aca="1" ref="D4295" ca="1">IFERROR(INDEX(_xlfn.TEXTSPLIT(E4295," "),1),"")</f>
        <v/>
      </c>
      <c r="E4295" s="15" t="str" cm="1">
        <f t="array" aca="1" ref="E4295" ca="1">IFERROR(_xlfn._xlws.FILTER(merged_ranks,(merged_end_dates=DATE(9999,12,31))*(merged_names=A4295)),"")</f>
        <v/>
      </c>
      <c r="F4295" s="17" t="str">
        <f ca="1">_xlfn.XLOOKUP(J4295,Promotions[Promo Key],Promotions[Promo Date],"")</f>
        <v/>
      </c>
      <c r="G4295" s="18" t="str">
        <f t="shared" ca="1" si="279"/>
        <v/>
      </c>
      <c r="H4295" s="18" t="str">
        <f t="shared" ca="1" si="278"/>
        <v/>
      </c>
      <c r="I4295" s="17" t="str">
        <f>_xlfn.XLOOKUP(A4295,Students[Full Name],Students[Starting Rank],"")</f>
        <v/>
      </c>
      <c r="J4295" s="15" t="str">
        <f t="shared" ca="1" si="280"/>
        <v xml:space="preserve">: </v>
      </c>
      <c r="K4295" s="16" t="str">
        <f>_xlfn.XLOOKUP(A4295,Students[Full Name],Students[Start Date],"")</f>
        <v/>
      </c>
      <c r="L4295" s="18">
        <f t="shared" ca="1" si="281"/>
        <v>-1</v>
      </c>
      <c r="M4295" s="18" cm="1">
        <f t="array" aca="1" ref="M4295" ca="1">SUMPRODUCT(Inactives[Days Inactive]*(Inactives[Student]=A4295))/365</f>
        <v>0</v>
      </c>
      <c r="N4295" s="18" t="str" cm="1">
        <f t="array" ref="N4295">IF(LEN($A4295)&gt;0,SUMPRODUCT(($A4295=merged_names)*(_xlfn.TEXTAFTER(N$2, "At ")=merged_belt_colours)*merged_months_at_rank),"")</f>
        <v/>
      </c>
      <c r="O4295" s="18" t="str" cm="1">
        <f t="array" ref="O4295">IF(LEN($A4295)&gt;0,SUMPRODUCT(($A4295=merged_names)*(_xlfn.TEXTAFTER(O$2, "At ")=merged_belt_colours)*merged_months_at_rank),"")</f>
        <v/>
      </c>
      <c r="P4295" s="18" t="str" cm="1">
        <f t="array" ref="P4295">IF(LEN($A4295)&gt;0,SUMPRODUCT(($A4295=merged_names)*(_xlfn.TEXTAFTER(P$2, "At ")=merged_belt_colours)*merged_months_at_rank),"")</f>
        <v/>
      </c>
      <c r="Q4295" s="18" t="str" cm="1">
        <f t="array" ref="Q4295">IF(LEN($A4295)&gt;0,SUMPRODUCT(($A4295=merged_names)*(_xlfn.TEXTAFTER(Q$2, "At ")=merged_belt_colours)*merged_months_at_rank),"")</f>
        <v/>
      </c>
      <c r="R4295" s="18" t="str" cm="1">
        <f t="array" ref="R4295">IF(LEN($A4295)&gt;0,SUMPRODUCT(($A4295=merged_names)*(_xlfn.TEXTAFTER(R$2, "At ")=merged_belt_colours)*merged_months_at_rank),"")</f>
        <v/>
      </c>
    </row>
    <row r="4296" spans="1:18" x14ac:dyDescent="0.25">
      <c r="A4296"/>
      <c r="B4296" s="15" t="str" cm="1">
        <f t="array" ref="B4296">IFERROR(IF(LEN(A4296)&gt;0, IF(SUMPRODUCT((Inactives[Key]=J4296)*(Inactives[Currently Inactive]))=1,"Inactive","Active"),""),"Active")</f>
        <v/>
      </c>
      <c r="C4296" s="16" t="str" cm="1">
        <f t="array" aca="1" ref="C4296" ca="1">IFERROR(_xlfn._xlws.FILTER(Inactives[Inactive On],(Inactives[Key]=J4296)*(Inactives[Currently Inactive]),""),"")</f>
        <v/>
      </c>
      <c r="D4296" s="16" t="str" cm="1">
        <f t="array" aca="1" ref="D4296" ca="1">IFERROR(INDEX(_xlfn.TEXTSPLIT(E4296," "),1),"")</f>
        <v/>
      </c>
      <c r="E4296" s="15" t="str" cm="1">
        <f t="array" aca="1" ref="E4296" ca="1">IFERROR(_xlfn._xlws.FILTER(merged_ranks,(merged_end_dates=DATE(9999,12,31))*(merged_names=A4296)),"")</f>
        <v/>
      </c>
      <c r="F4296" s="17" t="str">
        <f ca="1">_xlfn.XLOOKUP(J4296,Promotions[Promo Key],Promotions[Promo Date],"")</f>
        <v/>
      </c>
      <c r="G4296" s="18" t="str">
        <f t="shared" ca="1" si="279"/>
        <v/>
      </c>
      <c r="H4296" s="18" t="str">
        <f t="shared" ca="1" si="278"/>
        <v/>
      </c>
      <c r="I4296" s="17" t="str">
        <f>_xlfn.XLOOKUP(A4296,Students[Full Name],Students[Starting Rank],"")</f>
        <v/>
      </c>
      <c r="J4296" s="15" t="str">
        <f t="shared" ca="1" si="280"/>
        <v xml:space="preserve">: </v>
      </c>
      <c r="K4296" s="16" t="str">
        <f>_xlfn.XLOOKUP(A4296,Students[Full Name],Students[Start Date],"")</f>
        <v/>
      </c>
      <c r="L4296" s="18">
        <f t="shared" ca="1" si="281"/>
        <v>-1</v>
      </c>
      <c r="M4296" s="18" cm="1">
        <f t="array" aca="1" ref="M4296" ca="1">SUMPRODUCT(Inactives[Days Inactive]*(Inactives[Student]=A4296))/365</f>
        <v>0</v>
      </c>
      <c r="N4296" s="18" t="str" cm="1">
        <f t="array" ref="N4296">IF(LEN($A4296)&gt;0,SUMPRODUCT(($A4296=merged_names)*(_xlfn.TEXTAFTER(N$2, "At ")=merged_belt_colours)*merged_months_at_rank),"")</f>
        <v/>
      </c>
      <c r="O4296" s="18" t="str" cm="1">
        <f t="array" ref="O4296">IF(LEN($A4296)&gt;0,SUMPRODUCT(($A4296=merged_names)*(_xlfn.TEXTAFTER(O$2, "At ")=merged_belt_colours)*merged_months_at_rank),"")</f>
        <v/>
      </c>
      <c r="P4296" s="18" t="str" cm="1">
        <f t="array" ref="P4296">IF(LEN($A4296)&gt;0,SUMPRODUCT(($A4296=merged_names)*(_xlfn.TEXTAFTER(P$2, "At ")=merged_belt_colours)*merged_months_at_rank),"")</f>
        <v/>
      </c>
      <c r="Q4296" s="18" t="str" cm="1">
        <f t="array" ref="Q4296">IF(LEN($A4296)&gt;0,SUMPRODUCT(($A4296=merged_names)*(_xlfn.TEXTAFTER(Q$2, "At ")=merged_belt_colours)*merged_months_at_rank),"")</f>
        <v/>
      </c>
      <c r="R4296" s="18" t="str" cm="1">
        <f t="array" ref="R4296">IF(LEN($A4296)&gt;0,SUMPRODUCT(($A4296=merged_names)*(_xlfn.TEXTAFTER(R$2, "At ")=merged_belt_colours)*merged_months_at_rank),"")</f>
        <v/>
      </c>
    </row>
    <row r="4297" spans="1:18" x14ac:dyDescent="0.25">
      <c r="A4297"/>
      <c r="B4297" s="15" t="str" cm="1">
        <f t="array" ref="B4297">IFERROR(IF(LEN(A4297)&gt;0, IF(SUMPRODUCT((Inactives[Key]=J4297)*(Inactives[Currently Inactive]))=1,"Inactive","Active"),""),"Active")</f>
        <v/>
      </c>
      <c r="C4297" s="16" t="str" cm="1">
        <f t="array" aca="1" ref="C4297" ca="1">IFERROR(_xlfn._xlws.FILTER(Inactives[Inactive On],(Inactives[Key]=J4297)*(Inactives[Currently Inactive]),""),"")</f>
        <v/>
      </c>
      <c r="D4297" s="16" t="str" cm="1">
        <f t="array" aca="1" ref="D4297" ca="1">IFERROR(INDEX(_xlfn.TEXTSPLIT(E4297," "),1),"")</f>
        <v/>
      </c>
      <c r="E4297" s="15" t="str" cm="1">
        <f t="array" aca="1" ref="E4297" ca="1">IFERROR(_xlfn._xlws.FILTER(merged_ranks,(merged_end_dates=DATE(9999,12,31))*(merged_names=A4297)),"")</f>
        <v/>
      </c>
      <c r="F4297" s="17" t="str">
        <f ca="1">_xlfn.XLOOKUP(J4297,Promotions[Promo Key],Promotions[Promo Date],"")</f>
        <v/>
      </c>
      <c r="G4297" s="18" t="str">
        <f t="shared" ca="1" si="279"/>
        <v/>
      </c>
      <c r="H4297" s="18" t="str">
        <f t="shared" ca="1" si="278"/>
        <v/>
      </c>
      <c r="I4297" s="17" t="str">
        <f>_xlfn.XLOOKUP(A4297,Students[Full Name],Students[Starting Rank],"")</f>
        <v/>
      </c>
      <c r="J4297" s="15" t="str">
        <f t="shared" ca="1" si="280"/>
        <v xml:space="preserve">: </v>
      </c>
      <c r="K4297" s="16" t="str">
        <f>_xlfn.XLOOKUP(A4297,Students[Full Name],Students[Start Date],"")</f>
        <v/>
      </c>
      <c r="L4297" s="18">
        <f t="shared" ca="1" si="281"/>
        <v>-1</v>
      </c>
      <c r="M4297" s="18" cm="1">
        <f t="array" aca="1" ref="M4297" ca="1">SUMPRODUCT(Inactives[Days Inactive]*(Inactives[Student]=A4297))/365</f>
        <v>0</v>
      </c>
      <c r="N4297" s="18" t="str" cm="1">
        <f t="array" ref="N4297">IF(LEN($A4297)&gt;0,SUMPRODUCT(($A4297=merged_names)*(_xlfn.TEXTAFTER(N$2, "At ")=merged_belt_colours)*merged_months_at_rank),"")</f>
        <v/>
      </c>
      <c r="O4297" s="18" t="str" cm="1">
        <f t="array" ref="O4297">IF(LEN($A4297)&gt;0,SUMPRODUCT(($A4297=merged_names)*(_xlfn.TEXTAFTER(O$2, "At ")=merged_belt_colours)*merged_months_at_rank),"")</f>
        <v/>
      </c>
      <c r="P4297" s="18" t="str" cm="1">
        <f t="array" ref="P4297">IF(LEN($A4297)&gt;0,SUMPRODUCT(($A4297=merged_names)*(_xlfn.TEXTAFTER(P$2, "At ")=merged_belt_colours)*merged_months_at_rank),"")</f>
        <v/>
      </c>
      <c r="Q4297" s="18" t="str" cm="1">
        <f t="array" ref="Q4297">IF(LEN($A4297)&gt;0,SUMPRODUCT(($A4297=merged_names)*(_xlfn.TEXTAFTER(Q$2, "At ")=merged_belt_colours)*merged_months_at_rank),"")</f>
        <v/>
      </c>
      <c r="R4297" s="18" t="str" cm="1">
        <f t="array" ref="R4297">IF(LEN($A4297)&gt;0,SUMPRODUCT(($A4297=merged_names)*(_xlfn.TEXTAFTER(R$2, "At ")=merged_belt_colours)*merged_months_at_rank),"")</f>
        <v/>
      </c>
    </row>
    <row r="4298" spans="1:18" x14ac:dyDescent="0.25">
      <c r="A4298"/>
      <c r="B4298" s="15" t="str" cm="1">
        <f t="array" ref="B4298">IFERROR(IF(LEN(A4298)&gt;0, IF(SUMPRODUCT((Inactives[Key]=J4298)*(Inactives[Currently Inactive]))=1,"Inactive","Active"),""),"Active")</f>
        <v/>
      </c>
      <c r="C4298" s="16" t="str" cm="1">
        <f t="array" aca="1" ref="C4298" ca="1">IFERROR(_xlfn._xlws.FILTER(Inactives[Inactive On],(Inactives[Key]=J4298)*(Inactives[Currently Inactive]),""),"")</f>
        <v/>
      </c>
      <c r="D4298" s="16" t="str" cm="1">
        <f t="array" aca="1" ref="D4298" ca="1">IFERROR(INDEX(_xlfn.TEXTSPLIT(E4298," "),1),"")</f>
        <v/>
      </c>
      <c r="E4298" s="15" t="str" cm="1">
        <f t="array" aca="1" ref="E4298" ca="1">IFERROR(_xlfn._xlws.FILTER(merged_ranks,(merged_end_dates=DATE(9999,12,31))*(merged_names=A4298)),"")</f>
        <v/>
      </c>
      <c r="F4298" s="17" t="str">
        <f ca="1">_xlfn.XLOOKUP(J4298,Promotions[Promo Key],Promotions[Promo Date],"")</f>
        <v/>
      </c>
      <c r="G4298" s="18" t="str">
        <f t="shared" ca="1" si="279"/>
        <v/>
      </c>
      <c r="H4298" s="18" t="str">
        <f t="shared" ca="1" si="278"/>
        <v/>
      </c>
      <c r="I4298" s="17" t="str">
        <f>_xlfn.XLOOKUP(A4298,Students[Full Name],Students[Starting Rank],"")</f>
        <v/>
      </c>
      <c r="J4298" s="15" t="str">
        <f t="shared" ca="1" si="280"/>
        <v xml:space="preserve">: </v>
      </c>
      <c r="K4298" s="16" t="str">
        <f>_xlfn.XLOOKUP(A4298,Students[Full Name],Students[Start Date],"")</f>
        <v/>
      </c>
      <c r="L4298" s="18">
        <f t="shared" ca="1" si="281"/>
        <v>-1</v>
      </c>
      <c r="M4298" s="18" cm="1">
        <f t="array" aca="1" ref="M4298" ca="1">SUMPRODUCT(Inactives[Days Inactive]*(Inactives[Student]=A4298))/365</f>
        <v>0</v>
      </c>
      <c r="N4298" s="18" t="str" cm="1">
        <f t="array" ref="N4298">IF(LEN($A4298)&gt;0,SUMPRODUCT(($A4298=merged_names)*(_xlfn.TEXTAFTER(N$2, "At ")=merged_belt_colours)*merged_months_at_rank),"")</f>
        <v/>
      </c>
      <c r="O4298" s="18" t="str" cm="1">
        <f t="array" ref="O4298">IF(LEN($A4298)&gt;0,SUMPRODUCT(($A4298=merged_names)*(_xlfn.TEXTAFTER(O$2, "At ")=merged_belt_colours)*merged_months_at_rank),"")</f>
        <v/>
      </c>
      <c r="P4298" s="18" t="str" cm="1">
        <f t="array" ref="P4298">IF(LEN($A4298)&gt;0,SUMPRODUCT(($A4298=merged_names)*(_xlfn.TEXTAFTER(P$2, "At ")=merged_belt_colours)*merged_months_at_rank),"")</f>
        <v/>
      </c>
      <c r="Q4298" s="18" t="str" cm="1">
        <f t="array" ref="Q4298">IF(LEN($A4298)&gt;0,SUMPRODUCT(($A4298=merged_names)*(_xlfn.TEXTAFTER(Q$2, "At ")=merged_belt_colours)*merged_months_at_rank),"")</f>
        <v/>
      </c>
      <c r="R4298" s="18" t="str" cm="1">
        <f t="array" ref="R4298">IF(LEN($A4298)&gt;0,SUMPRODUCT(($A4298=merged_names)*(_xlfn.TEXTAFTER(R$2, "At ")=merged_belt_colours)*merged_months_at_rank),"")</f>
        <v/>
      </c>
    </row>
    <row r="4299" spans="1:18" x14ac:dyDescent="0.25">
      <c r="A4299"/>
      <c r="B4299" s="15" t="str" cm="1">
        <f t="array" ref="B4299">IFERROR(IF(LEN(A4299)&gt;0, IF(SUMPRODUCT((Inactives[Key]=J4299)*(Inactives[Currently Inactive]))=1,"Inactive","Active"),""),"Active")</f>
        <v/>
      </c>
      <c r="C4299" s="16" t="str" cm="1">
        <f t="array" aca="1" ref="C4299" ca="1">IFERROR(_xlfn._xlws.FILTER(Inactives[Inactive On],(Inactives[Key]=J4299)*(Inactives[Currently Inactive]),""),"")</f>
        <v/>
      </c>
      <c r="D4299" s="16" t="str" cm="1">
        <f t="array" aca="1" ref="D4299" ca="1">IFERROR(INDEX(_xlfn.TEXTSPLIT(E4299," "),1),"")</f>
        <v/>
      </c>
      <c r="E4299" s="15" t="str" cm="1">
        <f t="array" aca="1" ref="E4299" ca="1">IFERROR(_xlfn._xlws.FILTER(merged_ranks,(merged_end_dates=DATE(9999,12,31))*(merged_names=A4299)),"")</f>
        <v/>
      </c>
      <c r="F4299" s="17" t="str">
        <f ca="1">_xlfn.XLOOKUP(J4299,Promotions[Promo Key],Promotions[Promo Date],"")</f>
        <v/>
      </c>
      <c r="G4299" s="18" t="str">
        <f t="shared" ca="1" si="279"/>
        <v/>
      </c>
      <c r="H4299" s="18" t="str">
        <f t="shared" ca="1" si="278"/>
        <v/>
      </c>
      <c r="I4299" s="17" t="str">
        <f>_xlfn.XLOOKUP(A4299,Students[Full Name],Students[Starting Rank],"")</f>
        <v/>
      </c>
      <c r="J4299" s="15" t="str">
        <f t="shared" ca="1" si="280"/>
        <v xml:space="preserve">: </v>
      </c>
      <c r="K4299" s="16" t="str">
        <f>_xlfn.XLOOKUP(A4299,Students[Full Name],Students[Start Date],"")</f>
        <v/>
      </c>
      <c r="L4299" s="18">
        <f t="shared" ca="1" si="281"/>
        <v>-1</v>
      </c>
      <c r="M4299" s="18" cm="1">
        <f t="array" aca="1" ref="M4299" ca="1">SUMPRODUCT(Inactives[Days Inactive]*(Inactives[Student]=A4299))/365</f>
        <v>0</v>
      </c>
      <c r="N4299" s="18" t="str" cm="1">
        <f t="array" ref="N4299">IF(LEN($A4299)&gt;0,SUMPRODUCT(($A4299=merged_names)*(_xlfn.TEXTAFTER(N$2, "At ")=merged_belt_colours)*merged_months_at_rank),"")</f>
        <v/>
      </c>
      <c r="O4299" s="18" t="str" cm="1">
        <f t="array" ref="O4299">IF(LEN($A4299)&gt;0,SUMPRODUCT(($A4299=merged_names)*(_xlfn.TEXTAFTER(O$2, "At ")=merged_belt_colours)*merged_months_at_rank),"")</f>
        <v/>
      </c>
      <c r="P4299" s="18" t="str" cm="1">
        <f t="array" ref="P4299">IF(LEN($A4299)&gt;0,SUMPRODUCT(($A4299=merged_names)*(_xlfn.TEXTAFTER(P$2, "At ")=merged_belt_colours)*merged_months_at_rank),"")</f>
        <v/>
      </c>
      <c r="Q4299" s="18" t="str" cm="1">
        <f t="array" ref="Q4299">IF(LEN($A4299)&gt;0,SUMPRODUCT(($A4299=merged_names)*(_xlfn.TEXTAFTER(Q$2, "At ")=merged_belt_colours)*merged_months_at_rank),"")</f>
        <v/>
      </c>
      <c r="R4299" s="18" t="str" cm="1">
        <f t="array" ref="R4299">IF(LEN($A4299)&gt;0,SUMPRODUCT(($A4299=merged_names)*(_xlfn.TEXTAFTER(R$2, "At ")=merged_belt_colours)*merged_months_at_rank),"")</f>
        <v/>
      </c>
    </row>
    <row r="4300" spans="1:18" x14ac:dyDescent="0.25">
      <c r="A4300"/>
      <c r="B4300" s="15" t="str" cm="1">
        <f t="array" ref="B4300">IFERROR(IF(LEN(A4300)&gt;0, IF(SUMPRODUCT((Inactives[Key]=J4300)*(Inactives[Currently Inactive]))=1,"Inactive","Active"),""),"Active")</f>
        <v/>
      </c>
      <c r="C4300" s="16" t="str" cm="1">
        <f t="array" aca="1" ref="C4300" ca="1">IFERROR(_xlfn._xlws.FILTER(Inactives[Inactive On],(Inactives[Key]=J4300)*(Inactives[Currently Inactive]),""),"")</f>
        <v/>
      </c>
      <c r="D4300" s="16" t="str" cm="1">
        <f t="array" aca="1" ref="D4300" ca="1">IFERROR(INDEX(_xlfn.TEXTSPLIT(E4300," "),1),"")</f>
        <v/>
      </c>
      <c r="E4300" s="15" t="str" cm="1">
        <f t="array" aca="1" ref="E4300" ca="1">IFERROR(_xlfn._xlws.FILTER(merged_ranks,(merged_end_dates=DATE(9999,12,31))*(merged_names=A4300)),"")</f>
        <v/>
      </c>
      <c r="F4300" s="17" t="str">
        <f ca="1">_xlfn.XLOOKUP(J4300,Promotions[Promo Key],Promotions[Promo Date],"")</f>
        <v/>
      </c>
      <c r="G4300" s="18" t="str">
        <f t="shared" ca="1" si="279"/>
        <v/>
      </c>
      <c r="H4300" s="18" t="str">
        <f t="shared" ca="1" si="278"/>
        <v/>
      </c>
      <c r="I4300" s="17" t="str">
        <f>_xlfn.XLOOKUP(A4300,Students[Full Name],Students[Starting Rank],"")</f>
        <v/>
      </c>
      <c r="J4300" s="15" t="str">
        <f t="shared" ca="1" si="280"/>
        <v xml:space="preserve">: </v>
      </c>
      <c r="K4300" s="16" t="str">
        <f>_xlfn.XLOOKUP(A4300,Students[Full Name],Students[Start Date],"")</f>
        <v/>
      </c>
      <c r="L4300" s="18">
        <f t="shared" ca="1" si="281"/>
        <v>-1</v>
      </c>
      <c r="M4300" s="18" cm="1">
        <f t="array" aca="1" ref="M4300" ca="1">SUMPRODUCT(Inactives[Days Inactive]*(Inactives[Student]=A4300))/365</f>
        <v>0</v>
      </c>
      <c r="N4300" s="18" t="str" cm="1">
        <f t="array" ref="N4300">IF(LEN($A4300)&gt;0,SUMPRODUCT(($A4300=merged_names)*(_xlfn.TEXTAFTER(N$2, "At ")=merged_belt_colours)*merged_months_at_rank),"")</f>
        <v/>
      </c>
      <c r="O4300" s="18" t="str" cm="1">
        <f t="array" ref="O4300">IF(LEN($A4300)&gt;0,SUMPRODUCT(($A4300=merged_names)*(_xlfn.TEXTAFTER(O$2, "At ")=merged_belt_colours)*merged_months_at_rank),"")</f>
        <v/>
      </c>
      <c r="P4300" s="18" t="str" cm="1">
        <f t="array" ref="P4300">IF(LEN($A4300)&gt;0,SUMPRODUCT(($A4300=merged_names)*(_xlfn.TEXTAFTER(P$2, "At ")=merged_belt_colours)*merged_months_at_rank),"")</f>
        <v/>
      </c>
      <c r="Q4300" s="18" t="str" cm="1">
        <f t="array" ref="Q4300">IF(LEN($A4300)&gt;0,SUMPRODUCT(($A4300=merged_names)*(_xlfn.TEXTAFTER(Q$2, "At ")=merged_belt_colours)*merged_months_at_rank),"")</f>
        <v/>
      </c>
      <c r="R4300" s="18" t="str" cm="1">
        <f t="array" ref="R4300">IF(LEN($A4300)&gt;0,SUMPRODUCT(($A4300=merged_names)*(_xlfn.TEXTAFTER(R$2, "At ")=merged_belt_colours)*merged_months_at_rank),"")</f>
        <v/>
      </c>
    </row>
    <row r="4301" spans="1:18" x14ac:dyDescent="0.25">
      <c r="A4301"/>
      <c r="B4301" s="15" t="str" cm="1">
        <f t="array" ref="B4301">IFERROR(IF(LEN(A4301)&gt;0, IF(SUMPRODUCT((Inactives[Key]=J4301)*(Inactives[Currently Inactive]))=1,"Inactive","Active"),""),"Active")</f>
        <v/>
      </c>
      <c r="C4301" s="16" t="str" cm="1">
        <f t="array" aca="1" ref="C4301" ca="1">IFERROR(_xlfn._xlws.FILTER(Inactives[Inactive On],(Inactives[Key]=J4301)*(Inactives[Currently Inactive]),""),"")</f>
        <v/>
      </c>
      <c r="D4301" s="16" t="str" cm="1">
        <f t="array" aca="1" ref="D4301" ca="1">IFERROR(INDEX(_xlfn.TEXTSPLIT(E4301," "),1),"")</f>
        <v/>
      </c>
      <c r="E4301" s="15" t="str" cm="1">
        <f t="array" aca="1" ref="E4301" ca="1">IFERROR(_xlfn._xlws.FILTER(merged_ranks,(merged_end_dates=DATE(9999,12,31))*(merged_names=A4301)),"")</f>
        <v/>
      </c>
      <c r="F4301" s="17" t="str">
        <f ca="1">_xlfn.XLOOKUP(J4301,Promotions[Promo Key],Promotions[Promo Date],"")</f>
        <v/>
      </c>
      <c r="G4301" s="18" t="str">
        <f t="shared" ca="1" si="279"/>
        <v/>
      </c>
      <c r="H4301" s="18" t="str">
        <f t="shared" ca="1" si="278"/>
        <v/>
      </c>
      <c r="I4301" s="17" t="str">
        <f>_xlfn.XLOOKUP(A4301,Students[Full Name],Students[Starting Rank],"")</f>
        <v/>
      </c>
      <c r="J4301" s="15" t="str">
        <f t="shared" ca="1" si="280"/>
        <v xml:space="preserve">: </v>
      </c>
      <c r="K4301" s="16" t="str">
        <f>_xlfn.XLOOKUP(A4301,Students[Full Name],Students[Start Date],"")</f>
        <v/>
      </c>
      <c r="L4301" s="18">
        <f t="shared" ca="1" si="281"/>
        <v>-1</v>
      </c>
      <c r="M4301" s="18" cm="1">
        <f t="array" aca="1" ref="M4301" ca="1">SUMPRODUCT(Inactives[Days Inactive]*(Inactives[Student]=A4301))/365</f>
        <v>0</v>
      </c>
      <c r="N4301" s="18" t="str" cm="1">
        <f t="array" ref="N4301">IF(LEN($A4301)&gt;0,SUMPRODUCT(($A4301=merged_names)*(_xlfn.TEXTAFTER(N$2, "At ")=merged_belt_colours)*merged_months_at_rank),"")</f>
        <v/>
      </c>
      <c r="O4301" s="18" t="str" cm="1">
        <f t="array" ref="O4301">IF(LEN($A4301)&gt;0,SUMPRODUCT(($A4301=merged_names)*(_xlfn.TEXTAFTER(O$2, "At ")=merged_belt_colours)*merged_months_at_rank),"")</f>
        <v/>
      </c>
      <c r="P4301" s="18" t="str" cm="1">
        <f t="array" ref="P4301">IF(LEN($A4301)&gt;0,SUMPRODUCT(($A4301=merged_names)*(_xlfn.TEXTAFTER(P$2, "At ")=merged_belt_colours)*merged_months_at_rank),"")</f>
        <v/>
      </c>
      <c r="Q4301" s="18" t="str" cm="1">
        <f t="array" ref="Q4301">IF(LEN($A4301)&gt;0,SUMPRODUCT(($A4301=merged_names)*(_xlfn.TEXTAFTER(Q$2, "At ")=merged_belt_colours)*merged_months_at_rank),"")</f>
        <v/>
      </c>
      <c r="R4301" s="18" t="str" cm="1">
        <f t="array" ref="R4301">IF(LEN($A4301)&gt;0,SUMPRODUCT(($A4301=merged_names)*(_xlfn.TEXTAFTER(R$2, "At ")=merged_belt_colours)*merged_months_at_rank),"")</f>
        <v/>
      </c>
    </row>
    <row r="4302" spans="1:18" x14ac:dyDescent="0.25">
      <c r="A4302"/>
      <c r="B4302" s="15" t="str" cm="1">
        <f t="array" ref="B4302">IFERROR(IF(LEN(A4302)&gt;0, IF(SUMPRODUCT((Inactives[Key]=J4302)*(Inactives[Currently Inactive]))=1,"Inactive","Active"),""),"Active")</f>
        <v/>
      </c>
      <c r="C4302" s="16" t="str" cm="1">
        <f t="array" aca="1" ref="C4302" ca="1">IFERROR(_xlfn._xlws.FILTER(Inactives[Inactive On],(Inactives[Key]=J4302)*(Inactives[Currently Inactive]),""),"")</f>
        <v/>
      </c>
      <c r="D4302" s="16" t="str" cm="1">
        <f t="array" aca="1" ref="D4302" ca="1">IFERROR(INDEX(_xlfn.TEXTSPLIT(E4302," "),1),"")</f>
        <v/>
      </c>
      <c r="E4302" s="15" t="str" cm="1">
        <f t="array" aca="1" ref="E4302" ca="1">IFERROR(_xlfn._xlws.FILTER(merged_ranks,(merged_end_dates=DATE(9999,12,31))*(merged_names=A4302)),"")</f>
        <v/>
      </c>
      <c r="F4302" s="17" t="str">
        <f ca="1">_xlfn.XLOOKUP(J4302,Promotions[Promo Key],Promotions[Promo Date],"")</f>
        <v/>
      </c>
      <c r="G4302" s="18" t="str">
        <f t="shared" ca="1" si="279"/>
        <v/>
      </c>
      <c r="H4302" s="18" t="str">
        <f t="shared" ca="1" si="278"/>
        <v/>
      </c>
      <c r="I4302" s="17" t="str">
        <f>_xlfn.XLOOKUP(A4302,Students[Full Name],Students[Starting Rank],"")</f>
        <v/>
      </c>
      <c r="J4302" s="15" t="str">
        <f t="shared" ca="1" si="280"/>
        <v xml:space="preserve">: </v>
      </c>
      <c r="K4302" s="16" t="str">
        <f>_xlfn.XLOOKUP(A4302,Students[Full Name],Students[Start Date],"")</f>
        <v/>
      </c>
      <c r="L4302" s="18">
        <f t="shared" ca="1" si="281"/>
        <v>-1</v>
      </c>
      <c r="M4302" s="18" cm="1">
        <f t="array" aca="1" ref="M4302" ca="1">SUMPRODUCT(Inactives[Days Inactive]*(Inactives[Student]=A4302))/365</f>
        <v>0</v>
      </c>
      <c r="N4302" s="18" t="str" cm="1">
        <f t="array" ref="N4302">IF(LEN($A4302)&gt;0,SUMPRODUCT(($A4302=merged_names)*(_xlfn.TEXTAFTER(N$2, "At ")=merged_belt_colours)*merged_months_at_rank),"")</f>
        <v/>
      </c>
      <c r="O4302" s="18" t="str" cm="1">
        <f t="array" ref="O4302">IF(LEN($A4302)&gt;0,SUMPRODUCT(($A4302=merged_names)*(_xlfn.TEXTAFTER(O$2, "At ")=merged_belt_colours)*merged_months_at_rank),"")</f>
        <v/>
      </c>
      <c r="P4302" s="18" t="str" cm="1">
        <f t="array" ref="P4302">IF(LEN($A4302)&gt;0,SUMPRODUCT(($A4302=merged_names)*(_xlfn.TEXTAFTER(P$2, "At ")=merged_belt_colours)*merged_months_at_rank),"")</f>
        <v/>
      </c>
      <c r="Q4302" s="18" t="str" cm="1">
        <f t="array" ref="Q4302">IF(LEN($A4302)&gt;0,SUMPRODUCT(($A4302=merged_names)*(_xlfn.TEXTAFTER(Q$2, "At ")=merged_belt_colours)*merged_months_at_rank),"")</f>
        <v/>
      </c>
      <c r="R4302" s="18" t="str" cm="1">
        <f t="array" ref="R4302">IF(LEN($A4302)&gt;0,SUMPRODUCT(($A4302=merged_names)*(_xlfn.TEXTAFTER(R$2, "At ")=merged_belt_colours)*merged_months_at_rank),"")</f>
        <v/>
      </c>
    </row>
    <row r="4303" spans="1:18" x14ac:dyDescent="0.25">
      <c r="A4303"/>
      <c r="B4303" s="15" t="str" cm="1">
        <f t="array" ref="B4303">IFERROR(IF(LEN(A4303)&gt;0, IF(SUMPRODUCT((Inactives[Key]=J4303)*(Inactives[Currently Inactive]))=1,"Inactive","Active"),""),"Active")</f>
        <v/>
      </c>
      <c r="C4303" s="16" t="str" cm="1">
        <f t="array" aca="1" ref="C4303" ca="1">IFERROR(_xlfn._xlws.FILTER(Inactives[Inactive On],(Inactives[Key]=J4303)*(Inactives[Currently Inactive]),""),"")</f>
        <v/>
      </c>
      <c r="D4303" s="16" t="str" cm="1">
        <f t="array" aca="1" ref="D4303" ca="1">IFERROR(INDEX(_xlfn.TEXTSPLIT(E4303," "),1),"")</f>
        <v/>
      </c>
      <c r="E4303" s="15" t="str" cm="1">
        <f t="array" aca="1" ref="E4303" ca="1">IFERROR(_xlfn._xlws.FILTER(merged_ranks,(merged_end_dates=DATE(9999,12,31))*(merged_names=A4303)),"")</f>
        <v/>
      </c>
      <c r="F4303" s="17" t="str">
        <f ca="1">_xlfn.XLOOKUP(J4303,Promotions[Promo Key],Promotions[Promo Date],"")</f>
        <v/>
      </c>
      <c r="G4303" s="18" t="str">
        <f t="shared" ca="1" si="279"/>
        <v/>
      </c>
      <c r="H4303" s="18" t="str">
        <f t="shared" ca="1" si="278"/>
        <v/>
      </c>
      <c r="I4303" s="17" t="str">
        <f>_xlfn.XLOOKUP(A4303,Students[Full Name],Students[Starting Rank],"")</f>
        <v/>
      </c>
      <c r="J4303" s="15" t="str">
        <f t="shared" ca="1" si="280"/>
        <v xml:space="preserve">: </v>
      </c>
      <c r="K4303" s="16" t="str">
        <f>_xlfn.XLOOKUP(A4303,Students[Full Name],Students[Start Date],"")</f>
        <v/>
      </c>
      <c r="L4303" s="18">
        <f t="shared" ca="1" si="281"/>
        <v>-1</v>
      </c>
      <c r="M4303" s="18" cm="1">
        <f t="array" aca="1" ref="M4303" ca="1">SUMPRODUCT(Inactives[Days Inactive]*(Inactives[Student]=A4303))/365</f>
        <v>0</v>
      </c>
      <c r="N4303" s="18" t="str" cm="1">
        <f t="array" ref="N4303">IF(LEN($A4303)&gt;0,SUMPRODUCT(($A4303=merged_names)*(_xlfn.TEXTAFTER(N$2, "At ")=merged_belt_colours)*merged_months_at_rank),"")</f>
        <v/>
      </c>
      <c r="O4303" s="18" t="str" cm="1">
        <f t="array" ref="O4303">IF(LEN($A4303)&gt;0,SUMPRODUCT(($A4303=merged_names)*(_xlfn.TEXTAFTER(O$2, "At ")=merged_belt_colours)*merged_months_at_rank),"")</f>
        <v/>
      </c>
      <c r="P4303" s="18" t="str" cm="1">
        <f t="array" ref="P4303">IF(LEN($A4303)&gt;0,SUMPRODUCT(($A4303=merged_names)*(_xlfn.TEXTAFTER(P$2, "At ")=merged_belt_colours)*merged_months_at_rank),"")</f>
        <v/>
      </c>
      <c r="Q4303" s="18" t="str" cm="1">
        <f t="array" ref="Q4303">IF(LEN($A4303)&gt;0,SUMPRODUCT(($A4303=merged_names)*(_xlfn.TEXTAFTER(Q$2, "At ")=merged_belt_colours)*merged_months_at_rank),"")</f>
        <v/>
      </c>
      <c r="R4303" s="18" t="str" cm="1">
        <f t="array" ref="R4303">IF(LEN($A4303)&gt;0,SUMPRODUCT(($A4303=merged_names)*(_xlfn.TEXTAFTER(R$2, "At ")=merged_belt_colours)*merged_months_at_rank),"")</f>
        <v/>
      </c>
    </row>
    <row r="4304" spans="1:18" x14ac:dyDescent="0.25">
      <c r="A4304"/>
      <c r="B4304" s="15" t="str" cm="1">
        <f t="array" ref="B4304">IFERROR(IF(LEN(A4304)&gt;0, IF(SUMPRODUCT((Inactives[Key]=J4304)*(Inactives[Currently Inactive]))=1,"Inactive","Active"),""),"Active")</f>
        <v/>
      </c>
      <c r="C4304" s="16" t="str" cm="1">
        <f t="array" aca="1" ref="C4304" ca="1">IFERROR(_xlfn._xlws.FILTER(Inactives[Inactive On],(Inactives[Key]=J4304)*(Inactives[Currently Inactive]),""),"")</f>
        <v/>
      </c>
      <c r="D4304" s="16" t="str" cm="1">
        <f t="array" aca="1" ref="D4304" ca="1">IFERROR(INDEX(_xlfn.TEXTSPLIT(E4304," "),1),"")</f>
        <v/>
      </c>
      <c r="E4304" s="15" t="str" cm="1">
        <f t="array" aca="1" ref="E4304" ca="1">IFERROR(_xlfn._xlws.FILTER(merged_ranks,(merged_end_dates=DATE(9999,12,31))*(merged_names=A4304)),"")</f>
        <v/>
      </c>
      <c r="F4304" s="17" t="str">
        <f ca="1">_xlfn.XLOOKUP(J4304,Promotions[Promo Key],Promotions[Promo Date],"")</f>
        <v/>
      </c>
      <c r="G4304" s="18" t="str">
        <f t="shared" ca="1" si="279"/>
        <v/>
      </c>
      <c r="H4304" s="18" t="str">
        <f t="shared" ca="1" si="278"/>
        <v/>
      </c>
      <c r="I4304" s="17" t="str">
        <f>_xlfn.XLOOKUP(A4304,Students[Full Name],Students[Starting Rank],"")</f>
        <v/>
      </c>
      <c r="J4304" s="15" t="str">
        <f t="shared" ca="1" si="280"/>
        <v xml:space="preserve">: </v>
      </c>
      <c r="K4304" s="16" t="str">
        <f>_xlfn.XLOOKUP(A4304,Students[Full Name],Students[Start Date],"")</f>
        <v/>
      </c>
      <c r="L4304" s="18">
        <f t="shared" ca="1" si="281"/>
        <v>-1</v>
      </c>
      <c r="M4304" s="18" cm="1">
        <f t="array" aca="1" ref="M4304" ca="1">SUMPRODUCT(Inactives[Days Inactive]*(Inactives[Student]=A4304))/365</f>
        <v>0</v>
      </c>
      <c r="N4304" s="18" t="str" cm="1">
        <f t="array" ref="N4304">IF(LEN($A4304)&gt;0,SUMPRODUCT(($A4304=merged_names)*(_xlfn.TEXTAFTER(N$2, "At ")=merged_belt_colours)*merged_months_at_rank),"")</f>
        <v/>
      </c>
      <c r="O4304" s="18" t="str" cm="1">
        <f t="array" ref="O4304">IF(LEN($A4304)&gt;0,SUMPRODUCT(($A4304=merged_names)*(_xlfn.TEXTAFTER(O$2, "At ")=merged_belt_colours)*merged_months_at_rank),"")</f>
        <v/>
      </c>
      <c r="P4304" s="18" t="str" cm="1">
        <f t="array" ref="P4304">IF(LEN($A4304)&gt;0,SUMPRODUCT(($A4304=merged_names)*(_xlfn.TEXTAFTER(P$2, "At ")=merged_belt_colours)*merged_months_at_rank),"")</f>
        <v/>
      </c>
      <c r="Q4304" s="18" t="str" cm="1">
        <f t="array" ref="Q4304">IF(LEN($A4304)&gt;0,SUMPRODUCT(($A4304=merged_names)*(_xlfn.TEXTAFTER(Q$2, "At ")=merged_belt_colours)*merged_months_at_rank),"")</f>
        <v/>
      </c>
      <c r="R4304" s="18" t="str" cm="1">
        <f t="array" ref="R4304">IF(LEN($A4304)&gt;0,SUMPRODUCT(($A4304=merged_names)*(_xlfn.TEXTAFTER(R$2, "At ")=merged_belt_colours)*merged_months_at_rank),"")</f>
        <v/>
      </c>
    </row>
    <row r="4305" spans="1:18" x14ac:dyDescent="0.25">
      <c r="A4305"/>
      <c r="B4305" s="15" t="str" cm="1">
        <f t="array" ref="B4305">IFERROR(IF(LEN(A4305)&gt;0, IF(SUMPRODUCT((Inactives[Key]=J4305)*(Inactives[Currently Inactive]))=1,"Inactive","Active"),""),"Active")</f>
        <v/>
      </c>
      <c r="C4305" s="16" t="str" cm="1">
        <f t="array" aca="1" ref="C4305" ca="1">IFERROR(_xlfn._xlws.FILTER(Inactives[Inactive On],(Inactives[Key]=J4305)*(Inactives[Currently Inactive]),""),"")</f>
        <v/>
      </c>
      <c r="D4305" s="16" t="str" cm="1">
        <f t="array" aca="1" ref="D4305" ca="1">IFERROR(INDEX(_xlfn.TEXTSPLIT(E4305," "),1),"")</f>
        <v/>
      </c>
      <c r="E4305" s="15" t="str" cm="1">
        <f t="array" aca="1" ref="E4305" ca="1">IFERROR(_xlfn._xlws.FILTER(merged_ranks,(merged_end_dates=DATE(9999,12,31))*(merged_names=A4305)),"")</f>
        <v/>
      </c>
      <c r="F4305" s="17" t="str">
        <f ca="1">_xlfn.XLOOKUP(J4305,Promotions[Promo Key],Promotions[Promo Date],"")</f>
        <v/>
      </c>
      <c r="G4305" s="18" t="str">
        <f t="shared" ca="1" si="279"/>
        <v/>
      </c>
      <c r="H4305" s="18" t="str">
        <f t="shared" ca="1" si="278"/>
        <v/>
      </c>
      <c r="I4305" s="17" t="str">
        <f>_xlfn.XLOOKUP(A4305,Students[Full Name],Students[Starting Rank],"")</f>
        <v/>
      </c>
      <c r="J4305" s="15" t="str">
        <f t="shared" ca="1" si="280"/>
        <v xml:space="preserve">: </v>
      </c>
      <c r="K4305" s="16" t="str">
        <f>_xlfn.XLOOKUP(A4305,Students[Full Name],Students[Start Date],"")</f>
        <v/>
      </c>
      <c r="L4305" s="18">
        <f t="shared" ca="1" si="281"/>
        <v>-1</v>
      </c>
      <c r="M4305" s="18" cm="1">
        <f t="array" aca="1" ref="M4305" ca="1">SUMPRODUCT(Inactives[Days Inactive]*(Inactives[Student]=A4305))/365</f>
        <v>0</v>
      </c>
      <c r="N4305" s="18" t="str" cm="1">
        <f t="array" ref="N4305">IF(LEN($A4305)&gt;0,SUMPRODUCT(($A4305=merged_names)*(_xlfn.TEXTAFTER(N$2, "At ")=merged_belt_colours)*merged_months_at_rank),"")</f>
        <v/>
      </c>
      <c r="O4305" s="18" t="str" cm="1">
        <f t="array" ref="O4305">IF(LEN($A4305)&gt;0,SUMPRODUCT(($A4305=merged_names)*(_xlfn.TEXTAFTER(O$2, "At ")=merged_belt_colours)*merged_months_at_rank),"")</f>
        <v/>
      </c>
      <c r="P4305" s="18" t="str" cm="1">
        <f t="array" ref="P4305">IF(LEN($A4305)&gt;0,SUMPRODUCT(($A4305=merged_names)*(_xlfn.TEXTAFTER(P$2, "At ")=merged_belt_colours)*merged_months_at_rank),"")</f>
        <v/>
      </c>
      <c r="Q4305" s="18" t="str" cm="1">
        <f t="array" ref="Q4305">IF(LEN($A4305)&gt;0,SUMPRODUCT(($A4305=merged_names)*(_xlfn.TEXTAFTER(Q$2, "At ")=merged_belt_colours)*merged_months_at_rank),"")</f>
        <v/>
      </c>
      <c r="R4305" s="18" t="str" cm="1">
        <f t="array" ref="R4305">IF(LEN($A4305)&gt;0,SUMPRODUCT(($A4305=merged_names)*(_xlfn.TEXTAFTER(R$2, "At ")=merged_belt_colours)*merged_months_at_rank),"")</f>
        <v/>
      </c>
    </row>
    <row r="4306" spans="1:18" x14ac:dyDescent="0.25">
      <c r="A4306"/>
      <c r="B4306" s="15" t="str" cm="1">
        <f t="array" ref="B4306">IFERROR(IF(LEN(A4306)&gt;0, IF(SUMPRODUCT((Inactives[Key]=J4306)*(Inactives[Currently Inactive]))=1,"Inactive","Active"),""),"Active")</f>
        <v/>
      </c>
      <c r="C4306" s="16" t="str" cm="1">
        <f t="array" aca="1" ref="C4306" ca="1">IFERROR(_xlfn._xlws.FILTER(Inactives[Inactive On],(Inactives[Key]=J4306)*(Inactives[Currently Inactive]),""),"")</f>
        <v/>
      </c>
      <c r="D4306" s="16" t="str" cm="1">
        <f t="array" aca="1" ref="D4306" ca="1">IFERROR(INDEX(_xlfn.TEXTSPLIT(E4306," "),1),"")</f>
        <v/>
      </c>
      <c r="E4306" s="15" t="str" cm="1">
        <f t="array" aca="1" ref="E4306" ca="1">IFERROR(_xlfn._xlws.FILTER(merged_ranks,(merged_end_dates=DATE(9999,12,31))*(merged_names=A4306)),"")</f>
        <v/>
      </c>
      <c r="F4306" s="17" t="str">
        <f ca="1">_xlfn.XLOOKUP(J4306,Promotions[Promo Key],Promotions[Promo Date],"")</f>
        <v/>
      </c>
      <c r="G4306" s="18" t="str">
        <f t="shared" ca="1" si="279"/>
        <v/>
      </c>
      <c r="H4306" s="18" t="str">
        <f t="shared" ca="1" si="278"/>
        <v/>
      </c>
      <c r="I4306" s="17" t="str">
        <f>_xlfn.XLOOKUP(A4306,Students[Full Name],Students[Starting Rank],"")</f>
        <v/>
      </c>
      <c r="J4306" s="15" t="str">
        <f t="shared" ca="1" si="280"/>
        <v xml:space="preserve">: </v>
      </c>
      <c r="K4306" s="16" t="str">
        <f>_xlfn.XLOOKUP(A4306,Students[Full Name],Students[Start Date],"")</f>
        <v/>
      </c>
      <c r="L4306" s="18">
        <f t="shared" ca="1" si="281"/>
        <v>-1</v>
      </c>
      <c r="M4306" s="18" cm="1">
        <f t="array" aca="1" ref="M4306" ca="1">SUMPRODUCT(Inactives[Days Inactive]*(Inactives[Student]=A4306))/365</f>
        <v>0</v>
      </c>
      <c r="N4306" s="18" t="str" cm="1">
        <f t="array" ref="N4306">IF(LEN($A4306)&gt;0,SUMPRODUCT(($A4306=merged_names)*(_xlfn.TEXTAFTER(N$2, "At ")=merged_belt_colours)*merged_months_at_rank),"")</f>
        <v/>
      </c>
      <c r="O4306" s="18" t="str" cm="1">
        <f t="array" ref="O4306">IF(LEN($A4306)&gt;0,SUMPRODUCT(($A4306=merged_names)*(_xlfn.TEXTAFTER(O$2, "At ")=merged_belt_colours)*merged_months_at_rank),"")</f>
        <v/>
      </c>
      <c r="P4306" s="18" t="str" cm="1">
        <f t="array" ref="P4306">IF(LEN($A4306)&gt;0,SUMPRODUCT(($A4306=merged_names)*(_xlfn.TEXTAFTER(P$2, "At ")=merged_belt_colours)*merged_months_at_rank),"")</f>
        <v/>
      </c>
      <c r="Q4306" s="18" t="str" cm="1">
        <f t="array" ref="Q4306">IF(LEN($A4306)&gt;0,SUMPRODUCT(($A4306=merged_names)*(_xlfn.TEXTAFTER(Q$2, "At ")=merged_belt_colours)*merged_months_at_rank),"")</f>
        <v/>
      </c>
      <c r="R4306" s="18" t="str" cm="1">
        <f t="array" ref="R4306">IF(LEN($A4306)&gt;0,SUMPRODUCT(($A4306=merged_names)*(_xlfn.TEXTAFTER(R$2, "At ")=merged_belt_colours)*merged_months_at_rank),"")</f>
        <v/>
      </c>
    </row>
    <row r="4307" spans="1:18" x14ac:dyDescent="0.25">
      <c r="A4307"/>
      <c r="B4307" s="15" t="str" cm="1">
        <f t="array" ref="B4307">IFERROR(IF(LEN(A4307)&gt;0, IF(SUMPRODUCT((Inactives[Key]=J4307)*(Inactives[Currently Inactive]))=1,"Inactive","Active"),""),"Active")</f>
        <v/>
      </c>
      <c r="C4307" s="16" t="str" cm="1">
        <f t="array" aca="1" ref="C4307" ca="1">IFERROR(_xlfn._xlws.FILTER(Inactives[Inactive On],(Inactives[Key]=J4307)*(Inactives[Currently Inactive]),""),"")</f>
        <v/>
      </c>
      <c r="D4307" s="16" t="str" cm="1">
        <f t="array" aca="1" ref="D4307" ca="1">IFERROR(INDEX(_xlfn.TEXTSPLIT(E4307," "),1),"")</f>
        <v/>
      </c>
      <c r="E4307" s="15" t="str" cm="1">
        <f t="array" aca="1" ref="E4307" ca="1">IFERROR(_xlfn._xlws.FILTER(merged_ranks,(merged_end_dates=DATE(9999,12,31))*(merged_names=A4307)),"")</f>
        <v/>
      </c>
      <c r="F4307" s="17" t="str">
        <f ca="1">_xlfn.XLOOKUP(J4307,Promotions[Promo Key],Promotions[Promo Date],"")</f>
        <v/>
      </c>
      <c r="G4307" s="18" t="str">
        <f t="shared" ca="1" si="279"/>
        <v/>
      </c>
      <c r="H4307" s="18" t="str">
        <f t="shared" ca="1" si="278"/>
        <v/>
      </c>
      <c r="I4307" s="17" t="str">
        <f>_xlfn.XLOOKUP(A4307,Students[Full Name],Students[Starting Rank],"")</f>
        <v/>
      </c>
      <c r="J4307" s="15" t="str">
        <f t="shared" ca="1" si="280"/>
        <v xml:space="preserve">: </v>
      </c>
      <c r="K4307" s="16" t="str">
        <f>_xlfn.XLOOKUP(A4307,Students[Full Name],Students[Start Date],"")</f>
        <v/>
      </c>
      <c r="L4307" s="18">
        <f t="shared" ca="1" si="281"/>
        <v>-1</v>
      </c>
      <c r="M4307" s="18" cm="1">
        <f t="array" aca="1" ref="M4307" ca="1">SUMPRODUCT(Inactives[Days Inactive]*(Inactives[Student]=A4307))/365</f>
        <v>0</v>
      </c>
      <c r="N4307" s="18" t="str" cm="1">
        <f t="array" ref="N4307">IF(LEN($A4307)&gt;0,SUMPRODUCT(($A4307=merged_names)*(_xlfn.TEXTAFTER(N$2, "At ")=merged_belt_colours)*merged_months_at_rank),"")</f>
        <v/>
      </c>
      <c r="O4307" s="18" t="str" cm="1">
        <f t="array" ref="O4307">IF(LEN($A4307)&gt;0,SUMPRODUCT(($A4307=merged_names)*(_xlfn.TEXTAFTER(O$2, "At ")=merged_belt_colours)*merged_months_at_rank),"")</f>
        <v/>
      </c>
      <c r="P4307" s="18" t="str" cm="1">
        <f t="array" ref="P4307">IF(LEN($A4307)&gt;0,SUMPRODUCT(($A4307=merged_names)*(_xlfn.TEXTAFTER(P$2, "At ")=merged_belt_colours)*merged_months_at_rank),"")</f>
        <v/>
      </c>
      <c r="Q4307" s="18" t="str" cm="1">
        <f t="array" ref="Q4307">IF(LEN($A4307)&gt;0,SUMPRODUCT(($A4307=merged_names)*(_xlfn.TEXTAFTER(Q$2, "At ")=merged_belt_colours)*merged_months_at_rank),"")</f>
        <v/>
      </c>
      <c r="R4307" s="18" t="str" cm="1">
        <f t="array" ref="R4307">IF(LEN($A4307)&gt;0,SUMPRODUCT(($A4307=merged_names)*(_xlfn.TEXTAFTER(R$2, "At ")=merged_belt_colours)*merged_months_at_rank),"")</f>
        <v/>
      </c>
    </row>
    <row r="4308" spans="1:18" x14ac:dyDescent="0.25">
      <c r="A4308"/>
      <c r="B4308" s="15" t="str" cm="1">
        <f t="array" ref="B4308">IFERROR(IF(LEN(A4308)&gt;0, IF(SUMPRODUCT((Inactives[Key]=J4308)*(Inactives[Currently Inactive]))=1,"Inactive","Active"),""),"Active")</f>
        <v/>
      </c>
      <c r="C4308" s="16" t="str" cm="1">
        <f t="array" aca="1" ref="C4308" ca="1">IFERROR(_xlfn._xlws.FILTER(Inactives[Inactive On],(Inactives[Key]=J4308)*(Inactives[Currently Inactive]),""),"")</f>
        <v/>
      </c>
      <c r="D4308" s="16" t="str" cm="1">
        <f t="array" aca="1" ref="D4308" ca="1">IFERROR(INDEX(_xlfn.TEXTSPLIT(E4308," "),1),"")</f>
        <v/>
      </c>
      <c r="E4308" s="15" t="str" cm="1">
        <f t="array" aca="1" ref="E4308" ca="1">IFERROR(_xlfn._xlws.FILTER(merged_ranks,(merged_end_dates=DATE(9999,12,31))*(merged_names=A4308)),"")</f>
        <v/>
      </c>
      <c r="F4308" s="17" t="str">
        <f ca="1">_xlfn.XLOOKUP(J4308,Promotions[Promo Key],Promotions[Promo Date],"")</f>
        <v/>
      </c>
      <c r="G4308" s="18" t="str">
        <f t="shared" ca="1" si="279"/>
        <v/>
      </c>
      <c r="H4308" s="18" t="str">
        <f t="shared" ca="1" si="278"/>
        <v/>
      </c>
      <c r="I4308" s="17" t="str">
        <f>_xlfn.XLOOKUP(A4308,Students[Full Name],Students[Starting Rank],"")</f>
        <v/>
      </c>
      <c r="J4308" s="15" t="str">
        <f t="shared" ca="1" si="280"/>
        <v xml:space="preserve">: </v>
      </c>
      <c r="K4308" s="16" t="str">
        <f>_xlfn.XLOOKUP(A4308,Students[Full Name],Students[Start Date],"")</f>
        <v/>
      </c>
      <c r="L4308" s="18">
        <f t="shared" ca="1" si="281"/>
        <v>-1</v>
      </c>
      <c r="M4308" s="18" cm="1">
        <f t="array" aca="1" ref="M4308" ca="1">SUMPRODUCT(Inactives[Days Inactive]*(Inactives[Student]=A4308))/365</f>
        <v>0</v>
      </c>
      <c r="N4308" s="18" t="str" cm="1">
        <f t="array" ref="N4308">IF(LEN($A4308)&gt;0,SUMPRODUCT(($A4308=merged_names)*(_xlfn.TEXTAFTER(N$2, "At ")=merged_belt_colours)*merged_months_at_rank),"")</f>
        <v/>
      </c>
      <c r="O4308" s="18" t="str" cm="1">
        <f t="array" ref="O4308">IF(LEN($A4308)&gt;0,SUMPRODUCT(($A4308=merged_names)*(_xlfn.TEXTAFTER(O$2, "At ")=merged_belt_colours)*merged_months_at_rank),"")</f>
        <v/>
      </c>
      <c r="P4308" s="18" t="str" cm="1">
        <f t="array" ref="P4308">IF(LEN($A4308)&gt;0,SUMPRODUCT(($A4308=merged_names)*(_xlfn.TEXTAFTER(P$2, "At ")=merged_belt_colours)*merged_months_at_rank),"")</f>
        <v/>
      </c>
      <c r="Q4308" s="18" t="str" cm="1">
        <f t="array" ref="Q4308">IF(LEN($A4308)&gt;0,SUMPRODUCT(($A4308=merged_names)*(_xlfn.TEXTAFTER(Q$2, "At ")=merged_belt_colours)*merged_months_at_rank),"")</f>
        <v/>
      </c>
      <c r="R4308" s="18" t="str" cm="1">
        <f t="array" ref="R4308">IF(LEN($A4308)&gt;0,SUMPRODUCT(($A4308=merged_names)*(_xlfn.TEXTAFTER(R$2, "At ")=merged_belt_colours)*merged_months_at_rank),"")</f>
        <v/>
      </c>
    </row>
    <row r="4309" spans="1:18" x14ac:dyDescent="0.25">
      <c r="A4309"/>
      <c r="B4309" s="15" t="str" cm="1">
        <f t="array" ref="B4309">IFERROR(IF(LEN(A4309)&gt;0, IF(SUMPRODUCT((Inactives[Key]=J4309)*(Inactives[Currently Inactive]))=1,"Inactive","Active"),""),"Active")</f>
        <v/>
      </c>
      <c r="C4309" s="16" t="str" cm="1">
        <f t="array" aca="1" ref="C4309" ca="1">IFERROR(_xlfn._xlws.FILTER(Inactives[Inactive On],(Inactives[Key]=J4309)*(Inactives[Currently Inactive]),""),"")</f>
        <v/>
      </c>
      <c r="D4309" s="16" t="str" cm="1">
        <f t="array" aca="1" ref="D4309" ca="1">IFERROR(INDEX(_xlfn.TEXTSPLIT(E4309," "),1),"")</f>
        <v/>
      </c>
      <c r="E4309" s="15" t="str" cm="1">
        <f t="array" aca="1" ref="E4309" ca="1">IFERROR(_xlfn._xlws.FILTER(merged_ranks,(merged_end_dates=DATE(9999,12,31))*(merged_names=A4309)),"")</f>
        <v/>
      </c>
      <c r="F4309" s="17" t="str">
        <f ca="1">_xlfn.XLOOKUP(J4309,Promotions[Promo Key],Promotions[Promo Date],"")</f>
        <v/>
      </c>
      <c r="G4309" s="18" t="str">
        <f t="shared" ca="1" si="279"/>
        <v/>
      </c>
      <c r="H4309" s="18" t="str">
        <f t="shared" ca="1" si="278"/>
        <v/>
      </c>
      <c r="I4309" s="17" t="str">
        <f>_xlfn.XLOOKUP(A4309,Students[Full Name],Students[Starting Rank],"")</f>
        <v/>
      </c>
      <c r="J4309" s="15" t="str">
        <f t="shared" ca="1" si="280"/>
        <v xml:space="preserve">: </v>
      </c>
      <c r="K4309" s="16" t="str">
        <f>_xlfn.XLOOKUP(A4309,Students[Full Name],Students[Start Date],"")</f>
        <v/>
      </c>
      <c r="L4309" s="18">
        <f t="shared" ca="1" si="281"/>
        <v>-1</v>
      </c>
      <c r="M4309" s="18" cm="1">
        <f t="array" aca="1" ref="M4309" ca="1">SUMPRODUCT(Inactives[Days Inactive]*(Inactives[Student]=A4309))/365</f>
        <v>0</v>
      </c>
      <c r="N4309" s="18" t="str" cm="1">
        <f t="array" ref="N4309">IF(LEN($A4309)&gt;0,SUMPRODUCT(($A4309=merged_names)*(_xlfn.TEXTAFTER(N$2, "At ")=merged_belt_colours)*merged_months_at_rank),"")</f>
        <v/>
      </c>
      <c r="O4309" s="18" t="str" cm="1">
        <f t="array" ref="O4309">IF(LEN($A4309)&gt;0,SUMPRODUCT(($A4309=merged_names)*(_xlfn.TEXTAFTER(O$2, "At ")=merged_belt_colours)*merged_months_at_rank),"")</f>
        <v/>
      </c>
      <c r="P4309" s="18" t="str" cm="1">
        <f t="array" ref="P4309">IF(LEN($A4309)&gt;0,SUMPRODUCT(($A4309=merged_names)*(_xlfn.TEXTAFTER(P$2, "At ")=merged_belt_colours)*merged_months_at_rank),"")</f>
        <v/>
      </c>
      <c r="Q4309" s="18" t="str" cm="1">
        <f t="array" ref="Q4309">IF(LEN($A4309)&gt;0,SUMPRODUCT(($A4309=merged_names)*(_xlfn.TEXTAFTER(Q$2, "At ")=merged_belt_colours)*merged_months_at_rank),"")</f>
        <v/>
      </c>
      <c r="R4309" s="18" t="str" cm="1">
        <f t="array" ref="R4309">IF(LEN($A4309)&gt;0,SUMPRODUCT(($A4309=merged_names)*(_xlfn.TEXTAFTER(R$2, "At ")=merged_belt_colours)*merged_months_at_rank),"")</f>
        <v/>
      </c>
    </row>
    <row r="4310" spans="1:18" x14ac:dyDescent="0.25">
      <c r="A4310"/>
      <c r="B4310" s="15" t="str" cm="1">
        <f t="array" ref="B4310">IFERROR(IF(LEN(A4310)&gt;0, IF(SUMPRODUCT((Inactives[Key]=J4310)*(Inactives[Currently Inactive]))=1,"Inactive","Active"),""),"Active")</f>
        <v/>
      </c>
      <c r="C4310" s="16" t="str" cm="1">
        <f t="array" aca="1" ref="C4310" ca="1">IFERROR(_xlfn._xlws.FILTER(Inactives[Inactive On],(Inactives[Key]=J4310)*(Inactives[Currently Inactive]),""),"")</f>
        <v/>
      </c>
      <c r="D4310" s="16" t="str" cm="1">
        <f t="array" aca="1" ref="D4310" ca="1">IFERROR(INDEX(_xlfn.TEXTSPLIT(E4310," "),1),"")</f>
        <v/>
      </c>
      <c r="E4310" s="15" t="str" cm="1">
        <f t="array" aca="1" ref="E4310" ca="1">IFERROR(_xlfn._xlws.FILTER(merged_ranks,(merged_end_dates=DATE(9999,12,31))*(merged_names=A4310)),"")</f>
        <v/>
      </c>
      <c r="F4310" s="17" t="str">
        <f ca="1">_xlfn.XLOOKUP(J4310,Promotions[Promo Key],Promotions[Promo Date],"")</f>
        <v/>
      </c>
      <c r="G4310" s="18" t="str">
        <f t="shared" ca="1" si="279"/>
        <v/>
      </c>
      <c r="H4310" s="18" t="str">
        <f t="shared" ca="1" si="278"/>
        <v/>
      </c>
      <c r="I4310" s="17" t="str">
        <f>_xlfn.XLOOKUP(A4310,Students[Full Name],Students[Starting Rank],"")</f>
        <v/>
      </c>
      <c r="J4310" s="15" t="str">
        <f t="shared" ca="1" si="280"/>
        <v xml:space="preserve">: </v>
      </c>
      <c r="K4310" s="16" t="str">
        <f>_xlfn.XLOOKUP(A4310,Students[Full Name],Students[Start Date],"")</f>
        <v/>
      </c>
      <c r="L4310" s="18">
        <f t="shared" ca="1" si="281"/>
        <v>-1</v>
      </c>
      <c r="M4310" s="18" cm="1">
        <f t="array" aca="1" ref="M4310" ca="1">SUMPRODUCT(Inactives[Days Inactive]*(Inactives[Student]=A4310))/365</f>
        <v>0</v>
      </c>
      <c r="N4310" s="18" t="str" cm="1">
        <f t="array" ref="N4310">IF(LEN($A4310)&gt;0,SUMPRODUCT(($A4310=merged_names)*(_xlfn.TEXTAFTER(N$2, "At ")=merged_belt_colours)*merged_months_at_rank),"")</f>
        <v/>
      </c>
      <c r="O4310" s="18" t="str" cm="1">
        <f t="array" ref="O4310">IF(LEN($A4310)&gt;0,SUMPRODUCT(($A4310=merged_names)*(_xlfn.TEXTAFTER(O$2, "At ")=merged_belt_colours)*merged_months_at_rank),"")</f>
        <v/>
      </c>
      <c r="P4310" s="18" t="str" cm="1">
        <f t="array" ref="P4310">IF(LEN($A4310)&gt;0,SUMPRODUCT(($A4310=merged_names)*(_xlfn.TEXTAFTER(P$2, "At ")=merged_belt_colours)*merged_months_at_rank),"")</f>
        <v/>
      </c>
      <c r="Q4310" s="18" t="str" cm="1">
        <f t="array" ref="Q4310">IF(LEN($A4310)&gt;0,SUMPRODUCT(($A4310=merged_names)*(_xlfn.TEXTAFTER(Q$2, "At ")=merged_belt_colours)*merged_months_at_rank),"")</f>
        <v/>
      </c>
      <c r="R4310" s="18" t="str" cm="1">
        <f t="array" ref="R4310">IF(LEN($A4310)&gt;0,SUMPRODUCT(($A4310=merged_names)*(_xlfn.TEXTAFTER(R$2, "At ")=merged_belt_colours)*merged_months_at_rank),"")</f>
        <v/>
      </c>
    </row>
    <row r="4311" spans="1:18" x14ac:dyDescent="0.25">
      <c r="A4311"/>
      <c r="B4311" s="15" t="str" cm="1">
        <f t="array" ref="B4311">IFERROR(IF(LEN(A4311)&gt;0, IF(SUMPRODUCT((Inactives[Key]=J4311)*(Inactives[Currently Inactive]))=1,"Inactive","Active"),""),"Active")</f>
        <v/>
      </c>
      <c r="C4311" s="16" t="str" cm="1">
        <f t="array" aca="1" ref="C4311" ca="1">IFERROR(_xlfn._xlws.FILTER(Inactives[Inactive On],(Inactives[Key]=J4311)*(Inactives[Currently Inactive]),""),"")</f>
        <v/>
      </c>
      <c r="D4311" s="16" t="str" cm="1">
        <f t="array" aca="1" ref="D4311" ca="1">IFERROR(INDEX(_xlfn.TEXTSPLIT(E4311," "),1),"")</f>
        <v/>
      </c>
      <c r="E4311" s="15" t="str" cm="1">
        <f t="array" aca="1" ref="E4311" ca="1">IFERROR(_xlfn._xlws.FILTER(merged_ranks,(merged_end_dates=DATE(9999,12,31))*(merged_names=A4311)),"")</f>
        <v/>
      </c>
      <c r="F4311" s="17" t="str">
        <f ca="1">_xlfn.XLOOKUP(J4311,Promotions[Promo Key],Promotions[Promo Date],"")</f>
        <v/>
      </c>
      <c r="G4311" s="18" t="str">
        <f t="shared" ca="1" si="279"/>
        <v/>
      </c>
      <c r="H4311" s="18" t="str">
        <f t="shared" ca="1" si="278"/>
        <v/>
      </c>
      <c r="I4311" s="17" t="str">
        <f>_xlfn.XLOOKUP(A4311,Students[Full Name],Students[Starting Rank],"")</f>
        <v/>
      </c>
      <c r="J4311" s="15" t="str">
        <f t="shared" ca="1" si="280"/>
        <v xml:space="preserve">: </v>
      </c>
      <c r="K4311" s="16" t="str">
        <f>_xlfn.XLOOKUP(A4311,Students[Full Name],Students[Start Date],"")</f>
        <v/>
      </c>
      <c r="L4311" s="18">
        <f t="shared" ca="1" si="281"/>
        <v>-1</v>
      </c>
      <c r="M4311" s="18" cm="1">
        <f t="array" aca="1" ref="M4311" ca="1">SUMPRODUCT(Inactives[Days Inactive]*(Inactives[Student]=A4311))/365</f>
        <v>0</v>
      </c>
      <c r="N4311" s="18" t="str" cm="1">
        <f t="array" ref="N4311">IF(LEN($A4311)&gt;0,SUMPRODUCT(($A4311=merged_names)*(_xlfn.TEXTAFTER(N$2, "At ")=merged_belt_colours)*merged_months_at_rank),"")</f>
        <v/>
      </c>
      <c r="O4311" s="18" t="str" cm="1">
        <f t="array" ref="O4311">IF(LEN($A4311)&gt;0,SUMPRODUCT(($A4311=merged_names)*(_xlfn.TEXTAFTER(O$2, "At ")=merged_belt_colours)*merged_months_at_rank),"")</f>
        <v/>
      </c>
      <c r="P4311" s="18" t="str" cm="1">
        <f t="array" ref="P4311">IF(LEN($A4311)&gt;0,SUMPRODUCT(($A4311=merged_names)*(_xlfn.TEXTAFTER(P$2, "At ")=merged_belt_colours)*merged_months_at_rank),"")</f>
        <v/>
      </c>
      <c r="Q4311" s="18" t="str" cm="1">
        <f t="array" ref="Q4311">IF(LEN($A4311)&gt;0,SUMPRODUCT(($A4311=merged_names)*(_xlfn.TEXTAFTER(Q$2, "At ")=merged_belt_colours)*merged_months_at_rank),"")</f>
        <v/>
      </c>
      <c r="R4311" s="18" t="str" cm="1">
        <f t="array" ref="R4311">IF(LEN($A4311)&gt;0,SUMPRODUCT(($A4311=merged_names)*(_xlfn.TEXTAFTER(R$2, "At ")=merged_belt_colours)*merged_months_at_rank),"")</f>
        <v/>
      </c>
    </row>
    <row r="4312" spans="1:18" x14ac:dyDescent="0.25">
      <c r="A4312"/>
      <c r="B4312" s="15" t="str" cm="1">
        <f t="array" ref="B4312">IFERROR(IF(LEN(A4312)&gt;0, IF(SUMPRODUCT((Inactives[Key]=J4312)*(Inactives[Currently Inactive]))=1,"Inactive","Active"),""),"Active")</f>
        <v/>
      </c>
      <c r="C4312" s="16" t="str" cm="1">
        <f t="array" aca="1" ref="C4312" ca="1">IFERROR(_xlfn._xlws.FILTER(Inactives[Inactive On],(Inactives[Key]=J4312)*(Inactives[Currently Inactive]),""),"")</f>
        <v/>
      </c>
      <c r="D4312" s="16" t="str" cm="1">
        <f t="array" aca="1" ref="D4312" ca="1">IFERROR(INDEX(_xlfn.TEXTSPLIT(E4312," "),1),"")</f>
        <v/>
      </c>
      <c r="E4312" s="15" t="str" cm="1">
        <f t="array" aca="1" ref="E4312" ca="1">IFERROR(_xlfn._xlws.FILTER(merged_ranks,(merged_end_dates=DATE(9999,12,31))*(merged_names=A4312)),"")</f>
        <v/>
      </c>
      <c r="F4312" s="17" t="str">
        <f ca="1">_xlfn.XLOOKUP(J4312,Promotions[Promo Key],Promotions[Promo Date],"")</f>
        <v/>
      </c>
      <c r="G4312" s="18" t="str">
        <f t="shared" ca="1" si="279"/>
        <v/>
      </c>
      <c r="H4312" s="18" t="str">
        <f t="shared" ref="H4312:H4375" ca="1" si="282">IFERROR((TODAY()-K4312)/365-M4312,"")</f>
        <v/>
      </c>
      <c r="I4312" s="17" t="str">
        <f>_xlfn.XLOOKUP(A4312,Students[Full Name],Students[Starting Rank],"")</f>
        <v/>
      </c>
      <c r="J4312" s="15" t="str">
        <f t="shared" ca="1" si="280"/>
        <v xml:space="preserve">: </v>
      </c>
      <c r="K4312" s="16" t="str">
        <f>_xlfn.XLOOKUP(A4312,Students[Full Name],Students[Start Date],"")</f>
        <v/>
      </c>
      <c r="L4312" s="18">
        <f t="shared" ca="1" si="281"/>
        <v>-1</v>
      </c>
      <c r="M4312" s="18" cm="1">
        <f t="array" aca="1" ref="M4312" ca="1">SUMPRODUCT(Inactives[Days Inactive]*(Inactives[Student]=A4312))/365</f>
        <v>0</v>
      </c>
      <c r="N4312" s="18" t="str" cm="1">
        <f t="array" ref="N4312">IF(LEN($A4312)&gt;0,SUMPRODUCT(($A4312=merged_names)*(_xlfn.TEXTAFTER(N$2, "At ")=merged_belt_colours)*merged_months_at_rank),"")</f>
        <v/>
      </c>
      <c r="O4312" s="18" t="str" cm="1">
        <f t="array" ref="O4312">IF(LEN($A4312)&gt;0,SUMPRODUCT(($A4312=merged_names)*(_xlfn.TEXTAFTER(O$2, "At ")=merged_belt_colours)*merged_months_at_rank),"")</f>
        <v/>
      </c>
      <c r="P4312" s="18" t="str" cm="1">
        <f t="array" ref="P4312">IF(LEN($A4312)&gt;0,SUMPRODUCT(($A4312=merged_names)*(_xlfn.TEXTAFTER(P$2, "At ")=merged_belt_colours)*merged_months_at_rank),"")</f>
        <v/>
      </c>
      <c r="Q4312" s="18" t="str" cm="1">
        <f t="array" ref="Q4312">IF(LEN($A4312)&gt;0,SUMPRODUCT(($A4312=merged_names)*(_xlfn.TEXTAFTER(Q$2, "At ")=merged_belt_colours)*merged_months_at_rank),"")</f>
        <v/>
      </c>
      <c r="R4312" s="18" t="str" cm="1">
        <f t="array" ref="R4312">IF(LEN($A4312)&gt;0,SUMPRODUCT(($A4312=merged_names)*(_xlfn.TEXTAFTER(R$2, "At ")=merged_belt_colours)*merged_months_at_rank),"")</f>
        <v/>
      </c>
    </row>
    <row r="4313" spans="1:18" x14ac:dyDescent="0.25">
      <c r="A4313"/>
      <c r="B4313" s="15" t="str" cm="1">
        <f t="array" ref="B4313">IFERROR(IF(LEN(A4313)&gt;0, IF(SUMPRODUCT((Inactives[Key]=J4313)*(Inactives[Currently Inactive]))=1,"Inactive","Active"),""),"Active")</f>
        <v/>
      </c>
      <c r="C4313" s="16" t="str" cm="1">
        <f t="array" aca="1" ref="C4313" ca="1">IFERROR(_xlfn._xlws.FILTER(Inactives[Inactive On],(Inactives[Key]=J4313)*(Inactives[Currently Inactive]),""),"")</f>
        <v/>
      </c>
      <c r="D4313" s="16" t="str" cm="1">
        <f t="array" aca="1" ref="D4313" ca="1">IFERROR(INDEX(_xlfn.TEXTSPLIT(E4313," "),1),"")</f>
        <v/>
      </c>
      <c r="E4313" s="15" t="str" cm="1">
        <f t="array" aca="1" ref="E4313" ca="1">IFERROR(_xlfn._xlws.FILTER(merged_ranks,(merged_end_dates=DATE(9999,12,31))*(merged_names=A4313)),"")</f>
        <v/>
      </c>
      <c r="F4313" s="17" t="str">
        <f ca="1">_xlfn.XLOOKUP(J4313,Promotions[Promo Key],Promotions[Promo Date],"")</f>
        <v/>
      </c>
      <c r="G4313" s="18" t="str">
        <f t="shared" ca="1" si="279"/>
        <v/>
      </c>
      <c r="H4313" s="18" t="str">
        <f t="shared" ca="1" si="282"/>
        <v/>
      </c>
      <c r="I4313" s="17" t="str">
        <f>_xlfn.XLOOKUP(A4313,Students[Full Name],Students[Starting Rank],"")</f>
        <v/>
      </c>
      <c r="J4313" s="15" t="str">
        <f t="shared" ca="1" si="280"/>
        <v xml:space="preserve">: </v>
      </c>
      <c r="K4313" s="16" t="str">
        <f>_xlfn.XLOOKUP(A4313,Students[Full Name],Students[Start Date],"")</f>
        <v/>
      </c>
      <c r="L4313" s="18">
        <f t="shared" ca="1" si="281"/>
        <v>-1</v>
      </c>
      <c r="M4313" s="18" cm="1">
        <f t="array" aca="1" ref="M4313" ca="1">SUMPRODUCT(Inactives[Days Inactive]*(Inactives[Student]=A4313))/365</f>
        <v>0</v>
      </c>
      <c r="N4313" s="18" t="str" cm="1">
        <f t="array" ref="N4313">IF(LEN($A4313)&gt;0,SUMPRODUCT(($A4313=merged_names)*(_xlfn.TEXTAFTER(N$2, "At ")=merged_belt_colours)*merged_months_at_rank),"")</f>
        <v/>
      </c>
      <c r="O4313" s="18" t="str" cm="1">
        <f t="array" ref="O4313">IF(LEN($A4313)&gt;0,SUMPRODUCT(($A4313=merged_names)*(_xlfn.TEXTAFTER(O$2, "At ")=merged_belt_colours)*merged_months_at_rank),"")</f>
        <v/>
      </c>
      <c r="P4313" s="18" t="str" cm="1">
        <f t="array" ref="P4313">IF(LEN($A4313)&gt;0,SUMPRODUCT(($A4313=merged_names)*(_xlfn.TEXTAFTER(P$2, "At ")=merged_belt_colours)*merged_months_at_rank),"")</f>
        <v/>
      </c>
      <c r="Q4313" s="18" t="str" cm="1">
        <f t="array" ref="Q4313">IF(LEN($A4313)&gt;0,SUMPRODUCT(($A4313=merged_names)*(_xlfn.TEXTAFTER(Q$2, "At ")=merged_belt_colours)*merged_months_at_rank),"")</f>
        <v/>
      </c>
      <c r="R4313" s="18" t="str" cm="1">
        <f t="array" ref="R4313">IF(LEN($A4313)&gt;0,SUMPRODUCT(($A4313=merged_names)*(_xlfn.TEXTAFTER(R$2, "At ")=merged_belt_colours)*merged_months_at_rank),"")</f>
        <v/>
      </c>
    </row>
    <row r="4314" spans="1:18" x14ac:dyDescent="0.25">
      <c r="A4314"/>
      <c r="B4314" s="15" t="str" cm="1">
        <f t="array" ref="B4314">IFERROR(IF(LEN(A4314)&gt;0, IF(SUMPRODUCT((Inactives[Key]=J4314)*(Inactives[Currently Inactive]))=1,"Inactive","Active"),""),"Active")</f>
        <v/>
      </c>
      <c r="C4314" s="16" t="str" cm="1">
        <f t="array" aca="1" ref="C4314" ca="1">IFERROR(_xlfn._xlws.FILTER(Inactives[Inactive On],(Inactives[Key]=J4314)*(Inactives[Currently Inactive]),""),"")</f>
        <v/>
      </c>
      <c r="D4314" s="16" t="str" cm="1">
        <f t="array" aca="1" ref="D4314" ca="1">IFERROR(INDEX(_xlfn.TEXTSPLIT(E4314," "),1),"")</f>
        <v/>
      </c>
      <c r="E4314" s="15" t="str" cm="1">
        <f t="array" aca="1" ref="E4314" ca="1">IFERROR(_xlfn._xlws.FILTER(merged_ranks,(merged_end_dates=DATE(9999,12,31))*(merged_names=A4314)),"")</f>
        <v/>
      </c>
      <c r="F4314" s="17" t="str">
        <f ca="1">_xlfn.XLOOKUP(J4314,Promotions[Promo Key],Promotions[Promo Date],"")</f>
        <v/>
      </c>
      <c r="G4314" s="18" t="str">
        <f t="shared" ca="1" si="279"/>
        <v/>
      </c>
      <c r="H4314" s="18" t="str">
        <f t="shared" ca="1" si="282"/>
        <v/>
      </c>
      <c r="I4314" s="17" t="str">
        <f>_xlfn.XLOOKUP(A4314,Students[Full Name],Students[Starting Rank],"")</f>
        <v/>
      </c>
      <c r="J4314" s="15" t="str">
        <f t="shared" ca="1" si="280"/>
        <v xml:space="preserve">: </v>
      </c>
      <c r="K4314" s="16" t="str">
        <f>_xlfn.XLOOKUP(A4314,Students[Full Name],Students[Start Date],"")</f>
        <v/>
      </c>
      <c r="L4314" s="18">
        <f t="shared" ca="1" si="281"/>
        <v>-1</v>
      </c>
      <c r="M4314" s="18" cm="1">
        <f t="array" aca="1" ref="M4314" ca="1">SUMPRODUCT(Inactives[Days Inactive]*(Inactives[Student]=A4314))/365</f>
        <v>0</v>
      </c>
      <c r="N4314" s="18" t="str" cm="1">
        <f t="array" ref="N4314">IF(LEN($A4314)&gt;0,SUMPRODUCT(($A4314=merged_names)*(_xlfn.TEXTAFTER(N$2, "At ")=merged_belt_colours)*merged_months_at_rank),"")</f>
        <v/>
      </c>
      <c r="O4314" s="18" t="str" cm="1">
        <f t="array" ref="O4314">IF(LEN($A4314)&gt;0,SUMPRODUCT(($A4314=merged_names)*(_xlfn.TEXTAFTER(O$2, "At ")=merged_belt_colours)*merged_months_at_rank),"")</f>
        <v/>
      </c>
      <c r="P4314" s="18" t="str" cm="1">
        <f t="array" ref="P4314">IF(LEN($A4314)&gt;0,SUMPRODUCT(($A4314=merged_names)*(_xlfn.TEXTAFTER(P$2, "At ")=merged_belt_colours)*merged_months_at_rank),"")</f>
        <v/>
      </c>
      <c r="Q4314" s="18" t="str" cm="1">
        <f t="array" ref="Q4314">IF(LEN($A4314)&gt;0,SUMPRODUCT(($A4314=merged_names)*(_xlfn.TEXTAFTER(Q$2, "At ")=merged_belt_colours)*merged_months_at_rank),"")</f>
        <v/>
      </c>
      <c r="R4314" s="18" t="str" cm="1">
        <f t="array" ref="R4314">IF(LEN($A4314)&gt;0,SUMPRODUCT(($A4314=merged_names)*(_xlfn.TEXTAFTER(R$2, "At ")=merged_belt_colours)*merged_months_at_rank),"")</f>
        <v/>
      </c>
    </row>
    <row r="4315" spans="1:18" x14ac:dyDescent="0.25">
      <c r="A4315"/>
      <c r="B4315" s="15" t="str" cm="1">
        <f t="array" ref="B4315">IFERROR(IF(LEN(A4315)&gt;0, IF(SUMPRODUCT((Inactives[Key]=J4315)*(Inactives[Currently Inactive]))=1,"Inactive","Active"),""),"Active")</f>
        <v/>
      </c>
      <c r="C4315" s="16" t="str" cm="1">
        <f t="array" aca="1" ref="C4315" ca="1">IFERROR(_xlfn._xlws.FILTER(Inactives[Inactive On],(Inactives[Key]=J4315)*(Inactives[Currently Inactive]),""),"")</f>
        <v/>
      </c>
      <c r="D4315" s="16" t="str" cm="1">
        <f t="array" aca="1" ref="D4315" ca="1">IFERROR(INDEX(_xlfn.TEXTSPLIT(E4315," "),1),"")</f>
        <v/>
      </c>
      <c r="E4315" s="15" t="str" cm="1">
        <f t="array" aca="1" ref="E4315" ca="1">IFERROR(_xlfn._xlws.FILTER(merged_ranks,(merged_end_dates=DATE(9999,12,31))*(merged_names=A4315)),"")</f>
        <v/>
      </c>
      <c r="F4315" s="17" t="str">
        <f ca="1">_xlfn.XLOOKUP(J4315,Promotions[Promo Key],Promotions[Promo Date],"")</f>
        <v/>
      </c>
      <c r="G4315" s="18" t="str">
        <f t="shared" ca="1" si="279"/>
        <v/>
      </c>
      <c r="H4315" s="18" t="str">
        <f t="shared" ca="1" si="282"/>
        <v/>
      </c>
      <c r="I4315" s="17" t="str">
        <f>_xlfn.XLOOKUP(A4315,Students[Full Name],Students[Starting Rank],"")</f>
        <v/>
      </c>
      <c r="J4315" s="15" t="str">
        <f t="shared" ca="1" si="280"/>
        <v xml:space="preserve">: </v>
      </c>
      <c r="K4315" s="16" t="str">
        <f>_xlfn.XLOOKUP(A4315,Students[Full Name],Students[Start Date],"")</f>
        <v/>
      </c>
      <c r="L4315" s="18">
        <f t="shared" ca="1" si="281"/>
        <v>-1</v>
      </c>
      <c r="M4315" s="18" cm="1">
        <f t="array" aca="1" ref="M4315" ca="1">SUMPRODUCT(Inactives[Days Inactive]*(Inactives[Student]=A4315))/365</f>
        <v>0</v>
      </c>
      <c r="N4315" s="18" t="str" cm="1">
        <f t="array" ref="N4315">IF(LEN($A4315)&gt;0,SUMPRODUCT(($A4315=merged_names)*(_xlfn.TEXTAFTER(N$2, "At ")=merged_belt_colours)*merged_months_at_rank),"")</f>
        <v/>
      </c>
      <c r="O4315" s="18" t="str" cm="1">
        <f t="array" ref="O4315">IF(LEN($A4315)&gt;0,SUMPRODUCT(($A4315=merged_names)*(_xlfn.TEXTAFTER(O$2, "At ")=merged_belt_colours)*merged_months_at_rank),"")</f>
        <v/>
      </c>
      <c r="P4315" s="18" t="str" cm="1">
        <f t="array" ref="P4315">IF(LEN($A4315)&gt;0,SUMPRODUCT(($A4315=merged_names)*(_xlfn.TEXTAFTER(P$2, "At ")=merged_belt_colours)*merged_months_at_rank),"")</f>
        <v/>
      </c>
      <c r="Q4315" s="18" t="str" cm="1">
        <f t="array" ref="Q4315">IF(LEN($A4315)&gt;0,SUMPRODUCT(($A4315=merged_names)*(_xlfn.TEXTAFTER(Q$2, "At ")=merged_belt_colours)*merged_months_at_rank),"")</f>
        <v/>
      </c>
      <c r="R4315" s="18" t="str" cm="1">
        <f t="array" ref="R4315">IF(LEN($A4315)&gt;0,SUMPRODUCT(($A4315=merged_names)*(_xlfn.TEXTAFTER(R$2, "At ")=merged_belt_colours)*merged_months_at_rank),"")</f>
        <v/>
      </c>
    </row>
    <row r="4316" spans="1:18" x14ac:dyDescent="0.25">
      <c r="A4316"/>
      <c r="B4316" s="15" t="str" cm="1">
        <f t="array" ref="B4316">IFERROR(IF(LEN(A4316)&gt;0, IF(SUMPRODUCT((Inactives[Key]=J4316)*(Inactives[Currently Inactive]))=1,"Inactive","Active"),""),"Active")</f>
        <v/>
      </c>
      <c r="C4316" s="16" t="str" cm="1">
        <f t="array" aca="1" ref="C4316" ca="1">IFERROR(_xlfn._xlws.FILTER(Inactives[Inactive On],(Inactives[Key]=J4316)*(Inactives[Currently Inactive]),""),"")</f>
        <v/>
      </c>
      <c r="D4316" s="16" t="str" cm="1">
        <f t="array" aca="1" ref="D4316" ca="1">IFERROR(INDEX(_xlfn.TEXTSPLIT(E4316," "),1),"")</f>
        <v/>
      </c>
      <c r="E4316" s="15" t="str" cm="1">
        <f t="array" aca="1" ref="E4316" ca="1">IFERROR(_xlfn._xlws.FILTER(merged_ranks,(merged_end_dates=DATE(9999,12,31))*(merged_names=A4316)),"")</f>
        <v/>
      </c>
      <c r="F4316" s="17" t="str">
        <f ca="1">_xlfn.XLOOKUP(J4316,Promotions[Promo Key],Promotions[Promo Date],"")</f>
        <v/>
      </c>
      <c r="G4316" s="18" t="str">
        <f t="shared" ref="G4316:G4379" ca="1" si="283">IFERROR((TODAY()-F4316)/30.5, "")</f>
        <v/>
      </c>
      <c r="H4316" s="18" t="str">
        <f t="shared" ca="1" si="282"/>
        <v/>
      </c>
      <c r="I4316" s="17" t="str">
        <f>_xlfn.XLOOKUP(A4316,Students[Full Name],Students[Starting Rank],"")</f>
        <v/>
      </c>
      <c r="J4316" s="15" t="str">
        <f t="shared" ref="J4316:J4379" ca="1" si="284">A4316&amp;": "&amp;E4316</f>
        <v xml:space="preserve">: </v>
      </c>
      <c r="K4316" s="16" t="str">
        <f>_xlfn.XLOOKUP(A4316,Students[Full Name],Students[Start Date],"")</f>
        <v/>
      </c>
      <c r="L4316" s="18">
        <f t="shared" ref="L4316:L4379" ca="1" si="285">IF(LEN(C4316)&gt;0,(TODAY()-C4316)/30.5,-1)</f>
        <v>-1</v>
      </c>
      <c r="M4316" s="18" cm="1">
        <f t="array" aca="1" ref="M4316" ca="1">SUMPRODUCT(Inactives[Days Inactive]*(Inactives[Student]=A4316))/365</f>
        <v>0</v>
      </c>
      <c r="N4316" s="18" t="str" cm="1">
        <f t="array" ref="N4316">IF(LEN($A4316)&gt;0,SUMPRODUCT(($A4316=merged_names)*(_xlfn.TEXTAFTER(N$2, "At ")=merged_belt_colours)*merged_months_at_rank),"")</f>
        <v/>
      </c>
      <c r="O4316" s="18" t="str" cm="1">
        <f t="array" ref="O4316">IF(LEN($A4316)&gt;0,SUMPRODUCT(($A4316=merged_names)*(_xlfn.TEXTAFTER(O$2, "At ")=merged_belt_colours)*merged_months_at_rank),"")</f>
        <v/>
      </c>
      <c r="P4316" s="18" t="str" cm="1">
        <f t="array" ref="P4316">IF(LEN($A4316)&gt;0,SUMPRODUCT(($A4316=merged_names)*(_xlfn.TEXTAFTER(P$2, "At ")=merged_belt_colours)*merged_months_at_rank),"")</f>
        <v/>
      </c>
      <c r="Q4316" s="18" t="str" cm="1">
        <f t="array" ref="Q4316">IF(LEN($A4316)&gt;0,SUMPRODUCT(($A4316=merged_names)*(_xlfn.TEXTAFTER(Q$2, "At ")=merged_belt_colours)*merged_months_at_rank),"")</f>
        <v/>
      </c>
      <c r="R4316" s="18" t="str" cm="1">
        <f t="array" ref="R4316">IF(LEN($A4316)&gt;0,SUMPRODUCT(($A4316=merged_names)*(_xlfn.TEXTAFTER(R$2, "At ")=merged_belt_colours)*merged_months_at_rank),"")</f>
        <v/>
      </c>
    </row>
    <row r="4317" spans="1:18" x14ac:dyDescent="0.25">
      <c r="A4317"/>
      <c r="B4317" s="15" t="str" cm="1">
        <f t="array" ref="B4317">IFERROR(IF(LEN(A4317)&gt;0, IF(SUMPRODUCT((Inactives[Key]=J4317)*(Inactives[Currently Inactive]))=1,"Inactive","Active"),""),"Active")</f>
        <v/>
      </c>
      <c r="C4317" s="16" t="str" cm="1">
        <f t="array" aca="1" ref="C4317" ca="1">IFERROR(_xlfn._xlws.FILTER(Inactives[Inactive On],(Inactives[Key]=J4317)*(Inactives[Currently Inactive]),""),"")</f>
        <v/>
      </c>
      <c r="D4317" s="16" t="str" cm="1">
        <f t="array" aca="1" ref="D4317" ca="1">IFERROR(INDEX(_xlfn.TEXTSPLIT(E4317," "),1),"")</f>
        <v/>
      </c>
      <c r="E4317" s="15" t="str" cm="1">
        <f t="array" aca="1" ref="E4317" ca="1">IFERROR(_xlfn._xlws.FILTER(merged_ranks,(merged_end_dates=DATE(9999,12,31))*(merged_names=A4317)),"")</f>
        <v/>
      </c>
      <c r="F4317" s="17" t="str">
        <f ca="1">_xlfn.XLOOKUP(J4317,Promotions[Promo Key],Promotions[Promo Date],"")</f>
        <v/>
      </c>
      <c r="G4317" s="18" t="str">
        <f t="shared" ca="1" si="283"/>
        <v/>
      </c>
      <c r="H4317" s="18" t="str">
        <f t="shared" ca="1" si="282"/>
        <v/>
      </c>
      <c r="I4317" s="17" t="str">
        <f>_xlfn.XLOOKUP(A4317,Students[Full Name],Students[Starting Rank],"")</f>
        <v/>
      </c>
      <c r="J4317" s="15" t="str">
        <f t="shared" ca="1" si="284"/>
        <v xml:space="preserve">: </v>
      </c>
      <c r="K4317" s="16" t="str">
        <f>_xlfn.XLOOKUP(A4317,Students[Full Name],Students[Start Date],"")</f>
        <v/>
      </c>
      <c r="L4317" s="18">
        <f t="shared" ca="1" si="285"/>
        <v>-1</v>
      </c>
      <c r="M4317" s="18" cm="1">
        <f t="array" aca="1" ref="M4317" ca="1">SUMPRODUCT(Inactives[Days Inactive]*(Inactives[Student]=A4317))/365</f>
        <v>0</v>
      </c>
      <c r="N4317" s="18" t="str" cm="1">
        <f t="array" ref="N4317">IF(LEN($A4317)&gt;0,SUMPRODUCT(($A4317=merged_names)*(_xlfn.TEXTAFTER(N$2, "At ")=merged_belt_colours)*merged_months_at_rank),"")</f>
        <v/>
      </c>
      <c r="O4317" s="18" t="str" cm="1">
        <f t="array" ref="O4317">IF(LEN($A4317)&gt;0,SUMPRODUCT(($A4317=merged_names)*(_xlfn.TEXTAFTER(O$2, "At ")=merged_belt_colours)*merged_months_at_rank),"")</f>
        <v/>
      </c>
      <c r="P4317" s="18" t="str" cm="1">
        <f t="array" ref="P4317">IF(LEN($A4317)&gt;0,SUMPRODUCT(($A4317=merged_names)*(_xlfn.TEXTAFTER(P$2, "At ")=merged_belt_colours)*merged_months_at_rank),"")</f>
        <v/>
      </c>
      <c r="Q4317" s="18" t="str" cm="1">
        <f t="array" ref="Q4317">IF(LEN($A4317)&gt;0,SUMPRODUCT(($A4317=merged_names)*(_xlfn.TEXTAFTER(Q$2, "At ")=merged_belt_colours)*merged_months_at_rank),"")</f>
        <v/>
      </c>
      <c r="R4317" s="18" t="str" cm="1">
        <f t="array" ref="R4317">IF(LEN($A4317)&gt;0,SUMPRODUCT(($A4317=merged_names)*(_xlfn.TEXTAFTER(R$2, "At ")=merged_belt_colours)*merged_months_at_rank),"")</f>
        <v/>
      </c>
    </row>
    <row r="4318" spans="1:18" x14ac:dyDescent="0.25">
      <c r="A4318"/>
      <c r="B4318" s="15" t="str" cm="1">
        <f t="array" ref="B4318">IFERROR(IF(LEN(A4318)&gt;0, IF(SUMPRODUCT((Inactives[Key]=J4318)*(Inactives[Currently Inactive]))=1,"Inactive","Active"),""),"Active")</f>
        <v/>
      </c>
      <c r="C4318" s="16" t="str" cm="1">
        <f t="array" aca="1" ref="C4318" ca="1">IFERROR(_xlfn._xlws.FILTER(Inactives[Inactive On],(Inactives[Key]=J4318)*(Inactives[Currently Inactive]),""),"")</f>
        <v/>
      </c>
      <c r="D4318" s="16" t="str" cm="1">
        <f t="array" aca="1" ref="D4318" ca="1">IFERROR(INDEX(_xlfn.TEXTSPLIT(E4318," "),1),"")</f>
        <v/>
      </c>
      <c r="E4318" s="15" t="str" cm="1">
        <f t="array" aca="1" ref="E4318" ca="1">IFERROR(_xlfn._xlws.FILTER(merged_ranks,(merged_end_dates=DATE(9999,12,31))*(merged_names=A4318)),"")</f>
        <v/>
      </c>
      <c r="F4318" s="17" t="str">
        <f ca="1">_xlfn.XLOOKUP(J4318,Promotions[Promo Key],Promotions[Promo Date],"")</f>
        <v/>
      </c>
      <c r="G4318" s="18" t="str">
        <f t="shared" ca="1" si="283"/>
        <v/>
      </c>
      <c r="H4318" s="18" t="str">
        <f t="shared" ca="1" si="282"/>
        <v/>
      </c>
      <c r="I4318" s="17" t="str">
        <f>_xlfn.XLOOKUP(A4318,Students[Full Name],Students[Starting Rank],"")</f>
        <v/>
      </c>
      <c r="J4318" s="15" t="str">
        <f t="shared" ca="1" si="284"/>
        <v xml:space="preserve">: </v>
      </c>
      <c r="K4318" s="16" t="str">
        <f>_xlfn.XLOOKUP(A4318,Students[Full Name],Students[Start Date],"")</f>
        <v/>
      </c>
      <c r="L4318" s="18">
        <f t="shared" ca="1" si="285"/>
        <v>-1</v>
      </c>
      <c r="M4318" s="18" cm="1">
        <f t="array" aca="1" ref="M4318" ca="1">SUMPRODUCT(Inactives[Days Inactive]*(Inactives[Student]=A4318))/365</f>
        <v>0</v>
      </c>
      <c r="N4318" s="18" t="str" cm="1">
        <f t="array" ref="N4318">IF(LEN($A4318)&gt;0,SUMPRODUCT(($A4318=merged_names)*(_xlfn.TEXTAFTER(N$2, "At ")=merged_belt_colours)*merged_months_at_rank),"")</f>
        <v/>
      </c>
      <c r="O4318" s="18" t="str" cm="1">
        <f t="array" ref="O4318">IF(LEN($A4318)&gt;0,SUMPRODUCT(($A4318=merged_names)*(_xlfn.TEXTAFTER(O$2, "At ")=merged_belt_colours)*merged_months_at_rank),"")</f>
        <v/>
      </c>
      <c r="P4318" s="18" t="str" cm="1">
        <f t="array" ref="P4318">IF(LEN($A4318)&gt;0,SUMPRODUCT(($A4318=merged_names)*(_xlfn.TEXTAFTER(P$2, "At ")=merged_belt_colours)*merged_months_at_rank),"")</f>
        <v/>
      </c>
      <c r="Q4318" s="18" t="str" cm="1">
        <f t="array" ref="Q4318">IF(LEN($A4318)&gt;0,SUMPRODUCT(($A4318=merged_names)*(_xlfn.TEXTAFTER(Q$2, "At ")=merged_belt_colours)*merged_months_at_rank),"")</f>
        <v/>
      </c>
      <c r="R4318" s="18" t="str" cm="1">
        <f t="array" ref="R4318">IF(LEN($A4318)&gt;0,SUMPRODUCT(($A4318=merged_names)*(_xlfn.TEXTAFTER(R$2, "At ")=merged_belt_colours)*merged_months_at_rank),"")</f>
        <v/>
      </c>
    </row>
    <row r="4319" spans="1:18" x14ac:dyDescent="0.25">
      <c r="A4319"/>
      <c r="B4319" s="15" t="str" cm="1">
        <f t="array" ref="B4319">IFERROR(IF(LEN(A4319)&gt;0, IF(SUMPRODUCT((Inactives[Key]=J4319)*(Inactives[Currently Inactive]))=1,"Inactive","Active"),""),"Active")</f>
        <v/>
      </c>
      <c r="C4319" s="16" t="str" cm="1">
        <f t="array" aca="1" ref="C4319" ca="1">IFERROR(_xlfn._xlws.FILTER(Inactives[Inactive On],(Inactives[Key]=J4319)*(Inactives[Currently Inactive]),""),"")</f>
        <v/>
      </c>
      <c r="D4319" s="16" t="str" cm="1">
        <f t="array" aca="1" ref="D4319" ca="1">IFERROR(INDEX(_xlfn.TEXTSPLIT(E4319," "),1),"")</f>
        <v/>
      </c>
      <c r="E4319" s="15" t="str" cm="1">
        <f t="array" aca="1" ref="E4319" ca="1">IFERROR(_xlfn._xlws.FILTER(merged_ranks,(merged_end_dates=DATE(9999,12,31))*(merged_names=A4319)),"")</f>
        <v/>
      </c>
      <c r="F4319" s="17" t="str">
        <f ca="1">_xlfn.XLOOKUP(J4319,Promotions[Promo Key],Promotions[Promo Date],"")</f>
        <v/>
      </c>
      <c r="G4319" s="18" t="str">
        <f t="shared" ca="1" si="283"/>
        <v/>
      </c>
      <c r="H4319" s="18" t="str">
        <f t="shared" ca="1" si="282"/>
        <v/>
      </c>
      <c r="I4319" s="17" t="str">
        <f>_xlfn.XLOOKUP(A4319,Students[Full Name],Students[Starting Rank],"")</f>
        <v/>
      </c>
      <c r="J4319" s="15" t="str">
        <f t="shared" ca="1" si="284"/>
        <v xml:space="preserve">: </v>
      </c>
      <c r="K4319" s="16" t="str">
        <f>_xlfn.XLOOKUP(A4319,Students[Full Name],Students[Start Date],"")</f>
        <v/>
      </c>
      <c r="L4319" s="18">
        <f t="shared" ca="1" si="285"/>
        <v>-1</v>
      </c>
      <c r="M4319" s="18" cm="1">
        <f t="array" aca="1" ref="M4319" ca="1">SUMPRODUCT(Inactives[Days Inactive]*(Inactives[Student]=A4319))/365</f>
        <v>0</v>
      </c>
      <c r="N4319" s="18" t="str" cm="1">
        <f t="array" ref="N4319">IF(LEN($A4319)&gt;0,SUMPRODUCT(($A4319=merged_names)*(_xlfn.TEXTAFTER(N$2, "At ")=merged_belt_colours)*merged_months_at_rank),"")</f>
        <v/>
      </c>
      <c r="O4319" s="18" t="str" cm="1">
        <f t="array" ref="O4319">IF(LEN($A4319)&gt;0,SUMPRODUCT(($A4319=merged_names)*(_xlfn.TEXTAFTER(O$2, "At ")=merged_belt_colours)*merged_months_at_rank),"")</f>
        <v/>
      </c>
      <c r="P4319" s="18" t="str" cm="1">
        <f t="array" ref="P4319">IF(LEN($A4319)&gt;0,SUMPRODUCT(($A4319=merged_names)*(_xlfn.TEXTAFTER(P$2, "At ")=merged_belt_colours)*merged_months_at_rank),"")</f>
        <v/>
      </c>
      <c r="Q4319" s="18" t="str" cm="1">
        <f t="array" ref="Q4319">IF(LEN($A4319)&gt;0,SUMPRODUCT(($A4319=merged_names)*(_xlfn.TEXTAFTER(Q$2, "At ")=merged_belt_colours)*merged_months_at_rank),"")</f>
        <v/>
      </c>
      <c r="R4319" s="18" t="str" cm="1">
        <f t="array" ref="R4319">IF(LEN($A4319)&gt;0,SUMPRODUCT(($A4319=merged_names)*(_xlfn.TEXTAFTER(R$2, "At ")=merged_belt_colours)*merged_months_at_rank),"")</f>
        <v/>
      </c>
    </row>
    <row r="4320" spans="1:18" x14ac:dyDescent="0.25">
      <c r="A4320"/>
      <c r="B4320" s="15" t="str" cm="1">
        <f t="array" ref="B4320">IFERROR(IF(LEN(A4320)&gt;0, IF(SUMPRODUCT((Inactives[Key]=J4320)*(Inactives[Currently Inactive]))=1,"Inactive","Active"),""),"Active")</f>
        <v/>
      </c>
      <c r="C4320" s="16" t="str" cm="1">
        <f t="array" aca="1" ref="C4320" ca="1">IFERROR(_xlfn._xlws.FILTER(Inactives[Inactive On],(Inactives[Key]=J4320)*(Inactives[Currently Inactive]),""),"")</f>
        <v/>
      </c>
      <c r="D4320" s="16" t="str" cm="1">
        <f t="array" aca="1" ref="D4320" ca="1">IFERROR(INDEX(_xlfn.TEXTSPLIT(E4320," "),1),"")</f>
        <v/>
      </c>
      <c r="E4320" s="15" t="str" cm="1">
        <f t="array" aca="1" ref="E4320" ca="1">IFERROR(_xlfn._xlws.FILTER(merged_ranks,(merged_end_dates=DATE(9999,12,31))*(merged_names=A4320)),"")</f>
        <v/>
      </c>
      <c r="F4320" s="17" t="str">
        <f ca="1">_xlfn.XLOOKUP(J4320,Promotions[Promo Key],Promotions[Promo Date],"")</f>
        <v/>
      </c>
      <c r="G4320" s="18" t="str">
        <f t="shared" ca="1" si="283"/>
        <v/>
      </c>
      <c r="H4320" s="18" t="str">
        <f t="shared" ca="1" si="282"/>
        <v/>
      </c>
      <c r="I4320" s="17" t="str">
        <f>_xlfn.XLOOKUP(A4320,Students[Full Name],Students[Starting Rank],"")</f>
        <v/>
      </c>
      <c r="J4320" s="15" t="str">
        <f t="shared" ca="1" si="284"/>
        <v xml:space="preserve">: </v>
      </c>
      <c r="K4320" s="16" t="str">
        <f>_xlfn.XLOOKUP(A4320,Students[Full Name],Students[Start Date],"")</f>
        <v/>
      </c>
      <c r="L4320" s="18">
        <f t="shared" ca="1" si="285"/>
        <v>-1</v>
      </c>
      <c r="M4320" s="18" cm="1">
        <f t="array" aca="1" ref="M4320" ca="1">SUMPRODUCT(Inactives[Days Inactive]*(Inactives[Student]=A4320))/365</f>
        <v>0</v>
      </c>
      <c r="N4320" s="18" t="str" cm="1">
        <f t="array" ref="N4320">IF(LEN($A4320)&gt;0,SUMPRODUCT(($A4320=merged_names)*(_xlfn.TEXTAFTER(N$2, "At ")=merged_belt_colours)*merged_months_at_rank),"")</f>
        <v/>
      </c>
      <c r="O4320" s="18" t="str" cm="1">
        <f t="array" ref="O4320">IF(LEN($A4320)&gt;0,SUMPRODUCT(($A4320=merged_names)*(_xlfn.TEXTAFTER(O$2, "At ")=merged_belt_colours)*merged_months_at_rank),"")</f>
        <v/>
      </c>
      <c r="P4320" s="18" t="str" cm="1">
        <f t="array" ref="P4320">IF(LEN($A4320)&gt;0,SUMPRODUCT(($A4320=merged_names)*(_xlfn.TEXTAFTER(P$2, "At ")=merged_belt_colours)*merged_months_at_rank),"")</f>
        <v/>
      </c>
      <c r="Q4320" s="18" t="str" cm="1">
        <f t="array" ref="Q4320">IF(LEN($A4320)&gt;0,SUMPRODUCT(($A4320=merged_names)*(_xlfn.TEXTAFTER(Q$2, "At ")=merged_belt_colours)*merged_months_at_rank),"")</f>
        <v/>
      </c>
      <c r="R4320" s="18" t="str" cm="1">
        <f t="array" ref="R4320">IF(LEN($A4320)&gt;0,SUMPRODUCT(($A4320=merged_names)*(_xlfn.TEXTAFTER(R$2, "At ")=merged_belt_colours)*merged_months_at_rank),"")</f>
        <v/>
      </c>
    </row>
    <row r="4321" spans="1:18" x14ac:dyDescent="0.25">
      <c r="A4321"/>
      <c r="B4321" s="15" t="str" cm="1">
        <f t="array" ref="B4321">IFERROR(IF(LEN(A4321)&gt;0, IF(SUMPRODUCT((Inactives[Key]=J4321)*(Inactives[Currently Inactive]))=1,"Inactive","Active"),""),"Active")</f>
        <v/>
      </c>
      <c r="C4321" s="16" t="str" cm="1">
        <f t="array" aca="1" ref="C4321" ca="1">IFERROR(_xlfn._xlws.FILTER(Inactives[Inactive On],(Inactives[Key]=J4321)*(Inactives[Currently Inactive]),""),"")</f>
        <v/>
      </c>
      <c r="D4321" s="16" t="str" cm="1">
        <f t="array" aca="1" ref="D4321" ca="1">IFERROR(INDEX(_xlfn.TEXTSPLIT(E4321," "),1),"")</f>
        <v/>
      </c>
      <c r="E4321" s="15" t="str" cm="1">
        <f t="array" aca="1" ref="E4321" ca="1">IFERROR(_xlfn._xlws.FILTER(merged_ranks,(merged_end_dates=DATE(9999,12,31))*(merged_names=A4321)),"")</f>
        <v/>
      </c>
      <c r="F4321" s="17" t="str">
        <f ca="1">_xlfn.XLOOKUP(J4321,Promotions[Promo Key],Promotions[Promo Date],"")</f>
        <v/>
      </c>
      <c r="G4321" s="18" t="str">
        <f t="shared" ca="1" si="283"/>
        <v/>
      </c>
      <c r="H4321" s="18" t="str">
        <f t="shared" ca="1" si="282"/>
        <v/>
      </c>
      <c r="I4321" s="17" t="str">
        <f>_xlfn.XLOOKUP(A4321,Students[Full Name],Students[Starting Rank],"")</f>
        <v/>
      </c>
      <c r="J4321" s="15" t="str">
        <f t="shared" ca="1" si="284"/>
        <v xml:space="preserve">: </v>
      </c>
      <c r="K4321" s="16" t="str">
        <f>_xlfn.XLOOKUP(A4321,Students[Full Name],Students[Start Date],"")</f>
        <v/>
      </c>
      <c r="L4321" s="18">
        <f t="shared" ca="1" si="285"/>
        <v>-1</v>
      </c>
      <c r="M4321" s="18" cm="1">
        <f t="array" aca="1" ref="M4321" ca="1">SUMPRODUCT(Inactives[Days Inactive]*(Inactives[Student]=A4321))/365</f>
        <v>0</v>
      </c>
      <c r="N4321" s="18" t="str" cm="1">
        <f t="array" ref="N4321">IF(LEN($A4321)&gt;0,SUMPRODUCT(($A4321=merged_names)*(_xlfn.TEXTAFTER(N$2, "At ")=merged_belt_colours)*merged_months_at_rank),"")</f>
        <v/>
      </c>
      <c r="O4321" s="18" t="str" cm="1">
        <f t="array" ref="O4321">IF(LEN($A4321)&gt;0,SUMPRODUCT(($A4321=merged_names)*(_xlfn.TEXTAFTER(O$2, "At ")=merged_belt_colours)*merged_months_at_rank),"")</f>
        <v/>
      </c>
      <c r="P4321" s="18" t="str" cm="1">
        <f t="array" ref="P4321">IF(LEN($A4321)&gt;0,SUMPRODUCT(($A4321=merged_names)*(_xlfn.TEXTAFTER(P$2, "At ")=merged_belt_colours)*merged_months_at_rank),"")</f>
        <v/>
      </c>
      <c r="Q4321" s="18" t="str" cm="1">
        <f t="array" ref="Q4321">IF(LEN($A4321)&gt;0,SUMPRODUCT(($A4321=merged_names)*(_xlfn.TEXTAFTER(Q$2, "At ")=merged_belt_colours)*merged_months_at_rank),"")</f>
        <v/>
      </c>
      <c r="R4321" s="18" t="str" cm="1">
        <f t="array" ref="R4321">IF(LEN($A4321)&gt;0,SUMPRODUCT(($A4321=merged_names)*(_xlfn.TEXTAFTER(R$2, "At ")=merged_belt_colours)*merged_months_at_rank),"")</f>
        <v/>
      </c>
    </row>
    <row r="4322" spans="1:18" x14ac:dyDescent="0.25">
      <c r="A4322"/>
      <c r="B4322" s="15" t="str" cm="1">
        <f t="array" ref="B4322">IFERROR(IF(LEN(A4322)&gt;0, IF(SUMPRODUCT((Inactives[Key]=J4322)*(Inactives[Currently Inactive]))=1,"Inactive","Active"),""),"Active")</f>
        <v/>
      </c>
      <c r="C4322" s="16" t="str" cm="1">
        <f t="array" aca="1" ref="C4322" ca="1">IFERROR(_xlfn._xlws.FILTER(Inactives[Inactive On],(Inactives[Key]=J4322)*(Inactives[Currently Inactive]),""),"")</f>
        <v/>
      </c>
      <c r="D4322" s="16" t="str" cm="1">
        <f t="array" aca="1" ref="D4322" ca="1">IFERROR(INDEX(_xlfn.TEXTSPLIT(E4322," "),1),"")</f>
        <v/>
      </c>
      <c r="E4322" s="15" t="str" cm="1">
        <f t="array" aca="1" ref="E4322" ca="1">IFERROR(_xlfn._xlws.FILTER(merged_ranks,(merged_end_dates=DATE(9999,12,31))*(merged_names=A4322)),"")</f>
        <v/>
      </c>
      <c r="F4322" s="17" t="str">
        <f ca="1">_xlfn.XLOOKUP(J4322,Promotions[Promo Key],Promotions[Promo Date],"")</f>
        <v/>
      </c>
      <c r="G4322" s="18" t="str">
        <f t="shared" ca="1" si="283"/>
        <v/>
      </c>
      <c r="H4322" s="18" t="str">
        <f t="shared" ca="1" si="282"/>
        <v/>
      </c>
      <c r="I4322" s="17" t="str">
        <f>_xlfn.XLOOKUP(A4322,Students[Full Name],Students[Starting Rank],"")</f>
        <v/>
      </c>
      <c r="J4322" s="15" t="str">
        <f t="shared" ca="1" si="284"/>
        <v xml:space="preserve">: </v>
      </c>
      <c r="K4322" s="16" t="str">
        <f>_xlfn.XLOOKUP(A4322,Students[Full Name],Students[Start Date],"")</f>
        <v/>
      </c>
      <c r="L4322" s="18">
        <f t="shared" ca="1" si="285"/>
        <v>-1</v>
      </c>
      <c r="M4322" s="18" cm="1">
        <f t="array" aca="1" ref="M4322" ca="1">SUMPRODUCT(Inactives[Days Inactive]*(Inactives[Student]=A4322))/365</f>
        <v>0</v>
      </c>
      <c r="N4322" s="18" t="str" cm="1">
        <f t="array" ref="N4322">IF(LEN($A4322)&gt;0,SUMPRODUCT(($A4322=merged_names)*(_xlfn.TEXTAFTER(N$2, "At ")=merged_belt_colours)*merged_months_at_rank),"")</f>
        <v/>
      </c>
      <c r="O4322" s="18" t="str" cm="1">
        <f t="array" ref="O4322">IF(LEN($A4322)&gt;0,SUMPRODUCT(($A4322=merged_names)*(_xlfn.TEXTAFTER(O$2, "At ")=merged_belt_colours)*merged_months_at_rank),"")</f>
        <v/>
      </c>
      <c r="P4322" s="18" t="str" cm="1">
        <f t="array" ref="P4322">IF(LEN($A4322)&gt;0,SUMPRODUCT(($A4322=merged_names)*(_xlfn.TEXTAFTER(P$2, "At ")=merged_belt_colours)*merged_months_at_rank),"")</f>
        <v/>
      </c>
      <c r="Q4322" s="18" t="str" cm="1">
        <f t="array" ref="Q4322">IF(LEN($A4322)&gt;0,SUMPRODUCT(($A4322=merged_names)*(_xlfn.TEXTAFTER(Q$2, "At ")=merged_belt_colours)*merged_months_at_rank),"")</f>
        <v/>
      </c>
      <c r="R4322" s="18" t="str" cm="1">
        <f t="array" ref="R4322">IF(LEN($A4322)&gt;0,SUMPRODUCT(($A4322=merged_names)*(_xlfn.TEXTAFTER(R$2, "At ")=merged_belt_colours)*merged_months_at_rank),"")</f>
        <v/>
      </c>
    </row>
    <row r="4323" spans="1:18" x14ac:dyDescent="0.25">
      <c r="A4323"/>
      <c r="B4323" s="15" t="str" cm="1">
        <f t="array" ref="B4323">IFERROR(IF(LEN(A4323)&gt;0, IF(SUMPRODUCT((Inactives[Key]=J4323)*(Inactives[Currently Inactive]))=1,"Inactive","Active"),""),"Active")</f>
        <v/>
      </c>
      <c r="C4323" s="16" t="str" cm="1">
        <f t="array" aca="1" ref="C4323" ca="1">IFERROR(_xlfn._xlws.FILTER(Inactives[Inactive On],(Inactives[Key]=J4323)*(Inactives[Currently Inactive]),""),"")</f>
        <v/>
      </c>
      <c r="D4323" s="16" t="str" cm="1">
        <f t="array" aca="1" ref="D4323" ca="1">IFERROR(INDEX(_xlfn.TEXTSPLIT(E4323," "),1),"")</f>
        <v/>
      </c>
      <c r="E4323" s="15" t="str" cm="1">
        <f t="array" aca="1" ref="E4323" ca="1">IFERROR(_xlfn._xlws.FILTER(merged_ranks,(merged_end_dates=DATE(9999,12,31))*(merged_names=A4323)),"")</f>
        <v/>
      </c>
      <c r="F4323" s="17" t="str">
        <f ca="1">_xlfn.XLOOKUP(J4323,Promotions[Promo Key],Promotions[Promo Date],"")</f>
        <v/>
      </c>
      <c r="G4323" s="18" t="str">
        <f t="shared" ca="1" si="283"/>
        <v/>
      </c>
      <c r="H4323" s="18" t="str">
        <f t="shared" ca="1" si="282"/>
        <v/>
      </c>
      <c r="I4323" s="17" t="str">
        <f>_xlfn.XLOOKUP(A4323,Students[Full Name],Students[Starting Rank],"")</f>
        <v/>
      </c>
      <c r="J4323" s="15" t="str">
        <f t="shared" ca="1" si="284"/>
        <v xml:space="preserve">: </v>
      </c>
      <c r="K4323" s="16" t="str">
        <f>_xlfn.XLOOKUP(A4323,Students[Full Name],Students[Start Date],"")</f>
        <v/>
      </c>
      <c r="L4323" s="18">
        <f t="shared" ca="1" si="285"/>
        <v>-1</v>
      </c>
      <c r="M4323" s="18" cm="1">
        <f t="array" aca="1" ref="M4323" ca="1">SUMPRODUCT(Inactives[Days Inactive]*(Inactives[Student]=A4323))/365</f>
        <v>0</v>
      </c>
      <c r="N4323" s="18" t="str" cm="1">
        <f t="array" ref="N4323">IF(LEN($A4323)&gt;0,SUMPRODUCT(($A4323=merged_names)*(_xlfn.TEXTAFTER(N$2, "At ")=merged_belt_colours)*merged_months_at_rank),"")</f>
        <v/>
      </c>
      <c r="O4323" s="18" t="str" cm="1">
        <f t="array" ref="O4323">IF(LEN($A4323)&gt;0,SUMPRODUCT(($A4323=merged_names)*(_xlfn.TEXTAFTER(O$2, "At ")=merged_belt_colours)*merged_months_at_rank),"")</f>
        <v/>
      </c>
      <c r="P4323" s="18" t="str" cm="1">
        <f t="array" ref="P4323">IF(LEN($A4323)&gt;0,SUMPRODUCT(($A4323=merged_names)*(_xlfn.TEXTAFTER(P$2, "At ")=merged_belt_colours)*merged_months_at_rank),"")</f>
        <v/>
      </c>
      <c r="Q4323" s="18" t="str" cm="1">
        <f t="array" ref="Q4323">IF(LEN($A4323)&gt;0,SUMPRODUCT(($A4323=merged_names)*(_xlfn.TEXTAFTER(Q$2, "At ")=merged_belt_colours)*merged_months_at_rank),"")</f>
        <v/>
      </c>
      <c r="R4323" s="18" t="str" cm="1">
        <f t="array" ref="R4323">IF(LEN($A4323)&gt;0,SUMPRODUCT(($A4323=merged_names)*(_xlfn.TEXTAFTER(R$2, "At ")=merged_belt_colours)*merged_months_at_rank),"")</f>
        <v/>
      </c>
    </row>
    <row r="4324" spans="1:18" x14ac:dyDescent="0.25">
      <c r="A4324"/>
      <c r="B4324" s="15" t="str" cm="1">
        <f t="array" ref="B4324">IFERROR(IF(LEN(A4324)&gt;0, IF(SUMPRODUCT((Inactives[Key]=J4324)*(Inactives[Currently Inactive]))=1,"Inactive","Active"),""),"Active")</f>
        <v/>
      </c>
      <c r="C4324" s="16" t="str" cm="1">
        <f t="array" aca="1" ref="C4324" ca="1">IFERROR(_xlfn._xlws.FILTER(Inactives[Inactive On],(Inactives[Key]=J4324)*(Inactives[Currently Inactive]),""),"")</f>
        <v/>
      </c>
      <c r="D4324" s="16" t="str" cm="1">
        <f t="array" aca="1" ref="D4324" ca="1">IFERROR(INDEX(_xlfn.TEXTSPLIT(E4324," "),1),"")</f>
        <v/>
      </c>
      <c r="E4324" s="15" t="str" cm="1">
        <f t="array" aca="1" ref="E4324" ca="1">IFERROR(_xlfn._xlws.FILTER(merged_ranks,(merged_end_dates=DATE(9999,12,31))*(merged_names=A4324)),"")</f>
        <v/>
      </c>
      <c r="F4324" s="17" t="str">
        <f ca="1">_xlfn.XLOOKUP(J4324,Promotions[Promo Key],Promotions[Promo Date],"")</f>
        <v/>
      </c>
      <c r="G4324" s="18" t="str">
        <f t="shared" ca="1" si="283"/>
        <v/>
      </c>
      <c r="H4324" s="18" t="str">
        <f t="shared" ca="1" si="282"/>
        <v/>
      </c>
      <c r="I4324" s="17" t="str">
        <f>_xlfn.XLOOKUP(A4324,Students[Full Name],Students[Starting Rank],"")</f>
        <v/>
      </c>
      <c r="J4324" s="15" t="str">
        <f t="shared" ca="1" si="284"/>
        <v xml:space="preserve">: </v>
      </c>
      <c r="K4324" s="16" t="str">
        <f>_xlfn.XLOOKUP(A4324,Students[Full Name],Students[Start Date],"")</f>
        <v/>
      </c>
      <c r="L4324" s="18">
        <f t="shared" ca="1" si="285"/>
        <v>-1</v>
      </c>
      <c r="M4324" s="18" cm="1">
        <f t="array" aca="1" ref="M4324" ca="1">SUMPRODUCT(Inactives[Days Inactive]*(Inactives[Student]=A4324))/365</f>
        <v>0</v>
      </c>
      <c r="N4324" s="18" t="str" cm="1">
        <f t="array" ref="N4324">IF(LEN($A4324)&gt;0,SUMPRODUCT(($A4324=merged_names)*(_xlfn.TEXTAFTER(N$2, "At ")=merged_belt_colours)*merged_months_at_rank),"")</f>
        <v/>
      </c>
      <c r="O4324" s="18" t="str" cm="1">
        <f t="array" ref="O4324">IF(LEN($A4324)&gt;0,SUMPRODUCT(($A4324=merged_names)*(_xlfn.TEXTAFTER(O$2, "At ")=merged_belt_colours)*merged_months_at_rank),"")</f>
        <v/>
      </c>
      <c r="P4324" s="18" t="str" cm="1">
        <f t="array" ref="P4324">IF(LEN($A4324)&gt;0,SUMPRODUCT(($A4324=merged_names)*(_xlfn.TEXTAFTER(P$2, "At ")=merged_belt_colours)*merged_months_at_rank),"")</f>
        <v/>
      </c>
      <c r="Q4324" s="18" t="str" cm="1">
        <f t="array" ref="Q4324">IF(LEN($A4324)&gt;0,SUMPRODUCT(($A4324=merged_names)*(_xlfn.TEXTAFTER(Q$2, "At ")=merged_belt_colours)*merged_months_at_rank),"")</f>
        <v/>
      </c>
      <c r="R4324" s="18" t="str" cm="1">
        <f t="array" ref="R4324">IF(LEN($A4324)&gt;0,SUMPRODUCT(($A4324=merged_names)*(_xlfn.TEXTAFTER(R$2, "At ")=merged_belt_colours)*merged_months_at_rank),"")</f>
        <v/>
      </c>
    </row>
    <row r="4325" spans="1:18" x14ac:dyDescent="0.25">
      <c r="A4325"/>
      <c r="B4325" s="15" t="str" cm="1">
        <f t="array" ref="B4325">IFERROR(IF(LEN(A4325)&gt;0, IF(SUMPRODUCT((Inactives[Key]=J4325)*(Inactives[Currently Inactive]))=1,"Inactive","Active"),""),"Active")</f>
        <v/>
      </c>
      <c r="C4325" s="16" t="str" cm="1">
        <f t="array" aca="1" ref="C4325" ca="1">IFERROR(_xlfn._xlws.FILTER(Inactives[Inactive On],(Inactives[Key]=J4325)*(Inactives[Currently Inactive]),""),"")</f>
        <v/>
      </c>
      <c r="D4325" s="16" t="str" cm="1">
        <f t="array" aca="1" ref="D4325" ca="1">IFERROR(INDEX(_xlfn.TEXTSPLIT(E4325," "),1),"")</f>
        <v/>
      </c>
      <c r="E4325" s="15" t="str" cm="1">
        <f t="array" aca="1" ref="E4325" ca="1">IFERROR(_xlfn._xlws.FILTER(merged_ranks,(merged_end_dates=DATE(9999,12,31))*(merged_names=A4325)),"")</f>
        <v/>
      </c>
      <c r="F4325" s="17" t="str">
        <f ca="1">_xlfn.XLOOKUP(J4325,Promotions[Promo Key],Promotions[Promo Date],"")</f>
        <v/>
      </c>
      <c r="G4325" s="18" t="str">
        <f t="shared" ca="1" si="283"/>
        <v/>
      </c>
      <c r="H4325" s="18" t="str">
        <f t="shared" ca="1" si="282"/>
        <v/>
      </c>
      <c r="I4325" s="17" t="str">
        <f>_xlfn.XLOOKUP(A4325,Students[Full Name],Students[Starting Rank],"")</f>
        <v/>
      </c>
      <c r="J4325" s="15" t="str">
        <f t="shared" ca="1" si="284"/>
        <v xml:space="preserve">: </v>
      </c>
      <c r="K4325" s="16" t="str">
        <f>_xlfn.XLOOKUP(A4325,Students[Full Name],Students[Start Date],"")</f>
        <v/>
      </c>
      <c r="L4325" s="18">
        <f t="shared" ca="1" si="285"/>
        <v>-1</v>
      </c>
      <c r="M4325" s="18" cm="1">
        <f t="array" aca="1" ref="M4325" ca="1">SUMPRODUCT(Inactives[Days Inactive]*(Inactives[Student]=A4325))/365</f>
        <v>0</v>
      </c>
      <c r="N4325" s="18" t="str" cm="1">
        <f t="array" ref="N4325">IF(LEN($A4325)&gt;0,SUMPRODUCT(($A4325=merged_names)*(_xlfn.TEXTAFTER(N$2, "At ")=merged_belt_colours)*merged_months_at_rank),"")</f>
        <v/>
      </c>
      <c r="O4325" s="18" t="str" cm="1">
        <f t="array" ref="O4325">IF(LEN($A4325)&gt;0,SUMPRODUCT(($A4325=merged_names)*(_xlfn.TEXTAFTER(O$2, "At ")=merged_belt_colours)*merged_months_at_rank),"")</f>
        <v/>
      </c>
      <c r="P4325" s="18" t="str" cm="1">
        <f t="array" ref="P4325">IF(LEN($A4325)&gt;0,SUMPRODUCT(($A4325=merged_names)*(_xlfn.TEXTAFTER(P$2, "At ")=merged_belt_colours)*merged_months_at_rank),"")</f>
        <v/>
      </c>
      <c r="Q4325" s="18" t="str" cm="1">
        <f t="array" ref="Q4325">IF(LEN($A4325)&gt;0,SUMPRODUCT(($A4325=merged_names)*(_xlfn.TEXTAFTER(Q$2, "At ")=merged_belt_colours)*merged_months_at_rank),"")</f>
        <v/>
      </c>
      <c r="R4325" s="18" t="str" cm="1">
        <f t="array" ref="R4325">IF(LEN($A4325)&gt;0,SUMPRODUCT(($A4325=merged_names)*(_xlfn.TEXTAFTER(R$2, "At ")=merged_belt_colours)*merged_months_at_rank),"")</f>
        <v/>
      </c>
    </row>
    <row r="4326" spans="1:18" x14ac:dyDescent="0.25">
      <c r="A4326"/>
      <c r="B4326" s="15" t="str" cm="1">
        <f t="array" ref="B4326">IFERROR(IF(LEN(A4326)&gt;0, IF(SUMPRODUCT((Inactives[Key]=J4326)*(Inactives[Currently Inactive]))=1,"Inactive","Active"),""),"Active")</f>
        <v/>
      </c>
      <c r="C4326" s="16" t="str" cm="1">
        <f t="array" aca="1" ref="C4326" ca="1">IFERROR(_xlfn._xlws.FILTER(Inactives[Inactive On],(Inactives[Key]=J4326)*(Inactives[Currently Inactive]),""),"")</f>
        <v/>
      </c>
      <c r="D4326" s="16" t="str" cm="1">
        <f t="array" aca="1" ref="D4326" ca="1">IFERROR(INDEX(_xlfn.TEXTSPLIT(E4326," "),1),"")</f>
        <v/>
      </c>
      <c r="E4326" s="15" t="str" cm="1">
        <f t="array" aca="1" ref="E4326" ca="1">IFERROR(_xlfn._xlws.FILTER(merged_ranks,(merged_end_dates=DATE(9999,12,31))*(merged_names=A4326)),"")</f>
        <v/>
      </c>
      <c r="F4326" s="17" t="str">
        <f ca="1">_xlfn.XLOOKUP(J4326,Promotions[Promo Key],Promotions[Promo Date],"")</f>
        <v/>
      </c>
      <c r="G4326" s="18" t="str">
        <f t="shared" ca="1" si="283"/>
        <v/>
      </c>
      <c r="H4326" s="18" t="str">
        <f t="shared" ca="1" si="282"/>
        <v/>
      </c>
      <c r="I4326" s="17" t="str">
        <f>_xlfn.XLOOKUP(A4326,Students[Full Name],Students[Starting Rank],"")</f>
        <v/>
      </c>
      <c r="J4326" s="15" t="str">
        <f t="shared" ca="1" si="284"/>
        <v xml:space="preserve">: </v>
      </c>
      <c r="K4326" s="16" t="str">
        <f>_xlfn.XLOOKUP(A4326,Students[Full Name],Students[Start Date],"")</f>
        <v/>
      </c>
      <c r="L4326" s="18">
        <f t="shared" ca="1" si="285"/>
        <v>-1</v>
      </c>
      <c r="M4326" s="18" cm="1">
        <f t="array" aca="1" ref="M4326" ca="1">SUMPRODUCT(Inactives[Days Inactive]*(Inactives[Student]=A4326))/365</f>
        <v>0</v>
      </c>
      <c r="N4326" s="18" t="str" cm="1">
        <f t="array" ref="N4326">IF(LEN($A4326)&gt;0,SUMPRODUCT(($A4326=merged_names)*(_xlfn.TEXTAFTER(N$2, "At ")=merged_belt_colours)*merged_months_at_rank),"")</f>
        <v/>
      </c>
      <c r="O4326" s="18" t="str" cm="1">
        <f t="array" ref="O4326">IF(LEN($A4326)&gt;0,SUMPRODUCT(($A4326=merged_names)*(_xlfn.TEXTAFTER(O$2, "At ")=merged_belt_colours)*merged_months_at_rank),"")</f>
        <v/>
      </c>
      <c r="P4326" s="18" t="str" cm="1">
        <f t="array" ref="P4326">IF(LEN($A4326)&gt;0,SUMPRODUCT(($A4326=merged_names)*(_xlfn.TEXTAFTER(P$2, "At ")=merged_belt_colours)*merged_months_at_rank),"")</f>
        <v/>
      </c>
      <c r="Q4326" s="18" t="str" cm="1">
        <f t="array" ref="Q4326">IF(LEN($A4326)&gt;0,SUMPRODUCT(($A4326=merged_names)*(_xlfn.TEXTAFTER(Q$2, "At ")=merged_belt_colours)*merged_months_at_rank),"")</f>
        <v/>
      </c>
      <c r="R4326" s="18" t="str" cm="1">
        <f t="array" ref="R4326">IF(LEN($A4326)&gt;0,SUMPRODUCT(($A4326=merged_names)*(_xlfn.TEXTAFTER(R$2, "At ")=merged_belt_colours)*merged_months_at_rank),"")</f>
        <v/>
      </c>
    </row>
    <row r="4327" spans="1:18" x14ac:dyDescent="0.25">
      <c r="A4327"/>
      <c r="B4327" s="15" t="str" cm="1">
        <f t="array" ref="B4327">IFERROR(IF(LEN(A4327)&gt;0, IF(SUMPRODUCT((Inactives[Key]=J4327)*(Inactives[Currently Inactive]))=1,"Inactive","Active"),""),"Active")</f>
        <v/>
      </c>
      <c r="C4327" s="16" t="str" cm="1">
        <f t="array" aca="1" ref="C4327" ca="1">IFERROR(_xlfn._xlws.FILTER(Inactives[Inactive On],(Inactives[Key]=J4327)*(Inactives[Currently Inactive]),""),"")</f>
        <v/>
      </c>
      <c r="D4327" s="16" t="str" cm="1">
        <f t="array" aca="1" ref="D4327" ca="1">IFERROR(INDEX(_xlfn.TEXTSPLIT(E4327," "),1),"")</f>
        <v/>
      </c>
      <c r="E4327" s="15" t="str" cm="1">
        <f t="array" aca="1" ref="E4327" ca="1">IFERROR(_xlfn._xlws.FILTER(merged_ranks,(merged_end_dates=DATE(9999,12,31))*(merged_names=A4327)),"")</f>
        <v/>
      </c>
      <c r="F4327" s="17" t="str">
        <f ca="1">_xlfn.XLOOKUP(J4327,Promotions[Promo Key],Promotions[Promo Date],"")</f>
        <v/>
      </c>
      <c r="G4327" s="18" t="str">
        <f t="shared" ca="1" si="283"/>
        <v/>
      </c>
      <c r="H4327" s="18" t="str">
        <f t="shared" ca="1" si="282"/>
        <v/>
      </c>
      <c r="I4327" s="17" t="str">
        <f>_xlfn.XLOOKUP(A4327,Students[Full Name],Students[Starting Rank],"")</f>
        <v/>
      </c>
      <c r="J4327" s="15" t="str">
        <f t="shared" ca="1" si="284"/>
        <v xml:space="preserve">: </v>
      </c>
      <c r="K4327" s="16" t="str">
        <f>_xlfn.XLOOKUP(A4327,Students[Full Name],Students[Start Date],"")</f>
        <v/>
      </c>
      <c r="L4327" s="18">
        <f t="shared" ca="1" si="285"/>
        <v>-1</v>
      </c>
      <c r="M4327" s="18" cm="1">
        <f t="array" aca="1" ref="M4327" ca="1">SUMPRODUCT(Inactives[Days Inactive]*(Inactives[Student]=A4327))/365</f>
        <v>0</v>
      </c>
      <c r="N4327" s="18" t="str" cm="1">
        <f t="array" ref="N4327">IF(LEN($A4327)&gt;0,SUMPRODUCT(($A4327=merged_names)*(_xlfn.TEXTAFTER(N$2, "At ")=merged_belt_colours)*merged_months_at_rank),"")</f>
        <v/>
      </c>
      <c r="O4327" s="18" t="str" cm="1">
        <f t="array" ref="O4327">IF(LEN($A4327)&gt;0,SUMPRODUCT(($A4327=merged_names)*(_xlfn.TEXTAFTER(O$2, "At ")=merged_belt_colours)*merged_months_at_rank),"")</f>
        <v/>
      </c>
      <c r="P4327" s="18" t="str" cm="1">
        <f t="array" ref="P4327">IF(LEN($A4327)&gt;0,SUMPRODUCT(($A4327=merged_names)*(_xlfn.TEXTAFTER(P$2, "At ")=merged_belt_colours)*merged_months_at_rank),"")</f>
        <v/>
      </c>
      <c r="Q4327" s="18" t="str" cm="1">
        <f t="array" ref="Q4327">IF(LEN($A4327)&gt;0,SUMPRODUCT(($A4327=merged_names)*(_xlfn.TEXTAFTER(Q$2, "At ")=merged_belt_colours)*merged_months_at_rank),"")</f>
        <v/>
      </c>
      <c r="R4327" s="18" t="str" cm="1">
        <f t="array" ref="R4327">IF(LEN($A4327)&gt;0,SUMPRODUCT(($A4327=merged_names)*(_xlfn.TEXTAFTER(R$2, "At ")=merged_belt_colours)*merged_months_at_rank),"")</f>
        <v/>
      </c>
    </row>
    <row r="4328" spans="1:18" x14ac:dyDescent="0.25">
      <c r="A4328"/>
      <c r="B4328" s="15" t="str" cm="1">
        <f t="array" ref="B4328">IFERROR(IF(LEN(A4328)&gt;0, IF(SUMPRODUCT((Inactives[Key]=J4328)*(Inactives[Currently Inactive]))=1,"Inactive","Active"),""),"Active")</f>
        <v/>
      </c>
      <c r="C4328" s="16" t="str" cm="1">
        <f t="array" aca="1" ref="C4328" ca="1">IFERROR(_xlfn._xlws.FILTER(Inactives[Inactive On],(Inactives[Key]=J4328)*(Inactives[Currently Inactive]),""),"")</f>
        <v/>
      </c>
      <c r="D4328" s="16" t="str" cm="1">
        <f t="array" aca="1" ref="D4328" ca="1">IFERROR(INDEX(_xlfn.TEXTSPLIT(E4328," "),1),"")</f>
        <v/>
      </c>
      <c r="E4328" s="15" t="str" cm="1">
        <f t="array" aca="1" ref="E4328" ca="1">IFERROR(_xlfn._xlws.FILTER(merged_ranks,(merged_end_dates=DATE(9999,12,31))*(merged_names=A4328)),"")</f>
        <v/>
      </c>
      <c r="F4328" s="17" t="str">
        <f ca="1">_xlfn.XLOOKUP(J4328,Promotions[Promo Key],Promotions[Promo Date],"")</f>
        <v/>
      </c>
      <c r="G4328" s="18" t="str">
        <f t="shared" ca="1" si="283"/>
        <v/>
      </c>
      <c r="H4328" s="18" t="str">
        <f t="shared" ca="1" si="282"/>
        <v/>
      </c>
      <c r="I4328" s="17" t="str">
        <f>_xlfn.XLOOKUP(A4328,Students[Full Name],Students[Starting Rank],"")</f>
        <v/>
      </c>
      <c r="J4328" s="15" t="str">
        <f t="shared" ca="1" si="284"/>
        <v xml:space="preserve">: </v>
      </c>
      <c r="K4328" s="16" t="str">
        <f>_xlfn.XLOOKUP(A4328,Students[Full Name],Students[Start Date],"")</f>
        <v/>
      </c>
      <c r="L4328" s="18">
        <f t="shared" ca="1" si="285"/>
        <v>-1</v>
      </c>
      <c r="M4328" s="18" cm="1">
        <f t="array" aca="1" ref="M4328" ca="1">SUMPRODUCT(Inactives[Days Inactive]*(Inactives[Student]=A4328))/365</f>
        <v>0</v>
      </c>
      <c r="N4328" s="18" t="str" cm="1">
        <f t="array" ref="N4328">IF(LEN($A4328)&gt;0,SUMPRODUCT(($A4328=merged_names)*(_xlfn.TEXTAFTER(N$2, "At ")=merged_belt_colours)*merged_months_at_rank),"")</f>
        <v/>
      </c>
      <c r="O4328" s="18" t="str" cm="1">
        <f t="array" ref="O4328">IF(LEN($A4328)&gt;0,SUMPRODUCT(($A4328=merged_names)*(_xlfn.TEXTAFTER(O$2, "At ")=merged_belt_colours)*merged_months_at_rank),"")</f>
        <v/>
      </c>
      <c r="P4328" s="18" t="str" cm="1">
        <f t="array" ref="P4328">IF(LEN($A4328)&gt;0,SUMPRODUCT(($A4328=merged_names)*(_xlfn.TEXTAFTER(P$2, "At ")=merged_belt_colours)*merged_months_at_rank),"")</f>
        <v/>
      </c>
      <c r="Q4328" s="18" t="str" cm="1">
        <f t="array" ref="Q4328">IF(LEN($A4328)&gt;0,SUMPRODUCT(($A4328=merged_names)*(_xlfn.TEXTAFTER(Q$2, "At ")=merged_belt_colours)*merged_months_at_rank),"")</f>
        <v/>
      </c>
      <c r="R4328" s="18" t="str" cm="1">
        <f t="array" ref="R4328">IF(LEN($A4328)&gt;0,SUMPRODUCT(($A4328=merged_names)*(_xlfn.TEXTAFTER(R$2, "At ")=merged_belt_colours)*merged_months_at_rank),"")</f>
        <v/>
      </c>
    </row>
    <row r="4329" spans="1:18" x14ac:dyDescent="0.25">
      <c r="A4329"/>
      <c r="B4329" s="15" t="str" cm="1">
        <f t="array" ref="B4329">IFERROR(IF(LEN(A4329)&gt;0, IF(SUMPRODUCT((Inactives[Key]=J4329)*(Inactives[Currently Inactive]))=1,"Inactive","Active"),""),"Active")</f>
        <v/>
      </c>
      <c r="C4329" s="16" t="str" cm="1">
        <f t="array" aca="1" ref="C4329" ca="1">IFERROR(_xlfn._xlws.FILTER(Inactives[Inactive On],(Inactives[Key]=J4329)*(Inactives[Currently Inactive]),""),"")</f>
        <v/>
      </c>
      <c r="D4329" s="16" t="str" cm="1">
        <f t="array" aca="1" ref="D4329" ca="1">IFERROR(INDEX(_xlfn.TEXTSPLIT(E4329," "),1),"")</f>
        <v/>
      </c>
      <c r="E4329" s="15" t="str" cm="1">
        <f t="array" aca="1" ref="E4329" ca="1">IFERROR(_xlfn._xlws.FILTER(merged_ranks,(merged_end_dates=DATE(9999,12,31))*(merged_names=A4329)),"")</f>
        <v/>
      </c>
      <c r="F4329" s="17" t="str">
        <f ca="1">_xlfn.XLOOKUP(J4329,Promotions[Promo Key],Promotions[Promo Date],"")</f>
        <v/>
      </c>
      <c r="G4329" s="18" t="str">
        <f t="shared" ca="1" si="283"/>
        <v/>
      </c>
      <c r="H4329" s="18" t="str">
        <f t="shared" ca="1" si="282"/>
        <v/>
      </c>
      <c r="I4329" s="17" t="str">
        <f>_xlfn.XLOOKUP(A4329,Students[Full Name],Students[Starting Rank],"")</f>
        <v/>
      </c>
      <c r="J4329" s="15" t="str">
        <f t="shared" ca="1" si="284"/>
        <v xml:space="preserve">: </v>
      </c>
      <c r="K4329" s="16" t="str">
        <f>_xlfn.XLOOKUP(A4329,Students[Full Name],Students[Start Date],"")</f>
        <v/>
      </c>
      <c r="L4329" s="18">
        <f t="shared" ca="1" si="285"/>
        <v>-1</v>
      </c>
      <c r="M4329" s="18" cm="1">
        <f t="array" aca="1" ref="M4329" ca="1">SUMPRODUCT(Inactives[Days Inactive]*(Inactives[Student]=A4329))/365</f>
        <v>0</v>
      </c>
      <c r="N4329" s="18" t="str" cm="1">
        <f t="array" ref="N4329">IF(LEN($A4329)&gt;0,SUMPRODUCT(($A4329=merged_names)*(_xlfn.TEXTAFTER(N$2, "At ")=merged_belt_colours)*merged_months_at_rank),"")</f>
        <v/>
      </c>
      <c r="O4329" s="18" t="str" cm="1">
        <f t="array" ref="O4329">IF(LEN($A4329)&gt;0,SUMPRODUCT(($A4329=merged_names)*(_xlfn.TEXTAFTER(O$2, "At ")=merged_belt_colours)*merged_months_at_rank),"")</f>
        <v/>
      </c>
      <c r="P4329" s="18" t="str" cm="1">
        <f t="array" ref="P4329">IF(LEN($A4329)&gt;0,SUMPRODUCT(($A4329=merged_names)*(_xlfn.TEXTAFTER(P$2, "At ")=merged_belt_colours)*merged_months_at_rank),"")</f>
        <v/>
      </c>
      <c r="Q4329" s="18" t="str" cm="1">
        <f t="array" ref="Q4329">IF(LEN($A4329)&gt;0,SUMPRODUCT(($A4329=merged_names)*(_xlfn.TEXTAFTER(Q$2, "At ")=merged_belt_colours)*merged_months_at_rank),"")</f>
        <v/>
      </c>
      <c r="R4329" s="18" t="str" cm="1">
        <f t="array" ref="R4329">IF(LEN($A4329)&gt;0,SUMPRODUCT(($A4329=merged_names)*(_xlfn.TEXTAFTER(R$2, "At ")=merged_belt_colours)*merged_months_at_rank),"")</f>
        <v/>
      </c>
    </row>
    <row r="4330" spans="1:18" x14ac:dyDescent="0.25">
      <c r="A4330"/>
      <c r="B4330" s="15" t="str" cm="1">
        <f t="array" ref="B4330">IFERROR(IF(LEN(A4330)&gt;0, IF(SUMPRODUCT((Inactives[Key]=J4330)*(Inactives[Currently Inactive]))=1,"Inactive","Active"),""),"Active")</f>
        <v/>
      </c>
      <c r="C4330" s="16" t="str" cm="1">
        <f t="array" aca="1" ref="C4330" ca="1">IFERROR(_xlfn._xlws.FILTER(Inactives[Inactive On],(Inactives[Key]=J4330)*(Inactives[Currently Inactive]),""),"")</f>
        <v/>
      </c>
      <c r="D4330" s="16" t="str" cm="1">
        <f t="array" aca="1" ref="D4330" ca="1">IFERROR(INDEX(_xlfn.TEXTSPLIT(E4330," "),1),"")</f>
        <v/>
      </c>
      <c r="E4330" s="15" t="str" cm="1">
        <f t="array" aca="1" ref="E4330" ca="1">IFERROR(_xlfn._xlws.FILTER(merged_ranks,(merged_end_dates=DATE(9999,12,31))*(merged_names=A4330)),"")</f>
        <v/>
      </c>
      <c r="F4330" s="17" t="str">
        <f ca="1">_xlfn.XLOOKUP(J4330,Promotions[Promo Key],Promotions[Promo Date],"")</f>
        <v/>
      </c>
      <c r="G4330" s="18" t="str">
        <f t="shared" ca="1" si="283"/>
        <v/>
      </c>
      <c r="H4330" s="18" t="str">
        <f t="shared" ca="1" si="282"/>
        <v/>
      </c>
      <c r="I4330" s="17" t="str">
        <f>_xlfn.XLOOKUP(A4330,Students[Full Name],Students[Starting Rank],"")</f>
        <v/>
      </c>
      <c r="J4330" s="15" t="str">
        <f t="shared" ca="1" si="284"/>
        <v xml:space="preserve">: </v>
      </c>
      <c r="K4330" s="16" t="str">
        <f>_xlfn.XLOOKUP(A4330,Students[Full Name],Students[Start Date],"")</f>
        <v/>
      </c>
      <c r="L4330" s="18">
        <f t="shared" ca="1" si="285"/>
        <v>-1</v>
      </c>
      <c r="M4330" s="18" cm="1">
        <f t="array" aca="1" ref="M4330" ca="1">SUMPRODUCT(Inactives[Days Inactive]*(Inactives[Student]=A4330))/365</f>
        <v>0</v>
      </c>
      <c r="N4330" s="18" t="str" cm="1">
        <f t="array" ref="N4330">IF(LEN($A4330)&gt;0,SUMPRODUCT(($A4330=merged_names)*(_xlfn.TEXTAFTER(N$2, "At ")=merged_belt_colours)*merged_months_at_rank),"")</f>
        <v/>
      </c>
      <c r="O4330" s="18" t="str" cm="1">
        <f t="array" ref="O4330">IF(LEN($A4330)&gt;0,SUMPRODUCT(($A4330=merged_names)*(_xlfn.TEXTAFTER(O$2, "At ")=merged_belt_colours)*merged_months_at_rank),"")</f>
        <v/>
      </c>
      <c r="P4330" s="18" t="str" cm="1">
        <f t="array" ref="P4330">IF(LEN($A4330)&gt;0,SUMPRODUCT(($A4330=merged_names)*(_xlfn.TEXTAFTER(P$2, "At ")=merged_belt_colours)*merged_months_at_rank),"")</f>
        <v/>
      </c>
      <c r="Q4330" s="18" t="str" cm="1">
        <f t="array" ref="Q4330">IF(LEN($A4330)&gt;0,SUMPRODUCT(($A4330=merged_names)*(_xlfn.TEXTAFTER(Q$2, "At ")=merged_belt_colours)*merged_months_at_rank),"")</f>
        <v/>
      </c>
      <c r="R4330" s="18" t="str" cm="1">
        <f t="array" ref="R4330">IF(LEN($A4330)&gt;0,SUMPRODUCT(($A4330=merged_names)*(_xlfn.TEXTAFTER(R$2, "At ")=merged_belt_colours)*merged_months_at_rank),"")</f>
        <v/>
      </c>
    </row>
    <row r="4331" spans="1:18" x14ac:dyDescent="0.25">
      <c r="A4331"/>
      <c r="B4331" s="15" t="str" cm="1">
        <f t="array" ref="B4331">IFERROR(IF(LEN(A4331)&gt;0, IF(SUMPRODUCT((Inactives[Key]=J4331)*(Inactives[Currently Inactive]))=1,"Inactive","Active"),""),"Active")</f>
        <v/>
      </c>
      <c r="C4331" s="16" t="str" cm="1">
        <f t="array" aca="1" ref="C4331" ca="1">IFERROR(_xlfn._xlws.FILTER(Inactives[Inactive On],(Inactives[Key]=J4331)*(Inactives[Currently Inactive]),""),"")</f>
        <v/>
      </c>
      <c r="D4331" s="16" t="str" cm="1">
        <f t="array" aca="1" ref="D4331" ca="1">IFERROR(INDEX(_xlfn.TEXTSPLIT(E4331," "),1),"")</f>
        <v/>
      </c>
      <c r="E4331" s="15" t="str" cm="1">
        <f t="array" aca="1" ref="E4331" ca="1">IFERROR(_xlfn._xlws.FILTER(merged_ranks,(merged_end_dates=DATE(9999,12,31))*(merged_names=A4331)),"")</f>
        <v/>
      </c>
      <c r="F4331" s="17" t="str">
        <f ca="1">_xlfn.XLOOKUP(J4331,Promotions[Promo Key],Promotions[Promo Date],"")</f>
        <v/>
      </c>
      <c r="G4331" s="18" t="str">
        <f t="shared" ca="1" si="283"/>
        <v/>
      </c>
      <c r="H4331" s="18" t="str">
        <f t="shared" ca="1" si="282"/>
        <v/>
      </c>
      <c r="I4331" s="17" t="str">
        <f>_xlfn.XLOOKUP(A4331,Students[Full Name],Students[Starting Rank],"")</f>
        <v/>
      </c>
      <c r="J4331" s="15" t="str">
        <f t="shared" ca="1" si="284"/>
        <v xml:space="preserve">: </v>
      </c>
      <c r="K4331" s="16" t="str">
        <f>_xlfn.XLOOKUP(A4331,Students[Full Name],Students[Start Date],"")</f>
        <v/>
      </c>
      <c r="L4331" s="18">
        <f t="shared" ca="1" si="285"/>
        <v>-1</v>
      </c>
      <c r="M4331" s="18" cm="1">
        <f t="array" aca="1" ref="M4331" ca="1">SUMPRODUCT(Inactives[Days Inactive]*(Inactives[Student]=A4331))/365</f>
        <v>0</v>
      </c>
      <c r="N4331" s="18" t="str" cm="1">
        <f t="array" ref="N4331">IF(LEN($A4331)&gt;0,SUMPRODUCT(($A4331=merged_names)*(_xlfn.TEXTAFTER(N$2, "At ")=merged_belt_colours)*merged_months_at_rank),"")</f>
        <v/>
      </c>
      <c r="O4331" s="18" t="str" cm="1">
        <f t="array" ref="O4331">IF(LEN($A4331)&gt;0,SUMPRODUCT(($A4331=merged_names)*(_xlfn.TEXTAFTER(O$2, "At ")=merged_belt_colours)*merged_months_at_rank),"")</f>
        <v/>
      </c>
      <c r="P4331" s="18" t="str" cm="1">
        <f t="array" ref="P4331">IF(LEN($A4331)&gt;0,SUMPRODUCT(($A4331=merged_names)*(_xlfn.TEXTAFTER(P$2, "At ")=merged_belt_colours)*merged_months_at_rank),"")</f>
        <v/>
      </c>
      <c r="Q4331" s="18" t="str" cm="1">
        <f t="array" ref="Q4331">IF(LEN($A4331)&gt;0,SUMPRODUCT(($A4331=merged_names)*(_xlfn.TEXTAFTER(Q$2, "At ")=merged_belt_colours)*merged_months_at_rank),"")</f>
        <v/>
      </c>
      <c r="R4331" s="18" t="str" cm="1">
        <f t="array" ref="R4331">IF(LEN($A4331)&gt;0,SUMPRODUCT(($A4331=merged_names)*(_xlfn.TEXTAFTER(R$2, "At ")=merged_belt_colours)*merged_months_at_rank),"")</f>
        <v/>
      </c>
    </row>
    <row r="4332" spans="1:18" x14ac:dyDescent="0.25">
      <c r="A4332"/>
      <c r="B4332" s="15" t="str" cm="1">
        <f t="array" ref="B4332">IFERROR(IF(LEN(A4332)&gt;0, IF(SUMPRODUCT((Inactives[Key]=J4332)*(Inactives[Currently Inactive]))=1,"Inactive","Active"),""),"Active")</f>
        <v/>
      </c>
      <c r="C4332" s="16" t="str" cm="1">
        <f t="array" aca="1" ref="C4332" ca="1">IFERROR(_xlfn._xlws.FILTER(Inactives[Inactive On],(Inactives[Key]=J4332)*(Inactives[Currently Inactive]),""),"")</f>
        <v/>
      </c>
      <c r="D4332" s="16" t="str" cm="1">
        <f t="array" aca="1" ref="D4332" ca="1">IFERROR(INDEX(_xlfn.TEXTSPLIT(E4332," "),1),"")</f>
        <v/>
      </c>
      <c r="E4332" s="15" t="str" cm="1">
        <f t="array" aca="1" ref="E4332" ca="1">IFERROR(_xlfn._xlws.FILTER(merged_ranks,(merged_end_dates=DATE(9999,12,31))*(merged_names=A4332)),"")</f>
        <v/>
      </c>
      <c r="F4332" s="17" t="str">
        <f ca="1">_xlfn.XLOOKUP(J4332,Promotions[Promo Key],Promotions[Promo Date],"")</f>
        <v/>
      </c>
      <c r="G4332" s="18" t="str">
        <f t="shared" ca="1" si="283"/>
        <v/>
      </c>
      <c r="H4332" s="18" t="str">
        <f t="shared" ca="1" si="282"/>
        <v/>
      </c>
      <c r="I4332" s="17" t="str">
        <f>_xlfn.XLOOKUP(A4332,Students[Full Name],Students[Starting Rank],"")</f>
        <v/>
      </c>
      <c r="J4332" s="15" t="str">
        <f t="shared" ca="1" si="284"/>
        <v xml:space="preserve">: </v>
      </c>
      <c r="K4332" s="16" t="str">
        <f>_xlfn.XLOOKUP(A4332,Students[Full Name],Students[Start Date],"")</f>
        <v/>
      </c>
      <c r="L4332" s="18">
        <f t="shared" ca="1" si="285"/>
        <v>-1</v>
      </c>
      <c r="M4332" s="18" cm="1">
        <f t="array" aca="1" ref="M4332" ca="1">SUMPRODUCT(Inactives[Days Inactive]*(Inactives[Student]=A4332))/365</f>
        <v>0</v>
      </c>
      <c r="N4332" s="18" t="str" cm="1">
        <f t="array" ref="N4332">IF(LEN($A4332)&gt;0,SUMPRODUCT(($A4332=merged_names)*(_xlfn.TEXTAFTER(N$2, "At ")=merged_belt_colours)*merged_months_at_rank),"")</f>
        <v/>
      </c>
      <c r="O4332" s="18" t="str" cm="1">
        <f t="array" ref="O4332">IF(LEN($A4332)&gt;0,SUMPRODUCT(($A4332=merged_names)*(_xlfn.TEXTAFTER(O$2, "At ")=merged_belt_colours)*merged_months_at_rank),"")</f>
        <v/>
      </c>
      <c r="P4332" s="18" t="str" cm="1">
        <f t="array" ref="P4332">IF(LEN($A4332)&gt;0,SUMPRODUCT(($A4332=merged_names)*(_xlfn.TEXTAFTER(P$2, "At ")=merged_belt_colours)*merged_months_at_rank),"")</f>
        <v/>
      </c>
      <c r="Q4332" s="18" t="str" cm="1">
        <f t="array" ref="Q4332">IF(LEN($A4332)&gt;0,SUMPRODUCT(($A4332=merged_names)*(_xlfn.TEXTAFTER(Q$2, "At ")=merged_belt_colours)*merged_months_at_rank),"")</f>
        <v/>
      </c>
      <c r="R4332" s="18" t="str" cm="1">
        <f t="array" ref="R4332">IF(LEN($A4332)&gt;0,SUMPRODUCT(($A4332=merged_names)*(_xlfn.TEXTAFTER(R$2, "At ")=merged_belt_colours)*merged_months_at_rank),"")</f>
        <v/>
      </c>
    </row>
    <row r="4333" spans="1:18" x14ac:dyDescent="0.25">
      <c r="A4333"/>
      <c r="B4333" s="15" t="str" cm="1">
        <f t="array" ref="B4333">IFERROR(IF(LEN(A4333)&gt;0, IF(SUMPRODUCT((Inactives[Key]=J4333)*(Inactives[Currently Inactive]))=1,"Inactive","Active"),""),"Active")</f>
        <v/>
      </c>
      <c r="C4333" s="16" t="str" cm="1">
        <f t="array" aca="1" ref="C4333" ca="1">IFERROR(_xlfn._xlws.FILTER(Inactives[Inactive On],(Inactives[Key]=J4333)*(Inactives[Currently Inactive]),""),"")</f>
        <v/>
      </c>
      <c r="D4333" s="16" t="str" cm="1">
        <f t="array" aca="1" ref="D4333" ca="1">IFERROR(INDEX(_xlfn.TEXTSPLIT(E4333," "),1),"")</f>
        <v/>
      </c>
      <c r="E4333" s="15" t="str" cm="1">
        <f t="array" aca="1" ref="E4333" ca="1">IFERROR(_xlfn._xlws.FILTER(merged_ranks,(merged_end_dates=DATE(9999,12,31))*(merged_names=A4333)),"")</f>
        <v/>
      </c>
      <c r="F4333" s="17" t="str">
        <f ca="1">_xlfn.XLOOKUP(J4333,Promotions[Promo Key],Promotions[Promo Date],"")</f>
        <v/>
      </c>
      <c r="G4333" s="18" t="str">
        <f t="shared" ca="1" si="283"/>
        <v/>
      </c>
      <c r="H4333" s="18" t="str">
        <f t="shared" ca="1" si="282"/>
        <v/>
      </c>
      <c r="I4333" s="17" t="str">
        <f>_xlfn.XLOOKUP(A4333,Students[Full Name],Students[Starting Rank],"")</f>
        <v/>
      </c>
      <c r="J4333" s="15" t="str">
        <f t="shared" ca="1" si="284"/>
        <v xml:space="preserve">: </v>
      </c>
      <c r="K4333" s="16" t="str">
        <f>_xlfn.XLOOKUP(A4333,Students[Full Name],Students[Start Date],"")</f>
        <v/>
      </c>
      <c r="L4333" s="18">
        <f t="shared" ca="1" si="285"/>
        <v>-1</v>
      </c>
      <c r="M4333" s="18" cm="1">
        <f t="array" aca="1" ref="M4333" ca="1">SUMPRODUCT(Inactives[Days Inactive]*(Inactives[Student]=A4333))/365</f>
        <v>0</v>
      </c>
      <c r="N4333" s="18" t="str" cm="1">
        <f t="array" ref="N4333">IF(LEN($A4333)&gt;0,SUMPRODUCT(($A4333=merged_names)*(_xlfn.TEXTAFTER(N$2, "At ")=merged_belt_colours)*merged_months_at_rank),"")</f>
        <v/>
      </c>
      <c r="O4333" s="18" t="str" cm="1">
        <f t="array" ref="O4333">IF(LEN($A4333)&gt;0,SUMPRODUCT(($A4333=merged_names)*(_xlfn.TEXTAFTER(O$2, "At ")=merged_belt_colours)*merged_months_at_rank),"")</f>
        <v/>
      </c>
      <c r="P4333" s="18" t="str" cm="1">
        <f t="array" ref="P4333">IF(LEN($A4333)&gt;0,SUMPRODUCT(($A4333=merged_names)*(_xlfn.TEXTAFTER(P$2, "At ")=merged_belt_colours)*merged_months_at_rank),"")</f>
        <v/>
      </c>
      <c r="Q4333" s="18" t="str" cm="1">
        <f t="array" ref="Q4333">IF(LEN($A4333)&gt;0,SUMPRODUCT(($A4333=merged_names)*(_xlfn.TEXTAFTER(Q$2, "At ")=merged_belt_colours)*merged_months_at_rank),"")</f>
        <v/>
      </c>
      <c r="R4333" s="18" t="str" cm="1">
        <f t="array" ref="R4333">IF(LEN($A4333)&gt;0,SUMPRODUCT(($A4333=merged_names)*(_xlfn.TEXTAFTER(R$2, "At ")=merged_belt_colours)*merged_months_at_rank),"")</f>
        <v/>
      </c>
    </row>
    <row r="4334" spans="1:18" x14ac:dyDescent="0.25">
      <c r="A4334"/>
      <c r="B4334" s="15" t="str" cm="1">
        <f t="array" ref="B4334">IFERROR(IF(LEN(A4334)&gt;0, IF(SUMPRODUCT((Inactives[Key]=J4334)*(Inactives[Currently Inactive]))=1,"Inactive","Active"),""),"Active")</f>
        <v/>
      </c>
      <c r="C4334" s="16" t="str" cm="1">
        <f t="array" aca="1" ref="C4334" ca="1">IFERROR(_xlfn._xlws.FILTER(Inactives[Inactive On],(Inactives[Key]=J4334)*(Inactives[Currently Inactive]),""),"")</f>
        <v/>
      </c>
      <c r="D4334" s="16" t="str" cm="1">
        <f t="array" aca="1" ref="D4334" ca="1">IFERROR(INDEX(_xlfn.TEXTSPLIT(E4334," "),1),"")</f>
        <v/>
      </c>
      <c r="E4334" s="15" t="str" cm="1">
        <f t="array" aca="1" ref="E4334" ca="1">IFERROR(_xlfn._xlws.FILTER(merged_ranks,(merged_end_dates=DATE(9999,12,31))*(merged_names=A4334)),"")</f>
        <v/>
      </c>
      <c r="F4334" s="17" t="str">
        <f ca="1">_xlfn.XLOOKUP(J4334,Promotions[Promo Key],Promotions[Promo Date],"")</f>
        <v/>
      </c>
      <c r="G4334" s="18" t="str">
        <f t="shared" ca="1" si="283"/>
        <v/>
      </c>
      <c r="H4334" s="18" t="str">
        <f t="shared" ca="1" si="282"/>
        <v/>
      </c>
      <c r="I4334" s="17" t="str">
        <f>_xlfn.XLOOKUP(A4334,Students[Full Name],Students[Starting Rank],"")</f>
        <v/>
      </c>
      <c r="J4334" s="15" t="str">
        <f t="shared" ca="1" si="284"/>
        <v xml:space="preserve">: </v>
      </c>
      <c r="K4334" s="16" t="str">
        <f>_xlfn.XLOOKUP(A4334,Students[Full Name],Students[Start Date],"")</f>
        <v/>
      </c>
      <c r="L4334" s="18">
        <f t="shared" ca="1" si="285"/>
        <v>-1</v>
      </c>
      <c r="M4334" s="18" cm="1">
        <f t="array" aca="1" ref="M4334" ca="1">SUMPRODUCT(Inactives[Days Inactive]*(Inactives[Student]=A4334))/365</f>
        <v>0</v>
      </c>
      <c r="N4334" s="18" t="str" cm="1">
        <f t="array" ref="N4334">IF(LEN($A4334)&gt;0,SUMPRODUCT(($A4334=merged_names)*(_xlfn.TEXTAFTER(N$2, "At ")=merged_belt_colours)*merged_months_at_rank),"")</f>
        <v/>
      </c>
      <c r="O4334" s="18" t="str" cm="1">
        <f t="array" ref="O4334">IF(LEN($A4334)&gt;0,SUMPRODUCT(($A4334=merged_names)*(_xlfn.TEXTAFTER(O$2, "At ")=merged_belt_colours)*merged_months_at_rank),"")</f>
        <v/>
      </c>
      <c r="P4334" s="18" t="str" cm="1">
        <f t="array" ref="P4334">IF(LEN($A4334)&gt;0,SUMPRODUCT(($A4334=merged_names)*(_xlfn.TEXTAFTER(P$2, "At ")=merged_belt_colours)*merged_months_at_rank),"")</f>
        <v/>
      </c>
      <c r="Q4334" s="18" t="str" cm="1">
        <f t="array" ref="Q4334">IF(LEN($A4334)&gt;0,SUMPRODUCT(($A4334=merged_names)*(_xlfn.TEXTAFTER(Q$2, "At ")=merged_belt_colours)*merged_months_at_rank),"")</f>
        <v/>
      </c>
      <c r="R4334" s="18" t="str" cm="1">
        <f t="array" ref="R4334">IF(LEN($A4334)&gt;0,SUMPRODUCT(($A4334=merged_names)*(_xlfn.TEXTAFTER(R$2, "At ")=merged_belt_colours)*merged_months_at_rank),"")</f>
        <v/>
      </c>
    </row>
    <row r="4335" spans="1:18" x14ac:dyDescent="0.25">
      <c r="A4335"/>
      <c r="B4335" s="15" t="str" cm="1">
        <f t="array" ref="B4335">IFERROR(IF(LEN(A4335)&gt;0, IF(SUMPRODUCT((Inactives[Key]=J4335)*(Inactives[Currently Inactive]))=1,"Inactive","Active"),""),"Active")</f>
        <v/>
      </c>
      <c r="C4335" s="16" t="str" cm="1">
        <f t="array" aca="1" ref="C4335" ca="1">IFERROR(_xlfn._xlws.FILTER(Inactives[Inactive On],(Inactives[Key]=J4335)*(Inactives[Currently Inactive]),""),"")</f>
        <v/>
      </c>
      <c r="D4335" s="16" t="str" cm="1">
        <f t="array" aca="1" ref="D4335" ca="1">IFERROR(INDEX(_xlfn.TEXTSPLIT(E4335," "),1),"")</f>
        <v/>
      </c>
      <c r="E4335" s="15" t="str" cm="1">
        <f t="array" aca="1" ref="E4335" ca="1">IFERROR(_xlfn._xlws.FILTER(merged_ranks,(merged_end_dates=DATE(9999,12,31))*(merged_names=A4335)),"")</f>
        <v/>
      </c>
      <c r="F4335" s="17" t="str">
        <f ca="1">_xlfn.XLOOKUP(J4335,Promotions[Promo Key],Promotions[Promo Date],"")</f>
        <v/>
      </c>
      <c r="G4335" s="18" t="str">
        <f t="shared" ca="1" si="283"/>
        <v/>
      </c>
      <c r="H4335" s="18" t="str">
        <f t="shared" ca="1" si="282"/>
        <v/>
      </c>
      <c r="I4335" s="17" t="str">
        <f>_xlfn.XLOOKUP(A4335,Students[Full Name],Students[Starting Rank],"")</f>
        <v/>
      </c>
      <c r="J4335" s="15" t="str">
        <f t="shared" ca="1" si="284"/>
        <v xml:space="preserve">: </v>
      </c>
      <c r="K4335" s="16" t="str">
        <f>_xlfn.XLOOKUP(A4335,Students[Full Name],Students[Start Date],"")</f>
        <v/>
      </c>
      <c r="L4335" s="18">
        <f t="shared" ca="1" si="285"/>
        <v>-1</v>
      </c>
      <c r="M4335" s="18" cm="1">
        <f t="array" aca="1" ref="M4335" ca="1">SUMPRODUCT(Inactives[Days Inactive]*(Inactives[Student]=A4335))/365</f>
        <v>0</v>
      </c>
      <c r="N4335" s="18" t="str" cm="1">
        <f t="array" ref="N4335">IF(LEN($A4335)&gt;0,SUMPRODUCT(($A4335=merged_names)*(_xlfn.TEXTAFTER(N$2, "At ")=merged_belt_colours)*merged_months_at_rank),"")</f>
        <v/>
      </c>
      <c r="O4335" s="18" t="str" cm="1">
        <f t="array" ref="O4335">IF(LEN($A4335)&gt;0,SUMPRODUCT(($A4335=merged_names)*(_xlfn.TEXTAFTER(O$2, "At ")=merged_belt_colours)*merged_months_at_rank),"")</f>
        <v/>
      </c>
      <c r="P4335" s="18" t="str" cm="1">
        <f t="array" ref="P4335">IF(LEN($A4335)&gt;0,SUMPRODUCT(($A4335=merged_names)*(_xlfn.TEXTAFTER(P$2, "At ")=merged_belt_colours)*merged_months_at_rank),"")</f>
        <v/>
      </c>
      <c r="Q4335" s="18" t="str" cm="1">
        <f t="array" ref="Q4335">IF(LEN($A4335)&gt;0,SUMPRODUCT(($A4335=merged_names)*(_xlfn.TEXTAFTER(Q$2, "At ")=merged_belt_colours)*merged_months_at_rank),"")</f>
        <v/>
      </c>
      <c r="R4335" s="18" t="str" cm="1">
        <f t="array" ref="R4335">IF(LEN($A4335)&gt;0,SUMPRODUCT(($A4335=merged_names)*(_xlfn.TEXTAFTER(R$2, "At ")=merged_belt_colours)*merged_months_at_rank),"")</f>
        <v/>
      </c>
    </row>
    <row r="4336" spans="1:18" x14ac:dyDescent="0.25">
      <c r="A4336"/>
      <c r="B4336" s="15" t="str" cm="1">
        <f t="array" ref="B4336">IFERROR(IF(LEN(A4336)&gt;0, IF(SUMPRODUCT((Inactives[Key]=J4336)*(Inactives[Currently Inactive]))=1,"Inactive","Active"),""),"Active")</f>
        <v/>
      </c>
      <c r="C4336" s="16" t="str" cm="1">
        <f t="array" aca="1" ref="C4336" ca="1">IFERROR(_xlfn._xlws.FILTER(Inactives[Inactive On],(Inactives[Key]=J4336)*(Inactives[Currently Inactive]),""),"")</f>
        <v/>
      </c>
      <c r="D4336" s="16" t="str" cm="1">
        <f t="array" aca="1" ref="D4336" ca="1">IFERROR(INDEX(_xlfn.TEXTSPLIT(E4336," "),1),"")</f>
        <v/>
      </c>
      <c r="E4336" s="15" t="str" cm="1">
        <f t="array" aca="1" ref="E4336" ca="1">IFERROR(_xlfn._xlws.FILTER(merged_ranks,(merged_end_dates=DATE(9999,12,31))*(merged_names=A4336)),"")</f>
        <v/>
      </c>
      <c r="F4336" s="17" t="str">
        <f ca="1">_xlfn.XLOOKUP(J4336,Promotions[Promo Key],Promotions[Promo Date],"")</f>
        <v/>
      </c>
      <c r="G4336" s="18" t="str">
        <f t="shared" ca="1" si="283"/>
        <v/>
      </c>
      <c r="H4336" s="18" t="str">
        <f t="shared" ca="1" si="282"/>
        <v/>
      </c>
      <c r="I4336" s="17" t="str">
        <f>_xlfn.XLOOKUP(A4336,Students[Full Name],Students[Starting Rank],"")</f>
        <v/>
      </c>
      <c r="J4336" s="15" t="str">
        <f t="shared" ca="1" si="284"/>
        <v xml:space="preserve">: </v>
      </c>
      <c r="K4336" s="16" t="str">
        <f>_xlfn.XLOOKUP(A4336,Students[Full Name],Students[Start Date],"")</f>
        <v/>
      </c>
      <c r="L4336" s="18">
        <f t="shared" ca="1" si="285"/>
        <v>-1</v>
      </c>
      <c r="M4336" s="18" cm="1">
        <f t="array" aca="1" ref="M4336" ca="1">SUMPRODUCT(Inactives[Days Inactive]*(Inactives[Student]=A4336))/365</f>
        <v>0</v>
      </c>
      <c r="N4336" s="18" t="str" cm="1">
        <f t="array" ref="N4336">IF(LEN($A4336)&gt;0,SUMPRODUCT(($A4336=merged_names)*(_xlfn.TEXTAFTER(N$2, "At ")=merged_belt_colours)*merged_months_at_rank),"")</f>
        <v/>
      </c>
      <c r="O4336" s="18" t="str" cm="1">
        <f t="array" ref="O4336">IF(LEN($A4336)&gt;0,SUMPRODUCT(($A4336=merged_names)*(_xlfn.TEXTAFTER(O$2, "At ")=merged_belt_colours)*merged_months_at_rank),"")</f>
        <v/>
      </c>
      <c r="P4336" s="18" t="str" cm="1">
        <f t="array" ref="P4336">IF(LEN($A4336)&gt;0,SUMPRODUCT(($A4336=merged_names)*(_xlfn.TEXTAFTER(P$2, "At ")=merged_belt_colours)*merged_months_at_rank),"")</f>
        <v/>
      </c>
      <c r="Q4336" s="18" t="str" cm="1">
        <f t="array" ref="Q4336">IF(LEN($A4336)&gt;0,SUMPRODUCT(($A4336=merged_names)*(_xlfn.TEXTAFTER(Q$2, "At ")=merged_belt_colours)*merged_months_at_rank),"")</f>
        <v/>
      </c>
      <c r="R4336" s="18" t="str" cm="1">
        <f t="array" ref="R4336">IF(LEN($A4336)&gt;0,SUMPRODUCT(($A4336=merged_names)*(_xlfn.TEXTAFTER(R$2, "At ")=merged_belt_colours)*merged_months_at_rank),"")</f>
        <v/>
      </c>
    </row>
    <row r="4337" spans="1:18" x14ac:dyDescent="0.25">
      <c r="A4337"/>
      <c r="B4337" s="15" t="str" cm="1">
        <f t="array" ref="B4337">IFERROR(IF(LEN(A4337)&gt;0, IF(SUMPRODUCT((Inactives[Key]=J4337)*(Inactives[Currently Inactive]))=1,"Inactive","Active"),""),"Active")</f>
        <v/>
      </c>
      <c r="C4337" s="16" t="str" cm="1">
        <f t="array" aca="1" ref="C4337" ca="1">IFERROR(_xlfn._xlws.FILTER(Inactives[Inactive On],(Inactives[Key]=J4337)*(Inactives[Currently Inactive]),""),"")</f>
        <v/>
      </c>
      <c r="D4337" s="16" t="str" cm="1">
        <f t="array" aca="1" ref="D4337" ca="1">IFERROR(INDEX(_xlfn.TEXTSPLIT(E4337," "),1),"")</f>
        <v/>
      </c>
      <c r="E4337" s="15" t="str" cm="1">
        <f t="array" aca="1" ref="E4337" ca="1">IFERROR(_xlfn._xlws.FILTER(merged_ranks,(merged_end_dates=DATE(9999,12,31))*(merged_names=A4337)),"")</f>
        <v/>
      </c>
      <c r="F4337" s="17" t="str">
        <f ca="1">_xlfn.XLOOKUP(J4337,Promotions[Promo Key],Promotions[Promo Date],"")</f>
        <v/>
      </c>
      <c r="G4337" s="18" t="str">
        <f t="shared" ca="1" si="283"/>
        <v/>
      </c>
      <c r="H4337" s="18" t="str">
        <f t="shared" ca="1" si="282"/>
        <v/>
      </c>
      <c r="I4337" s="17" t="str">
        <f>_xlfn.XLOOKUP(A4337,Students[Full Name],Students[Starting Rank],"")</f>
        <v/>
      </c>
      <c r="J4337" s="15" t="str">
        <f t="shared" ca="1" si="284"/>
        <v xml:space="preserve">: </v>
      </c>
      <c r="K4337" s="16" t="str">
        <f>_xlfn.XLOOKUP(A4337,Students[Full Name],Students[Start Date],"")</f>
        <v/>
      </c>
      <c r="L4337" s="18">
        <f t="shared" ca="1" si="285"/>
        <v>-1</v>
      </c>
      <c r="M4337" s="18" cm="1">
        <f t="array" aca="1" ref="M4337" ca="1">SUMPRODUCT(Inactives[Days Inactive]*(Inactives[Student]=A4337))/365</f>
        <v>0</v>
      </c>
      <c r="N4337" s="18" t="str" cm="1">
        <f t="array" ref="N4337">IF(LEN($A4337)&gt;0,SUMPRODUCT(($A4337=merged_names)*(_xlfn.TEXTAFTER(N$2, "At ")=merged_belt_colours)*merged_months_at_rank),"")</f>
        <v/>
      </c>
      <c r="O4337" s="18" t="str" cm="1">
        <f t="array" ref="O4337">IF(LEN($A4337)&gt;0,SUMPRODUCT(($A4337=merged_names)*(_xlfn.TEXTAFTER(O$2, "At ")=merged_belt_colours)*merged_months_at_rank),"")</f>
        <v/>
      </c>
      <c r="P4337" s="18" t="str" cm="1">
        <f t="array" ref="P4337">IF(LEN($A4337)&gt;0,SUMPRODUCT(($A4337=merged_names)*(_xlfn.TEXTAFTER(P$2, "At ")=merged_belt_colours)*merged_months_at_rank),"")</f>
        <v/>
      </c>
      <c r="Q4337" s="18" t="str" cm="1">
        <f t="array" ref="Q4337">IF(LEN($A4337)&gt;0,SUMPRODUCT(($A4337=merged_names)*(_xlfn.TEXTAFTER(Q$2, "At ")=merged_belt_colours)*merged_months_at_rank),"")</f>
        <v/>
      </c>
      <c r="R4337" s="18" t="str" cm="1">
        <f t="array" ref="R4337">IF(LEN($A4337)&gt;0,SUMPRODUCT(($A4337=merged_names)*(_xlfn.TEXTAFTER(R$2, "At ")=merged_belt_colours)*merged_months_at_rank),"")</f>
        <v/>
      </c>
    </row>
    <row r="4338" spans="1:18" x14ac:dyDescent="0.25">
      <c r="A4338"/>
      <c r="B4338" s="15" t="str" cm="1">
        <f t="array" ref="B4338">IFERROR(IF(LEN(A4338)&gt;0, IF(SUMPRODUCT((Inactives[Key]=J4338)*(Inactives[Currently Inactive]))=1,"Inactive","Active"),""),"Active")</f>
        <v/>
      </c>
      <c r="C4338" s="16" t="str" cm="1">
        <f t="array" aca="1" ref="C4338" ca="1">IFERROR(_xlfn._xlws.FILTER(Inactives[Inactive On],(Inactives[Key]=J4338)*(Inactives[Currently Inactive]),""),"")</f>
        <v/>
      </c>
      <c r="D4338" s="16" t="str" cm="1">
        <f t="array" aca="1" ref="D4338" ca="1">IFERROR(INDEX(_xlfn.TEXTSPLIT(E4338," "),1),"")</f>
        <v/>
      </c>
      <c r="E4338" s="15" t="str" cm="1">
        <f t="array" aca="1" ref="E4338" ca="1">IFERROR(_xlfn._xlws.FILTER(merged_ranks,(merged_end_dates=DATE(9999,12,31))*(merged_names=A4338)),"")</f>
        <v/>
      </c>
      <c r="F4338" s="17" t="str">
        <f ca="1">_xlfn.XLOOKUP(J4338,Promotions[Promo Key],Promotions[Promo Date],"")</f>
        <v/>
      </c>
      <c r="G4338" s="18" t="str">
        <f t="shared" ca="1" si="283"/>
        <v/>
      </c>
      <c r="H4338" s="18" t="str">
        <f t="shared" ca="1" si="282"/>
        <v/>
      </c>
      <c r="I4338" s="17" t="str">
        <f>_xlfn.XLOOKUP(A4338,Students[Full Name],Students[Starting Rank],"")</f>
        <v/>
      </c>
      <c r="J4338" s="15" t="str">
        <f t="shared" ca="1" si="284"/>
        <v xml:space="preserve">: </v>
      </c>
      <c r="K4338" s="16" t="str">
        <f>_xlfn.XLOOKUP(A4338,Students[Full Name],Students[Start Date],"")</f>
        <v/>
      </c>
      <c r="L4338" s="18">
        <f t="shared" ca="1" si="285"/>
        <v>-1</v>
      </c>
      <c r="M4338" s="18" cm="1">
        <f t="array" aca="1" ref="M4338" ca="1">SUMPRODUCT(Inactives[Days Inactive]*(Inactives[Student]=A4338))/365</f>
        <v>0</v>
      </c>
      <c r="N4338" s="18" t="str" cm="1">
        <f t="array" ref="N4338">IF(LEN($A4338)&gt;0,SUMPRODUCT(($A4338=merged_names)*(_xlfn.TEXTAFTER(N$2, "At ")=merged_belt_colours)*merged_months_at_rank),"")</f>
        <v/>
      </c>
      <c r="O4338" s="18" t="str" cm="1">
        <f t="array" ref="O4338">IF(LEN($A4338)&gt;0,SUMPRODUCT(($A4338=merged_names)*(_xlfn.TEXTAFTER(O$2, "At ")=merged_belt_colours)*merged_months_at_rank),"")</f>
        <v/>
      </c>
      <c r="P4338" s="18" t="str" cm="1">
        <f t="array" ref="P4338">IF(LEN($A4338)&gt;0,SUMPRODUCT(($A4338=merged_names)*(_xlfn.TEXTAFTER(P$2, "At ")=merged_belt_colours)*merged_months_at_rank),"")</f>
        <v/>
      </c>
      <c r="Q4338" s="18" t="str" cm="1">
        <f t="array" ref="Q4338">IF(LEN($A4338)&gt;0,SUMPRODUCT(($A4338=merged_names)*(_xlfn.TEXTAFTER(Q$2, "At ")=merged_belt_colours)*merged_months_at_rank),"")</f>
        <v/>
      </c>
      <c r="R4338" s="18" t="str" cm="1">
        <f t="array" ref="R4338">IF(LEN($A4338)&gt;0,SUMPRODUCT(($A4338=merged_names)*(_xlfn.TEXTAFTER(R$2, "At ")=merged_belt_colours)*merged_months_at_rank),"")</f>
        <v/>
      </c>
    </row>
    <row r="4339" spans="1:18" x14ac:dyDescent="0.25">
      <c r="A4339"/>
      <c r="B4339" s="15" t="str" cm="1">
        <f t="array" ref="B4339">IFERROR(IF(LEN(A4339)&gt;0, IF(SUMPRODUCT((Inactives[Key]=J4339)*(Inactives[Currently Inactive]))=1,"Inactive","Active"),""),"Active")</f>
        <v/>
      </c>
      <c r="C4339" s="16" t="str" cm="1">
        <f t="array" aca="1" ref="C4339" ca="1">IFERROR(_xlfn._xlws.FILTER(Inactives[Inactive On],(Inactives[Key]=J4339)*(Inactives[Currently Inactive]),""),"")</f>
        <v/>
      </c>
      <c r="D4339" s="16" t="str" cm="1">
        <f t="array" aca="1" ref="D4339" ca="1">IFERROR(INDEX(_xlfn.TEXTSPLIT(E4339," "),1),"")</f>
        <v/>
      </c>
      <c r="E4339" s="15" t="str" cm="1">
        <f t="array" aca="1" ref="E4339" ca="1">IFERROR(_xlfn._xlws.FILTER(merged_ranks,(merged_end_dates=DATE(9999,12,31))*(merged_names=A4339)),"")</f>
        <v/>
      </c>
      <c r="F4339" s="17" t="str">
        <f ca="1">_xlfn.XLOOKUP(J4339,Promotions[Promo Key],Promotions[Promo Date],"")</f>
        <v/>
      </c>
      <c r="G4339" s="18" t="str">
        <f t="shared" ca="1" si="283"/>
        <v/>
      </c>
      <c r="H4339" s="18" t="str">
        <f t="shared" ca="1" si="282"/>
        <v/>
      </c>
      <c r="I4339" s="17" t="str">
        <f>_xlfn.XLOOKUP(A4339,Students[Full Name],Students[Starting Rank],"")</f>
        <v/>
      </c>
      <c r="J4339" s="15" t="str">
        <f t="shared" ca="1" si="284"/>
        <v xml:space="preserve">: </v>
      </c>
      <c r="K4339" s="16" t="str">
        <f>_xlfn.XLOOKUP(A4339,Students[Full Name],Students[Start Date],"")</f>
        <v/>
      </c>
      <c r="L4339" s="18">
        <f t="shared" ca="1" si="285"/>
        <v>-1</v>
      </c>
      <c r="M4339" s="18" cm="1">
        <f t="array" aca="1" ref="M4339" ca="1">SUMPRODUCT(Inactives[Days Inactive]*(Inactives[Student]=A4339))/365</f>
        <v>0</v>
      </c>
      <c r="N4339" s="18" t="str" cm="1">
        <f t="array" ref="N4339">IF(LEN($A4339)&gt;0,SUMPRODUCT(($A4339=merged_names)*(_xlfn.TEXTAFTER(N$2, "At ")=merged_belt_colours)*merged_months_at_rank),"")</f>
        <v/>
      </c>
      <c r="O4339" s="18" t="str" cm="1">
        <f t="array" ref="O4339">IF(LEN($A4339)&gt;0,SUMPRODUCT(($A4339=merged_names)*(_xlfn.TEXTAFTER(O$2, "At ")=merged_belt_colours)*merged_months_at_rank),"")</f>
        <v/>
      </c>
      <c r="P4339" s="18" t="str" cm="1">
        <f t="array" ref="P4339">IF(LEN($A4339)&gt;0,SUMPRODUCT(($A4339=merged_names)*(_xlfn.TEXTAFTER(P$2, "At ")=merged_belt_colours)*merged_months_at_rank),"")</f>
        <v/>
      </c>
      <c r="Q4339" s="18" t="str" cm="1">
        <f t="array" ref="Q4339">IF(LEN($A4339)&gt;0,SUMPRODUCT(($A4339=merged_names)*(_xlfn.TEXTAFTER(Q$2, "At ")=merged_belt_colours)*merged_months_at_rank),"")</f>
        <v/>
      </c>
      <c r="R4339" s="18" t="str" cm="1">
        <f t="array" ref="R4339">IF(LEN($A4339)&gt;0,SUMPRODUCT(($A4339=merged_names)*(_xlfn.TEXTAFTER(R$2, "At ")=merged_belt_colours)*merged_months_at_rank),"")</f>
        <v/>
      </c>
    </row>
    <row r="4340" spans="1:18" x14ac:dyDescent="0.25">
      <c r="A4340"/>
      <c r="B4340" s="15" t="str" cm="1">
        <f t="array" ref="B4340">IFERROR(IF(LEN(A4340)&gt;0, IF(SUMPRODUCT((Inactives[Key]=J4340)*(Inactives[Currently Inactive]))=1,"Inactive","Active"),""),"Active")</f>
        <v/>
      </c>
      <c r="C4340" s="16" t="str" cm="1">
        <f t="array" aca="1" ref="C4340" ca="1">IFERROR(_xlfn._xlws.FILTER(Inactives[Inactive On],(Inactives[Key]=J4340)*(Inactives[Currently Inactive]),""),"")</f>
        <v/>
      </c>
      <c r="D4340" s="16" t="str" cm="1">
        <f t="array" aca="1" ref="D4340" ca="1">IFERROR(INDEX(_xlfn.TEXTSPLIT(E4340," "),1),"")</f>
        <v/>
      </c>
      <c r="E4340" s="15" t="str" cm="1">
        <f t="array" aca="1" ref="E4340" ca="1">IFERROR(_xlfn._xlws.FILTER(merged_ranks,(merged_end_dates=DATE(9999,12,31))*(merged_names=A4340)),"")</f>
        <v/>
      </c>
      <c r="F4340" s="17" t="str">
        <f ca="1">_xlfn.XLOOKUP(J4340,Promotions[Promo Key],Promotions[Promo Date],"")</f>
        <v/>
      </c>
      <c r="G4340" s="18" t="str">
        <f t="shared" ca="1" si="283"/>
        <v/>
      </c>
      <c r="H4340" s="18" t="str">
        <f t="shared" ca="1" si="282"/>
        <v/>
      </c>
      <c r="I4340" s="17" t="str">
        <f>_xlfn.XLOOKUP(A4340,Students[Full Name],Students[Starting Rank],"")</f>
        <v/>
      </c>
      <c r="J4340" s="15" t="str">
        <f t="shared" ca="1" si="284"/>
        <v xml:space="preserve">: </v>
      </c>
      <c r="K4340" s="16" t="str">
        <f>_xlfn.XLOOKUP(A4340,Students[Full Name],Students[Start Date],"")</f>
        <v/>
      </c>
      <c r="L4340" s="18">
        <f t="shared" ca="1" si="285"/>
        <v>-1</v>
      </c>
      <c r="M4340" s="18" cm="1">
        <f t="array" aca="1" ref="M4340" ca="1">SUMPRODUCT(Inactives[Days Inactive]*(Inactives[Student]=A4340))/365</f>
        <v>0</v>
      </c>
      <c r="N4340" s="18" t="str" cm="1">
        <f t="array" ref="N4340">IF(LEN($A4340)&gt;0,SUMPRODUCT(($A4340=merged_names)*(_xlfn.TEXTAFTER(N$2, "At ")=merged_belt_colours)*merged_months_at_rank),"")</f>
        <v/>
      </c>
      <c r="O4340" s="18" t="str" cm="1">
        <f t="array" ref="O4340">IF(LEN($A4340)&gt;0,SUMPRODUCT(($A4340=merged_names)*(_xlfn.TEXTAFTER(O$2, "At ")=merged_belt_colours)*merged_months_at_rank),"")</f>
        <v/>
      </c>
      <c r="P4340" s="18" t="str" cm="1">
        <f t="array" ref="P4340">IF(LEN($A4340)&gt;0,SUMPRODUCT(($A4340=merged_names)*(_xlfn.TEXTAFTER(P$2, "At ")=merged_belt_colours)*merged_months_at_rank),"")</f>
        <v/>
      </c>
      <c r="Q4340" s="18" t="str" cm="1">
        <f t="array" ref="Q4340">IF(LEN($A4340)&gt;0,SUMPRODUCT(($A4340=merged_names)*(_xlfn.TEXTAFTER(Q$2, "At ")=merged_belt_colours)*merged_months_at_rank),"")</f>
        <v/>
      </c>
      <c r="R4340" s="18" t="str" cm="1">
        <f t="array" ref="R4340">IF(LEN($A4340)&gt;0,SUMPRODUCT(($A4340=merged_names)*(_xlfn.TEXTAFTER(R$2, "At ")=merged_belt_colours)*merged_months_at_rank),"")</f>
        <v/>
      </c>
    </row>
    <row r="4341" spans="1:18" x14ac:dyDescent="0.25">
      <c r="A4341"/>
      <c r="B4341" s="15" t="str" cm="1">
        <f t="array" ref="B4341">IFERROR(IF(LEN(A4341)&gt;0, IF(SUMPRODUCT((Inactives[Key]=J4341)*(Inactives[Currently Inactive]))=1,"Inactive","Active"),""),"Active")</f>
        <v/>
      </c>
      <c r="C4341" s="16" t="str" cm="1">
        <f t="array" aca="1" ref="C4341" ca="1">IFERROR(_xlfn._xlws.FILTER(Inactives[Inactive On],(Inactives[Key]=J4341)*(Inactives[Currently Inactive]),""),"")</f>
        <v/>
      </c>
      <c r="D4341" s="16" t="str" cm="1">
        <f t="array" aca="1" ref="D4341" ca="1">IFERROR(INDEX(_xlfn.TEXTSPLIT(E4341," "),1),"")</f>
        <v/>
      </c>
      <c r="E4341" s="15" t="str" cm="1">
        <f t="array" aca="1" ref="E4341" ca="1">IFERROR(_xlfn._xlws.FILTER(merged_ranks,(merged_end_dates=DATE(9999,12,31))*(merged_names=A4341)),"")</f>
        <v/>
      </c>
      <c r="F4341" s="17" t="str">
        <f ca="1">_xlfn.XLOOKUP(J4341,Promotions[Promo Key],Promotions[Promo Date],"")</f>
        <v/>
      </c>
      <c r="G4341" s="18" t="str">
        <f t="shared" ca="1" si="283"/>
        <v/>
      </c>
      <c r="H4341" s="18" t="str">
        <f t="shared" ca="1" si="282"/>
        <v/>
      </c>
      <c r="I4341" s="17" t="str">
        <f>_xlfn.XLOOKUP(A4341,Students[Full Name],Students[Starting Rank],"")</f>
        <v/>
      </c>
      <c r="J4341" s="15" t="str">
        <f t="shared" ca="1" si="284"/>
        <v xml:space="preserve">: </v>
      </c>
      <c r="K4341" s="16" t="str">
        <f>_xlfn.XLOOKUP(A4341,Students[Full Name],Students[Start Date],"")</f>
        <v/>
      </c>
      <c r="L4341" s="18">
        <f t="shared" ca="1" si="285"/>
        <v>-1</v>
      </c>
      <c r="M4341" s="18" cm="1">
        <f t="array" aca="1" ref="M4341" ca="1">SUMPRODUCT(Inactives[Days Inactive]*(Inactives[Student]=A4341))/365</f>
        <v>0</v>
      </c>
      <c r="N4341" s="18" t="str" cm="1">
        <f t="array" ref="N4341">IF(LEN($A4341)&gt;0,SUMPRODUCT(($A4341=merged_names)*(_xlfn.TEXTAFTER(N$2, "At ")=merged_belt_colours)*merged_months_at_rank),"")</f>
        <v/>
      </c>
      <c r="O4341" s="18" t="str" cm="1">
        <f t="array" ref="O4341">IF(LEN($A4341)&gt;0,SUMPRODUCT(($A4341=merged_names)*(_xlfn.TEXTAFTER(O$2, "At ")=merged_belt_colours)*merged_months_at_rank),"")</f>
        <v/>
      </c>
      <c r="P4341" s="18" t="str" cm="1">
        <f t="array" ref="P4341">IF(LEN($A4341)&gt;0,SUMPRODUCT(($A4341=merged_names)*(_xlfn.TEXTAFTER(P$2, "At ")=merged_belt_colours)*merged_months_at_rank),"")</f>
        <v/>
      </c>
      <c r="Q4341" s="18" t="str" cm="1">
        <f t="array" ref="Q4341">IF(LEN($A4341)&gt;0,SUMPRODUCT(($A4341=merged_names)*(_xlfn.TEXTAFTER(Q$2, "At ")=merged_belt_colours)*merged_months_at_rank),"")</f>
        <v/>
      </c>
      <c r="R4341" s="18" t="str" cm="1">
        <f t="array" ref="R4341">IF(LEN($A4341)&gt;0,SUMPRODUCT(($A4341=merged_names)*(_xlfn.TEXTAFTER(R$2, "At ")=merged_belt_colours)*merged_months_at_rank),"")</f>
        <v/>
      </c>
    </row>
    <row r="4342" spans="1:18" x14ac:dyDescent="0.25">
      <c r="A4342"/>
      <c r="B4342" s="15" t="str" cm="1">
        <f t="array" ref="B4342">IFERROR(IF(LEN(A4342)&gt;0, IF(SUMPRODUCT((Inactives[Key]=J4342)*(Inactives[Currently Inactive]))=1,"Inactive","Active"),""),"Active")</f>
        <v/>
      </c>
      <c r="C4342" s="16" t="str" cm="1">
        <f t="array" aca="1" ref="C4342" ca="1">IFERROR(_xlfn._xlws.FILTER(Inactives[Inactive On],(Inactives[Key]=J4342)*(Inactives[Currently Inactive]),""),"")</f>
        <v/>
      </c>
      <c r="D4342" s="16" t="str" cm="1">
        <f t="array" aca="1" ref="D4342" ca="1">IFERROR(INDEX(_xlfn.TEXTSPLIT(E4342," "),1),"")</f>
        <v/>
      </c>
      <c r="E4342" s="15" t="str" cm="1">
        <f t="array" aca="1" ref="E4342" ca="1">IFERROR(_xlfn._xlws.FILTER(merged_ranks,(merged_end_dates=DATE(9999,12,31))*(merged_names=A4342)),"")</f>
        <v/>
      </c>
      <c r="F4342" s="17" t="str">
        <f ca="1">_xlfn.XLOOKUP(J4342,Promotions[Promo Key],Promotions[Promo Date],"")</f>
        <v/>
      </c>
      <c r="G4342" s="18" t="str">
        <f t="shared" ca="1" si="283"/>
        <v/>
      </c>
      <c r="H4342" s="18" t="str">
        <f t="shared" ca="1" si="282"/>
        <v/>
      </c>
      <c r="I4342" s="17" t="str">
        <f>_xlfn.XLOOKUP(A4342,Students[Full Name],Students[Starting Rank],"")</f>
        <v/>
      </c>
      <c r="J4342" s="15" t="str">
        <f t="shared" ca="1" si="284"/>
        <v xml:space="preserve">: </v>
      </c>
      <c r="K4342" s="16" t="str">
        <f>_xlfn.XLOOKUP(A4342,Students[Full Name],Students[Start Date],"")</f>
        <v/>
      </c>
      <c r="L4342" s="18">
        <f t="shared" ca="1" si="285"/>
        <v>-1</v>
      </c>
      <c r="M4342" s="18" cm="1">
        <f t="array" aca="1" ref="M4342" ca="1">SUMPRODUCT(Inactives[Days Inactive]*(Inactives[Student]=A4342))/365</f>
        <v>0</v>
      </c>
      <c r="N4342" s="18" t="str" cm="1">
        <f t="array" ref="N4342">IF(LEN($A4342)&gt;0,SUMPRODUCT(($A4342=merged_names)*(_xlfn.TEXTAFTER(N$2, "At ")=merged_belt_colours)*merged_months_at_rank),"")</f>
        <v/>
      </c>
      <c r="O4342" s="18" t="str" cm="1">
        <f t="array" ref="O4342">IF(LEN($A4342)&gt;0,SUMPRODUCT(($A4342=merged_names)*(_xlfn.TEXTAFTER(O$2, "At ")=merged_belt_colours)*merged_months_at_rank),"")</f>
        <v/>
      </c>
      <c r="P4342" s="18" t="str" cm="1">
        <f t="array" ref="P4342">IF(LEN($A4342)&gt;0,SUMPRODUCT(($A4342=merged_names)*(_xlfn.TEXTAFTER(P$2, "At ")=merged_belt_colours)*merged_months_at_rank),"")</f>
        <v/>
      </c>
      <c r="Q4342" s="18" t="str" cm="1">
        <f t="array" ref="Q4342">IF(LEN($A4342)&gt;0,SUMPRODUCT(($A4342=merged_names)*(_xlfn.TEXTAFTER(Q$2, "At ")=merged_belt_colours)*merged_months_at_rank),"")</f>
        <v/>
      </c>
      <c r="R4342" s="18" t="str" cm="1">
        <f t="array" ref="R4342">IF(LEN($A4342)&gt;0,SUMPRODUCT(($A4342=merged_names)*(_xlfn.TEXTAFTER(R$2, "At ")=merged_belt_colours)*merged_months_at_rank),"")</f>
        <v/>
      </c>
    </row>
    <row r="4343" spans="1:18" x14ac:dyDescent="0.25">
      <c r="A4343"/>
      <c r="B4343" s="15" t="str" cm="1">
        <f t="array" ref="B4343">IFERROR(IF(LEN(A4343)&gt;0, IF(SUMPRODUCT((Inactives[Key]=J4343)*(Inactives[Currently Inactive]))=1,"Inactive","Active"),""),"Active")</f>
        <v/>
      </c>
      <c r="C4343" s="16" t="str" cm="1">
        <f t="array" aca="1" ref="C4343" ca="1">IFERROR(_xlfn._xlws.FILTER(Inactives[Inactive On],(Inactives[Key]=J4343)*(Inactives[Currently Inactive]),""),"")</f>
        <v/>
      </c>
      <c r="D4343" s="16" t="str" cm="1">
        <f t="array" aca="1" ref="D4343" ca="1">IFERROR(INDEX(_xlfn.TEXTSPLIT(E4343," "),1),"")</f>
        <v/>
      </c>
      <c r="E4343" s="15" t="str" cm="1">
        <f t="array" aca="1" ref="E4343" ca="1">IFERROR(_xlfn._xlws.FILTER(merged_ranks,(merged_end_dates=DATE(9999,12,31))*(merged_names=A4343)),"")</f>
        <v/>
      </c>
      <c r="F4343" s="17" t="str">
        <f ca="1">_xlfn.XLOOKUP(J4343,Promotions[Promo Key],Promotions[Promo Date],"")</f>
        <v/>
      </c>
      <c r="G4343" s="18" t="str">
        <f t="shared" ca="1" si="283"/>
        <v/>
      </c>
      <c r="H4343" s="18" t="str">
        <f t="shared" ca="1" si="282"/>
        <v/>
      </c>
      <c r="I4343" s="17" t="str">
        <f>_xlfn.XLOOKUP(A4343,Students[Full Name],Students[Starting Rank],"")</f>
        <v/>
      </c>
      <c r="J4343" s="15" t="str">
        <f t="shared" ca="1" si="284"/>
        <v xml:space="preserve">: </v>
      </c>
      <c r="K4343" s="16" t="str">
        <f>_xlfn.XLOOKUP(A4343,Students[Full Name],Students[Start Date],"")</f>
        <v/>
      </c>
      <c r="L4343" s="18">
        <f t="shared" ca="1" si="285"/>
        <v>-1</v>
      </c>
      <c r="M4343" s="18" cm="1">
        <f t="array" aca="1" ref="M4343" ca="1">SUMPRODUCT(Inactives[Days Inactive]*(Inactives[Student]=A4343))/365</f>
        <v>0</v>
      </c>
      <c r="N4343" s="18" t="str" cm="1">
        <f t="array" ref="N4343">IF(LEN($A4343)&gt;0,SUMPRODUCT(($A4343=merged_names)*(_xlfn.TEXTAFTER(N$2, "At ")=merged_belt_colours)*merged_months_at_rank),"")</f>
        <v/>
      </c>
      <c r="O4343" s="18" t="str" cm="1">
        <f t="array" ref="O4343">IF(LEN($A4343)&gt;0,SUMPRODUCT(($A4343=merged_names)*(_xlfn.TEXTAFTER(O$2, "At ")=merged_belt_colours)*merged_months_at_rank),"")</f>
        <v/>
      </c>
      <c r="P4343" s="18" t="str" cm="1">
        <f t="array" ref="P4343">IF(LEN($A4343)&gt;0,SUMPRODUCT(($A4343=merged_names)*(_xlfn.TEXTAFTER(P$2, "At ")=merged_belt_colours)*merged_months_at_rank),"")</f>
        <v/>
      </c>
      <c r="Q4343" s="18" t="str" cm="1">
        <f t="array" ref="Q4343">IF(LEN($A4343)&gt;0,SUMPRODUCT(($A4343=merged_names)*(_xlfn.TEXTAFTER(Q$2, "At ")=merged_belt_colours)*merged_months_at_rank),"")</f>
        <v/>
      </c>
      <c r="R4343" s="18" t="str" cm="1">
        <f t="array" ref="R4343">IF(LEN($A4343)&gt;0,SUMPRODUCT(($A4343=merged_names)*(_xlfn.TEXTAFTER(R$2, "At ")=merged_belt_colours)*merged_months_at_rank),"")</f>
        <v/>
      </c>
    </row>
    <row r="4344" spans="1:18" x14ac:dyDescent="0.25">
      <c r="A4344"/>
      <c r="B4344" s="15" t="str" cm="1">
        <f t="array" ref="B4344">IFERROR(IF(LEN(A4344)&gt;0, IF(SUMPRODUCT((Inactives[Key]=J4344)*(Inactives[Currently Inactive]))=1,"Inactive","Active"),""),"Active")</f>
        <v/>
      </c>
      <c r="C4344" s="16" t="str" cm="1">
        <f t="array" aca="1" ref="C4344" ca="1">IFERROR(_xlfn._xlws.FILTER(Inactives[Inactive On],(Inactives[Key]=J4344)*(Inactives[Currently Inactive]),""),"")</f>
        <v/>
      </c>
      <c r="D4344" s="16" t="str" cm="1">
        <f t="array" aca="1" ref="D4344" ca="1">IFERROR(INDEX(_xlfn.TEXTSPLIT(E4344," "),1),"")</f>
        <v/>
      </c>
      <c r="E4344" s="15" t="str" cm="1">
        <f t="array" aca="1" ref="E4344" ca="1">IFERROR(_xlfn._xlws.FILTER(merged_ranks,(merged_end_dates=DATE(9999,12,31))*(merged_names=A4344)),"")</f>
        <v/>
      </c>
      <c r="F4344" s="17" t="str">
        <f ca="1">_xlfn.XLOOKUP(J4344,Promotions[Promo Key],Promotions[Promo Date],"")</f>
        <v/>
      </c>
      <c r="G4344" s="18" t="str">
        <f t="shared" ca="1" si="283"/>
        <v/>
      </c>
      <c r="H4344" s="18" t="str">
        <f t="shared" ca="1" si="282"/>
        <v/>
      </c>
      <c r="I4344" s="17" t="str">
        <f>_xlfn.XLOOKUP(A4344,Students[Full Name],Students[Starting Rank],"")</f>
        <v/>
      </c>
      <c r="J4344" s="15" t="str">
        <f t="shared" ca="1" si="284"/>
        <v xml:space="preserve">: </v>
      </c>
      <c r="K4344" s="16" t="str">
        <f>_xlfn.XLOOKUP(A4344,Students[Full Name],Students[Start Date],"")</f>
        <v/>
      </c>
      <c r="L4344" s="18">
        <f t="shared" ca="1" si="285"/>
        <v>-1</v>
      </c>
      <c r="M4344" s="18" cm="1">
        <f t="array" aca="1" ref="M4344" ca="1">SUMPRODUCT(Inactives[Days Inactive]*(Inactives[Student]=A4344))/365</f>
        <v>0</v>
      </c>
      <c r="N4344" s="18" t="str" cm="1">
        <f t="array" ref="N4344">IF(LEN($A4344)&gt;0,SUMPRODUCT(($A4344=merged_names)*(_xlfn.TEXTAFTER(N$2, "At ")=merged_belt_colours)*merged_months_at_rank),"")</f>
        <v/>
      </c>
      <c r="O4344" s="18" t="str" cm="1">
        <f t="array" ref="O4344">IF(LEN($A4344)&gt;0,SUMPRODUCT(($A4344=merged_names)*(_xlfn.TEXTAFTER(O$2, "At ")=merged_belt_colours)*merged_months_at_rank),"")</f>
        <v/>
      </c>
      <c r="P4344" s="18" t="str" cm="1">
        <f t="array" ref="P4344">IF(LEN($A4344)&gt;0,SUMPRODUCT(($A4344=merged_names)*(_xlfn.TEXTAFTER(P$2, "At ")=merged_belt_colours)*merged_months_at_rank),"")</f>
        <v/>
      </c>
      <c r="Q4344" s="18" t="str" cm="1">
        <f t="array" ref="Q4344">IF(LEN($A4344)&gt;0,SUMPRODUCT(($A4344=merged_names)*(_xlfn.TEXTAFTER(Q$2, "At ")=merged_belt_colours)*merged_months_at_rank),"")</f>
        <v/>
      </c>
      <c r="R4344" s="18" t="str" cm="1">
        <f t="array" ref="R4344">IF(LEN($A4344)&gt;0,SUMPRODUCT(($A4344=merged_names)*(_xlfn.TEXTAFTER(R$2, "At ")=merged_belt_colours)*merged_months_at_rank),"")</f>
        <v/>
      </c>
    </row>
    <row r="4345" spans="1:18" x14ac:dyDescent="0.25">
      <c r="A4345"/>
      <c r="B4345" s="15" t="str" cm="1">
        <f t="array" ref="B4345">IFERROR(IF(LEN(A4345)&gt;0, IF(SUMPRODUCT((Inactives[Key]=J4345)*(Inactives[Currently Inactive]))=1,"Inactive","Active"),""),"Active")</f>
        <v/>
      </c>
      <c r="C4345" s="16" t="str" cm="1">
        <f t="array" aca="1" ref="C4345" ca="1">IFERROR(_xlfn._xlws.FILTER(Inactives[Inactive On],(Inactives[Key]=J4345)*(Inactives[Currently Inactive]),""),"")</f>
        <v/>
      </c>
      <c r="D4345" s="16" t="str" cm="1">
        <f t="array" aca="1" ref="D4345" ca="1">IFERROR(INDEX(_xlfn.TEXTSPLIT(E4345," "),1),"")</f>
        <v/>
      </c>
      <c r="E4345" s="15" t="str" cm="1">
        <f t="array" aca="1" ref="E4345" ca="1">IFERROR(_xlfn._xlws.FILTER(merged_ranks,(merged_end_dates=DATE(9999,12,31))*(merged_names=A4345)),"")</f>
        <v/>
      </c>
      <c r="F4345" s="17" t="str">
        <f ca="1">_xlfn.XLOOKUP(J4345,Promotions[Promo Key],Promotions[Promo Date],"")</f>
        <v/>
      </c>
      <c r="G4345" s="18" t="str">
        <f t="shared" ca="1" si="283"/>
        <v/>
      </c>
      <c r="H4345" s="18" t="str">
        <f t="shared" ca="1" si="282"/>
        <v/>
      </c>
      <c r="I4345" s="17" t="str">
        <f>_xlfn.XLOOKUP(A4345,Students[Full Name],Students[Starting Rank],"")</f>
        <v/>
      </c>
      <c r="J4345" s="15" t="str">
        <f t="shared" ca="1" si="284"/>
        <v xml:space="preserve">: </v>
      </c>
      <c r="K4345" s="16" t="str">
        <f>_xlfn.XLOOKUP(A4345,Students[Full Name],Students[Start Date],"")</f>
        <v/>
      </c>
      <c r="L4345" s="18">
        <f t="shared" ca="1" si="285"/>
        <v>-1</v>
      </c>
      <c r="M4345" s="18" cm="1">
        <f t="array" aca="1" ref="M4345" ca="1">SUMPRODUCT(Inactives[Days Inactive]*(Inactives[Student]=A4345))/365</f>
        <v>0</v>
      </c>
      <c r="N4345" s="18" t="str" cm="1">
        <f t="array" ref="N4345">IF(LEN($A4345)&gt;0,SUMPRODUCT(($A4345=merged_names)*(_xlfn.TEXTAFTER(N$2, "At ")=merged_belt_colours)*merged_months_at_rank),"")</f>
        <v/>
      </c>
      <c r="O4345" s="18" t="str" cm="1">
        <f t="array" ref="O4345">IF(LEN($A4345)&gt;0,SUMPRODUCT(($A4345=merged_names)*(_xlfn.TEXTAFTER(O$2, "At ")=merged_belt_colours)*merged_months_at_rank),"")</f>
        <v/>
      </c>
      <c r="P4345" s="18" t="str" cm="1">
        <f t="array" ref="P4345">IF(LEN($A4345)&gt;0,SUMPRODUCT(($A4345=merged_names)*(_xlfn.TEXTAFTER(P$2, "At ")=merged_belt_colours)*merged_months_at_rank),"")</f>
        <v/>
      </c>
      <c r="Q4345" s="18" t="str" cm="1">
        <f t="array" ref="Q4345">IF(LEN($A4345)&gt;0,SUMPRODUCT(($A4345=merged_names)*(_xlfn.TEXTAFTER(Q$2, "At ")=merged_belt_colours)*merged_months_at_rank),"")</f>
        <v/>
      </c>
      <c r="R4345" s="18" t="str" cm="1">
        <f t="array" ref="R4345">IF(LEN($A4345)&gt;0,SUMPRODUCT(($A4345=merged_names)*(_xlfn.TEXTAFTER(R$2, "At ")=merged_belt_colours)*merged_months_at_rank),"")</f>
        <v/>
      </c>
    </row>
    <row r="4346" spans="1:18" x14ac:dyDescent="0.25">
      <c r="A4346"/>
      <c r="B4346" s="15" t="str" cm="1">
        <f t="array" ref="B4346">IFERROR(IF(LEN(A4346)&gt;0, IF(SUMPRODUCT((Inactives[Key]=J4346)*(Inactives[Currently Inactive]))=1,"Inactive","Active"),""),"Active")</f>
        <v/>
      </c>
      <c r="C4346" s="16" t="str" cm="1">
        <f t="array" aca="1" ref="C4346" ca="1">IFERROR(_xlfn._xlws.FILTER(Inactives[Inactive On],(Inactives[Key]=J4346)*(Inactives[Currently Inactive]),""),"")</f>
        <v/>
      </c>
      <c r="D4346" s="16" t="str" cm="1">
        <f t="array" aca="1" ref="D4346" ca="1">IFERROR(INDEX(_xlfn.TEXTSPLIT(E4346," "),1),"")</f>
        <v/>
      </c>
      <c r="E4346" s="15" t="str" cm="1">
        <f t="array" aca="1" ref="E4346" ca="1">IFERROR(_xlfn._xlws.FILTER(merged_ranks,(merged_end_dates=DATE(9999,12,31))*(merged_names=A4346)),"")</f>
        <v/>
      </c>
      <c r="F4346" s="17" t="str">
        <f ca="1">_xlfn.XLOOKUP(J4346,Promotions[Promo Key],Promotions[Promo Date],"")</f>
        <v/>
      </c>
      <c r="G4346" s="18" t="str">
        <f t="shared" ca="1" si="283"/>
        <v/>
      </c>
      <c r="H4346" s="18" t="str">
        <f t="shared" ca="1" si="282"/>
        <v/>
      </c>
      <c r="I4346" s="17" t="str">
        <f>_xlfn.XLOOKUP(A4346,Students[Full Name],Students[Starting Rank],"")</f>
        <v/>
      </c>
      <c r="J4346" s="15" t="str">
        <f t="shared" ca="1" si="284"/>
        <v xml:space="preserve">: </v>
      </c>
      <c r="K4346" s="16" t="str">
        <f>_xlfn.XLOOKUP(A4346,Students[Full Name],Students[Start Date],"")</f>
        <v/>
      </c>
      <c r="L4346" s="18">
        <f t="shared" ca="1" si="285"/>
        <v>-1</v>
      </c>
      <c r="M4346" s="18" cm="1">
        <f t="array" aca="1" ref="M4346" ca="1">SUMPRODUCT(Inactives[Days Inactive]*(Inactives[Student]=A4346))/365</f>
        <v>0</v>
      </c>
      <c r="N4346" s="18" t="str" cm="1">
        <f t="array" ref="N4346">IF(LEN($A4346)&gt;0,SUMPRODUCT(($A4346=merged_names)*(_xlfn.TEXTAFTER(N$2, "At ")=merged_belt_colours)*merged_months_at_rank),"")</f>
        <v/>
      </c>
      <c r="O4346" s="18" t="str" cm="1">
        <f t="array" ref="O4346">IF(LEN($A4346)&gt;0,SUMPRODUCT(($A4346=merged_names)*(_xlfn.TEXTAFTER(O$2, "At ")=merged_belt_colours)*merged_months_at_rank),"")</f>
        <v/>
      </c>
      <c r="P4346" s="18" t="str" cm="1">
        <f t="array" ref="P4346">IF(LEN($A4346)&gt;0,SUMPRODUCT(($A4346=merged_names)*(_xlfn.TEXTAFTER(P$2, "At ")=merged_belt_colours)*merged_months_at_rank),"")</f>
        <v/>
      </c>
      <c r="Q4346" s="18" t="str" cm="1">
        <f t="array" ref="Q4346">IF(LEN($A4346)&gt;0,SUMPRODUCT(($A4346=merged_names)*(_xlfn.TEXTAFTER(Q$2, "At ")=merged_belt_colours)*merged_months_at_rank),"")</f>
        <v/>
      </c>
      <c r="R4346" s="18" t="str" cm="1">
        <f t="array" ref="R4346">IF(LEN($A4346)&gt;0,SUMPRODUCT(($A4346=merged_names)*(_xlfn.TEXTAFTER(R$2, "At ")=merged_belt_colours)*merged_months_at_rank),"")</f>
        <v/>
      </c>
    </row>
    <row r="4347" spans="1:18" x14ac:dyDescent="0.25">
      <c r="A4347"/>
      <c r="B4347" s="15" t="str" cm="1">
        <f t="array" ref="B4347">IFERROR(IF(LEN(A4347)&gt;0, IF(SUMPRODUCT((Inactives[Key]=J4347)*(Inactives[Currently Inactive]))=1,"Inactive","Active"),""),"Active")</f>
        <v/>
      </c>
      <c r="C4347" s="16" t="str" cm="1">
        <f t="array" aca="1" ref="C4347" ca="1">IFERROR(_xlfn._xlws.FILTER(Inactives[Inactive On],(Inactives[Key]=J4347)*(Inactives[Currently Inactive]),""),"")</f>
        <v/>
      </c>
      <c r="D4347" s="16" t="str" cm="1">
        <f t="array" aca="1" ref="D4347" ca="1">IFERROR(INDEX(_xlfn.TEXTSPLIT(E4347," "),1),"")</f>
        <v/>
      </c>
      <c r="E4347" s="15" t="str" cm="1">
        <f t="array" aca="1" ref="E4347" ca="1">IFERROR(_xlfn._xlws.FILTER(merged_ranks,(merged_end_dates=DATE(9999,12,31))*(merged_names=A4347)),"")</f>
        <v/>
      </c>
      <c r="F4347" s="17" t="str">
        <f ca="1">_xlfn.XLOOKUP(J4347,Promotions[Promo Key],Promotions[Promo Date],"")</f>
        <v/>
      </c>
      <c r="G4347" s="18" t="str">
        <f t="shared" ca="1" si="283"/>
        <v/>
      </c>
      <c r="H4347" s="18" t="str">
        <f t="shared" ca="1" si="282"/>
        <v/>
      </c>
      <c r="I4347" s="17" t="str">
        <f>_xlfn.XLOOKUP(A4347,Students[Full Name],Students[Starting Rank],"")</f>
        <v/>
      </c>
      <c r="J4347" s="15" t="str">
        <f t="shared" ca="1" si="284"/>
        <v xml:space="preserve">: </v>
      </c>
      <c r="K4347" s="16" t="str">
        <f>_xlfn.XLOOKUP(A4347,Students[Full Name],Students[Start Date],"")</f>
        <v/>
      </c>
      <c r="L4347" s="18">
        <f t="shared" ca="1" si="285"/>
        <v>-1</v>
      </c>
      <c r="M4347" s="18" cm="1">
        <f t="array" aca="1" ref="M4347" ca="1">SUMPRODUCT(Inactives[Days Inactive]*(Inactives[Student]=A4347))/365</f>
        <v>0</v>
      </c>
      <c r="N4347" s="18" t="str" cm="1">
        <f t="array" ref="N4347">IF(LEN($A4347)&gt;0,SUMPRODUCT(($A4347=merged_names)*(_xlfn.TEXTAFTER(N$2, "At ")=merged_belt_colours)*merged_months_at_rank),"")</f>
        <v/>
      </c>
      <c r="O4347" s="18" t="str" cm="1">
        <f t="array" ref="O4347">IF(LEN($A4347)&gt;0,SUMPRODUCT(($A4347=merged_names)*(_xlfn.TEXTAFTER(O$2, "At ")=merged_belt_colours)*merged_months_at_rank),"")</f>
        <v/>
      </c>
      <c r="P4347" s="18" t="str" cm="1">
        <f t="array" ref="P4347">IF(LEN($A4347)&gt;0,SUMPRODUCT(($A4347=merged_names)*(_xlfn.TEXTAFTER(P$2, "At ")=merged_belt_colours)*merged_months_at_rank),"")</f>
        <v/>
      </c>
      <c r="Q4347" s="18" t="str" cm="1">
        <f t="array" ref="Q4347">IF(LEN($A4347)&gt;0,SUMPRODUCT(($A4347=merged_names)*(_xlfn.TEXTAFTER(Q$2, "At ")=merged_belt_colours)*merged_months_at_rank),"")</f>
        <v/>
      </c>
      <c r="R4347" s="18" t="str" cm="1">
        <f t="array" ref="R4347">IF(LEN($A4347)&gt;0,SUMPRODUCT(($A4347=merged_names)*(_xlfn.TEXTAFTER(R$2, "At ")=merged_belt_colours)*merged_months_at_rank),"")</f>
        <v/>
      </c>
    </row>
    <row r="4348" spans="1:18" x14ac:dyDescent="0.25">
      <c r="A4348"/>
      <c r="B4348" s="15" t="str" cm="1">
        <f t="array" ref="B4348">IFERROR(IF(LEN(A4348)&gt;0, IF(SUMPRODUCT((Inactives[Key]=J4348)*(Inactives[Currently Inactive]))=1,"Inactive","Active"),""),"Active")</f>
        <v/>
      </c>
      <c r="C4348" s="16" t="str" cm="1">
        <f t="array" aca="1" ref="C4348" ca="1">IFERROR(_xlfn._xlws.FILTER(Inactives[Inactive On],(Inactives[Key]=J4348)*(Inactives[Currently Inactive]),""),"")</f>
        <v/>
      </c>
      <c r="D4348" s="16" t="str" cm="1">
        <f t="array" aca="1" ref="D4348" ca="1">IFERROR(INDEX(_xlfn.TEXTSPLIT(E4348," "),1),"")</f>
        <v/>
      </c>
      <c r="E4348" s="15" t="str" cm="1">
        <f t="array" aca="1" ref="E4348" ca="1">IFERROR(_xlfn._xlws.FILTER(merged_ranks,(merged_end_dates=DATE(9999,12,31))*(merged_names=A4348)),"")</f>
        <v/>
      </c>
      <c r="F4348" s="17" t="str">
        <f ca="1">_xlfn.XLOOKUP(J4348,Promotions[Promo Key],Promotions[Promo Date],"")</f>
        <v/>
      </c>
      <c r="G4348" s="18" t="str">
        <f t="shared" ca="1" si="283"/>
        <v/>
      </c>
      <c r="H4348" s="18" t="str">
        <f t="shared" ca="1" si="282"/>
        <v/>
      </c>
      <c r="I4348" s="17" t="str">
        <f>_xlfn.XLOOKUP(A4348,Students[Full Name],Students[Starting Rank],"")</f>
        <v/>
      </c>
      <c r="J4348" s="15" t="str">
        <f t="shared" ca="1" si="284"/>
        <v xml:space="preserve">: </v>
      </c>
      <c r="K4348" s="16" t="str">
        <f>_xlfn.XLOOKUP(A4348,Students[Full Name],Students[Start Date],"")</f>
        <v/>
      </c>
      <c r="L4348" s="18">
        <f t="shared" ca="1" si="285"/>
        <v>-1</v>
      </c>
      <c r="M4348" s="18" cm="1">
        <f t="array" aca="1" ref="M4348" ca="1">SUMPRODUCT(Inactives[Days Inactive]*(Inactives[Student]=A4348))/365</f>
        <v>0</v>
      </c>
      <c r="N4348" s="18" t="str" cm="1">
        <f t="array" ref="N4348">IF(LEN($A4348)&gt;0,SUMPRODUCT(($A4348=merged_names)*(_xlfn.TEXTAFTER(N$2, "At ")=merged_belt_colours)*merged_months_at_rank),"")</f>
        <v/>
      </c>
      <c r="O4348" s="18" t="str" cm="1">
        <f t="array" ref="O4348">IF(LEN($A4348)&gt;0,SUMPRODUCT(($A4348=merged_names)*(_xlfn.TEXTAFTER(O$2, "At ")=merged_belt_colours)*merged_months_at_rank),"")</f>
        <v/>
      </c>
      <c r="P4348" s="18" t="str" cm="1">
        <f t="array" ref="P4348">IF(LEN($A4348)&gt;0,SUMPRODUCT(($A4348=merged_names)*(_xlfn.TEXTAFTER(P$2, "At ")=merged_belt_colours)*merged_months_at_rank),"")</f>
        <v/>
      </c>
      <c r="Q4348" s="18" t="str" cm="1">
        <f t="array" ref="Q4348">IF(LEN($A4348)&gt;0,SUMPRODUCT(($A4348=merged_names)*(_xlfn.TEXTAFTER(Q$2, "At ")=merged_belt_colours)*merged_months_at_rank),"")</f>
        <v/>
      </c>
      <c r="R4348" s="18" t="str" cm="1">
        <f t="array" ref="R4348">IF(LEN($A4348)&gt;0,SUMPRODUCT(($A4348=merged_names)*(_xlfn.TEXTAFTER(R$2, "At ")=merged_belt_colours)*merged_months_at_rank),"")</f>
        <v/>
      </c>
    </row>
    <row r="4349" spans="1:18" x14ac:dyDescent="0.25">
      <c r="A4349"/>
      <c r="B4349" s="15" t="str" cm="1">
        <f t="array" ref="B4349">IFERROR(IF(LEN(A4349)&gt;0, IF(SUMPRODUCT((Inactives[Key]=J4349)*(Inactives[Currently Inactive]))=1,"Inactive","Active"),""),"Active")</f>
        <v/>
      </c>
      <c r="C4349" s="16" t="str" cm="1">
        <f t="array" aca="1" ref="C4349" ca="1">IFERROR(_xlfn._xlws.FILTER(Inactives[Inactive On],(Inactives[Key]=J4349)*(Inactives[Currently Inactive]),""),"")</f>
        <v/>
      </c>
      <c r="D4349" s="16" t="str" cm="1">
        <f t="array" aca="1" ref="D4349" ca="1">IFERROR(INDEX(_xlfn.TEXTSPLIT(E4349," "),1),"")</f>
        <v/>
      </c>
      <c r="E4349" s="15" t="str" cm="1">
        <f t="array" aca="1" ref="E4349" ca="1">IFERROR(_xlfn._xlws.FILTER(merged_ranks,(merged_end_dates=DATE(9999,12,31))*(merged_names=A4349)),"")</f>
        <v/>
      </c>
      <c r="F4349" s="17" t="str">
        <f ca="1">_xlfn.XLOOKUP(J4349,Promotions[Promo Key],Promotions[Promo Date],"")</f>
        <v/>
      </c>
      <c r="G4349" s="18" t="str">
        <f t="shared" ca="1" si="283"/>
        <v/>
      </c>
      <c r="H4349" s="18" t="str">
        <f t="shared" ca="1" si="282"/>
        <v/>
      </c>
      <c r="I4349" s="17" t="str">
        <f>_xlfn.XLOOKUP(A4349,Students[Full Name],Students[Starting Rank],"")</f>
        <v/>
      </c>
      <c r="J4349" s="15" t="str">
        <f t="shared" ca="1" si="284"/>
        <v xml:space="preserve">: </v>
      </c>
      <c r="K4349" s="16" t="str">
        <f>_xlfn.XLOOKUP(A4349,Students[Full Name],Students[Start Date],"")</f>
        <v/>
      </c>
      <c r="L4349" s="18">
        <f t="shared" ca="1" si="285"/>
        <v>-1</v>
      </c>
      <c r="M4349" s="18" cm="1">
        <f t="array" aca="1" ref="M4349" ca="1">SUMPRODUCT(Inactives[Days Inactive]*(Inactives[Student]=A4349))/365</f>
        <v>0</v>
      </c>
      <c r="N4349" s="18" t="str" cm="1">
        <f t="array" ref="N4349">IF(LEN($A4349)&gt;0,SUMPRODUCT(($A4349=merged_names)*(_xlfn.TEXTAFTER(N$2, "At ")=merged_belt_colours)*merged_months_at_rank),"")</f>
        <v/>
      </c>
      <c r="O4349" s="18" t="str" cm="1">
        <f t="array" ref="O4349">IF(LEN($A4349)&gt;0,SUMPRODUCT(($A4349=merged_names)*(_xlfn.TEXTAFTER(O$2, "At ")=merged_belt_colours)*merged_months_at_rank),"")</f>
        <v/>
      </c>
      <c r="P4349" s="18" t="str" cm="1">
        <f t="array" ref="P4349">IF(LEN($A4349)&gt;0,SUMPRODUCT(($A4349=merged_names)*(_xlfn.TEXTAFTER(P$2, "At ")=merged_belt_colours)*merged_months_at_rank),"")</f>
        <v/>
      </c>
      <c r="Q4349" s="18" t="str" cm="1">
        <f t="array" ref="Q4349">IF(LEN($A4349)&gt;0,SUMPRODUCT(($A4349=merged_names)*(_xlfn.TEXTAFTER(Q$2, "At ")=merged_belt_colours)*merged_months_at_rank),"")</f>
        <v/>
      </c>
      <c r="R4349" s="18" t="str" cm="1">
        <f t="array" ref="R4349">IF(LEN($A4349)&gt;0,SUMPRODUCT(($A4349=merged_names)*(_xlfn.TEXTAFTER(R$2, "At ")=merged_belt_colours)*merged_months_at_rank),"")</f>
        <v/>
      </c>
    </row>
    <row r="4350" spans="1:18" x14ac:dyDescent="0.25">
      <c r="A4350"/>
      <c r="B4350" s="15" t="str" cm="1">
        <f t="array" ref="B4350">IFERROR(IF(LEN(A4350)&gt;0, IF(SUMPRODUCT((Inactives[Key]=J4350)*(Inactives[Currently Inactive]))=1,"Inactive","Active"),""),"Active")</f>
        <v/>
      </c>
      <c r="C4350" s="16" t="str" cm="1">
        <f t="array" aca="1" ref="C4350" ca="1">IFERROR(_xlfn._xlws.FILTER(Inactives[Inactive On],(Inactives[Key]=J4350)*(Inactives[Currently Inactive]),""),"")</f>
        <v/>
      </c>
      <c r="D4350" s="16" t="str" cm="1">
        <f t="array" aca="1" ref="D4350" ca="1">IFERROR(INDEX(_xlfn.TEXTSPLIT(E4350," "),1),"")</f>
        <v/>
      </c>
      <c r="E4350" s="15" t="str" cm="1">
        <f t="array" aca="1" ref="E4350" ca="1">IFERROR(_xlfn._xlws.FILTER(merged_ranks,(merged_end_dates=DATE(9999,12,31))*(merged_names=A4350)),"")</f>
        <v/>
      </c>
      <c r="F4350" s="17" t="str">
        <f ca="1">_xlfn.XLOOKUP(J4350,Promotions[Promo Key],Promotions[Promo Date],"")</f>
        <v/>
      </c>
      <c r="G4350" s="18" t="str">
        <f t="shared" ca="1" si="283"/>
        <v/>
      </c>
      <c r="H4350" s="18" t="str">
        <f t="shared" ca="1" si="282"/>
        <v/>
      </c>
      <c r="I4350" s="17" t="str">
        <f>_xlfn.XLOOKUP(A4350,Students[Full Name],Students[Starting Rank],"")</f>
        <v/>
      </c>
      <c r="J4350" s="15" t="str">
        <f t="shared" ca="1" si="284"/>
        <v xml:space="preserve">: </v>
      </c>
      <c r="K4350" s="16" t="str">
        <f>_xlfn.XLOOKUP(A4350,Students[Full Name],Students[Start Date],"")</f>
        <v/>
      </c>
      <c r="L4350" s="18">
        <f t="shared" ca="1" si="285"/>
        <v>-1</v>
      </c>
      <c r="M4350" s="18" cm="1">
        <f t="array" aca="1" ref="M4350" ca="1">SUMPRODUCT(Inactives[Days Inactive]*(Inactives[Student]=A4350))/365</f>
        <v>0</v>
      </c>
      <c r="N4350" s="18" t="str" cm="1">
        <f t="array" ref="N4350">IF(LEN($A4350)&gt;0,SUMPRODUCT(($A4350=merged_names)*(_xlfn.TEXTAFTER(N$2, "At ")=merged_belt_colours)*merged_months_at_rank),"")</f>
        <v/>
      </c>
      <c r="O4350" s="18" t="str" cm="1">
        <f t="array" ref="O4350">IF(LEN($A4350)&gt;0,SUMPRODUCT(($A4350=merged_names)*(_xlfn.TEXTAFTER(O$2, "At ")=merged_belt_colours)*merged_months_at_rank),"")</f>
        <v/>
      </c>
      <c r="P4350" s="18" t="str" cm="1">
        <f t="array" ref="P4350">IF(LEN($A4350)&gt;0,SUMPRODUCT(($A4350=merged_names)*(_xlfn.TEXTAFTER(P$2, "At ")=merged_belt_colours)*merged_months_at_rank),"")</f>
        <v/>
      </c>
      <c r="Q4350" s="18" t="str" cm="1">
        <f t="array" ref="Q4350">IF(LEN($A4350)&gt;0,SUMPRODUCT(($A4350=merged_names)*(_xlfn.TEXTAFTER(Q$2, "At ")=merged_belt_colours)*merged_months_at_rank),"")</f>
        <v/>
      </c>
      <c r="R4350" s="18" t="str" cm="1">
        <f t="array" ref="R4350">IF(LEN($A4350)&gt;0,SUMPRODUCT(($A4350=merged_names)*(_xlfn.TEXTAFTER(R$2, "At ")=merged_belt_colours)*merged_months_at_rank),"")</f>
        <v/>
      </c>
    </row>
    <row r="4351" spans="1:18" x14ac:dyDescent="0.25">
      <c r="A4351"/>
      <c r="B4351" s="15" t="str" cm="1">
        <f t="array" ref="B4351">IFERROR(IF(LEN(A4351)&gt;0, IF(SUMPRODUCT((Inactives[Key]=J4351)*(Inactives[Currently Inactive]))=1,"Inactive","Active"),""),"Active")</f>
        <v/>
      </c>
      <c r="C4351" s="16" t="str" cm="1">
        <f t="array" aca="1" ref="C4351" ca="1">IFERROR(_xlfn._xlws.FILTER(Inactives[Inactive On],(Inactives[Key]=J4351)*(Inactives[Currently Inactive]),""),"")</f>
        <v/>
      </c>
      <c r="D4351" s="16" t="str" cm="1">
        <f t="array" aca="1" ref="D4351" ca="1">IFERROR(INDEX(_xlfn.TEXTSPLIT(E4351," "),1),"")</f>
        <v/>
      </c>
      <c r="E4351" s="15" t="str" cm="1">
        <f t="array" aca="1" ref="E4351" ca="1">IFERROR(_xlfn._xlws.FILTER(merged_ranks,(merged_end_dates=DATE(9999,12,31))*(merged_names=A4351)),"")</f>
        <v/>
      </c>
      <c r="F4351" s="17" t="str">
        <f ca="1">_xlfn.XLOOKUP(J4351,Promotions[Promo Key],Promotions[Promo Date],"")</f>
        <v/>
      </c>
      <c r="G4351" s="18" t="str">
        <f t="shared" ca="1" si="283"/>
        <v/>
      </c>
      <c r="H4351" s="18" t="str">
        <f t="shared" ca="1" si="282"/>
        <v/>
      </c>
      <c r="I4351" s="17" t="str">
        <f>_xlfn.XLOOKUP(A4351,Students[Full Name],Students[Starting Rank],"")</f>
        <v/>
      </c>
      <c r="J4351" s="15" t="str">
        <f t="shared" ca="1" si="284"/>
        <v xml:space="preserve">: </v>
      </c>
      <c r="K4351" s="16" t="str">
        <f>_xlfn.XLOOKUP(A4351,Students[Full Name],Students[Start Date],"")</f>
        <v/>
      </c>
      <c r="L4351" s="18">
        <f t="shared" ca="1" si="285"/>
        <v>-1</v>
      </c>
      <c r="M4351" s="18" cm="1">
        <f t="array" aca="1" ref="M4351" ca="1">SUMPRODUCT(Inactives[Days Inactive]*(Inactives[Student]=A4351))/365</f>
        <v>0</v>
      </c>
      <c r="N4351" s="18" t="str" cm="1">
        <f t="array" ref="N4351">IF(LEN($A4351)&gt;0,SUMPRODUCT(($A4351=merged_names)*(_xlfn.TEXTAFTER(N$2, "At ")=merged_belt_colours)*merged_months_at_rank),"")</f>
        <v/>
      </c>
      <c r="O4351" s="18" t="str" cm="1">
        <f t="array" ref="O4351">IF(LEN($A4351)&gt;0,SUMPRODUCT(($A4351=merged_names)*(_xlfn.TEXTAFTER(O$2, "At ")=merged_belt_colours)*merged_months_at_rank),"")</f>
        <v/>
      </c>
      <c r="P4351" s="18" t="str" cm="1">
        <f t="array" ref="P4351">IF(LEN($A4351)&gt;0,SUMPRODUCT(($A4351=merged_names)*(_xlfn.TEXTAFTER(P$2, "At ")=merged_belt_colours)*merged_months_at_rank),"")</f>
        <v/>
      </c>
      <c r="Q4351" s="18" t="str" cm="1">
        <f t="array" ref="Q4351">IF(LEN($A4351)&gt;0,SUMPRODUCT(($A4351=merged_names)*(_xlfn.TEXTAFTER(Q$2, "At ")=merged_belt_colours)*merged_months_at_rank),"")</f>
        <v/>
      </c>
      <c r="R4351" s="18" t="str" cm="1">
        <f t="array" ref="R4351">IF(LEN($A4351)&gt;0,SUMPRODUCT(($A4351=merged_names)*(_xlfn.TEXTAFTER(R$2, "At ")=merged_belt_colours)*merged_months_at_rank),"")</f>
        <v/>
      </c>
    </row>
    <row r="4352" spans="1:18" x14ac:dyDescent="0.25">
      <c r="A4352"/>
      <c r="B4352" s="15" t="str" cm="1">
        <f t="array" ref="B4352">IFERROR(IF(LEN(A4352)&gt;0, IF(SUMPRODUCT((Inactives[Key]=J4352)*(Inactives[Currently Inactive]))=1,"Inactive","Active"),""),"Active")</f>
        <v/>
      </c>
      <c r="C4352" s="16" t="str" cm="1">
        <f t="array" aca="1" ref="C4352" ca="1">IFERROR(_xlfn._xlws.FILTER(Inactives[Inactive On],(Inactives[Key]=J4352)*(Inactives[Currently Inactive]),""),"")</f>
        <v/>
      </c>
      <c r="D4352" s="16" t="str" cm="1">
        <f t="array" aca="1" ref="D4352" ca="1">IFERROR(INDEX(_xlfn.TEXTSPLIT(E4352," "),1),"")</f>
        <v/>
      </c>
      <c r="E4352" s="15" t="str" cm="1">
        <f t="array" aca="1" ref="E4352" ca="1">IFERROR(_xlfn._xlws.FILTER(merged_ranks,(merged_end_dates=DATE(9999,12,31))*(merged_names=A4352)),"")</f>
        <v/>
      </c>
      <c r="F4352" s="17" t="str">
        <f ca="1">_xlfn.XLOOKUP(J4352,Promotions[Promo Key],Promotions[Promo Date],"")</f>
        <v/>
      </c>
      <c r="G4352" s="18" t="str">
        <f t="shared" ca="1" si="283"/>
        <v/>
      </c>
      <c r="H4352" s="18" t="str">
        <f t="shared" ca="1" si="282"/>
        <v/>
      </c>
      <c r="I4352" s="17" t="str">
        <f>_xlfn.XLOOKUP(A4352,Students[Full Name],Students[Starting Rank],"")</f>
        <v/>
      </c>
      <c r="J4352" s="15" t="str">
        <f t="shared" ca="1" si="284"/>
        <v xml:space="preserve">: </v>
      </c>
      <c r="K4352" s="16" t="str">
        <f>_xlfn.XLOOKUP(A4352,Students[Full Name],Students[Start Date],"")</f>
        <v/>
      </c>
      <c r="L4352" s="18">
        <f t="shared" ca="1" si="285"/>
        <v>-1</v>
      </c>
      <c r="M4352" s="18" cm="1">
        <f t="array" aca="1" ref="M4352" ca="1">SUMPRODUCT(Inactives[Days Inactive]*(Inactives[Student]=A4352))/365</f>
        <v>0</v>
      </c>
      <c r="N4352" s="18" t="str" cm="1">
        <f t="array" ref="N4352">IF(LEN($A4352)&gt;0,SUMPRODUCT(($A4352=merged_names)*(_xlfn.TEXTAFTER(N$2, "At ")=merged_belt_colours)*merged_months_at_rank),"")</f>
        <v/>
      </c>
      <c r="O4352" s="18" t="str" cm="1">
        <f t="array" ref="O4352">IF(LEN($A4352)&gt;0,SUMPRODUCT(($A4352=merged_names)*(_xlfn.TEXTAFTER(O$2, "At ")=merged_belt_colours)*merged_months_at_rank),"")</f>
        <v/>
      </c>
      <c r="P4352" s="18" t="str" cm="1">
        <f t="array" ref="P4352">IF(LEN($A4352)&gt;0,SUMPRODUCT(($A4352=merged_names)*(_xlfn.TEXTAFTER(P$2, "At ")=merged_belt_colours)*merged_months_at_rank),"")</f>
        <v/>
      </c>
      <c r="Q4352" s="18" t="str" cm="1">
        <f t="array" ref="Q4352">IF(LEN($A4352)&gt;0,SUMPRODUCT(($A4352=merged_names)*(_xlfn.TEXTAFTER(Q$2, "At ")=merged_belt_colours)*merged_months_at_rank),"")</f>
        <v/>
      </c>
      <c r="R4352" s="18" t="str" cm="1">
        <f t="array" ref="R4352">IF(LEN($A4352)&gt;0,SUMPRODUCT(($A4352=merged_names)*(_xlfn.TEXTAFTER(R$2, "At ")=merged_belt_colours)*merged_months_at_rank),"")</f>
        <v/>
      </c>
    </row>
    <row r="4353" spans="1:18" x14ac:dyDescent="0.25">
      <c r="A4353"/>
      <c r="B4353" s="15" t="str" cm="1">
        <f t="array" ref="B4353">IFERROR(IF(LEN(A4353)&gt;0, IF(SUMPRODUCT((Inactives[Key]=J4353)*(Inactives[Currently Inactive]))=1,"Inactive","Active"),""),"Active")</f>
        <v/>
      </c>
      <c r="C4353" s="16" t="str" cm="1">
        <f t="array" aca="1" ref="C4353" ca="1">IFERROR(_xlfn._xlws.FILTER(Inactives[Inactive On],(Inactives[Key]=J4353)*(Inactives[Currently Inactive]),""),"")</f>
        <v/>
      </c>
      <c r="D4353" s="16" t="str" cm="1">
        <f t="array" aca="1" ref="D4353" ca="1">IFERROR(INDEX(_xlfn.TEXTSPLIT(E4353," "),1),"")</f>
        <v/>
      </c>
      <c r="E4353" s="15" t="str" cm="1">
        <f t="array" aca="1" ref="E4353" ca="1">IFERROR(_xlfn._xlws.FILTER(merged_ranks,(merged_end_dates=DATE(9999,12,31))*(merged_names=A4353)),"")</f>
        <v/>
      </c>
      <c r="F4353" s="17" t="str">
        <f ca="1">_xlfn.XLOOKUP(J4353,Promotions[Promo Key],Promotions[Promo Date],"")</f>
        <v/>
      </c>
      <c r="G4353" s="18" t="str">
        <f t="shared" ca="1" si="283"/>
        <v/>
      </c>
      <c r="H4353" s="18" t="str">
        <f t="shared" ca="1" si="282"/>
        <v/>
      </c>
      <c r="I4353" s="17" t="str">
        <f>_xlfn.XLOOKUP(A4353,Students[Full Name],Students[Starting Rank],"")</f>
        <v/>
      </c>
      <c r="J4353" s="15" t="str">
        <f t="shared" ca="1" si="284"/>
        <v xml:space="preserve">: </v>
      </c>
      <c r="K4353" s="16" t="str">
        <f>_xlfn.XLOOKUP(A4353,Students[Full Name],Students[Start Date],"")</f>
        <v/>
      </c>
      <c r="L4353" s="18">
        <f t="shared" ca="1" si="285"/>
        <v>-1</v>
      </c>
      <c r="M4353" s="18" cm="1">
        <f t="array" aca="1" ref="M4353" ca="1">SUMPRODUCT(Inactives[Days Inactive]*(Inactives[Student]=A4353))/365</f>
        <v>0</v>
      </c>
      <c r="N4353" s="18" t="str" cm="1">
        <f t="array" ref="N4353">IF(LEN($A4353)&gt;0,SUMPRODUCT(($A4353=merged_names)*(_xlfn.TEXTAFTER(N$2, "At ")=merged_belt_colours)*merged_months_at_rank),"")</f>
        <v/>
      </c>
      <c r="O4353" s="18" t="str" cm="1">
        <f t="array" ref="O4353">IF(LEN($A4353)&gt;0,SUMPRODUCT(($A4353=merged_names)*(_xlfn.TEXTAFTER(O$2, "At ")=merged_belt_colours)*merged_months_at_rank),"")</f>
        <v/>
      </c>
      <c r="P4353" s="18" t="str" cm="1">
        <f t="array" ref="P4353">IF(LEN($A4353)&gt;0,SUMPRODUCT(($A4353=merged_names)*(_xlfn.TEXTAFTER(P$2, "At ")=merged_belt_colours)*merged_months_at_rank),"")</f>
        <v/>
      </c>
      <c r="Q4353" s="18" t="str" cm="1">
        <f t="array" ref="Q4353">IF(LEN($A4353)&gt;0,SUMPRODUCT(($A4353=merged_names)*(_xlfn.TEXTAFTER(Q$2, "At ")=merged_belt_colours)*merged_months_at_rank),"")</f>
        <v/>
      </c>
      <c r="R4353" s="18" t="str" cm="1">
        <f t="array" ref="R4353">IF(LEN($A4353)&gt;0,SUMPRODUCT(($A4353=merged_names)*(_xlfn.TEXTAFTER(R$2, "At ")=merged_belt_colours)*merged_months_at_rank),"")</f>
        <v/>
      </c>
    </row>
    <row r="4354" spans="1:18" x14ac:dyDescent="0.25">
      <c r="A4354"/>
      <c r="B4354" s="15" t="str" cm="1">
        <f t="array" ref="B4354">IFERROR(IF(LEN(A4354)&gt;0, IF(SUMPRODUCT((Inactives[Key]=J4354)*(Inactives[Currently Inactive]))=1,"Inactive","Active"),""),"Active")</f>
        <v/>
      </c>
      <c r="C4354" s="16" t="str" cm="1">
        <f t="array" aca="1" ref="C4354" ca="1">IFERROR(_xlfn._xlws.FILTER(Inactives[Inactive On],(Inactives[Key]=J4354)*(Inactives[Currently Inactive]),""),"")</f>
        <v/>
      </c>
      <c r="D4354" s="16" t="str" cm="1">
        <f t="array" aca="1" ref="D4354" ca="1">IFERROR(INDEX(_xlfn.TEXTSPLIT(E4354," "),1),"")</f>
        <v/>
      </c>
      <c r="E4354" s="15" t="str" cm="1">
        <f t="array" aca="1" ref="E4354" ca="1">IFERROR(_xlfn._xlws.FILTER(merged_ranks,(merged_end_dates=DATE(9999,12,31))*(merged_names=A4354)),"")</f>
        <v/>
      </c>
      <c r="F4354" s="17" t="str">
        <f ca="1">_xlfn.XLOOKUP(J4354,Promotions[Promo Key],Promotions[Promo Date],"")</f>
        <v/>
      </c>
      <c r="G4354" s="18" t="str">
        <f t="shared" ca="1" si="283"/>
        <v/>
      </c>
      <c r="H4354" s="18" t="str">
        <f t="shared" ca="1" si="282"/>
        <v/>
      </c>
      <c r="I4354" s="17" t="str">
        <f>_xlfn.XLOOKUP(A4354,Students[Full Name],Students[Starting Rank],"")</f>
        <v/>
      </c>
      <c r="J4354" s="15" t="str">
        <f t="shared" ca="1" si="284"/>
        <v xml:space="preserve">: </v>
      </c>
      <c r="K4354" s="16" t="str">
        <f>_xlfn.XLOOKUP(A4354,Students[Full Name],Students[Start Date],"")</f>
        <v/>
      </c>
      <c r="L4354" s="18">
        <f t="shared" ca="1" si="285"/>
        <v>-1</v>
      </c>
      <c r="M4354" s="18" cm="1">
        <f t="array" aca="1" ref="M4354" ca="1">SUMPRODUCT(Inactives[Days Inactive]*(Inactives[Student]=A4354))/365</f>
        <v>0</v>
      </c>
      <c r="N4354" s="18" t="str" cm="1">
        <f t="array" ref="N4354">IF(LEN($A4354)&gt;0,SUMPRODUCT(($A4354=merged_names)*(_xlfn.TEXTAFTER(N$2, "At ")=merged_belt_colours)*merged_months_at_rank),"")</f>
        <v/>
      </c>
      <c r="O4354" s="18" t="str" cm="1">
        <f t="array" ref="O4354">IF(LEN($A4354)&gt;0,SUMPRODUCT(($A4354=merged_names)*(_xlfn.TEXTAFTER(O$2, "At ")=merged_belt_colours)*merged_months_at_rank),"")</f>
        <v/>
      </c>
      <c r="P4354" s="18" t="str" cm="1">
        <f t="array" ref="P4354">IF(LEN($A4354)&gt;0,SUMPRODUCT(($A4354=merged_names)*(_xlfn.TEXTAFTER(P$2, "At ")=merged_belt_colours)*merged_months_at_rank),"")</f>
        <v/>
      </c>
      <c r="Q4354" s="18" t="str" cm="1">
        <f t="array" ref="Q4354">IF(LEN($A4354)&gt;0,SUMPRODUCT(($A4354=merged_names)*(_xlfn.TEXTAFTER(Q$2, "At ")=merged_belt_colours)*merged_months_at_rank),"")</f>
        <v/>
      </c>
      <c r="R4354" s="18" t="str" cm="1">
        <f t="array" ref="R4354">IF(LEN($A4354)&gt;0,SUMPRODUCT(($A4354=merged_names)*(_xlfn.TEXTAFTER(R$2, "At ")=merged_belt_colours)*merged_months_at_rank),"")</f>
        <v/>
      </c>
    </row>
    <row r="4355" spans="1:18" x14ac:dyDescent="0.25">
      <c r="A4355"/>
      <c r="B4355" s="15" t="str" cm="1">
        <f t="array" ref="B4355">IFERROR(IF(LEN(A4355)&gt;0, IF(SUMPRODUCT((Inactives[Key]=J4355)*(Inactives[Currently Inactive]))=1,"Inactive","Active"),""),"Active")</f>
        <v/>
      </c>
      <c r="C4355" s="16" t="str" cm="1">
        <f t="array" aca="1" ref="C4355" ca="1">IFERROR(_xlfn._xlws.FILTER(Inactives[Inactive On],(Inactives[Key]=J4355)*(Inactives[Currently Inactive]),""),"")</f>
        <v/>
      </c>
      <c r="D4355" s="16" t="str" cm="1">
        <f t="array" aca="1" ref="D4355" ca="1">IFERROR(INDEX(_xlfn.TEXTSPLIT(E4355," "),1),"")</f>
        <v/>
      </c>
      <c r="E4355" s="15" t="str" cm="1">
        <f t="array" aca="1" ref="E4355" ca="1">IFERROR(_xlfn._xlws.FILTER(merged_ranks,(merged_end_dates=DATE(9999,12,31))*(merged_names=A4355)),"")</f>
        <v/>
      </c>
      <c r="F4355" s="17" t="str">
        <f ca="1">_xlfn.XLOOKUP(J4355,Promotions[Promo Key],Promotions[Promo Date],"")</f>
        <v/>
      </c>
      <c r="G4355" s="18" t="str">
        <f t="shared" ca="1" si="283"/>
        <v/>
      </c>
      <c r="H4355" s="18" t="str">
        <f t="shared" ca="1" si="282"/>
        <v/>
      </c>
      <c r="I4355" s="17" t="str">
        <f>_xlfn.XLOOKUP(A4355,Students[Full Name],Students[Starting Rank],"")</f>
        <v/>
      </c>
      <c r="J4355" s="15" t="str">
        <f t="shared" ca="1" si="284"/>
        <v xml:space="preserve">: </v>
      </c>
      <c r="K4355" s="16" t="str">
        <f>_xlfn.XLOOKUP(A4355,Students[Full Name],Students[Start Date],"")</f>
        <v/>
      </c>
      <c r="L4355" s="18">
        <f t="shared" ca="1" si="285"/>
        <v>-1</v>
      </c>
      <c r="M4355" s="18" cm="1">
        <f t="array" aca="1" ref="M4355" ca="1">SUMPRODUCT(Inactives[Days Inactive]*(Inactives[Student]=A4355))/365</f>
        <v>0</v>
      </c>
      <c r="N4355" s="18" t="str" cm="1">
        <f t="array" ref="N4355">IF(LEN($A4355)&gt;0,SUMPRODUCT(($A4355=merged_names)*(_xlfn.TEXTAFTER(N$2, "At ")=merged_belt_colours)*merged_months_at_rank),"")</f>
        <v/>
      </c>
      <c r="O4355" s="18" t="str" cm="1">
        <f t="array" ref="O4355">IF(LEN($A4355)&gt;0,SUMPRODUCT(($A4355=merged_names)*(_xlfn.TEXTAFTER(O$2, "At ")=merged_belt_colours)*merged_months_at_rank),"")</f>
        <v/>
      </c>
      <c r="P4355" s="18" t="str" cm="1">
        <f t="array" ref="P4355">IF(LEN($A4355)&gt;0,SUMPRODUCT(($A4355=merged_names)*(_xlfn.TEXTAFTER(P$2, "At ")=merged_belt_colours)*merged_months_at_rank),"")</f>
        <v/>
      </c>
      <c r="Q4355" s="18" t="str" cm="1">
        <f t="array" ref="Q4355">IF(LEN($A4355)&gt;0,SUMPRODUCT(($A4355=merged_names)*(_xlfn.TEXTAFTER(Q$2, "At ")=merged_belt_colours)*merged_months_at_rank),"")</f>
        <v/>
      </c>
      <c r="R4355" s="18" t="str" cm="1">
        <f t="array" ref="R4355">IF(LEN($A4355)&gt;0,SUMPRODUCT(($A4355=merged_names)*(_xlfn.TEXTAFTER(R$2, "At ")=merged_belt_colours)*merged_months_at_rank),"")</f>
        <v/>
      </c>
    </row>
    <row r="4356" spans="1:18" x14ac:dyDescent="0.25">
      <c r="A4356"/>
      <c r="B4356" s="15" t="str" cm="1">
        <f t="array" ref="B4356">IFERROR(IF(LEN(A4356)&gt;0, IF(SUMPRODUCT((Inactives[Key]=J4356)*(Inactives[Currently Inactive]))=1,"Inactive","Active"),""),"Active")</f>
        <v/>
      </c>
      <c r="C4356" s="16" t="str" cm="1">
        <f t="array" aca="1" ref="C4356" ca="1">IFERROR(_xlfn._xlws.FILTER(Inactives[Inactive On],(Inactives[Key]=J4356)*(Inactives[Currently Inactive]),""),"")</f>
        <v/>
      </c>
      <c r="D4356" s="16" t="str" cm="1">
        <f t="array" aca="1" ref="D4356" ca="1">IFERROR(INDEX(_xlfn.TEXTSPLIT(E4356," "),1),"")</f>
        <v/>
      </c>
      <c r="E4356" s="15" t="str" cm="1">
        <f t="array" aca="1" ref="E4356" ca="1">IFERROR(_xlfn._xlws.FILTER(merged_ranks,(merged_end_dates=DATE(9999,12,31))*(merged_names=A4356)),"")</f>
        <v/>
      </c>
      <c r="F4356" s="17" t="str">
        <f ca="1">_xlfn.XLOOKUP(J4356,Promotions[Promo Key],Promotions[Promo Date],"")</f>
        <v/>
      </c>
      <c r="G4356" s="18" t="str">
        <f t="shared" ca="1" si="283"/>
        <v/>
      </c>
      <c r="H4356" s="18" t="str">
        <f t="shared" ca="1" si="282"/>
        <v/>
      </c>
      <c r="I4356" s="17" t="str">
        <f>_xlfn.XLOOKUP(A4356,Students[Full Name],Students[Starting Rank],"")</f>
        <v/>
      </c>
      <c r="J4356" s="15" t="str">
        <f t="shared" ca="1" si="284"/>
        <v xml:space="preserve">: </v>
      </c>
      <c r="K4356" s="16" t="str">
        <f>_xlfn.XLOOKUP(A4356,Students[Full Name],Students[Start Date],"")</f>
        <v/>
      </c>
      <c r="L4356" s="18">
        <f t="shared" ca="1" si="285"/>
        <v>-1</v>
      </c>
      <c r="M4356" s="18" cm="1">
        <f t="array" aca="1" ref="M4356" ca="1">SUMPRODUCT(Inactives[Days Inactive]*(Inactives[Student]=A4356))/365</f>
        <v>0</v>
      </c>
      <c r="N4356" s="18" t="str" cm="1">
        <f t="array" ref="N4356">IF(LEN($A4356)&gt;0,SUMPRODUCT(($A4356=merged_names)*(_xlfn.TEXTAFTER(N$2, "At ")=merged_belt_colours)*merged_months_at_rank),"")</f>
        <v/>
      </c>
      <c r="O4356" s="18" t="str" cm="1">
        <f t="array" ref="O4356">IF(LEN($A4356)&gt;0,SUMPRODUCT(($A4356=merged_names)*(_xlfn.TEXTAFTER(O$2, "At ")=merged_belt_colours)*merged_months_at_rank),"")</f>
        <v/>
      </c>
      <c r="P4356" s="18" t="str" cm="1">
        <f t="array" ref="P4356">IF(LEN($A4356)&gt;0,SUMPRODUCT(($A4356=merged_names)*(_xlfn.TEXTAFTER(P$2, "At ")=merged_belt_colours)*merged_months_at_rank),"")</f>
        <v/>
      </c>
      <c r="Q4356" s="18" t="str" cm="1">
        <f t="array" ref="Q4356">IF(LEN($A4356)&gt;0,SUMPRODUCT(($A4356=merged_names)*(_xlfn.TEXTAFTER(Q$2, "At ")=merged_belt_colours)*merged_months_at_rank),"")</f>
        <v/>
      </c>
      <c r="R4356" s="18" t="str" cm="1">
        <f t="array" ref="R4356">IF(LEN($A4356)&gt;0,SUMPRODUCT(($A4356=merged_names)*(_xlfn.TEXTAFTER(R$2, "At ")=merged_belt_colours)*merged_months_at_rank),"")</f>
        <v/>
      </c>
    </row>
    <row r="4357" spans="1:18" x14ac:dyDescent="0.25">
      <c r="A4357"/>
      <c r="B4357" s="15" t="str" cm="1">
        <f t="array" ref="B4357">IFERROR(IF(LEN(A4357)&gt;0, IF(SUMPRODUCT((Inactives[Key]=J4357)*(Inactives[Currently Inactive]))=1,"Inactive","Active"),""),"Active")</f>
        <v/>
      </c>
      <c r="C4357" s="16" t="str" cm="1">
        <f t="array" aca="1" ref="C4357" ca="1">IFERROR(_xlfn._xlws.FILTER(Inactives[Inactive On],(Inactives[Key]=J4357)*(Inactives[Currently Inactive]),""),"")</f>
        <v/>
      </c>
      <c r="D4357" s="16" t="str" cm="1">
        <f t="array" aca="1" ref="D4357" ca="1">IFERROR(INDEX(_xlfn.TEXTSPLIT(E4357," "),1),"")</f>
        <v/>
      </c>
      <c r="E4357" s="15" t="str" cm="1">
        <f t="array" aca="1" ref="E4357" ca="1">IFERROR(_xlfn._xlws.FILTER(merged_ranks,(merged_end_dates=DATE(9999,12,31))*(merged_names=A4357)),"")</f>
        <v/>
      </c>
      <c r="F4357" s="17" t="str">
        <f ca="1">_xlfn.XLOOKUP(J4357,Promotions[Promo Key],Promotions[Promo Date],"")</f>
        <v/>
      </c>
      <c r="G4357" s="18" t="str">
        <f t="shared" ca="1" si="283"/>
        <v/>
      </c>
      <c r="H4357" s="18" t="str">
        <f t="shared" ca="1" si="282"/>
        <v/>
      </c>
      <c r="I4357" s="17" t="str">
        <f>_xlfn.XLOOKUP(A4357,Students[Full Name],Students[Starting Rank],"")</f>
        <v/>
      </c>
      <c r="J4357" s="15" t="str">
        <f t="shared" ca="1" si="284"/>
        <v xml:space="preserve">: </v>
      </c>
      <c r="K4357" s="16" t="str">
        <f>_xlfn.XLOOKUP(A4357,Students[Full Name],Students[Start Date],"")</f>
        <v/>
      </c>
      <c r="L4357" s="18">
        <f t="shared" ca="1" si="285"/>
        <v>-1</v>
      </c>
      <c r="M4357" s="18" cm="1">
        <f t="array" aca="1" ref="M4357" ca="1">SUMPRODUCT(Inactives[Days Inactive]*(Inactives[Student]=A4357))/365</f>
        <v>0</v>
      </c>
      <c r="N4357" s="18" t="str" cm="1">
        <f t="array" ref="N4357">IF(LEN($A4357)&gt;0,SUMPRODUCT(($A4357=merged_names)*(_xlfn.TEXTAFTER(N$2, "At ")=merged_belt_colours)*merged_months_at_rank),"")</f>
        <v/>
      </c>
      <c r="O4357" s="18" t="str" cm="1">
        <f t="array" ref="O4357">IF(LEN($A4357)&gt;0,SUMPRODUCT(($A4357=merged_names)*(_xlfn.TEXTAFTER(O$2, "At ")=merged_belt_colours)*merged_months_at_rank),"")</f>
        <v/>
      </c>
      <c r="P4357" s="18" t="str" cm="1">
        <f t="array" ref="P4357">IF(LEN($A4357)&gt;0,SUMPRODUCT(($A4357=merged_names)*(_xlfn.TEXTAFTER(P$2, "At ")=merged_belt_colours)*merged_months_at_rank),"")</f>
        <v/>
      </c>
      <c r="Q4357" s="18" t="str" cm="1">
        <f t="array" ref="Q4357">IF(LEN($A4357)&gt;0,SUMPRODUCT(($A4357=merged_names)*(_xlfn.TEXTAFTER(Q$2, "At ")=merged_belt_colours)*merged_months_at_rank),"")</f>
        <v/>
      </c>
      <c r="R4357" s="18" t="str" cm="1">
        <f t="array" ref="R4357">IF(LEN($A4357)&gt;0,SUMPRODUCT(($A4357=merged_names)*(_xlfn.TEXTAFTER(R$2, "At ")=merged_belt_colours)*merged_months_at_rank),"")</f>
        <v/>
      </c>
    </row>
    <row r="4358" spans="1:18" x14ac:dyDescent="0.25">
      <c r="A4358"/>
      <c r="B4358" s="15" t="str" cm="1">
        <f t="array" ref="B4358">IFERROR(IF(LEN(A4358)&gt;0, IF(SUMPRODUCT((Inactives[Key]=J4358)*(Inactives[Currently Inactive]))=1,"Inactive","Active"),""),"Active")</f>
        <v/>
      </c>
      <c r="C4358" s="16" t="str" cm="1">
        <f t="array" aca="1" ref="C4358" ca="1">IFERROR(_xlfn._xlws.FILTER(Inactives[Inactive On],(Inactives[Key]=J4358)*(Inactives[Currently Inactive]),""),"")</f>
        <v/>
      </c>
      <c r="D4358" s="16" t="str" cm="1">
        <f t="array" aca="1" ref="D4358" ca="1">IFERROR(INDEX(_xlfn.TEXTSPLIT(E4358," "),1),"")</f>
        <v/>
      </c>
      <c r="E4358" s="15" t="str" cm="1">
        <f t="array" aca="1" ref="E4358" ca="1">IFERROR(_xlfn._xlws.FILTER(merged_ranks,(merged_end_dates=DATE(9999,12,31))*(merged_names=A4358)),"")</f>
        <v/>
      </c>
      <c r="F4358" s="17" t="str">
        <f ca="1">_xlfn.XLOOKUP(J4358,Promotions[Promo Key],Promotions[Promo Date],"")</f>
        <v/>
      </c>
      <c r="G4358" s="18" t="str">
        <f t="shared" ca="1" si="283"/>
        <v/>
      </c>
      <c r="H4358" s="18" t="str">
        <f t="shared" ca="1" si="282"/>
        <v/>
      </c>
      <c r="I4358" s="17" t="str">
        <f>_xlfn.XLOOKUP(A4358,Students[Full Name],Students[Starting Rank],"")</f>
        <v/>
      </c>
      <c r="J4358" s="15" t="str">
        <f t="shared" ca="1" si="284"/>
        <v xml:space="preserve">: </v>
      </c>
      <c r="K4358" s="16" t="str">
        <f>_xlfn.XLOOKUP(A4358,Students[Full Name],Students[Start Date],"")</f>
        <v/>
      </c>
      <c r="L4358" s="18">
        <f t="shared" ca="1" si="285"/>
        <v>-1</v>
      </c>
      <c r="M4358" s="18" cm="1">
        <f t="array" aca="1" ref="M4358" ca="1">SUMPRODUCT(Inactives[Days Inactive]*(Inactives[Student]=A4358))/365</f>
        <v>0</v>
      </c>
      <c r="N4358" s="18" t="str" cm="1">
        <f t="array" ref="N4358">IF(LEN($A4358)&gt;0,SUMPRODUCT(($A4358=merged_names)*(_xlfn.TEXTAFTER(N$2, "At ")=merged_belt_colours)*merged_months_at_rank),"")</f>
        <v/>
      </c>
      <c r="O4358" s="18" t="str" cm="1">
        <f t="array" ref="O4358">IF(LEN($A4358)&gt;0,SUMPRODUCT(($A4358=merged_names)*(_xlfn.TEXTAFTER(O$2, "At ")=merged_belt_colours)*merged_months_at_rank),"")</f>
        <v/>
      </c>
      <c r="P4358" s="18" t="str" cm="1">
        <f t="array" ref="P4358">IF(LEN($A4358)&gt;0,SUMPRODUCT(($A4358=merged_names)*(_xlfn.TEXTAFTER(P$2, "At ")=merged_belt_colours)*merged_months_at_rank),"")</f>
        <v/>
      </c>
      <c r="Q4358" s="18" t="str" cm="1">
        <f t="array" ref="Q4358">IF(LEN($A4358)&gt;0,SUMPRODUCT(($A4358=merged_names)*(_xlfn.TEXTAFTER(Q$2, "At ")=merged_belt_colours)*merged_months_at_rank),"")</f>
        <v/>
      </c>
      <c r="R4358" s="18" t="str" cm="1">
        <f t="array" ref="R4358">IF(LEN($A4358)&gt;0,SUMPRODUCT(($A4358=merged_names)*(_xlfn.TEXTAFTER(R$2, "At ")=merged_belt_colours)*merged_months_at_rank),"")</f>
        <v/>
      </c>
    </row>
    <row r="4359" spans="1:18" x14ac:dyDescent="0.25">
      <c r="A4359"/>
      <c r="B4359" s="15" t="str" cm="1">
        <f t="array" ref="B4359">IFERROR(IF(LEN(A4359)&gt;0, IF(SUMPRODUCT((Inactives[Key]=J4359)*(Inactives[Currently Inactive]))=1,"Inactive","Active"),""),"Active")</f>
        <v/>
      </c>
      <c r="C4359" s="16" t="str" cm="1">
        <f t="array" aca="1" ref="C4359" ca="1">IFERROR(_xlfn._xlws.FILTER(Inactives[Inactive On],(Inactives[Key]=J4359)*(Inactives[Currently Inactive]),""),"")</f>
        <v/>
      </c>
      <c r="D4359" s="16" t="str" cm="1">
        <f t="array" aca="1" ref="D4359" ca="1">IFERROR(INDEX(_xlfn.TEXTSPLIT(E4359," "),1),"")</f>
        <v/>
      </c>
      <c r="E4359" s="15" t="str" cm="1">
        <f t="array" aca="1" ref="E4359" ca="1">IFERROR(_xlfn._xlws.FILTER(merged_ranks,(merged_end_dates=DATE(9999,12,31))*(merged_names=A4359)),"")</f>
        <v/>
      </c>
      <c r="F4359" s="17" t="str">
        <f ca="1">_xlfn.XLOOKUP(J4359,Promotions[Promo Key],Promotions[Promo Date],"")</f>
        <v/>
      </c>
      <c r="G4359" s="18" t="str">
        <f t="shared" ca="1" si="283"/>
        <v/>
      </c>
      <c r="H4359" s="18" t="str">
        <f t="shared" ca="1" si="282"/>
        <v/>
      </c>
      <c r="I4359" s="17" t="str">
        <f>_xlfn.XLOOKUP(A4359,Students[Full Name],Students[Starting Rank],"")</f>
        <v/>
      </c>
      <c r="J4359" s="15" t="str">
        <f t="shared" ca="1" si="284"/>
        <v xml:space="preserve">: </v>
      </c>
      <c r="K4359" s="16" t="str">
        <f>_xlfn.XLOOKUP(A4359,Students[Full Name],Students[Start Date],"")</f>
        <v/>
      </c>
      <c r="L4359" s="18">
        <f t="shared" ca="1" si="285"/>
        <v>-1</v>
      </c>
      <c r="M4359" s="18" cm="1">
        <f t="array" aca="1" ref="M4359" ca="1">SUMPRODUCT(Inactives[Days Inactive]*(Inactives[Student]=A4359))/365</f>
        <v>0</v>
      </c>
      <c r="N4359" s="18" t="str" cm="1">
        <f t="array" ref="N4359">IF(LEN($A4359)&gt;0,SUMPRODUCT(($A4359=merged_names)*(_xlfn.TEXTAFTER(N$2, "At ")=merged_belt_colours)*merged_months_at_rank),"")</f>
        <v/>
      </c>
      <c r="O4359" s="18" t="str" cm="1">
        <f t="array" ref="O4359">IF(LEN($A4359)&gt;0,SUMPRODUCT(($A4359=merged_names)*(_xlfn.TEXTAFTER(O$2, "At ")=merged_belt_colours)*merged_months_at_rank),"")</f>
        <v/>
      </c>
      <c r="P4359" s="18" t="str" cm="1">
        <f t="array" ref="P4359">IF(LEN($A4359)&gt;0,SUMPRODUCT(($A4359=merged_names)*(_xlfn.TEXTAFTER(P$2, "At ")=merged_belt_colours)*merged_months_at_rank),"")</f>
        <v/>
      </c>
      <c r="Q4359" s="18" t="str" cm="1">
        <f t="array" ref="Q4359">IF(LEN($A4359)&gt;0,SUMPRODUCT(($A4359=merged_names)*(_xlfn.TEXTAFTER(Q$2, "At ")=merged_belt_colours)*merged_months_at_rank),"")</f>
        <v/>
      </c>
      <c r="R4359" s="18" t="str" cm="1">
        <f t="array" ref="R4359">IF(LEN($A4359)&gt;0,SUMPRODUCT(($A4359=merged_names)*(_xlfn.TEXTAFTER(R$2, "At ")=merged_belt_colours)*merged_months_at_rank),"")</f>
        <v/>
      </c>
    </row>
    <row r="4360" spans="1:18" x14ac:dyDescent="0.25">
      <c r="A4360"/>
      <c r="B4360" s="15" t="str" cm="1">
        <f t="array" ref="B4360">IFERROR(IF(LEN(A4360)&gt;0, IF(SUMPRODUCT((Inactives[Key]=J4360)*(Inactives[Currently Inactive]))=1,"Inactive","Active"),""),"Active")</f>
        <v/>
      </c>
      <c r="C4360" s="16" t="str" cm="1">
        <f t="array" aca="1" ref="C4360" ca="1">IFERROR(_xlfn._xlws.FILTER(Inactives[Inactive On],(Inactives[Key]=J4360)*(Inactives[Currently Inactive]),""),"")</f>
        <v/>
      </c>
      <c r="D4360" s="16" t="str" cm="1">
        <f t="array" aca="1" ref="D4360" ca="1">IFERROR(INDEX(_xlfn.TEXTSPLIT(E4360," "),1),"")</f>
        <v/>
      </c>
      <c r="E4360" s="15" t="str" cm="1">
        <f t="array" aca="1" ref="E4360" ca="1">IFERROR(_xlfn._xlws.FILTER(merged_ranks,(merged_end_dates=DATE(9999,12,31))*(merged_names=A4360)),"")</f>
        <v/>
      </c>
      <c r="F4360" s="17" t="str">
        <f ca="1">_xlfn.XLOOKUP(J4360,Promotions[Promo Key],Promotions[Promo Date],"")</f>
        <v/>
      </c>
      <c r="G4360" s="18" t="str">
        <f t="shared" ca="1" si="283"/>
        <v/>
      </c>
      <c r="H4360" s="18" t="str">
        <f t="shared" ca="1" si="282"/>
        <v/>
      </c>
      <c r="I4360" s="17" t="str">
        <f>_xlfn.XLOOKUP(A4360,Students[Full Name],Students[Starting Rank],"")</f>
        <v/>
      </c>
      <c r="J4360" s="15" t="str">
        <f t="shared" ca="1" si="284"/>
        <v xml:space="preserve">: </v>
      </c>
      <c r="K4360" s="16" t="str">
        <f>_xlfn.XLOOKUP(A4360,Students[Full Name],Students[Start Date],"")</f>
        <v/>
      </c>
      <c r="L4360" s="18">
        <f t="shared" ca="1" si="285"/>
        <v>-1</v>
      </c>
      <c r="M4360" s="18" cm="1">
        <f t="array" aca="1" ref="M4360" ca="1">SUMPRODUCT(Inactives[Days Inactive]*(Inactives[Student]=A4360))/365</f>
        <v>0</v>
      </c>
      <c r="N4360" s="18" t="str" cm="1">
        <f t="array" ref="N4360">IF(LEN($A4360)&gt;0,SUMPRODUCT(($A4360=merged_names)*(_xlfn.TEXTAFTER(N$2, "At ")=merged_belt_colours)*merged_months_at_rank),"")</f>
        <v/>
      </c>
      <c r="O4360" s="18" t="str" cm="1">
        <f t="array" ref="O4360">IF(LEN($A4360)&gt;0,SUMPRODUCT(($A4360=merged_names)*(_xlfn.TEXTAFTER(O$2, "At ")=merged_belt_colours)*merged_months_at_rank),"")</f>
        <v/>
      </c>
      <c r="P4360" s="18" t="str" cm="1">
        <f t="array" ref="P4360">IF(LEN($A4360)&gt;0,SUMPRODUCT(($A4360=merged_names)*(_xlfn.TEXTAFTER(P$2, "At ")=merged_belt_colours)*merged_months_at_rank),"")</f>
        <v/>
      </c>
      <c r="Q4360" s="18" t="str" cm="1">
        <f t="array" ref="Q4360">IF(LEN($A4360)&gt;0,SUMPRODUCT(($A4360=merged_names)*(_xlfn.TEXTAFTER(Q$2, "At ")=merged_belt_colours)*merged_months_at_rank),"")</f>
        <v/>
      </c>
      <c r="R4360" s="18" t="str" cm="1">
        <f t="array" ref="R4360">IF(LEN($A4360)&gt;0,SUMPRODUCT(($A4360=merged_names)*(_xlfn.TEXTAFTER(R$2, "At ")=merged_belt_colours)*merged_months_at_rank),"")</f>
        <v/>
      </c>
    </row>
    <row r="4361" spans="1:18" x14ac:dyDescent="0.25">
      <c r="A4361"/>
      <c r="B4361" s="15" t="str" cm="1">
        <f t="array" ref="B4361">IFERROR(IF(LEN(A4361)&gt;0, IF(SUMPRODUCT((Inactives[Key]=J4361)*(Inactives[Currently Inactive]))=1,"Inactive","Active"),""),"Active")</f>
        <v/>
      </c>
      <c r="C4361" s="16" t="str" cm="1">
        <f t="array" aca="1" ref="C4361" ca="1">IFERROR(_xlfn._xlws.FILTER(Inactives[Inactive On],(Inactives[Key]=J4361)*(Inactives[Currently Inactive]),""),"")</f>
        <v/>
      </c>
      <c r="D4361" s="16" t="str" cm="1">
        <f t="array" aca="1" ref="D4361" ca="1">IFERROR(INDEX(_xlfn.TEXTSPLIT(E4361," "),1),"")</f>
        <v/>
      </c>
      <c r="E4361" s="15" t="str" cm="1">
        <f t="array" aca="1" ref="E4361" ca="1">IFERROR(_xlfn._xlws.FILTER(merged_ranks,(merged_end_dates=DATE(9999,12,31))*(merged_names=A4361)),"")</f>
        <v/>
      </c>
      <c r="F4361" s="17" t="str">
        <f ca="1">_xlfn.XLOOKUP(J4361,Promotions[Promo Key],Promotions[Promo Date],"")</f>
        <v/>
      </c>
      <c r="G4361" s="18" t="str">
        <f t="shared" ca="1" si="283"/>
        <v/>
      </c>
      <c r="H4361" s="18" t="str">
        <f t="shared" ca="1" si="282"/>
        <v/>
      </c>
      <c r="I4361" s="17" t="str">
        <f>_xlfn.XLOOKUP(A4361,Students[Full Name],Students[Starting Rank],"")</f>
        <v/>
      </c>
      <c r="J4361" s="15" t="str">
        <f t="shared" ca="1" si="284"/>
        <v xml:space="preserve">: </v>
      </c>
      <c r="K4361" s="16" t="str">
        <f>_xlfn.XLOOKUP(A4361,Students[Full Name],Students[Start Date],"")</f>
        <v/>
      </c>
      <c r="L4361" s="18">
        <f t="shared" ca="1" si="285"/>
        <v>-1</v>
      </c>
      <c r="M4361" s="18" cm="1">
        <f t="array" aca="1" ref="M4361" ca="1">SUMPRODUCT(Inactives[Days Inactive]*(Inactives[Student]=A4361))/365</f>
        <v>0</v>
      </c>
      <c r="N4361" s="18" t="str" cm="1">
        <f t="array" ref="N4361">IF(LEN($A4361)&gt;0,SUMPRODUCT(($A4361=merged_names)*(_xlfn.TEXTAFTER(N$2, "At ")=merged_belt_colours)*merged_months_at_rank),"")</f>
        <v/>
      </c>
      <c r="O4361" s="18" t="str" cm="1">
        <f t="array" ref="O4361">IF(LEN($A4361)&gt;0,SUMPRODUCT(($A4361=merged_names)*(_xlfn.TEXTAFTER(O$2, "At ")=merged_belt_colours)*merged_months_at_rank),"")</f>
        <v/>
      </c>
      <c r="P4361" s="18" t="str" cm="1">
        <f t="array" ref="P4361">IF(LEN($A4361)&gt;0,SUMPRODUCT(($A4361=merged_names)*(_xlfn.TEXTAFTER(P$2, "At ")=merged_belt_colours)*merged_months_at_rank),"")</f>
        <v/>
      </c>
      <c r="Q4361" s="18" t="str" cm="1">
        <f t="array" ref="Q4361">IF(LEN($A4361)&gt;0,SUMPRODUCT(($A4361=merged_names)*(_xlfn.TEXTAFTER(Q$2, "At ")=merged_belt_colours)*merged_months_at_rank),"")</f>
        <v/>
      </c>
      <c r="R4361" s="18" t="str" cm="1">
        <f t="array" ref="R4361">IF(LEN($A4361)&gt;0,SUMPRODUCT(($A4361=merged_names)*(_xlfn.TEXTAFTER(R$2, "At ")=merged_belt_colours)*merged_months_at_rank),"")</f>
        <v/>
      </c>
    </row>
    <row r="4362" spans="1:18" x14ac:dyDescent="0.25">
      <c r="A4362"/>
      <c r="B4362" s="15" t="str" cm="1">
        <f t="array" ref="B4362">IFERROR(IF(LEN(A4362)&gt;0, IF(SUMPRODUCT((Inactives[Key]=J4362)*(Inactives[Currently Inactive]))=1,"Inactive","Active"),""),"Active")</f>
        <v/>
      </c>
      <c r="C4362" s="16" t="str" cm="1">
        <f t="array" aca="1" ref="C4362" ca="1">IFERROR(_xlfn._xlws.FILTER(Inactives[Inactive On],(Inactives[Key]=J4362)*(Inactives[Currently Inactive]),""),"")</f>
        <v/>
      </c>
      <c r="D4362" s="16" t="str" cm="1">
        <f t="array" aca="1" ref="D4362" ca="1">IFERROR(INDEX(_xlfn.TEXTSPLIT(E4362," "),1),"")</f>
        <v/>
      </c>
      <c r="E4362" s="15" t="str" cm="1">
        <f t="array" aca="1" ref="E4362" ca="1">IFERROR(_xlfn._xlws.FILTER(merged_ranks,(merged_end_dates=DATE(9999,12,31))*(merged_names=A4362)),"")</f>
        <v/>
      </c>
      <c r="F4362" s="17" t="str">
        <f ca="1">_xlfn.XLOOKUP(J4362,Promotions[Promo Key],Promotions[Promo Date],"")</f>
        <v/>
      </c>
      <c r="G4362" s="18" t="str">
        <f t="shared" ca="1" si="283"/>
        <v/>
      </c>
      <c r="H4362" s="18" t="str">
        <f t="shared" ca="1" si="282"/>
        <v/>
      </c>
      <c r="I4362" s="17" t="str">
        <f>_xlfn.XLOOKUP(A4362,Students[Full Name],Students[Starting Rank],"")</f>
        <v/>
      </c>
      <c r="J4362" s="15" t="str">
        <f t="shared" ca="1" si="284"/>
        <v xml:space="preserve">: </v>
      </c>
      <c r="K4362" s="16" t="str">
        <f>_xlfn.XLOOKUP(A4362,Students[Full Name],Students[Start Date],"")</f>
        <v/>
      </c>
      <c r="L4362" s="18">
        <f t="shared" ca="1" si="285"/>
        <v>-1</v>
      </c>
      <c r="M4362" s="18" cm="1">
        <f t="array" aca="1" ref="M4362" ca="1">SUMPRODUCT(Inactives[Days Inactive]*(Inactives[Student]=A4362))/365</f>
        <v>0</v>
      </c>
      <c r="N4362" s="18" t="str" cm="1">
        <f t="array" ref="N4362">IF(LEN($A4362)&gt;0,SUMPRODUCT(($A4362=merged_names)*(_xlfn.TEXTAFTER(N$2, "At ")=merged_belt_colours)*merged_months_at_rank),"")</f>
        <v/>
      </c>
      <c r="O4362" s="18" t="str" cm="1">
        <f t="array" ref="O4362">IF(LEN($A4362)&gt;0,SUMPRODUCT(($A4362=merged_names)*(_xlfn.TEXTAFTER(O$2, "At ")=merged_belt_colours)*merged_months_at_rank),"")</f>
        <v/>
      </c>
      <c r="P4362" s="18" t="str" cm="1">
        <f t="array" ref="P4362">IF(LEN($A4362)&gt;0,SUMPRODUCT(($A4362=merged_names)*(_xlfn.TEXTAFTER(P$2, "At ")=merged_belt_colours)*merged_months_at_rank),"")</f>
        <v/>
      </c>
      <c r="Q4362" s="18" t="str" cm="1">
        <f t="array" ref="Q4362">IF(LEN($A4362)&gt;0,SUMPRODUCT(($A4362=merged_names)*(_xlfn.TEXTAFTER(Q$2, "At ")=merged_belt_colours)*merged_months_at_rank),"")</f>
        <v/>
      </c>
      <c r="R4362" s="18" t="str" cm="1">
        <f t="array" ref="R4362">IF(LEN($A4362)&gt;0,SUMPRODUCT(($A4362=merged_names)*(_xlfn.TEXTAFTER(R$2, "At ")=merged_belt_colours)*merged_months_at_rank),"")</f>
        <v/>
      </c>
    </row>
    <row r="4363" spans="1:18" x14ac:dyDescent="0.25">
      <c r="A4363"/>
      <c r="B4363" s="15" t="str" cm="1">
        <f t="array" ref="B4363">IFERROR(IF(LEN(A4363)&gt;0, IF(SUMPRODUCT((Inactives[Key]=J4363)*(Inactives[Currently Inactive]))=1,"Inactive","Active"),""),"Active")</f>
        <v/>
      </c>
      <c r="C4363" s="16" t="str" cm="1">
        <f t="array" aca="1" ref="C4363" ca="1">IFERROR(_xlfn._xlws.FILTER(Inactives[Inactive On],(Inactives[Key]=J4363)*(Inactives[Currently Inactive]),""),"")</f>
        <v/>
      </c>
      <c r="D4363" s="16" t="str" cm="1">
        <f t="array" aca="1" ref="D4363" ca="1">IFERROR(INDEX(_xlfn.TEXTSPLIT(E4363," "),1),"")</f>
        <v/>
      </c>
      <c r="E4363" s="15" t="str" cm="1">
        <f t="array" aca="1" ref="E4363" ca="1">IFERROR(_xlfn._xlws.FILTER(merged_ranks,(merged_end_dates=DATE(9999,12,31))*(merged_names=A4363)),"")</f>
        <v/>
      </c>
      <c r="F4363" s="17" t="str">
        <f ca="1">_xlfn.XLOOKUP(J4363,Promotions[Promo Key],Promotions[Promo Date],"")</f>
        <v/>
      </c>
      <c r="G4363" s="18" t="str">
        <f t="shared" ca="1" si="283"/>
        <v/>
      </c>
      <c r="H4363" s="18" t="str">
        <f t="shared" ca="1" si="282"/>
        <v/>
      </c>
      <c r="I4363" s="17" t="str">
        <f>_xlfn.XLOOKUP(A4363,Students[Full Name],Students[Starting Rank],"")</f>
        <v/>
      </c>
      <c r="J4363" s="15" t="str">
        <f t="shared" ca="1" si="284"/>
        <v xml:space="preserve">: </v>
      </c>
      <c r="K4363" s="16" t="str">
        <f>_xlfn.XLOOKUP(A4363,Students[Full Name],Students[Start Date],"")</f>
        <v/>
      </c>
      <c r="L4363" s="18">
        <f t="shared" ca="1" si="285"/>
        <v>-1</v>
      </c>
      <c r="M4363" s="18" cm="1">
        <f t="array" aca="1" ref="M4363" ca="1">SUMPRODUCT(Inactives[Days Inactive]*(Inactives[Student]=A4363))/365</f>
        <v>0</v>
      </c>
      <c r="N4363" s="18" t="str" cm="1">
        <f t="array" ref="N4363">IF(LEN($A4363)&gt;0,SUMPRODUCT(($A4363=merged_names)*(_xlfn.TEXTAFTER(N$2, "At ")=merged_belt_colours)*merged_months_at_rank),"")</f>
        <v/>
      </c>
      <c r="O4363" s="18" t="str" cm="1">
        <f t="array" ref="O4363">IF(LEN($A4363)&gt;0,SUMPRODUCT(($A4363=merged_names)*(_xlfn.TEXTAFTER(O$2, "At ")=merged_belt_colours)*merged_months_at_rank),"")</f>
        <v/>
      </c>
      <c r="P4363" s="18" t="str" cm="1">
        <f t="array" ref="P4363">IF(LEN($A4363)&gt;0,SUMPRODUCT(($A4363=merged_names)*(_xlfn.TEXTAFTER(P$2, "At ")=merged_belt_colours)*merged_months_at_rank),"")</f>
        <v/>
      </c>
      <c r="Q4363" s="18" t="str" cm="1">
        <f t="array" ref="Q4363">IF(LEN($A4363)&gt;0,SUMPRODUCT(($A4363=merged_names)*(_xlfn.TEXTAFTER(Q$2, "At ")=merged_belt_colours)*merged_months_at_rank),"")</f>
        <v/>
      </c>
      <c r="R4363" s="18" t="str" cm="1">
        <f t="array" ref="R4363">IF(LEN($A4363)&gt;0,SUMPRODUCT(($A4363=merged_names)*(_xlfn.TEXTAFTER(R$2, "At ")=merged_belt_colours)*merged_months_at_rank),"")</f>
        <v/>
      </c>
    </row>
    <row r="4364" spans="1:18" x14ac:dyDescent="0.25">
      <c r="A4364"/>
      <c r="B4364" s="15" t="str" cm="1">
        <f t="array" ref="B4364">IFERROR(IF(LEN(A4364)&gt;0, IF(SUMPRODUCT((Inactives[Key]=J4364)*(Inactives[Currently Inactive]))=1,"Inactive","Active"),""),"Active")</f>
        <v/>
      </c>
      <c r="C4364" s="16" t="str" cm="1">
        <f t="array" aca="1" ref="C4364" ca="1">IFERROR(_xlfn._xlws.FILTER(Inactives[Inactive On],(Inactives[Key]=J4364)*(Inactives[Currently Inactive]),""),"")</f>
        <v/>
      </c>
      <c r="D4364" s="16" t="str" cm="1">
        <f t="array" aca="1" ref="D4364" ca="1">IFERROR(INDEX(_xlfn.TEXTSPLIT(E4364," "),1),"")</f>
        <v/>
      </c>
      <c r="E4364" s="15" t="str" cm="1">
        <f t="array" aca="1" ref="E4364" ca="1">IFERROR(_xlfn._xlws.FILTER(merged_ranks,(merged_end_dates=DATE(9999,12,31))*(merged_names=A4364)),"")</f>
        <v/>
      </c>
      <c r="F4364" s="17" t="str">
        <f ca="1">_xlfn.XLOOKUP(J4364,Promotions[Promo Key],Promotions[Promo Date],"")</f>
        <v/>
      </c>
      <c r="G4364" s="18" t="str">
        <f t="shared" ca="1" si="283"/>
        <v/>
      </c>
      <c r="H4364" s="18" t="str">
        <f t="shared" ca="1" si="282"/>
        <v/>
      </c>
      <c r="I4364" s="17" t="str">
        <f>_xlfn.XLOOKUP(A4364,Students[Full Name],Students[Starting Rank],"")</f>
        <v/>
      </c>
      <c r="J4364" s="15" t="str">
        <f t="shared" ca="1" si="284"/>
        <v xml:space="preserve">: </v>
      </c>
      <c r="K4364" s="16" t="str">
        <f>_xlfn.XLOOKUP(A4364,Students[Full Name],Students[Start Date],"")</f>
        <v/>
      </c>
      <c r="L4364" s="18">
        <f t="shared" ca="1" si="285"/>
        <v>-1</v>
      </c>
      <c r="M4364" s="18" cm="1">
        <f t="array" aca="1" ref="M4364" ca="1">SUMPRODUCT(Inactives[Days Inactive]*(Inactives[Student]=A4364))/365</f>
        <v>0</v>
      </c>
      <c r="N4364" s="18" t="str" cm="1">
        <f t="array" ref="N4364">IF(LEN($A4364)&gt;0,SUMPRODUCT(($A4364=merged_names)*(_xlfn.TEXTAFTER(N$2, "At ")=merged_belt_colours)*merged_months_at_rank),"")</f>
        <v/>
      </c>
      <c r="O4364" s="18" t="str" cm="1">
        <f t="array" ref="O4364">IF(LEN($A4364)&gt;0,SUMPRODUCT(($A4364=merged_names)*(_xlfn.TEXTAFTER(O$2, "At ")=merged_belt_colours)*merged_months_at_rank),"")</f>
        <v/>
      </c>
      <c r="P4364" s="18" t="str" cm="1">
        <f t="array" ref="P4364">IF(LEN($A4364)&gt;0,SUMPRODUCT(($A4364=merged_names)*(_xlfn.TEXTAFTER(P$2, "At ")=merged_belt_colours)*merged_months_at_rank),"")</f>
        <v/>
      </c>
      <c r="Q4364" s="18" t="str" cm="1">
        <f t="array" ref="Q4364">IF(LEN($A4364)&gt;0,SUMPRODUCT(($A4364=merged_names)*(_xlfn.TEXTAFTER(Q$2, "At ")=merged_belt_colours)*merged_months_at_rank),"")</f>
        <v/>
      </c>
      <c r="R4364" s="18" t="str" cm="1">
        <f t="array" ref="R4364">IF(LEN($A4364)&gt;0,SUMPRODUCT(($A4364=merged_names)*(_xlfn.TEXTAFTER(R$2, "At ")=merged_belt_colours)*merged_months_at_rank),"")</f>
        <v/>
      </c>
    </row>
    <row r="4365" spans="1:18" x14ac:dyDescent="0.25">
      <c r="A4365"/>
      <c r="B4365" s="15" t="str" cm="1">
        <f t="array" ref="B4365">IFERROR(IF(LEN(A4365)&gt;0, IF(SUMPRODUCT((Inactives[Key]=J4365)*(Inactives[Currently Inactive]))=1,"Inactive","Active"),""),"Active")</f>
        <v/>
      </c>
      <c r="C4365" s="16" t="str" cm="1">
        <f t="array" aca="1" ref="C4365" ca="1">IFERROR(_xlfn._xlws.FILTER(Inactives[Inactive On],(Inactives[Key]=J4365)*(Inactives[Currently Inactive]),""),"")</f>
        <v/>
      </c>
      <c r="D4365" s="16" t="str" cm="1">
        <f t="array" aca="1" ref="D4365" ca="1">IFERROR(INDEX(_xlfn.TEXTSPLIT(E4365," "),1),"")</f>
        <v/>
      </c>
      <c r="E4365" s="15" t="str" cm="1">
        <f t="array" aca="1" ref="E4365" ca="1">IFERROR(_xlfn._xlws.FILTER(merged_ranks,(merged_end_dates=DATE(9999,12,31))*(merged_names=A4365)),"")</f>
        <v/>
      </c>
      <c r="F4365" s="17" t="str">
        <f ca="1">_xlfn.XLOOKUP(J4365,Promotions[Promo Key],Promotions[Promo Date],"")</f>
        <v/>
      </c>
      <c r="G4365" s="18" t="str">
        <f t="shared" ca="1" si="283"/>
        <v/>
      </c>
      <c r="H4365" s="18" t="str">
        <f t="shared" ca="1" si="282"/>
        <v/>
      </c>
      <c r="I4365" s="17" t="str">
        <f>_xlfn.XLOOKUP(A4365,Students[Full Name],Students[Starting Rank],"")</f>
        <v/>
      </c>
      <c r="J4365" s="15" t="str">
        <f t="shared" ca="1" si="284"/>
        <v xml:space="preserve">: </v>
      </c>
      <c r="K4365" s="16" t="str">
        <f>_xlfn.XLOOKUP(A4365,Students[Full Name],Students[Start Date],"")</f>
        <v/>
      </c>
      <c r="L4365" s="18">
        <f t="shared" ca="1" si="285"/>
        <v>-1</v>
      </c>
      <c r="M4365" s="18" cm="1">
        <f t="array" aca="1" ref="M4365" ca="1">SUMPRODUCT(Inactives[Days Inactive]*(Inactives[Student]=A4365))/365</f>
        <v>0</v>
      </c>
      <c r="N4365" s="18" t="str" cm="1">
        <f t="array" ref="N4365">IF(LEN($A4365)&gt;0,SUMPRODUCT(($A4365=merged_names)*(_xlfn.TEXTAFTER(N$2, "At ")=merged_belt_colours)*merged_months_at_rank),"")</f>
        <v/>
      </c>
      <c r="O4365" s="18" t="str" cm="1">
        <f t="array" ref="O4365">IF(LEN($A4365)&gt;0,SUMPRODUCT(($A4365=merged_names)*(_xlfn.TEXTAFTER(O$2, "At ")=merged_belt_colours)*merged_months_at_rank),"")</f>
        <v/>
      </c>
      <c r="P4365" s="18" t="str" cm="1">
        <f t="array" ref="P4365">IF(LEN($A4365)&gt;0,SUMPRODUCT(($A4365=merged_names)*(_xlfn.TEXTAFTER(P$2, "At ")=merged_belt_colours)*merged_months_at_rank),"")</f>
        <v/>
      </c>
      <c r="Q4365" s="18" t="str" cm="1">
        <f t="array" ref="Q4365">IF(LEN($A4365)&gt;0,SUMPRODUCT(($A4365=merged_names)*(_xlfn.TEXTAFTER(Q$2, "At ")=merged_belt_colours)*merged_months_at_rank),"")</f>
        <v/>
      </c>
      <c r="R4365" s="18" t="str" cm="1">
        <f t="array" ref="R4365">IF(LEN($A4365)&gt;0,SUMPRODUCT(($A4365=merged_names)*(_xlfn.TEXTAFTER(R$2, "At ")=merged_belt_colours)*merged_months_at_rank),"")</f>
        <v/>
      </c>
    </row>
    <row r="4366" spans="1:18" x14ac:dyDescent="0.25">
      <c r="A4366"/>
      <c r="B4366" s="15" t="str" cm="1">
        <f t="array" ref="B4366">IFERROR(IF(LEN(A4366)&gt;0, IF(SUMPRODUCT((Inactives[Key]=J4366)*(Inactives[Currently Inactive]))=1,"Inactive","Active"),""),"Active")</f>
        <v/>
      </c>
      <c r="C4366" s="16" t="str" cm="1">
        <f t="array" aca="1" ref="C4366" ca="1">IFERROR(_xlfn._xlws.FILTER(Inactives[Inactive On],(Inactives[Key]=J4366)*(Inactives[Currently Inactive]),""),"")</f>
        <v/>
      </c>
      <c r="D4366" s="16" t="str" cm="1">
        <f t="array" aca="1" ref="D4366" ca="1">IFERROR(INDEX(_xlfn.TEXTSPLIT(E4366," "),1),"")</f>
        <v/>
      </c>
      <c r="E4366" s="15" t="str" cm="1">
        <f t="array" aca="1" ref="E4366" ca="1">IFERROR(_xlfn._xlws.FILTER(merged_ranks,(merged_end_dates=DATE(9999,12,31))*(merged_names=A4366)),"")</f>
        <v/>
      </c>
      <c r="F4366" s="17" t="str">
        <f ca="1">_xlfn.XLOOKUP(J4366,Promotions[Promo Key],Promotions[Promo Date],"")</f>
        <v/>
      </c>
      <c r="G4366" s="18" t="str">
        <f t="shared" ca="1" si="283"/>
        <v/>
      </c>
      <c r="H4366" s="18" t="str">
        <f t="shared" ca="1" si="282"/>
        <v/>
      </c>
      <c r="I4366" s="17" t="str">
        <f>_xlfn.XLOOKUP(A4366,Students[Full Name],Students[Starting Rank],"")</f>
        <v/>
      </c>
      <c r="J4366" s="15" t="str">
        <f t="shared" ca="1" si="284"/>
        <v xml:space="preserve">: </v>
      </c>
      <c r="K4366" s="16" t="str">
        <f>_xlfn.XLOOKUP(A4366,Students[Full Name],Students[Start Date],"")</f>
        <v/>
      </c>
      <c r="L4366" s="18">
        <f t="shared" ca="1" si="285"/>
        <v>-1</v>
      </c>
      <c r="M4366" s="18" cm="1">
        <f t="array" aca="1" ref="M4366" ca="1">SUMPRODUCT(Inactives[Days Inactive]*(Inactives[Student]=A4366))/365</f>
        <v>0</v>
      </c>
      <c r="N4366" s="18" t="str" cm="1">
        <f t="array" ref="N4366">IF(LEN($A4366)&gt;0,SUMPRODUCT(($A4366=merged_names)*(_xlfn.TEXTAFTER(N$2, "At ")=merged_belt_colours)*merged_months_at_rank),"")</f>
        <v/>
      </c>
      <c r="O4366" s="18" t="str" cm="1">
        <f t="array" ref="O4366">IF(LEN($A4366)&gt;0,SUMPRODUCT(($A4366=merged_names)*(_xlfn.TEXTAFTER(O$2, "At ")=merged_belt_colours)*merged_months_at_rank),"")</f>
        <v/>
      </c>
      <c r="P4366" s="18" t="str" cm="1">
        <f t="array" ref="P4366">IF(LEN($A4366)&gt;0,SUMPRODUCT(($A4366=merged_names)*(_xlfn.TEXTAFTER(P$2, "At ")=merged_belt_colours)*merged_months_at_rank),"")</f>
        <v/>
      </c>
      <c r="Q4366" s="18" t="str" cm="1">
        <f t="array" ref="Q4366">IF(LEN($A4366)&gt;0,SUMPRODUCT(($A4366=merged_names)*(_xlfn.TEXTAFTER(Q$2, "At ")=merged_belt_colours)*merged_months_at_rank),"")</f>
        <v/>
      </c>
      <c r="R4366" s="18" t="str" cm="1">
        <f t="array" ref="R4366">IF(LEN($A4366)&gt;0,SUMPRODUCT(($A4366=merged_names)*(_xlfn.TEXTAFTER(R$2, "At ")=merged_belt_colours)*merged_months_at_rank),"")</f>
        <v/>
      </c>
    </row>
    <row r="4367" spans="1:18" x14ac:dyDescent="0.25">
      <c r="A4367"/>
      <c r="B4367" s="15" t="str" cm="1">
        <f t="array" ref="B4367">IFERROR(IF(LEN(A4367)&gt;0, IF(SUMPRODUCT((Inactives[Key]=J4367)*(Inactives[Currently Inactive]))=1,"Inactive","Active"),""),"Active")</f>
        <v/>
      </c>
      <c r="C4367" s="16" t="str" cm="1">
        <f t="array" aca="1" ref="C4367" ca="1">IFERROR(_xlfn._xlws.FILTER(Inactives[Inactive On],(Inactives[Key]=J4367)*(Inactives[Currently Inactive]),""),"")</f>
        <v/>
      </c>
      <c r="D4367" s="16" t="str" cm="1">
        <f t="array" aca="1" ref="D4367" ca="1">IFERROR(INDEX(_xlfn.TEXTSPLIT(E4367," "),1),"")</f>
        <v/>
      </c>
      <c r="E4367" s="15" t="str" cm="1">
        <f t="array" aca="1" ref="E4367" ca="1">IFERROR(_xlfn._xlws.FILTER(merged_ranks,(merged_end_dates=DATE(9999,12,31))*(merged_names=A4367)),"")</f>
        <v/>
      </c>
      <c r="F4367" s="17" t="str">
        <f ca="1">_xlfn.XLOOKUP(J4367,Promotions[Promo Key],Promotions[Promo Date],"")</f>
        <v/>
      </c>
      <c r="G4367" s="18" t="str">
        <f t="shared" ca="1" si="283"/>
        <v/>
      </c>
      <c r="H4367" s="18" t="str">
        <f t="shared" ca="1" si="282"/>
        <v/>
      </c>
      <c r="I4367" s="17" t="str">
        <f>_xlfn.XLOOKUP(A4367,Students[Full Name],Students[Starting Rank],"")</f>
        <v/>
      </c>
      <c r="J4367" s="15" t="str">
        <f t="shared" ca="1" si="284"/>
        <v xml:space="preserve">: </v>
      </c>
      <c r="K4367" s="16" t="str">
        <f>_xlfn.XLOOKUP(A4367,Students[Full Name],Students[Start Date],"")</f>
        <v/>
      </c>
      <c r="L4367" s="18">
        <f t="shared" ca="1" si="285"/>
        <v>-1</v>
      </c>
      <c r="M4367" s="18" cm="1">
        <f t="array" aca="1" ref="M4367" ca="1">SUMPRODUCT(Inactives[Days Inactive]*(Inactives[Student]=A4367))/365</f>
        <v>0</v>
      </c>
      <c r="N4367" s="18" t="str" cm="1">
        <f t="array" ref="N4367">IF(LEN($A4367)&gt;0,SUMPRODUCT(($A4367=merged_names)*(_xlfn.TEXTAFTER(N$2, "At ")=merged_belt_colours)*merged_months_at_rank),"")</f>
        <v/>
      </c>
      <c r="O4367" s="18" t="str" cm="1">
        <f t="array" ref="O4367">IF(LEN($A4367)&gt;0,SUMPRODUCT(($A4367=merged_names)*(_xlfn.TEXTAFTER(O$2, "At ")=merged_belt_colours)*merged_months_at_rank),"")</f>
        <v/>
      </c>
      <c r="P4367" s="18" t="str" cm="1">
        <f t="array" ref="P4367">IF(LEN($A4367)&gt;0,SUMPRODUCT(($A4367=merged_names)*(_xlfn.TEXTAFTER(P$2, "At ")=merged_belt_colours)*merged_months_at_rank),"")</f>
        <v/>
      </c>
      <c r="Q4367" s="18" t="str" cm="1">
        <f t="array" ref="Q4367">IF(LEN($A4367)&gt;0,SUMPRODUCT(($A4367=merged_names)*(_xlfn.TEXTAFTER(Q$2, "At ")=merged_belt_colours)*merged_months_at_rank),"")</f>
        <v/>
      </c>
      <c r="R4367" s="18" t="str" cm="1">
        <f t="array" ref="R4367">IF(LEN($A4367)&gt;0,SUMPRODUCT(($A4367=merged_names)*(_xlfn.TEXTAFTER(R$2, "At ")=merged_belt_colours)*merged_months_at_rank),"")</f>
        <v/>
      </c>
    </row>
    <row r="4368" spans="1:18" x14ac:dyDescent="0.25">
      <c r="A4368"/>
      <c r="B4368" s="15" t="str" cm="1">
        <f t="array" ref="B4368">IFERROR(IF(LEN(A4368)&gt;0, IF(SUMPRODUCT((Inactives[Key]=J4368)*(Inactives[Currently Inactive]))=1,"Inactive","Active"),""),"Active")</f>
        <v/>
      </c>
      <c r="C4368" s="16" t="str" cm="1">
        <f t="array" aca="1" ref="C4368" ca="1">IFERROR(_xlfn._xlws.FILTER(Inactives[Inactive On],(Inactives[Key]=J4368)*(Inactives[Currently Inactive]),""),"")</f>
        <v/>
      </c>
      <c r="D4368" s="16" t="str" cm="1">
        <f t="array" aca="1" ref="D4368" ca="1">IFERROR(INDEX(_xlfn.TEXTSPLIT(E4368," "),1),"")</f>
        <v/>
      </c>
      <c r="E4368" s="15" t="str" cm="1">
        <f t="array" aca="1" ref="E4368" ca="1">IFERROR(_xlfn._xlws.FILTER(merged_ranks,(merged_end_dates=DATE(9999,12,31))*(merged_names=A4368)),"")</f>
        <v/>
      </c>
      <c r="F4368" s="17" t="str">
        <f ca="1">_xlfn.XLOOKUP(J4368,Promotions[Promo Key],Promotions[Promo Date],"")</f>
        <v/>
      </c>
      <c r="G4368" s="18" t="str">
        <f t="shared" ca="1" si="283"/>
        <v/>
      </c>
      <c r="H4368" s="18" t="str">
        <f t="shared" ca="1" si="282"/>
        <v/>
      </c>
      <c r="I4368" s="17" t="str">
        <f>_xlfn.XLOOKUP(A4368,Students[Full Name],Students[Starting Rank],"")</f>
        <v/>
      </c>
      <c r="J4368" s="15" t="str">
        <f t="shared" ca="1" si="284"/>
        <v xml:space="preserve">: </v>
      </c>
      <c r="K4368" s="16" t="str">
        <f>_xlfn.XLOOKUP(A4368,Students[Full Name],Students[Start Date],"")</f>
        <v/>
      </c>
      <c r="L4368" s="18">
        <f t="shared" ca="1" si="285"/>
        <v>-1</v>
      </c>
      <c r="M4368" s="18" cm="1">
        <f t="array" aca="1" ref="M4368" ca="1">SUMPRODUCT(Inactives[Days Inactive]*(Inactives[Student]=A4368))/365</f>
        <v>0</v>
      </c>
      <c r="N4368" s="18" t="str" cm="1">
        <f t="array" ref="N4368">IF(LEN($A4368)&gt;0,SUMPRODUCT(($A4368=merged_names)*(_xlfn.TEXTAFTER(N$2, "At ")=merged_belt_colours)*merged_months_at_rank),"")</f>
        <v/>
      </c>
      <c r="O4368" s="18" t="str" cm="1">
        <f t="array" ref="O4368">IF(LEN($A4368)&gt;0,SUMPRODUCT(($A4368=merged_names)*(_xlfn.TEXTAFTER(O$2, "At ")=merged_belt_colours)*merged_months_at_rank),"")</f>
        <v/>
      </c>
      <c r="P4368" s="18" t="str" cm="1">
        <f t="array" ref="P4368">IF(LEN($A4368)&gt;0,SUMPRODUCT(($A4368=merged_names)*(_xlfn.TEXTAFTER(P$2, "At ")=merged_belt_colours)*merged_months_at_rank),"")</f>
        <v/>
      </c>
      <c r="Q4368" s="18" t="str" cm="1">
        <f t="array" ref="Q4368">IF(LEN($A4368)&gt;0,SUMPRODUCT(($A4368=merged_names)*(_xlfn.TEXTAFTER(Q$2, "At ")=merged_belt_colours)*merged_months_at_rank),"")</f>
        <v/>
      </c>
      <c r="R4368" s="18" t="str" cm="1">
        <f t="array" ref="R4368">IF(LEN($A4368)&gt;0,SUMPRODUCT(($A4368=merged_names)*(_xlfn.TEXTAFTER(R$2, "At ")=merged_belt_colours)*merged_months_at_rank),"")</f>
        <v/>
      </c>
    </row>
    <row r="4369" spans="1:18" x14ac:dyDescent="0.25">
      <c r="A4369"/>
      <c r="B4369" s="15" t="str" cm="1">
        <f t="array" ref="B4369">IFERROR(IF(LEN(A4369)&gt;0, IF(SUMPRODUCT((Inactives[Key]=J4369)*(Inactives[Currently Inactive]))=1,"Inactive","Active"),""),"Active")</f>
        <v/>
      </c>
      <c r="C4369" s="16" t="str" cm="1">
        <f t="array" aca="1" ref="C4369" ca="1">IFERROR(_xlfn._xlws.FILTER(Inactives[Inactive On],(Inactives[Key]=J4369)*(Inactives[Currently Inactive]),""),"")</f>
        <v/>
      </c>
      <c r="D4369" s="16" t="str" cm="1">
        <f t="array" aca="1" ref="D4369" ca="1">IFERROR(INDEX(_xlfn.TEXTSPLIT(E4369," "),1),"")</f>
        <v/>
      </c>
      <c r="E4369" s="15" t="str" cm="1">
        <f t="array" aca="1" ref="E4369" ca="1">IFERROR(_xlfn._xlws.FILTER(merged_ranks,(merged_end_dates=DATE(9999,12,31))*(merged_names=A4369)),"")</f>
        <v/>
      </c>
      <c r="F4369" s="17" t="str">
        <f ca="1">_xlfn.XLOOKUP(J4369,Promotions[Promo Key],Promotions[Promo Date],"")</f>
        <v/>
      </c>
      <c r="G4369" s="18" t="str">
        <f t="shared" ca="1" si="283"/>
        <v/>
      </c>
      <c r="H4369" s="18" t="str">
        <f t="shared" ca="1" si="282"/>
        <v/>
      </c>
      <c r="I4369" s="17" t="str">
        <f>_xlfn.XLOOKUP(A4369,Students[Full Name],Students[Starting Rank],"")</f>
        <v/>
      </c>
      <c r="J4369" s="15" t="str">
        <f t="shared" ca="1" si="284"/>
        <v xml:space="preserve">: </v>
      </c>
      <c r="K4369" s="16" t="str">
        <f>_xlfn.XLOOKUP(A4369,Students[Full Name],Students[Start Date],"")</f>
        <v/>
      </c>
      <c r="L4369" s="18">
        <f t="shared" ca="1" si="285"/>
        <v>-1</v>
      </c>
      <c r="M4369" s="18" cm="1">
        <f t="array" aca="1" ref="M4369" ca="1">SUMPRODUCT(Inactives[Days Inactive]*(Inactives[Student]=A4369))/365</f>
        <v>0</v>
      </c>
      <c r="N4369" s="18" t="str" cm="1">
        <f t="array" ref="N4369">IF(LEN($A4369)&gt;0,SUMPRODUCT(($A4369=merged_names)*(_xlfn.TEXTAFTER(N$2, "At ")=merged_belt_colours)*merged_months_at_rank),"")</f>
        <v/>
      </c>
      <c r="O4369" s="18" t="str" cm="1">
        <f t="array" ref="O4369">IF(LEN($A4369)&gt;0,SUMPRODUCT(($A4369=merged_names)*(_xlfn.TEXTAFTER(O$2, "At ")=merged_belt_colours)*merged_months_at_rank),"")</f>
        <v/>
      </c>
      <c r="P4369" s="18" t="str" cm="1">
        <f t="array" ref="P4369">IF(LEN($A4369)&gt;0,SUMPRODUCT(($A4369=merged_names)*(_xlfn.TEXTAFTER(P$2, "At ")=merged_belt_colours)*merged_months_at_rank),"")</f>
        <v/>
      </c>
      <c r="Q4369" s="18" t="str" cm="1">
        <f t="array" ref="Q4369">IF(LEN($A4369)&gt;0,SUMPRODUCT(($A4369=merged_names)*(_xlfn.TEXTAFTER(Q$2, "At ")=merged_belt_colours)*merged_months_at_rank),"")</f>
        <v/>
      </c>
      <c r="R4369" s="18" t="str" cm="1">
        <f t="array" ref="R4369">IF(LEN($A4369)&gt;0,SUMPRODUCT(($A4369=merged_names)*(_xlfn.TEXTAFTER(R$2, "At ")=merged_belt_colours)*merged_months_at_rank),"")</f>
        <v/>
      </c>
    </row>
    <row r="4370" spans="1:18" x14ac:dyDescent="0.25">
      <c r="A4370"/>
      <c r="B4370" s="15" t="str" cm="1">
        <f t="array" ref="B4370">IFERROR(IF(LEN(A4370)&gt;0, IF(SUMPRODUCT((Inactives[Key]=J4370)*(Inactives[Currently Inactive]))=1,"Inactive","Active"),""),"Active")</f>
        <v/>
      </c>
      <c r="C4370" s="16" t="str" cm="1">
        <f t="array" aca="1" ref="C4370" ca="1">IFERROR(_xlfn._xlws.FILTER(Inactives[Inactive On],(Inactives[Key]=J4370)*(Inactives[Currently Inactive]),""),"")</f>
        <v/>
      </c>
      <c r="D4370" s="16" t="str" cm="1">
        <f t="array" aca="1" ref="D4370" ca="1">IFERROR(INDEX(_xlfn.TEXTSPLIT(E4370," "),1),"")</f>
        <v/>
      </c>
      <c r="E4370" s="15" t="str" cm="1">
        <f t="array" aca="1" ref="E4370" ca="1">IFERROR(_xlfn._xlws.FILTER(merged_ranks,(merged_end_dates=DATE(9999,12,31))*(merged_names=A4370)),"")</f>
        <v/>
      </c>
      <c r="F4370" s="17" t="str">
        <f ca="1">_xlfn.XLOOKUP(J4370,Promotions[Promo Key],Promotions[Promo Date],"")</f>
        <v/>
      </c>
      <c r="G4370" s="18" t="str">
        <f t="shared" ca="1" si="283"/>
        <v/>
      </c>
      <c r="H4370" s="18" t="str">
        <f t="shared" ca="1" si="282"/>
        <v/>
      </c>
      <c r="I4370" s="17" t="str">
        <f>_xlfn.XLOOKUP(A4370,Students[Full Name],Students[Starting Rank],"")</f>
        <v/>
      </c>
      <c r="J4370" s="15" t="str">
        <f t="shared" ca="1" si="284"/>
        <v xml:space="preserve">: </v>
      </c>
      <c r="K4370" s="16" t="str">
        <f>_xlfn.XLOOKUP(A4370,Students[Full Name],Students[Start Date],"")</f>
        <v/>
      </c>
      <c r="L4370" s="18">
        <f t="shared" ca="1" si="285"/>
        <v>-1</v>
      </c>
      <c r="M4370" s="18" cm="1">
        <f t="array" aca="1" ref="M4370" ca="1">SUMPRODUCT(Inactives[Days Inactive]*(Inactives[Student]=A4370))/365</f>
        <v>0</v>
      </c>
      <c r="N4370" s="18" t="str" cm="1">
        <f t="array" ref="N4370">IF(LEN($A4370)&gt;0,SUMPRODUCT(($A4370=merged_names)*(_xlfn.TEXTAFTER(N$2, "At ")=merged_belt_colours)*merged_months_at_rank),"")</f>
        <v/>
      </c>
      <c r="O4370" s="18" t="str" cm="1">
        <f t="array" ref="O4370">IF(LEN($A4370)&gt;0,SUMPRODUCT(($A4370=merged_names)*(_xlfn.TEXTAFTER(O$2, "At ")=merged_belt_colours)*merged_months_at_rank),"")</f>
        <v/>
      </c>
      <c r="P4370" s="18" t="str" cm="1">
        <f t="array" ref="P4370">IF(LEN($A4370)&gt;0,SUMPRODUCT(($A4370=merged_names)*(_xlfn.TEXTAFTER(P$2, "At ")=merged_belt_colours)*merged_months_at_rank),"")</f>
        <v/>
      </c>
      <c r="Q4370" s="18" t="str" cm="1">
        <f t="array" ref="Q4370">IF(LEN($A4370)&gt;0,SUMPRODUCT(($A4370=merged_names)*(_xlfn.TEXTAFTER(Q$2, "At ")=merged_belt_colours)*merged_months_at_rank),"")</f>
        <v/>
      </c>
      <c r="R4370" s="18" t="str" cm="1">
        <f t="array" ref="R4370">IF(LEN($A4370)&gt;0,SUMPRODUCT(($A4370=merged_names)*(_xlfn.TEXTAFTER(R$2, "At ")=merged_belt_colours)*merged_months_at_rank),"")</f>
        <v/>
      </c>
    </row>
    <row r="4371" spans="1:18" x14ac:dyDescent="0.25">
      <c r="A4371"/>
      <c r="B4371" s="15" t="str" cm="1">
        <f t="array" ref="B4371">IFERROR(IF(LEN(A4371)&gt;0, IF(SUMPRODUCT((Inactives[Key]=J4371)*(Inactives[Currently Inactive]))=1,"Inactive","Active"),""),"Active")</f>
        <v/>
      </c>
      <c r="C4371" s="16" t="str" cm="1">
        <f t="array" aca="1" ref="C4371" ca="1">IFERROR(_xlfn._xlws.FILTER(Inactives[Inactive On],(Inactives[Key]=J4371)*(Inactives[Currently Inactive]),""),"")</f>
        <v/>
      </c>
      <c r="D4371" s="16" t="str" cm="1">
        <f t="array" aca="1" ref="D4371" ca="1">IFERROR(INDEX(_xlfn.TEXTSPLIT(E4371," "),1),"")</f>
        <v/>
      </c>
      <c r="E4371" s="15" t="str" cm="1">
        <f t="array" aca="1" ref="E4371" ca="1">IFERROR(_xlfn._xlws.FILTER(merged_ranks,(merged_end_dates=DATE(9999,12,31))*(merged_names=A4371)),"")</f>
        <v/>
      </c>
      <c r="F4371" s="17" t="str">
        <f ca="1">_xlfn.XLOOKUP(J4371,Promotions[Promo Key],Promotions[Promo Date],"")</f>
        <v/>
      </c>
      <c r="G4371" s="18" t="str">
        <f t="shared" ca="1" si="283"/>
        <v/>
      </c>
      <c r="H4371" s="18" t="str">
        <f t="shared" ca="1" si="282"/>
        <v/>
      </c>
      <c r="I4371" s="17" t="str">
        <f>_xlfn.XLOOKUP(A4371,Students[Full Name],Students[Starting Rank],"")</f>
        <v/>
      </c>
      <c r="J4371" s="15" t="str">
        <f t="shared" ca="1" si="284"/>
        <v xml:space="preserve">: </v>
      </c>
      <c r="K4371" s="16" t="str">
        <f>_xlfn.XLOOKUP(A4371,Students[Full Name],Students[Start Date],"")</f>
        <v/>
      </c>
      <c r="L4371" s="18">
        <f t="shared" ca="1" si="285"/>
        <v>-1</v>
      </c>
      <c r="M4371" s="18" cm="1">
        <f t="array" aca="1" ref="M4371" ca="1">SUMPRODUCT(Inactives[Days Inactive]*(Inactives[Student]=A4371))/365</f>
        <v>0</v>
      </c>
      <c r="N4371" s="18" t="str" cm="1">
        <f t="array" ref="N4371">IF(LEN($A4371)&gt;0,SUMPRODUCT(($A4371=merged_names)*(_xlfn.TEXTAFTER(N$2, "At ")=merged_belt_colours)*merged_months_at_rank),"")</f>
        <v/>
      </c>
      <c r="O4371" s="18" t="str" cm="1">
        <f t="array" ref="O4371">IF(LEN($A4371)&gt;0,SUMPRODUCT(($A4371=merged_names)*(_xlfn.TEXTAFTER(O$2, "At ")=merged_belt_colours)*merged_months_at_rank),"")</f>
        <v/>
      </c>
      <c r="P4371" s="18" t="str" cm="1">
        <f t="array" ref="P4371">IF(LEN($A4371)&gt;0,SUMPRODUCT(($A4371=merged_names)*(_xlfn.TEXTAFTER(P$2, "At ")=merged_belt_colours)*merged_months_at_rank),"")</f>
        <v/>
      </c>
      <c r="Q4371" s="18" t="str" cm="1">
        <f t="array" ref="Q4371">IF(LEN($A4371)&gt;0,SUMPRODUCT(($A4371=merged_names)*(_xlfn.TEXTAFTER(Q$2, "At ")=merged_belt_colours)*merged_months_at_rank),"")</f>
        <v/>
      </c>
      <c r="R4371" s="18" t="str" cm="1">
        <f t="array" ref="R4371">IF(LEN($A4371)&gt;0,SUMPRODUCT(($A4371=merged_names)*(_xlfn.TEXTAFTER(R$2, "At ")=merged_belt_colours)*merged_months_at_rank),"")</f>
        <v/>
      </c>
    </row>
    <row r="4372" spans="1:18" x14ac:dyDescent="0.25">
      <c r="A4372"/>
      <c r="B4372" s="15" t="str" cm="1">
        <f t="array" ref="B4372">IFERROR(IF(LEN(A4372)&gt;0, IF(SUMPRODUCT((Inactives[Key]=J4372)*(Inactives[Currently Inactive]))=1,"Inactive","Active"),""),"Active")</f>
        <v/>
      </c>
      <c r="C4372" s="16" t="str" cm="1">
        <f t="array" aca="1" ref="C4372" ca="1">IFERROR(_xlfn._xlws.FILTER(Inactives[Inactive On],(Inactives[Key]=J4372)*(Inactives[Currently Inactive]),""),"")</f>
        <v/>
      </c>
      <c r="D4372" s="16" t="str" cm="1">
        <f t="array" aca="1" ref="D4372" ca="1">IFERROR(INDEX(_xlfn.TEXTSPLIT(E4372," "),1),"")</f>
        <v/>
      </c>
      <c r="E4372" s="15" t="str" cm="1">
        <f t="array" aca="1" ref="E4372" ca="1">IFERROR(_xlfn._xlws.FILTER(merged_ranks,(merged_end_dates=DATE(9999,12,31))*(merged_names=A4372)),"")</f>
        <v/>
      </c>
      <c r="F4372" s="17" t="str">
        <f ca="1">_xlfn.XLOOKUP(J4372,Promotions[Promo Key],Promotions[Promo Date],"")</f>
        <v/>
      </c>
      <c r="G4372" s="18" t="str">
        <f t="shared" ca="1" si="283"/>
        <v/>
      </c>
      <c r="H4372" s="18" t="str">
        <f t="shared" ca="1" si="282"/>
        <v/>
      </c>
      <c r="I4372" s="17" t="str">
        <f>_xlfn.XLOOKUP(A4372,Students[Full Name],Students[Starting Rank],"")</f>
        <v/>
      </c>
      <c r="J4372" s="15" t="str">
        <f t="shared" ca="1" si="284"/>
        <v xml:space="preserve">: </v>
      </c>
      <c r="K4372" s="16" t="str">
        <f>_xlfn.XLOOKUP(A4372,Students[Full Name],Students[Start Date],"")</f>
        <v/>
      </c>
      <c r="L4372" s="18">
        <f t="shared" ca="1" si="285"/>
        <v>-1</v>
      </c>
      <c r="M4372" s="18" cm="1">
        <f t="array" aca="1" ref="M4372" ca="1">SUMPRODUCT(Inactives[Days Inactive]*(Inactives[Student]=A4372))/365</f>
        <v>0</v>
      </c>
      <c r="N4372" s="18" t="str" cm="1">
        <f t="array" ref="N4372">IF(LEN($A4372)&gt;0,SUMPRODUCT(($A4372=merged_names)*(_xlfn.TEXTAFTER(N$2, "At ")=merged_belt_colours)*merged_months_at_rank),"")</f>
        <v/>
      </c>
      <c r="O4372" s="18" t="str" cm="1">
        <f t="array" ref="O4372">IF(LEN($A4372)&gt;0,SUMPRODUCT(($A4372=merged_names)*(_xlfn.TEXTAFTER(O$2, "At ")=merged_belt_colours)*merged_months_at_rank),"")</f>
        <v/>
      </c>
      <c r="P4372" s="18" t="str" cm="1">
        <f t="array" ref="P4372">IF(LEN($A4372)&gt;0,SUMPRODUCT(($A4372=merged_names)*(_xlfn.TEXTAFTER(P$2, "At ")=merged_belt_colours)*merged_months_at_rank),"")</f>
        <v/>
      </c>
      <c r="Q4372" s="18" t="str" cm="1">
        <f t="array" ref="Q4372">IF(LEN($A4372)&gt;0,SUMPRODUCT(($A4372=merged_names)*(_xlfn.TEXTAFTER(Q$2, "At ")=merged_belt_colours)*merged_months_at_rank),"")</f>
        <v/>
      </c>
      <c r="R4372" s="18" t="str" cm="1">
        <f t="array" ref="R4372">IF(LEN($A4372)&gt;0,SUMPRODUCT(($A4372=merged_names)*(_xlfn.TEXTAFTER(R$2, "At ")=merged_belt_colours)*merged_months_at_rank),"")</f>
        <v/>
      </c>
    </row>
    <row r="4373" spans="1:18" x14ac:dyDescent="0.25">
      <c r="A4373"/>
      <c r="B4373" s="15" t="str" cm="1">
        <f t="array" ref="B4373">IFERROR(IF(LEN(A4373)&gt;0, IF(SUMPRODUCT((Inactives[Key]=J4373)*(Inactives[Currently Inactive]))=1,"Inactive","Active"),""),"Active")</f>
        <v/>
      </c>
      <c r="C4373" s="16" t="str" cm="1">
        <f t="array" aca="1" ref="C4373" ca="1">IFERROR(_xlfn._xlws.FILTER(Inactives[Inactive On],(Inactives[Key]=J4373)*(Inactives[Currently Inactive]),""),"")</f>
        <v/>
      </c>
      <c r="D4373" s="16" t="str" cm="1">
        <f t="array" aca="1" ref="D4373" ca="1">IFERROR(INDEX(_xlfn.TEXTSPLIT(E4373," "),1),"")</f>
        <v/>
      </c>
      <c r="E4373" s="15" t="str" cm="1">
        <f t="array" aca="1" ref="E4373" ca="1">IFERROR(_xlfn._xlws.FILTER(merged_ranks,(merged_end_dates=DATE(9999,12,31))*(merged_names=A4373)),"")</f>
        <v/>
      </c>
      <c r="F4373" s="17" t="str">
        <f ca="1">_xlfn.XLOOKUP(J4373,Promotions[Promo Key],Promotions[Promo Date],"")</f>
        <v/>
      </c>
      <c r="G4373" s="18" t="str">
        <f t="shared" ca="1" si="283"/>
        <v/>
      </c>
      <c r="H4373" s="18" t="str">
        <f t="shared" ca="1" si="282"/>
        <v/>
      </c>
      <c r="I4373" s="17" t="str">
        <f>_xlfn.XLOOKUP(A4373,Students[Full Name],Students[Starting Rank],"")</f>
        <v/>
      </c>
      <c r="J4373" s="15" t="str">
        <f t="shared" ca="1" si="284"/>
        <v xml:space="preserve">: </v>
      </c>
      <c r="K4373" s="16" t="str">
        <f>_xlfn.XLOOKUP(A4373,Students[Full Name],Students[Start Date],"")</f>
        <v/>
      </c>
      <c r="L4373" s="18">
        <f t="shared" ca="1" si="285"/>
        <v>-1</v>
      </c>
      <c r="M4373" s="18" cm="1">
        <f t="array" aca="1" ref="M4373" ca="1">SUMPRODUCT(Inactives[Days Inactive]*(Inactives[Student]=A4373))/365</f>
        <v>0</v>
      </c>
      <c r="N4373" s="18" t="str" cm="1">
        <f t="array" ref="N4373">IF(LEN($A4373)&gt;0,SUMPRODUCT(($A4373=merged_names)*(_xlfn.TEXTAFTER(N$2, "At ")=merged_belt_colours)*merged_months_at_rank),"")</f>
        <v/>
      </c>
      <c r="O4373" s="18" t="str" cm="1">
        <f t="array" ref="O4373">IF(LEN($A4373)&gt;0,SUMPRODUCT(($A4373=merged_names)*(_xlfn.TEXTAFTER(O$2, "At ")=merged_belt_colours)*merged_months_at_rank),"")</f>
        <v/>
      </c>
      <c r="P4373" s="18" t="str" cm="1">
        <f t="array" ref="P4373">IF(LEN($A4373)&gt;0,SUMPRODUCT(($A4373=merged_names)*(_xlfn.TEXTAFTER(P$2, "At ")=merged_belt_colours)*merged_months_at_rank),"")</f>
        <v/>
      </c>
      <c r="Q4373" s="18" t="str" cm="1">
        <f t="array" ref="Q4373">IF(LEN($A4373)&gt;0,SUMPRODUCT(($A4373=merged_names)*(_xlfn.TEXTAFTER(Q$2, "At ")=merged_belt_colours)*merged_months_at_rank),"")</f>
        <v/>
      </c>
      <c r="R4373" s="18" t="str" cm="1">
        <f t="array" ref="R4373">IF(LEN($A4373)&gt;0,SUMPRODUCT(($A4373=merged_names)*(_xlfn.TEXTAFTER(R$2, "At ")=merged_belt_colours)*merged_months_at_rank),"")</f>
        <v/>
      </c>
    </row>
    <row r="4374" spans="1:18" x14ac:dyDescent="0.25">
      <c r="A4374"/>
      <c r="B4374" s="15" t="str" cm="1">
        <f t="array" ref="B4374">IFERROR(IF(LEN(A4374)&gt;0, IF(SUMPRODUCT((Inactives[Key]=J4374)*(Inactives[Currently Inactive]))=1,"Inactive","Active"),""),"Active")</f>
        <v/>
      </c>
      <c r="C4374" s="16" t="str" cm="1">
        <f t="array" aca="1" ref="C4374" ca="1">IFERROR(_xlfn._xlws.FILTER(Inactives[Inactive On],(Inactives[Key]=J4374)*(Inactives[Currently Inactive]),""),"")</f>
        <v/>
      </c>
      <c r="D4374" s="16" t="str" cm="1">
        <f t="array" aca="1" ref="D4374" ca="1">IFERROR(INDEX(_xlfn.TEXTSPLIT(E4374," "),1),"")</f>
        <v/>
      </c>
      <c r="E4374" s="15" t="str" cm="1">
        <f t="array" aca="1" ref="E4374" ca="1">IFERROR(_xlfn._xlws.FILTER(merged_ranks,(merged_end_dates=DATE(9999,12,31))*(merged_names=A4374)),"")</f>
        <v/>
      </c>
      <c r="F4374" s="17" t="str">
        <f ca="1">_xlfn.XLOOKUP(J4374,Promotions[Promo Key],Promotions[Promo Date],"")</f>
        <v/>
      </c>
      <c r="G4374" s="18" t="str">
        <f t="shared" ca="1" si="283"/>
        <v/>
      </c>
      <c r="H4374" s="18" t="str">
        <f t="shared" ca="1" si="282"/>
        <v/>
      </c>
      <c r="I4374" s="17" t="str">
        <f>_xlfn.XLOOKUP(A4374,Students[Full Name],Students[Starting Rank],"")</f>
        <v/>
      </c>
      <c r="J4374" s="15" t="str">
        <f t="shared" ca="1" si="284"/>
        <v xml:space="preserve">: </v>
      </c>
      <c r="K4374" s="16" t="str">
        <f>_xlfn.XLOOKUP(A4374,Students[Full Name],Students[Start Date],"")</f>
        <v/>
      </c>
      <c r="L4374" s="18">
        <f t="shared" ca="1" si="285"/>
        <v>-1</v>
      </c>
      <c r="M4374" s="18" cm="1">
        <f t="array" aca="1" ref="M4374" ca="1">SUMPRODUCT(Inactives[Days Inactive]*(Inactives[Student]=A4374))/365</f>
        <v>0</v>
      </c>
      <c r="N4374" s="18" t="str" cm="1">
        <f t="array" ref="N4374">IF(LEN($A4374)&gt;0,SUMPRODUCT(($A4374=merged_names)*(_xlfn.TEXTAFTER(N$2, "At ")=merged_belt_colours)*merged_months_at_rank),"")</f>
        <v/>
      </c>
      <c r="O4374" s="18" t="str" cm="1">
        <f t="array" ref="O4374">IF(LEN($A4374)&gt;0,SUMPRODUCT(($A4374=merged_names)*(_xlfn.TEXTAFTER(O$2, "At ")=merged_belt_colours)*merged_months_at_rank),"")</f>
        <v/>
      </c>
      <c r="P4374" s="18" t="str" cm="1">
        <f t="array" ref="P4374">IF(LEN($A4374)&gt;0,SUMPRODUCT(($A4374=merged_names)*(_xlfn.TEXTAFTER(P$2, "At ")=merged_belt_colours)*merged_months_at_rank),"")</f>
        <v/>
      </c>
      <c r="Q4374" s="18" t="str" cm="1">
        <f t="array" ref="Q4374">IF(LEN($A4374)&gt;0,SUMPRODUCT(($A4374=merged_names)*(_xlfn.TEXTAFTER(Q$2, "At ")=merged_belt_colours)*merged_months_at_rank),"")</f>
        <v/>
      </c>
      <c r="R4374" s="18" t="str" cm="1">
        <f t="array" ref="R4374">IF(LEN($A4374)&gt;0,SUMPRODUCT(($A4374=merged_names)*(_xlfn.TEXTAFTER(R$2, "At ")=merged_belt_colours)*merged_months_at_rank),"")</f>
        <v/>
      </c>
    </row>
    <row r="4375" spans="1:18" x14ac:dyDescent="0.25">
      <c r="A4375"/>
      <c r="B4375" s="15" t="str" cm="1">
        <f t="array" ref="B4375">IFERROR(IF(LEN(A4375)&gt;0, IF(SUMPRODUCT((Inactives[Key]=J4375)*(Inactives[Currently Inactive]))=1,"Inactive","Active"),""),"Active")</f>
        <v/>
      </c>
      <c r="C4375" s="16" t="str" cm="1">
        <f t="array" aca="1" ref="C4375" ca="1">IFERROR(_xlfn._xlws.FILTER(Inactives[Inactive On],(Inactives[Key]=J4375)*(Inactives[Currently Inactive]),""),"")</f>
        <v/>
      </c>
      <c r="D4375" s="16" t="str" cm="1">
        <f t="array" aca="1" ref="D4375" ca="1">IFERROR(INDEX(_xlfn.TEXTSPLIT(E4375," "),1),"")</f>
        <v/>
      </c>
      <c r="E4375" s="15" t="str" cm="1">
        <f t="array" aca="1" ref="E4375" ca="1">IFERROR(_xlfn._xlws.FILTER(merged_ranks,(merged_end_dates=DATE(9999,12,31))*(merged_names=A4375)),"")</f>
        <v/>
      </c>
      <c r="F4375" s="17" t="str">
        <f ca="1">_xlfn.XLOOKUP(J4375,Promotions[Promo Key],Promotions[Promo Date],"")</f>
        <v/>
      </c>
      <c r="G4375" s="18" t="str">
        <f t="shared" ca="1" si="283"/>
        <v/>
      </c>
      <c r="H4375" s="18" t="str">
        <f t="shared" ca="1" si="282"/>
        <v/>
      </c>
      <c r="I4375" s="17" t="str">
        <f>_xlfn.XLOOKUP(A4375,Students[Full Name],Students[Starting Rank],"")</f>
        <v/>
      </c>
      <c r="J4375" s="15" t="str">
        <f t="shared" ca="1" si="284"/>
        <v xml:space="preserve">: </v>
      </c>
      <c r="K4375" s="16" t="str">
        <f>_xlfn.XLOOKUP(A4375,Students[Full Name],Students[Start Date],"")</f>
        <v/>
      </c>
      <c r="L4375" s="18">
        <f t="shared" ca="1" si="285"/>
        <v>-1</v>
      </c>
      <c r="M4375" s="18" cm="1">
        <f t="array" aca="1" ref="M4375" ca="1">SUMPRODUCT(Inactives[Days Inactive]*(Inactives[Student]=A4375))/365</f>
        <v>0</v>
      </c>
      <c r="N4375" s="18" t="str" cm="1">
        <f t="array" ref="N4375">IF(LEN($A4375)&gt;0,SUMPRODUCT(($A4375=merged_names)*(_xlfn.TEXTAFTER(N$2, "At ")=merged_belt_colours)*merged_months_at_rank),"")</f>
        <v/>
      </c>
      <c r="O4375" s="18" t="str" cm="1">
        <f t="array" ref="O4375">IF(LEN($A4375)&gt;0,SUMPRODUCT(($A4375=merged_names)*(_xlfn.TEXTAFTER(O$2, "At ")=merged_belt_colours)*merged_months_at_rank),"")</f>
        <v/>
      </c>
      <c r="P4375" s="18" t="str" cm="1">
        <f t="array" ref="P4375">IF(LEN($A4375)&gt;0,SUMPRODUCT(($A4375=merged_names)*(_xlfn.TEXTAFTER(P$2, "At ")=merged_belt_colours)*merged_months_at_rank),"")</f>
        <v/>
      </c>
      <c r="Q4375" s="18" t="str" cm="1">
        <f t="array" ref="Q4375">IF(LEN($A4375)&gt;0,SUMPRODUCT(($A4375=merged_names)*(_xlfn.TEXTAFTER(Q$2, "At ")=merged_belt_colours)*merged_months_at_rank),"")</f>
        <v/>
      </c>
      <c r="R4375" s="18" t="str" cm="1">
        <f t="array" ref="R4375">IF(LEN($A4375)&gt;0,SUMPRODUCT(($A4375=merged_names)*(_xlfn.TEXTAFTER(R$2, "At ")=merged_belt_colours)*merged_months_at_rank),"")</f>
        <v/>
      </c>
    </row>
    <row r="4376" spans="1:18" x14ac:dyDescent="0.25">
      <c r="A4376"/>
      <c r="B4376" s="15" t="str" cm="1">
        <f t="array" ref="B4376">IFERROR(IF(LEN(A4376)&gt;0, IF(SUMPRODUCT((Inactives[Key]=J4376)*(Inactives[Currently Inactive]))=1,"Inactive","Active"),""),"Active")</f>
        <v/>
      </c>
      <c r="C4376" s="16" t="str" cm="1">
        <f t="array" aca="1" ref="C4376" ca="1">IFERROR(_xlfn._xlws.FILTER(Inactives[Inactive On],(Inactives[Key]=J4376)*(Inactives[Currently Inactive]),""),"")</f>
        <v/>
      </c>
      <c r="D4376" s="16" t="str" cm="1">
        <f t="array" aca="1" ref="D4376" ca="1">IFERROR(INDEX(_xlfn.TEXTSPLIT(E4376," "),1),"")</f>
        <v/>
      </c>
      <c r="E4376" s="15" t="str" cm="1">
        <f t="array" aca="1" ref="E4376" ca="1">IFERROR(_xlfn._xlws.FILTER(merged_ranks,(merged_end_dates=DATE(9999,12,31))*(merged_names=A4376)),"")</f>
        <v/>
      </c>
      <c r="F4376" s="17" t="str">
        <f ca="1">_xlfn.XLOOKUP(J4376,Promotions[Promo Key],Promotions[Promo Date],"")</f>
        <v/>
      </c>
      <c r="G4376" s="18" t="str">
        <f t="shared" ca="1" si="283"/>
        <v/>
      </c>
      <c r="H4376" s="18" t="str">
        <f t="shared" ref="H4376:H4439" ca="1" si="286">IFERROR((TODAY()-K4376)/365-M4376,"")</f>
        <v/>
      </c>
      <c r="I4376" s="17" t="str">
        <f>_xlfn.XLOOKUP(A4376,Students[Full Name],Students[Starting Rank],"")</f>
        <v/>
      </c>
      <c r="J4376" s="15" t="str">
        <f t="shared" ca="1" si="284"/>
        <v xml:space="preserve">: </v>
      </c>
      <c r="K4376" s="16" t="str">
        <f>_xlfn.XLOOKUP(A4376,Students[Full Name],Students[Start Date],"")</f>
        <v/>
      </c>
      <c r="L4376" s="18">
        <f t="shared" ca="1" si="285"/>
        <v>-1</v>
      </c>
      <c r="M4376" s="18" cm="1">
        <f t="array" aca="1" ref="M4376" ca="1">SUMPRODUCT(Inactives[Days Inactive]*(Inactives[Student]=A4376))/365</f>
        <v>0</v>
      </c>
      <c r="N4376" s="18" t="str" cm="1">
        <f t="array" ref="N4376">IF(LEN($A4376)&gt;0,SUMPRODUCT(($A4376=merged_names)*(_xlfn.TEXTAFTER(N$2, "At ")=merged_belt_colours)*merged_months_at_rank),"")</f>
        <v/>
      </c>
      <c r="O4376" s="18" t="str" cm="1">
        <f t="array" ref="O4376">IF(LEN($A4376)&gt;0,SUMPRODUCT(($A4376=merged_names)*(_xlfn.TEXTAFTER(O$2, "At ")=merged_belt_colours)*merged_months_at_rank),"")</f>
        <v/>
      </c>
      <c r="P4376" s="18" t="str" cm="1">
        <f t="array" ref="P4376">IF(LEN($A4376)&gt;0,SUMPRODUCT(($A4376=merged_names)*(_xlfn.TEXTAFTER(P$2, "At ")=merged_belt_colours)*merged_months_at_rank),"")</f>
        <v/>
      </c>
      <c r="Q4376" s="18" t="str" cm="1">
        <f t="array" ref="Q4376">IF(LEN($A4376)&gt;0,SUMPRODUCT(($A4376=merged_names)*(_xlfn.TEXTAFTER(Q$2, "At ")=merged_belt_colours)*merged_months_at_rank),"")</f>
        <v/>
      </c>
      <c r="R4376" s="18" t="str" cm="1">
        <f t="array" ref="R4376">IF(LEN($A4376)&gt;0,SUMPRODUCT(($A4376=merged_names)*(_xlfn.TEXTAFTER(R$2, "At ")=merged_belt_colours)*merged_months_at_rank),"")</f>
        <v/>
      </c>
    </row>
    <row r="4377" spans="1:18" x14ac:dyDescent="0.25">
      <c r="A4377"/>
      <c r="B4377" s="15" t="str" cm="1">
        <f t="array" ref="B4377">IFERROR(IF(LEN(A4377)&gt;0, IF(SUMPRODUCT((Inactives[Key]=J4377)*(Inactives[Currently Inactive]))=1,"Inactive","Active"),""),"Active")</f>
        <v/>
      </c>
      <c r="C4377" s="16" t="str" cm="1">
        <f t="array" aca="1" ref="C4377" ca="1">IFERROR(_xlfn._xlws.FILTER(Inactives[Inactive On],(Inactives[Key]=J4377)*(Inactives[Currently Inactive]),""),"")</f>
        <v/>
      </c>
      <c r="D4377" s="16" t="str" cm="1">
        <f t="array" aca="1" ref="D4377" ca="1">IFERROR(INDEX(_xlfn.TEXTSPLIT(E4377," "),1),"")</f>
        <v/>
      </c>
      <c r="E4377" s="15" t="str" cm="1">
        <f t="array" aca="1" ref="E4377" ca="1">IFERROR(_xlfn._xlws.FILTER(merged_ranks,(merged_end_dates=DATE(9999,12,31))*(merged_names=A4377)),"")</f>
        <v/>
      </c>
      <c r="F4377" s="17" t="str">
        <f ca="1">_xlfn.XLOOKUP(J4377,Promotions[Promo Key],Promotions[Promo Date],"")</f>
        <v/>
      </c>
      <c r="G4377" s="18" t="str">
        <f t="shared" ca="1" si="283"/>
        <v/>
      </c>
      <c r="H4377" s="18" t="str">
        <f t="shared" ca="1" si="286"/>
        <v/>
      </c>
      <c r="I4377" s="17" t="str">
        <f>_xlfn.XLOOKUP(A4377,Students[Full Name],Students[Starting Rank],"")</f>
        <v/>
      </c>
      <c r="J4377" s="15" t="str">
        <f t="shared" ca="1" si="284"/>
        <v xml:space="preserve">: </v>
      </c>
      <c r="K4377" s="16" t="str">
        <f>_xlfn.XLOOKUP(A4377,Students[Full Name],Students[Start Date],"")</f>
        <v/>
      </c>
      <c r="L4377" s="18">
        <f t="shared" ca="1" si="285"/>
        <v>-1</v>
      </c>
      <c r="M4377" s="18" cm="1">
        <f t="array" aca="1" ref="M4377" ca="1">SUMPRODUCT(Inactives[Days Inactive]*(Inactives[Student]=A4377))/365</f>
        <v>0</v>
      </c>
      <c r="N4377" s="18" t="str" cm="1">
        <f t="array" ref="N4377">IF(LEN($A4377)&gt;0,SUMPRODUCT(($A4377=merged_names)*(_xlfn.TEXTAFTER(N$2, "At ")=merged_belt_colours)*merged_months_at_rank),"")</f>
        <v/>
      </c>
      <c r="O4377" s="18" t="str" cm="1">
        <f t="array" ref="O4377">IF(LEN($A4377)&gt;0,SUMPRODUCT(($A4377=merged_names)*(_xlfn.TEXTAFTER(O$2, "At ")=merged_belt_colours)*merged_months_at_rank),"")</f>
        <v/>
      </c>
      <c r="P4377" s="18" t="str" cm="1">
        <f t="array" ref="P4377">IF(LEN($A4377)&gt;0,SUMPRODUCT(($A4377=merged_names)*(_xlfn.TEXTAFTER(P$2, "At ")=merged_belt_colours)*merged_months_at_rank),"")</f>
        <v/>
      </c>
      <c r="Q4377" s="18" t="str" cm="1">
        <f t="array" ref="Q4377">IF(LEN($A4377)&gt;0,SUMPRODUCT(($A4377=merged_names)*(_xlfn.TEXTAFTER(Q$2, "At ")=merged_belt_colours)*merged_months_at_rank),"")</f>
        <v/>
      </c>
      <c r="R4377" s="18" t="str" cm="1">
        <f t="array" ref="R4377">IF(LEN($A4377)&gt;0,SUMPRODUCT(($A4377=merged_names)*(_xlfn.TEXTAFTER(R$2, "At ")=merged_belt_colours)*merged_months_at_rank),"")</f>
        <v/>
      </c>
    </row>
    <row r="4378" spans="1:18" x14ac:dyDescent="0.25">
      <c r="A4378"/>
      <c r="B4378" s="15" t="str" cm="1">
        <f t="array" ref="B4378">IFERROR(IF(LEN(A4378)&gt;0, IF(SUMPRODUCT((Inactives[Key]=J4378)*(Inactives[Currently Inactive]))=1,"Inactive","Active"),""),"Active")</f>
        <v/>
      </c>
      <c r="C4378" s="16" t="str" cm="1">
        <f t="array" aca="1" ref="C4378" ca="1">IFERROR(_xlfn._xlws.FILTER(Inactives[Inactive On],(Inactives[Key]=J4378)*(Inactives[Currently Inactive]),""),"")</f>
        <v/>
      </c>
      <c r="D4378" s="16" t="str" cm="1">
        <f t="array" aca="1" ref="D4378" ca="1">IFERROR(INDEX(_xlfn.TEXTSPLIT(E4378," "),1),"")</f>
        <v/>
      </c>
      <c r="E4378" s="15" t="str" cm="1">
        <f t="array" aca="1" ref="E4378" ca="1">IFERROR(_xlfn._xlws.FILTER(merged_ranks,(merged_end_dates=DATE(9999,12,31))*(merged_names=A4378)),"")</f>
        <v/>
      </c>
      <c r="F4378" s="17" t="str">
        <f ca="1">_xlfn.XLOOKUP(J4378,Promotions[Promo Key],Promotions[Promo Date],"")</f>
        <v/>
      </c>
      <c r="G4378" s="18" t="str">
        <f t="shared" ca="1" si="283"/>
        <v/>
      </c>
      <c r="H4378" s="18" t="str">
        <f t="shared" ca="1" si="286"/>
        <v/>
      </c>
      <c r="I4378" s="17" t="str">
        <f>_xlfn.XLOOKUP(A4378,Students[Full Name],Students[Starting Rank],"")</f>
        <v/>
      </c>
      <c r="J4378" s="15" t="str">
        <f t="shared" ca="1" si="284"/>
        <v xml:space="preserve">: </v>
      </c>
      <c r="K4378" s="16" t="str">
        <f>_xlfn.XLOOKUP(A4378,Students[Full Name],Students[Start Date],"")</f>
        <v/>
      </c>
      <c r="L4378" s="18">
        <f t="shared" ca="1" si="285"/>
        <v>-1</v>
      </c>
      <c r="M4378" s="18" cm="1">
        <f t="array" aca="1" ref="M4378" ca="1">SUMPRODUCT(Inactives[Days Inactive]*(Inactives[Student]=A4378))/365</f>
        <v>0</v>
      </c>
      <c r="N4378" s="18" t="str" cm="1">
        <f t="array" ref="N4378">IF(LEN($A4378)&gt;0,SUMPRODUCT(($A4378=merged_names)*(_xlfn.TEXTAFTER(N$2, "At ")=merged_belt_colours)*merged_months_at_rank),"")</f>
        <v/>
      </c>
      <c r="O4378" s="18" t="str" cm="1">
        <f t="array" ref="O4378">IF(LEN($A4378)&gt;0,SUMPRODUCT(($A4378=merged_names)*(_xlfn.TEXTAFTER(O$2, "At ")=merged_belt_colours)*merged_months_at_rank),"")</f>
        <v/>
      </c>
      <c r="P4378" s="18" t="str" cm="1">
        <f t="array" ref="P4378">IF(LEN($A4378)&gt;0,SUMPRODUCT(($A4378=merged_names)*(_xlfn.TEXTAFTER(P$2, "At ")=merged_belt_colours)*merged_months_at_rank),"")</f>
        <v/>
      </c>
      <c r="Q4378" s="18" t="str" cm="1">
        <f t="array" ref="Q4378">IF(LEN($A4378)&gt;0,SUMPRODUCT(($A4378=merged_names)*(_xlfn.TEXTAFTER(Q$2, "At ")=merged_belt_colours)*merged_months_at_rank),"")</f>
        <v/>
      </c>
      <c r="R4378" s="18" t="str" cm="1">
        <f t="array" ref="R4378">IF(LEN($A4378)&gt;0,SUMPRODUCT(($A4378=merged_names)*(_xlfn.TEXTAFTER(R$2, "At ")=merged_belt_colours)*merged_months_at_rank),"")</f>
        <v/>
      </c>
    </row>
    <row r="4379" spans="1:18" x14ac:dyDescent="0.25">
      <c r="A4379"/>
      <c r="B4379" s="15" t="str" cm="1">
        <f t="array" ref="B4379">IFERROR(IF(LEN(A4379)&gt;0, IF(SUMPRODUCT((Inactives[Key]=J4379)*(Inactives[Currently Inactive]))=1,"Inactive","Active"),""),"Active")</f>
        <v/>
      </c>
      <c r="C4379" s="16" t="str" cm="1">
        <f t="array" aca="1" ref="C4379" ca="1">IFERROR(_xlfn._xlws.FILTER(Inactives[Inactive On],(Inactives[Key]=J4379)*(Inactives[Currently Inactive]),""),"")</f>
        <v/>
      </c>
      <c r="D4379" s="16" t="str" cm="1">
        <f t="array" aca="1" ref="D4379" ca="1">IFERROR(INDEX(_xlfn.TEXTSPLIT(E4379," "),1),"")</f>
        <v/>
      </c>
      <c r="E4379" s="15" t="str" cm="1">
        <f t="array" aca="1" ref="E4379" ca="1">IFERROR(_xlfn._xlws.FILTER(merged_ranks,(merged_end_dates=DATE(9999,12,31))*(merged_names=A4379)),"")</f>
        <v/>
      </c>
      <c r="F4379" s="17" t="str">
        <f ca="1">_xlfn.XLOOKUP(J4379,Promotions[Promo Key],Promotions[Promo Date],"")</f>
        <v/>
      </c>
      <c r="G4379" s="18" t="str">
        <f t="shared" ca="1" si="283"/>
        <v/>
      </c>
      <c r="H4379" s="18" t="str">
        <f t="shared" ca="1" si="286"/>
        <v/>
      </c>
      <c r="I4379" s="17" t="str">
        <f>_xlfn.XLOOKUP(A4379,Students[Full Name],Students[Starting Rank],"")</f>
        <v/>
      </c>
      <c r="J4379" s="15" t="str">
        <f t="shared" ca="1" si="284"/>
        <v xml:space="preserve">: </v>
      </c>
      <c r="K4379" s="16" t="str">
        <f>_xlfn.XLOOKUP(A4379,Students[Full Name],Students[Start Date],"")</f>
        <v/>
      </c>
      <c r="L4379" s="18">
        <f t="shared" ca="1" si="285"/>
        <v>-1</v>
      </c>
      <c r="M4379" s="18" cm="1">
        <f t="array" aca="1" ref="M4379" ca="1">SUMPRODUCT(Inactives[Days Inactive]*(Inactives[Student]=A4379))/365</f>
        <v>0</v>
      </c>
      <c r="N4379" s="18" t="str" cm="1">
        <f t="array" ref="N4379">IF(LEN($A4379)&gt;0,SUMPRODUCT(($A4379=merged_names)*(_xlfn.TEXTAFTER(N$2, "At ")=merged_belt_colours)*merged_months_at_rank),"")</f>
        <v/>
      </c>
      <c r="O4379" s="18" t="str" cm="1">
        <f t="array" ref="O4379">IF(LEN($A4379)&gt;0,SUMPRODUCT(($A4379=merged_names)*(_xlfn.TEXTAFTER(O$2, "At ")=merged_belt_colours)*merged_months_at_rank),"")</f>
        <v/>
      </c>
      <c r="P4379" s="18" t="str" cm="1">
        <f t="array" ref="P4379">IF(LEN($A4379)&gt;0,SUMPRODUCT(($A4379=merged_names)*(_xlfn.TEXTAFTER(P$2, "At ")=merged_belt_colours)*merged_months_at_rank),"")</f>
        <v/>
      </c>
      <c r="Q4379" s="18" t="str" cm="1">
        <f t="array" ref="Q4379">IF(LEN($A4379)&gt;0,SUMPRODUCT(($A4379=merged_names)*(_xlfn.TEXTAFTER(Q$2, "At ")=merged_belt_colours)*merged_months_at_rank),"")</f>
        <v/>
      </c>
      <c r="R4379" s="18" t="str" cm="1">
        <f t="array" ref="R4379">IF(LEN($A4379)&gt;0,SUMPRODUCT(($A4379=merged_names)*(_xlfn.TEXTAFTER(R$2, "At ")=merged_belt_colours)*merged_months_at_rank),"")</f>
        <v/>
      </c>
    </row>
    <row r="4380" spans="1:18" x14ac:dyDescent="0.25">
      <c r="A4380"/>
      <c r="B4380" s="15" t="str" cm="1">
        <f t="array" ref="B4380">IFERROR(IF(LEN(A4380)&gt;0, IF(SUMPRODUCT((Inactives[Key]=J4380)*(Inactives[Currently Inactive]))=1,"Inactive","Active"),""),"Active")</f>
        <v/>
      </c>
      <c r="C4380" s="16" t="str" cm="1">
        <f t="array" aca="1" ref="C4380" ca="1">IFERROR(_xlfn._xlws.FILTER(Inactives[Inactive On],(Inactives[Key]=J4380)*(Inactives[Currently Inactive]),""),"")</f>
        <v/>
      </c>
      <c r="D4380" s="16" t="str" cm="1">
        <f t="array" aca="1" ref="D4380" ca="1">IFERROR(INDEX(_xlfn.TEXTSPLIT(E4380," "),1),"")</f>
        <v/>
      </c>
      <c r="E4380" s="15" t="str" cm="1">
        <f t="array" aca="1" ref="E4380" ca="1">IFERROR(_xlfn._xlws.FILTER(merged_ranks,(merged_end_dates=DATE(9999,12,31))*(merged_names=A4380)),"")</f>
        <v/>
      </c>
      <c r="F4380" s="17" t="str">
        <f ca="1">_xlfn.XLOOKUP(J4380,Promotions[Promo Key],Promotions[Promo Date],"")</f>
        <v/>
      </c>
      <c r="G4380" s="18" t="str">
        <f t="shared" ref="G4380:G4443" ca="1" si="287">IFERROR((TODAY()-F4380)/30.5, "")</f>
        <v/>
      </c>
      <c r="H4380" s="18" t="str">
        <f t="shared" ca="1" si="286"/>
        <v/>
      </c>
      <c r="I4380" s="17" t="str">
        <f>_xlfn.XLOOKUP(A4380,Students[Full Name],Students[Starting Rank],"")</f>
        <v/>
      </c>
      <c r="J4380" s="15" t="str">
        <f t="shared" ref="J4380:J4443" ca="1" si="288">A4380&amp;": "&amp;E4380</f>
        <v xml:space="preserve">: </v>
      </c>
      <c r="K4380" s="16" t="str">
        <f>_xlfn.XLOOKUP(A4380,Students[Full Name],Students[Start Date],"")</f>
        <v/>
      </c>
      <c r="L4380" s="18">
        <f t="shared" ref="L4380:L4443" ca="1" si="289">IF(LEN(C4380)&gt;0,(TODAY()-C4380)/30.5,-1)</f>
        <v>-1</v>
      </c>
      <c r="M4380" s="18" cm="1">
        <f t="array" aca="1" ref="M4380" ca="1">SUMPRODUCT(Inactives[Days Inactive]*(Inactives[Student]=A4380))/365</f>
        <v>0</v>
      </c>
      <c r="N4380" s="18" t="str" cm="1">
        <f t="array" ref="N4380">IF(LEN($A4380)&gt;0,SUMPRODUCT(($A4380=merged_names)*(_xlfn.TEXTAFTER(N$2, "At ")=merged_belt_colours)*merged_months_at_rank),"")</f>
        <v/>
      </c>
      <c r="O4380" s="18" t="str" cm="1">
        <f t="array" ref="O4380">IF(LEN($A4380)&gt;0,SUMPRODUCT(($A4380=merged_names)*(_xlfn.TEXTAFTER(O$2, "At ")=merged_belt_colours)*merged_months_at_rank),"")</f>
        <v/>
      </c>
      <c r="P4380" s="18" t="str" cm="1">
        <f t="array" ref="P4380">IF(LEN($A4380)&gt;0,SUMPRODUCT(($A4380=merged_names)*(_xlfn.TEXTAFTER(P$2, "At ")=merged_belt_colours)*merged_months_at_rank),"")</f>
        <v/>
      </c>
      <c r="Q4380" s="18" t="str" cm="1">
        <f t="array" ref="Q4380">IF(LEN($A4380)&gt;0,SUMPRODUCT(($A4380=merged_names)*(_xlfn.TEXTAFTER(Q$2, "At ")=merged_belt_colours)*merged_months_at_rank),"")</f>
        <v/>
      </c>
      <c r="R4380" s="18" t="str" cm="1">
        <f t="array" ref="R4380">IF(LEN($A4380)&gt;0,SUMPRODUCT(($A4380=merged_names)*(_xlfn.TEXTAFTER(R$2, "At ")=merged_belt_colours)*merged_months_at_rank),"")</f>
        <v/>
      </c>
    </row>
    <row r="4381" spans="1:18" x14ac:dyDescent="0.25">
      <c r="A4381"/>
      <c r="B4381" s="15" t="str" cm="1">
        <f t="array" ref="B4381">IFERROR(IF(LEN(A4381)&gt;0, IF(SUMPRODUCT((Inactives[Key]=J4381)*(Inactives[Currently Inactive]))=1,"Inactive","Active"),""),"Active")</f>
        <v/>
      </c>
      <c r="C4381" s="16" t="str" cm="1">
        <f t="array" aca="1" ref="C4381" ca="1">IFERROR(_xlfn._xlws.FILTER(Inactives[Inactive On],(Inactives[Key]=J4381)*(Inactives[Currently Inactive]),""),"")</f>
        <v/>
      </c>
      <c r="D4381" s="16" t="str" cm="1">
        <f t="array" aca="1" ref="D4381" ca="1">IFERROR(INDEX(_xlfn.TEXTSPLIT(E4381," "),1),"")</f>
        <v/>
      </c>
      <c r="E4381" s="15" t="str" cm="1">
        <f t="array" aca="1" ref="E4381" ca="1">IFERROR(_xlfn._xlws.FILTER(merged_ranks,(merged_end_dates=DATE(9999,12,31))*(merged_names=A4381)),"")</f>
        <v/>
      </c>
      <c r="F4381" s="17" t="str">
        <f ca="1">_xlfn.XLOOKUP(J4381,Promotions[Promo Key],Promotions[Promo Date],"")</f>
        <v/>
      </c>
      <c r="G4381" s="18" t="str">
        <f t="shared" ca="1" si="287"/>
        <v/>
      </c>
      <c r="H4381" s="18" t="str">
        <f t="shared" ca="1" si="286"/>
        <v/>
      </c>
      <c r="I4381" s="17" t="str">
        <f>_xlfn.XLOOKUP(A4381,Students[Full Name],Students[Starting Rank],"")</f>
        <v/>
      </c>
      <c r="J4381" s="15" t="str">
        <f t="shared" ca="1" si="288"/>
        <v xml:space="preserve">: </v>
      </c>
      <c r="K4381" s="16" t="str">
        <f>_xlfn.XLOOKUP(A4381,Students[Full Name],Students[Start Date],"")</f>
        <v/>
      </c>
      <c r="L4381" s="18">
        <f t="shared" ca="1" si="289"/>
        <v>-1</v>
      </c>
      <c r="M4381" s="18" cm="1">
        <f t="array" aca="1" ref="M4381" ca="1">SUMPRODUCT(Inactives[Days Inactive]*(Inactives[Student]=A4381))/365</f>
        <v>0</v>
      </c>
      <c r="N4381" s="18" t="str" cm="1">
        <f t="array" ref="N4381">IF(LEN($A4381)&gt;0,SUMPRODUCT(($A4381=merged_names)*(_xlfn.TEXTAFTER(N$2, "At ")=merged_belt_colours)*merged_months_at_rank),"")</f>
        <v/>
      </c>
      <c r="O4381" s="18" t="str" cm="1">
        <f t="array" ref="O4381">IF(LEN($A4381)&gt;0,SUMPRODUCT(($A4381=merged_names)*(_xlfn.TEXTAFTER(O$2, "At ")=merged_belt_colours)*merged_months_at_rank),"")</f>
        <v/>
      </c>
      <c r="P4381" s="18" t="str" cm="1">
        <f t="array" ref="P4381">IF(LEN($A4381)&gt;0,SUMPRODUCT(($A4381=merged_names)*(_xlfn.TEXTAFTER(P$2, "At ")=merged_belt_colours)*merged_months_at_rank),"")</f>
        <v/>
      </c>
      <c r="Q4381" s="18" t="str" cm="1">
        <f t="array" ref="Q4381">IF(LEN($A4381)&gt;0,SUMPRODUCT(($A4381=merged_names)*(_xlfn.TEXTAFTER(Q$2, "At ")=merged_belt_colours)*merged_months_at_rank),"")</f>
        <v/>
      </c>
      <c r="R4381" s="18" t="str" cm="1">
        <f t="array" ref="R4381">IF(LEN($A4381)&gt;0,SUMPRODUCT(($A4381=merged_names)*(_xlfn.TEXTAFTER(R$2, "At ")=merged_belt_colours)*merged_months_at_rank),"")</f>
        <v/>
      </c>
    </row>
    <row r="4382" spans="1:18" x14ac:dyDescent="0.25">
      <c r="A4382"/>
      <c r="B4382" s="15" t="str" cm="1">
        <f t="array" ref="B4382">IFERROR(IF(LEN(A4382)&gt;0, IF(SUMPRODUCT((Inactives[Key]=J4382)*(Inactives[Currently Inactive]))=1,"Inactive","Active"),""),"Active")</f>
        <v/>
      </c>
      <c r="C4382" s="16" t="str" cm="1">
        <f t="array" aca="1" ref="C4382" ca="1">IFERROR(_xlfn._xlws.FILTER(Inactives[Inactive On],(Inactives[Key]=J4382)*(Inactives[Currently Inactive]),""),"")</f>
        <v/>
      </c>
      <c r="D4382" s="16" t="str" cm="1">
        <f t="array" aca="1" ref="D4382" ca="1">IFERROR(INDEX(_xlfn.TEXTSPLIT(E4382," "),1),"")</f>
        <v/>
      </c>
      <c r="E4382" s="15" t="str" cm="1">
        <f t="array" aca="1" ref="E4382" ca="1">IFERROR(_xlfn._xlws.FILTER(merged_ranks,(merged_end_dates=DATE(9999,12,31))*(merged_names=A4382)),"")</f>
        <v/>
      </c>
      <c r="F4382" s="17" t="str">
        <f ca="1">_xlfn.XLOOKUP(J4382,Promotions[Promo Key],Promotions[Promo Date],"")</f>
        <v/>
      </c>
      <c r="G4382" s="18" t="str">
        <f t="shared" ca="1" si="287"/>
        <v/>
      </c>
      <c r="H4382" s="18" t="str">
        <f t="shared" ca="1" si="286"/>
        <v/>
      </c>
      <c r="I4382" s="17" t="str">
        <f>_xlfn.XLOOKUP(A4382,Students[Full Name],Students[Starting Rank],"")</f>
        <v/>
      </c>
      <c r="J4382" s="15" t="str">
        <f t="shared" ca="1" si="288"/>
        <v xml:space="preserve">: </v>
      </c>
      <c r="K4382" s="16" t="str">
        <f>_xlfn.XLOOKUP(A4382,Students[Full Name],Students[Start Date],"")</f>
        <v/>
      </c>
      <c r="L4382" s="18">
        <f t="shared" ca="1" si="289"/>
        <v>-1</v>
      </c>
      <c r="M4382" s="18" cm="1">
        <f t="array" aca="1" ref="M4382" ca="1">SUMPRODUCT(Inactives[Days Inactive]*(Inactives[Student]=A4382))/365</f>
        <v>0</v>
      </c>
      <c r="N4382" s="18" t="str" cm="1">
        <f t="array" ref="N4382">IF(LEN($A4382)&gt;0,SUMPRODUCT(($A4382=merged_names)*(_xlfn.TEXTAFTER(N$2, "At ")=merged_belt_colours)*merged_months_at_rank),"")</f>
        <v/>
      </c>
      <c r="O4382" s="18" t="str" cm="1">
        <f t="array" ref="O4382">IF(LEN($A4382)&gt;0,SUMPRODUCT(($A4382=merged_names)*(_xlfn.TEXTAFTER(O$2, "At ")=merged_belt_colours)*merged_months_at_rank),"")</f>
        <v/>
      </c>
      <c r="P4382" s="18" t="str" cm="1">
        <f t="array" ref="P4382">IF(LEN($A4382)&gt;0,SUMPRODUCT(($A4382=merged_names)*(_xlfn.TEXTAFTER(P$2, "At ")=merged_belt_colours)*merged_months_at_rank),"")</f>
        <v/>
      </c>
      <c r="Q4382" s="18" t="str" cm="1">
        <f t="array" ref="Q4382">IF(LEN($A4382)&gt;0,SUMPRODUCT(($A4382=merged_names)*(_xlfn.TEXTAFTER(Q$2, "At ")=merged_belt_colours)*merged_months_at_rank),"")</f>
        <v/>
      </c>
      <c r="R4382" s="18" t="str" cm="1">
        <f t="array" ref="R4382">IF(LEN($A4382)&gt;0,SUMPRODUCT(($A4382=merged_names)*(_xlfn.TEXTAFTER(R$2, "At ")=merged_belt_colours)*merged_months_at_rank),"")</f>
        <v/>
      </c>
    </row>
    <row r="4383" spans="1:18" x14ac:dyDescent="0.25">
      <c r="A4383"/>
      <c r="B4383" s="15" t="str" cm="1">
        <f t="array" ref="B4383">IFERROR(IF(LEN(A4383)&gt;0, IF(SUMPRODUCT((Inactives[Key]=J4383)*(Inactives[Currently Inactive]))=1,"Inactive","Active"),""),"Active")</f>
        <v/>
      </c>
      <c r="C4383" s="16" t="str" cm="1">
        <f t="array" aca="1" ref="C4383" ca="1">IFERROR(_xlfn._xlws.FILTER(Inactives[Inactive On],(Inactives[Key]=J4383)*(Inactives[Currently Inactive]),""),"")</f>
        <v/>
      </c>
      <c r="D4383" s="16" t="str" cm="1">
        <f t="array" aca="1" ref="D4383" ca="1">IFERROR(INDEX(_xlfn.TEXTSPLIT(E4383," "),1),"")</f>
        <v/>
      </c>
      <c r="E4383" s="15" t="str" cm="1">
        <f t="array" aca="1" ref="E4383" ca="1">IFERROR(_xlfn._xlws.FILTER(merged_ranks,(merged_end_dates=DATE(9999,12,31))*(merged_names=A4383)),"")</f>
        <v/>
      </c>
      <c r="F4383" s="17" t="str">
        <f ca="1">_xlfn.XLOOKUP(J4383,Promotions[Promo Key],Promotions[Promo Date],"")</f>
        <v/>
      </c>
      <c r="G4383" s="18" t="str">
        <f t="shared" ca="1" si="287"/>
        <v/>
      </c>
      <c r="H4383" s="18" t="str">
        <f t="shared" ca="1" si="286"/>
        <v/>
      </c>
      <c r="I4383" s="17" t="str">
        <f>_xlfn.XLOOKUP(A4383,Students[Full Name],Students[Starting Rank],"")</f>
        <v/>
      </c>
      <c r="J4383" s="15" t="str">
        <f t="shared" ca="1" si="288"/>
        <v xml:space="preserve">: </v>
      </c>
      <c r="K4383" s="16" t="str">
        <f>_xlfn.XLOOKUP(A4383,Students[Full Name],Students[Start Date],"")</f>
        <v/>
      </c>
      <c r="L4383" s="18">
        <f t="shared" ca="1" si="289"/>
        <v>-1</v>
      </c>
      <c r="M4383" s="18" cm="1">
        <f t="array" aca="1" ref="M4383" ca="1">SUMPRODUCT(Inactives[Days Inactive]*(Inactives[Student]=A4383))/365</f>
        <v>0</v>
      </c>
      <c r="N4383" s="18" t="str" cm="1">
        <f t="array" ref="N4383">IF(LEN($A4383)&gt;0,SUMPRODUCT(($A4383=merged_names)*(_xlfn.TEXTAFTER(N$2, "At ")=merged_belt_colours)*merged_months_at_rank),"")</f>
        <v/>
      </c>
      <c r="O4383" s="18" t="str" cm="1">
        <f t="array" ref="O4383">IF(LEN($A4383)&gt;0,SUMPRODUCT(($A4383=merged_names)*(_xlfn.TEXTAFTER(O$2, "At ")=merged_belt_colours)*merged_months_at_rank),"")</f>
        <v/>
      </c>
      <c r="P4383" s="18" t="str" cm="1">
        <f t="array" ref="P4383">IF(LEN($A4383)&gt;0,SUMPRODUCT(($A4383=merged_names)*(_xlfn.TEXTAFTER(P$2, "At ")=merged_belt_colours)*merged_months_at_rank),"")</f>
        <v/>
      </c>
      <c r="Q4383" s="18" t="str" cm="1">
        <f t="array" ref="Q4383">IF(LEN($A4383)&gt;0,SUMPRODUCT(($A4383=merged_names)*(_xlfn.TEXTAFTER(Q$2, "At ")=merged_belt_colours)*merged_months_at_rank),"")</f>
        <v/>
      </c>
      <c r="R4383" s="18" t="str" cm="1">
        <f t="array" ref="R4383">IF(LEN($A4383)&gt;0,SUMPRODUCT(($A4383=merged_names)*(_xlfn.TEXTAFTER(R$2, "At ")=merged_belt_colours)*merged_months_at_rank),"")</f>
        <v/>
      </c>
    </row>
    <row r="4384" spans="1:18" x14ac:dyDescent="0.25">
      <c r="A4384"/>
      <c r="B4384" s="15" t="str" cm="1">
        <f t="array" ref="B4384">IFERROR(IF(LEN(A4384)&gt;0, IF(SUMPRODUCT((Inactives[Key]=J4384)*(Inactives[Currently Inactive]))=1,"Inactive","Active"),""),"Active")</f>
        <v/>
      </c>
      <c r="C4384" s="16" t="str" cm="1">
        <f t="array" aca="1" ref="C4384" ca="1">IFERROR(_xlfn._xlws.FILTER(Inactives[Inactive On],(Inactives[Key]=J4384)*(Inactives[Currently Inactive]),""),"")</f>
        <v/>
      </c>
      <c r="D4384" s="16" t="str" cm="1">
        <f t="array" aca="1" ref="D4384" ca="1">IFERROR(INDEX(_xlfn.TEXTSPLIT(E4384," "),1),"")</f>
        <v/>
      </c>
      <c r="E4384" s="15" t="str" cm="1">
        <f t="array" aca="1" ref="E4384" ca="1">IFERROR(_xlfn._xlws.FILTER(merged_ranks,(merged_end_dates=DATE(9999,12,31))*(merged_names=A4384)),"")</f>
        <v/>
      </c>
      <c r="F4384" s="17" t="str">
        <f ca="1">_xlfn.XLOOKUP(J4384,Promotions[Promo Key],Promotions[Promo Date],"")</f>
        <v/>
      </c>
      <c r="G4384" s="18" t="str">
        <f t="shared" ca="1" si="287"/>
        <v/>
      </c>
      <c r="H4384" s="18" t="str">
        <f t="shared" ca="1" si="286"/>
        <v/>
      </c>
      <c r="I4384" s="17" t="str">
        <f>_xlfn.XLOOKUP(A4384,Students[Full Name],Students[Starting Rank],"")</f>
        <v/>
      </c>
      <c r="J4384" s="15" t="str">
        <f t="shared" ca="1" si="288"/>
        <v xml:space="preserve">: </v>
      </c>
      <c r="K4384" s="16" t="str">
        <f>_xlfn.XLOOKUP(A4384,Students[Full Name],Students[Start Date],"")</f>
        <v/>
      </c>
      <c r="L4384" s="18">
        <f t="shared" ca="1" si="289"/>
        <v>-1</v>
      </c>
      <c r="M4384" s="18" cm="1">
        <f t="array" aca="1" ref="M4384" ca="1">SUMPRODUCT(Inactives[Days Inactive]*(Inactives[Student]=A4384))/365</f>
        <v>0</v>
      </c>
      <c r="N4384" s="18" t="str" cm="1">
        <f t="array" ref="N4384">IF(LEN($A4384)&gt;0,SUMPRODUCT(($A4384=merged_names)*(_xlfn.TEXTAFTER(N$2, "At ")=merged_belt_colours)*merged_months_at_rank),"")</f>
        <v/>
      </c>
      <c r="O4384" s="18" t="str" cm="1">
        <f t="array" ref="O4384">IF(LEN($A4384)&gt;0,SUMPRODUCT(($A4384=merged_names)*(_xlfn.TEXTAFTER(O$2, "At ")=merged_belt_colours)*merged_months_at_rank),"")</f>
        <v/>
      </c>
      <c r="P4384" s="18" t="str" cm="1">
        <f t="array" ref="P4384">IF(LEN($A4384)&gt;0,SUMPRODUCT(($A4384=merged_names)*(_xlfn.TEXTAFTER(P$2, "At ")=merged_belt_colours)*merged_months_at_rank),"")</f>
        <v/>
      </c>
      <c r="Q4384" s="18" t="str" cm="1">
        <f t="array" ref="Q4384">IF(LEN($A4384)&gt;0,SUMPRODUCT(($A4384=merged_names)*(_xlfn.TEXTAFTER(Q$2, "At ")=merged_belt_colours)*merged_months_at_rank),"")</f>
        <v/>
      </c>
      <c r="R4384" s="18" t="str" cm="1">
        <f t="array" ref="R4384">IF(LEN($A4384)&gt;0,SUMPRODUCT(($A4384=merged_names)*(_xlfn.TEXTAFTER(R$2, "At ")=merged_belt_colours)*merged_months_at_rank),"")</f>
        <v/>
      </c>
    </row>
    <row r="4385" spans="1:18" x14ac:dyDescent="0.25">
      <c r="A4385"/>
      <c r="B4385" s="15" t="str" cm="1">
        <f t="array" ref="B4385">IFERROR(IF(LEN(A4385)&gt;0, IF(SUMPRODUCT((Inactives[Key]=J4385)*(Inactives[Currently Inactive]))=1,"Inactive","Active"),""),"Active")</f>
        <v/>
      </c>
      <c r="C4385" s="16" t="str" cm="1">
        <f t="array" aca="1" ref="C4385" ca="1">IFERROR(_xlfn._xlws.FILTER(Inactives[Inactive On],(Inactives[Key]=J4385)*(Inactives[Currently Inactive]),""),"")</f>
        <v/>
      </c>
      <c r="D4385" s="16" t="str" cm="1">
        <f t="array" aca="1" ref="D4385" ca="1">IFERROR(INDEX(_xlfn.TEXTSPLIT(E4385," "),1),"")</f>
        <v/>
      </c>
      <c r="E4385" s="15" t="str" cm="1">
        <f t="array" aca="1" ref="E4385" ca="1">IFERROR(_xlfn._xlws.FILTER(merged_ranks,(merged_end_dates=DATE(9999,12,31))*(merged_names=A4385)),"")</f>
        <v/>
      </c>
      <c r="F4385" s="17" t="str">
        <f ca="1">_xlfn.XLOOKUP(J4385,Promotions[Promo Key],Promotions[Promo Date],"")</f>
        <v/>
      </c>
      <c r="G4385" s="18" t="str">
        <f t="shared" ca="1" si="287"/>
        <v/>
      </c>
      <c r="H4385" s="18" t="str">
        <f t="shared" ca="1" si="286"/>
        <v/>
      </c>
      <c r="I4385" s="17" t="str">
        <f>_xlfn.XLOOKUP(A4385,Students[Full Name],Students[Starting Rank],"")</f>
        <v/>
      </c>
      <c r="J4385" s="15" t="str">
        <f t="shared" ca="1" si="288"/>
        <v xml:space="preserve">: </v>
      </c>
      <c r="K4385" s="16" t="str">
        <f>_xlfn.XLOOKUP(A4385,Students[Full Name],Students[Start Date],"")</f>
        <v/>
      </c>
      <c r="L4385" s="18">
        <f t="shared" ca="1" si="289"/>
        <v>-1</v>
      </c>
      <c r="M4385" s="18" cm="1">
        <f t="array" aca="1" ref="M4385" ca="1">SUMPRODUCT(Inactives[Days Inactive]*(Inactives[Student]=A4385))/365</f>
        <v>0</v>
      </c>
      <c r="N4385" s="18" t="str" cm="1">
        <f t="array" ref="N4385">IF(LEN($A4385)&gt;0,SUMPRODUCT(($A4385=merged_names)*(_xlfn.TEXTAFTER(N$2, "At ")=merged_belt_colours)*merged_months_at_rank),"")</f>
        <v/>
      </c>
      <c r="O4385" s="18" t="str" cm="1">
        <f t="array" ref="O4385">IF(LEN($A4385)&gt;0,SUMPRODUCT(($A4385=merged_names)*(_xlfn.TEXTAFTER(O$2, "At ")=merged_belt_colours)*merged_months_at_rank),"")</f>
        <v/>
      </c>
      <c r="P4385" s="18" t="str" cm="1">
        <f t="array" ref="P4385">IF(LEN($A4385)&gt;0,SUMPRODUCT(($A4385=merged_names)*(_xlfn.TEXTAFTER(P$2, "At ")=merged_belt_colours)*merged_months_at_rank),"")</f>
        <v/>
      </c>
      <c r="Q4385" s="18" t="str" cm="1">
        <f t="array" ref="Q4385">IF(LEN($A4385)&gt;0,SUMPRODUCT(($A4385=merged_names)*(_xlfn.TEXTAFTER(Q$2, "At ")=merged_belt_colours)*merged_months_at_rank),"")</f>
        <v/>
      </c>
      <c r="R4385" s="18" t="str" cm="1">
        <f t="array" ref="R4385">IF(LEN($A4385)&gt;0,SUMPRODUCT(($A4385=merged_names)*(_xlfn.TEXTAFTER(R$2, "At ")=merged_belt_colours)*merged_months_at_rank),"")</f>
        <v/>
      </c>
    </row>
    <row r="4386" spans="1:18" x14ac:dyDescent="0.25">
      <c r="A4386"/>
      <c r="B4386" s="15" t="str" cm="1">
        <f t="array" ref="B4386">IFERROR(IF(LEN(A4386)&gt;0, IF(SUMPRODUCT((Inactives[Key]=J4386)*(Inactives[Currently Inactive]))=1,"Inactive","Active"),""),"Active")</f>
        <v/>
      </c>
      <c r="C4386" s="16" t="str" cm="1">
        <f t="array" aca="1" ref="C4386" ca="1">IFERROR(_xlfn._xlws.FILTER(Inactives[Inactive On],(Inactives[Key]=J4386)*(Inactives[Currently Inactive]),""),"")</f>
        <v/>
      </c>
      <c r="D4386" s="16" t="str" cm="1">
        <f t="array" aca="1" ref="D4386" ca="1">IFERROR(INDEX(_xlfn.TEXTSPLIT(E4386," "),1),"")</f>
        <v/>
      </c>
      <c r="E4386" s="15" t="str" cm="1">
        <f t="array" aca="1" ref="E4386" ca="1">IFERROR(_xlfn._xlws.FILTER(merged_ranks,(merged_end_dates=DATE(9999,12,31))*(merged_names=A4386)),"")</f>
        <v/>
      </c>
      <c r="F4386" s="17" t="str">
        <f ca="1">_xlfn.XLOOKUP(J4386,Promotions[Promo Key],Promotions[Promo Date],"")</f>
        <v/>
      </c>
      <c r="G4386" s="18" t="str">
        <f t="shared" ca="1" si="287"/>
        <v/>
      </c>
      <c r="H4386" s="18" t="str">
        <f t="shared" ca="1" si="286"/>
        <v/>
      </c>
      <c r="I4386" s="17" t="str">
        <f>_xlfn.XLOOKUP(A4386,Students[Full Name],Students[Starting Rank],"")</f>
        <v/>
      </c>
      <c r="J4386" s="15" t="str">
        <f t="shared" ca="1" si="288"/>
        <v xml:space="preserve">: </v>
      </c>
      <c r="K4386" s="16" t="str">
        <f>_xlfn.XLOOKUP(A4386,Students[Full Name],Students[Start Date],"")</f>
        <v/>
      </c>
      <c r="L4386" s="18">
        <f t="shared" ca="1" si="289"/>
        <v>-1</v>
      </c>
      <c r="M4386" s="18" cm="1">
        <f t="array" aca="1" ref="M4386" ca="1">SUMPRODUCT(Inactives[Days Inactive]*(Inactives[Student]=A4386))/365</f>
        <v>0</v>
      </c>
      <c r="N4386" s="18" t="str" cm="1">
        <f t="array" ref="N4386">IF(LEN($A4386)&gt;0,SUMPRODUCT(($A4386=merged_names)*(_xlfn.TEXTAFTER(N$2, "At ")=merged_belt_colours)*merged_months_at_rank),"")</f>
        <v/>
      </c>
      <c r="O4386" s="18" t="str" cm="1">
        <f t="array" ref="O4386">IF(LEN($A4386)&gt;0,SUMPRODUCT(($A4386=merged_names)*(_xlfn.TEXTAFTER(O$2, "At ")=merged_belt_colours)*merged_months_at_rank),"")</f>
        <v/>
      </c>
      <c r="P4386" s="18" t="str" cm="1">
        <f t="array" ref="P4386">IF(LEN($A4386)&gt;0,SUMPRODUCT(($A4386=merged_names)*(_xlfn.TEXTAFTER(P$2, "At ")=merged_belt_colours)*merged_months_at_rank),"")</f>
        <v/>
      </c>
      <c r="Q4386" s="18" t="str" cm="1">
        <f t="array" ref="Q4386">IF(LEN($A4386)&gt;0,SUMPRODUCT(($A4386=merged_names)*(_xlfn.TEXTAFTER(Q$2, "At ")=merged_belt_colours)*merged_months_at_rank),"")</f>
        <v/>
      </c>
      <c r="R4386" s="18" t="str" cm="1">
        <f t="array" ref="R4386">IF(LEN($A4386)&gt;0,SUMPRODUCT(($A4386=merged_names)*(_xlfn.TEXTAFTER(R$2, "At ")=merged_belt_colours)*merged_months_at_rank),"")</f>
        <v/>
      </c>
    </row>
    <row r="4387" spans="1:18" x14ac:dyDescent="0.25">
      <c r="A4387"/>
      <c r="B4387" s="15" t="str" cm="1">
        <f t="array" ref="B4387">IFERROR(IF(LEN(A4387)&gt;0, IF(SUMPRODUCT((Inactives[Key]=J4387)*(Inactives[Currently Inactive]))=1,"Inactive","Active"),""),"Active")</f>
        <v/>
      </c>
      <c r="C4387" s="16" t="str" cm="1">
        <f t="array" aca="1" ref="C4387" ca="1">IFERROR(_xlfn._xlws.FILTER(Inactives[Inactive On],(Inactives[Key]=J4387)*(Inactives[Currently Inactive]),""),"")</f>
        <v/>
      </c>
      <c r="D4387" s="16" t="str" cm="1">
        <f t="array" aca="1" ref="D4387" ca="1">IFERROR(INDEX(_xlfn.TEXTSPLIT(E4387," "),1),"")</f>
        <v/>
      </c>
      <c r="E4387" s="15" t="str" cm="1">
        <f t="array" aca="1" ref="E4387" ca="1">IFERROR(_xlfn._xlws.FILTER(merged_ranks,(merged_end_dates=DATE(9999,12,31))*(merged_names=A4387)),"")</f>
        <v/>
      </c>
      <c r="F4387" s="17" t="str">
        <f ca="1">_xlfn.XLOOKUP(J4387,Promotions[Promo Key],Promotions[Promo Date],"")</f>
        <v/>
      </c>
      <c r="G4387" s="18" t="str">
        <f t="shared" ca="1" si="287"/>
        <v/>
      </c>
      <c r="H4387" s="18" t="str">
        <f t="shared" ca="1" si="286"/>
        <v/>
      </c>
      <c r="I4387" s="17" t="str">
        <f>_xlfn.XLOOKUP(A4387,Students[Full Name],Students[Starting Rank],"")</f>
        <v/>
      </c>
      <c r="J4387" s="15" t="str">
        <f t="shared" ca="1" si="288"/>
        <v xml:space="preserve">: </v>
      </c>
      <c r="K4387" s="16" t="str">
        <f>_xlfn.XLOOKUP(A4387,Students[Full Name],Students[Start Date],"")</f>
        <v/>
      </c>
      <c r="L4387" s="18">
        <f t="shared" ca="1" si="289"/>
        <v>-1</v>
      </c>
      <c r="M4387" s="18" cm="1">
        <f t="array" aca="1" ref="M4387" ca="1">SUMPRODUCT(Inactives[Days Inactive]*(Inactives[Student]=A4387))/365</f>
        <v>0</v>
      </c>
      <c r="N4387" s="18" t="str" cm="1">
        <f t="array" ref="N4387">IF(LEN($A4387)&gt;0,SUMPRODUCT(($A4387=merged_names)*(_xlfn.TEXTAFTER(N$2, "At ")=merged_belt_colours)*merged_months_at_rank),"")</f>
        <v/>
      </c>
      <c r="O4387" s="18" t="str" cm="1">
        <f t="array" ref="O4387">IF(LEN($A4387)&gt;0,SUMPRODUCT(($A4387=merged_names)*(_xlfn.TEXTAFTER(O$2, "At ")=merged_belt_colours)*merged_months_at_rank),"")</f>
        <v/>
      </c>
      <c r="P4387" s="18" t="str" cm="1">
        <f t="array" ref="P4387">IF(LEN($A4387)&gt;0,SUMPRODUCT(($A4387=merged_names)*(_xlfn.TEXTAFTER(P$2, "At ")=merged_belt_colours)*merged_months_at_rank),"")</f>
        <v/>
      </c>
      <c r="Q4387" s="18" t="str" cm="1">
        <f t="array" ref="Q4387">IF(LEN($A4387)&gt;0,SUMPRODUCT(($A4387=merged_names)*(_xlfn.TEXTAFTER(Q$2, "At ")=merged_belt_colours)*merged_months_at_rank),"")</f>
        <v/>
      </c>
      <c r="R4387" s="18" t="str" cm="1">
        <f t="array" ref="R4387">IF(LEN($A4387)&gt;0,SUMPRODUCT(($A4387=merged_names)*(_xlfn.TEXTAFTER(R$2, "At ")=merged_belt_colours)*merged_months_at_rank),"")</f>
        <v/>
      </c>
    </row>
    <row r="4388" spans="1:18" x14ac:dyDescent="0.25">
      <c r="A4388"/>
      <c r="B4388" s="15" t="str" cm="1">
        <f t="array" ref="B4388">IFERROR(IF(LEN(A4388)&gt;0, IF(SUMPRODUCT((Inactives[Key]=J4388)*(Inactives[Currently Inactive]))=1,"Inactive","Active"),""),"Active")</f>
        <v/>
      </c>
      <c r="C4388" s="16" t="str" cm="1">
        <f t="array" aca="1" ref="C4388" ca="1">IFERROR(_xlfn._xlws.FILTER(Inactives[Inactive On],(Inactives[Key]=J4388)*(Inactives[Currently Inactive]),""),"")</f>
        <v/>
      </c>
      <c r="D4388" s="16" t="str" cm="1">
        <f t="array" aca="1" ref="D4388" ca="1">IFERROR(INDEX(_xlfn.TEXTSPLIT(E4388," "),1),"")</f>
        <v/>
      </c>
      <c r="E4388" s="15" t="str" cm="1">
        <f t="array" aca="1" ref="E4388" ca="1">IFERROR(_xlfn._xlws.FILTER(merged_ranks,(merged_end_dates=DATE(9999,12,31))*(merged_names=A4388)),"")</f>
        <v/>
      </c>
      <c r="F4388" s="17" t="str">
        <f ca="1">_xlfn.XLOOKUP(J4388,Promotions[Promo Key],Promotions[Promo Date],"")</f>
        <v/>
      </c>
      <c r="G4388" s="18" t="str">
        <f t="shared" ca="1" si="287"/>
        <v/>
      </c>
      <c r="H4388" s="18" t="str">
        <f t="shared" ca="1" si="286"/>
        <v/>
      </c>
      <c r="I4388" s="17" t="str">
        <f>_xlfn.XLOOKUP(A4388,Students[Full Name],Students[Starting Rank],"")</f>
        <v/>
      </c>
      <c r="J4388" s="15" t="str">
        <f t="shared" ca="1" si="288"/>
        <v xml:space="preserve">: </v>
      </c>
      <c r="K4388" s="16" t="str">
        <f>_xlfn.XLOOKUP(A4388,Students[Full Name],Students[Start Date],"")</f>
        <v/>
      </c>
      <c r="L4388" s="18">
        <f t="shared" ca="1" si="289"/>
        <v>-1</v>
      </c>
      <c r="M4388" s="18" cm="1">
        <f t="array" aca="1" ref="M4388" ca="1">SUMPRODUCT(Inactives[Days Inactive]*(Inactives[Student]=A4388))/365</f>
        <v>0</v>
      </c>
      <c r="N4388" s="18" t="str" cm="1">
        <f t="array" ref="N4388">IF(LEN($A4388)&gt;0,SUMPRODUCT(($A4388=merged_names)*(_xlfn.TEXTAFTER(N$2, "At ")=merged_belt_colours)*merged_months_at_rank),"")</f>
        <v/>
      </c>
      <c r="O4388" s="18" t="str" cm="1">
        <f t="array" ref="O4388">IF(LEN($A4388)&gt;0,SUMPRODUCT(($A4388=merged_names)*(_xlfn.TEXTAFTER(O$2, "At ")=merged_belt_colours)*merged_months_at_rank),"")</f>
        <v/>
      </c>
      <c r="P4388" s="18" t="str" cm="1">
        <f t="array" ref="P4388">IF(LEN($A4388)&gt;0,SUMPRODUCT(($A4388=merged_names)*(_xlfn.TEXTAFTER(P$2, "At ")=merged_belt_colours)*merged_months_at_rank),"")</f>
        <v/>
      </c>
      <c r="Q4388" s="18" t="str" cm="1">
        <f t="array" ref="Q4388">IF(LEN($A4388)&gt;0,SUMPRODUCT(($A4388=merged_names)*(_xlfn.TEXTAFTER(Q$2, "At ")=merged_belt_colours)*merged_months_at_rank),"")</f>
        <v/>
      </c>
      <c r="R4388" s="18" t="str" cm="1">
        <f t="array" ref="R4388">IF(LEN($A4388)&gt;0,SUMPRODUCT(($A4388=merged_names)*(_xlfn.TEXTAFTER(R$2, "At ")=merged_belt_colours)*merged_months_at_rank),"")</f>
        <v/>
      </c>
    </row>
    <row r="4389" spans="1:18" x14ac:dyDescent="0.25">
      <c r="A4389"/>
      <c r="B4389" s="15" t="str" cm="1">
        <f t="array" ref="B4389">IFERROR(IF(LEN(A4389)&gt;0, IF(SUMPRODUCT((Inactives[Key]=J4389)*(Inactives[Currently Inactive]))=1,"Inactive","Active"),""),"Active")</f>
        <v/>
      </c>
      <c r="C4389" s="16" t="str" cm="1">
        <f t="array" aca="1" ref="C4389" ca="1">IFERROR(_xlfn._xlws.FILTER(Inactives[Inactive On],(Inactives[Key]=J4389)*(Inactives[Currently Inactive]),""),"")</f>
        <v/>
      </c>
      <c r="D4389" s="16" t="str" cm="1">
        <f t="array" aca="1" ref="D4389" ca="1">IFERROR(INDEX(_xlfn.TEXTSPLIT(E4389," "),1),"")</f>
        <v/>
      </c>
      <c r="E4389" s="15" t="str" cm="1">
        <f t="array" aca="1" ref="E4389" ca="1">IFERROR(_xlfn._xlws.FILTER(merged_ranks,(merged_end_dates=DATE(9999,12,31))*(merged_names=A4389)),"")</f>
        <v/>
      </c>
      <c r="F4389" s="17" t="str">
        <f ca="1">_xlfn.XLOOKUP(J4389,Promotions[Promo Key],Promotions[Promo Date],"")</f>
        <v/>
      </c>
      <c r="G4389" s="18" t="str">
        <f t="shared" ca="1" si="287"/>
        <v/>
      </c>
      <c r="H4389" s="18" t="str">
        <f t="shared" ca="1" si="286"/>
        <v/>
      </c>
      <c r="I4389" s="17" t="str">
        <f>_xlfn.XLOOKUP(A4389,Students[Full Name],Students[Starting Rank],"")</f>
        <v/>
      </c>
      <c r="J4389" s="15" t="str">
        <f t="shared" ca="1" si="288"/>
        <v xml:space="preserve">: </v>
      </c>
      <c r="K4389" s="16" t="str">
        <f>_xlfn.XLOOKUP(A4389,Students[Full Name],Students[Start Date],"")</f>
        <v/>
      </c>
      <c r="L4389" s="18">
        <f t="shared" ca="1" si="289"/>
        <v>-1</v>
      </c>
      <c r="M4389" s="18" cm="1">
        <f t="array" aca="1" ref="M4389" ca="1">SUMPRODUCT(Inactives[Days Inactive]*(Inactives[Student]=A4389))/365</f>
        <v>0</v>
      </c>
      <c r="N4389" s="18" t="str" cm="1">
        <f t="array" ref="N4389">IF(LEN($A4389)&gt;0,SUMPRODUCT(($A4389=merged_names)*(_xlfn.TEXTAFTER(N$2, "At ")=merged_belt_colours)*merged_months_at_rank),"")</f>
        <v/>
      </c>
      <c r="O4389" s="18" t="str" cm="1">
        <f t="array" ref="O4389">IF(LEN($A4389)&gt;0,SUMPRODUCT(($A4389=merged_names)*(_xlfn.TEXTAFTER(O$2, "At ")=merged_belt_colours)*merged_months_at_rank),"")</f>
        <v/>
      </c>
      <c r="P4389" s="18" t="str" cm="1">
        <f t="array" ref="P4389">IF(LEN($A4389)&gt;0,SUMPRODUCT(($A4389=merged_names)*(_xlfn.TEXTAFTER(P$2, "At ")=merged_belt_colours)*merged_months_at_rank),"")</f>
        <v/>
      </c>
      <c r="Q4389" s="18" t="str" cm="1">
        <f t="array" ref="Q4389">IF(LEN($A4389)&gt;0,SUMPRODUCT(($A4389=merged_names)*(_xlfn.TEXTAFTER(Q$2, "At ")=merged_belt_colours)*merged_months_at_rank),"")</f>
        <v/>
      </c>
      <c r="R4389" s="18" t="str" cm="1">
        <f t="array" ref="R4389">IF(LEN($A4389)&gt;0,SUMPRODUCT(($A4389=merged_names)*(_xlfn.TEXTAFTER(R$2, "At ")=merged_belt_colours)*merged_months_at_rank),"")</f>
        <v/>
      </c>
    </row>
    <row r="4390" spans="1:18" x14ac:dyDescent="0.25">
      <c r="A4390"/>
      <c r="B4390" s="15" t="str" cm="1">
        <f t="array" ref="B4390">IFERROR(IF(LEN(A4390)&gt;0, IF(SUMPRODUCT((Inactives[Key]=J4390)*(Inactives[Currently Inactive]))=1,"Inactive","Active"),""),"Active")</f>
        <v/>
      </c>
      <c r="C4390" s="16" t="str" cm="1">
        <f t="array" aca="1" ref="C4390" ca="1">IFERROR(_xlfn._xlws.FILTER(Inactives[Inactive On],(Inactives[Key]=J4390)*(Inactives[Currently Inactive]),""),"")</f>
        <v/>
      </c>
      <c r="D4390" s="16" t="str" cm="1">
        <f t="array" aca="1" ref="D4390" ca="1">IFERROR(INDEX(_xlfn.TEXTSPLIT(E4390," "),1),"")</f>
        <v/>
      </c>
      <c r="E4390" s="15" t="str" cm="1">
        <f t="array" aca="1" ref="E4390" ca="1">IFERROR(_xlfn._xlws.FILTER(merged_ranks,(merged_end_dates=DATE(9999,12,31))*(merged_names=A4390)),"")</f>
        <v/>
      </c>
      <c r="F4390" s="17" t="str">
        <f ca="1">_xlfn.XLOOKUP(J4390,Promotions[Promo Key],Promotions[Promo Date],"")</f>
        <v/>
      </c>
      <c r="G4390" s="18" t="str">
        <f t="shared" ca="1" si="287"/>
        <v/>
      </c>
      <c r="H4390" s="18" t="str">
        <f t="shared" ca="1" si="286"/>
        <v/>
      </c>
      <c r="I4390" s="17" t="str">
        <f>_xlfn.XLOOKUP(A4390,Students[Full Name],Students[Starting Rank],"")</f>
        <v/>
      </c>
      <c r="J4390" s="15" t="str">
        <f t="shared" ca="1" si="288"/>
        <v xml:space="preserve">: </v>
      </c>
      <c r="K4390" s="16" t="str">
        <f>_xlfn.XLOOKUP(A4390,Students[Full Name],Students[Start Date],"")</f>
        <v/>
      </c>
      <c r="L4390" s="18">
        <f t="shared" ca="1" si="289"/>
        <v>-1</v>
      </c>
      <c r="M4390" s="18" cm="1">
        <f t="array" aca="1" ref="M4390" ca="1">SUMPRODUCT(Inactives[Days Inactive]*(Inactives[Student]=A4390))/365</f>
        <v>0</v>
      </c>
      <c r="N4390" s="18" t="str" cm="1">
        <f t="array" ref="N4390">IF(LEN($A4390)&gt;0,SUMPRODUCT(($A4390=merged_names)*(_xlfn.TEXTAFTER(N$2, "At ")=merged_belt_colours)*merged_months_at_rank),"")</f>
        <v/>
      </c>
      <c r="O4390" s="18" t="str" cm="1">
        <f t="array" ref="O4390">IF(LEN($A4390)&gt;0,SUMPRODUCT(($A4390=merged_names)*(_xlfn.TEXTAFTER(O$2, "At ")=merged_belt_colours)*merged_months_at_rank),"")</f>
        <v/>
      </c>
      <c r="P4390" s="18" t="str" cm="1">
        <f t="array" ref="P4390">IF(LEN($A4390)&gt;0,SUMPRODUCT(($A4390=merged_names)*(_xlfn.TEXTAFTER(P$2, "At ")=merged_belt_colours)*merged_months_at_rank),"")</f>
        <v/>
      </c>
      <c r="Q4390" s="18" t="str" cm="1">
        <f t="array" ref="Q4390">IF(LEN($A4390)&gt;0,SUMPRODUCT(($A4390=merged_names)*(_xlfn.TEXTAFTER(Q$2, "At ")=merged_belt_colours)*merged_months_at_rank),"")</f>
        <v/>
      </c>
      <c r="R4390" s="18" t="str" cm="1">
        <f t="array" ref="R4390">IF(LEN($A4390)&gt;0,SUMPRODUCT(($A4390=merged_names)*(_xlfn.TEXTAFTER(R$2, "At ")=merged_belt_colours)*merged_months_at_rank),"")</f>
        <v/>
      </c>
    </row>
    <row r="4391" spans="1:18" x14ac:dyDescent="0.25">
      <c r="A4391"/>
      <c r="B4391" s="15" t="str" cm="1">
        <f t="array" ref="B4391">IFERROR(IF(LEN(A4391)&gt;0, IF(SUMPRODUCT((Inactives[Key]=J4391)*(Inactives[Currently Inactive]))=1,"Inactive","Active"),""),"Active")</f>
        <v/>
      </c>
      <c r="C4391" s="16" t="str" cm="1">
        <f t="array" aca="1" ref="C4391" ca="1">IFERROR(_xlfn._xlws.FILTER(Inactives[Inactive On],(Inactives[Key]=J4391)*(Inactives[Currently Inactive]),""),"")</f>
        <v/>
      </c>
      <c r="D4391" s="16" t="str" cm="1">
        <f t="array" aca="1" ref="D4391" ca="1">IFERROR(INDEX(_xlfn.TEXTSPLIT(E4391," "),1),"")</f>
        <v/>
      </c>
      <c r="E4391" s="15" t="str" cm="1">
        <f t="array" aca="1" ref="E4391" ca="1">IFERROR(_xlfn._xlws.FILTER(merged_ranks,(merged_end_dates=DATE(9999,12,31))*(merged_names=A4391)),"")</f>
        <v/>
      </c>
      <c r="F4391" s="17" t="str">
        <f ca="1">_xlfn.XLOOKUP(J4391,Promotions[Promo Key],Promotions[Promo Date],"")</f>
        <v/>
      </c>
      <c r="G4391" s="18" t="str">
        <f t="shared" ca="1" si="287"/>
        <v/>
      </c>
      <c r="H4391" s="18" t="str">
        <f t="shared" ca="1" si="286"/>
        <v/>
      </c>
      <c r="I4391" s="17" t="str">
        <f>_xlfn.XLOOKUP(A4391,Students[Full Name],Students[Starting Rank],"")</f>
        <v/>
      </c>
      <c r="J4391" s="15" t="str">
        <f t="shared" ca="1" si="288"/>
        <v xml:space="preserve">: </v>
      </c>
      <c r="K4391" s="16" t="str">
        <f>_xlfn.XLOOKUP(A4391,Students[Full Name],Students[Start Date],"")</f>
        <v/>
      </c>
      <c r="L4391" s="18">
        <f t="shared" ca="1" si="289"/>
        <v>-1</v>
      </c>
      <c r="M4391" s="18" cm="1">
        <f t="array" aca="1" ref="M4391" ca="1">SUMPRODUCT(Inactives[Days Inactive]*(Inactives[Student]=A4391))/365</f>
        <v>0</v>
      </c>
      <c r="N4391" s="18" t="str" cm="1">
        <f t="array" ref="N4391">IF(LEN($A4391)&gt;0,SUMPRODUCT(($A4391=merged_names)*(_xlfn.TEXTAFTER(N$2, "At ")=merged_belt_colours)*merged_months_at_rank),"")</f>
        <v/>
      </c>
      <c r="O4391" s="18" t="str" cm="1">
        <f t="array" ref="O4391">IF(LEN($A4391)&gt;0,SUMPRODUCT(($A4391=merged_names)*(_xlfn.TEXTAFTER(O$2, "At ")=merged_belt_colours)*merged_months_at_rank),"")</f>
        <v/>
      </c>
      <c r="P4391" s="18" t="str" cm="1">
        <f t="array" ref="P4391">IF(LEN($A4391)&gt;0,SUMPRODUCT(($A4391=merged_names)*(_xlfn.TEXTAFTER(P$2, "At ")=merged_belt_colours)*merged_months_at_rank),"")</f>
        <v/>
      </c>
      <c r="Q4391" s="18" t="str" cm="1">
        <f t="array" ref="Q4391">IF(LEN($A4391)&gt;0,SUMPRODUCT(($A4391=merged_names)*(_xlfn.TEXTAFTER(Q$2, "At ")=merged_belt_colours)*merged_months_at_rank),"")</f>
        <v/>
      </c>
      <c r="R4391" s="18" t="str" cm="1">
        <f t="array" ref="R4391">IF(LEN($A4391)&gt;0,SUMPRODUCT(($A4391=merged_names)*(_xlfn.TEXTAFTER(R$2, "At ")=merged_belt_colours)*merged_months_at_rank),"")</f>
        <v/>
      </c>
    </row>
    <row r="4392" spans="1:18" x14ac:dyDescent="0.25">
      <c r="A4392"/>
      <c r="B4392" s="15" t="str" cm="1">
        <f t="array" ref="B4392">IFERROR(IF(LEN(A4392)&gt;0, IF(SUMPRODUCT((Inactives[Key]=J4392)*(Inactives[Currently Inactive]))=1,"Inactive","Active"),""),"Active")</f>
        <v/>
      </c>
      <c r="C4392" s="16" t="str" cm="1">
        <f t="array" aca="1" ref="C4392" ca="1">IFERROR(_xlfn._xlws.FILTER(Inactives[Inactive On],(Inactives[Key]=J4392)*(Inactives[Currently Inactive]),""),"")</f>
        <v/>
      </c>
      <c r="D4392" s="16" t="str" cm="1">
        <f t="array" aca="1" ref="D4392" ca="1">IFERROR(INDEX(_xlfn.TEXTSPLIT(E4392," "),1),"")</f>
        <v/>
      </c>
      <c r="E4392" s="15" t="str" cm="1">
        <f t="array" aca="1" ref="E4392" ca="1">IFERROR(_xlfn._xlws.FILTER(merged_ranks,(merged_end_dates=DATE(9999,12,31))*(merged_names=A4392)),"")</f>
        <v/>
      </c>
      <c r="F4392" s="17" t="str">
        <f ca="1">_xlfn.XLOOKUP(J4392,Promotions[Promo Key],Promotions[Promo Date],"")</f>
        <v/>
      </c>
      <c r="G4392" s="18" t="str">
        <f t="shared" ca="1" si="287"/>
        <v/>
      </c>
      <c r="H4392" s="18" t="str">
        <f t="shared" ca="1" si="286"/>
        <v/>
      </c>
      <c r="I4392" s="17" t="str">
        <f>_xlfn.XLOOKUP(A4392,Students[Full Name],Students[Starting Rank],"")</f>
        <v/>
      </c>
      <c r="J4392" s="15" t="str">
        <f t="shared" ca="1" si="288"/>
        <v xml:space="preserve">: </v>
      </c>
      <c r="K4392" s="16" t="str">
        <f>_xlfn.XLOOKUP(A4392,Students[Full Name],Students[Start Date],"")</f>
        <v/>
      </c>
      <c r="L4392" s="18">
        <f t="shared" ca="1" si="289"/>
        <v>-1</v>
      </c>
      <c r="M4392" s="18" cm="1">
        <f t="array" aca="1" ref="M4392" ca="1">SUMPRODUCT(Inactives[Days Inactive]*(Inactives[Student]=A4392))/365</f>
        <v>0</v>
      </c>
      <c r="N4392" s="18" t="str" cm="1">
        <f t="array" ref="N4392">IF(LEN($A4392)&gt;0,SUMPRODUCT(($A4392=merged_names)*(_xlfn.TEXTAFTER(N$2, "At ")=merged_belt_colours)*merged_months_at_rank),"")</f>
        <v/>
      </c>
      <c r="O4392" s="18" t="str" cm="1">
        <f t="array" ref="O4392">IF(LEN($A4392)&gt;0,SUMPRODUCT(($A4392=merged_names)*(_xlfn.TEXTAFTER(O$2, "At ")=merged_belt_colours)*merged_months_at_rank),"")</f>
        <v/>
      </c>
      <c r="P4392" s="18" t="str" cm="1">
        <f t="array" ref="P4392">IF(LEN($A4392)&gt;0,SUMPRODUCT(($A4392=merged_names)*(_xlfn.TEXTAFTER(P$2, "At ")=merged_belt_colours)*merged_months_at_rank),"")</f>
        <v/>
      </c>
      <c r="Q4392" s="18" t="str" cm="1">
        <f t="array" ref="Q4392">IF(LEN($A4392)&gt;0,SUMPRODUCT(($A4392=merged_names)*(_xlfn.TEXTAFTER(Q$2, "At ")=merged_belt_colours)*merged_months_at_rank),"")</f>
        <v/>
      </c>
      <c r="R4392" s="18" t="str" cm="1">
        <f t="array" ref="R4392">IF(LEN($A4392)&gt;0,SUMPRODUCT(($A4392=merged_names)*(_xlfn.TEXTAFTER(R$2, "At ")=merged_belt_colours)*merged_months_at_rank),"")</f>
        <v/>
      </c>
    </row>
    <row r="4393" spans="1:18" x14ac:dyDescent="0.25">
      <c r="A4393"/>
      <c r="B4393" s="15" t="str" cm="1">
        <f t="array" ref="B4393">IFERROR(IF(LEN(A4393)&gt;0, IF(SUMPRODUCT((Inactives[Key]=J4393)*(Inactives[Currently Inactive]))=1,"Inactive","Active"),""),"Active")</f>
        <v/>
      </c>
      <c r="C4393" s="16" t="str" cm="1">
        <f t="array" aca="1" ref="C4393" ca="1">IFERROR(_xlfn._xlws.FILTER(Inactives[Inactive On],(Inactives[Key]=J4393)*(Inactives[Currently Inactive]),""),"")</f>
        <v/>
      </c>
      <c r="D4393" s="16" t="str" cm="1">
        <f t="array" aca="1" ref="D4393" ca="1">IFERROR(INDEX(_xlfn.TEXTSPLIT(E4393," "),1),"")</f>
        <v/>
      </c>
      <c r="E4393" s="15" t="str" cm="1">
        <f t="array" aca="1" ref="E4393" ca="1">IFERROR(_xlfn._xlws.FILTER(merged_ranks,(merged_end_dates=DATE(9999,12,31))*(merged_names=A4393)),"")</f>
        <v/>
      </c>
      <c r="F4393" s="17" t="str">
        <f ca="1">_xlfn.XLOOKUP(J4393,Promotions[Promo Key],Promotions[Promo Date],"")</f>
        <v/>
      </c>
      <c r="G4393" s="18" t="str">
        <f t="shared" ca="1" si="287"/>
        <v/>
      </c>
      <c r="H4393" s="18" t="str">
        <f t="shared" ca="1" si="286"/>
        <v/>
      </c>
      <c r="I4393" s="17" t="str">
        <f>_xlfn.XLOOKUP(A4393,Students[Full Name],Students[Starting Rank],"")</f>
        <v/>
      </c>
      <c r="J4393" s="15" t="str">
        <f t="shared" ca="1" si="288"/>
        <v xml:space="preserve">: </v>
      </c>
      <c r="K4393" s="16" t="str">
        <f>_xlfn.XLOOKUP(A4393,Students[Full Name],Students[Start Date],"")</f>
        <v/>
      </c>
      <c r="L4393" s="18">
        <f t="shared" ca="1" si="289"/>
        <v>-1</v>
      </c>
      <c r="M4393" s="18" cm="1">
        <f t="array" aca="1" ref="M4393" ca="1">SUMPRODUCT(Inactives[Days Inactive]*(Inactives[Student]=A4393))/365</f>
        <v>0</v>
      </c>
      <c r="N4393" s="18" t="str" cm="1">
        <f t="array" ref="N4393">IF(LEN($A4393)&gt;0,SUMPRODUCT(($A4393=merged_names)*(_xlfn.TEXTAFTER(N$2, "At ")=merged_belt_colours)*merged_months_at_rank),"")</f>
        <v/>
      </c>
      <c r="O4393" s="18" t="str" cm="1">
        <f t="array" ref="O4393">IF(LEN($A4393)&gt;0,SUMPRODUCT(($A4393=merged_names)*(_xlfn.TEXTAFTER(O$2, "At ")=merged_belt_colours)*merged_months_at_rank),"")</f>
        <v/>
      </c>
      <c r="P4393" s="18" t="str" cm="1">
        <f t="array" ref="P4393">IF(LEN($A4393)&gt;0,SUMPRODUCT(($A4393=merged_names)*(_xlfn.TEXTAFTER(P$2, "At ")=merged_belt_colours)*merged_months_at_rank),"")</f>
        <v/>
      </c>
      <c r="Q4393" s="18" t="str" cm="1">
        <f t="array" ref="Q4393">IF(LEN($A4393)&gt;0,SUMPRODUCT(($A4393=merged_names)*(_xlfn.TEXTAFTER(Q$2, "At ")=merged_belt_colours)*merged_months_at_rank),"")</f>
        <v/>
      </c>
      <c r="R4393" s="18" t="str" cm="1">
        <f t="array" ref="R4393">IF(LEN($A4393)&gt;0,SUMPRODUCT(($A4393=merged_names)*(_xlfn.TEXTAFTER(R$2, "At ")=merged_belt_colours)*merged_months_at_rank),"")</f>
        <v/>
      </c>
    </row>
    <row r="4394" spans="1:18" x14ac:dyDescent="0.25">
      <c r="A4394"/>
      <c r="B4394" s="15" t="str" cm="1">
        <f t="array" ref="B4394">IFERROR(IF(LEN(A4394)&gt;0, IF(SUMPRODUCT((Inactives[Key]=J4394)*(Inactives[Currently Inactive]))=1,"Inactive","Active"),""),"Active")</f>
        <v/>
      </c>
      <c r="C4394" s="16" t="str" cm="1">
        <f t="array" aca="1" ref="C4394" ca="1">IFERROR(_xlfn._xlws.FILTER(Inactives[Inactive On],(Inactives[Key]=J4394)*(Inactives[Currently Inactive]),""),"")</f>
        <v/>
      </c>
      <c r="D4394" s="16" t="str" cm="1">
        <f t="array" aca="1" ref="D4394" ca="1">IFERROR(INDEX(_xlfn.TEXTSPLIT(E4394," "),1),"")</f>
        <v/>
      </c>
      <c r="E4394" s="15" t="str" cm="1">
        <f t="array" aca="1" ref="E4394" ca="1">IFERROR(_xlfn._xlws.FILTER(merged_ranks,(merged_end_dates=DATE(9999,12,31))*(merged_names=A4394)),"")</f>
        <v/>
      </c>
      <c r="F4394" s="17" t="str">
        <f ca="1">_xlfn.XLOOKUP(J4394,Promotions[Promo Key],Promotions[Promo Date],"")</f>
        <v/>
      </c>
      <c r="G4394" s="18" t="str">
        <f t="shared" ca="1" si="287"/>
        <v/>
      </c>
      <c r="H4394" s="18" t="str">
        <f t="shared" ca="1" si="286"/>
        <v/>
      </c>
      <c r="I4394" s="17" t="str">
        <f>_xlfn.XLOOKUP(A4394,Students[Full Name],Students[Starting Rank],"")</f>
        <v/>
      </c>
      <c r="J4394" s="15" t="str">
        <f t="shared" ca="1" si="288"/>
        <v xml:space="preserve">: </v>
      </c>
      <c r="K4394" s="16" t="str">
        <f>_xlfn.XLOOKUP(A4394,Students[Full Name],Students[Start Date],"")</f>
        <v/>
      </c>
      <c r="L4394" s="18">
        <f t="shared" ca="1" si="289"/>
        <v>-1</v>
      </c>
      <c r="M4394" s="18" cm="1">
        <f t="array" aca="1" ref="M4394" ca="1">SUMPRODUCT(Inactives[Days Inactive]*(Inactives[Student]=A4394))/365</f>
        <v>0</v>
      </c>
      <c r="N4394" s="18" t="str" cm="1">
        <f t="array" ref="N4394">IF(LEN($A4394)&gt;0,SUMPRODUCT(($A4394=merged_names)*(_xlfn.TEXTAFTER(N$2, "At ")=merged_belt_colours)*merged_months_at_rank),"")</f>
        <v/>
      </c>
      <c r="O4394" s="18" t="str" cm="1">
        <f t="array" ref="O4394">IF(LEN($A4394)&gt;0,SUMPRODUCT(($A4394=merged_names)*(_xlfn.TEXTAFTER(O$2, "At ")=merged_belt_colours)*merged_months_at_rank),"")</f>
        <v/>
      </c>
      <c r="P4394" s="18" t="str" cm="1">
        <f t="array" ref="P4394">IF(LEN($A4394)&gt;0,SUMPRODUCT(($A4394=merged_names)*(_xlfn.TEXTAFTER(P$2, "At ")=merged_belt_colours)*merged_months_at_rank),"")</f>
        <v/>
      </c>
      <c r="Q4394" s="18" t="str" cm="1">
        <f t="array" ref="Q4394">IF(LEN($A4394)&gt;0,SUMPRODUCT(($A4394=merged_names)*(_xlfn.TEXTAFTER(Q$2, "At ")=merged_belt_colours)*merged_months_at_rank),"")</f>
        <v/>
      </c>
      <c r="R4394" s="18" t="str" cm="1">
        <f t="array" ref="R4394">IF(LEN($A4394)&gt;0,SUMPRODUCT(($A4394=merged_names)*(_xlfn.TEXTAFTER(R$2, "At ")=merged_belt_colours)*merged_months_at_rank),"")</f>
        <v/>
      </c>
    </row>
    <row r="4395" spans="1:18" x14ac:dyDescent="0.25">
      <c r="A4395"/>
      <c r="B4395" s="15" t="str" cm="1">
        <f t="array" ref="B4395">IFERROR(IF(LEN(A4395)&gt;0, IF(SUMPRODUCT((Inactives[Key]=J4395)*(Inactives[Currently Inactive]))=1,"Inactive","Active"),""),"Active")</f>
        <v/>
      </c>
      <c r="C4395" s="16" t="str" cm="1">
        <f t="array" aca="1" ref="C4395" ca="1">IFERROR(_xlfn._xlws.FILTER(Inactives[Inactive On],(Inactives[Key]=J4395)*(Inactives[Currently Inactive]),""),"")</f>
        <v/>
      </c>
      <c r="D4395" s="16" t="str" cm="1">
        <f t="array" aca="1" ref="D4395" ca="1">IFERROR(INDEX(_xlfn.TEXTSPLIT(E4395," "),1),"")</f>
        <v/>
      </c>
      <c r="E4395" s="15" t="str" cm="1">
        <f t="array" aca="1" ref="E4395" ca="1">IFERROR(_xlfn._xlws.FILTER(merged_ranks,(merged_end_dates=DATE(9999,12,31))*(merged_names=A4395)),"")</f>
        <v/>
      </c>
      <c r="F4395" s="17" t="str">
        <f ca="1">_xlfn.XLOOKUP(J4395,Promotions[Promo Key],Promotions[Promo Date],"")</f>
        <v/>
      </c>
      <c r="G4395" s="18" t="str">
        <f t="shared" ca="1" si="287"/>
        <v/>
      </c>
      <c r="H4395" s="18" t="str">
        <f t="shared" ca="1" si="286"/>
        <v/>
      </c>
      <c r="I4395" s="17" t="str">
        <f>_xlfn.XLOOKUP(A4395,Students[Full Name],Students[Starting Rank],"")</f>
        <v/>
      </c>
      <c r="J4395" s="15" t="str">
        <f t="shared" ca="1" si="288"/>
        <v xml:space="preserve">: </v>
      </c>
      <c r="K4395" s="16" t="str">
        <f>_xlfn.XLOOKUP(A4395,Students[Full Name],Students[Start Date],"")</f>
        <v/>
      </c>
      <c r="L4395" s="18">
        <f t="shared" ca="1" si="289"/>
        <v>-1</v>
      </c>
      <c r="M4395" s="18" cm="1">
        <f t="array" aca="1" ref="M4395" ca="1">SUMPRODUCT(Inactives[Days Inactive]*(Inactives[Student]=A4395))/365</f>
        <v>0</v>
      </c>
      <c r="N4395" s="18" t="str" cm="1">
        <f t="array" ref="N4395">IF(LEN($A4395)&gt;0,SUMPRODUCT(($A4395=merged_names)*(_xlfn.TEXTAFTER(N$2, "At ")=merged_belt_colours)*merged_months_at_rank),"")</f>
        <v/>
      </c>
      <c r="O4395" s="18" t="str" cm="1">
        <f t="array" ref="O4395">IF(LEN($A4395)&gt;0,SUMPRODUCT(($A4395=merged_names)*(_xlfn.TEXTAFTER(O$2, "At ")=merged_belt_colours)*merged_months_at_rank),"")</f>
        <v/>
      </c>
      <c r="P4395" s="18" t="str" cm="1">
        <f t="array" ref="P4395">IF(LEN($A4395)&gt;0,SUMPRODUCT(($A4395=merged_names)*(_xlfn.TEXTAFTER(P$2, "At ")=merged_belt_colours)*merged_months_at_rank),"")</f>
        <v/>
      </c>
      <c r="Q4395" s="18" t="str" cm="1">
        <f t="array" ref="Q4395">IF(LEN($A4395)&gt;0,SUMPRODUCT(($A4395=merged_names)*(_xlfn.TEXTAFTER(Q$2, "At ")=merged_belt_colours)*merged_months_at_rank),"")</f>
        <v/>
      </c>
      <c r="R4395" s="18" t="str" cm="1">
        <f t="array" ref="R4395">IF(LEN($A4395)&gt;0,SUMPRODUCT(($A4395=merged_names)*(_xlfn.TEXTAFTER(R$2, "At ")=merged_belt_colours)*merged_months_at_rank),"")</f>
        <v/>
      </c>
    </row>
    <row r="4396" spans="1:18" x14ac:dyDescent="0.25">
      <c r="A4396"/>
      <c r="B4396" s="15" t="str" cm="1">
        <f t="array" ref="B4396">IFERROR(IF(LEN(A4396)&gt;0, IF(SUMPRODUCT((Inactives[Key]=J4396)*(Inactives[Currently Inactive]))=1,"Inactive","Active"),""),"Active")</f>
        <v/>
      </c>
      <c r="C4396" s="16" t="str" cm="1">
        <f t="array" aca="1" ref="C4396" ca="1">IFERROR(_xlfn._xlws.FILTER(Inactives[Inactive On],(Inactives[Key]=J4396)*(Inactives[Currently Inactive]),""),"")</f>
        <v/>
      </c>
      <c r="D4396" s="16" t="str" cm="1">
        <f t="array" aca="1" ref="D4396" ca="1">IFERROR(INDEX(_xlfn.TEXTSPLIT(E4396," "),1),"")</f>
        <v/>
      </c>
      <c r="E4396" s="15" t="str" cm="1">
        <f t="array" aca="1" ref="E4396" ca="1">IFERROR(_xlfn._xlws.FILTER(merged_ranks,(merged_end_dates=DATE(9999,12,31))*(merged_names=A4396)),"")</f>
        <v/>
      </c>
      <c r="F4396" s="17" t="str">
        <f ca="1">_xlfn.XLOOKUP(J4396,Promotions[Promo Key],Promotions[Promo Date],"")</f>
        <v/>
      </c>
      <c r="G4396" s="18" t="str">
        <f t="shared" ca="1" si="287"/>
        <v/>
      </c>
      <c r="H4396" s="18" t="str">
        <f t="shared" ca="1" si="286"/>
        <v/>
      </c>
      <c r="I4396" s="17" t="str">
        <f>_xlfn.XLOOKUP(A4396,Students[Full Name],Students[Starting Rank],"")</f>
        <v/>
      </c>
      <c r="J4396" s="15" t="str">
        <f t="shared" ca="1" si="288"/>
        <v xml:space="preserve">: </v>
      </c>
      <c r="K4396" s="16" t="str">
        <f>_xlfn.XLOOKUP(A4396,Students[Full Name],Students[Start Date],"")</f>
        <v/>
      </c>
      <c r="L4396" s="18">
        <f t="shared" ca="1" si="289"/>
        <v>-1</v>
      </c>
      <c r="M4396" s="18" cm="1">
        <f t="array" aca="1" ref="M4396" ca="1">SUMPRODUCT(Inactives[Days Inactive]*(Inactives[Student]=A4396))/365</f>
        <v>0</v>
      </c>
      <c r="N4396" s="18" t="str" cm="1">
        <f t="array" ref="N4396">IF(LEN($A4396)&gt;0,SUMPRODUCT(($A4396=merged_names)*(_xlfn.TEXTAFTER(N$2, "At ")=merged_belt_colours)*merged_months_at_rank),"")</f>
        <v/>
      </c>
      <c r="O4396" s="18" t="str" cm="1">
        <f t="array" ref="O4396">IF(LEN($A4396)&gt;0,SUMPRODUCT(($A4396=merged_names)*(_xlfn.TEXTAFTER(O$2, "At ")=merged_belt_colours)*merged_months_at_rank),"")</f>
        <v/>
      </c>
      <c r="P4396" s="18" t="str" cm="1">
        <f t="array" ref="P4396">IF(LEN($A4396)&gt;0,SUMPRODUCT(($A4396=merged_names)*(_xlfn.TEXTAFTER(P$2, "At ")=merged_belt_colours)*merged_months_at_rank),"")</f>
        <v/>
      </c>
      <c r="Q4396" s="18" t="str" cm="1">
        <f t="array" ref="Q4396">IF(LEN($A4396)&gt;0,SUMPRODUCT(($A4396=merged_names)*(_xlfn.TEXTAFTER(Q$2, "At ")=merged_belt_colours)*merged_months_at_rank),"")</f>
        <v/>
      </c>
      <c r="R4396" s="18" t="str" cm="1">
        <f t="array" ref="R4396">IF(LEN($A4396)&gt;0,SUMPRODUCT(($A4396=merged_names)*(_xlfn.TEXTAFTER(R$2, "At ")=merged_belt_colours)*merged_months_at_rank),"")</f>
        <v/>
      </c>
    </row>
    <row r="4397" spans="1:18" x14ac:dyDescent="0.25">
      <c r="A4397"/>
      <c r="B4397" s="15" t="str" cm="1">
        <f t="array" ref="B4397">IFERROR(IF(LEN(A4397)&gt;0, IF(SUMPRODUCT((Inactives[Key]=J4397)*(Inactives[Currently Inactive]))=1,"Inactive","Active"),""),"Active")</f>
        <v/>
      </c>
      <c r="C4397" s="16" t="str" cm="1">
        <f t="array" aca="1" ref="C4397" ca="1">IFERROR(_xlfn._xlws.FILTER(Inactives[Inactive On],(Inactives[Key]=J4397)*(Inactives[Currently Inactive]),""),"")</f>
        <v/>
      </c>
      <c r="D4397" s="16" t="str" cm="1">
        <f t="array" aca="1" ref="D4397" ca="1">IFERROR(INDEX(_xlfn.TEXTSPLIT(E4397," "),1),"")</f>
        <v/>
      </c>
      <c r="E4397" s="15" t="str" cm="1">
        <f t="array" aca="1" ref="E4397" ca="1">IFERROR(_xlfn._xlws.FILTER(merged_ranks,(merged_end_dates=DATE(9999,12,31))*(merged_names=A4397)),"")</f>
        <v/>
      </c>
      <c r="F4397" s="17" t="str">
        <f ca="1">_xlfn.XLOOKUP(J4397,Promotions[Promo Key],Promotions[Promo Date],"")</f>
        <v/>
      </c>
      <c r="G4397" s="18" t="str">
        <f t="shared" ca="1" si="287"/>
        <v/>
      </c>
      <c r="H4397" s="18" t="str">
        <f t="shared" ca="1" si="286"/>
        <v/>
      </c>
      <c r="I4397" s="17" t="str">
        <f>_xlfn.XLOOKUP(A4397,Students[Full Name],Students[Starting Rank],"")</f>
        <v/>
      </c>
      <c r="J4397" s="15" t="str">
        <f t="shared" ca="1" si="288"/>
        <v xml:space="preserve">: </v>
      </c>
      <c r="K4397" s="16" t="str">
        <f>_xlfn.XLOOKUP(A4397,Students[Full Name],Students[Start Date],"")</f>
        <v/>
      </c>
      <c r="L4397" s="18">
        <f t="shared" ca="1" si="289"/>
        <v>-1</v>
      </c>
      <c r="M4397" s="18" cm="1">
        <f t="array" aca="1" ref="M4397" ca="1">SUMPRODUCT(Inactives[Days Inactive]*(Inactives[Student]=A4397))/365</f>
        <v>0</v>
      </c>
      <c r="N4397" s="18" t="str" cm="1">
        <f t="array" ref="N4397">IF(LEN($A4397)&gt;0,SUMPRODUCT(($A4397=merged_names)*(_xlfn.TEXTAFTER(N$2, "At ")=merged_belt_colours)*merged_months_at_rank),"")</f>
        <v/>
      </c>
      <c r="O4397" s="18" t="str" cm="1">
        <f t="array" ref="O4397">IF(LEN($A4397)&gt;0,SUMPRODUCT(($A4397=merged_names)*(_xlfn.TEXTAFTER(O$2, "At ")=merged_belt_colours)*merged_months_at_rank),"")</f>
        <v/>
      </c>
      <c r="P4397" s="18" t="str" cm="1">
        <f t="array" ref="P4397">IF(LEN($A4397)&gt;0,SUMPRODUCT(($A4397=merged_names)*(_xlfn.TEXTAFTER(P$2, "At ")=merged_belt_colours)*merged_months_at_rank),"")</f>
        <v/>
      </c>
      <c r="Q4397" s="18" t="str" cm="1">
        <f t="array" ref="Q4397">IF(LEN($A4397)&gt;0,SUMPRODUCT(($A4397=merged_names)*(_xlfn.TEXTAFTER(Q$2, "At ")=merged_belt_colours)*merged_months_at_rank),"")</f>
        <v/>
      </c>
      <c r="R4397" s="18" t="str" cm="1">
        <f t="array" ref="R4397">IF(LEN($A4397)&gt;0,SUMPRODUCT(($A4397=merged_names)*(_xlfn.TEXTAFTER(R$2, "At ")=merged_belt_colours)*merged_months_at_rank),"")</f>
        <v/>
      </c>
    </row>
    <row r="4398" spans="1:18" x14ac:dyDescent="0.25">
      <c r="A4398"/>
      <c r="B4398" s="15" t="str" cm="1">
        <f t="array" ref="B4398">IFERROR(IF(LEN(A4398)&gt;0, IF(SUMPRODUCT((Inactives[Key]=J4398)*(Inactives[Currently Inactive]))=1,"Inactive","Active"),""),"Active")</f>
        <v/>
      </c>
      <c r="C4398" s="16" t="str" cm="1">
        <f t="array" aca="1" ref="C4398" ca="1">IFERROR(_xlfn._xlws.FILTER(Inactives[Inactive On],(Inactives[Key]=J4398)*(Inactives[Currently Inactive]),""),"")</f>
        <v/>
      </c>
      <c r="D4398" s="16" t="str" cm="1">
        <f t="array" aca="1" ref="D4398" ca="1">IFERROR(INDEX(_xlfn.TEXTSPLIT(E4398," "),1),"")</f>
        <v/>
      </c>
      <c r="E4398" s="15" t="str" cm="1">
        <f t="array" aca="1" ref="E4398" ca="1">IFERROR(_xlfn._xlws.FILTER(merged_ranks,(merged_end_dates=DATE(9999,12,31))*(merged_names=A4398)),"")</f>
        <v/>
      </c>
      <c r="F4398" s="17" t="str">
        <f ca="1">_xlfn.XLOOKUP(J4398,Promotions[Promo Key],Promotions[Promo Date],"")</f>
        <v/>
      </c>
      <c r="G4398" s="18" t="str">
        <f t="shared" ca="1" si="287"/>
        <v/>
      </c>
      <c r="H4398" s="18" t="str">
        <f t="shared" ca="1" si="286"/>
        <v/>
      </c>
      <c r="I4398" s="17" t="str">
        <f>_xlfn.XLOOKUP(A4398,Students[Full Name],Students[Starting Rank],"")</f>
        <v/>
      </c>
      <c r="J4398" s="15" t="str">
        <f t="shared" ca="1" si="288"/>
        <v xml:space="preserve">: </v>
      </c>
      <c r="K4398" s="16" t="str">
        <f>_xlfn.XLOOKUP(A4398,Students[Full Name],Students[Start Date],"")</f>
        <v/>
      </c>
      <c r="L4398" s="18">
        <f t="shared" ca="1" si="289"/>
        <v>-1</v>
      </c>
      <c r="M4398" s="18" cm="1">
        <f t="array" aca="1" ref="M4398" ca="1">SUMPRODUCT(Inactives[Days Inactive]*(Inactives[Student]=A4398))/365</f>
        <v>0</v>
      </c>
      <c r="N4398" s="18" t="str" cm="1">
        <f t="array" ref="N4398">IF(LEN($A4398)&gt;0,SUMPRODUCT(($A4398=merged_names)*(_xlfn.TEXTAFTER(N$2, "At ")=merged_belt_colours)*merged_months_at_rank),"")</f>
        <v/>
      </c>
      <c r="O4398" s="18" t="str" cm="1">
        <f t="array" ref="O4398">IF(LEN($A4398)&gt;0,SUMPRODUCT(($A4398=merged_names)*(_xlfn.TEXTAFTER(O$2, "At ")=merged_belt_colours)*merged_months_at_rank),"")</f>
        <v/>
      </c>
      <c r="P4398" s="18" t="str" cm="1">
        <f t="array" ref="P4398">IF(LEN($A4398)&gt;0,SUMPRODUCT(($A4398=merged_names)*(_xlfn.TEXTAFTER(P$2, "At ")=merged_belt_colours)*merged_months_at_rank),"")</f>
        <v/>
      </c>
      <c r="Q4398" s="18" t="str" cm="1">
        <f t="array" ref="Q4398">IF(LEN($A4398)&gt;0,SUMPRODUCT(($A4398=merged_names)*(_xlfn.TEXTAFTER(Q$2, "At ")=merged_belt_colours)*merged_months_at_rank),"")</f>
        <v/>
      </c>
      <c r="R4398" s="18" t="str" cm="1">
        <f t="array" ref="R4398">IF(LEN($A4398)&gt;0,SUMPRODUCT(($A4398=merged_names)*(_xlfn.TEXTAFTER(R$2, "At ")=merged_belt_colours)*merged_months_at_rank),"")</f>
        <v/>
      </c>
    </row>
    <row r="4399" spans="1:18" x14ac:dyDescent="0.25">
      <c r="A4399"/>
      <c r="B4399" s="15" t="str" cm="1">
        <f t="array" ref="B4399">IFERROR(IF(LEN(A4399)&gt;0, IF(SUMPRODUCT((Inactives[Key]=J4399)*(Inactives[Currently Inactive]))=1,"Inactive","Active"),""),"Active")</f>
        <v/>
      </c>
      <c r="C4399" s="16" t="str" cm="1">
        <f t="array" aca="1" ref="C4399" ca="1">IFERROR(_xlfn._xlws.FILTER(Inactives[Inactive On],(Inactives[Key]=J4399)*(Inactives[Currently Inactive]),""),"")</f>
        <v/>
      </c>
      <c r="D4399" s="16" t="str" cm="1">
        <f t="array" aca="1" ref="D4399" ca="1">IFERROR(INDEX(_xlfn.TEXTSPLIT(E4399," "),1),"")</f>
        <v/>
      </c>
      <c r="E4399" s="15" t="str" cm="1">
        <f t="array" aca="1" ref="E4399" ca="1">IFERROR(_xlfn._xlws.FILTER(merged_ranks,(merged_end_dates=DATE(9999,12,31))*(merged_names=A4399)),"")</f>
        <v/>
      </c>
      <c r="F4399" s="17" t="str">
        <f ca="1">_xlfn.XLOOKUP(J4399,Promotions[Promo Key],Promotions[Promo Date],"")</f>
        <v/>
      </c>
      <c r="G4399" s="18" t="str">
        <f t="shared" ca="1" si="287"/>
        <v/>
      </c>
      <c r="H4399" s="18" t="str">
        <f t="shared" ca="1" si="286"/>
        <v/>
      </c>
      <c r="I4399" s="17" t="str">
        <f>_xlfn.XLOOKUP(A4399,Students[Full Name],Students[Starting Rank],"")</f>
        <v/>
      </c>
      <c r="J4399" s="15" t="str">
        <f t="shared" ca="1" si="288"/>
        <v xml:space="preserve">: </v>
      </c>
      <c r="K4399" s="16" t="str">
        <f>_xlfn.XLOOKUP(A4399,Students[Full Name],Students[Start Date],"")</f>
        <v/>
      </c>
      <c r="L4399" s="18">
        <f t="shared" ca="1" si="289"/>
        <v>-1</v>
      </c>
      <c r="M4399" s="18" cm="1">
        <f t="array" aca="1" ref="M4399" ca="1">SUMPRODUCT(Inactives[Days Inactive]*(Inactives[Student]=A4399))/365</f>
        <v>0</v>
      </c>
      <c r="N4399" s="18" t="str" cm="1">
        <f t="array" ref="N4399">IF(LEN($A4399)&gt;0,SUMPRODUCT(($A4399=merged_names)*(_xlfn.TEXTAFTER(N$2, "At ")=merged_belt_colours)*merged_months_at_rank),"")</f>
        <v/>
      </c>
      <c r="O4399" s="18" t="str" cm="1">
        <f t="array" ref="O4399">IF(LEN($A4399)&gt;0,SUMPRODUCT(($A4399=merged_names)*(_xlfn.TEXTAFTER(O$2, "At ")=merged_belt_colours)*merged_months_at_rank),"")</f>
        <v/>
      </c>
      <c r="P4399" s="18" t="str" cm="1">
        <f t="array" ref="P4399">IF(LEN($A4399)&gt;0,SUMPRODUCT(($A4399=merged_names)*(_xlfn.TEXTAFTER(P$2, "At ")=merged_belt_colours)*merged_months_at_rank),"")</f>
        <v/>
      </c>
      <c r="Q4399" s="18" t="str" cm="1">
        <f t="array" ref="Q4399">IF(LEN($A4399)&gt;0,SUMPRODUCT(($A4399=merged_names)*(_xlfn.TEXTAFTER(Q$2, "At ")=merged_belt_colours)*merged_months_at_rank),"")</f>
        <v/>
      </c>
      <c r="R4399" s="18" t="str" cm="1">
        <f t="array" ref="R4399">IF(LEN($A4399)&gt;0,SUMPRODUCT(($A4399=merged_names)*(_xlfn.TEXTAFTER(R$2, "At ")=merged_belt_colours)*merged_months_at_rank),"")</f>
        <v/>
      </c>
    </row>
    <row r="4400" spans="1:18" x14ac:dyDescent="0.25">
      <c r="A4400"/>
      <c r="B4400" s="15" t="str" cm="1">
        <f t="array" ref="B4400">IFERROR(IF(LEN(A4400)&gt;0, IF(SUMPRODUCT((Inactives[Key]=J4400)*(Inactives[Currently Inactive]))=1,"Inactive","Active"),""),"Active")</f>
        <v/>
      </c>
      <c r="C4400" s="16" t="str" cm="1">
        <f t="array" aca="1" ref="C4400" ca="1">IFERROR(_xlfn._xlws.FILTER(Inactives[Inactive On],(Inactives[Key]=J4400)*(Inactives[Currently Inactive]),""),"")</f>
        <v/>
      </c>
      <c r="D4400" s="16" t="str" cm="1">
        <f t="array" aca="1" ref="D4400" ca="1">IFERROR(INDEX(_xlfn.TEXTSPLIT(E4400," "),1),"")</f>
        <v/>
      </c>
      <c r="E4400" s="15" t="str" cm="1">
        <f t="array" aca="1" ref="E4400" ca="1">IFERROR(_xlfn._xlws.FILTER(merged_ranks,(merged_end_dates=DATE(9999,12,31))*(merged_names=A4400)),"")</f>
        <v/>
      </c>
      <c r="F4400" s="17" t="str">
        <f ca="1">_xlfn.XLOOKUP(J4400,Promotions[Promo Key],Promotions[Promo Date],"")</f>
        <v/>
      </c>
      <c r="G4400" s="18" t="str">
        <f t="shared" ca="1" si="287"/>
        <v/>
      </c>
      <c r="H4400" s="18" t="str">
        <f t="shared" ca="1" si="286"/>
        <v/>
      </c>
      <c r="I4400" s="17" t="str">
        <f>_xlfn.XLOOKUP(A4400,Students[Full Name],Students[Starting Rank],"")</f>
        <v/>
      </c>
      <c r="J4400" s="15" t="str">
        <f t="shared" ca="1" si="288"/>
        <v xml:space="preserve">: </v>
      </c>
      <c r="K4400" s="16" t="str">
        <f>_xlfn.XLOOKUP(A4400,Students[Full Name],Students[Start Date],"")</f>
        <v/>
      </c>
      <c r="L4400" s="18">
        <f t="shared" ca="1" si="289"/>
        <v>-1</v>
      </c>
      <c r="M4400" s="18" cm="1">
        <f t="array" aca="1" ref="M4400" ca="1">SUMPRODUCT(Inactives[Days Inactive]*(Inactives[Student]=A4400))/365</f>
        <v>0</v>
      </c>
      <c r="N4400" s="18" t="str" cm="1">
        <f t="array" ref="N4400">IF(LEN($A4400)&gt;0,SUMPRODUCT(($A4400=merged_names)*(_xlfn.TEXTAFTER(N$2, "At ")=merged_belt_colours)*merged_months_at_rank),"")</f>
        <v/>
      </c>
      <c r="O4400" s="18" t="str" cm="1">
        <f t="array" ref="O4400">IF(LEN($A4400)&gt;0,SUMPRODUCT(($A4400=merged_names)*(_xlfn.TEXTAFTER(O$2, "At ")=merged_belt_colours)*merged_months_at_rank),"")</f>
        <v/>
      </c>
      <c r="P4400" s="18" t="str" cm="1">
        <f t="array" ref="P4400">IF(LEN($A4400)&gt;0,SUMPRODUCT(($A4400=merged_names)*(_xlfn.TEXTAFTER(P$2, "At ")=merged_belt_colours)*merged_months_at_rank),"")</f>
        <v/>
      </c>
      <c r="Q4400" s="18" t="str" cm="1">
        <f t="array" ref="Q4400">IF(LEN($A4400)&gt;0,SUMPRODUCT(($A4400=merged_names)*(_xlfn.TEXTAFTER(Q$2, "At ")=merged_belt_colours)*merged_months_at_rank),"")</f>
        <v/>
      </c>
      <c r="R4400" s="18" t="str" cm="1">
        <f t="array" ref="R4400">IF(LEN($A4400)&gt;0,SUMPRODUCT(($A4400=merged_names)*(_xlfn.TEXTAFTER(R$2, "At ")=merged_belt_colours)*merged_months_at_rank),"")</f>
        <v/>
      </c>
    </row>
    <row r="4401" spans="1:18" x14ac:dyDescent="0.25">
      <c r="A4401"/>
      <c r="B4401" s="15" t="str" cm="1">
        <f t="array" ref="B4401">IFERROR(IF(LEN(A4401)&gt;0, IF(SUMPRODUCT((Inactives[Key]=J4401)*(Inactives[Currently Inactive]))=1,"Inactive","Active"),""),"Active")</f>
        <v/>
      </c>
      <c r="C4401" s="16" t="str" cm="1">
        <f t="array" aca="1" ref="C4401" ca="1">IFERROR(_xlfn._xlws.FILTER(Inactives[Inactive On],(Inactives[Key]=J4401)*(Inactives[Currently Inactive]),""),"")</f>
        <v/>
      </c>
      <c r="D4401" s="16" t="str" cm="1">
        <f t="array" aca="1" ref="D4401" ca="1">IFERROR(INDEX(_xlfn.TEXTSPLIT(E4401," "),1),"")</f>
        <v/>
      </c>
      <c r="E4401" s="15" t="str" cm="1">
        <f t="array" aca="1" ref="E4401" ca="1">IFERROR(_xlfn._xlws.FILTER(merged_ranks,(merged_end_dates=DATE(9999,12,31))*(merged_names=A4401)),"")</f>
        <v/>
      </c>
      <c r="F4401" s="17" t="str">
        <f ca="1">_xlfn.XLOOKUP(J4401,Promotions[Promo Key],Promotions[Promo Date],"")</f>
        <v/>
      </c>
      <c r="G4401" s="18" t="str">
        <f t="shared" ca="1" si="287"/>
        <v/>
      </c>
      <c r="H4401" s="18" t="str">
        <f t="shared" ca="1" si="286"/>
        <v/>
      </c>
      <c r="I4401" s="17" t="str">
        <f>_xlfn.XLOOKUP(A4401,Students[Full Name],Students[Starting Rank],"")</f>
        <v/>
      </c>
      <c r="J4401" s="15" t="str">
        <f t="shared" ca="1" si="288"/>
        <v xml:space="preserve">: </v>
      </c>
      <c r="K4401" s="16" t="str">
        <f>_xlfn.XLOOKUP(A4401,Students[Full Name],Students[Start Date],"")</f>
        <v/>
      </c>
      <c r="L4401" s="18">
        <f t="shared" ca="1" si="289"/>
        <v>-1</v>
      </c>
      <c r="M4401" s="18" cm="1">
        <f t="array" aca="1" ref="M4401" ca="1">SUMPRODUCT(Inactives[Days Inactive]*(Inactives[Student]=A4401))/365</f>
        <v>0</v>
      </c>
      <c r="N4401" s="18" t="str" cm="1">
        <f t="array" ref="N4401">IF(LEN($A4401)&gt;0,SUMPRODUCT(($A4401=merged_names)*(_xlfn.TEXTAFTER(N$2, "At ")=merged_belt_colours)*merged_months_at_rank),"")</f>
        <v/>
      </c>
      <c r="O4401" s="18" t="str" cm="1">
        <f t="array" ref="O4401">IF(LEN($A4401)&gt;0,SUMPRODUCT(($A4401=merged_names)*(_xlfn.TEXTAFTER(O$2, "At ")=merged_belt_colours)*merged_months_at_rank),"")</f>
        <v/>
      </c>
      <c r="P4401" s="18" t="str" cm="1">
        <f t="array" ref="P4401">IF(LEN($A4401)&gt;0,SUMPRODUCT(($A4401=merged_names)*(_xlfn.TEXTAFTER(P$2, "At ")=merged_belt_colours)*merged_months_at_rank),"")</f>
        <v/>
      </c>
      <c r="Q4401" s="18" t="str" cm="1">
        <f t="array" ref="Q4401">IF(LEN($A4401)&gt;0,SUMPRODUCT(($A4401=merged_names)*(_xlfn.TEXTAFTER(Q$2, "At ")=merged_belt_colours)*merged_months_at_rank),"")</f>
        <v/>
      </c>
      <c r="R4401" s="18" t="str" cm="1">
        <f t="array" ref="R4401">IF(LEN($A4401)&gt;0,SUMPRODUCT(($A4401=merged_names)*(_xlfn.TEXTAFTER(R$2, "At ")=merged_belt_colours)*merged_months_at_rank),"")</f>
        <v/>
      </c>
    </row>
    <row r="4402" spans="1:18" x14ac:dyDescent="0.25">
      <c r="A4402"/>
      <c r="B4402" s="15" t="str" cm="1">
        <f t="array" ref="B4402">IFERROR(IF(LEN(A4402)&gt;0, IF(SUMPRODUCT((Inactives[Key]=J4402)*(Inactives[Currently Inactive]))=1,"Inactive","Active"),""),"Active")</f>
        <v/>
      </c>
      <c r="C4402" s="16" t="str" cm="1">
        <f t="array" aca="1" ref="C4402" ca="1">IFERROR(_xlfn._xlws.FILTER(Inactives[Inactive On],(Inactives[Key]=J4402)*(Inactives[Currently Inactive]),""),"")</f>
        <v/>
      </c>
      <c r="D4402" s="16" t="str" cm="1">
        <f t="array" aca="1" ref="D4402" ca="1">IFERROR(INDEX(_xlfn.TEXTSPLIT(E4402," "),1),"")</f>
        <v/>
      </c>
      <c r="E4402" s="15" t="str" cm="1">
        <f t="array" aca="1" ref="E4402" ca="1">IFERROR(_xlfn._xlws.FILTER(merged_ranks,(merged_end_dates=DATE(9999,12,31))*(merged_names=A4402)),"")</f>
        <v/>
      </c>
      <c r="F4402" s="17" t="str">
        <f ca="1">_xlfn.XLOOKUP(J4402,Promotions[Promo Key],Promotions[Promo Date],"")</f>
        <v/>
      </c>
      <c r="G4402" s="18" t="str">
        <f t="shared" ca="1" si="287"/>
        <v/>
      </c>
      <c r="H4402" s="18" t="str">
        <f t="shared" ca="1" si="286"/>
        <v/>
      </c>
      <c r="I4402" s="17" t="str">
        <f>_xlfn.XLOOKUP(A4402,Students[Full Name],Students[Starting Rank],"")</f>
        <v/>
      </c>
      <c r="J4402" s="15" t="str">
        <f t="shared" ca="1" si="288"/>
        <v xml:space="preserve">: </v>
      </c>
      <c r="K4402" s="16" t="str">
        <f>_xlfn.XLOOKUP(A4402,Students[Full Name],Students[Start Date],"")</f>
        <v/>
      </c>
      <c r="L4402" s="18">
        <f t="shared" ca="1" si="289"/>
        <v>-1</v>
      </c>
      <c r="M4402" s="18" cm="1">
        <f t="array" aca="1" ref="M4402" ca="1">SUMPRODUCT(Inactives[Days Inactive]*(Inactives[Student]=A4402))/365</f>
        <v>0</v>
      </c>
      <c r="N4402" s="18" t="str" cm="1">
        <f t="array" ref="N4402">IF(LEN($A4402)&gt;0,SUMPRODUCT(($A4402=merged_names)*(_xlfn.TEXTAFTER(N$2, "At ")=merged_belt_colours)*merged_months_at_rank),"")</f>
        <v/>
      </c>
      <c r="O4402" s="18" t="str" cm="1">
        <f t="array" ref="O4402">IF(LEN($A4402)&gt;0,SUMPRODUCT(($A4402=merged_names)*(_xlfn.TEXTAFTER(O$2, "At ")=merged_belt_colours)*merged_months_at_rank),"")</f>
        <v/>
      </c>
      <c r="P4402" s="18" t="str" cm="1">
        <f t="array" ref="P4402">IF(LEN($A4402)&gt;0,SUMPRODUCT(($A4402=merged_names)*(_xlfn.TEXTAFTER(P$2, "At ")=merged_belt_colours)*merged_months_at_rank),"")</f>
        <v/>
      </c>
      <c r="Q4402" s="18" t="str" cm="1">
        <f t="array" ref="Q4402">IF(LEN($A4402)&gt;0,SUMPRODUCT(($A4402=merged_names)*(_xlfn.TEXTAFTER(Q$2, "At ")=merged_belt_colours)*merged_months_at_rank),"")</f>
        <v/>
      </c>
      <c r="R4402" s="18" t="str" cm="1">
        <f t="array" ref="R4402">IF(LEN($A4402)&gt;0,SUMPRODUCT(($A4402=merged_names)*(_xlfn.TEXTAFTER(R$2, "At ")=merged_belt_colours)*merged_months_at_rank),"")</f>
        <v/>
      </c>
    </row>
    <row r="4403" spans="1:18" x14ac:dyDescent="0.25">
      <c r="A4403"/>
      <c r="B4403" s="15" t="str" cm="1">
        <f t="array" ref="B4403">IFERROR(IF(LEN(A4403)&gt;0, IF(SUMPRODUCT((Inactives[Key]=J4403)*(Inactives[Currently Inactive]))=1,"Inactive","Active"),""),"Active")</f>
        <v/>
      </c>
      <c r="C4403" s="16" t="str" cm="1">
        <f t="array" aca="1" ref="C4403" ca="1">IFERROR(_xlfn._xlws.FILTER(Inactives[Inactive On],(Inactives[Key]=J4403)*(Inactives[Currently Inactive]),""),"")</f>
        <v/>
      </c>
      <c r="D4403" s="16" t="str" cm="1">
        <f t="array" aca="1" ref="D4403" ca="1">IFERROR(INDEX(_xlfn.TEXTSPLIT(E4403," "),1),"")</f>
        <v/>
      </c>
      <c r="E4403" s="15" t="str" cm="1">
        <f t="array" aca="1" ref="E4403" ca="1">IFERROR(_xlfn._xlws.FILTER(merged_ranks,(merged_end_dates=DATE(9999,12,31))*(merged_names=A4403)),"")</f>
        <v/>
      </c>
      <c r="F4403" s="17" t="str">
        <f ca="1">_xlfn.XLOOKUP(J4403,Promotions[Promo Key],Promotions[Promo Date],"")</f>
        <v/>
      </c>
      <c r="G4403" s="18" t="str">
        <f t="shared" ca="1" si="287"/>
        <v/>
      </c>
      <c r="H4403" s="18" t="str">
        <f t="shared" ca="1" si="286"/>
        <v/>
      </c>
      <c r="I4403" s="17" t="str">
        <f>_xlfn.XLOOKUP(A4403,Students[Full Name],Students[Starting Rank],"")</f>
        <v/>
      </c>
      <c r="J4403" s="15" t="str">
        <f t="shared" ca="1" si="288"/>
        <v xml:space="preserve">: </v>
      </c>
      <c r="K4403" s="16" t="str">
        <f>_xlfn.XLOOKUP(A4403,Students[Full Name],Students[Start Date],"")</f>
        <v/>
      </c>
      <c r="L4403" s="18">
        <f t="shared" ca="1" si="289"/>
        <v>-1</v>
      </c>
      <c r="M4403" s="18" cm="1">
        <f t="array" aca="1" ref="M4403" ca="1">SUMPRODUCT(Inactives[Days Inactive]*(Inactives[Student]=A4403))/365</f>
        <v>0</v>
      </c>
      <c r="N4403" s="18" t="str" cm="1">
        <f t="array" ref="N4403">IF(LEN($A4403)&gt;0,SUMPRODUCT(($A4403=merged_names)*(_xlfn.TEXTAFTER(N$2, "At ")=merged_belt_colours)*merged_months_at_rank),"")</f>
        <v/>
      </c>
      <c r="O4403" s="18" t="str" cm="1">
        <f t="array" ref="O4403">IF(LEN($A4403)&gt;0,SUMPRODUCT(($A4403=merged_names)*(_xlfn.TEXTAFTER(O$2, "At ")=merged_belt_colours)*merged_months_at_rank),"")</f>
        <v/>
      </c>
      <c r="P4403" s="18" t="str" cm="1">
        <f t="array" ref="P4403">IF(LEN($A4403)&gt;0,SUMPRODUCT(($A4403=merged_names)*(_xlfn.TEXTAFTER(P$2, "At ")=merged_belt_colours)*merged_months_at_rank),"")</f>
        <v/>
      </c>
      <c r="Q4403" s="18" t="str" cm="1">
        <f t="array" ref="Q4403">IF(LEN($A4403)&gt;0,SUMPRODUCT(($A4403=merged_names)*(_xlfn.TEXTAFTER(Q$2, "At ")=merged_belt_colours)*merged_months_at_rank),"")</f>
        <v/>
      </c>
      <c r="R4403" s="18" t="str" cm="1">
        <f t="array" ref="R4403">IF(LEN($A4403)&gt;0,SUMPRODUCT(($A4403=merged_names)*(_xlfn.TEXTAFTER(R$2, "At ")=merged_belt_colours)*merged_months_at_rank),"")</f>
        <v/>
      </c>
    </row>
    <row r="4404" spans="1:18" x14ac:dyDescent="0.25">
      <c r="A4404"/>
      <c r="B4404" s="15" t="str" cm="1">
        <f t="array" ref="B4404">IFERROR(IF(LEN(A4404)&gt;0, IF(SUMPRODUCT((Inactives[Key]=J4404)*(Inactives[Currently Inactive]))=1,"Inactive","Active"),""),"Active")</f>
        <v/>
      </c>
      <c r="C4404" s="16" t="str" cm="1">
        <f t="array" aca="1" ref="C4404" ca="1">IFERROR(_xlfn._xlws.FILTER(Inactives[Inactive On],(Inactives[Key]=J4404)*(Inactives[Currently Inactive]),""),"")</f>
        <v/>
      </c>
      <c r="D4404" s="16" t="str" cm="1">
        <f t="array" aca="1" ref="D4404" ca="1">IFERROR(INDEX(_xlfn.TEXTSPLIT(E4404," "),1),"")</f>
        <v/>
      </c>
      <c r="E4404" s="15" t="str" cm="1">
        <f t="array" aca="1" ref="E4404" ca="1">IFERROR(_xlfn._xlws.FILTER(merged_ranks,(merged_end_dates=DATE(9999,12,31))*(merged_names=A4404)),"")</f>
        <v/>
      </c>
      <c r="F4404" s="17" t="str">
        <f ca="1">_xlfn.XLOOKUP(J4404,Promotions[Promo Key],Promotions[Promo Date],"")</f>
        <v/>
      </c>
      <c r="G4404" s="18" t="str">
        <f t="shared" ca="1" si="287"/>
        <v/>
      </c>
      <c r="H4404" s="18" t="str">
        <f t="shared" ca="1" si="286"/>
        <v/>
      </c>
      <c r="I4404" s="17" t="str">
        <f>_xlfn.XLOOKUP(A4404,Students[Full Name],Students[Starting Rank],"")</f>
        <v/>
      </c>
      <c r="J4404" s="15" t="str">
        <f t="shared" ca="1" si="288"/>
        <v xml:space="preserve">: </v>
      </c>
      <c r="K4404" s="16" t="str">
        <f>_xlfn.XLOOKUP(A4404,Students[Full Name],Students[Start Date],"")</f>
        <v/>
      </c>
      <c r="L4404" s="18">
        <f t="shared" ca="1" si="289"/>
        <v>-1</v>
      </c>
      <c r="M4404" s="18" cm="1">
        <f t="array" aca="1" ref="M4404" ca="1">SUMPRODUCT(Inactives[Days Inactive]*(Inactives[Student]=A4404))/365</f>
        <v>0</v>
      </c>
      <c r="N4404" s="18" t="str" cm="1">
        <f t="array" ref="N4404">IF(LEN($A4404)&gt;0,SUMPRODUCT(($A4404=merged_names)*(_xlfn.TEXTAFTER(N$2, "At ")=merged_belt_colours)*merged_months_at_rank),"")</f>
        <v/>
      </c>
      <c r="O4404" s="18" t="str" cm="1">
        <f t="array" ref="O4404">IF(LEN($A4404)&gt;0,SUMPRODUCT(($A4404=merged_names)*(_xlfn.TEXTAFTER(O$2, "At ")=merged_belt_colours)*merged_months_at_rank),"")</f>
        <v/>
      </c>
      <c r="P4404" s="18" t="str" cm="1">
        <f t="array" ref="P4404">IF(LEN($A4404)&gt;0,SUMPRODUCT(($A4404=merged_names)*(_xlfn.TEXTAFTER(P$2, "At ")=merged_belt_colours)*merged_months_at_rank),"")</f>
        <v/>
      </c>
      <c r="Q4404" s="18" t="str" cm="1">
        <f t="array" ref="Q4404">IF(LEN($A4404)&gt;0,SUMPRODUCT(($A4404=merged_names)*(_xlfn.TEXTAFTER(Q$2, "At ")=merged_belt_colours)*merged_months_at_rank),"")</f>
        <v/>
      </c>
      <c r="R4404" s="18" t="str" cm="1">
        <f t="array" ref="R4404">IF(LEN($A4404)&gt;0,SUMPRODUCT(($A4404=merged_names)*(_xlfn.TEXTAFTER(R$2, "At ")=merged_belt_colours)*merged_months_at_rank),"")</f>
        <v/>
      </c>
    </row>
    <row r="4405" spans="1:18" x14ac:dyDescent="0.25">
      <c r="A4405"/>
      <c r="B4405" s="15" t="str" cm="1">
        <f t="array" ref="B4405">IFERROR(IF(LEN(A4405)&gt;0, IF(SUMPRODUCT((Inactives[Key]=J4405)*(Inactives[Currently Inactive]))=1,"Inactive","Active"),""),"Active")</f>
        <v/>
      </c>
      <c r="C4405" s="16" t="str" cm="1">
        <f t="array" aca="1" ref="C4405" ca="1">IFERROR(_xlfn._xlws.FILTER(Inactives[Inactive On],(Inactives[Key]=J4405)*(Inactives[Currently Inactive]),""),"")</f>
        <v/>
      </c>
      <c r="D4405" s="16" t="str" cm="1">
        <f t="array" aca="1" ref="D4405" ca="1">IFERROR(INDEX(_xlfn.TEXTSPLIT(E4405," "),1),"")</f>
        <v/>
      </c>
      <c r="E4405" s="15" t="str" cm="1">
        <f t="array" aca="1" ref="E4405" ca="1">IFERROR(_xlfn._xlws.FILTER(merged_ranks,(merged_end_dates=DATE(9999,12,31))*(merged_names=A4405)),"")</f>
        <v/>
      </c>
      <c r="F4405" s="17" t="str">
        <f ca="1">_xlfn.XLOOKUP(J4405,Promotions[Promo Key],Promotions[Promo Date],"")</f>
        <v/>
      </c>
      <c r="G4405" s="18" t="str">
        <f t="shared" ca="1" si="287"/>
        <v/>
      </c>
      <c r="H4405" s="18" t="str">
        <f t="shared" ca="1" si="286"/>
        <v/>
      </c>
      <c r="I4405" s="17" t="str">
        <f>_xlfn.XLOOKUP(A4405,Students[Full Name],Students[Starting Rank],"")</f>
        <v/>
      </c>
      <c r="J4405" s="15" t="str">
        <f t="shared" ca="1" si="288"/>
        <v xml:space="preserve">: </v>
      </c>
      <c r="K4405" s="16" t="str">
        <f>_xlfn.XLOOKUP(A4405,Students[Full Name],Students[Start Date],"")</f>
        <v/>
      </c>
      <c r="L4405" s="18">
        <f t="shared" ca="1" si="289"/>
        <v>-1</v>
      </c>
      <c r="M4405" s="18" cm="1">
        <f t="array" aca="1" ref="M4405" ca="1">SUMPRODUCT(Inactives[Days Inactive]*(Inactives[Student]=A4405))/365</f>
        <v>0</v>
      </c>
      <c r="N4405" s="18" t="str" cm="1">
        <f t="array" ref="N4405">IF(LEN($A4405)&gt;0,SUMPRODUCT(($A4405=merged_names)*(_xlfn.TEXTAFTER(N$2, "At ")=merged_belt_colours)*merged_months_at_rank),"")</f>
        <v/>
      </c>
      <c r="O4405" s="18" t="str" cm="1">
        <f t="array" ref="O4405">IF(LEN($A4405)&gt;0,SUMPRODUCT(($A4405=merged_names)*(_xlfn.TEXTAFTER(O$2, "At ")=merged_belt_colours)*merged_months_at_rank),"")</f>
        <v/>
      </c>
      <c r="P4405" s="18" t="str" cm="1">
        <f t="array" ref="P4405">IF(LEN($A4405)&gt;0,SUMPRODUCT(($A4405=merged_names)*(_xlfn.TEXTAFTER(P$2, "At ")=merged_belt_colours)*merged_months_at_rank),"")</f>
        <v/>
      </c>
      <c r="Q4405" s="18" t="str" cm="1">
        <f t="array" ref="Q4405">IF(LEN($A4405)&gt;0,SUMPRODUCT(($A4405=merged_names)*(_xlfn.TEXTAFTER(Q$2, "At ")=merged_belt_colours)*merged_months_at_rank),"")</f>
        <v/>
      </c>
      <c r="R4405" s="18" t="str" cm="1">
        <f t="array" ref="R4405">IF(LEN($A4405)&gt;0,SUMPRODUCT(($A4405=merged_names)*(_xlfn.TEXTAFTER(R$2, "At ")=merged_belt_colours)*merged_months_at_rank),"")</f>
        <v/>
      </c>
    </row>
    <row r="4406" spans="1:18" x14ac:dyDescent="0.25">
      <c r="A4406"/>
      <c r="B4406" s="15" t="str" cm="1">
        <f t="array" ref="B4406">IFERROR(IF(LEN(A4406)&gt;0, IF(SUMPRODUCT((Inactives[Key]=J4406)*(Inactives[Currently Inactive]))=1,"Inactive","Active"),""),"Active")</f>
        <v/>
      </c>
      <c r="C4406" s="16" t="str" cm="1">
        <f t="array" aca="1" ref="C4406" ca="1">IFERROR(_xlfn._xlws.FILTER(Inactives[Inactive On],(Inactives[Key]=J4406)*(Inactives[Currently Inactive]),""),"")</f>
        <v/>
      </c>
      <c r="D4406" s="16" t="str" cm="1">
        <f t="array" aca="1" ref="D4406" ca="1">IFERROR(INDEX(_xlfn.TEXTSPLIT(E4406," "),1),"")</f>
        <v/>
      </c>
      <c r="E4406" s="15" t="str" cm="1">
        <f t="array" aca="1" ref="E4406" ca="1">IFERROR(_xlfn._xlws.FILTER(merged_ranks,(merged_end_dates=DATE(9999,12,31))*(merged_names=A4406)),"")</f>
        <v/>
      </c>
      <c r="F4406" s="17" t="str">
        <f ca="1">_xlfn.XLOOKUP(J4406,Promotions[Promo Key],Promotions[Promo Date],"")</f>
        <v/>
      </c>
      <c r="G4406" s="18" t="str">
        <f t="shared" ca="1" si="287"/>
        <v/>
      </c>
      <c r="H4406" s="18" t="str">
        <f t="shared" ca="1" si="286"/>
        <v/>
      </c>
      <c r="I4406" s="17" t="str">
        <f>_xlfn.XLOOKUP(A4406,Students[Full Name],Students[Starting Rank],"")</f>
        <v/>
      </c>
      <c r="J4406" s="15" t="str">
        <f t="shared" ca="1" si="288"/>
        <v xml:space="preserve">: </v>
      </c>
      <c r="K4406" s="16" t="str">
        <f>_xlfn.XLOOKUP(A4406,Students[Full Name],Students[Start Date],"")</f>
        <v/>
      </c>
      <c r="L4406" s="18">
        <f t="shared" ca="1" si="289"/>
        <v>-1</v>
      </c>
      <c r="M4406" s="18" cm="1">
        <f t="array" aca="1" ref="M4406" ca="1">SUMPRODUCT(Inactives[Days Inactive]*(Inactives[Student]=A4406))/365</f>
        <v>0</v>
      </c>
      <c r="N4406" s="18" t="str" cm="1">
        <f t="array" ref="N4406">IF(LEN($A4406)&gt;0,SUMPRODUCT(($A4406=merged_names)*(_xlfn.TEXTAFTER(N$2, "At ")=merged_belt_colours)*merged_months_at_rank),"")</f>
        <v/>
      </c>
      <c r="O4406" s="18" t="str" cm="1">
        <f t="array" ref="O4406">IF(LEN($A4406)&gt;0,SUMPRODUCT(($A4406=merged_names)*(_xlfn.TEXTAFTER(O$2, "At ")=merged_belt_colours)*merged_months_at_rank),"")</f>
        <v/>
      </c>
      <c r="P4406" s="18" t="str" cm="1">
        <f t="array" ref="P4406">IF(LEN($A4406)&gt;0,SUMPRODUCT(($A4406=merged_names)*(_xlfn.TEXTAFTER(P$2, "At ")=merged_belt_colours)*merged_months_at_rank),"")</f>
        <v/>
      </c>
      <c r="Q4406" s="18" t="str" cm="1">
        <f t="array" ref="Q4406">IF(LEN($A4406)&gt;0,SUMPRODUCT(($A4406=merged_names)*(_xlfn.TEXTAFTER(Q$2, "At ")=merged_belt_colours)*merged_months_at_rank),"")</f>
        <v/>
      </c>
      <c r="R4406" s="18" t="str" cm="1">
        <f t="array" ref="R4406">IF(LEN($A4406)&gt;0,SUMPRODUCT(($A4406=merged_names)*(_xlfn.TEXTAFTER(R$2, "At ")=merged_belt_colours)*merged_months_at_rank),"")</f>
        <v/>
      </c>
    </row>
    <row r="4407" spans="1:18" x14ac:dyDescent="0.25">
      <c r="A4407"/>
      <c r="B4407" s="15" t="str" cm="1">
        <f t="array" ref="B4407">IFERROR(IF(LEN(A4407)&gt;0, IF(SUMPRODUCT((Inactives[Key]=J4407)*(Inactives[Currently Inactive]))=1,"Inactive","Active"),""),"Active")</f>
        <v/>
      </c>
      <c r="C4407" s="16" t="str" cm="1">
        <f t="array" aca="1" ref="C4407" ca="1">IFERROR(_xlfn._xlws.FILTER(Inactives[Inactive On],(Inactives[Key]=J4407)*(Inactives[Currently Inactive]),""),"")</f>
        <v/>
      </c>
      <c r="D4407" s="16" t="str" cm="1">
        <f t="array" aca="1" ref="D4407" ca="1">IFERROR(INDEX(_xlfn.TEXTSPLIT(E4407," "),1),"")</f>
        <v/>
      </c>
      <c r="E4407" s="15" t="str" cm="1">
        <f t="array" aca="1" ref="E4407" ca="1">IFERROR(_xlfn._xlws.FILTER(merged_ranks,(merged_end_dates=DATE(9999,12,31))*(merged_names=A4407)),"")</f>
        <v/>
      </c>
      <c r="F4407" s="17" t="str">
        <f ca="1">_xlfn.XLOOKUP(J4407,Promotions[Promo Key],Promotions[Promo Date],"")</f>
        <v/>
      </c>
      <c r="G4407" s="18" t="str">
        <f t="shared" ca="1" si="287"/>
        <v/>
      </c>
      <c r="H4407" s="18" t="str">
        <f t="shared" ca="1" si="286"/>
        <v/>
      </c>
      <c r="I4407" s="17" t="str">
        <f>_xlfn.XLOOKUP(A4407,Students[Full Name],Students[Starting Rank],"")</f>
        <v/>
      </c>
      <c r="J4407" s="15" t="str">
        <f t="shared" ca="1" si="288"/>
        <v xml:space="preserve">: </v>
      </c>
      <c r="K4407" s="16" t="str">
        <f>_xlfn.XLOOKUP(A4407,Students[Full Name],Students[Start Date],"")</f>
        <v/>
      </c>
      <c r="L4407" s="18">
        <f t="shared" ca="1" si="289"/>
        <v>-1</v>
      </c>
      <c r="M4407" s="18" cm="1">
        <f t="array" aca="1" ref="M4407" ca="1">SUMPRODUCT(Inactives[Days Inactive]*(Inactives[Student]=A4407))/365</f>
        <v>0</v>
      </c>
      <c r="N4407" s="18" t="str" cm="1">
        <f t="array" ref="N4407">IF(LEN($A4407)&gt;0,SUMPRODUCT(($A4407=merged_names)*(_xlfn.TEXTAFTER(N$2, "At ")=merged_belt_colours)*merged_months_at_rank),"")</f>
        <v/>
      </c>
      <c r="O4407" s="18" t="str" cm="1">
        <f t="array" ref="O4407">IF(LEN($A4407)&gt;0,SUMPRODUCT(($A4407=merged_names)*(_xlfn.TEXTAFTER(O$2, "At ")=merged_belt_colours)*merged_months_at_rank),"")</f>
        <v/>
      </c>
      <c r="P4407" s="18" t="str" cm="1">
        <f t="array" ref="P4407">IF(LEN($A4407)&gt;0,SUMPRODUCT(($A4407=merged_names)*(_xlfn.TEXTAFTER(P$2, "At ")=merged_belt_colours)*merged_months_at_rank),"")</f>
        <v/>
      </c>
      <c r="Q4407" s="18" t="str" cm="1">
        <f t="array" ref="Q4407">IF(LEN($A4407)&gt;0,SUMPRODUCT(($A4407=merged_names)*(_xlfn.TEXTAFTER(Q$2, "At ")=merged_belt_colours)*merged_months_at_rank),"")</f>
        <v/>
      </c>
      <c r="R4407" s="18" t="str" cm="1">
        <f t="array" ref="R4407">IF(LEN($A4407)&gt;0,SUMPRODUCT(($A4407=merged_names)*(_xlfn.TEXTAFTER(R$2, "At ")=merged_belt_colours)*merged_months_at_rank),"")</f>
        <v/>
      </c>
    </row>
    <row r="4408" spans="1:18" x14ac:dyDescent="0.25">
      <c r="A4408"/>
      <c r="B4408" s="15" t="str" cm="1">
        <f t="array" ref="B4408">IFERROR(IF(LEN(A4408)&gt;0, IF(SUMPRODUCT((Inactives[Key]=J4408)*(Inactives[Currently Inactive]))=1,"Inactive","Active"),""),"Active")</f>
        <v/>
      </c>
      <c r="C4408" s="16" t="str" cm="1">
        <f t="array" aca="1" ref="C4408" ca="1">IFERROR(_xlfn._xlws.FILTER(Inactives[Inactive On],(Inactives[Key]=J4408)*(Inactives[Currently Inactive]),""),"")</f>
        <v/>
      </c>
      <c r="D4408" s="16" t="str" cm="1">
        <f t="array" aca="1" ref="D4408" ca="1">IFERROR(INDEX(_xlfn.TEXTSPLIT(E4408," "),1),"")</f>
        <v/>
      </c>
      <c r="E4408" s="15" t="str" cm="1">
        <f t="array" aca="1" ref="E4408" ca="1">IFERROR(_xlfn._xlws.FILTER(merged_ranks,(merged_end_dates=DATE(9999,12,31))*(merged_names=A4408)),"")</f>
        <v/>
      </c>
      <c r="F4408" s="17" t="str">
        <f ca="1">_xlfn.XLOOKUP(J4408,Promotions[Promo Key],Promotions[Promo Date],"")</f>
        <v/>
      </c>
      <c r="G4408" s="18" t="str">
        <f t="shared" ca="1" si="287"/>
        <v/>
      </c>
      <c r="H4408" s="18" t="str">
        <f t="shared" ca="1" si="286"/>
        <v/>
      </c>
      <c r="I4408" s="17" t="str">
        <f>_xlfn.XLOOKUP(A4408,Students[Full Name],Students[Starting Rank],"")</f>
        <v/>
      </c>
      <c r="J4408" s="15" t="str">
        <f t="shared" ca="1" si="288"/>
        <v xml:space="preserve">: </v>
      </c>
      <c r="K4408" s="16" t="str">
        <f>_xlfn.XLOOKUP(A4408,Students[Full Name],Students[Start Date],"")</f>
        <v/>
      </c>
      <c r="L4408" s="18">
        <f t="shared" ca="1" si="289"/>
        <v>-1</v>
      </c>
      <c r="M4408" s="18" cm="1">
        <f t="array" aca="1" ref="M4408" ca="1">SUMPRODUCT(Inactives[Days Inactive]*(Inactives[Student]=A4408))/365</f>
        <v>0</v>
      </c>
      <c r="N4408" s="18" t="str" cm="1">
        <f t="array" ref="N4408">IF(LEN($A4408)&gt;0,SUMPRODUCT(($A4408=merged_names)*(_xlfn.TEXTAFTER(N$2, "At ")=merged_belt_colours)*merged_months_at_rank),"")</f>
        <v/>
      </c>
      <c r="O4408" s="18" t="str" cm="1">
        <f t="array" ref="O4408">IF(LEN($A4408)&gt;0,SUMPRODUCT(($A4408=merged_names)*(_xlfn.TEXTAFTER(O$2, "At ")=merged_belt_colours)*merged_months_at_rank),"")</f>
        <v/>
      </c>
      <c r="P4408" s="18" t="str" cm="1">
        <f t="array" ref="P4408">IF(LEN($A4408)&gt;0,SUMPRODUCT(($A4408=merged_names)*(_xlfn.TEXTAFTER(P$2, "At ")=merged_belt_colours)*merged_months_at_rank),"")</f>
        <v/>
      </c>
      <c r="Q4408" s="18" t="str" cm="1">
        <f t="array" ref="Q4408">IF(LEN($A4408)&gt;0,SUMPRODUCT(($A4408=merged_names)*(_xlfn.TEXTAFTER(Q$2, "At ")=merged_belt_colours)*merged_months_at_rank),"")</f>
        <v/>
      </c>
      <c r="R4408" s="18" t="str" cm="1">
        <f t="array" ref="R4408">IF(LEN($A4408)&gt;0,SUMPRODUCT(($A4408=merged_names)*(_xlfn.TEXTAFTER(R$2, "At ")=merged_belt_colours)*merged_months_at_rank),"")</f>
        <v/>
      </c>
    </row>
    <row r="4409" spans="1:18" x14ac:dyDescent="0.25">
      <c r="A4409"/>
      <c r="B4409" s="15" t="str" cm="1">
        <f t="array" ref="B4409">IFERROR(IF(LEN(A4409)&gt;0, IF(SUMPRODUCT((Inactives[Key]=J4409)*(Inactives[Currently Inactive]))=1,"Inactive","Active"),""),"Active")</f>
        <v/>
      </c>
      <c r="C4409" s="16" t="str" cm="1">
        <f t="array" aca="1" ref="C4409" ca="1">IFERROR(_xlfn._xlws.FILTER(Inactives[Inactive On],(Inactives[Key]=J4409)*(Inactives[Currently Inactive]),""),"")</f>
        <v/>
      </c>
      <c r="D4409" s="16" t="str" cm="1">
        <f t="array" aca="1" ref="D4409" ca="1">IFERROR(INDEX(_xlfn.TEXTSPLIT(E4409," "),1),"")</f>
        <v/>
      </c>
      <c r="E4409" s="15" t="str" cm="1">
        <f t="array" aca="1" ref="E4409" ca="1">IFERROR(_xlfn._xlws.FILTER(merged_ranks,(merged_end_dates=DATE(9999,12,31))*(merged_names=A4409)),"")</f>
        <v/>
      </c>
      <c r="F4409" s="17" t="str">
        <f ca="1">_xlfn.XLOOKUP(J4409,Promotions[Promo Key],Promotions[Promo Date],"")</f>
        <v/>
      </c>
      <c r="G4409" s="18" t="str">
        <f t="shared" ca="1" si="287"/>
        <v/>
      </c>
      <c r="H4409" s="18" t="str">
        <f t="shared" ca="1" si="286"/>
        <v/>
      </c>
      <c r="I4409" s="17" t="str">
        <f>_xlfn.XLOOKUP(A4409,Students[Full Name],Students[Starting Rank],"")</f>
        <v/>
      </c>
      <c r="J4409" s="15" t="str">
        <f t="shared" ca="1" si="288"/>
        <v xml:space="preserve">: </v>
      </c>
      <c r="K4409" s="16" t="str">
        <f>_xlfn.XLOOKUP(A4409,Students[Full Name],Students[Start Date],"")</f>
        <v/>
      </c>
      <c r="L4409" s="18">
        <f t="shared" ca="1" si="289"/>
        <v>-1</v>
      </c>
      <c r="M4409" s="18" cm="1">
        <f t="array" aca="1" ref="M4409" ca="1">SUMPRODUCT(Inactives[Days Inactive]*(Inactives[Student]=A4409))/365</f>
        <v>0</v>
      </c>
      <c r="N4409" s="18" t="str" cm="1">
        <f t="array" ref="N4409">IF(LEN($A4409)&gt;0,SUMPRODUCT(($A4409=merged_names)*(_xlfn.TEXTAFTER(N$2, "At ")=merged_belt_colours)*merged_months_at_rank),"")</f>
        <v/>
      </c>
      <c r="O4409" s="18" t="str" cm="1">
        <f t="array" ref="O4409">IF(LEN($A4409)&gt;0,SUMPRODUCT(($A4409=merged_names)*(_xlfn.TEXTAFTER(O$2, "At ")=merged_belt_colours)*merged_months_at_rank),"")</f>
        <v/>
      </c>
      <c r="P4409" s="18" t="str" cm="1">
        <f t="array" ref="P4409">IF(LEN($A4409)&gt;0,SUMPRODUCT(($A4409=merged_names)*(_xlfn.TEXTAFTER(P$2, "At ")=merged_belt_colours)*merged_months_at_rank),"")</f>
        <v/>
      </c>
      <c r="Q4409" s="18" t="str" cm="1">
        <f t="array" ref="Q4409">IF(LEN($A4409)&gt;0,SUMPRODUCT(($A4409=merged_names)*(_xlfn.TEXTAFTER(Q$2, "At ")=merged_belt_colours)*merged_months_at_rank),"")</f>
        <v/>
      </c>
      <c r="R4409" s="18" t="str" cm="1">
        <f t="array" ref="R4409">IF(LEN($A4409)&gt;0,SUMPRODUCT(($A4409=merged_names)*(_xlfn.TEXTAFTER(R$2, "At ")=merged_belt_colours)*merged_months_at_rank),"")</f>
        <v/>
      </c>
    </row>
    <row r="4410" spans="1:18" x14ac:dyDescent="0.25">
      <c r="A4410"/>
      <c r="B4410" s="15" t="str" cm="1">
        <f t="array" ref="B4410">IFERROR(IF(LEN(A4410)&gt;0, IF(SUMPRODUCT((Inactives[Key]=J4410)*(Inactives[Currently Inactive]))=1,"Inactive","Active"),""),"Active")</f>
        <v/>
      </c>
      <c r="C4410" s="16" t="str" cm="1">
        <f t="array" aca="1" ref="C4410" ca="1">IFERROR(_xlfn._xlws.FILTER(Inactives[Inactive On],(Inactives[Key]=J4410)*(Inactives[Currently Inactive]),""),"")</f>
        <v/>
      </c>
      <c r="D4410" s="16" t="str" cm="1">
        <f t="array" aca="1" ref="D4410" ca="1">IFERROR(INDEX(_xlfn.TEXTSPLIT(E4410," "),1),"")</f>
        <v/>
      </c>
      <c r="E4410" s="15" t="str" cm="1">
        <f t="array" aca="1" ref="E4410" ca="1">IFERROR(_xlfn._xlws.FILTER(merged_ranks,(merged_end_dates=DATE(9999,12,31))*(merged_names=A4410)),"")</f>
        <v/>
      </c>
      <c r="F4410" s="17" t="str">
        <f ca="1">_xlfn.XLOOKUP(J4410,Promotions[Promo Key],Promotions[Promo Date],"")</f>
        <v/>
      </c>
      <c r="G4410" s="18" t="str">
        <f t="shared" ca="1" si="287"/>
        <v/>
      </c>
      <c r="H4410" s="18" t="str">
        <f t="shared" ca="1" si="286"/>
        <v/>
      </c>
      <c r="I4410" s="17" t="str">
        <f>_xlfn.XLOOKUP(A4410,Students[Full Name],Students[Starting Rank],"")</f>
        <v/>
      </c>
      <c r="J4410" s="15" t="str">
        <f t="shared" ca="1" si="288"/>
        <v xml:space="preserve">: </v>
      </c>
      <c r="K4410" s="16" t="str">
        <f>_xlfn.XLOOKUP(A4410,Students[Full Name],Students[Start Date],"")</f>
        <v/>
      </c>
      <c r="L4410" s="18">
        <f t="shared" ca="1" si="289"/>
        <v>-1</v>
      </c>
      <c r="M4410" s="18" cm="1">
        <f t="array" aca="1" ref="M4410" ca="1">SUMPRODUCT(Inactives[Days Inactive]*(Inactives[Student]=A4410))/365</f>
        <v>0</v>
      </c>
      <c r="N4410" s="18" t="str" cm="1">
        <f t="array" ref="N4410">IF(LEN($A4410)&gt;0,SUMPRODUCT(($A4410=merged_names)*(_xlfn.TEXTAFTER(N$2, "At ")=merged_belt_colours)*merged_months_at_rank),"")</f>
        <v/>
      </c>
      <c r="O4410" s="18" t="str" cm="1">
        <f t="array" ref="O4410">IF(LEN($A4410)&gt;0,SUMPRODUCT(($A4410=merged_names)*(_xlfn.TEXTAFTER(O$2, "At ")=merged_belt_colours)*merged_months_at_rank),"")</f>
        <v/>
      </c>
      <c r="P4410" s="18" t="str" cm="1">
        <f t="array" ref="P4410">IF(LEN($A4410)&gt;0,SUMPRODUCT(($A4410=merged_names)*(_xlfn.TEXTAFTER(P$2, "At ")=merged_belt_colours)*merged_months_at_rank),"")</f>
        <v/>
      </c>
      <c r="Q4410" s="18" t="str" cm="1">
        <f t="array" ref="Q4410">IF(LEN($A4410)&gt;0,SUMPRODUCT(($A4410=merged_names)*(_xlfn.TEXTAFTER(Q$2, "At ")=merged_belt_colours)*merged_months_at_rank),"")</f>
        <v/>
      </c>
      <c r="R4410" s="18" t="str" cm="1">
        <f t="array" ref="R4410">IF(LEN($A4410)&gt;0,SUMPRODUCT(($A4410=merged_names)*(_xlfn.TEXTAFTER(R$2, "At ")=merged_belt_colours)*merged_months_at_rank),"")</f>
        <v/>
      </c>
    </row>
    <row r="4411" spans="1:18" x14ac:dyDescent="0.25">
      <c r="A4411"/>
      <c r="B4411" s="15" t="str" cm="1">
        <f t="array" ref="B4411">IFERROR(IF(LEN(A4411)&gt;0, IF(SUMPRODUCT((Inactives[Key]=J4411)*(Inactives[Currently Inactive]))=1,"Inactive","Active"),""),"Active")</f>
        <v/>
      </c>
      <c r="C4411" s="16" t="str" cm="1">
        <f t="array" aca="1" ref="C4411" ca="1">IFERROR(_xlfn._xlws.FILTER(Inactives[Inactive On],(Inactives[Key]=J4411)*(Inactives[Currently Inactive]),""),"")</f>
        <v/>
      </c>
      <c r="D4411" s="16" t="str" cm="1">
        <f t="array" aca="1" ref="D4411" ca="1">IFERROR(INDEX(_xlfn.TEXTSPLIT(E4411," "),1),"")</f>
        <v/>
      </c>
      <c r="E4411" s="15" t="str" cm="1">
        <f t="array" aca="1" ref="E4411" ca="1">IFERROR(_xlfn._xlws.FILTER(merged_ranks,(merged_end_dates=DATE(9999,12,31))*(merged_names=A4411)),"")</f>
        <v/>
      </c>
      <c r="F4411" s="17" t="str">
        <f ca="1">_xlfn.XLOOKUP(J4411,Promotions[Promo Key],Promotions[Promo Date],"")</f>
        <v/>
      </c>
      <c r="G4411" s="18" t="str">
        <f t="shared" ca="1" si="287"/>
        <v/>
      </c>
      <c r="H4411" s="18" t="str">
        <f t="shared" ca="1" si="286"/>
        <v/>
      </c>
      <c r="I4411" s="17" t="str">
        <f>_xlfn.XLOOKUP(A4411,Students[Full Name],Students[Starting Rank],"")</f>
        <v/>
      </c>
      <c r="J4411" s="15" t="str">
        <f t="shared" ca="1" si="288"/>
        <v xml:space="preserve">: </v>
      </c>
      <c r="K4411" s="16" t="str">
        <f>_xlfn.XLOOKUP(A4411,Students[Full Name],Students[Start Date],"")</f>
        <v/>
      </c>
      <c r="L4411" s="18">
        <f t="shared" ca="1" si="289"/>
        <v>-1</v>
      </c>
      <c r="M4411" s="18" cm="1">
        <f t="array" aca="1" ref="M4411" ca="1">SUMPRODUCT(Inactives[Days Inactive]*(Inactives[Student]=A4411))/365</f>
        <v>0</v>
      </c>
      <c r="N4411" s="18" t="str" cm="1">
        <f t="array" ref="N4411">IF(LEN($A4411)&gt;0,SUMPRODUCT(($A4411=merged_names)*(_xlfn.TEXTAFTER(N$2, "At ")=merged_belt_colours)*merged_months_at_rank),"")</f>
        <v/>
      </c>
      <c r="O4411" s="18" t="str" cm="1">
        <f t="array" ref="O4411">IF(LEN($A4411)&gt;0,SUMPRODUCT(($A4411=merged_names)*(_xlfn.TEXTAFTER(O$2, "At ")=merged_belt_colours)*merged_months_at_rank),"")</f>
        <v/>
      </c>
      <c r="P4411" s="18" t="str" cm="1">
        <f t="array" ref="P4411">IF(LEN($A4411)&gt;0,SUMPRODUCT(($A4411=merged_names)*(_xlfn.TEXTAFTER(P$2, "At ")=merged_belt_colours)*merged_months_at_rank),"")</f>
        <v/>
      </c>
      <c r="Q4411" s="18" t="str" cm="1">
        <f t="array" ref="Q4411">IF(LEN($A4411)&gt;0,SUMPRODUCT(($A4411=merged_names)*(_xlfn.TEXTAFTER(Q$2, "At ")=merged_belt_colours)*merged_months_at_rank),"")</f>
        <v/>
      </c>
      <c r="R4411" s="18" t="str" cm="1">
        <f t="array" ref="R4411">IF(LEN($A4411)&gt;0,SUMPRODUCT(($A4411=merged_names)*(_xlfn.TEXTAFTER(R$2, "At ")=merged_belt_colours)*merged_months_at_rank),"")</f>
        <v/>
      </c>
    </row>
    <row r="4412" spans="1:18" x14ac:dyDescent="0.25">
      <c r="A4412"/>
      <c r="B4412" s="15" t="str" cm="1">
        <f t="array" ref="B4412">IFERROR(IF(LEN(A4412)&gt;0, IF(SUMPRODUCT((Inactives[Key]=J4412)*(Inactives[Currently Inactive]))=1,"Inactive","Active"),""),"Active")</f>
        <v/>
      </c>
      <c r="C4412" s="16" t="str" cm="1">
        <f t="array" aca="1" ref="C4412" ca="1">IFERROR(_xlfn._xlws.FILTER(Inactives[Inactive On],(Inactives[Key]=J4412)*(Inactives[Currently Inactive]),""),"")</f>
        <v/>
      </c>
      <c r="D4412" s="16" t="str" cm="1">
        <f t="array" aca="1" ref="D4412" ca="1">IFERROR(INDEX(_xlfn.TEXTSPLIT(E4412," "),1),"")</f>
        <v/>
      </c>
      <c r="E4412" s="15" t="str" cm="1">
        <f t="array" aca="1" ref="E4412" ca="1">IFERROR(_xlfn._xlws.FILTER(merged_ranks,(merged_end_dates=DATE(9999,12,31))*(merged_names=A4412)),"")</f>
        <v/>
      </c>
      <c r="F4412" s="17" t="str">
        <f ca="1">_xlfn.XLOOKUP(J4412,Promotions[Promo Key],Promotions[Promo Date],"")</f>
        <v/>
      </c>
      <c r="G4412" s="18" t="str">
        <f t="shared" ca="1" si="287"/>
        <v/>
      </c>
      <c r="H4412" s="18" t="str">
        <f t="shared" ca="1" si="286"/>
        <v/>
      </c>
      <c r="I4412" s="17" t="str">
        <f>_xlfn.XLOOKUP(A4412,Students[Full Name],Students[Starting Rank],"")</f>
        <v/>
      </c>
      <c r="J4412" s="15" t="str">
        <f t="shared" ca="1" si="288"/>
        <v xml:space="preserve">: </v>
      </c>
      <c r="K4412" s="16" t="str">
        <f>_xlfn.XLOOKUP(A4412,Students[Full Name],Students[Start Date],"")</f>
        <v/>
      </c>
      <c r="L4412" s="18">
        <f t="shared" ca="1" si="289"/>
        <v>-1</v>
      </c>
      <c r="M4412" s="18" cm="1">
        <f t="array" aca="1" ref="M4412" ca="1">SUMPRODUCT(Inactives[Days Inactive]*(Inactives[Student]=A4412))/365</f>
        <v>0</v>
      </c>
      <c r="N4412" s="18" t="str" cm="1">
        <f t="array" ref="N4412">IF(LEN($A4412)&gt;0,SUMPRODUCT(($A4412=merged_names)*(_xlfn.TEXTAFTER(N$2, "At ")=merged_belt_colours)*merged_months_at_rank),"")</f>
        <v/>
      </c>
      <c r="O4412" s="18" t="str" cm="1">
        <f t="array" ref="O4412">IF(LEN($A4412)&gt;0,SUMPRODUCT(($A4412=merged_names)*(_xlfn.TEXTAFTER(O$2, "At ")=merged_belt_colours)*merged_months_at_rank),"")</f>
        <v/>
      </c>
      <c r="P4412" s="18" t="str" cm="1">
        <f t="array" ref="P4412">IF(LEN($A4412)&gt;0,SUMPRODUCT(($A4412=merged_names)*(_xlfn.TEXTAFTER(P$2, "At ")=merged_belt_colours)*merged_months_at_rank),"")</f>
        <v/>
      </c>
      <c r="Q4412" s="18" t="str" cm="1">
        <f t="array" ref="Q4412">IF(LEN($A4412)&gt;0,SUMPRODUCT(($A4412=merged_names)*(_xlfn.TEXTAFTER(Q$2, "At ")=merged_belt_colours)*merged_months_at_rank),"")</f>
        <v/>
      </c>
      <c r="R4412" s="18" t="str" cm="1">
        <f t="array" ref="R4412">IF(LEN($A4412)&gt;0,SUMPRODUCT(($A4412=merged_names)*(_xlfn.TEXTAFTER(R$2, "At ")=merged_belt_colours)*merged_months_at_rank),"")</f>
        <v/>
      </c>
    </row>
    <row r="4413" spans="1:18" x14ac:dyDescent="0.25">
      <c r="A4413"/>
      <c r="B4413" s="15" t="str" cm="1">
        <f t="array" ref="B4413">IFERROR(IF(LEN(A4413)&gt;0, IF(SUMPRODUCT((Inactives[Key]=J4413)*(Inactives[Currently Inactive]))=1,"Inactive","Active"),""),"Active")</f>
        <v/>
      </c>
      <c r="C4413" s="16" t="str" cm="1">
        <f t="array" aca="1" ref="C4413" ca="1">IFERROR(_xlfn._xlws.FILTER(Inactives[Inactive On],(Inactives[Key]=J4413)*(Inactives[Currently Inactive]),""),"")</f>
        <v/>
      </c>
      <c r="D4413" s="16" t="str" cm="1">
        <f t="array" aca="1" ref="D4413" ca="1">IFERROR(INDEX(_xlfn.TEXTSPLIT(E4413," "),1),"")</f>
        <v/>
      </c>
      <c r="E4413" s="15" t="str" cm="1">
        <f t="array" aca="1" ref="E4413" ca="1">IFERROR(_xlfn._xlws.FILTER(merged_ranks,(merged_end_dates=DATE(9999,12,31))*(merged_names=A4413)),"")</f>
        <v/>
      </c>
      <c r="F4413" s="17" t="str">
        <f ca="1">_xlfn.XLOOKUP(J4413,Promotions[Promo Key],Promotions[Promo Date],"")</f>
        <v/>
      </c>
      <c r="G4413" s="18" t="str">
        <f t="shared" ca="1" si="287"/>
        <v/>
      </c>
      <c r="H4413" s="18" t="str">
        <f t="shared" ca="1" si="286"/>
        <v/>
      </c>
      <c r="I4413" s="17" t="str">
        <f>_xlfn.XLOOKUP(A4413,Students[Full Name],Students[Starting Rank],"")</f>
        <v/>
      </c>
      <c r="J4413" s="15" t="str">
        <f t="shared" ca="1" si="288"/>
        <v xml:space="preserve">: </v>
      </c>
      <c r="K4413" s="16" t="str">
        <f>_xlfn.XLOOKUP(A4413,Students[Full Name],Students[Start Date],"")</f>
        <v/>
      </c>
      <c r="L4413" s="18">
        <f t="shared" ca="1" si="289"/>
        <v>-1</v>
      </c>
      <c r="M4413" s="18" cm="1">
        <f t="array" aca="1" ref="M4413" ca="1">SUMPRODUCT(Inactives[Days Inactive]*(Inactives[Student]=A4413))/365</f>
        <v>0</v>
      </c>
      <c r="N4413" s="18" t="str" cm="1">
        <f t="array" ref="N4413">IF(LEN($A4413)&gt;0,SUMPRODUCT(($A4413=merged_names)*(_xlfn.TEXTAFTER(N$2, "At ")=merged_belt_colours)*merged_months_at_rank),"")</f>
        <v/>
      </c>
      <c r="O4413" s="18" t="str" cm="1">
        <f t="array" ref="O4413">IF(LEN($A4413)&gt;0,SUMPRODUCT(($A4413=merged_names)*(_xlfn.TEXTAFTER(O$2, "At ")=merged_belt_colours)*merged_months_at_rank),"")</f>
        <v/>
      </c>
      <c r="P4413" s="18" t="str" cm="1">
        <f t="array" ref="P4413">IF(LEN($A4413)&gt;0,SUMPRODUCT(($A4413=merged_names)*(_xlfn.TEXTAFTER(P$2, "At ")=merged_belt_colours)*merged_months_at_rank),"")</f>
        <v/>
      </c>
      <c r="Q4413" s="18" t="str" cm="1">
        <f t="array" ref="Q4413">IF(LEN($A4413)&gt;0,SUMPRODUCT(($A4413=merged_names)*(_xlfn.TEXTAFTER(Q$2, "At ")=merged_belt_colours)*merged_months_at_rank),"")</f>
        <v/>
      </c>
      <c r="R4413" s="18" t="str" cm="1">
        <f t="array" ref="R4413">IF(LEN($A4413)&gt;0,SUMPRODUCT(($A4413=merged_names)*(_xlfn.TEXTAFTER(R$2, "At ")=merged_belt_colours)*merged_months_at_rank),"")</f>
        <v/>
      </c>
    </row>
    <row r="4414" spans="1:18" x14ac:dyDescent="0.25">
      <c r="A4414"/>
      <c r="B4414" s="15" t="str" cm="1">
        <f t="array" ref="B4414">IFERROR(IF(LEN(A4414)&gt;0, IF(SUMPRODUCT((Inactives[Key]=J4414)*(Inactives[Currently Inactive]))=1,"Inactive","Active"),""),"Active")</f>
        <v/>
      </c>
      <c r="C4414" s="16" t="str" cm="1">
        <f t="array" aca="1" ref="C4414" ca="1">IFERROR(_xlfn._xlws.FILTER(Inactives[Inactive On],(Inactives[Key]=J4414)*(Inactives[Currently Inactive]),""),"")</f>
        <v/>
      </c>
      <c r="D4414" s="16" t="str" cm="1">
        <f t="array" aca="1" ref="D4414" ca="1">IFERROR(INDEX(_xlfn.TEXTSPLIT(E4414," "),1),"")</f>
        <v/>
      </c>
      <c r="E4414" s="15" t="str" cm="1">
        <f t="array" aca="1" ref="E4414" ca="1">IFERROR(_xlfn._xlws.FILTER(merged_ranks,(merged_end_dates=DATE(9999,12,31))*(merged_names=A4414)),"")</f>
        <v/>
      </c>
      <c r="F4414" s="17" t="str">
        <f ca="1">_xlfn.XLOOKUP(J4414,Promotions[Promo Key],Promotions[Promo Date],"")</f>
        <v/>
      </c>
      <c r="G4414" s="18" t="str">
        <f t="shared" ca="1" si="287"/>
        <v/>
      </c>
      <c r="H4414" s="18" t="str">
        <f t="shared" ca="1" si="286"/>
        <v/>
      </c>
      <c r="I4414" s="17" t="str">
        <f>_xlfn.XLOOKUP(A4414,Students[Full Name],Students[Starting Rank],"")</f>
        <v/>
      </c>
      <c r="J4414" s="15" t="str">
        <f t="shared" ca="1" si="288"/>
        <v xml:space="preserve">: </v>
      </c>
      <c r="K4414" s="16" t="str">
        <f>_xlfn.XLOOKUP(A4414,Students[Full Name],Students[Start Date],"")</f>
        <v/>
      </c>
      <c r="L4414" s="18">
        <f t="shared" ca="1" si="289"/>
        <v>-1</v>
      </c>
      <c r="M4414" s="18" cm="1">
        <f t="array" aca="1" ref="M4414" ca="1">SUMPRODUCT(Inactives[Days Inactive]*(Inactives[Student]=A4414))/365</f>
        <v>0</v>
      </c>
      <c r="N4414" s="18" t="str" cm="1">
        <f t="array" ref="N4414">IF(LEN($A4414)&gt;0,SUMPRODUCT(($A4414=merged_names)*(_xlfn.TEXTAFTER(N$2, "At ")=merged_belt_colours)*merged_months_at_rank),"")</f>
        <v/>
      </c>
      <c r="O4414" s="18" t="str" cm="1">
        <f t="array" ref="O4414">IF(LEN($A4414)&gt;0,SUMPRODUCT(($A4414=merged_names)*(_xlfn.TEXTAFTER(O$2, "At ")=merged_belt_colours)*merged_months_at_rank),"")</f>
        <v/>
      </c>
      <c r="P4414" s="18" t="str" cm="1">
        <f t="array" ref="P4414">IF(LEN($A4414)&gt;0,SUMPRODUCT(($A4414=merged_names)*(_xlfn.TEXTAFTER(P$2, "At ")=merged_belt_colours)*merged_months_at_rank),"")</f>
        <v/>
      </c>
      <c r="Q4414" s="18" t="str" cm="1">
        <f t="array" ref="Q4414">IF(LEN($A4414)&gt;0,SUMPRODUCT(($A4414=merged_names)*(_xlfn.TEXTAFTER(Q$2, "At ")=merged_belt_colours)*merged_months_at_rank),"")</f>
        <v/>
      </c>
      <c r="R4414" s="18" t="str" cm="1">
        <f t="array" ref="R4414">IF(LEN($A4414)&gt;0,SUMPRODUCT(($A4414=merged_names)*(_xlfn.TEXTAFTER(R$2, "At ")=merged_belt_colours)*merged_months_at_rank),"")</f>
        <v/>
      </c>
    </row>
    <row r="4415" spans="1:18" x14ac:dyDescent="0.25">
      <c r="A4415"/>
      <c r="B4415" s="15" t="str" cm="1">
        <f t="array" ref="B4415">IFERROR(IF(LEN(A4415)&gt;0, IF(SUMPRODUCT((Inactives[Key]=J4415)*(Inactives[Currently Inactive]))=1,"Inactive","Active"),""),"Active")</f>
        <v/>
      </c>
      <c r="C4415" s="16" t="str" cm="1">
        <f t="array" aca="1" ref="C4415" ca="1">IFERROR(_xlfn._xlws.FILTER(Inactives[Inactive On],(Inactives[Key]=J4415)*(Inactives[Currently Inactive]),""),"")</f>
        <v/>
      </c>
      <c r="D4415" s="16" t="str" cm="1">
        <f t="array" aca="1" ref="D4415" ca="1">IFERROR(INDEX(_xlfn.TEXTSPLIT(E4415," "),1),"")</f>
        <v/>
      </c>
      <c r="E4415" s="15" t="str" cm="1">
        <f t="array" aca="1" ref="E4415" ca="1">IFERROR(_xlfn._xlws.FILTER(merged_ranks,(merged_end_dates=DATE(9999,12,31))*(merged_names=A4415)),"")</f>
        <v/>
      </c>
      <c r="F4415" s="17" t="str">
        <f ca="1">_xlfn.XLOOKUP(J4415,Promotions[Promo Key],Promotions[Promo Date],"")</f>
        <v/>
      </c>
      <c r="G4415" s="18" t="str">
        <f t="shared" ca="1" si="287"/>
        <v/>
      </c>
      <c r="H4415" s="18" t="str">
        <f t="shared" ca="1" si="286"/>
        <v/>
      </c>
      <c r="I4415" s="17" t="str">
        <f>_xlfn.XLOOKUP(A4415,Students[Full Name],Students[Starting Rank],"")</f>
        <v/>
      </c>
      <c r="J4415" s="15" t="str">
        <f t="shared" ca="1" si="288"/>
        <v xml:space="preserve">: </v>
      </c>
      <c r="K4415" s="16" t="str">
        <f>_xlfn.XLOOKUP(A4415,Students[Full Name],Students[Start Date],"")</f>
        <v/>
      </c>
      <c r="L4415" s="18">
        <f t="shared" ca="1" si="289"/>
        <v>-1</v>
      </c>
      <c r="M4415" s="18" cm="1">
        <f t="array" aca="1" ref="M4415" ca="1">SUMPRODUCT(Inactives[Days Inactive]*(Inactives[Student]=A4415))/365</f>
        <v>0</v>
      </c>
      <c r="N4415" s="18" t="str" cm="1">
        <f t="array" ref="N4415">IF(LEN($A4415)&gt;0,SUMPRODUCT(($A4415=merged_names)*(_xlfn.TEXTAFTER(N$2, "At ")=merged_belt_colours)*merged_months_at_rank),"")</f>
        <v/>
      </c>
      <c r="O4415" s="18" t="str" cm="1">
        <f t="array" ref="O4415">IF(LEN($A4415)&gt;0,SUMPRODUCT(($A4415=merged_names)*(_xlfn.TEXTAFTER(O$2, "At ")=merged_belt_colours)*merged_months_at_rank),"")</f>
        <v/>
      </c>
      <c r="P4415" s="18" t="str" cm="1">
        <f t="array" ref="P4415">IF(LEN($A4415)&gt;0,SUMPRODUCT(($A4415=merged_names)*(_xlfn.TEXTAFTER(P$2, "At ")=merged_belt_colours)*merged_months_at_rank),"")</f>
        <v/>
      </c>
      <c r="Q4415" s="18" t="str" cm="1">
        <f t="array" ref="Q4415">IF(LEN($A4415)&gt;0,SUMPRODUCT(($A4415=merged_names)*(_xlfn.TEXTAFTER(Q$2, "At ")=merged_belt_colours)*merged_months_at_rank),"")</f>
        <v/>
      </c>
      <c r="R4415" s="18" t="str" cm="1">
        <f t="array" ref="R4415">IF(LEN($A4415)&gt;0,SUMPRODUCT(($A4415=merged_names)*(_xlfn.TEXTAFTER(R$2, "At ")=merged_belt_colours)*merged_months_at_rank),"")</f>
        <v/>
      </c>
    </row>
    <row r="4416" spans="1:18" x14ac:dyDescent="0.25">
      <c r="A4416"/>
      <c r="B4416" s="15" t="str" cm="1">
        <f t="array" ref="B4416">IFERROR(IF(LEN(A4416)&gt;0, IF(SUMPRODUCT((Inactives[Key]=J4416)*(Inactives[Currently Inactive]))=1,"Inactive","Active"),""),"Active")</f>
        <v/>
      </c>
      <c r="C4416" s="16" t="str" cm="1">
        <f t="array" aca="1" ref="C4416" ca="1">IFERROR(_xlfn._xlws.FILTER(Inactives[Inactive On],(Inactives[Key]=J4416)*(Inactives[Currently Inactive]),""),"")</f>
        <v/>
      </c>
      <c r="D4416" s="16" t="str" cm="1">
        <f t="array" aca="1" ref="D4416" ca="1">IFERROR(INDEX(_xlfn.TEXTSPLIT(E4416," "),1),"")</f>
        <v/>
      </c>
      <c r="E4416" s="15" t="str" cm="1">
        <f t="array" aca="1" ref="E4416" ca="1">IFERROR(_xlfn._xlws.FILTER(merged_ranks,(merged_end_dates=DATE(9999,12,31))*(merged_names=A4416)),"")</f>
        <v/>
      </c>
      <c r="F4416" s="17" t="str">
        <f ca="1">_xlfn.XLOOKUP(J4416,Promotions[Promo Key],Promotions[Promo Date],"")</f>
        <v/>
      </c>
      <c r="G4416" s="18" t="str">
        <f t="shared" ca="1" si="287"/>
        <v/>
      </c>
      <c r="H4416" s="18" t="str">
        <f t="shared" ca="1" si="286"/>
        <v/>
      </c>
      <c r="I4416" s="17" t="str">
        <f>_xlfn.XLOOKUP(A4416,Students[Full Name],Students[Starting Rank],"")</f>
        <v/>
      </c>
      <c r="J4416" s="15" t="str">
        <f t="shared" ca="1" si="288"/>
        <v xml:space="preserve">: </v>
      </c>
      <c r="K4416" s="16" t="str">
        <f>_xlfn.XLOOKUP(A4416,Students[Full Name],Students[Start Date],"")</f>
        <v/>
      </c>
      <c r="L4416" s="18">
        <f t="shared" ca="1" si="289"/>
        <v>-1</v>
      </c>
      <c r="M4416" s="18" cm="1">
        <f t="array" aca="1" ref="M4416" ca="1">SUMPRODUCT(Inactives[Days Inactive]*(Inactives[Student]=A4416))/365</f>
        <v>0</v>
      </c>
      <c r="N4416" s="18" t="str" cm="1">
        <f t="array" ref="N4416">IF(LEN($A4416)&gt;0,SUMPRODUCT(($A4416=merged_names)*(_xlfn.TEXTAFTER(N$2, "At ")=merged_belt_colours)*merged_months_at_rank),"")</f>
        <v/>
      </c>
      <c r="O4416" s="18" t="str" cm="1">
        <f t="array" ref="O4416">IF(LEN($A4416)&gt;0,SUMPRODUCT(($A4416=merged_names)*(_xlfn.TEXTAFTER(O$2, "At ")=merged_belt_colours)*merged_months_at_rank),"")</f>
        <v/>
      </c>
      <c r="P4416" s="18" t="str" cm="1">
        <f t="array" ref="P4416">IF(LEN($A4416)&gt;0,SUMPRODUCT(($A4416=merged_names)*(_xlfn.TEXTAFTER(P$2, "At ")=merged_belt_colours)*merged_months_at_rank),"")</f>
        <v/>
      </c>
      <c r="Q4416" s="18" t="str" cm="1">
        <f t="array" ref="Q4416">IF(LEN($A4416)&gt;0,SUMPRODUCT(($A4416=merged_names)*(_xlfn.TEXTAFTER(Q$2, "At ")=merged_belt_colours)*merged_months_at_rank),"")</f>
        <v/>
      </c>
      <c r="R4416" s="18" t="str" cm="1">
        <f t="array" ref="R4416">IF(LEN($A4416)&gt;0,SUMPRODUCT(($A4416=merged_names)*(_xlfn.TEXTAFTER(R$2, "At ")=merged_belt_colours)*merged_months_at_rank),"")</f>
        <v/>
      </c>
    </row>
    <row r="4417" spans="1:18" x14ac:dyDescent="0.25">
      <c r="A4417"/>
      <c r="B4417" s="15" t="str" cm="1">
        <f t="array" ref="B4417">IFERROR(IF(LEN(A4417)&gt;0, IF(SUMPRODUCT((Inactives[Key]=J4417)*(Inactives[Currently Inactive]))=1,"Inactive","Active"),""),"Active")</f>
        <v/>
      </c>
      <c r="C4417" s="16" t="str" cm="1">
        <f t="array" aca="1" ref="C4417" ca="1">IFERROR(_xlfn._xlws.FILTER(Inactives[Inactive On],(Inactives[Key]=J4417)*(Inactives[Currently Inactive]),""),"")</f>
        <v/>
      </c>
      <c r="D4417" s="16" t="str" cm="1">
        <f t="array" aca="1" ref="D4417" ca="1">IFERROR(INDEX(_xlfn.TEXTSPLIT(E4417," "),1),"")</f>
        <v/>
      </c>
      <c r="E4417" s="15" t="str" cm="1">
        <f t="array" aca="1" ref="E4417" ca="1">IFERROR(_xlfn._xlws.FILTER(merged_ranks,(merged_end_dates=DATE(9999,12,31))*(merged_names=A4417)),"")</f>
        <v/>
      </c>
      <c r="F4417" s="17" t="str">
        <f ca="1">_xlfn.XLOOKUP(J4417,Promotions[Promo Key],Promotions[Promo Date],"")</f>
        <v/>
      </c>
      <c r="G4417" s="18" t="str">
        <f t="shared" ca="1" si="287"/>
        <v/>
      </c>
      <c r="H4417" s="18" t="str">
        <f t="shared" ca="1" si="286"/>
        <v/>
      </c>
      <c r="I4417" s="17" t="str">
        <f>_xlfn.XLOOKUP(A4417,Students[Full Name],Students[Starting Rank],"")</f>
        <v/>
      </c>
      <c r="J4417" s="15" t="str">
        <f t="shared" ca="1" si="288"/>
        <v xml:space="preserve">: </v>
      </c>
      <c r="K4417" s="16" t="str">
        <f>_xlfn.XLOOKUP(A4417,Students[Full Name],Students[Start Date],"")</f>
        <v/>
      </c>
      <c r="L4417" s="18">
        <f t="shared" ca="1" si="289"/>
        <v>-1</v>
      </c>
      <c r="M4417" s="18" cm="1">
        <f t="array" aca="1" ref="M4417" ca="1">SUMPRODUCT(Inactives[Days Inactive]*(Inactives[Student]=A4417))/365</f>
        <v>0</v>
      </c>
      <c r="N4417" s="18" t="str" cm="1">
        <f t="array" ref="N4417">IF(LEN($A4417)&gt;0,SUMPRODUCT(($A4417=merged_names)*(_xlfn.TEXTAFTER(N$2, "At ")=merged_belt_colours)*merged_months_at_rank),"")</f>
        <v/>
      </c>
      <c r="O4417" s="18" t="str" cm="1">
        <f t="array" ref="O4417">IF(LEN($A4417)&gt;0,SUMPRODUCT(($A4417=merged_names)*(_xlfn.TEXTAFTER(O$2, "At ")=merged_belt_colours)*merged_months_at_rank),"")</f>
        <v/>
      </c>
      <c r="P4417" s="18" t="str" cm="1">
        <f t="array" ref="P4417">IF(LEN($A4417)&gt;0,SUMPRODUCT(($A4417=merged_names)*(_xlfn.TEXTAFTER(P$2, "At ")=merged_belt_colours)*merged_months_at_rank),"")</f>
        <v/>
      </c>
      <c r="Q4417" s="18" t="str" cm="1">
        <f t="array" ref="Q4417">IF(LEN($A4417)&gt;0,SUMPRODUCT(($A4417=merged_names)*(_xlfn.TEXTAFTER(Q$2, "At ")=merged_belt_colours)*merged_months_at_rank),"")</f>
        <v/>
      </c>
      <c r="R4417" s="18" t="str" cm="1">
        <f t="array" ref="R4417">IF(LEN($A4417)&gt;0,SUMPRODUCT(($A4417=merged_names)*(_xlfn.TEXTAFTER(R$2, "At ")=merged_belt_colours)*merged_months_at_rank),"")</f>
        <v/>
      </c>
    </row>
    <row r="4418" spans="1:18" x14ac:dyDescent="0.25">
      <c r="A4418"/>
      <c r="B4418" s="15" t="str" cm="1">
        <f t="array" ref="B4418">IFERROR(IF(LEN(A4418)&gt;0, IF(SUMPRODUCT((Inactives[Key]=J4418)*(Inactives[Currently Inactive]))=1,"Inactive","Active"),""),"Active")</f>
        <v/>
      </c>
      <c r="C4418" s="16" t="str" cm="1">
        <f t="array" aca="1" ref="C4418" ca="1">IFERROR(_xlfn._xlws.FILTER(Inactives[Inactive On],(Inactives[Key]=J4418)*(Inactives[Currently Inactive]),""),"")</f>
        <v/>
      </c>
      <c r="D4418" s="16" t="str" cm="1">
        <f t="array" aca="1" ref="D4418" ca="1">IFERROR(INDEX(_xlfn.TEXTSPLIT(E4418," "),1),"")</f>
        <v/>
      </c>
      <c r="E4418" s="15" t="str" cm="1">
        <f t="array" aca="1" ref="E4418" ca="1">IFERROR(_xlfn._xlws.FILTER(merged_ranks,(merged_end_dates=DATE(9999,12,31))*(merged_names=A4418)),"")</f>
        <v/>
      </c>
      <c r="F4418" s="17" t="str">
        <f ca="1">_xlfn.XLOOKUP(J4418,Promotions[Promo Key],Promotions[Promo Date],"")</f>
        <v/>
      </c>
      <c r="G4418" s="18" t="str">
        <f t="shared" ca="1" si="287"/>
        <v/>
      </c>
      <c r="H4418" s="18" t="str">
        <f t="shared" ca="1" si="286"/>
        <v/>
      </c>
      <c r="I4418" s="17" t="str">
        <f>_xlfn.XLOOKUP(A4418,Students[Full Name],Students[Starting Rank],"")</f>
        <v/>
      </c>
      <c r="J4418" s="15" t="str">
        <f t="shared" ca="1" si="288"/>
        <v xml:space="preserve">: </v>
      </c>
      <c r="K4418" s="16" t="str">
        <f>_xlfn.XLOOKUP(A4418,Students[Full Name],Students[Start Date],"")</f>
        <v/>
      </c>
      <c r="L4418" s="18">
        <f t="shared" ca="1" si="289"/>
        <v>-1</v>
      </c>
      <c r="M4418" s="18" cm="1">
        <f t="array" aca="1" ref="M4418" ca="1">SUMPRODUCT(Inactives[Days Inactive]*(Inactives[Student]=A4418))/365</f>
        <v>0</v>
      </c>
      <c r="N4418" s="18" t="str" cm="1">
        <f t="array" ref="N4418">IF(LEN($A4418)&gt;0,SUMPRODUCT(($A4418=merged_names)*(_xlfn.TEXTAFTER(N$2, "At ")=merged_belt_colours)*merged_months_at_rank),"")</f>
        <v/>
      </c>
      <c r="O4418" s="18" t="str" cm="1">
        <f t="array" ref="O4418">IF(LEN($A4418)&gt;0,SUMPRODUCT(($A4418=merged_names)*(_xlfn.TEXTAFTER(O$2, "At ")=merged_belt_colours)*merged_months_at_rank),"")</f>
        <v/>
      </c>
      <c r="P4418" s="18" t="str" cm="1">
        <f t="array" ref="P4418">IF(LEN($A4418)&gt;0,SUMPRODUCT(($A4418=merged_names)*(_xlfn.TEXTAFTER(P$2, "At ")=merged_belt_colours)*merged_months_at_rank),"")</f>
        <v/>
      </c>
      <c r="Q4418" s="18" t="str" cm="1">
        <f t="array" ref="Q4418">IF(LEN($A4418)&gt;0,SUMPRODUCT(($A4418=merged_names)*(_xlfn.TEXTAFTER(Q$2, "At ")=merged_belt_colours)*merged_months_at_rank),"")</f>
        <v/>
      </c>
      <c r="R4418" s="18" t="str" cm="1">
        <f t="array" ref="R4418">IF(LEN($A4418)&gt;0,SUMPRODUCT(($A4418=merged_names)*(_xlfn.TEXTAFTER(R$2, "At ")=merged_belt_colours)*merged_months_at_rank),"")</f>
        <v/>
      </c>
    </row>
    <row r="4419" spans="1:18" x14ac:dyDescent="0.25">
      <c r="A4419"/>
      <c r="B4419" s="15" t="str" cm="1">
        <f t="array" ref="B4419">IFERROR(IF(LEN(A4419)&gt;0, IF(SUMPRODUCT((Inactives[Key]=J4419)*(Inactives[Currently Inactive]))=1,"Inactive","Active"),""),"Active")</f>
        <v/>
      </c>
      <c r="C4419" s="16" t="str" cm="1">
        <f t="array" aca="1" ref="C4419" ca="1">IFERROR(_xlfn._xlws.FILTER(Inactives[Inactive On],(Inactives[Key]=J4419)*(Inactives[Currently Inactive]),""),"")</f>
        <v/>
      </c>
      <c r="D4419" s="16" t="str" cm="1">
        <f t="array" aca="1" ref="D4419" ca="1">IFERROR(INDEX(_xlfn.TEXTSPLIT(E4419," "),1),"")</f>
        <v/>
      </c>
      <c r="E4419" s="15" t="str" cm="1">
        <f t="array" aca="1" ref="E4419" ca="1">IFERROR(_xlfn._xlws.FILTER(merged_ranks,(merged_end_dates=DATE(9999,12,31))*(merged_names=A4419)),"")</f>
        <v/>
      </c>
      <c r="F4419" s="17" t="str">
        <f ca="1">_xlfn.XLOOKUP(J4419,Promotions[Promo Key],Promotions[Promo Date],"")</f>
        <v/>
      </c>
      <c r="G4419" s="18" t="str">
        <f t="shared" ca="1" si="287"/>
        <v/>
      </c>
      <c r="H4419" s="18" t="str">
        <f t="shared" ca="1" si="286"/>
        <v/>
      </c>
      <c r="I4419" s="17" t="str">
        <f>_xlfn.XLOOKUP(A4419,Students[Full Name],Students[Starting Rank],"")</f>
        <v/>
      </c>
      <c r="J4419" s="15" t="str">
        <f t="shared" ca="1" si="288"/>
        <v xml:space="preserve">: </v>
      </c>
      <c r="K4419" s="16" t="str">
        <f>_xlfn.XLOOKUP(A4419,Students[Full Name],Students[Start Date],"")</f>
        <v/>
      </c>
      <c r="L4419" s="18">
        <f t="shared" ca="1" si="289"/>
        <v>-1</v>
      </c>
      <c r="M4419" s="18" cm="1">
        <f t="array" aca="1" ref="M4419" ca="1">SUMPRODUCT(Inactives[Days Inactive]*(Inactives[Student]=A4419))/365</f>
        <v>0</v>
      </c>
      <c r="N4419" s="18" t="str" cm="1">
        <f t="array" ref="N4419">IF(LEN($A4419)&gt;0,SUMPRODUCT(($A4419=merged_names)*(_xlfn.TEXTAFTER(N$2, "At ")=merged_belt_colours)*merged_months_at_rank),"")</f>
        <v/>
      </c>
      <c r="O4419" s="18" t="str" cm="1">
        <f t="array" ref="O4419">IF(LEN($A4419)&gt;0,SUMPRODUCT(($A4419=merged_names)*(_xlfn.TEXTAFTER(O$2, "At ")=merged_belt_colours)*merged_months_at_rank),"")</f>
        <v/>
      </c>
      <c r="P4419" s="18" t="str" cm="1">
        <f t="array" ref="P4419">IF(LEN($A4419)&gt;0,SUMPRODUCT(($A4419=merged_names)*(_xlfn.TEXTAFTER(P$2, "At ")=merged_belt_colours)*merged_months_at_rank),"")</f>
        <v/>
      </c>
      <c r="Q4419" s="18" t="str" cm="1">
        <f t="array" ref="Q4419">IF(LEN($A4419)&gt;0,SUMPRODUCT(($A4419=merged_names)*(_xlfn.TEXTAFTER(Q$2, "At ")=merged_belt_colours)*merged_months_at_rank),"")</f>
        <v/>
      </c>
      <c r="R4419" s="18" t="str" cm="1">
        <f t="array" ref="R4419">IF(LEN($A4419)&gt;0,SUMPRODUCT(($A4419=merged_names)*(_xlfn.TEXTAFTER(R$2, "At ")=merged_belt_colours)*merged_months_at_rank),"")</f>
        <v/>
      </c>
    </row>
    <row r="4420" spans="1:18" x14ac:dyDescent="0.25">
      <c r="A4420"/>
      <c r="B4420" s="15" t="str" cm="1">
        <f t="array" ref="B4420">IFERROR(IF(LEN(A4420)&gt;0, IF(SUMPRODUCT((Inactives[Key]=J4420)*(Inactives[Currently Inactive]))=1,"Inactive","Active"),""),"Active")</f>
        <v/>
      </c>
      <c r="C4420" s="16" t="str" cm="1">
        <f t="array" aca="1" ref="C4420" ca="1">IFERROR(_xlfn._xlws.FILTER(Inactives[Inactive On],(Inactives[Key]=J4420)*(Inactives[Currently Inactive]),""),"")</f>
        <v/>
      </c>
      <c r="D4420" s="16" t="str" cm="1">
        <f t="array" aca="1" ref="D4420" ca="1">IFERROR(INDEX(_xlfn.TEXTSPLIT(E4420," "),1),"")</f>
        <v/>
      </c>
      <c r="E4420" s="15" t="str" cm="1">
        <f t="array" aca="1" ref="E4420" ca="1">IFERROR(_xlfn._xlws.FILTER(merged_ranks,(merged_end_dates=DATE(9999,12,31))*(merged_names=A4420)),"")</f>
        <v/>
      </c>
      <c r="F4420" s="17" t="str">
        <f ca="1">_xlfn.XLOOKUP(J4420,Promotions[Promo Key],Promotions[Promo Date],"")</f>
        <v/>
      </c>
      <c r="G4420" s="18" t="str">
        <f t="shared" ca="1" si="287"/>
        <v/>
      </c>
      <c r="H4420" s="18" t="str">
        <f t="shared" ca="1" si="286"/>
        <v/>
      </c>
      <c r="I4420" s="17" t="str">
        <f>_xlfn.XLOOKUP(A4420,Students[Full Name],Students[Starting Rank],"")</f>
        <v/>
      </c>
      <c r="J4420" s="15" t="str">
        <f t="shared" ca="1" si="288"/>
        <v xml:space="preserve">: </v>
      </c>
      <c r="K4420" s="16" t="str">
        <f>_xlfn.XLOOKUP(A4420,Students[Full Name],Students[Start Date],"")</f>
        <v/>
      </c>
      <c r="L4420" s="18">
        <f t="shared" ca="1" si="289"/>
        <v>-1</v>
      </c>
      <c r="M4420" s="18" cm="1">
        <f t="array" aca="1" ref="M4420" ca="1">SUMPRODUCT(Inactives[Days Inactive]*(Inactives[Student]=A4420))/365</f>
        <v>0</v>
      </c>
      <c r="N4420" s="18" t="str" cm="1">
        <f t="array" ref="N4420">IF(LEN($A4420)&gt;0,SUMPRODUCT(($A4420=merged_names)*(_xlfn.TEXTAFTER(N$2, "At ")=merged_belt_colours)*merged_months_at_rank),"")</f>
        <v/>
      </c>
      <c r="O4420" s="18" t="str" cm="1">
        <f t="array" ref="O4420">IF(LEN($A4420)&gt;0,SUMPRODUCT(($A4420=merged_names)*(_xlfn.TEXTAFTER(O$2, "At ")=merged_belt_colours)*merged_months_at_rank),"")</f>
        <v/>
      </c>
      <c r="P4420" s="18" t="str" cm="1">
        <f t="array" ref="P4420">IF(LEN($A4420)&gt;0,SUMPRODUCT(($A4420=merged_names)*(_xlfn.TEXTAFTER(P$2, "At ")=merged_belt_colours)*merged_months_at_rank),"")</f>
        <v/>
      </c>
      <c r="Q4420" s="18" t="str" cm="1">
        <f t="array" ref="Q4420">IF(LEN($A4420)&gt;0,SUMPRODUCT(($A4420=merged_names)*(_xlfn.TEXTAFTER(Q$2, "At ")=merged_belt_colours)*merged_months_at_rank),"")</f>
        <v/>
      </c>
      <c r="R4420" s="18" t="str" cm="1">
        <f t="array" ref="R4420">IF(LEN($A4420)&gt;0,SUMPRODUCT(($A4420=merged_names)*(_xlfn.TEXTAFTER(R$2, "At ")=merged_belt_colours)*merged_months_at_rank),"")</f>
        <v/>
      </c>
    </row>
    <row r="4421" spans="1:18" x14ac:dyDescent="0.25">
      <c r="A4421"/>
      <c r="B4421" s="15" t="str" cm="1">
        <f t="array" ref="B4421">IFERROR(IF(LEN(A4421)&gt;0, IF(SUMPRODUCT((Inactives[Key]=J4421)*(Inactives[Currently Inactive]))=1,"Inactive","Active"),""),"Active")</f>
        <v/>
      </c>
      <c r="C4421" s="16" t="str" cm="1">
        <f t="array" aca="1" ref="C4421" ca="1">IFERROR(_xlfn._xlws.FILTER(Inactives[Inactive On],(Inactives[Key]=J4421)*(Inactives[Currently Inactive]),""),"")</f>
        <v/>
      </c>
      <c r="D4421" s="16" t="str" cm="1">
        <f t="array" aca="1" ref="D4421" ca="1">IFERROR(INDEX(_xlfn.TEXTSPLIT(E4421," "),1),"")</f>
        <v/>
      </c>
      <c r="E4421" s="15" t="str" cm="1">
        <f t="array" aca="1" ref="E4421" ca="1">IFERROR(_xlfn._xlws.FILTER(merged_ranks,(merged_end_dates=DATE(9999,12,31))*(merged_names=A4421)),"")</f>
        <v/>
      </c>
      <c r="F4421" s="17" t="str">
        <f ca="1">_xlfn.XLOOKUP(J4421,Promotions[Promo Key],Promotions[Promo Date],"")</f>
        <v/>
      </c>
      <c r="G4421" s="18" t="str">
        <f t="shared" ca="1" si="287"/>
        <v/>
      </c>
      <c r="H4421" s="18" t="str">
        <f t="shared" ca="1" si="286"/>
        <v/>
      </c>
      <c r="I4421" s="17" t="str">
        <f>_xlfn.XLOOKUP(A4421,Students[Full Name],Students[Starting Rank],"")</f>
        <v/>
      </c>
      <c r="J4421" s="15" t="str">
        <f t="shared" ca="1" si="288"/>
        <v xml:space="preserve">: </v>
      </c>
      <c r="K4421" s="16" t="str">
        <f>_xlfn.XLOOKUP(A4421,Students[Full Name],Students[Start Date],"")</f>
        <v/>
      </c>
      <c r="L4421" s="18">
        <f t="shared" ca="1" si="289"/>
        <v>-1</v>
      </c>
      <c r="M4421" s="18" cm="1">
        <f t="array" aca="1" ref="M4421" ca="1">SUMPRODUCT(Inactives[Days Inactive]*(Inactives[Student]=A4421))/365</f>
        <v>0</v>
      </c>
      <c r="N4421" s="18" t="str" cm="1">
        <f t="array" ref="N4421">IF(LEN($A4421)&gt;0,SUMPRODUCT(($A4421=merged_names)*(_xlfn.TEXTAFTER(N$2, "At ")=merged_belt_colours)*merged_months_at_rank),"")</f>
        <v/>
      </c>
      <c r="O4421" s="18" t="str" cm="1">
        <f t="array" ref="O4421">IF(LEN($A4421)&gt;0,SUMPRODUCT(($A4421=merged_names)*(_xlfn.TEXTAFTER(O$2, "At ")=merged_belt_colours)*merged_months_at_rank),"")</f>
        <v/>
      </c>
      <c r="P4421" s="18" t="str" cm="1">
        <f t="array" ref="P4421">IF(LEN($A4421)&gt;0,SUMPRODUCT(($A4421=merged_names)*(_xlfn.TEXTAFTER(P$2, "At ")=merged_belt_colours)*merged_months_at_rank),"")</f>
        <v/>
      </c>
      <c r="Q4421" s="18" t="str" cm="1">
        <f t="array" ref="Q4421">IF(LEN($A4421)&gt;0,SUMPRODUCT(($A4421=merged_names)*(_xlfn.TEXTAFTER(Q$2, "At ")=merged_belt_colours)*merged_months_at_rank),"")</f>
        <v/>
      </c>
      <c r="R4421" s="18" t="str" cm="1">
        <f t="array" ref="R4421">IF(LEN($A4421)&gt;0,SUMPRODUCT(($A4421=merged_names)*(_xlfn.TEXTAFTER(R$2, "At ")=merged_belt_colours)*merged_months_at_rank),"")</f>
        <v/>
      </c>
    </row>
    <row r="4422" spans="1:18" x14ac:dyDescent="0.25">
      <c r="A4422"/>
      <c r="B4422" s="15" t="str" cm="1">
        <f t="array" ref="B4422">IFERROR(IF(LEN(A4422)&gt;0, IF(SUMPRODUCT((Inactives[Key]=J4422)*(Inactives[Currently Inactive]))=1,"Inactive","Active"),""),"Active")</f>
        <v/>
      </c>
      <c r="C4422" s="16" t="str" cm="1">
        <f t="array" aca="1" ref="C4422" ca="1">IFERROR(_xlfn._xlws.FILTER(Inactives[Inactive On],(Inactives[Key]=J4422)*(Inactives[Currently Inactive]),""),"")</f>
        <v/>
      </c>
      <c r="D4422" s="16" t="str" cm="1">
        <f t="array" aca="1" ref="D4422" ca="1">IFERROR(INDEX(_xlfn.TEXTSPLIT(E4422," "),1),"")</f>
        <v/>
      </c>
      <c r="E4422" s="15" t="str" cm="1">
        <f t="array" aca="1" ref="E4422" ca="1">IFERROR(_xlfn._xlws.FILTER(merged_ranks,(merged_end_dates=DATE(9999,12,31))*(merged_names=A4422)),"")</f>
        <v/>
      </c>
      <c r="F4422" s="17" t="str">
        <f ca="1">_xlfn.XLOOKUP(J4422,Promotions[Promo Key],Promotions[Promo Date],"")</f>
        <v/>
      </c>
      <c r="G4422" s="18" t="str">
        <f t="shared" ca="1" si="287"/>
        <v/>
      </c>
      <c r="H4422" s="18" t="str">
        <f t="shared" ca="1" si="286"/>
        <v/>
      </c>
      <c r="I4422" s="17" t="str">
        <f>_xlfn.XLOOKUP(A4422,Students[Full Name],Students[Starting Rank],"")</f>
        <v/>
      </c>
      <c r="J4422" s="15" t="str">
        <f t="shared" ca="1" si="288"/>
        <v xml:space="preserve">: </v>
      </c>
      <c r="K4422" s="16" t="str">
        <f>_xlfn.XLOOKUP(A4422,Students[Full Name],Students[Start Date],"")</f>
        <v/>
      </c>
      <c r="L4422" s="18">
        <f t="shared" ca="1" si="289"/>
        <v>-1</v>
      </c>
      <c r="M4422" s="18" cm="1">
        <f t="array" aca="1" ref="M4422" ca="1">SUMPRODUCT(Inactives[Days Inactive]*(Inactives[Student]=A4422))/365</f>
        <v>0</v>
      </c>
      <c r="N4422" s="18" t="str" cm="1">
        <f t="array" ref="N4422">IF(LEN($A4422)&gt;0,SUMPRODUCT(($A4422=merged_names)*(_xlfn.TEXTAFTER(N$2, "At ")=merged_belt_colours)*merged_months_at_rank),"")</f>
        <v/>
      </c>
      <c r="O4422" s="18" t="str" cm="1">
        <f t="array" ref="O4422">IF(LEN($A4422)&gt;0,SUMPRODUCT(($A4422=merged_names)*(_xlfn.TEXTAFTER(O$2, "At ")=merged_belt_colours)*merged_months_at_rank),"")</f>
        <v/>
      </c>
      <c r="P4422" s="18" t="str" cm="1">
        <f t="array" ref="P4422">IF(LEN($A4422)&gt;0,SUMPRODUCT(($A4422=merged_names)*(_xlfn.TEXTAFTER(P$2, "At ")=merged_belt_colours)*merged_months_at_rank),"")</f>
        <v/>
      </c>
      <c r="Q4422" s="18" t="str" cm="1">
        <f t="array" ref="Q4422">IF(LEN($A4422)&gt;0,SUMPRODUCT(($A4422=merged_names)*(_xlfn.TEXTAFTER(Q$2, "At ")=merged_belt_colours)*merged_months_at_rank),"")</f>
        <v/>
      </c>
      <c r="R4422" s="18" t="str" cm="1">
        <f t="array" ref="R4422">IF(LEN($A4422)&gt;0,SUMPRODUCT(($A4422=merged_names)*(_xlfn.TEXTAFTER(R$2, "At ")=merged_belt_colours)*merged_months_at_rank),"")</f>
        <v/>
      </c>
    </row>
    <row r="4423" spans="1:18" x14ac:dyDescent="0.25">
      <c r="A4423"/>
      <c r="B4423" s="15" t="str" cm="1">
        <f t="array" ref="B4423">IFERROR(IF(LEN(A4423)&gt;0, IF(SUMPRODUCT((Inactives[Key]=J4423)*(Inactives[Currently Inactive]))=1,"Inactive","Active"),""),"Active")</f>
        <v/>
      </c>
      <c r="C4423" s="16" t="str" cm="1">
        <f t="array" aca="1" ref="C4423" ca="1">IFERROR(_xlfn._xlws.FILTER(Inactives[Inactive On],(Inactives[Key]=J4423)*(Inactives[Currently Inactive]),""),"")</f>
        <v/>
      </c>
      <c r="D4423" s="16" t="str" cm="1">
        <f t="array" aca="1" ref="D4423" ca="1">IFERROR(INDEX(_xlfn.TEXTSPLIT(E4423," "),1),"")</f>
        <v/>
      </c>
      <c r="E4423" s="15" t="str" cm="1">
        <f t="array" aca="1" ref="E4423" ca="1">IFERROR(_xlfn._xlws.FILTER(merged_ranks,(merged_end_dates=DATE(9999,12,31))*(merged_names=A4423)),"")</f>
        <v/>
      </c>
      <c r="F4423" s="17" t="str">
        <f ca="1">_xlfn.XLOOKUP(J4423,Promotions[Promo Key],Promotions[Promo Date],"")</f>
        <v/>
      </c>
      <c r="G4423" s="18" t="str">
        <f t="shared" ca="1" si="287"/>
        <v/>
      </c>
      <c r="H4423" s="18" t="str">
        <f t="shared" ca="1" si="286"/>
        <v/>
      </c>
      <c r="I4423" s="17" t="str">
        <f>_xlfn.XLOOKUP(A4423,Students[Full Name],Students[Starting Rank],"")</f>
        <v/>
      </c>
      <c r="J4423" s="15" t="str">
        <f t="shared" ca="1" si="288"/>
        <v xml:space="preserve">: </v>
      </c>
      <c r="K4423" s="16" t="str">
        <f>_xlfn.XLOOKUP(A4423,Students[Full Name],Students[Start Date],"")</f>
        <v/>
      </c>
      <c r="L4423" s="18">
        <f t="shared" ca="1" si="289"/>
        <v>-1</v>
      </c>
      <c r="M4423" s="18" cm="1">
        <f t="array" aca="1" ref="M4423" ca="1">SUMPRODUCT(Inactives[Days Inactive]*(Inactives[Student]=A4423))/365</f>
        <v>0</v>
      </c>
      <c r="N4423" s="18" t="str" cm="1">
        <f t="array" ref="N4423">IF(LEN($A4423)&gt;0,SUMPRODUCT(($A4423=merged_names)*(_xlfn.TEXTAFTER(N$2, "At ")=merged_belt_colours)*merged_months_at_rank),"")</f>
        <v/>
      </c>
      <c r="O4423" s="18" t="str" cm="1">
        <f t="array" ref="O4423">IF(LEN($A4423)&gt;0,SUMPRODUCT(($A4423=merged_names)*(_xlfn.TEXTAFTER(O$2, "At ")=merged_belt_colours)*merged_months_at_rank),"")</f>
        <v/>
      </c>
      <c r="P4423" s="18" t="str" cm="1">
        <f t="array" ref="P4423">IF(LEN($A4423)&gt;0,SUMPRODUCT(($A4423=merged_names)*(_xlfn.TEXTAFTER(P$2, "At ")=merged_belt_colours)*merged_months_at_rank),"")</f>
        <v/>
      </c>
      <c r="Q4423" s="18" t="str" cm="1">
        <f t="array" ref="Q4423">IF(LEN($A4423)&gt;0,SUMPRODUCT(($A4423=merged_names)*(_xlfn.TEXTAFTER(Q$2, "At ")=merged_belt_colours)*merged_months_at_rank),"")</f>
        <v/>
      </c>
      <c r="R4423" s="18" t="str" cm="1">
        <f t="array" ref="R4423">IF(LEN($A4423)&gt;0,SUMPRODUCT(($A4423=merged_names)*(_xlfn.TEXTAFTER(R$2, "At ")=merged_belt_colours)*merged_months_at_rank),"")</f>
        <v/>
      </c>
    </row>
    <row r="4424" spans="1:18" x14ac:dyDescent="0.25">
      <c r="A4424"/>
      <c r="B4424" s="15" t="str" cm="1">
        <f t="array" ref="B4424">IFERROR(IF(LEN(A4424)&gt;0, IF(SUMPRODUCT((Inactives[Key]=J4424)*(Inactives[Currently Inactive]))=1,"Inactive","Active"),""),"Active")</f>
        <v/>
      </c>
      <c r="C4424" s="16" t="str" cm="1">
        <f t="array" aca="1" ref="C4424" ca="1">IFERROR(_xlfn._xlws.FILTER(Inactives[Inactive On],(Inactives[Key]=J4424)*(Inactives[Currently Inactive]),""),"")</f>
        <v/>
      </c>
      <c r="D4424" s="16" t="str" cm="1">
        <f t="array" aca="1" ref="D4424" ca="1">IFERROR(INDEX(_xlfn.TEXTSPLIT(E4424," "),1),"")</f>
        <v/>
      </c>
      <c r="E4424" s="15" t="str" cm="1">
        <f t="array" aca="1" ref="E4424" ca="1">IFERROR(_xlfn._xlws.FILTER(merged_ranks,(merged_end_dates=DATE(9999,12,31))*(merged_names=A4424)),"")</f>
        <v/>
      </c>
      <c r="F4424" s="17" t="str">
        <f ca="1">_xlfn.XLOOKUP(J4424,Promotions[Promo Key],Promotions[Promo Date],"")</f>
        <v/>
      </c>
      <c r="G4424" s="18" t="str">
        <f t="shared" ca="1" si="287"/>
        <v/>
      </c>
      <c r="H4424" s="18" t="str">
        <f t="shared" ca="1" si="286"/>
        <v/>
      </c>
      <c r="I4424" s="17" t="str">
        <f>_xlfn.XLOOKUP(A4424,Students[Full Name],Students[Starting Rank],"")</f>
        <v/>
      </c>
      <c r="J4424" s="15" t="str">
        <f t="shared" ca="1" si="288"/>
        <v xml:space="preserve">: </v>
      </c>
      <c r="K4424" s="16" t="str">
        <f>_xlfn.XLOOKUP(A4424,Students[Full Name],Students[Start Date],"")</f>
        <v/>
      </c>
      <c r="L4424" s="18">
        <f t="shared" ca="1" si="289"/>
        <v>-1</v>
      </c>
      <c r="M4424" s="18" cm="1">
        <f t="array" aca="1" ref="M4424" ca="1">SUMPRODUCT(Inactives[Days Inactive]*(Inactives[Student]=A4424))/365</f>
        <v>0</v>
      </c>
      <c r="N4424" s="18" t="str" cm="1">
        <f t="array" ref="N4424">IF(LEN($A4424)&gt;0,SUMPRODUCT(($A4424=merged_names)*(_xlfn.TEXTAFTER(N$2, "At ")=merged_belt_colours)*merged_months_at_rank),"")</f>
        <v/>
      </c>
      <c r="O4424" s="18" t="str" cm="1">
        <f t="array" ref="O4424">IF(LEN($A4424)&gt;0,SUMPRODUCT(($A4424=merged_names)*(_xlfn.TEXTAFTER(O$2, "At ")=merged_belt_colours)*merged_months_at_rank),"")</f>
        <v/>
      </c>
      <c r="P4424" s="18" t="str" cm="1">
        <f t="array" ref="P4424">IF(LEN($A4424)&gt;0,SUMPRODUCT(($A4424=merged_names)*(_xlfn.TEXTAFTER(P$2, "At ")=merged_belt_colours)*merged_months_at_rank),"")</f>
        <v/>
      </c>
      <c r="Q4424" s="18" t="str" cm="1">
        <f t="array" ref="Q4424">IF(LEN($A4424)&gt;0,SUMPRODUCT(($A4424=merged_names)*(_xlfn.TEXTAFTER(Q$2, "At ")=merged_belt_colours)*merged_months_at_rank),"")</f>
        <v/>
      </c>
      <c r="R4424" s="18" t="str" cm="1">
        <f t="array" ref="R4424">IF(LEN($A4424)&gt;0,SUMPRODUCT(($A4424=merged_names)*(_xlfn.TEXTAFTER(R$2, "At ")=merged_belt_colours)*merged_months_at_rank),"")</f>
        <v/>
      </c>
    </row>
    <row r="4425" spans="1:18" x14ac:dyDescent="0.25">
      <c r="A4425"/>
      <c r="B4425" s="15" t="str" cm="1">
        <f t="array" ref="B4425">IFERROR(IF(LEN(A4425)&gt;0, IF(SUMPRODUCT((Inactives[Key]=J4425)*(Inactives[Currently Inactive]))=1,"Inactive","Active"),""),"Active")</f>
        <v/>
      </c>
      <c r="C4425" s="16" t="str" cm="1">
        <f t="array" aca="1" ref="C4425" ca="1">IFERROR(_xlfn._xlws.FILTER(Inactives[Inactive On],(Inactives[Key]=J4425)*(Inactives[Currently Inactive]),""),"")</f>
        <v/>
      </c>
      <c r="D4425" s="16" t="str" cm="1">
        <f t="array" aca="1" ref="D4425" ca="1">IFERROR(INDEX(_xlfn.TEXTSPLIT(E4425," "),1),"")</f>
        <v/>
      </c>
      <c r="E4425" s="15" t="str" cm="1">
        <f t="array" aca="1" ref="E4425" ca="1">IFERROR(_xlfn._xlws.FILTER(merged_ranks,(merged_end_dates=DATE(9999,12,31))*(merged_names=A4425)),"")</f>
        <v/>
      </c>
      <c r="F4425" s="17" t="str">
        <f ca="1">_xlfn.XLOOKUP(J4425,Promotions[Promo Key],Promotions[Promo Date],"")</f>
        <v/>
      </c>
      <c r="G4425" s="18" t="str">
        <f t="shared" ca="1" si="287"/>
        <v/>
      </c>
      <c r="H4425" s="18" t="str">
        <f t="shared" ca="1" si="286"/>
        <v/>
      </c>
      <c r="I4425" s="17" t="str">
        <f>_xlfn.XLOOKUP(A4425,Students[Full Name],Students[Starting Rank],"")</f>
        <v/>
      </c>
      <c r="J4425" s="15" t="str">
        <f t="shared" ca="1" si="288"/>
        <v xml:space="preserve">: </v>
      </c>
      <c r="K4425" s="16" t="str">
        <f>_xlfn.XLOOKUP(A4425,Students[Full Name],Students[Start Date],"")</f>
        <v/>
      </c>
      <c r="L4425" s="18">
        <f t="shared" ca="1" si="289"/>
        <v>-1</v>
      </c>
      <c r="M4425" s="18" cm="1">
        <f t="array" aca="1" ref="M4425" ca="1">SUMPRODUCT(Inactives[Days Inactive]*(Inactives[Student]=A4425))/365</f>
        <v>0</v>
      </c>
      <c r="N4425" s="18" t="str" cm="1">
        <f t="array" ref="N4425">IF(LEN($A4425)&gt;0,SUMPRODUCT(($A4425=merged_names)*(_xlfn.TEXTAFTER(N$2, "At ")=merged_belt_colours)*merged_months_at_rank),"")</f>
        <v/>
      </c>
      <c r="O4425" s="18" t="str" cm="1">
        <f t="array" ref="O4425">IF(LEN($A4425)&gt;0,SUMPRODUCT(($A4425=merged_names)*(_xlfn.TEXTAFTER(O$2, "At ")=merged_belt_colours)*merged_months_at_rank),"")</f>
        <v/>
      </c>
      <c r="P4425" s="18" t="str" cm="1">
        <f t="array" ref="P4425">IF(LEN($A4425)&gt;0,SUMPRODUCT(($A4425=merged_names)*(_xlfn.TEXTAFTER(P$2, "At ")=merged_belt_colours)*merged_months_at_rank),"")</f>
        <v/>
      </c>
      <c r="Q4425" s="18" t="str" cm="1">
        <f t="array" ref="Q4425">IF(LEN($A4425)&gt;0,SUMPRODUCT(($A4425=merged_names)*(_xlfn.TEXTAFTER(Q$2, "At ")=merged_belt_colours)*merged_months_at_rank),"")</f>
        <v/>
      </c>
      <c r="R4425" s="18" t="str" cm="1">
        <f t="array" ref="R4425">IF(LEN($A4425)&gt;0,SUMPRODUCT(($A4425=merged_names)*(_xlfn.TEXTAFTER(R$2, "At ")=merged_belt_colours)*merged_months_at_rank),"")</f>
        <v/>
      </c>
    </row>
    <row r="4426" spans="1:18" x14ac:dyDescent="0.25">
      <c r="A4426"/>
      <c r="B4426" s="15" t="str" cm="1">
        <f t="array" ref="B4426">IFERROR(IF(LEN(A4426)&gt;0, IF(SUMPRODUCT((Inactives[Key]=J4426)*(Inactives[Currently Inactive]))=1,"Inactive","Active"),""),"Active")</f>
        <v/>
      </c>
      <c r="C4426" s="16" t="str" cm="1">
        <f t="array" aca="1" ref="C4426" ca="1">IFERROR(_xlfn._xlws.FILTER(Inactives[Inactive On],(Inactives[Key]=J4426)*(Inactives[Currently Inactive]),""),"")</f>
        <v/>
      </c>
      <c r="D4426" s="16" t="str" cm="1">
        <f t="array" aca="1" ref="D4426" ca="1">IFERROR(INDEX(_xlfn.TEXTSPLIT(E4426," "),1),"")</f>
        <v/>
      </c>
      <c r="E4426" s="15" t="str" cm="1">
        <f t="array" aca="1" ref="E4426" ca="1">IFERROR(_xlfn._xlws.FILTER(merged_ranks,(merged_end_dates=DATE(9999,12,31))*(merged_names=A4426)),"")</f>
        <v/>
      </c>
      <c r="F4426" s="17" t="str">
        <f ca="1">_xlfn.XLOOKUP(J4426,Promotions[Promo Key],Promotions[Promo Date],"")</f>
        <v/>
      </c>
      <c r="G4426" s="18" t="str">
        <f t="shared" ca="1" si="287"/>
        <v/>
      </c>
      <c r="H4426" s="18" t="str">
        <f t="shared" ca="1" si="286"/>
        <v/>
      </c>
      <c r="I4426" s="17" t="str">
        <f>_xlfn.XLOOKUP(A4426,Students[Full Name],Students[Starting Rank],"")</f>
        <v/>
      </c>
      <c r="J4426" s="15" t="str">
        <f t="shared" ca="1" si="288"/>
        <v xml:space="preserve">: </v>
      </c>
      <c r="K4426" s="16" t="str">
        <f>_xlfn.XLOOKUP(A4426,Students[Full Name],Students[Start Date],"")</f>
        <v/>
      </c>
      <c r="L4426" s="18">
        <f t="shared" ca="1" si="289"/>
        <v>-1</v>
      </c>
      <c r="M4426" s="18" cm="1">
        <f t="array" aca="1" ref="M4426" ca="1">SUMPRODUCT(Inactives[Days Inactive]*(Inactives[Student]=A4426))/365</f>
        <v>0</v>
      </c>
      <c r="N4426" s="18" t="str" cm="1">
        <f t="array" ref="N4426">IF(LEN($A4426)&gt;0,SUMPRODUCT(($A4426=merged_names)*(_xlfn.TEXTAFTER(N$2, "At ")=merged_belt_colours)*merged_months_at_rank),"")</f>
        <v/>
      </c>
      <c r="O4426" s="18" t="str" cm="1">
        <f t="array" ref="O4426">IF(LEN($A4426)&gt;0,SUMPRODUCT(($A4426=merged_names)*(_xlfn.TEXTAFTER(O$2, "At ")=merged_belt_colours)*merged_months_at_rank),"")</f>
        <v/>
      </c>
      <c r="P4426" s="18" t="str" cm="1">
        <f t="array" ref="P4426">IF(LEN($A4426)&gt;0,SUMPRODUCT(($A4426=merged_names)*(_xlfn.TEXTAFTER(P$2, "At ")=merged_belt_colours)*merged_months_at_rank),"")</f>
        <v/>
      </c>
      <c r="Q4426" s="18" t="str" cm="1">
        <f t="array" ref="Q4426">IF(LEN($A4426)&gt;0,SUMPRODUCT(($A4426=merged_names)*(_xlfn.TEXTAFTER(Q$2, "At ")=merged_belt_colours)*merged_months_at_rank),"")</f>
        <v/>
      </c>
      <c r="R4426" s="18" t="str" cm="1">
        <f t="array" ref="R4426">IF(LEN($A4426)&gt;0,SUMPRODUCT(($A4426=merged_names)*(_xlfn.TEXTAFTER(R$2, "At ")=merged_belt_colours)*merged_months_at_rank),"")</f>
        <v/>
      </c>
    </row>
    <row r="4427" spans="1:18" x14ac:dyDescent="0.25">
      <c r="A4427"/>
      <c r="B4427" s="15" t="str" cm="1">
        <f t="array" ref="B4427">IFERROR(IF(LEN(A4427)&gt;0, IF(SUMPRODUCT((Inactives[Key]=J4427)*(Inactives[Currently Inactive]))=1,"Inactive","Active"),""),"Active")</f>
        <v/>
      </c>
      <c r="C4427" s="16" t="str" cm="1">
        <f t="array" aca="1" ref="C4427" ca="1">IFERROR(_xlfn._xlws.FILTER(Inactives[Inactive On],(Inactives[Key]=J4427)*(Inactives[Currently Inactive]),""),"")</f>
        <v/>
      </c>
      <c r="D4427" s="16" t="str" cm="1">
        <f t="array" aca="1" ref="D4427" ca="1">IFERROR(INDEX(_xlfn.TEXTSPLIT(E4427," "),1),"")</f>
        <v/>
      </c>
      <c r="E4427" s="15" t="str" cm="1">
        <f t="array" aca="1" ref="E4427" ca="1">IFERROR(_xlfn._xlws.FILTER(merged_ranks,(merged_end_dates=DATE(9999,12,31))*(merged_names=A4427)),"")</f>
        <v/>
      </c>
      <c r="F4427" s="17" t="str">
        <f ca="1">_xlfn.XLOOKUP(J4427,Promotions[Promo Key],Promotions[Promo Date],"")</f>
        <v/>
      </c>
      <c r="G4427" s="18" t="str">
        <f t="shared" ca="1" si="287"/>
        <v/>
      </c>
      <c r="H4427" s="18" t="str">
        <f t="shared" ca="1" si="286"/>
        <v/>
      </c>
      <c r="I4427" s="17" t="str">
        <f>_xlfn.XLOOKUP(A4427,Students[Full Name],Students[Starting Rank],"")</f>
        <v/>
      </c>
      <c r="J4427" s="15" t="str">
        <f t="shared" ca="1" si="288"/>
        <v xml:space="preserve">: </v>
      </c>
      <c r="K4427" s="16" t="str">
        <f>_xlfn.XLOOKUP(A4427,Students[Full Name],Students[Start Date],"")</f>
        <v/>
      </c>
      <c r="L4427" s="18">
        <f t="shared" ca="1" si="289"/>
        <v>-1</v>
      </c>
      <c r="M4427" s="18" cm="1">
        <f t="array" aca="1" ref="M4427" ca="1">SUMPRODUCT(Inactives[Days Inactive]*(Inactives[Student]=A4427))/365</f>
        <v>0</v>
      </c>
      <c r="N4427" s="18" t="str" cm="1">
        <f t="array" ref="N4427">IF(LEN($A4427)&gt;0,SUMPRODUCT(($A4427=merged_names)*(_xlfn.TEXTAFTER(N$2, "At ")=merged_belt_colours)*merged_months_at_rank),"")</f>
        <v/>
      </c>
      <c r="O4427" s="18" t="str" cm="1">
        <f t="array" ref="O4427">IF(LEN($A4427)&gt;0,SUMPRODUCT(($A4427=merged_names)*(_xlfn.TEXTAFTER(O$2, "At ")=merged_belt_colours)*merged_months_at_rank),"")</f>
        <v/>
      </c>
      <c r="P4427" s="18" t="str" cm="1">
        <f t="array" ref="P4427">IF(LEN($A4427)&gt;0,SUMPRODUCT(($A4427=merged_names)*(_xlfn.TEXTAFTER(P$2, "At ")=merged_belt_colours)*merged_months_at_rank),"")</f>
        <v/>
      </c>
      <c r="Q4427" s="18" t="str" cm="1">
        <f t="array" ref="Q4427">IF(LEN($A4427)&gt;0,SUMPRODUCT(($A4427=merged_names)*(_xlfn.TEXTAFTER(Q$2, "At ")=merged_belt_colours)*merged_months_at_rank),"")</f>
        <v/>
      </c>
      <c r="R4427" s="18" t="str" cm="1">
        <f t="array" ref="R4427">IF(LEN($A4427)&gt;0,SUMPRODUCT(($A4427=merged_names)*(_xlfn.TEXTAFTER(R$2, "At ")=merged_belt_colours)*merged_months_at_rank),"")</f>
        <v/>
      </c>
    </row>
    <row r="4428" spans="1:18" x14ac:dyDescent="0.25">
      <c r="A4428"/>
      <c r="B4428" s="15" t="str" cm="1">
        <f t="array" ref="B4428">IFERROR(IF(LEN(A4428)&gt;0, IF(SUMPRODUCT((Inactives[Key]=J4428)*(Inactives[Currently Inactive]))=1,"Inactive","Active"),""),"Active")</f>
        <v/>
      </c>
      <c r="C4428" s="16" t="str" cm="1">
        <f t="array" aca="1" ref="C4428" ca="1">IFERROR(_xlfn._xlws.FILTER(Inactives[Inactive On],(Inactives[Key]=J4428)*(Inactives[Currently Inactive]),""),"")</f>
        <v/>
      </c>
      <c r="D4428" s="16" t="str" cm="1">
        <f t="array" aca="1" ref="D4428" ca="1">IFERROR(INDEX(_xlfn.TEXTSPLIT(E4428," "),1),"")</f>
        <v/>
      </c>
      <c r="E4428" s="15" t="str" cm="1">
        <f t="array" aca="1" ref="E4428" ca="1">IFERROR(_xlfn._xlws.FILTER(merged_ranks,(merged_end_dates=DATE(9999,12,31))*(merged_names=A4428)),"")</f>
        <v/>
      </c>
      <c r="F4428" s="17" t="str">
        <f ca="1">_xlfn.XLOOKUP(J4428,Promotions[Promo Key],Promotions[Promo Date],"")</f>
        <v/>
      </c>
      <c r="G4428" s="18" t="str">
        <f t="shared" ca="1" si="287"/>
        <v/>
      </c>
      <c r="H4428" s="18" t="str">
        <f t="shared" ca="1" si="286"/>
        <v/>
      </c>
      <c r="I4428" s="17" t="str">
        <f>_xlfn.XLOOKUP(A4428,Students[Full Name],Students[Starting Rank],"")</f>
        <v/>
      </c>
      <c r="J4428" s="15" t="str">
        <f t="shared" ca="1" si="288"/>
        <v xml:space="preserve">: </v>
      </c>
      <c r="K4428" s="16" t="str">
        <f>_xlfn.XLOOKUP(A4428,Students[Full Name],Students[Start Date],"")</f>
        <v/>
      </c>
      <c r="L4428" s="18">
        <f t="shared" ca="1" si="289"/>
        <v>-1</v>
      </c>
      <c r="M4428" s="18" cm="1">
        <f t="array" aca="1" ref="M4428" ca="1">SUMPRODUCT(Inactives[Days Inactive]*(Inactives[Student]=A4428))/365</f>
        <v>0</v>
      </c>
      <c r="N4428" s="18" t="str" cm="1">
        <f t="array" ref="N4428">IF(LEN($A4428)&gt;0,SUMPRODUCT(($A4428=merged_names)*(_xlfn.TEXTAFTER(N$2, "At ")=merged_belt_colours)*merged_months_at_rank),"")</f>
        <v/>
      </c>
      <c r="O4428" s="18" t="str" cm="1">
        <f t="array" ref="O4428">IF(LEN($A4428)&gt;0,SUMPRODUCT(($A4428=merged_names)*(_xlfn.TEXTAFTER(O$2, "At ")=merged_belt_colours)*merged_months_at_rank),"")</f>
        <v/>
      </c>
      <c r="P4428" s="18" t="str" cm="1">
        <f t="array" ref="P4428">IF(LEN($A4428)&gt;0,SUMPRODUCT(($A4428=merged_names)*(_xlfn.TEXTAFTER(P$2, "At ")=merged_belt_colours)*merged_months_at_rank),"")</f>
        <v/>
      </c>
      <c r="Q4428" s="18" t="str" cm="1">
        <f t="array" ref="Q4428">IF(LEN($A4428)&gt;0,SUMPRODUCT(($A4428=merged_names)*(_xlfn.TEXTAFTER(Q$2, "At ")=merged_belt_colours)*merged_months_at_rank),"")</f>
        <v/>
      </c>
      <c r="R4428" s="18" t="str" cm="1">
        <f t="array" ref="R4428">IF(LEN($A4428)&gt;0,SUMPRODUCT(($A4428=merged_names)*(_xlfn.TEXTAFTER(R$2, "At ")=merged_belt_colours)*merged_months_at_rank),"")</f>
        <v/>
      </c>
    </row>
    <row r="4429" spans="1:18" x14ac:dyDescent="0.25">
      <c r="A4429"/>
      <c r="B4429" s="15" t="str" cm="1">
        <f t="array" ref="B4429">IFERROR(IF(LEN(A4429)&gt;0, IF(SUMPRODUCT((Inactives[Key]=J4429)*(Inactives[Currently Inactive]))=1,"Inactive","Active"),""),"Active")</f>
        <v/>
      </c>
      <c r="C4429" s="16" t="str" cm="1">
        <f t="array" aca="1" ref="C4429" ca="1">IFERROR(_xlfn._xlws.FILTER(Inactives[Inactive On],(Inactives[Key]=J4429)*(Inactives[Currently Inactive]),""),"")</f>
        <v/>
      </c>
      <c r="D4429" s="16" t="str" cm="1">
        <f t="array" aca="1" ref="D4429" ca="1">IFERROR(INDEX(_xlfn.TEXTSPLIT(E4429," "),1),"")</f>
        <v/>
      </c>
      <c r="E4429" s="15" t="str" cm="1">
        <f t="array" aca="1" ref="E4429" ca="1">IFERROR(_xlfn._xlws.FILTER(merged_ranks,(merged_end_dates=DATE(9999,12,31))*(merged_names=A4429)),"")</f>
        <v/>
      </c>
      <c r="F4429" s="17" t="str">
        <f ca="1">_xlfn.XLOOKUP(J4429,Promotions[Promo Key],Promotions[Promo Date],"")</f>
        <v/>
      </c>
      <c r="G4429" s="18" t="str">
        <f t="shared" ca="1" si="287"/>
        <v/>
      </c>
      <c r="H4429" s="18" t="str">
        <f t="shared" ca="1" si="286"/>
        <v/>
      </c>
      <c r="I4429" s="17" t="str">
        <f>_xlfn.XLOOKUP(A4429,Students[Full Name],Students[Starting Rank],"")</f>
        <v/>
      </c>
      <c r="J4429" s="15" t="str">
        <f t="shared" ca="1" si="288"/>
        <v xml:space="preserve">: </v>
      </c>
      <c r="K4429" s="16" t="str">
        <f>_xlfn.XLOOKUP(A4429,Students[Full Name],Students[Start Date],"")</f>
        <v/>
      </c>
      <c r="L4429" s="18">
        <f t="shared" ca="1" si="289"/>
        <v>-1</v>
      </c>
      <c r="M4429" s="18" cm="1">
        <f t="array" aca="1" ref="M4429" ca="1">SUMPRODUCT(Inactives[Days Inactive]*(Inactives[Student]=A4429))/365</f>
        <v>0</v>
      </c>
      <c r="N4429" s="18" t="str" cm="1">
        <f t="array" ref="N4429">IF(LEN($A4429)&gt;0,SUMPRODUCT(($A4429=merged_names)*(_xlfn.TEXTAFTER(N$2, "At ")=merged_belt_colours)*merged_months_at_rank),"")</f>
        <v/>
      </c>
      <c r="O4429" s="18" t="str" cm="1">
        <f t="array" ref="O4429">IF(LEN($A4429)&gt;0,SUMPRODUCT(($A4429=merged_names)*(_xlfn.TEXTAFTER(O$2, "At ")=merged_belt_colours)*merged_months_at_rank),"")</f>
        <v/>
      </c>
      <c r="P4429" s="18" t="str" cm="1">
        <f t="array" ref="P4429">IF(LEN($A4429)&gt;0,SUMPRODUCT(($A4429=merged_names)*(_xlfn.TEXTAFTER(P$2, "At ")=merged_belt_colours)*merged_months_at_rank),"")</f>
        <v/>
      </c>
      <c r="Q4429" s="18" t="str" cm="1">
        <f t="array" ref="Q4429">IF(LEN($A4429)&gt;0,SUMPRODUCT(($A4429=merged_names)*(_xlfn.TEXTAFTER(Q$2, "At ")=merged_belt_colours)*merged_months_at_rank),"")</f>
        <v/>
      </c>
      <c r="R4429" s="18" t="str" cm="1">
        <f t="array" ref="R4429">IF(LEN($A4429)&gt;0,SUMPRODUCT(($A4429=merged_names)*(_xlfn.TEXTAFTER(R$2, "At ")=merged_belt_colours)*merged_months_at_rank),"")</f>
        <v/>
      </c>
    </row>
    <row r="4430" spans="1:18" x14ac:dyDescent="0.25">
      <c r="A4430"/>
      <c r="B4430" s="15" t="str" cm="1">
        <f t="array" ref="B4430">IFERROR(IF(LEN(A4430)&gt;0, IF(SUMPRODUCT((Inactives[Key]=J4430)*(Inactives[Currently Inactive]))=1,"Inactive","Active"),""),"Active")</f>
        <v/>
      </c>
      <c r="C4430" s="16" t="str" cm="1">
        <f t="array" aca="1" ref="C4430" ca="1">IFERROR(_xlfn._xlws.FILTER(Inactives[Inactive On],(Inactives[Key]=J4430)*(Inactives[Currently Inactive]),""),"")</f>
        <v/>
      </c>
      <c r="D4430" s="16" t="str" cm="1">
        <f t="array" aca="1" ref="D4430" ca="1">IFERROR(INDEX(_xlfn.TEXTSPLIT(E4430," "),1),"")</f>
        <v/>
      </c>
      <c r="E4430" s="15" t="str" cm="1">
        <f t="array" aca="1" ref="E4430" ca="1">IFERROR(_xlfn._xlws.FILTER(merged_ranks,(merged_end_dates=DATE(9999,12,31))*(merged_names=A4430)),"")</f>
        <v/>
      </c>
      <c r="F4430" s="17" t="str">
        <f ca="1">_xlfn.XLOOKUP(J4430,Promotions[Promo Key],Promotions[Promo Date],"")</f>
        <v/>
      </c>
      <c r="G4430" s="18" t="str">
        <f t="shared" ca="1" si="287"/>
        <v/>
      </c>
      <c r="H4430" s="18" t="str">
        <f t="shared" ca="1" si="286"/>
        <v/>
      </c>
      <c r="I4430" s="17" t="str">
        <f>_xlfn.XLOOKUP(A4430,Students[Full Name],Students[Starting Rank],"")</f>
        <v/>
      </c>
      <c r="J4430" s="15" t="str">
        <f t="shared" ca="1" si="288"/>
        <v xml:space="preserve">: </v>
      </c>
      <c r="K4430" s="16" t="str">
        <f>_xlfn.XLOOKUP(A4430,Students[Full Name],Students[Start Date],"")</f>
        <v/>
      </c>
      <c r="L4430" s="18">
        <f t="shared" ca="1" si="289"/>
        <v>-1</v>
      </c>
      <c r="M4430" s="18" cm="1">
        <f t="array" aca="1" ref="M4430" ca="1">SUMPRODUCT(Inactives[Days Inactive]*(Inactives[Student]=A4430))/365</f>
        <v>0</v>
      </c>
      <c r="N4430" s="18" t="str" cm="1">
        <f t="array" ref="N4430">IF(LEN($A4430)&gt;0,SUMPRODUCT(($A4430=merged_names)*(_xlfn.TEXTAFTER(N$2, "At ")=merged_belt_colours)*merged_months_at_rank),"")</f>
        <v/>
      </c>
      <c r="O4430" s="18" t="str" cm="1">
        <f t="array" ref="O4430">IF(LEN($A4430)&gt;0,SUMPRODUCT(($A4430=merged_names)*(_xlfn.TEXTAFTER(O$2, "At ")=merged_belt_colours)*merged_months_at_rank),"")</f>
        <v/>
      </c>
      <c r="P4430" s="18" t="str" cm="1">
        <f t="array" ref="P4430">IF(LEN($A4430)&gt;0,SUMPRODUCT(($A4430=merged_names)*(_xlfn.TEXTAFTER(P$2, "At ")=merged_belt_colours)*merged_months_at_rank),"")</f>
        <v/>
      </c>
      <c r="Q4430" s="18" t="str" cm="1">
        <f t="array" ref="Q4430">IF(LEN($A4430)&gt;0,SUMPRODUCT(($A4430=merged_names)*(_xlfn.TEXTAFTER(Q$2, "At ")=merged_belt_colours)*merged_months_at_rank),"")</f>
        <v/>
      </c>
      <c r="R4430" s="18" t="str" cm="1">
        <f t="array" ref="R4430">IF(LEN($A4430)&gt;0,SUMPRODUCT(($A4430=merged_names)*(_xlfn.TEXTAFTER(R$2, "At ")=merged_belt_colours)*merged_months_at_rank),"")</f>
        <v/>
      </c>
    </row>
    <row r="4431" spans="1:18" x14ac:dyDescent="0.25">
      <c r="A4431"/>
      <c r="B4431" s="15" t="str" cm="1">
        <f t="array" ref="B4431">IFERROR(IF(LEN(A4431)&gt;0, IF(SUMPRODUCT((Inactives[Key]=J4431)*(Inactives[Currently Inactive]))=1,"Inactive","Active"),""),"Active")</f>
        <v/>
      </c>
      <c r="C4431" s="16" t="str" cm="1">
        <f t="array" aca="1" ref="C4431" ca="1">IFERROR(_xlfn._xlws.FILTER(Inactives[Inactive On],(Inactives[Key]=J4431)*(Inactives[Currently Inactive]),""),"")</f>
        <v/>
      </c>
      <c r="D4431" s="16" t="str" cm="1">
        <f t="array" aca="1" ref="D4431" ca="1">IFERROR(INDEX(_xlfn.TEXTSPLIT(E4431," "),1),"")</f>
        <v/>
      </c>
      <c r="E4431" s="15" t="str" cm="1">
        <f t="array" aca="1" ref="E4431" ca="1">IFERROR(_xlfn._xlws.FILTER(merged_ranks,(merged_end_dates=DATE(9999,12,31))*(merged_names=A4431)),"")</f>
        <v/>
      </c>
      <c r="F4431" s="17" t="str">
        <f ca="1">_xlfn.XLOOKUP(J4431,Promotions[Promo Key],Promotions[Promo Date],"")</f>
        <v/>
      </c>
      <c r="G4431" s="18" t="str">
        <f t="shared" ca="1" si="287"/>
        <v/>
      </c>
      <c r="H4431" s="18" t="str">
        <f t="shared" ca="1" si="286"/>
        <v/>
      </c>
      <c r="I4431" s="17" t="str">
        <f>_xlfn.XLOOKUP(A4431,Students[Full Name],Students[Starting Rank],"")</f>
        <v/>
      </c>
      <c r="J4431" s="15" t="str">
        <f t="shared" ca="1" si="288"/>
        <v xml:space="preserve">: </v>
      </c>
      <c r="K4431" s="16" t="str">
        <f>_xlfn.XLOOKUP(A4431,Students[Full Name],Students[Start Date],"")</f>
        <v/>
      </c>
      <c r="L4431" s="18">
        <f t="shared" ca="1" si="289"/>
        <v>-1</v>
      </c>
      <c r="M4431" s="18" cm="1">
        <f t="array" aca="1" ref="M4431" ca="1">SUMPRODUCT(Inactives[Days Inactive]*(Inactives[Student]=A4431))/365</f>
        <v>0</v>
      </c>
      <c r="N4431" s="18" t="str" cm="1">
        <f t="array" ref="N4431">IF(LEN($A4431)&gt;0,SUMPRODUCT(($A4431=merged_names)*(_xlfn.TEXTAFTER(N$2, "At ")=merged_belt_colours)*merged_months_at_rank),"")</f>
        <v/>
      </c>
      <c r="O4431" s="18" t="str" cm="1">
        <f t="array" ref="O4431">IF(LEN($A4431)&gt;0,SUMPRODUCT(($A4431=merged_names)*(_xlfn.TEXTAFTER(O$2, "At ")=merged_belt_colours)*merged_months_at_rank),"")</f>
        <v/>
      </c>
      <c r="P4431" s="18" t="str" cm="1">
        <f t="array" ref="P4431">IF(LEN($A4431)&gt;0,SUMPRODUCT(($A4431=merged_names)*(_xlfn.TEXTAFTER(P$2, "At ")=merged_belt_colours)*merged_months_at_rank),"")</f>
        <v/>
      </c>
      <c r="Q4431" s="18" t="str" cm="1">
        <f t="array" ref="Q4431">IF(LEN($A4431)&gt;0,SUMPRODUCT(($A4431=merged_names)*(_xlfn.TEXTAFTER(Q$2, "At ")=merged_belt_colours)*merged_months_at_rank),"")</f>
        <v/>
      </c>
      <c r="R4431" s="18" t="str" cm="1">
        <f t="array" ref="R4431">IF(LEN($A4431)&gt;0,SUMPRODUCT(($A4431=merged_names)*(_xlfn.TEXTAFTER(R$2, "At ")=merged_belt_colours)*merged_months_at_rank),"")</f>
        <v/>
      </c>
    </row>
    <row r="4432" spans="1:18" x14ac:dyDescent="0.25">
      <c r="A4432"/>
      <c r="B4432" s="15" t="str" cm="1">
        <f t="array" ref="B4432">IFERROR(IF(LEN(A4432)&gt;0, IF(SUMPRODUCT((Inactives[Key]=J4432)*(Inactives[Currently Inactive]))=1,"Inactive","Active"),""),"Active")</f>
        <v/>
      </c>
      <c r="C4432" s="16" t="str" cm="1">
        <f t="array" aca="1" ref="C4432" ca="1">IFERROR(_xlfn._xlws.FILTER(Inactives[Inactive On],(Inactives[Key]=J4432)*(Inactives[Currently Inactive]),""),"")</f>
        <v/>
      </c>
      <c r="D4432" s="16" t="str" cm="1">
        <f t="array" aca="1" ref="D4432" ca="1">IFERROR(INDEX(_xlfn.TEXTSPLIT(E4432," "),1),"")</f>
        <v/>
      </c>
      <c r="E4432" s="15" t="str" cm="1">
        <f t="array" aca="1" ref="E4432" ca="1">IFERROR(_xlfn._xlws.FILTER(merged_ranks,(merged_end_dates=DATE(9999,12,31))*(merged_names=A4432)),"")</f>
        <v/>
      </c>
      <c r="F4432" s="17" t="str">
        <f ca="1">_xlfn.XLOOKUP(J4432,Promotions[Promo Key],Promotions[Promo Date],"")</f>
        <v/>
      </c>
      <c r="G4432" s="18" t="str">
        <f t="shared" ca="1" si="287"/>
        <v/>
      </c>
      <c r="H4432" s="18" t="str">
        <f t="shared" ca="1" si="286"/>
        <v/>
      </c>
      <c r="I4432" s="17" t="str">
        <f>_xlfn.XLOOKUP(A4432,Students[Full Name],Students[Starting Rank],"")</f>
        <v/>
      </c>
      <c r="J4432" s="15" t="str">
        <f t="shared" ca="1" si="288"/>
        <v xml:space="preserve">: </v>
      </c>
      <c r="K4432" s="16" t="str">
        <f>_xlfn.XLOOKUP(A4432,Students[Full Name],Students[Start Date],"")</f>
        <v/>
      </c>
      <c r="L4432" s="18">
        <f t="shared" ca="1" si="289"/>
        <v>-1</v>
      </c>
      <c r="M4432" s="18" cm="1">
        <f t="array" aca="1" ref="M4432" ca="1">SUMPRODUCT(Inactives[Days Inactive]*(Inactives[Student]=A4432))/365</f>
        <v>0</v>
      </c>
      <c r="N4432" s="18" t="str" cm="1">
        <f t="array" ref="N4432">IF(LEN($A4432)&gt;0,SUMPRODUCT(($A4432=merged_names)*(_xlfn.TEXTAFTER(N$2, "At ")=merged_belt_colours)*merged_months_at_rank),"")</f>
        <v/>
      </c>
      <c r="O4432" s="18" t="str" cm="1">
        <f t="array" ref="O4432">IF(LEN($A4432)&gt;0,SUMPRODUCT(($A4432=merged_names)*(_xlfn.TEXTAFTER(O$2, "At ")=merged_belt_colours)*merged_months_at_rank),"")</f>
        <v/>
      </c>
      <c r="P4432" s="18" t="str" cm="1">
        <f t="array" ref="P4432">IF(LEN($A4432)&gt;0,SUMPRODUCT(($A4432=merged_names)*(_xlfn.TEXTAFTER(P$2, "At ")=merged_belt_colours)*merged_months_at_rank),"")</f>
        <v/>
      </c>
      <c r="Q4432" s="18" t="str" cm="1">
        <f t="array" ref="Q4432">IF(LEN($A4432)&gt;0,SUMPRODUCT(($A4432=merged_names)*(_xlfn.TEXTAFTER(Q$2, "At ")=merged_belt_colours)*merged_months_at_rank),"")</f>
        <v/>
      </c>
      <c r="R4432" s="18" t="str" cm="1">
        <f t="array" ref="R4432">IF(LEN($A4432)&gt;0,SUMPRODUCT(($A4432=merged_names)*(_xlfn.TEXTAFTER(R$2, "At ")=merged_belt_colours)*merged_months_at_rank),"")</f>
        <v/>
      </c>
    </row>
    <row r="4433" spans="1:18" x14ac:dyDescent="0.25">
      <c r="A4433"/>
      <c r="B4433" s="15" t="str" cm="1">
        <f t="array" ref="B4433">IFERROR(IF(LEN(A4433)&gt;0, IF(SUMPRODUCT((Inactives[Key]=J4433)*(Inactives[Currently Inactive]))=1,"Inactive","Active"),""),"Active")</f>
        <v/>
      </c>
      <c r="C4433" s="16" t="str" cm="1">
        <f t="array" aca="1" ref="C4433" ca="1">IFERROR(_xlfn._xlws.FILTER(Inactives[Inactive On],(Inactives[Key]=J4433)*(Inactives[Currently Inactive]),""),"")</f>
        <v/>
      </c>
      <c r="D4433" s="16" t="str" cm="1">
        <f t="array" aca="1" ref="D4433" ca="1">IFERROR(INDEX(_xlfn.TEXTSPLIT(E4433," "),1),"")</f>
        <v/>
      </c>
      <c r="E4433" s="15" t="str" cm="1">
        <f t="array" aca="1" ref="E4433" ca="1">IFERROR(_xlfn._xlws.FILTER(merged_ranks,(merged_end_dates=DATE(9999,12,31))*(merged_names=A4433)),"")</f>
        <v/>
      </c>
      <c r="F4433" s="17" t="str">
        <f ca="1">_xlfn.XLOOKUP(J4433,Promotions[Promo Key],Promotions[Promo Date],"")</f>
        <v/>
      </c>
      <c r="G4433" s="18" t="str">
        <f t="shared" ca="1" si="287"/>
        <v/>
      </c>
      <c r="H4433" s="18" t="str">
        <f t="shared" ca="1" si="286"/>
        <v/>
      </c>
      <c r="I4433" s="17" t="str">
        <f>_xlfn.XLOOKUP(A4433,Students[Full Name],Students[Starting Rank],"")</f>
        <v/>
      </c>
      <c r="J4433" s="15" t="str">
        <f t="shared" ca="1" si="288"/>
        <v xml:space="preserve">: </v>
      </c>
      <c r="K4433" s="16" t="str">
        <f>_xlfn.XLOOKUP(A4433,Students[Full Name],Students[Start Date],"")</f>
        <v/>
      </c>
      <c r="L4433" s="18">
        <f t="shared" ca="1" si="289"/>
        <v>-1</v>
      </c>
      <c r="M4433" s="18" cm="1">
        <f t="array" aca="1" ref="M4433" ca="1">SUMPRODUCT(Inactives[Days Inactive]*(Inactives[Student]=A4433))/365</f>
        <v>0</v>
      </c>
      <c r="N4433" s="18" t="str" cm="1">
        <f t="array" ref="N4433">IF(LEN($A4433)&gt;0,SUMPRODUCT(($A4433=merged_names)*(_xlfn.TEXTAFTER(N$2, "At ")=merged_belt_colours)*merged_months_at_rank),"")</f>
        <v/>
      </c>
      <c r="O4433" s="18" t="str" cm="1">
        <f t="array" ref="O4433">IF(LEN($A4433)&gt;0,SUMPRODUCT(($A4433=merged_names)*(_xlfn.TEXTAFTER(O$2, "At ")=merged_belt_colours)*merged_months_at_rank),"")</f>
        <v/>
      </c>
      <c r="P4433" s="18" t="str" cm="1">
        <f t="array" ref="P4433">IF(LEN($A4433)&gt;0,SUMPRODUCT(($A4433=merged_names)*(_xlfn.TEXTAFTER(P$2, "At ")=merged_belt_colours)*merged_months_at_rank),"")</f>
        <v/>
      </c>
      <c r="Q4433" s="18" t="str" cm="1">
        <f t="array" ref="Q4433">IF(LEN($A4433)&gt;0,SUMPRODUCT(($A4433=merged_names)*(_xlfn.TEXTAFTER(Q$2, "At ")=merged_belt_colours)*merged_months_at_rank),"")</f>
        <v/>
      </c>
      <c r="R4433" s="18" t="str" cm="1">
        <f t="array" ref="R4433">IF(LEN($A4433)&gt;0,SUMPRODUCT(($A4433=merged_names)*(_xlfn.TEXTAFTER(R$2, "At ")=merged_belt_colours)*merged_months_at_rank),"")</f>
        <v/>
      </c>
    </row>
    <row r="4434" spans="1:18" x14ac:dyDescent="0.25">
      <c r="A4434"/>
      <c r="B4434" s="15" t="str" cm="1">
        <f t="array" ref="B4434">IFERROR(IF(LEN(A4434)&gt;0, IF(SUMPRODUCT((Inactives[Key]=J4434)*(Inactives[Currently Inactive]))=1,"Inactive","Active"),""),"Active")</f>
        <v/>
      </c>
      <c r="C4434" s="16" t="str" cm="1">
        <f t="array" aca="1" ref="C4434" ca="1">IFERROR(_xlfn._xlws.FILTER(Inactives[Inactive On],(Inactives[Key]=J4434)*(Inactives[Currently Inactive]),""),"")</f>
        <v/>
      </c>
      <c r="D4434" s="16" t="str" cm="1">
        <f t="array" aca="1" ref="D4434" ca="1">IFERROR(INDEX(_xlfn.TEXTSPLIT(E4434," "),1),"")</f>
        <v/>
      </c>
      <c r="E4434" s="15" t="str" cm="1">
        <f t="array" aca="1" ref="E4434" ca="1">IFERROR(_xlfn._xlws.FILTER(merged_ranks,(merged_end_dates=DATE(9999,12,31))*(merged_names=A4434)),"")</f>
        <v/>
      </c>
      <c r="F4434" s="17" t="str">
        <f ca="1">_xlfn.XLOOKUP(J4434,Promotions[Promo Key],Promotions[Promo Date],"")</f>
        <v/>
      </c>
      <c r="G4434" s="18" t="str">
        <f t="shared" ca="1" si="287"/>
        <v/>
      </c>
      <c r="H4434" s="18" t="str">
        <f t="shared" ca="1" si="286"/>
        <v/>
      </c>
      <c r="I4434" s="17" t="str">
        <f>_xlfn.XLOOKUP(A4434,Students[Full Name],Students[Starting Rank],"")</f>
        <v/>
      </c>
      <c r="J4434" s="15" t="str">
        <f t="shared" ca="1" si="288"/>
        <v xml:space="preserve">: </v>
      </c>
      <c r="K4434" s="16" t="str">
        <f>_xlfn.XLOOKUP(A4434,Students[Full Name],Students[Start Date],"")</f>
        <v/>
      </c>
      <c r="L4434" s="18">
        <f t="shared" ca="1" si="289"/>
        <v>-1</v>
      </c>
      <c r="M4434" s="18" cm="1">
        <f t="array" aca="1" ref="M4434" ca="1">SUMPRODUCT(Inactives[Days Inactive]*(Inactives[Student]=A4434))/365</f>
        <v>0</v>
      </c>
      <c r="N4434" s="18" t="str" cm="1">
        <f t="array" ref="N4434">IF(LEN($A4434)&gt;0,SUMPRODUCT(($A4434=merged_names)*(_xlfn.TEXTAFTER(N$2, "At ")=merged_belt_colours)*merged_months_at_rank),"")</f>
        <v/>
      </c>
      <c r="O4434" s="18" t="str" cm="1">
        <f t="array" ref="O4434">IF(LEN($A4434)&gt;0,SUMPRODUCT(($A4434=merged_names)*(_xlfn.TEXTAFTER(O$2, "At ")=merged_belt_colours)*merged_months_at_rank),"")</f>
        <v/>
      </c>
      <c r="P4434" s="18" t="str" cm="1">
        <f t="array" ref="P4434">IF(LEN($A4434)&gt;0,SUMPRODUCT(($A4434=merged_names)*(_xlfn.TEXTAFTER(P$2, "At ")=merged_belt_colours)*merged_months_at_rank),"")</f>
        <v/>
      </c>
      <c r="Q4434" s="18" t="str" cm="1">
        <f t="array" ref="Q4434">IF(LEN($A4434)&gt;0,SUMPRODUCT(($A4434=merged_names)*(_xlfn.TEXTAFTER(Q$2, "At ")=merged_belt_colours)*merged_months_at_rank),"")</f>
        <v/>
      </c>
      <c r="R4434" s="18" t="str" cm="1">
        <f t="array" ref="R4434">IF(LEN($A4434)&gt;0,SUMPRODUCT(($A4434=merged_names)*(_xlfn.TEXTAFTER(R$2, "At ")=merged_belt_colours)*merged_months_at_rank),"")</f>
        <v/>
      </c>
    </row>
    <row r="4435" spans="1:18" x14ac:dyDescent="0.25">
      <c r="A4435"/>
      <c r="B4435" s="15" t="str" cm="1">
        <f t="array" ref="B4435">IFERROR(IF(LEN(A4435)&gt;0, IF(SUMPRODUCT((Inactives[Key]=J4435)*(Inactives[Currently Inactive]))=1,"Inactive","Active"),""),"Active")</f>
        <v/>
      </c>
      <c r="C4435" s="16" t="str" cm="1">
        <f t="array" aca="1" ref="C4435" ca="1">IFERROR(_xlfn._xlws.FILTER(Inactives[Inactive On],(Inactives[Key]=J4435)*(Inactives[Currently Inactive]),""),"")</f>
        <v/>
      </c>
      <c r="D4435" s="16" t="str" cm="1">
        <f t="array" aca="1" ref="D4435" ca="1">IFERROR(INDEX(_xlfn.TEXTSPLIT(E4435," "),1),"")</f>
        <v/>
      </c>
      <c r="E4435" s="15" t="str" cm="1">
        <f t="array" aca="1" ref="E4435" ca="1">IFERROR(_xlfn._xlws.FILTER(merged_ranks,(merged_end_dates=DATE(9999,12,31))*(merged_names=A4435)),"")</f>
        <v/>
      </c>
      <c r="F4435" s="17" t="str">
        <f ca="1">_xlfn.XLOOKUP(J4435,Promotions[Promo Key],Promotions[Promo Date],"")</f>
        <v/>
      </c>
      <c r="G4435" s="18" t="str">
        <f t="shared" ca="1" si="287"/>
        <v/>
      </c>
      <c r="H4435" s="18" t="str">
        <f t="shared" ca="1" si="286"/>
        <v/>
      </c>
      <c r="I4435" s="17" t="str">
        <f>_xlfn.XLOOKUP(A4435,Students[Full Name],Students[Starting Rank],"")</f>
        <v/>
      </c>
      <c r="J4435" s="15" t="str">
        <f t="shared" ca="1" si="288"/>
        <v xml:space="preserve">: </v>
      </c>
      <c r="K4435" s="16" t="str">
        <f>_xlfn.XLOOKUP(A4435,Students[Full Name],Students[Start Date],"")</f>
        <v/>
      </c>
      <c r="L4435" s="18">
        <f t="shared" ca="1" si="289"/>
        <v>-1</v>
      </c>
      <c r="M4435" s="18" cm="1">
        <f t="array" aca="1" ref="M4435" ca="1">SUMPRODUCT(Inactives[Days Inactive]*(Inactives[Student]=A4435))/365</f>
        <v>0</v>
      </c>
      <c r="N4435" s="18" t="str" cm="1">
        <f t="array" ref="N4435">IF(LEN($A4435)&gt;0,SUMPRODUCT(($A4435=merged_names)*(_xlfn.TEXTAFTER(N$2, "At ")=merged_belt_colours)*merged_months_at_rank),"")</f>
        <v/>
      </c>
      <c r="O4435" s="18" t="str" cm="1">
        <f t="array" ref="O4435">IF(LEN($A4435)&gt;0,SUMPRODUCT(($A4435=merged_names)*(_xlfn.TEXTAFTER(O$2, "At ")=merged_belt_colours)*merged_months_at_rank),"")</f>
        <v/>
      </c>
      <c r="P4435" s="18" t="str" cm="1">
        <f t="array" ref="P4435">IF(LEN($A4435)&gt;0,SUMPRODUCT(($A4435=merged_names)*(_xlfn.TEXTAFTER(P$2, "At ")=merged_belt_colours)*merged_months_at_rank),"")</f>
        <v/>
      </c>
      <c r="Q4435" s="18" t="str" cm="1">
        <f t="array" ref="Q4435">IF(LEN($A4435)&gt;0,SUMPRODUCT(($A4435=merged_names)*(_xlfn.TEXTAFTER(Q$2, "At ")=merged_belt_colours)*merged_months_at_rank),"")</f>
        <v/>
      </c>
      <c r="R4435" s="18" t="str" cm="1">
        <f t="array" ref="R4435">IF(LEN($A4435)&gt;0,SUMPRODUCT(($A4435=merged_names)*(_xlfn.TEXTAFTER(R$2, "At ")=merged_belt_colours)*merged_months_at_rank),"")</f>
        <v/>
      </c>
    </row>
    <row r="4436" spans="1:18" x14ac:dyDescent="0.25">
      <c r="A4436"/>
      <c r="B4436" s="15" t="str" cm="1">
        <f t="array" ref="B4436">IFERROR(IF(LEN(A4436)&gt;0, IF(SUMPRODUCT((Inactives[Key]=J4436)*(Inactives[Currently Inactive]))=1,"Inactive","Active"),""),"Active")</f>
        <v/>
      </c>
      <c r="C4436" s="16" t="str" cm="1">
        <f t="array" aca="1" ref="C4436" ca="1">IFERROR(_xlfn._xlws.FILTER(Inactives[Inactive On],(Inactives[Key]=J4436)*(Inactives[Currently Inactive]),""),"")</f>
        <v/>
      </c>
      <c r="D4436" s="16" t="str" cm="1">
        <f t="array" aca="1" ref="D4436" ca="1">IFERROR(INDEX(_xlfn.TEXTSPLIT(E4436," "),1),"")</f>
        <v/>
      </c>
      <c r="E4436" s="15" t="str" cm="1">
        <f t="array" aca="1" ref="E4436" ca="1">IFERROR(_xlfn._xlws.FILTER(merged_ranks,(merged_end_dates=DATE(9999,12,31))*(merged_names=A4436)),"")</f>
        <v/>
      </c>
      <c r="F4436" s="17" t="str">
        <f ca="1">_xlfn.XLOOKUP(J4436,Promotions[Promo Key],Promotions[Promo Date],"")</f>
        <v/>
      </c>
      <c r="G4436" s="18" t="str">
        <f t="shared" ca="1" si="287"/>
        <v/>
      </c>
      <c r="H4436" s="18" t="str">
        <f t="shared" ca="1" si="286"/>
        <v/>
      </c>
      <c r="I4436" s="17" t="str">
        <f>_xlfn.XLOOKUP(A4436,Students[Full Name],Students[Starting Rank],"")</f>
        <v/>
      </c>
      <c r="J4436" s="15" t="str">
        <f t="shared" ca="1" si="288"/>
        <v xml:space="preserve">: </v>
      </c>
      <c r="K4436" s="16" t="str">
        <f>_xlfn.XLOOKUP(A4436,Students[Full Name],Students[Start Date],"")</f>
        <v/>
      </c>
      <c r="L4436" s="18">
        <f t="shared" ca="1" si="289"/>
        <v>-1</v>
      </c>
      <c r="M4436" s="18" cm="1">
        <f t="array" aca="1" ref="M4436" ca="1">SUMPRODUCT(Inactives[Days Inactive]*(Inactives[Student]=A4436))/365</f>
        <v>0</v>
      </c>
      <c r="N4436" s="18" t="str" cm="1">
        <f t="array" ref="N4436">IF(LEN($A4436)&gt;0,SUMPRODUCT(($A4436=merged_names)*(_xlfn.TEXTAFTER(N$2, "At ")=merged_belt_colours)*merged_months_at_rank),"")</f>
        <v/>
      </c>
      <c r="O4436" s="18" t="str" cm="1">
        <f t="array" ref="O4436">IF(LEN($A4436)&gt;0,SUMPRODUCT(($A4436=merged_names)*(_xlfn.TEXTAFTER(O$2, "At ")=merged_belt_colours)*merged_months_at_rank),"")</f>
        <v/>
      </c>
      <c r="P4436" s="18" t="str" cm="1">
        <f t="array" ref="P4436">IF(LEN($A4436)&gt;0,SUMPRODUCT(($A4436=merged_names)*(_xlfn.TEXTAFTER(P$2, "At ")=merged_belt_colours)*merged_months_at_rank),"")</f>
        <v/>
      </c>
      <c r="Q4436" s="18" t="str" cm="1">
        <f t="array" ref="Q4436">IF(LEN($A4436)&gt;0,SUMPRODUCT(($A4436=merged_names)*(_xlfn.TEXTAFTER(Q$2, "At ")=merged_belt_colours)*merged_months_at_rank),"")</f>
        <v/>
      </c>
      <c r="R4436" s="18" t="str" cm="1">
        <f t="array" ref="R4436">IF(LEN($A4436)&gt;0,SUMPRODUCT(($A4436=merged_names)*(_xlfn.TEXTAFTER(R$2, "At ")=merged_belt_colours)*merged_months_at_rank),"")</f>
        <v/>
      </c>
    </row>
    <row r="4437" spans="1:18" x14ac:dyDescent="0.25">
      <c r="A4437"/>
      <c r="B4437" s="15" t="str" cm="1">
        <f t="array" ref="B4437">IFERROR(IF(LEN(A4437)&gt;0, IF(SUMPRODUCT((Inactives[Key]=J4437)*(Inactives[Currently Inactive]))=1,"Inactive","Active"),""),"Active")</f>
        <v/>
      </c>
      <c r="C4437" s="16" t="str" cm="1">
        <f t="array" aca="1" ref="C4437" ca="1">IFERROR(_xlfn._xlws.FILTER(Inactives[Inactive On],(Inactives[Key]=J4437)*(Inactives[Currently Inactive]),""),"")</f>
        <v/>
      </c>
      <c r="D4437" s="16" t="str" cm="1">
        <f t="array" aca="1" ref="D4437" ca="1">IFERROR(INDEX(_xlfn.TEXTSPLIT(E4437," "),1),"")</f>
        <v/>
      </c>
      <c r="E4437" s="15" t="str" cm="1">
        <f t="array" aca="1" ref="E4437" ca="1">IFERROR(_xlfn._xlws.FILTER(merged_ranks,(merged_end_dates=DATE(9999,12,31))*(merged_names=A4437)),"")</f>
        <v/>
      </c>
      <c r="F4437" s="17" t="str">
        <f ca="1">_xlfn.XLOOKUP(J4437,Promotions[Promo Key],Promotions[Promo Date],"")</f>
        <v/>
      </c>
      <c r="G4437" s="18" t="str">
        <f t="shared" ca="1" si="287"/>
        <v/>
      </c>
      <c r="H4437" s="18" t="str">
        <f t="shared" ca="1" si="286"/>
        <v/>
      </c>
      <c r="I4437" s="17" t="str">
        <f>_xlfn.XLOOKUP(A4437,Students[Full Name],Students[Starting Rank],"")</f>
        <v/>
      </c>
      <c r="J4437" s="15" t="str">
        <f t="shared" ca="1" si="288"/>
        <v xml:space="preserve">: </v>
      </c>
      <c r="K4437" s="16" t="str">
        <f>_xlfn.XLOOKUP(A4437,Students[Full Name],Students[Start Date],"")</f>
        <v/>
      </c>
      <c r="L4437" s="18">
        <f t="shared" ca="1" si="289"/>
        <v>-1</v>
      </c>
      <c r="M4437" s="18" cm="1">
        <f t="array" aca="1" ref="M4437" ca="1">SUMPRODUCT(Inactives[Days Inactive]*(Inactives[Student]=A4437))/365</f>
        <v>0</v>
      </c>
      <c r="N4437" s="18" t="str" cm="1">
        <f t="array" ref="N4437">IF(LEN($A4437)&gt;0,SUMPRODUCT(($A4437=merged_names)*(_xlfn.TEXTAFTER(N$2, "At ")=merged_belt_colours)*merged_months_at_rank),"")</f>
        <v/>
      </c>
      <c r="O4437" s="18" t="str" cm="1">
        <f t="array" ref="O4437">IF(LEN($A4437)&gt;0,SUMPRODUCT(($A4437=merged_names)*(_xlfn.TEXTAFTER(O$2, "At ")=merged_belt_colours)*merged_months_at_rank),"")</f>
        <v/>
      </c>
      <c r="P4437" s="18" t="str" cm="1">
        <f t="array" ref="P4437">IF(LEN($A4437)&gt;0,SUMPRODUCT(($A4437=merged_names)*(_xlfn.TEXTAFTER(P$2, "At ")=merged_belt_colours)*merged_months_at_rank),"")</f>
        <v/>
      </c>
      <c r="Q4437" s="18" t="str" cm="1">
        <f t="array" ref="Q4437">IF(LEN($A4437)&gt;0,SUMPRODUCT(($A4437=merged_names)*(_xlfn.TEXTAFTER(Q$2, "At ")=merged_belt_colours)*merged_months_at_rank),"")</f>
        <v/>
      </c>
      <c r="R4437" s="18" t="str" cm="1">
        <f t="array" ref="R4437">IF(LEN($A4437)&gt;0,SUMPRODUCT(($A4437=merged_names)*(_xlfn.TEXTAFTER(R$2, "At ")=merged_belt_colours)*merged_months_at_rank),"")</f>
        <v/>
      </c>
    </row>
    <row r="4438" spans="1:18" x14ac:dyDescent="0.25">
      <c r="A4438"/>
      <c r="B4438" s="15" t="str" cm="1">
        <f t="array" ref="B4438">IFERROR(IF(LEN(A4438)&gt;0, IF(SUMPRODUCT((Inactives[Key]=J4438)*(Inactives[Currently Inactive]))=1,"Inactive","Active"),""),"Active")</f>
        <v/>
      </c>
      <c r="C4438" s="16" t="str" cm="1">
        <f t="array" aca="1" ref="C4438" ca="1">IFERROR(_xlfn._xlws.FILTER(Inactives[Inactive On],(Inactives[Key]=J4438)*(Inactives[Currently Inactive]),""),"")</f>
        <v/>
      </c>
      <c r="D4438" s="16" t="str" cm="1">
        <f t="array" aca="1" ref="D4438" ca="1">IFERROR(INDEX(_xlfn.TEXTSPLIT(E4438," "),1),"")</f>
        <v/>
      </c>
      <c r="E4438" s="15" t="str" cm="1">
        <f t="array" aca="1" ref="E4438" ca="1">IFERROR(_xlfn._xlws.FILTER(merged_ranks,(merged_end_dates=DATE(9999,12,31))*(merged_names=A4438)),"")</f>
        <v/>
      </c>
      <c r="F4438" s="17" t="str">
        <f ca="1">_xlfn.XLOOKUP(J4438,Promotions[Promo Key],Promotions[Promo Date],"")</f>
        <v/>
      </c>
      <c r="G4438" s="18" t="str">
        <f t="shared" ca="1" si="287"/>
        <v/>
      </c>
      <c r="H4438" s="18" t="str">
        <f t="shared" ca="1" si="286"/>
        <v/>
      </c>
      <c r="I4438" s="17" t="str">
        <f>_xlfn.XLOOKUP(A4438,Students[Full Name],Students[Starting Rank],"")</f>
        <v/>
      </c>
      <c r="J4438" s="15" t="str">
        <f t="shared" ca="1" si="288"/>
        <v xml:space="preserve">: </v>
      </c>
      <c r="K4438" s="16" t="str">
        <f>_xlfn.XLOOKUP(A4438,Students[Full Name],Students[Start Date],"")</f>
        <v/>
      </c>
      <c r="L4438" s="18">
        <f t="shared" ca="1" si="289"/>
        <v>-1</v>
      </c>
      <c r="M4438" s="18" cm="1">
        <f t="array" aca="1" ref="M4438" ca="1">SUMPRODUCT(Inactives[Days Inactive]*(Inactives[Student]=A4438))/365</f>
        <v>0</v>
      </c>
      <c r="N4438" s="18" t="str" cm="1">
        <f t="array" ref="N4438">IF(LEN($A4438)&gt;0,SUMPRODUCT(($A4438=merged_names)*(_xlfn.TEXTAFTER(N$2, "At ")=merged_belt_colours)*merged_months_at_rank),"")</f>
        <v/>
      </c>
      <c r="O4438" s="18" t="str" cm="1">
        <f t="array" ref="O4438">IF(LEN($A4438)&gt;0,SUMPRODUCT(($A4438=merged_names)*(_xlfn.TEXTAFTER(O$2, "At ")=merged_belt_colours)*merged_months_at_rank),"")</f>
        <v/>
      </c>
      <c r="P4438" s="18" t="str" cm="1">
        <f t="array" ref="P4438">IF(LEN($A4438)&gt;0,SUMPRODUCT(($A4438=merged_names)*(_xlfn.TEXTAFTER(P$2, "At ")=merged_belt_colours)*merged_months_at_rank),"")</f>
        <v/>
      </c>
      <c r="Q4438" s="18" t="str" cm="1">
        <f t="array" ref="Q4438">IF(LEN($A4438)&gt;0,SUMPRODUCT(($A4438=merged_names)*(_xlfn.TEXTAFTER(Q$2, "At ")=merged_belt_colours)*merged_months_at_rank),"")</f>
        <v/>
      </c>
      <c r="R4438" s="18" t="str" cm="1">
        <f t="array" ref="R4438">IF(LEN($A4438)&gt;0,SUMPRODUCT(($A4438=merged_names)*(_xlfn.TEXTAFTER(R$2, "At ")=merged_belt_colours)*merged_months_at_rank),"")</f>
        <v/>
      </c>
    </row>
    <row r="4439" spans="1:18" x14ac:dyDescent="0.25">
      <c r="A4439"/>
      <c r="B4439" s="15" t="str" cm="1">
        <f t="array" ref="B4439">IFERROR(IF(LEN(A4439)&gt;0, IF(SUMPRODUCT((Inactives[Key]=J4439)*(Inactives[Currently Inactive]))=1,"Inactive","Active"),""),"Active")</f>
        <v/>
      </c>
      <c r="C4439" s="16" t="str" cm="1">
        <f t="array" aca="1" ref="C4439" ca="1">IFERROR(_xlfn._xlws.FILTER(Inactives[Inactive On],(Inactives[Key]=J4439)*(Inactives[Currently Inactive]),""),"")</f>
        <v/>
      </c>
      <c r="D4439" s="16" t="str" cm="1">
        <f t="array" aca="1" ref="D4439" ca="1">IFERROR(INDEX(_xlfn.TEXTSPLIT(E4439," "),1),"")</f>
        <v/>
      </c>
      <c r="E4439" s="15" t="str" cm="1">
        <f t="array" aca="1" ref="E4439" ca="1">IFERROR(_xlfn._xlws.FILTER(merged_ranks,(merged_end_dates=DATE(9999,12,31))*(merged_names=A4439)),"")</f>
        <v/>
      </c>
      <c r="F4439" s="17" t="str">
        <f ca="1">_xlfn.XLOOKUP(J4439,Promotions[Promo Key],Promotions[Promo Date],"")</f>
        <v/>
      </c>
      <c r="G4439" s="18" t="str">
        <f t="shared" ca="1" si="287"/>
        <v/>
      </c>
      <c r="H4439" s="18" t="str">
        <f t="shared" ca="1" si="286"/>
        <v/>
      </c>
      <c r="I4439" s="17" t="str">
        <f>_xlfn.XLOOKUP(A4439,Students[Full Name],Students[Starting Rank],"")</f>
        <v/>
      </c>
      <c r="J4439" s="15" t="str">
        <f t="shared" ca="1" si="288"/>
        <v xml:space="preserve">: </v>
      </c>
      <c r="K4439" s="16" t="str">
        <f>_xlfn.XLOOKUP(A4439,Students[Full Name],Students[Start Date],"")</f>
        <v/>
      </c>
      <c r="L4439" s="18">
        <f t="shared" ca="1" si="289"/>
        <v>-1</v>
      </c>
      <c r="M4439" s="18" cm="1">
        <f t="array" aca="1" ref="M4439" ca="1">SUMPRODUCT(Inactives[Days Inactive]*(Inactives[Student]=A4439))/365</f>
        <v>0</v>
      </c>
      <c r="N4439" s="18" t="str" cm="1">
        <f t="array" ref="N4439">IF(LEN($A4439)&gt;0,SUMPRODUCT(($A4439=merged_names)*(_xlfn.TEXTAFTER(N$2, "At ")=merged_belt_colours)*merged_months_at_rank),"")</f>
        <v/>
      </c>
      <c r="O4439" s="18" t="str" cm="1">
        <f t="array" ref="O4439">IF(LEN($A4439)&gt;0,SUMPRODUCT(($A4439=merged_names)*(_xlfn.TEXTAFTER(O$2, "At ")=merged_belt_colours)*merged_months_at_rank),"")</f>
        <v/>
      </c>
      <c r="P4439" s="18" t="str" cm="1">
        <f t="array" ref="P4439">IF(LEN($A4439)&gt;0,SUMPRODUCT(($A4439=merged_names)*(_xlfn.TEXTAFTER(P$2, "At ")=merged_belt_colours)*merged_months_at_rank),"")</f>
        <v/>
      </c>
      <c r="Q4439" s="18" t="str" cm="1">
        <f t="array" ref="Q4439">IF(LEN($A4439)&gt;0,SUMPRODUCT(($A4439=merged_names)*(_xlfn.TEXTAFTER(Q$2, "At ")=merged_belt_colours)*merged_months_at_rank),"")</f>
        <v/>
      </c>
      <c r="R4439" s="18" t="str" cm="1">
        <f t="array" ref="R4439">IF(LEN($A4439)&gt;0,SUMPRODUCT(($A4439=merged_names)*(_xlfn.TEXTAFTER(R$2, "At ")=merged_belt_colours)*merged_months_at_rank),"")</f>
        <v/>
      </c>
    </row>
    <row r="4440" spans="1:18" x14ac:dyDescent="0.25">
      <c r="A4440"/>
      <c r="B4440" s="15" t="str" cm="1">
        <f t="array" ref="B4440">IFERROR(IF(LEN(A4440)&gt;0, IF(SUMPRODUCT((Inactives[Key]=J4440)*(Inactives[Currently Inactive]))=1,"Inactive","Active"),""),"Active")</f>
        <v/>
      </c>
      <c r="C4440" s="16" t="str" cm="1">
        <f t="array" aca="1" ref="C4440" ca="1">IFERROR(_xlfn._xlws.FILTER(Inactives[Inactive On],(Inactives[Key]=J4440)*(Inactives[Currently Inactive]),""),"")</f>
        <v/>
      </c>
      <c r="D4440" s="16" t="str" cm="1">
        <f t="array" aca="1" ref="D4440" ca="1">IFERROR(INDEX(_xlfn.TEXTSPLIT(E4440," "),1),"")</f>
        <v/>
      </c>
      <c r="E4440" s="15" t="str" cm="1">
        <f t="array" aca="1" ref="E4440" ca="1">IFERROR(_xlfn._xlws.FILTER(merged_ranks,(merged_end_dates=DATE(9999,12,31))*(merged_names=A4440)),"")</f>
        <v/>
      </c>
      <c r="F4440" s="17" t="str">
        <f ca="1">_xlfn.XLOOKUP(J4440,Promotions[Promo Key],Promotions[Promo Date],"")</f>
        <v/>
      </c>
      <c r="G4440" s="18" t="str">
        <f t="shared" ca="1" si="287"/>
        <v/>
      </c>
      <c r="H4440" s="18" t="str">
        <f t="shared" ref="H4440:H4503" ca="1" si="290">IFERROR((TODAY()-K4440)/365-M4440,"")</f>
        <v/>
      </c>
      <c r="I4440" s="17" t="str">
        <f>_xlfn.XLOOKUP(A4440,Students[Full Name],Students[Starting Rank],"")</f>
        <v/>
      </c>
      <c r="J4440" s="15" t="str">
        <f t="shared" ca="1" si="288"/>
        <v xml:space="preserve">: </v>
      </c>
      <c r="K4440" s="16" t="str">
        <f>_xlfn.XLOOKUP(A4440,Students[Full Name],Students[Start Date],"")</f>
        <v/>
      </c>
      <c r="L4440" s="18">
        <f t="shared" ca="1" si="289"/>
        <v>-1</v>
      </c>
      <c r="M4440" s="18" cm="1">
        <f t="array" aca="1" ref="M4440" ca="1">SUMPRODUCT(Inactives[Days Inactive]*(Inactives[Student]=A4440))/365</f>
        <v>0</v>
      </c>
      <c r="N4440" s="18" t="str" cm="1">
        <f t="array" ref="N4440">IF(LEN($A4440)&gt;0,SUMPRODUCT(($A4440=merged_names)*(_xlfn.TEXTAFTER(N$2, "At ")=merged_belt_colours)*merged_months_at_rank),"")</f>
        <v/>
      </c>
      <c r="O4440" s="18" t="str" cm="1">
        <f t="array" ref="O4440">IF(LEN($A4440)&gt;0,SUMPRODUCT(($A4440=merged_names)*(_xlfn.TEXTAFTER(O$2, "At ")=merged_belt_colours)*merged_months_at_rank),"")</f>
        <v/>
      </c>
      <c r="P4440" s="18" t="str" cm="1">
        <f t="array" ref="P4440">IF(LEN($A4440)&gt;0,SUMPRODUCT(($A4440=merged_names)*(_xlfn.TEXTAFTER(P$2, "At ")=merged_belt_colours)*merged_months_at_rank),"")</f>
        <v/>
      </c>
      <c r="Q4440" s="18" t="str" cm="1">
        <f t="array" ref="Q4440">IF(LEN($A4440)&gt;0,SUMPRODUCT(($A4440=merged_names)*(_xlfn.TEXTAFTER(Q$2, "At ")=merged_belt_colours)*merged_months_at_rank),"")</f>
        <v/>
      </c>
      <c r="R4440" s="18" t="str" cm="1">
        <f t="array" ref="R4440">IF(LEN($A4440)&gt;0,SUMPRODUCT(($A4440=merged_names)*(_xlfn.TEXTAFTER(R$2, "At ")=merged_belt_colours)*merged_months_at_rank),"")</f>
        <v/>
      </c>
    </row>
    <row r="4441" spans="1:18" x14ac:dyDescent="0.25">
      <c r="A4441"/>
      <c r="B4441" s="15" t="str" cm="1">
        <f t="array" ref="B4441">IFERROR(IF(LEN(A4441)&gt;0, IF(SUMPRODUCT((Inactives[Key]=J4441)*(Inactives[Currently Inactive]))=1,"Inactive","Active"),""),"Active")</f>
        <v/>
      </c>
      <c r="C4441" s="16" t="str" cm="1">
        <f t="array" aca="1" ref="C4441" ca="1">IFERROR(_xlfn._xlws.FILTER(Inactives[Inactive On],(Inactives[Key]=J4441)*(Inactives[Currently Inactive]),""),"")</f>
        <v/>
      </c>
      <c r="D4441" s="16" t="str" cm="1">
        <f t="array" aca="1" ref="D4441" ca="1">IFERROR(INDEX(_xlfn.TEXTSPLIT(E4441," "),1),"")</f>
        <v/>
      </c>
      <c r="E4441" s="15" t="str" cm="1">
        <f t="array" aca="1" ref="E4441" ca="1">IFERROR(_xlfn._xlws.FILTER(merged_ranks,(merged_end_dates=DATE(9999,12,31))*(merged_names=A4441)),"")</f>
        <v/>
      </c>
      <c r="F4441" s="17" t="str">
        <f ca="1">_xlfn.XLOOKUP(J4441,Promotions[Promo Key],Promotions[Promo Date],"")</f>
        <v/>
      </c>
      <c r="G4441" s="18" t="str">
        <f t="shared" ca="1" si="287"/>
        <v/>
      </c>
      <c r="H4441" s="18" t="str">
        <f t="shared" ca="1" si="290"/>
        <v/>
      </c>
      <c r="I4441" s="17" t="str">
        <f>_xlfn.XLOOKUP(A4441,Students[Full Name],Students[Starting Rank],"")</f>
        <v/>
      </c>
      <c r="J4441" s="15" t="str">
        <f t="shared" ca="1" si="288"/>
        <v xml:space="preserve">: </v>
      </c>
      <c r="K4441" s="16" t="str">
        <f>_xlfn.XLOOKUP(A4441,Students[Full Name],Students[Start Date],"")</f>
        <v/>
      </c>
      <c r="L4441" s="18">
        <f t="shared" ca="1" si="289"/>
        <v>-1</v>
      </c>
      <c r="M4441" s="18" cm="1">
        <f t="array" aca="1" ref="M4441" ca="1">SUMPRODUCT(Inactives[Days Inactive]*(Inactives[Student]=A4441))/365</f>
        <v>0</v>
      </c>
      <c r="N4441" s="18" t="str" cm="1">
        <f t="array" ref="N4441">IF(LEN($A4441)&gt;0,SUMPRODUCT(($A4441=merged_names)*(_xlfn.TEXTAFTER(N$2, "At ")=merged_belt_colours)*merged_months_at_rank),"")</f>
        <v/>
      </c>
      <c r="O4441" s="18" t="str" cm="1">
        <f t="array" ref="O4441">IF(LEN($A4441)&gt;0,SUMPRODUCT(($A4441=merged_names)*(_xlfn.TEXTAFTER(O$2, "At ")=merged_belt_colours)*merged_months_at_rank),"")</f>
        <v/>
      </c>
      <c r="P4441" s="18" t="str" cm="1">
        <f t="array" ref="P4441">IF(LEN($A4441)&gt;0,SUMPRODUCT(($A4441=merged_names)*(_xlfn.TEXTAFTER(P$2, "At ")=merged_belt_colours)*merged_months_at_rank),"")</f>
        <v/>
      </c>
      <c r="Q4441" s="18" t="str" cm="1">
        <f t="array" ref="Q4441">IF(LEN($A4441)&gt;0,SUMPRODUCT(($A4441=merged_names)*(_xlfn.TEXTAFTER(Q$2, "At ")=merged_belt_colours)*merged_months_at_rank),"")</f>
        <v/>
      </c>
      <c r="R4441" s="18" t="str" cm="1">
        <f t="array" ref="R4441">IF(LEN($A4441)&gt;0,SUMPRODUCT(($A4441=merged_names)*(_xlfn.TEXTAFTER(R$2, "At ")=merged_belt_colours)*merged_months_at_rank),"")</f>
        <v/>
      </c>
    </row>
    <row r="4442" spans="1:18" x14ac:dyDescent="0.25">
      <c r="A4442"/>
      <c r="B4442" s="15" t="str" cm="1">
        <f t="array" ref="B4442">IFERROR(IF(LEN(A4442)&gt;0, IF(SUMPRODUCT((Inactives[Key]=J4442)*(Inactives[Currently Inactive]))=1,"Inactive","Active"),""),"Active")</f>
        <v/>
      </c>
      <c r="C4442" s="16" t="str" cm="1">
        <f t="array" aca="1" ref="C4442" ca="1">IFERROR(_xlfn._xlws.FILTER(Inactives[Inactive On],(Inactives[Key]=J4442)*(Inactives[Currently Inactive]),""),"")</f>
        <v/>
      </c>
      <c r="D4442" s="16" t="str" cm="1">
        <f t="array" aca="1" ref="D4442" ca="1">IFERROR(INDEX(_xlfn.TEXTSPLIT(E4442," "),1),"")</f>
        <v/>
      </c>
      <c r="E4442" s="15" t="str" cm="1">
        <f t="array" aca="1" ref="E4442" ca="1">IFERROR(_xlfn._xlws.FILTER(merged_ranks,(merged_end_dates=DATE(9999,12,31))*(merged_names=A4442)),"")</f>
        <v/>
      </c>
      <c r="F4442" s="17" t="str">
        <f ca="1">_xlfn.XLOOKUP(J4442,Promotions[Promo Key],Promotions[Promo Date],"")</f>
        <v/>
      </c>
      <c r="G4442" s="18" t="str">
        <f t="shared" ca="1" si="287"/>
        <v/>
      </c>
      <c r="H4442" s="18" t="str">
        <f t="shared" ca="1" si="290"/>
        <v/>
      </c>
      <c r="I4442" s="17" t="str">
        <f>_xlfn.XLOOKUP(A4442,Students[Full Name],Students[Starting Rank],"")</f>
        <v/>
      </c>
      <c r="J4442" s="15" t="str">
        <f t="shared" ca="1" si="288"/>
        <v xml:space="preserve">: </v>
      </c>
      <c r="K4442" s="16" t="str">
        <f>_xlfn.XLOOKUP(A4442,Students[Full Name],Students[Start Date],"")</f>
        <v/>
      </c>
      <c r="L4442" s="18">
        <f t="shared" ca="1" si="289"/>
        <v>-1</v>
      </c>
      <c r="M4442" s="18" cm="1">
        <f t="array" aca="1" ref="M4442" ca="1">SUMPRODUCT(Inactives[Days Inactive]*(Inactives[Student]=A4442))/365</f>
        <v>0</v>
      </c>
      <c r="N4442" s="18" t="str" cm="1">
        <f t="array" ref="N4442">IF(LEN($A4442)&gt;0,SUMPRODUCT(($A4442=merged_names)*(_xlfn.TEXTAFTER(N$2, "At ")=merged_belt_colours)*merged_months_at_rank),"")</f>
        <v/>
      </c>
      <c r="O4442" s="18" t="str" cm="1">
        <f t="array" ref="O4442">IF(LEN($A4442)&gt;0,SUMPRODUCT(($A4442=merged_names)*(_xlfn.TEXTAFTER(O$2, "At ")=merged_belt_colours)*merged_months_at_rank),"")</f>
        <v/>
      </c>
      <c r="P4442" s="18" t="str" cm="1">
        <f t="array" ref="P4442">IF(LEN($A4442)&gt;0,SUMPRODUCT(($A4442=merged_names)*(_xlfn.TEXTAFTER(P$2, "At ")=merged_belt_colours)*merged_months_at_rank),"")</f>
        <v/>
      </c>
      <c r="Q4442" s="18" t="str" cm="1">
        <f t="array" ref="Q4442">IF(LEN($A4442)&gt;0,SUMPRODUCT(($A4442=merged_names)*(_xlfn.TEXTAFTER(Q$2, "At ")=merged_belt_colours)*merged_months_at_rank),"")</f>
        <v/>
      </c>
      <c r="R4442" s="18" t="str" cm="1">
        <f t="array" ref="R4442">IF(LEN($A4442)&gt;0,SUMPRODUCT(($A4442=merged_names)*(_xlfn.TEXTAFTER(R$2, "At ")=merged_belt_colours)*merged_months_at_rank),"")</f>
        <v/>
      </c>
    </row>
    <row r="4443" spans="1:18" x14ac:dyDescent="0.25">
      <c r="A4443"/>
      <c r="B4443" s="15" t="str" cm="1">
        <f t="array" ref="B4443">IFERROR(IF(LEN(A4443)&gt;0, IF(SUMPRODUCT((Inactives[Key]=J4443)*(Inactives[Currently Inactive]))=1,"Inactive","Active"),""),"Active")</f>
        <v/>
      </c>
      <c r="C4443" s="16" t="str" cm="1">
        <f t="array" aca="1" ref="C4443" ca="1">IFERROR(_xlfn._xlws.FILTER(Inactives[Inactive On],(Inactives[Key]=J4443)*(Inactives[Currently Inactive]),""),"")</f>
        <v/>
      </c>
      <c r="D4443" s="16" t="str" cm="1">
        <f t="array" aca="1" ref="D4443" ca="1">IFERROR(INDEX(_xlfn.TEXTSPLIT(E4443," "),1),"")</f>
        <v/>
      </c>
      <c r="E4443" s="15" t="str" cm="1">
        <f t="array" aca="1" ref="E4443" ca="1">IFERROR(_xlfn._xlws.FILTER(merged_ranks,(merged_end_dates=DATE(9999,12,31))*(merged_names=A4443)),"")</f>
        <v/>
      </c>
      <c r="F4443" s="17" t="str">
        <f ca="1">_xlfn.XLOOKUP(J4443,Promotions[Promo Key],Promotions[Promo Date],"")</f>
        <v/>
      </c>
      <c r="G4443" s="18" t="str">
        <f t="shared" ca="1" si="287"/>
        <v/>
      </c>
      <c r="H4443" s="18" t="str">
        <f t="shared" ca="1" si="290"/>
        <v/>
      </c>
      <c r="I4443" s="17" t="str">
        <f>_xlfn.XLOOKUP(A4443,Students[Full Name],Students[Starting Rank],"")</f>
        <v/>
      </c>
      <c r="J4443" s="15" t="str">
        <f t="shared" ca="1" si="288"/>
        <v xml:space="preserve">: </v>
      </c>
      <c r="K4443" s="16" t="str">
        <f>_xlfn.XLOOKUP(A4443,Students[Full Name],Students[Start Date],"")</f>
        <v/>
      </c>
      <c r="L4443" s="18">
        <f t="shared" ca="1" si="289"/>
        <v>-1</v>
      </c>
      <c r="M4443" s="18" cm="1">
        <f t="array" aca="1" ref="M4443" ca="1">SUMPRODUCT(Inactives[Days Inactive]*(Inactives[Student]=A4443))/365</f>
        <v>0</v>
      </c>
      <c r="N4443" s="18" t="str" cm="1">
        <f t="array" ref="N4443">IF(LEN($A4443)&gt;0,SUMPRODUCT(($A4443=merged_names)*(_xlfn.TEXTAFTER(N$2, "At ")=merged_belt_colours)*merged_months_at_rank),"")</f>
        <v/>
      </c>
      <c r="O4443" s="18" t="str" cm="1">
        <f t="array" ref="O4443">IF(LEN($A4443)&gt;0,SUMPRODUCT(($A4443=merged_names)*(_xlfn.TEXTAFTER(O$2, "At ")=merged_belt_colours)*merged_months_at_rank),"")</f>
        <v/>
      </c>
      <c r="P4443" s="18" t="str" cm="1">
        <f t="array" ref="P4443">IF(LEN($A4443)&gt;0,SUMPRODUCT(($A4443=merged_names)*(_xlfn.TEXTAFTER(P$2, "At ")=merged_belt_colours)*merged_months_at_rank),"")</f>
        <v/>
      </c>
      <c r="Q4443" s="18" t="str" cm="1">
        <f t="array" ref="Q4443">IF(LEN($A4443)&gt;0,SUMPRODUCT(($A4443=merged_names)*(_xlfn.TEXTAFTER(Q$2, "At ")=merged_belt_colours)*merged_months_at_rank),"")</f>
        <v/>
      </c>
      <c r="R4443" s="18" t="str" cm="1">
        <f t="array" ref="R4443">IF(LEN($A4443)&gt;0,SUMPRODUCT(($A4443=merged_names)*(_xlfn.TEXTAFTER(R$2, "At ")=merged_belt_colours)*merged_months_at_rank),"")</f>
        <v/>
      </c>
    </row>
    <row r="4444" spans="1:18" x14ac:dyDescent="0.25">
      <c r="A4444"/>
      <c r="B4444" s="15" t="str" cm="1">
        <f t="array" ref="B4444">IFERROR(IF(LEN(A4444)&gt;0, IF(SUMPRODUCT((Inactives[Key]=J4444)*(Inactives[Currently Inactive]))=1,"Inactive","Active"),""),"Active")</f>
        <v/>
      </c>
      <c r="C4444" s="16" t="str" cm="1">
        <f t="array" aca="1" ref="C4444" ca="1">IFERROR(_xlfn._xlws.FILTER(Inactives[Inactive On],(Inactives[Key]=J4444)*(Inactives[Currently Inactive]),""),"")</f>
        <v/>
      </c>
      <c r="D4444" s="16" t="str" cm="1">
        <f t="array" aca="1" ref="D4444" ca="1">IFERROR(INDEX(_xlfn.TEXTSPLIT(E4444," "),1),"")</f>
        <v/>
      </c>
      <c r="E4444" s="15" t="str" cm="1">
        <f t="array" aca="1" ref="E4444" ca="1">IFERROR(_xlfn._xlws.FILTER(merged_ranks,(merged_end_dates=DATE(9999,12,31))*(merged_names=A4444)),"")</f>
        <v/>
      </c>
      <c r="F4444" s="17" t="str">
        <f ca="1">_xlfn.XLOOKUP(J4444,Promotions[Promo Key],Promotions[Promo Date],"")</f>
        <v/>
      </c>
      <c r="G4444" s="18" t="str">
        <f t="shared" ref="G4444:G4507" ca="1" si="291">IFERROR((TODAY()-F4444)/30.5, "")</f>
        <v/>
      </c>
      <c r="H4444" s="18" t="str">
        <f t="shared" ca="1" si="290"/>
        <v/>
      </c>
      <c r="I4444" s="17" t="str">
        <f>_xlfn.XLOOKUP(A4444,Students[Full Name],Students[Starting Rank],"")</f>
        <v/>
      </c>
      <c r="J4444" s="15" t="str">
        <f t="shared" ref="J4444:J4507" ca="1" si="292">A4444&amp;": "&amp;E4444</f>
        <v xml:space="preserve">: </v>
      </c>
      <c r="K4444" s="16" t="str">
        <f>_xlfn.XLOOKUP(A4444,Students[Full Name],Students[Start Date],"")</f>
        <v/>
      </c>
      <c r="L4444" s="18">
        <f t="shared" ref="L4444:L4507" ca="1" si="293">IF(LEN(C4444)&gt;0,(TODAY()-C4444)/30.5,-1)</f>
        <v>-1</v>
      </c>
      <c r="M4444" s="18" cm="1">
        <f t="array" aca="1" ref="M4444" ca="1">SUMPRODUCT(Inactives[Days Inactive]*(Inactives[Student]=A4444))/365</f>
        <v>0</v>
      </c>
      <c r="N4444" s="18" t="str" cm="1">
        <f t="array" ref="N4444">IF(LEN($A4444)&gt;0,SUMPRODUCT(($A4444=merged_names)*(_xlfn.TEXTAFTER(N$2, "At ")=merged_belt_colours)*merged_months_at_rank),"")</f>
        <v/>
      </c>
      <c r="O4444" s="18" t="str" cm="1">
        <f t="array" ref="O4444">IF(LEN($A4444)&gt;0,SUMPRODUCT(($A4444=merged_names)*(_xlfn.TEXTAFTER(O$2, "At ")=merged_belt_colours)*merged_months_at_rank),"")</f>
        <v/>
      </c>
      <c r="P4444" s="18" t="str" cm="1">
        <f t="array" ref="P4444">IF(LEN($A4444)&gt;0,SUMPRODUCT(($A4444=merged_names)*(_xlfn.TEXTAFTER(P$2, "At ")=merged_belt_colours)*merged_months_at_rank),"")</f>
        <v/>
      </c>
      <c r="Q4444" s="18" t="str" cm="1">
        <f t="array" ref="Q4444">IF(LEN($A4444)&gt;0,SUMPRODUCT(($A4444=merged_names)*(_xlfn.TEXTAFTER(Q$2, "At ")=merged_belt_colours)*merged_months_at_rank),"")</f>
        <v/>
      </c>
      <c r="R4444" s="18" t="str" cm="1">
        <f t="array" ref="R4444">IF(LEN($A4444)&gt;0,SUMPRODUCT(($A4444=merged_names)*(_xlfn.TEXTAFTER(R$2, "At ")=merged_belt_colours)*merged_months_at_rank),"")</f>
        <v/>
      </c>
    </row>
    <row r="4445" spans="1:18" x14ac:dyDescent="0.25">
      <c r="A4445"/>
      <c r="B4445" s="15" t="str" cm="1">
        <f t="array" ref="B4445">IFERROR(IF(LEN(A4445)&gt;0, IF(SUMPRODUCT((Inactives[Key]=J4445)*(Inactives[Currently Inactive]))=1,"Inactive","Active"),""),"Active")</f>
        <v/>
      </c>
      <c r="C4445" s="16" t="str" cm="1">
        <f t="array" aca="1" ref="C4445" ca="1">IFERROR(_xlfn._xlws.FILTER(Inactives[Inactive On],(Inactives[Key]=J4445)*(Inactives[Currently Inactive]),""),"")</f>
        <v/>
      </c>
      <c r="D4445" s="16" t="str" cm="1">
        <f t="array" aca="1" ref="D4445" ca="1">IFERROR(INDEX(_xlfn.TEXTSPLIT(E4445," "),1),"")</f>
        <v/>
      </c>
      <c r="E4445" s="15" t="str" cm="1">
        <f t="array" aca="1" ref="E4445" ca="1">IFERROR(_xlfn._xlws.FILTER(merged_ranks,(merged_end_dates=DATE(9999,12,31))*(merged_names=A4445)),"")</f>
        <v/>
      </c>
      <c r="F4445" s="17" t="str">
        <f ca="1">_xlfn.XLOOKUP(J4445,Promotions[Promo Key],Promotions[Promo Date],"")</f>
        <v/>
      </c>
      <c r="G4445" s="18" t="str">
        <f t="shared" ca="1" si="291"/>
        <v/>
      </c>
      <c r="H4445" s="18" t="str">
        <f t="shared" ca="1" si="290"/>
        <v/>
      </c>
      <c r="I4445" s="17" t="str">
        <f>_xlfn.XLOOKUP(A4445,Students[Full Name],Students[Starting Rank],"")</f>
        <v/>
      </c>
      <c r="J4445" s="15" t="str">
        <f t="shared" ca="1" si="292"/>
        <v xml:space="preserve">: </v>
      </c>
      <c r="K4445" s="16" t="str">
        <f>_xlfn.XLOOKUP(A4445,Students[Full Name],Students[Start Date],"")</f>
        <v/>
      </c>
      <c r="L4445" s="18">
        <f t="shared" ca="1" si="293"/>
        <v>-1</v>
      </c>
      <c r="M4445" s="18" cm="1">
        <f t="array" aca="1" ref="M4445" ca="1">SUMPRODUCT(Inactives[Days Inactive]*(Inactives[Student]=A4445))/365</f>
        <v>0</v>
      </c>
      <c r="N4445" s="18" t="str" cm="1">
        <f t="array" ref="N4445">IF(LEN($A4445)&gt;0,SUMPRODUCT(($A4445=merged_names)*(_xlfn.TEXTAFTER(N$2, "At ")=merged_belt_colours)*merged_months_at_rank),"")</f>
        <v/>
      </c>
      <c r="O4445" s="18" t="str" cm="1">
        <f t="array" ref="O4445">IF(LEN($A4445)&gt;0,SUMPRODUCT(($A4445=merged_names)*(_xlfn.TEXTAFTER(O$2, "At ")=merged_belt_colours)*merged_months_at_rank),"")</f>
        <v/>
      </c>
      <c r="P4445" s="18" t="str" cm="1">
        <f t="array" ref="P4445">IF(LEN($A4445)&gt;0,SUMPRODUCT(($A4445=merged_names)*(_xlfn.TEXTAFTER(P$2, "At ")=merged_belt_colours)*merged_months_at_rank),"")</f>
        <v/>
      </c>
      <c r="Q4445" s="18" t="str" cm="1">
        <f t="array" ref="Q4445">IF(LEN($A4445)&gt;0,SUMPRODUCT(($A4445=merged_names)*(_xlfn.TEXTAFTER(Q$2, "At ")=merged_belt_colours)*merged_months_at_rank),"")</f>
        <v/>
      </c>
      <c r="R4445" s="18" t="str" cm="1">
        <f t="array" ref="R4445">IF(LEN($A4445)&gt;0,SUMPRODUCT(($A4445=merged_names)*(_xlfn.TEXTAFTER(R$2, "At ")=merged_belt_colours)*merged_months_at_rank),"")</f>
        <v/>
      </c>
    </row>
    <row r="4446" spans="1:18" x14ac:dyDescent="0.25">
      <c r="A4446"/>
      <c r="B4446" s="15" t="str" cm="1">
        <f t="array" ref="B4446">IFERROR(IF(LEN(A4446)&gt;0, IF(SUMPRODUCT((Inactives[Key]=J4446)*(Inactives[Currently Inactive]))=1,"Inactive","Active"),""),"Active")</f>
        <v/>
      </c>
      <c r="C4446" s="16" t="str" cm="1">
        <f t="array" aca="1" ref="C4446" ca="1">IFERROR(_xlfn._xlws.FILTER(Inactives[Inactive On],(Inactives[Key]=J4446)*(Inactives[Currently Inactive]),""),"")</f>
        <v/>
      </c>
      <c r="D4446" s="16" t="str" cm="1">
        <f t="array" aca="1" ref="D4446" ca="1">IFERROR(INDEX(_xlfn.TEXTSPLIT(E4446," "),1),"")</f>
        <v/>
      </c>
      <c r="E4446" s="15" t="str" cm="1">
        <f t="array" aca="1" ref="E4446" ca="1">IFERROR(_xlfn._xlws.FILTER(merged_ranks,(merged_end_dates=DATE(9999,12,31))*(merged_names=A4446)),"")</f>
        <v/>
      </c>
      <c r="F4446" s="17" t="str">
        <f ca="1">_xlfn.XLOOKUP(J4446,Promotions[Promo Key],Promotions[Promo Date],"")</f>
        <v/>
      </c>
      <c r="G4446" s="18" t="str">
        <f t="shared" ca="1" si="291"/>
        <v/>
      </c>
      <c r="H4446" s="18" t="str">
        <f t="shared" ca="1" si="290"/>
        <v/>
      </c>
      <c r="I4446" s="17" t="str">
        <f>_xlfn.XLOOKUP(A4446,Students[Full Name],Students[Starting Rank],"")</f>
        <v/>
      </c>
      <c r="J4446" s="15" t="str">
        <f t="shared" ca="1" si="292"/>
        <v xml:space="preserve">: </v>
      </c>
      <c r="K4446" s="16" t="str">
        <f>_xlfn.XLOOKUP(A4446,Students[Full Name],Students[Start Date],"")</f>
        <v/>
      </c>
      <c r="L4446" s="18">
        <f t="shared" ca="1" si="293"/>
        <v>-1</v>
      </c>
      <c r="M4446" s="18" cm="1">
        <f t="array" aca="1" ref="M4446" ca="1">SUMPRODUCT(Inactives[Days Inactive]*(Inactives[Student]=A4446))/365</f>
        <v>0</v>
      </c>
      <c r="N4446" s="18" t="str" cm="1">
        <f t="array" ref="N4446">IF(LEN($A4446)&gt;0,SUMPRODUCT(($A4446=merged_names)*(_xlfn.TEXTAFTER(N$2, "At ")=merged_belt_colours)*merged_months_at_rank),"")</f>
        <v/>
      </c>
      <c r="O4446" s="18" t="str" cm="1">
        <f t="array" ref="O4446">IF(LEN($A4446)&gt;0,SUMPRODUCT(($A4446=merged_names)*(_xlfn.TEXTAFTER(O$2, "At ")=merged_belt_colours)*merged_months_at_rank),"")</f>
        <v/>
      </c>
      <c r="P4446" s="18" t="str" cm="1">
        <f t="array" ref="P4446">IF(LEN($A4446)&gt;0,SUMPRODUCT(($A4446=merged_names)*(_xlfn.TEXTAFTER(P$2, "At ")=merged_belt_colours)*merged_months_at_rank),"")</f>
        <v/>
      </c>
      <c r="Q4446" s="18" t="str" cm="1">
        <f t="array" ref="Q4446">IF(LEN($A4446)&gt;0,SUMPRODUCT(($A4446=merged_names)*(_xlfn.TEXTAFTER(Q$2, "At ")=merged_belt_colours)*merged_months_at_rank),"")</f>
        <v/>
      </c>
      <c r="R4446" s="18" t="str" cm="1">
        <f t="array" ref="R4446">IF(LEN($A4446)&gt;0,SUMPRODUCT(($A4446=merged_names)*(_xlfn.TEXTAFTER(R$2, "At ")=merged_belt_colours)*merged_months_at_rank),"")</f>
        <v/>
      </c>
    </row>
    <row r="4447" spans="1:18" x14ac:dyDescent="0.25">
      <c r="A4447"/>
      <c r="B4447" s="15" t="str" cm="1">
        <f t="array" ref="B4447">IFERROR(IF(LEN(A4447)&gt;0, IF(SUMPRODUCT((Inactives[Key]=J4447)*(Inactives[Currently Inactive]))=1,"Inactive","Active"),""),"Active")</f>
        <v/>
      </c>
      <c r="C4447" s="16" t="str" cm="1">
        <f t="array" aca="1" ref="C4447" ca="1">IFERROR(_xlfn._xlws.FILTER(Inactives[Inactive On],(Inactives[Key]=J4447)*(Inactives[Currently Inactive]),""),"")</f>
        <v/>
      </c>
      <c r="D4447" s="16" t="str" cm="1">
        <f t="array" aca="1" ref="D4447" ca="1">IFERROR(INDEX(_xlfn.TEXTSPLIT(E4447," "),1),"")</f>
        <v/>
      </c>
      <c r="E4447" s="15" t="str" cm="1">
        <f t="array" aca="1" ref="E4447" ca="1">IFERROR(_xlfn._xlws.FILTER(merged_ranks,(merged_end_dates=DATE(9999,12,31))*(merged_names=A4447)),"")</f>
        <v/>
      </c>
      <c r="F4447" s="17" t="str">
        <f ca="1">_xlfn.XLOOKUP(J4447,Promotions[Promo Key],Promotions[Promo Date],"")</f>
        <v/>
      </c>
      <c r="G4447" s="18" t="str">
        <f t="shared" ca="1" si="291"/>
        <v/>
      </c>
      <c r="H4447" s="18" t="str">
        <f t="shared" ca="1" si="290"/>
        <v/>
      </c>
      <c r="I4447" s="17" t="str">
        <f>_xlfn.XLOOKUP(A4447,Students[Full Name],Students[Starting Rank],"")</f>
        <v/>
      </c>
      <c r="J4447" s="15" t="str">
        <f t="shared" ca="1" si="292"/>
        <v xml:space="preserve">: </v>
      </c>
      <c r="K4447" s="16" t="str">
        <f>_xlfn.XLOOKUP(A4447,Students[Full Name],Students[Start Date],"")</f>
        <v/>
      </c>
      <c r="L4447" s="18">
        <f t="shared" ca="1" si="293"/>
        <v>-1</v>
      </c>
      <c r="M4447" s="18" cm="1">
        <f t="array" aca="1" ref="M4447" ca="1">SUMPRODUCT(Inactives[Days Inactive]*(Inactives[Student]=A4447))/365</f>
        <v>0</v>
      </c>
      <c r="N4447" s="18" t="str" cm="1">
        <f t="array" ref="N4447">IF(LEN($A4447)&gt;0,SUMPRODUCT(($A4447=merged_names)*(_xlfn.TEXTAFTER(N$2, "At ")=merged_belt_colours)*merged_months_at_rank),"")</f>
        <v/>
      </c>
      <c r="O4447" s="18" t="str" cm="1">
        <f t="array" ref="O4447">IF(LEN($A4447)&gt;0,SUMPRODUCT(($A4447=merged_names)*(_xlfn.TEXTAFTER(O$2, "At ")=merged_belt_colours)*merged_months_at_rank),"")</f>
        <v/>
      </c>
      <c r="P4447" s="18" t="str" cm="1">
        <f t="array" ref="P4447">IF(LEN($A4447)&gt;0,SUMPRODUCT(($A4447=merged_names)*(_xlfn.TEXTAFTER(P$2, "At ")=merged_belt_colours)*merged_months_at_rank),"")</f>
        <v/>
      </c>
      <c r="Q4447" s="18" t="str" cm="1">
        <f t="array" ref="Q4447">IF(LEN($A4447)&gt;0,SUMPRODUCT(($A4447=merged_names)*(_xlfn.TEXTAFTER(Q$2, "At ")=merged_belt_colours)*merged_months_at_rank),"")</f>
        <v/>
      </c>
      <c r="R4447" s="18" t="str" cm="1">
        <f t="array" ref="R4447">IF(LEN($A4447)&gt;0,SUMPRODUCT(($A4447=merged_names)*(_xlfn.TEXTAFTER(R$2, "At ")=merged_belt_colours)*merged_months_at_rank),"")</f>
        <v/>
      </c>
    </row>
    <row r="4448" spans="1:18" x14ac:dyDescent="0.25">
      <c r="A4448"/>
      <c r="B4448" s="15" t="str" cm="1">
        <f t="array" ref="B4448">IFERROR(IF(LEN(A4448)&gt;0, IF(SUMPRODUCT((Inactives[Key]=J4448)*(Inactives[Currently Inactive]))=1,"Inactive","Active"),""),"Active")</f>
        <v/>
      </c>
      <c r="C4448" s="16" t="str" cm="1">
        <f t="array" aca="1" ref="C4448" ca="1">IFERROR(_xlfn._xlws.FILTER(Inactives[Inactive On],(Inactives[Key]=J4448)*(Inactives[Currently Inactive]),""),"")</f>
        <v/>
      </c>
      <c r="D4448" s="16" t="str" cm="1">
        <f t="array" aca="1" ref="D4448" ca="1">IFERROR(INDEX(_xlfn.TEXTSPLIT(E4448," "),1),"")</f>
        <v/>
      </c>
      <c r="E4448" s="15" t="str" cm="1">
        <f t="array" aca="1" ref="E4448" ca="1">IFERROR(_xlfn._xlws.FILTER(merged_ranks,(merged_end_dates=DATE(9999,12,31))*(merged_names=A4448)),"")</f>
        <v/>
      </c>
      <c r="F4448" s="17" t="str">
        <f ca="1">_xlfn.XLOOKUP(J4448,Promotions[Promo Key],Promotions[Promo Date],"")</f>
        <v/>
      </c>
      <c r="G4448" s="18" t="str">
        <f t="shared" ca="1" si="291"/>
        <v/>
      </c>
      <c r="H4448" s="18" t="str">
        <f t="shared" ca="1" si="290"/>
        <v/>
      </c>
      <c r="I4448" s="17" t="str">
        <f>_xlfn.XLOOKUP(A4448,Students[Full Name],Students[Starting Rank],"")</f>
        <v/>
      </c>
      <c r="J4448" s="15" t="str">
        <f t="shared" ca="1" si="292"/>
        <v xml:space="preserve">: </v>
      </c>
      <c r="K4448" s="16" t="str">
        <f>_xlfn.XLOOKUP(A4448,Students[Full Name],Students[Start Date],"")</f>
        <v/>
      </c>
      <c r="L4448" s="18">
        <f t="shared" ca="1" si="293"/>
        <v>-1</v>
      </c>
      <c r="M4448" s="18" cm="1">
        <f t="array" aca="1" ref="M4448" ca="1">SUMPRODUCT(Inactives[Days Inactive]*(Inactives[Student]=A4448))/365</f>
        <v>0</v>
      </c>
      <c r="N4448" s="18" t="str" cm="1">
        <f t="array" ref="N4448">IF(LEN($A4448)&gt;0,SUMPRODUCT(($A4448=merged_names)*(_xlfn.TEXTAFTER(N$2, "At ")=merged_belt_colours)*merged_months_at_rank),"")</f>
        <v/>
      </c>
      <c r="O4448" s="18" t="str" cm="1">
        <f t="array" ref="O4448">IF(LEN($A4448)&gt;0,SUMPRODUCT(($A4448=merged_names)*(_xlfn.TEXTAFTER(O$2, "At ")=merged_belt_colours)*merged_months_at_rank),"")</f>
        <v/>
      </c>
      <c r="P4448" s="18" t="str" cm="1">
        <f t="array" ref="P4448">IF(LEN($A4448)&gt;0,SUMPRODUCT(($A4448=merged_names)*(_xlfn.TEXTAFTER(P$2, "At ")=merged_belt_colours)*merged_months_at_rank),"")</f>
        <v/>
      </c>
      <c r="Q4448" s="18" t="str" cm="1">
        <f t="array" ref="Q4448">IF(LEN($A4448)&gt;0,SUMPRODUCT(($A4448=merged_names)*(_xlfn.TEXTAFTER(Q$2, "At ")=merged_belt_colours)*merged_months_at_rank),"")</f>
        <v/>
      </c>
      <c r="R4448" s="18" t="str" cm="1">
        <f t="array" ref="R4448">IF(LEN($A4448)&gt;0,SUMPRODUCT(($A4448=merged_names)*(_xlfn.TEXTAFTER(R$2, "At ")=merged_belt_colours)*merged_months_at_rank),"")</f>
        <v/>
      </c>
    </row>
    <row r="4449" spans="1:18" x14ac:dyDescent="0.25">
      <c r="A4449"/>
      <c r="B4449" s="15" t="str" cm="1">
        <f t="array" ref="B4449">IFERROR(IF(LEN(A4449)&gt;0, IF(SUMPRODUCT((Inactives[Key]=J4449)*(Inactives[Currently Inactive]))=1,"Inactive","Active"),""),"Active")</f>
        <v/>
      </c>
      <c r="C4449" s="16" t="str" cm="1">
        <f t="array" aca="1" ref="C4449" ca="1">IFERROR(_xlfn._xlws.FILTER(Inactives[Inactive On],(Inactives[Key]=J4449)*(Inactives[Currently Inactive]),""),"")</f>
        <v/>
      </c>
      <c r="D4449" s="16" t="str" cm="1">
        <f t="array" aca="1" ref="D4449" ca="1">IFERROR(INDEX(_xlfn.TEXTSPLIT(E4449," "),1),"")</f>
        <v/>
      </c>
      <c r="E4449" s="15" t="str" cm="1">
        <f t="array" aca="1" ref="E4449" ca="1">IFERROR(_xlfn._xlws.FILTER(merged_ranks,(merged_end_dates=DATE(9999,12,31))*(merged_names=A4449)),"")</f>
        <v/>
      </c>
      <c r="F4449" s="17" t="str">
        <f ca="1">_xlfn.XLOOKUP(J4449,Promotions[Promo Key],Promotions[Promo Date],"")</f>
        <v/>
      </c>
      <c r="G4449" s="18" t="str">
        <f t="shared" ca="1" si="291"/>
        <v/>
      </c>
      <c r="H4449" s="18" t="str">
        <f t="shared" ca="1" si="290"/>
        <v/>
      </c>
      <c r="I4449" s="17" t="str">
        <f>_xlfn.XLOOKUP(A4449,Students[Full Name],Students[Starting Rank],"")</f>
        <v/>
      </c>
      <c r="J4449" s="15" t="str">
        <f t="shared" ca="1" si="292"/>
        <v xml:space="preserve">: </v>
      </c>
      <c r="K4449" s="16" t="str">
        <f>_xlfn.XLOOKUP(A4449,Students[Full Name],Students[Start Date],"")</f>
        <v/>
      </c>
      <c r="L4449" s="18">
        <f t="shared" ca="1" si="293"/>
        <v>-1</v>
      </c>
      <c r="M4449" s="18" cm="1">
        <f t="array" aca="1" ref="M4449" ca="1">SUMPRODUCT(Inactives[Days Inactive]*(Inactives[Student]=A4449))/365</f>
        <v>0</v>
      </c>
      <c r="N4449" s="18" t="str" cm="1">
        <f t="array" ref="N4449">IF(LEN($A4449)&gt;0,SUMPRODUCT(($A4449=merged_names)*(_xlfn.TEXTAFTER(N$2, "At ")=merged_belt_colours)*merged_months_at_rank),"")</f>
        <v/>
      </c>
      <c r="O4449" s="18" t="str" cm="1">
        <f t="array" ref="O4449">IF(LEN($A4449)&gt;0,SUMPRODUCT(($A4449=merged_names)*(_xlfn.TEXTAFTER(O$2, "At ")=merged_belt_colours)*merged_months_at_rank),"")</f>
        <v/>
      </c>
      <c r="P4449" s="18" t="str" cm="1">
        <f t="array" ref="P4449">IF(LEN($A4449)&gt;0,SUMPRODUCT(($A4449=merged_names)*(_xlfn.TEXTAFTER(P$2, "At ")=merged_belt_colours)*merged_months_at_rank),"")</f>
        <v/>
      </c>
      <c r="Q4449" s="18" t="str" cm="1">
        <f t="array" ref="Q4449">IF(LEN($A4449)&gt;0,SUMPRODUCT(($A4449=merged_names)*(_xlfn.TEXTAFTER(Q$2, "At ")=merged_belt_colours)*merged_months_at_rank),"")</f>
        <v/>
      </c>
      <c r="R4449" s="18" t="str" cm="1">
        <f t="array" ref="R4449">IF(LEN($A4449)&gt;0,SUMPRODUCT(($A4449=merged_names)*(_xlfn.TEXTAFTER(R$2, "At ")=merged_belt_colours)*merged_months_at_rank),"")</f>
        <v/>
      </c>
    </row>
    <row r="4450" spans="1:18" x14ac:dyDescent="0.25">
      <c r="A4450"/>
      <c r="B4450" s="15" t="str" cm="1">
        <f t="array" ref="B4450">IFERROR(IF(LEN(A4450)&gt;0, IF(SUMPRODUCT((Inactives[Key]=J4450)*(Inactives[Currently Inactive]))=1,"Inactive","Active"),""),"Active")</f>
        <v/>
      </c>
      <c r="C4450" s="16" t="str" cm="1">
        <f t="array" aca="1" ref="C4450" ca="1">IFERROR(_xlfn._xlws.FILTER(Inactives[Inactive On],(Inactives[Key]=J4450)*(Inactives[Currently Inactive]),""),"")</f>
        <v/>
      </c>
      <c r="D4450" s="16" t="str" cm="1">
        <f t="array" aca="1" ref="D4450" ca="1">IFERROR(INDEX(_xlfn.TEXTSPLIT(E4450," "),1),"")</f>
        <v/>
      </c>
      <c r="E4450" s="15" t="str" cm="1">
        <f t="array" aca="1" ref="E4450" ca="1">IFERROR(_xlfn._xlws.FILTER(merged_ranks,(merged_end_dates=DATE(9999,12,31))*(merged_names=A4450)),"")</f>
        <v/>
      </c>
      <c r="F4450" s="17" t="str">
        <f ca="1">_xlfn.XLOOKUP(J4450,Promotions[Promo Key],Promotions[Promo Date],"")</f>
        <v/>
      </c>
      <c r="G4450" s="18" t="str">
        <f t="shared" ca="1" si="291"/>
        <v/>
      </c>
      <c r="H4450" s="18" t="str">
        <f t="shared" ca="1" si="290"/>
        <v/>
      </c>
      <c r="I4450" s="17" t="str">
        <f>_xlfn.XLOOKUP(A4450,Students[Full Name],Students[Starting Rank],"")</f>
        <v/>
      </c>
      <c r="J4450" s="15" t="str">
        <f t="shared" ca="1" si="292"/>
        <v xml:space="preserve">: </v>
      </c>
      <c r="K4450" s="16" t="str">
        <f>_xlfn.XLOOKUP(A4450,Students[Full Name],Students[Start Date],"")</f>
        <v/>
      </c>
      <c r="L4450" s="18">
        <f t="shared" ca="1" si="293"/>
        <v>-1</v>
      </c>
      <c r="M4450" s="18" cm="1">
        <f t="array" aca="1" ref="M4450" ca="1">SUMPRODUCT(Inactives[Days Inactive]*(Inactives[Student]=A4450))/365</f>
        <v>0</v>
      </c>
      <c r="N4450" s="18" t="str" cm="1">
        <f t="array" ref="N4450">IF(LEN($A4450)&gt;0,SUMPRODUCT(($A4450=merged_names)*(_xlfn.TEXTAFTER(N$2, "At ")=merged_belt_colours)*merged_months_at_rank),"")</f>
        <v/>
      </c>
      <c r="O4450" s="18" t="str" cm="1">
        <f t="array" ref="O4450">IF(LEN($A4450)&gt;0,SUMPRODUCT(($A4450=merged_names)*(_xlfn.TEXTAFTER(O$2, "At ")=merged_belt_colours)*merged_months_at_rank),"")</f>
        <v/>
      </c>
      <c r="P4450" s="18" t="str" cm="1">
        <f t="array" ref="P4450">IF(LEN($A4450)&gt;0,SUMPRODUCT(($A4450=merged_names)*(_xlfn.TEXTAFTER(P$2, "At ")=merged_belt_colours)*merged_months_at_rank),"")</f>
        <v/>
      </c>
      <c r="Q4450" s="18" t="str" cm="1">
        <f t="array" ref="Q4450">IF(LEN($A4450)&gt;0,SUMPRODUCT(($A4450=merged_names)*(_xlfn.TEXTAFTER(Q$2, "At ")=merged_belt_colours)*merged_months_at_rank),"")</f>
        <v/>
      </c>
      <c r="R4450" s="18" t="str" cm="1">
        <f t="array" ref="R4450">IF(LEN($A4450)&gt;0,SUMPRODUCT(($A4450=merged_names)*(_xlfn.TEXTAFTER(R$2, "At ")=merged_belt_colours)*merged_months_at_rank),"")</f>
        <v/>
      </c>
    </row>
    <row r="4451" spans="1:18" x14ac:dyDescent="0.25">
      <c r="A4451"/>
      <c r="B4451" s="15" t="str" cm="1">
        <f t="array" ref="B4451">IFERROR(IF(LEN(A4451)&gt;0, IF(SUMPRODUCT((Inactives[Key]=J4451)*(Inactives[Currently Inactive]))=1,"Inactive","Active"),""),"Active")</f>
        <v/>
      </c>
      <c r="C4451" s="16" t="str" cm="1">
        <f t="array" aca="1" ref="C4451" ca="1">IFERROR(_xlfn._xlws.FILTER(Inactives[Inactive On],(Inactives[Key]=J4451)*(Inactives[Currently Inactive]),""),"")</f>
        <v/>
      </c>
      <c r="D4451" s="16" t="str" cm="1">
        <f t="array" aca="1" ref="D4451" ca="1">IFERROR(INDEX(_xlfn.TEXTSPLIT(E4451," "),1),"")</f>
        <v/>
      </c>
      <c r="E4451" s="15" t="str" cm="1">
        <f t="array" aca="1" ref="E4451" ca="1">IFERROR(_xlfn._xlws.FILTER(merged_ranks,(merged_end_dates=DATE(9999,12,31))*(merged_names=A4451)),"")</f>
        <v/>
      </c>
      <c r="F4451" s="17" t="str">
        <f ca="1">_xlfn.XLOOKUP(J4451,Promotions[Promo Key],Promotions[Promo Date],"")</f>
        <v/>
      </c>
      <c r="G4451" s="18" t="str">
        <f t="shared" ca="1" si="291"/>
        <v/>
      </c>
      <c r="H4451" s="18" t="str">
        <f t="shared" ca="1" si="290"/>
        <v/>
      </c>
      <c r="I4451" s="17" t="str">
        <f>_xlfn.XLOOKUP(A4451,Students[Full Name],Students[Starting Rank],"")</f>
        <v/>
      </c>
      <c r="J4451" s="15" t="str">
        <f t="shared" ca="1" si="292"/>
        <v xml:space="preserve">: </v>
      </c>
      <c r="K4451" s="16" t="str">
        <f>_xlfn.XLOOKUP(A4451,Students[Full Name],Students[Start Date],"")</f>
        <v/>
      </c>
      <c r="L4451" s="18">
        <f t="shared" ca="1" si="293"/>
        <v>-1</v>
      </c>
      <c r="M4451" s="18" cm="1">
        <f t="array" aca="1" ref="M4451" ca="1">SUMPRODUCT(Inactives[Days Inactive]*(Inactives[Student]=A4451))/365</f>
        <v>0</v>
      </c>
      <c r="N4451" s="18" t="str" cm="1">
        <f t="array" ref="N4451">IF(LEN($A4451)&gt;0,SUMPRODUCT(($A4451=merged_names)*(_xlfn.TEXTAFTER(N$2, "At ")=merged_belt_colours)*merged_months_at_rank),"")</f>
        <v/>
      </c>
      <c r="O4451" s="18" t="str" cm="1">
        <f t="array" ref="O4451">IF(LEN($A4451)&gt;0,SUMPRODUCT(($A4451=merged_names)*(_xlfn.TEXTAFTER(O$2, "At ")=merged_belt_colours)*merged_months_at_rank),"")</f>
        <v/>
      </c>
      <c r="P4451" s="18" t="str" cm="1">
        <f t="array" ref="P4451">IF(LEN($A4451)&gt;0,SUMPRODUCT(($A4451=merged_names)*(_xlfn.TEXTAFTER(P$2, "At ")=merged_belt_colours)*merged_months_at_rank),"")</f>
        <v/>
      </c>
      <c r="Q4451" s="18" t="str" cm="1">
        <f t="array" ref="Q4451">IF(LEN($A4451)&gt;0,SUMPRODUCT(($A4451=merged_names)*(_xlfn.TEXTAFTER(Q$2, "At ")=merged_belt_colours)*merged_months_at_rank),"")</f>
        <v/>
      </c>
      <c r="R4451" s="18" t="str" cm="1">
        <f t="array" ref="R4451">IF(LEN($A4451)&gt;0,SUMPRODUCT(($A4451=merged_names)*(_xlfn.TEXTAFTER(R$2, "At ")=merged_belt_colours)*merged_months_at_rank),"")</f>
        <v/>
      </c>
    </row>
    <row r="4452" spans="1:18" x14ac:dyDescent="0.25">
      <c r="A4452"/>
      <c r="B4452" s="15" t="str" cm="1">
        <f t="array" ref="B4452">IFERROR(IF(LEN(A4452)&gt;0, IF(SUMPRODUCT((Inactives[Key]=J4452)*(Inactives[Currently Inactive]))=1,"Inactive","Active"),""),"Active")</f>
        <v/>
      </c>
      <c r="C4452" s="16" t="str" cm="1">
        <f t="array" aca="1" ref="C4452" ca="1">IFERROR(_xlfn._xlws.FILTER(Inactives[Inactive On],(Inactives[Key]=J4452)*(Inactives[Currently Inactive]),""),"")</f>
        <v/>
      </c>
      <c r="D4452" s="16" t="str" cm="1">
        <f t="array" aca="1" ref="D4452" ca="1">IFERROR(INDEX(_xlfn.TEXTSPLIT(E4452," "),1),"")</f>
        <v/>
      </c>
      <c r="E4452" s="15" t="str" cm="1">
        <f t="array" aca="1" ref="E4452" ca="1">IFERROR(_xlfn._xlws.FILTER(merged_ranks,(merged_end_dates=DATE(9999,12,31))*(merged_names=A4452)),"")</f>
        <v/>
      </c>
      <c r="F4452" s="17" t="str">
        <f ca="1">_xlfn.XLOOKUP(J4452,Promotions[Promo Key],Promotions[Promo Date],"")</f>
        <v/>
      </c>
      <c r="G4452" s="18" t="str">
        <f t="shared" ca="1" si="291"/>
        <v/>
      </c>
      <c r="H4452" s="18" t="str">
        <f t="shared" ca="1" si="290"/>
        <v/>
      </c>
      <c r="I4452" s="17" t="str">
        <f>_xlfn.XLOOKUP(A4452,Students[Full Name],Students[Starting Rank],"")</f>
        <v/>
      </c>
      <c r="J4452" s="15" t="str">
        <f t="shared" ca="1" si="292"/>
        <v xml:space="preserve">: </v>
      </c>
      <c r="K4452" s="16" t="str">
        <f>_xlfn.XLOOKUP(A4452,Students[Full Name],Students[Start Date],"")</f>
        <v/>
      </c>
      <c r="L4452" s="18">
        <f t="shared" ca="1" si="293"/>
        <v>-1</v>
      </c>
      <c r="M4452" s="18" cm="1">
        <f t="array" aca="1" ref="M4452" ca="1">SUMPRODUCT(Inactives[Days Inactive]*(Inactives[Student]=A4452))/365</f>
        <v>0</v>
      </c>
      <c r="N4452" s="18" t="str" cm="1">
        <f t="array" ref="N4452">IF(LEN($A4452)&gt;0,SUMPRODUCT(($A4452=merged_names)*(_xlfn.TEXTAFTER(N$2, "At ")=merged_belt_colours)*merged_months_at_rank),"")</f>
        <v/>
      </c>
      <c r="O4452" s="18" t="str" cm="1">
        <f t="array" ref="O4452">IF(LEN($A4452)&gt;0,SUMPRODUCT(($A4452=merged_names)*(_xlfn.TEXTAFTER(O$2, "At ")=merged_belt_colours)*merged_months_at_rank),"")</f>
        <v/>
      </c>
      <c r="P4452" s="18" t="str" cm="1">
        <f t="array" ref="P4452">IF(LEN($A4452)&gt;0,SUMPRODUCT(($A4452=merged_names)*(_xlfn.TEXTAFTER(P$2, "At ")=merged_belt_colours)*merged_months_at_rank),"")</f>
        <v/>
      </c>
      <c r="Q4452" s="18" t="str" cm="1">
        <f t="array" ref="Q4452">IF(LEN($A4452)&gt;0,SUMPRODUCT(($A4452=merged_names)*(_xlfn.TEXTAFTER(Q$2, "At ")=merged_belt_colours)*merged_months_at_rank),"")</f>
        <v/>
      </c>
      <c r="R4452" s="18" t="str" cm="1">
        <f t="array" ref="R4452">IF(LEN($A4452)&gt;0,SUMPRODUCT(($A4452=merged_names)*(_xlfn.TEXTAFTER(R$2, "At ")=merged_belt_colours)*merged_months_at_rank),"")</f>
        <v/>
      </c>
    </row>
    <row r="4453" spans="1:18" x14ac:dyDescent="0.25">
      <c r="A4453"/>
      <c r="B4453" s="15" t="str" cm="1">
        <f t="array" ref="B4453">IFERROR(IF(LEN(A4453)&gt;0, IF(SUMPRODUCT((Inactives[Key]=J4453)*(Inactives[Currently Inactive]))=1,"Inactive","Active"),""),"Active")</f>
        <v/>
      </c>
      <c r="C4453" s="16" t="str" cm="1">
        <f t="array" aca="1" ref="C4453" ca="1">IFERROR(_xlfn._xlws.FILTER(Inactives[Inactive On],(Inactives[Key]=J4453)*(Inactives[Currently Inactive]),""),"")</f>
        <v/>
      </c>
      <c r="D4453" s="16" t="str" cm="1">
        <f t="array" aca="1" ref="D4453" ca="1">IFERROR(INDEX(_xlfn.TEXTSPLIT(E4453," "),1),"")</f>
        <v/>
      </c>
      <c r="E4453" s="15" t="str" cm="1">
        <f t="array" aca="1" ref="E4453" ca="1">IFERROR(_xlfn._xlws.FILTER(merged_ranks,(merged_end_dates=DATE(9999,12,31))*(merged_names=A4453)),"")</f>
        <v/>
      </c>
      <c r="F4453" s="17" t="str">
        <f ca="1">_xlfn.XLOOKUP(J4453,Promotions[Promo Key],Promotions[Promo Date],"")</f>
        <v/>
      </c>
      <c r="G4453" s="18" t="str">
        <f t="shared" ca="1" si="291"/>
        <v/>
      </c>
      <c r="H4453" s="18" t="str">
        <f t="shared" ca="1" si="290"/>
        <v/>
      </c>
      <c r="I4453" s="17" t="str">
        <f>_xlfn.XLOOKUP(A4453,Students[Full Name],Students[Starting Rank],"")</f>
        <v/>
      </c>
      <c r="J4453" s="15" t="str">
        <f t="shared" ca="1" si="292"/>
        <v xml:space="preserve">: </v>
      </c>
      <c r="K4453" s="16" t="str">
        <f>_xlfn.XLOOKUP(A4453,Students[Full Name],Students[Start Date],"")</f>
        <v/>
      </c>
      <c r="L4453" s="18">
        <f t="shared" ca="1" si="293"/>
        <v>-1</v>
      </c>
      <c r="M4453" s="18" cm="1">
        <f t="array" aca="1" ref="M4453" ca="1">SUMPRODUCT(Inactives[Days Inactive]*(Inactives[Student]=A4453))/365</f>
        <v>0</v>
      </c>
      <c r="N4453" s="18" t="str" cm="1">
        <f t="array" ref="N4453">IF(LEN($A4453)&gt;0,SUMPRODUCT(($A4453=merged_names)*(_xlfn.TEXTAFTER(N$2, "At ")=merged_belt_colours)*merged_months_at_rank),"")</f>
        <v/>
      </c>
      <c r="O4453" s="18" t="str" cm="1">
        <f t="array" ref="O4453">IF(LEN($A4453)&gt;0,SUMPRODUCT(($A4453=merged_names)*(_xlfn.TEXTAFTER(O$2, "At ")=merged_belt_colours)*merged_months_at_rank),"")</f>
        <v/>
      </c>
      <c r="P4453" s="18" t="str" cm="1">
        <f t="array" ref="P4453">IF(LEN($A4453)&gt;0,SUMPRODUCT(($A4453=merged_names)*(_xlfn.TEXTAFTER(P$2, "At ")=merged_belt_colours)*merged_months_at_rank),"")</f>
        <v/>
      </c>
      <c r="Q4453" s="18" t="str" cm="1">
        <f t="array" ref="Q4453">IF(LEN($A4453)&gt;0,SUMPRODUCT(($A4453=merged_names)*(_xlfn.TEXTAFTER(Q$2, "At ")=merged_belt_colours)*merged_months_at_rank),"")</f>
        <v/>
      </c>
      <c r="R4453" s="18" t="str" cm="1">
        <f t="array" ref="R4453">IF(LEN($A4453)&gt;0,SUMPRODUCT(($A4453=merged_names)*(_xlfn.TEXTAFTER(R$2, "At ")=merged_belt_colours)*merged_months_at_rank),"")</f>
        <v/>
      </c>
    </row>
    <row r="4454" spans="1:18" x14ac:dyDescent="0.25">
      <c r="A4454"/>
      <c r="B4454" s="15" t="str" cm="1">
        <f t="array" ref="B4454">IFERROR(IF(LEN(A4454)&gt;0, IF(SUMPRODUCT((Inactives[Key]=J4454)*(Inactives[Currently Inactive]))=1,"Inactive","Active"),""),"Active")</f>
        <v/>
      </c>
      <c r="C4454" s="16" t="str" cm="1">
        <f t="array" aca="1" ref="C4454" ca="1">IFERROR(_xlfn._xlws.FILTER(Inactives[Inactive On],(Inactives[Key]=J4454)*(Inactives[Currently Inactive]),""),"")</f>
        <v/>
      </c>
      <c r="D4454" s="16" t="str" cm="1">
        <f t="array" aca="1" ref="D4454" ca="1">IFERROR(INDEX(_xlfn.TEXTSPLIT(E4454," "),1),"")</f>
        <v/>
      </c>
      <c r="E4454" s="15" t="str" cm="1">
        <f t="array" aca="1" ref="E4454" ca="1">IFERROR(_xlfn._xlws.FILTER(merged_ranks,(merged_end_dates=DATE(9999,12,31))*(merged_names=A4454)),"")</f>
        <v/>
      </c>
      <c r="F4454" s="17" t="str">
        <f ca="1">_xlfn.XLOOKUP(J4454,Promotions[Promo Key],Promotions[Promo Date],"")</f>
        <v/>
      </c>
      <c r="G4454" s="18" t="str">
        <f t="shared" ca="1" si="291"/>
        <v/>
      </c>
      <c r="H4454" s="18" t="str">
        <f t="shared" ca="1" si="290"/>
        <v/>
      </c>
      <c r="I4454" s="17" t="str">
        <f>_xlfn.XLOOKUP(A4454,Students[Full Name],Students[Starting Rank],"")</f>
        <v/>
      </c>
      <c r="J4454" s="15" t="str">
        <f t="shared" ca="1" si="292"/>
        <v xml:space="preserve">: </v>
      </c>
      <c r="K4454" s="16" t="str">
        <f>_xlfn.XLOOKUP(A4454,Students[Full Name],Students[Start Date],"")</f>
        <v/>
      </c>
      <c r="L4454" s="18">
        <f t="shared" ca="1" si="293"/>
        <v>-1</v>
      </c>
      <c r="M4454" s="18" cm="1">
        <f t="array" aca="1" ref="M4454" ca="1">SUMPRODUCT(Inactives[Days Inactive]*(Inactives[Student]=A4454))/365</f>
        <v>0</v>
      </c>
      <c r="N4454" s="18" t="str" cm="1">
        <f t="array" ref="N4454">IF(LEN($A4454)&gt;0,SUMPRODUCT(($A4454=merged_names)*(_xlfn.TEXTAFTER(N$2, "At ")=merged_belt_colours)*merged_months_at_rank),"")</f>
        <v/>
      </c>
      <c r="O4454" s="18" t="str" cm="1">
        <f t="array" ref="O4454">IF(LEN($A4454)&gt;0,SUMPRODUCT(($A4454=merged_names)*(_xlfn.TEXTAFTER(O$2, "At ")=merged_belt_colours)*merged_months_at_rank),"")</f>
        <v/>
      </c>
      <c r="P4454" s="18" t="str" cm="1">
        <f t="array" ref="P4454">IF(LEN($A4454)&gt;0,SUMPRODUCT(($A4454=merged_names)*(_xlfn.TEXTAFTER(P$2, "At ")=merged_belt_colours)*merged_months_at_rank),"")</f>
        <v/>
      </c>
      <c r="Q4454" s="18" t="str" cm="1">
        <f t="array" ref="Q4454">IF(LEN($A4454)&gt;0,SUMPRODUCT(($A4454=merged_names)*(_xlfn.TEXTAFTER(Q$2, "At ")=merged_belt_colours)*merged_months_at_rank),"")</f>
        <v/>
      </c>
      <c r="R4454" s="18" t="str" cm="1">
        <f t="array" ref="R4454">IF(LEN($A4454)&gt;0,SUMPRODUCT(($A4454=merged_names)*(_xlfn.TEXTAFTER(R$2, "At ")=merged_belt_colours)*merged_months_at_rank),"")</f>
        <v/>
      </c>
    </row>
    <row r="4455" spans="1:18" x14ac:dyDescent="0.25">
      <c r="A4455"/>
      <c r="B4455" s="15" t="str" cm="1">
        <f t="array" ref="B4455">IFERROR(IF(LEN(A4455)&gt;0, IF(SUMPRODUCT((Inactives[Key]=J4455)*(Inactives[Currently Inactive]))=1,"Inactive","Active"),""),"Active")</f>
        <v/>
      </c>
      <c r="C4455" s="16" t="str" cm="1">
        <f t="array" aca="1" ref="C4455" ca="1">IFERROR(_xlfn._xlws.FILTER(Inactives[Inactive On],(Inactives[Key]=J4455)*(Inactives[Currently Inactive]),""),"")</f>
        <v/>
      </c>
      <c r="D4455" s="16" t="str" cm="1">
        <f t="array" aca="1" ref="D4455" ca="1">IFERROR(INDEX(_xlfn.TEXTSPLIT(E4455," "),1),"")</f>
        <v/>
      </c>
      <c r="E4455" s="15" t="str" cm="1">
        <f t="array" aca="1" ref="E4455" ca="1">IFERROR(_xlfn._xlws.FILTER(merged_ranks,(merged_end_dates=DATE(9999,12,31))*(merged_names=A4455)),"")</f>
        <v/>
      </c>
      <c r="F4455" s="17" t="str">
        <f ca="1">_xlfn.XLOOKUP(J4455,Promotions[Promo Key],Promotions[Promo Date],"")</f>
        <v/>
      </c>
      <c r="G4455" s="18" t="str">
        <f t="shared" ca="1" si="291"/>
        <v/>
      </c>
      <c r="H4455" s="18" t="str">
        <f t="shared" ca="1" si="290"/>
        <v/>
      </c>
      <c r="I4455" s="17" t="str">
        <f>_xlfn.XLOOKUP(A4455,Students[Full Name],Students[Starting Rank],"")</f>
        <v/>
      </c>
      <c r="J4455" s="15" t="str">
        <f t="shared" ca="1" si="292"/>
        <v xml:space="preserve">: </v>
      </c>
      <c r="K4455" s="16" t="str">
        <f>_xlfn.XLOOKUP(A4455,Students[Full Name],Students[Start Date],"")</f>
        <v/>
      </c>
      <c r="L4455" s="18">
        <f t="shared" ca="1" si="293"/>
        <v>-1</v>
      </c>
      <c r="M4455" s="18" cm="1">
        <f t="array" aca="1" ref="M4455" ca="1">SUMPRODUCT(Inactives[Days Inactive]*(Inactives[Student]=A4455))/365</f>
        <v>0</v>
      </c>
      <c r="N4455" s="18" t="str" cm="1">
        <f t="array" ref="N4455">IF(LEN($A4455)&gt;0,SUMPRODUCT(($A4455=merged_names)*(_xlfn.TEXTAFTER(N$2, "At ")=merged_belt_colours)*merged_months_at_rank),"")</f>
        <v/>
      </c>
      <c r="O4455" s="18" t="str" cm="1">
        <f t="array" ref="O4455">IF(LEN($A4455)&gt;0,SUMPRODUCT(($A4455=merged_names)*(_xlfn.TEXTAFTER(O$2, "At ")=merged_belt_colours)*merged_months_at_rank),"")</f>
        <v/>
      </c>
      <c r="P4455" s="18" t="str" cm="1">
        <f t="array" ref="P4455">IF(LEN($A4455)&gt;0,SUMPRODUCT(($A4455=merged_names)*(_xlfn.TEXTAFTER(P$2, "At ")=merged_belt_colours)*merged_months_at_rank),"")</f>
        <v/>
      </c>
      <c r="Q4455" s="18" t="str" cm="1">
        <f t="array" ref="Q4455">IF(LEN($A4455)&gt;0,SUMPRODUCT(($A4455=merged_names)*(_xlfn.TEXTAFTER(Q$2, "At ")=merged_belt_colours)*merged_months_at_rank),"")</f>
        <v/>
      </c>
      <c r="R4455" s="18" t="str" cm="1">
        <f t="array" ref="R4455">IF(LEN($A4455)&gt;0,SUMPRODUCT(($A4455=merged_names)*(_xlfn.TEXTAFTER(R$2, "At ")=merged_belt_colours)*merged_months_at_rank),"")</f>
        <v/>
      </c>
    </row>
    <row r="4456" spans="1:18" x14ac:dyDescent="0.25">
      <c r="A4456"/>
      <c r="B4456" s="15" t="str" cm="1">
        <f t="array" ref="B4456">IFERROR(IF(LEN(A4456)&gt;0, IF(SUMPRODUCT((Inactives[Key]=J4456)*(Inactives[Currently Inactive]))=1,"Inactive","Active"),""),"Active")</f>
        <v/>
      </c>
      <c r="C4456" s="16" t="str" cm="1">
        <f t="array" aca="1" ref="C4456" ca="1">IFERROR(_xlfn._xlws.FILTER(Inactives[Inactive On],(Inactives[Key]=J4456)*(Inactives[Currently Inactive]),""),"")</f>
        <v/>
      </c>
      <c r="D4456" s="16" t="str" cm="1">
        <f t="array" aca="1" ref="D4456" ca="1">IFERROR(INDEX(_xlfn.TEXTSPLIT(E4456," "),1),"")</f>
        <v/>
      </c>
      <c r="E4456" s="15" t="str" cm="1">
        <f t="array" aca="1" ref="E4456" ca="1">IFERROR(_xlfn._xlws.FILTER(merged_ranks,(merged_end_dates=DATE(9999,12,31))*(merged_names=A4456)),"")</f>
        <v/>
      </c>
      <c r="F4456" s="17" t="str">
        <f ca="1">_xlfn.XLOOKUP(J4456,Promotions[Promo Key],Promotions[Promo Date],"")</f>
        <v/>
      </c>
      <c r="G4456" s="18" t="str">
        <f t="shared" ca="1" si="291"/>
        <v/>
      </c>
      <c r="H4456" s="18" t="str">
        <f t="shared" ca="1" si="290"/>
        <v/>
      </c>
      <c r="I4456" s="17" t="str">
        <f>_xlfn.XLOOKUP(A4456,Students[Full Name],Students[Starting Rank],"")</f>
        <v/>
      </c>
      <c r="J4456" s="15" t="str">
        <f t="shared" ca="1" si="292"/>
        <v xml:space="preserve">: </v>
      </c>
      <c r="K4456" s="16" t="str">
        <f>_xlfn.XLOOKUP(A4456,Students[Full Name],Students[Start Date],"")</f>
        <v/>
      </c>
      <c r="L4456" s="18">
        <f t="shared" ca="1" si="293"/>
        <v>-1</v>
      </c>
      <c r="M4456" s="18" cm="1">
        <f t="array" aca="1" ref="M4456" ca="1">SUMPRODUCT(Inactives[Days Inactive]*(Inactives[Student]=A4456))/365</f>
        <v>0</v>
      </c>
      <c r="N4456" s="18" t="str" cm="1">
        <f t="array" ref="N4456">IF(LEN($A4456)&gt;0,SUMPRODUCT(($A4456=merged_names)*(_xlfn.TEXTAFTER(N$2, "At ")=merged_belt_colours)*merged_months_at_rank),"")</f>
        <v/>
      </c>
      <c r="O4456" s="18" t="str" cm="1">
        <f t="array" ref="O4456">IF(LEN($A4456)&gt;0,SUMPRODUCT(($A4456=merged_names)*(_xlfn.TEXTAFTER(O$2, "At ")=merged_belt_colours)*merged_months_at_rank),"")</f>
        <v/>
      </c>
      <c r="P4456" s="18" t="str" cm="1">
        <f t="array" ref="P4456">IF(LEN($A4456)&gt;0,SUMPRODUCT(($A4456=merged_names)*(_xlfn.TEXTAFTER(P$2, "At ")=merged_belt_colours)*merged_months_at_rank),"")</f>
        <v/>
      </c>
      <c r="Q4456" s="18" t="str" cm="1">
        <f t="array" ref="Q4456">IF(LEN($A4456)&gt;0,SUMPRODUCT(($A4456=merged_names)*(_xlfn.TEXTAFTER(Q$2, "At ")=merged_belt_colours)*merged_months_at_rank),"")</f>
        <v/>
      </c>
      <c r="R4456" s="18" t="str" cm="1">
        <f t="array" ref="R4456">IF(LEN($A4456)&gt;0,SUMPRODUCT(($A4456=merged_names)*(_xlfn.TEXTAFTER(R$2, "At ")=merged_belt_colours)*merged_months_at_rank),"")</f>
        <v/>
      </c>
    </row>
    <row r="4457" spans="1:18" x14ac:dyDescent="0.25">
      <c r="A4457"/>
      <c r="B4457" s="15" t="str" cm="1">
        <f t="array" ref="B4457">IFERROR(IF(LEN(A4457)&gt;0, IF(SUMPRODUCT((Inactives[Key]=J4457)*(Inactives[Currently Inactive]))=1,"Inactive","Active"),""),"Active")</f>
        <v/>
      </c>
      <c r="C4457" s="16" t="str" cm="1">
        <f t="array" aca="1" ref="C4457" ca="1">IFERROR(_xlfn._xlws.FILTER(Inactives[Inactive On],(Inactives[Key]=J4457)*(Inactives[Currently Inactive]),""),"")</f>
        <v/>
      </c>
      <c r="D4457" s="16" t="str" cm="1">
        <f t="array" aca="1" ref="D4457" ca="1">IFERROR(INDEX(_xlfn.TEXTSPLIT(E4457," "),1),"")</f>
        <v/>
      </c>
      <c r="E4457" s="15" t="str" cm="1">
        <f t="array" aca="1" ref="E4457" ca="1">IFERROR(_xlfn._xlws.FILTER(merged_ranks,(merged_end_dates=DATE(9999,12,31))*(merged_names=A4457)),"")</f>
        <v/>
      </c>
      <c r="F4457" s="17" t="str">
        <f ca="1">_xlfn.XLOOKUP(J4457,Promotions[Promo Key],Promotions[Promo Date],"")</f>
        <v/>
      </c>
      <c r="G4457" s="18" t="str">
        <f t="shared" ca="1" si="291"/>
        <v/>
      </c>
      <c r="H4457" s="18" t="str">
        <f t="shared" ca="1" si="290"/>
        <v/>
      </c>
      <c r="I4457" s="17" t="str">
        <f>_xlfn.XLOOKUP(A4457,Students[Full Name],Students[Starting Rank],"")</f>
        <v/>
      </c>
      <c r="J4457" s="15" t="str">
        <f t="shared" ca="1" si="292"/>
        <v xml:space="preserve">: </v>
      </c>
      <c r="K4457" s="16" t="str">
        <f>_xlfn.XLOOKUP(A4457,Students[Full Name],Students[Start Date],"")</f>
        <v/>
      </c>
      <c r="L4457" s="18">
        <f t="shared" ca="1" si="293"/>
        <v>-1</v>
      </c>
      <c r="M4457" s="18" cm="1">
        <f t="array" aca="1" ref="M4457" ca="1">SUMPRODUCT(Inactives[Days Inactive]*(Inactives[Student]=A4457))/365</f>
        <v>0</v>
      </c>
      <c r="N4457" s="18" t="str" cm="1">
        <f t="array" ref="N4457">IF(LEN($A4457)&gt;0,SUMPRODUCT(($A4457=merged_names)*(_xlfn.TEXTAFTER(N$2, "At ")=merged_belt_colours)*merged_months_at_rank),"")</f>
        <v/>
      </c>
      <c r="O4457" s="18" t="str" cm="1">
        <f t="array" ref="O4457">IF(LEN($A4457)&gt;0,SUMPRODUCT(($A4457=merged_names)*(_xlfn.TEXTAFTER(O$2, "At ")=merged_belt_colours)*merged_months_at_rank),"")</f>
        <v/>
      </c>
      <c r="P4457" s="18" t="str" cm="1">
        <f t="array" ref="P4457">IF(LEN($A4457)&gt;0,SUMPRODUCT(($A4457=merged_names)*(_xlfn.TEXTAFTER(P$2, "At ")=merged_belt_colours)*merged_months_at_rank),"")</f>
        <v/>
      </c>
      <c r="Q4457" s="18" t="str" cm="1">
        <f t="array" ref="Q4457">IF(LEN($A4457)&gt;0,SUMPRODUCT(($A4457=merged_names)*(_xlfn.TEXTAFTER(Q$2, "At ")=merged_belt_colours)*merged_months_at_rank),"")</f>
        <v/>
      </c>
      <c r="R4457" s="18" t="str" cm="1">
        <f t="array" ref="R4457">IF(LEN($A4457)&gt;0,SUMPRODUCT(($A4457=merged_names)*(_xlfn.TEXTAFTER(R$2, "At ")=merged_belt_colours)*merged_months_at_rank),"")</f>
        <v/>
      </c>
    </row>
    <row r="4458" spans="1:18" x14ac:dyDescent="0.25">
      <c r="A4458"/>
      <c r="B4458" s="15" t="str" cm="1">
        <f t="array" ref="B4458">IFERROR(IF(LEN(A4458)&gt;0, IF(SUMPRODUCT((Inactives[Key]=J4458)*(Inactives[Currently Inactive]))=1,"Inactive","Active"),""),"Active")</f>
        <v/>
      </c>
      <c r="C4458" s="16" t="str" cm="1">
        <f t="array" aca="1" ref="C4458" ca="1">IFERROR(_xlfn._xlws.FILTER(Inactives[Inactive On],(Inactives[Key]=J4458)*(Inactives[Currently Inactive]),""),"")</f>
        <v/>
      </c>
      <c r="D4458" s="16" t="str" cm="1">
        <f t="array" aca="1" ref="D4458" ca="1">IFERROR(INDEX(_xlfn.TEXTSPLIT(E4458," "),1),"")</f>
        <v/>
      </c>
      <c r="E4458" s="15" t="str" cm="1">
        <f t="array" aca="1" ref="E4458" ca="1">IFERROR(_xlfn._xlws.FILTER(merged_ranks,(merged_end_dates=DATE(9999,12,31))*(merged_names=A4458)),"")</f>
        <v/>
      </c>
      <c r="F4458" s="17" t="str">
        <f ca="1">_xlfn.XLOOKUP(J4458,Promotions[Promo Key],Promotions[Promo Date],"")</f>
        <v/>
      </c>
      <c r="G4458" s="18" t="str">
        <f t="shared" ca="1" si="291"/>
        <v/>
      </c>
      <c r="H4458" s="18" t="str">
        <f t="shared" ca="1" si="290"/>
        <v/>
      </c>
      <c r="I4458" s="17" t="str">
        <f>_xlfn.XLOOKUP(A4458,Students[Full Name],Students[Starting Rank],"")</f>
        <v/>
      </c>
      <c r="J4458" s="15" t="str">
        <f t="shared" ca="1" si="292"/>
        <v xml:space="preserve">: </v>
      </c>
      <c r="K4458" s="16" t="str">
        <f>_xlfn.XLOOKUP(A4458,Students[Full Name],Students[Start Date],"")</f>
        <v/>
      </c>
      <c r="L4458" s="18">
        <f t="shared" ca="1" si="293"/>
        <v>-1</v>
      </c>
      <c r="M4458" s="18" cm="1">
        <f t="array" aca="1" ref="M4458" ca="1">SUMPRODUCT(Inactives[Days Inactive]*(Inactives[Student]=A4458))/365</f>
        <v>0</v>
      </c>
      <c r="N4458" s="18" t="str" cm="1">
        <f t="array" ref="N4458">IF(LEN($A4458)&gt;0,SUMPRODUCT(($A4458=merged_names)*(_xlfn.TEXTAFTER(N$2, "At ")=merged_belt_colours)*merged_months_at_rank),"")</f>
        <v/>
      </c>
      <c r="O4458" s="18" t="str" cm="1">
        <f t="array" ref="O4458">IF(LEN($A4458)&gt;0,SUMPRODUCT(($A4458=merged_names)*(_xlfn.TEXTAFTER(O$2, "At ")=merged_belt_colours)*merged_months_at_rank),"")</f>
        <v/>
      </c>
      <c r="P4458" s="18" t="str" cm="1">
        <f t="array" ref="P4458">IF(LEN($A4458)&gt;0,SUMPRODUCT(($A4458=merged_names)*(_xlfn.TEXTAFTER(P$2, "At ")=merged_belt_colours)*merged_months_at_rank),"")</f>
        <v/>
      </c>
      <c r="Q4458" s="18" t="str" cm="1">
        <f t="array" ref="Q4458">IF(LEN($A4458)&gt;0,SUMPRODUCT(($A4458=merged_names)*(_xlfn.TEXTAFTER(Q$2, "At ")=merged_belt_colours)*merged_months_at_rank),"")</f>
        <v/>
      </c>
      <c r="R4458" s="18" t="str" cm="1">
        <f t="array" ref="R4458">IF(LEN($A4458)&gt;0,SUMPRODUCT(($A4458=merged_names)*(_xlfn.TEXTAFTER(R$2, "At ")=merged_belt_colours)*merged_months_at_rank),"")</f>
        <v/>
      </c>
    </row>
    <row r="4459" spans="1:18" x14ac:dyDescent="0.25">
      <c r="A4459"/>
      <c r="B4459" s="15" t="str" cm="1">
        <f t="array" ref="B4459">IFERROR(IF(LEN(A4459)&gt;0, IF(SUMPRODUCT((Inactives[Key]=J4459)*(Inactives[Currently Inactive]))=1,"Inactive","Active"),""),"Active")</f>
        <v/>
      </c>
      <c r="C4459" s="16" t="str" cm="1">
        <f t="array" aca="1" ref="C4459" ca="1">IFERROR(_xlfn._xlws.FILTER(Inactives[Inactive On],(Inactives[Key]=J4459)*(Inactives[Currently Inactive]),""),"")</f>
        <v/>
      </c>
      <c r="D4459" s="16" t="str" cm="1">
        <f t="array" aca="1" ref="D4459" ca="1">IFERROR(INDEX(_xlfn.TEXTSPLIT(E4459," "),1),"")</f>
        <v/>
      </c>
      <c r="E4459" s="15" t="str" cm="1">
        <f t="array" aca="1" ref="E4459" ca="1">IFERROR(_xlfn._xlws.FILTER(merged_ranks,(merged_end_dates=DATE(9999,12,31))*(merged_names=A4459)),"")</f>
        <v/>
      </c>
      <c r="F4459" s="17" t="str">
        <f ca="1">_xlfn.XLOOKUP(J4459,Promotions[Promo Key],Promotions[Promo Date],"")</f>
        <v/>
      </c>
      <c r="G4459" s="18" t="str">
        <f t="shared" ca="1" si="291"/>
        <v/>
      </c>
      <c r="H4459" s="18" t="str">
        <f t="shared" ca="1" si="290"/>
        <v/>
      </c>
      <c r="I4459" s="17" t="str">
        <f>_xlfn.XLOOKUP(A4459,Students[Full Name],Students[Starting Rank],"")</f>
        <v/>
      </c>
      <c r="J4459" s="15" t="str">
        <f t="shared" ca="1" si="292"/>
        <v xml:space="preserve">: </v>
      </c>
      <c r="K4459" s="16" t="str">
        <f>_xlfn.XLOOKUP(A4459,Students[Full Name],Students[Start Date],"")</f>
        <v/>
      </c>
      <c r="L4459" s="18">
        <f t="shared" ca="1" si="293"/>
        <v>-1</v>
      </c>
      <c r="M4459" s="18" cm="1">
        <f t="array" aca="1" ref="M4459" ca="1">SUMPRODUCT(Inactives[Days Inactive]*(Inactives[Student]=A4459))/365</f>
        <v>0</v>
      </c>
      <c r="N4459" s="18" t="str" cm="1">
        <f t="array" ref="N4459">IF(LEN($A4459)&gt;0,SUMPRODUCT(($A4459=merged_names)*(_xlfn.TEXTAFTER(N$2, "At ")=merged_belt_colours)*merged_months_at_rank),"")</f>
        <v/>
      </c>
      <c r="O4459" s="18" t="str" cm="1">
        <f t="array" ref="O4459">IF(LEN($A4459)&gt;0,SUMPRODUCT(($A4459=merged_names)*(_xlfn.TEXTAFTER(O$2, "At ")=merged_belt_colours)*merged_months_at_rank),"")</f>
        <v/>
      </c>
      <c r="P4459" s="18" t="str" cm="1">
        <f t="array" ref="P4459">IF(LEN($A4459)&gt;0,SUMPRODUCT(($A4459=merged_names)*(_xlfn.TEXTAFTER(P$2, "At ")=merged_belt_colours)*merged_months_at_rank),"")</f>
        <v/>
      </c>
      <c r="Q4459" s="18" t="str" cm="1">
        <f t="array" ref="Q4459">IF(LEN($A4459)&gt;0,SUMPRODUCT(($A4459=merged_names)*(_xlfn.TEXTAFTER(Q$2, "At ")=merged_belt_colours)*merged_months_at_rank),"")</f>
        <v/>
      </c>
      <c r="R4459" s="18" t="str" cm="1">
        <f t="array" ref="R4459">IF(LEN($A4459)&gt;0,SUMPRODUCT(($A4459=merged_names)*(_xlfn.TEXTAFTER(R$2, "At ")=merged_belt_colours)*merged_months_at_rank),"")</f>
        <v/>
      </c>
    </row>
    <row r="4460" spans="1:18" x14ac:dyDescent="0.25">
      <c r="A4460"/>
      <c r="B4460" s="15" t="str" cm="1">
        <f t="array" ref="B4460">IFERROR(IF(LEN(A4460)&gt;0, IF(SUMPRODUCT((Inactives[Key]=J4460)*(Inactives[Currently Inactive]))=1,"Inactive","Active"),""),"Active")</f>
        <v/>
      </c>
      <c r="C4460" s="16" t="str" cm="1">
        <f t="array" aca="1" ref="C4460" ca="1">IFERROR(_xlfn._xlws.FILTER(Inactives[Inactive On],(Inactives[Key]=J4460)*(Inactives[Currently Inactive]),""),"")</f>
        <v/>
      </c>
      <c r="D4460" s="16" t="str" cm="1">
        <f t="array" aca="1" ref="D4460" ca="1">IFERROR(INDEX(_xlfn.TEXTSPLIT(E4460," "),1),"")</f>
        <v/>
      </c>
      <c r="E4460" s="15" t="str" cm="1">
        <f t="array" aca="1" ref="E4460" ca="1">IFERROR(_xlfn._xlws.FILTER(merged_ranks,(merged_end_dates=DATE(9999,12,31))*(merged_names=A4460)),"")</f>
        <v/>
      </c>
      <c r="F4460" s="17" t="str">
        <f ca="1">_xlfn.XLOOKUP(J4460,Promotions[Promo Key],Promotions[Promo Date],"")</f>
        <v/>
      </c>
      <c r="G4460" s="18" t="str">
        <f t="shared" ca="1" si="291"/>
        <v/>
      </c>
      <c r="H4460" s="18" t="str">
        <f t="shared" ca="1" si="290"/>
        <v/>
      </c>
      <c r="I4460" s="17" t="str">
        <f>_xlfn.XLOOKUP(A4460,Students[Full Name],Students[Starting Rank],"")</f>
        <v/>
      </c>
      <c r="J4460" s="15" t="str">
        <f t="shared" ca="1" si="292"/>
        <v xml:space="preserve">: </v>
      </c>
      <c r="K4460" s="16" t="str">
        <f>_xlfn.XLOOKUP(A4460,Students[Full Name],Students[Start Date],"")</f>
        <v/>
      </c>
      <c r="L4460" s="18">
        <f t="shared" ca="1" si="293"/>
        <v>-1</v>
      </c>
      <c r="M4460" s="18" cm="1">
        <f t="array" aca="1" ref="M4460" ca="1">SUMPRODUCT(Inactives[Days Inactive]*(Inactives[Student]=A4460))/365</f>
        <v>0</v>
      </c>
      <c r="N4460" s="18" t="str" cm="1">
        <f t="array" ref="N4460">IF(LEN($A4460)&gt;0,SUMPRODUCT(($A4460=merged_names)*(_xlfn.TEXTAFTER(N$2, "At ")=merged_belt_colours)*merged_months_at_rank),"")</f>
        <v/>
      </c>
      <c r="O4460" s="18" t="str" cm="1">
        <f t="array" ref="O4460">IF(LEN($A4460)&gt;0,SUMPRODUCT(($A4460=merged_names)*(_xlfn.TEXTAFTER(O$2, "At ")=merged_belt_colours)*merged_months_at_rank),"")</f>
        <v/>
      </c>
      <c r="P4460" s="18" t="str" cm="1">
        <f t="array" ref="P4460">IF(LEN($A4460)&gt;0,SUMPRODUCT(($A4460=merged_names)*(_xlfn.TEXTAFTER(P$2, "At ")=merged_belt_colours)*merged_months_at_rank),"")</f>
        <v/>
      </c>
      <c r="Q4460" s="18" t="str" cm="1">
        <f t="array" ref="Q4460">IF(LEN($A4460)&gt;0,SUMPRODUCT(($A4460=merged_names)*(_xlfn.TEXTAFTER(Q$2, "At ")=merged_belt_colours)*merged_months_at_rank),"")</f>
        <v/>
      </c>
      <c r="R4460" s="18" t="str" cm="1">
        <f t="array" ref="R4460">IF(LEN($A4460)&gt;0,SUMPRODUCT(($A4460=merged_names)*(_xlfn.TEXTAFTER(R$2, "At ")=merged_belt_colours)*merged_months_at_rank),"")</f>
        <v/>
      </c>
    </row>
    <row r="4461" spans="1:18" x14ac:dyDescent="0.25">
      <c r="A4461"/>
      <c r="B4461" s="15" t="str" cm="1">
        <f t="array" ref="B4461">IFERROR(IF(LEN(A4461)&gt;0, IF(SUMPRODUCT((Inactives[Key]=J4461)*(Inactives[Currently Inactive]))=1,"Inactive","Active"),""),"Active")</f>
        <v/>
      </c>
      <c r="C4461" s="16" t="str" cm="1">
        <f t="array" aca="1" ref="C4461" ca="1">IFERROR(_xlfn._xlws.FILTER(Inactives[Inactive On],(Inactives[Key]=J4461)*(Inactives[Currently Inactive]),""),"")</f>
        <v/>
      </c>
      <c r="D4461" s="16" t="str" cm="1">
        <f t="array" aca="1" ref="D4461" ca="1">IFERROR(INDEX(_xlfn.TEXTSPLIT(E4461," "),1),"")</f>
        <v/>
      </c>
      <c r="E4461" s="15" t="str" cm="1">
        <f t="array" aca="1" ref="E4461" ca="1">IFERROR(_xlfn._xlws.FILTER(merged_ranks,(merged_end_dates=DATE(9999,12,31))*(merged_names=A4461)),"")</f>
        <v/>
      </c>
      <c r="F4461" s="17" t="str">
        <f ca="1">_xlfn.XLOOKUP(J4461,Promotions[Promo Key],Promotions[Promo Date],"")</f>
        <v/>
      </c>
      <c r="G4461" s="18" t="str">
        <f t="shared" ca="1" si="291"/>
        <v/>
      </c>
      <c r="H4461" s="18" t="str">
        <f t="shared" ca="1" si="290"/>
        <v/>
      </c>
      <c r="I4461" s="17" t="str">
        <f>_xlfn.XLOOKUP(A4461,Students[Full Name],Students[Starting Rank],"")</f>
        <v/>
      </c>
      <c r="J4461" s="15" t="str">
        <f t="shared" ca="1" si="292"/>
        <v xml:space="preserve">: </v>
      </c>
      <c r="K4461" s="16" t="str">
        <f>_xlfn.XLOOKUP(A4461,Students[Full Name],Students[Start Date],"")</f>
        <v/>
      </c>
      <c r="L4461" s="18">
        <f t="shared" ca="1" si="293"/>
        <v>-1</v>
      </c>
      <c r="M4461" s="18" cm="1">
        <f t="array" aca="1" ref="M4461" ca="1">SUMPRODUCT(Inactives[Days Inactive]*(Inactives[Student]=A4461))/365</f>
        <v>0</v>
      </c>
      <c r="N4461" s="18" t="str" cm="1">
        <f t="array" ref="N4461">IF(LEN($A4461)&gt;0,SUMPRODUCT(($A4461=merged_names)*(_xlfn.TEXTAFTER(N$2, "At ")=merged_belt_colours)*merged_months_at_rank),"")</f>
        <v/>
      </c>
      <c r="O4461" s="18" t="str" cm="1">
        <f t="array" ref="O4461">IF(LEN($A4461)&gt;0,SUMPRODUCT(($A4461=merged_names)*(_xlfn.TEXTAFTER(O$2, "At ")=merged_belt_colours)*merged_months_at_rank),"")</f>
        <v/>
      </c>
      <c r="P4461" s="18" t="str" cm="1">
        <f t="array" ref="P4461">IF(LEN($A4461)&gt;0,SUMPRODUCT(($A4461=merged_names)*(_xlfn.TEXTAFTER(P$2, "At ")=merged_belt_colours)*merged_months_at_rank),"")</f>
        <v/>
      </c>
      <c r="Q4461" s="18" t="str" cm="1">
        <f t="array" ref="Q4461">IF(LEN($A4461)&gt;0,SUMPRODUCT(($A4461=merged_names)*(_xlfn.TEXTAFTER(Q$2, "At ")=merged_belt_colours)*merged_months_at_rank),"")</f>
        <v/>
      </c>
      <c r="R4461" s="18" t="str" cm="1">
        <f t="array" ref="R4461">IF(LEN($A4461)&gt;0,SUMPRODUCT(($A4461=merged_names)*(_xlfn.TEXTAFTER(R$2, "At ")=merged_belt_colours)*merged_months_at_rank),"")</f>
        <v/>
      </c>
    </row>
    <row r="4462" spans="1:18" x14ac:dyDescent="0.25">
      <c r="A4462"/>
      <c r="B4462" s="15" t="str" cm="1">
        <f t="array" ref="B4462">IFERROR(IF(LEN(A4462)&gt;0, IF(SUMPRODUCT((Inactives[Key]=J4462)*(Inactives[Currently Inactive]))=1,"Inactive","Active"),""),"Active")</f>
        <v/>
      </c>
      <c r="C4462" s="16" t="str" cm="1">
        <f t="array" aca="1" ref="C4462" ca="1">IFERROR(_xlfn._xlws.FILTER(Inactives[Inactive On],(Inactives[Key]=J4462)*(Inactives[Currently Inactive]),""),"")</f>
        <v/>
      </c>
      <c r="D4462" s="16" t="str" cm="1">
        <f t="array" aca="1" ref="D4462" ca="1">IFERROR(INDEX(_xlfn.TEXTSPLIT(E4462," "),1),"")</f>
        <v/>
      </c>
      <c r="E4462" s="15" t="str" cm="1">
        <f t="array" aca="1" ref="E4462" ca="1">IFERROR(_xlfn._xlws.FILTER(merged_ranks,(merged_end_dates=DATE(9999,12,31))*(merged_names=A4462)),"")</f>
        <v/>
      </c>
      <c r="F4462" s="17" t="str">
        <f ca="1">_xlfn.XLOOKUP(J4462,Promotions[Promo Key],Promotions[Promo Date],"")</f>
        <v/>
      </c>
      <c r="G4462" s="18" t="str">
        <f t="shared" ca="1" si="291"/>
        <v/>
      </c>
      <c r="H4462" s="18" t="str">
        <f t="shared" ca="1" si="290"/>
        <v/>
      </c>
      <c r="I4462" s="17" t="str">
        <f>_xlfn.XLOOKUP(A4462,Students[Full Name],Students[Starting Rank],"")</f>
        <v/>
      </c>
      <c r="J4462" s="15" t="str">
        <f t="shared" ca="1" si="292"/>
        <v xml:space="preserve">: </v>
      </c>
      <c r="K4462" s="16" t="str">
        <f>_xlfn.XLOOKUP(A4462,Students[Full Name],Students[Start Date],"")</f>
        <v/>
      </c>
      <c r="L4462" s="18">
        <f t="shared" ca="1" si="293"/>
        <v>-1</v>
      </c>
      <c r="M4462" s="18" cm="1">
        <f t="array" aca="1" ref="M4462" ca="1">SUMPRODUCT(Inactives[Days Inactive]*(Inactives[Student]=A4462))/365</f>
        <v>0</v>
      </c>
      <c r="N4462" s="18" t="str" cm="1">
        <f t="array" ref="N4462">IF(LEN($A4462)&gt;0,SUMPRODUCT(($A4462=merged_names)*(_xlfn.TEXTAFTER(N$2, "At ")=merged_belt_colours)*merged_months_at_rank),"")</f>
        <v/>
      </c>
      <c r="O4462" s="18" t="str" cm="1">
        <f t="array" ref="O4462">IF(LEN($A4462)&gt;0,SUMPRODUCT(($A4462=merged_names)*(_xlfn.TEXTAFTER(O$2, "At ")=merged_belt_colours)*merged_months_at_rank),"")</f>
        <v/>
      </c>
      <c r="P4462" s="18" t="str" cm="1">
        <f t="array" ref="P4462">IF(LEN($A4462)&gt;0,SUMPRODUCT(($A4462=merged_names)*(_xlfn.TEXTAFTER(P$2, "At ")=merged_belt_colours)*merged_months_at_rank),"")</f>
        <v/>
      </c>
      <c r="Q4462" s="18" t="str" cm="1">
        <f t="array" ref="Q4462">IF(LEN($A4462)&gt;0,SUMPRODUCT(($A4462=merged_names)*(_xlfn.TEXTAFTER(Q$2, "At ")=merged_belt_colours)*merged_months_at_rank),"")</f>
        <v/>
      </c>
      <c r="R4462" s="18" t="str" cm="1">
        <f t="array" ref="R4462">IF(LEN($A4462)&gt;0,SUMPRODUCT(($A4462=merged_names)*(_xlfn.TEXTAFTER(R$2, "At ")=merged_belt_colours)*merged_months_at_rank),"")</f>
        <v/>
      </c>
    </row>
    <row r="4463" spans="1:18" x14ac:dyDescent="0.25">
      <c r="A4463"/>
      <c r="B4463" s="15" t="str" cm="1">
        <f t="array" ref="B4463">IFERROR(IF(LEN(A4463)&gt;0, IF(SUMPRODUCT((Inactives[Key]=J4463)*(Inactives[Currently Inactive]))=1,"Inactive","Active"),""),"Active")</f>
        <v/>
      </c>
      <c r="C4463" s="16" t="str" cm="1">
        <f t="array" aca="1" ref="C4463" ca="1">IFERROR(_xlfn._xlws.FILTER(Inactives[Inactive On],(Inactives[Key]=J4463)*(Inactives[Currently Inactive]),""),"")</f>
        <v/>
      </c>
      <c r="D4463" s="16" t="str" cm="1">
        <f t="array" aca="1" ref="D4463" ca="1">IFERROR(INDEX(_xlfn.TEXTSPLIT(E4463," "),1),"")</f>
        <v/>
      </c>
      <c r="E4463" s="15" t="str" cm="1">
        <f t="array" aca="1" ref="E4463" ca="1">IFERROR(_xlfn._xlws.FILTER(merged_ranks,(merged_end_dates=DATE(9999,12,31))*(merged_names=A4463)),"")</f>
        <v/>
      </c>
      <c r="F4463" s="17" t="str">
        <f ca="1">_xlfn.XLOOKUP(J4463,Promotions[Promo Key],Promotions[Promo Date],"")</f>
        <v/>
      </c>
      <c r="G4463" s="18" t="str">
        <f t="shared" ca="1" si="291"/>
        <v/>
      </c>
      <c r="H4463" s="18" t="str">
        <f t="shared" ca="1" si="290"/>
        <v/>
      </c>
      <c r="I4463" s="17" t="str">
        <f>_xlfn.XLOOKUP(A4463,Students[Full Name],Students[Starting Rank],"")</f>
        <v/>
      </c>
      <c r="J4463" s="15" t="str">
        <f t="shared" ca="1" si="292"/>
        <v xml:space="preserve">: </v>
      </c>
      <c r="K4463" s="16" t="str">
        <f>_xlfn.XLOOKUP(A4463,Students[Full Name],Students[Start Date],"")</f>
        <v/>
      </c>
      <c r="L4463" s="18">
        <f t="shared" ca="1" si="293"/>
        <v>-1</v>
      </c>
      <c r="M4463" s="18" cm="1">
        <f t="array" aca="1" ref="M4463" ca="1">SUMPRODUCT(Inactives[Days Inactive]*(Inactives[Student]=A4463))/365</f>
        <v>0</v>
      </c>
      <c r="N4463" s="18" t="str" cm="1">
        <f t="array" ref="N4463">IF(LEN($A4463)&gt;0,SUMPRODUCT(($A4463=merged_names)*(_xlfn.TEXTAFTER(N$2, "At ")=merged_belt_colours)*merged_months_at_rank),"")</f>
        <v/>
      </c>
      <c r="O4463" s="18" t="str" cm="1">
        <f t="array" ref="O4463">IF(LEN($A4463)&gt;0,SUMPRODUCT(($A4463=merged_names)*(_xlfn.TEXTAFTER(O$2, "At ")=merged_belt_colours)*merged_months_at_rank),"")</f>
        <v/>
      </c>
      <c r="P4463" s="18" t="str" cm="1">
        <f t="array" ref="P4463">IF(LEN($A4463)&gt;0,SUMPRODUCT(($A4463=merged_names)*(_xlfn.TEXTAFTER(P$2, "At ")=merged_belt_colours)*merged_months_at_rank),"")</f>
        <v/>
      </c>
      <c r="Q4463" s="18" t="str" cm="1">
        <f t="array" ref="Q4463">IF(LEN($A4463)&gt;0,SUMPRODUCT(($A4463=merged_names)*(_xlfn.TEXTAFTER(Q$2, "At ")=merged_belt_colours)*merged_months_at_rank),"")</f>
        <v/>
      </c>
      <c r="R4463" s="18" t="str" cm="1">
        <f t="array" ref="R4463">IF(LEN($A4463)&gt;0,SUMPRODUCT(($A4463=merged_names)*(_xlfn.TEXTAFTER(R$2, "At ")=merged_belt_colours)*merged_months_at_rank),"")</f>
        <v/>
      </c>
    </row>
    <row r="4464" spans="1:18" x14ac:dyDescent="0.25">
      <c r="A4464"/>
      <c r="B4464" s="15" t="str" cm="1">
        <f t="array" ref="B4464">IFERROR(IF(LEN(A4464)&gt;0, IF(SUMPRODUCT((Inactives[Key]=J4464)*(Inactives[Currently Inactive]))=1,"Inactive","Active"),""),"Active")</f>
        <v/>
      </c>
      <c r="C4464" s="16" t="str" cm="1">
        <f t="array" aca="1" ref="C4464" ca="1">IFERROR(_xlfn._xlws.FILTER(Inactives[Inactive On],(Inactives[Key]=J4464)*(Inactives[Currently Inactive]),""),"")</f>
        <v/>
      </c>
      <c r="D4464" s="16" t="str" cm="1">
        <f t="array" aca="1" ref="D4464" ca="1">IFERROR(INDEX(_xlfn.TEXTSPLIT(E4464," "),1),"")</f>
        <v/>
      </c>
      <c r="E4464" s="15" t="str" cm="1">
        <f t="array" aca="1" ref="E4464" ca="1">IFERROR(_xlfn._xlws.FILTER(merged_ranks,(merged_end_dates=DATE(9999,12,31))*(merged_names=A4464)),"")</f>
        <v/>
      </c>
      <c r="F4464" s="17" t="str">
        <f ca="1">_xlfn.XLOOKUP(J4464,Promotions[Promo Key],Promotions[Promo Date],"")</f>
        <v/>
      </c>
      <c r="G4464" s="18" t="str">
        <f t="shared" ca="1" si="291"/>
        <v/>
      </c>
      <c r="H4464" s="18" t="str">
        <f t="shared" ca="1" si="290"/>
        <v/>
      </c>
      <c r="I4464" s="17" t="str">
        <f>_xlfn.XLOOKUP(A4464,Students[Full Name],Students[Starting Rank],"")</f>
        <v/>
      </c>
      <c r="J4464" s="15" t="str">
        <f t="shared" ca="1" si="292"/>
        <v xml:space="preserve">: </v>
      </c>
      <c r="K4464" s="16" t="str">
        <f>_xlfn.XLOOKUP(A4464,Students[Full Name],Students[Start Date],"")</f>
        <v/>
      </c>
      <c r="L4464" s="18">
        <f t="shared" ca="1" si="293"/>
        <v>-1</v>
      </c>
      <c r="M4464" s="18" cm="1">
        <f t="array" aca="1" ref="M4464" ca="1">SUMPRODUCT(Inactives[Days Inactive]*(Inactives[Student]=A4464))/365</f>
        <v>0</v>
      </c>
      <c r="N4464" s="18" t="str" cm="1">
        <f t="array" ref="N4464">IF(LEN($A4464)&gt;0,SUMPRODUCT(($A4464=merged_names)*(_xlfn.TEXTAFTER(N$2, "At ")=merged_belt_colours)*merged_months_at_rank),"")</f>
        <v/>
      </c>
      <c r="O4464" s="18" t="str" cm="1">
        <f t="array" ref="O4464">IF(LEN($A4464)&gt;0,SUMPRODUCT(($A4464=merged_names)*(_xlfn.TEXTAFTER(O$2, "At ")=merged_belt_colours)*merged_months_at_rank),"")</f>
        <v/>
      </c>
      <c r="P4464" s="18" t="str" cm="1">
        <f t="array" ref="P4464">IF(LEN($A4464)&gt;0,SUMPRODUCT(($A4464=merged_names)*(_xlfn.TEXTAFTER(P$2, "At ")=merged_belt_colours)*merged_months_at_rank),"")</f>
        <v/>
      </c>
      <c r="Q4464" s="18" t="str" cm="1">
        <f t="array" ref="Q4464">IF(LEN($A4464)&gt;0,SUMPRODUCT(($A4464=merged_names)*(_xlfn.TEXTAFTER(Q$2, "At ")=merged_belt_colours)*merged_months_at_rank),"")</f>
        <v/>
      </c>
      <c r="R4464" s="18" t="str" cm="1">
        <f t="array" ref="R4464">IF(LEN($A4464)&gt;0,SUMPRODUCT(($A4464=merged_names)*(_xlfn.TEXTAFTER(R$2, "At ")=merged_belt_colours)*merged_months_at_rank),"")</f>
        <v/>
      </c>
    </row>
    <row r="4465" spans="1:18" x14ac:dyDescent="0.25">
      <c r="A4465"/>
      <c r="B4465" s="15" t="str" cm="1">
        <f t="array" ref="B4465">IFERROR(IF(LEN(A4465)&gt;0, IF(SUMPRODUCT((Inactives[Key]=J4465)*(Inactives[Currently Inactive]))=1,"Inactive","Active"),""),"Active")</f>
        <v/>
      </c>
      <c r="C4465" s="16" t="str" cm="1">
        <f t="array" aca="1" ref="C4465" ca="1">IFERROR(_xlfn._xlws.FILTER(Inactives[Inactive On],(Inactives[Key]=J4465)*(Inactives[Currently Inactive]),""),"")</f>
        <v/>
      </c>
      <c r="D4465" s="16" t="str" cm="1">
        <f t="array" aca="1" ref="D4465" ca="1">IFERROR(INDEX(_xlfn.TEXTSPLIT(E4465," "),1),"")</f>
        <v/>
      </c>
      <c r="E4465" s="15" t="str" cm="1">
        <f t="array" aca="1" ref="E4465" ca="1">IFERROR(_xlfn._xlws.FILTER(merged_ranks,(merged_end_dates=DATE(9999,12,31))*(merged_names=A4465)),"")</f>
        <v/>
      </c>
      <c r="F4465" s="17" t="str">
        <f ca="1">_xlfn.XLOOKUP(J4465,Promotions[Promo Key],Promotions[Promo Date],"")</f>
        <v/>
      </c>
      <c r="G4465" s="18" t="str">
        <f t="shared" ca="1" si="291"/>
        <v/>
      </c>
      <c r="H4465" s="18" t="str">
        <f t="shared" ca="1" si="290"/>
        <v/>
      </c>
      <c r="I4465" s="17" t="str">
        <f>_xlfn.XLOOKUP(A4465,Students[Full Name],Students[Starting Rank],"")</f>
        <v/>
      </c>
      <c r="J4465" s="15" t="str">
        <f t="shared" ca="1" si="292"/>
        <v xml:space="preserve">: </v>
      </c>
      <c r="K4465" s="16" t="str">
        <f>_xlfn.XLOOKUP(A4465,Students[Full Name],Students[Start Date],"")</f>
        <v/>
      </c>
      <c r="L4465" s="18">
        <f t="shared" ca="1" si="293"/>
        <v>-1</v>
      </c>
      <c r="M4465" s="18" cm="1">
        <f t="array" aca="1" ref="M4465" ca="1">SUMPRODUCT(Inactives[Days Inactive]*(Inactives[Student]=A4465))/365</f>
        <v>0</v>
      </c>
      <c r="N4465" s="18" t="str" cm="1">
        <f t="array" ref="N4465">IF(LEN($A4465)&gt;0,SUMPRODUCT(($A4465=merged_names)*(_xlfn.TEXTAFTER(N$2, "At ")=merged_belt_colours)*merged_months_at_rank),"")</f>
        <v/>
      </c>
      <c r="O4465" s="18" t="str" cm="1">
        <f t="array" ref="O4465">IF(LEN($A4465)&gt;0,SUMPRODUCT(($A4465=merged_names)*(_xlfn.TEXTAFTER(O$2, "At ")=merged_belt_colours)*merged_months_at_rank),"")</f>
        <v/>
      </c>
      <c r="P4465" s="18" t="str" cm="1">
        <f t="array" ref="P4465">IF(LEN($A4465)&gt;0,SUMPRODUCT(($A4465=merged_names)*(_xlfn.TEXTAFTER(P$2, "At ")=merged_belt_colours)*merged_months_at_rank),"")</f>
        <v/>
      </c>
      <c r="Q4465" s="18" t="str" cm="1">
        <f t="array" ref="Q4465">IF(LEN($A4465)&gt;0,SUMPRODUCT(($A4465=merged_names)*(_xlfn.TEXTAFTER(Q$2, "At ")=merged_belt_colours)*merged_months_at_rank),"")</f>
        <v/>
      </c>
      <c r="R4465" s="18" t="str" cm="1">
        <f t="array" ref="R4465">IF(LEN($A4465)&gt;0,SUMPRODUCT(($A4465=merged_names)*(_xlfn.TEXTAFTER(R$2, "At ")=merged_belt_colours)*merged_months_at_rank),"")</f>
        <v/>
      </c>
    </row>
    <row r="4466" spans="1:18" x14ac:dyDescent="0.25">
      <c r="A4466"/>
      <c r="B4466" s="15" t="str" cm="1">
        <f t="array" ref="B4466">IFERROR(IF(LEN(A4466)&gt;0, IF(SUMPRODUCT((Inactives[Key]=J4466)*(Inactives[Currently Inactive]))=1,"Inactive","Active"),""),"Active")</f>
        <v/>
      </c>
      <c r="C4466" s="16" t="str" cm="1">
        <f t="array" aca="1" ref="C4466" ca="1">IFERROR(_xlfn._xlws.FILTER(Inactives[Inactive On],(Inactives[Key]=J4466)*(Inactives[Currently Inactive]),""),"")</f>
        <v/>
      </c>
      <c r="D4466" s="16" t="str" cm="1">
        <f t="array" aca="1" ref="D4466" ca="1">IFERROR(INDEX(_xlfn.TEXTSPLIT(E4466," "),1),"")</f>
        <v/>
      </c>
      <c r="E4466" s="15" t="str" cm="1">
        <f t="array" aca="1" ref="E4466" ca="1">IFERROR(_xlfn._xlws.FILTER(merged_ranks,(merged_end_dates=DATE(9999,12,31))*(merged_names=A4466)),"")</f>
        <v/>
      </c>
      <c r="F4466" s="17" t="str">
        <f ca="1">_xlfn.XLOOKUP(J4466,Promotions[Promo Key],Promotions[Promo Date],"")</f>
        <v/>
      </c>
      <c r="G4466" s="18" t="str">
        <f t="shared" ca="1" si="291"/>
        <v/>
      </c>
      <c r="H4466" s="18" t="str">
        <f t="shared" ca="1" si="290"/>
        <v/>
      </c>
      <c r="I4466" s="17" t="str">
        <f>_xlfn.XLOOKUP(A4466,Students[Full Name],Students[Starting Rank],"")</f>
        <v/>
      </c>
      <c r="J4466" s="15" t="str">
        <f t="shared" ca="1" si="292"/>
        <v xml:space="preserve">: </v>
      </c>
      <c r="K4466" s="16" t="str">
        <f>_xlfn.XLOOKUP(A4466,Students[Full Name],Students[Start Date],"")</f>
        <v/>
      </c>
      <c r="L4466" s="18">
        <f t="shared" ca="1" si="293"/>
        <v>-1</v>
      </c>
      <c r="M4466" s="18" cm="1">
        <f t="array" aca="1" ref="M4466" ca="1">SUMPRODUCT(Inactives[Days Inactive]*(Inactives[Student]=A4466))/365</f>
        <v>0</v>
      </c>
      <c r="N4466" s="18" t="str" cm="1">
        <f t="array" ref="N4466">IF(LEN($A4466)&gt;0,SUMPRODUCT(($A4466=merged_names)*(_xlfn.TEXTAFTER(N$2, "At ")=merged_belt_colours)*merged_months_at_rank),"")</f>
        <v/>
      </c>
      <c r="O4466" s="18" t="str" cm="1">
        <f t="array" ref="O4466">IF(LEN($A4466)&gt;0,SUMPRODUCT(($A4466=merged_names)*(_xlfn.TEXTAFTER(O$2, "At ")=merged_belt_colours)*merged_months_at_rank),"")</f>
        <v/>
      </c>
      <c r="P4466" s="18" t="str" cm="1">
        <f t="array" ref="P4466">IF(LEN($A4466)&gt;0,SUMPRODUCT(($A4466=merged_names)*(_xlfn.TEXTAFTER(P$2, "At ")=merged_belt_colours)*merged_months_at_rank),"")</f>
        <v/>
      </c>
      <c r="Q4466" s="18" t="str" cm="1">
        <f t="array" ref="Q4466">IF(LEN($A4466)&gt;0,SUMPRODUCT(($A4466=merged_names)*(_xlfn.TEXTAFTER(Q$2, "At ")=merged_belt_colours)*merged_months_at_rank),"")</f>
        <v/>
      </c>
      <c r="R4466" s="18" t="str" cm="1">
        <f t="array" ref="R4466">IF(LEN($A4466)&gt;0,SUMPRODUCT(($A4466=merged_names)*(_xlfn.TEXTAFTER(R$2, "At ")=merged_belt_colours)*merged_months_at_rank),"")</f>
        <v/>
      </c>
    </row>
    <row r="4467" spans="1:18" x14ac:dyDescent="0.25">
      <c r="A4467"/>
      <c r="B4467" s="15" t="str" cm="1">
        <f t="array" ref="B4467">IFERROR(IF(LEN(A4467)&gt;0, IF(SUMPRODUCT((Inactives[Key]=J4467)*(Inactives[Currently Inactive]))=1,"Inactive","Active"),""),"Active")</f>
        <v/>
      </c>
      <c r="C4467" s="16" t="str" cm="1">
        <f t="array" aca="1" ref="C4467" ca="1">IFERROR(_xlfn._xlws.FILTER(Inactives[Inactive On],(Inactives[Key]=J4467)*(Inactives[Currently Inactive]),""),"")</f>
        <v/>
      </c>
      <c r="D4467" s="16" t="str" cm="1">
        <f t="array" aca="1" ref="D4467" ca="1">IFERROR(INDEX(_xlfn.TEXTSPLIT(E4467," "),1),"")</f>
        <v/>
      </c>
      <c r="E4467" s="15" t="str" cm="1">
        <f t="array" aca="1" ref="E4467" ca="1">IFERROR(_xlfn._xlws.FILTER(merged_ranks,(merged_end_dates=DATE(9999,12,31))*(merged_names=A4467)),"")</f>
        <v/>
      </c>
      <c r="F4467" s="17" t="str">
        <f ca="1">_xlfn.XLOOKUP(J4467,Promotions[Promo Key],Promotions[Promo Date],"")</f>
        <v/>
      </c>
      <c r="G4467" s="18" t="str">
        <f t="shared" ca="1" si="291"/>
        <v/>
      </c>
      <c r="H4467" s="18" t="str">
        <f t="shared" ca="1" si="290"/>
        <v/>
      </c>
      <c r="I4467" s="17" t="str">
        <f>_xlfn.XLOOKUP(A4467,Students[Full Name],Students[Starting Rank],"")</f>
        <v/>
      </c>
      <c r="J4467" s="15" t="str">
        <f t="shared" ca="1" si="292"/>
        <v xml:space="preserve">: </v>
      </c>
      <c r="K4467" s="16" t="str">
        <f>_xlfn.XLOOKUP(A4467,Students[Full Name],Students[Start Date],"")</f>
        <v/>
      </c>
      <c r="L4467" s="18">
        <f t="shared" ca="1" si="293"/>
        <v>-1</v>
      </c>
      <c r="M4467" s="18" cm="1">
        <f t="array" aca="1" ref="M4467" ca="1">SUMPRODUCT(Inactives[Days Inactive]*(Inactives[Student]=A4467))/365</f>
        <v>0</v>
      </c>
      <c r="N4467" s="18" t="str" cm="1">
        <f t="array" ref="N4467">IF(LEN($A4467)&gt;0,SUMPRODUCT(($A4467=merged_names)*(_xlfn.TEXTAFTER(N$2, "At ")=merged_belt_colours)*merged_months_at_rank),"")</f>
        <v/>
      </c>
      <c r="O4467" s="18" t="str" cm="1">
        <f t="array" ref="O4467">IF(LEN($A4467)&gt;0,SUMPRODUCT(($A4467=merged_names)*(_xlfn.TEXTAFTER(O$2, "At ")=merged_belt_colours)*merged_months_at_rank),"")</f>
        <v/>
      </c>
      <c r="P4467" s="18" t="str" cm="1">
        <f t="array" ref="P4467">IF(LEN($A4467)&gt;0,SUMPRODUCT(($A4467=merged_names)*(_xlfn.TEXTAFTER(P$2, "At ")=merged_belt_colours)*merged_months_at_rank),"")</f>
        <v/>
      </c>
      <c r="Q4467" s="18" t="str" cm="1">
        <f t="array" ref="Q4467">IF(LEN($A4467)&gt;0,SUMPRODUCT(($A4467=merged_names)*(_xlfn.TEXTAFTER(Q$2, "At ")=merged_belt_colours)*merged_months_at_rank),"")</f>
        <v/>
      </c>
      <c r="R4467" s="18" t="str" cm="1">
        <f t="array" ref="R4467">IF(LEN($A4467)&gt;0,SUMPRODUCT(($A4467=merged_names)*(_xlfn.TEXTAFTER(R$2, "At ")=merged_belt_colours)*merged_months_at_rank),"")</f>
        <v/>
      </c>
    </row>
    <row r="4468" spans="1:18" x14ac:dyDescent="0.25">
      <c r="A4468"/>
      <c r="B4468" s="15" t="str" cm="1">
        <f t="array" ref="B4468">IFERROR(IF(LEN(A4468)&gt;0, IF(SUMPRODUCT((Inactives[Key]=J4468)*(Inactives[Currently Inactive]))=1,"Inactive","Active"),""),"Active")</f>
        <v/>
      </c>
      <c r="C4468" s="16" t="str" cm="1">
        <f t="array" aca="1" ref="C4468" ca="1">IFERROR(_xlfn._xlws.FILTER(Inactives[Inactive On],(Inactives[Key]=J4468)*(Inactives[Currently Inactive]),""),"")</f>
        <v/>
      </c>
      <c r="D4468" s="16" t="str" cm="1">
        <f t="array" aca="1" ref="D4468" ca="1">IFERROR(INDEX(_xlfn.TEXTSPLIT(E4468," "),1),"")</f>
        <v/>
      </c>
      <c r="E4468" s="15" t="str" cm="1">
        <f t="array" aca="1" ref="E4468" ca="1">IFERROR(_xlfn._xlws.FILTER(merged_ranks,(merged_end_dates=DATE(9999,12,31))*(merged_names=A4468)),"")</f>
        <v/>
      </c>
      <c r="F4468" s="17" t="str">
        <f ca="1">_xlfn.XLOOKUP(J4468,Promotions[Promo Key],Promotions[Promo Date],"")</f>
        <v/>
      </c>
      <c r="G4468" s="18" t="str">
        <f t="shared" ca="1" si="291"/>
        <v/>
      </c>
      <c r="H4468" s="18" t="str">
        <f t="shared" ca="1" si="290"/>
        <v/>
      </c>
      <c r="I4468" s="17" t="str">
        <f>_xlfn.XLOOKUP(A4468,Students[Full Name],Students[Starting Rank],"")</f>
        <v/>
      </c>
      <c r="J4468" s="15" t="str">
        <f t="shared" ca="1" si="292"/>
        <v xml:space="preserve">: </v>
      </c>
      <c r="K4468" s="16" t="str">
        <f>_xlfn.XLOOKUP(A4468,Students[Full Name],Students[Start Date],"")</f>
        <v/>
      </c>
      <c r="L4468" s="18">
        <f t="shared" ca="1" si="293"/>
        <v>-1</v>
      </c>
      <c r="M4468" s="18" cm="1">
        <f t="array" aca="1" ref="M4468" ca="1">SUMPRODUCT(Inactives[Days Inactive]*(Inactives[Student]=A4468))/365</f>
        <v>0</v>
      </c>
      <c r="N4468" s="18" t="str" cm="1">
        <f t="array" ref="N4468">IF(LEN($A4468)&gt;0,SUMPRODUCT(($A4468=merged_names)*(_xlfn.TEXTAFTER(N$2, "At ")=merged_belt_colours)*merged_months_at_rank),"")</f>
        <v/>
      </c>
      <c r="O4468" s="18" t="str" cm="1">
        <f t="array" ref="O4468">IF(LEN($A4468)&gt;0,SUMPRODUCT(($A4468=merged_names)*(_xlfn.TEXTAFTER(O$2, "At ")=merged_belt_colours)*merged_months_at_rank),"")</f>
        <v/>
      </c>
      <c r="P4468" s="18" t="str" cm="1">
        <f t="array" ref="P4468">IF(LEN($A4468)&gt;0,SUMPRODUCT(($A4468=merged_names)*(_xlfn.TEXTAFTER(P$2, "At ")=merged_belt_colours)*merged_months_at_rank),"")</f>
        <v/>
      </c>
      <c r="Q4468" s="18" t="str" cm="1">
        <f t="array" ref="Q4468">IF(LEN($A4468)&gt;0,SUMPRODUCT(($A4468=merged_names)*(_xlfn.TEXTAFTER(Q$2, "At ")=merged_belt_colours)*merged_months_at_rank),"")</f>
        <v/>
      </c>
      <c r="R4468" s="18" t="str" cm="1">
        <f t="array" ref="R4468">IF(LEN($A4468)&gt;0,SUMPRODUCT(($A4468=merged_names)*(_xlfn.TEXTAFTER(R$2, "At ")=merged_belt_colours)*merged_months_at_rank),"")</f>
        <v/>
      </c>
    </row>
    <row r="4469" spans="1:18" x14ac:dyDescent="0.25">
      <c r="A4469"/>
      <c r="B4469" s="15" t="str" cm="1">
        <f t="array" ref="B4469">IFERROR(IF(LEN(A4469)&gt;0, IF(SUMPRODUCT((Inactives[Key]=J4469)*(Inactives[Currently Inactive]))=1,"Inactive","Active"),""),"Active")</f>
        <v/>
      </c>
      <c r="C4469" s="16" t="str" cm="1">
        <f t="array" aca="1" ref="C4469" ca="1">IFERROR(_xlfn._xlws.FILTER(Inactives[Inactive On],(Inactives[Key]=J4469)*(Inactives[Currently Inactive]),""),"")</f>
        <v/>
      </c>
      <c r="D4469" s="16" t="str" cm="1">
        <f t="array" aca="1" ref="D4469" ca="1">IFERROR(INDEX(_xlfn.TEXTSPLIT(E4469," "),1),"")</f>
        <v/>
      </c>
      <c r="E4469" s="15" t="str" cm="1">
        <f t="array" aca="1" ref="E4469" ca="1">IFERROR(_xlfn._xlws.FILTER(merged_ranks,(merged_end_dates=DATE(9999,12,31))*(merged_names=A4469)),"")</f>
        <v/>
      </c>
      <c r="F4469" s="17" t="str">
        <f ca="1">_xlfn.XLOOKUP(J4469,Promotions[Promo Key],Promotions[Promo Date],"")</f>
        <v/>
      </c>
      <c r="G4469" s="18" t="str">
        <f t="shared" ca="1" si="291"/>
        <v/>
      </c>
      <c r="H4469" s="18" t="str">
        <f t="shared" ca="1" si="290"/>
        <v/>
      </c>
      <c r="I4469" s="17" t="str">
        <f>_xlfn.XLOOKUP(A4469,Students[Full Name],Students[Starting Rank],"")</f>
        <v/>
      </c>
      <c r="J4469" s="15" t="str">
        <f t="shared" ca="1" si="292"/>
        <v xml:space="preserve">: </v>
      </c>
      <c r="K4469" s="16" t="str">
        <f>_xlfn.XLOOKUP(A4469,Students[Full Name],Students[Start Date],"")</f>
        <v/>
      </c>
      <c r="L4469" s="18">
        <f t="shared" ca="1" si="293"/>
        <v>-1</v>
      </c>
      <c r="M4469" s="18" cm="1">
        <f t="array" aca="1" ref="M4469" ca="1">SUMPRODUCT(Inactives[Days Inactive]*(Inactives[Student]=A4469))/365</f>
        <v>0</v>
      </c>
      <c r="N4469" s="18" t="str" cm="1">
        <f t="array" ref="N4469">IF(LEN($A4469)&gt;0,SUMPRODUCT(($A4469=merged_names)*(_xlfn.TEXTAFTER(N$2, "At ")=merged_belt_colours)*merged_months_at_rank),"")</f>
        <v/>
      </c>
      <c r="O4469" s="18" t="str" cm="1">
        <f t="array" ref="O4469">IF(LEN($A4469)&gt;0,SUMPRODUCT(($A4469=merged_names)*(_xlfn.TEXTAFTER(O$2, "At ")=merged_belt_colours)*merged_months_at_rank),"")</f>
        <v/>
      </c>
      <c r="P4469" s="18" t="str" cm="1">
        <f t="array" ref="P4469">IF(LEN($A4469)&gt;0,SUMPRODUCT(($A4469=merged_names)*(_xlfn.TEXTAFTER(P$2, "At ")=merged_belt_colours)*merged_months_at_rank),"")</f>
        <v/>
      </c>
      <c r="Q4469" s="18" t="str" cm="1">
        <f t="array" ref="Q4469">IF(LEN($A4469)&gt;0,SUMPRODUCT(($A4469=merged_names)*(_xlfn.TEXTAFTER(Q$2, "At ")=merged_belt_colours)*merged_months_at_rank),"")</f>
        <v/>
      </c>
      <c r="R4469" s="18" t="str" cm="1">
        <f t="array" ref="R4469">IF(LEN($A4469)&gt;0,SUMPRODUCT(($A4469=merged_names)*(_xlfn.TEXTAFTER(R$2, "At ")=merged_belt_colours)*merged_months_at_rank),"")</f>
        <v/>
      </c>
    </row>
    <row r="4470" spans="1:18" x14ac:dyDescent="0.25">
      <c r="A4470"/>
      <c r="B4470" s="15" t="str" cm="1">
        <f t="array" ref="B4470">IFERROR(IF(LEN(A4470)&gt;0, IF(SUMPRODUCT((Inactives[Key]=J4470)*(Inactives[Currently Inactive]))=1,"Inactive","Active"),""),"Active")</f>
        <v/>
      </c>
      <c r="C4470" s="16" t="str" cm="1">
        <f t="array" aca="1" ref="C4470" ca="1">IFERROR(_xlfn._xlws.FILTER(Inactives[Inactive On],(Inactives[Key]=J4470)*(Inactives[Currently Inactive]),""),"")</f>
        <v/>
      </c>
      <c r="D4470" s="16" t="str" cm="1">
        <f t="array" aca="1" ref="D4470" ca="1">IFERROR(INDEX(_xlfn.TEXTSPLIT(E4470," "),1),"")</f>
        <v/>
      </c>
      <c r="E4470" s="15" t="str" cm="1">
        <f t="array" aca="1" ref="E4470" ca="1">IFERROR(_xlfn._xlws.FILTER(merged_ranks,(merged_end_dates=DATE(9999,12,31))*(merged_names=A4470)),"")</f>
        <v/>
      </c>
      <c r="F4470" s="17" t="str">
        <f ca="1">_xlfn.XLOOKUP(J4470,Promotions[Promo Key],Promotions[Promo Date],"")</f>
        <v/>
      </c>
      <c r="G4470" s="18" t="str">
        <f t="shared" ca="1" si="291"/>
        <v/>
      </c>
      <c r="H4470" s="18" t="str">
        <f t="shared" ca="1" si="290"/>
        <v/>
      </c>
      <c r="I4470" s="17" t="str">
        <f>_xlfn.XLOOKUP(A4470,Students[Full Name],Students[Starting Rank],"")</f>
        <v/>
      </c>
      <c r="J4470" s="15" t="str">
        <f t="shared" ca="1" si="292"/>
        <v xml:space="preserve">: </v>
      </c>
      <c r="K4470" s="16" t="str">
        <f>_xlfn.XLOOKUP(A4470,Students[Full Name],Students[Start Date],"")</f>
        <v/>
      </c>
      <c r="L4470" s="18">
        <f t="shared" ca="1" si="293"/>
        <v>-1</v>
      </c>
      <c r="M4470" s="18" cm="1">
        <f t="array" aca="1" ref="M4470" ca="1">SUMPRODUCT(Inactives[Days Inactive]*(Inactives[Student]=A4470))/365</f>
        <v>0</v>
      </c>
      <c r="N4470" s="18" t="str" cm="1">
        <f t="array" ref="N4470">IF(LEN($A4470)&gt;0,SUMPRODUCT(($A4470=merged_names)*(_xlfn.TEXTAFTER(N$2, "At ")=merged_belt_colours)*merged_months_at_rank),"")</f>
        <v/>
      </c>
      <c r="O4470" s="18" t="str" cm="1">
        <f t="array" ref="O4470">IF(LEN($A4470)&gt;0,SUMPRODUCT(($A4470=merged_names)*(_xlfn.TEXTAFTER(O$2, "At ")=merged_belt_colours)*merged_months_at_rank),"")</f>
        <v/>
      </c>
      <c r="P4470" s="18" t="str" cm="1">
        <f t="array" ref="P4470">IF(LEN($A4470)&gt;0,SUMPRODUCT(($A4470=merged_names)*(_xlfn.TEXTAFTER(P$2, "At ")=merged_belt_colours)*merged_months_at_rank),"")</f>
        <v/>
      </c>
      <c r="Q4470" s="18" t="str" cm="1">
        <f t="array" ref="Q4470">IF(LEN($A4470)&gt;0,SUMPRODUCT(($A4470=merged_names)*(_xlfn.TEXTAFTER(Q$2, "At ")=merged_belt_colours)*merged_months_at_rank),"")</f>
        <v/>
      </c>
      <c r="R4470" s="18" t="str" cm="1">
        <f t="array" ref="R4470">IF(LEN($A4470)&gt;0,SUMPRODUCT(($A4470=merged_names)*(_xlfn.TEXTAFTER(R$2, "At ")=merged_belt_colours)*merged_months_at_rank),"")</f>
        <v/>
      </c>
    </row>
    <row r="4471" spans="1:18" x14ac:dyDescent="0.25">
      <c r="A4471"/>
      <c r="B4471" s="15" t="str" cm="1">
        <f t="array" ref="B4471">IFERROR(IF(LEN(A4471)&gt;0, IF(SUMPRODUCT((Inactives[Key]=J4471)*(Inactives[Currently Inactive]))=1,"Inactive","Active"),""),"Active")</f>
        <v/>
      </c>
      <c r="C4471" s="16" t="str" cm="1">
        <f t="array" aca="1" ref="C4471" ca="1">IFERROR(_xlfn._xlws.FILTER(Inactives[Inactive On],(Inactives[Key]=J4471)*(Inactives[Currently Inactive]),""),"")</f>
        <v/>
      </c>
      <c r="D4471" s="16" t="str" cm="1">
        <f t="array" aca="1" ref="D4471" ca="1">IFERROR(INDEX(_xlfn.TEXTSPLIT(E4471," "),1),"")</f>
        <v/>
      </c>
      <c r="E4471" s="15" t="str" cm="1">
        <f t="array" aca="1" ref="E4471" ca="1">IFERROR(_xlfn._xlws.FILTER(merged_ranks,(merged_end_dates=DATE(9999,12,31))*(merged_names=A4471)),"")</f>
        <v/>
      </c>
      <c r="F4471" s="17" t="str">
        <f ca="1">_xlfn.XLOOKUP(J4471,Promotions[Promo Key],Promotions[Promo Date],"")</f>
        <v/>
      </c>
      <c r="G4471" s="18" t="str">
        <f t="shared" ca="1" si="291"/>
        <v/>
      </c>
      <c r="H4471" s="18" t="str">
        <f t="shared" ca="1" si="290"/>
        <v/>
      </c>
      <c r="I4471" s="17" t="str">
        <f>_xlfn.XLOOKUP(A4471,Students[Full Name],Students[Starting Rank],"")</f>
        <v/>
      </c>
      <c r="J4471" s="15" t="str">
        <f t="shared" ca="1" si="292"/>
        <v xml:space="preserve">: </v>
      </c>
      <c r="K4471" s="16" t="str">
        <f>_xlfn.XLOOKUP(A4471,Students[Full Name],Students[Start Date],"")</f>
        <v/>
      </c>
      <c r="L4471" s="18">
        <f t="shared" ca="1" si="293"/>
        <v>-1</v>
      </c>
      <c r="M4471" s="18" cm="1">
        <f t="array" aca="1" ref="M4471" ca="1">SUMPRODUCT(Inactives[Days Inactive]*(Inactives[Student]=A4471))/365</f>
        <v>0</v>
      </c>
      <c r="N4471" s="18" t="str" cm="1">
        <f t="array" ref="N4471">IF(LEN($A4471)&gt;0,SUMPRODUCT(($A4471=merged_names)*(_xlfn.TEXTAFTER(N$2, "At ")=merged_belt_colours)*merged_months_at_rank),"")</f>
        <v/>
      </c>
      <c r="O4471" s="18" t="str" cm="1">
        <f t="array" ref="O4471">IF(LEN($A4471)&gt;0,SUMPRODUCT(($A4471=merged_names)*(_xlfn.TEXTAFTER(O$2, "At ")=merged_belt_colours)*merged_months_at_rank),"")</f>
        <v/>
      </c>
      <c r="P4471" s="18" t="str" cm="1">
        <f t="array" ref="P4471">IF(LEN($A4471)&gt;0,SUMPRODUCT(($A4471=merged_names)*(_xlfn.TEXTAFTER(P$2, "At ")=merged_belt_colours)*merged_months_at_rank),"")</f>
        <v/>
      </c>
      <c r="Q4471" s="18" t="str" cm="1">
        <f t="array" ref="Q4471">IF(LEN($A4471)&gt;0,SUMPRODUCT(($A4471=merged_names)*(_xlfn.TEXTAFTER(Q$2, "At ")=merged_belt_colours)*merged_months_at_rank),"")</f>
        <v/>
      </c>
      <c r="R4471" s="18" t="str" cm="1">
        <f t="array" ref="R4471">IF(LEN($A4471)&gt;0,SUMPRODUCT(($A4471=merged_names)*(_xlfn.TEXTAFTER(R$2, "At ")=merged_belt_colours)*merged_months_at_rank),"")</f>
        <v/>
      </c>
    </row>
    <row r="4472" spans="1:18" x14ac:dyDescent="0.25">
      <c r="A4472"/>
      <c r="B4472" s="15" t="str" cm="1">
        <f t="array" ref="B4472">IFERROR(IF(LEN(A4472)&gt;0, IF(SUMPRODUCT((Inactives[Key]=J4472)*(Inactives[Currently Inactive]))=1,"Inactive","Active"),""),"Active")</f>
        <v/>
      </c>
      <c r="C4472" s="16" t="str" cm="1">
        <f t="array" aca="1" ref="C4472" ca="1">IFERROR(_xlfn._xlws.FILTER(Inactives[Inactive On],(Inactives[Key]=J4472)*(Inactives[Currently Inactive]),""),"")</f>
        <v/>
      </c>
      <c r="D4472" s="16" t="str" cm="1">
        <f t="array" aca="1" ref="D4472" ca="1">IFERROR(INDEX(_xlfn.TEXTSPLIT(E4472," "),1),"")</f>
        <v/>
      </c>
      <c r="E4472" s="15" t="str" cm="1">
        <f t="array" aca="1" ref="E4472" ca="1">IFERROR(_xlfn._xlws.FILTER(merged_ranks,(merged_end_dates=DATE(9999,12,31))*(merged_names=A4472)),"")</f>
        <v/>
      </c>
      <c r="F4472" s="17" t="str">
        <f ca="1">_xlfn.XLOOKUP(J4472,Promotions[Promo Key],Promotions[Promo Date],"")</f>
        <v/>
      </c>
      <c r="G4472" s="18" t="str">
        <f t="shared" ca="1" si="291"/>
        <v/>
      </c>
      <c r="H4472" s="18" t="str">
        <f t="shared" ca="1" si="290"/>
        <v/>
      </c>
      <c r="I4472" s="17" t="str">
        <f>_xlfn.XLOOKUP(A4472,Students[Full Name],Students[Starting Rank],"")</f>
        <v/>
      </c>
      <c r="J4472" s="15" t="str">
        <f t="shared" ca="1" si="292"/>
        <v xml:space="preserve">: </v>
      </c>
      <c r="K4472" s="16" t="str">
        <f>_xlfn.XLOOKUP(A4472,Students[Full Name],Students[Start Date],"")</f>
        <v/>
      </c>
      <c r="L4472" s="18">
        <f t="shared" ca="1" si="293"/>
        <v>-1</v>
      </c>
      <c r="M4472" s="18" cm="1">
        <f t="array" aca="1" ref="M4472" ca="1">SUMPRODUCT(Inactives[Days Inactive]*(Inactives[Student]=A4472))/365</f>
        <v>0</v>
      </c>
      <c r="N4472" s="18" t="str" cm="1">
        <f t="array" ref="N4472">IF(LEN($A4472)&gt;0,SUMPRODUCT(($A4472=merged_names)*(_xlfn.TEXTAFTER(N$2, "At ")=merged_belt_colours)*merged_months_at_rank),"")</f>
        <v/>
      </c>
      <c r="O4472" s="18" t="str" cm="1">
        <f t="array" ref="O4472">IF(LEN($A4472)&gt;0,SUMPRODUCT(($A4472=merged_names)*(_xlfn.TEXTAFTER(O$2, "At ")=merged_belt_colours)*merged_months_at_rank),"")</f>
        <v/>
      </c>
      <c r="P4472" s="18" t="str" cm="1">
        <f t="array" ref="P4472">IF(LEN($A4472)&gt;0,SUMPRODUCT(($A4472=merged_names)*(_xlfn.TEXTAFTER(P$2, "At ")=merged_belt_colours)*merged_months_at_rank),"")</f>
        <v/>
      </c>
      <c r="Q4472" s="18" t="str" cm="1">
        <f t="array" ref="Q4472">IF(LEN($A4472)&gt;0,SUMPRODUCT(($A4472=merged_names)*(_xlfn.TEXTAFTER(Q$2, "At ")=merged_belt_colours)*merged_months_at_rank),"")</f>
        <v/>
      </c>
      <c r="R4472" s="18" t="str" cm="1">
        <f t="array" ref="R4472">IF(LEN($A4472)&gt;0,SUMPRODUCT(($A4472=merged_names)*(_xlfn.TEXTAFTER(R$2, "At ")=merged_belt_colours)*merged_months_at_rank),"")</f>
        <v/>
      </c>
    </row>
    <row r="4473" spans="1:18" x14ac:dyDescent="0.25">
      <c r="A4473"/>
      <c r="B4473" s="15" t="str" cm="1">
        <f t="array" ref="B4473">IFERROR(IF(LEN(A4473)&gt;0, IF(SUMPRODUCT((Inactives[Key]=J4473)*(Inactives[Currently Inactive]))=1,"Inactive","Active"),""),"Active")</f>
        <v/>
      </c>
      <c r="C4473" s="16" t="str" cm="1">
        <f t="array" aca="1" ref="C4473" ca="1">IFERROR(_xlfn._xlws.FILTER(Inactives[Inactive On],(Inactives[Key]=J4473)*(Inactives[Currently Inactive]),""),"")</f>
        <v/>
      </c>
      <c r="D4473" s="16" t="str" cm="1">
        <f t="array" aca="1" ref="D4473" ca="1">IFERROR(INDEX(_xlfn.TEXTSPLIT(E4473," "),1),"")</f>
        <v/>
      </c>
      <c r="E4473" s="15" t="str" cm="1">
        <f t="array" aca="1" ref="E4473" ca="1">IFERROR(_xlfn._xlws.FILTER(merged_ranks,(merged_end_dates=DATE(9999,12,31))*(merged_names=A4473)),"")</f>
        <v/>
      </c>
      <c r="F4473" s="17" t="str">
        <f ca="1">_xlfn.XLOOKUP(J4473,Promotions[Promo Key],Promotions[Promo Date],"")</f>
        <v/>
      </c>
      <c r="G4473" s="18" t="str">
        <f t="shared" ca="1" si="291"/>
        <v/>
      </c>
      <c r="H4473" s="18" t="str">
        <f t="shared" ca="1" si="290"/>
        <v/>
      </c>
      <c r="I4473" s="17" t="str">
        <f>_xlfn.XLOOKUP(A4473,Students[Full Name],Students[Starting Rank],"")</f>
        <v/>
      </c>
      <c r="J4473" s="15" t="str">
        <f t="shared" ca="1" si="292"/>
        <v xml:space="preserve">: </v>
      </c>
      <c r="K4473" s="16" t="str">
        <f>_xlfn.XLOOKUP(A4473,Students[Full Name],Students[Start Date],"")</f>
        <v/>
      </c>
      <c r="L4473" s="18">
        <f t="shared" ca="1" si="293"/>
        <v>-1</v>
      </c>
      <c r="M4473" s="18" cm="1">
        <f t="array" aca="1" ref="M4473" ca="1">SUMPRODUCT(Inactives[Days Inactive]*(Inactives[Student]=A4473))/365</f>
        <v>0</v>
      </c>
      <c r="N4473" s="18" t="str" cm="1">
        <f t="array" ref="N4473">IF(LEN($A4473)&gt;0,SUMPRODUCT(($A4473=merged_names)*(_xlfn.TEXTAFTER(N$2, "At ")=merged_belt_colours)*merged_months_at_rank),"")</f>
        <v/>
      </c>
      <c r="O4473" s="18" t="str" cm="1">
        <f t="array" ref="O4473">IF(LEN($A4473)&gt;0,SUMPRODUCT(($A4473=merged_names)*(_xlfn.TEXTAFTER(O$2, "At ")=merged_belt_colours)*merged_months_at_rank),"")</f>
        <v/>
      </c>
      <c r="P4473" s="18" t="str" cm="1">
        <f t="array" ref="P4473">IF(LEN($A4473)&gt;0,SUMPRODUCT(($A4473=merged_names)*(_xlfn.TEXTAFTER(P$2, "At ")=merged_belt_colours)*merged_months_at_rank),"")</f>
        <v/>
      </c>
      <c r="Q4473" s="18" t="str" cm="1">
        <f t="array" ref="Q4473">IF(LEN($A4473)&gt;0,SUMPRODUCT(($A4473=merged_names)*(_xlfn.TEXTAFTER(Q$2, "At ")=merged_belt_colours)*merged_months_at_rank),"")</f>
        <v/>
      </c>
      <c r="R4473" s="18" t="str" cm="1">
        <f t="array" ref="R4473">IF(LEN($A4473)&gt;0,SUMPRODUCT(($A4473=merged_names)*(_xlfn.TEXTAFTER(R$2, "At ")=merged_belt_colours)*merged_months_at_rank),"")</f>
        <v/>
      </c>
    </row>
    <row r="4474" spans="1:18" x14ac:dyDescent="0.25">
      <c r="A4474"/>
      <c r="B4474" s="15" t="str" cm="1">
        <f t="array" ref="B4474">IFERROR(IF(LEN(A4474)&gt;0, IF(SUMPRODUCT((Inactives[Key]=J4474)*(Inactives[Currently Inactive]))=1,"Inactive","Active"),""),"Active")</f>
        <v/>
      </c>
      <c r="C4474" s="16" t="str" cm="1">
        <f t="array" aca="1" ref="C4474" ca="1">IFERROR(_xlfn._xlws.FILTER(Inactives[Inactive On],(Inactives[Key]=J4474)*(Inactives[Currently Inactive]),""),"")</f>
        <v/>
      </c>
      <c r="D4474" s="16" t="str" cm="1">
        <f t="array" aca="1" ref="D4474" ca="1">IFERROR(INDEX(_xlfn.TEXTSPLIT(E4474," "),1),"")</f>
        <v/>
      </c>
      <c r="E4474" s="15" t="str" cm="1">
        <f t="array" aca="1" ref="E4474" ca="1">IFERROR(_xlfn._xlws.FILTER(merged_ranks,(merged_end_dates=DATE(9999,12,31))*(merged_names=A4474)),"")</f>
        <v/>
      </c>
      <c r="F4474" s="17" t="str">
        <f ca="1">_xlfn.XLOOKUP(J4474,Promotions[Promo Key],Promotions[Promo Date],"")</f>
        <v/>
      </c>
      <c r="G4474" s="18" t="str">
        <f t="shared" ca="1" si="291"/>
        <v/>
      </c>
      <c r="H4474" s="18" t="str">
        <f t="shared" ca="1" si="290"/>
        <v/>
      </c>
      <c r="I4474" s="17" t="str">
        <f>_xlfn.XLOOKUP(A4474,Students[Full Name],Students[Starting Rank],"")</f>
        <v/>
      </c>
      <c r="J4474" s="15" t="str">
        <f t="shared" ca="1" si="292"/>
        <v xml:space="preserve">: </v>
      </c>
      <c r="K4474" s="16" t="str">
        <f>_xlfn.XLOOKUP(A4474,Students[Full Name],Students[Start Date],"")</f>
        <v/>
      </c>
      <c r="L4474" s="18">
        <f t="shared" ca="1" si="293"/>
        <v>-1</v>
      </c>
      <c r="M4474" s="18" cm="1">
        <f t="array" aca="1" ref="M4474" ca="1">SUMPRODUCT(Inactives[Days Inactive]*(Inactives[Student]=A4474))/365</f>
        <v>0</v>
      </c>
      <c r="N4474" s="18" t="str" cm="1">
        <f t="array" ref="N4474">IF(LEN($A4474)&gt;0,SUMPRODUCT(($A4474=merged_names)*(_xlfn.TEXTAFTER(N$2, "At ")=merged_belt_colours)*merged_months_at_rank),"")</f>
        <v/>
      </c>
      <c r="O4474" s="18" t="str" cm="1">
        <f t="array" ref="O4474">IF(LEN($A4474)&gt;0,SUMPRODUCT(($A4474=merged_names)*(_xlfn.TEXTAFTER(O$2, "At ")=merged_belt_colours)*merged_months_at_rank),"")</f>
        <v/>
      </c>
      <c r="P4474" s="18" t="str" cm="1">
        <f t="array" ref="P4474">IF(LEN($A4474)&gt;0,SUMPRODUCT(($A4474=merged_names)*(_xlfn.TEXTAFTER(P$2, "At ")=merged_belt_colours)*merged_months_at_rank),"")</f>
        <v/>
      </c>
      <c r="Q4474" s="18" t="str" cm="1">
        <f t="array" ref="Q4474">IF(LEN($A4474)&gt;0,SUMPRODUCT(($A4474=merged_names)*(_xlfn.TEXTAFTER(Q$2, "At ")=merged_belt_colours)*merged_months_at_rank),"")</f>
        <v/>
      </c>
      <c r="R4474" s="18" t="str" cm="1">
        <f t="array" ref="R4474">IF(LEN($A4474)&gt;0,SUMPRODUCT(($A4474=merged_names)*(_xlfn.TEXTAFTER(R$2, "At ")=merged_belt_colours)*merged_months_at_rank),"")</f>
        <v/>
      </c>
    </row>
    <row r="4475" spans="1:18" x14ac:dyDescent="0.25">
      <c r="A4475"/>
      <c r="B4475" s="15" t="str" cm="1">
        <f t="array" ref="B4475">IFERROR(IF(LEN(A4475)&gt;0, IF(SUMPRODUCT((Inactives[Key]=J4475)*(Inactives[Currently Inactive]))=1,"Inactive","Active"),""),"Active")</f>
        <v/>
      </c>
      <c r="C4475" s="16" t="str" cm="1">
        <f t="array" aca="1" ref="C4475" ca="1">IFERROR(_xlfn._xlws.FILTER(Inactives[Inactive On],(Inactives[Key]=J4475)*(Inactives[Currently Inactive]),""),"")</f>
        <v/>
      </c>
      <c r="D4475" s="16" t="str" cm="1">
        <f t="array" aca="1" ref="D4475" ca="1">IFERROR(INDEX(_xlfn.TEXTSPLIT(E4475," "),1),"")</f>
        <v/>
      </c>
      <c r="E4475" s="15" t="str" cm="1">
        <f t="array" aca="1" ref="E4475" ca="1">IFERROR(_xlfn._xlws.FILTER(merged_ranks,(merged_end_dates=DATE(9999,12,31))*(merged_names=A4475)),"")</f>
        <v/>
      </c>
      <c r="F4475" s="17" t="str">
        <f ca="1">_xlfn.XLOOKUP(J4475,Promotions[Promo Key],Promotions[Promo Date],"")</f>
        <v/>
      </c>
      <c r="G4475" s="18" t="str">
        <f t="shared" ca="1" si="291"/>
        <v/>
      </c>
      <c r="H4475" s="18" t="str">
        <f t="shared" ca="1" si="290"/>
        <v/>
      </c>
      <c r="I4475" s="17" t="str">
        <f>_xlfn.XLOOKUP(A4475,Students[Full Name],Students[Starting Rank],"")</f>
        <v/>
      </c>
      <c r="J4475" s="15" t="str">
        <f t="shared" ca="1" si="292"/>
        <v xml:space="preserve">: </v>
      </c>
      <c r="K4475" s="16" t="str">
        <f>_xlfn.XLOOKUP(A4475,Students[Full Name],Students[Start Date],"")</f>
        <v/>
      </c>
      <c r="L4475" s="18">
        <f t="shared" ca="1" si="293"/>
        <v>-1</v>
      </c>
      <c r="M4475" s="18" cm="1">
        <f t="array" aca="1" ref="M4475" ca="1">SUMPRODUCT(Inactives[Days Inactive]*(Inactives[Student]=A4475))/365</f>
        <v>0</v>
      </c>
      <c r="N4475" s="18" t="str" cm="1">
        <f t="array" ref="N4475">IF(LEN($A4475)&gt;0,SUMPRODUCT(($A4475=merged_names)*(_xlfn.TEXTAFTER(N$2, "At ")=merged_belt_colours)*merged_months_at_rank),"")</f>
        <v/>
      </c>
      <c r="O4475" s="18" t="str" cm="1">
        <f t="array" ref="O4475">IF(LEN($A4475)&gt;0,SUMPRODUCT(($A4475=merged_names)*(_xlfn.TEXTAFTER(O$2, "At ")=merged_belt_colours)*merged_months_at_rank),"")</f>
        <v/>
      </c>
      <c r="P4475" s="18" t="str" cm="1">
        <f t="array" ref="P4475">IF(LEN($A4475)&gt;0,SUMPRODUCT(($A4475=merged_names)*(_xlfn.TEXTAFTER(P$2, "At ")=merged_belt_colours)*merged_months_at_rank),"")</f>
        <v/>
      </c>
      <c r="Q4475" s="18" t="str" cm="1">
        <f t="array" ref="Q4475">IF(LEN($A4475)&gt;0,SUMPRODUCT(($A4475=merged_names)*(_xlfn.TEXTAFTER(Q$2, "At ")=merged_belt_colours)*merged_months_at_rank),"")</f>
        <v/>
      </c>
      <c r="R4475" s="18" t="str" cm="1">
        <f t="array" ref="R4475">IF(LEN($A4475)&gt;0,SUMPRODUCT(($A4475=merged_names)*(_xlfn.TEXTAFTER(R$2, "At ")=merged_belt_colours)*merged_months_at_rank),"")</f>
        <v/>
      </c>
    </row>
    <row r="4476" spans="1:18" x14ac:dyDescent="0.25">
      <c r="A4476"/>
      <c r="B4476" s="15" t="str" cm="1">
        <f t="array" ref="B4476">IFERROR(IF(LEN(A4476)&gt;0, IF(SUMPRODUCT((Inactives[Key]=J4476)*(Inactives[Currently Inactive]))=1,"Inactive","Active"),""),"Active")</f>
        <v/>
      </c>
      <c r="C4476" s="16" t="str" cm="1">
        <f t="array" aca="1" ref="C4476" ca="1">IFERROR(_xlfn._xlws.FILTER(Inactives[Inactive On],(Inactives[Key]=J4476)*(Inactives[Currently Inactive]),""),"")</f>
        <v/>
      </c>
      <c r="D4476" s="16" t="str" cm="1">
        <f t="array" aca="1" ref="D4476" ca="1">IFERROR(INDEX(_xlfn.TEXTSPLIT(E4476," "),1),"")</f>
        <v/>
      </c>
      <c r="E4476" s="15" t="str" cm="1">
        <f t="array" aca="1" ref="E4476" ca="1">IFERROR(_xlfn._xlws.FILTER(merged_ranks,(merged_end_dates=DATE(9999,12,31))*(merged_names=A4476)),"")</f>
        <v/>
      </c>
      <c r="F4476" s="17" t="str">
        <f ca="1">_xlfn.XLOOKUP(J4476,Promotions[Promo Key],Promotions[Promo Date],"")</f>
        <v/>
      </c>
      <c r="G4476" s="18" t="str">
        <f t="shared" ca="1" si="291"/>
        <v/>
      </c>
      <c r="H4476" s="18" t="str">
        <f t="shared" ca="1" si="290"/>
        <v/>
      </c>
      <c r="I4476" s="17" t="str">
        <f>_xlfn.XLOOKUP(A4476,Students[Full Name],Students[Starting Rank],"")</f>
        <v/>
      </c>
      <c r="J4476" s="15" t="str">
        <f t="shared" ca="1" si="292"/>
        <v xml:space="preserve">: </v>
      </c>
      <c r="K4476" s="16" t="str">
        <f>_xlfn.XLOOKUP(A4476,Students[Full Name],Students[Start Date],"")</f>
        <v/>
      </c>
      <c r="L4476" s="18">
        <f t="shared" ca="1" si="293"/>
        <v>-1</v>
      </c>
      <c r="M4476" s="18" cm="1">
        <f t="array" aca="1" ref="M4476" ca="1">SUMPRODUCT(Inactives[Days Inactive]*(Inactives[Student]=A4476))/365</f>
        <v>0</v>
      </c>
      <c r="N4476" s="18" t="str" cm="1">
        <f t="array" ref="N4476">IF(LEN($A4476)&gt;0,SUMPRODUCT(($A4476=merged_names)*(_xlfn.TEXTAFTER(N$2, "At ")=merged_belt_colours)*merged_months_at_rank),"")</f>
        <v/>
      </c>
      <c r="O4476" s="18" t="str" cm="1">
        <f t="array" ref="O4476">IF(LEN($A4476)&gt;0,SUMPRODUCT(($A4476=merged_names)*(_xlfn.TEXTAFTER(O$2, "At ")=merged_belt_colours)*merged_months_at_rank),"")</f>
        <v/>
      </c>
      <c r="P4476" s="18" t="str" cm="1">
        <f t="array" ref="P4476">IF(LEN($A4476)&gt;0,SUMPRODUCT(($A4476=merged_names)*(_xlfn.TEXTAFTER(P$2, "At ")=merged_belt_colours)*merged_months_at_rank),"")</f>
        <v/>
      </c>
      <c r="Q4476" s="18" t="str" cm="1">
        <f t="array" ref="Q4476">IF(LEN($A4476)&gt;0,SUMPRODUCT(($A4476=merged_names)*(_xlfn.TEXTAFTER(Q$2, "At ")=merged_belt_colours)*merged_months_at_rank),"")</f>
        <v/>
      </c>
      <c r="R4476" s="18" t="str" cm="1">
        <f t="array" ref="R4476">IF(LEN($A4476)&gt;0,SUMPRODUCT(($A4476=merged_names)*(_xlfn.TEXTAFTER(R$2, "At ")=merged_belt_colours)*merged_months_at_rank),"")</f>
        <v/>
      </c>
    </row>
    <row r="4477" spans="1:18" x14ac:dyDescent="0.25">
      <c r="A4477"/>
      <c r="B4477" s="15" t="str" cm="1">
        <f t="array" ref="B4477">IFERROR(IF(LEN(A4477)&gt;0, IF(SUMPRODUCT((Inactives[Key]=J4477)*(Inactives[Currently Inactive]))=1,"Inactive","Active"),""),"Active")</f>
        <v/>
      </c>
      <c r="C4477" s="16" t="str" cm="1">
        <f t="array" aca="1" ref="C4477" ca="1">IFERROR(_xlfn._xlws.FILTER(Inactives[Inactive On],(Inactives[Key]=J4477)*(Inactives[Currently Inactive]),""),"")</f>
        <v/>
      </c>
      <c r="D4477" s="16" t="str" cm="1">
        <f t="array" aca="1" ref="D4477" ca="1">IFERROR(INDEX(_xlfn.TEXTSPLIT(E4477," "),1),"")</f>
        <v/>
      </c>
      <c r="E4477" s="15" t="str" cm="1">
        <f t="array" aca="1" ref="E4477" ca="1">IFERROR(_xlfn._xlws.FILTER(merged_ranks,(merged_end_dates=DATE(9999,12,31))*(merged_names=A4477)),"")</f>
        <v/>
      </c>
      <c r="F4477" s="17" t="str">
        <f ca="1">_xlfn.XLOOKUP(J4477,Promotions[Promo Key],Promotions[Promo Date],"")</f>
        <v/>
      </c>
      <c r="G4477" s="18" t="str">
        <f t="shared" ca="1" si="291"/>
        <v/>
      </c>
      <c r="H4477" s="18" t="str">
        <f t="shared" ca="1" si="290"/>
        <v/>
      </c>
      <c r="I4477" s="17" t="str">
        <f>_xlfn.XLOOKUP(A4477,Students[Full Name],Students[Starting Rank],"")</f>
        <v/>
      </c>
      <c r="J4477" s="15" t="str">
        <f t="shared" ca="1" si="292"/>
        <v xml:space="preserve">: </v>
      </c>
      <c r="K4477" s="16" t="str">
        <f>_xlfn.XLOOKUP(A4477,Students[Full Name],Students[Start Date],"")</f>
        <v/>
      </c>
      <c r="L4477" s="18">
        <f t="shared" ca="1" si="293"/>
        <v>-1</v>
      </c>
      <c r="M4477" s="18" cm="1">
        <f t="array" aca="1" ref="M4477" ca="1">SUMPRODUCT(Inactives[Days Inactive]*(Inactives[Student]=A4477))/365</f>
        <v>0</v>
      </c>
      <c r="N4477" s="18" t="str" cm="1">
        <f t="array" ref="N4477">IF(LEN($A4477)&gt;0,SUMPRODUCT(($A4477=merged_names)*(_xlfn.TEXTAFTER(N$2, "At ")=merged_belt_colours)*merged_months_at_rank),"")</f>
        <v/>
      </c>
      <c r="O4477" s="18" t="str" cm="1">
        <f t="array" ref="O4477">IF(LEN($A4477)&gt;0,SUMPRODUCT(($A4477=merged_names)*(_xlfn.TEXTAFTER(O$2, "At ")=merged_belt_colours)*merged_months_at_rank),"")</f>
        <v/>
      </c>
      <c r="P4477" s="18" t="str" cm="1">
        <f t="array" ref="P4477">IF(LEN($A4477)&gt;0,SUMPRODUCT(($A4477=merged_names)*(_xlfn.TEXTAFTER(P$2, "At ")=merged_belt_colours)*merged_months_at_rank),"")</f>
        <v/>
      </c>
      <c r="Q4477" s="18" t="str" cm="1">
        <f t="array" ref="Q4477">IF(LEN($A4477)&gt;0,SUMPRODUCT(($A4477=merged_names)*(_xlfn.TEXTAFTER(Q$2, "At ")=merged_belt_colours)*merged_months_at_rank),"")</f>
        <v/>
      </c>
      <c r="R4477" s="18" t="str" cm="1">
        <f t="array" ref="R4477">IF(LEN($A4477)&gt;0,SUMPRODUCT(($A4477=merged_names)*(_xlfn.TEXTAFTER(R$2, "At ")=merged_belt_colours)*merged_months_at_rank),"")</f>
        <v/>
      </c>
    </row>
    <row r="4478" spans="1:18" x14ac:dyDescent="0.25">
      <c r="A4478"/>
      <c r="B4478" s="15" t="str" cm="1">
        <f t="array" ref="B4478">IFERROR(IF(LEN(A4478)&gt;0, IF(SUMPRODUCT((Inactives[Key]=J4478)*(Inactives[Currently Inactive]))=1,"Inactive","Active"),""),"Active")</f>
        <v/>
      </c>
      <c r="C4478" s="16" t="str" cm="1">
        <f t="array" aca="1" ref="C4478" ca="1">IFERROR(_xlfn._xlws.FILTER(Inactives[Inactive On],(Inactives[Key]=J4478)*(Inactives[Currently Inactive]),""),"")</f>
        <v/>
      </c>
      <c r="D4478" s="16" t="str" cm="1">
        <f t="array" aca="1" ref="D4478" ca="1">IFERROR(INDEX(_xlfn.TEXTSPLIT(E4478," "),1),"")</f>
        <v/>
      </c>
      <c r="E4478" s="15" t="str" cm="1">
        <f t="array" aca="1" ref="E4478" ca="1">IFERROR(_xlfn._xlws.FILTER(merged_ranks,(merged_end_dates=DATE(9999,12,31))*(merged_names=A4478)),"")</f>
        <v/>
      </c>
      <c r="F4478" s="17" t="str">
        <f ca="1">_xlfn.XLOOKUP(J4478,Promotions[Promo Key],Promotions[Promo Date],"")</f>
        <v/>
      </c>
      <c r="G4478" s="18" t="str">
        <f t="shared" ca="1" si="291"/>
        <v/>
      </c>
      <c r="H4478" s="18" t="str">
        <f t="shared" ca="1" si="290"/>
        <v/>
      </c>
      <c r="I4478" s="17" t="str">
        <f>_xlfn.XLOOKUP(A4478,Students[Full Name],Students[Starting Rank],"")</f>
        <v/>
      </c>
      <c r="J4478" s="15" t="str">
        <f t="shared" ca="1" si="292"/>
        <v xml:space="preserve">: </v>
      </c>
      <c r="K4478" s="16" t="str">
        <f>_xlfn.XLOOKUP(A4478,Students[Full Name],Students[Start Date],"")</f>
        <v/>
      </c>
      <c r="L4478" s="18">
        <f t="shared" ca="1" si="293"/>
        <v>-1</v>
      </c>
      <c r="M4478" s="18" cm="1">
        <f t="array" aca="1" ref="M4478" ca="1">SUMPRODUCT(Inactives[Days Inactive]*(Inactives[Student]=A4478))/365</f>
        <v>0</v>
      </c>
      <c r="N4478" s="18" t="str" cm="1">
        <f t="array" ref="N4478">IF(LEN($A4478)&gt;0,SUMPRODUCT(($A4478=merged_names)*(_xlfn.TEXTAFTER(N$2, "At ")=merged_belt_colours)*merged_months_at_rank),"")</f>
        <v/>
      </c>
      <c r="O4478" s="18" t="str" cm="1">
        <f t="array" ref="O4478">IF(LEN($A4478)&gt;0,SUMPRODUCT(($A4478=merged_names)*(_xlfn.TEXTAFTER(O$2, "At ")=merged_belt_colours)*merged_months_at_rank),"")</f>
        <v/>
      </c>
      <c r="P4478" s="18" t="str" cm="1">
        <f t="array" ref="P4478">IF(LEN($A4478)&gt;0,SUMPRODUCT(($A4478=merged_names)*(_xlfn.TEXTAFTER(P$2, "At ")=merged_belt_colours)*merged_months_at_rank),"")</f>
        <v/>
      </c>
      <c r="Q4478" s="18" t="str" cm="1">
        <f t="array" ref="Q4478">IF(LEN($A4478)&gt;0,SUMPRODUCT(($A4478=merged_names)*(_xlfn.TEXTAFTER(Q$2, "At ")=merged_belt_colours)*merged_months_at_rank),"")</f>
        <v/>
      </c>
      <c r="R4478" s="18" t="str" cm="1">
        <f t="array" ref="R4478">IF(LEN($A4478)&gt;0,SUMPRODUCT(($A4478=merged_names)*(_xlfn.TEXTAFTER(R$2, "At ")=merged_belt_colours)*merged_months_at_rank),"")</f>
        <v/>
      </c>
    </row>
    <row r="4479" spans="1:18" x14ac:dyDescent="0.25">
      <c r="A4479"/>
      <c r="B4479" s="15" t="str" cm="1">
        <f t="array" ref="B4479">IFERROR(IF(LEN(A4479)&gt;0, IF(SUMPRODUCT((Inactives[Key]=J4479)*(Inactives[Currently Inactive]))=1,"Inactive","Active"),""),"Active")</f>
        <v/>
      </c>
      <c r="C4479" s="16" t="str" cm="1">
        <f t="array" aca="1" ref="C4479" ca="1">IFERROR(_xlfn._xlws.FILTER(Inactives[Inactive On],(Inactives[Key]=J4479)*(Inactives[Currently Inactive]),""),"")</f>
        <v/>
      </c>
      <c r="D4479" s="16" t="str" cm="1">
        <f t="array" aca="1" ref="D4479" ca="1">IFERROR(INDEX(_xlfn.TEXTSPLIT(E4479," "),1),"")</f>
        <v/>
      </c>
      <c r="E4479" s="15" t="str" cm="1">
        <f t="array" aca="1" ref="E4479" ca="1">IFERROR(_xlfn._xlws.FILTER(merged_ranks,(merged_end_dates=DATE(9999,12,31))*(merged_names=A4479)),"")</f>
        <v/>
      </c>
      <c r="F4479" s="17" t="str">
        <f ca="1">_xlfn.XLOOKUP(J4479,Promotions[Promo Key],Promotions[Promo Date],"")</f>
        <v/>
      </c>
      <c r="G4479" s="18" t="str">
        <f t="shared" ca="1" si="291"/>
        <v/>
      </c>
      <c r="H4479" s="18" t="str">
        <f t="shared" ca="1" si="290"/>
        <v/>
      </c>
      <c r="I4479" s="17" t="str">
        <f>_xlfn.XLOOKUP(A4479,Students[Full Name],Students[Starting Rank],"")</f>
        <v/>
      </c>
      <c r="J4479" s="15" t="str">
        <f t="shared" ca="1" si="292"/>
        <v xml:space="preserve">: </v>
      </c>
      <c r="K4479" s="16" t="str">
        <f>_xlfn.XLOOKUP(A4479,Students[Full Name],Students[Start Date],"")</f>
        <v/>
      </c>
      <c r="L4479" s="18">
        <f t="shared" ca="1" si="293"/>
        <v>-1</v>
      </c>
      <c r="M4479" s="18" cm="1">
        <f t="array" aca="1" ref="M4479" ca="1">SUMPRODUCT(Inactives[Days Inactive]*(Inactives[Student]=A4479))/365</f>
        <v>0</v>
      </c>
      <c r="N4479" s="18" t="str" cm="1">
        <f t="array" ref="N4479">IF(LEN($A4479)&gt;0,SUMPRODUCT(($A4479=merged_names)*(_xlfn.TEXTAFTER(N$2, "At ")=merged_belt_colours)*merged_months_at_rank),"")</f>
        <v/>
      </c>
      <c r="O4479" s="18" t="str" cm="1">
        <f t="array" ref="O4479">IF(LEN($A4479)&gt;0,SUMPRODUCT(($A4479=merged_names)*(_xlfn.TEXTAFTER(O$2, "At ")=merged_belt_colours)*merged_months_at_rank),"")</f>
        <v/>
      </c>
      <c r="P4479" s="18" t="str" cm="1">
        <f t="array" ref="P4479">IF(LEN($A4479)&gt;0,SUMPRODUCT(($A4479=merged_names)*(_xlfn.TEXTAFTER(P$2, "At ")=merged_belt_colours)*merged_months_at_rank),"")</f>
        <v/>
      </c>
      <c r="Q4479" s="18" t="str" cm="1">
        <f t="array" ref="Q4479">IF(LEN($A4479)&gt;0,SUMPRODUCT(($A4479=merged_names)*(_xlfn.TEXTAFTER(Q$2, "At ")=merged_belt_colours)*merged_months_at_rank),"")</f>
        <v/>
      </c>
      <c r="R4479" s="18" t="str" cm="1">
        <f t="array" ref="R4479">IF(LEN($A4479)&gt;0,SUMPRODUCT(($A4479=merged_names)*(_xlfn.TEXTAFTER(R$2, "At ")=merged_belt_colours)*merged_months_at_rank),"")</f>
        <v/>
      </c>
    </row>
    <row r="4480" spans="1:18" x14ac:dyDescent="0.25">
      <c r="A4480"/>
      <c r="B4480" s="15" t="str" cm="1">
        <f t="array" ref="B4480">IFERROR(IF(LEN(A4480)&gt;0, IF(SUMPRODUCT((Inactives[Key]=J4480)*(Inactives[Currently Inactive]))=1,"Inactive","Active"),""),"Active")</f>
        <v/>
      </c>
      <c r="C4480" s="16" t="str" cm="1">
        <f t="array" aca="1" ref="C4480" ca="1">IFERROR(_xlfn._xlws.FILTER(Inactives[Inactive On],(Inactives[Key]=J4480)*(Inactives[Currently Inactive]),""),"")</f>
        <v/>
      </c>
      <c r="D4480" s="16" t="str" cm="1">
        <f t="array" aca="1" ref="D4480" ca="1">IFERROR(INDEX(_xlfn.TEXTSPLIT(E4480," "),1),"")</f>
        <v/>
      </c>
      <c r="E4480" s="15" t="str" cm="1">
        <f t="array" aca="1" ref="E4480" ca="1">IFERROR(_xlfn._xlws.FILTER(merged_ranks,(merged_end_dates=DATE(9999,12,31))*(merged_names=A4480)),"")</f>
        <v/>
      </c>
      <c r="F4480" s="17" t="str">
        <f ca="1">_xlfn.XLOOKUP(J4480,Promotions[Promo Key],Promotions[Promo Date],"")</f>
        <v/>
      </c>
      <c r="G4480" s="18" t="str">
        <f t="shared" ca="1" si="291"/>
        <v/>
      </c>
      <c r="H4480" s="18" t="str">
        <f t="shared" ca="1" si="290"/>
        <v/>
      </c>
      <c r="I4480" s="17" t="str">
        <f>_xlfn.XLOOKUP(A4480,Students[Full Name],Students[Starting Rank],"")</f>
        <v/>
      </c>
      <c r="J4480" s="15" t="str">
        <f t="shared" ca="1" si="292"/>
        <v xml:space="preserve">: </v>
      </c>
      <c r="K4480" s="16" t="str">
        <f>_xlfn.XLOOKUP(A4480,Students[Full Name],Students[Start Date],"")</f>
        <v/>
      </c>
      <c r="L4480" s="18">
        <f t="shared" ca="1" si="293"/>
        <v>-1</v>
      </c>
      <c r="M4480" s="18" cm="1">
        <f t="array" aca="1" ref="M4480" ca="1">SUMPRODUCT(Inactives[Days Inactive]*(Inactives[Student]=A4480))/365</f>
        <v>0</v>
      </c>
      <c r="N4480" s="18" t="str" cm="1">
        <f t="array" ref="N4480">IF(LEN($A4480)&gt;0,SUMPRODUCT(($A4480=merged_names)*(_xlfn.TEXTAFTER(N$2, "At ")=merged_belt_colours)*merged_months_at_rank),"")</f>
        <v/>
      </c>
      <c r="O4480" s="18" t="str" cm="1">
        <f t="array" ref="O4480">IF(LEN($A4480)&gt;0,SUMPRODUCT(($A4480=merged_names)*(_xlfn.TEXTAFTER(O$2, "At ")=merged_belt_colours)*merged_months_at_rank),"")</f>
        <v/>
      </c>
      <c r="P4480" s="18" t="str" cm="1">
        <f t="array" ref="P4480">IF(LEN($A4480)&gt;0,SUMPRODUCT(($A4480=merged_names)*(_xlfn.TEXTAFTER(P$2, "At ")=merged_belt_colours)*merged_months_at_rank),"")</f>
        <v/>
      </c>
      <c r="Q4480" s="18" t="str" cm="1">
        <f t="array" ref="Q4480">IF(LEN($A4480)&gt;0,SUMPRODUCT(($A4480=merged_names)*(_xlfn.TEXTAFTER(Q$2, "At ")=merged_belt_colours)*merged_months_at_rank),"")</f>
        <v/>
      </c>
      <c r="R4480" s="18" t="str" cm="1">
        <f t="array" ref="R4480">IF(LEN($A4480)&gt;0,SUMPRODUCT(($A4480=merged_names)*(_xlfn.TEXTAFTER(R$2, "At ")=merged_belt_colours)*merged_months_at_rank),"")</f>
        <v/>
      </c>
    </row>
    <row r="4481" spans="1:18" x14ac:dyDescent="0.25">
      <c r="A4481"/>
      <c r="B4481" s="15" t="str" cm="1">
        <f t="array" ref="B4481">IFERROR(IF(LEN(A4481)&gt;0, IF(SUMPRODUCT((Inactives[Key]=J4481)*(Inactives[Currently Inactive]))=1,"Inactive","Active"),""),"Active")</f>
        <v/>
      </c>
      <c r="C4481" s="16" t="str" cm="1">
        <f t="array" aca="1" ref="C4481" ca="1">IFERROR(_xlfn._xlws.FILTER(Inactives[Inactive On],(Inactives[Key]=J4481)*(Inactives[Currently Inactive]),""),"")</f>
        <v/>
      </c>
      <c r="D4481" s="16" t="str" cm="1">
        <f t="array" aca="1" ref="D4481" ca="1">IFERROR(INDEX(_xlfn.TEXTSPLIT(E4481," "),1),"")</f>
        <v/>
      </c>
      <c r="E4481" s="15" t="str" cm="1">
        <f t="array" aca="1" ref="E4481" ca="1">IFERROR(_xlfn._xlws.FILTER(merged_ranks,(merged_end_dates=DATE(9999,12,31))*(merged_names=A4481)),"")</f>
        <v/>
      </c>
      <c r="F4481" s="17" t="str">
        <f ca="1">_xlfn.XLOOKUP(J4481,Promotions[Promo Key],Promotions[Promo Date],"")</f>
        <v/>
      </c>
      <c r="G4481" s="18" t="str">
        <f t="shared" ca="1" si="291"/>
        <v/>
      </c>
      <c r="H4481" s="18" t="str">
        <f t="shared" ca="1" si="290"/>
        <v/>
      </c>
      <c r="I4481" s="17" t="str">
        <f>_xlfn.XLOOKUP(A4481,Students[Full Name],Students[Starting Rank],"")</f>
        <v/>
      </c>
      <c r="J4481" s="15" t="str">
        <f t="shared" ca="1" si="292"/>
        <v xml:space="preserve">: </v>
      </c>
      <c r="K4481" s="16" t="str">
        <f>_xlfn.XLOOKUP(A4481,Students[Full Name],Students[Start Date],"")</f>
        <v/>
      </c>
      <c r="L4481" s="18">
        <f t="shared" ca="1" si="293"/>
        <v>-1</v>
      </c>
      <c r="M4481" s="18" cm="1">
        <f t="array" aca="1" ref="M4481" ca="1">SUMPRODUCT(Inactives[Days Inactive]*(Inactives[Student]=A4481))/365</f>
        <v>0</v>
      </c>
      <c r="N4481" s="18" t="str" cm="1">
        <f t="array" ref="N4481">IF(LEN($A4481)&gt;0,SUMPRODUCT(($A4481=merged_names)*(_xlfn.TEXTAFTER(N$2, "At ")=merged_belt_colours)*merged_months_at_rank),"")</f>
        <v/>
      </c>
      <c r="O4481" s="18" t="str" cm="1">
        <f t="array" ref="O4481">IF(LEN($A4481)&gt;0,SUMPRODUCT(($A4481=merged_names)*(_xlfn.TEXTAFTER(O$2, "At ")=merged_belt_colours)*merged_months_at_rank),"")</f>
        <v/>
      </c>
      <c r="P4481" s="18" t="str" cm="1">
        <f t="array" ref="P4481">IF(LEN($A4481)&gt;0,SUMPRODUCT(($A4481=merged_names)*(_xlfn.TEXTAFTER(P$2, "At ")=merged_belt_colours)*merged_months_at_rank),"")</f>
        <v/>
      </c>
      <c r="Q4481" s="18" t="str" cm="1">
        <f t="array" ref="Q4481">IF(LEN($A4481)&gt;0,SUMPRODUCT(($A4481=merged_names)*(_xlfn.TEXTAFTER(Q$2, "At ")=merged_belt_colours)*merged_months_at_rank),"")</f>
        <v/>
      </c>
      <c r="R4481" s="18" t="str" cm="1">
        <f t="array" ref="R4481">IF(LEN($A4481)&gt;0,SUMPRODUCT(($A4481=merged_names)*(_xlfn.TEXTAFTER(R$2, "At ")=merged_belt_colours)*merged_months_at_rank),"")</f>
        <v/>
      </c>
    </row>
    <row r="4482" spans="1:18" x14ac:dyDescent="0.25">
      <c r="A4482"/>
      <c r="B4482" s="15" t="str" cm="1">
        <f t="array" ref="B4482">IFERROR(IF(LEN(A4482)&gt;0, IF(SUMPRODUCT((Inactives[Key]=J4482)*(Inactives[Currently Inactive]))=1,"Inactive","Active"),""),"Active")</f>
        <v/>
      </c>
      <c r="C4482" s="16" t="str" cm="1">
        <f t="array" aca="1" ref="C4482" ca="1">IFERROR(_xlfn._xlws.FILTER(Inactives[Inactive On],(Inactives[Key]=J4482)*(Inactives[Currently Inactive]),""),"")</f>
        <v/>
      </c>
      <c r="D4482" s="16" t="str" cm="1">
        <f t="array" aca="1" ref="D4482" ca="1">IFERROR(INDEX(_xlfn.TEXTSPLIT(E4482," "),1),"")</f>
        <v/>
      </c>
      <c r="E4482" s="15" t="str" cm="1">
        <f t="array" aca="1" ref="E4482" ca="1">IFERROR(_xlfn._xlws.FILTER(merged_ranks,(merged_end_dates=DATE(9999,12,31))*(merged_names=A4482)),"")</f>
        <v/>
      </c>
      <c r="F4482" s="17" t="str">
        <f ca="1">_xlfn.XLOOKUP(J4482,Promotions[Promo Key],Promotions[Promo Date],"")</f>
        <v/>
      </c>
      <c r="G4482" s="18" t="str">
        <f t="shared" ca="1" si="291"/>
        <v/>
      </c>
      <c r="H4482" s="18" t="str">
        <f t="shared" ca="1" si="290"/>
        <v/>
      </c>
      <c r="I4482" s="17" t="str">
        <f>_xlfn.XLOOKUP(A4482,Students[Full Name],Students[Starting Rank],"")</f>
        <v/>
      </c>
      <c r="J4482" s="15" t="str">
        <f t="shared" ca="1" si="292"/>
        <v xml:space="preserve">: </v>
      </c>
      <c r="K4482" s="16" t="str">
        <f>_xlfn.XLOOKUP(A4482,Students[Full Name],Students[Start Date],"")</f>
        <v/>
      </c>
      <c r="L4482" s="18">
        <f t="shared" ca="1" si="293"/>
        <v>-1</v>
      </c>
      <c r="M4482" s="18" cm="1">
        <f t="array" aca="1" ref="M4482" ca="1">SUMPRODUCT(Inactives[Days Inactive]*(Inactives[Student]=A4482))/365</f>
        <v>0</v>
      </c>
      <c r="N4482" s="18" t="str" cm="1">
        <f t="array" ref="N4482">IF(LEN($A4482)&gt;0,SUMPRODUCT(($A4482=merged_names)*(_xlfn.TEXTAFTER(N$2, "At ")=merged_belt_colours)*merged_months_at_rank),"")</f>
        <v/>
      </c>
      <c r="O4482" s="18" t="str" cm="1">
        <f t="array" ref="O4482">IF(LEN($A4482)&gt;0,SUMPRODUCT(($A4482=merged_names)*(_xlfn.TEXTAFTER(O$2, "At ")=merged_belt_colours)*merged_months_at_rank),"")</f>
        <v/>
      </c>
      <c r="P4482" s="18" t="str" cm="1">
        <f t="array" ref="P4482">IF(LEN($A4482)&gt;0,SUMPRODUCT(($A4482=merged_names)*(_xlfn.TEXTAFTER(P$2, "At ")=merged_belt_colours)*merged_months_at_rank),"")</f>
        <v/>
      </c>
      <c r="Q4482" s="18" t="str" cm="1">
        <f t="array" ref="Q4482">IF(LEN($A4482)&gt;0,SUMPRODUCT(($A4482=merged_names)*(_xlfn.TEXTAFTER(Q$2, "At ")=merged_belt_colours)*merged_months_at_rank),"")</f>
        <v/>
      </c>
      <c r="R4482" s="18" t="str" cm="1">
        <f t="array" ref="R4482">IF(LEN($A4482)&gt;0,SUMPRODUCT(($A4482=merged_names)*(_xlfn.TEXTAFTER(R$2, "At ")=merged_belt_colours)*merged_months_at_rank),"")</f>
        <v/>
      </c>
    </row>
    <row r="4483" spans="1:18" x14ac:dyDescent="0.25">
      <c r="A4483"/>
      <c r="B4483" s="15" t="str" cm="1">
        <f t="array" ref="B4483">IFERROR(IF(LEN(A4483)&gt;0, IF(SUMPRODUCT((Inactives[Key]=J4483)*(Inactives[Currently Inactive]))=1,"Inactive","Active"),""),"Active")</f>
        <v/>
      </c>
      <c r="C4483" s="16" t="str" cm="1">
        <f t="array" aca="1" ref="C4483" ca="1">IFERROR(_xlfn._xlws.FILTER(Inactives[Inactive On],(Inactives[Key]=J4483)*(Inactives[Currently Inactive]),""),"")</f>
        <v/>
      </c>
      <c r="D4483" s="16" t="str" cm="1">
        <f t="array" aca="1" ref="D4483" ca="1">IFERROR(INDEX(_xlfn.TEXTSPLIT(E4483," "),1),"")</f>
        <v/>
      </c>
      <c r="E4483" s="15" t="str" cm="1">
        <f t="array" aca="1" ref="E4483" ca="1">IFERROR(_xlfn._xlws.FILTER(merged_ranks,(merged_end_dates=DATE(9999,12,31))*(merged_names=A4483)),"")</f>
        <v/>
      </c>
      <c r="F4483" s="17" t="str">
        <f ca="1">_xlfn.XLOOKUP(J4483,Promotions[Promo Key],Promotions[Promo Date],"")</f>
        <v/>
      </c>
      <c r="G4483" s="18" t="str">
        <f t="shared" ca="1" si="291"/>
        <v/>
      </c>
      <c r="H4483" s="18" t="str">
        <f t="shared" ca="1" si="290"/>
        <v/>
      </c>
      <c r="I4483" s="17" t="str">
        <f>_xlfn.XLOOKUP(A4483,Students[Full Name],Students[Starting Rank],"")</f>
        <v/>
      </c>
      <c r="J4483" s="15" t="str">
        <f t="shared" ca="1" si="292"/>
        <v xml:space="preserve">: </v>
      </c>
      <c r="K4483" s="16" t="str">
        <f>_xlfn.XLOOKUP(A4483,Students[Full Name],Students[Start Date],"")</f>
        <v/>
      </c>
      <c r="L4483" s="18">
        <f t="shared" ca="1" si="293"/>
        <v>-1</v>
      </c>
      <c r="M4483" s="18" cm="1">
        <f t="array" aca="1" ref="M4483" ca="1">SUMPRODUCT(Inactives[Days Inactive]*(Inactives[Student]=A4483))/365</f>
        <v>0</v>
      </c>
      <c r="N4483" s="18" t="str" cm="1">
        <f t="array" ref="N4483">IF(LEN($A4483)&gt;0,SUMPRODUCT(($A4483=merged_names)*(_xlfn.TEXTAFTER(N$2, "At ")=merged_belt_colours)*merged_months_at_rank),"")</f>
        <v/>
      </c>
      <c r="O4483" s="18" t="str" cm="1">
        <f t="array" ref="O4483">IF(LEN($A4483)&gt;0,SUMPRODUCT(($A4483=merged_names)*(_xlfn.TEXTAFTER(O$2, "At ")=merged_belt_colours)*merged_months_at_rank),"")</f>
        <v/>
      </c>
      <c r="P4483" s="18" t="str" cm="1">
        <f t="array" ref="P4483">IF(LEN($A4483)&gt;0,SUMPRODUCT(($A4483=merged_names)*(_xlfn.TEXTAFTER(P$2, "At ")=merged_belt_colours)*merged_months_at_rank),"")</f>
        <v/>
      </c>
      <c r="Q4483" s="18" t="str" cm="1">
        <f t="array" ref="Q4483">IF(LEN($A4483)&gt;0,SUMPRODUCT(($A4483=merged_names)*(_xlfn.TEXTAFTER(Q$2, "At ")=merged_belt_colours)*merged_months_at_rank),"")</f>
        <v/>
      </c>
      <c r="R4483" s="18" t="str" cm="1">
        <f t="array" ref="R4483">IF(LEN($A4483)&gt;0,SUMPRODUCT(($A4483=merged_names)*(_xlfn.TEXTAFTER(R$2, "At ")=merged_belt_colours)*merged_months_at_rank),"")</f>
        <v/>
      </c>
    </row>
    <row r="4484" spans="1:18" x14ac:dyDescent="0.25">
      <c r="A4484"/>
      <c r="B4484" s="15" t="str" cm="1">
        <f t="array" ref="B4484">IFERROR(IF(LEN(A4484)&gt;0, IF(SUMPRODUCT((Inactives[Key]=J4484)*(Inactives[Currently Inactive]))=1,"Inactive","Active"),""),"Active")</f>
        <v/>
      </c>
      <c r="C4484" s="16" t="str" cm="1">
        <f t="array" aca="1" ref="C4484" ca="1">IFERROR(_xlfn._xlws.FILTER(Inactives[Inactive On],(Inactives[Key]=J4484)*(Inactives[Currently Inactive]),""),"")</f>
        <v/>
      </c>
      <c r="D4484" s="16" t="str" cm="1">
        <f t="array" aca="1" ref="D4484" ca="1">IFERROR(INDEX(_xlfn.TEXTSPLIT(E4484," "),1),"")</f>
        <v/>
      </c>
      <c r="E4484" s="15" t="str" cm="1">
        <f t="array" aca="1" ref="E4484" ca="1">IFERROR(_xlfn._xlws.FILTER(merged_ranks,(merged_end_dates=DATE(9999,12,31))*(merged_names=A4484)),"")</f>
        <v/>
      </c>
      <c r="F4484" s="17" t="str">
        <f ca="1">_xlfn.XLOOKUP(J4484,Promotions[Promo Key],Promotions[Promo Date],"")</f>
        <v/>
      </c>
      <c r="G4484" s="18" t="str">
        <f t="shared" ca="1" si="291"/>
        <v/>
      </c>
      <c r="H4484" s="18" t="str">
        <f t="shared" ca="1" si="290"/>
        <v/>
      </c>
      <c r="I4484" s="17" t="str">
        <f>_xlfn.XLOOKUP(A4484,Students[Full Name],Students[Starting Rank],"")</f>
        <v/>
      </c>
      <c r="J4484" s="15" t="str">
        <f t="shared" ca="1" si="292"/>
        <v xml:space="preserve">: </v>
      </c>
      <c r="K4484" s="16" t="str">
        <f>_xlfn.XLOOKUP(A4484,Students[Full Name],Students[Start Date],"")</f>
        <v/>
      </c>
      <c r="L4484" s="18">
        <f t="shared" ca="1" si="293"/>
        <v>-1</v>
      </c>
      <c r="M4484" s="18" cm="1">
        <f t="array" aca="1" ref="M4484" ca="1">SUMPRODUCT(Inactives[Days Inactive]*(Inactives[Student]=A4484))/365</f>
        <v>0</v>
      </c>
      <c r="N4484" s="18" t="str" cm="1">
        <f t="array" ref="N4484">IF(LEN($A4484)&gt;0,SUMPRODUCT(($A4484=merged_names)*(_xlfn.TEXTAFTER(N$2, "At ")=merged_belt_colours)*merged_months_at_rank),"")</f>
        <v/>
      </c>
      <c r="O4484" s="18" t="str" cm="1">
        <f t="array" ref="O4484">IF(LEN($A4484)&gt;0,SUMPRODUCT(($A4484=merged_names)*(_xlfn.TEXTAFTER(O$2, "At ")=merged_belt_colours)*merged_months_at_rank),"")</f>
        <v/>
      </c>
      <c r="P4484" s="18" t="str" cm="1">
        <f t="array" ref="P4484">IF(LEN($A4484)&gt;0,SUMPRODUCT(($A4484=merged_names)*(_xlfn.TEXTAFTER(P$2, "At ")=merged_belt_colours)*merged_months_at_rank),"")</f>
        <v/>
      </c>
      <c r="Q4484" s="18" t="str" cm="1">
        <f t="array" ref="Q4484">IF(LEN($A4484)&gt;0,SUMPRODUCT(($A4484=merged_names)*(_xlfn.TEXTAFTER(Q$2, "At ")=merged_belt_colours)*merged_months_at_rank),"")</f>
        <v/>
      </c>
      <c r="R4484" s="18" t="str" cm="1">
        <f t="array" ref="R4484">IF(LEN($A4484)&gt;0,SUMPRODUCT(($A4484=merged_names)*(_xlfn.TEXTAFTER(R$2, "At ")=merged_belt_colours)*merged_months_at_rank),"")</f>
        <v/>
      </c>
    </row>
    <row r="4485" spans="1:18" x14ac:dyDescent="0.25">
      <c r="A4485"/>
      <c r="B4485" s="15" t="str" cm="1">
        <f t="array" ref="B4485">IFERROR(IF(LEN(A4485)&gt;0, IF(SUMPRODUCT((Inactives[Key]=J4485)*(Inactives[Currently Inactive]))=1,"Inactive","Active"),""),"Active")</f>
        <v/>
      </c>
      <c r="C4485" s="16" t="str" cm="1">
        <f t="array" aca="1" ref="C4485" ca="1">IFERROR(_xlfn._xlws.FILTER(Inactives[Inactive On],(Inactives[Key]=J4485)*(Inactives[Currently Inactive]),""),"")</f>
        <v/>
      </c>
      <c r="D4485" s="16" t="str" cm="1">
        <f t="array" aca="1" ref="D4485" ca="1">IFERROR(INDEX(_xlfn.TEXTSPLIT(E4485," "),1),"")</f>
        <v/>
      </c>
      <c r="E4485" s="15" t="str" cm="1">
        <f t="array" aca="1" ref="E4485" ca="1">IFERROR(_xlfn._xlws.FILTER(merged_ranks,(merged_end_dates=DATE(9999,12,31))*(merged_names=A4485)),"")</f>
        <v/>
      </c>
      <c r="F4485" s="17" t="str">
        <f ca="1">_xlfn.XLOOKUP(J4485,Promotions[Promo Key],Promotions[Promo Date],"")</f>
        <v/>
      </c>
      <c r="G4485" s="18" t="str">
        <f t="shared" ca="1" si="291"/>
        <v/>
      </c>
      <c r="H4485" s="18" t="str">
        <f t="shared" ca="1" si="290"/>
        <v/>
      </c>
      <c r="I4485" s="17" t="str">
        <f>_xlfn.XLOOKUP(A4485,Students[Full Name],Students[Starting Rank],"")</f>
        <v/>
      </c>
      <c r="J4485" s="15" t="str">
        <f t="shared" ca="1" si="292"/>
        <v xml:space="preserve">: </v>
      </c>
      <c r="K4485" s="16" t="str">
        <f>_xlfn.XLOOKUP(A4485,Students[Full Name],Students[Start Date],"")</f>
        <v/>
      </c>
      <c r="L4485" s="18">
        <f t="shared" ca="1" si="293"/>
        <v>-1</v>
      </c>
      <c r="M4485" s="18" cm="1">
        <f t="array" aca="1" ref="M4485" ca="1">SUMPRODUCT(Inactives[Days Inactive]*(Inactives[Student]=A4485))/365</f>
        <v>0</v>
      </c>
      <c r="N4485" s="18" t="str" cm="1">
        <f t="array" ref="N4485">IF(LEN($A4485)&gt;0,SUMPRODUCT(($A4485=merged_names)*(_xlfn.TEXTAFTER(N$2, "At ")=merged_belt_colours)*merged_months_at_rank),"")</f>
        <v/>
      </c>
      <c r="O4485" s="18" t="str" cm="1">
        <f t="array" ref="O4485">IF(LEN($A4485)&gt;0,SUMPRODUCT(($A4485=merged_names)*(_xlfn.TEXTAFTER(O$2, "At ")=merged_belt_colours)*merged_months_at_rank),"")</f>
        <v/>
      </c>
      <c r="P4485" s="18" t="str" cm="1">
        <f t="array" ref="P4485">IF(LEN($A4485)&gt;0,SUMPRODUCT(($A4485=merged_names)*(_xlfn.TEXTAFTER(P$2, "At ")=merged_belt_colours)*merged_months_at_rank),"")</f>
        <v/>
      </c>
      <c r="Q4485" s="18" t="str" cm="1">
        <f t="array" ref="Q4485">IF(LEN($A4485)&gt;0,SUMPRODUCT(($A4485=merged_names)*(_xlfn.TEXTAFTER(Q$2, "At ")=merged_belt_colours)*merged_months_at_rank),"")</f>
        <v/>
      </c>
      <c r="R4485" s="18" t="str" cm="1">
        <f t="array" ref="R4485">IF(LEN($A4485)&gt;0,SUMPRODUCT(($A4485=merged_names)*(_xlfn.TEXTAFTER(R$2, "At ")=merged_belt_colours)*merged_months_at_rank),"")</f>
        <v/>
      </c>
    </row>
    <row r="4486" spans="1:18" x14ac:dyDescent="0.25">
      <c r="A4486"/>
      <c r="B4486" s="15" t="str" cm="1">
        <f t="array" ref="B4486">IFERROR(IF(LEN(A4486)&gt;0, IF(SUMPRODUCT((Inactives[Key]=J4486)*(Inactives[Currently Inactive]))=1,"Inactive","Active"),""),"Active")</f>
        <v/>
      </c>
      <c r="C4486" s="16" t="str" cm="1">
        <f t="array" aca="1" ref="C4486" ca="1">IFERROR(_xlfn._xlws.FILTER(Inactives[Inactive On],(Inactives[Key]=J4486)*(Inactives[Currently Inactive]),""),"")</f>
        <v/>
      </c>
      <c r="D4486" s="16" t="str" cm="1">
        <f t="array" aca="1" ref="D4486" ca="1">IFERROR(INDEX(_xlfn.TEXTSPLIT(E4486," "),1),"")</f>
        <v/>
      </c>
      <c r="E4486" s="15" t="str" cm="1">
        <f t="array" aca="1" ref="E4486" ca="1">IFERROR(_xlfn._xlws.FILTER(merged_ranks,(merged_end_dates=DATE(9999,12,31))*(merged_names=A4486)),"")</f>
        <v/>
      </c>
      <c r="F4486" s="17" t="str">
        <f ca="1">_xlfn.XLOOKUP(J4486,Promotions[Promo Key],Promotions[Promo Date],"")</f>
        <v/>
      </c>
      <c r="G4486" s="18" t="str">
        <f t="shared" ca="1" si="291"/>
        <v/>
      </c>
      <c r="H4486" s="18" t="str">
        <f t="shared" ca="1" si="290"/>
        <v/>
      </c>
      <c r="I4486" s="17" t="str">
        <f>_xlfn.XLOOKUP(A4486,Students[Full Name],Students[Starting Rank],"")</f>
        <v/>
      </c>
      <c r="J4486" s="15" t="str">
        <f t="shared" ca="1" si="292"/>
        <v xml:space="preserve">: </v>
      </c>
      <c r="K4486" s="16" t="str">
        <f>_xlfn.XLOOKUP(A4486,Students[Full Name],Students[Start Date],"")</f>
        <v/>
      </c>
      <c r="L4486" s="18">
        <f t="shared" ca="1" si="293"/>
        <v>-1</v>
      </c>
      <c r="M4486" s="18" cm="1">
        <f t="array" aca="1" ref="M4486" ca="1">SUMPRODUCT(Inactives[Days Inactive]*(Inactives[Student]=A4486))/365</f>
        <v>0</v>
      </c>
      <c r="N4486" s="18" t="str" cm="1">
        <f t="array" ref="N4486">IF(LEN($A4486)&gt;0,SUMPRODUCT(($A4486=merged_names)*(_xlfn.TEXTAFTER(N$2, "At ")=merged_belt_colours)*merged_months_at_rank),"")</f>
        <v/>
      </c>
      <c r="O4486" s="18" t="str" cm="1">
        <f t="array" ref="O4486">IF(LEN($A4486)&gt;0,SUMPRODUCT(($A4486=merged_names)*(_xlfn.TEXTAFTER(O$2, "At ")=merged_belt_colours)*merged_months_at_rank),"")</f>
        <v/>
      </c>
      <c r="P4486" s="18" t="str" cm="1">
        <f t="array" ref="P4486">IF(LEN($A4486)&gt;0,SUMPRODUCT(($A4486=merged_names)*(_xlfn.TEXTAFTER(P$2, "At ")=merged_belt_colours)*merged_months_at_rank),"")</f>
        <v/>
      </c>
      <c r="Q4486" s="18" t="str" cm="1">
        <f t="array" ref="Q4486">IF(LEN($A4486)&gt;0,SUMPRODUCT(($A4486=merged_names)*(_xlfn.TEXTAFTER(Q$2, "At ")=merged_belt_colours)*merged_months_at_rank),"")</f>
        <v/>
      </c>
      <c r="R4486" s="18" t="str" cm="1">
        <f t="array" ref="R4486">IF(LEN($A4486)&gt;0,SUMPRODUCT(($A4486=merged_names)*(_xlfn.TEXTAFTER(R$2, "At ")=merged_belt_colours)*merged_months_at_rank),"")</f>
        <v/>
      </c>
    </row>
    <row r="4487" spans="1:18" x14ac:dyDescent="0.25">
      <c r="A4487"/>
      <c r="B4487" s="15" t="str" cm="1">
        <f t="array" ref="B4487">IFERROR(IF(LEN(A4487)&gt;0, IF(SUMPRODUCT((Inactives[Key]=J4487)*(Inactives[Currently Inactive]))=1,"Inactive","Active"),""),"Active")</f>
        <v/>
      </c>
      <c r="C4487" s="16" t="str" cm="1">
        <f t="array" aca="1" ref="C4487" ca="1">IFERROR(_xlfn._xlws.FILTER(Inactives[Inactive On],(Inactives[Key]=J4487)*(Inactives[Currently Inactive]),""),"")</f>
        <v/>
      </c>
      <c r="D4487" s="16" t="str" cm="1">
        <f t="array" aca="1" ref="D4487" ca="1">IFERROR(INDEX(_xlfn.TEXTSPLIT(E4487," "),1),"")</f>
        <v/>
      </c>
      <c r="E4487" s="15" t="str" cm="1">
        <f t="array" aca="1" ref="E4487" ca="1">IFERROR(_xlfn._xlws.FILTER(merged_ranks,(merged_end_dates=DATE(9999,12,31))*(merged_names=A4487)),"")</f>
        <v/>
      </c>
      <c r="F4487" s="17" t="str">
        <f ca="1">_xlfn.XLOOKUP(J4487,Promotions[Promo Key],Promotions[Promo Date],"")</f>
        <v/>
      </c>
      <c r="G4487" s="18" t="str">
        <f t="shared" ca="1" si="291"/>
        <v/>
      </c>
      <c r="H4487" s="18" t="str">
        <f t="shared" ca="1" si="290"/>
        <v/>
      </c>
      <c r="I4487" s="17" t="str">
        <f>_xlfn.XLOOKUP(A4487,Students[Full Name],Students[Starting Rank],"")</f>
        <v/>
      </c>
      <c r="J4487" s="15" t="str">
        <f t="shared" ca="1" si="292"/>
        <v xml:space="preserve">: </v>
      </c>
      <c r="K4487" s="16" t="str">
        <f>_xlfn.XLOOKUP(A4487,Students[Full Name],Students[Start Date],"")</f>
        <v/>
      </c>
      <c r="L4487" s="18">
        <f t="shared" ca="1" si="293"/>
        <v>-1</v>
      </c>
      <c r="M4487" s="18" cm="1">
        <f t="array" aca="1" ref="M4487" ca="1">SUMPRODUCT(Inactives[Days Inactive]*(Inactives[Student]=A4487))/365</f>
        <v>0</v>
      </c>
      <c r="N4487" s="18" t="str" cm="1">
        <f t="array" ref="N4487">IF(LEN($A4487)&gt;0,SUMPRODUCT(($A4487=merged_names)*(_xlfn.TEXTAFTER(N$2, "At ")=merged_belt_colours)*merged_months_at_rank),"")</f>
        <v/>
      </c>
      <c r="O4487" s="18" t="str" cm="1">
        <f t="array" ref="O4487">IF(LEN($A4487)&gt;0,SUMPRODUCT(($A4487=merged_names)*(_xlfn.TEXTAFTER(O$2, "At ")=merged_belt_colours)*merged_months_at_rank),"")</f>
        <v/>
      </c>
      <c r="P4487" s="18" t="str" cm="1">
        <f t="array" ref="P4487">IF(LEN($A4487)&gt;0,SUMPRODUCT(($A4487=merged_names)*(_xlfn.TEXTAFTER(P$2, "At ")=merged_belt_colours)*merged_months_at_rank),"")</f>
        <v/>
      </c>
      <c r="Q4487" s="18" t="str" cm="1">
        <f t="array" ref="Q4487">IF(LEN($A4487)&gt;0,SUMPRODUCT(($A4487=merged_names)*(_xlfn.TEXTAFTER(Q$2, "At ")=merged_belt_colours)*merged_months_at_rank),"")</f>
        <v/>
      </c>
      <c r="R4487" s="18" t="str" cm="1">
        <f t="array" ref="R4487">IF(LEN($A4487)&gt;0,SUMPRODUCT(($A4487=merged_names)*(_xlfn.TEXTAFTER(R$2, "At ")=merged_belt_colours)*merged_months_at_rank),"")</f>
        <v/>
      </c>
    </row>
    <row r="4488" spans="1:18" x14ac:dyDescent="0.25">
      <c r="A4488"/>
      <c r="B4488" s="15" t="str" cm="1">
        <f t="array" ref="B4488">IFERROR(IF(LEN(A4488)&gt;0, IF(SUMPRODUCT((Inactives[Key]=J4488)*(Inactives[Currently Inactive]))=1,"Inactive","Active"),""),"Active")</f>
        <v/>
      </c>
      <c r="C4488" s="16" t="str" cm="1">
        <f t="array" aca="1" ref="C4488" ca="1">IFERROR(_xlfn._xlws.FILTER(Inactives[Inactive On],(Inactives[Key]=J4488)*(Inactives[Currently Inactive]),""),"")</f>
        <v/>
      </c>
      <c r="D4488" s="16" t="str" cm="1">
        <f t="array" aca="1" ref="D4488" ca="1">IFERROR(INDEX(_xlfn.TEXTSPLIT(E4488," "),1),"")</f>
        <v/>
      </c>
      <c r="E4488" s="15" t="str" cm="1">
        <f t="array" aca="1" ref="E4488" ca="1">IFERROR(_xlfn._xlws.FILTER(merged_ranks,(merged_end_dates=DATE(9999,12,31))*(merged_names=A4488)),"")</f>
        <v/>
      </c>
      <c r="F4488" s="17" t="str">
        <f ca="1">_xlfn.XLOOKUP(J4488,Promotions[Promo Key],Promotions[Promo Date],"")</f>
        <v/>
      </c>
      <c r="G4488" s="18" t="str">
        <f t="shared" ca="1" si="291"/>
        <v/>
      </c>
      <c r="H4488" s="18" t="str">
        <f t="shared" ca="1" si="290"/>
        <v/>
      </c>
      <c r="I4488" s="17" t="str">
        <f>_xlfn.XLOOKUP(A4488,Students[Full Name],Students[Starting Rank],"")</f>
        <v/>
      </c>
      <c r="J4488" s="15" t="str">
        <f t="shared" ca="1" si="292"/>
        <v xml:space="preserve">: </v>
      </c>
      <c r="K4488" s="16" t="str">
        <f>_xlfn.XLOOKUP(A4488,Students[Full Name],Students[Start Date],"")</f>
        <v/>
      </c>
      <c r="L4488" s="18">
        <f t="shared" ca="1" si="293"/>
        <v>-1</v>
      </c>
      <c r="M4488" s="18" cm="1">
        <f t="array" aca="1" ref="M4488" ca="1">SUMPRODUCT(Inactives[Days Inactive]*(Inactives[Student]=A4488))/365</f>
        <v>0</v>
      </c>
      <c r="N4488" s="18" t="str" cm="1">
        <f t="array" ref="N4488">IF(LEN($A4488)&gt;0,SUMPRODUCT(($A4488=merged_names)*(_xlfn.TEXTAFTER(N$2, "At ")=merged_belt_colours)*merged_months_at_rank),"")</f>
        <v/>
      </c>
      <c r="O4488" s="18" t="str" cm="1">
        <f t="array" ref="O4488">IF(LEN($A4488)&gt;0,SUMPRODUCT(($A4488=merged_names)*(_xlfn.TEXTAFTER(O$2, "At ")=merged_belt_colours)*merged_months_at_rank),"")</f>
        <v/>
      </c>
      <c r="P4488" s="18" t="str" cm="1">
        <f t="array" ref="P4488">IF(LEN($A4488)&gt;0,SUMPRODUCT(($A4488=merged_names)*(_xlfn.TEXTAFTER(P$2, "At ")=merged_belt_colours)*merged_months_at_rank),"")</f>
        <v/>
      </c>
      <c r="Q4488" s="18" t="str" cm="1">
        <f t="array" ref="Q4488">IF(LEN($A4488)&gt;0,SUMPRODUCT(($A4488=merged_names)*(_xlfn.TEXTAFTER(Q$2, "At ")=merged_belt_colours)*merged_months_at_rank),"")</f>
        <v/>
      </c>
      <c r="R4488" s="18" t="str" cm="1">
        <f t="array" ref="R4488">IF(LEN($A4488)&gt;0,SUMPRODUCT(($A4488=merged_names)*(_xlfn.TEXTAFTER(R$2, "At ")=merged_belt_colours)*merged_months_at_rank),"")</f>
        <v/>
      </c>
    </row>
    <row r="4489" spans="1:18" x14ac:dyDescent="0.25">
      <c r="A4489"/>
      <c r="B4489" s="15" t="str" cm="1">
        <f t="array" ref="B4489">IFERROR(IF(LEN(A4489)&gt;0, IF(SUMPRODUCT((Inactives[Key]=J4489)*(Inactives[Currently Inactive]))=1,"Inactive","Active"),""),"Active")</f>
        <v/>
      </c>
      <c r="C4489" s="16" t="str" cm="1">
        <f t="array" aca="1" ref="C4489" ca="1">IFERROR(_xlfn._xlws.FILTER(Inactives[Inactive On],(Inactives[Key]=J4489)*(Inactives[Currently Inactive]),""),"")</f>
        <v/>
      </c>
      <c r="D4489" s="16" t="str" cm="1">
        <f t="array" aca="1" ref="D4489" ca="1">IFERROR(INDEX(_xlfn.TEXTSPLIT(E4489," "),1),"")</f>
        <v/>
      </c>
      <c r="E4489" s="15" t="str" cm="1">
        <f t="array" aca="1" ref="E4489" ca="1">IFERROR(_xlfn._xlws.FILTER(merged_ranks,(merged_end_dates=DATE(9999,12,31))*(merged_names=A4489)),"")</f>
        <v/>
      </c>
      <c r="F4489" s="17" t="str">
        <f ca="1">_xlfn.XLOOKUP(J4489,Promotions[Promo Key],Promotions[Promo Date],"")</f>
        <v/>
      </c>
      <c r="G4489" s="18" t="str">
        <f t="shared" ca="1" si="291"/>
        <v/>
      </c>
      <c r="H4489" s="18" t="str">
        <f t="shared" ca="1" si="290"/>
        <v/>
      </c>
      <c r="I4489" s="17" t="str">
        <f>_xlfn.XLOOKUP(A4489,Students[Full Name],Students[Starting Rank],"")</f>
        <v/>
      </c>
      <c r="J4489" s="15" t="str">
        <f t="shared" ca="1" si="292"/>
        <v xml:space="preserve">: </v>
      </c>
      <c r="K4489" s="16" t="str">
        <f>_xlfn.XLOOKUP(A4489,Students[Full Name],Students[Start Date],"")</f>
        <v/>
      </c>
      <c r="L4489" s="18">
        <f t="shared" ca="1" si="293"/>
        <v>-1</v>
      </c>
      <c r="M4489" s="18" cm="1">
        <f t="array" aca="1" ref="M4489" ca="1">SUMPRODUCT(Inactives[Days Inactive]*(Inactives[Student]=A4489))/365</f>
        <v>0</v>
      </c>
      <c r="N4489" s="18" t="str" cm="1">
        <f t="array" ref="N4489">IF(LEN($A4489)&gt;0,SUMPRODUCT(($A4489=merged_names)*(_xlfn.TEXTAFTER(N$2, "At ")=merged_belt_colours)*merged_months_at_rank),"")</f>
        <v/>
      </c>
      <c r="O4489" s="18" t="str" cm="1">
        <f t="array" ref="O4489">IF(LEN($A4489)&gt;0,SUMPRODUCT(($A4489=merged_names)*(_xlfn.TEXTAFTER(O$2, "At ")=merged_belt_colours)*merged_months_at_rank),"")</f>
        <v/>
      </c>
      <c r="P4489" s="18" t="str" cm="1">
        <f t="array" ref="P4489">IF(LEN($A4489)&gt;0,SUMPRODUCT(($A4489=merged_names)*(_xlfn.TEXTAFTER(P$2, "At ")=merged_belt_colours)*merged_months_at_rank),"")</f>
        <v/>
      </c>
      <c r="Q4489" s="18" t="str" cm="1">
        <f t="array" ref="Q4489">IF(LEN($A4489)&gt;0,SUMPRODUCT(($A4489=merged_names)*(_xlfn.TEXTAFTER(Q$2, "At ")=merged_belt_colours)*merged_months_at_rank),"")</f>
        <v/>
      </c>
      <c r="R4489" s="18" t="str" cm="1">
        <f t="array" ref="R4489">IF(LEN($A4489)&gt;0,SUMPRODUCT(($A4489=merged_names)*(_xlfn.TEXTAFTER(R$2, "At ")=merged_belt_colours)*merged_months_at_rank),"")</f>
        <v/>
      </c>
    </row>
    <row r="4490" spans="1:18" x14ac:dyDescent="0.25">
      <c r="A4490"/>
      <c r="B4490" s="15" t="str" cm="1">
        <f t="array" ref="B4490">IFERROR(IF(LEN(A4490)&gt;0, IF(SUMPRODUCT((Inactives[Key]=J4490)*(Inactives[Currently Inactive]))=1,"Inactive","Active"),""),"Active")</f>
        <v/>
      </c>
      <c r="C4490" s="16" t="str" cm="1">
        <f t="array" aca="1" ref="C4490" ca="1">IFERROR(_xlfn._xlws.FILTER(Inactives[Inactive On],(Inactives[Key]=J4490)*(Inactives[Currently Inactive]),""),"")</f>
        <v/>
      </c>
      <c r="D4490" s="16" t="str" cm="1">
        <f t="array" aca="1" ref="D4490" ca="1">IFERROR(INDEX(_xlfn.TEXTSPLIT(E4490," "),1),"")</f>
        <v/>
      </c>
      <c r="E4490" s="15" t="str" cm="1">
        <f t="array" aca="1" ref="E4490" ca="1">IFERROR(_xlfn._xlws.FILTER(merged_ranks,(merged_end_dates=DATE(9999,12,31))*(merged_names=A4490)),"")</f>
        <v/>
      </c>
      <c r="F4490" s="17" t="str">
        <f ca="1">_xlfn.XLOOKUP(J4490,Promotions[Promo Key],Promotions[Promo Date],"")</f>
        <v/>
      </c>
      <c r="G4490" s="18" t="str">
        <f t="shared" ca="1" si="291"/>
        <v/>
      </c>
      <c r="H4490" s="18" t="str">
        <f t="shared" ca="1" si="290"/>
        <v/>
      </c>
      <c r="I4490" s="17" t="str">
        <f>_xlfn.XLOOKUP(A4490,Students[Full Name],Students[Starting Rank],"")</f>
        <v/>
      </c>
      <c r="J4490" s="15" t="str">
        <f t="shared" ca="1" si="292"/>
        <v xml:space="preserve">: </v>
      </c>
      <c r="K4490" s="16" t="str">
        <f>_xlfn.XLOOKUP(A4490,Students[Full Name],Students[Start Date],"")</f>
        <v/>
      </c>
      <c r="L4490" s="18">
        <f t="shared" ca="1" si="293"/>
        <v>-1</v>
      </c>
      <c r="M4490" s="18" cm="1">
        <f t="array" aca="1" ref="M4490" ca="1">SUMPRODUCT(Inactives[Days Inactive]*(Inactives[Student]=A4490))/365</f>
        <v>0</v>
      </c>
      <c r="N4490" s="18" t="str" cm="1">
        <f t="array" ref="N4490">IF(LEN($A4490)&gt;0,SUMPRODUCT(($A4490=merged_names)*(_xlfn.TEXTAFTER(N$2, "At ")=merged_belt_colours)*merged_months_at_rank),"")</f>
        <v/>
      </c>
      <c r="O4490" s="18" t="str" cm="1">
        <f t="array" ref="O4490">IF(LEN($A4490)&gt;0,SUMPRODUCT(($A4490=merged_names)*(_xlfn.TEXTAFTER(O$2, "At ")=merged_belt_colours)*merged_months_at_rank),"")</f>
        <v/>
      </c>
      <c r="P4490" s="18" t="str" cm="1">
        <f t="array" ref="P4490">IF(LEN($A4490)&gt;0,SUMPRODUCT(($A4490=merged_names)*(_xlfn.TEXTAFTER(P$2, "At ")=merged_belt_colours)*merged_months_at_rank),"")</f>
        <v/>
      </c>
      <c r="Q4490" s="18" t="str" cm="1">
        <f t="array" ref="Q4490">IF(LEN($A4490)&gt;0,SUMPRODUCT(($A4490=merged_names)*(_xlfn.TEXTAFTER(Q$2, "At ")=merged_belt_colours)*merged_months_at_rank),"")</f>
        <v/>
      </c>
      <c r="R4490" s="18" t="str" cm="1">
        <f t="array" ref="R4490">IF(LEN($A4490)&gt;0,SUMPRODUCT(($A4490=merged_names)*(_xlfn.TEXTAFTER(R$2, "At ")=merged_belt_colours)*merged_months_at_rank),"")</f>
        <v/>
      </c>
    </row>
    <row r="4491" spans="1:18" x14ac:dyDescent="0.25">
      <c r="A4491"/>
      <c r="B4491" s="15" t="str" cm="1">
        <f t="array" ref="B4491">IFERROR(IF(LEN(A4491)&gt;0, IF(SUMPRODUCT((Inactives[Key]=J4491)*(Inactives[Currently Inactive]))=1,"Inactive","Active"),""),"Active")</f>
        <v/>
      </c>
      <c r="C4491" s="16" t="str" cm="1">
        <f t="array" aca="1" ref="C4491" ca="1">IFERROR(_xlfn._xlws.FILTER(Inactives[Inactive On],(Inactives[Key]=J4491)*(Inactives[Currently Inactive]),""),"")</f>
        <v/>
      </c>
      <c r="D4491" s="16" t="str" cm="1">
        <f t="array" aca="1" ref="D4491" ca="1">IFERROR(INDEX(_xlfn.TEXTSPLIT(E4491," "),1),"")</f>
        <v/>
      </c>
      <c r="E4491" s="15" t="str" cm="1">
        <f t="array" aca="1" ref="E4491" ca="1">IFERROR(_xlfn._xlws.FILTER(merged_ranks,(merged_end_dates=DATE(9999,12,31))*(merged_names=A4491)),"")</f>
        <v/>
      </c>
      <c r="F4491" s="17" t="str">
        <f ca="1">_xlfn.XLOOKUP(J4491,Promotions[Promo Key],Promotions[Promo Date],"")</f>
        <v/>
      </c>
      <c r="G4491" s="18" t="str">
        <f t="shared" ca="1" si="291"/>
        <v/>
      </c>
      <c r="H4491" s="18" t="str">
        <f t="shared" ca="1" si="290"/>
        <v/>
      </c>
      <c r="I4491" s="17" t="str">
        <f>_xlfn.XLOOKUP(A4491,Students[Full Name],Students[Starting Rank],"")</f>
        <v/>
      </c>
      <c r="J4491" s="15" t="str">
        <f t="shared" ca="1" si="292"/>
        <v xml:space="preserve">: </v>
      </c>
      <c r="K4491" s="16" t="str">
        <f>_xlfn.XLOOKUP(A4491,Students[Full Name],Students[Start Date],"")</f>
        <v/>
      </c>
      <c r="L4491" s="18">
        <f t="shared" ca="1" si="293"/>
        <v>-1</v>
      </c>
      <c r="M4491" s="18" cm="1">
        <f t="array" aca="1" ref="M4491" ca="1">SUMPRODUCT(Inactives[Days Inactive]*(Inactives[Student]=A4491))/365</f>
        <v>0</v>
      </c>
      <c r="N4491" s="18" t="str" cm="1">
        <f t="array" ref="N4491">IF(LEN($A4491)&gt;0,SUMPRODUCT(($A4491=merged_names)*(_xlfn.TEXTAFTER(N$2, "At ")=merged_belt_colours)*merged_months_at_rank),"")</f>
        <v/>
      </c>
      <c r="O4491" s="18" t="str" cm="1">
        <f t="array" ref="O4491">IF(LEN($A4491)&gt;0,SUMPRODUCT(($A4491=merged_names)*(_xlfn.TEXTAFTER(O$2, "At ")=merged_belt_colours)*merged_months_at_rank),"")</f>
        <v/>
      </c>
      <c r="P4491" s="18" t="str" cm="1">
        <f t="array" ref="P4491">IF(LEN($A4491)&gt;0,SUMPRODUCT(($A4491=merged_names)*(_xlfn.TEXTAFTER(P$2, "At ")=merged_belt_colours)*merged_months_at_rank),"")</f>
        <v/>
      </c>
      <c r="Q4491" s="18" t="str" cm="1">
        <f t="array" ref="Q4491">IF(LEN($A4491)&gt;0,SUMPRODUCT(($A4491=merged_names)*(_xlfn.TEXTAFTER(Q$2, "At ")=merged_belt_colours)*merged_months_at_rank),"")</f>
        <v/>
      </c>
      <c r="R4491" s="18" t="str" cm="1">
        <f t="array" ref="R4491">IF(LEN($A4491)&gt;0,SUMPRODUCT(($A4491=merged_names)*(_xlfn.TEXTAFTER(R$2, "At ")=merged_belt_colours)*merged_months_at_rank),"")</f>
        <v/>
      </c>
    </row>
    <row r="4492" spans="1:18" x14ac:dyDescent="0.25">
      <c r="A4492"/>
      <c r="B4492" s="15" t="str" cm="1">
        <f t="array" ref="B4492">IFERROR(IF(LEN(A4492)&gt;0, IF(SUMPRODUCT((Inactives[Key]=J4492)*(Inactives[Currently Inactive]))=1,"Inactive","Active"),""),"Active")</f>
        <v/>
      </c>
      <c r="C4492" s="16" t="str" cm="1">
        <f t="array" aca="1" ref="C4492" ca="1">IFERROR(_xlfn._xlws.FILTER(Inactives[Inactive On],(Inactives[Key]=J4492)*(Inactives[Currently Inactive]),""),"")</f>
        <v/>
      </c>
      <c r="D4492" s="16" t="str" cm="1">
        <f t="array" aca="1" ref="D4492" ca="1">IFERROR(INDEX(_xlfn.TEXTSPLIT(E4492," "),1),"")</f>
        <v/>
      </c>
      <c r="E4492" s="15" t="str" cm="1">
        <f t="array" aca="1" ref="E4492" ca="1">IFERROR(_xlfn._xlws.FILTER(merged_ranks,(merged_end_dates=DATE(9999,12,31))*(merged_names=A4492)),"")</f>
        <v/>
      </c>
      <c r="F4492" s="17" t="str">
        <f ca="1">_xlfn.XLOOKUP(J4492,Promotions[Promo Key],Promotions[Promo Date],"")</f>
        <v/>
      </c>
      <c r="G4492" s="18" t="str">
        <f t="shared" ca="1" si="291"/>
        <v/>
      </c>
      <c r="H4492" s="18" t="str">
        <f t="shared" ca="1" si="290"/>
        <v/>
      </c>
      <c r="I4492" s="17" t="str">
        <f>_xlfn.XLOOKUP(A4492,Students[Full Name],Students[Starting Rank],"")</f>
        <v/>
      </c>
      <c r="J4492" s="15" t="str">
        <f t="shared" ca="1" si="292"/>
        <v xml:space="preserve">: </v>
      </c>
      <c r="K4492" s="16" t="str">
        <f>_xlfn.XLOOKUP(A4492,Students[Full Name],Students[Start Date],"")</f>
        <v/>
      </c>
      <c r="L4492" s="18">
        <f t="shared" ca="1" si="293"/>
        <v>-1</v>
      </c>
      <c r="M4492" s="18" cm="1">
        <f t="array" aca="1" ref="M4492" ca="1">SUMPRODUCT(Inactives[Days Inactive]*(Inactives[Student]=A4492))/365</f>
        <v>0</v>
      </c>
      <c r="N4492" s="18" t="str" cm="1">
        <f t="array" ref="N4492">IF(LEN($A4492)&gt;0,SUMPRODUCT(($A4492=merged_names)*(_xlfn.TEXTAFTER(N$2, "At ")=merged_belt_colours)*merged_months_at_rank),"")</f>
        <v/>
      </c>
      <c r="O4492" s="18" t="str" cm="1">
        <f t="array" ref="O4492">IF(LEN($A4492)&gt;0,SUMPRODUCT(($A4492=merged_names)*(_xlfn.TEXTAFTER(O$2, "At ")=merged_belt_colours)*merged_months_at_rank),"")</f>
        <v/>
      </c>
      <c r="P4492" s="18" t="str" cm="1">
        <f t="array" ref="P4492">IF(LEN($A4492)&gt;0,SUMPRODUCT(($A4492=merged_names)*(_xlfn.TEXTAFTER(P$2, "At ")=merged_belt_colours)*merged_months_at_rank),"")</f>
        <v/>
      </c>
      <c r="Q4492" s="18" t="str" cm="1">
        <f t="array" ref="Q4492">IF(LEN($A4492)&gt;0,SUMPRODUCT(($A4492=merged_names)*(_xlfn.TEXTAFTER(Q$2, "At ")=merged_belt_colours)*merged_months_at_rank),"")</f>
        <v/>
      </c>
      <c r="R4492" s="18" t="str" cm="1">
        <f t="array" ref="R4492">IF(LEN($A4492)&gt;0,SUMPRODUCT(($A4492=merged_names)*(_xlfn.TEXTAFTER(R$2, "At ")=merged_belt_colours)*merged_months_at_rank),"")</f>
        <v/>
      </c>
    </row>
    <row r="4493" spans="1:18" x14ac:dyDescent="0.25">
      <c r="A4493"/>
      <c r="B4493" s="15" t="str" cm="1">
        <f t="array" ref="B4493">IFERROR(IF(LEN(A4493)&gt;0, IF(SUMPRODUCT((Inactives[Key]=J4493)*(Inactives[Currently Inactive]))=1,"Inactive","Active"),""),"Active")</f>
        <v/>
      </c>
      <c r="C4493" s="16" t="str" cm="1">
        <f t="array" aca="1" ref="C4493" ca="1">IFERROR(_xlfn._xlws.FILTER(Inactives[Inactive On],(Inactives[Key]=J4493)*(Inactives[Currently Inactive]),""),"")</f>
        <v/>
      </c>
      <c r="D4493" s="16" t="str" cm="1">
        <f t="array" aca="1" ref="D4493" ca="1">IFERROR(INDEX(_xlfn.TEXTSPLIT(E4493," "),1),"")</f>
        <v/>
      </c>
      <c r="E4493" s="15" t="str" cm="1">
        <f t="array" aca="1" ref="E4493" ca="1">IFERROR(_xlfn._xlws.FILTER(merged_ranks,(merged_end_dates=DATE(9999,12,31))*(merged_names=A4493)),"")</f>
        <v/>
      </c>
      <c r="F4493" s="17" t="str">
        <f ca="1">_xlfn.XLOOKUP(J4493,Promotions[Promo Key],Promotions[Promo Date],"")</f>
        <v/>
      </c>
      <c r="G4493" s="18" t="str">
        <f t="shared" ca="1" si="291"/>
        <v/>
      </c>
      <c r="H4493" s="18" t="str">
        <f t="shared" ca="1" si="290"/>
        <v/>
      </c>
      <c r="I4493" s="17" t="str">
        <f>_xlfn.XLOOKUP(A4493,Students[Full Name],Students[Starting Rank],"")</f>
        <v/>
      </c>
      <c r="J4493" s="15" t="str">
        <f t="shared" ca="1" si="292"/>
        <v xml:space="preserve">: </v>
      </c>
      <c r="K4493" s="16" t="str">
        <f>_xlfn.XLOOKUP(A4493,Students[Full Name],Students[Start Date],"")</f>
        <v/>
      </c>
      <c r="L4493" s="18">
        <f t="shared" ca="1" si="293"/>
        <v>-1</v>
      </c>
      <c r="M4493" s="18" cm="1">
        <f t="array" aca="1" ref="M4493" ca="1">SUMPRODUCT(Inactives[Days Inactive]*(Inactives[Student]=A4493))/365</f>
        <v>0</v>
      </c>
      <c r="N4493" s="18" t="str" cm="1">
        <f t="array" ref="N4493">IF(LEN($A4493)&gt;0,SUMPRODUCT(($A4493=merged_names)*(_xlfn.TEXTAFTER(N$2, "At ")=merged_belt_colours)*merged_months_at_rank),"")</f>
        <v/>
      </c>
      <c r="O4493" s="18" t="str" cm="1">
        <f t="array" ref="O4493">IF(LEN($A4493)&gt;0,SUMPRODUCT(($A4493=merged_names)*(_xlfn.TEXTAFTER(O$2, "At ")=merged_belt_colours)*merged_months_at_rank),"")</f>
        <v/>
      </c>
      <c r="P4493" s="18" t="str" cm="1">
        <f t="array" ref="P4493">IF(LEN($A4493)&gt;0,SUMPRODUCT(($A4493=merged_names)*(_xlfn.TEXTAFTER(P$2, "At ")=merged_belt_colours)*merged_months_at_rank),"")</f>
        <v/>
      </c>
      <c r="Q4493" s="18" t="str" cm="1">
        <f t="array" ref="Q4493">IF(LEN($A4493)&gt;0,SUMPRODUCT(($A4493=merged_names)*(_xlfn.TEXTAFTER(Q$2, "At ")=merged_belt_colours)*merged_months_at_rank),"")</f>
        <v/>
      </c>
      <c r="R4493" s="18" t="str" cm="1">
        <f t="array" ref="R4493">IF(LEN($A4493)&gt;0,SUMPRODUCT(($A4493=merged_names)*(_xlfn.TEXTAFTER(R$2, "At ")=merged_belt_colours)*merged_months_at_rank),"")</f>
        <v/>
      </c>
    </row>
    <row r="4494" spans="1:18" x14ac:dyDescent="0.25">
      <c r="A4494"/>
      <c r="B4494" s="15" t="str" cm="1">
        <f t="array" ref="B4494">IFERROR(IF(LEN(A4494)&gt;0, IF(SUMPRODUCT((Inactives[Key]=J4494)*(Inactives[Currently Inactive]))=1,"Inactive","Active"),""),"Active")</f>
        <v/>
      </c>
      <c r="C4494" s="16" t="str" cm="1">
        <f t="array" aca="1" ref="C4494" ca="1">IFERROR(_xlfn._xlws.FILTER(Inactives[Inactive On],(Inactives[Key]=J4494)*(Inactives[Currently Inactive]),""),"")</f>
        <v/>
      </c>
      <c r="D4494" s="16" t="str" cm="1">
        <f t="array" aca="1" ref="D4494" ca="1">IFERROR(INDEX(_xlfn.TEXTSPLIT(E4494," "),1),"")</f>
        <v/>
      </c>
      <c r="E4494" s="15" t="str" cm="1">
        <f t="array" aca="1" ref="E4494" ca="1">IFERROR(_xlfn._xlws.FILTER(merged_ranks,(merged_end_dates=DATE(9999,12,31))*(merged_names=A4494)),"")</f>
        <v/>
      </c>
      <c r="F4494" s="17" t="str">
        <f ca="1">_xlfn.XLOOKUP(J4494,Promotions[Promo Key],Promotions[Promo Date],"")</f>
        <v/>
      </c>
      <c r="G4494" s="18" t="str">
        <f t="shared" ca="1" si="291"/>
        <v/>
      </c>
      <c r="H4494" s="18" t="str">
        <f t="shared" ca="1" si="290"/>
        <v/>
      </c>
      <c r="I4494" s="17" t="str">
        <f>_xlfn.XLOOKUP(A4494,Students[Full Name],Students[Starting Rank],"")</f>
        <v/>
      </c>
      <c r="J4494" s="15" t="str">
        <f t="shared" ca="1" si="292"/>
        <v xml:space="preserve">: </v>
      </c>
      <c r="K4494" s="16" t="str">
        <f>_xlfn.XLOOKUP(A4494,Students[Full Name],Students[Start Date],"")</f>
        <v/>
      </c>
      <c r="L4494" s="18">
        <f t="shared" ca="1" si="293"/>
        <v>-1</v>
      </c>
      <c r="M4494" s="18" cm="1">
        <f t="array" aca="1" ref="M4494" ca="1">SUMPRODUCT(Inactives[Days Inactive]*(Inactives[Student]=A4494))/365</f>
        <v>0</v>
      </c>
      <c r="N4494" s="18" t="str" cm="1">
        <f t="array" ref="N4494">IF(LEN($A4494)&gt;0,SUMPRODUCT(($A4494=merged_names)*(_xlfn.TEXTAFTER(N$2, "At ")=merged_belt_colours)*merged_months_at_rank),"")</f>
        <v/>
      </c>
      <c r="O4494" s="18" t="str" cm="1">
        <f t="array" ref="O4494">IF(LEN($A4494)&gt;0,SUMPRODUCT(($A4494=merged_names)*(_xlfn.TEXTAFTER(O$2, "At ")=merged_belt_colours)*merged_months_at_rank),"")</f>
        <v/>
      </c>
      <c r="P4494" s="18" t="str" cm="1">
        <f t="array" ref="P4494">IF(LEN($A4494)&gt;0,SUMPRODUCT(($A4494=merged_names)*(_xlfn.TEXTAFTER(P$2, "At ")=merged_belt_colours)*merged_months_at_rank),"")</f>
        <v/>
      </c>
      <c r="Q4494" s="18" t="str" cm="1">
        <f t="array" ref="Q4494">IF(LEN($A4494)&gt;0,SUMPRODUCT(($A4494=merged_names)*(_xlfn.TEXTAFTER(Q$2, "At ")=merged_belt_colours)*merged_months_at_rank),"")</f>
        <v/>
      </c>
      <c r="R4494" s="18" t="str" cm="1">
        <f t="array" ref="R4494">IF(LEN($A4494)&gt;0,SUMPRODUCT(($A4494=merged_names)*(_xlfn.TEXTAFTER(R$2, "At ")=merged_belt_colours)*merged_months_at_rank),"")</f>
        <v/>
      </c>
    </row>
    <row r="4495" spans="1:18" x14ac:dyDescent="0.25">
      <c r="A4495"/>
      <c r="B4495" s="15" t="str" cm="1">
        <f t="array" ref="B4495">IFERROR(IF(LEN(A4495)&gt;0, IF(SUMPRODUCT((Inactives[Key]=J4495)*(Inactives[Currently Inactive]))=1,"Inactive","Active"),""),"Active")</f>
        <v/>
      </c>
      <c r="C4495" s="16" t="str" cm="1">
        <f t="array" aca="1" ref="C4495" ca="1">IFERROR(_xlfn._xlws.FILTER(Inactives[Inactive On],(Inactives[Key]=J4495)*(Inactives[Currently Inactive]),""),"")</f>
        <v/>
      </c>
      <c r="D4495" s="16" t="str" cm="1">
        <f t="array" aca="1" ref="D4495" ca="1">IFERROR(INDEX(_xlfn.TEXTSPLIT(E4495," "),1),"")</f>
        <v/>
      </c>
      <c r="E4495" s="15" t="str" cm="1">
        <f t="array" aca="1" ref="E4495" ca="1">IFERROR(_xlfn._xlws.FILTER(merged_ranks,(merged_end_dates=DATE(9999,12,31))*(merged_names=A4495)),"")</f>
        <v/>
      </c>
      <c r="F4495" s="17" t="str">
        <f ca="1">_xlfn.XLOOKUP(J4495,Promotions[Promo Key],Promotions[Promo Date],"")</f>
        <v/>
      </c>
      <c r="G4495" s="18" t="str">
        <f t="shared" ca="1" si="291"/>
        <v/>
      </c>
      <c r="H4495" s="18" t="str">
        <f t="shared" ca="1" si="290"/>
        <v/>
      </c>
      <c r="I4495" s="17" t="str">
        <f>_xlfn.XLOOKUP(A4495,Students[Full Name],Students[Starting Rank],"")</f>
        <v/>
      </c>
      <c r="J4495" s="15" t="str">
        <f t="shared" ca="1" si="292"/>
        <v xml:space="preserve">: </v>
      </c>
      <c r="K4495" s="16" t="str">
        <f>_xlfn.XLOOKUP(A4495,Students[Full Name],Students[Start Date],"")</f>
        <v/>
      </c>
      <c r="L4495" s="18">
        <f t="shared" ca="1" si="293"/>
        <v>-1</v>
      </c>
      <c r="M4495" s="18" cm="1">
        <f t="array" aca="1" ref="M4495" ca="1">SUMPRODUCT(Inactives[Days Inactive]*(Inactives[Student]=A4495))/365</f>
        <v>0</v>
      </c>
      <c r="N4495" s="18" t="str" cm="1">
        <f t="array" ref="N4495">IF(LEN($A4495)&gt;0,SUMPRODUCT(($A4495=merged_names)*(_xlfn.TEXTAFTER(N$2, "At ")=merged_belt_colours)*merged_months_at_rank),"")</f>
        <v/>
      </c>
      <c r="O4495" s="18" t="str" cm="1">
        <f t="array" ref="O4495">IF(LEN($A4495)&gt;0,SUMPRODUCT(($A4495=merged_names)*(_xlfn.TEXTAFTER(O$2, "At ")=merged_belt_colours)*merged_months_at_rank),"")</f>
        <v/>
      </c>
      <c r="P4495" s="18" t="str" cm="1">
        <f t="array" ref="P4495">IF(LEN($A4495)&gt;0,SUMPRODUCT(($A4495=merged_names)*(_xlfn.TEXTAFTER(P$2, "At ")=merged_belt_colours)*merged_months_at_rank),"")</f>
        <v/>
      </c>
      <c r="Q4495" s="18" t="str" cm="1">
        <f t="array" ref="Q4495">IF(LEN($A4495)&gt;0,SUMPRODUCT(($A4495=merged_names)*(_xlfn.TEXTAFTER(Q$2, "At ")=merged_belt_colours)*merged_months_at_rank),"")</f>
        <v/>
      </c>
      <c r="R4495" s="18" t="str" cm="1">
        <f t="array" ref="R4495">IF(LEN($A4495)&gt;0,SUMPRODUCT(($A4495=merged_names)*(_xlfn.TEXTAFTER(R$2, "At ")=merged_belt_colours)*merged_months_at_rank),"")</f>
        <v/>
      </c>
    </row>
    <row r="4496" spans="1:18" x14ac:dyDescent="0.25">
      <c r="A4496"/>
      <c r="B4496" s="15" t="str" cm="1">
        <f t="array" ref="B4496">IFERROR(IF(LEN(A4496)&gt;0, IF(SUMPRODUCT((Inactives[Key]=J4496)*(Inactives[Currently Inactive]))=1,"Inactive","Active"),""),"Active")</f>
        <v/>
      </c>
      <c r="C4496" s="16" t="str" cm="1">
        <f t="array" aca="1" ref="C4496" ca="1">IFERROR(_xlfn._xlws.FILTER(Inactives[Inactive On],(Inactives[Key]=J4496)*(Inactives[Currently Inactive]),""),"")</f>
        <v/>
      </c>
      <c r="D4496" s="16" t="str" cm="1">
        <f t="array" aca="1" ref="D4496" ca="1">IFERROR(INDEX(_xlfn.TEXTSPLIT(E4496," "),1),"")</f>
        <v/>
      </c>
      <c r="E4496" s="15" t="str" cm="1">
        <f t="array" aca="1" ref="E4496" ca="1">IFERROR(_xlfn._xlws.FILTER(merged_ranks,(merged_end_dates=DATE(9999,12,31))*(merged_names=A4496)),"")</f>
        <v/>
      </c>
      <c r="F4496" s="17" t="str">
        <f ca="1">_xlfn.XLOOKUP(J4496,Promotions[Promo Key],Promotions[Promo Date],"")</f>
        <v/>
      </c>
      <c r="G4496" s="18" t="str">
        <f t="shared" ca="1" si="291"/>
        <v/>
      </c>
      <c r="H4496" s="18" t="str">
        <f t="shared" ca="1" si="290"/>
        <v/>
      </c>
      <c r="I4496" s="17" t="str">
        <f>_xlfn.XLOOKUP(A4496,Students[Full Name],Students[Starting Rank],"")</f>
        <v/>
      </c>
      <c r="J4496" s="15" t="str">
        <f t="shared" ca="1" si="292"/>
        <v xml:space="preserve">: </v>
      </c>
      <c r="K4496" s="16" t="str">
        <f>_xlfn.XLOOKUP(A4496,Students[Full Name],Students[Start Date],"")</f>
        <v/>
      </c>
      <c r="L4496" s="18">
        <f t="shared" ca="1" si="293"/>
        <v>-1</v>
      </c>
      <c r="M4496" s="18" cm="1">
        <f t="array" aca="1" ref="M4496" ca="1">SUMPRODUCT(Inactives[Days Inactive]*(Inactives[Student]=A4496))/365</f>
        <v>0</v>
      </c>
      <c r="N4496" s="18" t="str" cm="1">
        <f t="array" ref="N4496">IF(LEN($A4496)&gt;0,SUMPRODUCT(($A4496=merged_names)*(_xlfn.TEXTAFTER(N$2, "At ")=merged_belt_colours)*merged_months_at_rank),"")</f>
        <v/>
      </c>
      <c r="O4496" s="18" t="str" cm="1">
        <f t="array" ref="O4496">IF(LEN($A4496)&gt;0,SUMPRODUCT(($A4496=merged_names)*(_xlfn.TEXTAFTER(O$2, "At ")=merged_belt_colours)*merged_months_at_rank),"")</f>
        <v/>
      </c>
      <c r="P4496" s="18" t="str" cm="1">
        <f t="array" ref="P4496">IF(LEN($A4496)&gt;0,SUMPRODUCT(($A4496=merged_names)*(_xlfn.TEXTAFTER(P$2, "At ")=merged_belt_colours)*merged_months_at_rank),"")</f>
        <v/>
      </c>
      <c r="Q4496" s="18" t="str" cm="1">
        <f t="array" ref="Q4496">IF(LEN($A4496)&gt;0,SUMPRODUCT(($A4496=merged_names)*(_xlfn.TEXTAFTER(Q$2, "At ")=merged_belt_colours)*merged_months_at_rank),"")</f>
        <v/>
      </c>
      <c r="R4496" s="18" t="str" cm="1">
        <f t="array" ref="R4496">IF(LEN($A4496)&gt;0,SUMPRODUCT(($A4496=merged_names)*(_xlfn.TEXTAFTER(R$2, "At ")=merged_belt_colours)*merged_months_at_rank),"")</f>
        <v/>
      </c>
    </row>
    <row r="4497" spans="1:18" x14ac:dyDescent="0.25">
      <c r="A4497"/>
      <c r="B4497" s="15" t="str" cm="1">
        <f t="array" ref="B4497">IFERROR(IF(LEN(A4497)&gt;0, IF(SUMPRODUCT((Inactives[Key]=J4497)*(Inactives[Currently Inactive]))=1,"Inactive","Active"),""),"Active")</f>
        <v/>
      </c>
      <c r="C4497" s="16" t="str" cm="1">
        <f t="array" aca="1" ref="C4497" ca="1">IFERROR(_xlfn._xlws.FILTER(Inactives[Inactive On],(Inactives[Key]=J4497)*(Inactives[Currently Inactive]),""),"")</f>
        <v/>
      </c>
      <c r="D4497" s="16" t="str" cm="1">
        <f t="array" aca="1" ref="D4497" ca="1">IFERROR(INDEX(_xlfn.TEXTSPLIT(E4497," "),1),"")</f>
        <v/>
      </c>
      <c r="E4497" s="15" t="str" cm="1">
        <f t="array" aca="1" ref="E4497" ca="1">IFERROR(_xlfn._xlws.FILTER(merged_ranks,(merged_end_dates=DATE(9999,12,31))*(merged_names=A4497)),"")</f>
        <v/>
      </c>
      <c r="F4497" s="17" t="str">
        <f ca="1">_xlfn.XLOOKUP(J4497,Promotions[Promo Key],Promotions[Promo Date],"")</f>
        <v/>
      </c>
      <c r="G4497" s="18" t="str">
        <f t="shared" ca="1" si="291"/>
        <v/>
      </c>
      <c r="H4497" s="18" t="str">
        <f t="shared" ca="1" si="290"/>
        <v/>
      </c>
      <c r="I4497" s="17" t="str">
        <f>_xlfn.XLOOKUP(A4497,Students[Full Name],Students[Starting Rank],"")</f>
        <v/>
      </c>
      <c r="J4497" s="15" t="str">
        <f t="shared" ca="1" si="292"/>
        <v xml:space="preserve">: </v>
      </c>
      <c r="K4497" s="16" t="str">
        <f>_xlfn.XLOOKUP(A4497,Students[Full Name],Students[Start Date],"")</f>
        <v/>
      </c>
      <c r="L4497" s="18">
        <f t="shared" ca="1" si="293"/>
        <v>-1</v>
      </c>
      <c r="M4497" s="18" cm="1">
        <f t="array" aca="1" ref="M4497" ca="1">SUMPRODUCT(Inactives[Days Inactive]*(Inactives[Student]=A4497))/365</f>
        <v>0</v>
      </c>
      <c r="N4497" s="18" t="str" cm="1">
        <f t="array" ref="N4497">IF(LEN($A4497)&gt;0,SUMPRODUCT(($A4497=merged_names)*(_xlfn.TEXTAFTER(N$2, "At ")=merged_belt_colours)*merged_months_at_rank),"")</f>
        <v/>
      </c>
      <c r="O4497" s="18" t="str" cm="1">
        <f t="array" ref="O4497">IF(LEN($A4497)&gt;0,SUMPRODUCT(($A4497=merged_names)*(_xlfn.TEXTAFTER(O$2, "At ")=merged_belt_colours)*merged_months_at_rank),"")</f>
        <v/>
      </c>
      <c r="P4497" s="18" t="str" cm="1">
        <f t="array" ref="P4497">IF(LEN($A4497)&gt;0,SUMPRODUCT(($A4497=merged_names)*(_xlfn.TEXTAFTER(P$2, "At ")=merged_belt_colours)*merged_months_at_rank),"")</f>
        <v/>
      </c>
      <c r="Q4497" s="18" t="str" cm="1">
        <f t="array" ref="Q4497">IF(LEN($A4497)&gt;0,SUMPRODUCT(($A4497=merged_names)*(_xlfn.TEXTAFTER(Q$2, "At ")=merged_belt_colours)*merged_months_at_rank),"")</f>
        <v/>
      </c>
      <c r="R4497" s="18" t="str" cm="1">
        <f t="array" ref="R4497">IF(LEN($A4497)&gt;0,SUMPRODUCT(($A4497=merged_names)*(_xlfn.TEXTAFTER(R$2, "At ")=merged_belt_colours)*merged_months_at_rank),"")</f>
        <v/>
      </c>
    </row>
    <row r="4498" spans="1:18" x14ac:dyDescent="0.25">
      <c r="A4498"/>
      <c r="B4498" s="15" t="str" cm="1">
        <f t="array" ref="B4498">IFERROR(IF(LEN(A4498)&gt;0, IF(SUMPRODUCT((Inactives[Key]=J4498)*(Inactives[Currently Inactive]))=1,"Inactive","Active"),""),"Active")</f>
        <v/>
      </c>
      <c r="C4498" s="16" t="str" cm="1">
        <f t="array" aca="1" ref="C4498" ca="1">IFERROR(_xlfn._xlws.FILTER(Inactives[Inactive On],(Inactives[Key]=J4498)*(Inactives[Currently Inactive]),""),"")</f>
        <v/>
      </c>
      <c r="D4498" s="16" t="str" cm="1">
        <f t="array" aca="1" ref="D4498" ca="1">IFERROR(INDEX(_xlfn.TEXTSPLIT(E4498," "),1),"")</f>
        <v/>
      </c>
      <c r="E4498" s="15" t="str" cm="1">
        <f t="array" aca="1" ref="E4498" ca="1">IFERROR(_xlfn._xlws.FILTER(merged_ranks,(merged_end_dates=DATE(9999,12,31))*(merged_names=A4498)),"")</f>
        <v/>
      </c>
      <c r="F4498" s="17" t="str">
        <f ca="1">_xlfn.XLOOKUP(J4498,Promotions[Promo Key],Promotions[Promo Date],"")</f>
        <v/>
      </c>
      <c r="G4498" s="18" t="str">
        <f t="shared" ca="1" si="291"/>
        <v/>
      </c>
      <c r="H4498" s="18" t="str">
        <f t="shared" ca="1" si="290"/>
        <v/>
      </c>
      <c r="I4498" s="17" t="str">
        <f>_xlfn.XLOOKUP(A4498,Students[Full Name],Students[Starting Rank],"")</f>
        <v/>
      </c>
      <c r="J4498" s="15" t="str">
        <f t="shared" ca="1" si="292"/>
        <v xml:space="preserve">: </v>
      </c>
      <c r="K4498" s="16" t="str">
        <f>_xlfn.XLOOKUP(A4498,Students[Full Name],Students[Start Date],"")</f>
        <v/>
      </c>
      <c r="L4498" s="18">
        <f t="shared" ca="1" si="293"/>
        <v>-1</v>
      </c>
      <c r="M4498" s="18" cm="1">
        <f t="array" aca="1" ref="M4498" ca="1">SUMPRODUCT(Inactives[Days Inactive]*(Inactives[Student]=A4498))/365</f>
        <v>0</v>
      </c>
      <c r="N4498" s="18" t="str" cm="1">
        <f t="array" ref="N4498">IF(LEN($A4498)&gt;0,SUMPRODUCT(($A4498=merged_names)*(_xlfn.TEXTAFTER(N$2, "At ")=merged_belt_colours)*merged_months_at_rank),"")</f>
        <v/>
      </c>
      <c r="O4498" s="18" t="str" cm="1">
        <f t="array" ref="O4498">IF(LEN($A4498)&gt;0,SUMPRODUCT(($A4498=merged_names)*(_xlfn.TEXTAFTER(O$2, "At ")=merged_belt_colours)*merged_months_at_rank),"")</f>
        <v/>
      </c>
      <c r="P4498" s="18" t="str" cm="1">
        <f t="array" ref="P4498">IF(LEN($A4498)&gt;0,SUMPRODUCT(($A4498=merged_names)*(_xlfn.TEXTAFTER(P$2, "At ")=merged_belt_colours)*merged_months_at_rank),"")</f>
        <v/>
      </c>
      <c r="Q4498" s="18" t="str" cm="1">
        <f t="array" ref="Q4498">IF(LEN($A4498)&gt;0,SUMPRODUCT(($A4498=merged_names)*(_xlfn.TEXTAFTER(Q$2, "At ")=merged_belt_colours)*merged_months_at_rank),"")</f>
        <v/>
      </c>
      <c r="R4498" s="18" t="str" cm="1">
        <f t="array" ref="R4498">IF(LEN($A4498)&gt;0,SUMPRODUCT(($A4498=merged_names)*(_xlfn.TEXTAFTER(R$2, "At ")=merged_belt_colours)*merged_months_at_rank),"")</f>
        <v/>
      </c>
    </row>
    <row r="4499" spans="1:18" x14ac:dyDescent="0.25">
      <c r="A4499"/>
      <c r="B4499" s="15" t="str" cm="1">
        <f t="array" ref="B4499">IFERROR(IF(LEN(A4499)&gt;0, IF(SUMPRODUCT((Inactives[Key]=J4499)*(Inactives[Currently Inactive]))=1,"Inactive","Active"),""),"Active")</f>
        <v/>
      </c>
      <c r="C4499" s="16" t="str" cm="1">
        <f t="array" aca="1" ref="C4499" ca="1">IFERROR(_xlfn._xlws.FILTER(Inactives[Inactive On],(Inactives[Key]=J4499)*(Inactives[Currently Inactive]),""),"")</f>
        <v/>
      </c>
      <c r="D4499" s="16" t="str" cm="1">
        <f t="array" aca="1" ref="D4499" ca="1">IFERROR(INDEX(_xlfn.TEXTSPLIT(E4499," "),1),"")</f>
        <v/>
      </c>
      <c r="E4499" s="15" t="str" cm="1">
        <f t="array" aca="1" ref="E4499" ca="1">IFERROR(_xlfn._xlws.FILTER(merged_ranks,(merged_end_dates=DATE(9999,12,31))*(merged_names=A4499)),"")</f>
        <v/>
      </c>
      <c r="F4499" s="17" t="str">
        <f ca="1">_xlfn.XLOOKUP(J4499,Promotions[Promo Key],Promotions[Promo Date],"")</f>
        <v/>
      </c>
      <c r="G4499" s="18" t="str">
        <f t="shared" ca="1" si="291"/>
        <v/>
      </c>
      <c r="H4499" s="18" t="str">
        <f t="shared" ca="1" si="290"/>
        <v/>
      </c>
      <c r="I4499" s="17" t="str">
        <f>_xlfn.XLOOKUP(A4499,Students[Full Name],Students[Starting Rank],"")</f>
        <v/>
      </c>
      <c r="J4499" s="15" t="str">
        <f t="shared" ca="1" si="292"/>
        <v xml:space="preserve">: </v>
      </c>
      <c r="K4499" s="16" t="str">
        <f>_xlfn.XLOOKUP(A4499,Students[Full Name],Students[Start Date],"")</f>
        <v/>
      </c>
      <c r="L4499" s="18">
        <f t="shared" ca="1" si="293"/>
        <v>-1</v>
      </c>
      <c r="M4499" s="18" cm="1">
        <f t="array" aca="1" ref="M4499" ca="1">SUMPRODUCT(Inactives[Days Inactive]*(Inactives[Student]=A4499))/365</f>
        <v>0</v>
      </c>
      <c r="N4499" s="18" t="str" cm="1">
        <f t="array" ref="N4499">IF(LEN($A4499)&gt;0,SUMPRODUCT(($A4499=merged_names)*(_xlfn.TEXTAFTER(N$2, "At ")=merged_belt_colours)*merged_months_at_rank),"")</f>
        <v/>
      </c>
      <c r="O4499" s="18" t="str" cm="1">
        <f t="array" ref="O4499">IF(LEN($A4499)&gt;0,SUMPRODUCT(($A4499=merged_names)*(_xlfn.TEXTAFTER(O$2, "At ")=merged_belt_colours)*merged_months_at_rank),"")</f>
        <v/>
      </c>
      <c r="P4499" s="18" t="str" cm="1">
        <f t="array" ref="P4499">IF(LEN($A4499)&gt;0,SUMPRODUCT(($A4499=merged_names)*(_xlfn.TEXTAFTER(P$2, "At ")=merged_belt_colours)*merged_months_at_rank),"")</f>
        <v/>
      </c>
      <c r="Q4499" s="18" t="str" cm="1">
        <f t="array" ref="Q4499">IF(LEN($A4499)&gt;0,SUMPRODUCT(($A4499=merged_names)*(_xlfn.TEXTAFTER(Q$2, "At ")=merged_belt_colours)*merged_months_at_rank),"")</f>
        <v/>
      </c>
      <c r="R4499" s="18" t="str" cm="1">
        <f t="array" ref="R4499">IF(LEN($A4499)&gt;0,SUMPRODUCT(($A4499=merged_names)*(_xlfn.TEXTAFTER(R$2, "At ")=merged_belt_colours)*merged_months_at_rank),"")</f>
        <v/>
      </c>
    </row>
    <row r="4500" spans="1:18" x14ac:dyDescent="0.25">
      <c r="A4500"/>
      <c r="B4500" s="15" t="str" cm="1">
        <f t="array" ref="B4500">IFERROR(IF(LEN(A4500)&gt;0, IF(SUMPRODUCT((Inactives[Key]=J4500)*(Inactives[Currently Inactive]))=1,"Inactive","Active"),""),"Active")</f>
        <v/>
      </c>
      <c r="C4500" s="16" t="str" cm="1">
        <f t="array" aca="1" ref="C4500" ca="1">IFERROR(_xlfn._xlws.FILTER(Inactives[Inactive On],(Inactives[Key]=J4500)*(Inactives[Currently Inactive]),""),"")</f>
        <v/>
      </c>
      <c r="D4500" s="16" t="str" cm="1">
        <f t="array" aca="1" ref="D4500" ca="1">IFERROR(INDEX(_xlfn.TEXTSPLIT(E4500," "),1),"")</f>
        <v/>
      </c>
      <c r="E4500" s="15" t="str" cm="1">
        <f t="array" aca="1" ref="E4500" ca="1">IFERROR(_xlfn._xlws.FILTER(merged_ranks,(merged_end_dates=DATE(9999,12,31))*(merged_names=A4500)),"")</f>
        <v/>
      </c>
      <c r="F4500" s="17" t="str">
        <f ca="1">_xlfn.XLOOKUP(J4500,Promotions[Promo Key],Promotions[Promo Date],"")</f>
        <v/>
      </c>
      <c r="G4500" s="18" t="str">
        <f t="shared" ca="1" si="291"/>
        <v/>
      </c>
      <c r="H4500" s="18" t="str">
        <f t="shared" ca="1" si="290"/>
        <v/>
      </c>
      <c r="I4500" s="17" t="str">
        <f>_xlfn.XLOOKUP(A4500,Students[Full Name],Students[Starting Rank],"")</f>
        <v/>
      </c>
      <c r="J4500" s="15" t="str">
        <f t="shared" ca="1" si="292"/>
        <v xml:space="preserve">: </v>
      </c>
      <c r="K4500" s="16" t="str">
        <f>_xlfn.XLOOKUP(A4500,Students[Full Name],Students[Start Date],"")</f>
        <v/>
      </c>
      <c r="L4500" s="18">
        <f t="shared" ca="1" si="293"/>
        <v>-1</v>
      </c>
      <c r="M4500" s="18" cm="1">
        <f t="array" aca="1" ref="M4500" ca="1">SUMPRODUCT(Inactives[Days Inactive]*(Inactives[Student]=A4500))/365</f>
        <v>0</v>
      </c>
      <c r="N4500" s="18" t="str" cm="1">
        <f t="array" ref="N4500">IF(LEN($A4500)&gt;0,SUMPRODUCT(($A4500=merged_names)*(_xlfn.TEXTAFTER(N$2, "At ")=merged_belt_colours)*merged_months_at_rank),"")</f>
        <v/>
      </c>
      <c r="O4500" s="18" t="str" cm="1">
        <f t="array" ref="O4500">IF(LEN($A4500)&gt;0,SUMPRODUCT(($A4500=merged_names)*(_xlfn.TEXTAFTER(O$2, "At ")=merged_belt_colours)*merged_months_at_rank),"")</f>
        <v/>
      </c>
      <c r="P4500" s="18" t="str" cm="1">
        <f t="array" ref="P4500">IF(LEN($A4500)&gt;0,SUMPRODUCT(($A4500=merged_names)*(_xlfn.TEXTAFTER(P$2, "At ")=merged_belt_colours)*merged_months_at_rank),"")</f>
        <v/>
      </c>
      <c r="Q4500" s="18" t="str" cm="1">
        <f t="array" ref="Q4500">IF(LEN($A4500)&gt;0,SUMPRODUCT(($A4500=merged_names)*(_xlfn.TEXTAFTER(Q$2, "At ")=merged_belt_colours)*merged_months_at_rank),"")</f>
        <v/>
      </c>
      <c r="R4500" s="18" t="str" cm="1">
        <f t="array" ref="R4500">IF(LEN($A4500)&gt;0,SUMPRODUCT(($A4500=merged_names)*(_xlfn.TEXTAFTER(R$2, "At ")=merged_belt_colours)*merged_months_at_rank),"")</f>
        <v/>
      </c>
    </row>
    <row r="4501" spans="1:18" x14ac:dyDescent="0.25">
      <c r="A4501"/>
      <c r="B4501" s="15" t="str" cm="1">
        <f t="array" ref="B4501">IFERROR(IF(LEN(A4501)&gt;0, IF(SUMPRODUCT((Inactives[Key]=J4501)*(Inactives[Currently Inactive]))=1,"Inactive","Active"),""),"Active")</f>
        <v/>
      </c>
      <c r="C4501" s="16" t="str" cm="1">
        <f t="array" aca="1" ref="C4501" ca="1">IFERROR(_xlfn._xlws.FILTER(Inactives[Inactive On],(Inactives[Key]=J4501)*(Inactives[Currently Inactive]),""),"")</f>
        <v/>
      </c>
      <c r="D4501" s="16" t="str" cm="1">
        <f t="array" aca="1" ref="D4501" ca="1">IFERROR(INDEX(_xlfn.TEXTSPLIT(E4501," "),1),"")</f>
        <v/>
      </c>
      <c r="E4501" s="15" t="str" cm="1">
        <f t="array" aca="1" ref="E4501" ca="1">IFERROR(_xlfn._xlws.FILTER(merged_ranks,(merged_end_dates=DATE(9999,12,31))*(merged_names=A4501)),"")</f>
        <v/>
      </c>
      <c r="F4501" s="17" t="str">
        <f ca="1">_xlfn.XLOOKUP(J4501,Promotions[Promo Key],Promotions[Promo Date],"")</f>
        <v/>
      </c>
      <c r="G4501" s="18" t="str">
        <f t="shared" ca="1" si="291"/>
        <v/>
      </c>
      <c r="H4501" s="18" t="str">
        <f t="shared" ca="1" si="290"/>
        <v/>
      </c>
      <c r="I4501" s="17" t="str">
        <f>_xlfn.XLOOKUP(A4501,Students[Full Name],Students[Starting Rank],"")</f>
        <v/>
      </c>
      <c r="J4501" s="15" t="str">
        <f t="shared" ca="1" si="292"/>
        <v xml:space="preserve">: </v>
      </c>
      <c r="K4501" s="16" t="str">
        <f>_xlfn.XLOOKUP(A4501,Students[Full Name],Students[Start Date],"")</f>
        <v/>
      </c>
      <c r="L4501" s="18">
        <f t="shared" ca="1" si="293"/>
        <v>-1</v>
      </c>
      <c r="M4501" s="18" cm="1">
        <f t="array" aca="1" ref="M4501" ca="1">SUMPRODUCT(Inactives[Days Inactive]*(Inactives[Student]=A4501))/365</f>
        <v>0</v>
      </c>
      <c r="N4501" s="18" t="str" cm="1">
        <f t="array" ref="N4501">IF(LEN($A4501)&gt;0,SUMPRODUCT(($A4501=merged_names)*(_xlfn.TEXTAFTER(N$2, "At ")=merged_belt_colours)*merged_months_at_rank),"")</f>
        <v/>
      </c>
      <c r="O4501" s="18" t="str" cm="1">
        <f t="array" ref="O4501">IF(LEN($A4501)&gt;0,SUMPRODUCT(($A4501=merged_names)*(_xlfn.TEXTAFTER(O$2, "At ")=merged_belt_colours)*merged_months_at_rank),"")</f>
        <v/>
      </c>
      <c r="P4501" s="18" t="str" cm="1">
        <f t="array" ref="P4501">IF(LEN($A4501)&gt;0,SUMPRODUCT(($A4501=merged_names)*(_xlfn.TEXTAFTER(P$2, "At ")=merged_belt_colours)*merged_months_at_rank),"")</f>
        <v/>
      </c>
      <c r="Q4501" s="18" t="str" cm="1">
        <f t="array" ref="Q4501">IF(LEN($A4501)&gt;0,SUMPRODUCT(($A4501=merged_names)*(_xlfn.TEXTAFTER(Q$2, "At ")=merged_belt_colours)*merged_months_at_rank),"")</f>
        <v/>
      </c>
      <c r="R4501" s="18" t="str" cm="1">
        <f t="array" ref="R4501">IF(LEN($A4501)&gt;0,SUMPRODUCT(($A4501=merged_names)*(_xlfn.TEXTAFTER(R$2, "At ")=merged_belt_colours)*merged_months_at_rank),"")</f>
        <v/>
      </c>
    </row>
    <row r="4502" spans="1:18" x14ac:dyDescent="0.25">
      <c r="A4502"/>
      <c r="B4502" s="15" t="str" cm="1">
        <f t="array" ref="B4502">IFERROR(IF(LEN(A4502)&gt;0, IF(SUMPRODUCT((Inactives[Key]=J4502)*(Inactives[Currently Inactive]))=1,"Inactive","Active"),""),"Active")</f>
        <v/>
      </c>
      <c r="C4502" s="16" t="str" cm="1">
        <f t="array" aca="1" ref="C4502" ca="1">IFERROR(_xlfn._xlws.FILTER(Inactives[Inactive On],(Inactives[Key]=J4502)*(Inactives[Currently Inactive]),""),"")</f>
        <v/>
      </c>
      <c r="D4502" s="16" t="str" cm="1">
        <f t="array" aca="1" ref="D4502" ca="1">IFERROR(INDEX(_xlfn.TEXTSPLIT(E4502," "),1),"")</f>
        <v/>
      </c>
      <c r="E4502" s="15" t="str" cm="1">
        <f t="array" aca="1" ref="E4502" ca="1">IFERROR(_xlfn._xlws.FILTER(merged_ranks,(merged_end_dates=DATE(9999,12,31))*(merged_names=A4502)),"")</f>
        <v/>
      </c>
      <c r="F4502" s="17" t="str">
        <f ca="1">_xlfn.XLOOKUP(J4502,Promotions[Promo Key],Promotions[Promo Date],"")</f>
        <v/>
      </c>
      <c r="G4502" s="18" t="str">
        <f t="shared" ca="1" si="291"/>
        <v/>
      </c>
      <c r="H4502" s="18" t="str">
        <f t="shared" ca="1" si="290"/>
        <v/>
      </c>
      <c r="I4502" s="17" t="str">
        <f>_xlfn.XLOOKUP(A4502,Students[Full Name],Students[Starting Rank],"")</f>
        <v/>
      </c>
      <c r="J4502" s="15" t="str">
        <f t="shared" ca="1" si="292"/>
        <v xml:space="preserve">: </v>
      </c>
      <c r="K4502" s="16" t="str">
        <f>_xlfn.XLOOKUP(A4502,Students[Full Name],Students[Start Date],"")</f>
        <v/>
      </c>
      <c r="L4502" s="18">
        <f t="shared" ca="1" si="293"/>
        <v>-1</v>
      </c>
      <c r="M4502" s="18" cm="1">
        <f t="array" aca="1" ref="M4502" ca="1">SUMPRODUCT(Inactives[Days Inactive]*(Inactives[Student]=A4502))/365</f>
        <v>0</v>
      </c>
      <c r="N4502" s="18" t="str" cm="1">
        <f t="array" ref="N4502">IF(LEN($A4502)&gt;0,SUMPRODUCT(($A4502=merged_names)*(_xlfn.TEXTAFTER(N$2, "At ")=merged_belt_colours)*merged_months_at_rank),"")</f>
        <v/>
      </c>
      <c r="O4502" s="18" t="str" cm="1">
        <f t="array" ref="O4502">IF(LEN($A4502)&gt;0,SUMPRODUCT(($A4502=merged_names)*(_xlfn.TEXTAFTER(O$2, "At ")=merged_belt_colours)*merged_months_at_rank),"")</f>
        <v/>
      </c>
      <c r="P4502" s="18" t="str" cm="1">
        <f t="array" ref="P4502">IF(LEN($A4502)&gt;0,SUMPRODUCT(($A4502=merged_names)*(_xlfn.TEXTAFTER(P$2, "At ")=merged_belt_colours)*merged_months_at_rank),"")</f>
        <v/>
      </c>
      <c r="Q4502" s="18" t="str" cm="1">
        <f t="array" ref="Q4502">IF(LEN($A4502)&gt;0,SUMPRODUCT(($A4502=merged_names)*(_xlfn.TEXTAFTER(Q$2, "At ")=merged_belt_colours)*merged_months_at_rank),"")</f>
        <v/>
      </c>
      <c r="R4502" s="18" t="str" cm="1">
        <f t="array" ref="R4502">IF(LEN($A4502)&gt;0,SUMPRODUCT(($A4502=merged_names)*(_xlfn.TEXTAFTER(R$2, "At ")=merged_belt_colours)*merged_months_at_rank),"")</f>
        <v/>
      </c>
    </row>
    <row r="4503" spans="1:18" x14ac:dyDescent="0.25">
      <c r="A4503"/>
      <c r="B4503" s="15" t="str" cm="1">
        <f t="array" ref="B4503">IFERROR(IF(LEN(A4503)&gt;0, IF(SUMPRODUCT((Inactives[Key]=J4503)*(Inactives[Currently Inactive]))=1,"Inactive","Active"),""),"Active")</f>
        <v/>
      </c>
      <c r="C4503" s="16" t="str" cm="1">
        <f t="array" aca="1" ref="C4503" ca="1">IFERROR(_xlfn._xlws.FILTER(Inactives[Inactive On],(Inactives[Key]=J4503)*(Inactives[Currently Inactive]),""),"")</f>
        <v/>
      </c>
      <c r="D4503" s="16" t="str" cm="1">
        <f t="array" aca="1" ref="D4503" ca="1">IFERROR(INDEX(_xlfn.TEXTSPLIT(E4503," "),1),"")</f>
        <v/>
      </c>
      <c r="E4503" s="15" t="str" cm="1">
        <f t="array" aca="1" ref="E4503" ca="1">IFERROR(_xlfn._xlws.FILTER(merged_ranks,(merged_end_dates=DATE(9999,12,31))*(merged_names=A4503)),"")</f>
        <v/>
      </c>
      <c r="F4503" s="17" t="str">
        <f ca="1">_xlfn.XLOOKUP(J4503,Promotions[Promo Key],Promotions[Promo Date],"")</f>
        <v/>
      </c>
      <c r="G4503" s="18" t="str">
        <f t="shared" ca="1" si="291"/>
        <v/>
      </c>
      <c r="H4503" s="18" t="str">
        <f t="shared" ca="1" si="290"/>
        <v/>
      </c>
      <c r="I4503" s="17" t="str">
        <f>_xlfn.XLOOKUP(A4503,Students[Full Name],Students[Starting Rank],"")</f>
        <v/>
      </c>
      <c r="J4503" s="15" t="str">
        <f t="shared" ca="1" si="292"/>
        <v xml:space="preserve">: </v>
      </c>
      <c r="K4503" s="16" t="str">
        <f>_xlfn.XLOOKUP(A4503,Students[Full Name],Students[Start Date],"")</f>
        <v/>
      </c>
      <c r="L4503" s="18">
        <f t="shared" ca="1" si="293"/>
        <v>-1</v>
      </c>
      <c r="M4503" s="18" cm="1">
        <f t="array" aca="1" ref="M4503" ca="1">SUMPRODUCT(Inactives[Days Inactive]*(Inactives[Student]=A4503))/365</f>
        <v>0</v>
      </c>
      <c r="N4503" s="18" t="str" cm="1">
        <f t="array" ref="N4503">IF(LEN($A4503)&gt;0,SUMPRODUCT(($A4503=merged_names)*(_xlfn.TEXTAFTER(N$2, "At ")=merged_belt_colours)*merged_months_at_rank),"")</f>
        <v/>
      </c>
      <c r="O4503" s="18" t="str" cm="1">
        <f t="array" ref="O4503">IF(LEN($A4503)&gt;0,SUMPRODUCT(($A4503=merged_names)*(_xlfn.TEXTAFTER(O$2, "At ")=merged_belt_colours)*merged_months_at_rank),"")</f>
        <v/>
      </c>
      <c r="P4503" s="18" t="str" cm="1">
        <f t="array" ref="P4503">IF(LEN($A4503)&gt;0,SUMPRODUCT(($A4503=merged_names)*(_xlfn.TEXTAFTER(P$2, "At ")=merged_belt_colours)*merged_months_at_rank),"")</f>
        <v/>
      </c>
      <c r="Q4503" s="18" t="str" cm="1">
        <f t="array" ref="Q4503">IF(LEN($A4503)&gt;0,SUMPRODUCT(($A4503=merged_names)*(_xlfn.TEXTAFTER(Q$2, "At ")=merged_belt_colours)*merged_months_at_rank),"")</f>
        <v/>
      </c>
      <c r="R4503" s="18" t="str" cm="1">
        <f t="array" ref="R4503">IF(LEN($A4503)&gt;0,SUMPRODUCT(($A4503=merged_names)*(_xlfn.TEXTAFTER(R$2, "At ")=merged_belt_colours)*merged_months_at_rank),"")</f>
        <v/>
      </c>
    </row>
    <row r="4504" spans="1:18" x14ac:dyDescent="0.25">
      <c r="A4504"/>
      <c r="B4504" s="15" t="str" cm="1">
        <f t="array" ref="B4504">IFERROR(IF(LEN(A4504)&gt;0, IF(SUMPRODUCT((Inactives[Key]=J4504)*(Inactives[Currently Inactive]))=1,"Inactive","Active"),""),"Active")</f>
        <v/>
      </c>
      <c r="C4504" s="16" t="str" cm="1">
        <f t="array" aca="1" ref="C4504" ca="1">IFERROR(_xlfn._xlws.FILTER(Inactives[Inactive On],(Inactives[Key]=J4504)*(Inactives[Currently Inactive]),""),"")</f>
        <v/>
      </c>
      <c r="D4504" s="16" t="str" cm="1">
        <f t="array" aca="1" ref="D4504" ca="1">IFERROR(INDEX(_xlfn.TEXTSPLIT(E4504," "),1),"")</f>
        <v/>
      </c>
      <c r="E4504" s="15" t="str" cm="1">
        <f t="array" aca="1" ref="E4504" ca="1">IFERROR(_xlfn._xlws.FILTER(merged_ranks,(merged_end_dates=DATE(9999,12,31))*(merged_names=A4504)),"")</f>
        <v/>
      </c>
      <c r="F4504" s="17" t="str">
        <f ca="1">_xlfn.XLOOKUP(J4504,Promotions[Promo Key],Promotions[Promo Date],"")</f>
        <v/>
      </c>
      <c r="G4504" s="18" t="str">
        <f t="shared" ca="1" si="291"/>
        <v/>
      </c>
      <c r="H4504" s="18" t="str">
        <f t="shared" ref="H4504:H4567" ca="1" si="294">IFERROR((TODAY()-K4504)/365-M4504,"")</f>
        <v/>
      </c>
      <c r="I4504" s="17" t="str">
        <f>_xlfn.XLOOKUP(A4504,Students[Full Name],Students[Starting Rank],"")</f>
        <v/>
      </c>
      <c r="J4504" s="15" t="str">
        <f t="shared" ca="1" si="292"/>
        <v xml:space="preserve">: </v>
      </c>
      <c r="K4504" s="16" t="str">
        <f>_xlfn.XLOOKUP(A4504,Students[Full Name],Students[Start Date],"")</f>
        <v/>
      </c>
      <c r="L4504" s="18">
        <f t="shared" ca="1" si="293"/>
        <v>-1</v>
      </c>
      <c r="M4504" s="18" cm="1">
        <f t="array" aca="1" ref="M4504" ca="1">SUMPRODUCT(Inactives[Days Inactive]*(Inactives[Student]=A4504))/365</f>
        <v>0</v>
      </c>
      <c r="N4504" s="18" t="str" cm="1">
        <f t="array" ref="N4504">IF(LEN($A4504)&gt;0,SUMPRODUCT(($A4504=merged_names)*(_xlfn.TEXTAFTER(N$2, "At ")=merged_belt_colours)*merged_months_at_rank),"")</f>
        <v/>
      </c>
      <c r="O4504" s="18" t="str" cm="1">
        <f t="array" ref="O4504">IF(LEN($A4504)&gt;0,SUMPRODUCT(($A4504=merged_names)*(_xlfn.TEXTAFTER(O$2, "At ")=merged_belt_colours)*merged_months_at_rank),"")</f>
        <v/>
      </c>
      <c r="P4504" s="18" t="str" cm="1">
        <f t="array" ref="P4504">IF(LEN($A4504)&gt;0,SUMPRODUCT(($A4504=merged_names)*(_xlfn.TEXTAFTER(P$2, "At ")=merged_belt_colours)*merged_months_at_rank),"")</f>
        <v/>
      </c>
      <c r="Q4504" s="18" t="str" cm="1">
        <f t="array" ref="Q4504">IF(LEN($A4504)&gt;0,SUMPRODUCT(($A4504=merged_names)*(_xlfn.TEXTAFTER(Q$2, "At ")=merged_belt_colours)*merged_months_at_rank),"")</f>
        <v/>
      </c>
      <c r="R4504" s="18" t="str" cm="1">
        <f t="array" ref="R4504">IF(LEN($A4504)&gt;0,SUMPRODUCT(($A4504=merged_names)*(_xlfn.TEXTAFTER(R$2, "At ")=merged_belt_colours)*merged_months_at_rank),"")</f>
        <v/>
      </c>
    </row>
    <row r="4505" spans="1:18" x14ac:dyDescent="0.25">
      <c r="A4505"/>
      <c r="B4505" s="15" t="str" cm="1">
        <f t="array" ref="B4505">IFERROR(IF(LEN(A4505)&gt;0, IF(SUMPRODUCT((Inactives[Key]=J4505)*(Inactives[Currently Inactive]))=1,"Inactive","Active"),""),"Active")</f>
        <v/>
      </c>
      <c r="C4505" s="16" t="str" cm="1">
        <f t="array" aca="1" ref="C4505" ca="1">IFERROR(_xlfn._xlws.FILTER(Inactives[Inactive On],(Inactives[Key]=J4505)*(Inactives[Currently Inactive]),""),"")</f>
        <v/>
      </c>
      <c r="D4505" s="16" t="str" cm="1">
        <f t="array" aca="1" ref="D4505" ca="1">IFERROR(INDEX(_xlfn.TEXTSPLIT(E4505," "),1),"")</f>
        <v/>
      </c>
      <c r="E4505" s="15" t="str" cm="1">
        <f t="array" aca="1" ref="E4505" ca="1">IFERROR(_xlfn._xlws.FILTER(merged_ranks,(merged_end_dates=DATE(9999,12,31))*(merged_names=A4505)),"")</f>
        <v/>
      </c>
      <c r="F4505" s="17" t="str">
        <f ca="1">_xlfn.XLOOKUP(J4505,Promotions[Promo Key],Promotions[Promo Date],"")</f>
        <v/>
      </c>
      <c r="G4505" s="18" t="str">
        <f t="shared" ca="1" si="291"/>
        <v/>
      </c>
      <c r="H4505" s="18" t="str">
        <f t="shared" ca="1" si="294"/>
        <v/>
      </c>
      <c r="I4505" s="17" t="str">
        <f>_xlfn.XLOOKUP(A4505,Students[Full Name],Students[Starting Rank],"")</f>
        <v/>
      </c>
      <c r="J4505" s="15" t="str">
        <f t="shared" ca="1" si="292"/>
        <v xml:space="preserve">: </v>
      </c>
      <c r="K4505" s="16" t="str">
        <f>_xlfn.XLOOKUP(A4505,Students[Full Name],Students[Start Date],"")</f>
        <v/>
      </c>
      <c r="L4505" s="18">
        <f t="shared" ca="1" si="293"/>
        <v>-1</v>
      </c>
      <c r="M4505" s="18" cm="1">
        <f t="array" aca="1" ref="M4505" ca="1">SUMPRODUCT(Inactives[Days Inactive]*(Inactives[Student]=A4505))/365</f>
        <v>0</v>
      </c>
      <c r="N4505" s="18" t="str" cm="1">
        <f t="array" ref="N4505">IF(LEN($A4505)&gt;0,SUMPRODUCT(($A4505=merged_names)*(_xlfn.TEXTAFTER(N$2, "At ")=merged_belt_colours)*merged_months_at_rank),"")</f>
        <v/>
      </c>
      <c r="O4505" s="18" t="str" cm="1">
        <f t="array" ref="O4505">IF(LEN($A4505)&gt;0,SUMPRODUCT(($A4505=merged_names)*(_xlfn.TEXTAFTER(O$2, "At ")=merged_belt_colours)*merged_months_at_rank),"")</f>
        <v/>
      </c>
      <c r="P4505" s="18" t="str" cm="1">
        <f t="array" ref="P4505">IF(LEN($A4505)&gt;0,SUMPRODUCT(($A4505=merged_names)*(_xlfn.TEXTAFTER(P$2, "At ")=merged_belt_colours)*merged_months_at_rank),"")</f>
        <v/>
      </c>
      <c r="Q4505" s="18" t="str" cm="1">
        <f t="array" ref="Q4505">IF(LEN($A4505)&gt;0,SUMPRODUCT(($A4505=merged_names)*(_xlfn.TEXTAFTER(Q$2, "At ")=merged_belt_colours)*merged_months_at_rank),"")</f>
        <v/>
      </c>
      <c r="R4505" s="18" t="str" cm="1">
        <f t="array" ref="R4505">IF(LEN($A4505)&gt;0,SUMPRODUCT(($A4505=merged_names)*(_xlfn.TEXTAFTER(R$2, "At ")=merged_belt_colours)*merged_months_at_rank),"")</f>
        <v/>
      </c>
    </row>
    <row r="4506" spans="1:18" x14ac:dyDescent="0.25">
      <c r="A4506"/>
      <c r="B4506" s="15" t="str" cm="1">
        <f t="array" ref="B4506">IFERROR(IF(LEN(A4506)&gt;0, IF(SUMPRODUCT((Inactives[Key]=J4506)*(Inactives[Currently Inactive]))=1,"Inactive","Active"),""),"Active")</f>
        <v/>
      </c>
      <c r="C4506" s="16" t="str" cm="1">
        <f t="array" aca="1" ref="C4506" ca="1">IFERROR(_xlfn._xlws.FILTER(Inactives[Inactive On],(Inactives[Key]=J4506)*(Inactives[Currently Inactive]),""),"")</f>
        <v/>
      </c>
      <c r="D4506" s="16" t="str" cm="1">
        <f t="array" aca="1" ref="D4506" ca="1">IFERROR(INDEX(_xlfn.TEXTSPLIT(E4506," "),1),"")</f>
        <v/>
      </c>
      <c r="E4506" s="15" t="str" cm="1">
        <f t="array" aca="1" ref="E4506" ca="1">IFERROR(_xlfn._xlws.FILTER(merged_ranks,(merged_end_dates=DATE(9999,12,31))*(merged_names=A4506)),"")</f>
        <v/>
      </c>
      <c r="F4506" s="17" t="str">
        <f ca="1">_xlfn.XLOOKUP(J4506,Promotions[Promo Key],Promotions[Promo Date],"")</f>
        <v/>
      </c>
      <c r="G4506" s="18" t="str">
        <f t="shared" ca="1" si="291"/>
        <v/>
      </c>
      <c r="H4506" s="18" t="str">
        <f t="shared" ca="1" si="294"/>
        <v/>
      </c>
      <c r="I4506" s="17" t="str">
        <f>_xlfn.XLOOKUP(A4506,Students[Full Name],Students[Starting Rank],"")</f>
        <v/>
      </c>
      <c r="J4506" s="15" t="str">
        <f t="shared" ca="1" si="292"/>
        <v xml:space="preserve">: </v>
      </c>
      <c r="K4506" s="16" t="str">
        <f>_xlfn.XLOOKUP(A4506,Students[Full Name],Students[Start Date],"")</f>
        <v/>
      </c>
      <c r="L4506" s="18">
        <f t="shared" ca="1" si="293"/>
        <v>-1</v>
      </c>
      <c r="M4506" s="18" cm="1">
        <f t="array" aca="1" ref="M4506" ca="1">SUMPRODUCT(Inactives[Days Inactive]*(Inactives[Student]=A4506))/365</f>
        <v>0</v>
      </c>
      <c r="N4506" s="18" t="str" cm="1">
        <f t="array" ref="N4506">IF(LEN($A4506)&gt;0,SUMPRODUCT(($A4506=merged_names)*(_xlfn.TEXTAFTER(N$2, "At ")=merged_belt_colours)*merged_months_at_rank),"")</f>
        <v/>
      </c>
      <c r="O4506" s="18" t="str" cm="1">
        <f t="array" ref="O4506">IF(LEN($A4506)&gt;0,SUMPRODUCT(($A4506=merged_names)*(_xlfn.TEXTAFTER(O$2, "At ")=merged_belt_colours)*merged_months_at_rank),"")</f>
        <v/>
      </c>
      <c r="P4506" s="18" t="str" cm="1">
        <f t="array" ref="P4506">IF(LEN($A4506)&gt;0,SUMPRODUCT(($A4506=merged_names)*(_xlfn.TEXTAFTER(P$2, "At ")=merged_belt_colours)*merged_months_at_rank),"")</f>
        <v/>
      </c>
      <c r="Q4506" s="18" t="str" cm="1">
        <f t="array" ref="Q4506">IF(LEN($A4506)&gt;0,SUMPRODUCT(($A4506=merged_names)*(_xlfn.TEXTAFTER(Q$2, "At ")=merged_belt_colours)*merged_months_at_rank),"")</f>
        <v/>
      </c>
      <c r="R4506" s="18" t="str" cm="1">
        <f t="array" ref="R4506">IF(LEN($A4506)&gt;0,SUMPRODUCT(($A4506=merged_names)*(_xlfn.TEXTAFTER(R$2, "At ")=merged_belt_colours)*merged_months_at_rank),"")</f>
        <v/>
      </c>
    </row>
    <row r="4507" spans="1:18" x14ac:dyDescent="0.25">
      <c r="A4507"/>
      <c r="B4507" s="15" t="str" cm="1">
        <f t="array" ref="B4507">IFERROR(IF(LEN(A4507)&gt;0, IF(SUMPRODUCT((Inactives[Key]=J4507)*(Inactives[Currently Inactive]))=1,"Inactive","Active"),""),"Active")</f>
        <v/>
      </c>
      <c r="C4507" s="16" t="str" cm="1">
        <f t="array" aca="1" ref="C4507" ca="1">IFERROR(_xlfn._xlws.FILTER(Inactives[Inactive On],(Inactives[Key]=J4507)*(Inactives[Currently Inactive]),""),"")</f>
        <v/>
      </c>
      <c r="D4507" s="16" t="str" cm="1">
        <f t="array" aca="1" ref="D4507" ca="1">IFERROR(INDEX(_xlfn.TEXTSPLIT(E4507," "),1),"")</f>
        <v/>
      </c>
      <c r="E4507" s="15" t="str" cm="1">
        <f t="array" aca="1" ref="E4507" ca="1">IFERROR(_xlfn._xlws.FILTER(merged_ranks,(merged_end_dates=DATE(9999,12,31))*(merged_names=A4507)),"")</f>
        <v/>
      </c>
      <c r="F4507" s="17" t="str">
        <f ca="1">_xlfn.XLOOKUP(J4507,Promotions[Promo Key],Promotions[Promo Date],"")</f>
        <v/>
      </c>
      <c r="G4507" s="18" t="str">
        <f t="shared" ca="1" si="291"/>
        <v/>
      </c>
      <c r="H4507" s="18" t="str">
        <f t="shared" ca="1" si="294"/>
        <v/>
      </c>
      <c r="I4507" s="17" t="str">
        <f>_xlfn.XLOOKUP(A4507,Students[Full Name],Students[Starting Rank],"")</f>
        <v/>
      </c>
      <c r="J4507" s="15" t="str">
        <f t="shared" ca="1" si="292"/>
        <v xml:space="preserve">: </v>
      </c>
      <c r="K4507" s="16" t="str">
        <f>_xlfn.XLOOKUP(A4507,Students[Full Name],Students[Start Date],"")</f>
        <v/>
      </c>
      <c r="L4507" s="18">
        <f t="shared" ca="1" si="293"/>
        <v>-1</v>
      </c>
      <c r="M4507" s="18" cm="1">
        <f t="array" aca="1" ref="M4507" ca="1">SUMPRODUCT(Inactives[Days Inactive]*(Inactives[Student]=A4507))/365</f>
        <v>0</v>
      </c>
      <c r="N4507" s="18" t="str" cm="1">
        <f t="array" ref="N4507">IF(LEN($A4507)&gt;0,SUMPRODUCT(($A4507=merged_names)*(_xlfn.TEXTAFTER(N$2, "At ")=merged_belt_colours)*merged_months_at_rank),"")</f>
        <v/>
      </c>
      <c r="O4507" s="18" t="str" cm="1">
        <f t="array" ref="O4507">IF(LEN($A4507)&gt;0,SUMPRODUCT(($A4507=merged_names)*(_xlfn.TEXTAFTER(O$2, "At ")=merged_belt_colours)*merged_months_at_rank),"")</f>
        <v/>
      </c>
      <c r="P4507" s="18" t="str" cm="1">
        <f t="array" ref="P4507">IF(LEN($A4507)&gt;0,SUMPRODUCT(($A4507=merged_names)*(_xlfn.TEXTAFTER(P$2, "At ")=merged_belt_colours)*merged_months_at_rank),"")</f>
        <v/>
      </c>
      <c r="Q4507" s="18" t="str" cm="1">
        <f t="array" ref="Q4507">IF(LEN($A4507)&gt;0,SUMPRODUCT(($A4507=merged_names)*(_xlfn.TEXTAFTER(Q$2, "At ")=merged_belt_colours)*merged_months_at_rank),"")</f>
        <v/>
      </c>
      <c r="R4507" s="18" t="str" cm="1">
        <f t="array" ref="R4507">IF(LEN($A4507)&gt;0,SUMPRODUCT(($A4507=merged_names)*(_xlfn.TEXTAFTER(R$2, "At ")=merged_belt_colours)*merged_months_at_rank),"")</f>
        <v/>
      </c>
    </row>
    <row r="4508" spans="1:18" x14ac:dyDescent="0.25">
      <c r="A4508"/>
      <c r="B4508" s="15" t="str" cm="1">
        <f t="array" ref="B4508">IFERROR(IF(LEN(A4508)&gt;0, IF(SUMPRODUCT((Inactives[Key]=J4508)*(Inactives[Currently Inactive]))=1,"Inactive","Active"),""),"Active")</f>
        <v/>
      </c>
      <c r="C4508" s="16" t="str" cm="1">
        <f t="array" aca="1" ref="C4508" ca="1">IFERROR(_xlfn._xlws.FILTER(Inactives[Inactive On],(Inactives[Key]=J4508)*(Inactives[Currently Inactive]),""),"")</f>
        <v/>
      </c>
      <c r="D4508" s="16" t="str" cm="1">
        <f t="array" aca="1" ref="D4508" ca="1">IFERROR(INDEX(_xlfn.TEXTSPLIT(E4508," "),1),"")</f>
        <v/>
      </c>
      <c r="E4508" s="15" t="str" cm="1">
        <f t="array" aca="1" ref="E4508" ca="1">IFERROR(_xlfn._xlws.FILTER(merged_ranks,(merged_end_dates=DATE(9999,12,31))*(merged_names=A4508)),"")</f>
        <v/>
      </c>
      <c r="F4508" s="17" t="str">
        <f ca="1">_xlfn.XLOOKUP(J4508,Promotions[Promo Key],Promotions[Promo Date],"")</f>
        <v/>
      </c>
      <c r="G4508" s="18" t="str">
        <f t="shared" ref="G4508:G4571" ca="1" si="295">IFERROR((TODAY()-F4508)/30.5, "")</f>
        <v/>
      </c>
      <c r="H4508" s="18" t="str">
        <f t="shared" ca="1" si="294"/>
        <v/>
      </c>
      <c r="I4508" s="17" t="str">
        <f>_xlfn.XLOOKUP(A4508,Students[Full Name],Students[Starting Rank],"")</f>
        <v/>
      </c>
      <c r="J4508" s="15" t="str">
        <f t="shared" ref="J4508:J4571" ca="1" si="296">A4508&amp;": "&amp;E4508</f>
        <v xml:space="preserve">: </v>
      </c>
      <c r="K4508" s="16" t="str">
        <f>_xlfn.XLOOKUP(A4508,Students[Full Name],Students[Start Date],"")</f>
        <v/>
      </c>
      <c r="L4508" s="18">
        <f t="shared" ref="L4508:L4571" ca="1" si="297">IF(LEN(C4508)&gt;0,(TODAY()-C4508)/30.5,-1)</f>
        <v>-1</v>
      </c>
      <c r="M4508" s="18" cm="1">
        <f t="array" aca="1" ref="M4508" ca="1">SUMPRODUCT(Inactives[Days Inactive]*(Inactives[Student]=A4508))/365</f>
        <v>0</v>
      </c>
      <c r="N4508" s="18" t="str" cm="1">
        <f t="array" ref="N4508">IF(LEN($A4508)&gt;0,SUMPRODUCT(($A4508=merged_names)*(_xlfn.TEXTAFTER(N$2, "At ")=merged_belt_colours)*merged_months_at_rank),"")</f>
        <v/>
      </c>
      <c r="O4508" s="18" t="str" cm="1">
        <f t="array" ref="O4508">IF(LEN($A4508)&gt;0,SUMPRODUCT(($A4508=merged_names)*(_xlfn.TEXTAFTER(O$2, "At ")=merged_belt_colours)*merged_months_at_rank),"")</f>
        <v/>
      </c>
      <c r="P4508" s="18" t="str" cm="1">
        <f t="array" ref="P4508">IF(LEN($A4508)&gt;0,SUMPRODUCT(($A4508=merged_names)*(_xlfn.TEXTAFTER(P$2, "At ")=merged_belt_colours)*merged_months_at_rank),"")</f>
        <v/>
      </c>
      <c r="Q4508" s="18" t="str" cm="1">
        <f t="array" ref="Q4508">IF(LEN($A4508)&gt;0,SUMPRODUCT(($A4508=merged_names)*(_xlfn.TEXTAFTER(Q$2, "At ")=merged_belt_colours)*merged_months_at_rank),"")</f>
        <v/>
      </c>
      <c r="R4508" s="18" t="str" cm="1">
        <f t="array" ref="R4508">IF(LEN($A4508)&gt;0,SUMPRODUCT(($A4508=merged_names)*(_xlfn.TEXTAFTER(R$2, "At ")=merged_belt_colours)*merged_months_at_rank),"")</f>
        <v/>
      </c>
    </row>
    <row r="4509" spans="1:18" x14ac:dyDescent="0.25">
      <c r="A4509"/>
      <c r="B4509" s="15" t="str" cm="1">
        <f t="array" ref="B4509">IFERROR(IF(LEN(A4509)&gt;0, IF(SUMPRODUCT((Inactives[Key]=J4509)*(Inactives[Currently Inactive]))=1,"Inactive","Active"),""),"Active")</f>
        <v/>
      </c>
      <c r="C4509" s="16" t="str" cm="1">
        <f t="array" aca="1" ref="C4509" ca="1">IFERROR(_xlfn._xlws.FILTER(Inactives[Inactive On],(Inactives[Key]=J4509)*(Inactives[Currently Inactive]),""),"")</f>
        <v/>
      </c>
      <c r="D4509" s="16" t="str" cm="1">
        <f t="array" aca="1" ref="D4509" ca="1">IFERROR(INDEX(_xlfn.TEXTSPLIT(E4509," "),1),"")</f>
        <v/>
      </c>
      <c r="E4509" s="15" t="str" cm="1">
        <f t="array" aca="1" ref="E4509" ca="1">IFERROR(_xlfn._xlws.FILTER(merged_ranks,(merged_end_dates=DATE(9999,12,31))*(merged_names=A4509)),"")</f>
        <v/>
      </c>
      <c r="F4509" s="17" t="str">
        <f ca="1">_xlfn.XLOOKUP(J4509,Promotions[Promo Key],Promotions[Promo Date],"")</f>
        <v/>
      </c>
      <c r="G4509" s="18" t="str">
        <f t="shared" ca="1" si="295"/>
        <v/>
      </c>
      <c r="H4509" s="18" t="str">
        <f t="shared" ca="1" si="294"/>
        <v/>
      </c>
      <c r="I4509" s="17" t="str">
        <f>_xlfn.XLOOKUP(A4509,Students[Full Name],Students[Starting Rank],"")</f>
        <v/>
      </c>
      <c r="J4509" s="15" t="str">
        <f t="shared" ca="1" si="296"/>
        <v xml:space="preserve">: </v>
      </c>
      <c r="K4509" s="16" t="str">
        <f>_xlfn.XLOOKUP(A4509,Students[Full Name],Students[Start Date],"")</f>
        <v/>
      </c>
      <c r="L4509" s="18">
        <f t="shared" ca="1" si="297"/>
        <v>-1</v>
      </c>
      <c r="M4509" s="18" cm="1">
        <f t="array" aca="1" ref="M4509" ca="1">SUMPRODUCT(Inactives[Days Inactive]*(Inactives[Student]=A4509))/365</f>
        <v>0</v>
      </c>
      <c r="N4509" s="18" t="str" cm="1">
        <f t="array" ref="N4509">IF(LEN($A4509)&gt;0,SUMPRODUCT(($A4509=merged_names)*(_xlfn.TEXTAFTER(N$2, "At ")=merged_belt_colours)*merged_months_at_rank),"")</f>
        <v/>
      </c>
      <c r="O4509" s="18" t="str" cm="1">
        <f t="array" ref="O4509">IF(LEN($A4509)&gt;0,SUMPRODUCT(($A4509=merged_names)*(_xlfn.TEXTAFTER(O$2, "At ")=merged_belt_colours)*merged_months_at_rank),"")</f>
        <v/>
      </c>
      <c r="P4509" s="18" t="str" cm="1">
        <f t="array" ref="P4509">IF(LEN($A4509)&gt;0,SUMPRODUCT(($A4509=merged_names)*(_xlfn.TEXTAFTER(P$2, "At ")=merged_belt_colours)*merged_months_at_rank),"")</f>
        <v/>
      </c>
      <c r="Q4509" s="18" t="str" cm="1">
        <f t="array" ref="Q4509">IF(LEN($A4509)&gt;0,SUMPRODUCT(($A4509=merged_names)*(_xlfn.TEXTAFTER(Q$2, "At ")=merged_belt_colours)*merged_months_at_rank),"")</f>
        <v/>
      </c>
      <c r="R4509" s="18" t="str" cm="1">
        <f t="array" ref="R4509">IF(LEN($A4509)&gt;0,SUMPRODUCT(($A4509=merged_names)*(_xlfn.TEXTAFTER(R$2, "At ")=merged_belt_colours)*merged_months_at_rank),"")</f>
        <v/>
      </c>
    </row>
    <row r="4510" spans="1:18" x14ac:dyDescent="0.25">
      <c r="A4510"/>
      <c r="B4510" s="15" t="str" cm="1">
        <f t="array" ref="B4510">IFERROR(IF(LEN(A4510)&gt;0, IF(SUMPRODUCT((Inactives[Key]=J4510)*(Inactives[Currently Inactive]))=1,"Inactive","Active"),""),"Active")</f>
        <v/>
      </c>
      <c r="C4510" s="16" t="str" cm="1">
        <f t="array" aca="1" ref="C4510" ca="1">IFERROR(_xlfn._xlws.FILTER(Inactives[Inactive On],(Inactives[Key]=J4510)*(Inactives[Currently Inactive]),""),"")</f>
        <v/>
      </c>
      <c r="D4510" s="16" t="str" cm="1">
        <f t="array" aca="1" ref="D4510" ca="1">IFERROR(INDEX(_xlfn.TEXTSPLIT(E4510," "),1),"")</f>
        <v/>
      </c>
      <c r="E4510" s="15" t="str" cm="1">
        <f t="array" aca="1" ref="E4510" ca="1">IFERROR(_xlfn._xlws.FILTER(merged_ranks,(merged_end_dates=DATE(9999,12,31))*(merged_names=A4510)),"")</f>
        <v/>
      </c>
      <c r="F4510" s="17" t="str">
        <f ca="1">_xlfn.XLOOKUP(J4510,Promotions[Promo Key],Promotions[Promo Date],"")</f>
        <v/>
      </c>
      <c r="G4510" s="18" t="str">
        <f t="shared" ca="1" si="295"/>
        <v/>
      </c>
      <c r="H4510" s="18" t="str">
        <f t="shared" ca="1" si="294"/>
        <v/>
      </c>
      <c r="I4510" s="17" t="str">
        <f>_xlfn.XLOOKUP(A4510,Students[Full Name],Students[Starting Rank],"")</f>
        <v/>
      </c>
      <c r="J4510" s="15" t="str">
        <f t="shared" ca="1" si="296"/>
        <v xml:space="preserve">: </v>
      </c>
      <c r="K4510" s="16" t="str">
        <f>_xlfn.XLOOKUP(A4510,Students[Full Name],Students[Start Date],"")</f>
        <v/>
      </c>
      <c r="L4510" s="18">
        <f t="shared" ca="1" si="297"/>
        <v>-1</v>
      </c>
      <c r="M4510" s="18" cm="1">
        <f t="array" aca="1" ref="M4510" ca="1">SUMPRODUCT(Inactives[Days Inactive]*(Inactives[Student]=A4510))/365</f>
        <v>0</v>
      </c>
      <c r="N4510" s="18" t="str" cm="1">
        <f t="array" ref="N4510">IF(LEN($A4510)&gt;0,SUMPRODUCT(($A4510=merged_names)*(_xlfn.TEXTAFTER(N$2, "At ")=merged_belt_colours)*merged_months_at_rank),"")</f>
        <v/>
      </c>
      <c r="O4510" s="18" t="str" cm="1">
        <f t="array" ref="O4510">IF(LEN($A4510)&gt;0,SUMPRODUCT(($A4510=merged_names)*(_xlfn.TEXTAFTER(O$2, "At ")=merged_belt_colours)*merged_months_at_rank),"")</f>
        <v/>
      </c>
      <c r="P4510" s="18" t="str" cm="1">
        <f t="array" ref="P4510">IF(LEN($A4510)&gt;0,SUMPRODUCT(($A4510=merged_names)*(_xlfn.TEXTAFTER(P$2, "At ")=merged_belt_colours)*merged_months_at_rank),"")</f>
        <v/>
      </c>
      <c r="Q4510" s="18" t="str" cm="1">
        <f t="array" ref="Q4510">IF(LEN($A4510)&gt;0,SUMPRODUCT(($A4510=merged_names)*(_xlfn.TEXTAFTER(Q$2, "At ")=merged_belt_colours)*merged_months_at_rank),"")</f>
        <v/>
      </c>
      <c r="R4510" s="18" t="str" cm="1">
        <f t="array" ref="R4510">IF(LEN($A4510)&gt;0,SUMPRODUCT(($A4510=merged_names)*(_xlfn.TEXTAFTER(R$2, "At ")=merged_belt_colours)*merged_months_at_rank),"")</f>
        <v/>
      </c>
    </row>
    <row r="4511" spans="1:18" x14ac:dyDescent="0.25">
      <c r="A4511"/>
      <c r="B4511" s="15" t="str" cm="1">
        <f t="array" ref="B4511">IFERROR(IF(LEN(A4511)&gt;0, IF(SUMPRODUCT((Inactives[Key]=J4511)*(Inactives[Currently Inactive]))=1,"Inactive","Active"),""),"Active")</f>
        <v/>
      </c>
      <c r="C4511" s="16" t="str" cm="1">
        <f t="array" aca="1" ref="C4511" ca="1">IFERROR(_xlfn._xlws.FILTER(Inactives[Inactive On],(Inactives[Key]=J4511)*(Inactives[Currently Inactive]),""),"")</f>
        <v/>
      </c>
      <c r="D4511" s="16" t="str" cm="1">
        <f t="array" aca="1" ref="D4511" ca="1">IFERROR(INDEX(_xlfn.TEXTSPLIT(E4511," "),1),"")</f>
        <v/>
      </c>
      <c r="E4511" s="15" t="str" cm="1">
        <f t="array" aca="1" ref="E4511" ca="1">IFERROR(_xlfn._xlws.FILTER(merged_ranks,(merged_end_dates=DATE(9999,12,31))*(merged_names=A4511)),"")</f>
        <v/>
      </c>
      <c r="F4511" s="17" t="str">
        <f ca="1">_xlfn.XLOOKUP(J4511,Promotions[Promo Key],Promotions[Promo Date],"")</f>
        <v/>
      </c>
      <c r="G4511" s="18" t="str">
        <f t="shared" ca="1" si="295"/>
        <v/>
      </c>
      <c r="H4511" s="18" t="str">
        <f t="shared" ca="1" si="294"/>
        <v/>
      </c>
      <c r="I4511" s="17" t="str">
        <f>_xlfn.XLOOKUP(A4511,Students[Full Name],Students[Starting Rank],"")</f>
        <v/>
      </c>
      <c r="J4511" s="15" t="str">
        <f t="shared" ca="1" si="296"/>
        <v xml:space="preserve">: </v>
      </c>
      <c r="K4511" s="16" t="str">
        <f>_xlfn.XLOOKUP(A4511,Students[Full Name],Students[Start Date],"")</f>
        <v/>
      </c>
      <c r="L4511" s="18">
        <f t="shared" ca="1" si="297"/>
        <v>-1</v>
      </c>
      <c r="M4511" s="18" cm="1">
        <f t="array" aca="1" ref="M4511" ca="1">SUMPRODUCT(Inactives[Days Inactive]*(Inactives[Student]=A4511))/365</f>
        <v>0</v>
      </c>
      <c r="N4511" s="18" t="str" cm="1">
        <f t="array" ref="N4511">IF(LEN($A4511)&gt;0,SUMPRODUCT(($A4511=merged_names)*(_xlfn.TEXTAFTER(N$2, "At ")=merged_belt_colours)*merged_months_at_rank),"")</f>
        <v/>
      </c>
      <c r="O4511" s="18" t="str" cm="1">
        <f t="array" ref="O4511">IF(LEN($A4511)&gt;0,SUMPRODUCT(($A4511=merged_names)*(_xlfn.TEXTAFTER(O$2, "At ")=merged_belt_colours)*merged_months_at_rank),"")</f>
        <v/>
      </c>
      <c r="P4511" s="18" t="str" cm="1">
        <f t="array" ref="P4511">IF(LEN($A4511)&gt;0,SUMPRODUCT(($A4511=merged_names)*(_xlfn.TEXTAFTER(P$2, "At ")=merged_belt_colours)*merged_months_at_rank),"")</f>
        <v/>
      </c>
      <c r="Q4511" s="18" t="str" cm="1">
        <f t="array" ref="Q4511">IF(LEN($A4511)&gt;0,SUMPRODUCT(($A4511=merged_names)*(_xlfn.TEXTAFTER(Q$2, "At ")=merged_belt_colours)*merged_months_at_rank),"")</f>
        <v/>
      </c>
      <c r="R4511" s="18" t="str" cm="1">
        <f t="array" ref="R4511">IF(LEN($A4511)&gt;0,SUMPRODUCT(($A4511=merged_names)*(_xlfn.TEXTAFTER(R$2, "At ")=merged_belt_colours)*merged_months_at_rank),"")</f>
        <v/>
      </c>
    </row>
    <row r="4512" spans="1:18" x14ac:dyDescent="0.25">
      <c r="A4512"/>
      <c r="B4512" s="15" t="str" cm="1">
        <f t="array" ref="B4512">IFERROR(IF(LEN(A4512)&gt;0, IF(SUMPRODUCT((Inactives[Key]=J4512)*(Inactives[Currently Inactive]))=1,"Inactive","Active"),""),"Active")</f>
        <v/>
      </c>
      <c r="C4512" s="16" t="str" cm="1">
        <f t="array" aca="1" ref="C4512" ca="1">IFERROR(_xlfn._xlws.FILTER(Inactives[Inactive On],(Inactives[Key]=J4512)*(Inactives[Currently Inactive]),""),"")</f>
        <v/>
      </c>
      <c r="D4512" s="16" t="str" cm="1">
        <f t="array" aca="1" ref="D4512" ca="1">IFERROR(INDEX(_xlfn.TEXTSPLIT(E4512," "),1),"")</f>
        <v/>
      </c>
      <c r="E4512" s="15" t="str" cm="1">
        <f t="array" aca="1" ref="E4512" ca="1">IFERROR(_xlfn._xlws.FILTER(merged_ranks,(merged_end_dates=DATE(9999,12,31))*(merged_names=A4512)),"")</f>
        <v/>
      </c>
      <c r="F4512" s="17" t="str">
        <f ca="1">_xlfn.XLOOKUP(J4512,Promotions[Promo Key],Promotions[Promo Date],"")</f>
        <v/>
      </c>
      <c r="G4512" s="18" t="str">
        <f t="shared" ca="1" si="295"/>
        <v/>
      </c>
      <c r="H4512" s="18" t="str">
        <f t="shared" ca="1" si="294"/>
        <v/>
      </c>
      <c r="I4512" s="17" t="str">
        <f>_xlfn.XLOOKUP(A4512,Students[Full Name],Students[Starting Rank],"")</f>
        <v/>
      </c>
      <c r="J4512" s="15" t="str">
        <f t="shared" ca="1" si="296"/>
        <v xml:space="preserve">: </v>
      </c>
      <c r="K4512" s="16" t="str">
        <f>_xlfn.XLOOKUP(A4512,Students[Full Name],Students[Start Date],"")</f>
        <v/>
      </c>
      <c r="L4512" s="18">
        <f t="shared" ca="1" si="297"/>
        <v>-1</v>
      </c>
      <c r="M4512" s="18" cm="1">
        <f t="array" aca="1" ref="M4512" ca="1">SUMPRODUCT(Inactives[Days Inactive]*(Inactives[Student]=A4512))/365</f>
        <v>0</v>
      </c>
      <c r="N4512" s="18" t="str" cm="1">
        <f t="array" ref="N4512">IF(LEN($A4512)&gt;0,SUMPRODUCT(($A4512=merged_names)*(_xlfn.TEXTAFTER(N$2, "At ")=merged_belt_colours)*merged_months_at_rank),"")</f>
        <v/>
      </c>
      <c r="O4512" s="18" t="str" cm="1">
        <f t="array" ref="O4512">IF(LEN($A4512)&gt;0,SUMPRODUCT(($A4512=merged_names)*(_xlfn.TEXTAFTER(O$2, "At ")=merged_belt_colours)*merged_months_at_rank),"")</f>
        <v/>
      </c>
      <c r="P4512" s="18" t="str" cm="1">
        <f t="array" ref="P4512">IF(LEN($A4512)&gt;0,SUMPRODUCT(($A4512=merged_names)*(_xlfn.TEXTAFTER(P$2, "At ")=merged_belt_colours)*merged_months_at_rank),"")</f>
        <v/>
      </c>
      <c r="Q4512" s="18" t="str" cm="1">
        <f t="array" ref="Q4512">IF(LEN($A4512)&gt;0,SUMPRODUCT(($A4512=merged_names)*(_xlfn.TEXTAFTER(Q$2, "At ")=merged_belt_colours)*merged_months_at_rank),"")</f>
        <v/>
      </c>
      <c r="R4512" s="18" t="str" cm="1">
        <f t="array" ref="R4512">IF(LEN($A4512)&gt;0,SUMPRODUCT(($A4512=merged_names)*(_xlfn.TEXTAFTER(R$2, "At ")=merged_belt_colours)*merged_months_at_rank),"")</f>
        <v/>
      </c>
    </row>
    <row r="4513" spans="1:18" x14ac:dyDescent="0.25">
      <c r="A4513"/>
      <c r="B4513" s="15" t="str" cm="1">
        <f t="array" ref="B4513">IFERROR(IF(LEN(A4513)&gt;0, IF(SUMPRODUCT((Inactives[Key]=J4513)*(Inactives[Currently Inactive]))=1,"Inactive","Active"),""),"Active")</f>
        <v/>
      </c>
      <c r="C4513" s="16" t="str" cm="1">
        <f t="array" aca="1" ref="C4513" ca="1">IFERROR(_xlfn._xlws.FILTER(Inactives[Inactive On],(Inactives[Key]=J4513)*(Inactives[Currently Inactive]),""),"")</f>
        <v/>
      </c>
      <c r="D4513" s="16" t="str" cm="1">
        <f t="array" aca="1" ref="D4513" ca="1">IFERROR(INDEX(_xlfn.TEXTSPLIT(E4513," "),1),"")</f>
        <v/>
      </c>
      <c r="E4513" s="15" t="str" cm="1">
        <f t="array" aca="1" ref="E4513" ca="1">IFERROR(_xlfn._xlws.FILTER(merged_ranks,(merged_end_dates=DATE(9999,12,31))*(merged_names=A4513)),"")</f>
        <v/>
      </c>
      <c r="F4513" s="17" t="str">
        <f ca="1">_xlfn.XLOOKUP(J4513,Promotions[Promo Key],Promotions[Promo Date],"")</f>
        <v/>
      </c>
      <c r="G4513" s="18" t="str">
        <f t="shared" ca="1" si="295"/>
        <v/>
      </c>
      <c r="H4513" s="18" t="str">
        <f t="shared" ca="1" si="294"/>
        <v/>
      </c>
      <c r="I4513" s="17" t="str">
        <f>_xlfn.XLOOKUP(A4513,Students[Full Name],Students[Starting Rank],"")</f>
        <v/>
      </c>
      <c r="J4513" s="15" t="str">
        <f t="shared" ca="1" si="296"/>
        <v xml:space="preserve">: </v>
      </c>
      <c r="K4513" s="16" t="str">
        <f>_xlfn.XLOOKUP(A4513,Students[Full Name],Students[Start Date],"")</f>
        <v/>
      </c>
      <c r="L4513" s="18">
        <f t="shared" ca="1" si="297"/>
        <v>-1</v>
      </c>
      <c r="M4513" s="18" cm="1">
        <f t="array" aca="1" ref="M4513" ca="1">SUMPRODUCT(Inactives[Days Inactive]*(Inactives[Student]=A4513))/365</f>
        <v>0</v>
      </c>
      <c r="N4513" s="18" t="str" cm="1">
        <f t="array" ref="N4513">IF(LEN($A4513)&gt;0,SUMPRODUCT(($A4513=merged_names)*(_xlfn.TEXTAFTER(N$2, "At ")=merged_belt_colours)*merged_months_at_rank),"")</f>
        <v/>
      </c>
      <c r="O4513" s="18" t="str" cm="1">
        <f t="array" ref="O4513">IF(LEN($A4513)&gt;0,SUMPRODUCT(($A4513=merged_names)*(_xlfn.TEXTAFTER(O$2, "At ")=merged_belt_colours)*merged_months_at_rank),"")</f>
        <v/>
      </c>
      <c r="P4513" s="18" t="str" cm="1">
        <f t="array" ref="P4513">IF(LEN($A4513)&gt;0,SUMPRODUCT(($A4513=merged_names)*(_xlfn.TEXTAFTER(P$2, "At ")=merged_belt_colours)*merged_months_at_rank),"")</f>
        <v/>
      </c>
      <c r="Q4513" s="18" t="str" cm="1">
        <f t="array" ref="Q4513">IF(LEN($A4513)&gt;0,SUMPRODUCT(($A4513=merged_names)*(_xlfn.TEXTAFTER(Q$2, "At ")=merged_belt_colours)*merged_months_at_rank),"")</f>
        <v/>
      </c>
      <c r="R4513" s="18" t="str" cm="1">
        <f t="array" ref="R4513">IF(LEN($A4513)&gt;0,SUMPRODUCT(($A4513=merged_names)*(_xlfn.TEXTAFTER(R$2, "At ")=merged_belt_colours)*merged_months_at_rank),"")</f>
        <v/>
      </c>
    </row>
    <row r="4514" spans="1:18" x14ac:dyDescent="0.25">
      <c r="A4514"/>
      <c r="B4514" s="15" t="str" cm="1">
        <f t="array" ref="B4514">IFERROR(IF(LEN(A4514)&gt;0, IF(SUMPRODUCT((Inactives[Key]=J4514)*(Inactives[Currently Inactive]))=1,"Inactive","Active"),""),"Active")</f>
        <v/>
      </c>
      <c r="C4514" s="16" t="str" cm="1">
        <f t="array" aca="1" ref="C4514" ca="1">IFERROR(_xlfn._xlws.FILTER(Inactives[Inactive On],(Inactives[Key]=J4514)*(Inactives[Currently Inactive]),""),"")</f>
        <v/>
      </c>
      <c r="D4514" s="16" t="str" cm="1">
        <f t="array" aca="1" ref="D4514" ca="1">IFERROR(INDEX(_xlfn.TEXTSPLIT(E4514," "),1),"")</f>
        <v/>
      </c>
      <c r="E4514" s="15" t="str" cm="1">
        <f t="array" aca="1" ref="E4514" ca="1">IFERROR(_xlfn._xlws.FILTER(merged_ranks,(merged_end_dates=DATE(9999,12,31))*(merged_names=A4514)),"")</f>
        <v/>
      </c>
      <c r="F4514" s="17" t="str">
        <f ca="1">_xlfn.XLOOKUP(J4514,Promotions[Promo Key],Promotions[Promo Date],"")</f>
        <v/>
      </c>
      <c r="G4514" s="18" t="str">
        <f t="shared" ca="1" si="295"/>
        <v/>
      </c>
      <c r="H4514" s="18" t="str">
        <f t="shared" ca="1" si="294"/>
        <v/>
      </c>
      <c r="I4514" s="17" t="str">
        <f>_xlfn.XLOOKUP(A4514,Students[Full Name],Students[Starting Rank],"")</f>
        <v/>
      </c>
      <c r="J4514" s="15" t="str">
        <f t="shared" ca="1" si="296"/>
        <v xml:space="preserve">: </v>
      </c>
      <c r="K4514" s="16" t="str">
        <f>_xlfn.XLOOKUP(A4514,Students[Full Name],Students[Start Date],"")</f>
        <v/>
      </c>
      <c r="L4514" s="18">
        <f t="shared" ca="1" si="297"/>
        <v>-1</v>
      </c>
      <c r="M4514" s="18" cm="1">
        <f t="array" aca="1" ref="M4514" ca="1">SUMPRODUCT(Inactives[Days Inactive]*(Inactives[Student]=A4514))/365</f>
        <v>0</v>
      </c>
      <c r="N4514" s="18" t="str" cm="1">
        <f t="array" ref="N4514">IF(LEN($A4514)&gt;0,SUMPRODUCT(($A4514=merged_names)*(_xlfn.TEXTAFTER(N$2, "At ")=merged_belt_colours)*merged_months_at_rank),"")</f>
        <v/>
      </c>
      <c r="O4514" s="18" t="str" cm="1">
        <f t="array" ref="O4514">IF(LEN($A4514)&gt;0,SUMPRODUCT(($A4514=merged_names)*(_xlfn.TEXTAFTER(O$2, "At ")=merged_belt_colours)*merged_months_at_rank),"")</f>
        <v/>
      </c>
      <c r="P4514" s="18" t="str" cm="1">
        <f t="array" ref="P4514">IF(LEN($A4514)&gt;0,SUMPRODUCT(($A4514=merged_names)*(_xlfn.TEXTAFTER(P$2, "At ")=merged_belt_colours)*merged_months_at_rank),"")</f>
        <v/>
      </c>
      <c r="Q4514" s="18" t="str" cm="1">
        <f t="array" ref="Q4514">IF(LEN($A4514)&gt;0,SUMPRODUCT(($A4514=merged_names)*(_xlfn.TEXTAFTER(Q$2, "At ")=merged_belt_colours)*merged_months_at_rank),"")</f>
        <v/>
      </c>
      <c r="R4514" s="18" t="str" cm="1">
        <f t="array" ref="R4514">IF(LEN($A4514)&gt;0,SUMPRODUCT(($A4514=merged_names)*(_xlfn.TEXTAFTER(R$2, "At ")=merged_belt_colours)*merged_months_at_rank),"")</f>
        <v/>
      </c>
    </row>
    <row r="4515" spans="1:18" x14ac:dyDescent="0.25">
      <c r="A4515"/>
      <c r="B4515" s="15" t="str" cm="1">
        <f t="array" ref="B4515">IFERROR(IF(LEN(A4515)&gt;0, IF(SUMPRODUCT((Inactives[Key]=J4515)*(Inactives[Currently Inactive]))=1,"Inactive","Active"),""),"Active")</f>
        <v/>
      </c>
      <c r="C4515" s="16" t="str" cm="1">
        <f t="array" aca="1" ref="C4515" ca="1">IFERROR(_xlfn._xlws.FILTER(Inactives[Inactive On],(Inactives[Key]=J4515)*(Inactives[Currently Inactive]),""),"")</f>
        <v/>
      </c>
      <c r="D4515" s="16" t="str" cm="1">
        <f t="array" aca="1" ref="D4515" ca="1">IFERROR(INDEX(_xlfn.TEXTSPLIT(E4515," "),1),"")</f>
        <v/>
      </c>
      <c r="E4515" s="15" t="str" cm="1">
        <f t="array" aca="1" ref="E4515" ca="1">IFERROR(_xlfn._xlws.FILTER(merged_ranks,(merged_end_dates=DATE(9999,12,31))*(merged_names=A4515)),"")</f>
        <v/>
      </c>
      <c r="F4515" s="17" t="str">
        <f ca="1">_xlfn.XLOOKUP(J4515,Promotions[Promo Key],Promotions[Promo Date],"")</f>
        <v/>
      </c>
      <c r="G4515" s="18" t="str">
        <f t="shared" ca="1" si="295"/>
        <v/>
      </c>
      <c r="H4515" s="18" t="str">
        <f t="shared" ca="1" si="294"/>
        <v/>
      </c>
      <c r="I4515" s="17" t="str">
        <f>_xlfn.XLOOKUP(A4515,Students[Full Name],Students[Starting Rank],"")</f>
        <v/>
      </c>
      <c r="J4515" s="15" t="str">
        <f t="shared" ca="1" si="296"/>
        <v xml:space="preserve">: </v>
      </c>
      <c r="K4515" s="16" t="str">
        <f>_xlfn.XLOOKUP(A4515,Students[Full Name],Students[Start Date],"")</f>
        <v/>
      </c>
      <c r="L4515" s="18">
        <f t="shared" ca="1" si="297"/>
        <v>-1</v>
      </c>
      <c r="M4515" s="18" cm="1">
        <f t="array" aca="1" ref="M4515" ca="1">SUMPRODUCT(Inactives[Days Inactive]*(Inactives[Student]=A4515))/365</f>
        <v>0</v>
      </c>
      <c r="N4515" s="18" t="str" cm="1">
        <f t="array" ref="N4515">IF(LEN($A4515)&gt;0,SUMPRODUCT(($A4515=merged_names)*(_xlfn.TEXTAFTER(N$2, "At ")=merged_belt_colours)*merged_months_at_rank),"")</f>
        <v/>
      </c>
      <c r="O4515" s="18" t="str" cm="1">
        <f t="array" ref="O4515">IF(LEN($A4515)&gt;0,SUMPRODUCT(($A4515=merged_names)*(_xlfn.TEXTAFTER(O$2, "At ")=merged_belt_colours)*merged_months_at_rank),"")</f>
        <v/>
      </c>
      <c r="P4515" s="18" t="str" cm="1">
        <f t="array" ref="P4515">IF(LEN($A4515)&gt;0,SUMPRODUCT(($A4515=merged_names)*(_xlfn.TEXTAFTER(P$2, "At ")=merged_belt_colours)*merged_months_at_rank),"")</f>
        <v/>
      </c>
      <c r="Q4515" s="18" t="str" cm="1">
        <f t="array" ref="Q4515">IF(LEN($A4515)&gt;0,SUMPRODUCT(($A4515=merged_names)*(_xlfn.TEXTAFTER(Q$2, "At ")=merged_belt_colours)*merged_months_at_rank),"")</f>
        <v/>
      </c>
      <c r="R4515" s="18" t="str" cm="1">
        <f t="array" ref="R4515">IF(LEN($A4515)&gt;0,SUMPRODUCT(($A4515=merged_names)*(_xlfn.TEXTAFTER(R$2, "At ")=merged_belt_colours)*merged_months_at_rank),"")</f>
        <v/>
      </c>
    </row>
    <row r="4516" spans="1:18" x14ac:dyDescent="0.25">
      <c r="A4516"/>
      <c r="B4516" s="15" t="str" cm="1">
        <f t="array" ref="B4516">IFERROR(IF(LEN(A4516)&gt;0, IF(SUMPRODUCT((Inactives[Key]=J4516)*(Inactives[Currently Inactive]))=1,"Inactive","Active"),""),"Active")</f>
        <v/>
      </c>
      <c r="C4516" s="16" t="str" cm="1">
        <f t="array" aca="1" ref="C4516" ca="1">IFERROR(_xlfn._xlws.FILTER(Inactives[Inactive On],(Inactives[Key]=J4516)*(Inactives[Currently Inactive]),""),"")</f>
        <v/>
      </c>
      <c r="D4516" s="16" t="str" cm="1">
        <f t="array" aca="1" ref="D4516" ca="1">IFERROR(INDEX(_xlfn.TEXTSPLIT(E4516," "),1),"")</f>
        <v/>
      </c>
      <c r="E4516" s="15" t="str" cm="1">
        <f t="array" aca="1" ref="E4516" ca="1">IFERROR(_xlfn._xlws.FILTER(merged_ranks,(merged_end_dates=DATE(9999,12,31))*(merged_names=A4516)),"")</f>
        <v/>
      </c>
      <c r="F4516" s="17" t="str">
        <f ca="1">_xlfn.XLOOKUP(J4516,Promotions[Promo Key],Promotions[Promo Date],"")</f>
        <v/>
      </c>
      <c r="G4516" s="18" t="str">
        <f t="shared" ca="1" si="295"/>
        <v/>
      </c>
      <c r="H4516" s="18" t="str">
        <f t="shared" ca="1" si="294"/>
        <v/>
      </c>
      <c r="I4516" s="17" t="str">
        <f>_xlfn.XLOOKUP(A4516,Students[Full Name],Students[Starting Rank],"")</f>
        <v/>
      </c>
      <c r="J4516" s="15" t="str">
        <f t="shared" ca="1" si="296"/>
        <v xml:space="preserve">: </v>
      </c>
      <c r="K4516" s="16" t="str">
        <f>_xlfn.XLOOKUP(A4516,Students[Full Name],Students[Start Date],"")</f>
        <v/>
      </c>
      <c r="L4516" s="18">
        <f t="shared" ca="1" si="297"/>
        <v>-1</v>
      </c>
      <c r="M4516" s="18" cm="1">
        <f t="array" aca="1" ref="M4516" ca="1">SUMPRODUCT(Inactives[Days Inactive]*(Inactives[Student]=A4516))/365</f>
        <v>0</v>
      </c>
      <c r="N4516" s="18" t="str" cm="1">
        <f t="array" ref="N4516">IF(LEN($A4516)&gt;0,SUMPRODUCT(($A4516=merged_names)*(_xlfn.TEXTAFTER(N$2, "At ")=merged_belt_colours)*merged_months_at_rank),"")</f>
        <v/>
      </c>
      <c r="O4516" s="18" t="str" cm="1">
        <f t="array" ref="O4516">IF(LEN($A4516)&gt;0,SUMPRODUCT(($A4516=merged_names)*(_xlfn.TEXTAFTER(O$2, "At ")=merged_belt_colours)*merged_months_at_rank),"")</f>
        <v/>
      </c>
      <c r="P4516" s="18" t="str" cm="1">
        <f t="array" ref="P4516">IF(LEN($A4516)&gt;0,SUMPRODUCT(($A4516=merged_names)*(_xlfn.TEXTAFTER(P$2, "At ")=merged_belt_colours)*merged_months_at_rank),"")</f>
        <v/>
      </c>
      <c r="Q4516" s="18" t="str" cm="1">
        <f t="array" ref="Q4516">IF(LEN($A4516)&gt;0,SUMPRODUCT(($A4516=merged_names)*(_xlfn.TEXTAFTER(Q$2, "At ")=merged_belt_colours)*merged_months_at_rank),"")</f>
        <v/>
      </c>
      <c r="R4516" s="18" t="str" cm="1">
        <f t="array" ref="R4516">IF(LEN($A4516)&gt;0,SUMPRODUCT(($A4516=merged_names)*(_xlfn.TEXTAFTER(R$2, "At ")=merged_belt_colours)*merged_months_at_rank),"")</f>
        <v/>
      </c>
    </row>
    <row r="4517" spans="1:18" x14ac:dyDescent="0.25">
      <c r="A4517"/>
      <c r="B4517" s="15" t="str" cm="1">
        <f t="array" ref="B4517">IFERROR(IF(LEN(A4517)&gt;0, IF(SUMPRODUCT((Inactives[Key]=J4517)*(Inactives[Currently Inactive]))=1,"Inactive","Active"),""),"Active")</f>
        <v/>
      </c>
      <c r="C4517" s="16" t="str" cm="1">
        <f t="array" aca="1" ref="C4517" ca="1">IFERROR(_xlfn._xlws.FILTER(Inactives[Inactive On],(Inactives[Key]=J4517)*(Inactives[Currently Inactive]),""),"")</f>
        <v/>
      </c>
      <c r="D4517" s="16" t="str" cm="1">
        <f t="array" aca="1" ref="D4517" ca="1">IFERROR(INDEX(_xlfn.TEXTSPLIT(E4517," "),1),"")</f>
        <v/>
      </c>
      <c r="E4517" s="15" t="str" cm="1">
        <f t="array" aca="1" ref="E4517" ca="1">IFERROR(_xlfn._xlws.FILTER(merged_ranks,(merged_end_dates=DATE(9999,12,31))*(merged_names=A4517)),"")</f>
        <v/>
      </c>
      <c r="F4517" s="17" t="str">
        <f ca="1">_xlfn.XLOOKUP(J4517,Promotions[Promo Key],Promotions[Promo Date],"")</f>
        <v/>
      </c>
      <c r="G4517" s="18" t="str">
        <f t="shared" ca="1" si="295"/>
        <v/>
      </c>
      <c r="H4517" s="18" t="str">
        <f t="shared" ca="1" si="294"/>
        <v/>
      </c>
      <c r="I4517" s="17" t="str">
        <f>_xlfn.XLOOKUP(A4517,Students[Full Name],Students[Starting Rank],"")</f>
        <v/>
      </c>
      <c r="J4517" s="15" t="str">
        <f t="shared" ca="1" si="296"/>
        <v xml:space="preserve">: </v>
      </c>
      <c r="K4517" s="16" t="str">
        <f>_xlfn.XLOOKUP(A4517,Students[Full Name],Students[Start Date],"")</f>
        <v/>
      </c>
      <c r="L4517" s="18">
        <f t="shared" ca="1" si="297"/>
        <v>-1</v>
      </c>
      <c r="M4517" s="18" cm="1">
        <f t="array" aca="1" ref="M4517" ca="1">SUMPRODUCT(Inactives[Days Inactive]*(Inactives[Student]=A4517))/365</f>
        <v>0</v>
      </c>
      <c r="N4517" s="18" t="str" cm="1">
        <f t="array" ref="N4517">IF(LEN($A4517)&gt;0,SUMPRODUCT(($A4517=merged_names)*(_xlfn.TEXTAFTER(N$2, "At ")=merged_belt_colours)*merged_months_at_rank),"")</f>
        <v/>
      </c>
      <c r="O4517" s="18" t="str" cm="1">
        <f t="array" ref="O4517">IF(LEN($A4517)&gt;0,SUMPRODUCT(($A4517=merged_names)*(_xlfn.TEXTAFTER(O$2, "At ")=merged_belt_colours)*merged_months_at_rank),"")</f>
        <v/>
      </c>
      <c r="P4517" s="18" t="str" cm="1">
        <f t="array" ref="P4517">IF(LEN($A4517)&gt;0,SUMPRODUCT(($A4517=merged_names)*(_xlfn.TEXTAFTER(P$2, "At ")=merged_belt_colours)*merged_months_at_rank),"")</f>
        <v/>
      </c>
      <c r="Q4517" s="18" t="str" cm="1">
        <f t="array" ref="Q4517">IF(LEN($A4517)&gt;0,SUMPRODUCT(($A4517=merged_names)*(_xlfn.TEXTAFTER(Q$2, "At ")=merged_belt_colours)*merged_months_at_rank),"")</f>
        <v/>
      </c>
      <c r="R4517" s="18" t="str" cm="1">
        <f t="array" ref="R4517">IF(LEN($A4517)&gt;0,SUMPRODUCT(($A4517=merged_names)*(_xlfn.TEXTAFTER(R$2, "At ")=merged_belt_colours)*merged_months_at_rank),"")</f>
        <v/>
      </c>
    </row>
    <row r="4518" spans="1:18" x14ac:dyDescent="0.25">
      <c r="A4518"/>
      <c r="B4518" s="15" t="str" cm="1">
        <f t="array" ref="B4518">IFERROR(IF(LEN(A4518)&gt;0, IF(SUMPRODUCT((Inactives[Key]=J4518)*(Inactives[Currently Inactive]))=1,"Inactive","Active"),""),"Active")</f>
        <v/>
      </c>
      <c r="C4518" s="16" t="str" cm="1">
        <f t="array" aca="1" ref="C4518" ca="1">IFERROR(_xlfn._xlws.FILTER(Inactives[Inactive On],(Inactives[Key]=J4518)*(Inactives[Currently Inactive]),""),"")</f>
        <v/>
      </c>
      <c r="D4518" s="16" t="str" cm="1">
        <f t="array" aca="1" ref="D4518" ca="1">IFERROR(INDEX(_xlfn.TEXTSPLIT(E4518," "),1),"")</f>
        <v/>
      </c>
      <c r="E4518" s="15" t="str" cm="1">
        <f t="array" aca="1" ref="E4518" ca="1">IFERROR(_xlfn._xlws.FILTER(merged_ranks,(merged_end_dates=DATE(9999,12,31))*(merged_names=A4518)),"")</f>
        <v/>
      </c>
      <c r="F4518" s="17" t="str">
        <f ca="1">_xlfn.XLOOKUP(J4518,Promotions[Promo Key],Promotions[Promo Date],"")</f>
        <v/>
      </c>
      <c r="G4518" s="18" t="str">
        <f t="shared" ca="1" si="295"/>
        <v/>
      </c>
      <c r="H4518" s="18" t="str">
        <f t="shared" ca="1" si="294"/>
        <v/>
      </c>
      <c r="I4518" s="17" t="str">
        <f>_xlfn.XLOOKUP(A4518,Students[Full Name],Students[Starting Rank],"")</f>
        <v/>
      </c>
      <c r="J4518" s="15" t="str">
        <f t="shared" ca="1" si="296"/>
        <v xml:space="preserve">: </v>
      </c>
      <c r="K4518" s="16" t="str">
        <f>_xlfn.XLOOKUP(A4518,Students[Full Name],Students[Start Date],"")</f>
        <v/>
      </c>
      <c r="L4518" s="18">
        <f t="shared" ca="1" si="297"/>
        <v>-1</v>
      </c>
      <c r="M4518" s="18" cm="1">
        <f t="array" aca="1" ref="M4518" ca="1">SUMPRODUCT(Inactives[Days Inactive]*(Inactives[Student]=A4518))/365</f>
        <v>0</v>
      </c>
      <c r="N4518" s="18" t="str" cm="1">
        <f t="array" ref="N4518">IF(LEN($A4518)&gt;0,SUMPRODUCT(($A4518=merged_names)*(_xlfn.TEXTAFTER(N$2, "At ")=merged_belt_colours)*merged_months_at_rank),"")</f>
        <v/>
      </c>
      <c r="O4518" s="18" t="str" cm="1">
        <f t="array" ref="O4518">IF(LEN($A4518)&gt;0,SUMPRODUCT(($A4518=merged_names)*(_xlfn.TEXTAFTER(O$2, "At ")=merged_belt_colours)*merged_months_at_rank),"")</f>
        <v/>
      </c>
      <c r="P4518" s="18" t="str" cm="1">
        <f t="array" ref="P4518">IF(LEN($A4518)&gt;0,SUMPRODUCT(($A4518=merged_names)*(_xlfn.TEXTAFTER(P$2, "At ")=merged_belt_colours)*merged_months_at_rank),"")</f>
        <v/>
      </c>
      <c r="Q4518" s="18" t="str" cm="1">
        <f t="array" ref="Q4518">IF(LEN($A4518)&gt;0,SUMPRODUCT(($A4518=merged_names)*(_xlfn.TEXTAFTER(Q$2, "At ")=merged_belt_colours)*merged_months_at_rank),"")</f>
        <v/>
      </c>
      <c r="R4518" s="18" t="str" cm="1">
        <f t="array" ref="R4518">IF(LEN($A4518)&gt;0,SUMPRODUCT(($A4518=merged_names)*(_xlfn.TEXTAFTER(R$2, "At ")=merged_belt_colours)*merged_months_at_rank),"")</f>
        <v/>
      </c>
    </row>
    <row r="4519" spans="1:18" x14ac:dyDescent="0.25">
      <c r="A4519"/>
      <c r="B4519" s="15" t="str" cm="1">
        <f t="array" ref="B4519">IFERROR(IF(LEN(A4519)&gt;0, IF(SUMPRODUCT((Inactives[Key]=J4519)*(Inactives[Currently Inactive]))=1,"Inactive","Active"),""),"Active")</f>
        <v/>
      </c>
      <c r="C4519" s="16" t="str" cm="1">
        <f t="array" aca="1" ref="C4519" ca="1">IFERROR(_xlfn._xlws.FILTER(Inactives[Inactive On],(Inactives[Key]=J4519)*(Inactives[Currently Inactive]),""),"")</f>
        <v/>
      </c>
      <c r="D4519" s="16" t="str" cm="1">
        <f t="array" aca="1" ref="D4519" ca="1">IFERROR(INDEX(_xlfn.TEXTSPLIT(E4519," "),1),"")</f>
        <v/>
      </c>
      <c r="E4519" s="15" t="str" cm="1">
        <f t="array" aca="1" ref="E4519" ca="1">IFERROR(_xlfn._xlws.FILTER(merged_ranks,(merged_end_dates=DATE(9999,12,31))*(merged_names=A4519)),"")</f>
        <v/>
      </c>
      <c r="F4519" s="17" t="str">
        <f ca="1">_xlfn.XLOOKUP(J4519,Promotions[Promo Key],Promotions[Promo Date],"")</f>
        <v/>
      </c>
      <c r="G4519" s="18" t="str">
        <f t="shared" ca="1" si="295"/>
        <v/>
      </c>
      <c r="H4519" s="18" t="str">
        <f t="shared" ca="1" si="294"/>
        <v/>
      </c>
      <c r="I4519" s="17" t="str">
        <f>_xlfn.XLOOKUP(A4519,Students[Full Name],Students[Starting Rank],"")</f>
        <v/>
      </c>
      <c r="J4519" s="15" t="str">
        <f t="shared" ca="1" si="296"/>
        <v xml:space="preserve">: </v>
      </c>
      <c r="K4519" s="16" t="str">
        <f>_xlfn.XLOOKUP(A4519,Students[Full Name],Students[Start Date],"")</f>
        <v/>
      </c>
      <c r="L4519" s="18">
        <f t="shared" ca="1" si="297"/>
        <v>-1</v>
      </c>
      <c r="M4519" s="18" cm="1">
        <f t="array" aca="1" ref="M4519" ca="1">SUMPRODUCT(Inactives[Days Inactive]*(Inactives[Student]=A4519))/365</f>
        <v>0</v>
      </c>
      <c r="N4519" s="18" t="str" cm="1">
        <f t="array" ref="N4519">IF(LEN($A4519)&gt;0,SUMPRODUCT(($A4519=merged_names)*(_xlfn.TEXTAFTER(N$2, "At ")=merged_belt_colours)*merged_months_at_rank),"")</f>
        <v/>
      </c>
      <c r="O4519" s="18" t="str" cm="1">
        <f t="array" ref="O4519">IF(LEN($A4519)&gt;0,SUMPRODUCT(($A4519=merged_names)*(_xlfn.TEXTAFTER(O$2, "At ")=merged_belt_colours)*merged_months_at_rank),"")</f>
        <v/>
      </c>
      <c r="P4519" s="18" t="str" cm="1">
        <f t="array" ref="P4519">IF(LEN($A4519)&gt;0,SUMPRODUCT(($A4519=merged_names)*(_xlfn.TEXTAFTER(P$2, "At ")=merged_belt_colours)*merged_months_at_rank),"")</f>
        <v/>
      </c>
      <c r="Q4519" s="18" t="str" cm="1">
        <f t="array" ref="Q4519">IF(LEN($A4519)&gt;0,SUMPRODUCT(($A4519=merged_names)*(_xlfn.TEXTAFTER(Q$2, "At ")=merged_belt_colours)*merged_months_at_rank),"")</f>
        <v/>
      </c>
      <c r="R4519" s="18" t="str" cm="1">
        <f t="array" ref="R4519">IF(LEN($A4519)&gt;0,SUMPRODUCT(($A4519=merged_names)*(_xlfn.TEXTAFTER(R$2, "At ")=merged_belt_colours)*merged_months_at_rank),"")</f>
        <v/>
      </c>
    </row>
    <row r="4520" spans="1:18" x14ac:dyDescent="0.25">
      <c r="A4520"/>
      <c r="B4520" s="15" t="str" cm="1">
        <f t="array" ref="B4520">IFERROR(IF(LEN(A4520)&gt;0, IF(SUMPRODUCT((Inactives[Key]=J4520)*(Inactives[Currently Inactive]))=1,"Inactive","Active"),""),"Active")</f>
        <v/>
      </c>
      <c r="C4520" s="16" t="str" cm="1">
        <f t="array" aca="1" ref="C4520" ca="1">IFERROR(_xlfn._xlws.FILTER(Inactives[Inactive On],(Inactives[Key]=J4520)*(Inactives[Currently Inactive]),""),"")</f>
        <v/>
      </c>
      <c r="D4520" s="16" t="str" cm="1">
        <f t="array" aca="1" ref="D4520" ca="1">IFERROR(INDEX(_xlfn.TEXTSPLIT(E4520," "),1),"")</f>
        <v/>
      </c>
      <c r="E4520" s="15" t="str" cm="1">
        <f t="array" aca="1" ref="E4520" ca="1">IFERROR(_xlfn._xlws.FILTER(merged_ranks,(merged_end_dates=DATE(9999,12,31))*(merged_names=A4520)),"")</f>
        <v/>
      </c>
      <c r="F4520" s="17" t="str">
        <f ca="1">_xlfn.XLOOKUP(J4520,Promotions[Promo Key],Promotions[Promo Date],"")</f>
        <v/>
      </c>
      <c r="G4520" s="18" t="str">
        <f t="shared" ca="1" si="295"/>
        <v/>
      </c>
      <c r="H4520" s="18" t="str">
        <f t="shared" ca="1" si="294"/>
        <v/>
      </c>
      <c r="I4520" s="17" t="str">
        <f>_xlfn.XLOOKUP(A4520,Students[Full Name],Students[Starting Rank],"")</f>
        <v/>
      </c>
      <c r="J4520" s="15" t="str">
        <f t="shared" ca="1" si="296"/>
        <v xml:space="preserve">: </v>
      </c>
      <c r="K4520" s="16" t="str">
        <f>_xlfn.XLOOKUP(A4520,Students[Full Name],Students[Start Date],"")</f>
        <v/>
      </c>
      <c r="L4520" s="18">
        <f t="shared" ca="1" si="297"/>
        <v>-1</v>
      </c>
      <c r="M4520" s="18" cm="1">
        <f t="array" aca="1" ref="M4520" ca="1">SUMPRODUCT(Inactives[Days Inactive]*(Inactives[Student]=A4520))/365</f>
        <v>0</v>
      </c>
      <c r="N4520" s="18" t="str" cm="1">
        <f t="array" ref="N4520">IF(LEN($A4520)&gt;0,SUMPRODUCT(($A4520=merged_names)*(_xlfn.TEXTAFTER(N$2, "At ")=merged_belt_colours)*merged_months_at_rank),"")</f>
        <v/>
      </c>
      <c r="O4520" s="18" t="str" cm="1">
        <f t="array" ref="O4520">IF(LEN($A4520)&gt;0,SUMPRODUCT(($A4520=merged_names)*(_xlfn.TEXTAFTER(O$2, "At ")=merged_belt_colours)*merged_months_at_rank),"")</f>
        <v/>
      </c>
      <c r="P4520" s="18" t="str" cm="1">
        <f t="array" ref="P4520">IF(LEN($A4520)&gt;0,SUMPRODUCT(($A4520=merged_names)*(_xlfn.TEXTAFTER(P$2, "At ")=merged_belt_colours)*merged_months_at_rank),"")</f>
        <v/>
      </c>
      <c r="Q4520" s="18" t="str" cm="1">
        <f t="array" ref="Q4520">IF(LEN($A4520)&gt;0,SUMPRODUCT(($A4520=merged_names)*(_xlfn.TEXTAFTER(Q$2, "At ")=merged_belt_colours)*merged_months_at_rank),"")</f>
        <v/>
      </c>
      <c r="R4520" s="18" t="str" cm="1">
        <f t="array" ref="R4520">IF(LEN($A4520)&gt;0,SUMPRODUCT(($A4520=merged_names)*(_xlfn.TEXTAFTER(R$2, "At ")=merged_belt_colours)*merged_months_at_rank),"")</f>
        <v/>
      </c>
    </row>
    <row r="4521" spans="1:18" x14ac:dyDescent="0.25">
      <c r="A4521"/>
      <c r="B4521" s="15" t="str" cm="1">
        <f t="array" ref="B4521">IFERROR(IF(LEN(A4521)&gt;0, IF(SUMPRODUCT((Inactives[Key]=J4521)*(Inactives[Currently Inactive]))=1,"Inactive","Active"),""),"Active")</f>
        <v/>
      </c>
      <c r="C4521" s="16" t="str" cm="1">
        <f t="array" aca="1" ref="C4521" ca="1">IFERROR(_xlfn._xlws.FILTER(Inactives[Inactive On],(Inactives[Key]=J4521)*(Inactives[Currently Inactive]),""),"")</f>
        <v/>
      </c>
      <c r="D4521" s="16" t="str" cm="1">
        <f t="array" aca="1" ref="D4521" ca="1">IFERROR(INDEX(_xlfn.TEXTSPLIT(E4521," "),1),"")</f>
        <v/>
      </c>
      <c r="E4521" s="15" t="str" cm="1">
        <f t="array" aca="1" ref="E4521" ca="1">IFERROR(_xlfn._xlws.FILTER(merged_ranks,(merged_end_dates=DATE(9999,12,31))*(merged_names=A4521)),"")</f>
        <v/>
      </c>
      <c r="F4521" s="17" t="str">
        <f ca="1">_xlfn.XLOOKUP(J4521,Promotions[Promo Key],Promotions[Promo Date],"")</f>
        <v/>
      </c>
      <c r="G4521" s="18" t="str">
        <f t="shared" ca="1" si="295"/>
        <v/>
      </c>
      <c r="H4521" s="18" t="str">
        <f t="shared" ca="1" si="294"/>
        <v/>
      </c>
      <c r="I4521" s="17" t="str">
        <f>_xlfn.XLOOKUP(A4521,Students[Full Name],Students[Starting Rank],"")</f>
        <v/>
      </c>
      <c r="J4521" s="15" t="str">
        <f t="shared" ca="1" si="296"/>
        <v xml:space="preserve">: </v>
      </c>
      <c r="K4521" s="16" t="str">
        <f>_xlfn.XLOOKUP(A4521,Students[Full Name],Students[Start Date],"")</f>
        <v/>
      </c>
      <c r="L4521" s="18">
        <f t="shared" ca="1" si="297"/>
        <v>-1</v>
      </c>
      <c r="M4521" s="18" cm="1">
        <f t="array" aca="1" ref="M4521" ca="1">SUMPRODUCT(Inactives[Days Inactive]*(Inactives[Student]=A4521))/365</f>
        <v>0</v>
      </c>
      <c r="N4521" s="18" t="str" cm="1">
        <f t="array" ref="N4521">IF(LEN($A4521)&gt;0,SUMPRODUCT(($A4521=merged_names)*(_xlfn.TEXTAFTER(N$2, "At ")=merged_belt_colours)*merged_months_at_rank),"")</f>
        <v/>
      </c>
      <c r="O4521" s="18" t="str" cm="1">
        <f t="array" ref="O4521">IF(LEN($A4521)&gt;0,SUMPRODUCT(($A4521=merged_names)*(_xlfn.TEXTAFTER(O$2, "At ")=merged_belt_colours)*merged_months_at_rank),"")</f>
        <v/>
      </c>
      <c r="P4521" s="18" t="str" cm="1">
        <f t="array" ref="P4521">IF(LEN($A4521)&gt;0,SUMPRODUCT(($A4521=merged_names)*(_xlfn.TEXTAFTER(P$2, "At ")=merged_belt_colours)*merged_months_at_rank),"")</f>
        <v/>
      </c>
      <c r="Q4521" s="18" t="str" cm="1">
        <f t="array" ref="Q4521">IF(LEN($A4521)&gt;0,SUMPRODUCT(($A4521=merged_names)*(_xlfn.TEXTAFTER(Q$2, "At ")=merged_belt_colours)*merged_months_at_rank),"")</f>
        <v/>
      </c>
      <c r="R4521" s="18" t="str" cm="1">
        <f t="array" ref="R4521">IF(LEN($A4521)&gt;0,SUMPRODUCT(($A4521=merged_names)*(_xlfn.TEXTAFTER(R$2, "At ")=merged_belt_colours)*merged_months_at_rank),"")</f>
        <v/>
      </c>
    </row>
    <row r="4522" spans="1:18" x14ac:dyDescent="0.25">
      <c r="A4522"/>
      <c r="B4522" s="15" t="str" cm="1">
        <f t="array" ref="B4522">IFERROR(IF(LEN(A4522)&gt;0, IF(SUMPRODUCT((Inactives[Key]=J4522)*(Inactives[Currently Inactive]))=1,"Inactive","Active"),""),"Active")</f>
        <v/>
      </c>
      <c r="C4522" s="16" t="str" cm="1">
        <f t="array" aca="1" ref="C4522" ca="1">IFERROR(_xlfn._xlws.FILTER(Inactives[Inactive On],(Inactives[Key]=J4522)*(Inactives[Currently Inactive]),""),"")</f>
        <v/>
      </c>
      <c r="D4522" s="16" t="str" cm="1">
        <f t="array" aca="1" ref="D4522" ca="1">IFERROR(INDEX(_xlfn.TEXTSPLIT(E4522," "),1),"")</f>
        <v/>
      </c>
      <c r="E4522" s="15" t="str" cm="1">
        <f t="array" aca="1" ref="E4522" ca="1">IFERROR(_xlfn._xlws.FILTER(merged_ranks,(merged_end_dates=DATE(9999,12,31))*(merged_names=A4522)),"")</f>
        <v/>
      </c>
      <c r="F4522" s="17" t="str">
        <f ca="1">_xlfn.XLOOKUP(J4522,Promotions[Promo Key],Promotions[Promo Date],"")</f>
        <v/>
      </c>
      <c r="G4522" s="18" t="str">
        <f t="shared" ca="1" si="295"/>
        <v/>
      </c>
      <c r="H4522" s="18" t="str">
        <f t="shared" ca="1" si="294"/>
        <v/>
      </c>
      <c r="I4522" s="17" t="str">
        <f>_xlfn.XLOOKUP(A4522,Students[Full Name],Students[Starting Rank],"")</f>
        <v/>
      </c>
      <c r="J4522" s="15" t="str">
        <f t="shared" ca="1" si="296"/>
        <v xml:space="preserve">: </v>
      </c>
      <c r="K4522" s="16" t="str">
        <f>_xlfn.XLOOKUP(A4522,Students[Full Name],Students[Start Date],"")</f>
        <v/>
      </c>
      <c r="L4522" s="18">
        <f t="shared" ca="1" si="297"/>
        <v>-1</v>
      </c>
      <c r="M4522" s="18" cm="1">
        <f t="array" aca="1" ref="M4522" ca="1">SUMPRODUCT(Inactives[Days Inactive]*(Inactives[Student]=A4522))/365</f>
        <v>0</v>
      </c>
      <c r="N4522" s="18" t="str" cm="1">
        <f t="array" ref="N4522">IF(LEN($A4522)&gt;0,SUMPRODUCT(($A4522=merged_names)*(_xlfn.TEXTAFTER(N$2, "At ")=merged_belt_colours)*merged_months_at_rank),"")</f>
        <v/>
      </c>
      <c r="O4522" s="18" t="str" cm="1">
        <f t="array" ref="O4522">IF(LEN($A4522)&gt;0,SUMPRODUCT(($A4522=merged_names)*(_xlfn.TEXTAFTER(O$2, "At ")=merged_belt_colours)*merged_months_at_rank),"")</f>
        <v/>
      </c>
      <c r="P4522" s="18" t="str" cm="1">
        <f t="array" ref="P4522">IF(LEN($A4522)&gt;0,SUMPRODUCT(($A4522=merged_names)*(_xlfn.TEXTAFTER(P$2, "At ")=merged_belt_colours)*merged_months_at_rank),"")</f>
        <v/>
      </c>
      <c r="Q4522" s="18" t="str" cm="1">
        <f t="array" ref="Q4522">IF(LEN($A4522)&gt;0,SUMPRODUCT(($A4522=merged_names)*(_xlfn.TEXTAFTER(Q$2, "At ")=merged_belt_colours)*merged_months_at_rank),"")</f>
        <v/>
      </c>
      <c r="R4522" s="18" t="str" cm="1">
        <f t="array" ref="R4522">IF(LEN($A4522)&gt;0,SUMPRODUCT(($A4522=merged_names)*(_xlfn.TEXTAFTER(R$2, "At ")=merged_belt_colours)*merged_months_at_rank),"")</f>
        <v/>
      </c>
    </row>
    <row r="4523" spans="1:18" x14ac:dyDescent="0.25">
      <c r="A4523"/>
      <c r="B4523" s="15" t="str" cm="1">
        <f t="array" ref="B4523">IFERROR(IF(LEN(A4523)&gt;0, IF(SUMPRODUCT((Inactives[Key]=J4523)*(Inactives[Currently Inactive]))=1,"Inactive","Active"),""),"Active")</f>
        <v/>
      </c>
      <c r="C4523" s="16" t="str" cm="1">
        <f t="array" aca="1" ref="C4523" ca="1">IFERROR(_xlfn._xlws.FILTER(Inactives[Inactive On],(Inactives[Key]=J4523)*(Inactives[Currently Inactive]),""),"")</f>
        <v/>
      </c>
      <c r="D4523" s="16" t="str" cm="1">
        <f t="array" aca="1" ref="D4523" ca="1">IFERROR(INDEX(_xlfn.TEXTSPLIT(E4523," "),1),"")</f>
        <v/>
      </c>
      <c r="E4523" s="15" t="str" cm="1">
        <f t="array" aca="1" ref="E4523" ca="1">IFERROR(_xlfn._xlws.FILTER(merged_ranks,(merged_end_dates=DATE(9999,12,31))*(merged_names=A4523)),"")</f>
        <v/>
      </c>
      <c r="F4523" s="17" t="str">
        <f ca="1">_xlfn.XLOOKUP(J4523,Promotions[Promo Key],Promotions[Promo Date],"")</f>
        <v/>
      </c>
      <c r="G4523" s="18" t="str">
        <f t="shared" ca="1" si="295"/>
        <v/>
      </c>
      <c r="H4523" s="18" t="str">
        <f t="shared" ca="1" si="294"/>
        <v/>
      </c>
      <c r="I4523" s="17" t="str">
        <f>_xlfn.XLOOKUP(A4523,Students[Full Name],Students[Starting Rank],"")</f>
        <v/>
      </c>
      <c r="J4523" s="15" t="str">
        <f t="shared" ca="1" si="296"/>
        <v xml:space="preserve">: </v>
      </c>
      <c r="K4523" s="16" t="str">
        <f>_xlfn.XLOOKUP(A4523,Students[Full Name],Students[Start Date],"")</f>
        <v/>
      </c>
      <c r="L4523" s="18">
        <f t="shared" ca="1" si="297"/>
        <v>-1</v>
      </c>
      <c r="M4523" s="18" cm="1">
        <f t="array" aca="1" ref="M4523" ca="1">SUMPRODUCT(Inactives[Days Inactive]*(Inactives[Student]=A4523))/365</f>
        <v>0</v>
      </c>
      <c r="N4523" s="18" t="str" cm="1">
        <f t="array" ref="N4523">IF(LEN($A4523)&gt;0,SUMPRODUCT(($A4523=merged_names)*(_xlfn.TEXTAFTER(N$2, "At ")=merged_belt_colours)*merged_months_at_rank),"")</f>
        <v/>
      </c>
      <c r="O4523" s="18" t="str" cm="1">
        <f t="array" ref="O4523">IF(LEN($A4523)&gt;0,SUMPRODUCT(($A4523=merged_names)*(_xlfn.TEXTAFTER(O$2, "At ")=merged_belt_colours)*merged_months_at_rank),"")</f>
        <v/>
      </c>
      <c r="P4523" s="18" t="str" cm="1">
        <f t="array" ref="P4523">IF(LEN($A4523)&gt;0,SUMPRODUCT(($A4523=merged_names)*(_xlfn.TEXTAFTER(P$2, "At ")=merged_belt_colours)*merged_months_at_rank),"")</f>
        <v/>
      </c>
      <c r="Q4523" s="18" t="str" cm="1">
        <f t="array" ref="Q4523">IF(LEN($A4523)&gt;0,SUMPRODUCT(($A4523=merged_names)*(_xlfn.TEXTAFTER(Q$2, "At ")=merged_belt_colours)*merged_months_at_rank),"")</f>
        <v/>
      </c>
      <c r="R4523" s="18" t="str" cm="1">
        <f t="array" ref="R4523">IF(LEN($A4523)&gt;0,SUMPRODUCT(($A4523=merged_names)*(_xlfn.TEXTAFTER(R$2, "At ")=merged_belt_colours)*merged_months_at_rank),"")</f>
        <v/>
      </c>
    </row>
    <row r="4524" spans="1:18" x14ac:dyDescent="0.25">
      <c r="A4524"/>
      <c r="B4524" s="15" t="str" cm="1">
        <f t="array" ref="B4524">IFERROR(IF(LEN(A4524)&gt;0, IF(SUMPRODUCT((Inactives[Key]=J4524)*(Inactives[Currently Inactive]))=1,"Inactive","Active"),""),"Active")</f>
        <v/>
      </c>
      <c r="C4524" s="16" t="str" cm="1">
        <f t="array" aca="1" ref="C4524" ca="1">IFERROR(_xlfn._xlws.FILTER(Inactives[Inactive On],(Inactives[Key]=J4524)*(Inactives[Currently Inactive]),""),"")</f>
        <v/>
      </c>
      <c r="D4524" s="16" t="str" cm="1">
        <f t="array" aca="1" ref="D4524" ca="1">IFERROR(INDEX(_xlfn.TEXTSPLIT(E4524," "),1),"")</f>
        <v/>
      </c>
      <c r="E4524" s="15" t="str" cm="1">
        <f t="array" aca="1" ref="E4524" ca="1">IFERROR(_xlfn._xlws.FILTER(merged_ranks,(merged_end_dates=DATE(9999,12,31))*(merged_names=A4524)),"")</f>
        <v/>
      </c>
      <c r="F4524" s="17" t="str">
        <f ca="1">_xlfn.XLOOKUP(J4524,Promotions[Promo Key],Promotions[Promo Date],"")</f>
        <v/>
      </c>
      <c r="G4524" s="18" t="str">
        <f t="shared" ca="1" si="295"/>
        <v/>
      </c>
      <c r="H4524" s="18" t="str">
        <f t="shared" ca="1" si="294"/>
        <v/>
      </c>
      <c r="I4524" s="17" t="str">
        <f>_xlfn.XLOOKUP(A4524,Students[Full Name],Students[Starting Rank],"")</f>
        <v/>
      </c>
      <c r="J4524" s="15" t="str">
        <f t="shared" ca="1" si="296"/>
        <v xml:space="preserve">: </v>
      </c>
      <c r="K4524" s="16" t="str">
        <f>_xlfn.XLOOKUP(A4524,Students[Full Name],Students[Start Date],"")</f>
        <v/>
      </c>
      <c r="L4524" s="18">
        <f t="shared" ca="1" si="297"/>
        <v>-1</v>
      </c>
      <c r="M4524" s="18" cm="1">
        <f t="array" aca="1" ref="M4524" ca="1">SUMPRODUCT(Inactives[Days Inactive]*(Inactives[Student]=A4524))/365</f>
        <v>0</v>
      </c>
      <c r="N4524" s="18" t="str" cm="1">
        <f t="array" ref="N4524">IF(LEN($A4524)&gt;0,SUMPRODUCT(($A4524=merged_names)*(_xlfn.TEXTAFTER(N$2, "At ")=merged_belt_colours)*merged_months_at_rank),"")</f>
        <v/>
      </c>
      <c r="O4524" s="18" t="str" cm="1">
        <f t="array" ref="O4524">IF(LEN($A4524)&gt;0,SUMPRODUCT(($A4524=merged_names)*(_xlfn.TEXTAFTER(O$2, "At ")=merged_belt_colours)*merged_months_at_rank),"")</f>
        <v/>
      </c>
      <c r="P4524" s="18" t="str" cm="1">
        <f t="array" ref="P4524">IF(LEN($A4524)&gt;0,SUMPRODUCT(($A4524=merged_names)*(_xlfn.TEXTAFTER(P$2, "At ")=merged_belt_colours)*merged_months_at_rank),"")</f>
        <v/>
      </c>
      <c r="Q4524" s="18" t="str" cm="1">
        <f t="array" ref="Q4524">IF(LEN($A4524)&gt;0,SUMPRODUCT(($A4524=merged_names)*(_xlfn.TEXTAFTER(Q$2, "At ")=merged_belt_colours)*merged_months_at_rank),"")</f>
        <v/>
      </c>
      <c r="R4524" s="18" t="str" cm="1">
        <f t="array" ref="R4524">IF(LEN($A4524)&gt;0,SUMPRODUCT(($A4524=merged_names)*(_xlfn.TEXTAFTER(R$2, "At ")=merged_belt_colours)*merged_months_at_rank),"")</f>
        <v/>
      </c>
    </row>
    <row r="4525" spans="1:18" x14ac:dyDescent="0.25">
      <c r="A4525"/>
      <c r="B4525" s="15" t="str" cm="1">
        <f t="array" ref="B4525">IFERROR(IF(LEN(A4525)&gt;0, IF(SUMPRODUCT((Inactives[Key]=J4525)*(Inactives[Currently Inactive]))=1,"Inactive","Active"),""),"Active")</f>
        <v/>
      </c>
      <c r="C4525" s="16" t="str" cm="1">
        <f t="array" aca="1" ref="C4525" ca="1">IFERROR(_xlfn._xlws.FILTER(Inactives[Inactive On],(Inactives[Key]=J4525)*(Inactives[Currently Inactive]),""),"")</f>
        <v/>
      </c>
      <c r="D4525" s="16" t="str" cm="1">
        <f t="array" aca="1" ref="D4525" ca="1">IFERROR(INDEX(_xlfn.TEXTSPLIT(E4525," "),1),"")</f>
        <v/>
      </c>
      <c r="E4525" s="15" t="str" cm="1">
        <f t="array" aca="1" ref="E4525" ca="1">IFERROR(_xlfn._xlws.FILTER(merged_ranks,(merged_end_dates=DATE(9999,12,31))*(merged_names=A4525)),"")</f>
        <v/>
      </c>
      <c r="F4525" s="17" t="str">
        <f ca="1">_xlfn.XLOOKUP(J4525,Promotions[Promo Key],Promotions[Promo Date],"")</f>
        <v/>
      </c>
      <c r="G4525" s="18" t="str">
        <f t="shared" ca="1" si="295"/>
        <v/>
      </c>
      <c r="H4525" s="18" t="str">
        <f t="shared" ca="1" si="294"/>
        <v/>
      </c>
      <c r="I4525" s="17" t="str">
        <f>_xlfn.XLOOKUP(A4525,Students[Full Name],Students[Starting Rank],"")</f>
        <v/>
      </c>
      <c r="J4525" s="15" t="str">
        <f t="shared" ca="1" si="296"/>
        <v xml:space="preserve">: </v>
      </c>
      <c r="K4525" s="16" t="str">
        <f>_xlfn.XLOOKUP(A4525,Students[Full Name],Students[Start Date],"")</f>
        <v/>
      </c>
      <c r="L4525" s="18">
        <f t="shared" ca="1" si="297"/>
        <v>-1</v>
      </c>
      <c r="M4525" s="18" cm="1">
        <f t="array" aca="1" ref="M4525" ca="1">SUMPRODUCT(Inactives[Days Inactive]*(Inactives[Student]=A4525))/365</f>
        <v>0</v>
      </c>
      <c r="N4525" s="18" t="str" cm="1">
        <f t="array" ref="N4525">IF(LEN($A4525)&gt;0,SUMPRODUCT(($A4525=merged_names)*(_xlfn.TEXTAFTER(N$2, "At ")=merged_belt_colours)*merged_months_at_rank),"")</f>
        <v/>
      </c>
      <c r="O4525" s="18" t="str" cm="1">
        <f t="array" ref="O4525">IF(LEN($A4525)&gt;0,SUMPRODUCT(($A4525=merged_names)*(_xlfn.TEXTAFTER(O$2, "At ")=merged_belt_colours)*merged_months_at_rank),"")</f>
        <v/>
      </c>
      <c r="P4525" s="18" t="str" cm="1">
        <f t="array" ref="P4525">IF(LEN($A4525)&gt;0,SUMPRODUCT(($A4525=merged_names)*(_xlfn.TEXTAFTER(P$2, "At ")=merged_belt_colours)*merged_months_at_rank),"")</f>
        <v/>
      </c>
      <c r="Q4525" s="18" t="str" cm="1">
        <f t="array" ref="Q4525">IF(LEN($A4525)&gt;0,SUMPRODUCT(($A4525=merged_names)*(_xlfn.TEXTAFTER(Q$2, "At ")=merged_belt_colours)*merged_months_at_rank),"")</f>
        <v/>
      </c>
      <c r="R4525" s="18" t="str" cm="1">
        <f t="array" ref="R4525">IF(LEN($A4525)&gt;0,SUMPRODUCT(($A4525=merged_names)*(_xlfn.TEXTAFTER(R$2, "At ")=merged_belt_colours)*merged_months_at_rank),"")</f>
        <v/>
      </c>
    </row>
    <row r="4526" spans="1:18" x14ac:dyDescent="0.25">
      <c r="A4526"/>
      <c r="B4526" s="15" t="str" cm="1">
        <f t="array" ref="B4526">IFERROR(IF(LEN(A4526)&gt;0, IF(SUMPRODUCT((Inactives[Key]=J4526)*(Inactives[Currently Inactive]))=1,"Inactive","Active"),""),"Active")</f>
        <v/>
      </c>
      <c r="C4526" s="16" t="str" cm="1">
        <f t="array" aca="1" ref="C4526" ca="1">IFERROR(_xlfn._xlws.FILTER(Inactives[Inactive On],(Inactives[Key]=J4526)*(Inactives[Currently Inactive]),""),"")</f>
        <v/>
      </c>
      <c r="D4526" s="16" t="str" cm="1">
        <f t="array" aca="1" ref="D4526" ca="1">IFERROR(INDEX(_xlfn.TEXTSPLIT(E4526," "),1),"")</f>
        <v/>
      </c>
      <c r="E4526" s="15" t="str" cm="1">
        <f t="array" aca="1" ref="E4526" ca="1">IFERROR(_xlfn._xlws.FILTER(merged_ranks,(merged_end_dates=DATE(9999,12,31))*(merged_names=A4526)),"")</f>
        <v/>
      </c>
      <c r="F4526" s="17" t="str">
        <f ca="1">_xlfn.XLOOKUP(J4526,Promotions[Promo Key],Promotions[Promo Date],"")</f>
        <v/>
      </c>
      <c r="G4526" s="18" t="str">
        <f t="shared" ca="1" si="295"/>
        <v/>
      </c>
      <c r="H4526" s="18" t="str">
        <f t="shared" ca="1" si="294"/>
        <v/>
      </c>
      <c r="I4526" s="17" t="str">
        <f>_xlfn.XLOOKUP(A4526,Students[Full Name],Students[Starting Rank],"")</f>
        <v/>
      </c>
      <c r="J4526" s="15" t="str">
        <f t="shared" ca="1" si="296"/>
        <v xml:space="preserve">: </v>
      </c>
      <c r="K4526" s="16" t="str">
        <f>_xlfn.XLOOKUP(A4526,Students[Full Name],Students[Start Date],"")</f>
        <v/>
      </c>
      <c r="L4526" s="18">
        <f t="shared" ca="1" si="297"/>
        <v>-1</v>
      </c>
      <c r="M4526" s="18" cm="1">
        <f t="array" aca="1" ref="M4526" ca="1">SUMPRODUCT(Inactives[Days Inactive]*(Inactives[Student]=A4526))/365</f>
        <v>0</v>
      </c>
      <c r="N4526" s="18" t="str" cm="1">
        <f t="array" ref="N4526">IF(LEN($A4526)&gt;0,SUMPRODUCT(($A4526=merged_names)*(_xlfn.TEXTAFTER(N$2, "At ")=merged_belt_colours)*merged_months_at_rank),"")</f>
        <v/>
      </c>
      <c r="O4526" s="18" t="str" cm="1">
        <f t="array" ref="O4526">IF(LEN($A4526)&gt;0,SUMPRODUCT(($A4526=merged_names)*(_xlfn.TEXTAFTER(O$2, "At ")=merged_belt_colours)*merged_months_at_rank),"")</f>
        <v/>
      </c>
      <c r="P4526" s="18" t="str" cm="1">
        <f t="array" ref="P4526">IF(LEN($A4526)&gt;0,SUMPRODUCT(($A4526=merged_names)*(_xlfn.TEXTAFTER(P$2, "At ")=merged_belt_colours)*merged_months_at_rank),"")</f>
        <v/>
      </c>
      <c r="Q4526" s="18" t="str" cm="1">
        <f t="array" ref="Q4526">IF(LEN($A4526)&gt;0,SUMPRODUCT(($A4526=merged_names)*(_xlfn.TEXTAFTER(Q$2, "At ")=merged_belt_colours)*merged_months_at_rank),"")</f>
        <v/>
      </c>
      <c r="R4526" s="18" t="str" cm="1">
        <f t="array" ref="R4526">IF(LEN($A4526)&gt;0,SUMPRODUCT(($A4526=merged_names)*(_xlfn.TEXTAFTER(R$2, "At ")=merged_belt_colours)*merged_months_at_rank),"")</f>
        <v/>
      </c>
    </row>
    <row r="4527" spans="1:18" x14ac:dyDescent="0.25">
      <c r="A4527"/>
      <c r="B4527" s="15" t="str" cm="1">
        <f t="array" ref="B4527">IFERROR(IF(LEN(A4527)&gt;0, IF(SUMPRODUCT((Inactives[Key]=J4527)*(Inactives[Currently Inactive]))=1,"Inactive","Active"),""),"Active")</f>
        <v/>
      </c>
      <c r="C4527" s="16" t="str" cm="1">
        <f t="array" aca="1" ref="C4527" ca="1">IFERROR(_xlfn._xlws.FILTER(Inactives[Inactive On],(Inactives[Key]=J4527)*(Inactives[Currently Inactive]),""),"")</f>
        <v/>
      </c>
      <c r="D4527" s="16" t="str" cm="1">
        <f t="array" aca="1" ref="D4527" ca="1">IFERROR(INDEX(_xlfn.TEXTSPLIT(E4527," "),1),"")</f>
        <v/>
      </c>
      <c r="E4527" s="15" t="str" cm="1">
        <f t="array" aca="1" ref="E4527" ca="1">IFERROR(_xlfn._xlws.FILTER(merged_ranks,(merged_end_dates=DATE(9999,12,31))*(merged_names=A4527)),"")</f>
        <v/>
      </c>
      <c r="F4527" s="17" t="str">
        <f ca="1">_xlfn.XLOOKUP(J4527,Promotions[Promo Key],Promotions[Promo Date],"")</f>
        <v/>
      </c>
      <c r="G4527" s="18" t="str">
        <f t="shared" ca="1" si="295"/>
        <v/>
      </c>
      <c r="H4527" s="18" t="str">
        <f t="shared" ca="1" si="294"/>
        <v/>
      </c>
      <c r="I4527" s="17" t="str">
        <f>_xlfn.XLOOKUP(A4527,Students[Full Name],Students[Starting Rank],"")</f>
        <v/>
      </c>
      <c r="J4527" s="15" t="str">
        <f t="shared" ca="1" si="296"/>
        <v xml:space="preserve">: </v>
      </c>
      <c r="K4527" s="16" t="str">
        <f>_xlfn.XLOOKUP(A4527,Students[Full Name],Students[Start Date],"")</f>
        <v/>
      </c>
      <c r="L4527" s="18">
        <f t="shared" ca="1" si="297"/>
        <v>-1</v>
      </c>
      <c r="M4527" s="18" cm="1">
        <f t="array" aca="1" ref="M4527" ca="1">SUMPRODUCT(Inactives[Days Inactive]*(Inactives[Student]=A4527))/365</f>
        <v>0</v>
      </c>
      <c r="N4527" s="18" t="str" cm="1">
        <f t="array" ref="N4527">IF(LEN($A4527)&gt;0,SUMPRODUCT(($A4527=merged_names)*(_xlfn.TEXTAFTER(N$2, "At ")=merged_belt_colours)*merged_months_at_rank),"")</f>
        <v/>
      </c>
      <c r="O4527" s="18" t="str" cm="1">
        <f t="array" ref="O4527">IF(LEN($A4527)&gt;0,SUMPRODUCT(($A4527=merged_names)*(_xlfn.TEXTAFTER(O$2, "At ")=merged_belt_colours)*merged_months_at_rank),"")</f>
        <v/>
      </c>
      <c r="P4527" s="18" t="str" cm="1">
        <f t="array" ref="P4527">IF(LEN($A4527)&gt;0,SUMPRODUCT(($A4527=merged_names)*(_xlfn.TEXTAFTER(P$2, "At ")=merged_belt_colours)*merged_months_at_rank),"")</f>
        <v/>
      </c>
      <c r="Q4527" s="18" t="str" cm="1">
        <f t="array" ref="Q4527">IF(LEN($A4527)&gt;0,SUMPRODUCT(($A4527=merged_names)*(_xlfn.TEXTAFTER(Q$2, "At ")=merged_belt_colours)*merged_months_at_rank),"")</f>
        <v/>
      </c>
      <c r="R4527" s="18" t="str" cm="1">
        <f t="array" ref="R4527">IF(LEN($A4527)&gt;0,SUMPRODUCT(($A4527=merged_names)*(_xlfn.TEXTAFTER(R$2, "At ")=merged_belt_colours)*merged_months_at_rank),"")</f>
        <v/>
      </c>
    </row>
    <row r="4528" spans="1:18" x14ac:dyDescent="0.25">
      <c r="A4528"/>
      <c r="B4528" s="15" t="str" cm="1">
        <f t="array" ref="B4528">IFERROR(IF(LEN(A4528)&gt;0, IF(SUMPRODUCT((Inactives[Key]=J4528)*(Inactives[Currently Inactive]))=1,"Inactive","Active"),""),"Active")</f>
        <v/>
      </c>
      <c r="C4528" s="16" t="str" cm="1">
        <f t="array" aca="1" ref="C4528" ca="1">IFERROR(_xlfn._xlws.FILTER(Inactives[Inactive On],(Inactives[Key]=J4528)*(Inactives[Currently Inactive]),""),"")</f>
        <v/>
      </c>
      <c r="D4528" s="16" t="str" cm="1">
        <f t="array" aca="1" ref="D4528" ca="1">IFERROR(INDEX(_xlfn.TEXTSPLIT(E4528," "),1),"")</f>
        <v/>
      </c>
      <c r="E4528" s="15" t="str" cm="1">
        <f t="array" aca="1" ref="E4528" ca="1">IFERROR(_xlfn._xlws.FILTER(merged_ranks,(merged_end_dates=DATE(9999,12,31))*(merged_names=A4528)),"")</f>
        <v/>
      </c>
      <c r="F4528" s="17" t="str">
        <f ca="1">_xlfn.XLOOKUP(J4528,Promotions[Promo Key],Promotions[Promo Date],"")</f>
        <v/>
      </c>
      <c r="G4528" s="18" t="str">
        <f t="shared" ca="1" si="295"/>
        <v/>
      </c>
      <c r="H4528" s="18" t="str">
        <f t="shared" ca="1" si="294"/>
        <v/>
      </c>
      <c r="I4528" s="17" t="str">
        <f>_xlfn.XLOOKUP(A4528,Students[Full Name],Students[Starting Rank],"")</f>
        <v/>
      </c>
      <c r="J4528" s="15" t="str">
        <f t="shared" ca="1" si="296"/>
        <v xml:space="preserve">: </v>
      </c>
      <c r="K4528" s="16" t="str">
        <f>_xlfn.XLOOKUP(A4528,Students[Full Name],Students[Start Date],"")</f>
        <v/>
      </c>
      <c r="L4528" s="18">
        <f t="shared" ca="1" si="297"/>
        <v>-1</v>
      </c>
      <c r="M4528" s="18" cm="1">
        <f t="array" aca="1" ref="M4528" ca="1">SUMPRODUCT(Inactives[Days Inactive]*(Inactives[Student]=A4528))/365</f>
        <v>0</v>
      </c>
      <c r="N4528" s="18" t="str" cm="1">
        <f t="array" ref="N4528">IF(LEN($A4528)&gt;0,SUMPRODUCT(($A4528=merged_names)*(_xlfn.TEXTAFTER(N$2, "At ")=merged_belt_colours)*merged_months_at_rank),"")</f>
        <v/>
      </c>
      <c r="O4528" s="18" t="str" cm="1">
        <f t="array" ref="O4528">IF(LEN($A4528)&gt;0,SUMPRODUCT(($A4528=merged_names)*(_xlfn.TEXTAFTER(O$2, "At ")=merged_belt_colours)*merged_months_at_rank),"")</f>
        <v/>
      </c>
      <c r="P4528" s="18" t="str" cm="1">
        <f t="array" ref="P4528">IF(LEN($A4528)&gt;0,SUMPRODUCT(($A4528=merged_names)*(_xlfn.TEXTAFTER(P$2, "At ")=merged_belt_colours)*merged_months_at_rank),"")</f>
        <v/>
      </c>
      <c r="Q4528" s="18" t="str" cm="1">
        <f t="array" ref="Q4528">IF(LEN($A4528)&gt;0,SUMPRODUCT(($A4528=merged_names)*(_xlfn.TEXTAFTER(Q$2, "At ")=merged_belt_colours)*merged_months_at_rank),"")</f>
        <v/>
      </c>
      <c r="R4528" s="18" t="str" cm="1">
        <f t="array" ref="R4528">IF(LEN($A4528)&gt;0,SUMPRODUCT(($A4528=merged_names)*(_xlfn.TEXTAFTER(R$2, "At ")=merged_belt_colours)*merged_months_at_rank),"")</f>
        <v/>
      </c>
    </row>
    <row r="4529" spans="1:18" x14ac:dyDescent="0.25">
      <c r="A4529"/>
      <c r="B4529" s="15" t="str" cm="1">
        <f t="array" ref="B4529">IFERROR(IF(LEN(A4529)&gt;0, IF(SUMPRODUCT((Inactives[Key]=J4529)*(Inactives[Currently Inactive]))=1,"Inactive","Active"),""),"Active")</f>
        <v/>
      </c>
      <c r="C4529" s="16" t="str" cm="1">
        <f t="array" aca="1" ref="C4529" ca="1">IFERROR(_xlfn._xlws.FILTER(Inactives[Inactive On],(Inactives[Key]=J4529)*(Inactives[Currently Inactive]),""),"")</f>
        <v/>
      </c>
      <c r="D4529" s="16" t="str" cm="1">
        <f t="array" aca="1" ref="D4529" ca="1">IFERROR(INDEX(_xlfn.TEXTSPLIT(E4529," "),1),"")</f>
        <v/>
      </c>
      <c r="E4529" s="15" t="str" cm="1">
        <f t="array" aca="1" ref="E4529" ca="1">IFERROR(_xlfn._xlws.FILTER(merged_ranks,(merged_end_dates=DATE(9999,12,31))*(merged_names=A4529)),"")</f>
        <v/>
      </c>
      <c r="F4529" s="17" t="str">
        <f ca="1">_xlfn.XLOOKUP(J4529,Promotions[Promo Key],Promotions[Promo Date],"")</f>
        <v/>
      </c>
      <c r="G4529" s="18" t="str">
        <f t="shared" ca="1" si="295"/>
        <v/>
      </c>
      <c r="H4529" s="18" t="str">
        <f t="shared" ca="1" si="294"/>
        <v/>
      </c>
      <c r="I4529" s="17" t="str">
        <f>_xlfn.XLOOKUP(A4529,Students[Full Name],Students[Starting Rank],"")</f>
        <v/>
      </c>
      <c r="J4529" s="15" t="str">
        <f t="shared" ca="1" si="296"/>
        <v xml:space="preserve">: </v>
      </c>
      <c r="K4529" s="16" t="str">
        <f>_xlfn.XLOOKUP(A4529,Students[Full Name],Students[Start Date],"")</f>
        <v/>
      </c>
      <c r="L4529" s="18">
        <f t="shared" ca="1" si="297"/>
        <v>-1</v>
      </c>
      <c r="M4529" s="18" cm="1">
        <f t="array" aca="1" ref="M4529" ca="1">SUMPRODUCT(Inactives[Days Inactive]*(Inactives[Student]=A4529))/365</f>
        <v>0</v>
      </c>
      <c r="N4529" s="18" t="str" cm="1">
        <f t="array" ref="N4529">IF(LEN($A4529)&gt;0,SUMPRODUCT(($A4529=merged_names)*(_xlfn.TEXTAFTER(N$2, "At ")=merged_belt_colours)*merged_months_at_rank),"")</f>
        <v/>
      </c>
      <c r="O4529" s="18" t="str" cm="1">
        <f t="array" ref="O4529">IF(LEN($A4529)&gt;0,SUMPRODUCT(($A4529=merged_names)*(_xlfn.TEXTAFTER(O$2, "At ")=merged_belt_colours)*merged_months_at_rank),"")</f>
        <v/>
      </c>
      <c r="P4529" s="18" t="str" cm="1">
        <f t="array" ref="P4529">IF(LEN($A4529)&gt;0,SUMPRODUCT(($A4529=merged_names)*(_xlfn.TEXTAFTER(P$2, "At ")=merged_belt_colours)*merged_months_at_rank),"")</f>
        <v/>
      </c>
      <c r="Q4529" s="18" t="str" cm="1">
        <f t="array" ref="Q4529">IF(LEN($A4529)&gt;0,SUMPRODUCT(($A4529=merged_names)*(_xlfn.TEXTAFTER(Q$2, "At ")=merged_belt_colours)*merged_months_at_rank),"")</f>
        <v/>
      </c>
      <c r="R4529" s="18" t="str" cm="1">
        <f t="array" ref="R4529">IF(LEN($A4529)&gt;0,SUMPRODUCT(($A4529=merged_names)*(_xlfn.TEXTAFTER(R$2, "At ")=merged_belt_colours)*merged_months_at_rank),"")</f>
        <v/>
      </c>
    </row>
    <row r="4530" spans="1:18" x14ac:dyDescent="0.25">
      <c r="A4530"/>
      <c r="B4530" s="15" t="str" cm="1">
        <f t="array" ref="B4530">IFERROR(IF(LEN(A4530)&gt;0, IF(SUMPRODUCT((Inactives[Key]=J4530)*(Inactives[Currently Inactive]))=1,"Inactive","Active"),""),"Active")</f>
        <v/>
      </c>
      <c r="C4530" s="16" t="str" cm="1">
        <f t="array" aca="1" ref="C4530" ca="1">IFERROR(_xlfn._xlws.FILTER(Inactives[Inactive On],(Inactives[Key]=J4530)*(Inactives[Currently Inactive]),""),"")</f>
        <v/>
      </c>
      <c r="D4530" s="16" t="str" cm="1">
        <f t="array" aca="1" ref="D4530" ca="1">IFERROR(INDEX(_xlfn.TEXTSPLIT(E4530," "),1),"")</f>
        <v/>
      </c>
      <c r="E4530" s="15" t="str" cm="1">
        <f t="array" aca="1" ref="E4530" ca="1">IFERROR(_xlfn._xlws.FILTER(merged_ranks,(merged_end_dates=DATE(9999,12,31))*(merged_names=A4530)),"")</f>
        <v/>
      </c>
      <c r="F4530" s="17" t="str">
        <f ca="1">_xlfn.XLOOKUP(J4530,Promotions[Promo Key],Promotions[Promo Date],"")</f>
        <v/>
      </c>
      <c r="G4530" s="18" t="str">
        <f t="shared" ca="1" si="295"/>
        <v/>
      </c>
      <c r="H4530" s="18" t="str">
        <f t="shared" ca="1" si="294"/>
        <v/>
      </c>
      <c r="I4530" s="17" t="str">
        <f>_xlfn.XLOOKUP(A4530,Students[Full Name],Students[Starting Rank],"")</f>
        <v/>
      </c>
      <c r="J4530" s="15" t="str">
        <f t="shared" ca="1" si="296"/>
        <v xml:space="preserve">: </v>
      </c>
      <c r="K4530" s="16" t="str">
        <f>_xlfn.XLOOKUP(A4530,Students[Full Name],Students[Start Date],"")</f>
        <v/>
      </c>
      <c r="L4530" s="18">
        <f t="shared" ca="1" si="297"/>
        <v>-1</v>
      </c>
      <c r="M4530" s="18" cm="1">
        <f t="array" aca="1" ref="M4530" ca="1">SUMPRODUCT(Inactives[Days Inactive]*(Inactives[Student]=A4530))/365</f>
        <v>0</v>
      </c>
      <c r="N4530" s="18" t="str" cm="1">
        <f t="array" ref="N4530">IF(LEN($A4530)&gt;0,SUMPRODUCT(($A4530=merged_names)*(_xlfn.TEXTAFTER(N$2, "At ")=merged_belt_colours)*merged_months_at_rank),"")</f>
        <v/>
      </c>
      <c r="O4530" s="18" t="str" cm="1">
        <f t="array" ref="O4530">IF(LEN($A4530)&gt;0,SUMPRODUCT(($A4530=merged_names)*(_xlfn.TEXTAFTER(O$2, "At ")=merged_belt_colours)*merged_months_at_rank),"")</f>
        <v/>
      </c>
      <c r="P4530" s="18" t="str" cm="1">
        <f t="array" ref="P4530">IF(LEN($A4530)&gt;0,SUMPRODUCT(($A4530=merged_names)*(_xlfn.TEXTAFTER(P$2, "At ")=merged_belt_colours)*merged_months_at_rank),"")</f>
        <v/>
      </c>
      <c r="Q4530" s="18" t="str" cm="1">
        <f t="array" ref="Q4530">IF(LEN($A4530)&gt;0,SUMPRODUCT(($A4530=merged_names)*(_xlfn.TEXTAFTER(Q$2, "At ")=merged_belt_colours)*merged_months_at_rank),"")</f>
        <v/>
      </c>
      <c r="R4530" s="18" t="str" cm="1">
        <f t="array" ref="R4530">IF(LEN($A4530)&gt;0,SUMPRODUCT(($A4530=merged_names)*(_xlfn.TEXTAFTER(R$2, "At ")=merged_belt_colours)*merged_months_at_rank),"")</f>
        <v/>
      </c>
    </row>
    <row r="4531" spans="1:18" x14ac:dyDescent="0.25">
      <c r="A4531"/>
      <c r="B4531" s="15" t="str" cm="1">
        <f t="array" ref="B4531">IFERROR(IF(LEN(A4531)&gt;0, IF(SUMPRODUCT((Inactives[Key]=J4531)*(Inactives[Currently Inactive]))=1,"Inactive","Active"),""),"Active")</f>
        <v/>
      </c>
      <c r="C4531" s="16" t="str" cm="1">
        <f t="array" aca="1" ref="C4531" ca="1">IFERROR(_xlfn._xlws.FILTER(Inactives[Inactive On],(Inactives[Key]=J4531)*(Inactives[Currently Inactive]),""),"")</f>
        <v/>
      </c>
      <c r="D4531" s="16" t="str" cm="1">
        <f t="array" aca="1" ref="D4531" ca="1">IFERROR(INDEX(_xlfn.TEXTSPLIT(E4531," "),1),"")</f>
        <v/>
      </c>
      <c r="E4531" s="15" t="str" cm="1">
        <f t="array" aca="1" ref="E4531" ca="1">IFERROR(_xlfn._xlws.FILTER(merged_ranks,(merged_end_dates=DATE(9999,12,31))*(merged_names=A4531)),"")</f>
        <v/>
      </c>
      <c r="F4531" s="17" t="str">
        <f ca="1">_xlfn.XLOOKUP(J4531,Promotions[Promo Key],Promotions[Promo Date],"")</f>
        <v/>
      </c>
      <c r="G4531" s="18" t="str">
        <f t="shared" ca="1" si="295"/>
        <v/>
      </c>
      <c r="H4531" s="18" t="str">
        <f t="shared" ca="1" si="294"/>
        <v/>
      </c>
      <c r="I4531" s="17" t="str">
        <f>_xlfn.XLOOKUP(A4531,Students[Full Name],Students[Starting Rank],"")</f>
        <v/>
      </c>
      <c r="J4531" s="15" t="str">
        <f t="shared" ca="1" si="296"/>
        <v xml:space="preserve">: </v>
      </c>
      <c r="K4531" s="16" t="str">
        <f>_xlfn.XLOOKUP(A4531,Students[Full Name],Students[Start Date],"")</f>
        <v/>
      </c>
      <c r="L4531" s="18">
        <f t="shared" ca="1" si="297"/>
        <v>-1</v>
      </c>
      <c r="M4531" s="18" cm="1">
        <f t="array" aca="1" ref="M4531" ca="1">SUMPRODUCT(Inactives[Days Inactive]*(Inactives[Student]=A4531))/365</f>
        <v>0</v>
      </c>
      <c r="N4531" s="18" t="str" cm="1">
        <f t="array" ref="N4531">IF(LEN($A4531)&gt;0,SUMPRODUCT(($A4531=merged_names)*(_xlfn.TEXTAFTER(N$2, "At ")=merged_belt_colours)*merged_months_at_rank),"")</f>
        <v/>
      </c>
      <c r="O4531" s="18" t="str" cm="1">
        <f t="array" ref="O4531">IF(LEN($A4531)&gt;0,SUMPRODUCT(($A4531=merged_names)*(_xlfn.TEXTAFTER(O$2, "At ")=merged_belt_colours)*merged_months_at_rank),"")</f>
        <v/>
      </c>
      <c r="P4531" s="18" t="str" cm="1">
        <f t="array" ref="P4531">IF(LEN($A4531)&gt;0,SUMPRODUCT(($A4531=merged_names)*(_xlfn.TEXTAFTER(P$2, "At ")=merged_belt_colours)*merged_months_at_rank),"")</f>
        <v/>
      </c>
      <c r="Q4531" s="18" t="str" cm="1">
        <f t="array" ref="Q4531">IF(LEN($A4531)&gt;0,SUMPRODUCT(($A4531=merged_names)*(_xlfn.TEXTAFTER(Q$2, "At ")=merged_belt_colours)*merged_months_at_rank),"")</f>
        <v/>
      </c>
      <c r="R4531" s="18" t="str" cm="1">
        <f t="array" ref="R4531">IF(LEN($A4531)&gt;0,SUMPRODUCT(($A4531=merged_names)*(_xlfn.TEXTAFTER(R$2, "At ")=merged_belt_colours)*merged_months_at_rank),"")</f>
        <v/>
      </c>
    </row>
    <row r="4532" spans="1:18" x14ac:dyDescent="0.25">
      <c r="A4532"/>
      <c r="B4532" s="15" t="str" cm="1">
        <f t="array" ref="B4532">IFERROR(IF(LEN(A4532)&gt;0, IF(SUMPRODUCT((Inactives[Key]=J4532)*(Inactives[Currently Inactive]))=1,"Inactive","Active"),""),"Active")</f>
        <v/>
      </c>
      <c r="C4532" s="16" t="str" cm="1">
        <f t="array" aca="1" ref="C4532" ca="1">IFERROR(_xlfn._xlws.FILTER(Inactives[Inactive On],(Inactives[Key]=J4532)*(Inactives[Currently Inactive]),""),"")</f>
        <v/>
      </c>
      <c r="D4532" s="16" t="str" cm="1">
        <f t="array" aca="1" ref="D4532" ca="1">IFERROR(INDEX(_xlfn.TEXTSPLIT(E4532," "),1),"")</f>
        <v/>
      </c>
      <c r="E4532" s="15" t="str" cm="1">
        <f t="array" aca="1" ref="E4532" ca="1">IFERROR(_xlfn._xlws.FILTER(merged_ranks,(merged_end_dates=DATE(9999,12,31))*(merged_names=A4532)),"")</f>
        <v/>
      </c>
      <c r="F4532" s="17" t="str">
        <f ca="1">_xlfn.XLOOKUP(J4532,Promotions[Promo Key],Promotions[Promo Date],"")</f>
        <v/>
      </c>
      <c r="G4532" s="18" t="str">
        <f t="shared" ca="1" si="295"/>
        <v/>
      </c>
      <c r="H4532" s="18" t="str">
        <f t="shared" ca="1" si="294"/>
        <v/>
      </c>
      <c r="I4532" s="17" t="str">
        <f>_xlfn.XLOOKUP(A4532,Students[Full Name],Students[Starting Rank],"")</f>
        <v/>
      </c>
      <c r="J4532" s="15" t="str">
        <f t="shared" ca="1" si="296"/>
        <v xml:space="preserve">: </v>
      </c>
      <c r="K4532" s="16" t="str">
        <f>_xlfn.XLOOKUP(A4532,Students[Full Name],Students[Start Date],"")</f>
        <v/>
      </c>
      <c r="L4532" s="18">
        <f t="shared" ca="1" si="297"/>
        <v>-1</v>
      </c>
      <c r="M4532" s="18" cm="1">
        <f t="array" aca="1" ref="M4532" ca="1">SUMPRODUCT(Inactives[Days Inactive]*(Inactives[Student]=A4532))/365</f>
        <v>0</v>
      </c>
      <c r="N4532" s="18" t="str" cm="1">
        <f t="array" ref="N4532">IF(LEN($A4532)&gt;0,SUMPRODUCT(($A4532=merged_names)*(_xlfn.TEXTAFTER(N$2, "At ")=merged_belt_colours)*merged_months_at_rank),"")</f>
        <v/>
      </c>
      <c r="O4532" s="18" t="str" cm="1">
        <f t="array" ref="O4532">IF(LEN($A4532)&gt;0,SUMPRODUCT(($A4532=merged_names)*(_xlfn.TEXTAFTER(O$2, "At ")=merged_belt_colours)*merged_months_at_rank),"")</f>
        <v/>
      </c>
      <c r="P4532" s="18" t="str" cm="1">
        <f t="array" ref="P4532">IF(LEN($A4532)&gt;0,SUMPRODUCT(($A4532=merged_names)*(_xlfn.TEXTAFTER(P$2, "At ")=merged_belt_colours)*merged_months_at_rank),"")</f>
        <v/>
      </c>
      <c r="Q4532" s="18" t="str" cm="1">
        <f t="array" ref="Q4532">IF(LEN($A4532)&gt;0,SUMPRODUCT(($A4532=merged_names)*(_xlfn.TEXTAFTER(Q$2, "At ")=merged_belt_colours)*merged_months_at_rank),"")</f>
        <v/>
      </c>
      <c r="R4532" s="18" t="str" cm="1">
        <f t="array" ref="R4532">IF(LEN($A4532)&gt;0,SUMPRODUCT(($A4532=merged_names)*(_xlfn.TEXTAFTER(R$2, "At ")=merged_belt_colours)*merged_months_at_rank),"")</f>
        <v/>
      </c>
    </row>
    <row r="4533" spans="1:18" x14ac:dyDescent="0.25">
      <c r="A4533"/>
      <c r="B4533" s="15" t="str" cm="1">
        <f t="array" ref="B4533">IFERROR(IF(LEN(A4533)&gt;0, IF(SUMPRODUCT((Inactives[Key]=J4533)*(Inactives[Currently Inactive]))=1,"Inactive","Active"),""),"Active")</f>
        <v/>
      </c>
      <c r="C4533" s="16" t="str" cm="1">
        <f t="array" aca="1" ref="C4533" ca="1">IFERROR(_xlfn._xlws.FILTER(Inactives[Inactive On],(Inactives[Key]=J4533)*(Inactives[Currently Inactive]),""),"")</f>
        <v/>
      </c>
      <c r="D4533" s="16" t="str" cm="1">
        <f t="array" aca="1" ref="D4533" ca="1">IFERROR(INDEX(_xlfn.TEXTSPLIT(E4533," "),1),"")</f>
        <v/>
      </c>
      <c r="E4533" s="15" t="str" cm="1">
        <f t="array" aca="1" ref="E4533" ca="1">IFERROR(_xlfn._xlws.FILTER(merged_ranks,(merged_end_dates=DATE(9999,12,31))*(merged_names=A4533)),"")</f>
        <v/>
      </c>
      <c r="F4533" s="17" t="str">
        <f ca="1">_xlfn.XLOOKUP(J4533,Promotions[Promo Key],Promotions[Promo Date],"")</f>
        <v/>
      </c>
      <c r="G4533" s="18" t="str">
        <f t="shared" ca="1" si="295"/>
        <v/>
      </c>
      <c r="H4533" s="18" t="str">
        <f t="shared" ca="1" si="294"/>
        <v/>
      </c>
      <c r="I4533" s="17" t="str">
        <f>_xlfn.XLOOKUP(A4533,Students[Full Name],Students[Starting Rank],"")</f>
        <v/>
      </c>
      <c r="J4533" s="15" t="str">
        <f t="shared" ca="1" si="296"/>
        <v xml:space="preserve">: </v>
      </c>
      <c r="K4533" s="16" t="str">
        <f>_xlfn.XLOOKUP(A4533,Students[Full Name],Students[Start Date],"")</f>
        <v/>
      </c>
      <c r="L4533" s="18">
        <f t="shared" ca="1" si="297"/>
        <v>-1</v>
      </c>
      <c r="M4533" s="18" cm="1">
        <f t="array" aca="1" ref="M4533" ca="1">SUMPRODUCT(Inactives[Days Inactive]*(Inactives[Student]=A4533))/365</f>
        <v>0</v>
      </c>
      <c r="N4533" s="18" t="str" cm="1">
        <f t="array" ref="N4533">IF(LEN($A4533)&gt;0,SUMPRODUCT(($A4533=merged_names)*(_xlfn.TEXTAFTER(N$2, "At ")=merged_belt_colours)*merged_months_at_rank),"")</f>
        <v/>
      </c>
      <c r="O4533" s="18" t="str" cm="1">
        <f t="array" ref="O4533">IF(LEN($A4533)&gt;0,SUMPRODUCT(($A4533=merged_names)*(_xlfn.TEXTAFTER(O$2, "At ")=merged_belt_colours)*merged_months_at_rank),"")</f>
        <v/>
      </c>
      <c r="P4533" s="18" t="str" cm="1">
        <f t="array" ref="P4533">IF(LEN($A4533)&gt;0,SUMPRODUCT(($A4533=merged_names)*(_xlfn.TEXTAFTER(P$2, "At ")=merged_belt_colours)*merged_months_at_rank),"")</f>
        <v/>
      </c>
      <c r="Q4533" s="18" t="str" cm="1">
        <f t="array" ref="Q4533">IF(LEN($A4533)&gt;0,SUMPRODUCT(($A4533=merged_names)*(_xlfn.TEXTAFTER(Q$2, "At ")=merged_belt_colours)*merged_months_at_rank),"")</f>
        <v/>
      </c>
      <c r="R4533" s="18" t="str" cm="1">
        <f t="array" ref="R4533">IF(LEN($A4533)&gt;0,SUMPRODUCT(($A4533=merged_names)*(_xlfn.TEXTAFTER(R$2, "At ")=merged_belt_colours)*merged_months_at_rank),"")</f>
        <v/>
      </c>
    </row>
    <row r="4534" spans="1:18" x14ac:dyDescent="0.25">
      <c r="A4534"/>
      <c r="B4534" s="15" t="str" cm="1">
        <f t="array" ref="B4534">IFERROR(IF(LEN(A4534)&gt;0, IF(SUMPRODUCT((Inactives[Key]=J4534)*(Inactives[Currently Inactive]))=1,"Inactive","Active"),""),"Active")</f>
        <v/>
      </c>
      <c r="C4534" s="16" t="str" cm="1">
        <f t="array" aca="1" ref="C4534" ca="1">IFERROR(_xlfn._xlws.FILTER(Inactives[Inactive On],(Inactives[Key]=J4534)*(Inactives[Currently Inactive]),""),"")</f>
        <v/>
      </c>
      <c r="D4534" s="16" t="str" cm="1">
        <f t="array" aca="1" ref="D4534" ca="1">IFERROR(INDEX(_xlfn.TEXTSPLIT(E4534," "),1),"")</f>
        <v/>
      </c>
      <c r="E4534" s="15" t="str" cm="1">
        <f t="array" aca="1" ref="E4534" ca="1">IFERROR(_xlfn._xlws.FILTER(merged_ranks,(merged_end_dates=DATE(9999,12,31))*(merged_names=A4534)),"")</f>
        <v/>
      </c>
      <c r="F4534" s="17" t="str">
        <f ca="1">_xlfn.XLOOKUP(J4534,Promotions[Promo Key],Promotions[Promo Date],"")</f>
        <v/>
      </c>
      <c r="G4534" s="18" t="str">
        <f t="shared" ca="1" si="295"/>
        <v/>
      </c>
      <c r="H4534" s="18" t="str">
        <f t="shared" ca="1" si="294"/>
        <v/>
      </c>
      <c r="I4534" s="17" t="str">
        <f>_xlfn.XLOOKUP(A4534,Students[Full Name],Students[Starting Rank],"")</f>
        <v/>
      </c>
      <c r="J4534" s="15" t="str">
        <f t="shared" ca="1" si="296"/>
        <v xml:space="preserve">: </v>
      </c>
      <c r="K4534" s="16" t="str">
        <f>_xlfn.XLOOKUP(A4534,Students[Full Name],Students[Start Date],"")</f>
        <v/>
      </c>
      <c r="L4534" s="18">
        <f t="shared" ca="1" si="297"/>
        <v>-1</v>
      </c>
      <c r="M4534" s="18" cm="1">
        <f t="array" aca="1" ref="M4534" ca="1">SUMPRODUCT(Inactives[Days Inactive]*(Inactives[Student]=A4534))/365</f>
        <v>0</v>
      </c>
      <c r="N4534" s="18" t="str" cm="1">
        <f t="array" ref="N4534">IF(LEN($A4534)&gt;0,SUMPRODUCT(($A4534=merged_names)*(_xlfn.TEXTAFTER(N$2, "At ")=merged_belt_colours)*merged_months_at_rank),"")</f>
        <v/>
      </c>
      <c r="O4534" s="18" t="str" cm="1">
        <f t="array" ref="O4534">IF(LEN($A4534)&gt;0,SUMPRODUCT(($A4534=merged_names)*(_xlfn.TEXTAFTER(O$2, "At ")=merged_belt_colours)*merged_months_at_rank),"")</f>
        <v/>
      </c>
      <c r="P4534" s="18" t="str" cm="1">
        <f t="array" ref="P4534">IF(LEN($A4534)&gt;0,SUMPRODUCT(($A4534=merged_names)*(_xlfn.TEXTAFTER(P$2, "At ")=merged_belt_colours)*merged_months_at_rank),"")</f>
        <v/>
      </c>
      <c r="Q4534" s="18" t="str" cm="1">
        <f t="array" ref="Q4534">IF(LEN($A4534)&gt;0,SUMPRODUCT(($A4534=merged_names)*(_xlfn.TEXTAFTER(Q$2, "At ")=merged_belt_colours)*merged_months_at_rank),"")</f>
        <v/>
      </c>
      <c r="R4534" s="18" t="str" cm="1">
        <f t="array" ref="R4534">IF(LEN($A4534)&gt;0,SUMPRODUCT(($A4534=merged_names)*(_xlfn.TEXTAFTER(R$2, "At ")=merged_belt_colours)*merged_months_at_rank),"")</f>
        <v/>
      </c>
    </row>
    <row r="4535" spans="1:18" x14ac:dyDescent="0.25">
      <c r="A4535"/>
      <c r="B4535" s="15" t="str" cm="1">
        <f t="array" ref="B4535">IFERROR(IF(LEN(A4535)&gt;0, IF(SUMPRODUCT((Inactives[Key]=J4535)*(Inactives[Currently Inactive]))=1,"Inactive","Active"),""),"Active")</f>
        <v/>
      </c>
      <c r="C4535" s="16" t="str" cm="1">
        <f t="array" aca="1" ref="C4535" ca="1">IFERROR(_xlfn._xlws.FILTER(Inactives[Inactive On],(Inactives[Key]=J4535)*(Inactives[Currently Inactive]),""),"")</f>
        <v/>
      </c>
      <c r="D4535" s="16" t="str" cm="1">
        <f t="array" aca="1" ref="D4535" ca="1">IFERROR(INDEX(_xlfn.TEXTSPLIT(E4535," "),1),"")</f>
        <v/>
      </c>
      <c r="E4535" s="15" t="str" cm="1">
        <f t="array" aca="1" ref="E4535" ca="1">IFERROR(_xlfn._xlws.FILTER(merged_ranks,(merged_end_dates=DATE(9999,12,31))*(merged_names=A4535)),"")</f>
        <v/>
      </c>
      <c r="F4535" s="17" t="str">
        <f ca="1">_xlfn.XLOOKUP(J4535,Promotions[Promo Key],Promotions[Promo Date],"")</f>
        <v/>
      </c>
      <c r="G4535" s="18" t="str">
        <f t="shared" ca="1" si="295"/>
        <v/>
      </c>
      <c r="H4535" s="18" t="str">
        <f t="shared" ca="1" si="294"/>
        <v/>
      </c>
      <c r="I4535" s="17" t="str">
        <f>_xlfn.XLOOKUP(A4535,Students[Full Name],Students[Starting Rank],"")</f>
        <v/>
      </c>
      <c r="J4535" s="15" t="str">
        <f t="shared" ca="1" si="296"/>
        <v xml:space="preserve">: </v>
      </c>
      <c r="K4535" s="16" t="str">
        <f>_xlfn.XLOOKUP(A4535,Students[Full Name],Students[Start Date],"")</f>
        <v/>
      </c>
      <c r="L4535" s="18">
        <f t="shared" ca="1" si="297"/>
        <v>-1</v>
      </c>
      <c r="M4535" s="18" cm="1">
        <f t="array" aca="1" ref="M4535" ca="1">SUMPRODUCT(Inactives[Days Inactive]*(Inactives[Student]=A4535))/365</f>
        <v>0</v>
      </c>
      <c r="N4535" s="18" t="str" cm="1">
        <f t="array" ref="N4535">IF(LEN($A4535)&gt;0,SUMPRODUCT(($A4535=merged_names)*(_xlfn.TEXTAFTER(N$2, "At ")=merged_belt_colours)*merged_months_at_rank),"")</f>
        <v/>
      </c>
      <c r="O4535" s="18" t="str" cm="1">
        <f t="array" ref="O4535">IF(LEN($A4535)&gt;0,SUMPRODUCT(($A4535=merged_names)*(_xlfn.TEXTAFTER(O$2, "At ")=merged_belt_colours)*merged_months_at_rank),"")</f>
        <v/>
      </c>
      <c r="P4535" s="18" t="str" cm="1">
        <f t="array" ref="P4535">IF(LEN($A4535)&gt;0,SUMPRODUCT(($A4535=merged_names)*(_xlfn.TEXTAFTER(P$2, "At ")=merged_belt_colours)*merged_months_at_rank),"")</f>
        <v/>
      </c>
      <c r="Q4535" s="18" t="str" cm="1">
        <f t="array" ref="Q4535">IF(LEN($A4535)&gt;0,SUMPRODUCT(($A4535=merged_names)*(_xlfn.TEXTAFTER(Q$2, "At ")=merged_belt_colours)*merged_months_at_rank),"")</f>
        <v/>
      </c>
      <c r="R4535" s="18" t="str" cm="1">
        <f t="array" ref="R4535">IF(LEN($A4535)&gt;0,SUMPRODUCT(($A4535=merged_names)*(_xlfn.TEXTAFTER(R$2, "At ")=merged_belt_colours)*merged_months_at_rank),"")</f>
        <v/>
      </c>
    </row>
    <row r="4536" spans="1:18" x14ac:dyDescent="0.25">
      <c r="A4536"/>
      <c r="B4536" s="15" t="str" cm="1">
        <f t="array" ref="B4536">IFERROR(IF(LEN(A4536)&gt;0, IF(SUMPRODUCT((Inactives[Key]=J4536)*(Inactives[Currently Inactive]))=1,"Inactive","Active"),""),"Active")</f>
        <v/>
      </c>
      <c r="C4536" s="16" t="str" cm="1">
        <f t="array" aca="1" ref="C4536" ca="1">IFERROR(_xlfn._xlws.FILTER(Inactives[Inactive On],(Inactives[Key]=J4536)*(Inactives[Currently Inactive]),""),"")</f>
        <v/>
      </c>
      <c r="D4536" s="16" t="str" cm="1">
        <f t="array" aca="1" ref="D4536" ca="1">IFERROR(INDEX(_xlfn.TEXTSPLIT(E4536," "),1),"")</f>
        <v/>
      </c>
      <c r="E4536" s="15" t="str" cm="1">
        <f t="array" aca="1" ref="E4536" ca="1">IFERROR(_xlfn._xlws.FILTER(merged_ranks,(merged_end_dates=DATE(9999,12,31))*(merged_names=A4536)),"")</f>
        <v/>
      </c>
      <c r="F4536" s="17" t="str">
        <f ca="1">_xlfn.XLOOKUP(J4536,Promotions[Promo Key],Promotions[Promo Date],"")</f>
        <v/>
      </c>
      <c r="G4536" s="18" t="str">
        <f t="shared" ca="1" si="295"/>
        <v/>
      </c>
      <c r="H4536" s="18" t="str">
        <f t="shared" ca="1" si="294"/>
        <v/>
      </c>
      <c r="I4536" s="17" t="str">
        <f>_xlfn.XLOOKUP(A4536,Students[Full Name],Students[Starting Rank],"")</f>
        <v/>
      </c>
      <c r="J4536" s="15" t="str">
        <f t="shared" ca="1" si="296"/>
        <v xml:space="preserve">: </v>
      </c>
      <c r="K4536" s="16" t="str">
        <f>_xlfn.XLOOKUP(A4536,Students[Full Name],Students[Start Date],"")</f>
        <v/>
      </c>
      <c r="L4536" s="18">
        <f t="shared" ca="1" si="297"/>
        <v>-1</v>
      </c>
      <c r="M4536" s="18" cm="1">
        <f t="array" aca="1" ref="M4536" ca="1">SUMPRODUCT(Inactives[Days Inactive]*(Inactives[Student]=A4536))/365</f>
        <v>0</v>
      </c>
      <c r="N4536" s="18" t="str" cm="1">
        <f t="array" ref="N4536">IF(LEN($A4536)&gt;0,SUMPRODUCT(($A4536=merged_names)*(_xlfn.TEXTAFTER(N$2, "At ")=merged_belt_colours)*merged_months_at_rank),"")</f>
        <v/>
      </c>
      <c r="O4536" s="18" t="str" cm="1">
        <f t="array" ref="O4536">IF(LEN($A4536)&gt;0,SUMPRODUCT(($A4536=merged_names)*(_xlfn.TEXTAFTER(O$2, "At ")=merged_belt_colours)*merged_months_at_rank),"")</f>
        <v/>
      </c>
      <c r="P4536" s="18" t="str" cm="1">
        <f t="array" ref="P4536">IF(LEN($A4536)&gt;0,SUMPRODUCT(($A4536=merged_names)*(_xlfn.TEXTAFTER(P$2, "At ")=merged_belt_colours)*merged_months_at_rank),"")</f>
        <v/>
      </c>
      <c r="Q4536" s="18" t="str" cm="1">
        <f t="array" ref="Q4536">IF(LEN($A4536)&gt;0,SUMPRODUCT(($A4536=merged_names)*(_xlfn.TEXTAFTER(Q$2, "At ")=merged_belt_colours)*merged_months_at_rank),"")</f>
        <v/>
      </c>
      <c r="R4536" s="18" t="str" cm="1">
        <f t="array" ref="R4536">IF(LEN($A4536)&gt;0,SUMPRODUCT(($A4536=merged_names)*(_xlfn.TEXTAFTER(R$2, "At ")=merged_belt_colours)*merged_months_at_rank),"")</f>
        <v/>
      </c>
    </row>
    <row r="4537" spans="1:18" x14ac:dyDescent="0.25">
      <c r="A4537"/>
      <c r="B4537" s="15" t="str" cm="1">
        <f t="array" ref="B4537">IFERROR(IF(LEN(A4537)&gt;0, IF(SUMPRODUCT((Inactives[Key]=J4537)*(Inactives[Currently Inactive]))=1,"Inactive","Active"),""),"Active")</f>
        <v/>
      </c>
      <c r="C4537" s="16" t="str" cm="1">
        <f t="array" aca="1" ref="C4537" ca="1">IFERROR(_xlfn._xlws.FILTER(Inactives[Inactive On],(Inactives[Key]=J4537)*(Inactives[Currently Inactive]),""),"")</f>
        <v/>
      </c>
      <c r="D4537" s="16" t="str" cm="1">
        <f t="array" aca="1" ref="D4537" ca="1">IFERROR(INDEX(_xlfn.TEXTSPLIT(E4537," "),1),"")</f>
        <v/>
      </c>
      <c r="E4537" s="15" t="str" cm="1">
        <f t="array" aca="1" ref="E4537" ca="1">IFERROR(_xlfn._xlws.FILTER(merged_ranks,(merged_end_dates=DATE(9999,12,31))*(merged_names=A4537)),"")</f>
        <v/>
      </c>
      <c r="F4537" s="17" t="str">
        <f ca="1">_xlfn.XLOOKUP(J4537,Promotions[Promo Key],Promotions[Promo Date],"")</f>
        <v/>
      </c>
      <c r="G4537" s="18" t="str">
        <f t="shared" ca="1" si="295"/>
        <v/>
      </c>
      <c r="H4537" s="18" t="str">
        <f t="shared" ca="1" si="294"/>
        <v/>
      </c>
      <c r="I4537" s="17" t="str">
        <f>_xlfn.XLOOKUP(A4537,Students[Full Name],Students[Starting Rank],"")</f>
        <v/>
      </c>
      <c r="J4537" s="15" t="str">
        <f t="shared" ca="1" si="296"/>
        <v xml:space="preserve">: </v>
      </c>
      <c r="K4537" s="16" t="str">
        <f>_xlfn.XLOOKUP(A4537,Students[Full Name],Students[Start Date],"")</f>
        <v/>
      </c>
      <c r="L4537" s="18">
        <f t="shared" ca="1" si="297"/>
        <v>-1</v>
      </c>
      <c r="M4537" s="18" cm="1">
        <f t="array" aca="1" ref="M4537" ca="1">SUMPRODUCT(Inactives[Days Inactive]*(Inactives[Student]=A4537))/365</f>
        <v>0</v>
      </c>
      <c r="N4537" s="18" t="str" cm="1">
        <f t="array" ref="N4537">IF(LEN($A4537)&gt;0,SUMPRODUCT(($A4537=merged_names)*(_xlfn.TEXTAFTER(N$2, "At ")=merged_belt_colours)*merged_months_at_rank),"")</f>
        <v/>
      </c>
      <c r="O4537" s="18" t="str" cm="1">
        <f t="array" ref="O4537">IF(LEN($A4537)&gt;0,SUMPRODUCT(($A4537=merged_names)*(_xlfn.TEXTAFTER(O$2, "At ")=merged_belt_colours)*merged_months_at_rank),"")</f>
        <v/>
      </c>
      <c r="P4537" s="18" t="str" cm="1">
        <f t="array" ref="P4537">IF(LEN($A4537)&gt;0,SUMPRODUCT(($A4537=merged_names)*(_xlfn.TEXTAFTER(P$2, "At ")=merged_belt_colours)*merged_months_at_rank),"")</f>
        <v/>
      </c>
      <c r="Q4537" s="18" t="str" cm="1">
        <f t="array" ref="Q4537">IF(LEN($A4537)&gt;0,SUMPRODUCT(($A4537=merged_names)*(_xlfn.TEXTAFTER(Q$2, "At ")=merged_belt_colours)*merged_months_at_rank),"")</f>
        <v/>
      </c>
      <c r="R4537" s="18" t="str" cm="1">
        <f t="array" ref="R4537">IF(LEN($A4537)&gt;0,SUMPRODUCT(($A4537=merged_names)*(_xlfn.TEXTAFTER(R$2, "At ")=merged_belt_colours)*merged_months_at_rank),"")</f>
        <v/>
      </c>
    </row>
    <row r="4538" spans="1:18" x14ac:dyDescent="0.25">
      <c r="A4538"/>
      <c r="B4538" s="15" t="str" cm="1">
        <f t="array" ref="B4538">IFERROR(IF(LEN(A4538)&gt;0, IF(SUMPRODUCT((Inactives[Key]=J4538)*(Inactives[Currently Inactive]))=1,"Inactive","Active"),""),"Active")</f>
        <v/>
      </c>
      <c r="C4538" s="16" t="str" cm="1">
        <f t="array" aca="1" ref="C4538" ca="1">IFERROR(_xlfn._xlws.FILTER(Inactives[Inactive On],(Inactives[Key]=J4538)*(Inactives[Currently Inactive]),""),"")</f>
        <v/>
      </c>
      <c r="D4538" s="16" t="str" cm="1">
        <f t="array" aca="1" ref="D4538" ca="1">IFERROR(INDEX(_xlfn.TEXTSPLIT(E4538," "),1),"")</f>
        <v/>
      </c>
      <c r="E4538" s="15" t="str" cm="1">
        <f t="array" aca="1" ref="E4538" ca="1">IFERROR(_xlfn._xlws.FILTER(merged_ranks,(merged_end_dates=DATE(9999,12,31))*(merged_names=A4538)),"")</f>
        <v/>
      </c>
      <c r="F4538" s="17" t="str">
        <f ca="1">_xlfn.XLOOKUP(J4538,Promotions[Promo Key],Promotions[Promo Date],"")</f>
        <v/>
      </c>
      <c r="G4538" s="18" t="str">
        <f t="shared" ca="1" si="295"/>
        <v/>
      </c>
      <c r="H4538" s="18" t="str">
        <f t="shared" ca="1" si="294"/>
        <v/>
      </c>
      <c r="I4538" s="17" t="str">
        <f>_xlfn.XLOOKUP(A4538,Students[Full Name],Students[Starting Rank],"")</f>
        <v/>
      </c>
      <c r="J4538" s="15" t="str">
        <f t="shared" ca="1" si="296"/>
        <v xml:space="preserve">: </v>
      </c>
      <c r="K4538" s="16" t="str">
        <f>_xlfn.XLOOKUP(A4538,Students[Full Name],Students[Start Date],"")</f>
        <v/>
      </c>
      <c r="L4538" s="18">
        <f t="shared" ca="1" si="297"/>
        <v>-1</v>
      </c>
      <c r="M4538" s="18" cm="1">
        <f t="array" aca="1" ref="M4538" ca="1">SUMPRODUCT(Inactives[Days Inactive]*(Inactives[Student]=A4538))/365</f>
        <v>0</v>
      </c>
      <c r="N4538" s="18" t="str" cm="1">
        <f t="array" ref="N4538">IF(LEN($A4538)&gt;0,SUMPRODUCT(($A4538=merged_names)*(_xlfn.TEXTAFTER(N$2, "At ")=merged_belt_colours)*merged_months_at_rank),"")</f>
        <v/>
      </c>
      <c r="O4538" s="18" t="str" cm="1">
        <f t="array" ref="O4538">IF(LEN($A4538)&gt;0,SUMPRODUCT(($A4538=merged_names)*(_xlfn.TEXTAFTER(O$2, "At ")=merged_belt_colours)*merged_months_at_rank),"")</f>
        <v/>
      </c>
      <c r="P4538" s="18" t="str" cm="1">
        <f t="array" ref="P4538">IF(LEN($A4538)&gt;0,SUMPRODUCT(($A4538=merged_names)*(_xlfn.TEXTAFTER(P$2, "At ")=merged_belt_colours)*merged_months_at_rank),"")</f>
        <v/>
      </c>
      <c r="Q4538" s="18" t="str" cm="1">
        <f t="array" ref="Q4538">IF(LEN($A4538)&gt;0,SUMPRODUCT(($A4538=merged_names)*(_xlfn.TEXTAFTER(Q$2, "At ")=merged_belt_colours)*merged_months_at_rank),"")</f>
        <v/>
      </c>
      <c r="R4538" s="18" t="str" cm="1">
        <f t="array" ref="R4538">IF(LEN($A4538)&gt;0,SUMPRODUCT(($A4538=merged_names)*(_xlfn.TEXTAFTER(R$2, "At ")=merged_belt_colours)*merged_months_at_rank),"")</f>
        <v/>
      </c>
    </row>
    <row r="4539" spans="1:18" x14ac:dyDescent="0.25">
      <c r="A4539"/>
      <c r="B4539" s="15" t="str" cm="1">
        <f t="array" ref="B4539">IFERROR(IF(LEN(A4539)&gt;0, IF(SUMPRODUCT((Inactives[Key]=J4539)*(Inactives[Currently Inactive]))=1,"Inactive","Active"),""),"Active")</f>
        <v/>
      </c>
      <c r="C4539" s="16" t="str" cm="1">
        <f t="array" aca="1" ref="C4539" ca="1">IFERROR(_xlfn._xlws.FILTER(Inactives[Inactive On],(Inactives[Key]=J4539)*(Inactives[Currently Inactive]),""),"")</f>
        <v/>
      </c>
      <c r="D4539" s="16" t="str" cm="1">
        <f t="array" aca="1" ref="D4539" ca="1">IFERROR(INDEX(_xlfn.TEXTSPLIT(E4539," "),1),"")</f>
        <v/>
      </c>
      <c r="E4539" s="15" t="str" cm="1">
        <f t="array" aca="1" ref="E4539" ca="1">IFERROR(_xlfn._xlws.FILTER(merged_ranks,(merged_end_dates=DATE(9999,12,31))*(merged_names=A4539)),"")</f>
        <v/>
      </c>
      <c r="F4539" s="17" t="str">
        <f ca="1">_xlfn.XLOOKUP(J4539,Promotions[Promo Key],Promotions[Promo Date],"")</f>
        <v/>
      </c>
      <c r="G4539" s="18" t="str">
        <f t="shared" ca="1" si="295"/>
        <v/>
      </c>
      <c r="H4539" s="18" t="str">
        <f t="shared" ca="1" si="294"/>
        <v/>
      </c>
      <c r="I4539" s="17" t="str">
        <f>_xlfn.XLOOKUP(A4539,Students[Full Name],Students[Starting Rank],"")</f>
        <v/>
      </c>
      <c r="J4539" s="15" t="str">
        <f t="shared" ca="1" si="296"/>
        <v xml:space="preserve">: </v>
      </c>
      <c r="K4539" s="16" t="str">
        <f>_xlfn.XLOOKUP(A4539,Students[Full Name],Students[Start Date],"")</f>
        <v/>
      </c>
      <c r="L4539" s="18">
        <f t="shared" ca="1" si="297"/>
        <v>-1</v>
      </c>
      <c r="M4539" s="18" cm="1">
        <f t="array" aca="1" ref="M4539" ca="1">SUMPRODUCT(Inactives[Days Inactive]*(Inactives[Student]=A4539))/365</f>
        <v>0</v>
      </c>
      <c r="N4539" s="18" t="str" cm="1">
        <f t="array" ref="N4539">IF(LEN($A4539)&gt;0,SUMPRODUCT(($A4539=merged_names)*(_xlfn.TEXTAFTER(N$2, "At ")=merged_belt_colours)*merged_months_at_rank),"")</f>
        <v/>
      </c>
      <c r="O4539" s="18" t="str" cm="1">
        <f t="array" ref="O4539">IF(LEN($A4539)&gt;0,SUMPRODUCT(($A4539=merged_names)*(_xlfn.TEXTAFTER(O$2, "At ")=merged_belt_colours)*merged_months_at_rank),"")</f>
        <v/>
      </c>
      <c r="P4539" s="18" t="str" cm="1">
        <f t="array" ref="P4539">IF(LEN($A4539)&gt;0,SUMPRODUCT(($A4539=merged_names)*(_xlfn.TEXTAFTER(P$2, "At ")=merged_belt_colours)*merged_months_at_rank),"")</f>
        <v/>
      </c>
      <c r="Q4539" s="18" t="str" cm="1">
        <f t="array" ref="Q4539">IF(LEN($A4539)&gt;0,SUMPRODUCT(($A4539=merged_names)*(_xlfn.TEXTAFTER(Q$2, "At ")=merged_belt_colours)*merged_months_at_rank),"")</f>
        <v/>
      </c>
      <c r="R4539" s="18" t="str" cm="1">
        <f t="array" ref="R4539">IF(LEN($A4539)&gt;0,SUMPRODUCT(($A4539=merged_names)*(_xlfn.TEXTAFTER(R$2, "At ")=merged_belt_colours)*merged_months_at_rank),"")</f>
        <v/>
      </c>
    </row>
    <row r="4540" spans="1:18" x14ac:dyDescent="0.25">
      <c r="A4540"/>
      <c r="B4540" s="15" t="str" cm="1">
        <f t="array" ref="B4540">IFERROR(IF(LEN(A4540)&gt;0, IF(SUMPRODUCT((Inactives[Key]=J4540)*(Inactives[Currently Inactive]))=1,"Inactive","Active"),""),"Active")</f>
        <v/>
      </c>
      <c r="C4540" s="16" t="str" cm="1">
        <f t="array" aca="1" ref="C4540" ca="1">IFERROR(_xlfn._xlws.FILTER(Inactives[Inactive On],(Inactives[Key]=J4540)*(Inactives[Currently Inactive]),""),"")</f>
        <v/>
      </c>
      <c r="D4540" s="16" t="str" cm="1">
        <f t="array" aca="1" ref="D4540" ca="1">IFERROR(INDEX(_xlfn.TEXTSPLIT(E4540," "),1),"")</f>
        <v/>
      </c>
      <c r="E4540" s="15" t="str" cm="1">
        <f t="array" aca="1" ref="E4540" ca="1">IFERROR(_xlfn._xlws.FILTER(merged_ranks,(merged_end_dates=DATE(9999,12,31))*(merged_names=A4540)),"")</f>
        <v/>
      </c>
      <c r="F4540" s="17" t="str">
        <f ca="1">_xlfn.XLOOKUP(J4540,Promotions[Promo Key],Promotions[Promo Date],"")</f>
        <v/>
      </c>
      <c r="G4540" s="18" t="str">
        <f t="shared" ca="1" si="295"/>
        <v/>
      </c>
      <c r="H4540" s="18" t="str">
        <f t="shared" ca="1" si="294"/>
        <v/>
      </c>
      <c r="I4540" s="17" t="str">
        <f>_xlfn.XLOOKUP(A4540,Students[Full Name],Students[Starting Rank],"")</f>
        <v/>
      </c>
      <c r="J4540" s="15" t="str">
        <f t="shared" ca="1" si="296"/>
        <v xml:space="preserve">: </v>
      </c>
      <c r="K4540" s="16" t="str">
        <f>_xlfn.XLOOKUP(A4540,Students[Full Name],Students[Start Date],"")</f>
        <v/>
      </c>
      <c r="L4540" s="18">
        <f t="shared" ca="1" si="297"/>
        <v>-1</v>
      </c>
      <c r="M4540" s="18" cm="1">
        <f t="array" aca="1" ref="M4540" ca="1">SUMPRODUCT(Inactives[Days Inactive]*(Inactives[Student]=A4540))/365</f>
        <v>0</v>
      </c>
      <c r="N4540" s="18" t="str" cm="1">
        <f t="array" ref="N4540">IF(LEN($A4540)&gt;0,SUMPRODUCT(($A4540=merged_names)*(_xlfn.TEXTAFTER(N$2, "At ")=merged_belt_colours)*merged_months_at_rank),"")</f>
        <v/>
      </c>
      <c r="O4540" s="18" t="str" cm="1">
        <f t="array" ref="O4540">IF(LEN($A4540)&gt;0,SUMPRODUCT(($A4540=merged_names)*(_xlfn.TEXTAFTER(O$2, "At ")=merged_belt_colours)*merged_months_at_rank),"")</f>
        <v/>
      </c>
      <c r="P4540" s="18" t="str" cm="1">
        <f t="array" ref="P4540">IF(LEN($A4540)&gt;0,SUMPRODUCT(($A4540=merged_names)*(_xlfn.TEXTAFTER(P$2, "At ")=merged_belt_colours)*merged_months_at_rank),"")</f>
        <v/>
      </c>
      <c r="Q4540" s="18" t="str" cm="1">
        <f t="array" ref="Q4540">IF(LEN($A4540)&gt;0,SUMPRODUCT(($A4540=merged_names)*(_xlfn.TEXTAFTER(Q$2, "At ")=merged_belt_colours)*merged_months_at_rank),"")</f>
        <v/>
      </c>
      <c r="R4540" s="18" t="str" cm="1">
        <f t="array" ref="R4540">IF(LEN($A4540)&gt;0,SUMPRODUCT(($A4540=merged_names)*(_xlfn.TEXTAFTER(R$2, "At ")=merged_belt_colours)*merged_months_at_rank),"")</f>
        <v/>
      </c>
    </row>
    <row r="4541" spans="1:18" x14ac:dyDescent="0.25">
      <c r="A4541"/>
      <c r="B4541" s="15" t="str" cm="1">
        <f t="array" ref="B4541">IFERROR(IF(LEN(A4541)&gt;0, IF(SUMPRODUCT((Inactives[Key]=J4541)*(Inactives[Currently Inactive]))=1,"Inactive","Active"),""),"Active")</f>
        <v/>
      </c>
      <c r="C4541" s="16" t="str" cm="1">
        <f t="array" aca="1" ref="C4541" ca="1">IFERROR(_xlfn._xlws.FILTER(Inactives[Inactive On],(Inactives[Key]=J4541)*(Inactives[Currently Inactive]),""),"")</f>
        <v/>
      </c>
      <c r="D4541" s="16" t="str" cm="1">
        <f t="array" aca="1" ref="D4541" ca="1">IFERROR(INDEX(_xlfn.TEXTSPLIT(E4541," "),1),"")</f>
        <v/>
      </c>
      <c r="E4541" s="15" t="str" cm="1">
        <f t="array" aca="1" ref="E4541" ca="1">IFERROR(_xlfn._xlws.FILTER(merged_ranks,(merged_end_dates=DATE(9999,12,31))*(merged_names=A4541)),"")</f>
        <v/>
      </c>
      <c r="F4541" s="17" t="str">
        <f ca="1">_xlfn.XLOOKUP(J4541,Promotions[Promo Key],Promotions[Promo Date],"")</f>
        <v/>
      </c>
      <c r="G4541" s="18" t="str">
        <f t="shared" ca="1" si="295"/>
        <v/>
      </c>
      <c r="H4541" s="18" t="str">
        <f t="shared" ca="1" si="294"/>
        <v/>
      </c>
      <c r="I4541" s="17" t="str">
        <f>_xlfn.XLOOKUP(A4541,Students[Full Name],Students[Starting Rank],"")</f>
        <v/>
      </c>
      <c r="J4541" s="15" t="str">
        <f t="shared" ca="1" si="296"/>
        <v xml:space="preserve">: </v>
      </c>
      <c r="K4541" s="16" t="str">
        <f>_xlfn.XLOOKUP(A4541,Students[Full Name],Students[Start Date],"")</f>
        <v/>
      </c>
      <c r="L4541" s="18">
        <f t="shared" ca="1" si="297"/>
        <v>-1</v>
      </c>
      <c r="M4541" s="18" cm="1">
        <f t="array" aca="1" ref="M4541" ca="1">SUMPRODUCT(Inactives[Days Inactive]*(Inactives[Student]=A4541))/365</f>
        <v>0</v>
      </c>
      <c r="N4541" s="18" t="str" cm="1">
        <f t="array" ref="N4541">IF(LEN($A4541)&gt;0,SUMPRODUCT(($A4541=merged_names)*(_xlfn.TEXTAFTER(N$2, "At ")=merged_belt_colours)*merged_months_at_rank),"")</f>
        <v/>
      </c>
      <c r="O4541" s="18" t="str" cm="1">
        <f t="array" ref="O4541">IF(LEN($A4541)&gt;0,SUMPRODUCT(($A4541=merged_names)*(_xlfn.TEXTAFTER(O$2, "At ")=merged_belt_colours)*merged_months_at_rank),"")</f>
        <v/>
      </c>
      <c r="P4541" s="18" t="str" cm="1">
        <f t="array" ref="P4541">IF(LEN($A4541)&gt;0,SUMPRODUCT(($A4541=merged_names)*(_xlfn.TEXTAFTER(P$2, "At ")=merged_belt_colours)*merged_months_at_rank),"")</f>
        <v/>
      </c>
      <c r="Q4541" s="18" t="str" cm="1">
        <f t="array" ref="Q4541">IF(LEN($A4541)&gt;0,SUMPRODUCT(($A4541=merged_names)*(_xlfn.TEXTAFTER(Q$2, "At ")=merged_belt_colours)*merged_months_at_rank),"")</f>
        <v/>
      </c>
      <c r="R4541" s="18" t="str" cm="1">
        <f t="array" ref="R4541">IF(LEN($A4541)&gt;0,SUMPRODUCT(($A4541=merged_names)*(_xlfn.TEXTAFTER(R$2, "At ")=merged_belt_colours)*merged_months_at_rank),"")</f>
        <v/>
      </c>
    </row>
    <row r="4542" spans="1:18" x14ac:dyDescent="0.25">
      <c r="A4542"/>
      <c r="B4542" s="15" t="str" cm="1">
        <f t="array" ref="B4542">IFERROR(IF(LEN(A4542)&gt;0, IF(SUMPRODUCT((Inactives[Key]=J4542)*(Inactives[Currently Inactive]))=1,"Inactive","Active"),""),"Active")</f>
        <v/>
      </c>
      <c r="C4542" s="16" t="str" cm="1">
        <f t="array" aca="1" ref="C4542" ca="1">IFERROR(_xlfn._xlws.FILTER(Inactives[Inactive On],(Inactives[Key]=J4542)*(Inactives[Currently Inactive]),""),"")</f>
        <v/>
      </c>
      <c r="D4542" s="16" t="str" cm="1">
        <f t="array" aca="1" ref="D4542" ca="1">IFERROR(INDEX(_xlfn.TEXTSPLIT(E4542," "),1),"")</f>
        <v/>
      </c>
      <c r="E4542" s="15" t="str" cm="1">
        <f t="array" aca="1" ref="E4542" ca="1">IFERROR(_xlfn._xlws.FILTER(merged_ranks,(merged_end_dates=DATE(9999,12,31))*(merged_names=A4542)),"")</f>
        <v/>
      </c>
      <c r="F4542" s="17" t="str">
        <f ca="1">_xlfn.XLOOKUP(J4542,Promotions[Promo Key],Promotions[Promo Date],"")</f>
        <v/>
      </c>
      <c r="G4542" s="18" t="str">
        <f t="shared" ca="1" si="295"/>
        <v/>
      </c>
      <c r="H4542" s="18" t="str">
        <f t="shared" ca="1" si="294"/>
        <v/>
      </c>
      <c r="I4542" s="17" t="str">
        <f>_xlfn.XLOOKUP(A4542,Students[Full Name],Students[Starting Rank],"")</f>
        <v/>
      </c>
      <c r="J4542" s="15" t="str">
        <f t="shared" ca="1" si="296"/>
        <v xml:space="preserve">: </v>
      </c>
      <c r="K4542" s="16" t="str">
        <f>_xlfn.XLOOKUP(A4542,Students[Full Name],Students[Start Date],"")</f>
        <v/>
      </c>
      <c r="L4542" s="18">
        <f t="shared" ca="1" si="297"/>
        <v>-1</v>
      </c>
      <c r="M4542" s="18" cm="1">
        <f t="array" aca="1" ref="M4542" ca="1">SUMPRODUCT(Inactives[Days Inactive]*(Inactives[Student]=A4542))/365</f>
        <v>0</v>
      </c>
      <c r="N4542" s="18" t="str" cm="1">
        <f t="array" ref="N4542">IF(LEN($A4542)&gt;0,SUMPRODUCT(($A4542=merged_names)*(_xlfn.TEXTAFTER(N$2, "At ")=merged_belt_colours)*merged_months_at_rank),"")</f>
        <v/>
      </c>
      <c r="O4542" s="18" t="str" cm="1">
        <f t="array" ref="O4542">IF(LEN($A4542)&gt;0,SUMPRODUCT(($A4542=merged_names)*(_xlfn.TEXTAFTER(O$2, "At ")=merged_belt_colours)*merged_months_at_rank),"")</f>
        <v/>
      </c>
      <c r="P4542" s="18" t="str" cm="1">
        <f t="array" ref="P4542">IF(LEN($A4542)&gt;0,SUMPRODUCT(($A4542=merged_names)*(_xlfn.TEXTAFTER(P$2, "At ")=merged_belt_colours)*merged_months_at_rank),"")</f>
        <v/>
      </c>
      <c r="Q4542" s="18" t="str" cm="1">
        <f t="array" ref="Q4542">IF(LEN($A4542)&gt;0,SUMPRODUCT(($A4542=merged_names)*(_xlfn.TEXTAFTER(Q$2, "At ")=merged_belt_colours)*merged_months_at_rank),"")</f>
        <v/>
      </c>
      <c r="R4542" s="18" t="str" cm="1">
        <f t="array" ref="R4542">IF(LEN($A4542)&gt;0,SUMPRODUCT(($A4542=merged_names)*(_xlfn.TEXTAFTER(R$2, "At ")=merged_belt_colours)*merged_months_at_rank),"")</f>
        <v/>
      </c>
    </row>
    <row r="4543" spans="1:18" x14ac:dyDescent="0.25">
      <c r="A4543"/>
      <c r="B4543" s="15" t="str" cm="1">
        <f t="array" ref="B4543">IFERROR(IF(LEN(A4543)&gt;0, IF(SUMPRODUCT((Inactives[Key]=J4543)*(Inactives[Currently Inactive]))=1,"Inactive","Active"),""),"Active")</f>
        <v/>
      </c>
      <c r="C4543" s="16" t="str" cm="1">
        <f t="array" aca="1" ref="C4543" ca="1">IFERROR(_xlfn._xlws.FILTER(Inactives[Inactive On],(Inactives[Key]=J4543)*(Inactives[Currently Inactive]),""),"")</f>
        <v/>
      </c>
      <c r="D4543" s="16" t="str" cm="1">
        <f t="array" aca="1" ref="D4543" ca="1">IFERROR(INDEX(_xlfn.TEXTSPLIT(E4543," "),1),"")</f>
        <v/>
      </c>
      <c r="E4543" s="15" t="str" cm="1">
        <f t="array" aca="1" ref="E4543" ca="1">IFERROR(_xlfn._xlws.FILTER(merged_ranks,(merged_end_dates=DATE(9999,12,31))*(merged_names=A4543)),"")</f>
        <v/>
      </c>
      <c r="F4543" s="17" t="str">
        <f ca="1">_xlfn.XLOOKUP(J4543,Promotions[Promo Key],Promotions[Promo Date],"")</f>
        <v/>
      </c>
      <c r="G4543" s="18" t="str">
        <f t="shared" ca="1" si="295"/>
        <v/>
      </c>
      <c r="H4543" s="18" t="str">
        <f t="shared" ca="1" si="294"/>
        <v/>
      </c>
      <c r="I4543" s="17" t="str">
        <f>_xlfn.XLOOKUP(A4543,Students[Full Name],Students[Starting Rank],"")</f>
        <v/>
      </c>
      <c r="J4543" s="15" t="str">
        <f t="shared" ca="1" si="296"/>
        <v xml:space="preserve">: </v>
      </c>
      <c r="K4543" s="16" t="str">
        <f>_xlfn.XLOOKUP(A4543,Students[Full Name],Students[Start Date],"")</f>
        <v/>
      </c>
      <c r="L4543" s="18">
        <f t="shared" ca="1" si="297"/>
        <v>-1</v>
      </c>
      <c r="M4543" s="18" cm="1">
        <f t="array" aca="1" ref="M4543" ca="1">SUMPRODUCT(Inactives[Days Inactive]*(Inactives[Student]=A4543))/365</f>
        <v>0</v>
      </c>
      <c r="N4543" s="18" t="str" cm="1">
        <f t="array" ref="N4543">IF(LEN($A4543)&gt;0,SUMPRODUCT(($A4543=merged_names)*(_xlfn.TEXTAFTER(N$2, "At ")=merged_belt_colours)*merged_months_at_rank),"")</f>
        <v/>
      </c>
      <c r="O4543" s="18" t="str" cm="1">
        <f t="array" ref="O4543">IF(LEN($A4543)&gt;0,SUMPRODUCT(($A4543=merged_names)*(_xlfn.TEXTAFTER(O$2, "At ")=merged_belt_colours)*merged_months_at_rank),"")</f>
        <v/>
      </c>
      <c r="P4543" s="18" t="str" cm="1">
        <f t="array" ref="P4543">IF(LEN($A4543)&gt;0,SUMPRODUCT(($A4543=merged_names)*(_xlfn.TEXTAFTER(P$2, "At ")=merged_belt_colours)*merged_months_at_rank),"")</f>
        <v/>
      </c>
      <c r="Q4543" s="18" t="str" cm="1">
        <f t="array" ref="Q4543">IF(LEN($A4543)&gt;0,SUMPRODUCT(($A4543=merged_names)*(_xlfn.TEXTAFTER(Q$2, "At ")=merged_belt_colours)*merged_months_at_rank),"")</f>
        <v/>
      </c>
      <c r="R4543" s="18" t="str" cm="1">
        <f t="array" ref="R4543">IF(LEN($A4543)&gt;0,SUMPRODUCT(($A4543=merged_names)*(_xlfn.TEXTAFTER(R$2, "At ")=merged_belt_colours)*merged_months_at_rank),"")</f>
        <v/>
      </c>
    </row>
    <row r="4544" spans="1:18" x14ac:dyDescent="0.25">
      <c r="A4544"/>
      <c r="B4544" s="15" t="str" cm="1">
        <f t="array" ref="B4544">IFERROR(IF(LEN(A4544)&gt;0, IF(SUMPRODUCT((Inactives[Key]=J4544)*(Inactives[Currently Inactive]))=1,"Inactive","Active"),""),"Active")</f>
        <v/>
      </c>
      <c r="C4544" s="16" t="str" cm="1">
        <f t="array" aca="1" ref="C4544" ca="1">IFERROR(_xlfn._xlws.FILTER(Inactives[Inactive On],(Inactives[Key]=J4544)*(Inactives[Currently Inactive]),""),"")</f>
        <v/>
      </c>
      <c r="D4544" s="16" t="str" cm="1">
        <f t="array" aca="1" ref="D4544" ca="1">IFERROR(INDEX(_xlfn.TEXTSPLIT(E4544," "),1),"")</f>
        <v/>
      </c>
      <c r="E4544" s="15" t="str" cm="1">
        <f t="array" aca="1" ref="E4544" ca="1">IFERROR(_xlfn._xlws.FILTER(merged_ranks,(merged_end_dates=DATE(9999,12,31))*(merged_names=A4544)),"")</f>
        <v/>
      </c>
      <c r="F4544" s="17" t="str">
        <f ca="1">_xlfn.XLOOKUP(J4544,Promotions[Promo Key],Promotions[Promo Date],"")</f>
        <v/>
      </c>
      <c r="G4544" s="18" t="str">
        <f t="shared" ca="1" si="295"/>
        <v/>
      </c>
      <c r="H4544" s="18" t="str">
        <f t="shared" ca="1" si="294"/>
        <v/>
      </c>
      <c r="I4544" s="17" t="str">
        <f>_xlfn.XLOOKUP(A4544,Students[Full Name],Students[Starting Rank],"")</f>
        <v/>
      </c>
      <c r="J4544" s="15" t="str">
        <f t="shared" ca="1" si="296"/>
        <v xml:space="preserve">: </v>
      </c>
      <c r="K4544" s="16" t="str">
        <f>_xlfn.XLOOKUP(A4544,Students[Full Name],Students[Start Date],"")</f>
        <v/>
      </c>
      <c r="L4544" s="18">
        <f t="shared" ca="1" si="297"/>
        <v>-1</v>
      </c>
      <c r="M4544" s="18" cm="1">
        <f t="array" aca="1" ref="M4544" ca="1">SUMPRODUCT(Inactives[Days Inactive]*(Inactives[Student]=A4544))/365</f>
        <v>0</v>
      </c>
      <c r="N4544" s="18" t="str" cm="1">
        <f t="array" ref="N4544">IF(LEN($A4544)&gt;0,SUMPRODUCT(($A4544=merged_names)*(_xlfn.TEXTAFTER(N$2, "At ")=merged_belt_colours)*merged_months_at_rank),"")</f>
        <v/>
      </c>
      <c r="O4544" s="18" t="str" cm="1">
        <f t="array" ref="O4544">IF(LEN($A4544)&gt;0,SUMPRODUCT(($A4544=merged_names)*(_xlfn.TEXTAFTER(O$2, "At ")=merged_belt_colours)*merged_months_at_rank),"")</f>
        <v/>
      </c>
      <c r="P4544" s="18" t="str" cm="1">
        <f t="array" ref="P4544">IF(LEN($A4544)&gt;0,SUMPRODUCT(($A4544=merged_names)*(_xlfn.TEXTAFTER(P$2, "At ")=merged_belt_colours)*merged_months_at_rank),"")</f>
        <v/>
      </c>
      <c r="Q4544" s="18" t="str" cm="1">
        <f t="array" ref="Q4544">IF(LEN($A4544)&gt;0,SUMPRODUCT(($A4544=merged_names)*(_xlfn.TEXTAFTER(Q$2, "At ")=merged_belt_colours)*merged_months_at_rank),"")</f>
        <v/>
      </c>
      <c r="R4544" s="18" t="str" cm="1">
        <f t="array" ref="R4544">IF(LEN($A4544)&gt;0,SUMPRODUCT(($A4544=merged_names)*(_xlfn.TEXTAFTER(R$2, "At ")=merged_belt_colours)*merged_months_at_rank),"")</f>
        <v/>
      </c>
    </row>
    <row r="4545" spans="1:18" x14ac:dyDescent="0.25">
      <c r="A4545"/>
      <c r="B4545" s="15" t="str" cm="1">
        <f t="array" ref="B4545">IFERROR(IF(LEN(A4545)&gt;0, IF(SUMPRODUCT((Inactives[Key]=J4545)*(Inactives[Currently Inactive]))=1,"Inactive","Active"),""),"Active")</f>
        <v/>
      </c>
      <c r="C4545" s="16" t="str" cm="1">
        <f t="array" aca="1" ref="C4545" ca="1">IFERROR(_xlfn._xlws.FILTER(Inactives[Inactive On],(Inactives[Key]=J4545)*(Inactives[Currently Inactive]),""),"")</f>
        <v/>
      </c>
      <c r="D4545" s="16" t="str" cm="1">
        <f t="array" aca="1" ref="D4545" ca="1">IFERROR(INDEX(_xlfn.TEXTSPLIT(E4545," "),1),"")</f>
        <v/>
      </c>
      <c r="E4545" s="15" t="str" cm="1">
        <f t="array" aca="1" ref="E4545" ca="1">IFERROR(_xlfn._xlws.FILTER(merged_ranks,(merged_end_dates=DATE(9999,12,31))*(merged_names=A4545)),"")</f>
        <v/>
      </c>
      <c r="F4545" s="17" t="str">
        <f ca="1">_xlfn.XLOOKUP(J4545,Promotions[Promo Key],Promotions[Promo Date],"")</f>
        <v/>
      </c>
      <c r="G4545" s="18" t="str">
        <f t="shared" ca="1" si="295"/>
        <v/>
      </c>
      <c r="H4545" s="18" t="str">
        <f t="shared" ca="1" si="294"/>
        <v/>
      </c>
      <c r="I4545" s="17" t="str">
        <f>_xlfn.XLOOKUP(A4545,Students[Full Name],Students[Starting Rank],"")</f>
        <v/>
      </c>
      <c r="J4545" s="15" t="str">
        <f t="shared" ca="1" si="296"/>
        <v xml:space="preserve">: </v>
      </c>
      <c r="K4545" s="16" t="str">
        <f>_xlfn.XLOOKUP(A4545,Students[Full Name],Students[Start Date],"")</f>
        <v/>
      </c>
      <c r="L4545" s="18">
        <f t="shared" ca="1" si="297"/>
        <v>-1</v>
      </c>
      <c r="M4545" s="18" cm="1">
        <f t="array" aca="1" ref="M4545" ca="1">SUMPRODUCT(Inactives[Days Inactive]*(Inactives[Student]=A4545))/365</f>
        <v>0</v>
      </c>
      <c r="N4545" s="18" t="str" cm="1">
        <f t="array" ref="N4545">IF(LEN($A4545)&gt;0,SUMPRODUCT(($A4545=merged_names)*(_xlfn.TEXTAFTER(N$2, "At ")=merged_belt_colours)*merged_months_at_rank),"")</f>
        <v/>
      </c>
      <c r="O4545" s="18" t="str" cm="1">
        <f t="array" ref="O4545">IF(LEN($A4545)&gt;0,SUMPRODUCT(($A4545=merged_names)*(_xlfn.TEXTAFTER(O$2, "At ")=merged_belt_colours)*merged_months_at_rank),"")</f>
        <v/>
      </c>
      <c r="P4545" s="18" t="str" cm="1">
        <f t="array" ref="P4545">IF(LEN($A4545)&gt;0,SUMPRODUCT(($A4545=merged_names)*(_xlfn.TEXTAFTER(P$2, "At ")=merged_belt_colours)*merged_months_at_rank),"")</f>
        <v/>
      </c>
      <c r="Q4545" s="18" t="str" cm="1">
        <f t="array" ref="Q4545">IF(LEN($A4545)&gt;0,SUMPRODUCT(($A4545=merged_names)*(_xlfn.TEXTAFTER(Q$2, "At ")=merged_belt_colours)*merged_months_at_rank),"")</f>
        <v/>
      </c>
      <c r="R4545" s="18" t="str" cm="1">
        <f t="array" ref="R4545">IF(LEN($A4545)&gt;0,SUMPRODUCT(($A4545=merged_names)*(_xlfn.TEXTAFTER(R$2, "At ")=merged_belt_colours)*merged_months_at_rank),"")</f>
        <v/>
      </c>
    </row>
    <row r="4546" spans="1:18" x14ac:dyDescent="0.25">
      <c r="A4546"/>
      <c r="B4546" s="15" t="str" cm="1">
        <f t="array" ref="B4546">IFERROR(IF(LEN(A4546)&gt;0, IF(SUMPRODUCT((Inactives[Key]=J4546)*(Inactives[Currently Inactive]))=1,"Inactive","Active"),""),"Active")</f>
        <v/>
      </c>
      <c r="C4546" s="16" t="str" cm="1">
        <f t="array" aca="1" ref="C4546" ca="1">IFERROR(_xlfn._xlws.FILTER(Inactives[Inactive On],(Inactives[Key]=J4546)*(Inactives[Currently Inactive]),""),"")</f>
        <v/>
      </c>
      <c r="D4546" s="16" t="str" cm="1">
        <f t="array" aca="1" ref="D4546" ca="1">IFERROR(INDEX(_xlfn.TEXTSPLIT(E4546," "),1),"")</f>
        <v/>
      </c>
      <c r="E4546" s="15" t="str" cm="1">
        <f t="array" aca="1" ref="E4546" ca="1">IFERROR(_xlfn._xlws.FILTER(merged_ranks,(merged_end_dates=DATE(9999,12,31))*(merged_names=A4546)),"")</f>
        <v/>
      </c>
      <c r="F4546" s="17" t="str">
        <f ca="1">_xlfn.XLOOKUP(J4546,Promotions[Promo Key],Promotions[Promo Date],"")</f>
        <v/>
      </c>
      <c r="G4546" s="18" t="str">
        <f t="shared" ca="1" si="295"/>
        <v/>
      </c>
      <c r="H4546" s="18" t="str">
        <f t="shared" ca="1" si="294"/>
        <v/>
      </c>
      <c r="I4546" s="17" t="str">
        <f>_xlfn.XLOOKUP(A4546,Students[Full Name],Students[Starting Rank],"")</f>
        <v/>
      </c>
      <c r="J4546" s="15" t="str">
        <f t="shared" ca="1" si="296"/>
        <v xml:space="preserve">: </v>
      </c>
      <c r="K4546" s="16" t="str">
        <f>_xlfn.XLOOKUP(A4546,Students[Full Name],Students[Start Date],"")</f>
        <v/>
      </c>
      <c r="L4546" s="18">
        <f t="shared" ca="1" si="297"/>
        <v>-1</v>
      </c>
      <c r="M4546" s="18" cm="1">
        <f t="array" aca="1" ref="M4546" ca="1">SUMPRODUCT(Inactives[Days Inactive]*(Inactives[Student]=A4546))/365</f>
        <v>0</v>
      </c>
      <c r="N4546" s="18" t="str" cm="1">
        <f t="array" ref="N4546">IF(LEN($A4546)&gt;0,SUMPRODUCT(($A4546=merged_names)*(_xlfn.TEXTAFTER(N$2, "At ")=merged_belt_colours)*merged_months_at_rank),"")</f>
        <v/>
      </c>
      <c r="O4546" s="18" t="str" cm="1">
        <f t="array" ref="O4546">IF(LEN($A4546)&gt;0,SUMPRODUCT(($A4546=merged_names)*(_xlfn.TEXTAFTER(O$2, "At ")=merged_belt_colours)*merged_months_at_rank),"")</f>
        <v/>
      </c>
      <c r="P4546" s="18" t="str" cm="1">
        <f t="array" ref="P4546">IF(LEN($A4546)&gt;0,SUMPRODUCT(($A4546=merged_names)*(_xlfn.TEXTAFTER(P$2, "At ")=merged_belt_colours)*merged_months_at_rank),"")</f>
        <v/>
      </c>
      <c r="Q4546" s="18" t="str" cm="1">
        <f t="array" ref="Q4546">IF(LEN($A4546)&gt;0,SUMPRODUCT(($A4546=merged_names)*(_xlfn.TEXTAFTER(Q$2, "At ")=merged_belt_colours)*merged_months_at_rank),"")</f>
        <v/>
      </c>
      <c r="R4546" s="18" t="str" cm="1">
        <f t="array" ref="R4546">IF(LEN($A4546)&gt;0,SUMPRODUCT(($A4546=merged_names)*(_xlfn.TEXTAFTER(R$2, "At ")=merged_belt_colours)*merged_months_at_rank),"")</f>
        <v/>
      </c>
    </row>
    <row r="4547" spans="1:18" x14ac:dyDescent="0.25">
      <c r="A4547"/>
      <c r="B4547" s="15" t="str" cm="1">
        <f t="array" ref="B4547">IFERROR(IF(LEN(A4547)&gt;0, IF(SUMPRODUCT((Inactives[Key]=J4547)*(Inactives[Currently Inactive]))=1,"Inactive","Active"),""),"Active")</f>
        <v/>
      </c>
      <c r="C4547" s="16" t="str" cm="1">
        <f t="array" aca="1" ref="C4547" ca="1">IFERROR(_xlfn._xlws.FILTER(Inactives[Inactive On],(Inactives[Key]=J4547)*(Inactives[Currently Inactive]),""),"")</f>
        <v/>
      </c>
      <c r="D4547" s="16" t="str" cm="1">
        <f t="array" aca="1" ref="D4547" ca="1">IFERROR(INDEX(_xlfn.TEXTSPLIT(E4547," "),1),"")</f>
        <v/>
      </c>
      <c r="E4547" s="15" t="str" cm="1">
        <f t="array" aca="1" ref="E4547" ca="1">IFERROR(_xlfn._xlws.FILTER(merged_ranks,(merged_end_dates=DATE(9999,12,31))*(merged_names=A4547)),"")</f>
        <v/>
      </c>
      <c r="F4547" s="17" t="str">
        <f ca="1">_xlfn.XLOOKUP(J4547,Promotions[Promo Key],Promotions[Promo Date],"")</f>
        <v/>
      </c>
      <c r="G4547" s="18" t="str">
        <f t="shared" ca="1" si="295"/>
        <v/>
      </c>
      <c r="H4547" s="18" t="str">
        <f t="shared" ca="1" si="294"/>
        <v/>
      </c>
      <c r="I4547" s="17" t="str">
        <f>_xlfn.XLOOKUP(A4547,Students[Full Name],Students[Starting Rank],"")</f>
        <v/>
      </c>
      <c r="J4547" s="15" t="str">
        <f t="shared" ca="1" si="296"/>
        <v xml:space="preserve">: </v>
      </c>
      <c r="K4547" s="16" t="str">
        <f>_xlfn.XLOOKUP(A4547,Students[Full Name],Students[Start Date],"")</f>
        <v/>
      </c>
      <c r="L4547" s="18">
        <f t="shared" ca="1" si="297"/>
        <v>-1</v>
      </c>
      <c r="M4547" s="18" cm="1">
        <f t="array" aca="1" ref="M4547" ca="1">SUMPRODUCT(Inactives[Days Inactive]*(Inactives[Student]=A4547))/365</f>
        <v>0</v>
      </c>
      <c r="N4547" s="18" t="str" cm="1">
        <f t="array" ref="N4547">IF(LEN($A4547)&gt;0,SUMPRODUCT(($A4547=merged_names)*(_xlfn.TEXTAFTER(N$2, "At ")=merged_belt_colours)*merged_months_at_rank),"")</f>
        <v/>
      </c>
      <c r="O4547" s="18" t="str" cm="1">
        <f t="array" ref="O4547">IF(LEN($A4547)&gt;0,SUMPRODUCT(($A4547=merged_names)*(_xlfn.TEXTAFTER(O$2, "At ")=merged_belt_colours)*merged_months_at_rank),"")</f>
        <v/>
      </c>
      <c r="P4547" s="18" t="str" cm="1">
        <f t="array" ref="P4547">IF(LEN($A4547)&gt;0,SUMPRODUCT(($A4547=merged_names)*(_xlfn.TEXTAFTER(P$2, "At ")=merged_belt_colours)*merged_months_at_rank),"")</f>
        <v/>
      </c>
      <c r="Q4547" s="18" t="str" cm="1">
        <f t="array" ref="Q4547">IF(LEN($A4547)&gt;0,SUMPRODUCT(($A4547=merged_names)*(_xlfn.TEXTAFTER(Q$2, "At ")=merged_belt_colours)*merged_months_at_rank),"")</f>
        <v/>
      </c>
      <c r="R4547" s="18" t="str" cm="1">
        <f t="array" ref="R4547">IF(LEN($A4547)&gt;0,SUMPRODUCT(($A4547=merged_names)*(_xlfn.TEXTAFTER(R$2, "At ")=merged_belt_colours)*merged_months_at_rank),"")</f>
        <v/>
      </c>
    </row>
    <row r="4548" spans="1:18" x14ac:dyDescent="0.25">
      <c r="A4548"/>
      <c r="B4548" s="15" t="str" cm="1">
        <f t="array" ref="B4548">IFERROR(IF(LEN(A4548)&gt;0, IF(SUMPRODUCT((Inactives[Key]=J4548)*(Inactives[Currently Inactive]))=1,"Inactive","Active"),""),"Active")</f>
        <v/>
      </c>
      <c r="C4548" s="16" t="str" cm="1">
        <f t="array" aca="1" ref="C4548" ca="1">IFERROR(_xlfn._xlws.FILTER(Inactives[Inactive On],(Inactives[Key]=J4548)*(Inactives[Currently Inactive]),""),"")</f>
        <v/>
      </c>
      <c r="D4548" s="16" t="str" cm="1">
        <f t="array" aca="1" ref="D4548" ca="1">IFERROR(INDEX(_xlfn.TEXTSPLIT(E4548," "),1),"")</f>
        <v/>
      </c>
      <c r="E4548" s="15" t="str" cm="1">
        <f t="array" aca="1" ref="E4548" ca="1">IFERROR(_xlfn._xlws.FILTER(merged_ranks,(merged_end_dates=DATE(9999,12,31))*(merged_names=A4548)),"")</f>
        <v/>
      </c>
      <c r="F4548" s="17" t="str">
        <f ca="1">_xlfn.XLOOKUP(J4548,Promotions[Promo Key],Promotions[Promo Date],"")</f>
        <v/>
      </c>
      <c r="G4548" s="18" t="str">
        <f t="shared" ca="1" si="295"/>
        <v/>
      </c>
      <c r="H4548" s="18" t="str">
        <f t="shared" ca="1" si="294"/>
        <v/>
      </c>
      <c r="I4548" s="17" t="str">
        <f>_xlfn.XLOOKUP(A4548,Students[Full Name],Students[Starting Rank],"")</f>
        <v/>
      </c>
      <c r="J4548" s="15" t="str">
        <f t="shared" ca="1" si="296"/>
        <v xml:space="preserve">: </v>
      </c>
      <c r="K4548" s="16" t="str">
        <f>_xlfn.XLOOKUP(A4548,Students[Full Name],Students[Start Date],"")</f>
        <v/>
      </c>
      <c r="L4548" s="18">
        <f t="shared" ca="1" si="297"/>
        <v>-1</v>
      </c>
      <c r="M4548" s="18" cm="1">
        <f t="array" aca="1" ref="M4548" ca="1">SUMPRODUCT(Inactives[Days Inactive]*(Inactives[Student]=A4548))/365</f>
        <v>0</v>
      </c>
      <c r="N4548" s="18" t="str" cm="1">
        <f t="array" ref="N4548">IF(LEN($A4548)&gt;0,SUMPRODUCT(($A4548=merged_names)*(_xlfn.TEXTAFTER(N$2, "At ")=merged_belt_colours)*merged_months_at_rank),"")</f>
        <v/>
      </c>
      <c r="O4548" s="18" t="str" cm="1">
        <f t="array" ref="O4548">IF(LEN($A4548)&gt;0,SUMPRODUCT(($A4548=merged_names)*(_xlfn.TEXTAFTER(O$2, "At ")=merged_belt_colours)*merged_months_at_rank),"")</f>
        <v/>
      </c>
      <c r="P4548" s="18" t="str" cm="1">
        <f t="array" ref="P4548">IF(LEN($A4548)&gt;0,SUMPRODUCT(($A4548=merged_names)*(_xlfn.TEXTAFTER(P$2, "At ")=merged_belt_colours)*merged_months_at_rank),"")</f>
        <v/>
      </c>
      <c r="Q4548" s="18" t="str" cm="1">
        <f t="array" ref="Q4548">IF(LEN($A4548)&gt;0,SUMPRODUCT(($A4548=merged_names)*(_xlfn.TEXTAFTER(Q$2, "At ")=merged_belt_colours)*merged_months_at_rank),"")</f>
        <v/>
      </c>
      <c r="R4548" s="18" t="str" cm="1">
        <f t="array" ref="R4548">IF(LEN($A4548)&gt;0,SUMPRODUCT(($A4548=merged_names)*(_xlfn.TEXTAFTER(R$2, "At ")=merged_belt_colours)*merged_months_at_rank),"")</f>
        <v/>
      </c>
    </row>
    <row r="4549" spans="1:18" x14ac:dyDescent="0.25">
      <c r="A4549"/>
      <c r="B4549" s="15" t="str" cm="1">
        <f t="array" ref="B4549">IFERROR(IF(LEN(A4549)&gt;0, IF(SUMPRODUCT((Inactives[Key]=J4549)*(Inactives[Currently Inactive]))=1,"Inactive","Active"),""),"Active")</f>
        <v/>
      </c>
      <c r="C4549" s="16" t="str" cm="1">
        <f t="array" aca="1" ref="C4549" ca="1">IFERROR(_xlfn._xlws.FILTER(Inactives[Inactive On],(Inactives[Key]=J4549)*(Inactives[Currently Inactive]),""),"")</f>
        <v/>
      </c>
      <c r="D4549" s="16" t="str" cm="1">
        <f t="array" aca="1" ref="D4549" ca="1">IFERROR(INDEX(_xlfn.TEXTSPLIT(E4549," "),1),"")</f>
        <v/>
      </c>
      <c r="E4549" s="15" t="str" cm="1">
        <f t="array" aca="1" ref="E4549" ca="1">IFERROR(_xlfn._xlws.FILTER(merged_ranks,(merged_end_dates=DATE(9999,12,31))*(merged_names=A4549)),"")</f>
        <v/>
      </c>
      <c r="F4549" s="17" t="str">
        <f ca="1">_xlfn.XLOOKUP(J4549,Promotions[Promo Key],Promotions[Promo Date],"")</f>
        <v/>
      </c>
      <c r="G4549" s="18" t="str">
        <f t="shared" ca="1" si="295"/>
        <v/>
      </c>
      <c r="H4549" s="18" t="str">
        <f t="shared" ca="1" si="294"/>
        <v/>
      </c>
      <c r="I4549" s="17" t="str">
        <f>_xlfn.XLOOKUP(A4549,Students[Full Name],Students[Starting Rank],"")</f>
        <v/>
      </c>
      <c r="J4549" s="15" t="str">
        <f t="shared" ca="1" si="296"/>
        <v xml:space="preserve">: </v>
      </c>
      <c r="K4549" s="16" t="str">
        <f>_xlfn.XLOOKUP(A4549,Students[Full Name],Students[Start Date],"")</f>
        <v/>
      </c>
      <c r="L4549" s="18">
        <f t="shared" ca="1" si="297"/>
        <v>-1</v>
      </c>
      <c r="M4549" s="18" cm="1">
        <f t="array" aca="1" ref="M4549" ca="1">SUMPRODUCT(Inactives[Days Inactive]*(Inactives[Student]=A4549))/365</f>
        <v>0</v>
      </c>
      <c r="N4549" s="18" t="str" cm="1">
        <f t="array" ref="N4549">IF(LEN($A4549)&gt;0,SUMPRODUCT(($A4549=merged_names)*(_xlfn.TEXTAFTER(N$2, "At ")=merged_belt_colours)*merged_months_at_rank),"")</f>
        <v/>
      </c>
      <c r="O4549" s="18" t="str" cm="1">
        <f t="array" ref="O4549">IF(LEN($A4549)&gt;0,SUMPRODUCT(($A4549=merged_names)*(_xlfn.TEXTAFTER(O$2, "At ")=merged_belt_colours)*merged_months_at_rank),"")</f>
        <v/>
      </c>
      <c r="P4549" s="18" t="str" cm="1">
        <f t="array" ref="P4549">IF(LEN($A4549)&gt;0,SUMPRODUCT(($A4549=merged_names)*(_xlfn.TEXTAFTER(P$2, "At ")=merged_belt_colours)*merged_months_at_rank),"")</f>
        <v/>
      </c>
      <c r="Q4549" s="18" t="str" cm="1">
        <f t="array" ref="Q4549">IF(LEN($A4549)&gt;0,SUMPRODUCT(($A4549=merged_names)*(_xlfn.TEXTAFTER(Q$2, "At ")=merged_belt_colours)*merged_months_at_rank),"")</f>
        <v/>
      </c>
      <c r="R4549" s="18" t="str" cm="1">
        <f t="array" ref="R4549">IF(LEN($A4549)&gt;0,SUMPRODUCT(($A4549=merged_names)*(_xlfn.TEXTAFTER(R$2, "At ")=merged_belt_colours)*merged_months_at_rank),"")</f>
        <v/>
      </c>
    </row>
    <row r="4550" spans="1:18" x14ac:dyDescent="0.25">
      <c r="A4550"/>
      <c r="B4550" s="15" t="str" cm="1">
        <f t="array" ref="B4550">IFERROR(IF(LEN(A4550)&gt;0, IF(SUMPRODUCT((Inactives[Key]=J4550)*(Inactives[Currently Inactive]))=1,"Inactive","Active"),""),"Active")</f>
        <v/>
      </c>
      <c r="C4550" s="16" t="str" cm="1">
        <f t="array" aca="1" ref="C4550" ca="1">IFERROR(_xlfn._xlws.FILTER(Inactives[Inactive On],(Inactives[Key]=J4550)*(Inactives[Currently Inactive]),""),"")</f>
        <v/>
      </c>
      <c r="D4550" s="16" t="str" cm="1">
        <f t="array" aca="1" ref="D4550" ca="1">IFERROR(INDEX(_xlfn.TEXTSPLIT(E4550," "),1),"")</f>
        <v/>
      </c>
      <c r="E4550" s="15" t="str" cm="1">
        <f t="array" aca="1" ref="E4550" ca="1">IFERROR(_xlfn._xlws.FILTER(merged_ranks,(merged_end_dates=DATE(9999,12,31))*(merged_names=A4550)),"")</f>
        <v/>
      </c>
      <c r="F4550" s="17" t="str">
        <f ca="1">_xlfn.XLOOKUP(J4550,Promotions[Promo Key],Promotions[Promo Date],"")</f>
        <v/>
      </c>
      <c r="G4550" s="18" t="str">
        <f t="shared" ca="1" si="295"/>
        <v/>
      </c>
      <c r="H4550" s="18" t="str">
        <f t="shared" ca="1" si="294"/>
        <v/>
      </c>
      <c r="I4550" s="17" t="str">
        <f>_xlfn.XLOOKUP(A4550,Students[Full Name],Students[Starting Rank],"")</f>
        <v/>
      </c>
      <c r="J4550" s="15" t="str">
        <f t="shared" ca="1" si="296"/>
        <v xml:space="preserve">: </v>
      </c>
      <c r="K4550" s="16" t="str">
        <f>_xlfn.XLOOKUP(A4550,Students[Full Name],Students[Start Date],"")</f>
        <v/>
      </c>
      <c r="L4550" s="18">
        <f t="shared" ca="1" si="297"/>
        <v>-1</v>
      </c>
      <c r="M4550" s="18" cm="1">
        <f t="array" aca="1" ref="M4550" ca="1">SUMPRODUCT(Inactives[Days Inactive]*(Inactives[Student]=A4550))/365</f>
        <v>0</v>
      </c>
      <c r="N4550" s="18" t="str" cm="1">
        <f t="array" ref="N4550">IF(LEN($A4550)&gt;0,SUMPRODUCT(($A4550=merged_names)*(_xlfn.TEXTAFTER(N$2, "At ")=merged_belt_colours)*merged_months_at_rank),"")</f>
        <v/>
      </c>
      <c r="O4550" s="18" t="str" cm="1">
        <f t="array" ref="O4550">IF(LEN($A4550)&gt;0,SUMPRODUCT(($A4550=merged_names)*(_xlfn.TEXTAFTER(O$2, "At ")=merged_belt_colours)*merged_months_at_rank),"")</f>
        <v/>
      </c>
      <c r="P4550" s="18" t="str" cm="1">
        <f t="array" ref="P4550">IF(LEN($A4550)&gt;0,SUMPRODUCT(($A4550=merged_names)*(_xlfn.TEXTAFTER(P$2, "At ")=merged_belt_colours)*merged_months_at_rank),"")</f>
        <v/>
      </c>
      <c r="Q4550" s="18" t="str" cm="1">
        <f t="array" ref="Q4550">IF(LEN($A4550)&gt;0,SUMPRODUCT(($A4550=merged_names)*(_xlfn.TEXTAFTER(Q$2, "At ")=merged_belt_colours)*merged_months_at_rank),"")</f>
        <v/>
      </c>
      <c r="R4550" s="18" t="str" cm="1">
        <f t="array" ref="R4550">IF(LEN($A4550)&gt;0,SUMPRODUCT(($A4550=merged_names)*(_xlfn.TEXTAFTER(R$2, "At ")=merged_belt_colours)*merged_months_at_rank),"")</f>
        <v/>
      </c>
    </row>
    <row r="4551" spans="1:18" x14ac:dyDescent="0.25">
      <c r="A4551"/>
      <c r="B4551" s="15" t="str" cm="1">
        <f t="array" ref="B4551">IFERROR(IF(LEN(A4551)&gt;0, IF(SUMPRODUCT((Inactives[Key]=J4551)*(Inactives[Currently Inactive]))=1,"Inactive","Active"),""),"Active")</f>
        <v/>
      </c>
      <c r="C4551" s="16" t="str" cm="1">
        <f t="array" aca="1" ref="C4551" ca="1">IFERROR(_xlfn._xlws.FILTER(Inactives[Inactive On],(Inactives[Key]=J4551)*(Inactives[Currently Inactive]),""),"")</f>
        <v/>
      </c>
      <c r="D4551" s="16" t="str" cm="1">
        <f t="array" aca="1" ref="D4551" ca="1">IFERROR(INDEX(_xlfn.TEXTSPLIT(E4551," "),1),"")</f>
        <v/>
      </c>
      <c r="E4551" s="15" t="str" cm="1">
        <f t="array" aca="1" ref="E4551" ca="1">IFERROR(_xlfn._xlws.FILTER(merged_ranks,(merged_end_dates=DATE(9999,12,31))*(merged_names=A4551)),"")</f>
        <v/>
      </c>
      <c r="F4551" s="17" t="str">
        <f ca="1">_xlfn.XLOOKUP(J4551,Promotions[Promo Key],Promotions[Promo Date],"")</f>
        <v/>
      </c>
      <c r="G4551" s="18" t="str">
        <f t="shared" ca="1" si="295"/>
        <v/>
      </c>
      <c r="H4551" s="18" t="str">
        <f t="shared" ca="1" si="294"/>
        <v/>
      </c>
      <c r="I4551" s="17" t="str">
        <f>_xlfn.XLOOKUP(A4551,Students[Full Name],Students[Starting Rank],"")</f>
        <v/>
      </c>
      <c r="J4551" s="15" t="str">
        <f t="shared" ca="1" si="296"/>
        <v xml:space="preserve">: </v>
      </c>
      <c r="K4551" s="16" t="str">
        <f>_xlfn.XLOOKUP(A4551,Students[Full Name],Students[Start Date],"")</f>
        <v/>
      </c>
      <c r="L4551" s="18">
        <f t="shared" ca="1" si="297"/>
        <v>-1</v>
      </c>
      <c r="M4551" s="18" cm="1">
        <f t="array" aca="1" ref="M4551" ca="1">SUMPRODUCT(Inactives[Days Inactive]*(Inactives[Student]=A4551))/365</f>
        <v>0</v>
      </c>
      <c r="N4551" s="18" t="str" cm="1">
        <f t="array" ref="N4551">IF(LEN($A4551)&gt;0,SUMPRODUCT(($A4551=merged_names)*(_xlfn.TEXTAFTER(N$2, "At ")=merged_belt_colours)*merged_months_at_rank),"")</f>
        <v/>
      </c>
      <c r="O4551" s="18" t="str" cm="1">
        <f t="array" ref="O4551">IF(LEN($A4551)&gt;0,SUMPRODUCT(($A4551=merged_names)*(_xlfn.TEXTAFTER(O$2, "At ")=merged_belt_colours)*merged_months_at_rank),"")</f>
        <v/>
      </c>
      <c r="P4551" s="18" t="str" cm="1">
        <f t="array" ref="P4551">IF(LEN($A4551)&gt;0,SUMPRODUCT(($A4551=merged_names)*(_xlfn.TEXTAFTER(P$2, "At ")=merged_belt_colours)*merged_months_at_rank),"")</f>
        <v/>
      </c>
      <c r="Q4551" s="18" t="str" cm="1">
        <f t="array" ref="Q4551">IF(LEN($A4551)&gt;0,SUMPRODUCT(($A4551=merged_names)*(_xlfn.TEXTAFTER(Q$2, "At ")=merged_belt_colours)*merged_months_at_rank),"")</f>
        <v/>
      </c>
      <c r="R4551" s="18" t="str" cm="1">
        <f t="array" ref="R4551">IF(LEN($A4551)&gt;0,SUMPRODUCT(($A4551=merged_names)*(_xlfn.TEXTAFTER(R$2, "At ")=merged_belt_colours)*merged_months_at_rank),"")</f>
        <v/>
      </c>
    </row>
    <row r="4552" spans="1:18" x14ac:dyDescent="0.25">
      <c r="A4552"/>
      <c r="B4552" s="15" t="str" cm="1">
        <f t="array" ref="B4552">IFERROR(IF(LEN(A4552)&gt;0, IF(SUMPRODUCT((Inactives[Key]=J4552)*(Inactives[Currently Inactive]))=1,"Inactive","Active"),""),"Active")</f>
        <v/>
      </c>
      <c r="C4552" s="16" t="str" cm="1">
        <f t="array" aca="1" ref="C4552" ca="1">IFERROR(_xlfn._xlws.FILTER(Inactives[Inactive On],(Inactives[Key]=J4552)*(Inactives[Currently Inactive]),""),"")</f>
        <v/>
      </c>
      <c r="D4552" s="16" t="str" cm="1">
        <f t="array" aca="1" ref="D4552" ca="1">IFERROR(INDEX(_xlfn.TEXTSPLIT(E4552," "),1),"")</f>
        <v/>
      </c>
      <c r="E4552" s="15" t="str" cm="1">
        <f t="array" aca="1" ref="E4552" ca="1">IFERROR(_xlfn._xlws.FILTER(merged_ranks,(merged_end_dates=DATE(9999,12,31))*(merged_names=A4552)),"")</f>
        <v/>
      </c>
      <c r="F4552" s="17" t="str">
        <f ca="1">_xlfn.XLOOKUP(J4552,Promotions[Promo Key],Promotions[Promo Date],"")</f>
        <v/>
      </c>
      <c r="G4552" s="18" t="str">
        <f t="shared" ca="1" si="295"/>
        <v/>
      </c>
      <c r="H4552" s="18" t="str">
        <f t="shared" ca="1" si="294"/>
        <v/>
      </c>
      <c r="I4552" s="17" t="str">
        <f>_xlfn.XLOOKUP(A4552,Students[Full Name],Students[Starting Rank],"")</f>
        <v/>
      </c>
      <c r="J4552" s="15" t="str">
        <f t="shared" ca="1" si="296"/>
        <v xml:space="preserve">: </v>
      </c>
      <c r="K4552" s="16" t="str">
        <f>_xlfn.XLOOKUP(A4552,Students[Full Name],Students[Start Date],"")</f>
        <v/>
      </c>
      <c r="L4552" s="18">
        <f t="shared" ca="1" si="297"/>
        <v>-1</v>
      </c>
      <c r="M4552" s="18" cm="1">
        <f t="array" aca="1" ref="M4552" ca="1">SUMPRODUCT(Inactives[Days Inactive]*(Inactives[Student]=A4552))/365</f>
        <v>0</v>
      </c>
      <c r="N4552" s="18" t="str" cm="1">
        <f t="array" ref="N4552">IF(LEN($A4552)&gt;0,SUMPRODUCT(($A4552=merged_names)*(_xlfn.TEXTAFTER(N$2, "At ")=merged_belt_colours)*merged_months_at_rank),"")</f>
        <v/>
      </c>
      <c r="O4552" s="18" t="str" cm="1">
        <f t="array" ref="O4552">IF(LEN($A4552)&gt;0,SUMPRODUCT(($A4552=merged_names)*(_xlfn.TEXTAFTER(O$2, "At ")=merged_belt_colours)*merged_months_at_rank),"")</f>
        <v/>
      </c>
      <c r="P4552" s="18" t="str" cm="1">
        <f t="array" ref="P4552">IF(LEN($A4552)&gt;0,SUMPRODUCT(($A4552=merged_names)*(_xlfn.TEXTAFTER(P$2, "At ")=merged_belt_colours)*merged_months_at_rank),"")</f>
        <v/>
      </c>
      <c r="Q4552" s="18" t="str" cm="1">
        <f t="array" ref="Q4552">IF(LEN($A4552)&gt;0,SUMPRODUCT(($A4552=merged_names)*(_xlfn.TEXTAFTER(Q$2, "At ")=merged_belt_colours)*merged_months_at_rank),"")</f>
        <v/>
      </c>
      <c r="R4552" s="18" t="str" cm="1">
        <f t="array" ref="R4552">IF(LEN($A4552)&gt;0,SUMPRODUCT(($A4552=merged_names)*(_xlfn.TEXTAFTER(R$2, "At ")=merged_belt_colours)*merged_months_at_rank),"")</f>
        <v/>
      </c>
    </row>
    <row r="4553" spans="1:18" x14ac:dyDescent="0.25">
      <c r="A4553"/>
      <c r="B4553" s="15" t="str" cm="1">
        <f t="array" ref="B4553">IFERROR(IF(LEN(A4553)&gt;0, IF(SUMPRODUCT((Inactives[Key]=J4553)*(Inactives[Currently Inactive]))=1,"Inactive","Active"),""),"Active")</f>
        <v/>
      </c>
      <c r="C4553" s="16" t="str" cm="1">
        <f t="array" aca="1" ref="C4553" ca="1">IFERROR(_xlfn._xlws.FILTER(Inactives[Inactive On],(Inactives[Key]=J4553)*(Inactives[Currently Inactive]),""),"")</f>
        <v/>
      </c>
      <c r="D4553" s="16" t="str" cm="1">
        <f t="array" aca="1" ref="D4553" ca="1">IFERROR(INDEX(_xlfn.TEXTSPLIT(E4553," "),1),"")</f>
        <v/>
      </c>
      <c r="E4553" s="15" t="str" cm="1">
        <f t="array" aca="1" ref="E4553" ca="1">IFERROR(_xlfn._xlws.FILTER(merged_ranks,(merged_end_dates=DATE(9999,12,31))*(merged_names=A4553)),"")</f>
        <v/>
      </c>
      <c r="F4553" s="17" t="str">
        <f ca="1">_xlfn.XLOOKUP(J4553,Promotions[Promo Key],Promotions[Promo Date],"")</f>
        <v/>
      </c>
      <c r="G4553" s="18" t="str">
        <f t="shared" ca="1" si="295"/>
        <v/>
      </c>
      <c r="H4553" s="18" t="str">
        <f t="shared" ca="1" si="294"/>
        <v/>
      </c>
      <c r="I4553" s="17" t="str">
        <f>_xlfn.XLOOKUP(A4553,Students[Full Name],Students[Starting Rank],"")</f>
        <v/>
      </c>
      <c r="J4553" s="15" t="str">
        <f t="shared" ca="1" si="296"/>
        <v xml:space="preserve">: </v>
      </c>
      <c r="K4553" s="16" t="str">
        <f>_xlfn.XLOOKUP(A4553,Students[Full Name],Students[Start Date],"")</f>
        <v/>
      </c>
      <c r="L4553" s="18">
        <f t="shared" ca="1" si="297"/>
        <v>-1</v>
      </c>
      <c r="M4553" s="18" cm="1">
        <f t="array" aca="1" ref="M4553" ca="1">SUMPRODUCT(Inactives[Days Inactive]*(Inactives[Student]=A4553))/365</f>
        <v>0</v>
      </c>
      <c r="N4553" s="18" t="str" cm="1">
        <f t="array" ref="N4553">IF(LEN($A4553)&gt;0,SUMPRODUCT(($A4553=merged_names)*(_xlfn.TEXTAFTER(N$2, "At ")=merged_belt_colours)*merged_months_at_rank),"")</f>
        <v/>
      </c>
      <c r="O4553" s="18" t="str" cm="1">
        <f t="array" ref="O4553">IF(LEN($A4553)&gt;0,SUMPRODUCT(($A4553=merged_names)*(_xlfn.TEXTAFTER(O$2, "At ")=merged_belt_colours)*merged_months_at_rank),"")</f>
        <v/>
      </c>
      <c r="P4553" s="18" t="str" cm="1">
        <f t="array" ref="P4553">IF(LEN($A4553)&gt;0,SUMPRODUCT(($A4553=merged_names)*(_xlfn.TEXTAFTER(P$2, "At ")=merged_belt_colours)*merged_months_at_rank),"")</f>
        <v/>
      </c>
      <c r="Q4553" s="18" t="str" cm="1">
        <f t="array" ref="Q4553">IF(LEN($A4553)&gt;0,SUMPRODUCT(($A4553=merged_names)*(_xlfn.TEXTAFTER(Q$2, "At ")=merged_belt_colours)*merged_months_at_rank),"")</f>
        <v/>
      </c>
      <c r="R4553" s="18" t="str" cm="1">
        <f t="array" ref="R4553">IF(LEN($A4553)&gt;0,SUMPRODUCT(($A4553=merged_names)*(_xlfn.TEXTAFTER(R$2, "At ")=merged_belt_colours)*merged_months_at_rank),"")</f>
        <v/>
      </c>
    </row>
    <row r="4554" spans="1:18" x14ac:dyDescent="0.25">
      <c r="A4554"/>
      <c r="B4554" s="15" t="str" cm="1">
        <f t="array" ref="B4554">IFERROR(IF(LEN(A4554)&gt;0, IF(SUMPRODUCT((Inactives[Key]=J4554)*(Inactives[Currently Inactive]))=1,"Inactive","Active"),""),"Active")</f>
        <v/>
      </c>
      <c r="C4554" s="16" t="str" cm="1">
        <f t="array" aca="1" ref="C4554" ca="1">IFERROR(_xlfn._xlws.FILTER(Inactives[Inactive On],(Inactives[Key]=J4554)*(Inactives[Currently Inactive]),""),"")</f>
        <v/>
      </c>
      <c r="D4554" s="16" t="str" cm="1">
        <f t="array" aca="1" ref="D4554" ca="1">IFERROR(INDEX(_xlfn.TEXTSPLIT(E4554," "),1),"")</f>
        <v/>
      </c>
      <c r="E4554" s="15" t="str" cm="1">
        <f t="array" aca="1" ref="E4554" ca="1">IFERROR(_xlfn._xlws.FILTER(merged_ranks,(merged_end_dates=DATE(9999,12,31))*(merged_names=A4554)),"")</f>
        <v/>
      </c>
      <c r="F4554" s="17" t="str">
        <f ca="1">_xlfn.XLOOKUP(J4554,Promotions[Promo Key],Promotions[Promo Date],"")</f>
        <v/>
      </c>
      <c r="G4554" s="18" t="str">
        <f t="shared" ca="1" si="295"/>
        <v/>
      </c>
      <c r="H4554" s="18" t="str">
        <f t="shared" ca="1" si="294"/>
        <v/>
      </c>
      <c r="I4554" s="17" t="str">
        <f>_xlfn.XLOOKUP(A4554,Students[Full Name],Students[Starting Rank],"")</f>
        <v/>
      </c>
      <c r="J4554" s="15" t="str">
        <f t="shared" ca="1" si="296"/>
        <v xml:space="preserve">: </v>
      </c>
      <c r="K4554" s="16" t="str">
        <f>_xlfn.XLOOKUP(A4554,Students[Full Name],Students[Start Date],"")</f>
        <v/>
      </c>
      <c r="L4554" s="18">
        <f t="shared" ca="1" si="297"/>
        <v>-1</v>
      </c>
      <c r="M4554" s="18" cm="1">
        <f t="array" aca="1" ref="M4554" ca="1">SUMPRODUCT(Inactives[Days Inactive]*(Inactives[Student]=A4554))/365</f>
        <v>0</v>
      </c>
      <c r="N4554" s="18" t="str" cm="1">
        <f t="array" ref="N4554">IF(LEN($A4554)&gt;0,SUMPRODUCT(($A4554=merged_names)*(_xlfn.TEXTAFTER(N$2, "At ")=merged_belt_colours)*merged_months_at_rank),"")</f>
        <v/>
      </c>
      <c r="O4554" s="18" t="str" cm="1">
        <f t="array" ref="O4554">IF(LEN($A4554)&gt;0,SUMPRODUCT(($A4554=merged_names)*(_xlfn.TEXTAFTER(O$2, "At ")=merged_belt_colours)*merged_months_at_rank),"")</f>
        <v/>
      </c>
      <c r="P4554" s="18" t="str" cm="1">
        <f t="array" ref="P4554">IF(LEN($A4554)&gt;0,SUMPRODUCT(($A4554=merged_names)*(_xlfn.TEXTAFTER(P$2, "At ")=merged_belt_colours)*merged_months_at_rank),"")</f>
        <v/>
      </c>
      <c r="Q4554" s="18" t="str" cm="1">
        <f t="array" ref="Q4554">IF(LEN($A4554)&gt;0,SUMPRODUCT(($A4554=merged_names)*(_xlfn.TEXTAFTER(Q$2, "At ")=merged_belt_colours)*merged_months_at_rank),"")</f>
        <v/>
      </c>
      <c r="R4554" s="18" t="str" cm="1">
        <f t="array" ref="R4554">IF(LEN($A4554)&gt;0,SUMPRODUCT(($A4554=merged_names)*(_xlfn.TEXTAFTER(R$2, "At ")=merged_belt_colours)*merged_months_at_rank),"")</f>
        <v/>
      </c>
    </row>
    <row r="4555" spans="1:18" x14ac:dyDescent="0.25">
      <c r="A4555"/>
      <c r="B4555" s="15" t="str" cm="1">
        <f t="array" ref="B4555">IFERROR(IF(LEN(A4555)&gt;0, IF(SUMPRODUCT((Inactives[Key]=J4555)*(Inactives[Currently Inactive]))=1,"Inactive","Active"),""),"Active")</f>
        <v/>
      </c>
      <c r="C4555" s="16" t="str" cm="1">
        <f t="array" aca="1" ref="C4555" ca="1">IFERROR(_xlfn._xlws.FILTER(Inactives[Inactive On],(Inactives[Key]=J4555)*(Inactives[Currently Inactive]),""),"")</f>
        <v/>
      </c>
      <c r="D4555" s="16" t="str" cm="1">
        <f t="array" aca="1" ref="D4555" ca="1">IFERROR(INDEX(_xlfn.TEXTSPLIT(E4555," "),1),"")</f>
        <v/>
      </c>
      <c r="E4555" s="15" t="str" cm="1">
        <f t="array" aca="1" ref="E4555" ca="1">IFERROR(_xlfn._xlws.FILTER(merged_ranks,(merged_end_dates=DATE(9999,12,31))*(merged_names=A4555)),"")</f>
        <v/>
      </c>
      <c r="F4555" s="17" t="str">
        <f ca="1">_xlfn.XLOOKUP(J4555,Promotions[Promo Key],Promotions[Promo Date],"")</f>
        <v/>
      </c>
      <c r="G4555" s="18" t="str">
        <f t="shared" ca="1" si="295"/>
        <v/>
      </c>
      <c r="H4555" s="18" t="str">
        <f t="shared" ca="1" si="294"/>
        <v/>
      </c>
      <c r="I4555" s="17" t="str">
        <f>_xlfn.XLOOKUP(A4555,Students[Full Name],Students[Starting Rank],"")</f>
        <v/>
      </c>
      <c r="J4555" s="15" t="str">
        <f t="shared" ca="1" si="296"/>
        <v xml:space="preserve">: </v>
      </c>
      <c r="K4555" s="16" t="str">
        <f>_xlfn.XLOOKUP(A4555,Students[Full Name],Students[Start Date],"")</f>
        <v/>
      </c>
      <c r="L4555" s="18">
        <f t="shared" ca="1" si="297"/>
        <v>-1</v>
      </c>
      <c r="M4555" s="18" cm="1">
        <f t="array" aca="1" ref="M4555" ca="1">SUMPRODUCT(Inactives[Days Inactive]*(Inactives[Student]=A4555))/365</f>
        <v>0</v>
      </c>
      <c r="N4555" s="18" t="str" cm="1">
        <f t="array" ref="N4555">IF(LEN($A4555)&gt;0,SUMPRODUCT(($A4555=merged_names)*(_xlfn.TEXTAFTER(N$2, "At ")=merged_belt_colours)*merged_months_at_rank),"")</f>
        <v/>
      </c>
      <c r="O4555" s="18" t="str" cm="1">
        <f t="array" ref="O4555">IF(LEN($A4555)&gt;0,SUMPRODUCT(($A4555=merged_names)*(_xlfn.TEXTAFTER(O$2, "At ")=merged_belt_colours)*merged_months_at_rank),"")</f>
        <v/>
      </c>
      <c r="P4555" s="18" t="str" cm="1">
        <f t="array" ref="P4555">IF(LEN($A4555)&gt;0,SUMPRODUCT(($A4555=merged_names)*(_xlfn.TEXTAFTER(P$2, "At ")=merged_belt_colours)*merged_months_at_rank),"")</f>
        <v/>
      </c>
      <c r="Q4555" s="18" t="str" cm="1">
        <f t="array" ref="Q4555">IF(LEN($A4555)&gt;0,SUMPRODUCT(($A4555=merged_names)*(_xlfn.TEXTAFTER(Q$2, "At ")=merged_belt_colours)*merged_months_at_rank),"")</f>
        <v/>
      </c>
      <c r="R4555" s="18" t="str" cm="1">
        <f t="array" ref="R4555">IF(LEN($A4555)&gt;0,SUMPRODUCT(($A4555=merged_names)*(_xlfn.TEXTAFTER(R$2, "At ")=merged_belt_colours)*merged_months_at_rank),"")</f>
        <v/>
      </c>
    </row>
    <row r="4556" spans="1:18" x14ac:dyDescent="0.25">
      <c r="A4556"/>
      <c r="B4556" s="15" t="str" cm="1">
        <f t="array" ref="B4556">IFERROR(IF(LEN(A4556)&gt;0, IF(SUMPRODUCT((Inactives[Key]=J4556)*(Inactives[Currently Inactive]))=1,"Inactive","Active"),""),"Active")</f>
        <v/>
      </c>
      <c r="C4556" s="16" t="str" cm="1">
        <f t="array" aca="1" ref="C4556" ca="1">IFERROR(_xlfn._xlws.FILTER(Inactives[Inactive On],(Inactives[Key]=J4556)*(Inactives[Currently Inactive]),""),"")</f>
        <v/>
      </c>
      <c r="D4556" s="16" t="str" cm="1">
        <f t="array" aca="1" ref="D4556" ca="1">IFERROR(INDEX(_xlfn.TEXTSPLIT(E4556," "),1),"")</f>
        <v/>
      </c>
      <c r="E4556" s="15" t="str" cm="1">
        <f t="array" aca="1" ref="E4556" ca="1">IFERROR(_xlfn._xlws.FILTER(merged_ranks,(merged_end_dates=DATE(9999,12,31))*(merged_names=A4556)),"")</f>
        <v/>
      </c>
      <c r="F4556" s="17" t="str">
        <f ca="1">_xlfn.XLOOKUP(J4556,Promotions[Promo Key],Promotions[Promo Date],"")</f>
        <v/>
      </c>
      <c r="G4556" s="18" t="str">
        <f t="shared" ca="1" si="295"/>
        <v/>
      </c>
      <c r="H4556" s="18" t="str">
        <f t="shared" ca="1" si="294"/>
        <v/>
      </c>
      <c r="I4556" s="17" t="str">
        <f>_xlfn.XLOOKUP(A4556,Students[Full Name],Students[Starting Rank],"")</f>
        <v/>
      </c>
      <c r="J4556" s="15" t="str">
        <f t="shared" ca="1" si="296"/>
        <v xml:space="preserve">: </v>
      </c>
      <c r="K4556" s="16" t="str">
        <f>_xlfn.XLOOKUP(A4556,Students[Full Name],Students[Start Date],"")</f>
        <v/>
      </c>
      <c r="L4556" s="18">
        <f t="shared" ca="1" si="297"/>
        <v>-1</v>
      </c>
      <c r="M4556" s="18" cm="1">
        <f t="array" aca="1" ref="M4556" ca="1">SUMPRODUCT(Inactives[Days Inactive]*(Inactives[Student]=A4556))/365</f>
        <v>0</v>
      </c>
      <c r="N4556" s="18" t="str" cm="1">
        <f t="array" ref="N4556">IF(LEN($A4556)&gt;0,SUMPRODUCT(($A4556=merged_names)*(_xlfn.TEXTAFTER(N$2, "At ")=merged_belt_colours)*merged_months_at_rank),"")</f>
        <v/>
      </c>
      <c r="O4556" s="18" t="str" cm="1">
        <f t="array" ref="O4556">IF(LEN($A4556)&gt;0,SUMPRODUCT(($A4556=merged_names)*(_xlfn.TEXTAFTER(O$2, "At ")=merged_belt_colours)*merged_months_at_rank),"")</f>
        <v/>
      </c>
      <c r="P4556" s="18" t="str" cm="1">
        <f t="array" ref="P4556">IF(LEN($A4556)&gt;0,SUMPRODUCT(($A4556=merged_names)*(_xlfn.TEXTAFTER(P$2, "At ")=merged_belt_colours)*merged_months_at_rank),"")</f>
        <v/>
      </c>
      <c r="Q4556" s="18" t="str" cm="1">
        <f t="array" ref="Q4556">IF(LEN($A4556)&gt;0,SUMPRODUCT(($A4556=merged_names)*(_xlfn.TEXTAFTER(Q$2, "At ")=merged_belt_colours)*merged_months_at_rank),"")</f>
        <v/>
      </c>
      <c r="R4556" s="18" t="str" cm="1">
        <f t="array" ref="R4556">IF(LEN($A4556)&gt;0,SUMPRODUCT(($A4556=merged_names)*(_xlfn.TEXTAFTER(R$2, "At ")=merged_belt_colours)*merged_months_at_rank),"")</f>
        <v/>
      </c>
    </row>
    <row r="4557" spans="1:18" x14ac:dyDescent="0.25">
      <c r="A4557"/>
      <c r="B4557" s="15" t="str" cm="1">
        <f t="array" ref="B4557">IFERROR(IF(LEN(A4557)&gt;0, IF(SUMPRODUCT((Inactives[Key]=J4557)*(Inactives[Currently Inactive]))=1,"Inactive","Active"),""),"Active")</f>
        <v/>
      </c>
      <c r="C4557" s="16" t="str" cm="1">
        <f t="array" aca="1" ref="C4557" ca="1">IFERROR(_xlfn._xlws.FILTER(Inactives[Inactive On],(Inactives[Key]=J4557)*(Inactives[Currently Inactive]),""),"")</f>
        <v/>
      </c>
      <c r="D4557" s="16" t="str" cm="1">
        <f t="array" aca="1" ref="D4557" ca="1">IFERROR(INDEX(_xlfn.TEXTSPLIT(E4557," "),1),"")</f>
        <v/>
      </c>
      <c r="E4557" s="15" t="str" cm="1">
        <f t="array" aca="1" ref="E4557" ca="1">IFERROR(_xlfn._xlws.FILTER(merged_ranks,(merged_end_dates=DATE(9999,12,31))*(merged_names=A4557)),"")</f>
        <v/>
      </c>
      <c r="F4557" s="17" t="str">
        <f ca="1">_xlfn.XLOOKUP(J4557,Promotions[Promo Key],Promotions[Promo Date],"")</f>
        <v/>
      </c>
      <c r="G4557" s="18" t="str">
        <f t="shared" ca="1" si="295"/>
        <v/>
      </c>
      <c r="H4557" s="18" t="str">
        <f t="shared" ca="1" si="294"/>
        <v/>
      </c>
      <c r="I4557" s="17" t="str">
        <f>_xlfn.XLOOKUP(A4557,Students[Full Name],Students[Starting Rank],"")</f>
        <v/>
      </c>
      <c r="J4557" s="15" t="str">
        <f t="shared" ca="1" si="296"/>
        <v xml:space="preserve">: </v>
      </c>
      <c r="K4557" s="16" t="str">
        <f>_xlfn.XLOOKUP(A4557,Students[Full Name],Students[Start Date],"")</f>
        <v/>
      </c>
      <c r="L4557" s="18">
        <f t="shared" ca="1" si="297"/>
        <v>-1</v>
      </c>
      <c r="M4557" s="18" cm="1">
        <f t="array" aca="1" ref="M4557" ca="1">SUMPRODUCT(Inactives[Days Inactive]*(Inactives[Student]=A4557))/365</f>
        <v>0</v>
      </c>
      <c r="N4557" s="18" t="str" cm="1">
        <f t="array" ref="N4557">IF(LEN($A4557)&gt;0,SUMPRODUCT(($A4557=merged_names)*(_xlfn.TEXTAFTER(N$2, "At ")=merged_belt_colours)*merged_months_at_rank),"")</f>
        <v/>
      </c>
      <c r="O4557" s="18" t="str" cm="1">
        <f t="array" ref="O4557">IF(LEN($A4557)&gt;0,SUMPRODUCT(($A4557=merged_names)*(_xlfn.TEXTAFTER(O$2, "At ")=merged_belt_colours)*merged_months_at_rank),"")</f>
        <v/>
      </c>
      <c r="P4557" s="18" t="str" cm="1">
        <f t="array" ref="P4557">IF(LEN($A4557)&gt;0,SUMPRODUCT(($A4557=merged_names)*(_xlfn.TEXTAFTER(P$2, "At ")=merged_belt_colours)*merged_months_at_rank),"")</f>
        <v/>
      </c>
      <c r="Q4557" s="18" t="str" cm="1">
        <f t="array" ref="Q4557">IF(LEN($A4557)&gt;0,SUMPRODUCT(($A4557=merged_names)*(_xlfn.TEXTAFTER(Q$2, "At ")=merged_belt_colours)*merged_months_at_rank),"")</f>
        <v/>
      </c>
      <c r="R4557" s="18" t="str" cm="1">
        <f t="array" ref="R4557">IF(LEN($A4557)&gt;0,SUMPRODUCT(($A4557=merged_names)*(_xlfn.TEXTAFTER(R$2, "At ")=merged_belt_colours)*merged_months_at_rank),"")</f>
        <v/>
      </c>
    </row>
    <row r="4558" spans="1:18" x14ac:dyDescent="0.25">
      <c r="A4558"/>
      <c r="B4558" s="15" t="str" cm="1">
        <f t="array" ref="B4558">IFERROR(IF(LEN(A4558)&gt;0, IF(SUMPRODUCT((Inactives[Key]=J4558)*(Inactives[Currently Inactive]))=1,"Inactive","Active"),""),"Active")</f>
        <v/>
      </c>
      <c r="C4558" s="16" t="str" cm="1">
        <f t="array" aca="1" ref="C4558" ca="1">IFERROR(_xlfn._xlws.FILTER(Inactives[Inactive On],(Inactives[Key]=J4558)*(Inactives[Currently Inactive]),""),"")</f>
        <v/>
      </c>
      <c r="D4558" s="16" t="str" cm="1">
        <f t="array" aca="1" ref="D4558" ca="1">IFERROR(INDEX(_xlfn.TEXTSPLIT(E4558," "),1),"")</f>
        <v/>
      </c>
      <c r="E4558" s="15" t="str" cm="1">
        <f t="array" aca="1" ref="E4558" ca="1">IFERROR(_xlfn._xlws.FILTER(merged_ranks,(merged_end_dates=DATE(9999,12,31))*(merged_names=A4558)),"")</f>
        <v/>
      </c>
      <c r="F4558" s="17" t="str">
        <f ca="1">_xlfn.XLOOKUP(J4558,Promotions[Promo Key],Promotions[Promo Date],"")</f>
        <v/>
      </c>
      <c r="G4558" s="18" t="str">
        <f t="shared" ca="1" si="295"/>
        <v/>
      </c>
      <c r="H4558" s="18" t="str">
        <f t="shared" ca="1" si="294"/>
        <v/>
      </c>
      <c r="I4558" s="17" t="str">
        <f>_xlfn.XLOOKUP(A4558,Students[Full Name],Students[Starting Rank],"")</f>
        <v/>
      </c>
      <c r="J4558" s="15" t="str">
        <f t="shared" ca="1" si="296"/>
        <v xml:space="preserve">: </v>
      </c>
      <c r="K4558" s="16" t="str">
        <f>_xlfn.XLOOKUP(A4558,Students[Full Name],Students[Start Date],"")</f>
        <v/>
      </c>
      <c r="L4558" s="18">
        <f t="shared" ca="1" si="297"/>
        <v>-1</v>
      </c>
      <c r="M4558" s="18" cm="1">
        <f t="array" aca="1" ref="M4558" ca="1">SUMPRODUCT(Inactives[Days Inactive]*(Inactives[Student]=A4558))/365</f>
        <v>0</v>
      </c>
      <c r="N4558" s="18" t="str" cm="1">
        <f t="array" ref="N4558">IF(LEN($A4558)&gt;0,SUMPRODUCT(($A4558=merged_names)*(_xlfn.TEXTAFTER(N$2, "At ")=merged_belt_colours)*merged_months_at_rank),"")</f>
        <v/>
      </c>
      <c r="O4558" s="18" t="str" cm="1">
        <f t="array" ref="O4558">IF(LEN($A4558)&gt;0,SUMPRODUCT(($A4558=merged_names)*(_xlfn.TEXTAFTER(O$2, "At ")=merged_belt_colours)*merged_months_at_rank),"")</f>
        <v/>
      </c>
      <c r="P4558" s="18" t="str" cm="1">
        <f t="array" ref="P4558">IF(LEN($A4558)&gt;0,SUMPRODUCT(($A4558=merged_names)*(_xlfn.TEXTAFTER(P$2, "At ")=merged_belt_colours)*merged_months_at_rank),"")</f>
        <v/>
      </c>
      <c r="Q4558" s="18" t="str" cm="1">
        <f t="array" ref="Q4558">IF(LEN($A4558)&gt;0,SUMPRODUCT(($A4558=merged_names)*(_xlfn.TEXTAFTER(Q$2, "At ")=merged_belt_colours)*merged_months_at_rank),"")</f>
        <v/>
      </c>
      <c r="R4558" s="18" t="str" cm="1">
        <f t="array" ref="R4558">IF(LEN($A4558)&gt;0,SUMPRODUCT(($A4558=merged_names)*(_xlfn.TEXTAFTER(R$2, "At ")=merged_belt_colours)*merged_months_at_rank),"")</f>
        <v/>
      </c>
    </row>
    <row r="4559" spans="1:18" x14ac:dyDescent="0.25">
      <c r="A4559"/>
      <c r="B4559" s="15" t="str" cm="1">
        <f t="array" ref="B4559">IFERROR(IF(LEN(A4559)&gt;0, IF(SUMPRODUCT((Inactives[Key]=J4559)*(Inactives[Currently Inactive]))=1,"Inactive","Active"),""),"Active")</f>
        <v/>
      </c>
      <c r="C4559" s="16" t="str" cm="1">
        <f t="array" aca="1" ref="C4559" ca="1">IFERROR(_xlfn._xlws.FILTER(Inactives[Inactive On],(Inactives[Key]=J4559)*(Inactives[Currently Inactive]),""),"")</f>
        <v/>
      </c>
      <c r="D4559" s="16" t="str" cm="1">
        <f t="array" aca="1" ref="D4559" ca="1">IFERROR(INDEX(_xlfn.TEXTSPLIT(E4559," "),1),"")</f>
        <v/>
      </c>
      <c r="E4559" s="15" t="str" cm="1">
        <f t="array" aca="1" ref="E4559" ca="1">IFERROR(_xlfn._xlws.FILTER(merged_ranks,(merged_end_dates=DATE(9999,12,31))*(merged_names=A4559)),"")</f>
        <v/>
      </c>
      <c r="F4559" s="17" t="str">
        <f ca="1">_xlfn.XLOOKUP(J4559,Promotions[Promo Key],Promotions[Promo Date],"")</f>
        <v/>
      </c>
      <c r="G4559" s="18" t="str">
        <f t="shared" ca="1" si="295"/>
        <v/>
      </c>
      <c r="H4559" s="18" t="str">
        <f t="shared" ca="1" si="294"/>
        <v/>
      </c>
      <c r="I4559" s="17" t="str">
        <f>_xlfn.XLOOKUP(A4559,Students[Full Name],Students[Starting Rank],"")</f>
        <v/>
      </c>
      <c r="J4559" s="15" t="str">
        <f t="shared" ca="1" si="296"/>
        <v xml:space="preserve">: </v>
      </c>
      <c r="K4559" s="16" t="str">
        <f>_xlfn.XLOOKUP(A4559,Students[Full Name],Students[Start Date],"")</f>
        <v/>
      </c>
      <c r="L4559" s="18">
        <f t="shared" ca="1" si="297"/>
        <v>-1</v>
      </c>
      <c r="M4559" s="18" cm="1">
        <f t="array" aca="1" ref="M4559" ca="1">SUMPRODUCT(Inactives[Days Inactive]*(Inactives[Student]=A4559))/365</f>
        <v>0</v>
      </c>
      <c r="N4559" s="18" t="str" cm="1">
        <f t="array" ref="N4559">IF(LEN($A4559)&gt;0,SUMPRODUCT(($A4559=merged_names)*(_xlfn.TEXTAFTER(N$2, "At ")=merged_belt_colours)*merged_months_at_rank),"")</f>
        <v/>
      </c>
      <c r="O4559" s="18" t="str" cm="1">
        <f t="array" ref="O4559">IF(LEN($A4559)&gt;0,SUMPRODUCT(($A4559=merged_names)*(_xlfn.TEXTAFTER(O$2, "At ")=merged_belt_colours)*merged_months_at_rank),"")</f>
        <v/>
      </c>
      <c r="P4559" s="18" t="str" cm="1">
        <f t="array" ref="P4559">IF(LEN($A4559)&gt;0,SUMPRODUCT(($A4559=merged_names)*(_xlfn.TEXTAFTER(P$2, "At ")=merged_belt_colours)*merged_months_at_rank),"")</f>
        <v/>
      </c>
      <c r="Q4559" s="18" t="str" cm="1">
        <f t="array" ref="Q4559">IF(LEN($A4559)&gt;0,SUMPRODUCT(($A4559=merged_names)*(_xlfn.TEXTAFTER(Q$2, "At ")=merged_belt_colours)*merged_months_at_rank),"")</f>
        <v/>
      </c>
      <c r="R4559" s="18" t="str" cm="1">
        <f t="array" ref="R4559">IF(LEN($A4559)&gt;0,SUMPRODUCT(($A4559=merged_names)*(_xlfn.TEXTAFTER(R$2, "At ")=merged_belt_colours)*merged_months_at_rank),"")</f>
        <v/>
      </c>
    </row>
    <row r="4560" spans="1:18" x14ac:dyDescent="0.25">
      <c r="A4560"/>
      <c r="B4560" s="15" t="str" cm="1">
        <f t="array" ref="B4560">IFERROR(IF(LEN(A4560)&gt;0, IF(SUMPRODUCT((Inactives[Key]=J4560)*(Inactives[Currently Inactive]))=1,"Inactive","Active"),""),"Active")</f>
        <v/>
      </c>
      <c r="C4560" s="16" t="str" cm="1">
        <f t="array" aca="1" ref="C4560" ca="1">IFERROR(_xlfn._xlws.FILTER(Inactives[Inactive On],(Inactives[Key]=J4560)*(Inactives[Currently Inactive]),""),"")</f>
        <v/>
      </c>
      <c r="D4560" s="16" t="str" cm="1">
        <f t="array" aca="1" ref="D4560" ca="1">IFERROR(INDEX(_xlfn.TEXTSPLIT(E4560," "),1),"")</f>
        <v/>
      </c>
      <c r="E4560" s="15" t="str" cm="1">
        <f t="array" aca="1" ref="E4560" ca="1">IFERROR(_xlfn._xlws.FILTER(merged_ranks,(merged_end_dates=DATE(9999,12,31))*(merged_names=A4560)),"")</f>
        <v/>
      </c>
      <c r="F4560" s="17" t="str">
        <f ca="1">_xlfn.XLOOKUP(J4560,Promotions[Promo Key],Promotions[Promo Date],"")</f>
        <v/>
      </c>
      <c r="G4560" s="18" t="str">
        <f t="shared" ca="1" si="295"/>
        <v/>
      </c>
      <c r="H4560" s="18" t="str">
        <f t="shared" ca="1" si="294"/>
        <v/>
      </c>
      <c r="I4560" s="17" t="str">
        <f>_xlfn.XLOOKUP(A4560,Students[Full Name],Students[Starting Rank],"")</f>
        <v/>
      </c>
      <c r="J4560" s="15" t="str">
        <f t="shared" ca="1" si="296"/>
        <v xml:space="preserve">: </v>
      </c>
      <c r="K4560" s="16" t="str">
        <f>_xlfn.XLOOKUP(A4560,Students[Full Name],Students[Start Date],"")</f>
        <v/>
      </c>
      <c r="L4560" s="18">
        <f t="shared" ca="1" si="297"/>
        <v>-1</v>
      </c>
      <c r="M4560" s="18" cm="1">
        <f t="array" aca="1" ref="M4560" ca="1">SUMPRODUCT(Inactives[Days Inactive]*(Inactives[Student]=A4560))/365</f>
        <v>0</v>
      </c>
      <c r="N4560" s="18" t="str" cm="1">
        <f t="array" ref="N4560">IF(LEN($A4560)&gt;0,SUMPRODUCT(($A4560=merged_names)*(_xlfn.TEXTAFTER(N$2, "At ")=merged_belt_colours)*merged_months_at_rank),"")</f>
        <v/>
      </c>
      <c r="O4560" s="18" t="str" cm="1">
        <f t="array" ref="O4560">IF(LEN($A4560)&gt;0,SUMPRODUCT(($A4560=merged_names)*(_xlfn.TEXTAFTER(O$2, "At ")=merged_belt_colours)*merged_months_at_rank),"")</f>
        <v/>
      </c>
      <c r="P4560" s="18" t="str" cm="1">
        <f t="array" ref="P4560">IF(LEN($A4560)&gt;0,SUMPRODUCT(($A4560=merged_names)*(_xlfn.TEXTAFTER(P$2, "At ")=merged_belt_colours)*merged_months_at_rank),"")</f>
        <v/>
      </c>
      <c r="Q4560" s="18" t="str" cm="1">
        <f t="array" ref="Q4560">IF(LEN($A4560)&gt;0,SUMPRODUCT(($A4560=merged_names)*(_xlfn.TEXTAFTER(Q$2, "At ")=merged_belt_colours)*merged_months_at_rank),"")</f>
        <v/>
      </c>
      <c r="R4560" s="18" t="str" cm="1">
        <f t="array" ref="R4560">IF(LEN($A4560)&gt;0,SUMPRODUCT(($A4560=merged_names)*(_xlfn.TEXTAFTER(R$2, "At ")=merged_belt_colours)*merged_months_at_rank),"")</f>
        <v/>
      </c>
    </row>
    <row r="4561" spans="1:18" x14ac:dyDescent="0.25">
      <c r="A4561"/>
      <c r="B4561" s="15" t="str" cm="1">
        <f t="array" ref="B4561">IFERROR(IF(LEN(A4561)&gt;0, IF(SUMPRODUCT((Inactives[Key]=J4561)*(Inactives[Currently Inactive]))=1,"Inactive","Active"),""),"Active")</f>
        <v/>
      </c>
      <c r="C4561" s="16" t="str" cm="1">
        <f t="array" aca="1" ref="C4561" ca="1">IFERROR(_xlfn._xlws.FILTER(Inactives[Inactive On],(Inactives[Key]=J4561)*(Inactives[Currently Inactive]),""),"")</f>
        <v/>
      </c>
      <c r="D4561" s="16" t="str" cm="1">
        <f t="array" aca="1" ref="D4561" ca="1">IFERROR(INDEX(_xlfn.TEXTSPLIT(E4561," "),1),"")</f>
        <v/>
      </c>
      <c r="E4561" s="15" t="str" cm="1">
        <f t="array" aca="1" ref="E4561" ca="1">IFERROR(_xlfn._xlws.FILTER(merged_ranks,(merged_end_dates=DATE(9999,12,31))*(merged_names=A4561)),"")</f>
        <v/>
      </c>
      <c r="F4561" s="17" t="str">
        <f ca="1">_xlfn.XLOOKUP(J4561,Promotions[Promo Key],Promotions[Promo Date],"")</f>
        <v/>
      </c>
      <c r="G4561" s="18" t="str">
        <f t="shared" ca="1" si="295"/>
        <v/>
      </c>
      <c r="H4561" s="18" t="str">
        <f t="shared" ca="1" si="294"/>
        <v/>
      </c>
      <c r="I4561" s="17" t="str">
        <f>_xlfn.XLOOKUP(A4561,Students[Full Name],Students[Starting Rank],"")</f>
        <v/>
      </c>
      <c r="J4561" s="15" t="str">
        <f t="shared" ca="1" si="296"/>
        <v xml:space="preserve">: </v>
      </c>
      <c r="K4561" s="16" t="str">
        <f>_xlfn.XLOOKUP(A4561,Students[Full Name],Students[Start Date],"")</f>
        <v/>
      </c>
      <c r="L4561" s="18">
        <f t="shared" ca="1" si="297"/>
        <v>-1</v>
      </c>
      <c r="M4561" s="18" cm="1">
        <f t="array" aca="1" ref="M4561" ca="1">SUMPRODUCT(Inactives[Days Inactive]*(Inactives[Student]=A4561))/365</f>
        <v>0</v>
      </c>
      <c r="N4561" s="18" t="str" cm="1">
        <f t="array" ref="N4561">IF(LEN($A4561)&gt;0,SUMPRODUCT(($A4561=merged_names)*(_xlfn.TEXTAFTER(N$2, "At ")=merged_belt_colours)*merged_months_at_rank),"")</f>
        <v/>
      </c>
      <c r="O4561" s="18" t="str" cm="1">
        <f t="array" ref="O4561">IF(LEN($A4561)&gt;0,SUMPRODUCT(($A4561=merged_names)*(_xlfn.TEXTAFTER(O$2, "At ")=merged_belt_colours)*merged_months_at_rank),"")</f>
        <v/>
      </c>
      <c r="P4561" s="18" t="str" cm="1">
        <f t="array" ref="P4561">IF(LEN($A4561)&gt;0,SUMPRODUCT(($A4561=merged_names)*(_xlfn.TEXTAFTER(P$2, "At ")=merged_belt_colours)*merged_months_at_rank),"")</f>
        <v/>
      </c>
      <c r="Q4561" s="18" t="str" cm="1">
        <f t="array" ref="Q4561">IF(LEN($A4561)&gt;0,SUMPRODUCT(($A4561=merged_names)*(_xlfn.TEXTAFTER(Q$2, "At ")=merged_belt_colours)*merged_months_at_rank),"")</f>
        <v/>
      </c>
      <c r="R4561" s="18" t="str" cm="1">
        <f t="array" ref="R4561">IF(LEN($A4561)&gt;0,SUMPRODUCT(($A4561=merged_names)*(_xlfn.TEXTAFTER(R$2, "At ")=merged_belt_colours)*merged_months_at_rank),"")</f>
        <v/>
      </c>
    </row>
    <row r="4562" spans="1:18" x14ac:dyDescent="0.25">
      <c r="A4562"/>
      <c r="B4562" s="15" t="str" cm="1">
        <f t="array" ref="B4562">IFERROR(IF(LEN(A4562)&gt;0, IF(SUMPRODUCT((Inactives[Key]=J4562)*(Inactives[Currently Inactive]))=1,"Inactive","Active"),""),"Active")</f>
        <v/>
      </c>
      <c r="C4562" s="16" t="str" cm="1">
        <f t="array" aca="1" ref="C4562" ca="1">IFERROR(_xlfn._xlws.FILTER(Inactives[Inactive On],(Inactives[Key]=J4562)*(Inactives[Currently Inactive]),""),"")</f>
        <v/>
      </c>
      <c r="D4562" s="16" t="str" cm="1">
        <f t="array" aca="1" ref="D4562" ca="1">IFERROR(INDEX(_xlfn.TEXTSPLIT(E4562," "),1),"")</f>
        <v/>
      </c>
      <c r="E4562" s="15" t="str" cm="1">
        <f t="array" aca="1" ref="E4562" ca="1">IFERROR(_xlfn._xlws.FILTER(merged_ranks,(merged_end_dates=DATE(9999,12,31))*(merged_names=A4562)),"")</f>
        <v/>
      </c>
      <c r="F4562" s="17" t="str">
        <f ca="1">_xlfn.XLOOKUP(J4562,Promotions[Promo Key],Promotions[Promo Date],"")</f>
        <v/>
      </c>
      <c r="G4562" s="18" t="str">
        <f t="shared" ca="1" si="295"/>
        <v/>
      </c>
      <c r="H4562" s="18" t="str">
        <f t="shared" ca="1" si="294"/>
        <v/>
      </c>
      <c r="I4562" s="17" t="str">
        <f>_xlfn.XLOOKUP(A4562,Students[Full Name],Students[Starting Rank],"")</f>
        <v/>
      </c>
      <c r="J4562" s="15" t="str">
        <f t="shared" ca="1" si="296"/>
        <v xml:space="preserve">: </v>
      </c>
      <c r="K4562" s="16" t="str">
        <f>_xlfn.XLOOKUP(A4562,Students[Full Name],Students[Start Date],"")</f>
        <v/>
      </c>
      <c r="L4562" s="18">
        <f t="shared" ca="1" si="297"/>
        <v>-1</v>
      </c>
      <c r="M4562" s="18" cm="1">
        <f t="array" aca="1" ref="M4562" ca="1">SUMPRODUCT(Inactives[Days Inactive]*(Inactives[Student]=A4562))/365</f>
        <v>0</v>
      </c>
      <c r="N4562" s="18" t="str" cm="1">
        <f t="array" ref="N4562">IF(LEN($A4562)&gt;0,SUMPRODUCT(($A4562=merged_names)*(_xlfn.TEXTAFTER(N$2, "At ")=merged_belt_colours)*merged_months_at_rank),"")</f>
        <v/>
      </c>
      <c r="O4562" s="18" t="str" cm="1">
        <f t="array" ref="O4562">IF(LEN($A4562)&gt;0,SUMPRODUCT(($A4562=merged_names)*(_xlfn.TEXTAFTER(O$2, "At ")=merged_belt_colours)*merged_months_at_rank),"")</f>
        <v/>
      </c>
      <c r="P4562" s="18" t="str" cm="1">
        <f t="array" ref="P4562">IF(LEN($A4562)&gt;0,SUMPRODUCT(($A4562=merged_names)*(_xlfn.TEXTAFTER(P$2, "At ")=merged_belt_colours)*merged_months_at_rank),"")</f>
        <v/>
      </c>
      <c r="Q4562" s="18" t="str" cm="1">
        <f t="array" ref="Q4562">IF(LEN($A4562)&gt;0,SUMPRODUCT(($A4562=merged_names)*(_xlfn.TEXTAFTER(Q$2, "At ")=merged_belt_colours)*merged_months_at_rank),"")</f>
        <v/>
      </c>
      <c r="R4562" s="18" t="str" cm="1">
        <f t="array" ref="R4562">IF(LEN($A4562)&gt;0,SUMPRODUCT(($A4562=merged_names)*(_xlfn.TEXTAFTER(R$2, "At ")=merged_belt_colours)*merged_months_at_rank),"")</f>
        <v/>
      </c>
    </row>
    <row r="4563" spans="1:18" x14ac:dyDescent="0.25">
      <c r="A4563"/>
      <c r="B4563" s="15" t="str" cm="1">
        <f t="array" ref="B4563">IFERROR(IF(LEN(A4563)&gt;0, IF(SUMPRODUCT((Inactives[Key]=J4563)*(Inactives[Currently Inactive]))=1,"Inactive","Active"),""),"Active")</f>
        <v/>
      </c>
      <c r="C4563" s="16" t="str" cm="1">
        <f t="array" aca="1" ref="C4563" ca="1">IFERROR(_xlfn._xlws.FILTER(Inactives[Inactive On],(Inactives[Key]=J4563)*(Inactives[Currently Inactive]),""),"")</f>
        <v/>
      </c>
      <c r="D4563" s="16" t="str" cm="1">
        <f t="array" aca="1" ref="D4563" ca="1">IFERROR(INDEX(_xlfn.TEXTSPLIT(E4563," "),1),"")</f>
        <v/>
      </c>
      <c r="E4563" s="15" t="str" cm="1">
        <f t="array" aca="1" ref="E4563" ca="1">IFERROR(_xlfn._xlws.FILTER(merged_ranks,(merged_end_dates=DATE(9999,12,31))*(merged_names=A4563)),"")</f>
        <v/>
      </c>
      <c r="F4563" s="17" t="str">
        <f ca="1">_xlfn.XLOOKUP(J4563,Promotions[Promo Key],Promotions[Promo Date],"")</f>
        <v/>
      </c>
      <c r="G4563" s="18" t="str">
        <f t="shared" ca="1" si="295"/>
        <v/>
      </c>
      <c r="H4563" s="18" t="str">
        <f t="shared" ca="1" si="294"/>
        <v/>
      </c>
      <c r="I4563" s="17" t="str">
        <f>_xlfn.XLOOKUP(A4563,Students[Full Name],Students[Starting Rank],"")</f>
        <v/>
      </c>
      <c r="J4563" s="15" t="str">
        <f t="shared" ca="1" si="296"/>
        <v xml:space="preserve">: </v>
      </c>
      <c r="K4563" s="16" t="str">
        <f>_xlfn.XLOOKUP(A4563,Students[Full Name],Students[Start Date],"")</f>
        <v/>
      </c>
      <c r="L4563" s="18">
        <f t="shared" ca="1" si="297"/>
        <v>-1</v>
      </c>
      <c r="M4563" s="18" cm="1">
        <f t="array" aca="1" ref="M4563" ca="1">SUMPRODUCT(Inactives[Days Inactive]*(Inactives[Student]=A4563))/365</f>
        <v>0</v>
      </c>
      <c r="N4563" s="18" t="str" cm="1">
        <f t="array" ref="N4563">IF(LEN($A4563)&gt;0,SUMPRODUCT(($A4563=merged_names)*(_xlfn.TEXTAFTER(N$2, "At ")=merged_belt_colours)*merged_months_at_rank),"")</f>
        <v/>
      </c>
      <c r="O4563" s="18" t="str" cm="1">
        <f t="array" ref="O4563">IF(LEN($A4563)&gt;0,SUMPRODUCT(($A4563=merged_names)*(_xlfn.TEXTAFTER(O$2, "At ")=merged_belt_colours)*merged_months_at_rank),"")</f>
        <v/>
      </c>
      <c r="P4563" s="18" t="str" cm="1">
        <f t="array" ref="P4563">IF(LEN($A4563)&gt;0,SUMPRODUCT(($A4563=merged_names)*(_xlfn.TEXTAFTER(P$2, "At ")=merged_belt_colours)*merged_months_at_rank),"")</f>
        <v/>
      </c>
      <c r="Q4563" s="18" t="str" cm="1">
        <f t="array" ref="Q4563">IF(LEN($A4563)&gt;0,SUMPRODUCT(($A4563=merged_names)*(_xlfn.TEXTAFTER(Q$2, "At ")=merged_belt_colours)*merged_months_at_rank),"")</f>
        <v/>
      </c>
      <c r="R4563" s="18" t="str" cm="1">
        <f t="array" ref="R4563">IF(LEN($A4563)&gt;0,SUMPRODUCT(($A4563=merged_names)*(_xlfn.TEXTAFTER(R$2, "At ")=merged_belt_colours)*merged_months_at_rank),"")</f>
        <v/>
      </c>
    </row>
    <row r="4564" spans="1:18" x14ac:dyDescent="0.25">
      <c r="A4564"/>
      <c r="B4564" s="15" t="str" cm="1">
        <f t="array" ref="B4564">IFERROR(IF(LEN(A4564)&gt;0, IF(SUMPRODUCT((Inactives[Key]=J4564)*(Inactives[Currently Inactive]))=1,"Inactive","Active"),""),"Active")</f>
        <v/>
      </c>
      <c r="C4564" s="16" t="str" cm="1">
        <f t="array" aca="1" ref="C4564" ca="1">IFERROR(_xlfn._xlws.FILTER(Inactives[Inactive On],(Inactives[Key]=J4564)*(Inactives[Currently Inactive]),""),"")</f>
        <v/>
      </c>
      <c r="D4564" s="16" t="str" cm="1">
        <f t="array" aca="1" ref="D4564" ca="1">IFERROR(INDEX(_xlfn.TEXTSPLIT(E4564," "),1),"")</f>
        <v/>
      </c>
      <c r="E4564" s="15" t="str" cm="1">
        <f t="array" aca="1" ref="E4564" ca="1">IFERROR(_xlfn._xlws.FILTER(merged_ranks,(merged_end_dates=DATE(9999,12,31))*(merged_names=A4564)),"")</f>
        <v/>
      </c>
      <c r="F4564" s="17" t="str">
        <f ca="1">_xlfn.XLOOKUP(J4564,Promotions[Promo Key],Promotions[Promo Date],"")</f>
        <v/>
      </c>
      <c r="G4564" s="18" t="str">
        <f t="shared" ca="1" si="295"/>
        <v/>
      </c>
      <c r="H4564" s="18" t="str">
        <f t="shared" ca="1" si="294"/>
        <v/>
      </c>
      <c r="I4564" s="17" t="str">
        <f>_xlfn.XLOOKUP(A4564,Students[Full Name],Students[Starting Rank],"")</f>
        <v/>
      </c>
      <c r="J4564" s="15" t="str">
        <f t="shared" ca="1" si="296"/>
        <v xml:space="preserve">: </v>
      </c>
      <c r="K4564" s="16" t="str">
        <f>_xlfn.XLOOKUP(A4564,Students[Full Name],Students[Start Date],"")</f>
        <v/>
      </c>
      <c r="L4564" s="18">
        <f t="shared" ca="1" si="297"/>
        <v>-1</v>
      </c>
      <c r="M4564" s="18" cm="1">
        <f t="array" aca="1" ref="M4564" ca="1">SUMPRODUCT(Inactives[Days Inactive]*(Inactives[Student]=A4564))/365</f>
        <v>0</v>
      </c>
      <c r="N4564" s="18" t="str" cm="1">
        <f t="array" ref="N4564">IF(LEN($A4564)&gt;0,SUMPRODUCT(($A4564=merged_names)*(_xlfn.TEXTAFTER(N$2, "At ")=merged_belt_colours)*merged_months_at_rank),"")</f>
        <v/>
      </c>
      <c r="O4564" s="18" t="str" cm="1">
        <f t="array" ref="O4564">IF(LEN($A4564)&gt;0,SUMPRODUCT(($A4564=merged_names)*(_xlfn.TEXTAFTER(O$2, "At ")=merged_belt_colours)*merged_months_at_rank),"")</f>
        <v/>
      </c>
      <c r="P4564" s="18" t="str" cm="1">
        <f t="array" ref="P4564">IF(LEN($A4564)&gt;0,SUMPRODUCT(($A4564=merged_names)*(_xlfn.TEXTAFTER(P$2, "At ")=merged_belt_colours)*merged_months_at_rank),"")</f>
        <v/>
      </c>
      <c r="Q4564" s="18" t="str" cm="1">
        <f t="array" ref="Q4564">IF(LEN($A4564)&gt;0,SUMPRODUCT(($A4564=merged_names)*(_xlfn.TEXTAFTER(Q$2, "At ")=merged_belt_colours)*merged_months_at_rank),"")</f>
        <v/>
      </c>
      <c r="R4564" s="18" t="str" cm="1">
        <f t="array" ref="R4564">IF(LEN($A4564)&gt;0,SUMPRODUCT(($A4564=merged_names)*(_xlfn.TEXTAFTER(R$2, "At ")=merged_belt_colours)*merged_months_at_rank),"")</f>
        <v/>
      </c>
    </row>
    <row r="4565" spans="1:18" x14ac:dyDescent="0.25">
      <c r="A4565"/>
      <c r="B4565" s="15" t="str" cm="1">
        <f t="array" ref="B4565">IFERROR(IF(LEN(A4565)&gt;0, IF(SUMPRODUCT((Inactives[Key]=J4565)*(Inactives[Currently Inactive]))=1,"Inactive","Active"),""),"Active")</f>
        <v/>
      </c>
      <c r="C4565" s="16" t="str" cm="1">
        <f t="array" aca="1" ref="C4565" ca="1">IFERROR(_xlfn._xlws.FILTER(Inactives[Inactive On],(Inactives[Key]=J4565)*(Inactives[Currently Inactive]),""),"")</f>
        <v/>
      </c>
      <c r="D4565" s="16" t="str" cm="1">
        <f t="array" aca="1" ref="D4565" ca="1">IFERROR(INDEX(_xlfn.TEXTSPLIT(E4565," "),1),"")</f>
        <v/>
      </c>
      <c r="E4565" s="15" t="str" cm="1">
        <f t="array" aca="1" ref="E4565" ca="1">IFERROR(_xlfn._xlws.FILTER(merged_ranks,(merged_end_dates=DATE(9999,12,31))*(merged_names=A4565)),"")</f>
        <v/>
      </c>
      <c r="F4565" s="17" t="str">
        <f ca="1">_xlfn.XLOOKUP(J4565,Promotions[Promo Key],Promotions[Promo Date],"")</f>
        <v/>
      </c>
      <c r="G4565" s="18" t="str">
        <f t="shared" ca="1" si="295"/>
        <v/>
      </c>
      <c r="H4565" s="18" t="str">
        <f t="shared" ca="1" si="294"/>
        <v/>
      </c>
      <c r="I4565" s="17" t="str">
        <f>_xlfn.XLOOKUP(A4565,Students[Full Name],Students[Starting Rank],"")</f>
        <v/>
      </c>
      <c r="J4565" s="15" t="str">
        <f t="shared" ca="1" si="296"/>
        <v xml:space="preserve">: </v>
      </c>
      <c r="K4565" s="16" t="str">
        <f>_xlfn.XLOOKUP(A4565,Students[Full Name],Students[Start Date],"")</f>
        <v/>
      </c>
      <c r="L4565" s="18">
        <f t="shared" ca="1" si="297"/>
        <v>-1</v>
      </c>
      <c r="M4565" s="18" cm="1">
        <f t="array" aca="1" ref="M4565" ca="1">SUMPRODUCT(Inactives[Days Inactive]*(Inactives[Student]=A4565))/365</f>
        <v>0</v>
      </c>
      <c r="N4565" s="18" t="str" cm="1">
        <f t="array" ref="N4565">IF(LEN($A4565)&gt;0,SUMPRODUCT(($A4565=merged_names)*(_xlfn.TEXTAFTER(N$2, "At ")=merged_belt_colours)*merged_months_at_rank),"")</f>
        <v/>
      </c>
      <c r="O4565" s="18" t="str" cm="1">
        <f t="array" ref="O4565">IF(LEN($A4565)&gt;0,SUMPRODUCT(($A4565=merged_names)*(_xlfn.TEXTAFTER(O$2, "At ")=merged_belt_colours)*merged_months_at_rank),"")</f>
        <v/>
      </c>
      <c r="P4565" s="18" t="str" cm="1">
        <f t="array" ref="P4565">IF(LEN($A4565)&gt;0,SUMPRODUCT(($A4565=merged_names)*(_xlfn.TEXTAFTER(P$2, "At ")=merged_belt_colours)*merged_months_at_rank),"")</f>
        <v/>
      </c>
      <c r="Q4565" s="18" t="str" cm="1">
        <f t="array" ref="Q4565">IF(LEN($A4565)&gt;0,SUMPRODUCT(($A4565=merged_names)*(_xlfn.TEXTAFTER(Q$2, "At ")=merged_belt_colours)*merged_months_at_rank),"")</f>
        <v/>
      </c>
      <c r="R4565" s="18" t="str" cm="1">
        <f t="array" ref="R4565">IF(LEN($A4565)&gt;0,SUMPRODUCT(($A4565=merged_names)*(_xlfn.TEXTAFTER(R$2, "At ")=merged_belt_colours)*merged_months_at_rank),"")</f>
        <v/>
      </c>
    </row>
    <row r="4566" spans="1:18" x14ac:dyDescent="0.25">
      <c r="A4566"/>
      <c r="B4566" s="15" t="str" cm="1">
        <f t="array" ref="B4566">IFERROR(IF(LEN(A4566)&gt;0, IF(SUMPRODUCT((Inactives[Key]=J4566)*(Inactives[Currently Inactive]))=1,"Inactive","Active"),""),"Active")</f>
        <v/>
      </c>
      <c r="C4566" s="16" t="str" cm="1">
        <f t="array" aca="1" ref="C4566" ca="1">IFERROR(_xlfn._xlws.FILTER(Inactives[Inactive On],(Inactives[Key]=J4566)*(Inactives[Currently Inactive]),""),"")</f>
        <v/>
      </c>
      <c r="D4566" s="16" t="str" cm="1">
        <f t="array" aca="1" ref="D4566" ca="1">IFERROR(INDEX(_xlfn.TEXTSPLIT(E4566," "),1),"")</f>
        <v/>
      </c>
      <c r="E4566" s="15" t="str" cm="1">
        <f t="array" aca="1" ref="E4566" ca="1">IFERROR(_xlfn._xlws.FILTER(merged_ranks,(merged_end_dates=DATE(9999,12,31))*(merged_names=A4566)),"")</f>
        <v/>
      </c>
      <c r="F4566" s="17" t="str">
        <f ca="1">_xlfn.XLOOKUP(J4566,Promotions[Promo Key],Promotions[Promo Date],"")</f>
        <v/>
      </c>
      <c r="G4566" s="18" t="str">
        <f t="shared" ca="1" si="295"/>
        <v/>
      </c>
      <c r="H4566" s="18" t="str">
        <f t="shared" ca="1" si="294"/>
        <v/>
      </c>
      <c r="I4566" s="17" t="str">
        <f>_xlfn.XLOOKUP(A4566,Students[Full Name],Students[Starting Rank],"")</f>
        <v/>
      </c>
      <c r="J4566" s="15" t="str">
        <f t="shared" ca="1" si="296"/>
        <v xml:space="preserve">: </v>
      </c>
      <c r="K4566" s="16" t="str">
        <f>_xlfn.XLOOKUP(A4566,Students[Full Name],Students[Start Date],"")</f>
        <v/>
      </c>
      <c r="L4566" s="18">
        <f t="shared" ca="1" si="297"/>
        <v>-1</v>
      </c>
      <c r="M4566" s="18" cm="1">
        <f t="array" aca="1" ref="M4566" ca="1">SUMPRODUCT(Inactives[Days Inactive]*(Inactives[Student]=A4566))/365</f>
        <v>0</v>
      </c>
      <c r="N4566" s="18" t="str" cm="1">
        <f t="array" ref="N4566">IF(LEN($A4566)&gt;0,SUMPRODUCT(($A4566=merged_names)*(_xlfn.TEXTAFTER(N$2, "At ")=merged_belt_colours)*merged_months_at_rank),"")</f>
        <v/>
      </c>
      <c r="O4566" s="18" t="str" cm="1">
        <f t="array" ref="O4566">IF(LEN($A4566)&gt;0,SUMPRODUCT(($A4566=merged_names)*(_xlfn.TEXTAFTER(O$2, "At ")=merged_belt_colours)*merged_months_at_rank),"")</f>
        <v/>
      </c>
      <c r="P4566" s="18" t="str" cm="1">
        <f t="array" ref="P4566">IF(LEN($A4566)&gt;0,SUMPRODUCT(($A4566=merged_names)*(_xlfn.TEXTAFTER(P$2, "At ")=merged_belt_colours)*merged_months_at_rank),"")</f>
        <v/>
      </c>
      <c r="Q4566" s="18" t="str" cm="1">
        <f t="array" ref="Q4566">IF(LEN($A4566)&gt;0,SUMPRODUCT(($A4566=merged_names)*(_xlfn.TEXTAFTER(Q$2, "At ")=merged_belt_colours)*merged_months_at_rank),"")</f>
        <v/>
      </c>
      <c r="R4566" s="18" t="str" cm="1">
        <f t="array" ref="R4566">IF(LEN($A4566)&gt;0,SUMPRODUCT(($A4566=merged_names)*(_xlfn.TEXTAFTER(R$2, "At ")=merged_belt_colours)*merged_months_at_rank),"")</f>
        <v/>
      </c>
    </row>
    <row r="4567" spans="1:18" x14ac:dyDescent="0.25">
      <c r="A4567"/>
      <c r="B4567" s="15" t="str" cm="1">
        <f t="array" ref="B4567">IFERROR(IF(LEN(A4567)&gt;0, IF(SUMPRODUCT((Inactives[Key]=J4567)*(Inactives[Currently Inactive]))=1,"Inactive","Active"),""),"Active")</f>
        <v/>
      </c>
      <c r="C4567" s="16" t="str" cm="1">
        <f t="array" aca="1" ref="C4567" ca="1">IFERROR(_xlfn._xlws.FILTER(Inactives[Inactive On],(Inactives[Key]=J4567)*(Inactives[Currently Inactive]),""),"")</f>
        <v/>
      </c>
      <c r="D4567" s="16" t="str" cm="1">
        <f t="array" aca="1" ref="D4567" ca="1">IFERROR(INDEX(_xlfn.TEXTSPLIT(E4567," "),1),"")</f>
        <v/>
      </c>
      <c r="E4567" s="15" t="str" cm="1">
        <f t="array" aca="1" ref="E4567" ca="1">IFERROR(_xlfn._xlws.FILTER(merged_ranks,(merged_end_dates=DATE(9999,12,31))*(merged_names=A4567)),"")</f>
        <v/>
      </c>
      <c r="F4567" s="17" t="str">
        <f ca="1">_xlfn.XLOOKUP(J4567,Promotions[Promo Key],Promotions[Promo Date],"")</f>
        <v/>
      </c>
      <c r="G4567" s="18" t="str">
        <f t="shared" ca="1" si="295"/>
        <v/>
      </c>
      <c r="H4567" s="18" t="str">
        <f t="shared" ca="1" si="294"/>
        <v/>
      </c>
      <c r="I4567" s="17" t="str">
        <f>_xlfn.XLOOKUP(A4567,Students[Full Name],Students[Starting Rank],"")</f>
        <v/>
      </c>
      <c r="J4567" s="15" t="str">
        <f t="shared" ca="1" si="296"/>
        <v xml:space="preserve">: </v>
      </c>
      <c r="K4567" s="16" t="str">
        <f>_xlfn.XLOOKUP(A4567,Students[Full Name],Students[Start Date],"")</f>
        <v/>
      </c>
      <c r="L4567" s="18">
        <f t="shared" ca="1" si="297"/>
        <v>-1</v>
      </c>
      <c r="M4567" s="18" cm="1">
        <f t="array" aca="1" ref="M4567" ca="1">SUMPRODUCT(Inactives[Days Inactive]*(Inactives[Student]=A4567))/365</f>
        <v>0</v>
      </c>
      <c r="N4567" s="18" t="str" cm="1">
        <f t="array" ref="N4567">IF(LEN($A4567)&gt;0,SUMPRODUCT(($A4567=merged_names)*(_xlfn.TEXTAFTER(N$2, "At ")=merged_belt_colours)*merged_months_at_rank),"")</f>
        <v/>
      </c>
      <c r="O4567" s="18" t="str" cm="1">
        <f t="array" ref="O4567">IF(LEN($A4567)&gt;0,SUMPRODUCT(($A4567=merged_names)*(_xlfn.TEXTAFTER(O$2, "At ")=merged_belt_colours)*merged_months_at_rank),"")</f>
        <v/>
      </c>
      <c r="P4567" s="18" t="str" cm="1">
        <f t="array" ref="P4567">IF(LEN($A4567)&gt;0,SUMPRODUCT(($A4567=merged_names)*(_xlfn.TEXTAFTER(P$2, "At ")=merged_belt_colours)*merged_months_at_rank),"")</f>
        <v/>
      </c>
      <c r="Q4567" s="18" t="str" cm="1">
        <f t="array" ref="Q4567">IF(LEN($A4567)&gt;0,SUMPRODUCT(($A4567=merged_names)*(_xlfn.TEXTAFTER(Q$2, "At ")=merged_belt_colours)*merged_months_at_rank),"")</f>
        <v/>
      </c>
      <c r="R4567" s="18" t="str" cm="1">
        <f t="array" ref="R4567">IF(LEN($A4567)&gt;0,SUMPRODUCT(($A4567=merged_names)*(_xlfn.TEXTAFTER(R$2, "At ")=merged_belt_colours)*merged_months_at_rank),"")</f>
        <v/>
      </c>
    </row>
    <row r="4568" spans="1:18" x14ac:dyDescent="0.25">
      <c r="A4568"/>
      <c r="B4568" s="15" t="str" cm="1">
        <f t="array" ref="B4568">IFERROR(IF(LEN(A4568)&gt;0, IF(SUMPRODUCT((Inactives[Key]=J4568)*(Inactives[Currently Inactive]))=1,"Inactive","Active"),""),"Active")</f>
        <v/>
      </c>
      <c r="C4568" s="16" t="str" cm="1">
        <f t="array" aca="1" ref="C4568" ca="1">IFERROR(_xlfn._xlws.FILTER(Inactives[Inactive On],(Inactives[Key]=J4568)*(Inactives[Currently Inactive]),""),"")</f>
        <v/>
      </c>
      <c r="D4568" s="16" t="str" cm="1">
        <f t="array" aca="1" ref="D4568" ca="1">IFERROR(INDEX(_xlfn.TEXTSPLIT(E4568," "),1),"")</f>
        <v/>
      </c>
      <c r="E4568" s="15" t="str" cm="1">
        <f t="array" aca="1" ref="E4568" ca="1">IFERROR(_xlfn._xlws.FILTER(merged_ranks,(merged_end_dates=DATE(9999,12,31))*(merged_names=A4568)),"")</f>
        <v/>
      </c>
      <c r="F4568" s="17" t="str">
        <f ca="1">_xlfn.XLOOKUP(J4568,Promotions[Promo Key],Promotions[Promo Date],"")</f>
        <v/>
      </c>
      <c r="G4568" s="18" t="str">
        <f t="shared" ca="1" si="295"/>
        <v/>
      </c>
      <c r="H4568" s="18" t="str">
        <f t="shared" ref="H4568:H4631" ca="1" si="298">IFERROR((TODAY()-K4568)/365-M4568,"")</f>
        <v/>
      </c>
      <c r="I4568" s="17" t="str">
        <f>_xlfn.XLOOKUP(A4568,Students[Full Name],Students[Starting Rank],"")</f>
        <v/>
      </c>
      <c r="J4568" s="15" t="str">
        <f t="shared" ca="1" si="296"/>
        <v xml:space="preserve">: </v>
      </c>
      <c r="K4568" s="16" t="str">
        <f>_xlfn.XLOOKUP(A4568,Students[Full Name],Students[Start Date],"")</f>
        <v/>
      </c>
      <c r="L4568" s="18">
        <f t="shared" ca="1" si="297"/>
        <v>-1</v>
      </c>
      <c r="M4568" s="18" cm="1">
        <f t="array" aca="1" ref="M4568" ca="1">SUMPRODUCT(Inactives[Days Inactive]*(Inactives[Student]=A4568))/365</f>
        <v>0</v>
      </c>
      <c r="N4568" s="18" t="str" cm="1">
        <f t="array" ref="N4568">IF(LEN($A4568)&gt;0,SUMPRODUCT(($A4568=merged_names)*(_xlfn.TEXTAFTER(N$2, "At ")=merged_belt_colours)*merged_months_at_rank),"")</f>
        <v/>
      </c>
      <c r="O4568" s="18" t="str" cm="1">
        <f t="array" ref="O4568">IF(LEN($A4568)&gt;0,SUMPRODUCT(($A4568=merged_names)*(_xlfn.TEXTAFTER(O$2, "At ")=merged_belt_colours)*merged_months_at_rank),"")</f>
        <v/>
      </c>
      <c r="P4568" s="18" t="str" cm="1">
        <f t="array" ref="P4568">IF(LEN($A4568)&gt;0,SUMPRODUCT(($A4568=merged_names)*(_xlfn.TEXTAFTER(P$2, "At ")=merged_belt_colours)*merged_months_at_rank),"")</f>
        <v/>
      </c>
      <c r="Q4568" s="18" t="str" cm="1">
        <f t="array" ref="Q4568">IF(LEN($A4568)&gt;0,SUMPRODUCT(($A4568=merged_names)*(_xlfn.TEXTAFTER(Q$2, "At ")=merged_belt_colours)*merged_months_at_rank),"")</f>
        <v/>
      </c>
      <c r="R4568" s="18" t="str" cm="1">
        <f t="array" ref="R4568">IF(LEN($A4568)&gt;0,SUMPRODUCT(($A4568=merged_names)*(_xlfn.TEXTAFTER(R$2, "At ")=merged_belt_colours)*merged_months_at_rank),"")</f>
        <v/>
      </c>
    </row>
    <row r="4569" spans="1:18" x14ac:dyDescent="0.25">
      <c r="A4569"/>
      <c r="B4569" s="15" t="str" cm="1">
        <f t="array" ref="B4569">IFERROR(IF(LEN(A4569)&gt;0, IF(SUMPRODUCT((Inactives[Key]=J4569)*(Inactives[Currently Inactive]))=1,"Inactive","Active"),""),"Active")</f>
        <v/>
      </c>
      <c r="C4569" s="16" t="str" cm="1">
        <f t="array" aca="1" ref="C4569" ca="1">IFERROR(_xlfn._xlws.FILTER(Inactives[Inactive On],(Inactives[Key]=J4569)*(Inactives[Currently Inactive]),""),"")</f>
        <v/>
      </c>
      <c r="D4569" s="16" t="str" cm="1">
        <f t="array" aca="1" ref="D4569" ca="1">IFERROR(INDEX(_xlfn.TEXTSPLIT(E4569," "),1),"")</f>
        <v/>
      </c>
      <c r="E4569" s="15" t="str" cm="1">
        <f t="array" aca="1" ref="E4569" ca="1">IFERROR(_xlfn._xlws.FILTER(merged_ranks,(merged_end_dates=DATE(9999,12,31))*(merged_names=A4569)),"")</f>
        <v/>
      </c>
      <c r="F4569" s="17" t="str">
        <f ca="1">_xlfn.XLOOKUP(J4569,Promotions[Promo Key],Promotions[Promo Date],"")</f>
        <v/>
      </c>
      <c r="G4569" s="18" t="str">
        <f t="shared" ca="1" si="295"/>
        <v/>
      </c>
      <c r="H4569" s="18" t="str">
        <f t="shared" ca="1" si="298"/>
        <v/>
      </c>
      <c r="I4569" s="17" t="str">
        <f>_xlfn.XLOOKUP(A4569,Students[Full Name],Students[Starting Rank],"")</f>
        <v/>
      </c>
      <c r="J4569" s="15" t="str">
        <f t="shared" ca="1" si="296"/>
        <v xml:space="preserve">: </v>
      </c>
      <c r="K4569" s="16" t="str">
        <f>_xlfn.XLOOKUP(A4569,Students[Full Name],Students[Start Date],"")</f>
        <v/>
      </c>
      <c r="L4569" s="18">
        <f t="shared" ca="1" si="297"/>
        <v>-1</v>
      </c>
      <c r="M4569" s="18" cm="1">
        <f t="array" aca="1" ref="M4569" ca="1">SUMPRODUCT(Inactives[Days Inactive]*(Inactives[Student]=A4569))/365</f>
        <v>0</v>
      </c>
      <c r="N4569" s="18" t="str" cm="1">
        <f t="array" ref="N4569">IF(LEN($A4569)&gt;0,SUMPRODUCT(($A4569=merged_names)*(_xlfn.TEXTAFTER(N$2, "At ")=merged_belt_colours)*merged_months_at_rank),"")</f>
        <v/>
      </c>
      <c r="O4569" s="18" t="str" cm="1">
        <f t="array" ref="O4569">IF(LEN($A4569)&gt;0,SUMPRODUCT(($A4569=merged_names)*(_xlfn.TEXTAFTER(O$2, "At ")=merged_belt_colours)*merged_months_at_rank),"")</f>
        <v/>
      </c>
      <c r="P4569" s="18" t="str" cm="1">
        <f t="array" ref="P4569">IF(LEN($A4569)&gt;0,SUMPRODUCT(($A4569=merged_names)*(_xlfn.TEXTAFTER(P$2, "At ")=merged_belt_colours)*merged_months_at_rank),"")</f>
        <v/>
      </c>
      <c r="Q4569" s="18" t="str" cm="1">
        <f t="array" ref="Q4569">IF(LEN($A4569)&gt;0,SUMPRODUCT(($A4569=merged_names)*(_xlfn.TEXTAFTER(Q$2, "At ")=merged_belt_colours)*merged_months_at_rank),"")</f>
        <v/>
      </c>
      <c r="R4569" s="18" t="str" cm="1">
        <f t="array" ref="R4569">IF(LEN($A4569)&gt;0,SUMPRODUCT(($A4569=merged_names)*(_xlfn.TEXTAFTER(R$2, "At ")=merged_belt_colours)*merged_months_at_rank),"")</f>
        <v/>
      </c>
    </row>
    <row r="4570" spans="1:18" x14ac:dyDescent="0.25">
      <c r="A4570"/>
      <c r="B4570" s="15" t="str" cm="1">
        <f t="array" ref="B4570">IFERROR(IF(LEN(A4570)&gt;0, IF(SUMPRODUCT((Inactives[Key]=J4570)*(Inactives[Currently Inactive]))=1,"Inactive","Active"),""),"Active")</f>
        <v/>
      </c>
      <c r="C4570" s="16" t="str" cm="1">
        <f t="array" aca="1" ref="C4570" ca="1">IFERROR(_xlfn._xlws.FILTER(Inactives[Inactive On],(Inactives[Key]=J4570)*(Inactives[Currently Inactive]),""),"")</f>
        <v/>
      </c>
      <c r="D4570" s="16" t="str" cm="1">
        <f t="array" aca="1" ref="D4570" ca="1">IFERROR(INDEX(_xlfn.TEXTSPLIT(E4570," "),1),"")</f>
        <v/>
      </c>
      <c r="E4570" s="15" t="str" cm="1">
        <f t="array" aca="1" ref="E4570" ca="1">IFERROR(_xlfn._xlws.FILTER(merged_ranks,(merged_end_dates=DATE(9999,12,31))*(merged_names=A4570)),"")</f>
        <v/>
      </c>
      <c r="F4570" s="17" t="str">
        <f ca="1">_xlfn.XLOOKUP(J4570,Promotions[Promo Key],Promotions[Promo Date],"")</f>
        <v/>
      </c>
      <c r="G4570" s="18" t="str">
        <f t="shared" ca="1" si="295"/>
        <v/>
      </c>
      <c r="H4570" s="18" t="str">
        <f t="shared" ca="1" si="298"/>
        <v/>
      </c>
      <c r="I4570" s="17" t="str">
        <f>_xlfn.XLOOKUP(A4570,Students[Full Name],Students[Starting Rank],"")</f>
        <v/>
      </c>
      <c r="J4570" s="15" t="str">
        <f t="shared" ca="1" si="296"/>
        <v xml:space="preserve">: </v>
      </c>
      <c r="K4570" s="16" t="str">
        <f>_xlfn.XLOOKUP(A4570,Students[Full Name],Students[Start Date],"")</f>
        <v/>
      </c>
      <c r="L4570" s="18">
        <f t="shared" ca="1" si="297"/>
        <v>-1</v>
      </c>
      <c r="M4570" s="18" cm="1">
        <f t="array" aca="1" ref="M4570" ca="1">SUMPRODUCT(Inactives[Days Inactive]*(Inactives[Student]=A4570))/365</f>
        <v>0</v>
      </c>
      <c r="N4570" s="18" t="str" cm="1">
        <f t="array" ref="N4570">IF(LEN($A4570)&gt;0,SUMPRODUCT(($A4570=merged_names)*(_xlfn.TEXTAFTER(N$2, "At ")=merged_belt_colours)*merged_months_at_rank),"")</f>
        <v/>
      </c>
      <c r="O4570" s="18" t="str" cm="1">
        <f t="array" ref="O4570">IF(LEN($A4570)&gt;0,SUMPRODUCT(($A4570=merged_names)*(_xlfn.TEXTAFTER(O$2, "At ")=merged_belt_colours)*merged_months_at_rank),"")</f>
        <v/>
      </c>
      <c r="P4570" s="18" t="str" cm="1">
        <f t="array" ref="P4570">IF(LEN($A4570)&gt;0,SUMPRODUCT(($A4570=merged_names)*(_xlfn.TEXTAFTER(P$2, "At ")=merged_belt_colours)*merged_months_at_rank),"")</f>
        <v/>
      </c>
      <c r="Q4570" s="18" t="str" cm="1">
        <f t="array" ref="Q4570">IF(LEN($A4570)&gt;0,SUMPRODUCT(($A4570=merged_names)*(_xlfn.TEXTAFTER(Q$2, "At ")=merged_belt_colours)*merged_months_at_rank),"")</f>
        <v/>
      </c>
      <c r="R4570" s="18" t="str" cm="1">
        <f t="array" ref="R4570">IF(LEN($A4570)&gt;0,SUMPRODUCT(($A4570=merged_names)*(_xlfn.TEXTAFTER(R$2, "At ")=merged_belt_colours)*merged_months_at_rank),"")</f>
        <v/>
      </c>
    </row>
    <row r="4571" spans="1:18" x14ac:dyDescent="0.25">
      <c r="A4571"/>
      <c r="B4571" s="15" t="str" cm="1">
        <f t="array" ref="B4571">IFERROR(IF(LEN(A4571)&gt;0, IF(SUMPRODUCT((Inactives[Key]=J4571)*(Inactives[Currently Inactive]))=1,"Inactive","Active"),""),"Active")</f>
        <v/>
      </c>
      <c r="C4571" s="16" t="str" cm="1">
        <f t="array" aca="1" ref="C4571" ca="1">IFERROR(_xlfn._xlws.FILTER(Inactives[Inactive On],(Inactives[Key]=J4571)*(Inactives[Currently Inactive]),""),"")</f>
        <v/>
      </c>
      <c r="D4571" s="16" t="str" cm="1">
        <f t="array" aca="1" ref="D4571" ca="1">IFERROR(INDEX(_xlfn.TEXTSPLIT(E4571," "),1),"")</f>
        <v/>
      </c>
      <c r="E4571" s="15" t="str" cm="1">
        <f t="array" aca="1" ref="E4571" ca="1">IFERROR(_xlfn._xlws.FILTER(merged_ranks,(merged_end_dates=DATE(9999,12,31))*(merged_names=A4571)),"")</f>
        <v/>
      </c>
      <c r="F4571" s="17" t="str">
        <f ca="1">_xlfn.XLOOKUP(J4571,Promotions[Promo Key],Promotions[Promo Date],"")</f>
        <v/>
      </c>
      <c r="G4571" s="18" t="str">
        <f t="shared" ca="1" si="295"/>
        <v/>
      </c>
      <c r="H4571" s="18" t="str">
        <f t="shared" ca="1" si="298"/>
        <v/>
      </c>
      <c r="I4571" s="17" t="str">
        <f>_xlfn.XLOOKUP(A4571,Students[Full Name],Students[Starting Rank],"")</f>
        <v/>
      </c>
      <c r="J4571" s="15" t="str">
        <f t="shared" ca="1" si="296"/>
        <v xml:space="preserve">: </v>
      </c>
      <c r="K4571" s="16" t="str">
        <f>_xlfn.XLOOKUP(A4571,Students[Full Name],Students[Start Date],"")</f>
        <v/>
      </c>
      <c r="L4571" s="18">
        <f t="shared" ca="1" si="297"/>
        <v>-1</v>
      </c>
      <c r="M4571" s="18" cm="1">
        <f t="array" aca="1" ref="M4571" ca="1">SUMPRODUCT(Inactives[Days Inactive]*(Inactives[Student]=A4571))/365</f>
        <v>0</v>
      </c>
      <c r="N4571" s="18" t="str" cm="1">
        <f t="array" ref="N4571">IF(LEN($A4571)&gt;0,SUMPRODUCT(($A4571=merged_names)*(_xlfn.TEXTAFTER(N$2, "At ")=merged_belt_colours)*merged_months_at_rank),"")</f>
        <v/>
      </c>
      <c r="O4571" s="18" t="str" cm="1">
        <f t="array" ref="O4571">IF(LEN($A4571)&gt;0,SUMPRODUCT(($A4571=merged_names)*(_xlfn.TEXTAFTER(O$2, "At ")=merged_belt_colours)*merged_months_at_rank),"")</f>
        <v/>
      </c>
      <c r="P4571" s="18" t="str" cm="1">
        <f t="array" ref="P4571">IF(LEN($A4571)&gt;0,SUMPRODUCT(($A4571=merged_names)*(_xlfn.TEXTAFTER(P$2, "At ")=merged_belt_colours)*merged_months_at_rank),"")</f>
        <v/>
      </c>
      <c r="Q4571" s="18" t="str" cm="1">
        <f t="array" ref="Q4571">IF(LEN($A4571)&gt;0,SUMPRODUCT(($A4571=merged_names)*(_xlfn.TEXTAFTER(Q$2, "At ")=merged_belt_colours)*merged_months_at_rank),"")</f>
        <v/>
      </c>
      <c r="R4571" s="18" t="str" cm="1">
        <f t="array" ref="R4571">IF(LEN($A4571)&gt;0,SUMPRODUCT(($A4571=merged_names)*(_xlfn.TEXTAFTER(R$2, "At ")=merged_belt_colours)*merged_months_at_rank),"")</f>
        <v/>
      </c>
    </row>
    <row r="4572" spans="1:18" x14ac:dyDescent="0.25">
      <c r="A4572"/>
      <c r="B4572" s="15" t="str" cm="1">
        <f t="array" ref="B4572">IFERROR(IF(LEN(A4572)&gt;0, IF(SUMPRODUCT((Inactives[Key]=J4572)*(Inactives[Currently Inactive]))=1,"Inactive","Active"),""),"Active")</f>
        <v/>
      </c>
      <c r="C4572" s="16" t="str" cm="1">
        <f t="array" aca="1" ref="C4572" ca="1">IFERROR(_xlfn._xlws.FILTER(Inactives[Inactive On],(Inactives[Key]=J4572)*(Inactives[Currently Inactive]),""),"")</f>
        <v/>
      </c>
      <c r="D4572" s="16" t="str" cm="1">
        <f t="array" aca="1" ref="D4572" ca="1">IFERROR(INDEX(_xlfn.TEXTSPLIT(E4572," "),1),"")</f>
        <v/>
      </c>
      <c r="E4572" s="15" t="str" cm="1">
        <f t="array" aca="1" ref="E4572" ca="1">IFERROR(_xlfn._xlws.FILTER(merged_ranks,(merged_end_dates=DATE(9999,12,31))*(merged_names=A4572)),"")</f>
        <v/>
      </c>
      <c r="F4572" s="17" t="str">
        <f ca="1">_xlfn.XLOOKUP(J4572,Promotions[Promo Key],Promotions[Promo Date],"")</f>
        <v/>
      </c>
      <c r="G4572" s="18" t="str">
        <f t="shared" ref="G4572:G4635" ca="1" si="299">IFERROR((TODAY()-F4572)/30.5, "")</f>
        <v/>
      </c>
      <c r="H4572" s="18" t="str">
        <f t="shared" ca="1" si="298"/>
        <v/>
      </c>
      <c r="I4572" s="17" t="str">
        <f>_xlfn.XLOOKUP(A4572,Students[Full Name],Students[Starting Rank],"")</f>
        <v/>
      </c>
      <c r="J4572" s="15" t="str">
        <f t="shared" ref="J4572:J4635" ca="1" si="300">A4572&amp;": "&amp;E4572</f>
        <v xml:space="preserve">: </v>
      </c>
      <c r="K4572" s="16" t="str">
        <f>_xlfn.XLOOKUP(A4572,Students[Full Name],Students[Start Date],"")</f>
        <v/>
      </c>
      <c r="L4572" s="18">
        <f t="shared" ref="L4572:L4635" ca="1" si="301">IF(LEN(C4572)&gt;0,(TODAY()-C4572)/30.5,-1)</f>
        <v>-1</v>
      </c>
      <c r="M4572" s="18" cm="1">
        <f t="array" aca="1" ref="M4572" ca="1">SUMPRODUCT(Inactives[Days Inactive]*(Inactives[Student]=A4572))/365</f>
        <v>0</v>
      </c>
      <c r="N4572" s="18" t="str" cm="1">
        <f t="array" ref="N4572">IF(LEN($A4572)&gt;0,SUMPRODUCT(($A4572=merged_names)*(_xlfn.TEXTAFTER(N$2, "At ")=merged_belt_colours)*merged_months_at_rank),"")</f>
        <v/>
      </c>
      <c r="O4572" s="18" t="str" cm="1">
        <f t="array" ref="O4572">IF(LEN($A4572)&gt;0,SUMPRODUCT(($A4572=merged_names)*(_xlfn.TEXTAFTER(O$2, "At ")=merged_belt_colours)*merged_months_at_rank),"")</f>
        <v/>
      </c>
      <c r="P4572" s="18" t="str" cm="1">
        <f t="array" ref="P4572">IF(LEN($A4572)&gt;0,SUMPRODUCT(($A4572=merged_names)*(_xlfn.TEXTAFTER(P$2, "At ")=merged_belt_colours)*merged_months_at_rank),"")</f>
        <v/>
      </c>
      <c r="Q4572" s="18" t="str" cm="1">
        <f t="array" ref="Q4572">IF(LEN($A4572)&gt;0,SUMPRODUCT(($A4572=merged_names)*(_xlfn.TEXTAFTER(Q$2, "At ")=merged_belt_colours)*merged_months_at_rank),"")</f>
        <v/>
      </c>
      <c r="R4572" s="18" t="str" cm="1">
        <f t="array" ref="R4572">IF(LEN($A4572)&gt;0,SUMPRODUCT(($A4572=merged_names)*(_xlfn.TEXTAFTER(R$2, "At ")=merged_belt_colours)*merged_months_at_rank),"")</f>
        <v/>
      </c>
    </row>
    <row r="4573" spans="1:18" x14ac:dyDescent="0.25">
      <c r="A4573"/>
      <c r="B4573" s="15" t="str" cm="1">
        <f t="array" ref="B4573">IFERROR(IF(LEN(A4573)&gt;0, IF(SUMPRODUCT((Inactives[Key]=J4573)*(Inactives[Currently Inactive]))=1,"Inactive","Active"),""),"Active")</f>
        <v/>
      </c>
      <c r="C4573" s="16" t="str" cm="1">
        <f t="array" aca="1" ref="C4573" ca="1">IFERROR(_xlfn._xlws.FILTER(Inactives[Inactive On],(Inactives[Key]=J4573)*(Inactives[Currently Inactive]),""),"")</f>
        <v/>
      </c>
      <c r="D4573" s="16" t="str" cm="1">
        <f t="array" aca="1" ref="D4573" ca="1">IFERROR(INDEX(_xlfn.TEXTSPLIT(E4573," "),1),"")</f>
        <v/>
      </c>
      <c r="E4573" s="15" t="str" cm="1">
        <f t="array" aca="1" ref="E4573" ca="1">IFERROR(_xlfn._xlws.FILTER(merged_ranks,(merged_end_dates=DATE(9999,12,31))*(merged_names=A4573)),"")</f>
        <v/>
      </c>
      <c r="F4573" s="17" t="str">
        <f ca="1">_xlfn.XLOOKUP(J4573,Promotions[Promo Key],Promotions[Promo Date],"")</f>
        <v/>
      </c>
      <c r="G4573" s="18" t="str">
        <f t="shared" ca="1" si="299"/>
        <v/>
      </c>
      <c r="H4573" s="18" t="str">
        <f t="shared" ca="1" si="298"/>
        <v/>
      </c>
      <c r="I4573" s="17" t="str">
        <f>_xlfn.XLOOKUP(A4573,Students[Full Name],Students[Starting Rank],"")</f>
        <v/>
      </c>
      <c r="J4573" s="15" t="str">
        <f t="shared" ca="1" si="300"/>
        <v xml:space="preserve">: </v>
      </c>
      <c r="K4573" s="16" t="str">
        <f>_xlfn.XLOOKUP(A4573,Students[Full Name],Students[Start Date],"")</f>
        <v/>
      </c>
      <c r="L4573" s="18">
        <f t="shared" ca="1" si="301"/>
        <v>-1</v>
      </c>
      <c r="M4573" s="18" cm="1">
        <f t="array" aca="1" ref="M4573" ca="1">SUMPRODUCT(Inactives[Days Inactive]*(Inactives[Student]=A4573))/365</f>
        <v>0</v>
      </c>
      <c r="N4573" s="18" t="str" cm="1">
        <f t="array" ref="N4573">IF(LEN($A4573)&gt;0,SUMPRODUCT(($A4573=merged_names)*(_xlfn.TEXTAFTER(N$2, "At ")=merged_belt_colours)*merged_months_at_rank),"")</f>
        <v/>
      </c>
      <c r="O4573" s="18" t="str" cm="1">
        <f t="array" ref="O4573">IF(LEN($A4573)&gt;0,SUMPRODUCT(($A4573=merged_names)*(_xlfn.TEXTAFTER(O$2, "At ")=merged_belt_colours)*merged_months_at_rank),"")</f>
        <v/>
      </c>
      <c r="P4573" s="18" t="str" cm="1">
        <f t="array" ref="P4573">IF(LEN($A4573)&gt;0,SUMPRODUCT(($A4573=merged_names)*(_xlfn.TEXTAFTER(P$2, "At ")=merged_belt_colours)*merged_months_at_rank),"")</f>
        <v/>
      </c>
      <c r="Q4573" s="18" t="str" cm="1">
        <f t="array" ref="Q4573">IF(LEN($A4573)&gt;0,SUMPRODUCT(($A4573=merged_names)*(_xlfn.TEXTAFTER(Q$2, "At ")=merged_belt_colours)*merged_months_at_rank),"")</f>
        <v/>
      </c>
      <c r="R4573" s="18" t="str" cm="1">
        <f t="array" ref="R4573">IF(LEN($A4573)&gt;0,SUMPRODUCT(($A4573=merged_names)*(_xlfn.TEXTAFTER(R$2, "At ")=merged_belt_colours)*merged_months_at_rank),"")</f>
        <v/>
      </c>
    </row>
    <row r="4574" spans="1:18" x14ac:dyDescent="0.25">
      <c r="A4574"/>
      <c r="B4574" s="15" t="str" cm="1">
        <f t="array" ref="B4574">IFERROR(IF(LEN(A4574)&gt;0, IF(SUMPRODUCT((Inactives[Key]=J4574)*(Inactives[Currently Inactive]))=1,"Inactive","Active"),""),"Active")</f>
        <v/>
      </c>
      <c r="C4574" s="16" t="str" cm="1">
        <f t="array" aca="1" ref="C4574" ca="1">IFERROR(_xlfn._xlws.FILTER(Inactives[Inactive On],(Inactives[Key]=J4574)*(Inactives[Currently Inactive]),""),"")</f>
        <v/>
      </c>
      <c r="D4574" s="16" t="str" cm="1">
        <f t="array" aca="1" ref="D4574" ca="1">IFERROR(INDEX(_xlfn.TEXTSPLIT(E4574," "),1),"")</f>
        <v/>
      </c>
      <c r="E4574" s="15" t="str" cm="1">
        <f t="array" aca="1" ref="E4574" ca="1">IFERROR(_xlfn._xlws.FILTER(merged_ranks,(merged_end_dates=DATE(9999,12,31))*(merged_names=A4574)),"")</f>
        <v/>
      </c>
      <c r="F4574" s="17" t="str">
        <f ca="1">_xlfn.XLOOKUP(J4574,Promotions[Promo Key],Promotions[Promo Date],"")</f>
        <v/>
      </c>
      <c r="G4574" s="18" t="str">
        <f t="shared" ca="1" si="299"/>
        <v/>
      </c>
      <c r="H4574" s="18" t="str">
        <f t="shared" ca="1" si="298"/>
        <v/>
      </c>
      <c r="I4574" s="17" t="str">
        <f>_xlfn.XLOOKUP(A4574,Students[Full Name],Students[Starting Rank],"")</f>
        <v/>
      </c>
      <c r="J4574" s="15" t="str">
        <f t="shared" ca="1" si="300"/>
        <v xml:space="preserve">: </v>
      </c>
      <c r="K4574" s="16" t="str">
        <f>_xlfn.XLOOKUP(A4574,Students[Full Name],Students[Start Date],"")</f>
        <v/>
      </c>
      <c r="L4574" s="18">
        <f t="shared" ca="1" si="301"/>
        <v>-1</v>
      </c>
      <c r="M4574" s="18" cm="1">
        <f t="array" aca="1" ref="M4574" ca="1">SUMPRODUCT(Inactives[Days Inactive]*(Inactives[Student]=A4574))/365</f>
        <v>0</v>
      </c>
      <c r="N4574" s="18" t="str" cm="1">
        <f t="array" ref="N4574">IF(LEN($A4574)&gt;0,SUMPRODUCT(($A4574=merged_names)*(_xlfn.TEXTAFTER(N$2, "At ")=merged_belt_colours)*merged_months_at_rank),"")</f>
        <v/>
      </c>
      <c r="O4574" s="18" t="str" cm="1">
        <f t="array" ref="O4574">IF(LEN($A4574)&gt;0,SUMPRODUCT(($A4574=merged_names)*(_xlfn.TEXTAFTER(O$2, "At ")=merged_belt_colours)*merged_months_at_rank),"")</f>
        <v/>
      </c>
      <c r="P4574" s="18" t="str" cm="1">
        <f t="array" ref="P4574">IF(LEN($A4574)&gt;0,SUMPRODUCT(($A4574=merged_names)*(_xlfn.TEXTAFTER(P$2, "At ")=merged_belt_colours)*merged_months_at_rank),"")</f>
        <v/>
      </c>
      <c r="Q4574" s="18" t="str" cm="1">
        <f t="array" ref="Q4574">IF(LEN($A4574)&gt;0,SUMPRODUCT(($A4574=merged_names)*(_xlfn.TEXTAFTER(Q$2, "At ")=merged_belt_colours)*merged_months_at_rank),"")</f>
        <v/>
      </c>
      <c r="R4574" s="18" t="str" cm="1">
        <f t="array" ref="R4574">IF(LEN($A4574)&gt;0,SUMPRODUCT(($A4574=merged_names)*(_xlfn.TEXTAFTER(R$2, "At ")=merged_belt_colours)*merged_months_at_rank),"")</f>
        <v/>
      </c>
    </row>
    <row r="4575" spans="1:18" x14ac:dyDescent="0.25">
      <c r="A4575"/>
      <c r="B4575" s="15" t="str" cm="1">
        <f t="array" ref="B4575">IFERROR(IF(LEN(A4575)&gt;0, IF(SUMPRODUCT((Inactives[Key]=J4575)*(Inactives[Currently Inactive]))=1,"Inactive","Active"),""),"Active")</f>
        <v/>
      </c>
      <c r="C4575" s="16" t="str" cm="1">
        <f t="array" aca="1" ref="C4575" ca="1">IFERROR(_xlfn._xlws.FILTER(Inactives[Inactive On],(Inactives[Key]=J4575)*(Inactives[Currently Inactive]),""),"")</f>
        <v/>
      </c>
      <c r="D4575" s="16" t="str" cm="1">
        <f t="array" aca="1" ref="D4575" ca="1">IFERROR(INDEX(_xlfn.TEXTSPLIT(E4575," "),1),"")</f>
        <v/>
      </c>
      <c r="E4575" s="15" t="str" cm="1">
        <f t="array" aca="1" ref="E4575" ca="1">IFERROR(_xlfn._xlws.FILTER(merged_ranks,(merged_end_dates=DATE(9999,12,31))*(merged_names=A4575)),"")</f>
        <v/>
      </c>
      <c r="F4575" s="17" t="str">
        <f ca="1">_xlfn.XLOOKUP(J4575,Promotions[Promo Key],Promotions[Promo Date],"")</f>
        <v/>
      </c>
      <c r="G4575" s="18" t="str">
        <f t="shared" ca="1" si="299"/>
        <v/>
      </c>
      <c r="H4575" s="18" t="str">
        <f t="shared" ca="1" si="298"/>
        <v/>
      </c>
      <c r="I4575" s="17" t="str">
        <f>_xlfn.XLOOKUP(A4575,Students[Full Name],Students[Starting Rank],"")</f>
        <v/>
      </c>
      <c r="J4575" s="15" t="str">
        <f t="shared" ca="1" si="300"/>
        <v xml:space="preserve">: </v>
      </c>
      <c r="K4575" s="16" t="str">
        <f>_xlfn.XLOOKUP(A4575,Students[Full Name],Students[Start Date],"")</f>
        <v/>
      </c>
      <c r="L4575" s="18">
        <f t="shared" ca="1" si="301"/>
        <v>-1</v>
      </c>
      <c r="M4575" s="18" cm="1">
        <f t="array" aca="1" ref="M4575" ca="1">SUMPRODUCT(Inactives[Days Inactive]*(Inactives[Student]=A4575))/365</f>
        <v>0</v>
      </c>
      <c r="N4575" s="18" t="str" cm="1">
        <f t="array" ref="N4575">IF(LEN($A4575)&gt;0,SUMPRODUCT(($A4575=merged_names)*(_xlfn.TEXTAFTER(N$2, "At ")=merged_belt_colours)*merged_months_at_rank),"")</f>
        <v/>
      </c>
      <c r="O4575" s="18" t="str" cm="1">
        <f t="array" ref="O4575">IF(LEN($A4575)&gt;0,SUMPRODUCT(($A4575=merged_names)*(_xlfn.TEXTAFTER(O$2, "At ")=merged_belt_colours)*merged_months_at_rank),"")</f>
        <v/>
      </c>
      <c r="P4575" s="18" t="str" cm="1">
        <f t="array" ref="P4575">IF(LEN($A4575)&gt;0,SUMPRODUCT(($A4575=merged_names)*(_xlfn.TEXTAFTER(P$2, "At ")=merged_belt_colours)*merged_months_at_rank),"")</f>
        <v/>
      </c>
      <c r="Q4575" s="18" t="str" cm="1">
        <f t="array" ref="Q4575">IF(LEN($A4575)&gt;0,SUMPRODUCT(($A4575=merged_names)*(_xlfn.TEXTAFTER(Q$2, "At ")=merged_belt_colours)*merged_months_at_rank),"")</f>
        <v/>
      </c>
      <c r="R4575" s="18" t="str" cm="1">
        <f t="array" ref="R4575">IF(LEN($A4575)&gt;0,SUMPRODUCT(($A4575=merged_names)*(_xlfn.TEXTAFTER(R$2, "At ")=merged_belt_colours)*merged_months_at_rank),"")</f>
        <v/>
      </c>
    </row>
    <row r="4576" spans="1:18" x14ac:dyDescent="0.25">
      <c r="A4576"/>
      <c r="B4576" s="15" t="str" cm="1">
        <f t="array" ref="B4576">IFERROR(IF(LEN(A4576)&gt;0, IF(SUMPRODUCT((Inactives[Key]=J4576)*(Inactives[Currently Inactive]))=1,"Inactive","Active"),""),"Active")</f>
        <v/>
      </c>
      <c r="C4576" s="16" t="str" cm="1">
        <f t="array" aca="1" ref="C4576" ca="1">IFERROR(_xlfn._xlws.FILTER(Inactives[Inactive On],(Inactives[Key]=J4576)*(Inactives[Currently Inactive]),""),"")</f>
        <v/>
      </c>
      <c r="D4576" s="16" t="str" cm="1">
        <f t="array" aca="1" ref="D4576" ca="1">IFERROR(INDEX(_xlfn.TEXTSPLIT(E4576," "),1),"")</f>
        <v/>
      </c>
      <c r="E4576" s="15" t="str" cm="1">
        <f t="array" aca="1" ref="E4576" ca="1">IFERROR(_xlfn._xlws.FILTER(merged_ranks,(merged_end_dates=DATE(9999,12,31))*(merged_names=A4576)),"")</f>
        <v/>
      </c>
      <c r="F4576" s="17" t="str">
        <f ca="1">_xlfn.XLOOKUP(J4576,Promotions[Promo Key],Promotions[Promo Date],"")</f>
        <v/>
      </c>
      <c r="G4576" s="18" t="str">
        <f t="shared" ca="1" si="299"/>
        <v/>
      </c>
      <c r="H4576" s="18" t="str">
        <f t="shared" ca="1" si="298"/>
        <v/>
      </c>
      <c r="I4576" s="17" t="str">
        <f>_xlfn.XLOOKUP(A4576,Students[Full Name],Students[Starting Rank],"")</f>
        <v/>
      </c>
      <c r="J4576" s="15" t="str">
        <f t="shared" ca="1" si="300"/>
        <v xml:space="preserve">: </v>
      </c>
      <c r="K4576" s="16" t="str">
        <f>_xlfn.XLOOKUP(A4576,Students[Full Name],Students[Start Date],"")</f>
        <v/>
      </c>
      <c r="L4576" s="18">
        <f t="shared" ca="1" si="301"/>
        <v>-1</v>
      </c>
      <c r="M4576" s="18" cm="1">
        <f t="array" aca="1" ref="M4576" ca="1">SUMPRODUCT(Inactives[Days Inactive]*(Inactives[Student]=A4576))/365</f>
        <v>0</v>
      </c>
      <c r="N4576" s="18" t="str" cm="1">
        <f t="array" ref="N4576">IF(LEN($A4576)&gt;0,SUMPRODUCT(($A4576=merged_names)*(_xlfn.TEXTAFTER(N$2, "At ")=merged_belt_colours)*merged_months_at_rank),"")</f>
        <v/>
      </c>
      <c r="O4576" s="18" t="str" cm="1">
        <f t="array" ref="O4576">IF(LEN($A4576)&gt;0,SUMPRODUCT(($A4576=merged_names)*(_xlfn.TEXTAFTER(O$2, "At ")=merged_belt_colours)*merged_months_at_rank),"")</f>
        <v/>
      </c>
      <c r="P4576" s="18" t="str" cm="1">
        <f t="array" ref="P4576">IF(LEN($A4576)&gt;0,SUMPRODUCT(($A4576=merged_names)*(_xlfn.TEXTAFTER(P$2, "At ")=merged_belt_colours)*merged_months_at_rank),"")</f>
        <v/>
      </c>
      <c r="Q4576" s="18" t="str" cm="1">
        <f t="array" ref="Q4576">IF(LEN($A4576)&gt;0,SUMPRODUCT(($A4576=merged_names)*(_xlfn.TEXTAFTER(Q$2, "At ")=merged_belt_colours)*merged_months_at_rank),"")</f>
        <v/>
      </c>
      <c r="R4576" s="18" t="str" cm="1">
        <f t="array" ref="R4576">IF(LEN($A4576)&gt;0,SUMPRODUCT(($A4576=merged_names)*(_xlfn.TEXTAFTER(R$2, "At ")=merged_belt_colours)*merged_months_at_rank),"")</f>
        <v/>
      </c>
    </row>
    <row r="4577" spans="1:18" x14ac:dyDescent="0.25">
      <c r="A4577"/>
      <c r="B4577" s="15" t="str" cm="1">
        <f t="array" ref="B4577">IFERROR(IF(LEN(A4577)&gt;0, IF(SUMPRODUCT((Inactives[Key]=J4577)*(Inactives[Currently Inactive]))=1,"Inactive","Active"),""),"Active")</f>
        <v/>
      </c>
      <c r="C4577" s="16" t="str" cm="1">
        <f t="array" aca="1" ref="C4577" ca="1">IFERROR(_xlfn._xlws.FILTER(Inactives[Inactive On],(Inactives[Key]=J4577)*(Inactives[Currently Inactive]),""),"")</f>
        <v/>
      </c>
      <c r="D4577" s="16" t="str" cm="1">
        <f t="array" aca="1" ref="D4577" ca="1">IFERROR(INDEX(_xlfn.TEXTSPLIT(E4577," "),1),"")</f>
        <v/>
      </c>
      <c r="E4577" s="15" t="str" cm="1">
        <f t="array" aca="1" ref="E4577" ca="1">IFERROR(_xlfn._xlws.FILTER(merged_ranks,(merged_end_dates=DATE(9999,12,31))*(merged_names=A4577)),"")</f>
        <v/>
      </c>
      <c r="F4577" s="17" t="str">
        <f ca="1">_xlfn.XLOOKUP(J4577,Promotions[Promo Key],Promotions[Promo Date],"")</f>
        <v/>
      </c>
      <c r="G4577" s="18" t="str">
        <f t="shared" ca="1" si="299"/>
        <v/>
      </c>
      <c r="H4577" s="18" t="str">
        <f t="shared" ca="1" si="298"/>
        <v/>
      </c>
      <c r="I4577" s="17" t="str">
        <f>_xlfn.XLOOKUP(A4577,Students[Full Name],Students[Starting Rank],"")</f>
        <v/>
      </c>
      <c r="J4577" s="15" t="str">
        <f t="shared" ca="1" si="300"/>
        <v xml:space="preserve">: </v>
      </c>
      <c r="K4577" s="16" t="str">
        <f>_xlfn.XLOOKUP(A4577,Students[Full Name],Students[Start Date],"")</f>
        <v/>
      </c>
      <c r="L4577" s="18">
        <f t="shared" ca="1" si="301"/>
        <v>-1</v>
      </c>
      <c r="M4577" s="18" cm="1">
        <f t="array" aca="1" ref="M4577" ca="1">SUMPRODUCT(Inactives[Days Inactive]*(Inactives[Student]=A4577))/365</f>
        <v>0</v>
      </c>
      <c r="N4577" s="18" t="str" cm="1">
        <f t="array" ref="N4577">IF(LEN($A4577)&gt;0,SUMPRODUCT(($A4577=merged_names)*(_xlfn.TEXTAFTER(N$2, "At ")=merged_belt_colours)*merged_months_at_rank),"")</f>
        <v/>
      </c>
      <c r="O4577" s="18" t="str" cm="1">
        <f t="array" ref="O4577">IF(LEN($A4577)&gt;0,SUMPRODUCT(($A4577=merged_names)*(_xlfn.TEXTAFTER(O$2, "At ")=merged_belt_colours)*merged_months_at_rank),"")</f>
        <v/>
      </c>
      <c r="P4577" s="18" t="str" cm="1">
        <f t="array" ref="P4577">IF(LEN($A4577)&gt;0,SUMPRODUCT(($A4577=merged_names)*(_xlfn.TEXTAFTER(P$2, "At ")=merged_belt_colours)*merged_months_at_rank),"")</f>
        <v/>
      </c>
      <c r="Q4577" s="18" t="str" cm="1">
        <f t="array" ref="Q4577">IF(LEN($A4577)&gt;0,SUMPRODUCT(($A4577=merged_names)*(_xlfn.TEXTAFTER(Q$2, "At ")=merged_belt_colours)*merged_months_at_rank),"")</f>
        <v/>
      </c>
      <c r="R4577" s="18" t="str" cm="1">
        <f t="array" ref="R4577">IF(LEN($A4577)&gt;0,SUMPRODUCT(($A4577=merged_names)*(_xlfn.TEXTAFTER(R$2, "At ")=merged_belt_colours)*merged_months_at_rank),"")</f>
        <v/>
      </c>
    </row>
    <row r="4578" spans="1:18" x14ac:dyDescent="0.25">
      <c r="A4578"/>
      <c r="B4578" s="15" t="str" cm="1">
        <f t="array" ref="B4578">IFERROR(IF(LEN(A4578)&gt;0, IF(SUMPRODUCT((Inactives[Key]=J4578)*(Inactives[Currently Inactive]))=1,"Inactive","Active"),""),"Active")</f>
        <v/>
      </c>
      <c r="C4578" s="16" t="str" cm="1">
        <f t="array" aca="1" ref="C4578" ca="1">IFERROR(_xlfn._xlws.FILTER(Inactives[Inactive On],(Inactives[Key]=J4578)*(Inactives[Currently Inactive]),""),"")</f>
        <v/>
      </c>
      <c r="D4578" s="16" t="str" cm="1">
        <f t="array" aca="1" ref="D4578" ca="1">IFERROR(INDEX(_xlfn.TEXTSPLIT(E4578," "),1),"")</f>
        <v/>
      </c>
      <c r="E4578" s="15" t="str" cm="1">
        <f t="array" aca="1" ref="E4578" ca="1">IFERROR(_xlfn._xlws.FILTER(merged_ranks,(merged_end_dates=DATE(9999,12,31))*(merged_names=A4578)),"")</f>
        <v/>
      </c>
      <c r="F4578" s="17" t="str">
        <f ca="1">_xlfn.XLOOKUP(J4578,Promotions[Promo Key],Promotions[Promo Date],"")</f>
        <v/>
      </c>
      <c r="G4578" s="18" t="str">
        <f t="shared" ca="1" si="299"/>
        <v/>
      </c>
      <c r="H4578" s="18" t="str">
        <f t="shared" ca="1" si="298"/>
        <v/>
      </c>
      <c r="I4578" s="17" t="str">
        <f>_xlfn.XLOOKUP(A4578,Students[Full Name],Students[Starting Rank],"")</f>
        <v/>
      </c>
      <c r="J4578" s="15" t="str">
        <f t="shared" ca="1" si="300"/>
        <v xml:space="preserve">: </v>
      </c>
      <c r="K4578" s="16" t="str">
        <f>_xlfn.XLOOKUP(A4578,Students[Full Name],Students[Start Date],"")</f>
        <v/>
      </c>
      <c r="L4578" s="18">
        <f t="shared" ca="1" si="301"/>
        <v>-1</v>
      </c>
      <c r="M4578" s="18" cm="1">
        <f t="array" aca="1" ref="M4578" ca="1">SUMPRODUCT(Inactives[Days Inactive]*(Inactives[Student]=A4578))/365</f>
        <v>0</v>
      </c>
      <c r="N4578" s="18" t="str" cm="1">
        <f t="array" ref="N4578">IF(LEN($A4578)&gt;0,SUMPRODUCT(($A4578=merged_names)*(_xlfn.TEXTAFTER(N$2, "At ")=merged_belt_colours)*merged_months_at_rank),"")</f>
        <v/>
      </c>
      <c r="O4578" s="18" t="str" cm="1">
        <f t="array" ref="O4578">IF(LEN($A4578)&gt;0,SUMPRODUCT(($A4578=merged_names)*(_xlfn.TEXTAFTER(O$2, "At ")=merged_belt_colours)*merged_months_at_rank),"")</f>
        <v/>
      </c>
      <c r="P4578" s="18" t="str" cm="1">
        <f t="array" ref="P4578">IF(LEN($A4578)&gt;0,SUMPRODUCT(($A4578=merged_names)*(_xlfn.TEXTAFTER(P$2, "At ")=merged_belt_colours)*merged_months_at_rank),"")</f>
        <v/>
      </c>
      <c r="Q4578" s="18" t="str" cm="1">
        <f t="array" ref="Q4578">IF(LEN($A4578)&gt;0,SUMPRODUCT(($A4578=merged_names)*(_xlfn.TEXTAFTER(Q$2, "At ")=merged_belt_colours)*merged_months_at_rank),"")</f>
        <v/>
      </c>
      <c r="R4578" s="18" t="str" cm="1">
        <f t="array" ref="R4578">IF(LEN($A4578)&gt;0,SUMPRODUCT(($A4578=merged_names)*(_xlfn.TEXTAFTER(R$2, "At ")=merged_belt_colours)*merged_months_at_rank),"")</f>
        <v/>
      </c>
    </row>
    <row r="4579" spans="1:18" x14ac:dyDescent="0.25">
      <c r="A4579"/>
      <c r="B4579" s="15" t="str" cm="1">
        <f t="array" ref="B4579">IFERROR(IF(LEN(A4579)&gt;0, IF(SUMPRODUCT((Inactives[Key]=J4579)*(Inactives[Currently Inactive]))=1,"Inactive","Active"),""),"Active")</f>
        <v/>
      </c>
      <c r="C4579" s="16" t="str" cm="1">
        <f t="array" aca="1" ref="C4579" ca="1">IFERROR(_xlfn._xlws.FILTER(Inactives[Inactive On],(Inactives[Key]=J4579)*(Inactives[Currently Inactive]),""),"")</f>
        <v/>
      </c>
      <c r="D4579" s="16" t="str" cm="1">
        <f t="array" aca="1" ref="D4579" ca="1">IFERROR(INDEX(_xlfn.TEXTSPLIT(E4579," "),1),"")</f>
        <v/>
      </c>
      <c r="E4579" s="15" t="str" cm="1">
        <f t="array" aca="1" ref="E4579" ca="1">IFERROR(_xlfn._xlws.FILTER(merged_ranks,(merged_end_dates=DATE(9999,12,31))*(merged_names=A4579)),"")</f>
        <v/>
      </c>
      <c r="F4579" s="17" t="str">
        <f ca="1">_xlfn.XLOOKUP(J4579,Promotions[Promo Key],Promotions[Promo Date],"")</f>
        <v/>
      </c>
      <c r="G4579" s="18" t="str">
        <f t="shared" ca="1" si="299"/>
        <v/>
      </c>
      <c r="H4579" s="18" t="str">
        <f t="shared" ca="1" si="298"/>
        <v/>
      </c>
      <c r="I4579" s="17" t="str">
        <f>_xlfn.XLOOKUP(A4579,Students[Full Name],Students[Starting Rank],"")</f>
        <v/>
      </c>
      <c r="J4579" s="15" t="str">
        <f t="shared" ca="1" si="300"/>
        <v xml:space="preserve">: </v>
      </c>
      <c r="K4579" s="16" t="str">
        <f>_xlfn.XLOOKUP(A4579,Students[Full Name],Students[Start Date],"")</f>
        <v/>
      </c>
      <c r="L4579" s="18">
        <f t="shared" ca="1" si="301"/>
        <v>-1</v>
      </c>
      <c r="M4579" s="18" cm="1">
        <f t="array" aca="1" ref="M4579" ca="1">SUMPRODUCT(Inactives[Days Inactive]*(Inactives[Student]=A4579))/365</f>
        <v>0</v>
      </c>
      <c r="N4579" s="18" t="str" cm="1">
        <f t="array" ref="N4579">IF(LEN($A4579)&gt;0,SUMPRODUCT(($A4579=merged_names)*(_xlfn.TEXTAFTER(N$2, "At ")=merged_belt_colours)*merged_months_at_rank),"")</f>
        <v/>
      </c>
      <c r="O4579" s="18" t="str" cm="1">
        <f t="array" ref="O4579">IF(LEN($A4579)&gt;0,SUMPRODUCT(($A4579=merged_names)*(_xlfn.TEXTAFTER(O$2, "At ")=merged_belt_colours)*merged_months_at_rank),"")</f>
        <v/>
      </c>
      <c r="P4579" s="18" t="str" cm="1">
        <f t="array" ref="P4579">IF(LEN($A4579)&gt;0,SUMPRODUCT(($A4579=merged_names)*(_xlfn.TEXTAFTER(P$2, "At ")=merged_belt_colours)*merged_months_at_rank),"")</f>
        <v/>
      </c>
      <c r="Q4579" s="18" t="str" cm="1">
        <f t="array" ref="Q4579">IF(LEN($A4579)&gt;0,SUMPRODUCT(($A4579=merged_names)*(_xlfn.TEXTAFTER(Q$2, "At ")=merged_belt_colours)*merged_months_at_rank),"")</f>
        <v/>
      </c>
      <c r="R4579" s="18" t="str" cm="1">
        <f t="array" ref="R4579">IF(LEN($A4579)&gt;0,SUMPRODUCT(($A4579=merged_names)*(_xlfn.TEXTAFTER(R$2, "At ")=merged_belt_colours)*merged_months_at_rank),"")</f>
        <v/>
      </c>
    </row>
    <row r="4580" spans="1:18" x14ac:dyDescent="0.25">
      <c r="A4580"/>
      <c r="B4580" s="15" t="str" cm="1">
        <f t="array" ref="B4580">IFERROR(IF(LEN(A4580)&gt;0, IF(SUMPRODUCT((Inactives[Key]=J4580)*(Inactives[Currently Inactive]))=1,"Inactive","Active"),""),"Active")</f>
        <v/>
      </c>
      <c r="C4580" s="16" t="str" cm="1">
        <f t="array" aca="1" ref="C4580" ca="1">IFERROR(_xlfn._xlws.FILTER(Inactives[Inactive On],(Inactives[Key]=J4580)*(Inactives[Currently Inactive]),""),"")</f>
        <v/>
      </c>
      <c r="D4580" s="16" t="str" cm="1">
        <f t="array" aca="1" ref="D4580" ca="1">IFERROR(INDEX(_xlfn.TEXTSPLIT(E4580," "),1),"")</f>
        <v/>
      </c>
      <c r="E4580" s="15" t="str" cm="1">
        <f t="array" aca="1" ref="E4580" ca="1">IFERROR(_xlfn._xlws.FILTER(merged_ranks,(merged_end_dates=DATE(9999,12,31))*(merged_names=A4580)),"")</f>
        <v/>
      </c>
      <c r="F4580" s="17" t="str">
        <f ca="1">_xlfn.XLOOKUP(J4580,Promotions[Promo Key],Promotions[Promo Date],"")</f>
        <v/>
      </c>
      <c r="G4580" s="18" t="str">
        <f t="shared" ca="1" si="299"/>
        <v/>
      </c>
      <c r="H4580" s="18" t="str">
        <f t="shared" ca="1" si="298"/>
        <v/>
      </c>
      <c r="I4580" s="17" t="str">
        <f>_xlfn.XLOOKUP(A4580,Students[Full Name],Students[Starting Rank],"")</f>
        <v/>
      </c>
      <c r="J4580" s="15" t="str">
        <f t="shared" ca="1" si="300"/>
        <v xml:space="preserve">: </v>
      </c>
      <c r="K4580" s="16" t="str">
        <f>_xlfn.XLOOKUP(A4580,Students[Full Name],Students[Start Date],"")</f>
        <v/>
      </c>
      <c r="L4580" s="18">
        <f t="shared" ca="1" si="301"/>
        <v>-1</v>
      </c>
      <c r="M4580" s="18" cm="1">
        <f t="array" aca="1" ref="M4580" ca="1">SUMPRODUCT(Inactives[Days Inactive]*(Inactives[Student]=A4580))/365</f>
        <v>0</v>
      </c>
      <c r="N4580" s="18" t="str" cm="1">
        <f t="array" ref="N4580">IF(LEN($A4580)&gt;0,SUMPRODUCT(($A4580=merged_names)*(_xlfn.TEXTAFTER(N$2, "At ")=merged_belt_colours)*merged_months_at_rank),"")</f>
        <v/>
      </c>
      <c r="O4580" s="18" t="str" cm="1">
        <f t="array" ref="O4580">IF(LEN($A4580)&gt;0,SUMPRODUCT(($A4580=merged_names)*(_xlfn.TEXTAFTER(O$2, "At ")=merged_belt_colours)*merged_months_at_rank),"")</f>
        <v/>
      </c>
      <c r="P4580" s="18" t="str" cm="1">
        <f t="array" ref="P4580">IF(LEN($A4580)&gt;0,SUMPRODUCT(($A4580=merged_names)*(_xlfn.TEXTAFTER(P$2, "At ")=merged_belt_colours)*merged_months_at_rank),"")</f>
        <v/>
      </c>
      <c r="Q4580" s="18" t="str" cm="1">
        <f t="array" ref="Q4580">IF(LEN($A4580)&gt;0,SUMPRODUCT(($A4580=merged_names)*(_xlfn.TEXTAFTER(Q$2, "At ")=merged_belt_colours)*merged_months_at_rank),"")</f>
        <v/>
      </c>
      <c r="R4580" s="18" t="str" cm="1">
        <f t="array" ref="R4580">IF(LEN($A4580)&gt;0,SUMPRODUCT(($A4580=merged_names)*(_xlfn.TEXTAFTER(R$2, "At ")=merged_belt_colours)*merged_months_at_rank),"")</f>
        <v/>
      </c>
    </row>
    <row r="4581" spans="1:18" x14ac:dyDescent="0.25">
      <c r="A4581"/>
      <c r="B4581" s="15" t="str" cm="1">
        <f t="array" ref="B4581">IFERROR(IF(LEN(A4581)&gt;0, IF(SUMPRODUCT((Inactives[Key]=J4581)*(Inactives[Currently Inactive]))=1,"Inactive","Active"),""),"Active")</f>
        <v/>
      </c>
      <c r="C4581" s="16" t="str" cm="1">
        <f t="array" aca="1" ref="C4581" ca="1">IFERROR(_xlfn._xlws.FILTER(Inactives[Inactive On],(Inactives[Key]=J4581)*(Inactives[Currently Inactive]),""),"")</f>
        <v/>
      </c>
      <c r="D4581" s="16" t="str" cm="1">
        <f t="array" aca="1" ref="D4581" ca="1">IFERROR(INDEX(_xlfn.TEXTSPLIT(E4581," "),1),"")</f>
        <v/>
      </c>
      <c r="E4581" s="15" t="str" cm="1">
        <f t="array" aca="1" ref="E4581" ca="1">IFERROR(_xlfn._xlws.FILTER(merged_ranks,(merged_end_dates=DATE(9999,12,31))*(merged_names=A4581)),"")</f>
        <v/>
      </c>
      <c r="F4581" s="17" t="str">
        <f ca="1">_xlfn.XLOOKUP(J4581,Promotions[Promo Key],Promotions[Promo Date],"")</f>
        <v/>
      </c>
      <c r="G4581" s="18" t="str">
        <f t="shared" ca="1" si="299"/>
        <v/>
      </c>
      <c r="H4581" s="18" t="str">
        <f t="shared" ca="1" si="298"/>
        <v/>
      </c>
      <c r="I4581" s="17" t="str">
        <f>_xlfn.XLOOKUP(A4581,Students[Full Name],Students[Starting Rank],"")</f>
        <v/>
      </c>
      <c r="J4581" s="15" t="str">
        <f t="shared" ca="1" si="300"/>
        <v xml:space="preserve">: </v>
      </c>
      <c r="K4581" s="16" t="str">
        <f>_xlfn.XLOOKUP(A4581,Students[Full Name],Students[Start Date],"")</f>
        <v/>
      </c>
      <c r="L4581" s="18">
        <f t="shared" ca="1" si="301"/>
        <v>-1</v>
      </c>
      <c r="M4581" s="18" cm="1">
        <f t="array" aca="1" ref="M4581" ca="1">SUMPRODUCT(Inactives[Days Inactive]*(Inactives[Student]=A4581))/365</f>
        <v>0</v>
      </c>
      <c r="N4581" s="18" t="str" cm="1">
        <f t="array" ref="N4581">IF(LEN($A4581)&gt;0,SUMPRODUCT(($A4581=merged_names)*(_xlfn.TEXTAFTER(N$2, "At ")=merged_belt_colours)*merged_months_at_rank),"")</f>
        <v/>
      </c>
      <c r="O4581" s="18" t="str" cm="1">
        <f t="array" ref="O4581">IF(LEN($A4581)&gt;0,SUMPRODUCT(($A4581=merged_names)*(_xlfn.TEXTAFTER(O$2, "At ")=merged_belt_colours)*merged_months_at_rank),"")</f>
        <v/>
      </c>
      <c r="P4581" s="18" t="str" cm="1">
        <f t="array" ref="P4581">IF(LEN($A4581)&gt;0,SUMPRODUCT(($A4581=merged_names)*(_xlfn.TEXTAFTER(P$2, "At ")=merged_belt_colours)*merged_months_at_rank),"")</f>
        <v/>
      </c>
      <c r="Q4581" s="18" t="str" cm="1">
        <f t="array" ref="Q4581">IF(LEN($A4581)&gt;0,SUMPRODUCT(($A4581=merged_names)*(_xlfn.TEXTAFTER(Q$2, "At ")=merged_belt_colours)*merged_months_at_rank),"")</f>
        <v/>
      </c>
      <c r="R4581" s="18" t="str" cm="1">
        <f t="array" ref="R4581">IF(LEN($A4581)&gt;0,SUMPRODUCT(($A4581=merged_names)*(_xlfn.TEXTAFTER(R$2, "At ")=merged_belt_colours)*merged_months_at_rank),"")</f>
        <v/>
      </c>
    </row>
    <row r="4582" spans="1:18" x14ac:dyDescent="0.25">
      <c r="A4582"/>
      <c r="B4582" s="15" t="str" cm="1">
        <f t="array" ref="B4582">IFERROR(IF(LEN(A4582)&gt;0, IF(SUMPRODUCT((Inactives[Key]=J4582)*(Inactives[Currently Inactive]))=1,"Inactive","Active"),""),"Active")</f>
        <v/>
      </c>
      <c r="C4582" s="16" t="str" cm="1">
        <f t="array" aca="1" ref="C4582" ca="1">IFERROR(_xlfn._xlws.FILTER(Inactives[Inactive On],(Inactives[Key]=J4582)*(Inactives[Currently Inactive]),""),"")</f>
        <v/>
      </c>
      <c r="D4582" s="16" t="str" cm="1">
        <f t="array" aca="1" ref="D4582" ca="1">IFERROR(INDEX(_xlfn.TEXTSPLIT(E4582," "),1),"")</f>
        <v/>
      </c>
      <c r="E4582" s="15" t="str" cm="1">
        <f t="array" aca="1" ref="E4582" ca="1">IFERROR(_xlfn._xlws.FILTER(merged_ranks,(merged_end_dates=DATE(9999,12,31))*(merged_names=A4582)),"")</f>
        <v/>
      </c>
      <c r="F4582" s="17" t="str">
        <f ca="1">_xlfn.XLOOKUP(J4582,Promotions[Promo Key],Promotions[Promo Date],"")</f>
        <v/>
      </c>
      <c r="G4582" s="18" t="str">
        <f t="shared" ca="1" si="299"/>
        <v/>
      </c>
      <c r="H4582" s="18" t="str">
        <f t="shared" ca="1" si="298"/>
        <v/>
      </c>
      <c r="I4582" s="17" t="str">
        <f>_xlfn.XLOOKUP(A4582,Students[Full Name],Students[Starting Rank],"")</f>
        <v/>
      </c>
      <c r="J4582" s="15" t="str">
        <f t="shared" ca="1" si="300"/>
        <v xml:space="preserve">: </v>
      </c>
      <c r="K4582" s="16" t="str">
        <f>_xlfn.XLOOKUP(A4582,Students[Full Name],Students[Start Date],"")</f>
        <v/>
      </c>
      <c r="L4582" s="18">
        <f t="shared" ca="1" si="301"/>
        <v>-1</v>
      </c>
      <c r="M4582" s="18" cm="1">
        <f t="array" aca="1" ref="M4582" ca="1">SUMPRODUCT(Inactives[Days Inactive]*(Inactives[Student]=A4582))/365</f>
        <v>0</v>
      </c>
      <c r="N4582" s="18" t="str" cm="1">
        <f t="array" ref="N4582">IF(LEN($A4582)&gt;0,SUMPRODUCT(($A4582=merged_names)*(_xlfn.TEXTAFTER(N$2, "At ")=merged_belt_colours)*merged_months_at_rank),"")</f>
        <v/>
      </c>
      <c r="O4582" s="18" t="str" cm="1">
        <f t="array" ref="O4582">IF(LEN($A4582)&gt;0,SUMPRODUCT(($A4582=merged_names)*(_xlfn.TEXTAFTER(O$2, "At ")=merged_belt_colours)*merged_months_at_rank),"")</f>
        <v/>
      </c>
      <c r="P4582" s="18" t="str" cm="1">
        <f t="array" ref="P4582">IF(LEN($A4582)&gt;0,SUMPRODUCT(($A4582=merged_names)*(_xlfn.TEXTAFTER(P$2, "At ")=merged_belt_colours)*merged_months_at_rank),"")</f>
        <v/>
      </c>
      <c r="Q4582" s="18" t="str" cm="1">
        <f t="array" ref="Q4582">IF(LEN($A4582)&gt;0,SUMPRODUCT(($A4582=merged_names)*(_xlfn.TEXTAFTER(Q$2, "At ")=merged_belt_colours)*merged_months_at_rank),"")</f>
        <v/>
      </c>
      <c r="R4582" s="18" t="str" cm="1">
        <f t="array" ref="R4582">IF(LEN($A4582)&gt;0,SUMPRODUCT(($A4582=merged_names)*(_xlfn.TEXTAFTER(R$2, "At ")=merged_belt_colours)*merged_months_at_rank),"")</f>
        <v/>
      </c>
    </row>
    <row r="4583" spans="1:18" x14ac:dyDescent="0.25">
      <c r="A4583"/>
      <c r="B4583" s="15" t="str" cm="1">
        <f t="array" ref="B4583">IFERROR(IF(LEN(A4583)&gt;0, IF(SUMPRODUCT((Inactives[Key]=J4583)*(Inactives[Currently Inactive]))=1,"Inactive","Active"),""),"Active")</f>
        <v/>
      </c>
      <c r="C4583" s="16" t="str" cm="1">
        <f t="array" aca="1" ref="C4583" ca="1">IFERROR(_xlfn._xlws.FILTER(Inactives[Inactive On],(Inactives[Key]=J4583)*(Inactives[Currently Inactive]),""),"")</f>
        <v/>
      </c>
      <c r="D4583" s="16" t="str" cm="1">
        <f t="array" aca="1" ref="D4583" ca="1">IFERROR(INDEX(_xlfn.TEXTSPLIT(E4583," "),1),"")</f>
        <v/>
      </c>
      <c r="E4583" s="15" t="str" cm="1">
        <f t="array" aca="1" ref="E4583" ca="1">IFERROR(_xlfn._xlws.FILTER(merged_ranks,(merged_end_dates=DATE(9999,12,31))*(merged_names=A4583)),"")</f>
        <v/>
      </c>
      <c r="F4583" s="17" t="str">
        <f ca="1">_xlfn.XLOOKUP(J4583,Promotions[Promo Key],Promotions[Promo Date],"")</f>
        <v/>
      </c>
      <c r="G4583" s="18" t="str">
        <f t="shared" ca="1" si="299"/>
        <v/>
      </c>
      <c r="H4583" s="18" t="str">
        <f t="shared" ca="1" si="298"/>
        <v/>
      </c>
      <c r="I4583" s="17" t="str">
        <f>_xlfn.XLOOKUP(A4583,Students[Full Name],Students[Starting Rank],"")</f>
        <v/>
      </c>
      <c r="J4583" s="15" t="str">
        <f t="shared" ca="1" si="300"/>
        <v xml:space="preserve">: </v>
      </c>
      <c r="K4583" s="16" t="str">
        <f>_xlfn.XLOOKUP(A4583,Students[Full Name],Students[Start Date],"")</f>
        <v/>
      </c>
      <c r="L4583" s="18">
        <f t="shared" ca="1" si="301"/>
        <v>-1</v>
      </c>
      <c r="M4583" s="18" cm="1">
        <f t="array" aca="1" ref="M4583" ca="1">SUMPRODUCT(Inactives[Days Inactive]*(Inactives[Student]=A4583))/365</f>
        <v>0</v>
      </c>
      <c r="N4583" s="18" t="str" cm="1">
        <f t="array" ref="N4583">IF(LEN($A4583)&gt;0,SUMPRODUCT(($A4583=merged_names)*(_xlfn.TEXTAFTER(N$2, "At ")=merged_belt_colours)*merged_months_at_rank),"")</f>
        <v/>
      </c>
      <c r="O4583" s="18" t="str" cm="1">
        <f t="array" ref="O4583">IF(LEN($A4583)&gt;0,SUMPRODUCT(($A4583=merged_names)*(_xlfn.TEXTAFTER(O$2, "At ")=merged_belt_colours)*merged_months_at_rank),"")</f>
        <v/>
      </c>
      <c r="P4583" s="18" t="str" cm="1">
        <f t="array" ref="P4583">IF(LEN($A4583)&gt;0,SUMPRODUCT(($A4583=merged_names)*(_xlfn.TEXTAFTER(P$2, "At ")=merged_belt_colours)*merged_months_at_rank),"")</f>
        <v/>
      </c>
      <c r="Q4583" s="18" t="str" cm="1">
        <f t="array" ref="Q4583">IF(LEN($A4583)&gt;0,SUMPRODUCT(($A4583=merged_names)*(_xlfn.TEXTAFTER(Q$2, "At ")=merged_belt_colours)*merged_months_at_rank),"")</f>
        <v/>
      </c>
      <c r="R4583" s="18" t="str" cm="1">
        <f t="array" ref="R4583">IF(LEN($A4583)&gt;0,SUMPRODUCT(($A4583=merged_names)*(_xlfn.TEXTAFTER(R$2, "At ")=merged_belt_colours)*merged_months_at_rank),"")</f>
        <v/>
      </c>
    </row>
    <row r="4584" spans="1:18" x14ac:dyDescent="0.25">
      <c r="A4584"/>
      <c r="B4584" s="15" t="str" cm="1">
        <f t="array" ref="B4584">IFERROR(IF(LEN(A4584)&gt;0, IF(SUMPRODUCT((Inactives[Key]=J4584)*(Inactives[Currently Inactive]))=1,"Inactive","Active"),""),"Active")</f>
        <v/>
      </c>
      <c r="C4584" s="16" t="str" cm="1">
        <f t="array" aca="1" ref="C4584" ca="1">IFERROR(_xlfn._xlws.FILTER(Inactives[Inactive On],(Inactives[Key]=J4584)*(Inactives[Currently Inactive]),""),"")</f>
        <v/>
      </c>
      <c r="D4584" s="16" t="str" cm="1">
        <f t="array" aca="1" ref="D4584" ca="1">IFERROR(INDEX(_xlfn.TEXTSPLIT(E4584," "),1),"")</f>
        <v/>
      </c>
      <c r="E4584" s="15" t="str" cm="1">
        <f t="array" aca="1" ref="E4584" ca="1">IFERROR(_xlfn._xlws.FILTER(merged_ranks,(merged_end_dates=DATE(9999,12,31))*(merged_names=A4584)),"")</f>
        <v/>
      </c>
      <c r="F4584" s="17" t="str">
        <f ca="1">_xlfn.XLOOKUP(J4584,Promotions[Promo Key],Promotions[Promo Date],"")</f>
        <v/>
      </c>
      <c r="G4584" s="18" t="str">
        <f t="shared" ca="1" si="299"/>
        <v/>
      </c>
      <c r="H4584" s="18" t="str">
        <f t="shared" ca="1" si="298"/>
        <v/>
      </c>
      <c r="I4584" s="17" t="str">
        <f>_xlfn.XLOOKUP(A4584,Students[Full Name],Students[Starting Rank],"")</f>
        <v/>
      </c>
      <c r="J4584" s="15" t="str">
        <f t="shared" ca="1" si="300"/>
        <v xml:space="preserve">: </v>
      </c>
      <c r="K4584" s="16" t="str">
        <f>_xlfn.XLOOKUP(A4584,Students[Full Name],Students[Start Date],"")</f>
        <v/>
      </c>
      <c r="L4584" s="18">
        <f t="shared" ca="1" si="301"/>
        <v>-1</v>
      </c>
      <c r="M4584" s="18" cm="1">
        <f t="array" aca="1" ref="M4584" ca="1">SUMPRODUCT(Inactives[Days Inactive]*(Inactives[Student]=A4584))/365</f>
        <v>0</v>
      </c>
      <c r="N4584" s="18" t="str" cm="1">
        <f t="array" ref="N4584">IF(LEN($A4584)&gt;0,SUMPRODUCT(($A4584=merged_names)*(_xlfn.TEXTAFTER(N$2, "At ")=merged_belt_colours)*merged_months_at_rank),"")</f>
        <v/>
      </c>
      <c r="O4584" s="18" t="str" cm="1">
        <f t="array" ref="O4584">IF(LEN($A4584)&gt;0,SUMPRODUCT(($A4584=merged_names)*(_xlfn.TEXTAFTER(O$2, "At ")=merged_belt_colours)*merged_months_at_rank),"")</f>
        <v/>
      </c>
      <c r="P4584" s="18" t="str" cm="1">
        <f t="array" ref="P4584">IF(LEN($A4584)&gt;0,SUMPRODUCT(($A4584=merged_names)*(_xlfn.TEXTAFTER(P$2, "At ")=merged_belt_colours)*merged_months_at_rank),"")</f>
        <v/>
      </c>
      <c r="Q4584" s="18" t="str" cm="1">
        <f t="array" ref="Q4584">IF(LEN($A4584)&gt;0,SUMPRODUCT(($A4584=merged_names)*(_xlfn.TEXTAFTER(Q$2, "At ")=merged_belt_colours)*merged_months_at_rank),"")</f>
        <v/>
      </c>
      <c r="R4584" s="18" t="str" cm="1">
        <f t="array" ref="R4584">IF(LEN($A4584)&gt;0,SUMPRODUCT(($A4584=merged_names)*(_xlfn.TEXTAFTER(R$2, "At ")=merged_belt_colours)*merged_months_at_rank),"")</f>
        <v/>
      </c>
    </row>
    <row r="4585" spans="1:18" x14ac:dyDescent="0.25">
      <c r="A4585"/>
      <c r="B4585" s="15" t="str" cm="1">
        <f t="array" ref="B4585">IFERROR(IF(LEN(A4585)&gt;0, IF(SUMPRODUCT((Inactives[Key]=J4585)*(Inactives[Currently Inactive]))=1,"Inactive","Active"),""),"Active")</f>
        <v/>
      </c>
      <c r="C4585" s="16" t="str" cm="1">
        <f t="array" aca="1" ref="C4585" ca="1">IFERROR(_xlfn._xlws.FILTER(Inactives[Inactive On],(Inactives[Key]=J4585)*(Inactives[Currently Inactive]),""),"")</f>
        <v/>
      </c>
      <c r="D4585" s="16" t="str" cm="1">
        <f t="array" aca="1" ref="D4585" ca="1">IFERROR(INDEX(_xlfn.TEXTSPLIT(E4585," "),1),"")</f>
        <v/>
      </c>
      <c r="E4585" s="15" t="str" cm="1">
        <f t="array" aca="1" ref="E4585" ca="1">IFERROR(_xlfn._xlws.FILTER(merged_ranks,(merged_end_dates=DATE(9999,12,31))*(merged_names=A4585)),"")</f>
        <v/>
      </c>
      <c r="F4585" s="17" t="str">
        <f ca="1">_xlfn.XLOOKUP(J4585,Promotions[Promo Key],Promotions[Promo Date],"")</f>
        <v/>
      </c>
      <c r="G4585" s="18" t="str">
        <f t="shared" ca="1" si="299"/>
        <v/>
      </c>
      <c r="H4585" s="18" t="str">
        <f t="shared" ca="1" si="298"/>
        <v/>
      </c>
      <c r="I4585" s="17" t="str">
        <f>_xlfn.XLOOKUP(A4585,Students[Full Name],Students[Starting Rank],"")</f>
        <v/>
      </c>
      <c r="J4585" s="15" t="str">
        <f t="shared" ca="1" si="300"/>
        <v xml:space="preserve">: </v>
      </c>
      <c r="K4585" s="16" t="str">
        <f>_xlfn.XLOOKUP(A4585,Students[Full Name],Students[Start Date],"")</f>
        <v/>
      </c>
      <c r="L4585" s="18">
        <f t="shared" ca="1" si="301"/>
        <v>-1</v>
      </c>
      <c r="M4585" s="18" cm="1">
        <f t="array" aca="1" ref="M4585" ca="1">SUMPRODUCT(Inactives[Days Inactive]*(Inactives[Student]=A4585))/365</f>
        <v>0</v>
      </c>
      <c r="N4585" s="18" t="str" cm="1">
        <f t="array" ref="N4585">IF(LEN($A4585)&gt;0,SUMPRODUCT(($A4585=merged_names)*(_xlfn.TEXTAFTER(N$2, "At ")=merged_belt_colours)*merged_months_at_rank),"")</f>
        <v/>
      </c>
      <c r="O4585" s="18" t="str" cm="1">
        <f t="array" ref="O4585">IF(LEN($A4585)&gt;0,SUMPRODUCT(($A4585=merged_names)*(_xlfn.TEXTAFTER(O$2, "At ")=merged_belt_colours)*merged_months_at_rank),"")</f>
        <v/>
      </c>
      <c r="P4585" s="18" t="str" cm="1">
        <f t="array" ref="P4585">IF(LEN($A4585)&gt;0,SUMPRODUCT(($A4585=merged_names)*(_xlfn.TEXTAFTER(P$2, "At ")=merged_belt_colours)*merged_months_at_rank),"")</f>
        <v/>
      </c>
      <c r="Q4585" s="18" t="str" cm="1">
        <f t="array" ref="Q4585">IF(LEN($A4585)&gt;0,SUMPRODUCT(($A4585=merged_names)*(_xlfn.TEXTAFTER(Q$2, "At ")=merged_belt_colours)*merged_months_at_rank),"")</f>
        <v/>
      </c>
      <c r="R4585" s="18" t="str" cm="1">
        <f t="array" ref="R4585">IF(LEN($A4585)&gt;0,SUMPRODUCT(($A4585=merged_names)*(_xlfn.TEXTAFTER(R$2, "At ")=merged_belt_colours)*merged_months_at_rank),"")</f>
        <v/>
      </c>
    </row>
    <row r="4586" spans="1:18" x14ac:dyDescent="0.25">
      <c r="A4586"/>
      <c r="B4586" s="15" t="str" cm="1">
        <f t="array" ref="B4586">IFERROR(IF(LEN(A4586)&gt;0, IF(SUMPRODUCT((Inactives[Key]=J4586)*(Inactives[Currently Inactive]))=1,"Inactive","Active"),""),"Active")</f>
        <v/>
      </c>
      <c r="C4586" s="16" t="str" cm="1">
        <f t="array" aca="1" ref="C4586" ca="1">IFERROR(_xlfn._xlws.FILTER(Inactives[Inactive On],(Inactives[Key]=J4586)*(Inactives[Currently Inactive]),""),"")</f>
        <v/>
      </c>
      <c r="D4586" s="16" t="str" cm="1">
        <f t="array" aca="1" ref="D4586" ca="1">IFERROR(INDEX(_xlfn.TEXTSPLIT(E4586," "),1),"")</f>
        <v/>
      </c>
      <c r="E4586" s="15" t="str" cm="1">
        <f t="array" aca="1" ref="E4586" ca="1">IFERROR(_xlfn._xlws.FILTER(merged_ranks,(merged_end_dates=DATE(9999,12,31))*(merged_names=A4586)),"")</f>
        <v/>
      </c>
      <c r="F4586" s="17" t="str">
        <f ca="1">_xlfn.XLOOKUP(J4586,Promotions[Promo Key],Promotions[Promo Date],"")</f>
        <v/>
      </c>
      <c r="G4586" s="18" t="str">
        <f t="shared" ca="1" si="299"/>
        <v/>
      </c>
      <c r="H4586" s="18" t="str">
        <f t="shared" ca="1" si="298"/>
        <v/>
      </c>
      <c r="I4586" s="17" t="str">
        <f>_xlfn.XLOOKUP(A4586,Students[Full Name],Students[Starting Rank],"")</f>
        <v/>
      </c>
      <c r="J4586" s="15" t="str">
        <f t="shared" ca="1" si="300"/>
        <v xml:space="preserve">: </v>
      </c>
      <c r="K4586" s="16" t="str">
        <f>_xlfn.XLOOKUP(A4586,Students[Full Name],Students[Start Date],"")</f>
        <v/>
      </c>
      <c r="L4586" s="18">
        <f t="shared" ca="1" si="301"/>
        <v>-1</v>
      </c>
      <c r="M4586" s="18" cm="1">
        <f t="array" aca="1" ref="M4586" ca="1">SUMPRODUCT(Inactives[Days Inactive]*(Inactives[Student]=A4586))/365</f>
        <v>0</v>
      </c>
      <c r="N4586" s="18" t="str" cm="1">
        <f t="array" ref="N4586">IF(LEN($A4586)&gt;0,SUMPRODUCT(($A4586=merged_names)*(_xlfn.TEXTAFTER(N$2, "At ")=merged_belt_colours)*merged_months_at_rank),"")</f>
        <v/>
      </c>
      <c r="O4586" s="18" t="str" cm="1">
        <f t="array" ref="O4586">IF(LEN($A4586)&gt;0,SUMPRODUCT(($A4586=merged_names)*(_xlfn.TEXTAFTER(O$2, "At ")=merged_belt_colours)*merged_months_at_rank),"")</f>
        <v/>
      </c>
      <c r="P4586" s="18" t="str" cm="1">
        <f t="array" ref="P4586">IF(LEN($A4586)&gt;0,SUMPRODUCT(($A4586=merged_names)*(_xlfn.TEXTAFTER(P$2, "At ")=merged_belt_colours)*merged_months_at_rank),"")</f>
        <v/>
      </c>
      <c r="Q4586" s="18" t="str" cm="1">
        <f t="array" ref="Q4586">IF(LEN($A4586)&gt;0,SUMPRODUCT(($A4586=merged_names)*(_xlfn.TEXTAFTER(Q$2, "At ")=merged_belt_colours)*merged_months_at_rank),"")</f>
        <v/>
      </c>
      <c r="R4586" s="18" t="str" cm="1">
        <f t="array" ref="R4586">IF(LEN($A4586)&gt;0,SUMPRODUCT(($A4586=merged_names)*(_xlfn.TEXTAFTER(R$2, "At ")=merged_belt_colours)*merged_months_at_rank),"")</f>
        <v/>
      </c>
    </row>
    <row r="4587" spans="1:18" x14ac:dyDescent="0.25">
      <c r="A4587"/>
      <c r="B4587" s="15" t="str" cm="1">
        <f t="array" ref="B4587">IFERROR(IF(LEN(A4587)&gt;0, IF(SUMPRODUCT((Inactives[Key]=J4587)*(Inactives[Currently Inactive]))=1,"Inactive","Active"),""),"Active")</f>
        <v/>
      </c>
      <c r="C4587" s="16" t="str" cm="1">
        <f t="array" aca="1" ref="C4587" ca="1">IFERROR(_xlfn._xlws.FILTER(Inactives[Inactive On],(Inactives[Key]=J4587)*(Inactives[Currently Inactive]),""),"")</f>
        <v/>
      </c>
      <c r="D4587" s="16" t="str" cm="1">
        <f t="array" aca="1" ref="D4587" ca="1">IFERROR(INDEX(_xlfn.TEXTSPLIT(E4587," "),1),"")</f>
        <v/>
      </c>
      <c r="E4587" s="15" t="str" cm="1">
        <f t="array" aca="1" ref="E4587" ca="1">IFERROR(_xlfn._xlws.FILTER(merged_ranks,(merged_end_dates=DATE(9999,12,31))*(merged_names=A4587)),"")</f>
        <v/>
      </c>
      <c r="F4587" s="17" t="str">
        <f ca="1">_xlfn.XLOOKUP(J4587,Promotions[Promo Key],Promotions[Promo Date],"")</f>
        <v/>
      </c>
      <c r="G4587" s="18" t="str">
        <f t="shared" ca="1" si="299"/>
        <v/>
      </c>
      <c r="H4587" s="18" t="str">
        <f t="shared" ca="1" si="298"/>
        <v/>
      </c>
      <c r="I4587" s="17" t="str">
        <f>_xlfn.XLOOKUP(A4587,Students[Full Name],Students[Starting Rank],"")</f>
        <v/>
      </c>
      <c r="J4587" s="15" t="str">
        <f t="shared" ca="1" si="300"/>
        <v xml:space="preserve">: </v>
      </c>
      <c r="K4587" s="16" t="str">
        <f>_xlfn.XLOOKUP(A4587,Students[Full Name],Students[Start Date],"")</f>
        <v/>
      </c>
      <c r="L4587" s="18">
        <f t="shared" ca="1" si="301"/>
        <v>-1</v>
      </c>
      <c r="M4587" s="18" cm="1">
        <f t="array" aca="1" ref="M4587" ca="1">SUMPRODUCT(Inactives[Days Inactive]*(Inactives[Student]=A4587))/365</f>
        <v>0</v>
      </c>
      <c r="N4587" s="18" t="str" cm="1">
        <f t="array" ref="N4587">IF(LEN($A4587)&gt;0,SUMPRODUCT(($A4587=merged_names)*(_xlfn.TEXTAFTER(N$2, "At ")=merged_belt_colours)*merged_months_at_rank),"")</f>
        <v/>
      </c>
      <c r="O4587" s="18" t="str" cm="1">
        <f t="array" ref="O4587">IF(LEN($A4587)&gt;0,SUMPRODUCT(($A4587=merged_names)*(_xlfn.TEXTAFTER(O$2, "At ")=merged_belt_colours)*merged_months_at_rank),"")</f>
        <v/>
      </c>
      <c r="P4587" s="18" t="str" cm="1">
        <f t="array" ref="P4587">IF(LEN($A4587)&gt;0,SUMPRODUCT(($A4587=merged_names)*(_xlfn.TEXTAFTER(P$2, "At ")=merged_belt_colours)*merged_months_at_rank),"")</f>
        <v/>
      </c>
      <c r="Q4587" s="18" t="str" cm="1">
        <f t="array" ref="Q4587">IF(LEN($A4587)&gt;0,SUMPRODUCT(($A4587=merged_names)*(_xlfn.TEXTAFTER(Q$2, "At ")=merged_belt_colours)*merged_months_at_rank),"")</f>
        <v/>
      </c>
      <c r="R4587" s="18" t="str" cm="1">
        <f t="array" ref="R4587">IF(LEN($A4587)&gt;0,SUMPRODUCT(($A4587=merged_names)*(_xlfn.TEXTAFTER(R$2, "At ")=merged_belt_colours)*merged_months_at_rank),"")</f>
        <v/>
      </c>
    </row>
    <row r="4588" spans="1:18" x14ac:dyDescent="0.25">
      <c r="A4588"/>
      <c r="B4588" s="15" t="str" cm="1">
        <f t="array" ref="B4588">IFERROR(IF(LEN(A4588)&gt;0, IF(SUMPRODUCT((Inactives[Key]=J4588)*(Inactives[Currently Inactive]))=1,"Inactive","Active"),""),"Active")</f>
        <v/>
      </c>
      <c r="C4588" s="16" t="str" cm="1">
        <f t="array" aca="1" ref="C4588" ca="1">IFERROR(_xlfn._xlws.FILTER(Inactives[Inactive On],(Inactives[Key]=J4588)*(Inactives[Currently Inactive]),""),"")</f>
        <v/>
      </c>
      <c r="D4588" s="16" t="str" cm="1">
        <f t="array" aca="1" ref="D4588" ca="1">IFERROR(INDEX(_xlfn.TEXTSPLIT(E4588," "),1),"")</f>
        <v/>
      </c>
      <c r="E4588" s="15" t="str" cm="1">
        <f t="array" aca="1" ref="E4588" ca="1">IFERROR(_xlfn._xlws.FILTER(merged_ranks,(merged_end_dates=DATE(9999,12,31))*(merged_names=A4588)),"")</f>
        <v/>
      </c>
      <c r="F4588" s="17" t="str">
        <f ca="1">_xlfn.XLOOKUP(J4588,Promotions[Promo Key],Promotions[Promo Date],"")</f>
        <v/>
      </c>
      <c r="G4588" s="18" t="str">
        <f t="shared" ca="1" si="299"/>
        <v/>
      </c>
      <c r="H4588" s="18" t="str">
        <f t="shared" ca="1" si="298"/>
        <v/>
      </c>
      <c r="I4588" s="17" t="str">
        <f>_xlfn.XLOOKUP(A4588,Students[Full Name],Students[Starting Rank],"")</f>
        <v/>
      </c>
      <c r="J4588" s="15" t="str">
        <f t="shared" ca="1" si="300"/>
        <v xml:space="preserve">: </v>
      </c>
      <c r="K4588" s="16" t="str">
        <f>_xlfn.XLOOKUP(A4588,Students[Full Name],Students[Start Date],"")</f>
        <v/>
      </c>
      <c r="L4588" s="18">
        <f t="shared" ca="1" si="301"/>
        <v>-1</v>
      </c>
      <c r="M4588" s="18" cm="1">
        <f t="array" aca="1" ref="M4588" ca="1">SUMPRODUCT(Inactives[Days Inactive]*(Inactives[Student]=A4588))/365</f>
        <v>0</v>
      </c>
      <c r="N4588" s="18" t="str" cm="1">
        <f t="array" ref="N4588">IF(LEN($A4588)&gt;0,SUMPRODUCT(($A4588=merged_names)*(_xlfn.TEXTAFTER(N$2, "At ")=merged_belt_colours)*merged_months_at_rank),"")</f>
        <v/>
      </c>
      <c r="O4588" s="18" t="str" cm="1">
        <f t="array" ref="O4588">IF(LEN($A4588)&gt;0,SUMPRODUCT(($A4588=merged_names)*(_xlfn.TEXTAFTER(O$2, "At ")=merged_belt_colours)*merged_months_at_rank),"")</f>
        <v/>
      </c>
      <c r="P4588" s="18" t="str" cm="1">
        <f t="array" ref="P4588">IF(LEN($A4588)&gt;0,SUMPRODUCT(($A4588=merged_names)*(_xlfn.TEXTAFTER(P$2, "At ")=merged_belt_colours)*merged_months_at_rank),"")</f>
        <v/>
      </c>
      <c r="Q4588" s="18" t="str" cm="1">
        <f t="array" ref="Q4588">IF(LEN($A4588)&gt;0,SUMPRODUCT(($A4588=merged_names)*(_xlfn.TEXTAFTER(Q$2, "At ")=merged_belt_colours)*merged_months_at_rank),"")</f>
        <v/>
      </c>
      <c r="R4588" s="18" t="str" cm="1">
        <f t="array" ref="R4588">IF(LEN($A4588)&gt;0,SUMPRODUCT(($A4588=merged_names)*(_xlfn.TEXTAFTER(R$2, "At ")=merged_belt_colours)*merged_months_at_rank),"")</f>
        <v/>
      </c>
    </row>
    <row r="4589" spans="1:18" x14ac:dyDescent="0.25">
      <c r="A4589"/>
      <c r="B4589" s="15" t="str" cm="1">
        <f t="array" ref="B4589">IFERROR(IF(LEN(A4589)&gt;0, IF(SUMPRODUCT((Inactives[Key]=J4589)*(Inactives[Currently Inactive]))=1,"Inactive","Active"),""),"Active")</f>
        <v/>
      </c>
      <c r="C4589" s="16" t="str" cm="1">
        <f t="array" aca="1" ref="C4589" ca="1">IFERROR(_xlfn._xlws.FILTER(Inactives[Inactive On],(Inactives[Key]=J4589)*(Inactives[Currently Inactive]),""),"")</f>
        <v/>
      </c>
      <c r="D4589" s="16" t="str" cm="1">
        <f t="array" aca="1" ref="D4589" ca="1">IFERROR(INDEX(_xlfn.TEXTSPLIT(E4589," "),1),"")</f>
        <v/>
      </c>
      <c r="E4589" s="15" t="str" cm="1">
        <f t="array" aca="1" ref="E4589" ca="1">IFERROR(_xlfn._xlws.FILTER(merged_ranks,(merged_end_dates=DATE(9999,12,31))*(merged_names=A4589)),"")</f>
        <v/>
      </c>
      <c r="F4589" s="17" t="str">
        <f ca="1">_xlfn.XLOOKUP(J4589,Promotions[Promo Key],Promotions[Promo Date],"")</f>
        <v/>
      </c>
      <c r="G4589" s="18" t="str">
        <f t="shared" ca="1" si="299"/>
        <v/>
      </c>
      <c r="H4589" s="18" t="str">
        <f t="shared" ca="1" si="298"/>
        <v/>
      </c>
      <c r="I4589" s="17" t="str">
        <f>_xlfn.XLOOKUP(A4589,Students[Full Name],Students[Starting Rank],"")</f>
        <v/>
      </c>
      <c r="J4589" s="15" t="str">
        <f t="shared" ca="1" si="300"/>
        <v xml:space="preserve">: </v>
      </c>
      <c r="K4589" s="16" t="str">
        <f>_xlfn.XLOOKUP(A4589,Students[Full Name],Students[Start Date],"")</f>
        <v/>
      </c>
      <c r="L4589" s="18">
        <f t="shared" ca="1" si="301"/>
        <v>-1</v>
      </c>
      <c r="M4589" s="18" cm="1">
        <f t="array" aca="1" ref="M4589" ca="1">SUMPRODUCT(Inactives[Days Inactive]*(Inactives[Student]=A4589))/365</f>
        <v>0</v>
      </c>
      <c r="N4589" s="18" t="str" cm="1">
        <f t="array" ref="N4589">IF(LEN($A4589)&gt;0,SUMPRODUCT(($A4589=merged_names)*(_xlfn.TEXTAFTER(N$2, "At ")=merged_belt_colours)*merged_months_at_rank),"")</f>
        <v/>
      </c>
      <c r="O4589" s="18" t="str" cm="1">
        <f t="array" ref="O4589">IF(LEN($A4589)&gt;0,SUMPRODUCT(($A4589=merged_names)*(_xlfn.TEXTAFTER(O$2, "At ")=merged_belt_colours)*merged_months_at_rank),"")</f>
        <v/>
      </c>
      <c r="P4589" s="18" t="str" cm="1">
        <f t="array" ref="P4589">IF(LEN($A4589)&gt;0,SUMPRODUCT(($A4589=merged_names)*(_xlfn.TEXTAFTER(P$2, "At ")=merged_belt_colours)*merged_months_at_rank),"")</f>
        <v/>
      </c>
      <c r="Q4589" s="18" t="str" cm="1">
        <f t="array" ref="Q4589">IF(LEN($A4589)&gt;0,SUMPRODUCT(($A4589=merged_names)*(_xlfn.TEXTAFTER(Q$2, "At ")=merged_belt_colours)*merged_months_at_rank),"")</f>
        <v/>
      </c>
      <c r="R4589" s="18" t="str" cm="1">
        <f t="array" ref="R4589">IF(LEN($A4589)&gt;0,SUMPRODUCT(($A4589=merged_names)*(_xlfn.TEXTAFTER(R$2, "At ")=merged_belt_colours)*merged_months_at_rank),"")</f>
        <v/>
      </c>
    </row>
    <row r="4590" spans="1:18" x14ac:dyDescent="0.25">
      <c r="A4590"/>
      <c r="B4590" s="15" t="str" cm="1">
        <f t="array" ref="B4590">IFERROR(IF(LEN(A4590)&gt;0, IF(SUMPRODUCT((Inactives[Key]=J4590)*(Inactives[Currently Inactive]))=1,"Inactive","Active"),""),"Active")</f>
        <v/>
      </c>
      <c r="C4590" s="16" t="str" cm="1">
        <f t="array" aca="1" ref="C4590" ca="1">IFERROR(_xlfn._xlws.FILTER(Inactives[Inactive On],(Inactives[Key]=J4590)*(Inactives[Currently Inactive]),""),"")</f>
        <v/>
      </c>
      <c r="D4590" s="16" t="str" cm="1">
        <f t="array" aca="1" ref="D4590" ca="1">IFERROR(INDEX(_xlfn.TEXTSPLIT(E4590," "),1),"")</f>
        <v/>
      </c>
      <c r="E4590" s="15" t="str" cm="1">
        <f t="array" aca="1" ref="E4590" ca="1">IFERROR(_xlfn._xlws.FILTER(merged_ranks,(merged_end_dates=DATE(9999,12,31))*(merged_names=A4590)),"")</f>
        <v/>
      </c>
      <c r="F4590" s="17" t="str">
        <f ca="1">_xlfn.XLOOKUP(J4590,Promotions[Promo Key],Promotions[Promo Date],"")</f>
        <v/>
      </c>
      <c r="G4590" s="18" t="str">
        <f t="shared" ca="1" si="299"/>
        <v/>
      </c>
      <c r="H4590" s="18" t="str">
        <f t="shared" ca="1" si="298"/>
        <v/>
      </c>
      <c r="I4590" s="17" t="str">
        <f>_xlfn.XLOOKUP(A4590,Students[Full Name],Students[Starting Rank],"")</f>
        <v/>
      </c>
      <c r="J4590" s="15" t="str">
        <f t="shared" ca="1" si="300"/>
        <v xml:space="preserve">: </v>
      </c>
      <c r="K4590" s="16" t="str">
        <f>_xlfn.XLOOKUP(A4590,Students[Full Name],Students[Start Date],"")</f>
        <v/>
      </c>
      <c r="L4590" s="18">
        <f t="shared" ca="1" si="301"/>
        <v>-1</v>
      </c>
      <c r="M4590" s="18" cm="1">
        <f t="array" aca="1" ref="M4590" ca="1">SUMPRODUCT(Inactives[Days Inactive]*(Inactives[Student]=A4590))/365</f>
        <v>0</v>
      </c>
      <c r="N4590" s="18" t="str" cm="1">
        <f t="array" ref="N4590">IF(LEN($A4590)&gt;0,SUMPRODUCT(($A4590=merged_names)*(_xlfn.TEXTAFTER(N$2, "At ")=merged_belt_colours)*merged_months_at_rank),"")</f>
        <v/>
      </c>
      <c r="O4590" s="18" t="str" cm="1">
        <f t="array" ref="O4590">IF(LEN($A4590)&gt;0,SUMPRODUCT(($A4590=merged_names)*(_xlfn.TEXTAFTER(O$2, "At ")=merged_belt_colours)*merged_months_at_rank),"")</f>
        <v/>
      </c>
      <c r="P4590" s="18" t="str" cm="1">
        <f t="array" ref="P4590">IF(LEN($A4590)&gt;0,SUMPRODUCT(($A4590=merged_names)*(_xlfn.TEXTAFTER(P$2, "At ")=merged_belt_colours)*merged_months_at_rank),"")</f>
        <v/>
      </c>
      <c r="Q4590" s="18" t="str" cm="1">
        <f t="array" ref="Q4590">IF(LEN($A4590)&gt;0,SUMPRODUCT(($A4590=merged_names)*(_xlfn.TEXTAFTER(Q$2, "At ")=merged_belt_colours)*merged_months_at_rank),"")</f>
        <v/>
      </c>
      <c r="R4590" s="18" t="str" cm="1">
        <f t="array" ref="R4590">IF(LEN($A4590)&gt;0,SUMPRODUCT(($A4590=merged_names)*(_xlfn.TEXTAFTER(R$2, "At ")=merged_belt_colours)*merged_months_at_rank),"")</f>
        <v/>
      </c>
    </row>
    <row r="4591" spans="1:18" x14ac:dyDescent="0.25">
      <c r="A4591"/>
      <c r="B4591" s="15" t="str" cm="1">
        <f t="array" ref="B4591">IFERROR(IF(LEN(A4591)&gt;0, IF(SUMPRODUCT((Inactives[Key]=J4591)*(Inactives[Currently Inactive]))=1,"Inactive","Active"),""),"Active")</f>
        <v/>
      </c>
      <c r="C4591" s="16" t="str" cm="1">
        <f t="array" aca="1" ref="C4591" ca="1">IFERROR(_xlfn._xlws.FILTER(Inactives[Inactive On],(Inactives[Key]=J4591)*(Inactives[Currently Inactive]),""),"")</f>
        <v/>
      </c>
      <c r="D4591" s="16" t="str" cm="1">
        <f t="array" aca="1" ref="D4591" ca="1">IFERROR(INDEX(_xlfn.TEXTSPLIT(E4591," "),1),"")</f>
        <v/>
      </c>
      <c r="E4591" s="15" t="str" cm="1">
        <f t="array" aca="1" ref="E4591" ca="1">IFERROR(_xlfn._xlws.FILTER(merged_ranks,(merged_end_dates=DATE(9999,12,31))*(merged_names=A4591)),"")</f>
        <v/>
      </c>
      <c r="F4591" s="17" t="str">
        <f ca="1">_xlfn.XLOOKUP(J4591,Promotions[Promo Key],Promotions[Promo Date],"")</f>
        <v/>
      </c>
      <c r="G4591" s="18" t="str">
        <f t="shared" ca="1" si="299"/>
        <v/>
      </c>
      <c r="H4591" s="18" t="str">
        <f t="shared" ca="1" si="298"/>
        <v/>
      </c>
      <c r="I4591" s="17" t="str">
        <f>_xlfn.XLOOKUP(A4591,Students[Full Name],Students[Starting Rank],"")</f>
        <v/>
      </c>
      <c r="J4591" s="15" t="str">
        <f t="shared" ca="1" si="300"/>
        <v xml:space="preserve">: </v>
      </c>
      <c r="K4591" s="16" t="str">
        <f>_xlfn.XLOOKUP(A4591,Students[Full Name],Students[Start Date],"")</f>
        <v/>
      </c>
      <c r="L4591" s="18">
        <f t="shared" ca="1" si="301"/>
        <v>-1</v>
      </c>
      <c r="M4591" s="18" cm="1">
        <f t="array" aca="1" ref="M4591" ca="1">SUMPRODUCT(Inactives[Days Inactive]*(Inactives[Student]=A4591))/365</f>
        <v>0</v>
      </c>
      <c r="N4591" s="18" t="str" cm="1">
        <f t="array" ref="N4591">IF(LEN($A4591)&gt;0,SUMPRODUCT(($A4591=merged_names)*(_xlfn.TEXTAFTER(N$2, "At ")=merged_belt_colours)*merged_months_at_rank),"")</f>
        <v/>
      </c>
      <c r="O4591" s="18" t="str" cm="1">
        <f t="array" ref="O4591">IF(LEN($A4591)&gt;0,SUMPRODUCT(($A4591=merged_names)*(_xlfn.TEXTAFTER(O$2, "At ")=merged_belt_colours)*merged_months_at_rank),"")</f>
        <v/>
      </c>
      <c r="P4591" s="18" t="str" cm="1">
        <f t="array" ref="P4591">IF(LEN($A4591)&gt;0,SUMPRODUCT(($A4591=merged_names)*(_xlfn.TEXTAFTER(P$2, "At ")=merged_belt_colours)*merged_months_at_rank),"")</f>
        <v/>
      </c>
      <c r="Q4591" s="18" t="str" cm="1">
        <f t="array" ref="Q4591">IF(LEN($A4591)&gt;0,SUMPRODUCT(($A4591=merged_names)*(_xlfn.TEXTAFTER(Q$2, "At ")=merged_belt_colours)*merged_months_at_rank),"")</f>
        <v/>
      </c>
      <c r="R4591" s="18" t="str" cm="1">
        <f t="array" ref="R4591">IF(LEN($A4591)&gt;0,SUMPRODUCT(($A4591=merged_names)*(_xlfn.TEXTAFTER(R$2, "At ")=merged_belt_colours)*merged_months_at_rank),"")</f>
        <v/>
      </c>
    </row>
    <row r="4592" spans="1:18" x14ac:dyDescent="0.25">
      <c r="A4592"/>
      <c r="B4592" s="15" t="str" cm="1">
        <f t="array" ref="B4592">IFERROR(IF(LEN(A4592)&gt;0, IF(SUMPRODUCT((Inactives[Key]=J4592)*(Inactives[Currently Inactive]))=1,"Inactive","Active"),""),"Active")</f>
        <v/>
      </c>
      <c r="C4592" s="16" t="str" cm="1">
        <f t="array" aca="1" ref="C4592" ca="1">IFERROR(_xlfn._xlws.FILTER(Inactives[Inactive On],(Inactives[Key]=J4592)*(Inactives[Currently Inactive]),""),"")</f>
        <v/>
      </c>
      <c r="D4592" s="16" t="str" cm="1">
        <f t="array" aca="1" ref="D4592" ca="1">IFERROR(INDEX(_xlfn.TEXTSPLIT(E4592," "),1),"")</f>
        <v/>
      </c>
      <c r="E4592" s="15" t="str" cm="1">
        <f t="array" aca="1" ref="E4592" ca="1">IFERROR(_xlfn._xlws.FILTER(merged_ranks,(merged_end_dates=DATE(9999,12,31))*(merged_names=A4592)),"")</f>
        <v/>
      </c>
      <c r="F4592" s="17" t="str">
        <f ca="1">_xlfn.XLOOKUP(J4592,Promotions[Promo Key],Promotions[Promo Date],"")</f>
        <v/>
      </c>
      <c r="G4592" s="18" t="str">
        <f t="shared" ca="1" si="299"/>
        <v/>
      </c>
      <c r="H4592" s="18" t="str">
        <f t="shared" ca="1" si="298"/>
        <v/>
      </c>
      <c r="I4592" s="17" t="str">
        <f>_xlfn.XLOOKUP(A4592,Students[Full Name],Students[Starting Rank],"")</f>
        <v/>
      </c>
      <c r="J4592" s="15" t="str">
        <f t="shared" ca="1" si="300"/>
        <v xml:space="preserve">: </v>
      </c>
      <c r="K4592" s="16" t="str">
        <f>_xlfn.XLOOKUP(A4592,Students[Full Name],Students[Start Date],"")</f>
        <v/>
      </c>
      <c r="L4592" s="18">
        <f t="shared" ca="1" si="301"/>
        <v>-1</v>
      </c>
      <c r="M4592" s="18" cm="1">
        <f t="array" aca="1" ref="M4592" ca="1">SUMPRODUCT(Inactives[Days Inactive]*(Inactives[Student]=A4592))/365</f>
        <v>0</v>
      </c>
      <c r="N4592" s="18" t="str" cm="1">
        <f t="array" ref="N4592">IF(LEN($A4592)&gt;0,SUMPRODUCT(($A4592=merged_names)*(_xlfn.TEXTAFTER(N$2, "At ")=merged_belt_colours)*merged_months_at_rank),"")</f>
        <v/>
      </c>
      <c r="O4592" s="18" t="str" cm="1">
        <f t="array" ref="O4592">IF(LEN($A4592)&gt;0,SUMPRODUCT(($A4592=merged_names)*(_xlfn.TEXTAFTER(O$2, "At ")=merged_belt_colours)*merged_months_at_rank),"")</f>
        <v/>
      </c>
      <c r="P4592" s="18" t="str" cm="1">
        <f t="array" ref="P4592">IF(LEN($A4592)&gt;0,SUMPRODUCT(($A4592=merged_names)*(_xlfn.TEXTAFTER(P$2, "At ")=merged_belt_colours)*merged_months_at_rank),"")</f>
        <v/>
      </c>
      <c r="Q4592" s="18" t="str" cm="1">
        <f t="array" ref="Q4592">IF(LEN($A4592)&gt;0,SUMPRODUCT(($A4592=merged_names)*(_xlfn.TEXTAFTER(Q$2, "At ")=merged_belt_colours)*merged_months_at_rank),"")</f>
        <v/>
      </c>
      <c r="R4592" s="18" t="str" cm="1">
        <f t="array" ref="R4592">IF(LEN($A4592)&gt;0,SUMPRODUCT(($A4592=merged_names)*(_xlfn.TEXTAFTER(R$2, "At ")=merged_belt_colours)*merged_months_at_rank),"")</f>
        <v/>
      </c>
    </row>
    <row r="4593" spans="1:18" x14ac:dyDescent="0.25">
      <c r="A4593"/>
      <c r="B4593" s="15" t="str" cm="1">
        <f t="array" ref="B4593">IFERROR(IF(LEN(A4593)&gt;0, IF(SUMPRODUCT((Inactives[Key]=J4593)*(Inactives[Currently Inactive]))=1,"Inactive","Active"),""),"Active")</f>
        <v/>
      </c>
      <c r="C4593" s="16" t="str" cm="1">
        <f t="array" aca="1" ref="C4593" ca="1">IFERROR(_xlfn._xlws.FILTER(Inactives[Inactive On],(Inactives[Key]=J4593)*(Inactives[Currently Inactive]),""),"")</f>
        <v/>
      </c>
      <c r="D4593" s="16" t="str" cm="1">
        <f t="array" aca="1" ref="D4593" ca="1">IFERROR(INDEX(_xlfn.TEXTSPLIT(E4593," "),1),"")</f>
        <v/>
      </c>
      <c r="E4593" s="15" t="str" cm="1">
        <f t="array" aca="1" ref="E4593" ca="1">IFERROR(_xlfn._xlws.FILTER(merged_ranks,(merged_end_dates=DATE(9999,12,31))*(merged_names=A4593)),"")</f>
        <v/>
      </c>
      <c r="F4593" s="17" t="str">
        <f ca="1">_xlfn.XLOOKUP(J4593,Promotions[Promo Key],Promotions[Promo Date],"")</f>
        <v/>
      </c>
      <c r="G4593" s="18" t="str">
        <f t="shared" ca="1" si="299"/>
        <v/>
      </c>
      <c r="H4593" s="18" t="str">
        <f t="shared" ca="1" si="298"/>
        <v/>
      </c>
      <c r="I4593" s="17" t="str">
        <f>_xlfn.XLOOKUP(A4593,Students[Full Name],Students[Starting Rank],"")</f>
        <v/>
      </c>
      <c r="J4593" s="15" t="str">
        <f t="shared" ca="1" si="300"/>
        <v xml:space="preserve">: </v>
      </c>
      <c r="K4593" s="16" t="str">
        <f>_xlfn.XLOOKUP(A4593,Students[Full Name],Students[Start Date],"")</f>
        <v/>
      </c>
      <c r="L4593" s="18">
        <f t="shared" ca="1" si="301"/>
        <v>-1</v>
      </c>
      <c r="M4593" s="18" cm="1">
        <f t="array" aca="1" ref="M4593" ca="1">SUMPRODUCT(Inactives[Days Inactive]*(Inactives[Student]=A4593))/365</f>
        <v>0</v>
      </c>
      <c r="N4593" s="18" t="str" cm="1">
        <f t="array" ref="N4593">IF(LEN($A4593)&gt;0,SUMPRODUCT(($A4593=merged_names)*(_xlfn.TEXTAFTER(N$2, "At ")=merged_belt_colours)*merged_months_at_rank),"")</f>
        <v/>
      </c>
      <c r="O4593" s="18" t="str" cm="1">
        <f t="array" ref="O4593">IF(LEN($A4593)&gt;0,SUMPRODUCT(($A4593=merged_names)*(_xlfn.TEXTAFTER(O$2, "At ")=merged_belt_colours)*merged_months_at_rank),"")</f>
        <v/>
      </c>
      <c r="P4593" s="18" t="str" cm="1">
        <f t="array" ref="P4593">IF(LEN($A4593)&gt;0,SUMPRODUCT(($A4593=merged_names)*(_xlfn.TEXTAFTER(P$2, "At ")=merged_belt_colours)*merged_months_at_rank),"")</f>
        <v/>
      </c>
      <c r="Q4593" s="18" t="str" cm="1">
        <f t="array" ref="Q4593">IF(LEN($A4593)&gt;0,SUMPRODUCT(($A4593=merged_names)*(_xlfn.TEXTAFTER(Q$2, "At ")=merged_belt_colours)*merged_months_at_rank),"")</f>
        <v/>
      </c>
      <c r="R4593" s="18" t="str" cm="1">
        <f t="array" ref="R4593">IF(LEN($A4593)&gt;0,SUMPRODUCT(($A4593=merged_names)*(_xlfn.TEXTAFTER(R$2, "At ")=merged_belt_colours)*merged_months_at_rank),"")</f>
        <v/>
      </c>
    </row>
    <row r="4594" spans="1:18" x14ac:dyDescent="0.25">
      <c r="A4594"/>
      <c r="B4594" s="15" t="str" cm="1">
        <f t="array" ref="B4594">IFERROR(IF(LEN(A4594)&gt;0, IF(SUMPRODUCT((Inactives[Key]=J4594)*(Inactives[Currently Inactive]))=1,"Inactive","Active"),""),"Active")</f>
        <v/>
      </c>
      <c r="C4594" s="16" t="str" cm="1">
        <f t="array" aca="1" ref="C4594" ca="1">IFERROR(_xlfn._xlws.FILTER(Inactives[Inactive On],(Inactives[Key]=J4594)*(Inactives[Currently Inactive]),""),"")</f>
        <v/>
      </c>
      <c r="D4594" s="16" t="str" cm="1">
        <f t="array" aca="1" ref="D4594" ca="1">IFERROR(INDEX(_xlfn.TEXTSPLIT(E4594," "),1),"")</f>
        <v/>
      </c>
      <c r="E4594" s="15" t="str" cm="1">
        <f t="array" aca="1" ref="E4594" ca="1">IFERROR(_xlfn._xlws.FILTER(merged_ranks,(merged_end_dates=DATE(9999,12,31))*(merged_names=A4594)),"")</f>
        <v/>
      </c>
      <c r="F4594" s="17" t="str">
        <f ca="1">_xlfn.XLOOKUP(J4594,Promotions[Promo Key],Promotions[Promo Date],"")</f>
        <v/>
      </c>
      <c r="G4594" s="18" t="str">
        <f t="shared" ca="1" si="299"/>
        <v/>
      </c>
      <c r="H4594" s="18" t="str">
        <f t="shared" ca="1" si="298"/>
        <v/>
      </c>
      <c r="I4594" s="17" t="str">
        <f>_xlfn.XLOOKUP(A4594,Students[Full Name],Students[Starting Rank],"")</f>
        <v/>
      </c>
      <c r="J4594" s="15" t="str">
        <f t="shared" ca="1" si="300"/>
        <v xml:space="preserve">: </v>
      </c>
      <c r="K4594" s="16" t="str">
        <f>_xlfn.XLOOKUP(A4594,Students[Full Name],Students[Start Date],"")</f>
        <v/>
      </c>
      <c r="L4594" s="18">
        <f t="shared" ca="1" si="301"/>
        <v>-1</v>
      </c>
      <c r="M4594" s="18" cm="1">
        <f t="array" aca="1" ref="M4594" ca="1">SUMPRODUCT(Inactives[Days Inactive]*(Inactives[Student]=A4594))/365</f>
        <v>0</v>
      </c>
      <c r="N4594" s="18" t="str" cm="1">
        <f t="array" ref="N4594">IF(LEN($A4594)&gt;0,SUMPRODUCT(($A4594=merged_names)*(_xlfn.TEXTAFTER(N$2, "At ")=merged_belt_colours)*merged_months_at_rank),"")</f>
        <v/>
      </c>
      <c r="O4594" s="18" t="str" cm="1">
        <f t="array" ref="O4594">IF(LEN($A4594)&gt;0,SUMPRODUCT(($A4594=merged_names)*(_xlfn.TEXTAFTER(O$2, "At ")=merged_belt_colours)*merged_months_at_rank),"")</f>
        <v/>
      </c>
      <c r="P4594" s="18" t="str" cm="1">
        <f t="array" ref="P4594">IF(LEN($A4594)&gt;0,SUMPRODUCT(($A4594=merged_names)*(_xlfn.TEXTAFTER(P$2, "At ")=merged_belt_colours)*merged_months_at_rank),"")</f>
        <v/>
      </c>
      <c r="Q4594" s="18" t="str" cm="1">
        <f t="array" ref="Q4594">IF(LEN($A4594)&gt;0,SUMPRODUCT(($A4594=merged_names)*(_xlfn.TEXTAFTER(Q$2, "At ")=merged_belt_colours)*merged_months_at_rank),"")</f>
        <v/>
      </c>
      <c r="R4594" s="18" t="str" cm="1">
        <f t="array" ref="R4594">IF(LEN($A4594)&gt;0,SUMPRODUCT(($A4594=merged_names)*(_xlfn.TEXTAFTER(R$2, "At ")=merged_belt_colours)*merged_months_at_rank),"")</f>
        <v/>
      </c>
    </row>
    <row r="4595" spans="1:18" x14ac:dyDescent="0.25">
      <c r="A4595"/>
      <c r="B4595" s="15" t="str" cm="1">
        <f t="array" ref="B4595">IFERROR(IF(LEN(A4595)&gt;0, IF(SUMPRODUCT((Inactives[Key]=J4595)*(Inactives[Currently Inactive]))=1,"Inactive","Active"),""),"Active")</f>
        <v/>
      </c>
      <c r="C4595" s="16" t="str" cm="1">
        <f t="array" aca="1" ref="C4595" ca="1">IFERROR(_xlfn._xlws.FILTER(Inactives[Inactive On],(Inactives[Key]=J4595)*(Inactives[Currently Inactive]),""),"")</f>
        <v/>
      </c>
      <c r="D4595" s="16" t="str" cm="1">
        <f t="array" aca="1" ref="D4595" ca="1">IFERROR(INDEX(_xlfn.TEXTSPLIT(E4595," "),1),"")</f>
        <v/>
      </c>
      <c r="E4595" s="15" t="str" cm="1">
        <f t="array" aca="1" ref="E4595" ca="1">IFERROR(_xlfn._xlws.FILTER(merged_ranks,(merged_end_dates=DATE(9999,12,31))*(merged_names=A4595)),"")</f>
        <v/>
      </c>
      <c r="F4595" s="17" t="str">
        <f ca="1">_xlfn.XLOOKUP(J4595,Promotions[Promo Key],Promotions[Promo Date],"")</f>
        <v/>
      </c>
      <c r="G4595" s="18" t="str">
        <f t="shared" ca="1" si="299"/>
        <v/>
      </c>
      <c r="H4595" s="18" t="str">
        <f t="shared" ca="1" si="298"/>
        <v/>
      </c>
      <c r="I4595" s="17" t="str">
        <f>_xlfn.XLOOKUP(A4595,Students[Full Name],Students[Starting Rank],"")</f>
        <v/>
      </c>
      <c r="J4595" s="15" t="str">
        <f t="shared" ca="1" si="300"/>
        <v xml:space="preserve">: </v>
      </c>
      <c r="K4595" s="16" t="str">
        <f>_xlfn.XLOOKUP(A4595,Students[Full Name],Students[Start Date],"")</f>
        <v/>
      </c>
      <c r="L4595" s="18">
        <f t="shared" ca="1" si="301"/>
        <v>-1</v>
      </c>
      <c r="M4595" s="18" cm="1">
        <f t="array" aca="1" ref="M4595" ca="1">SUMPRODUCT(Inactives[Days Inactive]*(Inactives[Student]=A4595))/365</f>
        <v>0</v>
      </c>
      <c r="N4595" s="18" t="str" cm="1">
        <f t="array" ref="N4595">IF(LEN($A4595)&gt;0,SUMPRODUCT(($A4595=merged_names)*(_xlfn.TEXTAFTER(N$2, "At ")=merged_belt_colours)*merged_months_at_rank),"")</f>
        <v/>
      </c>
      <c r="O4595" s="18" t="str" cm="1">
        <f t="array" ref="O4595">IF(LEN($A4595)&gt;0,SUMPRODUCT(($A4595=merged_names)*(_xlfn.TEXTAFTER(O$2, "At ")=merged_belt_colours)*merged_months_at_rank),"")</f>
        <v/>
      </c>
      <c r="P4595" s="18" t="str" cm="1">
        <f t="array" ref="P4595">IF(LEN($A4595)&gt;0,SUMPRODUCT(($A4595=merged_names)*(_xlfn.TEXTAFTER(P$2, "At ")=merged_belt_colours)*merged_months_at_rank),"")</f>
        <v/>
      </c>
      <c r="Q4595" s="18" t="str" cm="1">
        <f t="array" ref="Q4595">IF(LEN($A4595)&gt;0,SUMPRODUCT(($A4595=merged_names)*(_xlfn.TEXTAFTER(Q$2, "At ")=merged_belt_colours)*merged_months_at_rank),"")</f>
        <v/>
      </c>
      <c r="R4595" s="18" t="str" cm="1">
        <f t="array" ref="R4595">IF(LEN($A4595)&gt;0,SUMPRODUCT(($A4595=merged_names)*(_xlfn.TEXTAFTER(R$2, "At ")=merged_belt_colours)*merged_months_at_rank),"")</f>
        <v/>
      </c>
    </row>
    <row r="4596" spans="1:18" x14ac:dyDescent="0.25">
      <c r="A4596"/>
      <c r="B4596" s="15" t="str" cm="1">
        <f t="array" ref="B4596">IFERROR(IF(LEN(A4596)&gt;0, IF(SUMPRODUCT((Inactives[Key]=J4596)*(Inactives[Currently Inactive]))=1,"Inactive","Active"),""),"Active")</f>
        <v/>
      </c>
      <c r="C4596" s="16" t="str" cm="1">
        <f t="array" aca="1" ref="C4596" ca="1">IFERROR(_xlfn._xlws.FILTER(Inactives[Inactive On],(Inactives[Key]=J4596)*(Inactives[Currently Inactive]),""),"")</f>
        <v/>
      </c>
      <c r="D4596" s="16" t="str" cm="1">
        <f t="array" aca="1" ref="D4596" ca="1">IFERROR(INDEX(_xlfn.TEXTSPLIT(E4596," "),1),"")</f>
        <v/>
      </c>
      <c r="E4596" s="15" t="str" cm="1">
        <f t="array" aca="1" ref="E4596" ca="1">IFERROR(_xlfn._xlws.FILTER(merged_ranks,(merged_end_dates=DATE(9999,12,31))*(merged_names=A4596)),"")</f>
        <v/>
      </c>
      <c r="F4596" s="17" t="str">
        <f ca="1">_xlfn.XLOOKUP(J4596,Promotions[Promo Key],Promotions[Promo Date],"")</f>
        <v/>
      </c>
      <c r="G4596" s="18" t="str">
        <f t="shared" ca="1" si="299"/>
        <v/>
      </c>
      <c r="H4596" s="18" t="str">
        <f t="shared" ca="1" si="298"/>
        <v/>
      </c>
      <c r="I4596" s="17" t="str">
        <f>_xlfn.XLOOKUP(A4596,Students[Full Name],Students[Starting Rank],"")</f>
        <v/>
      </c>
      <c r="J4596" s="15" t="str">
        <f t="shared" ca="1" si="300"/>
        <v xml:space="preserve">: </v>
      </c>
      <c r="K4596" s="16" t="str">
        <f>_xlfn.XLOOKUP(A4596,Students[Full Name],Students[Start Date],"")</f>
        <v/>
      </c>
      <c r="L4596" s="18">
        <f t="shared" ca="1" si="301"/>
        <v>-1</v>
      </c>
      <c r="M4596" s="18" cm="1">
        <f t="array" aca="1" ref="M4596" ca="1">SUMPRODUCT(Inactives[Days Inactive]*(Inactives[Student]=A4596))/365</f>
        <v>0</v>
      </c>
      <c r="N4596" s="18" t="str" cm="1">
        <f t="array" ref="N4596">IF(LEN($A4596)&gt;0,SUMPRODUCT(($A4596=merged_names)*(_xlfn.TEXTAFTER(N$2, "At ")=merged_belt_colours)*merged_months_at_rank),"")</f>
        <v/>
      </c>
      <c r="O4596" s="18" t="str" cm="1">
        <f t="array" ref="O4596">IF(LEN($A4596)&gt;0,SUMPRODUCT(($A4596=merged_names)*(_xlfn.TEXTAFTER(O$2, "At ")=merged_belt_colours)*merged_months_at_rank),"")</f>
        <v/>
      </c>
      <c r="P4596" s="18" t="str" cm="1">
        <f t="array" ref="P4596">IF(LEN($A4596)&gt;0,SUMPRODUCT(($A4596=merged_names)*(_xlfn.TEXTAFTER(P$2, "At ")=merged_belt_colours)*merged_months_at_rank),"")</f>
        <v/>
      </c>
      <c r="Q4596" s="18" t="str" cm="1">
        <f t="array" ref="Q4596">IF(LEN($A4596)&gt;0,SUMPRODUCT(($A4596=merged_names)*(_xlfn.TEXTAFTER(Q$2, "At ")=merged_belt_colours)*merged_months_at_rank),"")</f>
        <v/>
      </c>
      <c r="R4596" s="18" t="str" cm="1">
        <f t="array" ref="R4596">IF(LEN($A4596)&gt;0,SUMPRODUCT(($A4596=merged_names)*(_xlfn.TEXTAFTER(R$2, "At ")=merged_belt_colours)*merged_months_at_rank),"")</f>
        <v/>
      </c>
    </row>
    <row r="4597" spans="1:18" x14ac:dyDescent="0.25">
      <c r="A4597"/>
      <c r="B4597" s="15" t="str" cm="1">
        <f t="array" ref="B4597">IFERROR(IF(LEN(A4597)&gt;0, IF(SUMPRODUCT((Inactives[Key]=J4597)*(Inactives[Currently Inactive]))=1,"Inactive","Active"),""),"Active")</f>
        <v/>
      </c>
      <c r="C4597" s="16" t="str" cm="1">
        <f t="array" aca="1" ref="C4597" ca="1">IFERROR(_xlfn._xlws.FILTER(Inactives[Inactive On],(Inactives[Key]=J4597)*(Inactives[Currently Inactive]),""),"")</f>
        <v/>
      </c>
      <c r="D4597" s="16" t="str" cm="1">
        <f t="array" aca="1" ref="D4597" ca="1">IFERROR(INDEX(_xlfn.TEXTSPLIT(E4597," "),1),"")</f>
        <v/>
      </c>
      <c r="E4597" s="15" t="str" cm="1">
        <f t="array" aca="1" ref="E4597" ca="1">IFERROR(_xlfn._xlws.FILTER(merged_ranks,(merged_end_dates=DATE(9999,12,31))*(merged_names=A4597)),"")</f>
        <v/>
      </c>
      <c r="F4597" s="17" t="str">
        <f ca="1">_xlfn.XLOOKUP(J4597,Promotions[Promo Key],Promotions[Promo Date],"")</f>
        <v/>
      </c>
      <c r="G4597" s="18" t="str">
        <f t="shared" ca="1" si="299"/>
        <v/>
      </c>
      <c r="H4597" s="18" t="str">
        <f t="shared" ca="1" si="298"/>
        <v/>
      </c>
      <c r="I4597" s="17" t="str">
        <f>_xlfn.XLOOKUP(A4597,Students[Full Name],Students[Starting Rank],"")</f>
        <v/>
      </c>
      <c r="J4597" s="15" t="str">
        <f t="shared" ca="1" si="300"/>
        <v xml:space="preserve">: </v>
      </c>
      <c r="K4597" s="16" t="str">
        <f>_xlfn.XLOOKUP(A4597,Students[Full Name],Students[Start Date],"")</f>
        <v/>
      </c>
      <c r="L4597" s="18">
        <f t="shared" ca="1" si="301"/>
        <v>-1</v>
      </c>
      <c r="M4597" s="18" cm="1">
        <f t="array" aca="1" ref="M4597" ca="1">SUMPRODUCT(Inactives[Days Inactive]*(Inactives[Student]=A4597))/365</f>
        <v>0</v>
      </c>
      <c r="N4597" s="18" t="str" cm="1">
        <f t="array" ref="N4597">IF(LEN($A4597)&gt;0,SUMPRODUCT(($A4597=merged_names)*(_xlfn.TEXTAFTER(N$2, "At ")=merged_belt_colours)*merged_months_at_rank),"")</f>
        <v/>
      </c>
      <c r="O4597" s="18" t="str" cm="1">
        <f t="array" ref="O4597">IF(LEN($A4597)&gt;0,SUMPRODUCT(($A4597=merged_names)*(_xlfn.TEXTAFTER(O$2, "At ")=merged_belt_colours)*merged_months_at_rank),"")</f>
        <v/>
      </c>
      <c r="P4597" s="18" t="str" cm="1">
        <f t="array" ref="P4597">IF(LEN($A4597)&gt;0,SUMPRODUCT(($A4597=merged_names)*(_xlfn.TEXTAFTER(P$2, "At ")=merged_belt_colours)*merged_months_at_rank),"")</f>
        <v/>
      </c>
      <c r="Q4597" s="18" t="str" cm="1">
        <f t="array" ref="Q4597">IF(LEN($A4597)&gt;0,SUMPRODUCT(($A4597=merged_names)*(_xlfn.TEXTAFTER(Q$2, "At ")=merged_belt_colours)*merged_months_at_rank),"")</f>
        <v/>
      </c>
      <c r="R4597" s="18" t="str" cm="1">
        <f t="array" ref="R4597">IF(LEN($A4597)&gt;0,SUMPRODUCT(($A4597=merged_names)*(_xlfn.TEXTAFTER(R$2, "At ")=merged_belt_colours)*merged_months_at_rank),"")</f>
        <v/>
      </c>
    </row>
    <row r="4598" spans="1:18" x14ac:dyDescent="0.25">
      <c r="A4598"/>
      <c r="B4598" s="15" t="str" cm="1">
        <f t="array" ref="B4598">IFERROR(IF(LEN(A4598)&gt;0, IF(SUMPRODUCT((Inactives[Key]=J4598)*(Inactives[Currently Inactive]))=1,"Inactive","Active"),""),"Active")</f>
        <v/>
      </c>
      <c r="C4598" s="16" t="str" cm="1">
        <f t="array" aca="1" ref="C4598" ca="1">IFERROR(_xlfn._xlws.FILTER(Inactives[Inactive On],(Inactives[Key]=J4598)*(Inactives[Currently Inactive]),""),"")</f>
        <v/>
      </c>
      <c r="D4598" s="16" t="str" cm="1">
        <f t="array" aca="1" ref="D4598" ca="1">IFERROR(INDEX(_xlfn.TEXTSPLIT(E4598," "),1),"")</f>
        <v/>
      </c>
      <c r="E4598" s="15" t="str" cm="1">
        <f t="array" aca="1" ref="E4598" ca="1">IFERROR(_xlfn._xlws.FILTER(merged_ranks,(merged_end_dates=DATE(9999,12,31))*(merged_names=A4598)),"")</f>
        <v/>
      </c>
      <c r="F4598" s="17" t="str">
        <f ca="1">_xlfn.XLOOKUP(J4598,Promotions[Promo Key],Promotions[Promo Date],"")</f>
        <v/>
      </c>
      <c r="G4598" s="18" t="str">
        <f t="shared" ca="1" si="299"/>
        <v/>
      </c>
      <c r="H4598" s="18" t="str">
        <f t="shared" ca="1" si="298"/>
        <v/>
      </c>
      <c r="I4598" s="17" t="str">
        <f>_xlfn.XLOOKUP(A4598,Students[Full Name],Students[Starting Rank],"")</f>
        <v/>
      </c>
      <c r="J4598" s="15" t="str">
        <f t="shared" ca="1" si="300"/>
        <v xml:space="preserve">: </v>
      </c>
      <c r="K4598" s="16" t="str">
        <f>_xlfn.XLOOKUP(A4598,Students[Full Name],Students[Start Date],"")</f>
        <v/>
      </c>
      <c r="L4598" s="18">
        <f t="shared" ca="1" si="301"/>
        <v>-1</v>
      </c>
      <c r="M4598" s="18" cm="1">
        <f t="array" aca="1" ref="M4598" ca="1">SUMPRODUCT(Inactives[Days Inactive]*(Inactives[Student]=A4598))/365</f>
        <v>0</v>
      </c>
      <c r="N4598" s="18" t="str" cm="1">
        <f t="array" ref="N4598">IF(LEN($A4598)&gt;0,SUMPRODUCT(($A4598=merged_names)*(_xlfn.TEXTAFTER(N$2, "At ")=merged_belt_colours)*merged_months_at_rank),"")</f>
        <v/>
      </c>
      <c r="O4598" s="18" t="str" cm="1">
        <f t="array" ref="O4598">IF(LEN($A4598)&gt;0,SUMPRODUCT(($A4598=merged_names)*(_xlfn.TEXTAFTER(O$2, "At ")=merged_belt_colours)*merged_months_at_rank),"")</f>
        <v/>
      </c>
      <c r="P4598" s="18" t="str" cm="1">
        <f t="array" ref="P4598">IF(LEN($A4598)&gt;0,SUMPRODUCT(($A4598=merged_names)*(_xlfn.TEXTAFTER(P$2, "At ")=merged_belt_colours)*merged_months_at_rank),"")</f>
        <v/>
      </c>
      <c r="Q4598" s="18" t="str" cm="1">
        <f t="array" ref="Q4598">IF(LEN($A4598)&gt;0,SUMPRODUCT(($A4598=merged_names)*(_xlfn.TEXTAFTER(Q$2, "At ")=merged_belt_colours)*merged_months_at_rank),"")</f>
        <v/>
      </c>
      <c r="R4598" s="18" t="str" cm="1">
        <f t="array" ref="R4598">IF(LEN($A4598)&gt;0,SUMPRODUCT(($A4598=merged_names)*(_xlfn.TEXTAFTER(R$2, "At ")=merged_belt_colours)*merged_months_at_rank),"")</f>
        <v/>
      </c>
    </row>
    <row r="4599" spans="1:18" x14ac:dyDescent="0.25">
      <c r="A4599"/>
      <c r="B4599" s="15" t="str" cm="1">
        <f t="array" ref="B4599">IFERROR(IF(LEN(A4599)&gt;0, IF(SUMPRODUCT((Inactives[Key]=J4599)*(Inactives[Currently Inactive]))=1,"Inactive","Active"),""),"Active")</f>
        <v/>
      </c>
      <c r="C4599" s="16" t="str" cm="1">
        <f t="array" aca="1" ref="C4599" ca="1">IFERROR(_xlfn._xlws.FILTER(Inactives[Inactive On],(Inactives[Key]=J4599)*(Inactives[Currently Inactive]),""),"")</f>
        <v/>
      </c>
      <c r="D4599" s="16" t="str" cm="1">
        <f t="array" aca="1" ref="D4599" ca="1">IFERROR(INDEX(_xlfn.TEXTSPLIT(E4599," "),1),"")</f>
        <v/>
      </c>
      <c r="E4599" s="15" t="str" cm="1">
        <f t="array" aca="1" ref="E4599" ca="1">IFERROR(_xlfn._xlws.FILTER(merged_ranks,(merged_end_dates=DATE(9999,12,31))*(merged_names=A4599)),"")</f>
        <v/>
      </c>
      <c r="F4599" s="17" t="str">
        <f ca="1">_xlfn.XLOOKUP(J4599,Promotions[Promo Key],Promotions[Promo Date],"")</f>
        <v/>
      </c>
      <c r="G4599" s="18" t="str">
        <f t="shared" ca="1" si="299"/>
        <v/>
      </c>
      <c r="H4599" s="18" t="str">
        <f t="shared" ca="1" si="298"/>
        <v/>
      </c>
      <c r="I4599" s="17" t="str">
        <f>_xlfn.XLOOKUP(A4599,Students[Full Name],Students[Starting Rank],"")</f>
        <v/>
      </c>
      <c r="J4599" s="15" t="str">
        <f t="shared" ca="1" si="300"/>
        <v xml:space="preserve">: </v>
      </c>
      <c r="K4599" s="16" t="str">
        <f>_xlfn.XLOOKUP(A4599,Students[Full Name],Students[Start Date],"")</f>
        <v/>
      </c>
      <c r="L4599" s="18">
        <f t="shared" ca="1" si="301"/>
        <v>-1</v>
      </c>
      <c r="M4599" s="18" cm="1">
        <f t="array" aca="1" ref="M4599" ca="1">SUMPRODUCT(Inactives[Days Inactive]*(Inactives[Student]=A4599))/365</f>
        <v>0</v>
      </c>
      <c r="N4599" s="18" t="str" cm="1">
        <f t="array" ref="N4599">IF(LEN($A4599)&gt;0,SUMPRODUCT(($A4599=merged_names)*(_xlfn.TEXTAFTER(N$2, "At ")=merged_belt_colours)*merged_months_at_rank),"")</f>
        <v/>
      </c>
      <c r="O4599" s="18" t="str" cm="1">
        <f t="array" ref="O4599">IF(LEN($A4599)&gt;0,SUMPRODUCT(($A4599=merged_names)*(_xlfn.TEXTAFTER(O$2, "At ")=merged_belt_colours)*merged_months_at_rank),"")</f>
        <v/>
      </c>
      <c r="P4599" s="18" t="str" cm="1">
        <f t="array" ref="P4599">IF(LEN($A4599)&gt;0,SUMPRODUCT(($A4599=merged_names)*(_xlfn.TEXTAFTER(P$2, "At ")=merged_belt_colours)*merged_months_at_rank),"")</f>
        <v/>
      </c>
      <c r="Q4599" s="18" t="str" cm="1">
        <f t="array" ref="Q4599">IF(LEN($A4599)&gt;0,SUMPRODUCT(($A4599=merged_names)*(_xlfn.TEXTAFTER(Q$2, "At ")=merged_belt_colours)*merged_months_at_rank),"")</f>
        <v/>
      </c>
      <c r="R4599" s="18" t="str" cm="1">
        <f t="array" ref="R4599">IF(LEN($A4599)&gt;0,SUMPRODUCT(($A4599=merged_names)*(_xlfn.TEXTAFTER(R$2, "At ")=merged_belt_colours)*merged_months_at_rank),"")</f>
        <v/>
      </c>
    </row>
    <row r="4600" spans="1:18" x14ac:dyDescent="0.25">
      <c r="A4600"/>
      <c r="B4600" s="15" t="str" cm="1">
        <f t="array" ref="B4600">IFERROR(IF(LEN(A4600)&gt;0, IF(SUMPRODUCT((Inactives[Key]=J4600)*(Inactives[Currently Inactive]))=1,"Inactive","Active"),""),"Active")</f>
        <v/>
      </c>
      <c r="C4600" s="16" t="str" cm="1">
        <f t="array" aca="1" ref="C4600" ca="1">IFERROR(_xlfn._xlws.FILTER(Inactives[Inactive On],(Inactives[Key]=J4600)*(Inactives[Currently Inactive]),""),"")</f>
        <v/>
      </c>
      <c r="D4600" s="16" t="str" cm="1">
        <f t="array" aca="1" ref="D4600" ca="1">IFERROR(INDEX(_xlfn.TEXTSPLIT(E4600," "),1),"")</f>
        <v/>
      </c>
      <c r="E4600" s="15" t="str" cm="1">
        <f t="array" aca="1" ref="E4600" ca="1">IFERROR(_xlfn._xlws.FILTER(merged_ranks,(merged_end_dates=DATE(9999,12,31))*(merged_names=A4600)),"")</f>
        <v/>
      </c>
      <c r="F4600" s="17" t="str">
        <f ca="1">_xlfn.XLOOKUP(J4600,Promotions[Promo Key],Promotions[Promo Date],"")</f>
        <v/>
      </c>
      <c r="G4600" s="18" t="str">
        <f t="shared" ca="1" si="299"/>
        <v/>
      </c>
      <c r="H4600" s="18" t="str">
        <f t="shared" ca="1" si="298"/>
        <v/>
      </c>
      <c r="I4600" s="17" t="str">
        <f>_xlfn.XLOOKUP(A4600,Students[Full Name],Students[Starting Rank],"")</f>
        <v/>
      </c>
      <c r="J4600" s="15" t="str">
        <f t="shared" ca="1" si="300"/>
        <v xml:space="preserve">: </v>
      </c>
      <c r="K4600" s="16" t="str">
        <f>_xlfn.XLOOKUP(A4600,Students[Full Name],Students[Start Date],"")</f>
        <v/>
      </c>
      <c r="L4600" s="18">
        <f t="shared" ca="1" si="301"/>
        <v>-1</v>
      </c>
      <c r="M4600" s="18" cm="1">
        <f t="array" aca="1" ref="M4600" ca="1">SUMPRODUCT(Inactives[Days Inactive]*(Inactives[Student]=A4600))/365</f>
        <v>0</v>
      </c>
      <c r="N4600" s="18" t="str" cm="1">
        <f t="array" ref="N4600">IF(LEN($A4600)&gt;0,SUMPRODUCT(($A4600=merged_names)*(_xlfn.TEXTAFTER(N$2, "At ")=merged_belt_colours)*merged_months_at_rank),"")</f>
        <v/>
      </c>
      <c r="O4600" s="18" t="str" cm="1">
        <f t="array" ref="O4600">IF(LEN($A4600)&gt;0,SUMPRODUCT(($A4600=merged_names)*(_xlfn.TEXTAFTER(O$2, "At ")=merged_belt_colours)*merged_months_at_rank),"")</f>
        <v/>
      </c>
      <c r="P4600" s="18" t="str" cm="1">
        <f t="array" ref="P4600">IF(LEN($A4600)&gt;0,SUMPRODUCT(($A4600=merged_names)*(_xlfn.TEXTAFTER(P$2, "At ")=merged_belt_colours)*merged_months_at_rank),"")</f>
        <v/>
      </c>
      <c r="Q4600" s="18" t="str" cm="1">
        <f t="array" ref="Q4600">IF(LEN($A4600)&gt;0,SUMPRODUCT(($A4600=merged_names)*(_xlfn.TEXTAFTER(Q$2, "At ")=merged_belt_colours)*merged_months_at_rank),"")</f>
        <v/>
      </c>
      <c r="R4600" s="18" t="str" cm="1">
        <f t="array" ref="R4600">IF(LEN($A4600)&gt;0,SUMPRODUCT(($A4600=merged_names)*(_xlfn.TEXTAFTER(R$2, "At ")=merged_belt_colours)*merged_months_at_rank),"")</f>
        <v/>
      </c>
    </row>
    <row r="4601" spans="1:18" x14ac:dyDescent="0.25">
      <c r="A4601"/>
      <c r="B4601" s="15" t="str" cm="1">
        <f t="array" ref="B4601">IFERROR(IF(LEN(A4601)&gt;0, IF(SUMPRODUCT((Inactives[Key]=J4601)*(Inactives[Currently Inactive]))=1,"Inactive","Active"),""),"Active")</f>
        <v/>
      </c>
      <c r="C4601" s="16" t="str" cm="1">
        <f t="array" aca="1" ref="C4601" ca="1">IFERROR(_xlfn._xlws.FILTER(Inactives[Inactive On],(Inactives[Key]=J4601)*(Inactives[Currently Inactive]),""),"")</f>
        <v/>
      </c>
      <c r="D4601" s="16" t="str" cm="1">
        <f t="array" aca="1" ref="D4601" ca="1">IFERROR(INDEX(_xlfn.TEXTSPLIT(E4601," "),1),"")</f>
        <v/>
      </c>
      <c r="E4601" s="15" t="str" cm="1">
        <f t="array" aca="1" ref="E4601" ca="1">IFERROR(_xlfn._xlws.FILTER(merged_ranks,(merged_end_dates=DATE(9999,12,31))*(merged_names=A4601)),"")</f>
        <v/>
      </c>
      <c r="F4601" s="17" t="str">
        <f ca="1">_xlfn.XLOOKUP(J4601,Promotions[Promo Key],Promotions[Promo Date],"")</f>
        <v/>
      </c>
      <c r="G4601" s="18" t="str">
        <f t="shared" ca="1" si="299"/>
        <v/>
      </c>
      <c r="H4601" s="18" t="str">
        <f t="shared" ca="1" si="298"/>
        <v/>
      </c>
      <c r="I4601" s="17" t="str">
        <f>_xlfn.XLOOKUP(A4601,Students[Full Name],Students[Starting Rank],"")</f>
        <v/>
      </c>
      <c r="J4601" s="15" t="str">
        <f t="shared" ca="1" si="300"/>
        <v xml:space="preserve">: </v>
      </c>
      <c r="K4601" s="16" t="str">
        <f>_xlfn.XLOOKUP(A4601,Students[Full Name],Students[Start Date],"")</f>
        <v/>
      </c>
      <c r="L4601" s="18">
        <f t="shared" ca="1" si="301"/>
        <v>-1</v>
      </c>
      <c r="M4601" s="18" cm="1">
        <f t="array" aca="1" ref="M4601" ca="1">SUMPRODUCT(Inactives[Days Inactive]*(Inactives[Student]=A4601))/365</f>
        <v>0</v>
      </c>
      <c r="N4601" s="18" t="str" cm="1">
        <f t="array" ref="N4601">IF(LEN($A4601)&gt;0,SUMPRODUCT(($A4601=merged_names)*(_xlfn.TEXTAFTER(N$2, "At ")=merged_belt_colours)*merged_months_at_rank),"")</f>
        <v/>
      </c>
      <c r="O4601" s="18" t="str" cm="1">
        <f t="array" ref="O4601">IF(LEN($A4601)&gt;0,SUMPRODUCT(($A4601=merged_names)*(_xlfn.TEXTAFTER(O$2, "At ")=merged_belt_colours)*merged_months_at_rank),"")</f>
        <v/>
      </c>
      <c r="P4601" s="18" t="str" cm="1">
        <f t="array" ref="P4601">IF(LEN($A4601)&gt;0,SUMPRODUCT(($A4601=merged_names)*(_xlfn.TEXTAFTER(P$2, "At ")=merged_belt_colours)*merged_months_at_rank),"")</f>
        <v/>
      </c>
      <c r="Q4601" s="18" t="str" cm="1">
        <f t="array" ref="Q4601">IF(LEN($A4601)&gt;0,SUMPRODUCT(($A4601=merged_names)*(_xlfn.TEXTAFTER(Q$2, "At ")=merged_belt_colours)*merged_months_at_rank),"")</f>
        <v/>
      </c>
      <c r="R4601" s="18" t="str" cm="1">
        <f t="array" ref="R4601">IF(LEN($A4601)&gt;0,SUMPRODUCT(($A4601=merged_names)*(_xlfn.TEXTAFTER(R$2, "At ")=merged_belt_colours)*merged_months_at_rank),"")</f>
        <v/>
      </c>
    </row>
    <row r="4602" spans="1:18" x14ac:dyDescent="0.25">
      <c r="A4602"/>
      <c r="B4602" s="15" t="str" cm="1">
        <f t="array" ref="B4602">IFERROR(IF(LEN(A4602)&gt;0, IF(SUMPRODUCT((Inactives[Key]=J4602)*(Inactives[Currently Inactive]))=1,"Inactive","Active"),""),"Active")</f>
        <v/>
      </c>
      <c r="C4602" s="16" t="str" cm="1">
        <f t="array" aca="1" ref="C4602" ca="1">IFERROR(_xlfn._xlws.FILTER(Inactives[Inactive On],(Inactives[Key]=J4602)*(Inactives[Currently Inactive]),""),"")</f>
        <v/>
      </c>
      <c r="D4602" s="16" t="str" cm="1">
        <f t="array" aca="1" ref="D4602" ca="1">IFERROR(INDEX(_xlfn.TEXTSPLIT(E4602," "),1),"")</f>
        <v/>
      </c>
      <c r="E4602" s="15" t="str" cm="1">
        <f t="array" aca="1" ref="E4602" ca="1">IFERROR(_xlfn._xlws.FILTER(merged_ranks,(merged_end_dates=DATE(9999,12,31))*(merged_names=A4602)),"")</f>
        <v/>
      </c>
      <c r="F4602" s="17" t="str">
        <f ca="1">_xlfn.XLOOKUP(J4602,Promotions[Promo Key],Promotions[Promo Date],"")</f>
        <v/>
      </c>
      <c r="G4602" s="18" t="str">
        <f t="shared" ca="1" si="299"/>
        <v/>
      </c>
      <c r="H4602" s="18" t="str">
        <f t="shared" ca="1" si="298"/>
        <v/>
      </c>
      <c r="I4602" s="17" t="str">
        <f>_xlfn.XLOOKUP(A4602,Students[Full Name],Students[Starting Rank],"")</f>
        <v/>
      </c>
      <c r="J4602" s="15" t="str">
        <f t="shared" ca="1" si="300"/>
        <v xml:space="preserve">: </v>
      </c>
      <c r="K4602" s="16" t="str">
        <f>_xlfn.XLOOKUP(A4602,Students[Full Name],Students[Start Date],"")</f>
        <v/>
      </c>
      <c r="L4602" s="18">
        <f t="shared" ca="1" si="301"/>
        <v>-1</v>
      </c>
      <c r="M4602" s="18" cm="1">
        <f t="array" aca="1" ref="M4602" ca="1">SUMPRODUCT(Inactives[Days Inactive]*(Inactives[Student]=A4602))/365</f>
        <v>0</v>
      </c>
      <c r="N4602" s="18" t="str" cm="1">
        <f t="array" ref="N4602">IF(LEN($A4602)&gt;0,SUMPRODUCT(($A4602=merged_names)*(_xlfn.TEXTAFTER(N$2, "At ")=merged_belt_colours)*merged_months_at_rank),"")</f>
        <v/>
      </c>
      <c r="O4602" s="18" t="str" cm="1">
        <f t="array" ref="O4602">IF(LEN($A4602)&gt;0,SUMPRODUCT(($A4602=merged_names)*(_xlfn.TEXTAFTER(O$2, "At ")=merged_belt_colours)*merged_months_at_rank),"")</f>
        <v/>
      </c>
      <c r="P4602" s="18" t="str" cm="1">
        <f t="array" ref="P4602">IF(LEN($A4602)&gt;0,SUMPRODUCT(($A4602=merged_names)*(_xlfn.TEXTAFTER(P$2, "At ")=merged_belt_colours)*merged_months_at_rank),"")</f>
        <v/>
      </c>
      <c r="Q4602" s="18" t="str" cm="1">
        <f t="array" ref="Q4602">IF(LEN($A4602)&gt;0,SUMPRODUCT(($A4602=merged_names)*(_xlfn.TEXTAFTER(Q$2, "At ")=merged_belt_colours)*merged_months_at_rank),"")</f>
        <v/>
      </c>
      <c r="R4602" s="18" t="str" cm="1">
        <f t="array" ref="R4602">IF(LEN($A4602)&gt;0,SUMPRODUCT(($A4602=merged_names)*(_xlfn.TEXTAFTER(R$2, "At ")=merged_belt_colours)*merged_months_at_rank),"")</f>
        <v/>
      </c>
    </row>
    <row r="4603" spans="1:18" x14ac:dyDescent="0.25">
      <c r="A4603"/>
      <c r="B4603" s="15" t="str" cm="1">
        <f t="array" ref="B4603">IFERROR(IF(LEN(A4603)&gt;0, IF(SUMPRODUCT((Inactives[Key]=J4603)*(Inactives[Currently Inactive]))=1,"Inactive","Active"),""),"Active")</f>
        <v/>
      </c>
      <c r="C4603" s="16" t="str" cm="1">
        <f t="array" aca="1" ref="C4603" ca="1">IFERROR(_xlfn._xlws.FILTER(Inactives[Inactive On],(Inactives[Key]=J4603)*(Inactives[Currently Inactive]),""),"")</f>
        <v/>
      </c>
      <c r="D4603" s="16" t="str" cm="1">
        <f t="array" aca="1" ref="D4603" ca="1">IFERROR(INDEX(_xlfn.TEXTSPLIT(E4603," "),1),"")</f>
        <v/>
      </c>
      <c r="E4603" s="15" t="str" cm="1">
        <f t="array" aca="1" ref="E4603" ca="1">IFERROR(_xlfn._xlws.FILTER(merged_ranks,(merged_end_dates=DATE(9999,12,31))*(merged_names=A4603)),"")</f>
        <v/>
      </c>
      <c r="F4603" s="17" t="str">
        <f ca="1">_xlfn.XLOOKUP(J4603,Promotions[Promo Key],Promotions[Promo Date],"")</f>
        <v/>
      </c>
      <c r="G4603" s="18" t="str">
        <f t="shared" ca="1" si="299"/>
        <v/>
      </c>
      <c r="H4603" s="18" t="str">
        <f t="shared" ca="1" si="298"/>
        <v/>
      </c>
      <c r="I4603" s="17" t="str">
        <f>_xlfn.XLOOKUP(A4603,Students[Full Name],Students[Starting Rank],"")</f>
        <v/>
      </c>
      <c r="J4603" s="15" t="str">
        <f t="shared" ca="1" si="300"/>
        <v xml:space="preserve">: </v>
      </c>
      <c r="K4603" s="16" t="str">
        <f>_xlfn.XLOOKUP(A4603,Students[Full Name],Students[Start Date],"")</f>
        <v/>
      </c>
      <c r="L4603" s="18">
        <f t="shared" ca="1" si="301"/>
        <v>-1</v>
      </c>
      <c r="M4603" s="18" cm="1">
        <f t="array" aca="1" ref="M4603" ca="1">SUMPRODUCT(Inactives[Days Inactive]*(Inactives[Student]=A4603))/365</f>
        <v>0</v>
      </c>
      <c r="N4603" s="18" t="str" cm="1">
        <f t="array" ref="N4603">IF(LEN($A4603)&gt;0,SUMPRODUCT(($A4603=merged_names)*(_xlfn.TEXTAFTER(N$2, "At ")=merged_belt_colours)*merged_months_at_rank),"")</f>
        <v/>
      </c>
      <c r="O4603" s="18" t="str" cm="1">
        <f t="array" ref="O4603">IF(LEN($A4603)&gt;0,SUMPRODUCT(($A4603=merged_names)*(_xlfn.TEXTAFTER(O$2, "At ")=merged_belt_colours)*merged_months_at_rank),"")</f>
        <v/>
      </c>
      <c r="P4603" s="18" t="str" cm="1">
        <f t="array" ref="P4603">IF(LEN($A4603)&gt;0,SUMPRODUCT(($A4603=merged_names)*(_xlfn.TEXTAFTER(P$2, "At ")=merged_belt_colours)*merged_months_at_rank),"")</f>
        <v/>
      </c>
      <c r="Q4603" s="18" t="str" cm="1">
        <f t="array" ref="Q4603">IF(LEN($A4603)&gt;0,SUMPRODUCT(($A4603=merged_names)*(_xlfn.TEXTAFTER(Q$2, "At ")=merged_belt_colours)*merged_months_at_rank),"")</f>
        <v/>
      </c>
      <c r="R4603" s="18" t="str" cm="1">
        <f t="array" ref="R4603">IF(LEN($A4603)&gt;0,SUMPRODUCT(($A4603=merged_names)*(_xlfn.TEXTAFTER(R$2, "At ")=merged_belt_colours)*merged_months_at_rank),"")</f>
        <v/>
      </c>
    </row>
    <row r="4604" spans="1:18" x14ac:dyDescent="0.25">
      <c r="A4604"/>
      <c r="B4604" s="15" t="str" cm="1">
        <f t="array" ref="B4604">IFERROR(IF(LEN(A4604)&gt;0, IF(SUMPRODUCT((Inactives[Key]=J4604)*(Inactives[Currently Inactive]))=1,"Inactive","Active"),""),"Active")</f>
        <v/>
      </c>
      <c r="C4604" s="16" t="str" cm="1">
        <f t="array" aca="1" ref="C4604" ca="1">IFERROR(_xlfn._xlws.FILTER(Inactives[Inactive On],(Inactives[Key]=J4604)*(Inactives[Currently Inactive]),""),"")</f>
        <v/>
      </c>
      <c r="D4604" s="16" t="str" cm="1">
        <f t="array" aca="1" ref="D4604" ca="1">IFERROR(INDEX(_xlfn.TEXTSPLIT(E4604," "),1),"")</f>
        <v/>
      </c>
      <c r="E4604" s="15" t="str" cm="1">
        <f t="array" aca="1" ref="E4604" ca="1">IFERROR(_xlfn._xlws.FILTER(merged_ranks,(merged_end_dates=DATE(9999,12,31))*(merged_names=A4604)),"")</f>
        <v/>
      </c>
      <c r="F4604" s="17" t="str">
        <f ca="1">_xlfn.XLOOKUP(J4604,Promotions[Promo Key],Promotions[Promo Date],"")</f>
        <v/>
      </c>
      <c r="G4604" s="18" t="str">
        <f t="shared" ca="1" si="299"/>
        <v/>
      </c>
      <c r="H4604" s="18" t="str">
        <f t="shared" ca="1" si="298"/>
        <v/>
      </c>
      <c r="I4604" s="17" t="str">
        <f>_xlfn.XLOOKUP(A4604,Students[Full Name],Students[Starting Rank],"")</f>
        <v/>
      </c>
      <c r="J4604" s="15" t="str">
        <f t="shared" ca="1" si="300"/>
        <v xml:space="preserve">: </v>
      </c>
      <c r="K4604" s="16" t="str">
        <f>_xlfn.XLOOKUP(A4604,Students[Full Name],Students[Start Date],"")</f>
        <v/>
      </c>
      <c r="L4604" s="18">
        <f t="shared" ca="1" si="301"/>
        <v>-1</v>
      </c>
      <c r="M4604" s="18" cm="1">
        <f t="array" aca="1" ref="M4604" ca="1">SUMPRODUCT(Inactives[Days Inactive]*(Inactives[Student]=A4604))/365</f>
        <v>0</v>
      </c>
      <c r="N4604" s="18" t="str" cm="1">
        <f t="array" ref="N4604">IF(LEN($A4604)&gt;0,SUMPRODUCT(($A4604=merged_names)*(_xlfn.TEXTAFTER(N$2, "At ")=merged_belt_colours)*merged_months_at_rank),"")</f>
        <v/>
      </c>
      <c r="O4604" s="18" t="str" cm="1">
        <f t="array" ref="O4604">IF(LEN($A4604)&gt;0,SUMPRODUCT(($A4604=merged_names)*(_xlfn.TEXTAFTER(O$2, "At ")=merged_belt_colours)*merged_months_at_rank),"")</f>
        <v/>
      </c>
      <c r="P4604" s="18" t="str" cm="1">
        <f t="array" ref="P4604">IF(LEN($A4604)&gt;0,SUMPRODUCT(($A4604=merged_names)*(_xlfn.TEXTAFTER(P$2, "At ")=merged_belt_colours)*merged_months_at_rank),"")</f>
        <v/>
      </c>
      <c r="Q4604" s="18" t="str" cm="1">
        <f t="array" ref="Q4604">IF(LEN($A4604)&gt;0,SUMPRODUCT(($A4604=merged_names)*(_xlfn.TEXTAFTER(Q$2, "At ")=merged_belt_colours)*merged_months_at_rank),"")</f>
        <v/>
      </c>
      <c r="R4604" s="18" t="str" cm="1">
        <f t="array" ref="R4604">IF(LEN($A4604)&gt;0,SUMPRODUCT(($A4604=merged_names)*(_xlfn.TEXTAFTER(R$2, "At ")=merged_belt_colours)*merged_months_at_rank),"")</f>
        <v/>
      </c>
    </row>
    <row r="4605" spans="1:18" x14ac:dyDescent="0.25">
      <c r="A4605"/>
      <c r="B4605" s="15" t="str" cm="1">
        <f t="array" ref="B4605">IFERROR(IF(LEN(A4605)&gt;0, IF(SUMPRODUCT((Inactives[Key]=J4605)*(Inactives[Currently Inactive]))=1,"Inactive","Active"),""),"Active")</f>
        <v/>
      </c>
      <c r="C4605" s="16" t="str" cm="1">
        <f t="array" aca="1" ref="C4605" ca="1">IFERROR(_xlfn._xlws.FILTER(Inactives[Inactive On],(Inactives[Key]=J4605)*(Inactives[Currently Inactive]),""),"")</f>
        <v/>
      </c>
      <c r="D4605" s="16" t="str" cm="1">
        <f t="array" aca="1" ref="D4605" ca="1">IFERROR(INDEX(_xlfn.TEXTSPLIT(E4605," "),1),"")</f>
        <v/>
      </c>
      <c r="E4605" s="15" t="str" cm="1">
        <f t="array" aca="1" ref="E4605" ca="1">IFERROR(_xlfn._xlws.FILTER(merged_ranks,(merged_end_dates=DATE(9999,12,31))*(merged_names=A4605)),"")</f>
        <v/>
      </c>
      <c r="F4605" s="17" t="str">
        <f ca="1">_xlfn.XLOOKUP(J4605,Promotions[Promo Key],Promotions[Promo Date],"")</f>
        <v/>
      </c>
      <c r="G4605" s="18" t="str">
        <f t="shared" ca="1" si="299"/>
        <v/>
      </c>
      <c r="H4605" s="18" t="str">
        <f t="shared" ca="1" si="298"/>
        <v/>
      </c>
      <c r="I4605" s="17" t="str">
        <f>_xlfn.XLOOKUP(A4605,Students[Full Name],Students[Starting Rank],"")</f>
        <v/>
      </c>
      <c r="J4605" s="15" t="str">
        <f t="shared" ca="1" si="300"/>
        <v xml:space="preserve">: </v>
      </c>
      <c r="K4605" s="16" t="str">
        <f>_xlfn.XLOOKUP(A4605,Students[Full Name],Students[Start Date],"")</f>
        <v/>
      </c>
      <c r="L4605" s="18">
        <f t="shared" ca="1" si="301"/>
        <v>-1</v>
      </c>
      <c r="M4605" s="18" cm="1">
        <f t="array" aca="1" ref="M4605" ca="1">SUMPRODUCT(Inactives[Days Inactive]*(Inactives[Student]=A4605))/365</f>
        <v>0</v>
      </c>
      <c r="N4605" s="18" t="str" cm="1">
        <f t="array" ref="N4605">IF(LEN($A4605)&gt;0,SUMPRODUCT(($A4605=merged_names)*(_xlfn.TEXTAFTER(N$2, "At ")=merged_belt_colours)*merged_months_at_rank),"")</f>
        <v/>
      </c>
      <c r="O4605" s="18" t="str" cm="1">
        <f t="array" ref="O4605">IF(LEN($A4605)&gt;0,SUMPRODUCT(($A4605=merged_names)*(_xlfn.TEXTAFTER(O$2, "At ")=merged_belt_colours)*merged_months_at_rank),"")</f>
        <v/>
      </c>
      <c r="P4605" s="18" t="str" cm="1">
        <f t="array" ref="P4605">IF(LEN($A4605)&gt;0,SUMPRODUCT(($A4605=merged_names)*(_xlfn.TEXTAFTER(P$2, "At ")=merged_belt_colours)*merged_months_at_rank),"")</f>
        <v/>
      </c>
      <c r="Q4605" s="18" t="str" cm="1">
        <f t="array" ref="Q4605">IF(LEN($A4605)&gt;0,SUMPRODUCT(($A4605=merged_names)*(_xlfn.TEXTAFTER(Q$2, "At ")=merged_belt_colours)*merged_months_at_rank),"")</f>
        <v/>
      </c>
      <c r="R4605" s="18" t="str" cm="1">
        <f t="array" ref="R4605">IF(LEN($A4605)&gt;0,SUMPRODUCT(($A4605=merged_names)*(_xlfn.TEXTAFTER(R$2, "At ")=merged_belt_colours)*merged_months_at_rank),"")</f>
        <v/>
      </c>
    </row>
    <row r="4606" spans="1:18" x14ac:dyDescent="0.25">
      <c r="A4606"/>
      <c r="B4606" s="15" t="str" cm="1">
        <f t="array" ref="B4606">IFERROR(IF(LEN(A4606)&gt;0, IF(SUMPRODUCT((Inactives[Key]=J4606)*(Inactives[Currently Inactive]))=1,"Inactive","Active"),""),"Active")</f>
        <v/>
      </c>
      <c r="C4606" s="16" t="str" cm="1">
        <f t="array" aca="1" ref="C4606" ca="1">IFERROR(_xlfn._xlws.FILTER(Inactives[Inactive On],(Inactives[Key]=J4606)*(Inactives[Currently Inactive]),""),"")</f>
        <v/>
      </c>
      <c r="D4606" s="16" t="str" cm="1">
        <f t="array" aca="1" ref="D4606" ca="1">IFERROR(INDEX(_xlfn.TEXTSPLIT(E4606," "),1),"")</f>
        <v/>
      </c>
      <c r="E4606" s="15" t="str" cm="1">
        <f t="array" aca="1" ref="E4606" ca="1">IFERROR(_xlfn._xlws.FILTER(merged_ranks,(merged_end_dates=DATE(9999,12,31))*(merged_names=A4606)),"")</f>
        <v/>
      </c>
      <c r="F4606" s="17" t="str">
        <f ca="1">_xlfn.XLOOKUP(J4606,Promotions[Promo Key],Promotions[Promo Date],"")</f>
        <v/>
      </c>
      <c r="G4606" s="18" t="str">
        <f t="shared" ca="1" si="299"/>
        <v/>
      </c>
      <c r="H4606" s="18" t="str">
        <f t="shared" ca="1" si="298"/>
        <v/>
      </c>
      <c r="I4606" s="17" t="str">
        <f>_xlfn.XLOOKUP(A4606,Students[Full Name],Students[Starting Rank],"")</f>
        <v/>
      </c>
      <c r="J4606" s="15" t="str">
        <f t="shared" ca="1" si="300"/>
        <v xml:space="preserve">: </v>
      </c>
      <c r="K4606" s="16" t="str">
        <f>_xlfn.XLOOKUP(A4606,Students[Full Name],Students[Start Date],"")</f>
        <v/>
      </c>
      <c r="L4606" s="18">
        <f t="shared" ca="1" si="301"/>
        <v>-1</v>
      </c>
      <c r="M4606" s="18" cm="1">
        <f t="array" aca="1" ref="M4606" ca="1">SUMPRODUCT(Inactives[Days Inactive]*(Inactives[Student]=A4606))/365</f>
        <v>0</v>
      </c>
      <c r="N4606" s="18" t="str" cm="1">
        <f t="array" ref="N4606">IF(LEN($A4606)&gt;0,SUMPRODUCT(($A4606=merged_names)*(_xlfn.TEXTAFTER(N$2, "At ")=merged_belt_colours)*merged_months_at_rank),"")</f>
        <v/>
      </c>
      <c r="O4606" s="18" t="str" cm="1">
        <f t="array" ref="O4606">IF(LEN($A4606)&gt;0,SUMPRODUCT(($A4606=merged_names)*(_xlfn.TEXTAFTER(O$2, "At ")=merged_belt_colours)*merged_months_at_rank),"")</f>
        <v/>
      </c>
      <c r="P4606" s="18" t="str" cm="1">
        <f t="array" ref="P4606">IF(LEN($A4606)&gt;0,SUMPRODUCT(($A4606=merged_names)*(_xlfn.TEXTAFTER(P$2, "At ")=merged_belt_colours)*merged_months_at_rank),"")</f>
        <v/>
      </c>
      <c r="Q4606" s="18" t="str" cm="1">
        <f t="array" ref="Q4606">IF(LEN($A4606)&gt;0,SUMPRODUCT(($A4606=merged_names)*(_xlfn.TEXTAFTER(Q$2, "At ")=merged_belt_colours)*merged_months_at_rank),"")</f>
        <v/>
      </c>
      <c r="R4606" s="18" t="str" cm="1">
        <f t="array" ref="R4606">IF(LEN($A4606)&gt;0,SUMPRODUCT(($A4606=merged_names)*(_xlfn.TEXTAFTER(R$2, "At ")=merged_belt_colours)*merged_months_at_rank),"")</f>
        <v/>
      </c>
    </row>
    <row r="4607" spans="1:18" x14ac:dyDescent="0.25">
      <c r="A4607"/>
      <c r="B4607" s="15" t="str" cm="1">
        <f t="array" ref="B4607">IFERROR(IF(LEN(A4607)&gt;0, IF(SUMPRODUCT((Inactives[Key]=J4607)*(Inactives[Currently Inactive]))=1,"Inactive","Active"),""),"Active")</f>
        <v/>
      </c>
      <c r="C4607" s="16" t="str" cm="1">
        <f t="array" aca="1" ref="C4607" ca="1">IFERROR(_xlfn._xlws.FILTER(Inactives[Inactive On],(Inactives[Key]=J4607)*(Inactives[Currently Inactive]),""),"")</f>
        <v/>
      </c>
      <c r="D4607" s="16" t="str" cm="1">
        <f t="array" aca="1" ref="D4607" ca="1">IFERROR(INDEX(_xlfn.TEXTSPLIT(E4607," "),1),"")</f>
        <v/>
      </c>
      <c r="E4607" s="15" t="str" cm="1">
        <f t="array" aca="1" ref="E4607" ca="1">IFERROR(_xlfn._xlws.FILTER(merged_ranks,(merged_end_dates=DATE(9999,12,31))*(merged_names=A4607)),"")</f>
        <v/>
      </c>
      <c r="F4607" s="17" t="str">
        <f ca="1">_xlfn.XLOOKUP(J4607,Promotions[Promo Key],Promotions[Promo Date],"")</f>
        <v/>
      </c>
      <c r="G4607" s="18" t="str">
        <f t="shared" ca="1" si="299"/>
        <v/>
      </c>
      <c r="H4607" s="18" t="str">
        <f t="shared" ca="1" si="298"/>
        <v/>
      </c>
      <c r="I4607" s="17" t="str">
        <f>_xlfn.XLOOKUP(A4607,Students[Full Name],Students[Starting Rank],"")</f>
        <v/>
      </c>
      <c r="J4607" s="15" t="str">
        <f t="shared" ca="1" si="300"/>
        <v xml:space="preserve">: </v>
      </c>
      <c r="K4607" s="16" t="str">
        <f>_xlfn.XLOOKUP(A4607,Students[Full Name],Students[Start Date],"")</f>
        <v/>
      </c>
      <c r="L4607" s="18">
        <f t="shared" ca="1" si="301"/>
        <v>-1</v>
      </c>
      <c r="M4607" s="18" cm="1">
        <f t="array" aca="1" ref="M4607" ca="1">SUMPRODUCT(Inactives[Days Inactive]*(Inactives[Student]=A4607))/365</f>
        <v>0</v>
      </c>
      <c r="N4607" s="18" t="str" cm="1">
        <f t="array" ref="N4607">IF(LEN($A4607)&gt;0,SUMPRODUCT(($A4607=merged_names)*(_xlfn.TEXTAFTER(N$2, "At ")=merged_belt_colours)*merged_months_at_rank),"")</f>
        <v/>
      </c>
      <c r="O4607" s="18" t="str" cm="1">
        <f t="array" ref="O4607">IF(LEN($A4607)&gt;0,SUMPRODUCT(($A4607=merged_names)*(_xlfn.TEXTAFTER(O$2, "At ")=merged_belt_colours)*merged_months_at_rank),"")</f>
        <v/>
      </c>
      <c r="P4607" s="18" t="str" cm="1">
        <f t="array" ref="P4607">IF(LEN($A4607)&gt;0,SUMPRODUCT(($A4607=merged_names)*(_xlfn.TEXTAFTER(P$2, "At ")=merged_belt_colours)*merged_months_at_rank),"")</f>
        <v/>
      </c>
      <c r="Q4607" s="18" t="str" cm="1">
        <f t="array" ref="Q4607">IF(LEN($A4607)&gt;0,SUMPRODUCT(($A4607=merged_names)*(_xlfn.TEXTAFTER(Q$2, "At ")=merged_belt_colours)*merged_months_at_rank),"")</f>
        <v/>
      </c>
      <c r="R4607" s="18" t="str" cm="1">
        <f t="array" ref="R4607">IF(LEN($A4607)&gt;0,SUMPRODUCT(($A4607=merged_names)*(_xlfn.TEXTAFTER(R$2, "At ")=merged_belt_colours)*merged_months_at_rank),"")</f>
        <v/>
      </c>
    </row>
    <row r="4608" spans="1:18" x14ac:dyDescent="0.25">
      <c r="A4608"/>
      <c r="B4608" s="15" t="str" cm="1">
        <f t="array" ref="B4608">IFERROR(IF(LEN(A4608)&gt;0, IF(SUMPRODUCT((Inactives[Key]=J4608)*(Inactives[Currently Inactive]))=1,"Inactive","Active"),""),"Active")</f>
        <v/>
      </c>
      <c r="C4608" s="16" t="str" cm="1">
        <f t="array" aca="1" ref="C4608" ca="1">IFERROR(_xlfn._xlws.FILTER(Inactives[Inactive On],(Inactives[Key]=J4608)*(Inactives[Currently Inactive]),""),"")</f>
        <v/>
      </c>
      <c r="D4608" s="16" t="str" cm="1">
        <f t="array" aca="1" ref="D4608" ca="1">IFERROR(INDEX(_xlfn.TEXTSPLIT(E4608," "),1),"")</f>
        <v/>
      </c>
      <c r="E4608" s="15" t="str" cm="1">
        <f t="array" aca="1" ref="E4608" ca="1">IFERROR(_xlfn._xlws.FILTER(merged_ranks,(merged_end_dates=DATE(9999,12,31))*(merged_names=A4608)),"")</f>
        <v/>
      </c>
      <c r="F4608" s="17" t="str">
        <f ca="1">_xlfn.XLOOKUP(J4608,Promotions[Promo Key],Promotions[Promo Date],"")</f>
        <v/>
      </c>
      <c r="G4608" s="18" t="str">
        <f t="shared" ca="1" si="299"/>
        <v/>
      </c>
      <c r="H4608" s="18" t="str">
        <f t="shared" ca="1" si="298"/>
        <v/>
      </c>
      <c r="I4608" s="17" t="str">
        <f>_xlfn.XLOOKUP(A4608,Students[Full Name],Students[Starting Rank],"")</f>
        <v/>
      </c>
      <c r="J4608" s="15" t="str">
        <f t="shared" ca="1" si="300"/>
        <v xml:space="preserve">: </v>
      </c>
      <c r="K4608" s="16" t="str">
        <f>_xlfn.XLOOKUP(A4608,Students[Full Name],Students[Start Date],"")</f>
        <v/>
      </c>
      <c r="L4608" s="18">
        <f t="shared" ca="1" si="301"/>
        <v>-1</v>
      </c>
      <c r="M4608" s="18" cm="1">
        <f t="array" aca="1" ref="M4608" ca="1">SUMPRODUCT(Inactives[Days Inactive]*(Inactives[Student]=A4608))/365</f>
        <v>0</v>
      </c>
      <c r="N4608" s="18" t="str" cm="1">
        <f t="array" ref="N4608">IF(LEN($A4608)&gt;0,SUMPRODUCT(($A4608=merged_names)*(_xlfn.TEXTAFTER(N$2, "At ")=merged_belt_colours)*merged_months_at_rank),"")</f>
        <v/>
      </c>
      <c r="O4608" s="18" t="str" cm="1">
        <f t="array" ref="O4608">IF(LEN($A4608)&gt;0,SUMPRODUCT(($A4608=merged_names)*(_xlfn.TEXTAFTER(O$2, "At ")=merged_belt_colours)*merged_months_at_rank),"")</f>
        <v/>
      </c>
      <c r="P4608" s="18" t="str" cm="1">
        <f t="array" ref="P4608">IF(LEN($A4608)&gt;0,SUMPRODUCT(($A4608=merged_names)*(_xlfn.TEXTAFTER(P$2, "At ")=merged_belt_colours)*merged_months_at_rank),"")</f>
        <v/>
      </c>
      <c r="Q4608" s="18" t="str" cm="1">
        <f t="array" ref="Q4608">IF(LEN($A4608)&gt;0,SUMPRODUCT(($A4608=merged_names)*(_xlfn.TEXTAFTER(Q$2, "At ")=merged_belt_colours)*merged_months_at_rank),"")</f>
        <v/>
      </c>
      <c r="R4608" s="18" t="str" cm="1">
        <f t="array" ref="R4608">IF(LEN($A4608)&gt;0,SUMPRODUCT(($A4608=merged_names)*(_xlfn.TEXTAFTER(R$2, "At ")=merged_belt_colours)*merged_months_at_rank),"")</f>
        <v/>
      </c>
    </row>
    <row r="4609" spans="1:18" x14ac:dyDescent="0.25">
      <c r="A4609"/>
      <c r="B4609" s="15" t="str" cm="1">
        <f t="array" ref="B4609">IFERROR(IF(LEN(A4609)&gt;0, IF(SUMPRODUCT((Inactives[Key]=J4609)*(Inactives[Currently Inactive]))=1,"Inactive","Active"),""),"Active")</f>
        <v/>
      </c>
      <c r="C4609" s="16" t="str" cm="1">
        <f t="array" aca="1" ref="C4609" ca="1">IFERROR(_xlfn._xlws.FILTER(Inactives[Inactive On],(Inactives[Key]=J4609)*(Inactives[Currently Inactive]),""),"")</f>
        <v/>
      </c>
      <c r="D4609" s="16" t="str" cm="1">
        <f t="array" aca="1" ref="D4609" ca="1">IFERROR(INDEX(_xlfn.TEXTSPLIT(E4609," "),1),"")</f>
        <v/>
      </c>
      <c r="E4609" s="15" t="str" cm="1">
        <f t="array" aca="1" ref="E4609" ca="1">IFERROR(_xlfn._xlws.FILTER(merged_ranks,(merged_end_dates=DATE(9999,12,31))*(merged_names=A4609)),"")</f>
        <v/>
      </c>
      <c r="F4609" s="17" t="str">
        <f ca="1">_xlfn.XLOOKUP(J4609,Promotions[Promo Key],Promotions[Promo Date],"")</f>
        <v/>
      </c>
      <c r="G4609" s="18" t="str">
        <f t="shared" ca="1" si="299"/>
        <v/>
      </c>
      <c r="H4609" s="18" t="str">
        <f t="shared" ca="1" si="298"/>
        <v/>
      </c>
      <c r="I4609" s="17" t="str">
        <f>_xlfn.XLOOKUP(A4609,Students[Full Name],Students[Starting Rank],"")</f>
        <v/>
      </c>
      <c r="J4609" s="15" t="str">
        <f t="shared" ca="1" si="300"/>
        <v xml:space="preserve">: </v>
      </c>
      <c r="K4609" s="16" t="str">
        <f>_xlfn.XLOOKUP(A4609,Students[Full Name],Students[Start Date],"")</f>
        <v/>
      </c>
      <c r="L4609" s="18">
        <f t="shared" ca="1" si="301"/>
        <v>-1</v>
      </c>
      <c r="M4609" s="18" cm="1">
        <f t="array" aca="1" ref="M4609" ca="1">SUMPRODUCT(Inactives[Days Inactive]*(Inactives[Student]=A4609))/365</f>
        <v>0</v>
      </c>
      <c r="N4609" s="18" t="str" cm="1">
        <f t="array" ref="N4609">IF(LEN($A4609)&gt;0,SUMPRODUCT(($A4609=merged_names)*(_xlfn.TEXTAFTER(N$2, "At ")=merged_belt_colours)*merged_months_at_rank),"")</f>
        <v/>
      </c>
      <c r="O4609" s="18" t="str" cm="1">
        <f t="array" ref="O4609">IF(LEN($A4609)&gt;0,SUMPRODUCT(($A4609=merged_names)*(_xlfn.TEXTAFTER(O$2, "At ")=merged_belt_colours)*merged_months_at_rank),"")</f>
        <v/>
      </c>
      <c r="P4609" s="18" t="str" cm="1">
        <f t="array" ref="P4609">IF(LEN($A4609)&gt;0,SUMPRODUCT(($A4609=merged_names)*(_xlfn.TEXTAFTER(P$2, "At ")=merged_belt_colours)*merged_months_at_rank),"")</f>
        <v/>
      </c>
      <c r="Q4609" s="18" t="str" cm="1">
        <f t="array" ref="Q4609">IF(LEN($A4609)&gt;0,SUMPRODUCT(($A4609=merged_names)*(_xlfn.TEXTAFTER(Q$2, "At ")=merged_belt_colours)*merged_months_at_rank),"")</f>
        <v/>
      </c>
      <c r="R4609" s="18" t="str" cm="1">
        <f t="array" ref="R4609">IF(LEN($A4609)&gt;0,SUMPRODUCT(($A4609=merged_names)*(_xlfn.TEXTAFTER(R$2, "At ")=merged_belt_colours)*merged_months_at_rank),"")</f>
        <v/>
      </c>
    </row>
    <row r="4610" spans="1:18" x14ac:dyDescent="0.25">
      <c r="A4610"/>
      <c r="B4610" s="15" t="str" cm="1">
        <f t="array" ref="B4610">IFERROR(IF(LEN(A4610)&gt;0, IF(SUMPRODUCT((Inactives[Key]=J4610)*(Inactives[Currently Inactive]))=1,"Inactive","Active"),""),"Active")</f>
        <v/>
      </c>
      <c r="C4610" s="16" t="str" cm="1">
        <f t="array" aca="1" ref="C4610" ca="1">IFERROR(_xlfn._xlws.FILTER(Inactives[Inactive On],(Inactives[Key]=J4610)*(Inactives[Currently Inactive]),""),"")</f>
        <v/>
      </c>
      <c r="D4610" s="16" t="str" cm="1">
        <f t="array" aca="1" ref="D4610" ca="1">IFERROR(INDEX(_xlfn.TEXTSPLIT(E4610," "),1),"")</f>
        <v/>
      </c>
      <c r="E4610" s="15" t="str" cm="1">
        <f t="array" aca="1" ref="E4610" ca="1">IFERROR(_xlfn._xlws.FILTER(merged_ranks,(merged_end_dates=DATE(9999,12,31))*(merged_names=A4610)),"")</f>
        <v/>
      </c>
      <c r="F4610" s="17" t="str">
        <f ca="1">_xlfn.XLOOKUP(J4610,Promotions[Promo Key],Promotions[Promo Date],"")</f>
        <v/>
      </c>
      <c r="G4610" s="18" t="str">
        <f t="shared" ca="1" si="299"/>
        <v/>
      </c>
      <c r="H4610" s="18" t="str">
        <f t="shared" ca="1" si="298"/>
        <v/>
      </c>
      <c r="I4610" s="17" t="str">
        <f>_xlfn.XLOOKUP(A4610,Students[Full Name],Students[Starting Rank],"")</f>
        <v/>
      </c>
      <c r="J4610" s="15" t="str">
        <f t="shared" ca="1" si="300"/>
        <v xml:space="preserve">: </v>
      </c>
      <c r="K4610" s="16" t="str">
        <f>_xlfn.XLOOKUP(A4610,Students[Full Name],Students[Start Date],"")</f>
        <v/>
      </c>
      <c r="L4610" s="18">
        <f t="shared" ca="1" si="301"/>
        <v>-1</v>
      </c>
      <c r="M4610" s="18" cm="1">
        <f t="array" aca="1" ref="M4610" ca="1">SUMPRODUCT(Inactives[Days Inactive]*(Inactives[Student]=A4610))/365</f>
        <v>0</v>
      </c>
      <c r="N4610" s="18" t="str" cm="1">
        <f t="array" ref="N4610">IF(LEN($A4610)&gt;0,SUMPRODUCT(($A4610=merged_names)*(_xlfn.TEXTAFTER(N$2, "At ")=merged_belt_colours)*merged_months_at_rank),"")</f>
        <v/>
      </c>
      <c r="O4610" s="18" t="str" cm="1">
        <f t="array" ref="O4610">IF(LEN($A4610)&gt;0,SUMPRODUCT(($A4610=merged_names)*(_xlfn.TEXTAFTER(O$2, "At ")=merged_belt_colours)*merged_months_at_rank),"")</f>
        <v/>
      </c>
      <c r="P4610" s="18" t="str" cm="1">
        <f t="array" ref="P4610">IF(LEN($A4610)&gt;0,SUMPRODUCT(($A4610=merged_names)*(_xlfn.TEXTAFTER(P$2, "At ")=merged_belt_colours)*merged_months_at_rank),"")</f>
        <v/>
      </c>
      <c r="Q4610" s="18" t="str" cm="1">
        <f t="array" ref="Q4610">IF(LEN($A4610)&gt;0,SUMPRODUCT(($A4610=merged_names)*(_xlfn.TEXTAFTER(Q$2, "At ")=merged_belt_colours)*merged_months_at_rank),"")</f>
        <v/>
      </c>
      <c r="R4610" s="18" t="str" cm="1">
        <f t="array" ref="R4610">IF(LEN($A4610)&gt;0,SUMPRODUCT(($A4610=merged_names)*(_xlfn.TEXTAFTER(R$2, "At ")=merged_belt_colours)*merged_months_at_rank),"")</f>
        <v/>
      </c>
    </row>
    <row r="4611" spans="1:18" x14ac:dyDescent="0.25">
      <c r="A4611"/>
      <c r="B4611" s="15" t="str" cm="1">
        <f t="array" ref="B4611">IFERROR(IF(LEN(A4611)&gt;0, IF(SUMPRODUCT((Inactives[Key]=J4611)*(Inactives[Currently Inactive]))=1,"Inactive","Active"),""),"Active")</f>
        <v/>
      </c>
      <c r="C4611" s="16" t="str" cm="1">
        <f t="array" aca="1" ref="C4611" ca="1">IFERROR(_xlfn._xlws.FILTER(Inactives[Inactive On],(Inactives[Key]=J4611)*(Inactives[Currently Inactive]),""),"")</f>
        <v/>
      </c>
      <c r="D4611" s="16" t="str" cm="1">
        <f t="array" aca="1" ref="D4611" ca="1">IFERROR(INDEX(_xlfn.TEXTSPLIT(E4611," "),1),"")</f>
        <v/>
      </c>
      <c r="E4611" s="15" t="str" cm="1">
        <f t="array" aca="1" ref="E4611" ca="1">IFERROR(_xlfn._xlws.FILTER(merged_ranks,(merged_end_dates=DATE(9999,12,31))*(merged_names=A4611)),"")</f>
        <v/>
      </c>
      <c r="F4611" s="17" t="str">
        <f ca="1">_xlfn.XLOOKUP(J4611,Promotions[Promo Key],Promotions[Promo Date],"")</f>
        <v/>
      </c>
      <c r="G4611" s="18" t="str">
        <f t="shared" ca="1" si="299"/>
        <v/>
      </c>
      <c r="H4611" s="18" t="str">
        <f t="shared" ca="1" si="298"/>
        <v/>
      </c>
      <c r="I4611" s="17" t="str">
        <f>_xlfn.XLOOKUP(A4611,Students[Full Name],Students[Starting Rank],"")</f>
        <v/>
      </c>
      <c r="J4611" s="15" t="str">
        <f t="shared" ca="1" si="300"/>
        <v xml:space="preserve">: </v>
      </c>
      <c r="K4611" s="16" t="str">
        <f>_xlfn.XLOOKUP(A4611,Students[Full Name],Students[Start Date],"")</f>
        <v/>
      </c>
      <c r="L4611" s="18">
        <f t="shared" ca="1" si="301"/>
        <v>-1</v>
      </c>
      <c r="M4611" s="18" cm="1">
        <f t="array" aca="1" ref="M4611" ca="1">SUMPRODUCT(Inactives[Days Inactive]*(Inactives[Student]=A4611))/365</f>
        <v>0</v>
      </c>
      <c r="N4611" s="18" t="str" cm="1">
        <f t="array" ref="N4611">IF(LEN($A4611)&gt;0,SUMPRODUCT(($A4611=merged_names)*(_xlfn.TEXTAFTER(N$2, "At ")=merged_belt_colours)*merged_months_at_rank),"")</f>
        <v/>
      </c>
      <c r="O4611" s="18" t="str" cm="1">
        <f t="array" ref="O4611">IF(LEN($A4611)&gt;0,SUMPRODUCT(($A4611=merged_names)*(_xlfn.TEXTAFTER(O$2, "At ")=merged_belt_colours)*merged_months_at_rank),"")</f>
        <v/>
      </c>
      <c r="P4611" s="18" t="str" cm="1">
        <f t="array" ref="P4611">IF(LEN($A4611)&gt;0,SUMPRODUCT(($A4611=merged_names)*(_xlfn.TEXTAFTER(P$2, "At ")=merged_belt_colours)*merged_months_at_rank),"")</f>
        <v/>
      </c>
      <c r="Q4611" s="18" t="str" cm="1">
        <f t="array" ref="Q4611">IF(LEN($A4611)&gt;0,SUMPRODUCT(($A4611=merged_names)*(_xlfn.TEXTAFTER(Q$2, "At ")=merged_belt_colours)*merged_months_at_rank),"")</f>
        <v/>
      </c>
      <c r="R4611" s="18" t="str" cm="1">
        <f t="array" ref="R4611">IF(LEN($A4611)&gt;0,SUMPRODUCT(($A4611=merged_names)*(_xlfn.TEXTAFTER(R$2, "At ")=merged_belt_colours)*merged_months_at_rank),"")</f>
        <v/>
      </c>
    </row>
    <row r="4612" spans="1:18" x14ac:dyDescent="0.25">
      <c r="A4612"/>
      <c r="B4612" s="15" t="str" cm="1">
        <f t="array" ref="B4612">IFERROR(IF(LEN(A4612)&gt;0, IF(SUMPRODUCT((Inactives[Key]=J4612)*(Inactives[Currently Inactive]))=1,"Inactive","Active"),""),"Active")</f>
        <v/>
      </c>
      <c r="C4612" s="16" t="str" cm="1">
        <f t="array" aca="1" ref="C4612" ca="1">IFERROR(_xlfn._xlws.FILTER(Inactives[Inactive On],(Inactives[Key]=J4612)*(Inactives[Currently Inactive]),""),"")</f>
        <v/>
      </c>
      <c r="D4612" s="16" t="str" cm="1">
        <f t="array" aca="1" ref="D4612" ca="1">IFERROR(INDEX(_xlfn.TEXTSPLIT(E4612," "),1),"")</f>
        <v/>
      </c>
      <c r="E4612" s="15" t="str" cm="1">
        <f t="array" aca="1" ref="E4612" ca="1">IFERROR(_xlfn._xlws.FILTER(merged_ranks,(merged_end_dates=DATE(9999,12,31))*(merged_names=A4612)),"")</f>
        <v/>
      </c>
      <c r="F4612" s="17" t="str">
        <f ca="1">_xlfn.XLOOKUP(J4612,Promotions[Promo Key],Promotions[Promo Date],"")</f>
        <v/>
      </c>
      <c r="G4612" s="18" t="str">
        <f t="shared" ca="1" si="299"/>
        <v/>
      </c>
      <c r="H4612" s="18" t="str">
        <f t="shared" ca="1" si="298"/>
        <v/>
      </c>
      <c r="I4612" s="17" t="str">
        <f>_xlfn.XLOOKUP(A4612,Students[Full Name],Students[Starting Rank],"")</f>
        <v/>
      </c>
      <c r="J4612" s="15" t="str">
        <f t="shared" ca="1" si="300"/>
        <v xml:space="preserve">: </v>
      </c>
      <c r="K4612" s="16" t="str">
        <f>_xlfn.XLOOKUP(A4612,Students[Full Name],Students[Start Date],"")</f>
        <v/>
      </c>
      <c r="L4612" s="18">
        <f t="shared" ca="1" si="301"/>
        <v>-1</v>
      </c>
      <c r="M4612" s="18" cm="1">
        <f t="array" aca="1" ref="M4612" ca="1">SUMPRODUCT(Inactives[Days Inactive]*(Inactives[Student]=A4612))/365</f>
        <v>0</v>
      </c>
      <c r="N4612" s="18" t="str" cm="1">
        <f t="array" ref="N4612">IF(LEN($A4612)&gt;0,SUMPRODUCT(($A4612=merged_names)*(_xlfn.TEXTAFTER(N$2, "At ")=merged_belt_colours)*merged_months_at_rank),"")</f>
        <v/>
      </c>
      <c r="O4612" s="18" t="str" cm="1">
        <f t="array" ref="O4612">IF(LEN($A4612)&gt;0,SUMPRODUCT(($A4612=merged_names)*(_xlfn.TEXTAFTER(O$2, "At ")=merged_belt_colours)*merged_months_at_rank),"")</f>
        <v/>
      </c>
      <c r="P4612" s="18" t="str" cm="1">
        <f t="array" ref="P4612">IF(LEN($A4612)&gt;0,SUMPRODUCT(($A4612=merged_names)*(_xlfn.TEXTAFTER(P$2, "At ")=merged_belt_colours)*merged_months_at_rank),"")</f>
        <v/>
      </c>
      <c r="Q4612" s="18" t="str" cm="1">
        <f t="array" ref="Q4612">IF(LEN($A4612)&gt;0,SUMPRODUCT(($A4612=merged_names)*(_xlfn.TEXTAFTER(Q$2, "At ")=merged_belt_colours)*merged_months_at_rank),"")</f>
        <v/>
      </c>
      <c r="R4612" s="18" t="str" cm="1">
        <f t="array" ref="R4612">IF(LEN($A4612)&gt;0,SUMPRODUCT(($A4612=merged_names)*(_xlfn.TEXTAFTER(R$2, "At ")=merged_belt_colours)*merged_months_at_rank),"")</f>
        <v/>
      </c>
    </row>
    <row r="4613" spans="1:18" x14ac:dyDescent="0.25">
      <c r="A4613"/>
      <c r="B4613" s="15" t="str" cm="1">
        <f t="array" ref="B4613">IFERROR(IF(LEN(A4613)&gt;0, IF(SUMPRODUCT((Inactives[Key]=J4613)*(Inactives[Currently Inactive]))=1,"Inactive","Active"),""),"Active")</f>
        <v/>
      </c>
      <c r="C4613" s="16" t="str" cm="1">
        <f t="array" aca="1" ref="C4613" ca="1">IFERROR(_xlfn._xlws.FILTER(Inactives[Inactive On],(Inactives[Key]=J4613)*(Inactives[Currently Inactive]),""),"")</f>
        <v/>
      </c>
      <c r="D4613" s="16" t="str" cm="1">
        <f t="array" aca="1" ref="D4613" ca="1">IFERROR(INDEX(_xlfn.TEXTSPLIT(E4613," "),1),"")</f>
        <v/>
      </c>
      <c r="E4613" s="15" t="str" cm="1">
        <f t="array" aca="1" ref="E4613" ca="1">IFERROR(_xlfn._xlws.FILTER(merged_ranks,(merged_end_dates=DATE(9999,12,31))*(merged_names=A4613)),"")</f>
        <v/>
      </c>
      <c r="F4613" s="17" t="str">
        <f ca="1">_xlfn.XLOOKUP(J4613,Promotions[Promo Key],Promotions[Promo Date],"")</f>
        <v/>
      </c>
      <c r="G4613" s="18" t="str">
        <f t="shared" ca="1" si="299"/>
        <v/>
      </c>
      <c r="H4613" s="18" t="str">
        <f t="shared" ca="1" si="298"/>
        <v/>
      </c>
      <c r="I4613" s="17" t="str">
        <f>_xlfn.XLOOKUP(A4613,Students[Full Name],Students[Starting Rank],"")</f>
        <v/>
      </c>
      <c r="J4613" s="15" t="str">
        <f t="shared" ca="1" si="300"/>
        <v xml:space="preserve">: </v>
      </c>
      <c r="K4613" s="16" t="str">
        <f>_xlfn.XLOOKUP(A4613,Students[Full Name],Students[Start Date],"")</f>
        <v/>
      </c>
      <c r="L4613" s="18">
        <f t="shared" ca="1" si="301"/>
        <v>-1</v>
      </c>
      <c r="M4613" s="18" cm="1">
        <f t="array" aca="1" ref="M4613" ca="1">SUMPRODUCT(Inactives[Days Inactive]*(Inactives[Student]=A4613))/365</f>
        <v>0</v>
      </c>
      <c r="N4613" s="18" t="str" cm="1">
        <f t="array" ref="N4613">IF(LEN($A4613)&gt;0,SUMPRODUCT(($A4613=merged_names)*(_xlfn.TEXTAFTER(N$2, "At ")=merged_belt_colours)*merged_months_at_rank),"")</f>
        <v/>
      </c>
      <c r="O4613" s="18" t="str" cm="1">
        <f t="array" ref="O4613">IF(LEN($A4613)&gt;0,SUMPRODUCT(($A4613=merged_names)*(_xlfn.TEXTAFTER(O$2, "At ")=merged_belt_colours)*merged_months_at_rank),"")</f>
        <v/>
      </c>
      <c r="P4613" s="18" t="str" cm="1">
        <f t="array" ref="P4613">IF(LEN($A4613)&gt;0,SUMPRODUCT(($A4613=merged_names)*(_xlfn.TEXTAFTER(P$2, "At ")=merged_belt_colours)*merged_months_at_rank),"")</f>
        <v/>
      </c>
      <c r="Q4613" s="18" t="str" cm="1">
        <f t="array" ref="Q4613">IF(LEN($A4613)&gt;0,SUMPRODUCT(($A4613=merged_names)*(_xlfn.TEXTAFTER(Q$2, "At ")=merged_belt_colours)*merged_months_at_rank),"")</f>
        <v/>
      </c>
      <c r="R4613" s="18" t="str" cm="1">
        <f t="array" ref="R4613">IF(LEN($A4613)&gt;0,SUMPRODUCT(($A4613=merged_names)*(_xlfn.TEXTAFTER(R$2, "At ")=merged_belt_colours)*merged_months_at_rank),"")</f>
        <v/>
      </c>
    </row>
    <row r="4614" spans="1:18" x14ac:dyDescent="0.25">
      <c r="A4614"/>
      <c r="B4614" s="15" t="str" cm="1">
        <f t="array" ref="B4614">IFERROR(IF(LEN(A4614)&gt;0, IF(SUMPRODUCT((Inactives[Key]=J4614)*(Inactives[Currently Inactive]))=1,"Inactive","Active"),""),"Active")</f>
        <v/>
      </c>
      <c r="C4614" s="16" t="str" cm="1">
        <f t="array" aca="1" ref="C4614" ca="1">IFERROR(_xlfn._xlws.FILTER(Inactives[Inactive On],(Inactives[Key]=J4614)*(Inactives[Currently Inactive]),""),"")</f>
        <v/>
      </c>
      <c r="D4614" s="16" t="str" cm="1">
        <f t="array" aca="1" ref="D4614" ca="1">IFERROR(INDEX(_xlfn.TEXTSPLIT(E4614," "),1),"")</f>
        <v/>
      </c>
      <c r="E4614" s="15" t="str" cm="1">
        <f t="array" aca="1" ref="E4614" ca="1">IFERROR(_xlfn._xlws.FILTER(merged_ranks,(merged_end_dates=DATE(9999,12,31))*(merged_names=A4614)),"")</f>
        <v/>
      </c>
      <c r="F4614" s="17" t="str">
        <f ca="1">_xlfn.XLOOKUP(J4614,Promotions[Promo Key],Promotions[Promo Date],"")</f>
        <v/>
      </c>
      <c r="G4614" s="18" t="str">
        <f t="shared" ca="1" si="299"/>
        <v/>
      </c>
      <c r="H4614" s="18" t="str">
        <f t="shared" ca="1" si="298"/>
        <v/>
      </c>
      <c r="I4614" s="17" t="str">
        <f>_xlfn.XLOOKUP(A4614,Students[Full Name],Students[Starting Rank],"")</f>
        <v/>
      </c>
      <c r="J4614" s="15" t="str">
        <f t="shared" ca="1" si="300"/>
        <v xml:space="preserve">: </v>
      </c>
      <c r="K4614" s="16" t="str">
        <f>_xlfn.XLOOKUP(A4614,Students[Full Name],Students[Start Date],"")</f>
        <v/>
      </c>
      <c r="L4614" s="18">
        <f t="shared" ca="1" si="301"/>
        <v>-1</v>
      </c>
      <c r="M4614" s="18" cm="1">
        <f t="array" aca="1" ref="M4614" ca="1">SUMPRODUCT(Inactives[Days Inactive]*(Inactives[Student]=A4614))/365</f>
        <v>0</v>
      </c>
      <c r="N4614" s="18" t="str" cm="1">
        <f t="array" ref="N4614">IF(LEN($A4614)&gt;0,SUMPRODUCT(($A4614=merged_names)*(_xlfn.TEXTAFTER(N$2, "At ")=merged_belt_colours)*merged_months_at_rank),"")</f>
        <v/>
      </c>
      <c r="O4614" s="18" t="str" cm="1">
        <f t="array" ref="O4614">IF(LEN($A4614)&gt;0,SUMPRODUCT(($A4614=merged_names)*(_xlfn.TEXTAFTER(O$2, "At ")=merged_belt_colours)*merged_months_at_rank),"")</f>
        <v/>
      </c>
      <c r="P4614" s="18" t="str" cm="1">
        <f t="array" ref="P4614">IF(LEN($A4614)&gt;0,SUMPRODUCT(($A4614=merged_names)*(_xlfn.TEXTAFTER(P$2, "At ")=merged_belt_colours)*merged_months_at_rank),"")</f>
        <v/>
      </c>
      <c r="Q4614" s="18" t="str" cm="1">
        <f t="array" ref="Q4614">IF(LEN($A4614)&gt;0,SUMPRODUCT(($A4614=merged_names)*(_xlfn.TEXTAFTER(Q$2, "At ")=merged_belt_colours)*merged_months_at_rank),"")</f>
        <v/>
      </c>
      <c r="R4614" s="18" t="str" cm="1">
        <f t="array" ref="R4614">IF(LEN($A4614)&gt;0,SUMPRODUCT(($A4614=merged_names)*(_xlfn.TEXTAFTER(R$2, "At ")=merged_belt_colours)*merged_months_at_rank),"")</f>
        <v/>
      </c>
    </row>
    <row r="4615" spans="1:18" x14ac:dyDescent="0.25">
      <c r="A4615"/>
      <c r="B4615" s="15" t="str" cm="1">
        <f t="array" ref="B4615">IFERROR(IF(LEN(A4615)&gt;0, IF(SUMPRODUCT((Inactives[Key]=J4615)*(Inactives[Currently Inactive]))=1,"Inactive","Active"),""),"Active")</f>
        <v/>
      </c>
      <c r="C4615" s="16" t="str" cm="1">
        <f t="array" aca="1" ref="C4615" ca="1">IFERROR(_xlfn._xlws.FILTER(Inactives[Inactive On],(Inactives[Key]=J4615)*(Inactives[Currently Inactive]),""),"")</f>
        <v/>
      </c>
      <c r="D4615" s="16" t="str" cm="1">
        <f t="array" aca="1" ref="D4615" ca="1">IFERROR(INDEX(_xlfn.TEXTSPLIT(E4615," "),1),"")</f>
        <v/>
      </c>
      <c r="E4615" s="15" t="str" cm="1">
        <f t="array" aca="1" ref="E4615" ca="1">IFERROR(_xlfn._xlws.FILTER(merged_ranks,(merged_end_dates=DATE(9999,12,31))*(merged_names=A4615)),"")</f>
        <v/>
      </c>
      <c r="F4615" s="17" t="str">
        <f ca="1">_xlfn.XLOOKUP(J4615,Promotions[Promo Key],Promotions[Promo Date],"")</f>
        <v/>
      </c>
      <c r="G4615" s="18" t="str">
        <f t="shared" ca="1" si="299"/>
        <v/>
      </c>
      <c r="H4615" s="18" t="str">
        <f t="shared" ca="1" si="298"/>
        <v/>
      </c>
      <c r="I4615" s="17" t="str">
        <f>_xlfn.XLOOKUP(A4615,Students[Full Name],Students[Starting Rank],"")</f>
        <v/>
      </c>
      <c r="J4615" s="15" t="str">
        <f t="shared" ca="1" si="300"/>
        <v xml:space="preserve">: </v>
      </c>
      <c r="K4615" s="16" t="str">
        <f>_xlfn.XLOOKUP(A4615,Students[Full Name],Students[Start Date],"")</f>
        <v/>
      </c>
      <c r="L4615" s="18">
        <f t="shared" ca="1" si="301"/>
        <v>-1</v>
      </c>
      <c r="M4615" s="18" cm="1">
        <f t="array" aca="1" ref="M4615" ca="1">SUMPRODUCT(Inactives[Days Inactive]*(Inactives[Student]=A4615))/365</f>
        <v>0</v>
      </c>
      <c r="N4615" s="18" t="str" cm="1">
        <f t="array" ref="N4615">IF(LEN($A4615)&gt;0,SUMPRODUCT(($A4615=merged_names)*(_xlfn.TEXTAFTER(N$2, "At ")=merged_belt_colours)*merged_months_at_rank),"")</f>
        <v/>
      </c>
      <c r="O4615" s="18" t="str" cm="1">
        <f t="array" ref="O4615">IF(LEN($A4615)&gt;0,SUMPRODUCT(($A4615=merged_names)*(_xlfn.TEXTAFTER(O$2, "At ")=merged_belt_colours)*merged_months_at_rank),"")</f>
        <v/>
      </c>
      <c r="P4615" s="18" t="str" cm="1">
        <f t="array" ref="P4615">IF(LEN($A4615)&gt;0,SUMPRODUCT(($A4615=merged_names)*(_xlfn.TEXTAFTER(P$2, "At ")=merged_belt_colours)*merged_months_at_rank),"")</f>
        <v/>
      </c>
      <c r="Q4615" s="18" t="str" cm="1">
        <f t="array" ref="Q4615">IF(LEN($A4615)&gt;0,SUMPRODUCT(($A4615=merged_names)*(_xlfn.TEXTAFTER(Q$2, "At ")=merged_belt_colours)*merged_months_at_rank),"")</f>
        <v/>
      </c>
      <c r="R4615" s="18" t="str" cm="1">
        <f t="array" ref="R4615">IF(LEN($A4615)&gt;0,SUMPRODUCT(($A4615=merged_names)*(_xlfn.TEXTAFTER(R$2, "At ")=merged_belt_colours)*merged_months_at_rank),"")</f>
        <v/>
      </c>
    </row>
    <row r="4616" spans="1:18" x14ac:dyDescent="0.25">
      <c r="A4616"/>
      <c r="B4616" s="15" t="str" cm="1">
        <f t="array" ref="B4616">IFERROR(IF(LEN(A4616)&gt;0, IF(SUMPRODUCT((Inactives[Key]=J4616)*(Inactives[Currently Inactive]))=1,"Inactive","Active"),""),"Active")</f>
        <v/>
      </c>
      <c r="C4616" s="16" t="str" cm="1">
        <f t="array" aca="1" ref="C4616" ca="1">IFERROR(_xlfn._xlws.FILTER(Inactives[Inactive On],(Inactives[Key]=J4616)*(Inactives[Currently Inactive]),""),"")</f>
        <v/>
      </c>
      <c r="D4616" s="16" t="str" cm="1">
        <f t="array" aca="1" ref="D4616" ca="1">IFERROR(INDEX(_xlfn.TEXTSPLIT(E4616," "),1),"")</f>
        <v/>
      </c>
      <c r="E4616" s="15" t="str" cm="1">
        <f t="array" aca="1" ref="E4616" ca="1">IFERROR(_xlfn._xlws.FILTER(merged_ranks,(merged_end_dates=DATE(9999,12,31))*(merged_names=A4616)),"")</f>
        <v/>
      </c>
      <c r="F4616" s="17" t="str">
        <f ca="1">_xlfn.XLOOKUP(J4616,Promotions[Promo Key],Promotions[Promo Date],"")</f>
        <v/>
      </c>
      <c r="G4616" s="18" t="str">
        <f t="shared" ca="1" si="299"/>
        <v/>
      </c>
      <c r="H4616" s="18" t="str">
        <f t="shared" ca="1" si="298"/>
        <v/>
      </c>
      <c r="I4616" s="17" t="str">
        <f>_xlfn.XLOOKUP(A4616,Students[Full Name],Students[Starting Rank],"")</f>
        <v/>
      </c>
      <c r="J4616" s="15" t="str">
        <f t="shared" ca="1" si="300"/>
        <v xml:space="preserve">: </v>
      </c>
      <c r="K4616" s="16" t="str">
        <f>_xlfn.XLOOKUP(A4616,Students[Full Name],Students[Start Date],"")</f>
        <v/>
      </c>
      <c r="L4616" s="18">
        <f t="shared" ca="1" si="301"/>
        <v>-1</v>
      </c>
      <c r="M4616" s="18" cm="1">
        <f t="array" aca="1" ref="M4616" ca="1">SUMPRODUCT(Inactives[Days Inactive]*(Inactives[Student]=A4616))/365</f>
        <v>0</v>
      </c>
      <c r="N4616" s="18" t="str" cm="1">
        <f t="array" ref="N4616">IF(LEN($A4616)&gt;0,SUMPRODUCT(($A4616=merged_names)*(_xlfn.TEXTAFTER(N$2, "At ")=merged_belt_colours)*merged_months_at_rank),"")</f>
        <v/>
      </c>
      <c r="O4616" s="18" t="str" cm="1">
        <f t="array" ref="O4616">IF(LEN($A4616)&gt;0,SUMPRODUCT(($A4616=merged_names)*(_xlfn.TEXTAFTER(O$2, "At ")=merged_belt_colours)*merged_months_at_rank),"")</f>
        <v/>
      </c>
      <c r="P4616" s="18" t="str" cm="1">
        <f t="array" ref="P4616">IF(LEN($A4616)&gt;0,SUMPRODUCT(($A4616=merged_names)*(_xlfn.TEXTAFTER(P$2, "At ")=merged_belt_colours)*merged_months_at_rank),"")</f>
        <v/>
      </c>
      <c r="Q4616" s="18" t="str" cm="1">
        <f t="array" ref="Q4616">IF(LEN($A4616)&gt;0,SUMPRODUCT(($A4616=merged_names)*(_xlfn.TEXTAFTER(Q$2, "At ")=merged_belt_colours)*merged_months_at_rank),"")</f>
        <v/>
      </c>
      <c r="R4616" s="18" t="str" cm="1">
        <f t="array" ref="R4616">IF(LEN($A4616)&gt;0,SUMPRODUCT(($A4616=merged_names)*(_xlfn.TEXTAFTER(R$2, "At ")=merged_belt_colours)*merged_months_at_rank),"")</f>
        <v/>
      </c>
    </row>
    <row r="4617" spans="1:18" x14ac:dyDescent="0.25">
      <c r="A4617"/>
      <c r="B4617" s="15" t="str" cm="1">
        <f t="array" ref="B4617">IFERROR(IF(LEN(A4617)&gt;0, IF(SUMPRODUCT((Inactives[Key]=J4617)*(Inactives[Currently Inactive]))=1,"Inactive","Active"),""),"Active")</f>
        <v/>
      </c>
      <c r="C4617" s="16" t="str" cm="1">
        <f t="array" aca="1" ref="C4617" ca="1">IFERROR(_xlfn._xlws.FILTER(Inactives[Inactive On],(Inactives[Key]=J4617)*(Inactives[Currently Inactive]),""),"")</f>
        <v/>
      </c>
      <c r="D4617" s="16" t="str" cm="1">
        <f t="array" aca="1" ref="D4617" ca="1">IFERROR(INDEX(_xlfn.TEXTSPLIT(E4617," "),1),"")</f>
        <v/>
      </c>
      <c r="E4617" s="15" t="str" cm="1">
        <f t="array" aca="1" ref="E4617" ca="1">IFERROR(_xlfn._xlws.FILTER(merged_ranks,(merged_end_dates=DATE(9999,12,31))*(merged_names=A4617)),"")</f>
        <v/>
      </c>
      <c r="F4617" s="17" t="str">
        <f ca="1">_xlfn.XLOOKUP(J4617,Promotions[Promo Key],Promotions[Promo Date],"")</f>
        <v/>
      </c>
      <c r="G4617" s="18" t="str">
        <f t="shared" ca="1" si="299"/>
        <v/>
      </c>
      <c r="H4617" s="18" t="str">
        <f t="shared" ca="1" si="298"/>
        <v/>
      </c>
      <c r="I4617" s="17" t="str">
        <f>_xlfn.XLOOKUP(A4617,Students[Full Name],Students[Starting Rank],"")</f>
        <v/>
      </c>
      <c r="J4617" s="15" t="str">
        <f t="shared" ca="1" si="300"/>
        <v xml:space="preserve">: </v>
      </c>
      <c r="K4617" s="16" t="str">
        <f>_xlfn.XLOOKUP(A4617,Students[Full Name],Students[Start Date],"")</f>
        <v/>
      </c>
      <c r="L4617" s="18">
        <f t="shared" ca="1" si="301"/>
        <v>-1</v>
      </c>
      <c r="M4617" s="18" cm="1">
        <f t="array" aca="1" ref="M4617" ca="1">SUMPRODUCT(Inactives[Days Inactive]*(Inactives[Student]=A4617))/365</f>
        <v>0</v>
      </c>
      <c r="N4617" s="18" t="str" cm="1">
        <f t="array" ref="N4617">IF(LEN($A4617)&gt;0,SUMPRODUCT(($A4617=merged_names)*(_xlfn.TEXTAFTER(N$2, "At ")=merged_belt_colours)*merged_months_at_rank),"")</f>
        <v/>
      </c>
      <c r="O4617" s="18" t="str" cm="1">
        <f t="array" ref="O4617">IF(LEN($A4617)&gt;0,SUMPRODUCT(($A4617=merged_names)*(_xlfn.TEXTAFTER(O$2, "At ")=merged_belt_colours)*merged_months_at_rank),"")</f>
        <v/>
      </c>
      <c r="P4617" s="18" t="str" cm="1">
        <f t="array" ref="P4617">IF(LEN($A4617)&gt;0,SUMPRODUCT(($A4617=merged_names)*(_xlfn.TEXTAFTER(P$2, "At ")=merged_belt_colours)*merged_months_at_rank),"")</f>
        <v/>
      </c>
      <c r="Q4617" s="18" t="str" cm="1">
        <f t="array" ref="Q4617">IF(LEN($A4617)&gt;0,SUMPRODUCT(($A4617=merged_names)*(_xlfn.TEXTAFTER(Q$2, "At ")=merged_belt_colours)*merged_months_at_rank),"")</f>
        <v/>
      </c>
      <c r="R4617" s="18" t="str" cm="1">
        <f t="array" ref="R4617">IF(LEN($A4617)&gt;0,SUMPRODUCT(($A4617=merged_names)*(_xlfn.TEXTAFTER(R$2, "At ")=merged_belt_colours)*merged_months_at_rank),"")</f>
        <v/>
      </c>
    </row>
    <row r="4618" spans="1:18" x14ac:dyDescent="0.25">
      <c r="A4618"/>
      <c r="B4618" s="15" t="str" cm="1">
        <f t="array" ref="B4618">IFERROR(IF(LEN(A4618)&gt;0, IF(SUMPRODUCT((Inactives[Key]=J4618)*(Inactives[Currently Inactive]))=1,"Inactive","Active"),""),"Active")</f>
        <v/>
      </c>
      <c r="C4618" s="16" t="str" cm="1">
        <f t="array" aca="1" ref="C4618" ca="1">IFERROR(_xlfn._xlws.FILTER(Inactives[Inactive On],(Inactives[Key]=J4618)*(Inactives[Currently Inactive]),""),"")</f>
        <v/>
      </c>
      <c r="D4618" s="16" t="str" cm="1">
        <f t="array" aca="1" ref="D4618" ca="1">IFERROR(INDEX(_xlfn.TEXTSPLIT(E4618," "),1),"")</f>
        <v/>
      </c>
      <c r="E4618" s="15" t="str" cm="1">
        <f t="array" aca="1" ref="E4618" ca="1">IFERROR(_xlfn._xlws.FILTER(merged_ranks,(merged_end_dates=DATE(9999,12,31))*(merged_names=A4618)),"")</f>
        <v/>
      </c>
      <c r="F4618" s="17" t="str">
        <f ca="1">_xlfn.XLOOKUP(J4618,Promotions[Promo Key],Promotions[Promo Date],"")</f>
        <v/>
      </c>
      <c r="G4618" s="18" t="str">
        <f t="shared" ca="1" si="299"/>
        <v/>
      </c>
      <c r="H4618" s="18" t="str">
        <f t="shared" ca="1" si="298"/>
        <v/>
      </c>
      <c r="I4618" s="17" t="str">
        <f>_xlfn.XLOOKUP(A4618,Students[Full Name],Students[Starting Rank],"")</f>
        <v/>
      </c>
      <c r="J4618" s="15" t="str">
        <f t="shared" ca="1" si="300"/>
        <v xml:space="preserve">: </v>
      </c>
      <c r="K4618" s="16" t="str">
        <f>_xlfn.XLOOKUP(A4618,Students[Full Name],Students[Start Date],"")</f>
        <v/>
      </c>
      <c r="L4618" s="18">
        <f t="shared" ca="1" si="301"/>
        <v>-1</v>
      </c>
      <c r="M4618" s="18" cm="1">
        <f t="array" aca="1" ref="M4618" ca="1">SUMPRODUCT(Inactives[Days Inactive]*(Inactives[Student]=A4618))/365</f>
        <v>0</v>
      </c>
      <c r="N4618" s="18" t="str" cm="1">
        <f t="array" ref="N4618">IF(LEN($A4618)&gt;0,SUMPRODUCT(($A4618=merged_names)*(_xlfn.TEXTAFTER(N$2, "At ")=merged_belt_colours)*merged_months_at_rank),"")</f>
        <v/>
      </c>
      <c r="O4618" s="18" t="str" cm="1">
        <f t="array" ref="O4618">IF(LEN($A4618)&gt;0,SUMPRODUCT(($A4618=merged_names)*(_xlfn.TEXTAFTER(O$2, "At ")=merged_belt_colours)*merged_months_at_rank),"")</f>
        <v/>
      </c>
      <c r="P4618" s="18" t="str" cm="1">
        <f t="array" ref="P4618">IF(LEN($A4618)&gt;0,SUMPRODUCT(($A4618=merged_names)*(_xlfn.TEXTAFTER(P$2, "At ")=merged_belt_colours)*merged_months_at_rank),"")</f>
        <v/>
      </c>
      <c r="Q4618" s="18" t="str" cm="1">
        <f t="array" ref="Q4618">IF(LEN($A4618)&gt;0,SUMPRODUCT(($A4618=merged_names)*(_xlfn.TEXTAFTER(Q$2, "At ")=merged_belt_colours)*merged_months_at_rank),"")</f>
        <v/>
      </c>
      <c r="R4618" s="18" t="str" cm="1">
        <f t="array" ref="R4618">IF(LEN($A4618)&gt;0,SUMPRODUCT(($A4618=merged_names)*(_xlfn.TEXTAFTER(R$2, "At ")=merged_belt_colours)*merged_months_at_rank),"")</f>
        <v/>
      </c>
    </row>
    <row r="4619" spans="1:18" x14ac:dyDescent="0.25">
      <c r="A4619"/>
      <c r="B4619" s="15" t="str" cm="1">
        <f t="array" ref="B4619">IFERROR(IF(LEN(A4619)&gt;0, IF(SUMPRODUCT((Inactives[Key]=J4619)*(Inactives[Currently Inactive]))=1,"Inactive","Active"),""),"Active")</f>
        <v/>
      </c>
      <c r="C4619" s="16" t="str" cm="1">
        <f t="array" aca="1" ref="C4619" ca="1">IFERROR(_xlfn._xlws.FILTER(Inactives[Inactive On],(Inactives[Key]=J4619)*(Inactives[Currently Inactive]),""),"")</f>
        <v/>
      </c>
      <c r="D4619" s="16" t="str" cm="1">
        <f t="array" aca="1" ref="D4619" ca="1">IFERROR(INDEX(_xlfn.TEXTSPLIT(E4619," "),1),"")</f>
        <v/>
      </c>
      <c r="E4619" s="15" t="str" cm="1">
        <f t="array" aca="1" ref="E4619" ca="1">IFERROR(_xlfn._xlws.FILTER(merged_ranks,(merged_end_dates=DATE(9999,12,31))*(merged_names=A4619)),"")</f>
        <v/>
      </c>
      <c r="F4619" s="17" t="str">
        <f ca="1">_xlfn.XLOOKUP(J4619,Promotions[Promo Key],Promotions[Promo Date],"")</f>
        <v/>
      </c>
      <c r="G4619" s="18" t="str">
        <f t="shared" ca="1" si="299"/>
        <v/>
      </c>
      <c r="H4619" s="18" t="str">
        <f t="shared" ca="1" si="298"/>
        <v/>
      </c>
      <c r="I4619" s="17" t="str">
        <f>_xlfn.XLOOKUP(A4619,Students[Full Name],Students[Starting Rank],"")</f>
        <v/>
      </c>
      <c r="J4619" s="15" t="str">
        <f t="shared" ca="1" si="300"/>
        <v xml:space="preserve">: </v>
      </c>
      <c r="K4619" s="16" t="str">
        <f>_xlfn.XLOOKUP(A4619,Students[Full Name],Students[Start Date],"")</f>
        <v/>
      </c>
      <c r="L4619" s="18">
        <f t="shared" ca="1" si="301"/>
        <v>-1</v>
      </c>
      <c r="M4619" s="18" cm="1">
        <f t="array" aca="1" ref="M4619" ca="1">SUMPRODUCT(Inactives[Days Inactive]*(Inactives[Student]=A4619))/365</f>
        <v>0</v>
      </c>
      <c r="N4619" s="18" t="str" cm="1">
        <f t="array" ref="N4619">IF(LEN($A4619)&gt;0,SUMPRODUCT(($A4619=merged_names)*(_xlfn.TEXTAFTER(N$2, "At ")=merged_belt_colours)*merged_months_at_rank),"")</f>
        <v/>
      </c>
      <c r="O4619" s="18" t="str" cm="1">
        <f t="array" ref="O4619">IF(LEN($A4619)&gt;0,SUMPRODUCT(($A4619=merged_names)*(_xlfn.TEXTAFTER(O$2, "At ")=merged_belt_colours)*merged_months_at_rank),"")</f>
        <v/>
      </c>
      <c r="P4619" s="18" t="str" cm="1">
        <f t="array" ref="P4619">IF(LEN($A4619)&gt;0,SUMPRODUCT(($A4619=merged_names)*(_xlfn.TEXTAFTER(P$2, "At ")=merged_belt_colours)*merged_months_at_rank),"")</f>
        <v/>
      </c>
      <c r="Q4619" s="18" t="str" cm="1">
        <f t="array" ref="Q4619">IF(LEN($A4619)&gt;0,SUMPRODUCT(($A4619=merged_names)*(_xlfn.TEXTAFTER(Q$2, "At ")=merged_belt_colours)*merged_months_at_rank),"")</f>
        <v/>
      </c>
      <c r="R4619" s="18" t="str" cm="1">
        <f t="array" ref="R4619">IF(LEN($A4619)&gt;0,SUMPRODUCT(($A4619=merged_names)*(_xlfn.TEXTAFTER(R$2, "At ")=merged_belt_colours)*merged_months_at_rank),"")</f>
        <v/>
      </c>
    </row>
    <row r="4620" spans="1:18" x14ac:dyDescent="0.25">
      <c r="A4620"/>
      <c r="B4620" s="15" t="str" cm="1">
        <f t="array" ref="B4620">IFERROR(IF(LEN(A4620)&gt;0, IF(SUMPRODUCT((Inactives[Key]=J4620)*(Inactives[Currently Inactive]))=1,"Inactive","Active"),""),"Active")</f>
        <v/>
      </c>
      <c r="C4620" s="16" t="str" cm="1">
        <f t="array" aca="1" ref="C4620" ca="1">IFERROR(_xlfn._xlws.FILTER(Inactives[Inactive On],(Inactives[Key]=J4620)*(Inactives[Currently Inactive]),""),"")</f>
        <v/>
      </c>
      <c r="D4620" s="16" t="str" cm="1">
        <f t="array" aca="1" ref="D4620" ca="1">IFERROR(INDEX(_xlfn.TEXTSPLIT(E4620," "),1),"")</f>
        <v/>
      </c>
      <c r="E4620" s="15" t="str" cm="1">
        <f t="array" aca="1" ref="E4620" ca="1">IFERROR(_xlfn._xlws.FILTER(merged_ranks,(merged_end_dates=DATE(9999,12,31))*(merged_names=A4620)),"")</f>
        <v/>
      </c>
      <c r="F4620" s="17" t="str">
        <f ca="1">_xlfn.XLOOKUP(J4620,Promotions[Promo Key],Promotions[Promo Date],"")</f>
        <v/>
      </c>
      <c r="G4620" s="18" t="str">
        <f t="shared" ca="1" si="299"/>
        <v/>
      </c>
      <c r="H4620" s="18" t="str">
        <f t="shared" ca="1" si="298"/>
        <v/>
      </c>
      <c r="I4620" s="17" t="str">
        <f>_xlfn.XLOOKUP(A4620,Students[Full Name],Students[Starting Rank],"")</f>
        <v/>
      </c>
      <c r="J4620" s="15" t="str">
        <f t="shared" ca="1" si="300"/>
        <v xml:space="preserve">: </v>
      </c>
      <c r="K4620" s="16" t="str">
        <f>_xlfn.XLOOKUP(A4620,Students[Full Name],Students[Start Date],"")</f>
        <v/>
      </c>
      <c r="L4620" s="18">
        <f t="shared" ca="1" si="301"/>
        <v>-1</v>
      </c>
      <c r="M4620" s="18" cm="1">
        <f t="array" aca="1" ref="M4620" ca="1">SUMPRODUCT(Inactives[Days Inactive]*(Inactives[Student]=A4620))/365</f>
        <v>0</v>
      </c>
      <c r="N4620" s="18" t="str" cm="1">
        <f t="array" ref="N4620">IF(LEN($A4620)&gt;0,SUMPRODUCT(($A4620=merged_names)*(_xlfn.TEXTAFTER(N$2, "At ")=merged_belt_colours)*merged_months_at_rank),"")</f>
        <v/>
      </c>
      <c r="O4620" s="18" t="str" cm="1">
        <f t="array" ref="O4620">IF(LEN($A4620)&gt;0,SUMPRODUCT(($A4620=merged_names)*(_xlfn.TEXTAFTER(O$2, "At ")=merged_belt_colours)*merged_months_at_rank),"")</f>
        <v/>
      </c>
      <c r="P4620" s="18" t="str" cm="1">
        <f t="array" ref="P4620">IF(LEN($A4620)&gt;0,SUMPRODUCT(($A4620=merged_names)*(_xlfn.TEXTAFTER(P$2, "At ")=merged_belt_colours)*merged_months_at_rank),"")</f>
        <v/>
      </c>
      <c r="Q4620" s="18" t="str" cm="1">
        <f t="array" ref="Q4620">IF(LEN($A4620)&gt;0,SUMPRODUCT(($A4620=merged_names)*(_xlfn.TEXTAFTER(Q$2, "At ")=merged_belt_colours)*merged_months_at_rank),"")</f>
        <v/>
      </c>
      <c r="R4620" s="18" t="str" cm="1">
        <f t="array" ref="R4620">IF(LEN($A4620)&gt;0,SUMPRODUCT(($A4620=merged_names)*(_xlfn.TEXTAFTER(R$2, "At ")=merged_belt_colours)*merged_months_at_rank),"")</f>
        <v/>
      </c>
    </row>
    <row r="4621" spans="1:18" x14ac:dyDescent="0.25">
      <c r="A4621"/>
      <c r="B4621" s="15" t="str" cm="1">
        <f t="array" ref="B4621">IFERROR(IF(LEN(A4621)&gt;0, IF(SUMPRODUCT((Inactives[Key]=J4621)*(Inactives[Currently Inactive]))=1,"Inactive","Active"),""),"Active")</f>
        <v/>
      </c>
      <c r="C4621" s="16" t="str" cm="1">
        <f t="array" aca="1" ref="C4621" ca="1">IFERROR(_xlfn._xlws.FILTER(Inactives[Inactive On],(Inactives[Key]=J4621)*(Inactives[Currently Inactive]),""),"")</f>
        <v/>
      </c>
      <c r="D4621" s="16" t="str" cm="1">
        <f t="array" aca="1" ref="D4621" ca="1">IFERROR(INDEX(_xlfn.TEXTSPLIT(E4621," "),1),"")</f>
        <v/>
      </c>
      <c r="E4621" s="15" t="str" cm="1">
        <f t="array" aca="1" ref="E4621" ca="1">IFERROR(_xlfn._xlws.FILTER(merged_ranks,(merged_end_dates=DATE(9999,12,31))*(merged_names=A4621)),"")</f>
        <v/>
      </c>
      <c r="F4621" s="17" t="str">
        <f ca="1">_xlfn.XLOOKUP(J4621,Promotions[Promo Key],Promotions[Promo Date],"")</f>
        <v/>
      </c>
      <c r="G4621" s="18" t="str">
        <f t="shared" ca="1" si="299"/>
        <v/>
      </c>
      <c r="H4621" s="18" t="str">
        <f t="shared" ca="1" si="298"/>
        <v/>
      </c>
      <c r="I4621" s="17" t="str">
        <f>_xlfn.XLOOKUP(A4621,Students[Full Name],Students[Starting Rank],"")</f>
        <v/>
      </c>
      <c r="J4621" s="15" t="str">
        <f t="shared" ca="1" si="300"/>
        <v xml:space="preserve">: </v>
      </c>
      <c r="K4621" s="16" t="str">
        <f>_xlfn.XLOOKUP(A4621,Students[Full Name],Students[Start Date],"")</f>
        <v/>
      </c>
      <c r="L4621" s="18">
        <f t="shared" ca="1" si="301"/>
        <v>-1</v>
      </c>
      <c r="M4621" s="18" cm="1">
        <f t="array" aca="1" ref="M4621" ca="1">SUMPRODUCT(Inactives[Days Inactive]*(Inactives[Student]=A4621))/365</f>
        <v>0</v>
      </c>
      <c r="N4621" s="18" t="str" cm="1">
        <f t="array" ref="N4621">IF(LEN($A4621)&gt;0,SUMPRODUCT(($A4621=merged_names)*(_xlfn.TEXTAFTER(N$2, "At ")=merged_belt_colours)*merged_months_at_rank),"")</f>
        <v/>
      </c>
      <c r="O4621" s="18" t="str" cm="1">
        <f t="array" ref="O4621">IF(LEN($A4621)&gt;0,SUMPRODUCT(($A4621=merged_names)*(_xlfn.TEXTAFTER(O$2, "At ")=merged_belt_colours)*merged_months_at_rank),"")</f>
        <v/>
      </c>
      <c r="P4621" s="18" t="str" cm="1">
        <f t="array" ref="P4621">IF(LEN($A4621)&gt;0,SUMPRODUCT(($A4621=merged_names)*(_xlfn.TEXTAFTER(P$2, "At ")=merged_belt_colours)*merged_months_at_rank),"")</f>
        <v/>
      </c>
      <c r="Q4621" s="18" t="str" cm="1">
        <f t="array" ref="Q4621">IF(LEN($A4621)&gt;0,SUMPRODUCT(($A4621=merged_names)*(_xlfn.TEXTAFTER(Q$2, "At ")=merged_belt_colours)*merged_months_at_rank),"")</f>
        <v/>
      </c>
      <c r="R4621" s="18" t="str" cm="1">
        <f t="array" ref="R4621">IF(LEN($A4621)&gt;0,SUMPRODUCT(($A4621=merged_names)*(_xlfn.TEXTAFTER(R$2, "At ")=merged_belt_colours)*merged_months_at_rank),"")</f>
        <v/>
      </c>
    </row>
    <row r="4622" spans="1:18" x14ac:dyDescent="0.25">
      <c r="A4622"/>
      <c r="B4622" s="15" t="str" cm="1">
        <f t="array" ref="B4622">IFERROR(IF(LEN(A4622)&gt;0, IF(SUMPRODUCT((Inactives[Key]=J4622)*(Inactives[Currently Inactive]))=1,"Inactive","Active"),""),"Active")</f>
        <v/>
      </c>
      <c r="C4622" s="16" t="str" cm="1">
        <f t="array" aca="1" ref="C4622" ca="1">IFERROR(_xlfn._xlws.FILTER(Inactives[Inactive On],(Inactives[Key]=J4622)*(Inactives[Currently Inactive]),""),"")</f>
        <v/>
      </c>
      <c r="D4622" s="16" t="str" cm="1">
        <f t="array" aca="1" ref="D4622" ca="1">IFERROR(INDEX(_xlfn.TEXTSPLIT(E4622," "),1),"")</f>
        <v/>
      </c>
      <c r="E4622" s="15" t="str" cm="1">
        <f t="array" aca="1" ref="E4622" ca="1">IFERROR(_xlfn._xlws.FILTER(merged_ranks,(merged_end_dates=DATE(9999,12,31))*(merged_names=A4622)),"")</f>
        <v/>
      </c>
      <c r="F4622" s="17" t="str">
        <f ca="1">_xlfn.XLOOKUP(J4622,Promotions[Promo Key],Promotions[Promo Date],"")</f>
        <v/>
      </c>
      <c r="G4622" s="18" t="str">
        <f t="shared" ca="1" si="299"/>
        <v/>
      </c>
      <c r="H4622" s="18" t="str">
        <f t="shared" ca="1" si="298"/>
        <v/>
      </c>
      <c r="I4622" s="17" t="str">
        <f>_xlfn.XLOOKUP(A4622,Students[Full Name],Students[Starting Rank],"")</f>
        <v/>
      </c>
      <c r="J4622" s="15" t="str">
        <f t="shared" ca="1" si="300"/>
        <v xml:space="preserve">: </v>
      </c>
      <c r="K4622" s="16" t="str">
        <f>_xlfn.XLOOKUP(A4622,Students[Full Name],Students[Start Date],"")</f>
        <v/>
      </c>
      <c r="L4622" s="18">
        <f t="shared" ca="1" si="301"/>
        <v>-1</v>
      </c>
      <c r="M4622" s="18" cm="1">
        <f t="array" aca="1" ref="M4622" ca="1">SUMPRODUCT(Inactives[Days Inactive]*(Inactives[Student]=A4622))/365</f>
        <v>0</v>
      </c>
      <c r="N4622" s="18" t="str" cm="1">
        <f t="array" ref="N4622">IF(LEN($A4622)&gt;0,SUMPRODUCT(($A4622=merged_names)*(_xlfn.TEXTAFTER(N$2, "At ")=merged_belt_colours)*merged_months_at_rank),"")</f>
        <v/>
      </c>
      <c r="O4622" s="18" t="str" cm="1">
        <f t="array" ref="O4622">IF(LEN($A4622)&gt;0,SUMPRODUCT(($A4622=merged_names)*(_xlfn.TEXTAFTER(O$2, "At ")=merged_belt_colours)*merged_months_at_rank),"")</f>
        <v/>
      </c>
      <c r="P4622" s="18" t="str" cm="1">
        <f t="array" ref="P4622">IF(LEN($A4622)&gt;0,SUMPRODUCT(($A4622=merged_names)*(_xlfn.TEXTAFTER(P$2, "At ")=merged_belt_colours)*merged_months_at_rank),"")</f>
        <v/>
      </c>
      <c r="Q4622" s="18" t="str" cm="1">
        <f t="array" ref="Q4622">IF(LEN($A4622)&gt;0,SUMPRODUCT(($A4622=merged_names)*(_xlfn.TEXTAFTER(Q$2, "At ")=merged_belt_colours)*merged_months_at_rank),"")</f>
        <v/>
      </c>
      <c r="R4622" s="18" t="str" cm="1">
        <f t="array" ref="R4622">IF(LEN($A4622)&gt;0,SUMPRODUCT(($A4622=merged_names)*(_xlfn.TEXTAFTER(R$2, "At ")=merged_belt_colours)*merged_months_at_rank),"")</f>
        <v/>
      </c>
    </row>
    <row r="4623" spans="1:18" x14ac:dyDescent="0.25">
      <c r="A4623"/>
      <c r="B4623" s="15" t="str" cm="1">
        <f t="array" ref="B4623">IFERROR(IF(LEN(A4623)&gt;0, IF(SUMPRODUCT((Inactives[Key]=J4623)*(Inactives[Currently Inactive]))=1,"Inactive","Active"),""),"Active")</f>
        <v/>
      </c>
      <c r="C4623" s="16" t="str" cm="1">
        <f t="array" aca="1" ref="C4623" ca="1">IFERROR(_xlfn._xlws.FILTER(Inactives[Inactive On],(Inactives[Key]=J4623)*(Inactives[Currently Inactive]),""),"")</f>
        <v/>
      </c>
      <c r="D4623" s="16" t="str" cm="1">
        <f t="array" aca="1" ref="D4623" ca="1">IFERROR(INDEX(_xlfn.TEXTSPLIT(E4623," "),1),"")</f>
        <v/>
      </c>
      <c r="E4623" s="15" t="str" cm="1">
        <f t="array" aca="1" ref="E4623" ca="1">IFERROR(_xlfn._xlws.FILTER(merged_ranks,(merged_end_dates=DATE(9999,12,31))*(merged_names=A4623)),"")</f>
        <v/>
      </c>
      <c r="F4623" s="17" t="str">
        <f ca="1">_xlfn.XLOOKUP(J4623,Promotions[Promo Key],Promotions[Promo Date],"")</f>
        <v/>
      </c>
      <c r="G4623" s="18" t="str">
        <f t="shared" ca="1" si="299"/>
        <v/>
      </c>
      <c r="H4623" s="18" t="str">
        <f t="shared" ca="1" si="298"/>
        <v/>
      </c>
      <c r="I4623" s="17" t="str">
        <f>_xlfn.XLOOKUP(A4623,Students[Full Name],Students[Starting Rank],"")</f>
        <v/>
      </c>
      <c r="J4623" s="15" t="str">
        <f t="shared" ca="1" si="300"/>
        <v xml:space="preserve">: </v>
      </c>
      <c r="K4623" s="16" t="str">
        <f>_xlfn.XLOOKUP(A4623,Students[Full Name],Students[Start Date],"")</f>
        <v/>
      </c>
      <c r="L4623" s="18">
        <f t="shared" ca="1" si="301"/>
        <v>-1</v>
      </c>
      <c r="M4623" s="18" cm="1">
        <f t="array" aca="1" ref="M4623" ca="1">SUMPRODUCT(Inactives[Days Inactive]*(Inactives[Student]=A4623))/365</f>
        <v>0</v>
      </c>
      <c r="N4623" s="18" t="str" cm="1">
        <f t="array" ref="N4623">IF(LEN($A4623)&gt;0,SUMPRODUCT(($A4623=merged_names)*(_xlfn.TEXTAFTER(N$2, "At ")=merged_belt_colours)*merged_months_at_rank),"")</f>
        <v/>
      </c>
      <c r="O4623" s="18" t="str" cm="1">
        <f t="array" ref="O4623">IF(LEN($A4623)&gt;0,SUMPRODUCT(($A4623=merged_names)*(_xlfn.TEXTAFTER(O$2, "At ")=merged_belt_colours)*merged_months_at_rank),"")</f>
        <v/>
      </c>
      <c r="P4623" s="18" t="str" cm="1">
        <f t="array" ref="P4623">IF(LEN($A4623)&gt;0,SUMPRODUCT(($A4623=merged_names)*(_xlfn.TEXTAFTER(P$2, "At ")=merged_belt_colours)*merged_months_at_rank),"")</f>
        <v/>
      </c>
      <c r="Q4623" s="18" t="str" cm="1">
        <f t="array" ref="Q4623">IF(LEN($A4623)&gt;0,SUMPRODUCT(($A4623=merged_names)*(_xlfn.TEXTAFTER(Q$2, "At ")=merged_belt_colours)*merged_months_at_rank),"")</f>
        <v/>
      </c>
      <c r="R4623" s="18" t="str" cm="1">
        <f t="array" ref="R4623">IF(LEN($A4623)&gt;0,SUMPRODUCT(($A4623=merged_names)*(_xlfn.TEXTAFTER(R$2, "At ")=merged_belt_colours)*merged_months_at_rank),"")</f>
        <v/>
      </c>
    </row>
    <row r="4624" spans="1:18" x14ac:dyDescent="0.25">
      <c r="A4624"/>
      <c r="B4624" s="15" t="str" cm="1">
        <f t="array" ref="B4624">IFERROR(IF(LEN(A4624)&gt;0, IF(SUMPRODUCT((Inactives[Key]=J4624)*(Inactives[Currently Inactive]))=1,"Inactive","Active"),""),"Active")</f>
        <v/>
      </c>
      <c r="C4624" s="16" t="str" cm="1">
        <f t="array" aca="1" ref="C4624" ca="1">IFERROR(_xlfn._xlws.FILTER(Inactives[Inactive On],(Inactives[Key]=J4624)*(Inactives[Currently Inactive]),""),"")</f>
        <v/>
      </c>
      <c r="D4624" s="16" t="str" cm="1">
        <f t="array" aca="1" ref="D4624" ca="1">IFERROR(INDEX(_xlfn.TEXTSPLIT(E4624," "),1),"")</f>
        <v/>
      </c>
      <c r="E4624" s="15" t="str" cm="1">
        <f t="array" aca="1" ref="E4624" ca="1">IFERROR(_xlfn._xlws.FILTER(merged_ranks,(merged_end_dates=DATE(9999,12,31))*(merged_names=A4624)),"")</f>
        <v/>
      </c>
      <c r="F4624" s="17" t="str">
        <f ca="1">_xlfn.XLOOKUP(J4624,Promotions[Promo Key],Promotions[Promo Date],"")</f>
        <v/>
      </c>
      <c r="G4624" s="18" t="str">
        <f t="shared" ca="1" si="299"/>
        <v/>
      </c>
      <c r="H4624" s="18" t="str">
        <f t="shared" ca="1" si="298"/>
        <v/>
      </c>
      <c r="I4624" s="17" t="str">
        <f>_xlfn.XLOOKUP(A4624,Students[Full Name],Students[Starting Rank],"")</f>
        <v/>
      </c>
      <c r="J4624" s="15" t="str">
        <f t="shared" ca="1" si="300"/>
        <v xml:space="preserve">: </v>
      </c>
      <c r="K4624" s="16" t="str">
        <f>_xlfn.XLOOKUP(A4624,Students[Full Name],Students[Start Date],"")</f>
        <v/>
      </c>
      <c r="L4624" s="18">
        <f t="shared" ca="1" si="301"/>
        <v>-1</v>
      </c>
      <c r="M4624" s="18" cm="1">
        <f t="array" aca="1" ref="M4624" ca="1">SUMPRODUCT(Inactives[Days Inactive]*(Inactives[Student]=A4624))/365</f>
        <v>0</v>
      </c>
      <c r="N4624" s="18" t="str" cm="1">
        <f t="array" ref="N4624">IF(LEN($A4624)&gt;0,SUMPRODUCT(($A4624=merged_names)*(_xlfn.TEXTAFTER(N$2, "At ")=merged_belt_colours)*merged_months_at_rank),"")</f>
        <v/>
      </c>
      <c r="O4624" s="18" t="str" cm="1">
        <f t="array" ref="O4624">IF(LEN($A4624)&gt;0,SUMPRODUCT(($A4624=merged_names)*(_xlfn.TEXTAFTER(O$2, "At ")=merged_belt_colours)*merged_months_at_rank),"")</f>
        <v/>
      </c>
      <c r="P4624" s="18" t="str" cm="1">
        <f t="array" ref="P4624">IF(LEN($A4624)&gt;0,SUMPRODUCT(($A4624=merged_names)*(_xlfn.TEXTAFTER(P$2, "At ")=merged_belt_colours)*merged_months_at_rank),"")</f>
        <v/>
      </c>
      <c r="Q4624" s="18" t="str" cm="1">
        <f t="array" ref="Q4624">IF(LEN($A4624)&gt;0,SUMPRODUCT(($A4624=merged_names)*(_xlfn.TEXTAFTER(Q$2, "At ")=merged_belt_colours)*merged_months_at_rank),"")</f>
        <v/>
      </c>
      <c r="R4624" s="18" t="str" cm="1">
        <f t="array" ref="R4624">IF(LEN($A4624)&gt;0,SUMPRODUCT(($A4624=merged_names)*(_xlfn.TEXTAFTER(R$2, "At ")=merged_belt_colours)*merged_months_at_rank),"")</f>
        <v/>
      </c>
    </row>
    <row r="4625" spans="1:18" x14ac:dyDescent="0.25">
      <c r="A4625"/>
      <c r="B4625" s="15" t="str" cm="1">
        <f t="array" ref="B4625">IFERROR(IF(LEN(A4625)&gt;0, IF(SUMPRODUCT((Inactives[Key]=J4625)*(Inactives[Currently Inactive]))=1,"Inactive","Active"),""),"Active")</f>
        <v/>
      </c>
      <c r="C4625" s="16" t="str" cm="1">
        <f t="array" aca="1" ref="C4625" ca="1">IFERROR(_xlfn._xlws.FILTER(Inactives[Inactive On],(Inactives[Key]=J4625)*(Inactives[Currently Inactive]),""),"")</f>
        <v/>
      </c>
      <c r="D4625" s="16" t="str" cm="1">
        <f t="array" aca="1" ref="D4625" ca="1">IFERROR(INDEX(_xlfn.TEXTSPLIT(E4625," "),1),"")</f>
        <v/>
      </c>
      <c r="E4625" s="15" t="str" cm="1">
        <f t="array" aca="1" ref="E4625" ca="1">IFERROR(_xlfn._xlws.FILTER(merged_ranks,(merged_end_dates=DATE(9999,12,31))*(merged_names=A4625)),"")</f>
        <v/>
      </c>
      <c r="F4625" s="17" t="str">
        <f ca="1">_xlfn.XLOOKUP(J4625,Promotions[Promo Key],Promotions[Promo Date],"")</f>
        <v/>
      </c>
      <c r="G4625" s="18" t="str">
        <f t="shared" ca="1" si="299"/>
        <v/>
      </c>
      <c r="H4625" s="18" t="str">
        <f t="shared" ca="1" si="298"/>
        <v/>
      </c>
      <c r="I4625" s="17" t="str">
        <f>_xlfn.XLOOKUP(A4625,Students[Full Name],Students[Starting Rank],"")</f>
        <v/>
      </c>
      <c r="J4625" s="15" t="str">
        <f t="shared" ca="1" si="300"/>
        <v xml:space="preserve">: </v>
      </c>
      <c r="K4625" s="16" t="str">
        <f>_xlfn.XLOOKUP(A4625,Students[Full Name],Students[Start Date],"")</f>
        <v/>
      </c>
      <c r="L4625" s="18">
        <f t="shared" ca="1" si="301"/>
        <v>-1</v>
      </c>
      <c r="M4625" s="18" cm="1">
        <f t="array" aca="1" ref="M4625" ca="1">SUMPRODUCT(Inactives[Days Inactive]*(Inactives[Student]=A4625))/365</f>
        <v>0</v>
      </c>
      <c r="N4625" s="18" t="str" cm="1">
        <f t="array" ref="N4625">IF(LEN($A4625)&gt;0,SUMPRODUCT(($A4625=merged_names)*(_xlfn.TEXTAFTER(N$2, "At ")=merged_belt_colours)*merged_months_at_rank),"")</f>
        <v/>
      </c>
      <c r="O4625" s="18" t="str" cm="1">
        <f t="array" ref="O4625">IF(LEN($A4625)&gt;0,SUMPRODUCT(($A4625=merged_names)*(_xlfn.TEXTAFTER(O$2, "At ")=merged_belt_colours)*merged_months_at_rank),"")</f>
        <v/>
      </c>
      <c r="P4625" s="18" t="str" cm="1">
        <f t="array" ref="P4625">IF(LEN($A4625)&gt;0,SUMPRODUCT(($A4625=merged_names)*(_xlfn.TEXTAFTER(P$2, "At ")=merged_belt_colours)*merged_months_at_rank),"")</f>
        <v/>
      </c>
      <c r="Q4625" s="18" t="str" cm="1">
        <f t="array" ref="Q4625">IF(LEN($A4625)&gt;0,SUMPRODUCT(($A4625=merged_names)*(_xlfn.TEXTAFTER(Q$2, "At ")=merged_belt_colours)*merged_months_at_rank),"")</f>
        <v/>
      </c>
      <c r="R4625" s="18" t="str" cm="1">
        <f t="array" ref="R4625">IF(LEN($A4625)&gt;0,SUMPRODUCT(($A4625=merged_names)*(_xlfn.TEXTAFTER(R$2, "At ")=merged_belt_colours)*merged_months_at_rank),"")</f>
        <v/>
      </c>
    </row>
    <row r="4626" spans="1:18" x14ac:dyDescent="0.25">
      <c r="A4626"/>
      <c r="B4626" s="15" t="str" cm="1">
        <f t="array" ref="B4626">IFERROR(IF(LEN(A4626)&gt;0, IF(SUMPRODUCT((Inactives[Key]=J4626)*(Inactives[Currently Inactive]))=1,"Inactive","Active"),""),"Active")</f>
        <v/>
      </c>
      <c r="C4626" s="16" t="str" cm="1">
        <f t="array" aca="1" ref="C4626" ca="1">IFERROR(_xlfn._xlws.FILTER(Inactives[Inactive On],(Inactives[Key]=J4626)*(Inactives[Currently Inactive]),""),"")</f>
        <v/>
      </c>
      <c r="D4626" s="16" t="str" cm="1">
        <f t="array" aca="1" ref="D4626" ca="1">IFERROR(INDEX(_xlfn.TEXTSPLIT(E4626," "),1),"")</f>
        <v/>
      </c>
      <c r="E4626" s="15" t="str" cm="1">
        <f t="array" aca="1" ref="E4626" ca="1">IFERROR(_xlfn._xlws.FILTER(merged_ranks,(merged_end_dates=DATE(9999,12,31))*(merged_names=A4626)),"")</f>
        <v/>
      </c>
      <c r="F4626" s="17" t="str">
        <f ca="1">_xlfn.XLOOKUP(J4626,Promotions[Promo Key],Promotions[Promo Date],"")</f>
        <v/>
      </c>
      <c r="G4626" s="18" t="str">
        <f t="shared" ca="1" si="299"/>
        <v/>
      </c>
      <c r="H4626" s="18" t="str">
        <f t="shared" ca="1" si="298"/>
        <v/>
      </c>
      <c r="I4626" s="17" t="str">
        <f>_xlfn.XLOOKUP(A4626,Students[Full Name],Students[Starting Rank],"")</f>
        <v/>
      </c>
      <c r="J4626" s="15" t="str">
        <f t="shared" ca="1" si="300"/>
        <v xml:space="preserve">: </v>
      </c>
      <c r="K4626" s="16" t="str">
        <f>_xlfn.XLOOKUP(A4626,Students[Full Name],Students[Start Date],"")</f>
        <v/>
      </c>
      <c r="L4626" s="18">
        <f t="shared" ca="1" si="301"/>
        <v>-1</v>
      </c>
      <c r="M4626" s="18" cm="1">
        <f t="array" aca="1" ref="M4626" ca="1">SUMPRODUCT(Inactives[Days Inactive]*(Inactives[Student]=A4626))/365</f>
        <v>0</v>
      </c>
      <c r="N4626" s="18" t="str" cm="1">
        <f t="array" ref="N4626">IF(LEN($A4626)&gt;0,SUMPRODUCT(($A4626=merged_names)*(_xlfn.TEXTAFTER(N$2, "At ")=merged_belt_colours)*merged_months_at_rank),"")</f>
        <v/>
      </c>
      <c r="O4626" s="18" t="str" cm="1">
        <f t="array" ref="O4626">IF(LEN($A4626)&gt;0,SUMPRODUCT(($A4626=merged_names)*(_xlfn.TEXTAFTER(O$2, "At ")=merged_belt_colours)*merged_months_at_rank),"")</f>
        <v/>
      </c>
      <c r="P4626" s="18" t="str" cm="1">
        <f t="array" ref="P4626">IF(LEN($A4626)&gt;0,SUMPRODUCT(($A4626=merged_names)*(_xlfn.TEXTAFTER(P$2, "At ")=merged_belt_colours)*merged_months_at_rank),"")</f>
        <v/>
      </c>
      <c r="Q4626" s="18" t="str" cm="1">
        <f t="array" ref="Q4626">IF(LEN($A4626)&gt;0,SUMPRODUCT(($A4626=merged_names)*(_xlfn.TEXTAFTER(Q$2, "At ")=merged_belt_colours)*merged_months_at_rank),"")</f>
        <v/>
      </c>
      <c r="R4626" s="18" t="str" cm="1">
        <f t="array" ref="R4626">IF(LEN($A4626)&gt;0,SUMPRODUCT(($A4626=merged_names)*(_xlfn.TEXTAFTER(R$2, "At ")=merged_belt_colours)*merged_months_at_rank),"")</f>
        <v/>
      </c>
    </row>
    <row r="4627" spans="1:18" x14ac:dyDescent="0.25">
      <c r="A4627"/>
      <c r="B4627" s="15" t="str" cm="1">
        <f t="array" ref="B4627">IFERROR(IF(LEN(A4627)&gt;0, IF(SUMPRODUCT((Inactives[Key]=J4627)*(Inactives[Currently Inactive]))=1,"Inactive","Active"),""),"Active")</f>
        <v/>
      </c>
      <c r="C4627" s="16" t="str" cm="1">
        <f t="array" aca="1" ref="C4627" ca="1">IFERROR(_xlfn._xlws.FILTER(Inactives[Inactive On],(Inactives[Key]=J4627)*(Inactives[Currently Inactive]),""),"")</f>
        <v/>
      </c>
      <c r="D4627" s="16" t="str" cm="1">
        <f t="array" aca="1" ref="D4627" ca="1">IFERROR(INDEX(_xlfn.TEXTSPLIT(E4627," "),1),"")</f>
        <v/>
      </c>
      <c r="E4627" s="15" t="str" cm="1">
        <f t="array" aca="1" ref="E4627" ca="1">IFERROR(_xlfn._xlws.FILTER(merged_ranks,(merged_end_dates=DATE(9999,12,31))*(merged_names=A4627)),"")</f>
        <v/>
      </c>
      <c r="F4627" s="17" t="str">
        <f ca="1">_xlfn.XLOOKUP(J4627,Promotions[Promo Key],Promotions[Promo Date],"")</f>
        <v/>
      </c>
      <c r="G4627" s="18" t="str">
        <f t="shared" ca="1" si="299"/>
        <v/>
      </c>
      <c r="H4627" s="18" t="str">
        <f t="shared" ca="1" si="298"/>
        <v/>
      </c>
      <c r="I4627" s="17" t="str">
        <f>_xlfn.XLOOKUP(A4627,Students[Full Name],Students[Starting Rank],"")</f>
        <v/>
      </c>
      <c r="J4627" s="15" t="str">
        <f t="shared" ca="1" si="300"/>
        <v xml:space="preserve">: </v>
      </c>
      <c r="K4627" s="16" t="str">
        <f>_xlfn.XLOOKUP(A4627,Students[Full Name],Students[Start Date],"")</f>
        <v/>
      </c>
      <c r="L4627" s="18">
        <f t="shared" ca="1" si="301"/>
        <v>-1</v>
      </c>
      <c r="M4627" s="18" cm="1">
        <f t="array" aca="1" ref="M4627" ca="1">SUMPRODUCT(Inactives[Days Inactive]*(Inactives[Student]=A4627))/365</f>
        <v>0</v>
      </c>
      <c r="N4627" s="18" t="str" cm="1">
        <f t="array" ref="N4627">IF(LEN($A4627)&gt;0,SUMPRODUCT(($A4627=merged_names)*(_xlfn.TEXTAFTER(N$2, "At ")=merged_belt_colours)*merged_months_at_rank),"")</f>
        <v/>
      </c>
      <c r="O4627" s="18" t="str" cm="1">
        <f t="array" ref="O4627">IF(LEN($A4627)&gt;0,SUMPRODUCT(($A4627=merged_names)*(_xlfn.TEXTAFTER(O$2, "At ")=merged_belt_colours)*merged_months_at_rank),"")</f>
        <v/>
      </c>
      <c r="P4627" s="18" t="str" cm="1">
        <f t="array" ref="P4627">IF(LEN($A4627)&gt;0,SUMPRODUCT(($A4627=merged_names)*(_xlfn.TEXTAFTER(P$2, "At ")=merged_belt_colours)*merged_months_at_rank),"")</f>
        <v/>
      </c>
      <c r="Q4627" s="18" t="str" cm="1">
        <f t="array" ref="Q4627">IF(LEN($A4627)&gt;0,SUMPRODUCT(($A4627=merged_names)*(_xlfn.TEXTAFTER(Q$2, "At ")=merged_belt_colours)*merged_months_at_rank),"")</f>
        <v/>
      </c>
      <c r="R4627" s="18" t="str" cm="1">
        <f t="array" ref="R4627">IF(LEN($A4627)&gt;0,SUMPRODUCT(($A4627=merged_names)*(_xlfn.TEXTAFTER(R$2, "At ")=merged_belt_colours)*merged_months_at_rank),"")</f>
        <v/>
      </c>
    </row>
    <row r="4628" spans="1:18" x14ac:dyDescent="0.25">
      <c r="A4628"/>
      <c r="B4628" s="15" t="str" cm="1">
        <f t="array" ref="B4628">IFERROR(IF(LEN(A4628)&gt;0, IF(SUMPRODUCT((Inactives[Key]=J4628)*(Inactives[Currently Inactive]))=1,"Inactive","Active"),""),"Active")</f>
        <v/>
      </c>
      <c r="C4628" s="16" t="str" cm="1">
        <f t="array" aca="1" ref="C4628" ca="1">IFERROR(_xlfn._xlws.FILTER(Inactives[Inactive On],(Inactives[Key]=J4628)*(Inactives[Currently Inactive]),""),"")</f>
        <v/>
      </c>
      <c r="D4628" s="16" t="str" cm="1">
        <f t="array" aca="1" ref="D4628" ca="1">IFERROR(INDEX(_xlfn.TEXTSPLIT(E4628," "),1),"")</f>
        <v/>
      </c>
      <c r="E4628" s="15" t="str" cm="1">
        <f t="array" aca="1" ref="E4628" ca="1">IFERROR(_xlfn._xlws.FILTER(merged_ranks,(merged_end_dates=DATE(9999,12,31))*(merged_names=A4628)),"")</f>
        <v/>
      </c>
      <c r="F4628" s="17" t="str">
        <f ca="1">_xlfn.XLOOKUP(J4628,Promotions[Promo Key],Promotions[Promo Date],"")</f>
        <v/>
      </c>
      <c r="G4628" s="18" t="str">
        <f t="shared" ca="1" si="299"/>
        <v/>
      </c>
      <c r="H4628" s="18" t="str">
        <f t="shared" ca="1" si="298"/>
        <v/>
      </c>
      <c r="I4628" s="17" t="str">
        <f>_xlfn.XLOOKUP(A4628,Students[Full Name],Students[Starting Rank],"")</f>
        <v/>
      </c>
      <c r="J4628" s="15" t="str">
        <f t="shared" ca="1" si="300"/>
        <v xml:space="preserve">: </v>
      </c>
      <c r="K4628" s="16" t="str">
        <f>_xlfn.XLOOKUP(A4628,Students[Full Name],Students[Start Date],"")</f>
        <v/>
      </c>
      <c r="L4628" s="18">
        <f t="shared" ca="1" si="301"/>
        <v>-1</v>
      </c>
      <c r="M4628" s="18" cm="1">
        <f t="array" aca="1" ref="M4628" ca="1">SUMPRODUCT(Inactives[Days Inactive]*(Inactives[Student]=A4628))/365</f>
        <v>0</v>
      </c>
      <c r="N4628" s="18" t="str" cm="1">
        <f t="array" ref="N4628">IF(LEN($A4628)&gt;0,SUMPRODUCT(($A4628=merged_names)*(_xlfn.TEXTAFTER(N$2, "At ")=merged_belt_colours)*merged_months_at_rank),"")</f>
        <v/>
      </c>
      <c r="O4628" s="18" t="str" cm="1">
        <f t="array" ref="O4628">IF(LEN($A4628)&gt;0,SUMPRODUCT(($A4628=merged_names)*(_xlfn.TEXTAFTER(O$2, "At ")=merged_belt_colours)*merged_months_at_rank),"")</f>
        <v/>
      </c>
      <c r="P4628" s="18" t="str" cm="1">
        <f t="array" ref="P4628">IF(LEN($A4628)&gt;0,SUMPRODUCT(($A4628=merged_names)*(_xlfn.TEXTAFTER(P$2, "At ")=merged_belt_colours)*merged_months_at_rank),"")</f>
        <v/>
      </c>
      <c r="Q4628" s="18" t="str" cm="1">
        <f t="array" ref="Q4628">IF(LEN($A4628)&gt;0,SUMPRODUCT(($A4628=merged_names)*(_xlfn.TEXTAFTER(Q$2, "At ")=merged_belt_colours)*merged_months_at_rank),"")</f>
        <v/>
      </c>
      <c r="R4628" s="18" t="str" cm="1">
        <f t="array" ref="R4628">IF(LEN($A4628)&gt;0,SUMPRODUCT(($A4628=merged_names)*(_xlfn.TEXTAFTER(R$2, "At ")=merged_belt_colours)*merged_months_at_rank),"")</f>
        <v/>
      </c>
    </row>
    <row r="4629" spans="1:18" x14ac:dyDescent="0.25">
      <c r="A4629"/>
      <c r="B4629" s="15" t="str" cm="1">
        <f t="array" ref="B4629">IFERROR(IF(LEN(A4629)&gt;0, IF(SUMPRODUCT((Inactives[Key]=J4629)*(Inactives[Currently Inactive]))=1,"Inactive","Active"),""),"Active")</f>
        <v/>
      </c>
      <c r="C4629" s="16" t="str" cm="1">
        <f t="array" aca="1" ref="C4629" ca="1">IFERROR(_xlfn._xlws.FILTER(Inactives[Inactive On],(Inactives[Key]=J4629)*(Inactives[Currently Inactive]),""),"")</f>
        <v/>
      </c>
      <c r="D4629" s="16" t="str" cm="1">
        <f t="array" aca="1" ref="D4629" ca="1">IFERROR(INDEX(_xlfn.TEXTSPLIT(E4629," "),1),"")</f>
        <v/>
      </c>
      <c r="E4629" s="15" t="str" cm="1">
        <f t="array" aca="1" ref="E4629" ca="1">IFERROR(_xlfn._xlws.FILTER(merged_ranks,(merged_end_dates=DATE(9999,12,31))*(merged_names=A4629)),"")</f>
        <v/>
      </c>
      <c r="F4629" s="17" t="str">
        <f ca="1">_xlfn.XLOOKUP(J4629,Promotions[Promo Key],Promotions[Promo Date],"")</f>
        <v/>
      </c>
      <c r="G4629" s="18" t="str">
        <f t="shared" ca="1" si="299"/>
        <v/>
      </c>
      <c r="H4629" s="18" t="str">
        <f t="shared" ca="1" si="298"/>
        <v/>
      </c>
      <c r="I4629" s="17" t="str">
        <f>_xlfn.XLOOKUP(A4629,Students[Full Name],Students[Starting Rank],"")</f>
        <v/>
      </c>
      <c r="J4629" s="15" t="str">
        <f t="shared" ca="1" si="300"/>
        <v xml:space="preserve">: </v>
      </c>
      <c r="K4629" s="16" t="str">
        <f>_xlfn.XLOOKUP(A4629,Students[Full Name],Students[Start Date],"")</f>
        <v/>
      </c>
      <c r="L4629" s="18">
        <f t="shared" ca="1" si="301"/>
        <v>-1</v>
      </c>
      <c r="M4629" s="18" cm="1">
        <f t="array" aca="1" ref="M4629" ca="1">SUMPRODUCT(Inactives[Days Inactive]*(Inactives[Student]=A4629))/365</f>
        <v>0</v>
      </c>
      <c r="N4629" s="18" t="str" cm="1">
        <f t="array" ref="N4629">IF(LEN($A4629)&gt;0,SUMPRODUCT(($A4629=merged_names)*(_xlfn.TEXTAFTER(N$2, "At ")=merged_belt_colours)*merged_months_at_rank),"")</f>
        <v/>
      </c>
      <c r="O4629" s="18" t="str" cm="1">
        <f t="array" ref="O4629">IF(LEN($A4629)&gt;0,SUMPRODUCT(($A4629=merged_names)*(_xlfn.TEXTAFTER(O$2, "At ")=merged_belt_colours)*merged_months_at_rank),"")</f>
        <v/>
      </c>
      <c r="P4629" s="18" t="str" cm="1">
        <f t="array" ref="P4629">IF(LEN($A4629)&gt;0,SUMPRODUCT(($A4629=merged_names)*(_xlfn.TEXTAFTER(P$2, "At ")=merged_belt_colours)*merged_months_at_rank),"")</f>
        <v/>
      </c>
      <c r="Q4629" s="18" t="str" cm="1">
        <f t="array" ref="Q4629">IF(LEN($A4629)&gt;0,SUMPRODUCT(($A4629=merged_names)*(_xlfn.TEXTAFTER(Q$2, "At ")=merged_belt_colours)*merged_months_at_rank),"")</f>
        <v/>
      </c>
      <c r="R4629" s="18" t="str" cm="1">
        <f t="array" ref="R4629">IF(LEN($A4629)&gt;0,SUMPRODUCT(($A4629=merged_names)*(_xlfn.TEXTAFTER(R$2, "At ")=merged_belt_colours)*merged_months_at_rank),"")</f>
        <v/>
      </c>
    </row>
    <row r="4630" spans="1:18" x14ac:dyDescent="0.25">
      <c r="A4630"/>
      <c r="B4630" s="15" t="str" cm="1">
        <f t="array" ref="B4630">IFERROR(IF(LEN(A4630)&gt;0, IF(SUMPRODUCT((Inactives[Key]=J4630)*(Inactives[Currently Inactive]))=1,"Inactive","Active"),""),"Active")</f>
        <v/>
      </c>
      <c r="C4630" s="16" t="str" cm="1">
        <f t="array" aca="1" ref="C4630" ca="1">IFERROR(_xlfn._xlws.FILTER(Inactives[Inactive On],(Inactives[Key]=J4630)*(Inactives[Currently Inactive]),""),"")</f>
        <v/>
      </c>
      <c r="D4630" s="16" t="str" cm="1">
        <f t="array" aca="1" ref="D4630" ca="1">IFERROR(INDEX(_xlfn.TEXTSPLIT(E4630," "),1),"")</f>
        <v/>
      </c>
      <c r="E4630" s="15" t="str" cm="1">
        <f t="array" aca="1" ref="E4630" ca="1">IFERROR(_xlfn._xlws.FILTER(merged_ranks,(merged_end_dates=DATE(9999,12,31))*(merged_names=A4630)),"")</f>
        <v/>
      </c>
      <c r="F4630" s="17" t="str">
        <f ca="1">_xlfn.XLOOKUP(J4630,Promotions[Promo Key],Promotions[Promo Date],"")</f>
        <v/>
      </c>
      <c r="G4630" s="18" t="str">
        <f t="shared" ca="1" si="299"/>
        <v/>
      </c>
      <c r="H4630" s="18" t="str">
        <f t="shared" ca="1" si="298"/>
        <v/>
      </c>
      <c r="I4630" s="17" t="str">
        <f>_xlfn.XLOOKUP(A4630,Students[Full Name],Students[Starting Rank],"")</f>
        <v/>
      </c>
      <c r="J4630" s="15" t="str">
        <f t="shared" ca="1" si="300"/>
        <v xml:space="preserve">: </v>
      </c>
      <c r="K4630" s="16" t="str">
        <f>_xlfn.XLOOKUP(A4630,Students[Full Name],Students[Start Date],"")</f>
        <v/>
      </c>
      <c r="L4630" s="18">
        <f t="shared" ca="1" si="301"/>
        <v>-1</v>
      </c>
      <c r="M4630" s="18" cm="1">
        <f t="array" aca="1" ref="M4630" ca="1">SUMPRODUCT(Inactives[Days Inactive]*(Inactives[Student]=A4630))/365</f>
        <v>0</v>
      </c>
      <c r="N4630" s="18" t="str" cm="1">
        <f t="array" ref="N4630">IF(LEN($A4630)&gt;0,SUMPRODUCT(($A4630=merged_names)*(_xlfn.TEXTAFTER(N$2, "At ")=merged_belt_colours)*merged_months_at_rank),"")</f>
        <v/>
      </c>
      <c r="O4630" s="18" t="str" cm="1">
        <f t="array" ref="O4630">IF(LEN($A4630)&gt;0,SUMPRODUCT(($A4630=merged_names)*(_xlfn.TEXTAFTER(O$2, "At ")=merged_belt_colours)*merged_months_at_rank),"")</f>
        <v/>
      </c>
      <c r="P4630" s="18" t="str" cm="1">
        <f t="array" ref="P4630">IF(LEN($A4630)&gt;0,SUMPRODUCT(($A4630=merged_names)*(_xlfn.TEXTAFTER(P$2, "At ")=merged_belt_colours)*merged_months_at_rank),"")</f>
        <v/>
      </c>
      <c r="Q4630" s="18" t="str" cm="1">
        <f t="array" ref="Q4630">IF(LEN($A4630)&gt;0,SUMPRODUCT(($A4630=merged_names)*(_xlfn.TEXTAFTER(Q$2, "At ")=merged_belt_colours)*merged_months_at_rank),"")</f>
        <v/>
      </c>
      <c r="R4630" s="18" t="str" cm="1">
        <f t="array" ref="R4630">IF(LEN($A4630)&gt;0,SUMPRODUCT(($A4630=merged_names)*(_xlfn.TEXTAFTER(R$2, "At ")=merged_belt_colours)*merged_months_at_rank),"")</f>
        <v/>
      </c>
    </row>
    <row r="4631" spans="1:18" x14ac:dyDescent="0.25">
      <c r="A4631"/>
      <c r="B4631" s="15" t="str" cm="1">
        <f t="array" ref="B4631">IFERROR(IF(LEN(A4631)&gt;0, IF(SUMPRODUCT((Inactives[Key]=J4631)*(Inactives[Currently Inactive]))=1,"Inactive","Active"),""),"Active")</f>
        <v/>
      </c>
      <c r="C4631" s="16" t="str" cm="1">
        <f t="array" aca="1" ref="C4631" ca="1">IFERROR(_xlfn._xlws.FILTER(Inactives[Inactive On],(Inactives[Key]=J4631)*(Inactives[Currently Inactive]),""),"")</f>
        <v/>
      </c>
      <c r="D4631" s="16" t="str" cm="1">
        <f t="array" aca="1" ref="D4631" ca="1">IFERROR(INDEX(_xlfn.TEXTSPLIT(E4631," "),1),"")</f>
        <v/>
      </c>
      <c r="E4631" s="15" t="str" cm="1">
        <f t="array" aca="1" ref="E4631" ca="1">IFERROR(_xlfn._xlws.FILTER(merged_ranks,(merged_end_dates=DATE(9999,12,31))*(merged_names=A4631)),"")</f>
        <v/>
      </c>
      <c r="F4631" s="17" t="str">
        <f ca="1">_xlfn.XLOOKUP(J4631,Promotions[Promo Key],Promotions[Promo Date],"")</f>
        <v/>
      </c>
      <c r="G4631" s="18" t="str">
        <f t="shared" ca="1" si="299"/>
        <v/>
      </c>
      <c r="H4631" s="18" t="str">
        <f t="shared" ca="1" si="298"/>
        <v/>
      </c>
      <c r="I4631" s="17" t="str">
        <f>_xlfn.XLOOKUP(A4631,Students[Full Name],Students[Starting Rank],"")</f>
        <v/>
      </c>
      <c r="J4631" s="15" t="str">
        <f t="shared" ca="1" si="300"/>
        <v xml:space="preserve">: </v>
      </c>
      <c r="K4631" s="16" t="str">
        <f>_xlfn.XLOOKUP(A4631,Students[Full Name],Students[Start Date],"")</f>
        <v/>
      </c>
      <c r="L4631" s="18">
        <f t="shared" ca="1" si="301"/>
        <v>-1</v>
      </c>
      <c r="M4631" s="18" cm="1">
        <f t="array" aca="1" ref="M4631" ca="1">SUMPRODUCT(Inactives[Days Inactive]*(Inactives[Student]=A4631))/365</f>
        <v>0</v>
      </c>
      <c r="N4631" s="18" t="str" cm="1">
        <f t="array" ref="N4631">IF(LEN($A4631)&gt;0,SUMPRODUCT(($A4631=merged_names)*(_xlfn.TEXTAFTER(N$2, "At ")=merged_belt_colours)*merged_months_at_rank),"")</f>
        <v/>
      </c>
      <c r="O4631" s="18" t="str" cm="1">
        <f t="array" ref="O4631">IF(LEN($A4631)&gt;0,SUMPRODUCT(($A4631=merged_names)*(_xlfn.TEXTAFTER(O$2, "At ")=merged_belt_colours)*merged_months_at_rank),"")</f>
        <v/>
      </c>
      <c r="P4631" s="18" t="str" cm="1">
        <f t="array" ref="P4631">IF(LEN($A4631)&gt;0,SUMPRODUCT(($A4631=merged_names)*(_xlfn.TEXTAFTER(P$2, "At ")=merged_belt_colours)*merged_months_at_rank),"")</f>
        <v/>
      </c>
      <c r="Q4631" s="18" t="str" cm="1">
        <f t="array" ref="Q4631">IF(LEN($A4631)&gt;0,SUMPRODUCT(($A4631=merged_names)*(_xlfn.TEXTAFTER(Q$2, "At ")=merged_belt_colours)*merged_months_at_rank),"")</f>
        <v/>
      </c>
      <c r="R4631" s="18" t="str" cm="1">
        <f t="array" ref="R4631">IF(LEN($A4631)&gt;0,SUMPRODUCT(($A4631=merged_names)*(_xlfn.TEXTAFTER(R$2, "At ")=merged_belt_colours)*merged_months_at_rank),"")</f>
        <v/>
      </c>
    </row>
    <row r="4632" spans="1:18" x14ac:dyDescent="0.25">
      <c r="A4632"/>
      <c r="B4632" s="15" t="str" cm="1">
        <f t="array" ref="B4632">IFERROR(IF(LEN(A4632)&gt;0, IF(SUMPRODUCT((Inactives[Key]=J4632)*(Inactives[Currently Inactive]))=1,"Inactive","Active"),""),"Active")</f>
        <v/>
      </c>
      <c r="C4632" s="16" t="str" cm="1">
        <f t="array" aca="1" ref="C4632" ca="1">IFERROR(_xlfn._xlws.FILTER(Inactives[Inactive On],(Inactives[Key]=J4632)*(Inactives[Currently Inactive]),""),"")</f>
        <v/>
      </c>
      <c r="D4632" s="16" t="str" cm="1">
        <f t="array" aca="1" ref="D4632" ca="1">IFERROR(INDEX(_xlfn.TEXTSPLIT(E4632," "),1),"")</f>
        <v/>
      </c>
      <c r="E4632" s="15" t="str" cm="1">
        <f t="array" aca="1" ref="E4632" ca="1">IFERROR(_xlfn._xlws.FILTER(merged_ranks,(merged_end_dates=DATE(9999,12,31))*(merged_names=A4632)),"")</f>
        <v/>
      </c>
      <c r="F4632" s="17" t="str">
        <f ca="1">_xlfn.XLOOKUP(J4632,Promotions[Promo Key],Promotions[Promo Date],"")</f>
        <v/>
      </c>
      <c r="G4632" s="18" t="str">
        <f t="shared" ca="1" si="299"/>
        <v/>
      </c>
      <c r="H4632" s="18" t="str">
        <f t="shared" ref="H4632:H4695" ca="1" si="302">IFERROR((TODAY()-K4632)/365-M4632,"")</f>
        <v/>
      </c>
      <c r="I4632" s="17" t="str">
        <f>_xlfn.XLOOKUP(A4632,Students[Full Name],Students[Starting Rank],"")</f>
        <v/>
      </c>
      <c r="J4632" s="15" t="str">
        <f t="shared" ca="1" si="300"/>
        <v xml:space="preserve">: </v>
      </c>
      <c r="K4632" s="16" t="str">
        <f>_xlfn.XLOOKUP(A4632,Students[Full Name],Students[Start Date],"")</f>
        <v/>
      </c>
      <c r="L4632" s="18">
        <f t="shared" ca="1" si="301"/>
        <v>-1</v>
      </c>
      <c r="M4632" s="18" cm="1">
        <f t="array" aca="1" ref="M4632" ca="1">SUMPRODUCT(Inactives[Days Inactive]*(Inactives[Student]=A4632))/365</f>
        <v>0</v>
      </c>
      <c r="N4632" s="18" t="str" cm="1">
        <f t="array" ref="N4632">IF(LEN($A4632)&gt;0,SUMPRODUCT(($A4632=merged_names)*(_xlfn.TEXTAFTER(N$2, "At ")=merged_belt_colours)*merged_months_at_rank),"")</f>
        <v/>
      </c>
      <c r="O4632" s="18" t="str" cm="1">
        <f t="array" ref="O4632">IF(LEN($A4632)&gt;0,SUMPRODUCT(($A4632=merged_names)*(_xlfn.TEXTAFTER(O$2, "At ")=merged_belt_colours)*merged_months_at_rank),"")</f>
        <v/>
      </c>
      <c r="P4632" s="18" t="str" cm="1">
        <f t="array" ref="P4632">IF(LEN($A4632)&gt;0,SUMPRODUCT(($A4632=merged_names)*(_xlfn.TEXTAFTER(P$2, "At ")=merged_belt_colours)*merged_months_at_rank),"")</f>
        <v/>
      </c>
      <c r="Q4632" s="18" t="str" cm="1">
        <f t="array" ref="Q4632">IF(LEN($A4632)&gt;0,SUMPRODUCT(($A4632=merged_names)*(_xlfn.TEXTAFTER(Q$2, "At ")=merged_belt_colours)*merged_months_at_rank),"")</f>
        <v/>
      </c>
      <c r="R4632" s="18" t="str" cm="1">
        <f t="array" ref="R4632">IF(LEN($A4632)&gt;0,SUMPRODUCT(($A4632=merged_names)*(_xlfn.TEXTAFTER(R$2, "At ")=merged_belt_colours)*merged_months_at_rank),"")</f>
        <v/>
      </c>
    </row>
    <row r="4633" spans="1:18" x14ac:dyDescent="0.25">
      <c r="A4633"/>
      <c r="B4633" s="15" t="str" cm="1">
        <f t="array" ref="B4633">IFERROR(IF(LEN(A4633)&gt;0, IF(SUMPRODUCT((Inactives[Key]=J4633)*(Inactives[Currently Inactive]))=1,"Inactive","Active"),""),"Active")</f>
        <v/>
      </c>
      <c r="C4633" s="16" t="str" cm="1">
        <f t="array" aca="1" ref="C4633" ca="1">IFERROR(_xlfn._xlws.FILTER(Inactives[Inactive On],(Inactives[Key]=J4633)*(Inactives[Currently Inactive]),""),"")</f>
        <v/>
      </c>
      <c r="D4633" s="16" t="str" cm="1">
        <f t="array" aca="1" ref="D4633" ca="1">IFERROR(INDEX(_xlfn.TEXTSPLIT(E4633," "),1),"")</f>
        <v/>
      </c>
      <c r="E4633" s="15" t="str" cm="1">
        <f t="array" aca="1" ref="E4633" ca="1">IFERROR(_xlfn._xlws.FILTER(merged_ranks,(merged_end_dates=DATE(9999,12,31))*(merged_names=A4633)),"")</f>
        <v/>
      </c>
      <c r="F4633" s="17" t="str">
        <f ca="1">_xlfn.XLOOKUP(J4633,Promotions[Promo Key],Promotions[Promo Date],"")</f>
        <v/>
      </c>
      <c r="G4633" s="18" t="str">
        <f t="shared" ca="1" si="299"/>
        <v/>
      </c>
      <c r="H4633" s="18" t="str">
        <f t="shared" ca="1" si="302"/>
        <v/>
      </c>
      <c r="I4633" s="17" t="str">
        <f>_xlfn.XLOOKUP(A4633,Students[Full Name],Students[Starting Rank],"")</f>
        <v/>
      </c>
      <c r="J4633" s="15" t="str">
        <f t="shared" ca="1" si="300"/>
        <v xml:space="preserve">: </v>
      </c>
      <c r="K4633" s="16" t="str">
        <f>_xlfn.XLOOKUP(A4633,Students[Full Name],Students[Start Date],"")</f>
        <v/>
      </c>
      <c r="L4633" s="18">
        <f t="shared" ca="1" si="301"/>
        <v>-1</v>
      </c>
      <c r="M4633" s="18" cm="1">
        <f t="array" aca="1" ref="M4633" ca="1">SUMPRODUCT(Inactives[Days Inactive]*(Inactives[Student]=A4633))/365</f>
        <v>0</v>
      </c>
      <c r="N4633" s="18" t="str" cm="1">
        <f t="array" ref="N4633">IF(LEN($A4633)&gt;0,SUMPRODUCT(($A4633=merged_names)*(_xlfn.TEXTAFTER(N$2, "At ")=merged_belt_colours)*merged_months_at_rank),"")</f>
        <v/>
      </c>
      <c r="O4633" s="18" t="str" cm="1">
        <f t="array" ref="O4633">IF(LEN($A4633)&gt;0,SUMPRODUCT(($A4633=merged_names)*(_xlfn.TEXTAFTER(O$2, "At ")=merged_belt_colours)*merged_months_at_rank),"")</f>
        <v/>
      </c>
      <c r="P4633" s="18" t="str" cm="1">
        <f t="array" ref="P4633">IF(LEN($A4633)&gt;0,SUMPRODUCT(($A4633=merged_names)*(_xlfn.TEXTAFTER(P$2, "At ")=merged_belt_colours)*merged_months_at_rank),"")</f>
        <v/>
      </c>
      <c r="Q4633" s="18" t="str" cm="1">
        <f t="array" ref="Q4633">IF(LEN($A4633)&gt;0,SUMPRODUCT(($A4633=merged_names)*(_xlfn.TEXTAFTER(Q$2, "At ")=merged_belt_colours)*merged_months_at_rank),"")</f>
        <v/>
      </c>
      <c r="R4633" s="18" t="str" cm="1">
        <f t="array" ref="R4633">IF(LEN($A4633)&gt;0,SUMPRODUCT(($A4633=merged_names)*(_xlfn.TEXTAFTER(R$2, "At ")=merged_belt_colours)*merged_months_at_rank),"")</f>
        <v/>
      </c>
    </row>
    <row r="4634" spans="1:18" x14ac:dyDescent="0.25">
      <c r="A4634"/>
      <c r="B4634" s="15" t="str" cm="1">
        <f t="array" ref="B4634">IFERROR(IF(LEN(A4634)&gt;0, IF(SUMPRODUCT((Inactives[Key]=J4634)*(Inactives[Currently Inactive]))=1,"Inactive","Active"),""),"Active")</f>
        <v/>
      </c>
      <c r="C4634" s="16" t="str" cm="1">
        <f t="array" aca="1" ref="C4634" ca="1">IFERROR(_xlfn._xlws.FILTER(Inactives[Inactive On],(Inactives[Key]=J4634)*(Inactives[Currently Inactive]),""),"")</f>
        <v/>
      </c>
      <c r="D4634" s="16" t="str" cm="1">
        <f t="array" aca="1" ref="D4634" ca="1">IFERROR(INDEX(_xlfn.TEXTSPLIT(E4634," "),1),"")</f>
        <v/>
      </c>
      <c r="E4634" s="15" t="str" cm="1">
        <f t="array" aca="1" ref="E4634" ca="1">IFERROR(_xlfn._xlws.FILTER(merged_ranks,(merged_end_dates=DATE(9999,12,31))*(merged_names=A4634)),"")</f>
        <v/>
      </c>
      <c r="F4634" s="17" t="str">
        <f ca="1">_xlfn.XLOOKUP(J4634,Promotions[Promo Key],Promotions[Promo Date],"")</f>
        <v/>
      </c>
      <c r="G4634" s="18" t="str">
        <f t="shared" ca="1" si="299"/>
        <v/>
      </c>
      <c r="H4634" s="18" t="str">
        <f t="shared" ca="1" si="302"/>
        <v/>
      </c>
      <c r="I4634" s="17" t="str">
        <f>_xlfn.XLOOKUP(A4634,Students[Full Name],Students[Starting Rank],"")</f>
        <v/>
      </c>
      <c r="J4634" s="15" t="str">
        <f t="shared" ca="1" si="300"/>
        <v xml:space="preserve">: </v>
      </c>
      <c r="K4634" s="16" t="str">
        <f>_xlfn.XLOOKUP(A4634,Students[Full Name],Students[Start Date],"")</f>
        <v/>
      </c>
      <c r="L4634" s="18">
        <f t="shared" ca="1" si="301"/>
        <v>-1</v>
      </c>
      <c r="M4634" s="18" cm="1">
        <f t="array" aca="1" ref="M4634" ca="1">SUMPRODUCT(Inactives[Days Inactive]*(Inactives[Student]=A4634))/365</f>
        <v>0</v>
      </c>
      <c r="N4634" s="18" t="str" cm="1">
        <f t="array" ref="N4634">IF(LEN($A4634)&gt;0,SUMPRODUCT(($A4634=merged_names)*(_xlfn.TEXTAFTER(N$2, "At ")=merged_belt_colours)*merged_months_at_rank),"")</f>
        <v/>
      </c>
      <c r="O4634" s="18" t="str" cm="1">
        <f t="array" ref="O4634">IF(LEN($A4634)&gt;0,SUMPRODUCT(($A4634=merged_names)*(_xlfn.TEXTAFTER(O$2, "At ")=merged_belt_colours)*merged_months_at_rank),"")</f>
        <v/>
      </c>
      <c r="P4634" s="18" t="str" cm="1">
        <f t="array" ref="P4634">IF(LEN($A4634)&gt;0,SUMPRODUCT(($A4634=merged_names)*(_xlfn.TEXTAFTER(P$2, "At ")=merged_belt_colours)*merged_months_at_rank),"")</f>
        <v/>
      </c>
      <c r="Q4634" s="18" t="str" cm="1">
        <f t="array" ref="Q4634">IF(LEN($A4634)&gt;0,SUMPRODUCT(($A4634=merged_names)*(_xlfn.TEXTAFTER(Q$2, "At ")=merged_belt_colours)*merged_months_at_rank),"")</f>
        <v/>
      </c>
      <c r="R4634" s="18" t="str" cm="1">
        <f t="array" ref="R4634">IF(LEN($A4634)&gt;0,SUMPRODUCT(($A4634=merged_names)*(_xlfn.TEXTAFTER(R$2, "At ")=merged_belt_colours)*merged_months_at_rank),"")</f>
        <v/>
      </c>
    </row>
    <row r="4635" spans="1:18" x14ac:dyDescent="0.25">
      <c r="A4635"/>
      <c r="B4635" s="15" t="str" cm="1">
        <f t="array" ref="B4635">IFERROR(IF(LEN(A4635)&gt;0, IF(SUMPRODUCT((Inactives[Key]=J4635)*(Inactives[Currently Inactive]))=1,"Inactive","Active"),""),"Active")</f>
        <v/>
      </c>
      <c r="C4635" s="16" t="str" cm="1">
        <f t="array" aca="1" ref="C4635" ca="1">IFERROR(_xlfn._xlws.FILTER(Inactives[Inactive On],(Inactives[Key]=J4635)*(Inactives[Currently Inactive]),""),"")</f>
        <v/>
      </c>
      <c r="D4635" s="16" t="str" cm="1">
        <f t="array" aca="1" ref="D4635" ca="1">IFERROR(INDEX(_xlfn.TEXTSPLIT(E4635," "),1),"")</f>
        <v/>
      </c>
      <c r="E4635" s="15" t="str" cm="1">
        <f t="array" aca="1" ref="E4635" ca="1">IFERROR(_xlfn._xlws.FILTER(merged_ranks,(merged_end_dates=DATE(9999,12,31))*(merged_names=A4635)),"")</f>
        <v/>
      </c>
      <c r="F4635" s="17" t="str">
        <f ca="1">_xlfn.XLOOKUP(J4635,Promotions[Promo Key],Promotions[Promo Date],"")</f>
        <v/>
      </c>
      <c r="G4635" s="18" t="str">
        <f t="shared" ca="1" si="299"/>
        <v/>
      </c>
      <c r="H4635" s="18" t="str">
        <f t="shared" ca="1" si="302"/>
        <v/>
      </c>
      <c r="I4635" s="17" t="str">
        <f>_xlfn.XLOOKUP(A4635,Students[Full Name],Students[Starting Rank],"")</f>
        <v/>
      </c>
      <c r="J4635" s="15" t="str">
        <f t="shared" ca="1" si="300"/>
        <v xml:space="preserve">: </v>
      </c>
      <c r="K4635" s="16" t="str">
        <f>_xlfn.XLOOKUP(A4635,Students[Full Name],Students[Start Date],"")</f>
        <v/>
      </c>
      <c r="L4635" s="18">
        <f t="shared" ca="1" si="301"/>
        <v>-1</v>
      </c>
      <c r="M4635" s="18" cm="1">
        <f t="array" aca="1" ref="M4635" ca="1">SUMPRODUCT(Inactives[Days Inactive]*(Inactives[Student]=A4635))/365</f>
        <v>0</v>
      </c>
      <c r="N4635" s="18" t="str" cm="1">
        <f t="array" ref="N4635">IF(LEN($A4635)&gt;0,SUMPRODUCT(($A4635=merged_names)*(_xlfn.TEXTAFTER(N$2, "At ")=merged_belt_colours)*merged_months_at_rank),"")</f>
        <v/>
      </c>
      <c r="O4635" s="18" t="str" cm="1">
        <f t="array" ref="O4635">IF(LEN($A4635)&gt;0,SUMPRODUCT(($A4635=merged_names)*(_xlfn.TEXTAFTER(O$2, "At ")=merged_belt_colours)*merged_months_at_rank),"")</f>
        <v/>
      </c>
      <c r="P4635" s="18" t="str" cm="1">
        <f t="array" ref="P4635">IF(LEN($A4635)&gt;0,SUMPRODUCT(($A4635=merged_names)*(_xlfn.TEXTAFTER(P$2, "At ")=merged_belt_colours)*merged_months_at_rank),"")</f>
        <v/>
      </c>
      <c r="Q4635" s="18" t="str" cm="1">
        <f t="array" ref="Q4635">IF(LEN($A4635)&gt;0,SUMPRODUCT(($A4635=merged_names)*(_xlfn.TEXTAFTER(Q$2, "At ")=merged_belt_colours)*merged_months_at_rank),"")</f>
        <v/>
      </c>
      <c r="R4635" s="18" t="str" cm="1">
        <f t="array" ref="R4635">IF(LEN($A4635)&gt;0,SUMPRODUCT(($A4635=merged_names)*(_xlfn.TEXTAFTER(R$2, "At ")=merged_belt_colours)*merged_months_at_rank),"")</f>
        <v/>
      </c>
    </row>
    <row r="4636" spans="1:18" x14ac:dyDescent="0.25">
      <c r="A4636"/>
      <c r="B4636" s="15" t="str" cm="1">
        <f t="array" ref="B4636">IFERROR(IF(LEN(A4636)&gt;0, IF(SUMPRODUCT((Inactives[Key]=J4636)*(Inactives[Currently Inactive]))=1,"Inactive","Active"),""),"Active")</f>
        <v/>
      </c>
      <c r="C4636" s="16" t="str" cm="1">
        <f t="array" aca="1" ref="C4636" ca="1">IFERROR(_xlfn._xlws.FILTER(Inactives[Inactive On],(Inactives[Key]=J4636)*(Inactives[Currently Inactive]),""),"")</f>
        <v/>
      </c>
      <c r="D4636" s="16" t="str" cm="1">
        <f t="array" aca="1" ref="D4636" ca="1">IFERROR(INDEX(_xlfn.TEXTSPLIT(E4636," "),1),"")</f>
        <v/>
      </c>
      <c r="E4636" s="15" t="str" cm="1">
        <f t="array" aca="1" ref="E4636" ca="1">IFERROR(_xlfn._xlws.FILTER(merged_ranks,(merged_end_dates=DATE(9999,12,31))*(merged_names=A4636)),"")</f>
        <v/>
      </c>
      <c r="F4636" s="17" t="str">
        <f ca="1">_xlfn.XLOOKUP(J4636,Promotions[Promo Key],Promotions[Promo Date],"")</f>
        <v/>
      </c>
      <c r="G4636" s="18" t="str">
        <f t="shared" ref="G4636:G4699" ca="1" si="303">IFERROR((TODAY()-F4636)/30.5, "")</f>
        <v/>
      </c>
      <c r="H4636" s="18" t="str">
        <f t="shared" ca="1" si="302"/>
        <v/>
      </c>
      <c r="I4636" s="17" t="str">
        <f>_xlfn.XLOOKUP(A4636,Students[Full Name],Students[Starting Rank],"")</f>
        <v/>
      </c>
      <c r="J4636" s="15" t="str">
        <f t="shared" ref="J4636:J4699" ca="1" si="304">A4636&amp;": "&amp;E4636</f>
        <v xml:space="preserve">: </v>
      </c>
      <c r="K4636" s="16" t="str">
        <f>_xlfn.XLOOKUP(A4636,Students[Full Name],Students[Start Date],"")</f>
        <v/>
      </c>
      <c r="L4636" s="18">
        <f t="shared" ref="L4636:L4699" ca="1" si="305">IF(LEN(C4636)&gt;0,(TODAY()-C4636)/30.5,-1)</f>
        <v>-1</v>
      </c>
      <c r="M4636" s="18" cm="1">
        <f t="array" aca="1" ref="M4636" ca="1">SUMPRODUCT(Inactives[Days Inactive]*(Inactives[Student]=A4636))/365</f>
        <v>0</v>
      </c>
      <c r="N4636" s="18" t="str" cm="1">
        <f t="array" ref="N4636">IF(LEN($A4636)&gt;0,SUMPRODUCT(($A4636=merged_names)*(_xlfn.TEXTAFTER(N$2, "At ")=merged_belt_colours)*merged_months_at_rank),"")</f>
        <v/>
      </c>
      <c r="O4636" s="18" t="str" cm="1">
        <f t="array" ref="O4636">IF(LEN($A4636)&gt;0,SUMPRODUCT(($A4636=merged_names)*(_xlfn.TEXTAFTER(O$2, "At ")=merged_belt_colours)*merged_months_at_rank),"")</f>
        <v/>
      </c>
      <c r="P4636" s="18" t="str" cm="1">
        <f t="array" ref="P4636">IF(LEN($A4636)&gt;0,SUMPRODUCT(($A4636=merged_names)*(_xlfn.TEXTAFTER(P$2, "At ")=merged_belt_colours)*merged_months_at_rank),"")</f>
        <v/>
      </c>
      <c r="Q4636" s="18" t="str" cm="1">
        <f t="array" ref="Q4636">IF(LEN($A4636)&gt;0,SUMPRODUCT(($A4636=merged_names)*(_xlfn.TEXTAFTER(Q$2, "At ")=merged_belt_colours)*merged_months_at_rank),"")</f>
        <v/>
      </c>
      <c r="R4636" s="18" t="str" cm="1">
        <f t="array" ref="R4636">IF(LEN($A4636)&gt;0,SUMPRODUCT(($A4636=merged_names)*(_xlfn.TEXTAFTER(R$2, "At ")=merged_belt_colours)*merged_months_at_rank),"")</f>
        <v/>
      </c>
    </row>
    <row r="4637" spans="1:18" x14ac:dyDescent="0.25">
      <c r="A4637"/>
      <c r="B4637" s="15" t="str" cm="1">
        <f t="array" ref="B4637">IFERROR(IF(LEN(A4637)&gt;0, IF(SUMPRODUCT((Inactives[Key]=J4637)*(Inactives[Currently Inactive]))=1,"Inactive","Active"),""),"Active")</f>
        <v/>
      </c>
      <c r="C4637" s="16" t="str" cm="1">
        <f t="array" aca="1" ref="C4637" ca="1">IFERROR(_xlfn._xlws.FILTER(Inactives[Inactive On],(Inactives[Key]=J4637)*(Inactives[Currently Inactive]),""),"")</f>
        <v/>
      </c>
      <c r="D4637" s="16" t="str" cm="1">
        <f t="array" aca="1" ref="D4637" ca="1">IFERROR(INDEX(_xlfn.TEXTSPLIT(E4637," "),1),"")</f>
        <v/>
      </c>
      <c r="E4637" s="15" t="str" cm="1">
        <f t="array" aca="1" ref="E4637" ca="1">IFERROR(_xlfn._xlws.FILTER(merged_ranks,(merged_end_dates=DATE(9999,12,31))*(merged_names=A4637)),"")</f>
        <v/>
      </c>
      <c r="F4637" s="17" t="str">
        <f ca="1">_xlfn.XLOOKUP(J4637,Promotions[Promo Key],Promotions[Promo Date],"")</f>
        <v/>
      </c>
      <c r="G4637" s="18" t="str">
        <f t="shared" ca="1" si="303"/>
        <v/>
      </c>
      <c r="H4637" s="18" t="str">
        <f t="shared" ca="1" si="302"/>
        <v/>
      </c>
      <c r="I4637" s="17" t="str">
        <f>_xlfn.XLOOKUP(A4637,Students[Full Name],Students[Starting Rank],"")</f>
        <v/>
      </c>
      <c r="J4637" s="15" t="str">
        <f t="shared" ca="1" si="304"/>
        <v xml:space="preserve">: </v>
      </c>
      <c r="K4637" s="16" t="str">
        <f>_xlfn.XLOOKUP(A4637,Students[Full Name],Students[Start Date],"")</f>
        <v/>
      </c>
      <c r="L4637" s="18">
        <f t="shared" ca="1" si="305"/>
        <v>-1</v>
      </c>
      <c r="M4637" s="18" cm="1">
        <f t="array" aca="1" ref="M4637" ca="1">SUMPRODUCT(Inactives[Days Inactive]*(Inactives[Student]=A4637))/365</f>
        <v>0</v>
      </c>
      <c r="N4637" s="18" t="str" cm="1">
        <f t="array" ref="N4637">IF(LEN($A4637)&gt;0,SUMPRODUCT(($A4637=merged_names)*(_xlfn.TEXTAFTER(N$2, "At ")=merged_belt_colours)*merged_months_at_rank),"")</f>
        <v/>
      </c>
      <c r="O4637" s="18" t="str" cm="1">
        <f t="array" ref="O4637">IF(LEN($A4637)&gt;0,SUMPRODUCT(($A4637=merged_names)*(_xlfn.TEXTAFTER(O$2, "At ")=merged_belt_colours)*merged_months_at_rank),"")</f>
        <v/>
      </c>
      <c r="P4637" s="18" t="str" cm="1">
        <f t="array" ref="P4637">IF(LEN($A4637)&gt;0,SUMPRODUCT(($A4637=merged_names)*(_xlfn.TEXTAFTER(P$2, "At ")=merged_belt_colours)*merged_months_at_rank),"")</f>
        <v/>
      </c>
      <c r="Q4637" s="18" t="str" cm="1">
        <f t="array" ref="Q4637">IF(LEN($A4637)&gt;0,SUMPRODUCT(($A4637=merged_names)*(_xlfn.TEXTAFTER(Q$2, "At ")=merged_belt_colours)*merged_months_at_rank),"")</f>
        <v/>
      </c>
      <c r="R4637" s="18" t="str" cm="1">
        <f t="array" ref="R4637">IF(LEN($A4637)&gt;0,SUMPRODUCT(($A4637=merged_names)*(_xlfn.TEXTAFTER(R$2, "At ")=merged_belt_colours)*merged_months_at_rank),"")</f>
        <v/>
      </c>
    </row>
    <row r="4638" spans="1:18" x14ac:dyDescent="0.25">
      <c r="A4638"/>
      <c r="B4638" s="15" t="str" cm="1">
        <f t="array" ref="B4638">IFERROR(IF(LEN(A4638)&gt;0, IF(SUMPRODUCT((Inactives[Key]=J4638)*(Inactives[Currently Inactive]))=1,"Inactive","Active"),""),"Active")</f>
        <v/>
      </c>
      <c r="C4638" s="16" t="str" cm="1">
        <f t="array" aca="1" ref="C4638" ca="1">IFERROR(_xlfn._xlws.FILTER(Inactives[Inactive On],(Inactives[Key]=J4638)*(Inactives[Currently Inactive]),""),"")</f>
        <v/>
      </c>
      <c r="D4638" s="16" t="str" cm="1">
        <f t="array" aca="1" ref="D4638" ca="1">IFERROR(INDEX(_xlfn.TEXTSPLIT(E4638," "),1),"")</f>
        <v/>
      </c>
      <c r="E4638" s="15" t="str" cm="1">
        <f t="array" aca="1" ref="E4638" ca="1">IFERROR(_xlfn._xlws.FILTER(merged_ranks,(merged_end_dates=DATE(9999,12,31))*(merged_names=A4638)),"")</f>
        <v/>
      </c>
      <c r="F4638" s="17" t="str">
        <f ca="1">_xlfn.XLOOKUP(J4638,Promotions[Promo Key],Promotions[Promo Date],"")</f>
        <v/>
      </c>
      <c r="G4638" s="18" t="str">
        <f t="shared" ca="1" si="303"/>
        <v/>
      </c>
      <c r="H4638" s="18" t="str">
        <f t="shared" ca="1" si="302"/>
        <v/>
      </c>
      <c r="I4638" s="17" t="str">
        <f>_xlfn.XLOOKUP(A4638,Students[Full Name],Students[Starting Rank],"")</f>
        <v/>
      </c>
      <c r="J4638" s="15" t="str">
        <f t="shared" ca="1" si="304"/>
        <v xml:space="preserve">: </v>
      </c>
      <c r="K4638" s="16" t="str">
        <f>_xlfn.XLOOKUP(A4638,Students[Full Name],Students[Start Date],"")</f>
        <v/>
      </c>
      <c r="L4638" s="18">
        <f t="shared" ca="1" si="305"/>
        <v>-1</v>
      </c>
      <c r="M4638" s="18" cm="1">
        <f t="array" aca="1" ref="M4638" ca="1">SUMPRODUCT(Inactives[Days Inactive]*(Inactives[Student]=A4638))/365</f>
        <v>0</v>
      </c>
      <c r="N4638" s="18" t="str" cm="1">
        <f t="array" ref="N4638">IF(LEN($A4638)&gt;0,SUMPRODUCT(($A4638=merged_names)*(_xlfn.TEXTAFTER(N$2, "At ")=merged_belt_colours)*merged_months_at_rank),"")</f>
        <v/>
      </c>
      <c r="O4638" s="18" t="str" cm="1">
        <f t="array" ref="O4638">IF(LEN($A4638)&gt;0,SUMPRODUCT(($A4638=merged_names)*(_xlfn.TEXTAFTER(O$2, "At ")=merged_belt_colours)*merged_months_at_rank),"")</f>
        <v/>
      </c>
      <c r="P4638" s="18" t="str" cm="1">
        <f t="array" ref="P4638">IF(LEN($A4638)&gt;0,SUMPRODUCT(($A4638=merged_names)*(_xlfn.TEXTAFTER(P$2, "At ")=merged_belt_colours)*merged_months_at_rank),"")</f>
        <v/>
      </c>
      <c r="Q4638" s="18" t="str" cm="1">
        <f t="array" ref="Q4638">IF(LEN($A4638)&gt;0,SUMPRODUCT(($A4638=merged_names)*(_xlfn.TEXTAFTER(Q$2, "At ")=merged_belt_colours)*merged_months_at_rank),"")</f>
        <v/>
      </c>
      <c r="R4638" s="18" t="str" cm="1">
        <f t="array" ref="R4638">IF(LEN($A4638)&gt;0,SUMPRODUCT(($A4638=merged_names)*(_xlfn.TEXTAFTER(R$2, "At ")=merged_belt_colours)*merged_months_at_rank),"")</f>
        <v/>
      </c>
    </row>
    <row r="4639" spans="1:18" x14ac:dyDescent="0.25">
      <c r="A4639"/>
      <c r="B4639" s="15" t="str" cm="1">
        <f t="array" ref="B4639">IFERROR(IF(LEN(A4639)&gt;0, IF(SUMPRODUCT((Inactives[Key]=J4639)*(Inactives[Currently Inactive]))=1,"Inactive","Active"),""),"Active")</f>
        <v/>
      </c>
      <c r="C4639" s="16" t="str" cm="1">
        <f t="array" aca="1" ref="C4639" ca="1">IFERROR(_xlfn._xlws.FILTER(Inactives[Inactive On],(Inactives[Key]=J4639)*(Inactives[Currently Inactive]),""),"")</f>
        <v/>
      </c>
      <c r="D4639" s="16" t="str" cm="1">
        <f t="array" aca="1" ref="D4639" ca="1">IFERROR(INDEX(_xlfn.TEXTSPLIT(E4639," "),1),"")</f>
        <v/>
      </c>
      <c r="E4639" s="15" t="str" cm="1">
        <f t="array" aca="1" ref="E4639" ca="1">IFERROR(_xlfn._xlws.FILTER(merged_ranks,(merged_end_dates=DATE(9999,12,31))*(merged_names=A4639)),"")</f>
        <v/>
      </c>
      <c r="F4639" s="17" t="str">
        <f ca="1">_xlfn.XLOOKUP(J4639,Promotions[Promo Key],Promotions[Promo Date],"")</f>
        <v/>
      </c>
      <c r="G4639" s="18" t="str">
        <f t="shared" ca="1" si="303"/>
        <v/>
      </c>
      <c r="H4639" s="18" t="str">
        <f t="shared" ca="1" si="302"/>
        <v/>
      </c>
      <c r="I4639" s="17" t="str">
        <f>_xlfn.XLOOKUP(A4639,Students[Full Name],Students[Starting Rank],"")</f>
        <v/>
      </c>
      <c r="J4639" s="15" t="str">
        <f t="shared" ca="1" si="304"/>
        <v xml:space="preserve">: </v>
      </c>
      <c r="K4639" s="16" t="str">
        <f>_xlfn.XLOOKUP(A4639,Students[Full Name],Students[Start Date],"")</f>
        <v/>
      </c>
      <c r="L4639" s="18">
        <f t="shared" ca="1" si="305"/>
        <v>-1</v>
      </c>
      <c r="M4639" s="18" cm="1">
        <f t="array" aca="1" ref="M4639" ca="1">SUMPRODUCT(Inactives[Days Inactive]*(Inactives[Student]=A4639))/365</f>
        <v>0</v>
      </c>
      <c r="N4639" s="18" t="str" cm="1">
        <f t="array" ref="N4639">IF(LEN($A4639)&gt;0,SUMPRODUCT(($A4639=merged_names)*(_xlfn.TEXTAFTER(N$2, "At ")=merged_belt_colours)*merged_months_at_rank),"")</f>
        <v/>
      </c>
      <c r="O4639" s="18" t="str" cm="1">
        <f t="array" ref="O4639">IF(LEN($A4639)&gt;0,SUMPRODUCT(($A4639=merged_names)*(_xlfn.TEXTAFTER(O$2, "At ")=merged_belt_colours)*merged_months_at_rank),"")</f>
        <v/>
      </c>
      <c r="P4639" s="18" t="str" cm="1">
        <f t="array" ref="P4639">IF(LEN($A4639)&gt;0,SUMPRODUCT(($A4639=merged_names)*(_xlfn.TEXTAFTER(P$2, "At ")=merged_belt_colours)*merged_months_at_rank),"")</f>
        <v/>
      </c>
      <c r="Q4639" s="18" t="str" cm="1">
        <f t="array" ref="Q4639">IF(LEN($A4639)&gt;0,SUMPRODUCT(($A4639=merged_names)*(_xlfn.TEXTAFTER(Q$2, "At ")=merged_belt_colours)*merged_months_at_rank),"")</f>
        <v/>
      </c>
      <c r="R4639" s="18" t="str" cm="1">
        <f t="array" ref="R4639">IF(LEN($A4639)&gt;0,SUMPRODUCT(($A4639=merged_names)*(_xlfn.TEXTAFTER(R$2, "At ")=merged_belt_colours)*merged_months_at_rank),"")</f>
        <v/>
      </c>
    </row>
    <row r="4640" spans="1:18" x14ac:dyDescent="0.25">
      <c r="A4640"/>
      <c r="B4640" s="15" t="str" cm="1">
        <f t="array" ref="B4640">IFERROR(IF(LEN(A4640)&gt;0, IF(SUMPRODUCT((Inactives[Key]=J4640)*(Inactives[Currently Inactive]))=1,"Inactive","Active"),""),"Active")</f>
        <v/>
      </c>
      <c r="C4640" s="16" t="str" cm="1">
        <f t="array" aca="1" ref="C4640" ca="1">IFERROR(_xlfn._xlws.FILTER(Inactives[Inactive On],(Inactives[Key]=J4640)*(Inactives[Currently Inactive]),""),"")</f>
        <v/>
      </c>
      <c r="D4640" s="16" t="str" cm="1">
        <f t="array" aca="1" ref="D4640" ca="1">IFERROR(INDEX(_xlfn.TEXTSPLIT(E4640," "),1),"")</f>
        <v/>
      </c>
      <c r="E4640" s="15" t="str" cm="1">
        <f t="array" aca="1" ref="E4640" ca="1">IFERROR(_xlfn._xlws.FILTER(merged_ranks,(merged_end_dates=DATE(9999,12,31))*(merged_names=A4640)),"")</f>
        <v/>
      </c>
      <c r="F4640" s="17" t="str">
        <f ca="1">_xlfn.XLOOKUP(J4640,Promotions[Promo Key],Promotions[Promo Date],"")</f>
        <v/>
      </c>
      <c r="G4640" s="18" t="str">
        <f t="shared" ca="1" si="303"/>
        <v/>
      </c>
      <c r="H4640" s="18" t="str">
        <f t="shared" ca="1" si="302"/>
        <v/>
      </c>
      <c r="I4640" s="17" t="str">
        <f>_xlfn.XLOOKUP(A4640,Students[Full Name],Students[Starting Rank],"")</f>
        <v/>
      </c>
      <c r="J4640" s="15" t="str">
        <f t="shared" ca="1" si="304"/>
        <v xml:space="preserve">: </v>
      </c>
      <c r="K4640" s="16" t="str">
        <f>_xlfn.XLOOKUP(A4640,Students[Full Name],Students[Start Date],"")</f>
        <v/>
      </c>
      <c r="L4640" s="18">
        <f t="shared" ca="1" si="305"/>
        <v>-1</v>
      </c>
      <c r="M4640" s="18" cm="1">
        <f t="array" aca="1" ref="M4640" ca="1">SUMPRODUCT(Inactives[Days Inactive]*(Inactives[Student]=A4640))/365</f>
        <v>0</v>
      </c>
      <c r="N4640" s="18" t="str" cm="1">
        <f t="array" ref="N4640">IF(LEN($A4640)&gt;0,SUMPRODUCT(($A4640=merged_names)*(_xlfn.TEXTAFTER(N$2, "At ")=merged_belt_colours)*merged_months_at_rank),"")</f>
        <v/>
      </c>
      <c r="O4640" s="18" t="str" cm="1">
        <f t="array" ref="O4640">IF(LEN($A4640)&gt;0,SUMPRODUCT(($A4640=merged_names)*(_xlfn.TEXTAFTER(O$2, "At ")=merged_belt_colours)*merged_months_at_rank),"")</f>
        <v/>
      </c>
      <c r="P4640" s="18" t="str" cm="1">
        <f t="array" ref="P4640">IF(LEN($A4640)&gt;0,SUMPRODUCT(($A4640=merged_names)*(_xlfn.TEXTAFTER(P$2, "At ")=merged_belt_colours)*merged_months_at_rank),"")</f>
        <v/>
      </c>
      <c r="Q4640" s="18" t="str" cm="1">
        <f t="array" ref="Q4640">IF(LEN($A4640)&gt;0,SUMPRODUCT(($A4640=merged_names)*(_xlfn.TEXTAFTER(Q$2, "At ")=merged_belt_colours)*merged_months_at_rank),"")</f>
        <v/>
      </c>
      <c r="R4640" s="18" t="str" cm="1">
        <f t="array" ref="R4640">IF(LEN($A4640)&gt;0,SUMPRODUCT(($A4640=merged_names)*(_xlfn.TEXTAFTER(R$2, "At ")=merged_belt_colours)*merged_months_at_rank),"")</f>
        <v/>
      </c>
    </row>
    <row r="4641" spans="1:18" x14ac:dyDescent="0.25">
      <c r="A4641"/>
      <c r="B4641" s="15" t="str" cm="1">
        <f t="array" ref="B4641">IFERROR(IF(LEN(A4641)&gt;0, IF(SUMPRODUCT((Inactives[Key]=J4641)*(Inactives[Currently Inactive]))=1,"Inactive","Active"),""),"Active")</f>
        <v/>
      </c>
      <c r="C4641" s="16" t="str" cm="1">
        <f t="array" aca="1" ref="C4641" ca="1">IFERROR(_xlfn._xlws.FILTER(Inactives[Inactive On],(Inactives[Key]=J4641)*(Inactives[Currently Inactive]),""),"")</f>
        <v/>
      </c>
      <c r="D4641" s="16" t="str" cm="1">
        <f t="array" aca="1" ref="D4641" ca="1">IFERROR(INDEX(_xlfn.TEXTSPLIT(E4641," "),1),"")</f>
        <v/>
      </c>
      <c r="E4641" s="15" t="str" cm="1">
        <f t="array" aca="1" ref="E4641" ca="1">IFERROR(_xlfn._xlws.FILTER(merged_ranks,(merged_end_dates=DATE(9999,12,31))*(merged_names=A4641)),"")</f>
        <v/>
      </c>
      <c r="F4641" s="17" t="str">
        <f ca="1">_xlfn.XLOOKUP(J4641,Promotions[Promo Key],Promotions[Promo Date],"")</f>
        <v/>
      </c>
      <c r="G4641" s="18" t="str">
        <f t="shared" ca="1" si="303"/>
        <v/>
      </c>
      <c r="H4641" s="18" t="str">
        <f t="shared" ca="1" si="302"/>
        <v/>
      </c>
      <c r="I4641" s="17" t="str">
        <f>_xlfn.XLOOKUP(A4641,Students[Full Name],Students[Starting Rank],"")</f>
        <v/>
      </c>
      <c r="J4641" s="15" t="str">
        <f t="shared" ca="1" si="304"/>
        <v xml:space="preserve">: </v>
      </c>
      <c r="K4641" s="16" t="str">
        <f>_xlfn.XLOOKUP(A4641,Students[Full Name],Students[Start Date],"")</f>
        <v/>
      </c>
      <c r="L4641" s="18">
        <f t="shared" ca="1" si="305"/>
        <v>-1</v>
      </c>
      <c r="M4641" s="18" cm="1">
        <f t="array" aca="1" ref="M4641" ca="1">SUMPRODUCT(Inactives[Days Inactive]*(Inactives[Student]=A4641))/365</f>
        <v>0</v>
      </c>
      <c r="N4641" s="18" t="str" cm="1">
        <f t="array" ref="N4641">IF(LEN($A4641)&gt;0,SUMPRODUCT(($A4641=merged_names)*(_xlfn.TEXTAFTER(N$2, "At ")=merged_belt_colours)*merged_months_at_rank),"")</f>
        <v/>
      </c>
      <c r="O4641" s="18" t="str" cm="1">
        <f t="array" ref="O4641">IF(LEN($A4641)&gt;0,SUMPRODUCT(($A4641=merged_names)*(_xlfn.TEXTAFTER(O$2, "At ")=merged_belt_colours)*merged_months_at_rank),"")</f>
        <v/>
      </c>
      <c r="P4641" s="18" t="str" cm="1">
        <f t="array" ref="P4641">IF(LEN($A4641)&gt;0,SUMPRODUCT(($A4641=merged_names)*(_xlfn.TEXTAFTER(P$2, "At ")=merged_belt_colours)*merged_months_at_rank),"")</f>
        <v/>
      </c>
      <c r="Q4641" s="18" t="str" cm="1">
        <f t="array" ref="Q4641">IF(LEN($A4641)&gt;0,SUMPRODUCT(($A4641=merged_names)*(_xlfn.TEXTAFTER(Q$2, "At ")=merged_belt_colours)*merged_months_at_rank),"")</f>
        <v/>
      </c>
      <c r="R4641" s="18" t="str" cm="1">
        <f t="array" ref="R4641">IF(LEN($A4641)&gt;0,SUMPRODUCT(($A4641=merged_names)*(_xlfn.TEXTAFTER(R$2, "At ")=merged_belt_colours)*merged_months_at_rank),"")</f>
        <v/>
      </c>
    </row>
    <row r="4642" spans="1:18" x14ac:dyDescent="0.25">
      <c r="A4642"/>
      <c r="B4642" s="15" t="str" cm="1">
        <f t="array" ref="B4642">IFERROR(IF(LEN(A4642)&gt;0, IF(SUMPRODUCT((Inactives[Key]=J4642)*(Inactives[Currently Inactive]))=1,"Inactive","Active"),""),"Active")</f>
        <v/>
      </c>
      <c r="C4642" s="16" t="str" cm="1">
        <f t="array" aca="1" ref="C4642" ca="1">IFERROR(_xlfn._xlws.FILTER(Inactives[Inactive On],(Inactives[Key]=J4642)*(Inactives[Currently Inactive]),""),"")</f>
        <v/>
      </c>
      <c r="D4642" s="16" t="str" cm="1">
        <f t="array" aca="1" ref="D4642" ca="1">IFERROR(INDEX(_xlfn.TEXTSPLIT(E4642," "),1),"")</f>
        <v/>
      </c>
      <c r="E4642" s="15" t="str" cm="1">
        <f t="array" aca="1" ref="E4642" ca="1">IFERROR(_xlfn._xlws.FILTER(merged_ranks,(merged_end_dates=DATE(9999,12,31))*(merged_names=A4642)),"")</f>
        <v/>
      </c>
      <c r="F4642" s="17" t="str">
        <f ca="1">_xlfn.XLOOKUP(J4642,Promotions[Promo Key],Promotions[Promo Date],"")</f>
        <v/>
      </c>
      <c r="G4642" s="18" t="str">
        <f t="shared" ca="1" si="303"/>
        <v/>
      </c>
      <c r="H4642" s="18" t="str">
        <f t="shared" ca="1" si="302"/>
        <v/>
      </c>
      <c r="I4642" s="17" t="str">
        <f>_xlfn.XLOOKUP(A4642,Students[Full Name],Students[Starting Rank],"")</f>
        <v/>
      </c>
      <c r="J4642" s="15" t="str">
        <f t="shared" ca="1" si="304"/>
        <v xml:space="preserve">: </v>
      </c>
      <c r="K4642" s="16" t="str">
        <f>_xlfn.XLOOKUP(A4642,Students[Full Name],Students[Start Date],"")</f>
        <v/>
      </c>
      <c r="L4642" s="18">
        <f t="shared" ca="1" si="305"/>
        <v>-1</v>
      </c>
      <c r="M4642" s="18" cm="1">
        <f t="array" aca="1" ref="M4642" ca="1">SUMPRODUCT(Inactives[Days Inactive]*(Inactives[Student]=A4642))/365</f>
        <v>0</v>
      </c>
      <c r="N4642" s="18" t="str" cm="1">
        <f t="array" ref="N4642">IF(LEN($A4642)&gt;0,SUMPRODUCT(($A4642=merged_names)*(_xlfn.TEXTAFTER(N$2, "At ")=merged_belt_colours)*merged_months_at_rank),"")</f>
        <v/>
      </c>
      <c r="O4642" s="18" t="str" cm="1">
        <f t="array" ref="O4642">IF(LEN($A4642)&gt;0,SUMPRODUCT(($A4642=merged_names)*(_xlfn.TEXTAFTER(O$2, "At ")=merged_belt_colours)*merged_months_at_rank),"")</f>
        <v/>
      </c>
      <c r="P4642" s="18" t="str" cm="1">
        <f t="array" ref="P4642">IF(LEN($A4642)&gt;0,SUMPRODUCT(($A4642=merged_names)*(_xlfn.TEXTAFTER(P$2, "At ")=merged_belt_colours)*merged_months_at_rank),"")</f>
        <v/>
      </c>
      <c r="Q4642" s="18" t="str" cm="1">
        <f t="array" ref="Q4642">IF(LEN($A4642)&gt;0,SUMPRODUCT(($A4642=merged_names)*(_xlfn.TEXTAFTER(Q$2, "At ")=merged_belt_colours)*merged_months_at_rank),"")</f>
        <v/>
      </c>
      <c r="R4642" s="18" t="str" cm="1">
        <f t="array" ref="R4642">IF(LEN($A4642)&gt;0,SUMPRODUCT(($A4642=merged_names)*(_xlfn.TEXTAFTER(R$2, "At ")=merged_belt_colours)*merged_months_at_rank),"")</f>
        <v/>
      </c>
    </row>
    <row r="4643" spans="1:18" x14ac:dyDescent="0.25">
      <c r="A4643"/>
      <c r="B4643" s="15" t="str" cm="1">
        <f t="array" ref="B4643">IFERROR(IF(LEN(A4643)&gt;0, IF(SUMPRODUCT((Inactives[Key]=J4643)*(Inactives[Currently Inactive]))=1,"Inactive","Active"),""),"Active")</f>
        <v/>
      </c>
      <c r="C4643" s="16" t="str" cm="1">
        <f t="array" aca="1" ref="C4643" ca="1">IFERROR(_xlfn._xlws.FILTER(Inactives[Inactive On],(Inactives[Key]=J4643)*(Inactives[Currently Inactive]),""),"")</f>
        <v/>
      </c>
      <c r="D4643" s="16" t="str" cm="1">
        <f t="array" aca="1" ref="D4643" ca="1">IFERROR(INDEX(_xlfn.TEXTSPLIT(E4643," "),1),"")</f>
        <v/>
      </c>
      <c r="E4643" s="15" t="str" cm="1">
        <f t="array" aca="1" ref="E4643" ca="1">IFERROR(_xlfn._xlws.FILTER(merged_ranks,(merged_end_dates=DATE(9999,12,31))*(merged_names=A4643)),"")</f>
        <v/>
      </c>
      <c r="F4643" s="17" t="str">
        <f ca="1">_xlfn.XLOOKUP(J4643,Promotions[Promo Key],Promotions[Promo Date],"")</f>
        <v/>
      </c>
      <c r="G4643" s="18" t="str">
        <f t="shared" ca="1" si="303"/>
        <v/>
      </c>
      <c r="H4643" s="18" t="str">
        <f t="shared" ca="1" si="302"/>
        <v/>
      </c>
      <c r="I4643" s="17" t="str">
        <f>_xlfn.XLOOKUP(A4643,Students[Full Name],Students[Starting Rank],"")</f>
        <v/>
      </c>
      <c r="J4643" s="15" t="str">
        <f t="shared" ca="1" si="304"/>
        <v xml:space="preserve">: </v>
      </c>
      <c r="K4643" s="16" t="str">
        <f>_xlfn.XLOOKUP(A4643,Students[Full Name],Students[Start Date],"")</f>
        <v/>
      </c>
      <c r="L4643" s="18">
        <f t="shared" ca="1" si="305"/>
        <v>-1</v>
      </c>
      <c r="M4643" s="18" cm="1">
        <f t="array" aca="1" ref="M4643" ca="1">SUMPRODUCT(Inactives[Days Inactive]*(Inactives[Student]=A4643))/365</f>
        <v>0</v>
      </c>
      <c r="N4643" s="18" t="str" cm="1">
        <f t="array" ref="N4643">IF(LEN($A4643)&gt;0,SUMPRODUCT(($A4643=merged_names)*(_xlfn.TEXTAFTER(N$2, "At ")=merged_belt_colours)*merged_months_at_rank),"")</f>
        <v/>
      </c>
      <c r="O4643" s="18" t="str" cm="1">
        <f t="array" ref="O4643">IF(LEN($A4643)&gt;0,SUMPRODUCT(($A4643=merged_names)*(_xlfn.TEXTAFTER(O$2, "At ")=merged_belt_colours)*merged_months_at_rank),"")</f>
        <v/>
      </c>
      <c r="P4643" s="18" t="str" cm="1">
        <f t="array" ref="P4643">IF(LEN($A4643)&gt;0,SUMPRODUCT(($A4643=merged_names)*(_xlfn.TEXTAFTER(P$2, "At ")=merged_belt_colours)*merged_months_at_rank),"")</f>
        <v/>
      </c>
      <c r="Q4643" s="18" t="str" cm="1">
        <f t="array" ref="Q4643">IF(LEN($A4643)&gt;0,SUMPRODUCT(($A4643=merged_names)*(_xlfn.TEXTAFTER(Q$2, "At ")=merged_belt_colours)*merged_months_at_rank),"")</f>
        <v/>
      </c>
      <c r="R4643" s="18" t="str" cm="1">
        <f t="array" ref="R4643">IF(LEN($A4643)&gt;0,SUMPRODUCT(($A4643=merged_names)*(_xlfn.TEXTAFTER(R$2, "At ")=merged_belt_colours)*merged_months_at_rank),"")</f>
        <v/>
      </c>
    </row>
    <row r="4644" spans="1:18" x14ac:dyDescent="0.25">
      <c r="A4644"/>
      <c r="B4644" s="15" t="str" cm="1">
        <f t="array" ref="B4644">IFERROR(IF(LEN(A4644)&gt;0, IF(SUMPRODUCT((Inactives[Key]=J4644)*(Inactives[Currently Inactive]))=1,"Inactive","Active"),""),"Active")</f>
        <v/>
      </c>
      <c r="C4644" s="16" t="str" cm="1">
        <f t="array" aca="1" ref="C4644" ca="1">IFERROR(_xlfn._xlws.FILTER(Inactives[Inactive On],(Inactives[Key]=J4644)*(Inactives[Currently Inactive]),""),"")</f>
        <v/>
      </c>
      <c r="D4644" s="16" t="str" cm="1">
        <f t="array" aca="1" ref="D4644" ca="1">IFERROR(INDEX(_xlfn.TEXTSPLIT(E4644," "),1),"")</f>
        <v/>
      </c>
      <c r="E4644" s="15" t="str" cm="1">
        <f t="array" aca="1" ref="E4644" ca="1">IFERROR(_xlfn._xlws.FILTER(merged_ranks,(merged_end_dates=DATE(9999,12,31))*(merged_names=A4644)),"")</f>
        <v/>
      </c>
      <c r="F4644" s="17" t="str">
        <f ca="1">_xlfn.XLOOKUP(J4644,Promotions[Promo Key],Promotions[Promo Date],"")</f>
        <v/>
      </c>
      <c r="G4644" s="18" t="str">
        <f t="shared" ca="1" si="303"/>
        <v/>
      </c>
      <c r="H4644" s="18" t="str">
        <f t="shared" ca="1" si="302"/>
        <v/>
      </c>
      <c r="I4644" s="17" t="str">
        <f>_xlfn.XLOOKUP(A4644,Students[Full Name],Students[Starting Rank],"")</f>
        <v/>
      </c>
      <c r="J4644" s="15" t="str">
        <f t="shared" ca="1" si="304"/>
        <v xml:space="preserve">: </v>
      </c>
      <c r="K4644" s="16" t="str">
        <f>_xlfn.XLOOKUP(A4644,Students[Full Name],Students[Start Date],"")</f>
        <v/>
      </c>
      <c r="L4644" s="18">
        <f t="shared" ca="1" si="305"/>
        <v>-1</v>
      </c>
      <c r="M4644" s="18" cm="1">
        <f t="array" aca="1" ref="M4644" ca="1">SUMPRODUCT(Inactives[Days Inactive]*(Inactives[Student]=A4644))/365</f>
        <v>0</v>
      </c>
      <c r="N4644" s="18" t="str" cm="1">
        <f t="array" ref="N4644">IF(LEN($A4644)&gt;0,SUMPRODUCT(($A4644=merged_names)*(_xlfn.TEXTAFTER(N$2, "At ")=merged_belt_colours)*merged_months_at_rank),"")</f>
        <v/>
      </c>
      <c r="O4644" s="18" t="str" cm="1">
        <f t="array" ref="O4644">IF(LEN($A4644)&gt;0,SUMPRODUCT(($A4644=merged_names)*(_xlfn.TEXTAFTER(O$2, "At ")=merged_belt_colours)*merged_months_at_rank),"")</f>
        <v/>
      </c>
      <c r="P4644" s="18" t="str" cm="1">
        <f t="array" ref="P4644">IF(LEN($A4644)&gt;0,SUMPRODUCT(($A4644=merged_names)*(_xlfn.TEXTAFTER(P$2, "At ")=merged_belt_colours)*merged_months_at_rank),"")</f>
        <v/>
      </c>
      <c r="Q4644" s="18" t="str" cm="1">
        <f t="array" ref="Q4644">IF(LEN($A4644)&gt;0,SUMPRODUCT(($A4644=merged_names)*(_xlfn.TEXTAFTER(Q$2, "At ")=merged_belt_colours)*merged_months_at_rank),"")</f>
        <v/>
      </c>
      <c r="R4644" s="18" t="str" cm="1">
        <f t="array" ref="R4644">IF(LEN($A4644)&gt;0,SUMPRODUCT(($A4644=merged_names)*(_xlfn.TEXTAFTER(R$2, "At ")=merged_belt_colours)*merged_months_at_rank),"")</f>
        <v/>
      </c>
    </row>
    <row r="4645" spans="1:18" x14ac:dyDescent="0.25">
      <c r="A4645"/>
      <c r="B4645" s="15" t="str" cm="1">
        <f t="array" ref="B4645">IFERROR(IF(LEN(A4645)&gt;0, IF(SUMPRODUCT((Inactives[Key]=J4645)*(Inactives[Currently Inactive]))=1,"Inactive","Active"),""),"Active")</f>
        <v/>
      </c>
      <c r="C4645" s="16" t="str" cm="1">
        <f t="array" aca="1" ref="C4645" ca="1">IFERROR(_xlfn._xlws.FILTER(Inactives[Inactive On],(Inactives[Key]=J4645)*(Inactives[Currently Inactive]),""),"")</f>
        <v/>
      </c>
      <c r="D4645" s="16" t="str" cm="1">
        <f t="array" aca="1" ref="D4645" ca="1">IFERROR(INDEX(_xlfn.TEXTSPLIT(E4645," "),1),"")</f>
        <v/>
      </c>
      <c r="E4645" s="15" t="str" cm="1">
        <f t="array" aca="1" ref="E4645" ca="1">IFERROR(_xlfn._xlws.FILTER(merged_ranks,(merged_end_dates=DATE(9999,12,31))*(merged_names=A4645)),"")</f>
        <v/>
      </c>
      <c r="F4645" s="17" t="str">
        <f ca="1">_xlfn.XLOOKUP(J4645,Promotions[Promo Key],Promotions[Promo Date],"")</f>
        <v/>
      </c>
      <c r="G4645" s="18" t="str">
        <f t="shared" ca="1" si="303"/>
        <v/>
      </c>
      <c r="H4645" s="18" t="str">
        <f t="shared" ca="1" si="302"/>
        <v/>
      </c>
      <c r="I4645" s="17" t="str">
        <f>_xlfn.XLOOKUP(A4645,Students[Full Name],Students[Starting Rank],"")</f>
        <v/>
      </c>
      <c r="J4645" s="15" t="str">
        <f t="shared" ca="1" si="304"/>
        <v xml:space="preserve">: </v>
      </c>
      <c r="K4645" s="16" t="str">
        <f>_xlfn.XLOOKUP(A4645,Students[Full Name],Students[Start Date],"")</f>
        <v/>
      </c>
      <c r="L4645" s="18">
        <f t="shared" ca="1" si="305"/>
        <v>-1</v>
      </c>
      <c r="M4645" s="18" cm="1">
        <f t="array" aca="1" ref="M4645" ca="1">SUMPRODUCT(Inactives[Days Inactive]*(Inactives[Student]=A4645))/365</f>
        <v>0</v>
      </c>
      <c r="N4645" s="18" t="str" cm="1">
        <f t="array" ref="N4645">IF(LEN($A4645)&gt;0,SUMPRODUCT(($A4645=merged_names)*(_xlfn.TEXTAFTER(N$2, "At ")=merged_belt_colours)*merged_months_at_rank),"")</f>
        <v/>
      </c>
      <c r="O4645" s="18" t="str" cm="1">
        <f t="array" ref="O4645">IF(LEN($A4645)&gt;0,SUMPRODUCT(($A4645=merged_names)*(_xlfn.TEXTAFTER(O$2, "At ")=merged_belt_colours)*merged_months_at_rank),"")</f>
        <v/>
      </c>
      <c r="P4645" s="18" t="str" cm="1">
        <f t="array" ref="P4645">IF(LEN($A4645)&gt;0,SUMPRODUCT(($A4645=merged_names)*(_xlfn.TEXTAFTER(P$2, "At ")=merged_belt_colours)*merged_months_at_rank),"")</f>
        <v/>
      </c>
      <c r="Q4645" s="18" t="str" cm="1">
        <f t="array" ref="Q4645">IF(LEN($A4645)&gt;0,SUMPRODUCT(($A4645=merged_names)*(_xlfn.TEXTAFTER(Q$2, "At ")=merged_belt_colours)*merged_months_at_rank),"")</f>
        <v/>
      </c>
      <c r="R4645" s="18" t="str" cm="1">
        <f t="array" ref="R4645">IF(LEN($A4645)&gt;0,SUMPRODUCT(($A4645=merged_names)*(_xlfn.TEXTAFTER(R$2, "At ")=merged_belt_colours)*merged_months_at_rank),"")</f>
        <v/>
      </c>
    </row>
    <row r="4646" spans="1:18" x14ac:dyDescent="0.25">
      <c r="A4646"/>
      <c r="B4646" s="15" t="str" cm="1">
        <f t="array" ref="B4646">IFERROR(IF(LEN(A4646)&gt;0, IF(SUMPRODUCT((Inactives[Key]=J4646)*(Inactives[Currently Inactive]))=1,"Inactive","Active"),""),"Active")</f>
        <v/>
      </c>
      <c r="C4646" s="16" t="str" cm="1">
        <f t="array" aca="1" ref="C4646" ca="1">IFERROR(_xlfn._xlws.FILTER(Inactives[Inactive On],(Inactives[Key]=J4646)*(Inactives[Currently Inactive]),""),"")</f>
        <v/>
      </c>
      <c r="D4646" s="16" t="str" cm="1">
        <f t="array" aca="1" ref="D4646" ca="1">IFERROR(INDEX(_xlfn.TEXTSPLIT(E4646," "),1),"")</f>
        <v/>
      </c>
      <c r="E4646" s="15" t="str" cm="1">
        <f t="array" aca="1" ref="E4646" ca="1">IFERROR(_xlfn._xlws.FILTER(merged_ranks,(merged_end_dates=DATE(9999,12,31))*(merged_names=A4646)),"")</f>
        <v/>
      </c>
      <c r="F4646" s="17" t="str">
        <f ca="1">_xlfn.XLOOKUP(J4646,Promotions[Promo Key],Promotions[Promo Date],"")</f>
        <v/>
      </c>
      <c r="G4646" s="18" t="str">
        <f t="shared" ca="1" si="303"/>
        <v/>
      </c>
      <c r="H4646" s="18" t="str">
        <f t="shared" ca="1" si="302"/>
        <v/>
      </c>
      <c r="I4646" s="17" t="str">
        <f>_xlfn.XLOOKUP(A4646,Students[Full Name],Students[Starting Rank],"")</f>
        <v/>
      </c>
      <c r="J4646" s="15" t="str">
        <f t="shared" ca="1" si="304"/>
        <v xml:space="preserve">: </v>
      </c>
      <c r="K4646" s="16" t="str">
        <f>_xlfn.XLOOKUP(A4646,Students[Full Name],Students[Start Date],"")</f>
        <v/>
      </c>
      <c r="L4646" s="18">
        <f t="shared" ca="1" si="305"/>
        <v>-1</v>
      </c>
      <c r="M4646" s="18" cm="1">
        <f t="array" aca="1" ref="M4646" ca="1">SUMPRODUCT(Inactives[Days Inactive]*(Inactives[Student]=A4646))/365</f>
        <v>0</v>
      </c>
      <c r="N4646" s="18" t="str" cm="1">
        <f t="array" ref="N4646">IF(LEN($A4646)&gt;0,SUMPRODUCT(($A4646=merged_names)*(_xlfn.TEXTAFTER(N$2, "At ")=merged_belt_colours)*merged_months_at_rank),"")</f>
        <v/>
      </c>
      <c r="O4646" s="18" t="str" cm="1">
        <f t="array" ref="O4646">IF(LEN($A4646)&gt;0,SUMPRODUCT(($A4646=merged_names)*(_xlfn.TEXTAFTER(O$2, "At ")=merged_belt_colours)*merged_months_at_rank),"")</f>
        <v/>
      </c>
      <c r="P4646" s="18" t="str" cm="1">
        <f t="array" ref="P4646">IF(LEN($A4646)&gt;0,SUMPRODUCT(($A4646=merged_names)*(_xlfn.TEXTAFTER(P$2, "At ")=merged_belt_colours)*merged_months_at_rank),"")</f>
        <v/>
      </c>
      <c r="Q4646" s="18" t="str" cm="1">
        <f t="array" ref="Q4646">IF(LEN($A4646)&gt;0,SUMPRODUCT(($A4646=merged_names)*(_xlfn.TEXTAFTER(Q$2, "At ")=merged_belt_colours)*merged_months_at_rank),"")</f>
        <v/>
      </c>
      <c r="R4646" s="18" t="str" cm="1">
        <f t="array" ref="R4646">IF(LEN($A4646)&gt;0,SUMPRODUCT(($A4646=merged_names)*(_xlfn.TEXTAFTER(R$2, "At ")=merged_belt_colours)*merged_months_at_rank),"")</f>
        <v/>
      </c>
    </row>
    <row r="4647" spans="1:18" x14ac:dyDescent="0.25">
      <c r="A4647"/>
      <c r="B4647" s="15" t="str" cm="1">
        <f t="array" ref="B4647">IFERROR(IF(LEN(A4647)&gt;0, IF(SUMPRODUCT((Inactives[Key]=J4647)*(Inactives[Currently Inactive]))=1,"Inactive","Active"),""),"Active")</f>
        <v/>
      </c>
      <c r="C4647" s="16" t="str" cm="1">
        <f t="array" aca="1" ref="C4647" ca="1">IFERROR(_xlfn._xlws.FILTER(Inactives[Inactive On],(Inactives[Key]=J4647)*(Inactives[Currently Inactive]),""),"")</f>
        <v/>
      </c>
      <c r="D4647" s="16" t="str" cm="1">
        <f t="array" aca="1" ref="D4647" ca="1">IFERROR(INDEX(_xlfn.TEXTSPLIT(E4647," "),1),"")</f>
        <v/>
      </c>
      <c r="E4647" s="15" t="str" cm="1">
        <f t="array" aca="1" ref="E4647" ca="1">IFERROR(_xlfn._xlws.FILTER(merged_ranks,(merged_end_dates=DATE(9999,12,31))*(merged_names=A4647)),"")</f>
        <v/>
      </c>
      <c r="F4647" s="17" t="str">
        <f ca="1">_xlfn.XLOOKUP(J4647,Promotions[Promo Key],Promotions[Promo Date],"")</f>
        <v/>
      </c>
      <c r="G4647" s="18" t="str">
        <f t="shared" ca="1" si="303"/>
        <v/>
      </c>
      <c r="H4647" s="18" t="str">
        <f t="shared" ca="1" si="302"/>
        <v/>
      </c>
      <c r="I4647" s="17" t="str">
        <f>_xlfn.XLOOKUP(A4647,Students[Full Name],Students[Starting Rank],"")</f>
        <v/>
      </c>
      <c r="J4647" s="15" t="str">
        <f t="shared" ca="1" si="304"/>
        <v xml:space="preserve">: </v>
      </c>
      <c r="K4647" s="16" t="str">
        <f>_xlfn.XLOOKUP(A4647,Students[Full Name],Students[Start Date],"")</f>
        <v/>
      </c>
      <c r="L4647" s="18">
        <f t="shared" ca="1" si="305"/>
        <v>-1</v>
      </c>
      <c r="M4647" s="18" cm="1">
        <f t="array" aca="1" ref="M4647" ca="1">SUMPRODUCT(Inactives[Days Inactive]*(Inactives[Student]=A4647))/365</f>
        <v>0</v>
      </c>
      <c r="N4647" s="18" t="str" cm="1">
        <f t="array" ref="N4647">IF(LEN($A4647)&gt;0,SUMPRODUCT(($A4647=merged_names)*(_xlfn.TEXTAFTER(N$2, "At ")=merged_belt_colours)*merged_months_at_rank),"")</f>
        <v/>
      </c>
      <c r="O4647" s="18" t="str" cm="1">
        <f t="array" ref="O4647">IF(LEN($A4647)&gt;0,SUMPRODUCT(($A4647=merged_names)*(_xlfn.TEXTAFTER(O$2, "At ")=merged_belt_colours)*merged_months_at_rank),"")</f>
        <v/>
      </c>
      <c r="P4647" s="18" t="str" cm="1">
        <f t="array" ref="P4647">IF(LEN($A4647)&gt;0,SUMPRODUCT(($A4647=merged_names)*(_xlfn.TEXTAFTER(P$2, "At ")=merged_belt_colours)*merged_months_at_rank),"")</f>
        <v/>
      </c>
      <c r="Q4647" s="18" t="str" cm="1">
        <f t="array" ref="Q4647">IF(LEN($A4647)&gt;0,SUMPRODUCT(($A4647=merged_names)*(_xlfn.TEXTAFTER(Q$2, "At ")=merged_belt_colours)*merged_months_at_rank),"")</f>
        <v/>
      </c>
      <c r="R4647" s="18" t="str" cm="1">
        <f t="array" ref="R4647">IF(LEN($A4647)&gt;0,SUMPRODUCT(($A4647=merged_names)*(_xlfn.TEXTAFTER(R$2, "At ")=merged_belt_colours)*merged_months_at_rank),"")</f>
        <v/>
      </c>
    </row>
    <row r="4648" spans="1:18" x14ac:dyDescent="0.25">
      <c r="A4648"/>
      <c r="B4648" s="15" t="str" cm="1">
        <f t="array" ref="B4648">IFERROR(IF(LEN(A4648)&gt;0, IF(SUMPRODUCT((Inactives[Key]=J4648)*(Inactives[Currently Inactive]))=1,"Inactive","Active"),""),"Active")</f>
        <v/>
      </c>
      <c r="C4648" s="16" t="str" cm="1">
        <f t="array" aca="1" ref="C4648" ca="1">IFERROR(_xlfn._xlws.FILTER(Inactives[Inactive On],(Inactives[Key]=J4648)*(Inactives[Currently Inactive]),""),"")</f>
        <v/>
      </c>
      <c r="D4648" s="16" t="str" cm="1">
        <f t="array" aca="1" ref="D4648" ca="1">IFERROR(INDEX(_xlfn.TEXTSPLIT(E4648," "),1),"")</f>
        <v/>
      </c>
      <c r="E4648" s="15" t="str" cm="1">
        <f t="array" aca="1" ref="E4648" ca="1">IFERROR(_xlfn._xlws.FILTER(merged_ranks,(merged_end_dates=DATE(9999,12,31))*(merged_names=A4648)),"")</f>
        <v/>
      </c>
      <c r="F4648" s="17" t="str">
        <f ca="1">_xlfn.XLOOKUP(J4648,Promotions[Promo Key],Promotions[Promo Date],"")</f>
        <v/>
      </c>
      <c r="G4648" s="18" t="str">
        <f t="shared" ca="1" si="303"/>
        <v/>
      </c>
      <c r="H4648" s="18" t="str">
        <f t="shared" ca="1" si="302"/>
        <v/>
      </c>
      <c r="I4648" s="17" t="str">
        <f>_xlfn.XLOOKUP(A4648,Students[Full Name],Students[Starting Rank],"")</f>
        <v/>
      </c>
      <c r="J4648" s="15" t="str">
        <f t="shared" ca="1" si="304"/>
        <v xml:space="preserve">: </v>
      </c>
      <c r="K4648" s="16" t="str">
        <f>_xlfn.XLOOKUP(A4648,Students[Full Name],Students[Start Date],"")</f>
        <v/>
      </c>
      <c r="L4648" s="18">
        <f t="shared" ca="1" si="305"/>
        <v>-1</v>
      </c>
      <c r="M4648" s="18" cm="1">
        <f t="array" aca="1" ref="M4648" ca="1">SUMPRODUCT(Inactives[Days Inactive]*(Inactives[Student]=A4648))/365</f>
        <v>0</v>
      </c>
      <c r="N4648" s="18" t="str" cm="1">
        <f t="array" ref="N4648">IF(LEN($A4648)&gt;0,SUMPRODUCT(($A4648=merged_names)*(_xlfn.TEXTAFTER(N$2, "At ")=merged_belt_colours)*merged_months_at_rank),"")</f>
        <v/>
      </c>
      <c r="O4648" s="18" t="str" cm="1">
        <f t="array" ref="O4648">IF(LEN($A4648)&gt;0,SUMPRODUCT(($A4648=merged_names)*(_xlfn.TEXTAFTER(O$2, "At ")=merged_belt_colours)*merged_months_at_rank),"")</f>
        <v/>
      </c>
      <c r="P4648" s="18" t="str" cm="1">
        <f t="array" ref="P4648">IF(LEN($A4648)&gt;0,SUMPRODUCT(($A4648=merged_names)*(_xlfn.TEXTAFTER(P$2, "At ")=merged_belt_colours)*merged_months_at_rank),"")</f>
        <v/>
      </c>
      <c r="Q4648" s="18" t="str" cm="1">
        <f t="array" ref="Q4648">IF(LEN($A4648)&gt;0,SUMPRODUCT(($A4648=merged_names)*(_xlfn.TEXTAFTER(Q$2, "At ")=merged_belt_colours)*merged_months_at_rank),"")</f>
        <v/>
      </c>
      <c r="R4648" s="18" t="str" cm="1">
        <f t="array" ref="R4648">IF(LEN($A4648)&gt;0,SUMPRODUCT(($A4648=merged_names)*(_xlfn.TEXTAFTER(R$2, "At ")=merged_belt_colours)*merged_months_at_rank),"")</f>
        <v/>
      </c>
    </row>
    <row r="4649" spans="1:18" x14ac:dyDescent="0.25">
      <c r="A4649"/>
      <c r="B4649" s="15" t="str" cm="1">
        <f t="array" ref="B4649">IFERROR(IF(LEN(A4649)&gt;0, IF(SUMPRODUCT((Inactives[Key]=J4649)*(Inactives[Currently Inactive]))=1,"Inactive","Active"),""),"Active")</f>
        <v/>
      </c>
      <c r="C4649" s="16" t="str" cm="1">
        <f t="array" aca="1" ref="C4649" ca="1">IFERROR(_xlfn._xlws.FILTER(Inactives[Inactive On],(Inactives[Key]=J4649)*(Inactives[Currently Inactive]),""),"")</f>
        <v/>
      </c>
      <c r="D4649" s="16" t="str" cm="1">
        <f t="array" aca="1" ref="D4649" ca="1">IFERROR(INDEX(_xlfn.TEXTSPLIT(E4649," "),1),"")</f>
        <v/>
      </c>
      <c r="E4649" s="15" t="str" cm="1">
        <f t="array" aca="1" ref="E4649" ca="1">IFERROR(_xlfn._xlws.FILTER(merged_ranks,(merged_end_dates=DATE(9999,12,31))*(merged_names=A4649)),"")</f>
        <v/>
      </c>
      <c r="F4649" s="17" t="str">
        <f ca="1">_xlfn.XLOOKUP(J4649,Promotions[Promo Key],Promotions[Promo Date],"")</f>
        <v/>
      </c>
      <c r="G4649" s="18" t="str">
        <f t="shared" ca="1" si="303"/>
        <v/>
      </c>
      <c r="H4649" s="18" t="str">
        <f t="shared" ca="1" si="302"/>
        <v/>
      </c>
      <c r="I4649" s="17" t="str">
        <f>_xlfn.XLOOKUP(A4649,Students[Full Name],Students[Starting Rank],"")</f>
        <v/>
      </c>
      <c r="J4649" s="15" t="str">
        <f t="shared" ca="1" si="304"/>
        <v xml:space="preserve">: </v>
      </c>
      <c r="K4649" s="16" t="str">
        <f>_xlfn.XLOOKUP(A4649,Students[Full Name],Students[Start Date],"")</f>
        <v/>
      </c>
      <c r="L4649" s="18">
        <f t="shared" ca="1" si="305"/>
        <v>-1</v>
      </c>
      <c r="M4649" s="18" cm="1">
        <f t="array" aca="1" ref="M4649" ca="1">SUMPRODUCT(Inactives[Days Inactive]*(Inactives[Student]=A4649))/365</f>
        <v>0</v>
      </c>
      <c r="N4649" s="18" t="str" cm="1">
        <f t="array" ref="N4649">IF(LEN($A4649)&gt;0,SUMPRODUCT(($A4649=merged_names)*(_xlfn.TEXTAFTER(N$2, "At ")=merged_belt_colours)*merged_months_at_rank),"")</f>
        <v/>
      </c>
      <c r="O4649" s="18" t="str" cm="1">
        <f t="array" ref="O4649">IF(LEN($A4649)&gt;0,SUMPRODUCT(($A4649=merged_names)*(_xlfn.TEXTAFTER(O$2, "At ")=merged_belt_colours)*merged_months_at_rank),"")</f>
        <v/>
      </c>
      <c r="P4649" s="18" t="str" cm="1">
        <f t="array" ref="P4649">IF(LEN($A4649)&gt;0,SUMPRODUCT(($A4649=merged_names)*(_xlfn.TEXTAFTER(P$2, "At ")=merged_belt_colours)*merged_months_at_rank),"")</f>
        <v/>
      </c>
      <c r="Q4649" s="18" t="str" cm="1">
        <f t="array" ref="Q4649">IF(LEN($A4649)&gt;0,SUMPRODUCT(($A4649=merged_names)*(_xlfn.TEXTAFTER(Q$2, "At ")=merged_belt_colours)*merged_months_at_rank),"")</f>
        <v/>
      </c>
      <c r="R4649" s="18" t="str" cm="1">
        <f t="array" ref="R4649">IF(LEN($A4649)&gt;0,SUMPRODUCT(($A4649=merged_names)*(_xlfn.TEXTAFTER(R$2, "At ")=merged_belt_colours)*merged_months_at_rank),"")</f>
        <v/>
      </c>
    </row>
    <row r="4650" spans="1:18" x14ac:dyDescent="0.25">
      <c r="A4650"/>
      <c r="B4650" s="15" t="str" cm="1">
        <f t="array" ref="B4650">IFERROR(IF(LEN(A4650)&gt;0, IF(SUMPRODUCT((Inactives[Key]=J4650)*(Inactives[Currently Inactive]))=1,"Inactive","Active"),""),"Active")</f>
        <v/>
      </c>
      <c r="C4650" s="16" t="str" cm="1">
        <f t="array" aca="1" ref="C4650" ca="1">IFERROR(_xlfn._xlws.FILTER(Inactives[Inactive On],(Inactives[Key]=J4650)*(Inactives[Currently Inactive]),""),"")</f>
        <v/>
      </c>
      <c r="D4650" s="16" t="str" cm="1">
        <f t="array" aca="1" ref="D4650" ca="1">IFERROR(INDEX(_xlfn.TEXTSPLIT(E4650," "),1),"")</f>
        <v/>
      </c>
      <c r="E4650" s="15" t="str" cm="1">
        <f t="array" aca="1" ref="E4650" ca="1">IFERROR(_xlfn._xlws.FILTER(merged_ranks,(merged_end_dates=DATE(9999,12,31))*(merged_names=A4650)),"")</f>
        <v/>
      </c>
      <c r="F4650" s="17" t="str">
        <f ca="1">_xlfn.XLOOKUP(J4650,Promotions[Promo Key],Promotions[Promo Date],"")</f>
        <v/>
      </c>
      <c r="G4650" s="18" t="str">
        <f t="shared" ca="1" si="303"/>
        <v/>
      </c>
      <c r="H4650" s="18" t="str">
        <f t="shared" ca="1" si="302"/>
        <v/>
      </c>
      <c r="I4650" s="17" t="str">
        <f>_xlfn.XLOOKUP(A4650,Students[Full Name],Students[Starting Rank],"")</f>
        <v/>
      </c>
      <c r="J4650" s="15" t="str">
        <f t="shared" ca="1" si="304"/>
        <v xml:space="preserve">: </v>
      </c>
      <c r="K4650" s="16" t="str">
        <f>_xlfn.XLOOKUP(A4650,Students[Full Name],Students[Start Date],"")</f>
        <v/>
      </c>
      <c r="L4650" s="18">
        <f t="shared" ca="1" si="305"/>
        <v>-1</v>
      </c>
      <c r="M4650" s="18" cm="1">
        <f t="array" aca="1" ref="M4650" ca="1">SUMPRODUCT(Inactives[Days Inactive]*(Inactives[Student]=A4650))/365</f>
        <v>0</v>
      </c>
      <c r="N4650" s="18" t="str" cm="1">
        <f t="array" ref="N4650">IF(LEN($A4650)&gt;0,SUMPRODUCT(($A4650=merged_names)*(_xlfn.TEXTAFTER(N$2, "At ")=merged_belt_colours)*merged_months_at_rank),"")</f>
        <v/>
      </c>
      <c r="O4650" s="18" t="str" cm="1">
        <f t="array" ref="O4650">IF(LEN($A4650)&gt;0,SUMPRODUCT(($A4650=merged_names)*(_xlfn.TEXTAFTER(O$2, "At ")=merged_belt_colours)*merged_months_at_rank),"")</f>
        <v/>
      </c>
      <c r="P4650" s="18" t="str" cm="1">
        <f t="array" ref="P4650">IF(LEN($A4650)&gt;0,SUMPRODUCT(($A4650=merged_names)*(_xlfn.TEXTAFTER(P$2, "At ")=merged_belt_colours)*merged_months_at_rank),"")</f>
        <v/>
      </c>
      <c r="Q4650" s="18" t="str" cm="1">
        <f t="array" ref="Q4650">IF(LEN($A4650)&gt;0,SUMPRODUCT(($A4650=merged_names)*(_xlfn.TEXTAFTER(Q$2, "At ")=merged_belt_colours)*merged_months_at_rank),"")</f>
        <v/>
      </c>
      <c r="R4650" s="18" t="str" cm="1">
        <f t="array" ref="R4650">IF(LEN($A4650)&gt;0,SUMPRODUCT(($A4650=merged_names)*(_xlfn.TEXTAFTER(R$2, "At ")=merged_belt_colours)*merged_months_at_rank),"")</f>
        <v/>
      </c>
    </row>
    <row r="4651" spans="1:18" x14ac:dyDescent="0.25">
      <c r="A4651"/>
      <c r="B4651" s="15" t="str" cm="1">
        <f t="array" ref="B4651">IFERROR(IF(LEN(A4651)&gt;0, IF(SUMPRODUCT((Inactives[Key]=J4651)*(Inactives[Currently Inactive]))=1,"Inactive","Active"),""),"Active")</f>
        <v/>
      </c>
      <c r="C4651" s="16" t="str" cm="1">
        <f t="array" aca="1" ref="C4651" ca="1">IFERROR(_xlfn._xlws.FILTER(Inactives[Inactive On],(Inactives[Key]=J4651)*(Inactives[Currently Inactive]),""),"")</f>
        <v/>
      </c>
      <c r="D4651" s="16" t="str" cm="1">
        <f t="array" aca="1" ref="D4651" ca="1">IFERROR(INDEX(_xlfn.TEXTSPLIT(E4651," "),1),"")</f>
        <v/>
      </c>
      <c r="E4651" s="15" t="str" cm="1">
        <f t="array" aca="1" ref="E4651" ca="1">IFERROR(_xlfn._xlws.FILTER(merged_ranks,(merged_end_dates=DATE(9999,12,31))*(merged_names=A4651)),"")</f>
        <v/>
      </c>
      <c r="F4651" s="17" t="str">
        <f ca="1">_xlfn.XLOOKUP(J4651,Promotions[Promo Key],Promotions[Promo Date],"")</f>
        <v/>
      </c>
      <c r="G4651" s="18" t="str">
        <f t="shared" ca="1" si="303"/>
        <v/>
      </c>
      <c r="H4651" s="18" t="str">
        <f t="shared" ca="1" si="302"/>
        <v/>
      </c>
      <c r="I4651" s="17" t="str">
        <f>_xlfn.XLOOKUP(A4651,Students[Full Name],Students[Starting Rank],"")</f>
        <v/>
      </c>
      <c r="J4651" s="15" t="str">
        <f t="shared" ca="1" si="304"/>
        <v xml:space="preserve">: </v>
      </c>
      <c r="K4651" s="16" t="str">
        <f>_xlfn.XLOOKUP(A4651,Students[Full Name],Students[Start Date],"")</f>
        <v/>
      </c>
      <c r="L4651" s="18">
        <f t="shared" ca="1" si="305"/>
        <v>-1</v>
      </c>
      <c r="M4651" s="18" cm="1">
        <f t="array" aca="1" ref="M4651" ca="1">SUMPRODUCT(Inactives[Days Inactive]*(Inactives[Student]=A4651))/365</f>
        <v>0</v>
      </c>
      <c r="N4651" s="18" t="str" cm="1">
        <f t="array" ref="N4651">IF(LEN($A4651)&gt;0,SUMPRODUCT(($A4651=merged_names)*(_xlfn.TEXTAFTER(N$2, "At ")=merged_belt_colours)*merged_months_at_rank),"")</f>
        <v/>
      </c>
      <c r="O4651" s="18" t="str" cm="1">
        <f t="array" ref="O4651">IF(LEN($A4651)&gt;0,SUMPRODUCT(($A4651=merged_names)*(_xlfn.TEXTAFTER(O$2, "At ")=merged_belt_colours)*merged_months_at_rank),"")</f>
        <v/>
      </c>
      <c r="P4651" s="18" t="str" cm="1">
        <f t="array" ref="P4651">IF(LEN($A4651)&gt;0,SUMPRODUCT(($A4651=merged_names)*(_xlfn.TEXTAFTER(P$2, "At ")=merged_belt_colours)*merged_months_at_rank),"")</f>
        <v/>
      </c>
      <c r="Q4651" s="18" t="str" cm="1">
        <f t="array" ref="Q4651">IF(LEN($A4651)&gt;0,SUMPRODUCT(($A4651=merged_names)*(_xlfn.TEXTAFTER(Q$2, "At ")=merged_belt_colours)*merged_months_at_rank),"")</f>
        <v/>
      </c>
      <c r="R4651" s="18" t="str" cm="1">
        <f t="array" ref="R4651">IF(LEN($A4651)&gt;0,SUMPRODUCT(($A4651=merged_names)*(_xlfn.TEXTAFTER(R$2, "At ")=merged_belt_colours)*merged_months_at_rank),"")</f>
        <v/>
      </c>
    </row>
    <row r="4652" spans="1:18" x14ac:dyDescent="0.25">
      <c r="A4652"/>
      <c r="B4652" s="15" t="str" cm="1">
        <f t="array" ref="B4652">IFERROR(IF(LEN(A4652)&gt;0, IF(SUMPRODUCT((Inactives[Key]=J4652)*(Inactives[Currently Inactive]))=1,"Inactive","Active"),""),"Active")</f>
        <v/>
      </c>
      <c r="C4652" s="16" t="str" cm="1">
        <f t="array" aca="1" ref="C4652" ca="1">IFERROR(_xlfn._xlws.FILTER(Inactives[Inactive On],(Inactives[Key]=J4652)*(Inactives[Currently Inactive]),""),"")</f>
        <v/>
      </c>
      <c r="D4652" s="16" t="str" cm="1">
        <f t="array" aca="1" ref="D4652" ca="1">IFERROR(INDEX(_xlfn.TEXTSPLIT(E4652," "),1),"")</f>
        <v/>
      </c>
      <c r="E4652" s="15" t="str" cm="1">
        <f t="array" aca="1" ref="E4652" ca="1">IFERROR(_xlfn._xlws.FILTER(merged_ranks,(merged_end_dates=DATE(9999,12,31))*(merged_names=A4652)),"")</f>
        <v/>
      </c>
      <c r="F4652" s="17" t="str">
        <f ca="1">_xlfn.XLOOKUP(J4652,Promotions[Promo Key],Promotions[Promo Date],"")</f>
        <v/>
      </c>
      <c r="G4652" s="18" t="str">
        <f t="shared" ca="1" si="303"/>
        <v/>
      </c>
      <c r="H4652" s="18" t="str">
        <f t="shared" ca="1" si="302"/>
        <v/>
      </c>
      <c r="I4652" s="17" t="str">
        <f>_xlfn.XLOOKUP(A4652,Students[Full Name],Students[Starting Rank],"")</f>
        <v/>
      </c>
      <c r="J4652" s="15" t="str">
        <f t="shared" ca="1" si="304"/>
        <v xml:space="preserve">: </v>
      </c>
      <c r="K4652" s="16" t="str">
        <f>_xlfn.XLOOKUP(A4652,Students[Full Name],Students[Start Date],"")</f>
        <v/>
      </c>
      <c r="L4652" s="18">
        <f t="shared" ca="1" si="305"/>
        <v>-1</v>
      </c>
      <c r="M4652" s="18" cm="1">
        <f t="array" aca="1" ref="M4652" ca="1">SUMPRODUCT(Inactives[Days Inactive]*(Inactives[Student]=A4652))/365</f>
        <v>0</v>
      </c>
      <c r="N4652" s="18" t="str" cm="1">
        <f t="array" ref="N4652">IF(LEN($A4652)&gt;0,SUMPRODUCT(($A4652=merged_names)*(_xlfn.TEXTAFTER(N$2, "At ")=merged_belt_colours)*merged_months_at_rank),"")</f>
        <v/>
      </c>
      <c r="O4652" s="18" t="str" cm="1">
        <f t="array" ref="O4652">IF(LEN($A4652)&gt;0,SUMPRODUCT(($A4652=merged_names)*(_xlfn.TEXTAFTER(O$2, "At ")=merged_belt_colours)*merged_months_at_rank),"")</f>
        <v/>
      </c>
      <c r="P4652" s="18" t="str" cm="1">
        <f t="array" ref="P4652">IF(LEN($A4652)&gt;0,SUMPRODUCT(($A4652=merged_names)*(_xlfn.TEXTAFTER(P$2, "At ")=merged_belt_colours)*merged_months_at_rank),"")</f>
        <v/>
      </c>
      <c r="Q4652" s="18" t="str" cm="1">
        <f t="array" ref="Q4652">IF(LEN($A4652)&gt;0,SUMPRODUCT(($A4652=merged_names)*(_xlfn.TEXTAFTER(Q$2, "At ")=merged_belt_colours)*merged_months_at_rank),"")</f>
        <v/>
      </c>
      <c r="R4652" s="18" t="str" cm="1">
        <f t="array" ref="R4652">IF(LEN($A4652)&gt;0,SUMPRODUCT(($A4652=merged_names)*(_xlfn.TEXTAFTER(R$2, "At ")=merged_belt_colours)*merged_months_at_rank),"")</f>
        <v/>
      </c>
    </row>
    <row r="4653" spans="1:18" x14ac:dyDescent="0.25">
      <c r="A4653"/>
      <c r="B4653" s="15" t="str" cm="1">
        <f t="array" ref="B4653">IFERROR(IF(LEN(A4653)&gt;0, IF(SUMPRODUCT((Inactives[Key]=J4653)*(Inactives[Currently Inactive]))=1,"Inactive","Active"),""),"Active")</f>
        <v/>
      </c>
      <c r="C4653" s="16" t="str" cm="1">
        <f t="array" aca="1" ref="C4653" ca="1">IFERROR(_xlfn._xlws.FILTER(Inactives[Inactive On],(Inactives[Key]=J4653)*(Inactives[Currently Inactive]),""),"")</f>
        <v/>
      </c>
      <c r="D4653" s="16" t="str" cm="1">
        <f t="array" aca="1" ref="D4653" ca="1">IFERROR(INDEX(_xlfn.TEXTSPLIT(E4653," "),1),"")</f>
        <v/>
      </c>
      <c r="E4653" s="15" t="str" cm="1">
        <f t="array" aca="1" ref="E4653" ca="1">IFERROR(_xlfn._xlws.FILTER(merged_ranks,(merged_end_dates=DATE(9999,12,31))*(merged_names=A4653)),"")</f>
        <v/>
      </c>
      <c r="F4653" s="17" t="str">
        <f ca="1">_xlfn.XLOOKUP(J4653,Promotions[Promo Key],Promotions[Promo Date],"")</f>
        <v/>
      </c>
      <c r="G4653" s="18" t="str">
        <f t="shared" ca="1" si="303"/>
        <v/>
      </c>
      <c r="H4653" s="18" t="str">
        <f t="shared" ca="1" si="302"/>
        <v/>
      </c>
      <c r="I4653" s="17" t="str">
        <f>_xlfn.XLOOKUP(A4653,Students[Full Name],Students[Starting Rank],"")</f>
        <v/>
      </c>
      <c r="J4653" s="15" t="str">
        <f t="shared" ca="1" si="304"/>
        <v xml:space="preserve">: </v>
      </c>
      <c r="K4653" s="16" t="str">
        <f>_xlfn.XLOOKUP(A4653,Students[Full Name],Students[Start Date],"")</f>
        <v/>
      </c>
      <c r="L4653" s="18">
        <f t="shared" ca="1" si="305"/>
        <v>-1</v>
      </c>
      <c r="M4653" s="18" cm="1">
        <f t="array" aca="1" ref="M4653" ca="1">SUMPRODUCT(Inactives[Days Inactive]*(Inactives[Student]=A4653))/365</f>
        <v>0</v>
      </c>
      <c r="N4653" s="18" t="str" cm="1">
        <f t="array" ref="N4653">IF(LEN($A4653)&gt;0,SUMPRODUCT(($A4653=merged_names)*(_xlfn.TEXTAFTER(N$2, "At ")=merged_belt_colours)*merged_months_at_rank),"")</f>
        <v/>
      </c>
      <c r="O4653" s="18" t="str" cm="1">
        <f t="array" ref="O4653">IF(LEN($A4653)&gt;0,SUMPRODUCT(($A4653=merged_names)*(_xlfn.TEXTAFTER(O$2, "At ")=merged_belt_colours)*merged_months_at_rank),"")</f>
        <v/>
      </c>
      <c r="P4653" s="18" t="str" cm="1">
        <f t="array" ref="P4653">IF(LEN($A4653)&gt;0,SUMPRODUCT(($A4653=merged_names)*(_xlfn.TEXTAFTER(P$2, "At ")=merged_belt_colours)*merged_months_at_rank),"")</f>
        <v/>
      </c>
      <c r="Q4653" s="18" t="str" cm="1">
        <f t="array" ref="Q4653">IF(LEN($A4653)&gt;0,SUMPRODUCT(($A4653=merged_names)*(_xlfn.TEXTAFTER(Q$2, "At ")=merged_belt_colours)*merged_months_at_rank),"")</f>
        <v/>
      </c>
      <c r="R4653" s="18" t="str" cm="1">
        <f t="array" ref="R4653">IF(LEN($A4653)&gt;0,SUMPRODUCT(($A4653=merged_names)*(_xlfn.TEXTAFTER(R$2, "At ")=merged_belt_colours)*merged_months_at_rank),"")</f>
        <v/>
      </c>
    </row>
    <row r="4654" spans="1:18" x14ac:dyDescent="0.25">
      <c r="A4654"/>
      <c r="B4654" s="15" t="str" cm="1">
        <f t="array" ref="B4654">IFERROR(IF(LEN(A4654)&gt;0, IF(SUMPRODUCT((Inactives[Key]=J4654)*(Inactives[Currently Inactive]))=1,"Inactive","Active"),""),"Active")</f>
        <v/>
      </c>
      <c r="C4654" s="16" t="str" cm="1">
        <f t="array" aca="1" ref="C4654" ca="1">IFERROR(_xlfn._xlws.FILTER(Inactives[Inactive On],(Inactives[Key]=J4654)*(Inactives[Currently Inactive]),""),"")</f>
        <v/>
      </c>
      <c r="D4654" s="16" t="str" cm="1">
        <f t="array" aca="1" ref="D4654" ca="1">IFERROR(INDEX(_xlfn.TEXTSPLIT(E4654," "),1),"")</f>
        <v/>
      </c>
      <c r="E4654" s="15" t="str" cm="1">
        <f t="array" aca="1" ref="E4654" ca="1">IFERROR(_xlfn._xlws.FILTER(merged_ranks,(merged_end_dates=DATE(9999,12,31))*(merged_names=A4654)),"")</f>
        <v/>
      </c>
      <c r="F4654" s="17" t="str">
        <f ca="1">_xlfn.XLOOKUP(J4654,Promotions[Promo Key],Promotions[Promo Date],"")</f>
        <v/>
      </c>
      <c r="G4654" s="18" t="str">
        <f t="shared" ca="1" si="303"/>
        <v/>
      </c>
      <c r="H4654" s="18" t="str">
        <f t="shared" ca="1" si="302"/>
        <v/>
      </c>
      <c r="I4654" s="17" t="str">
        <f>_xlfn.XLOOKUP(A4654,Students[Full Name],Students[Starting Rank],"")</f>
        <v/>
      </c>
      <c r="J4654" s="15" t="str">
        <f t="shared" ca="1" si="304"/>
        <v xml:space="preserve">: </v>
      </c>
      <c r="K4654" s="16" t="str">
        <f>_xlfn.XLOOKUP(A4654,Students[Full Name],Students[Start Date],"")</f>
        <v/>
      </c>
      <c r="L4654" s="18">
        <f t="shared" ca="1" si="305"/>
        <v>-1</v>
      </c>
      <c r="M4654" s="18" cm="1">
        <f t="array" aca="1" ref="M4654" ca="1">SUMPRODUCT(Inactives[Days Inactive]*(Inactives[Student]=A4654))/365</f>
        <v>0</v>
      </c>
      <c r="N4654" s="18" t="str" cm="1">
        <f t="array" ref="N4654">IF(LEN($A4654)&gt;0,SUMPRODUCT(($A4654=merged_names)*(_xlfn.TEXTAFTER(N$2, "At ")=merged_belt_colours)*merged_months_at_rank),"")</f>
        <v/>
      </c>
      <c r="O4654" s="18" t="str" cm="1">
        <f t="array" ref="O4654">IF(LEN($A4654)&gt;0,SUMPRODUCT(($A4654=merged_names)*(_xlfn.TEXTAFTER(O$2, "At ")=merged_belt_colours)*merged_months_at_rank),"")</f>
        <v/>
      </c>
      <c r="P4654" s="18" t="str" cm="1">
        <f t="array" ref="P4654">IF(LEN($A4654)&gt;0,SUMPRODUCT(($A4654=merged_names)*(_xlfn.TEXTAFTER(P$2, "At ")=merged_belt_colours)*merged_months_at_rank),"")</f>
        <v/>
      </c>
      <c r="Q4654" s="18" t="str" cm="1">
        <f t="array" ref="Q4654">IF(LEN($A4654)&gt;0,SUMPRODUCT(($A4654=merged_names)*(_xlfn.TEXTAFTER(Q$2, "At ")=merged_belt_colours)*merged_months_at_rank),"")</f>
        <v/>
      </c>
      <c r="R4654" s="18" t="str" cm="1">
        <f t="array" ref="R4654">IF(LEN($A4654)&gt;0,SUMPRODUCT(($A4654=merged_names)*(_xlfn.TEXTAFTER(R$2, "At ")=merged_belt_colours)*merged_months_at_rank),"")</f>
        <v/>
      </c>
    </row>
    <row r="4655" spans="1:18" x14ac:dyDescent="0.25">
      <c r="A4655"/>
      <c r="B4655" s="15" t="str" cm="1">
        <f t="array" ref="B4655">IFERROR(IF(LEN(A4655)&gt;0, IF(SUMPRODUCT((Inactives[Key]=J4655)*(Inactives[Currently Inactive]))=1,"Inactive","Active"),""),"Active")</f>
        <v/>
      </c>
      <c r="C4655" s="16" t="str" cm="1">
        <f t="array" aca="1" ref="C4655" ca="1">IFERROR(_xlfn._xlws.FILTER(Inactives[Inactive On],(Inactives[Key]=J4655)*(Inactives[Currently Inactive]),""),"")</f>
        <v/>
      </c>
      <c r="D4655" s="16" t="str" cm="1">
        <f t="array" aca="1" ref="D4655" ca="1">IFERROR(INDEX(_xlfn.TEXTSPLIT(E4655," "),1),"")</f>
        <v/>
      </c>
      <c r="E4655" s="15" t="str" cm="1">
        <f t="array" aca="1" ref="E4655" ca="1">IFERROR(_xlfn._xlws.FILTER(merged_ranks,(merged_end_dates=DATE(9999,12,31))*(merged_names=A4655)),"")</f>
        <v/>
      </c>
      <c r="F4655" s="17" t="str">
        <f ca="1">_xlfn.XLOOKUP(J4655,Promotions[Promo Key],Promotions[Promo Date],"")</f>
        <v/>
      </c>
      <c r="G4655" s="18" t="str">
        <f t="shared" ca="1" si="303"/>
        <v/>
      </c>
      <c r="H4655" s="18" t="str">
        <f t="shared" ca="1" si="302"/>
        <v/>
      </c>
      <c r="I4655" s="17" t="str">
        <f>_xlfn.XLOOKUP(A4655,Students[Full Name],Students[Starting Rank],"")</f>
        <v/>
      </c>
      <c r="J4655" s="15" t="str">
        <f t="shared" ca="1" si="304"/>
        <v xml:space="preserve">: </v>
      </c>
      <c r="K4655" s="16" t="str">
        <f>_xlfn.XLOOKUP(A4655,Students[Full Name],Students[Start Date],"")</f>
        <v/>
      </c>
      <c r="L4655" s="18">
        <f t="shared" ca="1" si="305"/>
        <v>-1</v>
      </c>
      <c r="M4655" s="18" cm="1">
        <f t="array" aca="1" ref="M4655" ca="1">SUMPRODUCT(Inactives[Days Inactive]*(Inactives[Student]=A4655))/365</f>
        <v>0</v>
      </c>
      <c r="N4655" s="18" t="str" cm="1">
        <f t="array" ref="N4655">IF(LEN($A4655)&gt;0,SUMPRODUCT(($A4655=merged_names)*(_xlfn.TEXTAFTER(N$2, "At ")=merged_belt_colours)*merged_months_at_rank),"")</f>
        <v/>
      </c>
      <c r="O4655" s="18" t="str" cm="1">
        <f t="array" ref="O4655">IF(LEN($A4655)&gt;0,SUMPRODUCT(($A4655=merged_names)*(_xlfn.TEXTAFTER(O$2, "At ")=merged_belt_colours)*merged_months_at_rank),"")</f>
        <v/>
      </c>
      <c r="P4655" s="18" t="str" cm="1">
        <f t="array" ref="P4655">IF(LEN($A4655)&gt;0,SUMPRODUCT(($A4655=merged_names)*(_xlfn.TEXTAFTER(P$2, "At ")=merged_belt_colours)*merged_months_at_rank),"")</f>
        <v/>
      </c>
      <c r="Q4655" s="18" t="str" cm="1">
        <f t="array" ref="Q4655">IF(LEN($A4655)&gt;0,SUMPRODUCT(($A4655=merged_names)*(_xlfn.TEXTAFTER(Q$2, "At ")=merged_belt_colours)*merged_months_at_rank),"")</f>
        <v/>
      </c>
      <c r="R4655" s="18" t="str" cm="1">
        <f t="array" ref="R4655">IF(LEN($A4655)&gt;0,SUMPRODUCT(($A4655=merged_names)*(_xlfn.TEXTAFTER(R$2, "At ")=merged_belt_colours)*merged_months_at_rank),"")</f>
        <v/>
      </c>
    </row>
    <row r="4656" spans="1:18" x14ac:dyDescent="0.25">
      <c r="A4656"/>
      <c r="B4656" s="15" t="str" cm="1">
        <f t="array" ref="B4656">IFERROR(IF(LEN(A4656)&gt;0, IF(SUMPRODUCT((Inactives[Key]=J4656)*(Inactives[Currently Inactive]))=1,"Inactive","Active"),""),"Active")</f>
        <v/>
      </c>
      <c r="C4656" s="16" t="str" cm="1">
        <f t="array" aca="1" ref="C4656" ca="1">IFERROR(_xlfn._xlws.FILTER(Inactives[Inactive On],(Inactives[Key]=J4656)*(Inactives[Currently Inactive]),""),"")</f>
        <v/>
      </c>
      <c r="D4656" s="16" t="str" cm="1">
        <f t="array" aca="1" ref="D4656" ca="1">IFERROR(INDEX(_xlfn.TEXTSPLIT(E4656," "),1),"")</f>
        <v/>
      </c>
      <c r="E4656" s="15" t="str" cm="1">
        <f t="array" aca="1" ref="E4656" ca="1">IFERROR(_xlfn._xlws.FILTER(merged_ranks,(merged_end_dates=DATE(9999,12,31))*(merged_names=A4656)),"")</f>
        <v/>
      </c>
      <c r="F4656" s="17" t="str">
        <f ca="1">_xlfn.XLOOKUP(J4656,Promotions[Promo Key],Promotions[Promo Date],"")</f>
        <v/>
      </c>
      <c r="G4656" s="18" t="str">
        <f t="shared" ca="1" si="303"/>
        <v/>
      </c>
      <c r="H4656" s="18" t="str">
        <f t="shared" ca="1" si="302"/>
        <v/>
      </c>
      <c r="I4656" s="17" t="str">
        <f>_xlfn.XLOOKUP(A4656,Students[Full Name],Students[Starting Rank],"")</f>
        <v/>
      </c>
      <c r="J4656" s="15" t="str">
        <f t="shared" ca="1" si="304"/>
        <v xml:space="preserve">: </v>
      </c>
      <c r="K4656" s="16" t="str">
        <f>_xlfn.XLOOKUP(A4656,Students[Full Name],Students[Start Date],"")</f>
        <v/>
      </c>
      <c r="L4656" s="18">
        <f t="shared" ca="1" si="305"/>
        <v>-1</v>
      </c>
      <c r="M4656" s="18" cm="1">
        <f t="array" aca="1" ref="M4656" ca="1">SUMPRODUCT(Inactives[Days Inactive]*(Inactives[Student]=A4656))/365</f>
        <v>0</v>
      </c>
      <c r="N4656" s="18" t="str" cm="1">
        <f t="array" ref="N4656">IF(LEN($A4656)&gt;0,SUMPRODUCT(($A4656=merged_names)*(_xlfn.TEXTAFTER(N$2, "At ")=merged_belt_colours)*merged_months_at_rank),"")</f>
        <v/>
      </c>
      <c r="O4656" s="18" t="str" cm="1">
        <f t="array" ref="O4656">IF(LEN($A4656)&gt;0,SUMPRODUCT(($A4656=merged_names)*(_xlfn.TEXTAFTER(O$2, "At ")=merged_belt_colours)*merged_months_at_rank),"")</f>
        <v/>
      </c>
      <c r="P4656" s="18" t="str" cm="1">
        <f t="array" ref="P4656">IF(LEN($A4656)&gt;0,SUMPRODUCT(($A4656=merged_names)*(_xlfn.TEXTAFTER(P$2, "At ")=merged_belt_colours)*merged_months_at_rank),"")</f>
        <v/>
      </c>
      <c r="Q4656" s="18" t="str" cm="1">
        <f t="array" ref="Q4656">IF(LEN($A4656)&gt;0,SUMPRODUCT(($A4656=merged_names)*(_xlfn.TEXTAFTER(Q$2, "At ")=merged_belt_colours)*merged_months_at_rank),"")</f>
        <v/>
      </c>
      <c r="R4656" s="18" t="str" cm="1">
        <f t="array" ref="R4656">IF(LEN($A4656)&gt;0,SUMPRODUCT(($A4656=merged_names)*(_xlfn.TEXTAFTER(R$2, "At ")=merged_belt_colours)*merged_months_at_rank),"")</f>
        <v/>
      </c>
    </row>
    <row r="4657" spans="1:18" x14ac:dyDescent="0.25">
      <c r="A4657"/>
      <c r="B4657" s="15" t="str" cm="1">
        <f t="array" ref="B4657">IFERROR(IF(LEN(A4657)&gt;0, IF(SUMPRODUCT((Inactives[Key]=J4657)*(Inactives[Currently Inactive]))=1,"Inactive","Active"),""),"Active")</f>
        <v/>
      </c>
      <c r="C4657" s="16" t="str" cm="1">
        <f t="array" aca="1" ref="C4657" ca="1">IFERROR(_xlfn._xlws.FILTER(Inactives[Inactive On],(Inactives[Key]=J4657)*(Inactives[Currently Inactive]),""),"")</f>
        <v/>
      </c>
      <c r="D4657" s="16" t="str" cm="1">
        <f t="array" aca="1" ref="D4657" ca="1">IFERROR(INDEX(_xlfn.TEXTSPLIT(E4657," "),1),"")</f>
        <v/>
      </c>
      <c r="E4657" s="15" t="str" cm="1">
        <f t="array" aca="1" ref="E4657" ca="1">IFERROR(_xlfn._xlws.FILTER(merged_ranks,(merged_end_dates=DATE(9999,12,31))*(merged_names=A4657)),"")</f>
        <v/>
      </c>
      <c r="F4657" s="17" t="str">
        <f ca="1">_xlfn.XLOOKUP(J4657,Promotions[Promo Key],Promotions[Promo Date],"")</f>
        <v/>
      </c>
      <c r="G4657" s="18" t="str">
        <f t="shared" ca="1" si="303"/>
        <v/>
      </c>
      <c r="H4657" s="18" t="str">
        <f t="shared" ca="1" si="302"/>
        <v/>
      </c>
      <c r="I4657" s="17" t="str">
        <f>_xlfn.XLOOKUP(A4657,Students[Full Name],Students[Starting Rank],"")</f>
        <v/>
      </c>
      <c r="J4657" s="15" t="str">
        <f t="shared" ca="1" si="304"/>
        <v xml:space="preserve">: </v>
      </c>
      <c r="K4657" s="16" t="str">
        <f>_xlfn.XLOOKUP(A4657,Students[Full Name],Students[Start Date],"")</f>
        <v/>
      </c>
      <c r="L4657" s="18">
        <f t="shared" ca="1" si="305"/>
        <v>-1</v>
      </c>
      <c r="M4657" s="18" cm="1">
        <f t="array" aca="1" ref="M4657" ca="1">SUMPRODUCT(Inactives[Days Inactive]*(Inactives[Student]=A4657))/365</f>
        <v>0</v>
      </c>
      <c r="N4657" s="18" t="str" cm="1">
        <f t="array" ref="N4657">IF(LEN($A4657)&gt;0,SUMPRODUCT(($A4657=merged_names)*(_xlfn.TEXTAFTER(N$2, "At ")=merged_belt_colours)*merged_months_at_rank),"")</f>
        <v/>
      </c>
      <c r="O4657" s="18" t="str" cm="1">
        <f t="array" ref="O4657">IF(LEN($A4657)&gt;0,SUMPRODUCT(($A4657=merged_names)*(_xlfn.TEXTAFTER(O$2, "At ")=merged_belt_colours)*merged_months_at_rank),"")</f>
        <v/>
      </c>
      <c r="P4657" s="18" t="str" cm="1">
        <f t="array" ref="P4657">IF(LEN($A4657)&gt;0,SUMPRODUCT(($A4657=merged_names)*(_xlfn.TEXTAFTER(P$2, "At ")=merged_belt_colours)*merged_months_at_rank),"")</f>
        <v/>
      </c>
      <c r="Q4657" s="18" t="str" cm="1">
        <f t="array" ref="Q4657">IF(LEN($A4657)&gt;0,SUMPRODUCT(($A4657=merged_names)*(_xlfn.TEXTAFTER(Q$2, "At ")=merged_belt_colours)*merged_months_at_rank),"")</f>
        <v/>
      </c>
      <c r="R4657" s="18" t="str" cm="1">
        <f t="array" ref="R4657">IF(LEN($A4657)&gt;0,SUMPRODUCT(($A4657=merged_names)*(_xlfn.TEXTAFTER(R$2, "At ")=merged_belt_colours)*merged_months_at_rank),"")</f>
        <v/>
      </c>
    </row>
    <row r="4658" spans="1:18" x14ac:dyDescent="0.25">
      <c r="A4658"/>
      <c r="B4658" s="15" t="str" cm="1">
        <f t="array" ref="B4658">IFERROR(IF(LEN(A4658)&gt;0, IF(SUMPRODUCT((Inactives[Key]=J4658)*(Inactives[Currently Inactive]))=1,"Inactive","Active"),""),"Active")</f>
        <v/>
      </c>
      <c r="C4658" s="16" t="str" cm="1">
        <f t="array" aca="1" ref="C4658" ca="1">IFERROR(_xlfn._xlws.FILTER(Inactives[Inactive On],(Inactives[Key]=J4658)*(Inactives[Currently Inactive]),""),"")</f>
        <v/>
      </c>
      <c r="D4658" s="16" t="str" cm="1">
        <f t="array" aca="1" ref="D4658" ca="1">IFERROR(INDEX(_xlfn.TEXTSPLIT(E4658," "),1),"")</f>
        <v/>
      </c>
      <c r="E4658" s="15" t="str" cm="1">
        <f t="array" aca="1" ref="E4658" ca="1">IFERROR(_xlfn._xlws.FILTER(merged_ranks,(merged_end_dates=DATE(9999,12,31))*(merged_names=A4658)),"")</f>
        <v/>
      </c>
      <c r="F4658" s="17" t="str">
        <f ca="1">_xlfn.XLOOKUP(J4658,Promotions[Promo Key],Promotions[Promo Date],"")</f>
        <v/>
      </c>
      <c r="G4658" s="18" t="str">
        <f t="shared" ca="1" si="303"/>
        <v/>
      </c>
      <c r="H4658" s="18" t="str">
        <f t="shared" ca="1" si="302"/>
        <v/>
      </c>
      <c r="I4658" s="17" t="str">
        <f>_xlfn.XLOOKUP(A4658,Students[Full Name],Students[Starting Rank],"")</f>
        <v/>
      </c>
      <c r="J4658" s="15" t="str">
        <f t="shared" ca="1" si="304"/>
        <v xml:space="preserve">: </v>
      </c>
      <c r="K4658" s="16" t="str">
        <f>_xlfn.XLOOKUP(A4658,Students[Full Name],Students[Start Date],"")</f>
        <v/>
      </c>
      <c r="L4658" s="18">
        <f t="shared" ca="1" si="305"/>
        <v>-1</v>
      </c>
      <c r="M4658" s="18" cm="1">
        <f t="array" aca="1" ref="M4658" ca="1">SUMPRODUCT(Inactives[Days Inactive]*(Inactives[Student]=A4658))/365</f>
        <v>0</v>
      </c>
      <c r="N4658" s="18" t="str" cm="1">
        <f t="array" ref="N4658">IF(LEN($A4658)&gt;0,SUMPRODUCT(($A4658=merged_names)*(_xlfn.TEXTAFTER(N$2, "At ")=merged_belt_colours)*merged_months_at_rank),"")</f>
        <v/>
      </c>
      <c r="O4658" s="18" t="str" cm="1">
        <f t="array" ref="O4658">IF(LEN($A4658)&gt;0,SUMPRODUCT(($A4658=merged_names)*(_xlfn.TEXTAFTER(O$2, "At ")=merged_belt_colours)*merged_months_at_rank),"")</f>
        <v/>
      </c>
      <c r="P4658" s="18" t="str" cm="1">
        <f t="array" ref="P4658">IF(LEN($A4658)&gt;0,SUMPRODUCT(($A4658=merged_names)*(_xlfn.TEXTAFTER(P$2, "At ")=merged_belt_colours)*merged_months_at_rank),"")</f>
        <v/>
      </c>
      <c r="Q4658" s="18" t="str" cm="1">
        <f t="array" ref="Q4658">IF(LEN($A4658)&gt;0,SUMPRODUCT(($A4658=merged_names)*(_xlfn.TEXTAFTER(Q$2, "At ")=merged_belt_colours)*merged_months_at_rank),"")</f>
        <v/>
      </c>
      <c r="R4658" s="18" t="str" cm="1">
        <f t="array" ref="R4658">IF(LEN($A4658)&gt;0,SUMPRODUCT(($A4658=merged_names)*(_xlfn.TEXTAFTER(R$2, "At ")=merged_belt_colours)*merged_months_at_rank),"")</f>
        <v/>
      </c>
    </row>
    <row r="4659" spans="1:18" x14ac:dyDescent="0.25">
      <c r="A4659"/>
      <c r="B4659" s="15" t="str" cm="1">
        <f t="array" ref="B4659">IFERROR(IF(LEN(A4659)&gt;0, IF(SUMPRODUCT((Inactives[Key]=J4659)*(Inactives[Currently Inactive]))=1,"Inactive","Active"),""),"Active")</f>
        <v/>
      </c>
      <c r="C4659" s="16" t="str" cm="1">
        <f t="array" aca="1" ref="C4659" ca="1">IFERROR(_xlfn._xlws.FILTER(Inactives[Inactive On],(Inactives[Key]=J4659)*(Inactives[Currently Inactive]),""),"")</f>
        <v/>
      </c>
      <c r="D4659" s="16" t="str" cm="1">
        <f t="array" aca="1" ref="D4659" ca="1">IFERROR(INDEX(_xlfn.TEXTSPLIT(E4659," "),1),"")</f>
        <v/>
      </c>
      <c r="E4659" s="15" t="str" cm="1">
        <f t="array" aca="1" ref="E4659" ca="1">IFERROR(_xlfn._xlws.FILTER(merged_ranks,(merged_end_dates=DATE(9999,12,31))*(merged_names=A4659)),"")</f>
        <v/>
      </c>
      <c r="F4659" s="17" t="str">
        <f ca="1">_xlfn.XLOOKUP(J4659,Promotions[Promo Key],Promotions[Promo Date],"")</f>
        <v/>
      </c>
      <c r="G4659" s="18" t="str">
        <f t="shared" ca="1" si="303"/>
        <v/>
      </c>
      <c r="H4659" s="18" t="str">
        <f t="shared" ca="1" si="302"/>
        <v/>
      </c>
      <c r="I4659" s="17" t="str">
        <f>_xlfn.XLOOKUP(A4659,Students[Full Name],Students[Starting Rank],"")</f>
        <v/>
      </c>
      <c r="J4659" s="15" t="str">
        <f t="shared" ca="1" si="304"/>
        <v xml:space="preserve">: </v>
      </c>
      <c r="K4659" s="16" t="str">
        <f>_xlfn.XLOOKUP(A4659,Students[Full Name],Students[Start Date],"")</f>
        <v/>
      </c>
      <c r="L4659" s="18">
        <f t="shared" ca="1" si="305"/>
        <v>-1</v>
      </c>
      <c r="M4659" s="18" cm="1">
        <f t="array" aca="1" ref="M4659" ca="1">SUMPRODUCT(Inactives[Days Inactive]*(Inactives[Student]=A4659))/365</f>
        <v>0</v>
      </c>
      <c r="N4659" s="18" t="str" cm="1">
        <f t="array" ref="N4659">IF(LEN($A4659)&gt;0,SUMPRODUCT(($A4659=merged_names)*(_xlfn.TEXTAFTER(N$2, "At ")=merged_belt_colours)*merged_months_at_rank),"")</f>
        <v/>
      </c>
      <c r="O4659" s="18" t="str" cm="1">
        <f t="array" ref="O4659">IF(LEN($A4659)&gt;0,SUMPRODUCT(($A4659=merged_names)*(_xlfn.TEXTAFTER(O$2, "At ")=merged_belt_colours)*merged_months_at_rank),"")</f>
        <v/>
      </c>
      <c r="P4659" s="18" t="str" cm="1">
        <f t="array" ref="P4659">IF(LEN($A4659)&gt;0,SUMPRODUCT(($A4659=merged_names)*(_xlfn.TEXTAFTER(P$2, "At ")=merged_belt_colours)*merged_months_at_rank),"")</f>
        <v/>
      </c>
      <c r="Q4659" s="18" t="str" cm="1">
        <f t="array" ref="Q4659">IF(LEN($A4659)&gt;0,SUMPRODUCT(($A4659=merged_names)*(_xlfn.TEXTAFTER(Q$2, "At ")=merged_belt_colours)*merged_months_at_rank),"")</f>
        <v/>
      </c>
      <c r="R4659" s="18" t="str" cm="1">
        <f t="array" ref="R4659">IF(LEN($A4659)&gt;0,SUMPRODUCT(($A4659=merged_names)*(_xlfn.TEXTAFTER(R$2, "At ")=merged_belt_colours)*merged_months_at_rank),"")</f>
        <v/>
      </c>
    </row>
    <row r="4660" spans="1:18" x14ac:dyDescent="0.25">
      <c r="A4660"/>
      <c r="B4660" s="15" t="str" cm="1">
        <f t="array" ref="B4660">IFERROR(IF(LEN(A4660)&gt;0, IF(SUMPRODUCT((Inactives[Key]=J4660)*(Inactives[Currently Inactive]))=1,"Inactive","Active"),""),"Active")</f>
        <v/>
      </c>
      <c r="C4660" s="16" t="str" cm="1">
        <f t="array" aca="1" ref="C4660" ca="1">IFERROR(_xlfn._xlws.FILTER(Inactives[Inactive On],(Inactives[Key]=J4660)*(Inactives[Currently Inactive]),""),"")</f>
        <v/>
      </c>
      <c r="D4660" s="16" t="str" cm="1">
        <f t="array" aca="1" ref="D4660" ca="1">IFERROR(INDEX(_xlfn.TEXTSPLIT(E4660," "),1),"")</f>
        <v/>
      </c>
      <c r="E4660" s="15" t="str" cm="1">
        <f t="array" aca="1" ref="E4660" ca="1">IFERROR(_xlfn._xlws.FILTER(merged_ranks,(merged_end_dates=DATE(9999,12,31))*(merged_names=A4660)),"")</f>
        <v/>
      </c>
      <c r="F4660" s="17" t="str">
        <f ca="1">_xlfn.XLOOKUP(J4660,Promotions[Promo Key],Promotions[Promo Date],"")</f>
        <v/>
      </c>
      <c r="G4660" s="18" t="str">
        <f t="shared" ca="1" si="303"/>
        <v/>
      </c>
      <c r="H4660" s="18" t="str">
        <f t="shared" ca="1" si="302"/>
        <v/>
      </c>
      <c r="I4660" s="17" t="str">
        <f>_xlfn.XLOOKUP(A4660,Students[Full Name],Students[Starting Rank],"")</f>
        <v/>
      </c>
      <c r="J4660" s="15" t="str">
        <f t="shared" ca="1" si="304"/>
        <v xml:space="preserve">: </v>
      </c>
      <c r="K4660" s="16" t="str">
        <f>_xlfn.XLOOKUP(A4660,Students[Full Name],Students[Start Date],"")</f>
        <v/>
      </c>
      <c r="L4660" s="18">
        <f t="shared" ca="1" si="305"/>
        <v>-1</v>
      </c>
      <c r="M4660" s="18" cm="1">
        <f t="array" aca="1" ref="M4660" ca="1">SUMPRODUCT(Inactives[Days Inactive]*(Inactives[Student]=A4660))/365</f>
        <v>0</v>
      </c>
      <c r="N4660" s="18" t="str" cm="1">
        <f t="array" ref="N4660">IF(LEN($A4660)&gt;0,SUMPRODUCT(($A4660=merged_names)*(_xlfn.TEXTAFTER(N$2, "At ")=merged_belt_colours)*merged_months_at_rank),"")</f>
        <v/>
      </c>
      <c r="O4660" s="18" t="str" cm="1">
        <f t="array" ref="O4660">IF(LEN($A4660)&gt;0,SUMPRODUCT(($A4660=merged_names)*(_xlfn.TEXTAFTER(O$2, "At ")=merged_belt_colours)*merged_months_at_rank),"")</f>
        <v/>
      </c>
      <c r="P4660" s="18" t="str" cm="1">
        <f t="array" ref="P4660">IF(LEN($A4660)&gt;0,SUMPRODUCT(($A4660=merged_names)*(_xlfn.TEXTAFTER(P$2, "At ")=merged_belt_colours)*merged_months_at_rank),"")</f>
        <v/>
      </c>
      <c r="Q4660" s="18" t="str" cm="1">
        <f t="array" ref="Q4660">IF(LEN($A4660)&gt;0,SUMPRODUCT(($A4660=merged_names)*(_xlfn.TEXTAFTER(Q$2, "At ")=merged_belt_colours)*merged_months_at_rank),"")</f>
        <v/>
      </c>
      <c r="R4660" s="18" t="str" cm="1">
        <f t="array" ref="R4660">IF(LEN($A4660)&gt;0,SUMPRODUCT(($A4660=merged_names)*(_xlfn.TEXTAFTER(R$2, "At ")=merged_belt_colours)*merged_months_at_rank),"")</f>
        <v/>
      </c>
    </row>
    <row r="4661" spans="1:18" x14ac:dyDescent="0.25">
      <c r="A4661"/>
      <c r="B4661" s="15" t="str" cm="1">
        <f t="array" ref="B4661">IFERROR(IF(LEN(A4661)&gt;0, IF(SUMPRODUCT((Inactives[Key]=J4661)*(Inactives[Currently Inactive]))=1,"Inactive","Active"),""),"Active")</f>
        <v/>
      </c>
      <c r="C4661" s="16" t="str" cm="1">
        <f t="array" aca="1" ref="C4661" ca="1">IFERROR(_xlfn._xlws.FILTER(Inactives[Inactive On],(Inactives[Key]=J4661)*(Inactives[Currently Inactive]),""),"")</f>
        <v/>
      </c>
      <c r="D4661" s="16" t="str" cm="1">
        <f t="array" aca="1" ref="D4661" ca="1">IFERROR(INDEX(_xlfn.TEXTSPLIT(E4661," "),1),"")</f>
        <v/>
      </c>
      <c r="E4661" s="15" t="str" cm="1">
        <f t="array" aca="1" ref="E4661" ca="1">IFERROR(_xlfn._xlws.FILTER(merged_ranks,(merged_end_dates=DATE(9999,12,31))*(merged_names=A4661)),"")</f>
        <v/>
      </c>
      <c r="F4661" s="17" t="str">
        <f ca="1">_xlfn.XLOOKUP(J4661,Promotions[Promo Key],Promotions[Promo Date],"")</f>
        <v/>
      </c>
      <c r="G4661" s="18" t="str">
        <f t="shared" ca="1" si="303"/>
        <v/>
      </c>
      <c r="H4661" s="18" t="str">
        <f t="shared" ca="1" si="302"/>
        <v/>
      </c>
      <c r="I4661" s="17" t="str">
        <f>_xlfn.XLOOKUP(A4661,Students[Full Name],Students[Starting Rank],"")</f>
        <v/>
      </c>
      <c r="J4661" s="15" t="str">
        <f t="shared" ca="1" si="304"/>
        <v xml:space="preserve">: </v>
      </c>
      <c r="K4661" s="16" t="str">
        <f>_xlfn.XLOOKUP(A4661,Students[Full Name],Students[Start Date],"")</f>
        <v/>
      </c>
      <c r="L4661" s="18">
        <f t="shared" ca="1" si="305"/>
        <v>-1</v>
      </c>
      <c r="M4661" s="18" cm="1">
        <f t="array" aca="1" ref="M4661" ca="1">SUMPRODUCT(Inactives[Days Inactive]*(Inactives[Student]=A4661))/365</f>
        <v>0</v>
      </c>
      <c r="N4661" s="18" t="str" cm="1">
        <f t="array" ref="N4661">IF(LEN($A4661)&gt;0,SUMPRODUCT(($A4661=merged_names)*(_xlfn.TEXTAFTER(N$2, "At ")=merged_belt_colours)*merged_months_at_rank),"")</f>
        <v/>
      </c>
      <c r="O4661" s="18" t="str" cm="1">
        <f t="array" ref="O4661">IF(LEN($A4661)&gt;0,SUMPRODUCT(($A4661=merged_names)*(_xlfn.TEXTAFTER(O$2, "At ")=merged_belt_colours)*merged_months_at_rank),"")</f>
        <v/>
      </c>
      <c r="P4661" s="18" t="str" cm="1">
        <f t="array" ref="P4661">IF(LEN($A4661)&gt;0,SUMPRODUCT(($A4661=merged_names)*(_xlfn.TEXTAFTER(P$2, "At ")=merged_belt_colours)*merged_months_at_rank),"")</f>
        <v/>
      </c>
      <c r="Q4661" s="18" t="str" cm="1">
        <f t="array" ref="Q4661">IF(LEN($A4661)&gt;0,SUMPRODUCT(($A4661=merged_names)*(_xlfn.TEXTAFTER(Q$2, "At ")=merged_belt_colours)*merged_months_at_rank),"")</f>
        <v/>
      </c>
      <c r="R4661" s="18" t="str" cm="1">
        <f t="array" ref="R4661">IF(LEN($A4661)&gt;0,SUMPRODUCT(($A4661=merged_names)*(_xlfn.TEXTAFTER(R$2, "At ")=merged_belt_colours)*merged_months_at_rank),"")</f>
        <v/>
      </c>
    </row>
    <row r="4662" spans="1:18" x14ac:dyDescent="0.25">
      <c r="A4662"/>
      <c r="B4662" s="15" t="str" cm="1">
        <f t="array" ref="B4662">IFERROR(IF(LEN(A4662)&gt;0, IF(SUMPRODUCT((Inactives[Key]=J4662)*(Inactives[Currently Inactive]))=1,"Inactive","Active"),""),"Active")</f>
        <v/>
      </c>
      <c r="C4662" s="16" t="str" cm="1">
        <f t="array" aca="1" ref="C4662" ca="1">IFERROR(_xlfn._xlws.FILTER(Inactives[Inactive On],(Inactives[Key]=J4662)*(Inactives[Currently Inactive]),""),"")</f>
        <v/>
      </c>
      <c r="D4662" s="16" t="str" cm="1">
        <f t="array" aca="1" ref="D4662" ca="1">IFERROR(INDEX(_xlfn.TEXTSPLIT(E4662," "),1),"")</f>
        <v/>
      </c>
      <c r="E4662" s="15" t="str" cm="1">
        <f t="array" aca="1" ref="E4662" ca="1">IFERROR(_xlfn._xlws.FILTER(merged_ranks,(merged_end_dates=DATE(9999,12,31))*(merged_names=A4662)),"")</f>
        <v/>
      </c>
      <c r="F4662" s="17" t="str">
        <f ca="1">_xlfn.XLOOKUP(J4662,Promotions[Promo Key],Promotions[Promo Date],"")</f>
        <v/>
      </c>
      <c r="G4662" s="18" t="str">
        <f t="shared" ca="1" si="303"/>
        <v/>
      </c>
      <c r="H4662" s="18" t="str">
        <f t="shared" ca="1" si="302"/>
        <v/>
      </c>
      <c r="I4662" s="17" t="str">
        <f>_xlfn.XLOOKUP(A4662,Students[Full Name],Students[Starting Rank],"")</f>
        <v/>
      </c>
      <c r="J4662" s="15" t="str">
        <f t="shared" ca="1" si="304"/>
        <v xml:space="preserve">: </v>
      </c>
      <c r="K4662" s="16" t="str">
        <f>_xlfn.XLOOKUP(A4662,Students[Full Name],Students[Start Date],"")</f>
        <v/>
      </c>
      <c r="L4662" s="18">
        <f t="shared" ca="1" si="305"/>
        <v>-1</v>
      </c>
      <c r="M4662" s="18" cm="1">
        <f t="array" aca="1" ref="M4662" ca="1">SUMPRODUCT(Inactives[Days Inactive]*(Inactives[Student]=A4662))/365</f>
        <v>0</v>
      </c>
      <c r="N4662" s="18" t="str" cm="1">
        <f t="array" ref="N4662">IF(LEN($A4662)&gt;0,SUMPRODUCT(($A4662=merged_names)*(_xlfn.TEXTAFTER(N$2, "At ")=merged_belt_colours)*merged_months_at_rank),"")</f>
        <v/>
      </c>
      <c r="O4662" s="18" t="str" cm="1">
        <f t="array" ref="O4662">IF(LEN($A4662)&gt;0,SUMPRODUCT(($A4662=merged_names)*(_xlfn.TEXTAFTER(O$2, "At ")=merged_belt_colours)*merged_months_at_rank),"")</f>
        <v/>
      </c>
      <c r="P4662" s="18" t="str" cm="1">
        <f t="array" ref="P4662">IF(LEN($A4662)&gt;0,SUMPRODUCT(($A4662=merged_names)*(_xlfn.TEXTAFTER(P$2, "At ")=merged_belt_colours)*merged_months_at_rank),"")</f>
        <v/>
      </c>
      <c r="Q4662" s="18" t="str" cm="1">
        <f t="array" ref="Q4662">IF(LEN($A4662)&gt;0,SUMPRODUCT(($A4662=merged_names)*(_xlfn.TEXTAFTER(Q$2, "At ")=merged_belt_colours)*merged_months_at_rank),"")</f>
        <v/>
      </c>
      <c r="R4662" s="18" t="str" cm="1">
        <f t="array" ref="R4662">IF(LEN($A4662)&gt;0,SUMPRODUCT(($A4662=merged_names)*(_xlfn.TEXTAFTER(R$2, "At ")=merged_belt_colours)*merged_months_at_rank),"")</f>
        <v/>
      </c>
    </row>
    <row r="4663" spans="1:18" x14ac:dyDescent="0.25">
      <c r="A4663"/>
      <c r="B4663" s="15" t="str" cm="1">
        <f t="array" ref="B4663">IFERROR(IF(LEN(A4663)&gt;0, IF(SUMPRODUCT((Inactives[Key]=J4663)*(Inactives[Currently Inactive]))=1,"Inactive","Active"),""),"Active")</f>
        <v/>
      </c>
      <c r="C4663" s="16" t="str" cm="1">
        <f t="array" aca="1" ref="C4663" ca="1">IFERROR(_xlfn._xlws.FILTER(Inactives[Inactive On],(Inactives[Key]=J4663)*(Inactives[Currently Inactive]),""),"")</f>
        <v/>
      </c>
      <c r="D4663" s="16" t="str" cm="1">
        <f t="array" aca="1" ref="D4663" ca="1">IFERROR(INDEX(_xlfn.TEXTSPLIT(E4663," "),1),"")</f>
        <v/>
      </c>
      <c r="E4663" s="15" t="str" cm="1">
        <f t="array" aca="1" ref="E4663" ca="1">IFERROR(_xlfn._xlws.FILTER(merged_ranks,(merged_end_dates=DATE(9999,12,31))*(merged_names=A4663)),"")</f>
        <v/>
      </c>
      <c r="F4663" s="17" t="str">
        <f ca="1">_xlfn.XLOOKUP(J4663,Promotions[Promo Key],Promotions[Promo Date],"")</f>
        <v/>
      </c>
      <c r="G4663" s="18" t="str">
        <f t="shared" ca="1" si="303"/>
        <v/>
      </c>
      <c r="H4663" s="18" t="str">
        <f t="shared" ca="1" si="302"/>
        <v/>
      </c>
      <c r="I4663" s="17" t="str">
        <f>_xlfn.XLOOKUP(A4663,Students[Full Name],Students[Starting Rank],"")</f>
        <v/>
      </c>
      <c r="J4663" s="15" t="str">
        <f t="shared" ca="1" si="304"/>
        <v xml:space="preserve">: </v>
      </c>
      <c r="K4663" s="16" t="str">
        <f>_xlfn.XLOOKUP(A4663,Students[Full Name],Students[Start Date],"")</f>
        <v/>
      </c>
      <c r="L4663" s="18">
        <f t="shared" ca="1" si="305"/>
        <v>-1</v>
      </c>
      <c r="M4663" s="18" cm="1">
        <f t="array" aca="1" ref="M4663" ca="1">SUMPRODUCT(Inactives[Days Inactive]*(Inactives[Student]=A4663))/365</f>
        <v>0</v>
      </c>
      <c r="N4663" s="18" t="str" cm="1">
        <f t="array" ref="N4663">IF(LEN($A4663)&gt;0,SUMPRODUCT(($A4663=merged_names)*(_xlfn.TEXTAFTER(N$2, "At ")=merged_belt_colours)*merged_months_at_rank),"")</f>
        <v/>
      </c>
      <c r="O4663" s="18" t="str" cm="1">
        <f t="array" ref="O4663">IF(LEN($A4663)&gt;0,SUMPRODUCT(($A4663=merged_names)*(_xlfn.TEXTAFTER(O$2, "At ")=merged_belt_colours)*merged_months_at_rank),"")</f>
        <v/>
      </c>
      <c r="P4663" s="18" t="str" cm="1">
        <f t="array" ref="P4663">IF(LEN($A4663)&gt;0,SUMPRODUCT(($A4663=merged_names)*(_xlfn.TEXTAFTER(P$2, "At ")=merged_belt_colours)*merged_months_at_rank),"")</f>
        <v/>
      </c>
      <c r="Q4663" s="18" t="str" cm="1">
        <f t="array" ref="Q4663">IF(LEN($A4663)&gt;0,SUMPRODUCT(($A4663=merged_names)*(_xlfn.TEXTAFTER(Q$2, "At ")=merged_belt_colours)*merged_months_at_rank),"")</f>
        <v/>
      </c>
      <c r="R4663" s="18" t="str" cm="1">
        <f t="array" ref="R4663">IF(LEN($A4663)&gt;0,SUMPRODUCT(($A4663=merged_names)*(_xlfn.TEXTAFTER(R$2, "At ")=merged_belt_colours)*merged_months_at_rank),"")</f>
        <v/>
      </c>
    </row>
    <row r="4664" spans="1:18" x14ac:dyDescent="0.25">
      <c r="A4664"/>
      <c r="B4664" s="15" t="str" cm="1">
        <f t="array" ref="B4664">IFERROR(IF(LEN(A4664)&gt;0, IF(SUMPRODUCT((Inactives[Key]=J4664)*(Inactives[Currently Inactive]))=1,"Inactive","Active"),""),"Active")</f>
        <v/>
      </c>
      <c r="C4664" s="16" t="str" cm="1">
        <f t="array" aca="1" ref="C4664" ca="1">IFERROR(_xlfn._xlws.FILTER(Inactives[Inactive On],(Inactives[Key]=J4664)*(Inactives[Currently Inactive]),""),"")</f>
        <v/>
      </c>
      <c r="D4664" s="16" t="str" cm="1">
        <f t="array" aca="1" ref="D4664" ca="1">IFERROR(INDEX(_xlfn.TEXTSPLIT(E4664," "),1),"")</f>
        <v/>
      </c>
      <c r="E4664" s="15" t="str" cm="1">
        <f t="array" aca="1" ref="E4664" ca="1">IFERROR(_xlfn._xlws.FILTER(merged_ranks,(merged_end_dates=DATE(9999,12,31))*(merged_names=A4664)),"")</f>
        <v/>
      </c>
      <c r="F4664" s="17" t="str">
        <f ca="1">_xlfn.XLOOKUP(J4664,Promotions[Promo Key],Promotions[Promo Date],"")</f>
        <v/>
      </c>
      <c r="G4664" s="18" t="str">
        <f t="shared" ca="1" si="303"/>
        <v/>
      </c>
      <c r="H4664" s="18" t="str">
        <f t="shared" ca="1" si="302"/>
        <v/>
      </c>
      <c r="I4664" s="17" t="str">
        <f>_xlfn.XLOOKUP(A4664,Students[Full Name],Students[Starting Rank],"")</f>
        <v/>
      </c>
      <c r="J4664" s="15" t="str">
        <f t="shared" ca="1" si="304"/>
        <v xml:space="preserve">: </v>
      </c>
      <c r="K4664" s="16" t="str">
        <f>_xlfn.XLOOKUP(A4664,Students[Full Name],Students[Start Date],"")</f>
        <v/>
      </c>
      <c r="L4664" s="18">
        <f t="shared" ca="1" si="305"/>
        <v>-1</v>
      </c>
      <c r="M4664" s="18" cm="1">
        <f t="array" aca="1" ref="M4664" ca="1">SUMPRODUCT(Inactives[Days Inactive]*(Inactives[Student]=A4664))/365</f>
        <v>0</v>
      </c>
      <c r="N4664" s="18" t="str" cm="1">
        <f t="array" ref="N4664">IF(LEN($A4664)&gt;0,SUMPRODUCT(($A4664=merged_names)*(_xlfn.TEXTAFTER(N$2, "At ")=merged_belt_colours)*merged_months_at_rank),"")</f>
        <v/>
      </c>
      <c r="O4664" s="18" t="str" cm="1">
        <f t="array" ref="O4664">IF(LEN($A4664)&gt;0,SUMPRODUCT(($A4664=merged_names)*(_xlfn.TEXTAFTER(O$2, "At ")=merged_belt_colours)*merged_months_at_rank),"")</f>
        <v/>
      </c>
      <c r="P4664" s="18" t="str" cm="1">
        <f t="array" ref="P4664">IF(LEN($A4664)&gt;0,SUMPRODUCT(($A4664=merged_names)*(_xlfn.TEXTAFTER(P$2, "At ")=merged_belt_colours)*merged_months_at_rank),"")</f>
        <v/>
      </c>
      <c r="Q4664" s="18" t="str" cm="1">
        <f t="array" ref="Q4664">IF(LEN($A4664)&gt;0,SUMPRODUCT(($A4664=merged_names)*(_xlfn.TEXTAFTER(Q$2, "At ")=merged_belt_colours)*merged_months_at_rank),"")</f>
        <v/>
      </c>
      <c r="R4664" s="18" t="str" cm="1">
        <f t="array" ref="R4664">IF(LEN($A4664)&gt;0,SUMPRODUCT(($A4664=merged_names)*(_xlfn.TEXTAFTER(R$2, "At ")=merged_belt_colours)*merged_months_at_rank),"")</f>
        <v/>
      </c>
    </row>
    <row r="4665" spans="1:18" x14ac:dyDescent="0.25">
      <c r="A4665"/>
      <c r="B4665" s="15" t="str" cm="1">
        <f t="array" ref="B4665">IFERROR(IF(LEN(A4665)&gt;0, IF(SUMPRODUCT((Inactives[Key]=J4665)*(Inactives[Currently Inactive]))=1,"Inactive","Active"),""),"Active")</f>
        <v/>
      </c>
      <c r="C4665" s="16" t="str" cm="1">
        <f t="array" aca="1" ref="C4665" ca="1">IFERROR(_xlfn._xlws.FILTER(Inactives[Inactive On],(Inactives[Key]=J4665)*(Inactives[Currently Inactive]),""),"")</f>
        <v/>
      </c>
      <c r="D4665" s="16" t="str" cm="1">
        <f t="array" aca="1" ref="D4665" ca="1">IFERROR(INDEX(_xlfn.TEXTSPLIT(E4665," "),1),"")</f>
        <v/>
      </c>
      <c r="E4665" s="15" t="str" cm="1">
        <f t="array" aca="1" ref="E4665" ca="1">IFERROR(_xlfn._xlws.FILTER(merged_ranks,(merged_end_dates=DATE(9999,12,31))*(merged_names=A4665)),"")</f>
        <v/>
      </c>
      <c r="F4665" s="17" t="str">
        <f ca="1">_xlfn.XLOOKUP(J4665,Promotions[Promo Key],Promotions[Promo Date],"")</f>
        <v/>
      </c>
      <c r="G4665" s="18" t="str">
        <f t="shared" ca="1" si="303"/>
        <v/>
      </c>
      <c r="H4665" s="18" t="str">
        <f t="shared" ca="1" si="302"/>
        <v/>
      </c>
      <c r="I4665" s="17" t="str">
        <f>_xlfn.XLOOKUP(A4665,Students[Full Name],Students[Starting Rank],"")</f>
        <v/>
      </c>
      <c r="J4665" s="15" t="str">
        <f t="shared" ca="1" si="304"/>
        <v xml:space="preserve">: </v>
      </c>
      <c r="K4665" s="16" t="str">
        <f>_xlfn.XLOOKUP(A4665,Students[Full Name],Students[Start Date],"")</f>
        <v/>
      </c>
      <c r="L4665" s="18">
        <f t="shared" ca="1" si="305"/>
        <v>-1</v>
      </c>
      <c r="M4665" s="18" cm="1">
        <f t="array" aca="1" ref="M4665" ca="1">SUMPRODUCT(Inactives[Days Inactive]*(Inactives[Student]=A4665))/365</f>
        <v>0</v>
      </c>
      <c r="N4665" s="18" t="str" cm="1">
        <f t="array" ref="N4665">IF(LEN($A4665)&gt;0,SUMPRODUCT(($A4665=merged_names)*(_xlfn.TEXTAFTER(N$2, "At ")=merged_belt_colours)*merged_months_at_rank),"")</f>
        <v/>
      </c>
      <c r="O4665" s="18" t="str" cm="1">
        <f t="array" ref="O4665">IF(LEN($A4665)&gt;0,SUMPRODUCT(($A4665=merged_names)*(_xlfn.TEXTAFTER(O$2, "At ")=merged_belt_colours)*merged_months_at_rank),"")</f>
        <v/>
      </c>
      <c r="P4665" s="18" t="str" cm="1">
        <f t="array" ref="P4665">IF(LEN($A4665)&gt;0,SUMPRODUCT(($A4665=merged_names)*(_xlfn.TEXTAFTER(P$2, "At ")=merged_belt_colours)*merged_months_at_rank),"")</f>
        <v/>
      </c>
      <c r="Q4665" s="18" t="str" cm="1">
        <f t="array" ref="Q4665">IF(LEN($A4665)&gt;0,SUMPRODUCT(($A4665=merged_names)*(_xlfn.TEXTAFTER(Q$2, "At ")=merged_belt_colours)*merged_months_at_rank),"")</f>
        <v/>
      </c>
      <c r="R4665" s="18" t="str" cm="1">
        <f t="array" ref="R4665">IF(LEN($A4665)&gt;0,SUMPRODUCT(($A4665=merged_names)*(_xlfn.TEXTAFTER(R$2, "At ")=merged_belt_colours)*merged_months_at_rank),"")</f>
        <v/>
      </c>
    </row>
    <row r="4666" spans="1:18" x14ac:dyDescent="0.25">
      <c r="A4666"/>
      <c r="B4666" s="15" t="str" cm="1">
        <f t="array" ref="B4666">IFERROR(IF(LEN(A4666)&gt;0, IF(SUMPRODUCT((Inactives[Key]=J4666)*(Inactives[Currently Inactive]))=1,"Inactive","Active"),""),"Active")</f>
        <v/>
      </c>
      <c r="C4666" s="16" t="str" cm="1">
        <f t="array" aca="1" ref="C4666" ca="1">IFERROR(_xlfn._xlws.FILTER(Inactives[Inactive On],(Inactives[Key]=J4666)*(Inactives[Currently Inactive]),""),"")</f>
        <v/>
      </c>
      <c r="D4666" s="16" t="str" cm="1">
        <f t="array" aca="1" ref="D4666" ca="1">IFERROR(INDEX(_xlfn.TEXTSPLIT(E4666," "),1),"")</f>
        <v/>
      </c>
      <c r="E4666" s="15" t="str" cm="1">
        <f t="array" aca="1" ref="E4666" ca="1">IFERROR(_xlfn._xlws.FILTER(merged_ranks,(merged_end_dates=DATE(9999,12,31))*(merged_names=A4666)),"")</f>
        <v/>
      </c>
      <c r="F4666" s="17" t="str">
        <f ca="1">_xlfn.XLOOKUP(J4666,Promotions[Promo Key],Promotions[Promo Date],"")</f>
        <v/>
      </c>
      <c r="G4666" s="18" t="str">
        <f t="shared" ca="1" si="303"/>
        <v/>
      </c>
      <c r="H4666" s="18" t="str">
        <f t="shared" ca="1" si="302"/>
        <v/>
      </c>
      <c r="I4666" s="17" t="str">
        <f>_xlfn.XLOOKUP(A4666,Students[Full Name],Students[Starting Rank],"")</f>
        <v/>
      </c>
      <c r="J4666" s="15" t="str">
        <f t="shared" ca="1" si="304"/>
        <v xml:space="preserve">: </v>
      </c>
      <c r="K4666" s="16" t="str">
        <f>_xlfn.XLOOKUP(A4666,Students[Full Name],Students[Start Date],"")</f>
        <v/>
      </c>
      <c r="L4666" s="18">
        <f t="shared" ca="1" si="305"/>
        <v>-1</v>
      </c>
      <c r="M4666" s="18" cm="1">
        <f t="array" aca="1" ref="M4666" ca="1">SUMPRODUCT(Inactives[Days Inactive]*(Inactives[Student]=A4666))/365</f>
        <v>0</v>
      </c>
      <c r="N4666" s="18" t="str" cm="1">
        <f t="array" ref="N4666">IF(LEN($A4666)&gt;0,SUMPRODUCT(($A4666=merged_names)*(_xlfn.TEXTAFTER(N$2, "At ")=merged_belt_colours)*merged_months_at_rank),"")</f>
        <v/>
      </c>
      <c r="O4666" s="18" t="str" cm="1">
        <f t="array" ref="O4666">IF(LEN($A4666)&gt;0,SUMPRODUCT(($A4666=merged_names)*(_xlfn.TEXTAFTER(O$2, "At ")=merged_belt_colours)*merged_months_at_rank),"")</f>
        <v/>
      </c>
      <c r="P4666" s="18" t="str" cm="1">
        <f t="array" ref="P4666">IF(LEN($A4666)&gt;0,SUMPRODUCT(($A4666=merged_names)*(_xlfn.TEXTAFTER(P$2, "At ")=merged_belt_colours)*merged_months_at_rank),"")</f>
        <v/>
      </c>
      <c r="Q4666" s="18" t="str" cm="1">
        <f t="array" ref="Q4666">IF(LEN($A4666)&gt;0,SUMPRODUCT(($A4666=merged_names)*(_xlfn.TEXTAFTER(Q$2, "At ")=merged_belt_colours)*merged_months_at_rank),"")</f>
        <v/>
      </c>
      <c r="R4666" s="18" t="str" cm="1">
        <f t="array" ref="R4666">IF(LEN($A4666)&gt;0,SUMPRODUCT(($A4666=merged_names)*(_xlfn.TEXTAFTER(R$2, "At ")=merged_belt_colours)*merged_months_at_rank),"")</f>
        <v/>
      </c>
    </row>
    <row r="4667" spans="1:18" x14ac:dyDescent="0.25">
      <c r="A4667"/>
      <c r="B4667" s="15" t="str" cm="1">
        <f t="array" ref="B4667">IFERROR(IF(LEN(A4667)&gt;0, IF(SUMPRODUCT((Inactives[Key]=J4667)*(Inactives[Currently Inactive]))=1,"Inactive","Active"),""),"Active")</f>
        <v/>
      </c>
      <c r="C4667" s="16" t="str" cm="1">
        <f t="array" aca="1" ref="C4667" ca="1">IFERROR(_xlfn._xlws.FILTER(Inactives[Inactive On],(Inactives[Key]=J4667)*(Inactives[Currently Inactive]),""),"")</f>
        <v/>
      </c>
      <c r="D4667" s="16" t="str" cm="1">
        <f t="array" aca="1" ref="D4667" ca="1">IFERROR(INDEX(_xlfn.TEXTSPLIT(E4667," "),1),"")</f>
        <v/>
      </c>
      <c r="E4667" s="15" t="str" cm="1">
        <f t="array" aca="1" ref="E4667" ca="1">IFERROR(_xlfn._xlws.FILTER(merged_ranks,(merged_end_dates=DATE(9999,12,31))*(merged_names=A4667)),"")</f>
        <v/>
      </c>
      <c r="F4667" s="17" t="str">
        <f ca="1">_xlfn.XLOOKUP(J4667,Promotions[Promo Key],Promotions[Promo Date],"")</f>
        <v/>
      </c>
      <c r="G4667" s="18" t="str">
        <f t="shared" ca="1" si="303"/>
        <v/>
      </c>
      <c r="H4667" s="18" t="str">
        <f t="shared" ca="1" si="302"/>
        <v/>
      </c>
      <c r="I4667" s="17" t="str">
        <f>_xlfn.XLOOKUP(A4667,Students[Full Name],Students[Starting Rank],"")</f>
        <v/>
      </c>
      <c r="J4667" s="15" t="str">
        <f t="shared" ca="1" si="304"/>
        <v xml:space="preserve">: </v>
      </c>
      <c r="K4667" s="16" t="str">
        <f>_xlfn.XLOOKUP(A4667,Students[Full Name],Students[Start Date],"")</f>
        <v/>
      </c>
      <c r="L4667" s="18">
        <f t="shared" ca="1" si="305"/>
        <v>-1</v>
      </c>
      <c r="M4667" s="18" cm="1">
        <f t="array" aca="1" ref="M4667" ca="1">SUMPRODUCT(Inactives[Days Inactive]*(Inactives[Student]=A4667))/365</f>
        <v>0</v>
      </c>
      <c r="N4667" s="18" t="str" cm="1">
        <f t="array" ref="N4667">IF(LEN($A4667)&gt;0,SUMPRODUCT(($A4667=merged_names)*(_xlfn.TEXTAFTER(N$2, "At ")=merged_belt_colours)*merged_months_at_rank),"")</f>
        <v/>
      </c>
      <c r="O4667" s="18" t="str" cm="1">
        <f t="array" ref="O4667">IF(LEN($A4667)&gt;0,SUMPRODUCT(($A4667=merged_names)*(_xlfn.TEXTAFTER(O$2, "At ")=merged_belt_colours)*merged_months_at_rank),"")</f>
        <v/>
      </c>
      <c r="P4667" s="18" t="str" cm="1">
        <f t="array" ref="P4667">IF(LEN($A4667)&gt;0,SUMPRODUCT(($A4667=merged_names)*(_xlfn.TEXTAFTER(P$2, "At ")=merged_belt_colours)*merged_months_at_rank),"")</f>
        <v/>
      </c>
      <c r="Q4667" s="18" t="str" cm="1">
        <f t="array" ref="Q4667">IF(LEN($A4667)&gt;0,SUMPRODUCT(($A4667=merged_names)*(_xlfn.TEXTAFTER(Q$2, "At ")=merged_belt_colours)*merged_months_at_rank),"")</f>
        <v/>
      </c>
      <c r="R4667" s="18" t="str" cm="1">
        <f t="array" ref="R4667">IF(LEN($A4667)&gt;0,SUMPRODUCT(($A4667=merged_names)*(_xlfn.TEXTAFTER(R$2, "At ")=merged_belt_colours)*merged_months_at_rank),"")</f>
        <v/>
      </c>
    </row>
    <row r="4668" spans="1:18" x14ac:dyDescent="0.25">
      <c r="A4668"/>
      <c r="B4668" s="15" t="str" cm="1">
        <f t="array" ref="B4668">IFERROR(IF(LEN(A4668)&gt;0, IF(SUMPRODUCT((Inactives[Key]=J4668)*(Inactives[Currently Inactive]))=1,"Inactive","Active"),""),"Active")</f>
        <v/>
      </c>
      <c r="C4668" s="16" t="str" cm="1">
        <f t="array" aca="1" ref="C4668" ca="1">IFERROR(_xlfn._xlws.FILTER(Inactives[Inactive On],(Inactives[Key]=J4668)*(Inactives[Currently Inactive]),""),"")</f>
        <v/>
      </c>
      <c r="D4668" s="16" t="str" cm="1">
        <f t="array" aca="1" ref="D4668" ca="1">IFERROR(INDEX(_xlfn.TEXTSPLIT(E4668," "),1),"")</f>
        <v/>
      </c>
      <c r="E4668" s="15" t="str" cm="1">
        <f t="array" aca="1" ref="E4668" ca="1">IFERROR(_xlfn._xlws.FILTER(merged_ranks,(merged_end_dates=DATE(9999,12,31))*(merged_names=A4668)),"")</f>
        <v/>
      </c>
      <c r="F4668" s="17" t="str">
        <f ca="1">_xlfn.XLOOKUP(J4668,Promotions[Promo Key],Promotions[Promo Date],"")</f>
        <v/>
      </c>
      <c r="G4668" s="18" t="str">
        <f t="shared" ca="1" si="303"/>
        <v/>
      </c>
      <c r="H4668" s="18" t="str">
        <f t="shared" ca="1" si="302"/>
        <v/>
      </c>
      <c r="I4668" s="17" t="str">
        <f>_xlfn.XLOOKUP(A4668,Students[Full Name],Students[Starting Rank],"")</f>
        <v/>
      </c>
      <c r="J4668" s="15" t="str">
        <f t="shared" ca="1" si="304"/>
        <v xml:space="preserve">: </v>
      </c>
      <c r="K4668" s="16" t="str">
        <f>_xlfn.XLOOKUP(A4668,Students[Full Name],Students[Start Date],"")</f>
        <v/>
      </c>
      <c r="L4668" s="18">
        <f t="shared" ca="1" si="305"/>
        <v>-1</v>
      </c>
      <c r="M4668" s="18" cm="1">
        <f t="array" aca="1" ref="M4668" ca="1">SUMPRODUCT(Inactives[Days Inactive]*(Inactives[Student]=A4668))/365</f>
        <v>0</v>
      </c>
      <c r="N4668" s="18" t="str" cm="1">
        <f t="array" ref="N4668">IF(LEN($A4668)&gt;0,SUMPRODUCT(($A4668=merged_names)*(_xlfn.TEXTAFTER(N$2, "At ")=merged_belt_colours)*merged_months_at_rank),"")</f>
        <v/>
      </c>
      <c r="O4668" s="18" t="str" cm="1">
        <f t="array" ref="O4668">IF(LEN($A4668)&gt;0,SUMPRODUCT(($A4668=merged_names)*(_xlfn.TEXTAFTER(O$2, "At ")=merged_belt_colours)*merged_months_at_rank),"")</f>
        <v/>
      </c>
      <c r="P4668" s="18" t="str" cm="1">
        <f t="array" ref="P4668">IF(LEN($A4668)&gt;0,SUMPRODUCT(($A4668=merged_names)*(_xlfn.TEXTAFTER(P$2, "At ")=merged_belt_colours)*merged_months_at_rank),"")</f>
        <v/>
      </c>
      <c r="Q4668" s="18" t="str" cm="1">
        <f t="array" ref="Q4668">IF(LEN($A4668)&gt;0,SUMPRODUCT(($A4668=merged_names)*(_xlfn.TEXTAFTER(Q$2, "At ")=merged_belt_colours)*merged_months_at_rank),"")</f>
        <v/>
      </c>
      <c r="R4668" s="18" t="str" cm="1">
        <f t="array" ref="R4668">IF(LEN($A4668)&gt;0,SUMPRODUCT(($A4668=merged_names)*(_xlfn.TEXTAFTER(R$2, "At ")=merged_belt_colours)*merged_months_at_rank),"")</f>
        <v/>
      </c>
    </row>
    <row r="4669" spans="1:18" x14ac:dyDescent="0.25">
      <c r="A4669"/>
      <c r="B4669" s="15" t="str" cm="1">
        <f t="array" ref="B4669">IFERROR(IF(LEN(A4669)&gt;0, IF(SUMPRODUCT((Inactives[Key]=J4669)*(Inactives[Currently Inactive]))=1,"Inactive","Active"),""),"Active")</f>
        <v/>
      </c>
      <c r="C4669" s="16" t="str" cm="1">
        <f t="array" aca="1" ref="C4669" ca="1">IFERROR(_xlfn._xlws.FILTER(Inactives[Inactive On],(Inactives[Key]=J4669)*(Inactives[Currently Inactive]),""),"")</f>
        <v/>
      </c>
      <c r="D4669" s="16" t="str" cm="1">
        <f t="array" aca="1" ref="D4669" ca="1">IFERROR(INDEX(_xlfn.TEXTSPLIT(E4669," "),1),"")</f>
        <v/>
      </c>
      <c r="E4669" s="15" t="str" cm="1">
        <f t="array" aca="1" ref="E4669" ca="1">IFERROR(_xlfn._xlws.FILTER(merged_ranks,(merged_end_dates=DATE(9999,12,31))*(merged_names=A4669)),"")</f>
        <v/>
      </c>
      <c r="F4669" s="17" t="str">
        <f ca="1">_xlfn.XLOOKUP(J4669,Promotions[Promo Key],Promotions[Promo Date],"")</f>
        <v/>
      </c>
      <c r="G4669" s="18" t="str">
        <f t="shared" ca="1" si="303"/>
        <v/>
      </c>
      <c r="H4669" s="18" t="str">
        <f t="shared" ca="1" si="302"/>
        <v/>
      </c>
      <c r="I4669" s="17" t="str">
        <f>_xlfn.XLOOKUP(A4669,Students[Full Name],Students[Starting Rank],"")</f>
        <v/>
      </c>
      <c r="J4669" s="15" t="str">
        <f t="shared" ca="1" si="304"/>
        <v xml:space="preserve">: </v>
      </c>
      <c r="K4669" s="16" t="str">
        <f>_xlfn.XLOOKUP(A4669,Students[Full Name],Students[Start Date],"")</f>
        <v/>
      </c>
      <c r="L4669" s="18">
        <f t="shared" ca="1" si="305"/>
        <v>-1</v>
      </c>
      <c r="M4669" s="18" cm="1">
        <f t="array" aca="1" ref="M4669" ca="1">SUMPRODUCT(Inactives[Days Inactive]*(Inactives[Student]=A4669))/365</f>
        <v>0</v>
      </c>
      <c r="N4669" s="18" t="str" cm="1">
        <f t="array" ref="N4669">IF(LEN($A4669)&gt;0,SUMPRODUCT(($A4669=merged_names)*(_xlfn.TEXTAFTER(N$2, "At ")=merged_belt_colours)*merged_months_at_rank),"")</f>
        <v/>
      </c>
      <c r="O4669" s="18" t="str" cm="1">
        <f t="array" ref="O4669">IF(LEN($A4669)&gt;0,SUMPRODUCT(($A4669=merged_names)*(_xlfn.TEXTAFTER(O$2, "At ")=merged_belt_colours)*merged_months_at_rank),"")</f>
        <v/>
      </c>
      <c r="P4669" s="18" t="str" cm="1">
        <f t="array" ref="P4669">IF(LEN($A4669)&gt;0,SUMPRODUCT(($A4669=merged_names)*(_xlfn.TEXTAFTER(P$2, "At ")=merged_belt_colours)*merged_months_at_rank),"")</f>
        <v/>
      </c>
      <c r="Q4669" s="18" t="str" cm="1">
        <f t="array" ref="Q4669">IF(LEN($A4669)&gt;0,SUMPRODUCT(($A4669=merged_names)*(_xlfn.TEXTAFTER(Q$2, "At ")=merged_belt_colours)*merged_months_at_rank),"")</f>
        <v/>
      </c>
      <c r="R4669" s="18" t="str" cm="1">
        <f t="array" ref="R4669">IF(LEN($A4669)&gt;0,SUMPRODUCT(($A4669=merged_names)*(_xlfn.TEXTAFTER(R$2, "At ")=merged_belt_colours)*merged_months_at_rank),"")</f>
        <v/>
      </c>
    </row>
    <row r="4670" spans="1:18" x14ac:dyDescent="0.25">
      <c r="A4670"/>
      <c r="B4670" s="15" t="str" cm="1">
        <f t="array" ref="B4670">IFERROR(IF(LEN(A4670)&gt;0, IF(SUMPRODUCT((Inactives[Key]=J4670)*(Inactives[Currently Inactive]))=1,"Inactive","Active"),""),"Active")</f>
        <v/>
      </c>
      <c r="C4670" s="16" t="str" cm="1">
        <f t="array" aca="1" ref="C4670" ca="1">IFERROR(_xlfn._xlws.FILTER(Inactives[Inactive On],(Inactives[Key]=J4670)*(Inactives[Currently Inactive]),""),"")</f>
        <v/>
      </c>
      <c r="D4670" s="16" t="str" cm="1">
        <f t="array" aca="1" ref="D4670" ca="1">IFERROR(INDEX(_xlfn.TEXTSPLIT(E4670," "),1),"")</f>
        <v/>
      </c>
      <c r="E4670" s="15" t="str" cm="1">
        <f t="array" aca="1" ref="E4670" ca="1">IFERROR(_xlfn._xlws.FILTER(merged_ranks,(merged_end_dates=DATE(9999,12,31))*(merged_names=A4670)),"")</f>
        <v/>
      </c>
      <c r="F4670" s="17" t="str">
        <f ca="1">_xlfn.XLOOKUP(J4670,Promotions[Promo Key],Promotions[Promo Date],"")</f>
        <v/>
      </c>
      <c r="G4670" s="18" t="str">
        <f t="shared" ca="1" si="303"/>
        <v/>
      </c>
      <c r="H4670" s="18" t="str">
        <f t="shared" ca="1" si="302"/>
        <v/>
      </c>
      <c r="I4670" s="17" t="str">
        <f>_xlfn.XLOOKUP(A4670,Students[Full Name],Students[Starting Rank],"")</f>
        <v/>
      </c>
      <c r="J4670" s="15" t="str">
        <f t="shared" ca="1" si="304"/>
        <v xml:space="preserve">: </v>
      </c>
      <c r="K4670" s="16" t="str">
        <f>_xlfn.XLOOKUP(A4670,Students[Full Name],Students[Start Date],"")</f>
        <v/>
      </c>
      <c r="L4670" s="18">
        <f t="shared" ca="1" si="305"/>
        <v>-1</v>
      </c>
      <c r="M4670" s="18" cm="1">
        <f t="array" aca="1" ref="M4670" ca="1">SUMPRODUCT(Inactives[Days Inactive]*(Inactives[Student]=A4670))/365</f>
        <v>0</v>
      </c>
      <c r="N4670" s="18" t="str" cm="1">
        <f t="array" ref="N4670">IF(LEN($A4670)&gt;0,SUMPRODUCT(($A4670=merged_names)*(_xlfn.TEXTAFTER(N$2, "At ")=merged_belt_colours)*merged_months_at_rank),"")</f>
        <v/>
      </c>
      <c r="O4670" s="18" t="str" cm="1">
        <f t="array" ref="O4670">IF(LEN($A4670)&gt;0,SUMPRODUCT(($A4670=merged_names)*(_xlfn.TEXTAFTER(O$2, "At ")=merged_belt_colours)*merged_months_at_rank),"")</f>
        <v/>
      </c>
      <c r="P4670" s="18" t="str" cm="1">
        <f t="array" ref="P4670">IF(LEN($A4670)&gt;0,SUMPRODUCT(($A4670=merged_names)*(_xlfn.TEXTAFTER(P$2, "At ")=merged_belt_colours)*merged_months_at_rank),"")</f>
        <v/>
      </c>
      <c r="Q4670" s="18" t="str" cm="1">
        <f t="array" ref="Q4670">IF(LEN($A4670)&gt;0,SUMPRODUCT(($A4670=merged_names)*(_xlfn.TEXTAFTER(Q$2, "At ")=merged_belt_colours)*merged_months_at_rank),"")</f>
        <v/>
      </c>
      <c r="R4670" s="18" t="str" cm="1">
        <f t="array" ref="R4670">IF(LEN($A4670)&gt;0,SUMPRODUCT(($A4670=merged_names)*(_xlfn.TEXTAFTER(R$2, "At ")=merged_belt_colours)*merged_months_at_rank),"")</f>
        <v/>
      </c>
    </row>
    <row r="4671" spans="1:18" x14ac:dyDescent="0.25">
      <c r="A4671"/>
      <c r="B4671" s="15" t="str" cm="1">
        <f t="array" ref="B4671">IFERROR(IF(LEN(A4671)&gt;0, IF(SUMPRODUCT((Inactives[Key]=J4671)*(Inactives[Currently Inactive]))=1,"Inactive","Active"),""),"Active")</f>
        <v/>
      </c>
      <c r="C4671" s="16" t="str" cm="1">
        <f t="array" aca="1" ref="C4671" ca="1">IFERROR(_xlfn._xlws.FILTER(Inactives[Inactive On],(Inactives[Key]=J4671)*(Inactives[Currently Inactive]),""),"")</f>
        <v/>
      </c>
      <c r="D4671" s="16" t="str" cm="1">
        <f t="array" aca="1" ref="D4671" ca="1">IFERROR(INDEX(_xlfn.TEXTSPLIT(E4671," "),1),"")</f>
        <v/>
      </c>
      <c r="E4671" s="15" t="str" cm="1">
        <f t="array" aca="1" ref="E4671" ca="1">IFERROR(_xlfn._xlws.FILTER(merged_ranks,(merged_end_dates=DATE(9999,12,31))*(merged_names=A4671)),"")</f>
        <v/>
      </c>
      <c r="F4671" s="17" t="str">
        <f ca="1">_xlfn.XLOOKUP(J4671,Promotions[Promo Key],Promotions[Promo Date],"")</f>
        <v/>
      </c>
      <c r="G4671" s="18" t="str">
        <f t="shared" ca="1" si="303"/>
        <v/>
      </c>
      <c r="H4671" s="18" t="str">
        <f t="shared" ca="1" si="302"/>
        <v/>
      </c>
      <c r="I4671" s="17" t="str">
        <f>_xlfn.XLOOKUP(A4671,Students[Full Name],Students[Starting Rank],"")</f>
        <v/>
      </c>
      <c r="J4671" s="15" t="str">
        <f t="shared" ca="1" si="304"/>
        <v xml:space="preserve">: </v>
      </c>
      <c r="K4671" s="16" t="str">
        <f>_xlfn.XLOOKUP(A4671,Students[Full Name],Students[Start Date],"")</f>
        <v/>
      </c>
      <c r="L4671" s="18">
        <f t="shared" ca="1" si="305"/>
        <v>-1</v>
      </c>
      <c r="M4671" s="18" cm="1">
        <f t="array" aca="1" ref="M4671" ca="1">SUMPRODUCT(Inactives[Days Inactive]*(Inactives[Student]=A4671))/365</f>
        <v>0</v>
      </c>
      <c r="N4671" s="18" t="str" cm="1">
        <f t="array" ref="N4671">IF(LEN($A4671)&gt;0,SUMPRODUCT(($A4671=merged_names)*(_xlfn.TEXTAFTER(N$2, "At ")=merged_belt_colours)*merged_months_at_rank),"")</f>
        <v/>
      </c>
      <c r="O4671" s="18" t="str" cm="1">
        <f t="array" ref="O4671">IF(LEN($A4671)&gt;0,SUMPRODUCT(($A4671=merged_names)*(_xlfn.TEXTAFTER(O$2, "At ")=merged_belt_colours)*merged_months_at_rank),"")</f>
        <v/>
      </c>
      <c r="P4671" s="18" t="str" cm="1">
        <f t="array" ref="P4671">IF(LEN($A4671)&gt;0,SUMPRODUCT(($A4671=merged_names)*(_xlfn.TEXTAFTER(P$2, "At ")=merged_belt_colours)*merged_months_at_rank),"")</f>
        <v/>
      </c>
      <c r="Q4671" s="18" t="str" cm="1">
        <f t="array" ref="Q4671">IF(LEN($A4671)&gt;0,SUMPRODUCT(($A4671=merged_names)*(_xlfn.TEXTAFTER(Q$2, "At ")=merged_belt_colours)*merged_months_at_rank),"")</f>
        <v/>
      </c>
      <c r="R4671" s="18" t="str" cm="1">
        <f t="array" ref="R4671">IF(LEN($A4671)&gt;0,SUMPRODUCT(($A4671=merged_names)*(_xlfn.TEXTAFTER(R$2, "At ")=merged_belt_colours)*merged_months_at_rank),"")</f>
        <v/>
      </c>
    </row>
    <row r="4672" spans="1:18" x14ac:dyDescent="0.25">
      <c r="A4672"/>
      <c r="B4672" s="15" t="str" cm="1">
        <f t="array" ref="B4672">IFERROR(IF(LEN(A4672)&gt;0, IF(SUMPRODUCT((Inactives[Key]=J4672)*(Inactives[Currently Inactive]))=1,"Inactive","Active"),""),"Active")</f>
        <v/>
      </c>
      <c r="C4672" s="16" t="str" cm="1">
        <f t="array" aca="1" ref="C4672" ca="1">IFERROR(_xlfn._xlws.FILTER(Inactives[Inactive On],(Inactives[Key]=J4672)*(Inactives[Currently Inactive]),""),"")</f>
        <v/>
      </c>
      <c r="D4672" s="16" t="str" cm="1">
        <f t="array" aca="1" ref="D4672" ca="1">IFERROR(INDEX(_xlfn.TEXTSPLIT(E4672," "),1),"")</f>
        <v/>
      </c>
      <c r="E4672" s="15" t="str" cm="1">
        <f t="array" aca="1" ref="E4672" ca="1">IFERROR(_xlfn._xlws.FILTER(merged_ranks,(merged_end_dates=DATE(9999,12,31))*(merged_names=A4672)),"")</f>
        <v/>
      </c>
      <c r="F4672" s="17" t="str">
        <f ca="1">_xlfn.XLOOKUP(J4672,Promotions[Promo Key],Promotions[Promo Date],"")</f>
        <v/>
      </c>
      <c r="G4672" s="18" t="str">
        <f t="shared" ca="1" si="303"/>
        <v/>
      </c>
      <c r="H4672" s="18" t="str">
        <f t="shared" ca="1" si="302"/>
        <v/>
      </c>
      <c r="I4672" s="17" t="str">
        <f>_xlfn.XLOOKUP(A4672,Students[Full Name],Students[Starting Rank],"")</f>
        <v/>
      </c>
      <c r="J4672" s="15" t="str">
        <f t="shared" ca="1" si="304"/>
        <v xml:space="preserve">: </v>
      </c>
      <c r="K4672" s="16" t="str">
        <f>_xlfn.XLOOKUP(A4672,Students[Full Name],Students[Start Date],"")</f>
        <v/>
      </c>
      <c r="L4672" s="18">
        <f t="shared" ca="1" si="305"/>
        <v>-1</v>
      </c>
      <c r="M4672" s="18" cm="1">
        <f t="array" aca="1" ref="M4672" ca="1">SUMPRODUCT(Inactives[Days Inactive]*(Inactives[Student]=A4672))/365</f>
        <v>0</v>
      </c>
      <c r="N4672" s="18" t="str" cm="1">
        <f t="array" ref="N4672">IF(LEN($A4672)&gt;0,SUMPRODUCT(($A4672=merged_names)*(_xlfn.TEXTAFTER(N$2, "At ")=merged_belt_colours)*merged_months_at_rank),"")</f>
        <v/>
      </c>
      <c r="O4672" s="18" t="str" cm="1">
        <f t="array" ref="O4672">IF(LEN($A4672)&gt;0,SUMPRODUCT(($A4672=merged_names)*(_xlfn.TEXTAFTER(O$2, "At ")=merged_belt_colours)*merged_months_at_rank),"")</f>
        <v/>
      </c>
      <c r="P4672" s="18" t="str" cm="1">
        <f t="array" ref="P4672">IF(LEN($A4672)&gt;0,SUMPRODUCT(($A4672=merged_names)*(_xlfn.TEXTAFTER(P$2, "At ")=merged_belt_colours)*merged_months_at_rank),"")</f>
        <v/>
      </c>
      <c r="Q4672" s="18" t="str" cm="1">
        <f t="array" ref="Q4672">IF(LEN($A4672)&gt;0,SUMPRODUCT(($A4672=merged_names)*(_xlfn.TEXTAFTER(Q$2, "At ")=merged_belt_colours)*merged_months_at_rank),"")</f>
        <v/>
      </c>
      <c r="R4672" s="18" t="str" cm="1">
        <f t="array" ref="R4672">IF(LEN($A4672)&gt;0,SUMPRODUCT(($A4672=merged_names)*(_xlfn.TEXTAFTER(R$2, "At ")=merged_belt_colours)*merged_months_at_rank),"")</f>
        <v/>
      </c>
    </row>
    <row r="4673" spans="1:18" x14ac:dyDescent="0.25">
      <c r="A4673"/>
      <c r="B4673" s="15" t="str" cm="1">
        <f t="array" ref="B4673">IFERROR(IF(LEN(A4673)&gt;0, IF(SUMPRODUCT((Inactives[Key]=J4673)*(Inactives[Currently Inactive]))=1,"Inactive","Active"),""),"Active")</f>
        <v/>
      </c>
      <c r="C4673" s="16" t="str" cm="1">
        <f t="array" aca="1" ref="C4673" ca="1">IFERROR(_xlfn._xlws.FILTER(Inactives[Inactive On],(Inactives[Key]=J4673)*(Inactives[Currently Inactive]),""),"")</f>
        <v/>
      </c>
      <c r="D4673" s="16" t="str" cm="1">
        <f t="array" aca="1" ref="D4673" ca="1">IFERROR(INDEX(_xlfn.TEXTSPLIT(E4673," "),1),"")</f>
        <v/>
      </c>
      <c r="E4673" s="15" t="str" cm="1">
        <f t="array" aca="1" ref="E4673" ca="1">IFERROR(_xlfn._xlws.FILTER(merged_ranks,(merged_end_dates=DATE(9999,12,31))*(merged_names=A4673)),"")</f>
        <v/>
      </c>
      <c r="F4673" s="17" t="str">
        <f ca="1">_xlfn.XLOOKUP(J4673,Promotions[Promo Key],Promotions[Promo Date],"")</f>
        <v/>
      </c>
      <c r="G4673" s="18" t="str">
        <f t="shared" ca="1" si="303"/>
        <v/>
      </c>
      <c r="H4673" s="18" t="str">
        <f t="shared" ca="1" si="302"/>
        <v/>
      </c>
      <c r="I4673" s="17" t="str">
        <f>_xlfn.XLOOKUP(A4673,Students[Full Name],Students[Starting Rank],"")</f>
        <v/>
      </c>
      <c r="J4673" s="15" t="str">
        <f t="shared" ca="1" si="304"/>
        <v xml:space="preserve">: </v>
      </c>
      <c r="K4673" s="16" t="str">
        <f>_xlfn.XLOOKUP(A4673,Students[Full Name],Students[Start Date],"")</f>
        <v/>
      </c>
      <c r="L4673" s="18">
        <f t="shared" ca="1" si="305"/>
        <v>-1</v>
      </c>
      <c r="M4673" s="18" cm="1">
        <f t="array" aca="1" ref="M4673" ca="1">SUMPRODUCT(Inactives[Days Inactive]*(Inactives[Student]=A4673))/365</f>
        <v>0</v>
      </c>
      <c r="N4673" s="18" t="str" cm="1">
        <f t="array" ref="N4673">IF(LEN($A4673)&gt;0,SUMPRODUCT(($A4673=merged_names)*(_xlfn.TEXTAFTER(N$2, "At ")=merged_belt_colours)*merged_months_at_rank),"")</f>
        <v/>
      </c>
      <c r="O4673" s="18" t="str" cm="1">
        <f t="array" ref="O4673">IF(LEN($A4673)&gt;0,SUMPRODUCT(($A4673=merged_names)*(_xlfn.TEXTAFTER(O$2, "At ")=merged_belt_colours)*merged_months_at_rank),"")</f>
        <v/>
      </c>
      <c r="P4673" s="18" t="str" cm="1">
        <f t="array" ref="P4673">IF(LEN($A4673)&gt;0,SUMPRODUCT(($A4673=merged_names)*(_xlfn.TEXTAFTER(P$2, "At ")=merged_belt_colours)*merged_months_at_rank),"")</f>
        <v/>
      </c>
      <c r="Q4673" s="18" t="str" cm="1">
        <f t="array" ref="Q4673">IF(LEN($A4673)&gt;0,SUMPRODUCT(($A4673=merged_names)*(_xlfn.TEXTAFTER(Q$2, "At ")=merged_belt_colours)*merged_months_at_rank),"")</f>
        <v/>
      </c>
      <c r="R4673" s="18" t="str" cm="1">
        <f t="array" ref="R4673">IF(LEN($A4673)&gt;0,SUMPRODUCT(($A4673=merged_names)*(_xlfn.TEXTAFTER(R$2, "At ")=merged_belt_colours)*merged_months_at_rank),"")</f>
        <v/>
      </c>
    </row>
    <row r="4674" spans="1:18" x14ac:dyDescent="0.25">
      <c r="A4674"/>
      <c r="B4674" s="15" t="str" cm="1">
        <f t="array" ref="B4674">IFERROR(IF(LEN(A4674)&gt;0, IF(SUMPRODUCT((Inactives[Key]=J4674)*(Inactives[Currently Inactive]))=1,"Inactive","Active"),""),"Active")</f>
        <v/>
      </c>
      <c r="C4674" s="16" t="str" cm="1">
        <f t="array" aca="1" ref="C4674" ca="1">IFERROR(_xlfn._xlws.FILTER(Inactives[Inactive On],(Inactives[Key]=J4674)*(Inactives[Currently Inactive]),""),"")</f>
        <v/>
      </c>
      <c r="D4674" s="16" t="str" cm="1">
        <f t="array" aca="1" ref="D4674" ca="1">IFERROR(INDEX(_xlfn.TEXTSPLIT(E4674," "),1),"")</f>
        <v/>
      </c>
      <c r="E4674" s="15" t="str" cm="1">
        <f t="array" aca="1" ref="E4674" ca="1">IFERROR(_xlfn._xlws.FILTER(merged_ranks,(merged_end_dates=DATE(9999,12,31))*(merged_names=A4674)),"")</f>
        <v/>
      </c>
      <c r="F4674" s="17" t="str">
        <f ca="1">_xlfn.XLOOKUP(J4674,Promotions[Promo Key],Promotions[Promo Date],"")</f>
        <v/>
      </c>
      <c r="G4674" s="18" t="str">
        <f t="shared" ca="1" si="303"/>
        <v/>
      </c>
      <c r="H4674" s="18" t="str">
        <f t="shared" ca="1" si="302"/>
        <v/>
      </c>
      <c r="I4674" s="17" t="str">
        <f>_xlfn.XLOOKUP(A4674,Students[Full Name],Students[Starting Rank],"")</f>
        <v/>
      </c>
      <c r="J4674" s="15" t="str">
        <f t="shared" ca="1" si="304"/>
        <v xml:space="preserve">: </v>
      </c>
      <c r="K4674" s="16" t="str">
        <f>_xlfn.XLOOKUP(A4674,Students[Full Name],Students[Start Date],"")</f>
        <v/>
      </c>
      <c r="L4674" s="18">
        <f t="shared" ca="1" si="305"/>
        <v>-1</v>
      </c>
      <c r="M4674" s="18" cm="1">
        <f t="array" aca="1" ref="M4674" ca="1">SUMPRODUCT(Inactives[Days Inactive]*(Inactives[Student]=A4674))/365</f>
        <v>0</v>
      </c>
      <c r="N4674" s="18" t="str" cm="1">
        <f t="array" ref="N4674">IF(LEN($A4674)&gt;0,SUMPRODUCT(($A4674=merged_names)*(_xlfn.TEXTAFTER(N$2, "At ")=merged_belt_colours)*merged_months_at_rank),"")</f>
        <v/>
      </c>
      <c r="O4674" s="18" t="str" cm="1">
        <f t="array" ref="O4674">IF(LEN($A4674)&gt;0,SUMPRODUCT(($A4674=merged_names)*(_xlfn.TEXTAFTER(O$2, "At ")=merged_belt_colours)*merged_months_at_rank),"")</f>
        <v/>
      </c>
      <c r="P4674" s="18" t="str" cm="1">
        <f t="array" ref="P4674">IF(LEN($A4674)&gt;0,SUMPRODUCT(($A4674=merged_names)*(_xlfn.TEXTAFTER(P$2, "At ")=merged_belt_colours)*merged_months_at_rank),"")</f>
        <v/>
      </c>
      <c r="Q4674" s="18" t="str" cm="1">
        <f t="array" ref="Q4674">IF(LEN($A4674)&gt;0,SUMPRODUCT(($A4674=merged_names)*(_xlfn.TEXTAFTER(Q$2, "At ")=merged_belt_colours)*merged_months_at_rank),"")</f>
        <v/>
      </c>
      <c r="R4674" s="18" t="str" cm="1">
        <f t="array" ref="R4674">IF(LEN($A4674)&gt;0,SUMPRODUCT(($A4674=merged_names)*(_xlfn.TEXTAFTER(R$2, "At ")=merged_belt_colours)*merged_months_at_rank),"")</f>
        <v/>
      </c>
    </row>
    <row r="4675" spans="1:18" x14ac:dyDescent="0.25">
      <c r="A4675"/>
      <c r="B4675" s="15" t="str" cm="1">
        <f t="array" ref="B4675">IFERROR(IF(LEN(A4675)&gt;0, IF(SUMPRODUCT((Inactives[Key]=J4675)*(Inactives[Currently Inactive]))=1,"Inactive","Active"),""),"Active")</f>
        <v/>
      </c>
      <c r="C4675" s="16" t="str" cm="1">
        <f t="array" aca="1" ref="C4675" ca="1">IFERROR(_xlfn._xlws.FILTER(Inactives[Inactive On],(Inactives[Key]=J4675)*(Inactives[Currently Inactive]),""),"")</f>
        <v/>
      </c>
      <c r="D4675" s="16" t="str" cm="1">
        <f t="array" aca="1" ref="D4675" ca="1">IFERROR(INDEX(_xlfn.TEXTSPLIT(E4675," "),1),"")</f>
        <v/>
      </c>
      <c r="E4675" s="15" t="str" cm="1">
        <f t="array" aca="1" ref="E4675" ca="1">IFERROR(_xlfn._xlws.FILTER(merged_ranks,(merged_end_dates=DATE(9999,12,31))*(merged_names=A4675)),"")</f>
        <v/>
      </c>
      <c r="F4675" s="17" t="str">
        <f ca="1">_xlfn.XLOOKUP(J4675,Promotions[Promo Key],Promotions[Promo Date],"")</f>
        <v/>
      </c>
      <c r="G4675" s="18" t="str">
        <f t="shared" ca="1" si="303"/>
        <v/>
      </c>
      <c r="H4675" s="18" t="str">
        <f t="shared" ca="1" si="302"/>
        <v/>
      </c>
      <c r="I4675" s="17" t="str">
        <f>_xlfn.XLOOKUP(A4675,Students[Full Name],Students[Starting Rank],"")</f>
        <v/>
      </c>
      <c r="J4675" s="15" t="str">
        <f t="shared" ca="1" si="304"/>
        <v xml:space="preserve">: </v>
      </c>
      <c r="K4675" s="16" t="str">
        <f>_xlfn.XLOOKUP(A4675,Students[Full Name],Students[Start Date],"")</f>
        <v/>
      </c>
      <c r="L4675" s="18">
        <f t="shared" ca="1" si="305"/>
        <v>-1</v>
      </c>
      <c r="M4675" s="18" cm="1">
        <f t="array" aca="1" ref="M4675" ca="1">SUMPRODUCT(Inactives[Days Inactive]*(Inactives[Student]=A4675))/365</f>
        <v>0</v>
      </c>
      <c r="N4675" s="18" t="str" cm="1">
        <f t="array" ref="N4675">IF(LEN($A4675)&gt;0,SUMPRODUCT(($A4675=merged_names)*(_xlfn.TEXTAFTER(N$2, "At ")=merged_belt_colours)*merged_months_at_rank),"")</f>
        <v/>
      </c>
      <c r="O4675" s="18" t="str" cm="1">
        <f t="array" ref="O4675">IF(LEN($A4675)&gt;0,SUMPRODUCT(($A4675=merged_names)*(_xlfn.TEXTAFTER(O$2, "At ")=merged_belt_colours)*merged_months_at_rank),"")</f>
        <v/>
      </c>
      <c r="P4675" s="18" t="str" cm="1">
        <f t="array" ref="P4675">IF(LEN($A4675)&gt;0,SUMPRODUCT(($A4675=merged_names)*(_xlfn.TEXTAFTER(P$2, "At ")=merged_belt_colours)*merged_months_at_rank),"")</f>
        <v/>
      </c>
      <c r="Q4675" s="18" t="str" cm="1">
        <f t="array" ref="Q4675">IF(LEN($A4675)&gt;0,SUMPRODUCT(($A4675=merged_names)*(_xlfn.TEXTAFTER(Q$2, "At ")=merged_belt_colours)*merged_months_at_rank),"")</f>
        <v/>
      </c>
      <c r="R4675" s="18" t="str" cm="1">
        <f t="array" ref="R4675">IF(LEN($A4675)&gt;0,SUMPRODUCT(($A4675=merged_names)*(_xlfn.TEXTAFTER(R$2, "At ")=merged_belt_colours)*merged_months_at_rank),"")</f>
        <v/>
      </c>
    </row>
    <row r="4676" spans="1:18" x14ac:dyDescent="0.25">
      <c r="A4676"/>
      <c r="B4676" s="15" t="str" cm="1">
        <f t="array" ref="B4676">IFERROR(IF(LEN(A4676)&gt;0, IF(SUMPRODUCT((Inactives[Key]=J4676)*(Inactives[Currently Inactive]))=1,"Inactive","Active"),""),"Active")</f>
        <v/>
      </c>
      <c r="C4676" s="16" t="str" cm="1">
        <f t="array" aca="1" ref="C4676" ca="1">IFERROR(_xlfn._xlws.FILTER(Inactives[Inactive On],(Inactives[Key]=J4676)*(Inactives[Currently Inactive]),""),"")</f>
        <v/>
      </c>
      <c r="D4676" s="16" t="str" cm="1">
        <f t="array" aca="1" ref="D4676" ca="1">IFERROR(INDEX(_xlfn.TEXTSPLIT(E4676," "),1),"")</f>
        <v/>
      </c>
      <c r="E4676" s="15" t="str" cm="1">
        <f t="array" aca="1" ref="E4676" ca="1">IFERROR(_xlfn._xlws.FILTER(merged_ranks,(merged_end_dates=DATE(9999,12,31))*(merged_names=A4676)),"")</f>
        <v/>
      </c>
      <c r="F4676" s="17" t="str">
        <f ca="1">_xlfn.XLOOKUP(J4676,Promotions[Promo Key],Promotions[Promo Date],"")</f>
        <v/>
      </c>
      <c r="G4676" s="18" t="str">
        <f t="shared" ca="1" si="303"/>
        <v/>
      </c>
      <c r="H4676" s="18" t="str">
        <f t="shared" ca="1" si="302"/>
        <v/>
      </c>
      <c r="I4676" s="17" t="str">
        <f>_xlfn.XLOOKUP(A4676,Students[Full Name],Students[Starting Rank],"")</f>
        <v/>
      </c>
      <c r="J4676" s="15" t="str">
        <f t="shared" ca="1" si="304"/>
        <v xml:space="preserve">: </v>
      </c>
      <c r="K4676" s="16" t="str">
        <f>_xlfn.XLOOKUP(A4676,Students[Full Name],Students[Start Date],"")</f>
        <v/>
      </c>
      <c r="L4676" s="18">
        <f t="shared" ca="1" si="305"/>
        <v>-1</v>
      </c>
      <c r="M4676" s="18" cm="1">
        <f t="array" aca="1" ref="M4676" ca="1">SUMPRODUCT(Inactives[Days Inactive]*(Inactives[Student]=A4676))/365</f>
        <v>0</v>
      </c>
      <c r="N4676" s="18" t="str" cm="1">
        <f t="array" ref="N4676">IF(LEN($A4676)&gt;0,SUMPRODUCT(($A4676=merged_names)*(_xlfn.TEXTAFTER(N$2, "At ")=merged_belt_colours)*merged_months_at_rank),"")</f>
        <v/>
      </c>
      <c r="O4676" s="18" t="str" cm="1">
        <f t="array" ref="O4676">IF(LEN($A4676)&gt;0,SUMPRODUCT(($A4676=merged_names)*(_xlfn.TEXTAFTER(O$2, "At ")=merged_belt_colours)*merged_months_at_rank),"")</f>
        <v/>
      </c>
      <c r="P4676" s="18" t="str" cm="1">
        <f t="array" ref="P4676">IF(LEN($A4676)&gt;0,SUMPRODUCT(($A4676=merged_names)*(_xlfn.TEXTAFTER(P$2, "At ")=merged_belt_colours)*merged_months_at_rank),"")</f>
        <v/>
      </c>
      <c r="Q4676" s="18" t="str" cm="1">
        <f t="array" ref="Q4676">IF(LEN($A4676)&gt;0,SUMPRODUCT(($A4676=merged_names)*(_xlfn.TEXTAFTER(Q$2, "At ")=merged_belt_colours)*merged_months_at_rank),"")</f>
        <v/>
      </c>
      <c r="R4676" s="18" t="str" cm="1">
        <f t="array" ref="R4676">IF(LEN($A4676)&gt;0,SUMPRODUCT(($A4676=merged_names)*(_xlfn.TEXTAFTER(R$2, "At ")=merged_belt_colours)*merged_months_at_rank),"")</f>
        <v/>
      </c>
    </row>
    <row r="4677" spans="1:18" x14ac:dyDescent="0.25">
      <c r="A4677"/>
      <c r="B4677" s="15" t="str" cm="1">
        <f t="array" ref="B4677">IFERROR(IF(LEN(A4677)&gt;0, IF(SUMPRODUCT((Inactives[Key]=J4677)*(Inactives[Currently Inactive]))=1,"Inactive","Active"),""),"Active")</f>
        <v/>
      </c>
      <c r="C4677" s="16" t="str" cm="1">
        <f t="array" aca="1" ref="C4677" ca="1">IFERROR(_xlfn._xlws.FILTER(Inactives[Inactive On],(Inactives[Key]=J4677)*(Inactives[Currently Inactive]),""),"")</f>
        <v/>
      </c>
      <c r="D4677" s="16" t="str" cm="1">
        <f t="array" aca="1" ref="D4677" ca="1">IFERROR(INDEX(_xlfn.TEXTSPLIT(E4677," "),1),"")</f>
        <v/>
      </c>
      <c r="E4677" s="15" t="str" cm="1">
        <f t="array" aca="1" ref="E4677" ca="1">IFERROR(_xlfn._xlws.FILTER(merged_ranks,(merged_end_dates=DATE(9999,12,31))*(merged_names=A4677)),"")</f>
        <v/>
      </c>
      <c r="F4677" s="17" t="str">
        <f ca="1">_xlfn.XLOOKUP(J4677,Promotions[Promo Key],Promotions[Promo Date],"")</f>
        <v/>
      </c>
      <c r="G4677" s="18" t="str">
        <f t="shared" ca="1" si="303"/>
        <v/>
      </c>
      <c r="H4677" s="18" t="str">
        <f t="shared" ca="1" si="302"/>
        <v/>
      </c>
      <c r="I4677" s="17" t="str">
        <f>_xlfn.XLOOKUP(A4677,Students[Full Name],Students[Starting Rank],"")</f>
        <v/>
      </c>
      <c r="J4677" s="15" t="str">
        <f t="shared" ca="1" si="304"/>
        <v xml:space="preserve">: </v>
      </c>
      <c r="K4677" s="16" t="str">
        <f>_xlfn.XLOOKUP(A4677,Students[Full Name],Students[Start Date],"")</f>
        <v/>
      </c>
      <c r="L4677" s="18">
        <f t="shared" ca="1" si="305"/>
        <v>-1</v>
      </c>
      <c r="M4677" s="18" cm="1">
        <f t="array" aca="1" ref="M4677" ca="1">SUMPRODUCT(Inactives[Days Inactive]*(Inactives[Student]=A4677))/365</f>
        <v>0</v>
      </c>
      <c r="N4677" s="18" t="str" cm="1">
        <f t="array" ref="N4677">IF(LEN($A4677)&gt;0,SUMPRODUCT(($A4677=merged_names)*(_xlfn.TEXTAFTER(N$2, "At ")=merged_belt_colours)*merged_months_at_rank),"")</f>
        <v/>
      </c>
      <c r="O4677" s="18" t="str" cm="1">
        <f t="array" ref="O4677">IF(LEN($A4677)&gt;0,SUMPRODUCT(($A4677=merged_names)*(_xlfn.TEXTAFTER(O$2, "At ")=merged_belt_colours)*merged_months_at_rank),"")</f>
        <v/>
      </c>
      <c r="P4677" s="18" t="str" cm="1">
        <f t="array" ref="P4677">IF(LEN($A4677)&gt;0,SUMPRODUCT(($A4677=merged_names)*(_xlfn.TEXTAFTER(P$2, "At ")=merged_belt_colours)*merged_months_at_rank),"")</f>
        <v/>
      </c>
      <c r="Q4677" s="18" t="str" cm="1">
        <f t="array" ref="Q4677">IF(LEN($A4677)&gt;0,SUMPRODUCT(($A4677=merged_names)*(_xlfn.TEXTAFTER(Q$2, "At ")=merged_belt_colours)*merged_months_at_rank),"")</f>
        <v/>
      </c>
      <c r="R4677" s="18" t="str" cm="1">
        <f t="array" ref="R4677">IF(LEN($A4677)&gt;0,SUMPRODUCT(($A4677=merged_names)*(_xlfn.TEXTAFTER(R$2, "At ")=merged_belt_colours)*merged_months_at_rank),"")</f>
        <v/>
      </c>
    </row>
    <row r="4678" spans="1:18" x14ac:dyDescent="0.25">
      <c r="A4678"/>
      <c r="B4678" s="15" t="str" cm="1">
        <f t="array" ref="B4678">IFERROR(IF(LEN(A4678)&gt;0, IF(SUMPRODUCT((Inactives[Key]=J4678)*(Inactives[Currently Inactive]))=1,"Inactive","Active"),""),"Active")</f>
        <v/>
      </c>
      <c r="C4678" s="16" t="str" cm="1">
        <f t="array" aca="1" ref="C4678" ca="1">IFERROR(_xlfn._xlws.FILTER(Inactives[Inactive On],(Inactives[Key]=J4678)*(Inactives[Currently Inactive]),""),"")</f>
        <v/>
      </c>
      <c r="D4678" s="16" t="str" cm="1">
        <f t="array" aca="1" ref="D4678" ca="1">IFERROR(INDEX(_xlfn.TEXTSPLIT(E4678," "),1),"")</f>
        <v/>
      </c>
      <c r="E4678" s="15" t="str" cm="1">
        <f t="array" aca="1" ref="E4678" ca="1">IFERROR(_xlfn._xlws.FILTER(merged_ranks,(merged_end_dates=DATE(9999,12,31))*(merged_names=A4678)),"")</f>
        <v/>
      </c>
      <c r="F4678" s="17" t="str">
        <f ca="1">_xlfn.XLOOKUP(J4678,Promotions[Promo Key],Promotions[Promo Date],"")</f>
        <v/>
      </c>
      <c r="G4678" s="18" t="str">
        <f t="shared" ca="1" si="303"/>
        <v/>
      </c>
      <c r="H4678" s="18" t="str">
        <f t="shared" ca="1" si="302"/>
        <v/>
      </c>
      <c r="I4678" s="17" t="str">
        <f>_xlfn.XLOOKUP(A4678,Students[Full Name],Students[Starting Rank],"")</f>
        <v/>
      </c>
      <c r="J4678" s="15" t="str">
        <f t="shared" ca="1" si="304"/>
        <v xml:space="preserve">: </v>
      </c>
      <c r="K4678" s="16" t="str">
        <f>_xlfn.XLOOKUP(A4678,Students[Full Name],Students[Start Date],"")</f>
        <v/>
      </c>
      <c r="L4678" s="18">
        <f t="shared" ca="1" si="305"/>
        <v>-1</v>
      </c>
      <c r="M4678" s="18" cm="1">
        <f t="array" aca="1" ref="M4678" ca="1">SUMPRODUCT(Inactives[Days Inactive]*(Inactives[Student]=A4678))/365</f>
        <v>0</v>
      </c>
      <c r="N4678" s="18" t="str" cm="1">
        <f t="array" ref="N4678">IF(LEN($A4678)&gt;0,SUMPRODUCT(($A4678=merged_names)*(_xlfn.TEXTAFTER(N$2, "At ")=merged_belt_colours)*merged_months_at_rank),"")</f>
        <v/>
      </c>
      <c r="O4678" s="18" t="str" cm="1">
        <f t="array" ref="O4678">IF(LEN($A4678)&gt;0,SUMPRODUCT(($A4678=merged_names)*(_xlfn.TEXTAFTER(O$2, "At ")=merged_belt_colours)*merged_months_at_rank),"")</f>
        <v/>
      </c>
      <c r="P4678" s="18" t="str" cm="1">
        <f t="array" ref="P4678">IF(LEN($A4678)&gt;0,SUMPRODUCT(($A4678=merged_names)*(_xlfn.TEXTAFTER(P$2, "At ")=merged_belt_colours)*merged_months_at_rank),"")</f>
        <v/>
      </c>
      <c r="Q4678" s="18" t="str" cm="1">
        <f t="array" ref="Q4678">IF(LEN($A4678)&gt;0,SUMPRODUCT(($A4678=merged_names)*(_xlfn.TEXTAFTER(Q$2, "At ")=merged_belt_colours)*merged_months_at_rank),"")</f>
        <v/>
      </c>
      <c r="R4678" s="18" t="str" cm="1">
        <f t="array" ref="R4678">IF(LEN($A4678)&gt;0,SUMPRODUCT(($A4678=merged_names)*(_xlfn.TEXTAFTER(R$2, "At ")=merged_belt_colours)*merged_months_at_rank),"")</f>
        <v/>
      </c>
    </row>
    <row r="4679" spans="1:18" x14ac:dyDescent="0.25">
      <c r="A4679"/>
      <c r="B4679" s="15" t="str" cm="1">
        <f t="array" ref="B4679">IFERROR(IF(LEN(A4679)&gt;0, IF(SUMPRODUCT((Inactives[Key]=J4679)*(Inactives[Currently Inactive]))=1,"Inactive","Active"),""),"Active")</f>
        <v/>
      </c>
      <c r="C4679" s="16" t="str" cm="1">
        <f t="array" aca="1" ref="C4679" ca="1">IFERROR(_xlfn._xlws.FILTER(Inactives[Inactive On],(Inactives[Key]=J4679)*(Inactives[Currently Inactive]),""),"")</f>
        <v/>
      </c>
      <c r="D4679" s="16" t="str" cm="1">
        <f t="array" aca="1" ref="D4679" ca="1">IFERROR(INDEX(_xlfn.TEXTSPLIT(E4679," "),1),"")</f>
        <v/>
      </c>
      <c r="E4679" s="15" t="str" cm="1">
        <f t="array" aca="1" ref="E4679" ca="1">IFERROR(_xlfn._xlws.FILTER(merged_ranks,(merged_end_dates=DATE(9999,12,31))*(merged_names=A4679)),"")</f>
        <v/>
      </c>
      <c r="F4679" s="17" t="str">
        <f ca="1">_xlfn.XLOOKUP(J4679,Promotions[Promo Key],Promotions[Promo Date],"")</f>
        <v/>
      </c>
      <c r="G4679" s="18" t="str">
        <f t="shared" ca="1" si="303"/>
        <v/>
      </c>
      <c r="H4679" s="18" t="str">
        <f t="shared" ca="1" si="302"/>
        <v/>
      </c>
      <c r="I4679" s="17" t="str">
        <f>_xlfn.XLOOKUP(A4679,Students[Full Name],Students[Starting Rank],"")</f>
        <v/>
      </c>
      <c r="J4679" s="15" t="str">
        <f t="shared" ca="1" si="304"/>
        <v xml:space="preserve">: </v>
      </c>
      <c r="K4679" s="16" t="str">
        <f>_xlfn.XLOOKUP(A4679,Students[Full Name],Students[Start Date],"")</f>
        <v/>
      </c>
      <c r="L4679" s="18">
        <f t="shared" ca="1" si="305"/>
        <v>-1</v>
      </c>
      <c r="M4679" s="18" cm="1">
        <f t="array" aca="1" ref="M4679" ca="1">SUMPRODUCT(Inactives[Days Inactive]*(Inactives[Student]=A4679))/365</f>
        <v>0</v>
      </c>
      <c r="N4679" s="18" t="str" cm="1">
        <f t="array" ref="N4679">IF(LEN($A4679)&gt;0,SUMPRODUCT(($A4679=merged_names)*(_xlfn.TEXTAFTER(N$2, "At ")=merged_belt_colours)*merged_months_at_rank),"")</f>
        <v/>
      </c>
      <c r="O4679" s="18" t="str" cm="1">
        <f t="array" ref="O4679">IF(LEN($A4679)&gt;0,SUMPRODUCT(($A4679=merged_names)*(_xlfn.TEXTAFTER(O$2, "At ")=merged_belt_colours)*merged_months_at_rank),"")</f>
        <v/>
      </c>
      <c r="P4679" s="18" t="str" cm="1">
        <f t="array" ref="P4679">IF(LEN($A4679)&gt;0,SUMPRODUCT(($A4679=merged_names)*(_xlfn.TEXTAFTER(P$2, "At ")=merged_belt_colours)*merged_months_at_rank),"")</f>
        <v/>
      </c>
      <c r="Q4679" s="18" t="str" cm="1">
        <f t="array" ref="Q4679">IF(LEN($A4679)&gt;0,SUMPRODUCT(($A4679=merged_names)*(_xlfn.TEXTAFTER(Q$2, "At ")=merged_belt_colours)*merged_months_at_rank),"")</f>
        <v/>
      </c>
      <c r="R4679" s="18" t="str" cm="1">
        <f t="array" ref="R4679">IF(LEN($A4679)&gt;0,SUMPRODUCT(($A4679=merged_names)*(_xlfn.TEXTAFTER(R$2, "At ")=merged_belt_colours)*merged_months_at_rank),"")</f>
        <v/>
      </c>
    </row>
    <row r="4680" spans="1:18" x14ac:dyDescent="0.25">
      <c r="A4680"/>
      <c r="B4680" s="15" t="str" cm="1">
        <f t="array" ref="B4680">IFERROR(IF(LEN(A4680)&gt;0, IF(SUMPRODUCT((Inactives[Key]=J4680)*(Inactives[Currently Inactive]))=1,"Inactive","Active"),""),"Active")</f>
        <v/>
      </c>
      <c r="C4680" s="16" t="str" cm="1">
        <f t="array" aca="1" ref="C4680" ca="1">IFERROR(_xlfn._xlws.FILTER(Inactives[Inactive On],(Inactives[Key]=J4680)*(Inactives[Currently Inactive]),""),"")</f>
        <v/>
      </c>
      <c r="D4680" s="16" t="str" cm="1">
        <f t="array" aca="1" ref="D4680" ca="1">IFERROR(INDEX(_xlfn.TEXTSPLIT(E4680," "),1),"")</f>
        <v/>
      </c>
      <c r="E4680" s="15" t="str" cm="1">
        <f t="array" aca="1" ref="E4680" ca="1">IFERROR(_xlfn._xlws.FILTER(merged_ranks,(merged_end_dates=DATE(9999,12,31))*(merged_names=A4680)),"")</f>
        <v/>
      </c>
      <c r="F4680" s="17" t="str">
        <f ca="1">_xlfn.XLOOKUP(J4680,Promotions[Promo Key],Promotions[Promo Date],"")</f>
        <v/>
      </c>
      <c r="G4680" s="18" t="str">
        <f t="shared" ca="1" si="303"/>
        <v/>
      </c>
      <c r="H4680" s="18" t="str">
        <f t="shared" ca="1" si="302"/>
        <v/>
      </c>
      <c r="I4680" s="17" t="str">
        <f>_xlfn.XLOOKUP(A4680,Students[Full Name],Students[Starting Rank],"")</f>
        <v/>
      </c>
      <c r="J4680" s="15" t="str">
        <f t="shared" ca="1" si="304"/>
        <v xml:space="preserve">: </v>
      </c>
      <c r="K4680" s="16" t="str">
        <f>_xlfn.XLOOKUP(A4680,Students[Full Name],Students[Start Date],"")</f>
        <v/>
      </c>
      <c r="L4680" s="18">
        <f t="shared" ca="1" si="305"/>
        <v>-1</v>
      </c>
      <c r="M4680" s="18" cm="1">
        <f t="array" aca="1" ref="M4680" ca="1">SUMPRODUCT(Inactives[Days Inactive]*(Inactives[Student]=A4680))/365</f>
        <v>0</v>
      </c>
      <c r="N4680" s="18" t="str" cm="1">
        <f t="array" ref="N4680">IF(LEN($A4680)&gt;0,SUMPRODUCT(($A4680=merged_names)*(_xlfn.TEXTAFTER(N$2, "At ")=merged_belt_colours)*merged_months_at_rank),"")</f>
        <v/>
      </c>
      <c r="O4680" s="18" t="str" cm="1">
        <f t="array" ref="O4680">IF(LEN($A4680)&gt;0,SUMPRODUCT(($A4680=merged_names)*(_xlfn.TEXTAFTER(O$2, "At ")=merged_belt_colours)*merged_months_at_rank),"")</f>
        <v/>
      </c>
      <c r="P4680" s="18" t="str" cm="1">
        <f t="array" ref="P4680">IF(LEN($A4680)&gt;0,SUMPRODUCT(($A4680=merged_names)*(_xlfn.TEXTAFTER(P$2, "At ")=merged_belt_colours)*merged_months_at_rank),"")</f>
        <v/>
      </c>
      <c r="Q4680" s="18" t="str" cm="1">
        <f t="array" ref="Q4680">IF(LEN($A4680)&gt;0,SUMPRODUCT(($A4680=merged_names)*(_xlfn.TEXTAFTER(Q$2, "At ")=merged_belt_colours)*merged_months_at_rank),"")</f>
        <v/>
      </c>
      <c r="R4680" s="18" t="str" cm="1">
        <f t="array" ref="R4680">IF(LEN($A4680)&gt;0,SUMPRODUCT(($A4680=merged_names)*(_xlfn.TEXTAFTER(R$2, "At ")=merged_belt_colours)*merged_months_at_rank),"")</f>
        <v/>
      </c>
    </row>
    <row r="4681" spans="1:18" x14ac:dyDescent="0.25">
      <c r="A4681"/>
      <c r="B4681" s="15" t="str" cm="1">
        <f t="array" ref="B4681">IFERROR(IF(LEN(A4681)&gt;0, IF(SUMPRODUCT((Inactives[Key]=J4681)*(Inactives[Currently Inactive]))=1,"Inactive","Active"),""),"Active")</f>
        <v/>
      </c>
      <c r="C4681" s="16" t="str" cm="1">
        <f t="array" aca="1" ref="C4681" ca="1">IFERROR(_xlfn._xlws.FILTER(Inactives[Inactive On],(Inactives[Key]=J4681)*(Inactives[Currently Inactive]),""),"")</f>
        <v/>
      </c>
      <c r="D4681" s="16" t="str" cm="1">
        <f t="array" aca="1" ref="D4681" ca="1">IFERROR(INDEX(_xlfn.TEXTSPLIT(E4681," "),1),"")</f>
        <v/>
      </c>
      <c r="E4681" s="15" t="str" cm="1">
        <f t="array" aca="1" ref="E4681" ca="1">IFERROR(_xlfn._xlws.FILTER(merged_ranks,(merged_end_dates=DATE(9999,12,31))*(merged_names=A4681)),"")</f>
        <v/>
      </c>
      <c r="F4681" s="17" t="str">
        <f ca="1">_xlfn.XLOOKUP(J4681,Promotions[Promo Key],Promotions[Promo Date],"")</f>
        <v/>
      </c>
      <c r="G4681" s="18" t="str">
        <f t="shared" ca="1" si="303"/>
        <v/>
      </c>
      <c r="H4681" s="18" t="str">
        <f t="shared" ca="1" si="302"/>
        <v/>
      </c>
      <c r="I4681" s="17" t="str">
        <f>_xlfn.XLOOKUP(A4681,Students[Full Name],Students[Starting Rank],"")</f>
        <v/>
      </c>
      <c r="J4681" s="15" t="str">
        <f t="shared" ca="1" si="304"/>
        <v xml:space="preserve">: </v>
      </c>
      <c r="K4681" s="16" t="str">
        <f>_xlfn.XLOOKUP(A4681,Students[Full Name],Students[Start Date],"")</f>
        <v/>
      </c>
      <c r="L4681" s="18">
        <f t="shared" ca="1" si="305"/>
        <v>-1</v>
      </c>
      <c r="M4681" s="18" cm="1">
        <f t="array" aca="1" ref="M4681" ca="1">SUMPRODUCT(Inactives[Days Inactive]*(Inactives[Student]=A4681))/365</f>
        <v>0</v>
      </c>
      <c r="N4681" s="18" t="str" cm="1">
        <f t="array" ref="N4681">IF(LEN($A4681)&gt;0,SUMPRODUCT(($A4681=merged_names)*(_xlfn.TEXTAFTER(N$2, "At ")=merged_belt_colours)*merged_months_at_rank),"")</f>
        <v/>
      </c>
      <c r="O4681" s="18" t="str" cm="1">
        <f t="array" ref="O4681">IF(LEN($A4681)&gt;0,SUMPRODUCT(($A4681=merged_names)*(_xlfn.TEXTAFTER(O$2, "At ")=merged_belt_colours)*merged_months_at_rank),"")</f>
        <v/>
      </c>
      <c r="P4681" s="18" t="str" cm="1">
        <f t="array" ref="P4681">IF(LEN($A4681)&gt;0,SUMPRODUCT(($A4681=merged_names)*(_xlfn.TEXTAFTER(P$2, "At ")=merged_belt_colours)*merged_months_at_rank),"")</f>
        <v/>
      </c>
      <c r="Q4681" s="18" t="str" cm="1">
        <f t="array" ref="Q4681">IF(LEN($A4681)&gt;0,SUMPRODUCT(($A4681=merged_names)*(_xlfn.TEXTAFTER(Q$2, "At ")=merged_belt_colours)*merged_months_at_rank),"")</f>
        <v/>
      </c>
      <c r="R4681" s="18" t="str" cm="1">
        <f t="array" ref="R4681">IF(LEN($A4681)&gt;0,SUMPRODUCT(($A4681=merged_names)*(_xlfn.TEXTAFTER(R$2, "At ")=merged_belt_colours)*merged_months_at_rank),"")</f>
        <v/>
      </c>
    </row>
    <row r="4682" spans="1:18" x14ac:dyDescent="0.25">
      <c r="A4682"/>
      <c r="B4682" s="15" t="str" cm="1">
        <f t="array" ref="B4682">IFERROR(IF(LEN(A4682)&gt;0, IF(SUMPRODUCT((Inactives[Key]=J4682)*(Inactives[Currently Inactive]))=1,"Inactive","Active"),""),"Active")</f>
        <v/>
      </c>
      <c r="C4682" s="16" t="str" cm="1">
        <f t="array" aca="1" ref="C4682" ca="1">IFERROR(_xlfn._xlws.FILTER(Inactives[Inactive On],(Inactives[Key]=J4682)*(Inactives[Currently Inactive]),""),"")</f>
        <v/>
      </c>
      <c r="D4682" s="16" t="str" cm="1">
        <f t="array" aca="1" ref="D4682" ca="1">IFERROR(INDEX(_xlfn.TEXTSPLIT(E4682," "),1),"")</f>
        <v/>
      </c>
      <c r="E4682" s="15" t="str" cm="1">
        <f t="array" aca="1" ref="E4682" ca="1">IFERROR(_xlfn._xlws.FILTER(merged_ranks,(merged_end_dates=DATE(9999,12,31))*(merged_names=A4682)),"")</f>
        <v/>
      </c>
      <c r="F4682" s="17" t="str">
        <f ca="1">_xlfn.XLOOKUP(J4682,Promotions[Promo Key],Promotions[Promo Date],"")</f>
        <v/>
      </c>
      <c r="G4682" s="18" t="str">
        <f t="shared" ca="1" si="303"/>
        <v/>
      </c>
      <c r="H4682" s="18" t="str">
        <f t="shared" ca="1" si="302"/>
        <v/>
      </c>
      <c r="I4682" s="17" t="str">
        <f>_xlfn.XLOOKUP(A4682,Students[Full Name],Students[Starting Rank],"")</f>
        <v/>
      </c>
      <c r="J4682" s="15" t="str">
        <f t="shared" ca="1" si="304"/>
        <v xml:space="preserve">: </v>
      </c>
      <c r="K4682" s="16" t="str">
        <f>_xlfn.XLOOKUP(A4682,Students[Full Name],Students[Start Date],"")</f>
        <v/>
      </c>
      <c r="L4682" s="18">
        <f t="shared" ca="1" si="305"/>
        <v>-1</v>
      </c>
      <c r="M4682" s="18" cm="1">
        <f t="array" aca="1" ref="M4682" ca="1">SUMPRODUCT(Inactives[Days Inactive]*(Inactives[Student]=A4682))/365</f>
        <v>0</v>
      </c>
      <c r="N4682" s="18" t="str" cm="1">
        <f t="array" ref="N4682">IF(LEN($A4682)&gt;0,SUMPRODUCT(($A4682=merged_names)*(_xlfn.TEXTAFTER(N$2, "At ")=merged_belt_colours)*merged_months_at_rank),"")</f>
        <v/>
      </c>
      <c r="O4682" s="18" t="str" cm="1">
        <f t="array" ref="O4682">IF(LEN($A4682)&gt;0,SUMPRODUCT(($A4682=merged_names)*(_xlfn.TEXTAFTER(O$2, "At ")=merged_belt_colours)*merged_months_at_rank),"")</f>
        <v/>
      </c>
      <c r="P4682" s="18" t="str" cm="1">
        <f t="array" ref="P4682">IF(LEN($A4682)&gt;0,SUMPRODUCT(($A4682=merged_names)*(_xlfn.TEXTAFTER(P$2, "At ")=merged_belt_colours)*merged_months_at_rank),"")</f>
        <v/>
      </c>
      <c r="Q4682" s="18" t="str" cm="1">
        <f t="array" ref="Q4682">IF(LEN($A4682)&gt;0,SUMPRODUCT(($A4682=merged_names)*(_xlfn.TEXTAFTER(Q$2, "At ")=merged_belt_colours)*merged_months_at_rank),"")</f>
        <v/>
      </c>
      <c r="R4682" s="18" t="str" cm="1">
        <f t="array" ref="R4682">IF(LEN($A4682)&gt;0,SUMPRODUCT(($A4682=merged_names)*(_xlfn.TEXTAFTER(R$2, "At ")=merged_belt_colours)*merged_months_at_rank),"")</f>
        <v/>
      </c>
    </row>
    <row r="4683" spans="1:18" x14ac:dyDescent="0.25">
      <c r="A4683"/>
      <c r="B4683" s="15" t="str" cm="1">
        <f t="array" ref="B4683">IFERROR(IF(LEN(A4683)&gt;0, IF(SUMPRODUCT((Inactives[Key]=J4683)*(Inactives[Currently Inactive]))=1,"Inactive","Active"),""),"Active")</f>
        <v/>
      </c>
      <c r="C4683" s="16" t="str" cm="1">
        <f t="array" aca="1" ref="C4683" ca="1">IFERROR(_xlfn._xlws.FILTER(Inactives[Inactive On],(Inactives[Key]=J4683)*(Inactives[Currently Inactive]),""),"")</f>
        <v/>
      </c>
      <c r="D4683" s="16" t="str" cm="1">
        <f t="array" aca="1" ref="D4683" ca="1">IFERROR(INDEX(_xlfn.TEXTSPLIT(E4683," "),1),"")</f>
        <v/>
      </c>
      <c r="E4683" s="15" t="str" cm="1">
        <f t="array" aca="1" ref="E4683" ca="1">IFERROR(_xlfn._xlws.FILTER(merged_ranks,(merged_end_dates=DATE(9999,12,31))*(merged_names=A4683)),"")</f>
        <v/>
      </c>
      <c r="F4683" s="17" t="str">
        <f ca="1">_xlfn.XLOOKUP(J4683,Promotions[Promo Key],Promotions[Promo Date],"")</f>
        <v/>
      </c>
      <c r="G4683" s="18" t="str">
        <f t="shared" ca="1" si="303"/>
        <v/>
      </c>
      <c r="H4683" s="18" t="str">
        <f t="shared" ca="1" si="302"/>
        <v/>
      </c>
      <c r="I4683" s="17" t="str">
        <f>_xlfn.XLOOKUP(A4683,Students[Full Name],Students[Starting Rank],"")</f>
        <v/>
      </c>
      <c r="J4683" s="15" t="str">
        <f t="shared" ca="1" si="304"/>
        <v xml:space="preserve">: </v>
      </c>
      <c r="K4683" s="16" t="str">
        <f>_xlfn.XLOOKUP(A4683,Students[Full Name],Students[Start Date],"")</f>
        <v/>
      </c>
      <c r="L4683" s="18">
        <f t="shared" ca="1" si="305"/>
        <v>-1</v>
      </c>
      <c r="M4683" s="18" cm="1">
        <f t="array" aca="1" ref="M4683" ca="1">SUMPRODUCT(Inactives[Days Inactive]*(Inactives[Student]=A4683))/365</f>
        <v>0</v>
      </c>
      <c r="N4683" s="18" t="str" cm="1">
        <f t="array" ref="N4683">IF(LEN($A4683)&gt;0,SUMPRODUCT(($A4683=merged_names)*(_xlfn.TEXTAFTER(N$2, "At ")=merged_belt_colours)*merged_months_at_rank),"")</f>
        <v/>
      </c>
      <c r="O4683" s="18" t="str" cm="1">
        <f t="array" ref="O4683">IF(LEN($A4683)&gt;0,SUMPRODUCT(($A4683=merged_names)*(_xlfn.TEXTAFTER(O$2, "At ")=merged_belt_colours)*merged_months_at_rank),"")</f>
        <v/>
      </c>
      <c r="P4683" s="18" t="str" cm="1">
        <f t="array" ref="P4683">IF(LEN($A4683)&gt;0,SUMPRODUCT(($A4683=merged_names)*(_xlfn.TEXTAFTER(P$2, "At ")=merged_belt_colours)*merged_months_at_rank),"")</f>
        <v/>
      </c>
      <c r="Q4683" s="18" t="str" cm="1">
        <f t="array" ref="Q4683">IF(LEN($A4683)&gt;0,SUMPRODUCT(($A4683=merged_names)*(_xlfn.TEXTAFTER(Q$2, "At ")=merged_belt_colours)*merged_months_at_rank),"")</f>
        <v/>
      </c>
      <c r="R4683" s="18" t="str" cm="1">
        <f t="array" ref="R4683">IF(LEN($A4683)&gt;0,SUMPRODUCT(($A4683=merged_names)*(_xlfn.TEXTAFTER(R$2, "At ")=merged_belt_colours)*merged_months_at_rank),"")</f>
        <v/>
      </c>
    </row>
    <row r="4684" spans="1:18" x14ac:dyDescent="0.25">
      <c r="A4684"/>
      <c r="B4684" s="15" t="str" cm="1">
        <f t="array" ref="B4684">IFERROR(IF(LEN(A4684)&gt;0, IF(SUMPRODUCT((Inactives[Key]=J4684)*(Inactives[Currently Inactive]))=1,"Inactive","Active"),""),"Active")</f>
        <v/>
      </c>
      <c r="C4684" s="16" t="str" cm="1">
        <f t="array" aca="1" ref="C4684" ca="1">IFERROR(_xlfn._xlws.FILTER(Inactives[Inactive On],(Inactives[Key]=J4684)*(Inactives[Currently Inactive]),""),"")</f>
        <v/>
      </c>
      <c r="D4684" s="16" t="str" cm="1">
        <f t="array" aca="1" ref="D4684" ca="1">IFERROR(INDEX(_xlfn.TEXTSPLIT(E4684," "),1),"")</f>
        <v/>
      </c>
      <c r="E4684" s="15" t="str" cm="1">
        <f t="array" aca="1" ref="E4684" ca="1">IFERROR(_xlfn._xlws.FILTER(merged_ranks,(merged_end_dates=DATE(9999,12,31))*(merged_names=A4684)),"")</f>
        <v/>
      </c>
      <c r="F4684" s="17" t="str">
        <f ca="1">_xlfn.XLOOKUP(J4684,Promotions[Promo Key],Promotions[Promo Date],"")</f>
        <v/>
      </c>
      <c r="G4684" s="18" t="str">
        <f t="shared" ca="1" si="303"/>
        <v/>
      </c>
      <c r="H4684" s="18" t="str">
        <f t="shared" ca="1" si="302"/>
        <v/>
      </c>
      <c r="I4684" s="17" t="str">
        <f>_xlfn.XLOOKUP(A4684,Students[Full Name],Students[Starting Rank],"")</f>
        <v/>
      </c>
      <c r="J4684" s="15" t="str">
        <f t="shared" ca="1" si="304"/>
        <v xml:space="preserve">: </v>
      </c>
      <c r="K4684" s="16" t="str">
        <f>_xlfn.XLOOKUP(A4684,Students[Full Name],Students[Start Date],"")</f>
        <v/>
      </c>
      <c r="L4684" s="18">
        <f t="shared" ca="1" si="305"/>
        <v>-1</v>
      </c>
      <c r="M4684" s="18" cm="1">
        <f t="array" aca="1" ref="M4684" ca="1">SUMPRODUCT(Inactives[Days Inactive]*(Inactives[Student]=A4684))/365</f>
        <v>0</v>
      </c>
      <c r="N4684" s="18" t="str" cm="1">
        <f t="array" ref="N4684">IF(LEN($A4684)&gt;0,SUMPRODUCT(($A4684=merged_names)*(_xlfn.TEXTAFTER(N$2, "At ")=merged_belt_colours)*merged_months_at_rank),"")</f>
        <v/>
      </c>
      <c r="O4684" s="18" t="str" cm="1">
        <f t="array" ref="O4684">IF(LEN($A4684)&gt;0,SUMPRODUCT(($A4684=merged_names)*(_xlfn.TEXTAFTER(O$2, "At ")=merged_belt_colours)*merged_months_at_rank),"")</f>
        <v/>
      </c>
      <c r="P4684" s="18" t="str" cm="1">
        <f t="array" ref="P4684">IF(LEN($A4684)&gt;0,SUMPRODUCT(($A4684=merged_names)*(_xlfn.TEXTAFTER(P$2, "At ")=merged_belt_colours)*merged_months_at_rank),"")</f>
        <v/>
      </c>
      <c r="Q4684" s="18" t="str" cm="1">
        <f t="array" ref="Q4684">IF(LEN($A4684)&gt;0,SUMPRODUCT(($A4684=merged_names)*(_xlfn.TEXTAFTER(Q$2, "At ")=merged_belt_colours)*merged_months_at_rank),"")</f>
        <v/>
      </c>
      <c r="R4684" s="18" t="str" cm="1">
        <f t="array" ref="R4684">IF(LEN($A4684)&gt;0,SUMPRODUCT(($A4684=merged_names)*(_xlfn.TEXTAFTER(R$2, "At ")=merged_belt_colours)*merged_months_at_rank),"")</f>
        <v/>
      </c>
    </row>
    <row r="4685" spans="1:18" x14ac:dyDescent="0.25">
      <c r="A4685"/>
      <c r="B4685" s="15" t="str" cm="1">
        <f t="array" ref="B4685">IFERROR(IF(LEN(A4685)&gt;0, IF(SUMPRODUCT((Inactives[Key]=J4685)*(Inactives[Currently Inactive]))=1,"Inactive","Active"),""),"Active")</f>
        <v/>
      </c>
      <c r="C4685" s="16" t="str" cm="1">
        <f t="array" aca="1" ref="C4685" ca="1">IFERROR(_xlfn._xlws.FILTER(Inactives[Inactive On],(Inactives[Key]=J4685)*(Inactives[Currently Inactive]),""),"")</f>
        <v/>
      </c>
      <c r="D4685" s="16" t="str" cm="1">
        <f t="array" aca="1" ref="D4685" ca="1">IFERROR(INDEX(_xlfn.TEXTSPLIT(E4685," "),1),"")</f>
        <v/>
      </c>
      <c r="E4685" s="15" t="str" cm="1">
        <f t="array" aca="1" ref="E4685" ca="1">IFERROR(_xlfn._xlws.FILTER(merged_ranks,(merged_end_dates=DATE(9999,12,31))*(merged_names=A4685)),"")</f>
        <v/>
      </c>
      <c r="F4685" s="17" t="str">
        <f ca="1">_xlfn.XLOOKUP(J4685,Promotions[Promo Key],Promotions[Promo Date],"")</f>
        <v/>
      </c>
      <c r="G4685" s="18" t="str">
        <f t="shared" ca="1" si="303"/>
        <v/>
      </c>
      <c r="H4685" s="18" t="str">
        <f t="shared" ca="1" si="302"/>
        <v/>
      </c>
      <c r="I4685" s="17" t="str">
        <f>_xlfn.XLOOKUP(A4685,Students[Full Name],Students[Starting Rank],"")</f>
        <v/>
      </c>
      <c r="J4685" s="15" t="str">
        <f t="shared" ca="1" si="304"/>
        <v xml:space="preserve">: </v>
      </c>
      <c r="K4685" s="16" t="str">
        <f>_xlfn.XLOOKUP(A4685,Students[Full Name],Students[Start Date],"")</f>
        <v/>
      </c>
      <c r="L4685" s="18">
        <f t="shared" ca="1" si="305"/>
        <v>-1</v>
      </c>
      <c r="M4685" s="18" cm="1">
        <f t="array" aca="1" ref="M4685" ca="1">SUMPRODUCT(Inactives[Days Inactive]*(Inactives[Student]=A4685))/365</f>
        <v>0</v>
      </c>
      <c r="N4685" s="18" t="str" cm="1">
        <f t="array" ref="N4685">IF(LEN($A4685)&gt;0,SUMPRODUCT(($A4685=merged_names)*(_xlfn.TEXTAFTER(N$2, "At ")=merged_belt_colours)*merged_months_at_rank),"")</f>
        <v/>
      </c>
      <c r="O4685" s="18" t="str" cm="1">
        <f t="array" ref="O4685">IF(LEN($A4685)&gt;0,SUMPRODUCT(($A4685=merged_names)*(_xlfn.TEXTAFTER(O$2, "At ")=merged_belt_colours)*merged_months_at_rank),"")</f>
        <v/>
      </c>
      <c r="P4685" s="18" t="str" cm="1">
        <f t="array" ref="P4685">IF(LEN($A4685)&gt;0,SUMPRODUCT(($A4685=merged_names)*(_xlfn.TEXTAFTER(P$2, "At ")=merged_belt_colours)*merged_months_at_rank),"")</f>
        <v/>
      </c>
      <c r="Q4685" s="18" t="str" cm="1">
        <f t="array" ref="Q4685">IF(LEN($A4685)&gt;0,SUMPRODUCT(($A4685=merged_names)*(_xlfn.TEXTAFTER(Q$2, "At ")=merged_belt_colours)*merged_months_at_rank),"")</f>
        <v/>
      </c>
      <c r="R4685" s="18" t="str" cm="1">
        <f t="array" ref="R4685">IF(LEN($A4685)&gt;0,SUMPRODUCT(($A4685=merged_names)*(_xlfn.TEXTAFTER(R$2, "At ")=merged_belt_colours)*merged_months_at_rank),"")</f>
        <v/>
      </c>
    </row>
    <row r="4686" spans="1:18" x14ac:dyDescent="0.25">
      <c r="A4686"/>
      <c r="B4686" s="15" t="str" cm="1">
        <f t="array" ref="B4686">IFERROR(IF(LEN(A4686)&gt;0, IF(SUMPRODUCT((Inactives[Key]=J4686)*(Inactives[Currently Inactive]))=1,"Inactive","Active"),""),"Active")</f>
        <v/>
      </c>
      <c r="C4686" s="16" t="str" cm="1">
        <f t="array" aca="1" ref="C4686" ca="1">IFERROR(_xlfn._xlws.FILTER(Inactives[Inactive On],(Inactives[Key]=J4686)*(Inactives[Currently Inactive]),""),"")</f>
        <v/>
      </c>
      <c r="D4686" s="16" t="str" cm="1">
        <f t="array" aca="1" ref="D4686" ca="1">IFERROR(INDEX(_xlfn.TEXTSPLIT(E4686," "),1),"")</f>
        <v/>
      </c>
      <c r="E4686" s="15" t="str" cm="1">
        <f t="array" aca="1" ref="E4686" ca="1">IFERROR(_xlfn._xlws.FILTER(merged_ranks,(merged_end_dates=DATE(9999,12,31))*(merged_names=A4686)),"")</f>
        <v/>
      </c>
      <c r="F4686" s="17" t="str">
        <f ca="1">_xlfn.XLOOKUP(J4686,Promotions[Promo Key],Promotions[Promo Date],"")</f>
        <v/>
      </c>
      <c r="G4686" s="18" t="str">
        <f t="shared" ca="1" si="303"/>
        <v/>
      </c>
      <c r="H4686" s="18" t="str">
        <f t="shared" ca="1" si="302"/>
        <v/>
      </c>
      <c r="I4686" s="17" t="str">
        <f>_xlfn.XLOOKUP(A4686,Students[Full Name],Students[Starting Rank],"")</f>
        <v/>
      </c>
      <c r="J4686" s="15" t="str">
        <f t="shared" ca="1" si="304"/>
        <v xml:space="preserve">: </v>
      </c>
      <c r="K4686" s="16" t="str">
        <f>_xlfn.XLOOKUP(A4686,Students[Full Name],Students[Start Date],"")</f>
        <v/>
      </c>
      <c r="L4686" s="18">
        <f t="shared" ca="1" si="305"/>
        <v>-1</v>
      </c>
      <c r="M4686" s="18" cm="1">
        <f t="array" aca="1" ref="M4686" ca="1">SUMPRODUCT(Inactives[Days Inactive]*(Inactives[Student]=A4686))/365</f>
        <v>0</v>
      </c>
      <c r="N4686" s="18" t="str" cm="1">
        <f t="array" ref="N4686">IF(LEN($A4686)&gt;0,SUMPRODUCT(($A4686=merged_names)*(_xlfn.TEXTAFTER(N$2, "At ")=merged_belt_colours)*merged_months_at_rank),"")</f>
        <v/>
      </c>
      <c r="O4686" s="18" t="str" cm="1">
        <f t="array" ref="O4686">IF(LEN($A4686)&gt;0,SUMPRODUCT(($A4686=merged_names)*(_xlfn.TEXTAFTER(O$2, "At ")=merged_belt_colours)*merged_months_at_rank),"")</f>
        <v/>
      </c>
      <c r="P4686" s="18" t="str" cm="1">
        <f t="array" ref="P4686">IF(LEN($A4686)&gt;0,SUMPRODUCT(($A4686=merged_names)*(_xlfn.TEXTAFTER(P$2, "At ")=merged_belt_colours)*merged_months_at_rank),"")</f>
        <v/>
      </c>
      <c r="Q4686" s="18" t="str" cm="1">
        <f t="array" ref="Q4686">IF(LEN($A4686)&gt;0,SUMPRODUCT(($A4686=merged_names)*(_xlfn.TEXTAFTER(Q$2, "At ")=merged_belt_colours)*merged_months_at_rank),"")</f>
        <v/>
      </c>
      <c r="R4686" s="18" t="str" cm="1">
        <f t="array" ref="R4686">IF(LEN($A4686)&gt;0,SUMPRODUCT(($A4686=merged_names)*(_xlfn.TEXTAFTER(R$2, "At ")=merged_belt_colours)*merged_months_at_rank),"")</f>
        <v/>
      </c>
    </row>
    <row r="4687" spans="1:18" x14ac:dyDescent="0.25">
      <c r="A4687"/>
      <c r="B4687" s="15" t="str" cm="1">
        <f t="array" ref="B4687">IFERROR(IF(LEN(A4687)&gt;0, IF(SUMPRODUCT((Inactives[Key]=J4687)*(Inactives[Currently Inactive]))=1,"Inactive","Active"),""),"Active")</f>
        <v/>
      </c>
      <c r="C4687" s="16" t="str" cm="1">
        <f t="array" aca="1" ref="C4687" ca="1">IFERROR(_xlfn._xlws.FILTER(Inactives[Inactive On],(Inactives[Key]=J4687)*(Inactives[Currently Inactive]),""),"")</f>
        <v/>
      </c>
      <c r="D4687" s="16" t="str" cm="1">
        <f t="array" aca="1" ref="D4687" ca="1">IFERROR(INDEX(_xlfn.TEXTSPLIT(E4687," "),1),"")</f>
        <v/>
      </c>
      <c r="E4687" s="15" t="str" cm="1">
        <f t="array" aca="1" ref="E4687" ca="1">IFERROR(_xlfn._xlws.FILTER(merged_ranks,(merged_end_dates=DATE(9999,12,31))*(merged_names=A4687)),"")</f>
        <v/>
      </c>
      <c r="F4687" s="17" t="str">
        <f ca="1">_xlfn.XLOOKUP(J4687,Promotions[Promo Key],Promotions[Promo Date],"")</f>
        <v/>
      </c>
      <c r="G4687" s="18" t="str">
        <f t="shared" ca="1" si="303"/>
        <v/>
      </c>
      <c r="H4687" s="18" t="str">
        <f t="shared" ca="1" si="302"/>
        <v/>
      </c>
      <c r="I4687" s="17" t="str">
        <f>_xlfn.XLOOKUP(A4687,Students[Full Name],Students[Starting Rank],"")</f>
        <v/>
      </c>
      <c r="J4687" s="15" t="str">
        <f t="shared" ca="1" si="304"/>
        <v xml:space="preserve">: </v>
      </c>
      <c r="K4687" s="16" t="str">
        <f>_xlfn.XLOOKUP(A4687,Students[Full Name],Students[Start Date],"")</f>
        <v/>
      </c>
      <c r="L4687" s="18">
        <f t="shared" ca="1" si="305"/>
        <v>-1</v>
      </c>
      <c r="M4687" s="18" cm="1">
        <f t="array" aca="1" ref="M4687" ca="1">SUMPRODUCT(Inactives[Days Inactive]*(Inactives[Student]=A4687))/365</f>
        <v>0</v>
      </c>
      <c r="N4687" s="18" t="str" cm="1">
        <f t="array" ref="N4687">IF(LEN($A4687)&gt;0,SUMPRODUCT(($A4687=merged_names)*(_xlfn.TEXTAFTER(N$2, "At ")=merged_belt_colours)*merged_months_at_rank),"")</f>
        <v/>
      </c>
      <c r="O4687" s="18" t="str" cm="1">
        <f t="array" ref="O4687">IF(LEN($A4687)&gt;0,SUMPRODUCT(($A4687=merged_names)*(_xlfn.TEXTAFTER(O$2, "At ")=merged_belt_colours)*merged_months_at_rank),"")</f>
        <v/>
      </c>
      <c r="P4687" s="18" t="str" cm="1">
        <f t="array" ref="P4687">IF(LEN($A4687)&gt;0,SUMPRODUCT(($A4687=merged_names)*(_xlfn.TEXTAFTER(P$2, "At ")=merged_belt_colours)*merged_months_at_rank),"")</f>
        <v/>
      </c>
      <c r="Q4687" s="18" t="str" cm="1">
        <f t="array" ref="Q4687">IF(LEN($A4687)&gt;0,SUMPRODUCT(($A4687=merged_names)*(_xlfn.TEXTAFTER(Q$2, "At ")=merged_belt_colours)*merged_months_at_rank),"")</f>
        <v/>
      </c>
      <c r="R4687" s="18" t="str" cm="1">
        <f t="array" ref="R4687">IF(LEN($A4687)&gt;0,SUMPRODUCT(($A4687=merged_names)*(_xlfn.TEXTAFTER(R$2, "At ")=merged_belt_colours)*merged_months_at_rank),"")</f>
        <v/>
      </c>
    </row>
    <row r="4688" spans="1:18" x14ac:dyDescent="0.25">
      <c r="A4688"/>
      <c r="B4688" s="15" t="str" cm="1">
        <f t="array" ref="B4688">IFERROR(IF(LEN(A4688)&gt;0, IF(SUMPRODUCT((Inactives[Key]=J4688)*(Inactives[Currently Inactive]))=1,"Inactive","Active"),""),"Active")</f>
        <v/>
      </c>
      <c r="C4688" s="16" t="str" cm="1">
        <f t="array" aca="1" ref="C4688" ca="1">IFERROR(_xlfn._xlws.FILTER(Inactives[Inactive On],(Inactives[Key]=J4688)*(Inactives[Currently Inactive]),""),"")</f>
        <v/>
      </c>
      <c r="D4688" s="16" t="str" cm="1">
        <f t="array" aca="1" ref="D4688" ca="1">IFERROR(INDEX(_xlfn.TEXTSPLIT(E4688," "),1),"")</f>
        <v/>
      </c>
      <c r="E4688" s="15" t="str" cm="1">
        <f t="array" aca="1" ref="E4688" ca="1">IFERROR(_xlfn._xlws.FILTER(merged_ranks,(merged_end_dates=DATE(9999,12,31))*(merged_names=A4688)),"")</f>
        <v/>
      </c>
      <c r="F4688" s="17" t="str">
        <f ca="1">_xlfn.XLOOKUP(J4688,Promotions[Promo Key],Promotions[Promo Date],"")</f>
        <v/>
      </c>
      <c r="G4688" s="18" t="str">
        <f t="shared" ca="1" si="303"/>
        <v/>
      </c>
      <c r="H4688" s="18" t="str">
        <f t="shared" ca="1" si="302"/>
        <v/>
      </c>
      <c r="I4688" s="17" t="str">
        <f>_xlfn.XLOOKUP(A4688,Students[Full Name],Students[Starting Rank],"")</f>
        <v/>
      </c>
      <c r="J4688" s="15" t="str">
        <f t="shared" ca="1" si="304"/>
        <v xml:space="preserve">: </v>
      </c>
      <c r="K4688" s="16" t="str">
        <f>_xlfn.XLOOKUP(A4688,Students[Full Name],Students[Start Date],"")</f>
        <v/>
      </c>
      <c r="L4688" s="18">
        <f t="shared" ca="1" si="305"/>
        <v>-1</v>
      </c>
      <c r="M4688" s="18" cm="1">
        <f t="array" aca="1" ref="M4688" ca="1">SUMPRODUCT(Inactives[Days Inactive]*(Inactives[Student]=A4688))/365</f>
        <v>0</v>
      </c>
      <c r="N4688" s="18" t="str" cm="1">
        <f t="array" ref="N4688">IF(LEN($A4688)&gt;0,SUMPRODUCT(($A4688=merged_names)*(_xlfn.TEXTAFTER(N$2, "At ")=merged_belt_colours)*merged_months_at_rank),"")</f>
        <v/>
      </c>
      <c r="O4688" s="18" t="str" cm="1">
        <f t="array" ref="O4688">IF(LEN($A4688)&gt;0,SUMPRODUCT(($A4688=merged_names)*(_xlfn.TEXTAFTER(O$2, "At ")=merged_belt_colours)*merged_months_at_rank),"")</f>
        <v/>
      </c>
      <c r="P4688" s="18" t="str" cm="1">
        <f t="array" ref="P4688">IF(LEN($A4688)&gt;0,SUMPRODUCT(($A4688=merged_names)*(_xlfn.TEXTAFTER(P$2, "At ")=merged_belt_colours)*merged_months_at_rank),"")</f>
        <v/>
      </c>
      <c r="Q4688" s="18" t="str" cm="1">
        <f t="array" ref="Q4688">IF(LEN($A4688)&gt;0,SUMPRODUCT(($A4688=merged_names)*(_xlfn.TEXTAFTER(Q$2, "At ")=merged_belt_colours)*merged_months_at_rank),"")</f>
        <v/>
      </c>
      <c r="R4688" s="18" t="str" cm="1">
        <f t="array" ref="R4688">IF(LEN($A4688)&gt;0,SUMPRODUCT(($A4688=merged_names)*(_xlfn.TEXTAFTER(R$2, "At ")=merged_belt_colours)*merged_months_at_rank),"")</f>
        <v/>
      </c>
    </row>
    <row r="4689" spans="1:18" x14ac:dyDescent="0.25">
      <c r="A4689"/>
      <c r="B4689" s="15" t="str" cm="1">
        <f t="array" ref="B4689">IFERROR(IF(LEN(A4689)&gt;0, IF(SUMPRODUCT((Inactives[Key]=J4689)*(Inactives[Currently Inactive]))=1,"Inactive","Active"),""),"Active")</f>
        <v/>
      </c>
      <c r="C4689" s="16" t="str" cm="1">
        <f t="array" aca="1" ref="C4689" ca="1">IFERROR(_xlfn._xlws.FILTER(Inactives[Inactive On],(Inactives[Key]=J4689)*(Inactives[Currently Inactive]),""),"")</f>
        <v/>
      </c>
      <c r="D4689" s="16" t="str" cm="1">
        <f t="array" aca="1" ref="D4689" ca="1">IFERROR(INDEX(_xlfn.TEXTSPLIT(E4689," "),1),"")</f>
        <v/>
      </c>
      <c r="E4689" s="15" t="str" cm="1">
        <f t="array" aca="1" ref="E4689" ca="1">IFERROR(_xlfn._xlws.FILTER(merged_ranks,(merged_end_dates=DATE(9999,12,31))*(merged_names=A4689)),"")</f>
        <v/>
      </c>
      <c r="F4689" s="17" t="str">
        <f ca="1">_xlfn.XLOOKUP(J4689,Promotions[Promo Key],Promotions[Promo Date],"")</f>
        <v/>
      </c>
      <c r="G4689" s="18" t="str">
        <f t="shared" ca="1" si="303"/>
        <v/>
      </c>
      <c r="H4689" s="18" t="str">
        <f t="shared" ca="1" si="302"/>
        <v/>
      </c>
      <c r="I4689" s="17" t="str">
        <f>_xlfn.XLOOKUP(A4689,Students[Full Name],Students[Starting Rank],"")</f>
        <v/>
      </c>
      <c r="J4689" s="15" t="str">
        <f t="shared" ca="1" si="304"/>
        <v xml:space="preserve">: </v>
      </c>
      <c r="K4689" s="16" t="str">
        <f>_xlfn.XLOOKUP(A4689,Students[Full Name],Students[Start Date],"")</f>
        <v/>
      </c>
      <c r="L4689" s="18">
        <f t="shared" ca="1" si="305"/>
        <v>-1</v>
      </c>
      <c r="M4689" s="18" cm="1">
        <f t="array" aca="1" ref="M4689" ca="1">SUMPRODUCT(Inactives[Days Inactive]*(Inactives[Student]=A4689))/365</f>
        <v>0</v>
      </c>
      <c r="N4689" s="18" t="str" cm="1">
        <f t="array" ref="N4689">IF(LEN($A4689)&gt;0,SUMPRODUCT(($A4689=merged_names)*(_xlfn.TEXTAFTER(N$2, "At ")=merged_belt_colours)*merged_months_at_rank),"")</f>
        <v/>
      </c>
      <c r="O4689" s="18" t="str" cm="1">
        <f t="array" ref="O4689">IF(LEN($A4689)&gt;0,SUMPRODUCT(($A4689=merged_names)*(_xlfn.TEXTAFTER(O$2, "At ")=merged_belt_colours)*merged_months_at_rank),"")</f>
        <v/>
      </c>
      <c r="P4689" s="18" t="str" cm="1">
        <f t="array" ref="P4689">IF(LEN($A4689)&gt;0,SUMPRODUCT(($A4689=merged_names)*(_xlfn.TEXTAFTER(P$2, "At ")=merged_belt_colours)*merged_months_at_rank),"")</f>
        <v/>
      </c>
      <c r="Q4689" s="18" t="str" cm="1">
        <f t="array" ref="Q4689">IF(LEN($A4689)&gt;0,SUMPRODUCT(($A4689=merged_names)*(_xlfn.TEXTAFTER(Q$2, "At ")=merged_belt_colours)*merged_months_at_rank),"")</f>
        <v/>
      </c>
      <c r="R4689" s="18" t="str" cm="1">
        <f t="array" ref="R4689">IF(LEN($A4689)&gt;0,SUMPRODUCT(($A4689=merged_names)*(_xlfn.TEXTAFTER(R$2, "At ")=merged_belt_colours)*merged_months_at_rank),"")</f>
        <v/>
      </c>
    </row>
    <row r="4690" spans="1:18" x14ac:dyDescent="0.25">
      <c r="A4690"/>
      <c r="B4690" s="15" t="str" cm="1">
        <f t="array" ref="B4690">IFERROR(IF(LEN(A4690)&gt;0, IF(SUMPRODUCT((Inactives[Key]=J4690)*(Inactives[Currently Inactive]))=1,"Inactive","Active"),""),"Active")</f>
        <v/>
      </c>
      <c r="C4690" s="16" t="str" cm="1">
        <f t="array" aca="1" ref="C4690" ca="1">IFERROR(_xlfn._xlws.FILTER(Inactives[Inactive On],(Inactives[Key]=J4690)*(Inactives[Currently Inactive]),""),"")</f>
        <v/>
      </c>
      <c r="D4690" s="16" t="str" cm="1">
        <f t="array" aca="1" ref="D4690" ca="1">IFERROR(INDEX(_xlfn.TEXTSPLIT(E4690," "),1),"")</f>
        <v/>
      </c>
      <c r="E4690" s="15" t="str" cm="1">
        <f t="array" aca="1" ref="E4690" ca="1">IFERROR(_xlfn._xlws.FILTER(merged_ranks,(merged_end_dates=DATE(9999,12,31))*(merged_names=A4690)),"")</f>
        <v/>
      </c>
      <c r="F4690" s="17" t="str">
        <f ca="1">_xlfn.XLOOKUP(J4690,Promotions[Promo Key],Promotions[Promo Date],"")</f>
        <v/>
      </c>
      <c r="G4690" s="18" t="str">
        <f t="shared" ca="1" si="303"/>
        <v/>
      </c>
      <c r="H4690" s="18" t="str">
        <f t="shared" ca="1" si="302"/>
        <v/>
      </c>
      <c r="I4690" s="17" t="str">
        <f>_xlfn.XLOOKUP(A4690,Students[Full Name],Students[Starting Rank],"")</f>
        <v/>
      </c>
      <c r="J4690" s="15" t="str">
        <f t="shared" ca="1" si="304"/>
        <v xml:space="preserve">: </v>
      </c>
      <c r="K4690" s="16" t="str">
        <f>_xlfn.XLOOKUP(A4690,Students[Full Name],Students[Start Date],"")</f>
        <v/>
      </c>
      <c r="L4690" s="18">
        <f t="shared" ca="1" si="305"/>
        <v>-1</v>
      </c>
      <c r="M4690" s="18" cm="1">
        <f t="array" aca="1" ref="M4690" ca="1">SUMPRODUCT(Inactives[Days Inactive]*(Inactives[Student]=A4690))/365</f>
        <v>0</v>
      </c>
      <c r="N4690" s="18" t="str" cm="1">
        <f t="array" ref="N4690">IF(LEN($A4690)&gt;0,SUMPRODUCT(($A4690=merged_names)*(_xlfn.TEXTAFTER(N$2, "At ")=merged_belt_colours)*merged_months_at_rank),"")</f>
        <v/>
      </c>
      <c r="O4690" s="18" t="str" cm="1">
        <f t="array" ref="O4690">IF(LEN($A4690)&gt;0,SUMPRODUCT(($A4690=merged_names)*(_xlfn.TEXTAFTER(O$2, "At ")=merged_belt_colours)*merged_months_at_rank),"")</f>
        <v/>
      </c>
      <c r="P4690" s="18" t="str" cm="1">
        <f t="array" ref="P4690">IF(LEN($A4690)&gt;0,SUMPRODUCT(($A4690=merged_names)*(_xlfn.TEXTAFTER(P$2, "At ")=merged_belt_colours)*merged_months_at_rank),"")</f>
        <v/>
      </c>
      <c r="Q4690" s="18" t="str" cm="1">
        <f t="array" ref="Q4690">IF(LEN($A4690)&gt;0,SUMPRODUCT(($A4690=merged_names)*(_xlfn.TEXTAFTER(Q$2, "At ")=merged_belt_colours)*merged_months_at_rank),"")</f>
        <v/>
      </c>
      <c r="R4690" s="18" t="str" cm="1">
        <f t="array" ref="R4690">IF(LEN($A4690)&gt;0,SUMPRODUCT(($A4690=merged_names)*(_xlfn.TEXTAFTER(R$2, "At ")=merged_belt_colours)*merged_months_at_rank),"")</f>
        <v/>
      </c>
    </row>
    <row r="4691" spans="1:18" x14ac:dyDescent="0.25">
      <c r="A4691"/>
      <c r="B4691" s="15" t="str" cm="1">
        <f t="array" ref="B4691">IFERROR(IF(LEN(A4691)&gt;0, IF(SUMPRODUCT((Inactives[Key]=J4691)*(Inactives[Currently Inactive]))=1,"Inactive","Active"),""),"Active")</f>
        <v/>
      </c>
      <c r="C4691" s="16" t="str" cm="1">
        <f t="array" aca="1" ref="C4691" ca="1">IFERROR(_xlfn._xlws.FILTER(Inactives[Inactive On],(Inactives[Key]=J4691)*(Inactives[Currently Inactive]),""),"")</f>
        <v/>
      </c>
      <c r="D4691" s="16" t="str" cm="1">
        <f t="array" aca="1" ref="D4691" ca="1">IFERROR(INDEX(_xlfn.TEXTSPLIT(E4691," "),1),"")</f>
        <v/>
      </c>
      <c r="E4691" s="15" t="str" cm="1">
        <f t="array" aca="1" ref="E4691" ca="1">IFERROR(_xlfn._xlws.FILTER(merged_ranks,(merged_end_dates=DATE(9999,12,31))*(merged_names=A4691)),"")</f>
        <v/>
      </c>
      <c r="F4691" s="17" t="str">
        <f ca="1">_xlfn.XLOOKUP(J4691,Promotions[Promo Key],Promotions[Promo Date],"")</f>
        <v/>
      </c>
      <c r="G4691" s="18" t="str">
        <f t="shared" ca="1" si="303"/>
        <v/>
      </c>
      <c r="H4691" s="18" t="str">
        <f t="shared" ca="1" si="302"/>
        <v/>
      </c>
      <c r="I4691" s="17" t="str">
        <f>_xlfn.XLOOKUP(A4691,Students[Full Name],Students[Starting Rank],"")</f>
        <v/>
      </c>
      <c r="J4691" s="15" t="str">
        <f t="shared" ca="1" si="304"/>
        <v xml:space="preserve">: </v>
      </c>
      <c r="K4691" s="16" t="str">
        <f>_xlfn.XLOOKUP(A4691,Students[Full Name],Students[Start Date],"")</f>
        <v/>
      </c>
      <c r="L4691" s="18">
        <f t="shared" ca="1" si="305"/>
        <v>-1</v>
      </c>
      <c r="M4691" s="18" cm="1">
        <f t="array" aca="1" ref="M4691" ca="1">SUMPRODUCT(Inactives[Days Inactive]*(Inactives[Student]=A4691))/365</f>
        <v>0</v>
      </c>
      <c r="N4691" s="18" t="str" cm="1">
        <f t="array" ref="N4691">IF(LEN($A4691)&gt;0,SUMPRODUCT(($A4691=merged_names)*(_xlfn.TEXTAFTER(N$2, "At ")=merged_belt_colours)*merged_months_at_rank),"")</f>
        <v/>
      </c>
      <c r="O4691" s="18" t="str" cm="1">
        <f t="array" ref="O4691">IF(LEN($A4691)&gt;0,SUMPRODUCT(($A4691=merged_names)*(_xlfn.TEXTAFTER(O$2, "At ")=merged_belt_colours)*merged_months_at_rank),"")</f>
        <v/>
      </c>
      <c r="P4691" s="18" t="str" cm="1">
        <f t="array" ref="P4691">IF(LEN($A4691)&gt;0,SUMPRODUCT(($A4691=merged_names)*(_xlfn.TEXTAFTER(P$2, "At ")=merged_belt_colours)*merged_months_at_rank),"")</f>
        <v/>
      </c>
      <c r="Q4691" s="18" t="str" cm="1">
        <f t="array" ref="Q4691">IF(LEN($A4691)&gt;0,SUMPRODUCT(($A4691=merged_names)*(_xlfn.TEXTAFTER(Q$2, "At ")=merged_belt_colours)*merged_months_at_rank),"")</f>
        <v/>
      </c>
      <c r="R4691" s="18" t="str" cm="1">
        <f t="array" ref="R4691">IF(LEN($A4691)&gt;0,SUMPRODUCT(($A4691=merged_names)*(_xlfn.TEXTAFTER(R$2, "At ")=merged_belt_colours)*merged_months_at_rank),"")</f>
        <v/>
      </c>
    </row>
    <row r="4692" spans="1:18" x14ac:dyDescent="0.25">
      <c r="A4692"/>
      <c r="B4692" s="15" t="str" cm="1">
        <f t="array" ref="B4692">IFERROR(IF(LEN(A4692)&gt;0, IF(SUMPRODUCT((Inactives[Key]=J4692)*(Inactives[Currently Inactive]))=1,"Inactive","Active"),""),"Active")</f>
        <v/>
      </c>
      <c r="C4692" s="16" t="str" cm="1">
        <f t="array" aca="1" ref="C4692" ca="1">IFERROR(_xlfn._xlws.FILTER(Inactives[Inactive On],(Inactives[Key]=J4692)*(Inactives[Currently Inactive]),""),"")</f>
        <v/>
      </c>
      <c r="D4692" s="16" t="str" cm="1">
        <f t="array" aca="1" ref="D4692" ca="1">IFERROR(INDEX(_xlfn.TEXTSPLIT(E4692," "),1),"")</f>
        <v/>
      </c>
      <c r="E4692" s="15" t="str" cm="1">
        <f t="array" aca="1" ref="E4692" ca="1">IFERROR(_xlfn._xlws.FILTER(merged_ranks,(merged_end_dates=DATE(9999,12,31))*(merged_names=A4692)),"")</f>
        <v/>
      </c>
      <c r="F4692" s="17" t="str">
        <f ca="1">_xlfn.XLOOKUP(J4692,Promotions[Promo Key],Promotions[Promo Date],"")</f>
        <v/>
      </c>
      <c r="G4692" s="18" t="str">
        <f t="shared" ca="1" si="303"/>
        <v/>
      </c>
      <c r="H4692" s="18" t="str">
        <f t="shared" ca="1" si="302"/>
        <v/>
      </c>
      <c r="I4692" s="17" t="str">
        <f>_xlfn.XLOOKUP(A4692,Students[Full Name],Students[Starting Rank],"")</f>
        <v/>
      </c>
      <c r="J4692" s="15" t="str">
        <f t="shared" ca="1" si="304"/>
        <v xml:space="preserve">: </v>
      </c>
      <c r="K4692" s="16" t="str">
        <f>_xlfn.XLOOKUP(A4692,Students[Full Name],Students[Start Date],"")</f>
        <v/>
      </c>
      <c r="L4692" s="18">
        <f t="shared" ca="1" si="305"/>
        <v>-1</v>
      </c>
      <c r="M4692" s="18" cm="1">
        <f t="array" aca="1" ref="M4692" ca="1">SUMPRODUCT(Inactives[Days Inactive]*(Inactives[Student]=A4692))/365</f>
        <v>0</v>
      </c>
      <c r="N4692" s="18" t="str" cm="1">
        <f t="array" ref="N4692">IF(LEN($A4692)&gt;0,SUMPRODUCT(($A4692=merged_names)*(_xlfn.TEXTAFTER(N$2, "At ")=merged_belt_colours)*merged_months_at_rank),"")</f>
        <v/>
      </c>
      <c r="O4692" s="18" t="str" cm="1">
        <f t="array" ref="O4692">IF(LEN($A4692)&gt;0,SUMPRODUCT(($A4692=merged_names)*(_xlfn.TEXTAFTER(O$2, "At ")=merged_belt_colours)*merged_months_at_rank),"")</f>
        <v/>
      </c>
      <c r="P4692" s="18" t="str" cm="1">
        <f t="array" ref="P4692">IF(LEN($A4692)&gt;0,SUMPRODUCT(($A4692=merged_names)*(_xlfn.TEXTAFTER(P$2, "At ")=merged_belt_colours)*merged_months_at_rank),"")</f>
        <v/>
      </c>
      <c r="Q4692" s="18" t="str" cm="1">
        <f t="array" ref="Q4692">IF(LEN($A4692)&gt;0,SUMPRODUCT(($A4692=merged_names)*(_xlfn.TEXTAFTER(Q$2, "At ")=merged_belt_colours)*merged_months_at_rank),"")</f>
        <v/>
      </c>
      <c r="R4692" s="18" t="str" cm="1">
        <f t="array" ref="R4692">IF(LEN($A4692)&gt;0,SUMPRODUCT(($A4692=merged_names)*(_xlfn.TEXTAFTER(R$2, "At ")=merged_belt_colours)*merged_months_at_rank),"")</f>
        <v/>
      </c>
    </row>
    <row r="4693" spans="1:18" x14ac:dyDescent="0.25">
      <c r="A4693"/>
      <c r="B4693" s="15" t="str" cm="1">
        <f t="array" ref="B4693">IFERROR(IF(LEN(A4693)&gt;0, IF(SUMPRODUCT((Inactives[Key]=J4693)*(Inactives[Currently Inactive]))=1,"Inactive","Active"),""),"Active")</f>
        <v/>
      </c>
      <c r="C4693" s="16" t="str" cm="1">
        <f t="array" aca="1" ref="C4693" ca="1">IFERROR(_xlfn._xlws.FILTER(Inactives[Inactive On],(Inactives[Key]=J4693)*(Inactives[Currently Inactive]),""),"")</f>
        <v/>
      </c>
      <c r="D4693" s="16" t="str" cm="1">
        <f t="array" aca="1" ref="D4693" ca="1">IFERROR(INDEX(_xlfn.TEXTSPLIT(E4693," "),1),"")</f>
        <v/>
      </c>
      <c r="E4693" s="15" t="str" cm="1">
        <f t="array" aca="1" ref="E4693" ca="1">IFERROR(_xlfn._xlws.FILTER(merged_ranks,(merged_end_dates=DATE(9999,12,31))*(merged_names=A4693)),"")</f>
        <v/>
      </c>
      <c r="F4693" s="17" t="str">
        <f ca="1">_xlfn.XLOOKUP(J4693,Promotions[Promo Key],Promotions[Promo Date],"")</f>
        <v/>
      </c>
      <c r="G4693" s="18" t="str">
        <f t="shared" ca="1" si="303"/>
        <v/>
      </c>
      <c r="H4693" s="18" t="str">
        <f t="shared" ca="1" si="302"/>
        <v/>
      </c>
      <c r="I4693" s="17" t="str">
        <f>_xlfn.XLOOKUP(A4693,Students[Full Name],Students[Starting Rank],"")</f>
        <v/>
      </c>
      <c r="J4693" s="15" t="str">
        <f t="shared" ca="1" si="304"/>
        <v xml:space="preserve">: </v>
      </c>
      <c r="K4693" s="16" t="str">
        <f>_xlfn.XLOOKUP(A4693,Students[Full Name],Students[Start Date],"")</f>
        <v/>
      </c>
      <c r="L4693" s="18">
        <f t="shared" ca="1" si="305"/>
        <v>-1</v>
      </c>
      <c r="M4693" s="18" cm="1">
        <f t="array" aca="1" ref="M4693" ca="1">SUMPRODUCT(Inactives[Days Inactive]*(Inactives[Student]=A4693))/365</f>
        <v>0</v>
      </c>
      <c r="N4693" s="18" t="str" cm="1">
        <f t="array" ref="N4693">IF(LEN($A4693)&gt;0,SUMPRODUCT(($A4693=merged_names)*(_xlfn.TEXTAFTER(N$2, "At ")=merged_belt_colours)*merged_months_at_rank),"")</f>
        <v/>
      </c>
      <c r="O4693" s="18" t="str" cm="1">
        <f t="array" ref="O4693">IF(LEN($A4693)&gt;0,SUMPRODUCT(($A4693=merged_names)*(_xlfn.TEXTAFTER(O$2, "At ")=merged_belt_colours)*merged_months_at_rank),"")</f>
        <v/>
      </c>
      <c r="P4693" s="18" t="str" cm="1">
        <f t="array" ref="P4693">IF(LEN($A4693)&gt;0,SUMPRODUCT(($A4693=merged_names)*(_xlfn.TEXTAFTER(P$2, "At ")=merged_belt_colours)*merged_months_at_rank),"")</f>
        <v/>
      </c>
      <c r="Q4693" s="18" t="str" cm="1">
        <f t="array" ref="Q4693">IF(LEN($A4693)&gt;0,SUMPRODUCT(($A4693=merged_names)*(_xlfn.TEXTAFTER(Q$2, "At ")=merged_belt_colours)*merged_months_at_rank),"")</f>
        <v/>
      </c>
      <c r="R4693" s="18" t="str" cm="1">
        <f t="array" ref="R4693">IF(LEN($A4693)&gt;0,SUMPRODUCT(($A4693=merged_names)*(_xlfn.TEXTAFTER(R$2, "At ")=merged_belt_colours)*merged_months_at_rank),"")</f>
        <v/>
      </c>
    </row>
    <row r="4694" spans="1:18" x14ac:dyDescent="0.25">
      <c r="A4694"/>
      <c r="B4694" s="15" t="str" cm="1">
        <f t="array" ref="B4694">IFERROR(IF(LEN(A4694)&gt;0, IF(SUMPRODUCT((Inactives[Key]=J4694)*(Inactives[Currently Inactive]))=1,"Inactive","Active"),""),"Active")</f>
        <v/>
      </c>
      <c r="C4694" s="16" t="str" cm="1">
        <f t="array" aca="1" ref="C4694" ca="1">IFERROR(_xlfn._xlws.FILTER(Inactives[Inactive On],(Inactives[Key]=J4694)*(Inactives[Currently Inactive]),""),"")</f>
        <v/>
      </c>
      <c r="D4694" s="16" t="str" cm="1">
        <f t="array" aca="1" ref="D4694" ca="1">IFERROR(INDEX(_xlfn.TEXTSPLIT(E4694," "),1),"")</f>
        <v/>
      </c>
      <c r="E4694" s="15" t="str" cm="1">
        <f t="array" aca="1" ref="E4694" ca="1">IFERROR(_xlfn._xlws.FILTER(merged_ranks,(merged_end_dates=DATE(9999,12,31))*(merged_names=A4694)),"")</f>
        <v/>
      </c>
      <c r="F4694" s="17" t="str">
        <f ca="1">_xlfn.XLOOKUP(J4694,Promotions[Promo Key],Promotions[Promo Date],"")</f>
        <v/>
      </c>
      <c r="G4694" s="18" t="str">
        <f t="shared" ca="1" si="303"/>
        <v/>
      </c>
      <c r="H4694" s="18" t="str">
        <f t="shared" ca="1" si="302"/>
        <v/>
      </c>
      <c r="I4694" s="17" t="str">
        <f>_xlfn.XLOOKUP(A4694,Students[Full Name],Students[Starting Rank],"")</f>
        <v/>
      </c>
      <c r="J4694" s="15" t="str">
        <f t="shared" ca="1" si="304"/>
        <v xml:space="preserve">: </v>
      </c>
      <c r="K4694" s="16" t="str">
        <f>_xlfn.XLOOKUP(A4694,Students[Full Name],Students[Start Date],"")</f>
        <v/>
      </c>
      <c r="L4694" s="18">
        <f t="shared" ca="1" si="305"/>
        <v>-1</v>
      </c>
      <c r="M4694" s="18" cm="1">
        <f t="array" aca="1" ref="M4694" ca="1">SUMPRODUCT(Inactives[Days Inactive]*(Inactives[Student]=A4694))/365</f>
        <v>0</v>
      </c>
      <c r="N4694" s="18" t="str" cm="1">
        <f t="array" ref="N4694">IF(LEN($A4694)&gt;0,SUMPRODUCT(($A4694=merged_names)*(_xlfn.TEXTAFTER(N$2, "At ")=merged_belt_colours)*merged_months_at_rank),"")</f>
        <v/>
      </c>
      <c r="O4694" s="18" t="str" cm="1">
        <f t="array" ref="O4694">IF(LEN($A4694)&gt;0,SUMPRODUCT(($A4694=merged_names)*(_xlfn.TEXTAFTER(O$2, "At ")=merged_belt_colours)*merged_months_at_rank),"")</f>
        <v/>
      </c>
      <c r="P4694" s="18" t="str" cm="1">
        <f t="array" ref="P4694">IF(LEN($A4694)&gt;0,SUMPRODUCT(($A4694=merged_names)*(_xlfn.TEXTAFTER(P$2, "At ")=merged_belt_colours)*merged_months_at_rank),"")</f>
        <v/>
      </c>
      <c r="Q4694" s="18" t="str" cm="1">
        <f t="array" ref="Q4694">IF(LEN($A4694)&gt;0,SUMPRODUCT(($A4694=merged_names)*(_xlfn.TEXTAFTER(Q$2, "At ")=merged_belt_colours)*merged_months_at_rank),"")</f>
        <v/>
      </c>
      <c r="R4694" s="18" t="str" cm="1">
        <f t="array" ref="R4694">IF(LEN($A4694)&gt;0,SUMPRODUCT(($A4694=merged_names)*(_xlfn.TEXTAFTER(R$2, "At ")=merged_belt_colours)*merged_months_at_rank),"")</f>
        <v/>
      </c>
    </row>
    <row r="4695" spans="1:18" x14ac:dyDescent="0.25">
      <c r="A4695"/>
      <c r="B4695" s="15" t="str" cm="1">
        <f t="array" ref="B4695">IFERROR(IF(LEN(A4695)&gt;0, IF(SUMPRODUCT((Inactives[Key]=J4695)*(Inactives[Currently Inactive]))=1,"Inactive","Active"),""),"Active")</f>
        <v/>
      </c>
      <c r="C4695" s="16" t="str" cm="1">
        <f t="array" aca="1" ref="C4695" ca="1">IFERROR(_xlfn._xlws.FILTER(Inactives[Inactive On],(Inactives[Key]=J4695)*(Inactives[Currently Inactive]),""),"")</f>
        <v/>
      </c>
      <c r="D4695" s="16" t="str" cm="1">
        <f t="array" aca="1" ref="D4695" ca="1">IFERROR(INDEX(_xlfn.TEXTSPLIT(E4695," "),1),"")</f>
        <v/>
      </c>
      <c r="E4695" s="15" t="str" cm="1">
        <f t="array" aca="1" ref="E4695" ca="1">IFERROR(_xlfn._xlws.FILTER(merged_ranks,(merged_end_dates=DATE(9999,12,31))*(merged_names=A4695)),"")</f>
        <v/>
      </c>
      <c r="F4695" s="17" t="str">
        <f ca="1">_xlfn.XLOOKUP(J4695,Promotions[Promo Key],Promotions[Promo Date],"")</f>
        <v/>
      </c>
      <c r="G4695" s="18" t="str">
        <f t="shared" ca="1" si="303"/>
        <v/>
      </c>
      <c r="H4695" s="18" t="str">
        <f t="shared" ca="1" si="302"/>
        <v/>
      </c>
      <c r="I4695" s="17" t="str">
        <f>_xlfn.XLOOKUP(A4695,Students[Full Name],Students[Starting Rank],"")</f>
        <v/>
      </c>
      <c r="J4695" s="15" t="str">
        <f t="shared" ca="1" si="304"/>
        <v xml:space="preserve">: </v>
      </c>
      <c r="K4695" s="16" t="str">
        <f>_xlfn.XLOOKUP(A4695,Students[Full Name],Students[Start Date],"")</f>
        <v/>
      </c>
      <c r="L4695" s="18">
        <f t="shared" ca="1" si="305"/>
        <v>-1</v>
      </c>
      <c r="M4695" s="18" cm="1">
        <f t="array" aca="1" ref="M4695" ca="1">SUMPRODUCT(Inactives[Days Inactive]*(Inactives[Student]=A4695))/365</f>
        <v>0</v>
      </c>
      <c r="N4695" s="18" t="str" cm="1">
        <f t="array" ref="N4695">IF(LEN($A4695)&gt;0,SUMPRODUCT(($A4695=merged_names)*(_xlfn.TEXTAFTER(N$2, "At ")=merged_belt_colours)*merged_months_at_rank),"")</f>
        <v/>
      </c>
      <c r="O4695" s="18" t="str" cm="1">
        <f t="array" ref="O4695">IF(LEN($A4695)&gt;0,SUMPRODUCT(($A4695=merged_names)*(_xlfn.TEXTAFTER(O$2, "At ")=merged_belt_colours)*merged_months_at_rank),"")</f>
        <v/>
      </c>
      <c r="P4695" s="18" t="str" cm="1">
        <f t="array" ref="P4695">IF(LEN($A4695)&gt;0,SUMPRODUCT(($A4695=merged_names)*(_xlfn.TEXTAFTER(P$2, "At ")=merged_belt_colours)*merged_months_at_rank),"")</f>
        <v/>
      </c>
      <c r="Q4695" s="18" t="str" cm="1">
        <f t="array" ref="Q4695">IF(LEN($A4695)&gt;0,SUMPRODUCT(($A4695=merged_names)*(_xlfn.TEXTAFTER(Q$2, "At ")=merged_belt_colours)*merged_months_at_rank),"")</f>
        <v/>
      </c>
      <c r="R4695" s="18" t="str" cm="1">
        <f t="array" ref="R4695">IF(LEN($A4695)&gt;0,SUMPRODUCT(($A4695=merged_names)*(_xlfn.TEXTAFTER(R$2, "At ")=merged_belt_colours)*merged_months_at_rank),"")</f>
        <v/>
      </c>
    </row>
    <row r="4696" spans="1:18" x14ac:dyDescent="0.25">
      <c r="A4696"/>
      <c r="B4696" s="15" t="str" cm="1">
        <f t="array" ref="B4696">IFERROR(IF(LEN(A4696)&gt;0, IF(SUMPRODUCT((Inactives[Key]=J4696)*(Inactives[Currently Inactive]))=1,"Inactive","Active"),""),"Active")</f>
        <v/>
      </c>
      <c r="C4696" s="16" t="str" cm="1">
        <f t="array" aca="1" ref="C4696" ca="1">IFERROR(_xlfn._xlws.FILTER(Inactives[Inactive On],(Inactives[Key]=J4696)*(Inactives[Currently Inactive]),""),"")</f>
        <v/>
      </c>
      <c r="D4696" s="16" t="str" cm="1">
        <f t="array" aca="1" ref="D4696" ca="1">IFERROR(INDEX(_xlfn.TEXTSPLIT(E4696," "),1),"")</f>
        <v/>
      </c>
      <c r="E4696" s="15" t="str" cm="1">
        <f t="array" aca="1" ref="E4696" ca="1">IFERROR(_xlfn._xlws.FILTER(merged_ranks,(merged_end_dates=DATE(9999,12,31))*(merged_names=A4696)),"")</f>
        <v/>
      </c>
      <c r="F4696" s="17" t="str">
        <f ca="1">_xlfn.XLOOKUP(J4696,Promotions[Promo Key],Promotions[Promo Date],"")</f>
        <v/>
      </c>
      <c r="G4696" s="18" t="str">
        <f t="shared" ca="1" si="303"/>
        <v/>
      </c>
      <c r="H4696" s="18" t="str">
        <f t="shared" ref="H4696:H4759" ca="1" si="306">IFERROR((TODAY()-K4696)/365-M4696,"")</f>
        <v/>
      </c>
      <c r="I4696" s="17" t="str">
        <f>_xlfn.XLOOKUP(A4696,Students[Full Name],Students[Starting Rank],"")</f>
        <v/>
      </c>
      <c r="J4696" s="15" t="str">
        <f t="shared" ca="1" si="304"/>
        <v xml:space="preserve">: </v>
      </c>
      <c r="K4696" s="16" t="str">
        <f>_xlfn.XLOOKUP(A4696,Students[Full Name],Students[Start Date],"")</f>
        <v/>
      </c>
      <c r="L4696" s="18">
        <f t="shared" ca="1" si="305"/>
        <v>-1</v>
      </c>
      <c r="M4696" s="18" cm="1">
        <f t="array" aca="1" ref="M4696" ca="1">SUMPRODUCT(Inactives[Days Inactive]*(Inactives[Student]=A4696))/365</f>
        <v>0</v>
      </c>
      <c r="N4696" s="18" t="str" cm="1">
        <f t="array" ref="N4696">IF(LEN($A4696)&gt;0,SUMPRODUCT(($A4696=merged_names)*(_xlfn.TEXTAFTER(N$2, "At ")=merged_belt_colours)*merged_months_at_rank),"")</f>
        <v/>
      </c>
      <c r="O4696" s="18" t="str" cm="1">
        <f t="array" ref="O4696">IF(LEN($A4696)&gt;0,SUMPRODUCT(($A4696=merged_names)*(_xlfn.TEXTAFTER(O$2, "At ")=merged_belt_colours)*merged_months_at_rank),"")</f>
        <v/>
      </c>
      <c r="P4696" s="18" t="str" cm="1">
        <f t="array" ref="P4696">IF(LEN($A4696)&gt;0,SUMPRODUCT(($A4696=merged_names)*(_xlfn.TEXTAFTER(P$2, "At ")=merged_belt_colours)*merged_months_at_rank),"")</f>
        <v/>
      </c>
      <c r="Q4696" s="18" t="str" cm="1">
        <f t="array" ref="Q4696">IF(LEN($A4696)&gt;0,SUMPRODUCT(($A4696=merged_names)*(_xlfn.TEXTAFTER(Q$2, "At ")=merged_belt_colours)*merged_months_at_rank),"")</f>
        <v/>
      </c>
      <c r="R4696" s="18" t="str" cm="1">
        <f t="array" ref="R4696">IF(LEN($A4696)&gt;0,SUMPRODUCT(($A4696=merged_names)*(_xlfn.TEXTAFTER(R$2, "At ")=merged_belt_colours)*merged_months_at_rank),"")</f>
        <v/>
      </c>
    </row>
    <row r="4697" spans="1:18" x14ac:dyDescent="0.25">
      <c r="A4697"/>
      <c r="B4697" s="15" t="str" cm="1">
        <f t="array" ref="B4697">IFERROR(IF(LEN(A4697)&gt;0, IF(SUMPRODUCT((Inactives[Key]=J4697)*(Inactives[Currently Inactive]))=1,"Inactive","Active"),""),"Active")</f>
        <v/>
      </c>
      <c r="C4697" s="16" t="str" cm="1">
        <f t="array" aca="1" ref="C4697" ca="1">IFERROR(_xlfn._xlws.FILTER(Inactives[Inactive On],(Inactives[Key]=J4697)*(Inactives[Currently Inactive]),""),"")</f>
        <v/>
      </c>
      <c r="D4697" s="16" t="str" cm="1">
        <f t="array" aca="1" ref="D4697" ca="1">IFERROR(INDEX(_xlfn.TEXTSPLIT(E4697," "),1),"")</f>
        <v/>
      </c>
      <c r="E4697" s="15" t="str" cm="1">
        <f t="array" aca="1" ref="E4697" ca="1">IFERROR(_xlfn._xlws.FILTER(merged_ranks,(merged_end_dates=DATE(9999,12,31))*(merged_names=A4697)),"")</f>
        <v/>
      </c>
      <c r="F4697" s="17" t="str">
        <f ca="1">_xlfn.XLOOKUP(J4697,Promotions[Promo Key],Promotions[Promo Date],"")</f>
        <v/>
      </c>
      <c r="G4697" s="18" t="str">
        <f t="shared" ca="1" si="303"/>
        <v/>
      </c>
      <c r="H4697" s="18" t="str">
        <f t="shared" ca="1" si="306"/>
        <v/>
      </c>
      <c r="I4697" s="17" t="str">
        <f>_xlfn.XLOOKUP(A4697,Students[Full Name],Students[Starting Rank],"")</f>
        <v/>
      </c>
      <c r="J4697" s="15" t="str">
        <f t="shared" ca="1" si="304"/>
        <v xml:space="preserve">: </v>
      </c>
      <c r="K4697" s="16" t="str">
        <f>_xlfn.XLOOKUP(A4697,Students[Full Name],Students[Start Date],"")</f>
        <v/>
      </c>
      <c r="L4697" s="18">
        <f t="shared" ca="1" si="305"/>
        <v>-1</v>
      </c>
      <c r="M4697" s="18" cm="1">
        <f t="array" aca="1" ref="M4697" ca="1">SUMPRODUCT(Inactives[Days Inactive]*(Inactives[Student]=A4697))/365</f>
        <v>0</v>
      </c>
      <c r="N4697" s="18" t="str" cm="1">
        <f t="array" ref="N4697">IF(LEN($A4697)&gt;0,SUMPRODUCT(($A4697=merged_names)*(_xlfn.TEXTAFTER(N$2, "At ")=merged_belt_colours)*merged_months_at_rank),"")</f>
        <v/>
      </c>
      <c r="O4697" s="18" t="str" cm="1">
        <f t="array" ref="O4697">IF(LEN($A4697)&gt;0,SUMPRODUCT(($A4697=merged_names)*(_xlfn.TEXTAFTER(O$2, "At ")=merged_belt_colours)*merged_months_at_rank),"")</f>
        <v/>
      </c>
      <c r="P4697" s="18" t="str" cm="1">
        <f t="array" ref="P4697">IF(LEN($A4697)&gt;0,SUMPRODUCT(($A4697=merged_names)*(_xlfn.TEXTAFTER(P$2, "At ")=merged_belt_colours)*merged_months_at_rank),"")</f>
        <v/>
      </c>
      <c r="Q4697" s="18" t="str" cm="1">
        <f t="array" ref="Q4697">IF(LEN($A4697)&gt;0,SUMPRODUCT(($A4697=merged_names)*(_xlfn.TEXTAFTER(Q$2, "At ")=merged_belt_colours)*merged_months_at_rank),"")</f>
        <v/>
      </c>
      <c r="R4697" s="18" t="str" cm="1">
        <f t="array" ref="R4697">IF(LEN($A4697)&gt;0,SUMPRODUCT(($A4697=merged_names)*(_xlfn.TEXTAFTER(R$2, "At ")=merged_belt_colours)*merged_months_at_rank),"")</f>
        <v/>
      </c>
    </row>
    <row r="4698" spans="1:18" x14ac:dyDescent="0.25">
      <c r="A4698"/>
      <c r="B4698" s="15" t="str" cm="1">
        <f t="array" ref="B4698">IFERROR(IF(LEN(A4698)&gt;0, IF(SUMPRODUCT((Inactives[Key]=J4698)*(Inactives[Currently Inactive]))=1,"Inactive","Active"),""),"Active")</f>
        <v/>
      </c>
      <c r="C4698" s="16" t="str" cm="1">
        <f t="array" aca="1" ref="C4698" ca="1">IFERROR(_xlfn._xlws.FILTER(Inactives[Inactive On],(Inactives[Key]=J4698)*(Inactives[Currently Inactive]),""),"")</f>
        <v/>
      </c>
      <c r="D4698" s="16" t="str" cm="1">
        <f t="array" aca="1" ref="D4698" ca="1">IFERROR(INDEX(_xlfn.TEXTSPLIT(E4698," "),1),"")</f>
        <v/>
      </c>
      <c r="E4698" s="15" t="str" cm="1">
        <f t="array" aca="1" ref="E4698" ca="1">IFERROR(_xlfn._xlws.FILTER(merged_ranks,(merged_end_dates=DATE(9999,12,31))*(merged_names=A4698)),"")</f>
        <v/>
      </c>
      <c r="F4698" s="17" t="str">
        <f ca="1">_xlfn.XLOOKUP(J4698,Promotions[Promo Key],Promotions[Promo Date],"")</f>
        <v/>
      </c>
      <c r="G4698" s="18" t="str">
        <f t="shared" ca="1" si="303"/>
        <v/>
      </c>
      <c r="H4698" s="18" t="str">
        <f t="shared" ca="1" si="306"/>
        <v/>
      </c>
      <c r="I4698" s="17" t="str">
        <f>_xlfn.XLOOKUP(A4698,Students[Full Name],Students[Starting Rank],"")</f>
        <v/>
      </c>
      <c r="J4698" s="15" t="str">
        <f t="shared" ca="1" si="304"/>
        <v xml:space="preserve">: </v>
      </c>
      <c r="K4698" s="16" t="str">
        <f>_xlfn.XLOOKUP(A4698,Students[Full Name],Students[Start Date],"")</f>
        <v/>
      </c>
      <c r="L4698" s="18">
        <f t="shared" ca="1" si="305"/>
        <v>-1</v>
      </c>
      <c r="M4698" s="18" cm="1">
        <f t="array" aca="1" ref="M4698" ca="1">SUMPRODUCT(Inactives[Days Inactive]*(Inactives[Student]=A4698))/365</f>
        <v>0</v>
      </c>
      <c r="N4698" s="18" t="str" cm="1">
        <f t="array" ref="N4698">IF(LEN($A4698)&gt;0,SUMPRODUCT(($A4698=merged_names)*(_xlfn.TEXTAFTER(N$2, "At ")=merged_belt_colours)*merged_months_at_rank),"")</f>
        <v/>
      </c>
      <c r="O4698" s="18" t="str" cm="1">
        <f t="array" ref="O4698">IF(LEN($A4698)&gt;0,SUMPRODUCT(($A4698=merged_names)*(_xlfn.TEXTAFTER(O$2, "At ")=merged_belt_colours)*merged_months_at_rank),"")</f>
        <v/>
      </c>
      <c r="P4698" s="18" t="str" cm="1">
        <f t="array" ref="P4698">IF(LEN($A4698)&gt;0,SUMPRODUCT(($A4698=merged_names)*(_xlfn.TEXTAFTER(P$2, "At ")=merged_belt_colours)*merged_months_at_rank),"")</f>
        <v/>
      </c>
      <c r="Q4698" s="18" t="str" cm="1">
        <f t="array" ref="Q4698">IF(LEN($A4698)&gt;0,SUMPRODUCT(($A4698=merged_names)*(_xlfn.TEXTAFTER(Q$2, "At ")=merged_belt_colours)*merged_months_at_rank),"")</f>
        <v/>
      </c>
      <c r="R4698" s="18" t="str" cm="1">
        <f t="array" ref="R4698">IF(LEN($A4698)&gt;0,SUMPRODUCT(($A4698=merged_names)*(_xlfn.TEXTAFTER(R$2, "At ")=merged_belt_colours)*merged_months_at_rank),"")</f>
        <v/>
      </c>
    </row>
    <row r="4699" spans="1:18" x14ac:dyDescent="0.25">
      <c r="A4699"/>
      <c r="B4699" s="15" t="str" cm="1">
        <f t="array" ref="B4699">IFERROR(IF(LEN(A4699)&gt;0, IF(SUMPRODUCT((Inactives[Key]=J4699)*(Inactives[Currently Inactive]))=1,"Inactive","Active"),""),"Active")</f>
        <v/>
      </c>
      <c r="C4699" s="16" t="str" cm="1">
        <f t="array" aca="1" ref="C4699" ca="1">IFERROR(_xlfn._xlws.FILTER(Inactives[Inactive On],(Inactives[Key]=J4699)*(Inactives[Currently Inactive]),""),"")</f>
        <v/>
      </c>
      <c r="D4699" s="16" t="str" cm="1">
        <f t="array" aca="1" ref="D4699" ca="1">IFERROR(INDEX(_xlfn.TEXTSPLIT(E4699," "),1),"")</f>
        <v/>
      </c>
      <c r="E4699" s="15" t="str" cm="1">
        <f t="array" aca="1" ref="E4699" ca="1">IFERROR(_xlfn._xlws.FILTER(merged_ranks,(merged_end_dates=DATE(9999,12,31))*(merged_names=A4699)),"")</f>
        <v/>
      </c>
      <c r="F4699" s="17" t="str">
        <f ca="1">_xlfn.XLOOKUP(J4699,Promotions[Promo Key],Promotions[Promo Date],"")</f>
        <v/>
      </c>
      <c r="G4699" s="18" t="str">
        <f t="shared" ca="1" si="303"/>
        <v/>
      </c>
      <c r="H4699" s="18" t="str">
        <f t="shared" ca="1" si="306"/>
        <v/>
      </c>
      <c r="I4699" s="17" t="str">
        <f>_xlfn.XLOOKUP(A4699,Students[Full Name],Students[Starting Rank],"")</f>
        <v/>
      </c>
      <c r="J4699" s="15" t="str">
        <f t="shared" ca="1" si="304"/>
        <v xml:space="preserve">: </v>
      </c>
      <c r="K4699" s="16" t="str">
        <f>_xlfn.XLOOKUP(A4699,Students[Full Name],Students[Start Date],"")</f>
        <v/>
      </c>
      <c r="L4699" s="18">
        <f t="shared" ca="1" si="305"/>
        <v>-1</v>
      </c>
      <c r="M4699" s="18" cm="1">
        <f t="array" aca="1" ref="M4699" ca="1">SUMPRODUCT(Inactives[Days Inactive]*(Inactives[Student]=A4699))/365</f>
        <v>0</v>
      </c>
      <c r="N4699" s="18" t="str" cm="1">
        <f t="array" ref="N4699">IF(LEN($A4699)&gt;0,SUMPRODUCT(($A4699=merged_names)*(_xlfn.TEXTAFTER(N$2, "At ")=merged_belt_colours)*merged_months_at_rank),"")</f>
        <v/>
      </c>
      <c r="O4699" s="18" t="str" cm="1">
        <f t="array" ref="O4699">IF(LEN($A4699)&gt;0,SUMPRODUCT(($A4699=merged_names)*(_xlfn.TEXTAFTER(O$2, "At ")=merged_belt_colours)*merged_months_at_rank),"")</f>
        <v/>
      </c>
      <c r="P4699" s="18" t="str" cm="1">
        <f t="array" ref="P4699">IF(LEN($A4699)&gt;0,SUMPRODUCT(($A4699=merged_names)*(_xlfn.TEXTAFTER(P$2, "At ")=merged_belt_colours)*merged_months_at_rank),"")</f>
        <v/>
      </c>
      <c r="Q4699" s="18" t="str" cm="1">
        <f t="array" ref="Q4699">IF(LEN($A4699)&gt;0,SUMPRODUCT(($A4699=merged_names)*(_xlfn.TEXTAFTER(Q$2, "At ")=merged_belt_colours)*merged_months_at_rank),"")</f>
        <v/>
      </c>
      <c r="R4699" s="18" t="str" cm="1">
        <f t="array" ref="R4699">IF(LEN($A4699)&gt;0,SUMPRODUCT(($A4699=merged_names)*(_xlfn.TEXTAFTER(R$2, "At ")=merged_belt_colours)*merged_months_at_rank),"")</f>
        <v/>
      </c>
    </row>
    <row r="4700" spans="1:18" x14ac:dyDescent="0.25">
      <c r="A4700"/>
      <c r="B4700" s="15" t="str" cm="1">
        <f t="array" ref="B4700">IFERROR(IF(LEN(A4700)&gt;0, IF(SUMPRODUCT((Inactives[Key]=J4700)*(Inactives[Currently Inactive]))=1,"Inactive","Active"),""),"Active")</f>
        <v/>
      </c>
      <c r="C4700" s="16" t="str" cm="1">
        <f t="array" aca="1" ref="C4700" ca="1">IFERROR(_xlfn._xlws.FILTER(Inactives[Inactive On],(Inactives[Key]=J4700)*(Inactives[Currently Inactive]),""),"")</f>
        <v/>
      </c>
      <c r="D4700" s="16" t="str" cm="1">
        <f t="array" aca="1" ref="D4700" ca="1">IFERROR(INDEX(_xlfn.TEXTSPLIT(E4700," "),1),"")</f>
        <v/>
      </c>
      <c r="E4700" s="15" t="str" cm="1">
        <f t="array" aca="1" ref="E4700" ca="1">IFERROR(_xlfn._xlws.FILTER(merged_ranks,(merged_end_dates=DATE(9999,12,31))*(merged_names=A4700)),"")</f>
        <v/>
      </c>
      <c r="F4700" s="17" t="str">
        <f ca="1">_xlfn.XLOOKUP(J4700,Promotions[Promo Key],Promotions[Promo Date],"")</f>
        <v/>
      </c>
      <c r="G4700" s="18" t="str">
        <f t="shared" ref="G4700:G4763" ca="1" si="307">IFERROR((TODAY()-F4700)/30.5, "")</f>
        <v/>
      </c>
      <c r="H4700" s="18" t="str">
        <f t="shared" ca="1" si="306"/>
        <v/>
      </c>
      <c r="I4700" s="17" t="str">
        <f>_xlfn.XLOOKUP(A4700,Students[Full Name],Students[Starting Rank],"")</f>
        <v/>
      </c>
      <c r="J4700" s="15" t="str">
        <f t="shared" ref="J4700:J4763" ca="1" si="308">A4700&amp;": "&amp;E4700</f>
        <v xml:space="preserve">: </v>
      </c>
      <c r="K4700" s="16" t="str">
        <f>_xlfn.XLOOKUP(A4700,Students[Full Name],Students[Start Date],"")</f>
        <v/>
      </c>
      <c r="L4700" s="18">
        <f t="shared" ref="L4700:L4763" ca="1" si="309">IF(LEN(C4700)&gt;0,(TODAY()-C4700)/30.5,-1)</f>
        <v>-1</v>
      </c>
      <c r="M4700" s="18" cm="1">
        <f t="array" aca="1" ref="M4700" ca="1">SUMPRODUCT(Inactives[Days Inactive]*(Inactives[Student]=A4700))/365</f>
        <v>0</v>
      </c>
      <c r="N4700" s="18" t="str" cm="1">
        <f t="array" ref="N4700">IF(LEN($A4700)&gt;0,SUMPRODUCT(($A4700=merged_names)*(_xlfn.TEXTAFTER(N$2, "At ")=merged_belt_colours)*merged_months_at_rank),"")</f>
        <v/>
      </c>
      <c r="O4700" s="18" t="str" cm="1">
        <f t="array" ref="O4700">IF(LEN($A4700)&gt;0,SUMPRODUCT(($A4700=merged_names)*(_xlfn.TEXTAFTER(O$2, "At ")=merged_belt_colours)*merged_months_at_rank),"")</f>
        <v/>
      </c>
      <c r="P4700" s="18" t="str" cm="1">
        <f t="array" ref="P4700">IF(LEN($A4700)&gt;0,SUMPRODUCT(($A4700=merged_names)*(_xlfn.TEXTAFTER(P$2, "At ")=merged_belt_colours)*merged_months_at_rank),"")</f>
        <v/>
      </c>
      <c r="Q4700" s="18" t="str" cm="1">
        <f t="array" ref="Q4700">IF(LEN($A4700)&gt;0,SUMPRODUCT(($A4700=merged_names)*(_xlfn.TEXTAFTER(Q$2, "At ")=merged_belt_colours)*merged_months_at_rank),"")</f>
        <v/>
      </c>
      <c r="R4700" s="18" t="str" cm="1">
        <f t="array" ref="R4700">IF(LEN($A4700)&gt;0,SUMPRODUCT(($A4700=merged_names)*(_xlfn.TEXTAFTER(R$2, "At ")=merged_belt_colours)*merged_months_at_rank),"")</f>
        <v/>
      </c>
    </row>
    <row r="4701" spans="1:18" x14ac:dyDescent="0.25">
      <c r="A4701"/>
      <c r="B4701" s="15" t="str" cm="1">
        <f t="array" ref="B4701">IFERROR(IF(LEN(A4701)&gt;0, IF(SUMPRODUCT((Inactives[Key]=J4701)*(Inactives[Currently Inactive]))=1,"Inactive","Active"),""),"Active")</f>
        <v/>
      </c>
      <c r="C4701" s="16" t="str" cm="1">
        <f t="array" aca="1" ref="C4701" ca="1">IFERROR(_xlfn._xlws.FILTER(Inactives[Inactive On],(Inactives[Key]=J4701)*(Inactives[Currently Inactive]),""),"")</f>
        <v/>
      </c>
      <c r="D4701" s="16" t="str" cm="1">
        <f t="array" aca="1" ref="D4701" ca="1">IFERROR(INDEX(_xlfn.TEXTSPLIT(E4701," "),1),"")</f>
        <v/>
      </c>
      <c r="E4701" s="15" t="str" cm="1">
        <f t="array" aca="1" ref="E4701" ca="1">IFERROR(_xlfn._xlws.FILTER(merged_ranks,(merged_end_dates=DATE(9999,12,31))*(merged_names=A4701)),"")</f>
        <v/>
      </c>
      <c r="F4701" s="17" t="str">
        <f ca="1">_xlfn.XLOOKUP(J4701,Promotions[Promo Key],Promotions[Promo Date],"")</f>
        <v/>
      </c>
      <c r="G4701" s="18" t="str">
        <f t="shared" ca="1" si="307"/>
        <v/>
      </c>
      <c r="H4701" s="18" t="str">
        <f t="shared" ca="1" si="306"/>
        <v/>
      </c>
      <c r="I4701" s="17" t="str">
        <f>_xlfn.XLOOKUP(A4701,Students[Full Name],Students[Starting Rank],"")</f>
        <v/>
      </c>
      <c r="J4701" s="15" t="str">
        <f t="shared" ca="1" si="308"/>
        <v xml:space="preserve">: </v>
      </c>
      <c r="K4701" s="16" t="str">
        <f>_xlfn.XLOOKUP(A4701,Students[Full Name],Students[Start Date],"")</f>
        <v/>
      </c>
      <c r="L4701" s="18">
        <f t="shared" ca="1" si="309"/>
        <v>-1</v>
      </c>
      <c r="M4701" s="18" cm="1">
        <f t="array" aca="1" ref="M4701" ca="1">SUMPRODUCT(Inactives[Days Inactive]*(Inactives[Student]=A4701))/365</f>
        <v>0</v>
      </c>
      <c r="N4701" s="18" t="str" cm="1">
        <f t="array" ref="N4701">IF(LEN($A4701)&gt;0,SUMPRODUCT(($A4701=merged_names)*(_xlfn.TEXTAFTER(N$2, "At ")=merged_belt_colours)*merged_months_at_rank),"")</f>
        <v/>
      </c>
      <c r="O4701" s="18" t="str" cm="1">
        <f t="array" ref="O4701">IF(LEN($A4701)&gt;0,SUMPRODUCT(($A4701=merged_names)*(_xlfn.TEXTAFTER(O$2, "At ")=merged_belt_colours)*merged_months_at_rank),"")</f>
        <v/>
      </c>
      <c r="P4701" s="18" t="str" cm="1">
        <f t="array" ref="P4701">IF(LEN($A4701)&gt;0,SUMPRODUCT(($A4701=merged_names)*(_xlfn.TEXTAFTER(P$2, "At ")=merged_belt_colours)*merged_months_at_rank),"")</f>
        <v/>
      </c>
      <c r="Q4701" s="18" t="str" cm="1">
        <f t="array" ref="Q4701">IF(LEN($A4701)&gt;0,SUMPRODUCT(($A4701=merged_names)*(_xlfn.TEXTAFTER(Q$2, "At ")=merged_belt_colours)*merged_months_at_rank),"")</f>
        <v/>
      </c>
      <c r="R4701" s="18" t="str" cm="1">
        <f t="array" ref="R4701">IF(LEN($A4701)&gt;0,SUMPRODUCT(($A4701=merged_names)*(_xlfn.TEXTAFTER(R$2, "At ")=merged_belt_colours)*merged_months_at_rank),"")</f>
        <v/>
      </c>
    </row>
    <row r="4702" spans="1:18" x14ac:dyDescent="0.25">
      <c r="A4702"/>
      <c r="B4702" s="15" t="str" cm="1">
        <f t="array" ref="B4702">IFERROR(IF(LEN(A4702)&gt;0, IF(SUMPRODUCT((Inactives[Key]=J4702)*(Inactives[Currently Inactive]))=1,"Inactive","Active"),""),"Active")</f>
        <v/>
      </c>
      <c r="C4702" s="16" t="str" cm="1">
        <f t="array" aca="1" ref="C4702" ca="1">IFERROR(_xlfn._xlws.FILTER(Inactives[Inactive On],(Inactives[Key]=J4702)*(Inactives[Currently Inactive]),""),"")</f>
        <v/>
      </c>
      <c r="D4702" s="16" t="str" cm="1">
        <f t="array" aca="1" ref="D4702" ca="1">IFERROR(INDEX(_xlfn.TEXTSPLIT(E4702," "),1),"")</f>
        <v/>
      </c>
      <c r="E4702" s="15" t="str" cm="1">
        <f t="array" aca="1" ref="E4702" ca="1">IFERROR(_xlfn._xlws.FILTER(merged_ranks,(merged_end_dates=DATE(9999,12,31))*(merged_names=A4702)),"")</f>
        <v/>
      </c>
      <c r="F4702" s="17" t="str">
        <f ca="1">_xlfn.XLOOKUP(J4702,Promotions[Promo Key],Promotions[Promo Date],"")</f>
        <v/>
      </c>
      <c r="G4702" s="18" t="str">
        <f t="shared" ca="1" si="307"/>
        <v/>
      </c>
      <c r="H4702" s="18" t="str">
        <f t="shared" ca="1" si="306"/>
        <v/>
      </c>
      <c r="I4702" s="17" t="str">
        <f>_xlfn.XLOOKUP(A4702,Students[Full Name],Students[Starting Rank],"")</f>
        <v/>
      </c>
      <c r="J4702" s="15" t="str">
        <f t="shared" ca="1" si="308"/>
        <v xml:space="preserve">: </v>
      </c>
      <c r="K4702" s="16" t="str">
        <f>_xlfn.XLOOKUP(A4702,Students[Full Name],Students[Start Date],"")</f>
        <v/>
      </c>
      <c r="L4702" s="18">
        <f t="shared" ca="1" si="309"/>
        <v>-1</v>
      </c>
      <c r="M4702" s="18" cm="1">
        <f t="array" aca="1" ref="M4702" ca="1">SUMPRODUCT(Inactives[Days Inactive]*(Inactives[Student]=A4702))/365</f>
        <v>0</v>
      </c>
      <c r="N4702" s="18" t="str" cm="1">
        <f t="array" ref="N4702">IF(LEN($A4702)&gt;0,SUMPRODUCT(($A4702=merged_names)*(_xlfn.TEXTAFTER(N$2, "At ")=merged_belt_colours)*merged_months_at_rank),"")</f>
        <v/>
      </c>
      <c r="O4702" s="18" t="str" cm="1">
        <f t="array" ref="O4702">IF(LEN($A4702)&gt;0,SUMPRODUCT(($A4702=merged_names)*(_xlfn.TEXTAFTER(O$2, "At ")=merged_belt_colours)*merged_months_at_rank),"")</f>
        <v/>
      </c>
      <c r="P4702" s="18" t="str" cm="1">
        <f t="array" ref="P4702">IF(LEN($A4702)&gt;0,SUMPRODUCT(($A4702=merged_names)*(_xlfn.TEXTAFTER(P$2, "At ")=merged_belt_colours)*merged_months_at_rank),"")</f>
        <v/>
      </c>
      <c r="Q4702" s="18" t="str" cm="1">
        <f t="array" ref="Q4702">IF(LEN($A4702)&gt;0,SUMPRODUCT(($A4702=merged_names)*(_xlfn.TEXTAFTER(Q$2, "At ")=merged_belt_colours)*merged_months_at_rank),"")</f>
        <v/>
      </c>
      <c r="R4702" s="18" t="str" cm="1">
        <f t="array" ref="R4702">IF(LEN($A4702)&gt;0,SUMPRODUCT(($A4702=merged_names)*(_xlfn.TEXTAFTER(R$2, "At ")=merged_belt_colours)*merged_months_at_rank),"")</f>
        <v/>
      </c>
    </row>
    <row r="4703" spans="1:18" x14ac:dyDescent="0.25">
      <c r="A4703"/>
      <c r="B4703" s="15" t="str" cm="1">
        <f t="array" ref="B4703">IFERROR(IF(LEN(A4703)&gt;0, IF(SUMPRODUCT((Inactives[Key]=J4703)*(Inactives[Currently Inactive]))=1,"Inactive","Active"),""),"Active")</f>
        <v/>
      </c>
      <c r="C4703" s="16" t="str" cm="1">
        <f t="array" aca="1" ref="C4703" ca="1">IFERROR(_xlfn._xlws.FILTER(Inactives[Inactive On],(Inactives[Key]=J4703)*(Inactives[Currently Inactive]),""),"")</f>
        <v/>
      </c>
      <c r="D4703" s="16" t="str" cm="1">
        <f t="array" aca="1" ref="D4703" ca="1">IFERROR(INDEX(_xlfn.TEXTSPLIT(E4703," "),1),"")</f>
        <v/>
      </c>
      <c r="E4703" s="15" t="str" cm="1">
        <f t="array" aca="1" ref="E4703" ca="1">IFERROR(_xlfn._xlws.FILTER(merged_ranks,(merged_end_dates=DATE(9999,12,31))*(merged_names=A4703)),"")</f>
        <v/>
      </c>
      <c r="F4703" s="17" t="str">
        <f ca="1">_xlfn.XLOOKUP(J4703,Promotions[Promo Key],Promotions[Promo Date],"")</f>
        <v/>
      </c>
      <c r="G4703" s="18" t="str">
        <f t="shared" ca="1" si="307"/>
        <v/>
      </c>
      <c r="H4703" s="18" t="str">
        <f t="shared" ca="1" si="306"/>
        <v/>
      </c>
      <c r="I4703" s="17" t="str">
        <f>_xlfn.XLOOKUP(A4703,Students[Full Name],Students[Starting Rank],"")</f>
        <v/>
      </c>
      <c r="J4703" s="15" t="str">
        <f t="shared" ca="1" si="308"/>
        <v xml:space="preserve">: </v>
      </c>
      <c r="K4703" s="16" t="str">
        <f>_xlfn.XLOOKUP(A4703,Students[Full Name],Students[Start Date],"")</f>
        <v/>
      </c>
      <c r="L4703" s="18">
        <f t="shared" ca="1" si="309"/>
        <v>-1</v>
      </c>
      <c r="M4703" s="18" cm="1">
        <f t="array" aca="1" ref="M4703" ca="1">SUMPRODUCT(Inactives[Days Inactive]*(Inactives[Student]=A4703))/365</f>
        <v>0</v>
      </c>
      <c r="N4703" s="18" t="str" cm="1">
        <f t="array" ref="N4703">IF(LEN($A4703)&gt;0,SUMPRODUCT(($A4703=merged_names)*(_xlfn.TEXTAFTER(N$2, "At ")=merged_belt_colours)*merged_months_at_rank),"")</f>
        <v/>
      </c>
      <c r="O4703" s="18" t="str" cm="1">
        <f t="array" ref="O4703">IF(LEN($A4703)&gt;0,SUMPRODUCT(($A4703=merged_names)*(_xlfn.TEXTAFTER(O$2, "At ")=merged_belt_colours)*merged_months_at_rank),"")</f>
        <v/>
      </c>
      <c r="P4703" s="18" t="str" cm="1">
        <f t="array" ref="P4703">IF(LEN($A4703)&gt;0,SUMPRODUCT(($A4703=merged_names)*(_xlfn.TEXTAFTER(P$2, "At ")=merged_belt_colours)*merged_months_at_rank),"")</f>
        <v/>
      </c>
      <c r="Q4703" s="18" t="str" cm="1">
        <f t="array" ref="Q4703">IF(LEN($A4703)&gt;0,SUMPRODUCT(($A4703=merged_names)*(_xlfn.TEXTAFTER(Q$2, "At ")=merged_belt_colours)*merged_months_at_rank),"")</f>
        <v/>
      </c>
      <c r="R4703" s="18" t="str" cm="1">
        <f t="array" ref="R4703">IF(LEN($A4703)&gt;0,SUMPRODUCT(($A4703=merged_names)*(_xlfn.TEXTAFTER(R$2, "At ")=merged_belt_colours)*merged_months_at_rank),"")</f>
        <v/>
      </c>
    </row>
    <row r="4704" spans="1:18" x14ac:dyDescent="0.25">
      <c r="A4704"/>
      <c r="B4704" s="15" t="str" cm="1">
        <f t="array" ref="B4704">IFERROR(IF(LEN(A4704)&gt;0, IF(SUMPRODUCT((Inactives[Key]=J4704)*(Inactives[Currently Inactive]))=1,"Inactive","Active"),""),"Active")</f>
        <v/>
      </c>
      <c r="C4704" s="16" t="str" cm="1">
        <f t="array" aca="1" ref="C4704" ca="1">IFERROR(_xlfn._xlws.FILTER(Inactives[Inactive On],(Inactives[Key]=J4704)*(Inactives[Currently Inactive]),""),"")</f>
        <v/>
      </c>
      <c r="D4704" s="16" t="str" cm="1">
        <f t="array" aca="1" ref="D4704" ca="1">IFERROR(INDEX(_xlfn.TEXTSPLIT(E4704," "),1),"")</f>
        <v/>
      </c>
      <c r="E4704" s="15" t="str" cm="1">
        <f t="array" aca="1" ref="E4704" ca="1">IFERROR(_xlfn._xlws.FILTER(merged_ranks,(merged_end_dates=DATE(9999,12,31))*(merged_names=A4704)),"")</f>
        <v/>
      </c>
      <c r="F4704" s="17" t="str">
        <f ca="1">_xlfn.XLOOKUP(J4704,Promotions[Promo Key],Promotions[Promo Date],"")</f>
        <v/>
      </c>
      <c r="G4704" s="18" t="str">
        <f t="shared" ca="1" si="307"/>
        <v/>
      </c>
      <c r="H4704" s="18" t="str">
        <f t="shared" ca="1" si="306"/>
        <v/>
      </c>
      <c r="I4704" s="17" t="str">
        <f>_xlfn.XLOOKUP(A4704,Students[Full Name],Students[Starting Rank],"")</f>
        <v/>
      </c>
      <c r="J4704" s="15" t="str">
        <f t="shared" ca="1" si="308"/>
        <v xml:space="preserve">: </v>
      </c>
      <c r="K4704" s="16" t="str">
        <f>_xlfn.XLOOKUP(A4704,Students[Full Name],Students[Start Date],"")</f>
        <v/>
      </c>
      <c r="L4704" s="18">
        <f t="shared" ca="1" si="309"/>
        <v>-1</v>
      </c>
      <c r="M4704" s="18" cm="1">
        <f t="array" aca="1" ref="M4704" ca="1">SUMPRODUCT(Inactives[Days Inactive]*(Inactives[Student]=A4704))/365</f>
        <v>0</v>
      </c>
      <c r="N4704" s="18" t="str" cm="1">
        <f t="array" ref="N4704">IF(LEN($A4704)&gt;0,SUMPRODUCT(($A4704=merged_names)*(_xlfn.TEXTAFTER(N$2, "At ")=merged_belt_colours)*merged_months_at_rank),"")</f>
        <v/>
      </c>
      <c r="O4704" s="18" t="str" cm="1">
        <f t="array" ref="O4704">IF(LEN($A4704)&gt;0,SUMPRODUCT(($A4704=merged_names)*(_xlfn.TEXTAFTER(O$2, "At ")=merged_belt_colours)*merged_months_at_rank),"")</f>
        <v/>
      </c>
      <c r="P4704" s="18" t="str" cm="1">
        <f t="array" ref="P4704">IF(LEN($A4704)&gt;0,SUMPRODUCT(($A4704=merged_names)*(_xlfn.TEXTAFTER(P$2, "At ")=merged_belt_colours)*merged_months_at_rank),"")</f>
        <v/>
      </c>
      <c r="Q4704" s="18" t="str" cm="1">
        <f t="array" ref="Q4704">IF(LEN($A4704)&gt;0,SUMPRODUCT(($A4704=merged_names)*(_xlfn.TEXTAFTER(Q$2, "At ")=merged_belt_colours)*merged_months_at_rank),"")</f>
        <v/>
      </c>
      <c r="R4704" s="18" t="str" cm="1">
        <f t="array" ref="R4704">IF(LEN($A4704)&gt;0,SUMPRODUCT(($A4704=merged_names)*(_xlfn.TEXTAFTER(R$2, "At ")=merged_belt_colours)*merged_months_at_rank),"")</f>
        <v/>
      </c>
    </row>
    <row r="4705" spans="1:18" x14ac:dyDescent="0.25">
      <c r="A4705"/>
      <c r="B4705" s="15" t="str" cm="1">
        <f t="array" ref="B4705">IFERROR(IF(LEN(A4705)&gt;0, IF(SUMPRODUCT((Inactives[Key]=J4705)*(Inactives[Currently Inactive]))=1,"Inactive","Active"),""),"Active")</f>
        <v/>
      </c>
      <c r="C4705" s="16" t="str" cm="1">
        <f t="array" aca="1" ref="C4705" ca="1">IFERROR(_xlfn._xlws.FILTER(Inactives[Inactive On],(Inactives[Key]=J4705)*(Inactives[Currently Inactive]),""),"")</f>
        <v/>
      </c>
      <c r="D4705" s="16" t="str" cm="1">
        <f t="array" aca="1" ref="D4705" ca="1">IFERROR(INDEX(_xlfn.TEXTSPLIT(E4705," "),1),"")</f>
        <v/>
      </c>
      <c r="E4705" s="15" t="str" cm="1">
        <f t="array" aca="1" ref="E4705" ca="1">IFERROR(_xlfn._xlws.FILTER(merged_ranks,(merged_end_dates=DATE(9999,12,31))*(merged_names=A4705)),"")</f>
        <v/>
      </c>
      <c r="F4705" s="17" t="str">
        <f ca="1">_xlfn.XLOOKUP(J4705,Promotions[Promo Key],Promotions[Promo Date],"")</f>
        <v/>
      </c>
      <c r="G4705" s="18" t="str">
        <f t="shared" ca="1" si="307"/>
        <v/>
      </c>
      <c r="H4705" s="18" t="str">
        <f t="shared" ca="1" si="306"/>
        <v/>
      </c>
      <c r="I4705" s="17" t="str">
        <f>_xlfn.XLOOKUP(A4705,Students[Full Name],Students[Starting Rank],"")</f>
        <v/>
      </c>
      <c r="J4705" s="15" t="str">
        <f t="shared" ca="1" si="308"/>
        <v xml:space="preserve">: </v>
      </c>
      <c r="K4705" s="16" t="str">
        <f>_xlfn.XLOOKUP(A4705,Students[Full Name],Students[Start Date],"")</f>
        <v/>
      </c>
      <c r="L4705" s="18">
        <f t="shared" ca="1" si="309"/>
        <v>-1</v>
      </c>
      <c r="M4705" s="18" cm="1">
        <f t="array" aca="1" ref="M4705" ca="1">SUMPRODUCT(Inactives[Days Inactive]*(Inactives[Student]=A4705))/365</f>
        <v>0</v>
      </c>
      <c r="N4705" s="18" t="str" cm="1">
        <f t="array" ref="N4705">IF(LEN($A4705)&gt;0,SUMPRODUCT(($A4705=merged_names)*(_xlfn.TEXTAFTER(N$2, "At ")=merged_belt_colours)*merged_months_at_rank),"")</f>
        <v/>
      </c>
      <c r="O4705" s="18" t="str" cm="1">
        <f t="array" ref="O4705">IF(LEN($A4705)&gt;0,SUMPRODUCT(($A4705=merged_names)*(_xlfn.TEXTAFTER(O$2, "At ")=merged_belt_colours)*merged_months_at_rank),"")</f>
        <v/>
      </c>
      <c r="P4705" s="18" t="str" cm="1">
        <f t="array" ref="P4705">IF(LEN($A4705)&gt;0,SUMPRODUCT(($A4705=merged_names)*(_xlfn.TEXTAFTER(P$2, "At ")=merged_belt_colours)*merged_months_at_rank),"")</f>
        <v/>
      </c>
      <c r="Q4705" s="18" t="str" cm="1">
        <f t="array" ref="Q4705">IF(LEN($A4705)&gt;0,SUMPRODUCT(($A4705=merged_names)*(_xlfn.TEXTAFTER(Q$2, "At ")=merged_belt_colours)*merged_months_at_rank),"")</f>
        <v/>
      </c>
      <c r="R4705" s="18" t="str" cm="1">
        <f t="array" ref="R4705">IF(LEN($A4705)&gt;0,SUMPRODUCT(($A4705=merged_names)*(_xlfn.TEXTAFTER(R$2, "At ")=merged_belt_colours)*merged_months_at_rank),"")</f>
        <v/>
      </c>
    </row>
    <row r="4706" spans="1:18" x14ac:dyDescent="0.25">
      <c r="A4706"/>
      <c r="B4706" s="15" t="str" cm="1">
        <f t="array" ref="B4706">IFERROR(IF(LEN(A4706)&gt;0, IF(SUMPRODUCT((Inactives[Key]=J4706)*(Inactives[Currently Inactive]))=1,"Inactive","Active"),""),"Active")</f>
        <v/>
      </c>
      <c r="C4706" s="16" t="str" cm="1">
        <f t="array" aca="1" ref="C4706" ca="1">IFERROR(_xlfn._xlws.FILTER(Inactives[Inactive On],(Inactives[Key]=J4706)*(Inactives[Currently Inactive]),""),"")</f>
        <v/>
      </c>
      <c r="D4706" s="16" t="str" cm="1">
        <f t="array" aca="1" ref="D4706" ca="1">IFERROR(INDEX(_xlfn.TEXTSPLIT(E4706," "),1),"")</f>
        <v/>
      </c>
      <c r="E4706" s="15" t="str" cm="1">
        <f t="array" aca="1" ref="E4706" ca="1">IFERROR(_xlfn._xlws.FILTER(merged_ranks,(merged_end_dates=DATE(9999,12,31))*(merged_names=A4706)),"")</f>
        <v/>
      </c>
      <c r="F4706" s="17" t="str">
        <f ca="1">_xlfn.XLOOKUP(J4706,Promotions[Promo Key],Promotions[Promo Date],"")</f>
        <v/>
      </c>
      <c r="G4706" s="18" t="str">
        <f t="shared" ca="1" si="307"/>
        <v/>
      </c>
      <c r="H4706" s="18" t="str">
        <f t="shared" ca="1" si="306"/>
        <v/>
      </c>
      <c r="I4706" s="17" t="str">
        <f>_xlfn.XLOOKUP(A4706,Students[Full Name],Students[Starting Rank],"")</f>
        <v/>
      </c>
      <c r="J4706" s="15" t="str">
        <f t="shared" ca="1" si="308"/>
        <v xml:space="preserve">: </v>
      </c>
      <c r="K4706" s="16" t="str">
        <f>_xlfn.XLOOKUP(A4706,Students[Full Name],Students[Start Date],"")</f>
        <v/>
      </c>
      <c r="L4706" s="18">
        <f t="shared" ca="1" si="309"/>
        <v>-1</v>
      </c>
      <c r="M4706" s="18" cm="1">
        <f t="array" aca="1" ref="M4706" ca="1">SUMPRODUCT(Inactives[Days Inactive]*(Inactives[Student]=A4706))/365</f>
        <v>0</v>
      </c>
      <c r="N4706" s="18" t="str" cm="1">
        <f t="array" ref="N4706">IF(LEN($A4706)&gt;0,SUMPRODUCT(($A4706=merged_names)*(_xlfn.TEXTAFTER(N$2, "At ")=merged_belt_colours)*merged_months_at_rank),"")</f>
        <v/>
      </c>
      <c r="O4706" s="18" t="str" cm="1">
        <f t="array" ref="O4706">IF(LEN($A4706)&gt;0,SUMPRODUCT(($A4706=merged_names)*(_xlfn.TEXTAFTER(O$2, "At ")=merged_belt_colours)*merged_months_at_rank),"")</f>
        <v/>
      </c>
      <c r="P4706" s="18" t="str" cm="1">
        <f t="array" ref="P4706">IF(LEN($A4706)&gt;0,SUMPRODUCT(($A4706=merged_names)*(_xlfn.TEXTAFTER(P$2, "At ")=merged_belt_colours)*merged_months_at_rank),"")</f>
        <v/>
      </c>
      <c r="Q4706" s="18" t="str" cm="1">
        <f t="array" ref="Q4706">IF(LEN($A4706)&gt;0,SUMPRODUCT(($A4706=merged_names)*(_xlfn.TEXTAFTER(Q$2, "At ")=merged_belt_colours)*merged_months_at_rank),"")</f>
        <v/>
      </c>
      <c r="R4706" s="18" t="str" cm="1">
        <f t="array" ref="R4706">IF(LEN($A4706)&gt;0,SUMPRODUCT(($A4706=merged_names)*(_xlfn.TEXTAFTER(R$2, "At ")=merged_belt_colours)*merged_months_at_rank),"")</f>
        <v/>
      </c>
    </row>
    <row r="4707" spans="1:18" x14ac:dyDescent="0.25">
      <c r="A4707"/>
      <c r="B4707" s="15" t="str" cm="1">
        <f t="array" ref="B4707">IFERROR(IF(LEN(A4707)&gt;0, IF(SUMPRODUCT((Inactives[Key]=J4707)*(Inactives[Currently Inactive]))=1,"Inactive","Active"),""),"Active")</f>
        <v/>
      </c>
      <c r="C4707" s="16" t="str" cm="1">
        <f t="array" aca="1" ref="C4707" ca="1">IFERROR(_xlfn._xlws.FILTER(Inactives[Inactive On],(Inactives[Key]=J4707)*(Inactives[Currently Inactive]),""),"")</f>
        <v/>
      </c>
      <c r="D4707" s="16" t="str" cm="1">
        <f t="array" aca="1" ref="D4707" ca="1">IFERROR(INDEX(_xlfn.TEXTSPLIT(E4707," "),1),"")</f>
        <v/>
      </c>
      <c r="E4707" s="15" t="str" cm="1">
        <f t="array" aca="1" ref="E4707" ca="1">IFERROR(_xlfn._xlws.FILTER(merged_ranks,(merged_end_dates=DATE(9999,12,31))*(merged_names=A4707)),"")</f>
        <v/>
      </c>
      <c r="F4707" s="17" t="str">
        <f ca="1">_xlfn.XLOOKUP(J4707,Promotions[Promo Key],Promotions[Promo Date],"")</f>
        <v/>
      </c>
      <c r="G4707" s="18" t="str">
        <f t="shared" ca="1" si="307"/>
        <v/>
      </c>
      <c r="H4707" s="18" t="str">
        <f t="shared" ca="1" si="306"/>
        <v/>
      </c>
      <c r="I4707" s="17" t="str">
        <f>_xlfn.XLOOKUP(A4707,Students[Full Name],Students[Starting Rank],"")</f>
        <v/>
      </c>
      <c r="J4707" s="15" t="str">
        <f t="shared" ca="1" si="308"/>
        <v xml:space="preserve">: </v>
      </c>
      <c r="K4707" s="16" t="str">
        <f>_xlfn.XLOOKUP(A4707,Students[Full Name],Students[Start Date],"")</f>
        <v/>
      </c>
      <c r="L4707" s="18">
        <f t="shared" ca="1" si="309"/>
        <v>-1</v>
      </c>
      <c r="M4707" s="18" cm="1">
        <f t="array" aca="1" ref="M4707" ca="1">SUMPRODUCT(Inactives[Days Inactive]*(Inactives[Student]=A4707))/365</f>
        <v>0</v>
      </c>
      <c r="N4707" s="18" t="str" cm="1">
        <f t="array" ref="N4707">IF(LEN($A4707)&gt;0,SUMPRODUCT(($A4707=merged_names)*(_xlfn.TEXTAFTER(N$2, "At ")=merged_belt_colours)*merged_months_at_rank),"")</f>
        <v/>
      </c>
      <c r="O4707" s="18" t="str" cm="1">
        <f t="array" ref="O4707">IF(LEN($A4707)&gt;0,SUMPRODUCT(($A4707=merged_names)*(_xlfn.TEXTAFTER(O$2, "At ")=merged_belt_colours)*merged_months_at_rank),"")</f>
        <v/>
      </c>
      <c r="P4707" s="18" t="str" cm="1">
        <f t="array" ref="P4707">IF(LEN($A4707)&gt;0,SUMPRODUCT(($A4707=merged_names)*(_xlfn.TEXTAFTER(P$2, "At ")=merged_belt_colours)*merged_months_at_rank),"")</f>
        <v/>
      </c>
      <c r="Q4707" s="18" t="str" cm="1">
        <f t="array" ref="Q4707">IF(LEN($A4707)&gt;0,SUMPRODUCT(($A4707=merged_names)*(_xlfn.TEXTAFTER(Q$2, "At ")=merged_belt_colours)*merged_months_at_rank),"")</f>
        <v/>
      </c>
      <c r="R4707" s="18" t="str" cm="1">
        <f t="array" ref="R4707">IF(LEN($A4707)&gt;0,SUMPRODUCT(($A4707=merged_names)*(_xlfn.TEXTAFTER(R$2, "At ")=merged_belt_colours)*merged_months_at_rank),"")</f>
        <v/>
      </c>
    </row>
    <row r="4708" spans="1:18" x14ac:dyDescent="0.25">
      <c r="A4708"/>
      <c r="B4708" s="15" t="str" cm="1">
        <f t="array" ref="B4708">IFERROR(IF(LEN(A4708)&gt;0, IF(SUMPRODUCT((Inactives[Key]=J4708)*(Inactives[Currently Inactive]))=1,"Inactive","Active"),""),"Active")</f>
        <v/>
      </c>
      <c r="C4708" s="16" t="str" cm="1">
        <f t="array" aca="1" ref="C4708" ca="1">IFERROR(_xlfn._xlws.FILTER(Inactives[Inactive On],(Inactives[Key]=J4708)*(Inactives[Currently Inactive]),""),"")</f>
        <v/>
      </c>
      <c r="D4708" s="16" t="str" cm="1">
        <f t="array" aca="1" ref="D4708" ca="1">IFERROR(INDEX(_xlfn.TEXTSPLIT(E4708," "),1),"")</f>
        <v/>
      </c>
      <c r="E4708" s="15" t="str" cm="1">
        <f t="array" aca="1" ref="E4708" ca="1">IFERROR(_xlfn._xlws.FILTER(merged_ranks,(merged_end_dates=DATE(9999,12,31))*(merged_names=A4708)),"")</f>
        <v/>
      </c>
      <c r="F4708" s="17" t="str">
        <f ca="1">_xlfn.XLOOKUP(J4708,Promotions[Promo Key],Promotions[Promo Date],"")</f>
        <v/>
      </c>
      <c r="G4708" s="18" t="str">
        <f t="shared" ca="1" si="307"/>
        <v/>
      </c>
      <c r="H4708" s="18" t="str">
        <f t="shared" ca="1" si="306"/>
        <v/>
      </c>
      <c r="I4708" s="17" t="str">
        <f>_xlfn.XLOOKUP(A4708,Students[Full Name],Students[Starting Rank],"")</f>
        <v/>
      </c>
      <c r="J4708" s="15" t="str">
        <f t="shared" ca="1" si="308"/>
        <v xml:space="preserve">: </v>
      </c>
      <c r="K4708" s="16" t="str">
        <f>_xlfn.XLOOKUP(A4708,Students[Full Name],Students[Start Date],"")</f>
        <v/>
      </c>
      <c r="L4708" s="18">
        <f t="shared" ca="1" si="309"/>
        <v>-1</v>
      </c>
      <c r="M4708" s="18" cm="1">
        <f t="array" aca="1" ref="M4708" ca="1">SUMPRODUCT(Inactives[Days Inactive]*(Inactives[Student]=A4708))/365</f>
        <v>0</v>
      </c>
      <c r="N4708" s="18" t="str" cm="1">
        <f t="array" ref="N4708">IF(LEN($A4708)&gt;0,SUMPRODUCT(($A4708=merged_names)*(_xlfn.TEXTAFTER(N$2, "At ")=merged_belt_colours)*merged_months_at_rank),"")</f>
        <v/>
      </c>
      <c r="O4708" s="18" t="str" cm="1">
        <f t="array" ref="O4708">IF(LEN($A4708)&gt;0,SUMPRODUCT(($A4708=merged_names)*(_xlfn.TEXTAFTER(O$2, "At ")=merged_belt_colours)*merged_months_at_rank),"")</f>
        <v/>
      </c>
      <c r="P4708" s="18" t="str" cm="1">
        <f t="array" ref="P4708">IF(LEN($A4708)&gt;0,SUMPRODUCT(($A4708=merged_names)*(_xlfn.TEXTAFTER(P$2, "At ")=merged_belt_colours)*merged_months_at_rank),"")</f>
        <v/>
      </c>
      <c r="Q4708" s="18" t="str" cm="1">
        <f t="array" ref="Q4708">IF(LEN($A4708)&gt;0,SUMPRODUCT(($A4708=merged_names)*(_xlfn.TEXTAFTER(Q$2, "At ")=merged_belt_colours)*merged_months_at_rank),"")</f>
        <v/>
      </c>
      <c r="R4708" s="18" t="str" cm="1">
        <f t="array" ref="R4708">IF(LEN($A4708)&gt;0,SUMPRODUCT(($A4708=merged_names)*(_xlfn.TEXTAFTER(R$2, "At ")=merged_belt_colours)*merged_months_at_rank),"")</f>
        <v/>
      </c>
    </row>
    <row r="4709" spans="1:18" x14ac:dyDescent="0.25">
      <c r="A4709"/>
      <c r="B4709" s="15" t="str" cm="1">
        <f t="array" ref="B4709">IFERROR(IF(LEN(A4709)&gt;0, IF(SUMPRODUCT((Inactives[Key]=J4709)*(Inactives[Currently Inactive]))=1,"Inactive","Active"),""),"Active")</f>
        <v/>
      </c>
      <c r="C4709" s="16" t="str" cm="1">
        <f t="array" aca="1" ref="C4709" ca="1">IFERROR(_xlfn._xlws.FILTER(Inactives[Inactive On],(Inactives[Key]=J4709)*(Inactives[Currently Inactive]),""),"")</f>
        <v/>
      </c>
      <c r="D4709" s="16" t="str" cm="1">
        <f t="array" aca="1" ref="D4709" ca="1">IFERROR(INDEX(_xlfn.TEXTSPLIT(E4709," "),1),"")</f>
        <v/>
      </c>
      <c r="E4709" s="15" t="str" cm="1">
        <f t="array" aca="1" ref="E4709" ca="1">IFERROR(_xlfn._xlws.FILTER(merged_ranks,(merged_end_dates=DATE(9999,12,31))*(merged_names=A4709)),"")</f>
        <v/>
      </c>
      <c r="F4709" s="17" t="str">
        <f ca="1">_xlfn.XLOOKUP(J4709,Promotions[Promo Key],Promotions[Promo Date],"")</f>
        <v/>
      </c>
      <c r="G4709" s="18" t="str">
        <f t="shared" ca="1" si="307"/>
        <v/>
      </c>
      <c r="H4709" s="18" t="str">
        <f t="shared" ca="1" si="306"/>
        <v/>
      </c>
      <c r="I4709" s="17" t="str">
        <f>_xlfn.XLOOKUP(A4709,Students[Full Name],Students[Starting Rank],"")</f>
        <v/>
      </c>
      <c r="J4709" s="15" t="str">
        <f t="shared" ca="1" si="308"/>
        <v xml:space="preserve">: </v>
      </c>
      <c r="K4709" s="16" t="str">
        <f>_xlfn.XLOOKUP(A4709,Students[Full Name],Students[Start Date],"")</f>
        <v/>
      </c>
      <c r="L4709" s="18">
        <f t="shared" ca="1" si="309"/>
        <v>-1</v>
      </c>
      <c r="M4709" s="18" cm="1">
        <f t="array" aca="1" ref="M4709" ca="1">SUMPRODUCT(Inactives[Days Inactive]*(Inactives[Student]=A4709))/365</f>
        <v>0</v>
      </c>
      <c r="N4709" s="18" t="str" cm="1">
        <f t="array" ref="N4709">IF(LEN($A4709)&gt;0,SUMPRODUCT(($A4709=merged_names)*(_xlfn.TEXTAFTER(N$2, "At ")=merged_belt_colours)*merged_months_at_rank),"")</f>
        <v/>
      </c>
      <c r="O4709" s="18" t="str" cm="1">
        <f t="array" ref="O4709">IF(LEN($A4709)&gt;0,SUMPRODUCT(($A4709=merged_names)*(_xlfn.TEXTAFTER(O$2, "At ")=merged_belt_colours)*merged_months_at_rank),"")</f>
        <v/>
      </c>
      <c r="P4709" s="18" t="str" cm="1">
        <f t="array" ref="P4709">IF(LEN($A4709)&gt;0,SUMPRODUCT(($A4709=merged_names)*(_xlfn.TEXTAFTER(P$2, "At ")=merged_belt_colours)*merged_months_at_rank),"")</f>
        <v/>
      </c>
      <c r="Q4709" s="18" t="str" cm="1">
        <f t="array" ref="Q4709">IF(LEN($A4709)&gt;0,SUMPRODUCT(($A4709=merged_names)*(_xlfn.TEXTAFTER(Q$2, "At ")=merged_belt_colours)*merged_months_at_rank),"")</f>
        <v/>
      </c>
      <c r="R4709" s="18" t="str" cm="1">
        <f t="array" ref="R4709">IF(LEN($A4709)&gt;0,SUMPRODUCT(($A4709=merged_names)*(_xlfn.TEXTAFTER(R$2, "At ")=merged_belt_colours)*merged_months_at_rank),"")</f>
        <v/>
      </c>
    </row>
    <row r="4710" spans="1:18" x14ac:dyDescent="0.25">
      <c r="A4710"/>
      <c r="B4710" s="15" t="str" cm="1">
        <f t="array" ref="B4710">IFERROR(IF(LEN(A4710)&gt;0, IF(SUMPRODUCT((Inactives[Key]=J4710)*(Inactives[Currently Inactive]))=1,"Inactive","Active"),""),"Active")</f>
        <v/>
      </c>
      <c r="C4710" s="16" t="str" cm="1">
        <f t="array" aca="1" ref="C4710" ca="1">IFERROR(_xlfn._xlws.FILTER(Inactives[Inactive On],(Inactives[Key]=J4710)*(Inactives[Currently Inactive]),""),"")</f>
        <v/>
      </c>
      <c r="D4710" s="16" t="str" cm="1">
        <f t="array" aca="1" ref="D4710" ca="1">IFERROR(INDEX(_xlfn.TEXTSPLIT(E4710," "),1),"")</f>
        <v/>
      </c>
      <c r="E4710" s="15" t="str" cm="1">
        <f t="array" aca="1" ref="E4710" ca="1">IFERROR(_xlfn._xlws.FILTER(merged_ranks,(merged_end_dates=DATE(9999,12,31))*(merged_names=A4710)),"")</f>
        <v/>
      </c>
      <c r="F4710" s="17" t="str">
        <f ca="1">_xlfn.XLOOKUP(J4710,Promotions[Promo Key],Promotions[Promo Date],"")</f>
        <v/>
      </c>
      <c r="G4710" s="18" t="str">
        <f t="shared" ca="1" si="307"/>
        <v/>
      </c>
      <c r="H4710" s="18" t="str">
        <f t="shared" ca="1" si="306"/>
        <v/>
      </c>
      <c r="I4710" s="17" t="str">
        <f>_xlfn.XLOOKUP(A4710,Students[Full Name],Students[Starting Rank],"")</f>
        <v/>
      </c>
      <c r="J4710" s="15" t="str">
        <f t="shared" ca="1" si="308"/>
        <v xml:space="preserve">: </v>
      </c>
      <c r="K4710" s="16" t="str">
        <f>_xlfn.XLOOKUP(A4710,Students[Full Name],Students[Start Date],"")</f>
        <v/>
      </c>
      <c r="L4710" s="18">
        <f t="shared" ca="1" si="309"/>
        <v>-1</v>
      </c>
      <c r="M4710" s="18" cm="1">
        <f t="array" aca="1" ref="M4710" ca="1">SUMPRODUCT(Inactives[Days Inactive]*(Inactives[Student]=A4710))/365</f>
        <v>0</v>
      </c>
      <c r="N4710" s="18" t="str" cm="1">
        <f t="array" ref="N4710">IF(LEN($A4710)&gt;0,SUMPRODUCT(($A4710=merged_names)*(_xlfn.TEXTAFTER(N$2, "At ")=merged_belt_colours)*merged_months_at_rank),"")</f>
        <v/>
      </c>
      <c r="O4710" s="18" t="str" cm="1">
        <f t="array" ref="O4710">IF(LEN($A4710)&gt;0,SUMPRODUCT(($A4710=merged_names)*(_xlfn.TEXTAFTER(O$2, "At ")=merged_belt_colours)*merged_months_at_rank),"")</f>
        <v/>
      </c>
      <c r="P4710" s="18" t="str" cm="1">
        <f t="array" ref="P4710">IF(LEN($A4710)&gt;0,SUMPRODUCT(($A4710=merged_names)*(_xlfn.TEXTAFTER(P$2, "At ")=merged_belt_colours)*merged_months_at_rank),"")</f>
        <v/>
      </c>
      <c r="Q4710" s="18" t="str" cm="1">
        <f t="array" ref="Q4710">IF(LEN($A4710)&gt;0,SUMPRODUCT(($A4710=merged_names)*(_xlfn.TEXTAFTER(Q$2, "At ")=merged_belt_colours)*merged_months_at_rank),"")</f>
        <v/>
      </c>
      <c r="R4710" s="18" t="str" cm="1">
        <f t="array" ref="R4710">IF(LEN($A4710)&gt;0,SUMPRODUCT(($A4710=merged_names)*(_xlfn.TEXTAFTER(R$2, "At ")=merged_belt_colours)*merged_months_at_rank),"")</f>
        <v/>
      </c>
    </row>
    <row r="4711" spans="1:18" x14ac:dyDescent="0.25">
      <c r="A4711"/>
      <c r="B4711" s="15" t="str" cm="1">
        <f t="array" ref="B4711">IFERROR(IF(LEN(A4711)&gt;0, IF(SUMPRODUCT((Inactives[Key]=J4711)*(Inactives[Currently Inactive]))=1,"Inactive","Active"),""),"Active")</f>
        <v/>
      </c>
      <c r="C4711" s="16" t="str" cm="1">
        <f t="array" aca="1" ref="C4711" ca="1">IFERROR(_xlfn._xlws.FILTER(Inactives[Inactive On],(Inactives[Key]=J4711)*(Inactives[Currently Inactive]),""),"")</f>
        <v/>
      </c>
      <c r="D4711" s="16" t="str" cm="1">
        <f t="array" aca="1" ref="D4711" ca="1">IFERROR(INDEX(_xlfn.TEXTSPLIT(E4711," "),1),"")</f>
        <v/>
      </c>
      <c r="E4711" s="15" t="str" cm="1">
        <f t="array" aca="1" ref="E4711" ca="1">IFERROR(_xlfn._xlws.FILTER(merged_ranks,(merged_end_dates=DATE(9999,12,31))*(merged_names=A4711)),"")</f>
        <v/>
      </c>
      <c r="F4711" s="17" t="str">
        <f ca="1">_xlfn.XLOOKUP(J4711,Promotions[Promo Key],Promotions[Promo Date],"")</f>
        <v/>
      </c>
      <c r="G4711" s="18" t="str">
        <f t="shared" ca="1" si="307"/>
        <v/>
      </c>
      <c r="H4711" s="18" t="str">
        <f t="shared" ca="1" si="306"/>
        <v/>
      </c>
      <c r="I4711" s="17" t="str">
        <f>_xlfn.XLOOKUP(A4711,Students[Full Name],Students[Starting Rank],"")</f>
        <v/>
      </c>
      <c r="J4711" s="15" t="str">
        <f t="shared" ca="1" si="308"/>
        <v xml:space="preserve">: </v>
      </c>
      <c r="K4711" s="16" t="str">
        <f>_xlfn.XLOOKUP(A4711,Students[Full Name],Students[Start Date],"")</f>
        <v/>
      </c>
      <c r="L4711" s="18">
        <f t="shared" ca="1" si="309"/>
        <v>-1</v>
      </c>
      <c r="M4711" s="18" cm="1">
        <f t="array" aca="1" ref="M4711" ca="1">SUMPRODUCT(Inactives[Days Inactive]*(Inactives[Student]=A4711))/365</f>
        <v>0</v>
      </c>
      <c r="N4711" s="18" t="str" cm="1">
        <f t="array" ref="N4711">IF(LEN($A4711)&gt;0,SUMPRODUCT(($A4711=merged_names)*(_xlfn.TEXTAFTER(N$2, "At ")=merged_belt_colours)*merged_months_at_rank),"")</f>
        <v/>
      </c>
      <c r="O4711" s="18" t="str" cm="1">
        <f t="array" ref="O4711">IF(LEN($A4711)&gt;0,SUMPRODUCT(($A4711=merged_names)*(_xlfn.TEXTAFTER(O$2, "At ")=merged_belt_colours)*merged_months_at_rank),"")</f>
        <v/>
      </c>
      <c r="P4711" s="18" t="str" cm="1">
        <f t="array" ref="P4711">IF(LEN($A4711)&gt;0,SUMPRODUCT(($A4711=merged_names)*(_xlfn.TEXTAFTER(P$2, "At ")=merged_belt_colours)*merged_months_at_rank),"")</f>
        <v/>
      </c>
      <c r="Q4711" s="18" t="str" cm="1">
        <f t="array" ref="Q4711">IF(LEN($A4711)&gt;0,SUMPRODUCT(($A4711=merged_names)*(_xlfn.TEXTAFTER(Q$2, "At ")=merged_belt_colours)*merged_months_at_rank),"")</f>
        <v/>
      </c>
      <c r="R4711" s="18" t="str" cm="1">
        <f t="array" ref="R4711">IF(LEN($A4711)&gt;0,SUMPRODUCT(($A4711=merged_names)*(_xlfn.TEXTAFTER(R$2, "At ")=merged_belt_colours)*merged_months_at_rank),"")</f>
        <v/>
      </c>
    </row>
    <row r="4712" spans="1:18" x14ac:dyDescent="0.25">
      <c r="A4712"/>
      <c r="B4712" s="15" t="str" cm="1">
        <f t="array" ref="B4712">IFERROR(IF(LEN(A4712)&gt;0, IF(SUMPRODUCT((Inactives[Key]=J4712)*(Inactives[Currently Inactive]))=1,"Inactive","Active"),""),"Active")</f>
        <v/>
      </c>
      <c r="C4712" s="16" t="str" cm="1">
        <f t="array" aca="1" ref="C4712" ca="1">IFERROR(_xlfn._xlws.FILTER(Inactives[Inactive On],(Inactives[Key]=J4712)*(Inactives[Currently Inactive]),""),"")</f>
        <v/>
      </c>
      <c r="D4712" s="16" t="str" cm="1">
        <f t="array" aca="1" ref="D4712" ca="1">IFERROR(INDEX(_xlfn.TEXTSPLIT(E4712," "),1),"")</f>
        <v/>
      </c>
      <c r="E4712" s="15" t="str" cm="1">
        <f t="array" aca="1" ref="E4712" ca="1">IFERROR(_xlfn._xlws.FILTER(merged_ranks,(merged_end_dates=DATE(9999,12,31))*(merged_names=A4712)),"")</f>
        <v/>
      </c>
      <c r="F4712" s="17" t="str">
        <f ca="1">_xlfn.XLOOKUP(J4712,Promotions[Promo Key],Promotions[Promo Date],"")</f>
        <v/>
      </c>
      <c r="G4712" s="18" t="str">
        <f t="shared" ca="1" si="307"/>
        <v/>
      </c>
      <c r="H4712" s="18" t="str">
        <f t="shared" ca="1" si="306"/>
        <v/>
      </c>
      <c r="I4712" s="17" t="str">
        <f>_xlfn.XLOOKUP(A4712,Students[Full Name],Students[Starting Rank],"")</f>
        <v/>
      </c>
      <c r="J4712" s="15" t="str">
        <f t="shared" ca="1" si="308"/>
        <v xml:space="preserve">: </v>
      </c>
      <c r="K4712" s="16" t="str">
        <f>_xlfn.XLOOKUP(A4712,Students[Full Name],Students[Start Date],"")</f>
        <v/>
      </c>
      <c r="L4712" s="18">
        <f t="shared" ca="1" si="309"/>
        <v>-1</v>
      </c>
      <c r="M4712" s="18" cm="1">
        <f t="array" aca="1" ref="M4712" ca="1">SUMPRODUCT(Inactives[Days Inactive]*(Inactives[Student]=A4712))/365</f>
        <v>0</v>
      </c>
      <c r="N4712" s="18" t="str" cm="1">
        <f t="array" ref="N4712">IF(LEN($A4712)&gt;0,SUMPRODUCT(($A4712=merged_names)*(_xlfn.TEXTAFTER(N$2, "At ")=merged_belt_colours)*merged_months_at_rank),"")</f>
        <v/>
      </c>
      <c r="O4712" s="18" t="str" cm="1">
        <f t="array" ref="O4712">IF(LEN($A4712)&gt;0,SUMPRODUCT(($A4712=merged_names)*(_xlfn.TEXTAFTER(O$2, "At ")=merged_belt_colours)*merged_months_at_rank),"")</f>
        <v/>
      </c>
      <c r="P4712" s="18" t="str" cm="1">
        <f t="array" ref="P4712">IF(LEN($A4712)&gt;0,SUMPRODUCT(($A4712=merged_names)*(_xlfn.TEXTAFTER(P$2, "At ")=merged_belt_colours)*merged_months_at_rank),"")</f>
        <v/>
      </c>
      <c r="Q4712" s="18" t="str" cm="1">
        <f t="array" ref="Q4712">IF(LEN($A4712)&gt;0,SUMPRODUCT(($A4712=merged_names)*(_xlfn.TEXTAFTER(Q$2, "At ")=merged_belt_colours)*merged_months_at_rank),"")</f>
        <v/>
      </c>
      <c r="R4712" s="18" t="str" cm="1">
        <f t="array" ref="R4712">IF(LEN($A4712)&gt;0,SUMPRODUCT(($A4712=merged_names)*(_xlfn.TEXTAFTER(R$2, "At ")=merged_belt_colours)*merged_months_at_rank),"")</f>
        <v/>
      </c>
    </row>
    <row r="4713" spans="1:18" x14ac:dyDescent="0.25">
      <c r="A4713"/>
      <c r="B4713" s="15" t="str" cm="1">
        <f t="array" ref="B4713">IFERROR(IF(LEN(A4713)&gt;0, IF(SUMPRODUCT((Inactives[Key]=J4713)*(Inactives[Currently Inactive]))=1,"Inactive","Active"),""),"Active")</f>
        <v/>
      </c>
      <c r="C4713" s="16" t="str" cm="1">
        <f t="array" aca="1" ref="C4713" ca="1">IFERROR(_xlfn._xlws.FILTER(Inactives[Inactive On],(Inactives[Key]=J4713)*(Inactives[Currently Inactive]),""),"")</f>
        <v/>
      </c>
      <c r="D4713" s="16" t="str" cm="1">
        <f t="array" aca="1" ref="D4713" ca="1">IFERROR(INDEX(_xlfn.TEXTSPLIT(E4713," "),1),"")</f>
        <v/>
      </c>
      <c r="E4713" s="15" t="str" cm="1">
        <f t="array" aca="1" ref="E4713" ca="1">IFERROR(_xlfn._xlws.FILTER(merged_ranks,(merged_end_dates=DATE(9999,12,31))*(merged_names=A4713)),"")</f>
        <v/>
      </c>
      <c r="F4713" s="17" t="str">
        <f ca="1">_xlfn.XLOOKUP(J4713,Promotions[Promo Key],Promotions[Promo Date],"")</f>
        <v/>
      </c>
      <c r="G4713" s="18" t="str">
        <f t="shared" ca="1" si="307"/>
        <v/>
      </c>
      <c r="H4713" s="18" t="str">
        <f t="shared" ca="1" si="306"/>
        <v/>
      </c>
      <c r="I4713" s="17" t="str">
        <f>_xlfn.XLOOKUP(A4713,Students[Full Name],Students[Starting Rank],"")</f>
        <v/>
      </c>
      <c r="J4713" s="15" t="str">
        <f t="shared" ca="1" si="308"/>
        <v xml:space="preserve">: </v>
      </c>
      <c r="K4713" s="16" t="str">
        <f>_xlfn.XLOOKUP(A4713,Students[Full Name],Students[Start Date],"")</f>
        <v/>
      </c>
      <c r="L4713" s="18">
        <f t="shared" ca="1" si="309"/>
        <v>-1</v>
      </c>
      <c r="M4713" s="18" cm="1">
        <f t="array" aca="1" ref="M4713" ca="1">SUMPRODUCT(Inactives[Days Inactive]*(Inactives[Student]=A4713))/365</f>
        <v>0</v>
      </c>
      <c r="N4713" s="18" t="str" cm="1">
        <f t="array" ref="N4713">IF(LEN($A4713)&gt;0,SUMPRODUCT(($A4713=merged_names)*(_xlfn.TEXTAFTER(N$2, "At ")=merged_belt_colours)*merged_months_at_rank),"")</f>
        <v/>
      </c>
      <c r="O4713" s="18" t="str" cm="1">
        <f t="array" ref="O4713">IF(LEN($A4713)&gt;0,SUMPRODUCT(($A4713=merged_names)*(_xlfn.TEXTAFTER(O$2, "At ")=merged_belt_colours)*merged_months_at_rank),"")</f>
        <v/>
      </c>
      <c r="P4713" s="18" t="str" cm="1">
        <f t="array" ref="P4713">IF(LEN($A4713)&gt;0,SUMPRODUCT(($A4713=merged_names)*(_xlfn.TEXTAFTER(P$2, "At ")=merged_belt_colours)*merged_months_at_rank),"")</f>
        <v/>
      </c>
      <c r="Q4713" s="18" t="str" cm="1">
        <f t="array" ref="Q4713">IF(LEN($A4713)&gt;0,SUMPRODUCT(($A4713=merged_names)*(_xlfn.TEXTAFTER(Q$2, "At ")=merged_belt_colours)*merged_months_at_rank),"")</f>
        <v/>
      </c>
      <c r="R4713" s="18" t="str" cm="1">
        <f t="array" ref="R4713">IF(LEN($A4713)&gt;0,SUMPRODUCT(($A4713=merged_names)*(_xlfn.TEXTAFTER(R$2, "At ")=merged_belt_colours)*merged_months_at_rank),"")</f>
        <v/>
      </c>
    </row>
    <row r="4714" spans="1:18" x14ac:dyDescent="0.25">
      <c r="A4714"/>
      <c r="B4714" s="15" t="str" cm="1">
        <f t="array" ref="B4714">IFERROR(IF(LEN(A4714)&gt;0, IF(SUMPRODUCT((Inactives[Key]=J4714)*(Inactives[Currently Inactive]))=1,"Inactive","Active"),""),"Active")</f>
        <v/>
      </c>
      <c r="C4714" s="16" t="str" cm="1">
        <f t="array" aca="1" ref="C4714" ca="1">IFERROR(_xlfn._xlws.FILTER(Inactives[Inactive On],(Inactives[Key]=J4714)*(Inactives[Currently Inactive]),""),"")</f>
        <v/>
      </c>
      <c r="D4714" s="16" t="str" cm="1">
        <f t="array" aca="1" ref="D4714" ca="1">IFERROR(INDEX(_xlfn.TEXTSPLIT(E4714," "),1),"")</f>
        <v/>
      </c>
      <c r="E4714" s="15" t="str" cm="1">
        <f t="array" aca="1" ref="E4714" ca="1">IFERROR(_xlfn._xlws.FILTER(merged_ranks,(merged_end_dates=DATE(9999,12,31))*(merged_names=A4714)),"")</f>
        <v/>
      </c>
      <c r="F4714" s="17" t="str">
        <f ca="1">_xlfn.XLOOKUP(J4714,Promotions[Promo Key],Promotions[Promo Date],"")</f>
        <v/>
      </c>
      <c r="G4714" s="18" t="str">
        <f t="shared" ca="1" si="307"/>
        <v/>
      </c>
      <c r="H4714" s="18" t="str">
        <f t="shared" ca="1" si="306"/>
        <v/>
      </c>
      <c r="I4714" s="17" t="str">
        <f>_xlfn.XLOOKUP(A4714,Students[Full Name],Students[Starting Rank],"")</f>
        <v/>
      </c>
      <c r="J4714" s="15" t="str">
        <f t="shared" ca="1" si="308"/>
        <v xml:space="preserve">: </v>
      </c>
      <c r="K4714" s="16" t="str">
        <f>_xlfn.XLOOKUP(A4714,Students[Full Name],Students[Start Date],"")</f>
        <v/>
      </c>
      <c r="L4714" s="18">
        <f t="shared" ca="1" si="309"/>
        <v>-1</v>
      </c>
      <c r="M4714" s="18" cm="1">
        <f t="array" aca="1" ref="M4714" ca="1">SUMPRODUCT(Inactives[Days Inactive]*(Inactives[Student]=A4714))/365</f>
        <v>0</v>
      </c>
      <c r="N4714" s="18" t="str" cm="1">
        <f t="array" ref="N4714">IF(LEN($A4714)&gt;0,SUMPRODUCT(($A4714=merged_names)*(_xlfn.TEXTAFTER(N$2, "At ")=merged_belt_colours)*merged_months_at_rank),"")</f>
        <v/>
      </c>
      <c r="O4714" s="18" t="str" cm="1">
        <f t="array" ref="O4714">IF(LEN($A4714)&gt;0,SUMPRODUCT(($A4714=merged_names)*(_xlfn.TEXTAFTER(O$2, "At ")=merged_belt_colours)*merged_months_at_rank),"")</f>
        <v/>
      </c>
      <c r="P4714" s="18" t="str" cm="1">
        <f t="array" ref="P4714">IF(LEN($A4714)&gt;0,SUMPRODUCT(($A4714=merged_names)*(_xlfn.TEXTAFTER(P$2, "At ")=merged_belt_colours)*merged_months_at_rank),"")</f>
        <v/>
      </c>
      <c r="Q4714" s="18" t="str" cm="1">
        <f t="array" ref="Q4714">IF(LEN($A4714)&gt;0,SUMPRODUCT(($A4714=merged_names)*(_xlfn.TEXTAFTER(Q$2, "At ")=merged_belt_colours)*merged_months_at_rank),"")</f>
        <v/>
      </c>
      <c r="R4714" s="18" t="str" cm="1">
        <f t="array" ref="R4714">IF(LEN($A4714)&gt;0,SUMPRODUCT(($A4714=merged_names)*(_xlfn.TEXTAFTER(R$2, "At ")=merged_belt_colours)*merged_months_at_rank),"")</f>
        <v/>
      </c>
    </row>
    <row r="4715" spans="1:18" x14ac:dyDescent="0.25">
      <c r="A4715"/>
      <c r="B4715" s="15" t="str" cm="1">
        <f t="array" ref="B4715">IFERROR(IF(LEN(A4715)&gt;0, IF(SUMPRODUCT((Inactives[Key]=J4715)*(Inactives[Currently Inactive]))=1,"Inactive","Active"),""),"Active")</f>
        <v/>
      </c>
      <c r="C4715" s="16" t="str" cm="1">
        <f t="array" aca="1" ref="C4715" ca="1">IFERROR(_xlfn._xlws.FILTER(Inactives[Inactive On],(Inactives[Key]=J4715)*(Inactives[Currently Inactive]),""),"")</f>
        <v/>
      </c>
      <c r="D4715" s="16" t="str" cm="1">
        <f t="array" aca="1" ref="D4715" ca="1">IFERROR(INDEX(_xlfn.TEXTSPLIT(E4715," "),1),"")</f>
        <v/>
      </c>
      <c r="E4715" s="15" t="str" cm="1">
        <f t="array" aca="1" ref="E4715" ca="1">IFERROR(_xlfn._xlws.FILTER(merged_ranks,(merged_end_dates=DATE(9999,12,31))*(merged_names=A4715)),"")</f>
        <v/>
      </c>
      <c r="F4715" s="17" t="str">
        <f ca="1">_xlfn.XLOOKUP(J4715,Promotions[Promo Key],Promotions[Promo Date],"")</f>
        <v/>
      </c>
      <c r="G4715" s="18" t="str">
        <f t="shared" ca="1" si="307"/>
        <v/>
      </c>
      <c r="H4715" s="18" t="str">
        <f t="shared" ca="1" si="306"/>
        <v/>
      </c>
      <c r="I4715" s="17" t="str">
        <f>_xlfn.XLOOKUP(A4715,Students[Full Name],Students[Starting Rank],"")</f>
        <v/>
      </c>
      <c r="J4715" s="15" t="str">
        <f t="shared" ca="1" si="308"/>
        <v xml:space="preserve">: </v>
      </c>
      <c r="K4715" s="16" t="str">
        <f>_xlfn.XLOOKUP(A4715,Students[Full Name],Students[Start Date],"")</f>
        <v/>
      </c>
      <c r="L4715" s="18">
        <f t="shared" ca="1" si="309"/>
        <v>-1</v>
      </c>
      <c r="M4715" s="18" cm="1">
        <f t="array" aca="1" ref="M4715" ca="1">SUMPRODUCT(Inactives[Days Inactive]*(Inactives[Student]=A4715))/365</f>
        <v>0</v>
      </c>
      <c r="N4715" s="18" t="str" cm="1">
        <f t="array" ref="N4715">IF(LEN($A4715)&gt;0,SUMPRODUCT(($A4715=merged_names)*(_xlfn.TEXTAFTER(N$2, "At ")=merged_belt_colours)*merged_months_at_rank),"")</f>
        <v/>
      </c>
      <c r="O4715" s="18" t="str" cm="1">
        <f t="array" ref="O4715">IF(LEN($A4715)&gt;0,SUMPRODUCT(($A4715=merged_names)*(_xlfn.TEXTAFTER(O$2, "At ")=merged_belt_colours)*merged_months_at_rank),"")</f>
        <v/>
      </c>
      <c r="P4715" s="18" t="str" cm="1">
        <f t="array" ref="P4715">IF(LEN($A4715)&gt;0,SUMPRODUCT(($A4715=merged_names)*(_xlfn.TEXTAFTER(P$2, "At ")=merged_belt_colours)*merged_months_at_rank),"")</f>
        <v/>
      </c>
      <c r="Q4715" s="18" t="str" cm="1">
        <f t="array" ref="Q4715">IF(LEN($A4715)&gt;0,SUMPRODUCT(($A4715=merged_names)*(_xlfn.TEXTAFTER(Q$2, "At ")=merged_belt_colours)*merged_months_at_rank),"")</f>
        <v/>
      </c>
      <c r="R4715" s="18" t="str" cm="1">
        <f t="array" ref="R4715">IF(LEN($A4715)&gt;0,SUMPRODUCT(($A4715=merged_names)*(_xlfn.TEXTAFTER(R$2, "At ")=merged_belt_colours)*merged_months_at_rank),"")</f>
        <v/>
      </c>
    </row>
    <row r="4716" spans="1:18" x14ac:dyDescent="0.25">
      <c r="A4716"/>
      <c r="B4716" s="15" t="str" cm="1">
        <f t="array" ref="B4716">IFERROR(IF(LEN(A4716)&gt;0, IF(SUMPRODUCT((Inactives[Key]=J4716)*(Inactives[Currently Inactive]))=1,"Inactive","Active"),""),"Active")</f>
        <v/>
      </c>
      <c r="C4716" s="16" t="str" cm="1">
        <f t="array" aca="1" ref="C4716" ca="1">IFERROR(_xlfn._xlws.FILTER(Inactives[Inactive On],(Inactives[Key]=J4716)*(Inactives[Currently Inactive]),""),"")</f>
        <v/>
      </c>
      <c r="D4716" s="16" t="str" cm="1">
        <f t="array" aca="1" ref="D4716" ca="1">IFERROR(INDEX(_xlfn.TEXTSPLIT(E4716," "),1),"")</f>
        <v/>
      </c>
      <c r="E4716" s="15" t="str" cm="1">
        <f t="array" aca="1" ref="E4716" ca="1">IFERROR(_xlfn._xlws.FILTER(merged_ranks,(merged_end_dates=DATE(9999,12,31))*(merged_names=A4716)),"")</f>
        <v/>
      </c>
      <c r="F4716" s="17" t="str">
        <f ca="1">_xlfn.XLOOKUP(J4716,Promotions[Promo Key],Promotions[Promo Date],"")</f>
        <v/>
      </c>
      <c r="G4716" s="18" t="str">
        <f t="shared" ca="1" si="307"/>
        <v/>
      </c>
      <c r="H4716" s="18" t="str">
        <f t="shared" ca="1" si="306"/>
        <v/>
      </c>
      <c r="I4716" s="17" t="str">
        <f>_xlfn.XLOOKUP(A4716,Students[Full Name],Students[Starting Rank],"")</f>
        <v/>
      </c>
      <c r="J4716" s="15" t="str">
        <f t="shared" ca="1" si="308"/>
        <v xml:space="preserve">: </v>
      </c>
      <c r="K4716" s="16" t="str">
        <f>_xlfn.XLOOKUP(A4716,Students[Full Name],Students[Start Date],"")</f>
        <v/>
      </c>
      <c r="L4716" s="18">
        <f t="shared" ca="1" si="309"/>
        <v>-1</v>
      </c>
      <c r="M4716" s="18" cm="1">
        <f t="array" aca="1" ref="M4716" ca="1">SUMPRODUCT(Inactives[Days Inactive]*(Inactives[Student]=A4716))/365</f>
        <v>0</v>
      </c>
      <c r="N4716" s="18" t="str" cm="1">
        <f t="array" ref="N4716">IF(LEN($A4716)&gt;0,SUMPRODUCT(($A4716=merged_names)*(_xlfn.TEXTAFTER(N$2, "At ")=merged_belt_colours)*merged_months_at_rank),"")</f>
        <v/>
      </c>
      <c r="O4716" s="18" t="str" cm="1">
        <f t="array" ref="O4716">IF(LEN($A4716)&gt;0,SUMPRODUCT(($A4716=merged_names)*(_xlfn.TEXTAFTER(O$2, "At ")=merged_belt_colours)*merged_months_at_rank),"")</f>
        <v/>
      </c>
      <c r="P4716" s="18" t="str" cm="1">
        <f t="array" ref="P4716">IF(LEN($A4716)&gt;0,SUMPRODUCT(($A4716=merged_names)*(_xlfn.TEXTAFTER(P$2, "At ")=merged_belt_colours)*merged_months_at_rank),"")</f>
        <v/>
      </c>
      <c r="Q4716" s="18" t="str" cm="1">
        <f t="array" ref="Q4716">IF(LEN($A4716)&gt;0,SUMPRODUCT(($A4716=merged_names)*(_xlfn.TEXTAFTER(Q$2, "At ")=merged_belt_colours)*merged_months_at_rank),"")</f>
        <v/>
      </c>
      <c r="R4716" s="18" t="str" cm="1">
        <f t="array" ref="R4716">IF(LEN($A4716)&gt;0,SUMPRODUCT(($A4716=merged_names)*(_xlfn.TEXTAFTER(R$2, "At ")=merged_belt_colours)*merged_months_at_rank),"")</f>
        <v/>
      </c>
    </row>
    <row r="4717" spans="1:18" x14ac:dyDescent="0.25">
      <c r="A4717"/>
      <c r="B4717" s="15" t="str" cm="1">
        <f t="array" ref="B4717">IFERROR(IF(LEN(A4717)&gt;0, IF(SUMPRODUCT((Inactives[Key]=J4717)*(Inactives[Currently Inactive]))=1,"Inactive","Active"),""),"Active")</f>
        <v/>
      </c>
      <c r="C4717" s="16" t="str" cm="1">
        <f t="array" aca="1" ref="C4717" ca="1">IFERROR(_xlfn._xlws.FILTER(Inactives[Inactive On],(Inactives[Key]=J4717)*(Inactives[Currently Inactive]),""),"")</f>
        <v/>
      </c>
      <c r="D4717" s="16" t="str" cm="1">
        <f t="array" aca="1" ref="D4717" ca="1">IFERROR(INDEX(_xlfn.TEXTSPLIT(E4717," "),1),"")</f>
        <v/>
      </c>
      <c r="E4717" s="15" t="str" cm="1">
        <f t="array" aca="1" ref="E4717" ca="1">IFERROR(_xlfn._xlws.FILTER(merged_ranks,(merged_end_dates=DATE(9999,12,31))*(merged_names=A4717)),"")</f>
        <v/>
      </c>
      <c r="F4717" s="17" t="str">
        <f ca="1">_xlfn.XLOOKUP(J4717,Promotions[Promo Key],Promotions[Promo Date],"")</f>
        <v/>
      </c>
      <c r="G4717" s="18" t="str">
        <f t="shared" ca="1" si="307"/>
        <v/>
      </c>
      <c r="H4717" s="18" t="str">
        <f t="shared" ca="1" si="306"/>
        <v/>
      </c>
      <c r="I4717" s="17" t="str">
        <f>_xlfn.XLOOKUP(A4717,Students[Full Name],Students[Starting Rank],"")</f>
        <v/>
      </c>
      <c r="J4717" s="15" t="str">
        <f t="shared" ca="1" si="308"/>
        <v xml:space="preserve">: </v>
      </c>
      <c r="K4717" s="16" t="str">
        <f>_xlfn.XLOOKUP(A4717,Students[Full Name],Students[Start Date],"")</f>
        <v/>
      </c>
      <c r="L4717" s="18">
        <f t="shared" ca="1" si="309"/>
        <v>-1</v>
      </c>
      <c r="M4717" s="18" cm="1">
        <f t="array" aca="1" ref="M4717" ca="1">SUMPRODUCT(Inactives[Days Inactive]*(Inactives[Student]=A4717))/365</f>
        <v>0</v>
      </c>
      <c r="N4717" s="18" t="str" cm="1">
        <f t="array" ref="N4717">IF(LEN($A4717)&gt;0,SUMPRODUCT(($A4717=merged_names)*(_xlfn.TEXTAFTER(N$2, "At ")=merged_belt_colours)*merged_months_at_rank),"")</f>
        <v/>
      </c>
      <c r="O4717" s="18" t="str" cm="1">
        <f t="array" ref="O4717">IF(LEN($A4717)&gt;0,SUMPRODUCT(($A4717=merged_names)*(_xlfn.TEXTAFTER(O$2, "At ")=merged_belt_colours)*merged_months_at_rank),"")</f>
        <v/>
      </c>
      <c r="P4717" s="18" t="str" cm="1">
        <f t="array" ref="P4717">IF(LEN($A4717)&gt;0,SUMPRODUCT(($A4717=merged_names)*(_xlfn.TEXTAFTER(P$2, "At ")=merged_belt_colours)*merged_months_at_rank),"")</f>
        <v/>
      </c>
      <c r="Q4717" s="18" t="str" cm="1">
        <f t="array" ref="Q4717">IF(LEN($A4717)&gt;0,SUMPRODUCT(($A4717=merged_names)*(_xlfn.TEXTAFTER(Q$2, "At ")=merged_belt_colours)*merged_months_at_rank),"")</f>
        <v/>
      </c>
      <c r="R4717" s="18" t="str" cm="1">
        <f t="array" ref="R4717">IF(LEN($A4717)&gt;0,SUMPRODUCT(($A4717=merged_names)*(_xlfn.TEXTAFTER(R$2, "At ")=merged_belt_colours)*merged_months_at_rank),"")</f>
        <v/>
      </c>
    </row>
    <row r="4718" spans="1:18" x14ac:dyDescent="0.25">
      <c r="A4718"/>
      <c r="B4718" s="15" t="str" cm="1">
        <f t="array" ref="B4718">IFERROR(IF(LEN(A4718)&gt;0, IF(SUMPRODUCT((Inactives[Key]=J4718)*(Inactives[Currently Inactive]))=1,"Inactive","Active"),""),"Active")</f>
        <v/>
      </c>
      <c r="C4718" s="16" t="str" cm="1">
        <f t="array" aca="1" ref="C4718" ca="1">IFERROR(_xlfn._xlws.FILTER(Inactives[Inactive On],(Inactives[Key]=J4718)*(Inactives[Currently Inactive]),""),"")</f>
        <v/>
      </c>
      <c r="D4718" s="16" t="str" cm="1">
        <f t="array" aca="1" ref="D4718" ca="1">IFERROR(INDEX(_xlfn.TEXTSPLIT(E4718," "),1),"")</f>
        <v/>
      </c>
      <c r="E4718" s="15" t="str" cm="1">
        <f t="array" aca="1" ref="E4718" ca="1">IFERROR(_xlfn._xlws.FILTER(merged_ranks,(merged_end_dates=DATE(9999,12,31))*(merged_names=A4718)),"")</f>
        <v/>
      </c>
      <c r="F4718" s="17" t="str">
        <f ca="1">_xlfn.XLOOKUP(J4718,Promotions[Promo Key],Promotions[Promo Date],"")</f>
        <v/>
      </c>
      <c r="G4718" s="18" t="str">
        <f t="shared" ca="1" si="307"/>
        <v/>
      </c>
      <c r="H4718" s="18" t="str">
        <f t="shared" ca="1" si="306"/>
        <v/>
      </c>
      <c r="I4718" s="17" t="str">
        <f>_xlfn.XLOOKUP(A4718,Students[Full Name],Students[Starting Rank],"")</f>
        <v/>
      </c>
      <c r="J4718" s="15" t="str">
        <f t="shared" ca="1" si="308"/>
        <v xml:space="preserve">: </v>
      </c>
      <c r="K4718" s="16" t="str">
        <f>_xlfn.XLOOKUP(A4718,Students[Full Name],Students[Start Date],"")</f>
        <v/>
      </c>
      <c r="L4718" s="18">
        <f t="shared" ca="1" si="309"/>
        <v>-1</v>
      </c>
      <c r="M4718" s="18" cm="1">
        <f t="array" aca="1" ref="M4718" ca="1">SUMPRODUCT(Inactives[Days Inactive]*(Inactives[Student]=A4718))/365</f>
        <v>0</v>
      </c>
      <c r="N4718" s="18" t="str" cm="1">
        <f t="array" ref="N4718">IF(LEN($A4718)&gt;0,SUMPRODUCT(($A4718=merged_names)*(_xlfn.TEXTAFTER(N$2, "At ")=merged_belt_colours)*merged_months_at_rank),"")</f>
        <v/>
      </c>
      <c r="O4718" s="18" t="str" cm="1">
        <f t="array" ref="O4718">IF(LEN($A4718)&gt;0,SUMPRODUCT(($A4718=merged_names)*(_xlfn.TEXTAFTER(O$2, "At ")=merged_belt_colours)*merged_months_at_rank),"")</f>
        <v/>
      </c>
      <c r="P4718" s="18" t="str" cm="1">
        <f t="array" ref="P4718">IF(LEN($A4718)&gt;0,SUMPRODUCT(($A4718=merged_names)*(_xlfn.TEXTAFTER(P$2, "At ")=merged_belt_colours)*merged_months_at_rank),"")</f>
        <v/>
      </c>
      <c r="Q4718" s="18" t="str" cm="1">
        <f t="array" ref="Q4718">IF(LEN($A4718)&gt;0,SUMPRODUCT(($A4718=merged_names)*(_xlfn.TEXTAFTER(Q$2, "At ")=merged_belt_colours)*merged_months_at_rank),"")</f>
        <v/>
      </c>
      <c r="R4718" s="18" t="str" cm="1">
        <f t="array" ref="R4718">IF(LEN($A4718)&gt;0,SUMPRODUCT(($A4718=merged_names)*(_xlfn.TEXTAFTER(R$2, "At ")=merged_belt_colours)*merged_months_at_rank),"")</f>
        <v/>
      </c>
    </row>
    <row r="4719" spans="1:18" x14ac:dyDescent="0.25">
      <c r="A4719"/>
      <c r="B4719" s="15" t="str" cm="1">
        <f t="array" ref="B4719">IFERROR(IF(LEN(A4719)&gt;0, IF(SUMPRODUCT((Inactives[Key]=J4719)*(Inactives[Currently Inactive]))=1,"Inactive","Active"),""),"Active")</f>
        <v/>
      </c>
      <c r="C4719" s="16" t="str" cm="1">
        <f t="array" aca="1" ref="C4719" ca="1">IFERROR(_xlfn._xlws.FILTER(Inactives[Inactive On],(Inactives[Key]=J4719)*(Inactives[Currently Inactive]),""),"")</f>
        <v/>
      </c>
      <c r="D4719" s="16" t="str" cm="1">
        <f t="array" aca="1" ref="D4719" ca="1">IFERROR(INDEX(_xlfn.TEXTSPLIT(E4719," "),1),"")</f>
        <v/>
      </c>
      <c r="E4719" s="15" t="str" cm="1">
        <f t="array" aca="1" ref="E4719" ca="1">IFERROR(_xlfn._xlws.FILTER(merged_ranks,(merged_end_dates=DATE(9999,12,31))*(merged_names=A4719)),"")</f>
        <v/>
      </c>
      <c r="F4719" s="17" t="str">
        <f ca="1">_xlfn.XLOOKUP(J4719,Promotions[Promo Key],Promotions[Promo Date],"")</f>
        <v/>
      </c>
      <c r="G4719" s="18" t="str">
        <f t="shared" ca="1" si="307"/>
        <v/>
      </c>
      <c r="H4719" s="18" t="str">
        <f t="shared" ca="1" si="306"/>
        <v/>
      </c>
      <c r="I4719" s="17" t="str">
        <f>_xlfn.XLOOKUP(A4719,Students[Full Name],Students[Starting Rank],"")</f>
        <v/>
      </c>
      <c r="J4719" s="15" t="str">
        <f t="shared" ca="1" si="308"/>
        <v xml:space="preserve">: </v>
      </c>
      <c r="K4719" s="16" t="str">
        <f>_xlfn.XLOOKUP(A4719,Students[Full Name],Students[Start Date],"")</f>
        <v/>
      </c>
      <c r="L4719" s="18">
        <f t="shared" ca="1" si="309"/>
        <v>-1</v>
      </c>
      <c r="M4719" s="18" cm="1">
        <f t="array" aca="1" ref="M4719" ca="1">SUMPRODUCT(Inactives[Days Inactive]*(Inactives[Student]=A4719))/365</f>
        <v>0</v>
      </c>
      <c r="N4719" s="18" t="str" cm="1">
        <f t="array" ref="N4719">IF(LEN($A4719)&gt;0,SUMPRODUCT(($A4719=merged_names)*(_xlfn.TEXTAFTER(N$2, "At ")=merged_belt_colours)*merged_months_at_rank),"")</f>
        <v/>
      </c>
      <c r="O4719" s="18" t="str" cm="1">
        <f t="array" ref="O4719">IF(LEN($A4719)&gt;0,SUMPRODUCT(($A4719=merged_names)*(_xlfn.TEXTAFTER(O$2, "At ")=merged_belt_colours)*merged_months_at_rank),"")</f>
        <v/>
      </c>
      <c r="P4719" s="18" t="str" cm="1">
        <f t="array" ref="P4719">IF(LEN($A4719)&gt;0,SUMPRODUCT(($A4719=merged_names)*(_xlfn.TEXTAFTER(P$2, "At ")=merged_belt_colours)*merged_months_at_rank),"")</f>
        <v/>
      </c>
      <c r="Q4719" s="18" t="str" cm="1">
        <f t="array" ref="Q4719">IF(LEN($A4719)&gt;0,SUMPRODUCT(($A4719=merged_names)*(_xlfn.TEXTAFTER(Q$2, "At ")=merged_belt_colours)*merged_months_at_rank),"")</f>
        <v/>
      </c>
      <c r="R4719" s="18" t="str" cm="1">
        <f t="array" ref="R4719">IF(LEN($A4719)&gt;0,SUMPRODUCT(($A4719=merged_names)*(_xlfn.TEXTAFTER(R$2, "At ")=merged_belt_colours)*merged_months_at_rank),"")</f>
        <v/>
      </c>
    </row>
    <row r="4720" spans="1:18" x14ac:dyDescent="0.25">
      <c r="A4720"/>
      <c r="B4720" s="15" t="str" cm="1">
        <f t="array" ref="B4720">IFERROR(IF(LEN(A4720)&gt;0, IF(SUMPRODUCT((Inactives[Key]=J4720)*(Inactives[Currently Inactive]))=1,"Inactive","Active"),""),"Active")</f>
        <v/>
      </c>
      <c r="C4720" s="16" t="str" cm="1">
        <f t="array" aca="1" ref="C4720" ca="1">IFERROR(_xlfn._xlws.FILTER(Inactives[Inactive On],(Inactives[Key]=J4720)*(Inactives[Currently Inactive]),""),"")</f>
        <v/>
      </c>
      <c r="D4720" s="16" t="str" cm="1">
        <f t="array" aca="1" ref="D4720" ca="1">IFERROR(INDEX(_xlfn.TEXTSPLIT(E4720," "),1),"")</f>
        <v/>
      </c>
      <c r="E4720" s="15" t="str" cm="1">
        <f t="array" aca="1" ref="E4720" ca="1">IFERROR(_xlfn._xlws.FILTER(merged_ranks,(merged_end_dates=DATE(9999,12,31))*(merged_names=A4720)),"")</f>
        <v/>
      </c>
      <c r="F4720" s="17" t="str">
        <f ca="1">_xlfn.XLOOKUP(J4720,Promotions[Promo Key],Promotions[Promo Date],"")</f>
        <v/>
      </c>
      <c r="G4720" s="18" t="str">
        <f t="shared" ca="1" si="307"/>
        <v/>
      </c>
      <c r="H4720" s="18" t="str">
        <f t="shared" ca="1" si="306"/>
        <v/>
      </c>
      <c r="I4720" s="17" t="str">
        <f>_xlfn.XLOOKUP(A4720,Students[Full Name],Students[Starting Rank],"")</f>
        <v/>
      </c>
      <c r="J4720" s="15" t="str">
        <f t="shared" ca="1" si="308"/>
        <v xml:space="preserve">: </v>
      </c>
      <c r="K4720" s="16" t="str">
        <f>_xlfn.XLOOKUP(A4720,Students[Full Name],Students[Start Date],"")</f>
        <v/>
      </c>
      <c r="L4720" s="18">
        <f t="shared" ca="1" si="309"/>
        <v>-1</v>
      </c>
      <c r="M4720" s="18" cm="1">
        <f t="array" aca="1" ref="M4720" ca="1">SUMPRODUCT(Inactives[Days Inactive]*(Inactives[Student]=A4720))/365</f>
        <v>0</v>
      </c>
      <c r="N4720" s="18" t="str" cm="1">
        <f t="array" ref="N4720">IF(LEN($A4720)&gt;0,SUMPRODUCT(($A4720=merged_names)*(_xlfn.TEXTAFTER(N$2, "At ")=merged_belt_colours)*merged_months_at_rank),"")</f>
        <v/>
      </c>
      <c r="O4720" s="18" t="str" cm="1">
        <f t="array" ref="O4720">IF(LEN($A4720)&gt;0,SUMPRODUCT(($A4720=merged_names)*(_xlfn.TEXTAFTER(O$2, "At ")=merged_belt_colours)*merged_months_at_rank),"")</f>
        <v/>
      </c>
      <c r="P4720" s="18" t="str" cm="1">
        <f t="array" ref="P4720">IF(LEN($A4720)&gt;0,SUMPRODUCT(($A4720=merged_names)*(_xlfn.TEXTAFTER(P$2, "At ")=merged_belt_colours)*merged_months_at_rank),"")</f>
        <v/>
      </c>
      <c r="Q4720" s="18" t="str" cm="1">
        <f t="array" ref="Q4720">IF(LEN($A4720)&gt;0,SUMPRODUCT(($A4720=merged_names)*(_xlfn.TEXTAFTER(Q$2, "At ")=merged_belt_colours)*merged_months_at_rank),"")</f>
        <v/>
      </c>
      <c r="R4720" s="18" t="str" cm="1">
        <f t="array" ref="R4720">IF(LEN($A4720)&gt;0,SUMPRODUCT(($A4720=merged_names)*(_xlfn.TEXTAFTER(R$2, "At ")=merged_belt_colours)*merged_months_at_rank),"")</f>
        <v/>
      </c>
    </row>
    <row r="4721" spans="1:18" x14ac:dyDescent="0.25">
      <c r="A4721"/>
      <c r="B4721" s="15" t="str" cm="1">
        <f t="array" ref="B4721">IFERROR(IF(LEN(A4721)&gt;0, IF(SUMPRODUCT((Inactives[Key]=J4721)*(Inactives[Currently Inactive]))=1,"Inactive","Active"),""),"Active")</f>
        <v/>
      </c>
      <c r="C4721" s="16" t="str" cm="1">
        <f t="array" aca="1" ref="C4721" ca="1">IFERROR(_xlfn._xlws.FILTER(Inactives[Inactive On],(Inactives[Key]=J4721)*(Inactives[Currently Inactive]),""),"")</f>
        <v/>
      </c>
      <c r="D4721" s="16" t="str" cm="1">
        <f t="array" aca="1" ref="D4721" ca="1">IFERROR(INDEX(_xlfn.TEXTSPLIT(E4721," "),1),"")</f>
        <v/>
      </c>
      <c r="E4721" s="15" t="str" cm="1">
        <f t="array" aca="1" ref="E4721" ca="1">IFERROR(_xlfn._xlws.FILTER(merged_ranks,(merged_end_dates=DATE(9999,12,31))*(merged_names=A4721)),"")</f>
        <v/>
      </c>
      <c r="F4721" s="17" t="str">
        <f ca="1">_xlfn.XLOOKUP(J4721,Promotions[Promo Key],Promotions[Promo Date],"")</f>
        <v/>
      </c>
      <c r="G4721" s="18" t="str">
        <f t="shared" ca="1" si="307"/>
        <v/>
      </c>
      <c r="H4721" s="18" t="str">
        <f t="shared" ca="1" si="306"/>
        <v/>
      </c>
      <c r="I4721" s="17" t="str">
        <f>_xlfn.XLOOKUP(A4721,Students[Full Name],Students[Starting Rank],"")</f>
        <v/>
      </c>
      <c r="J4721" s="15" t="str">
        <f t="shared" ca="1" si="308"/>
        <v xml:space="preserve">: </v>
      </c>
      <c r="K4721" s="16" t="str">
        <f>_xlfn.XLOOKUP(A4721,Students[Full Name],Students[Start Date],"")</f>
        <v/>
      </c>
      <c r="L4721" s="18">
        <f t="shared" ca="1" si="309"/>
        <v>-1</v>
      </c>
      <c r="M4721" s="18" cm="1">
        <f t="array" aca="1" ref="M4721" ca="1">SUMPRODUCT(Inactives[Days Inactive]*(Inactives[Student]=A4721))/365</f>
        <v>0</v>
      </c>
      <c r="N4721" s="18" t="str" cm="1">
        <f t="array" ref="N4721">IF(LEN($A4721)&gt;0,SUMPRODUCT(($A4721=merged_names)*(_xlfn.TEXTAFTER(N$2, "At ")=merged_belt_colours)*merged_months_at_rank),"")</f>
        <v/>
      </c>
      <c r="O4721" s="18" t="str" cm="1">
        <f t="array" ref="O4721">IF(LEN($A4721)&gt;0,SUMPRODUCT(($A4721=merged_names)*(_xlfn.TEXTAFTER(O$2, "At ")=merged_belt_colours)*merged_months_at_rank),"")</f>
        <v/>
      </c>
      <c r="P4721" s="18" t="str" cm="1">
        <f t="array" ref="P4721">IF(LEN($A4721)&gt;0,SUMPRODUCT(($A4721=merged_names)*(_xlfn.TEXTAFTER(P$2, "At ")=merged_belt_colours)*merged_months_at_rank),"")</f>
        <v/>
      </c>
      <c r="Q4721" s="18" t="str" cm="1">
        <f t="array" ref="Q4721">IF(LEN($A4721)&gt;0,SUMPRODUCT(($A4721=merged_names)*(_xlfn.TEXTAFTER(Q$2, "At ")=merged_belt_colours)*merged_months_at_rank),"")</f>
        <v/>
      </c>
      <c r="R4721" s="18" t="str" cm="1">
        <f t="array" ref="R4721">IF(LEN($A4721)&gt;0,SUMPRODUCT(($A4721=merged_names)*(_xlfn.TEXTAFTER(R$2, "At ")=merged_belt_colours)*merged_months_at_rank),"")</f>
        <v/>
      </c>
    </row>
    <row r="4722" spans="1:18" x14ac:dyDescent="0.25">
      <c r="A4722"/>
      <c r="B4722" s="15" t="str" cm="1">
        <f t="array" ref="B4722">IFERROR(IF(LEN(A4722)&gt;0, IF(SUMPRODUCT((Inactives[Key]=J4722)*(Inactives[Currently Inactive]))=1,"Inactive","Active"),""),"Active")</f>
        <v/>
      </c>
      <c r="C4722" s="16" t="str" cm="1">
        <f t="array" aca="1" ref="C4722" ca="1">IFERROR(_xlfn._xlws.FILTER(Inactives[Inactive On],(Inactives[Key]=J4722)*(Inactives[Currently Inactive]),""),"")</f>
        <v/>
      </c>
      <c r="D4722" s="16" t="str" cm="1">
        <f t="array" aca="1" ref="D4722" ca="1">IFERROR(INDEX(_xlfn.TEXTSPLIT(E4722," "),1),"")</f>
        <v/>
      </c>
      <c r="E4722" s="15" t="str" cm="1">
        <f t="array" aca="1" ref="E4722" ca="1">IFERROR(_xlfn._xlws.FILTER(merged_ranks,(merged_end_dates=DATE(9999,12,31))*(merged_names=A4722)),"")</f>
        <v/>
      </c>
      <c r="F4722" s="17" t="str">
        <f ca="1">_xlfn.XLOOKUP(J4722,Promotions[Promo Key],Promotions[Promo Date],"")</f>
        <v/>
      </c>
      <c r="G4722" s="18" t="str">
        <f t="shared" ca="1" si="307"/>
        <v/>
      </c>
      <c r="H4722" s="18" t="str">
        <f t="shared" ca="1" si="306"/>
        <v/>
      </c>
      <c r="I4722" s="17" t="str">
        <f>_xlfn.XLOOKUP(A4722,Students[Full Name],Students[Starting Rank],"")</f>
        <v/>
      </c>
      <c r="J4722" s="15" t="str">
        <f t="shared" ca="1" si="308"/>
        <v xml:space="preserve">: </v>
      </c>
      <c r="K4722" s="16" t="str">
        <f>_xlfn.XLOOKUP(A4722,Students[Full Name],Students[Start Date],"")</f>
        <v/>
      </c>
      <c r="L4722" s="18">
        <f t="shared" ca="1" si="309"/>
        <v>-1</v>
      </c>
      <c r="M4722" s="18" cm="1">
        <f t="array" aca="1" ref="M4722" ca="1">SUMPRODUCT(Inactives[Days Inactive]*(Inactives[Student]=A4722))/365</f>
        <v>0</v>
      </c>
      <c r="N4722" s="18" t="str" cm="1">
        <f t="array" ref="N4722">IF(LEN($A4722)&gt;0,SUMPRODUCT(($A4722=merged_names)*(_xlfn.TEXTAFTER(N$2, "At ")=merged_belt_colours)*merged_months_at_rank),"")</f>
        <v/>
      </c>
      <c r="O4722" s="18" t="str" cm="1">
        <f t="array" ref="O4722">IF(LEN($A4722)&gt;0,SUMPRODUCT(($A4722=merged_names)*(_xlfn.TEXTAFTER(O$2, "At ")=merged_belt_colours)*merged_months_at_rank),"")</f>
        <v/>
      </c>
      <c r="P4722" s="18" t="str" cm="1">
        <f t="array" ref="P4722">IF(LEN($A4722)&gt;0,SUMPRODUCT(($A4722=merged_names)*(_xlfn.TEXTAFTER(P$2, "At ")=merged_belt_colours)*merged_months_at_rank),"")</f>
        <v/>
      </c>
      <c r="Q4722" s="18" t="str" cm="1">
        <f t="array" ref="Q4722">IF(LEN($A4722)&gt;0,SUMPRODUCT(($A4722=merged_names)*(_xlfn.TEXTAFTER(Q$2, "At ")=merged_belt_colours)*merged_months_at_rank),"")</f>
        <v/>
      </c>
      <c r="R4722" s="18" t="str" cm="1">
        <f t="array" ref="R4722">IF(LEN($A4722)&gt;0,SUMPRODUCT(($A4722=merged_names)*(_xlfn.TEXTAFTER(R$2, "At ")=merged_belt_colours)*merged_months_at_rank),"")</f>
        <v/>
      </c>
    </row>
    <row r="4723" spans="1:18" x14ac:dyDescent="0.25">
      <c r="A4723"/>
      <c r="B4723" s="15" t="str" cm="1">
        <f t="array" ref="B4723">IFERROR(IF(LEN(A4723)&gt;0, IF(SUMPRODUCT((Inactives[Key]=J4723)*(Inactives[Currently Inactive]))=1,"Inactive","Active"),""),"Active")</f>
        <v/>
      </c>
      <c r="C4723" s="16" t="str" cm="1">
        <f t="array" aca="1" ref="C4723" ca="1">IFERROR(_xlfn._xlws.FILTER(Inactives[Inactive On],(Inactives[Key]=J4723)*(Inactives[Currently Inactive]),""),"")</f>
        <v/>
      </c>
      <c r="D4723" s="16" t="str" cm="1">
        <f t="array" aca="1" ref="D4723" ca="1">IFERROR(INDEX(_xlfn.TEXTSPLIT(E4723," "),1),"")</f>
        <v/>
      </c>
      <c r="E4723" s="15" t="str" cm="1">
        <f t="array" aca="1" ref="E4723" ca="1">IFERROR(_xlfn._xlws.FILTER(merged_ranks,(merged_end_dates=DATE(9999,12,31))*(merged_names=A4723)),"")</f>
        <v/>
      </c>
      <c r="F4723" s="17" t="str">
        <f ca="1">_xlfn.XLOOKUP(J4723,Promotions[Promo Key],Promotions[Promo Date],"")</f>
        <v/>
      </c>
      <c r="G4723" s="18" t="str">
        <f t="shared" ca="1" si="307"/>
        <v/>
      </c>
      <c r="H4723" s="18" t="str">
        <f t="shared" ca="1" si="306"/>
        <v/>
      </c>
      <c r="I4723" s="17" t="str">
        <f>_xlfn.XLOOKUP(A4723,Students[Full Name],Students[Starting Rank],"")</f>
        <v/>
      </c>
      <c r="J4723" s="15" t="str">
        <f t="shared" ca="1" si="308"/>
        <v xml:space="preserve">: </v>
      </c>
      <c r="K4723" s="16" t="str">
        <f>_xlfn.XLOOKUP(A4723,Students[Full Name],Students[Start Date],"")</f>
        <v/>
      </c>
      <c r="L4723" s="18">
        <f t="shared" ca="1" si="309"/>
        <v>-1</v>
      </c>
      <c r="M4723" s="18" cm="1">
        <f t="array" aca="1" ref="M4723" ca="1">SUMPRODUCT(Inactives[Days Inactive]*(Inactives[Student]=A4723))/365</f>
        <v>0</v>
      </c>
      <c r="N4723" s="18" t="str" cm="1">
        <f t="array" ref="N4723">IF(LEN($A4723)&gt;0,SUMPRODUCT(($A4723=merged_names)*(_xlfn.TEXTAFTER(N$2, "At ")=merged_belt_colours)*merged_months_at_rank),"")</f>
        <v/>
      </c>
      <c r="O4723" s="18" t="str" cm="1">
        <f t="array" ref="O4723">IF(LEN($A4723)&gt;0,SUMPRODUCT(($A4723=merged_names)*(_xlfn.TEXTAFTER(O$2, "At ")=merged_belt_colours)*merged_months_at_rank),"")</f>
        <v/>
      </c>
      <c r="P4723" s="18" t="str" cm="1">
        <f t="array" ref="P4723">IF(LEN($A4723)&gt;0,SUMPRODUCT(($A4723=merged_names)*(_xlfn.TEXTAFTER(P$2, "At ")=merged_belt_colours)*merged_months_at_rank),"")</f>
        <v/>
      </c>
      <c r="Q4723" s="18" t="str" cm="1">
        <f t="array" ref="Q4723">IF(LEN($A4723)&gt;0,SUMPRODUCT(($A4723=merged_names)*(_xlfn.TEXTAFTER(Q$2, "At ")=merged_belt_colours)*merged_months_at_rank),"")</f>
        <v/>
      </c>
      <c r="R4723" s="18" t="str" cm="1">
        <f t="array" ref="R4723">IF(LEN($A4723)&gt;0,SUMPRODUCT(($A4723=merged_names)*(_xlfn.TEXTAFTER(R$2, "At ")=merged_belt_colours)*merged_months_at_rank),"")</f>
        <v/>
      </c>
    </row>
    <row r="4724" spans="1:18" x14ac:dyDescent="0.25">
      <c r="A4724"/>
      <c r="B4724" s="15" t="str" cm="1">
        <f t="array" ref="B4724">IFERROR(IF(LEN(A4724)&gt;0, IF(SUMPRODUCT((Inactives[Key]=J4724)*(Inactives[Currently Inactive]))=1,"Inactive","Active"),""),"Active")</f>
        <v/>
      </c>
      <c r="C4724" s="16" t="str" cm="1">
        <f t="array" aca="1" ref="C4724" ca="1">IFERROR(_xlfn._xlws.FILTER(Inactives[Inactive On],(Inactives[Key]=J4724)*(Inactives[Currently Inactive]),""),"")</f>
        <v/>
      </c>
      <c r="D4724" s="16" t="str" cm="1">
        <f t="array" aca="1" ref="D4724" ca="1">IFERROR(INDEX(_xlfn.TEXTSPLIT(E4724," "),1),"")</f>
        <v/>
      </c>
      <c r="E4724" s="15" t="str" cm="1">
        <f t="array" aca="1" ref="E4724" ca="1">IFERROR(_xlfn._xlws.FILTER(merged_ranks,(merged_end_dates=DATE(9999,12,31))*(merged_names=A4724)),"")</f>
        <v/>
      </c>
      <c r="F4724" s="17" t="str">
        <f ca="1">_xlfn.XLOOKUP(J4724,Promotions[Promo Key],Promotions[Promo Date],"")</f>
        <v/>
      </c>
      <c r="G4724" s="18" t="str">
        <f t="shared" ca="1" si="307"/>
        <v/>
      </c>
      <c r="H4724" s="18" t="str">
        <f t="shared" ca="1" si="306"/>
        <v/>
      </c>
      <c r="I4724" s="17" t="str">
        <f>_xlfn.XLOOKUP(A4724,Students[Full Name],Students[Starting Rank],"")</f>
        <v/>
      </c>
      <c r="J4724" s="15" t="str">
        <f t="shared" ca="1" si="308"/>
        <v xml:space="preserve">: </v>
      </c>
      <c r="K4724" s="16" t="str">
        <f>_xlfn.XLOOKUP(A4724,Students[Full Name],Students[Start Date],"")</f>
        <v/>
      </c>
      <c r="L4724" s="18">
        <f t="shared" ca="1" si="309"/>
        <v>-1</v>
      </c>
      <c r="M4724" s="18" cm="1">
        <f t="array" aca="1" ref="M4724" ca="1">SUMPRODUCT(Inactives[Days Inactive]*(Inactives[Student]=A4724))/365</f>
        <v>0</v>
      </c>
      <c r="N4724" s="18" t="str" cm="1">
        <f t="array" ref="N4724">IF(LEN($A4724)&gt;0,SUMPRODUCT(($A4724=merged_names)*(_xlfn.TEXTAFTER(N$2, "At ")=merged_belt_colours)*merged_months_at_rank),"")</f>
        <v/>
      </c>
      <c r="O4724" s="18" t="str" cm="1">
        <f t="array" ref="O4724">IF(LEN($A4724)&gt;0,SUMPRODUCT(($A4724=merged_names)*(_xlfn.TEXTAFTER(O$2, "At ")=merged_belt_colours)*merged_months_at_rank),"")</f>
        <v/>
      </c>
      <c r="P4724" s="18" t="str" cm="1">
        <f t="array" ref="P4724">IF(LEN($A4724)&gt;0,SUMPRODUCT(($A4724=merged_names)*(_xlfn.TEXTAFTER(P$2, "At ")=merged_belt_colours)*merged_months_at_rank),"")</f>
        <v/>
      </c>
      <c r="Q4724" s="18" t="str" cm="1">
        <f t="array" ref="Q4724">IF(LEN($A4724)&gt;0,SUMPRODUCT(($A4724=merged_names)*(_xlfn.TEXTAFTER(Q$2, "At ")=merged_belt_colours)*merged_months_at_rank),"")</f>
        <v/>
      </c>
      <c r="R4724" s="18" t="str" cm="1">
        <f t="array" ref="R4724">IF(LEN($A4724)&gt;0,SUMPRODUCT(($A4724=merged_names)*(_xlfn.TEXTAFTER(R$2, "At ")=merged_belt_colours)*merged_months_at_rank),"")</f>
        <v/>
      </c>
    </row>
    <row r="4725" spans="1:18" x14ac:dyDescent="0.25">
      <c r="A4725"/>
      <c r="B4725" s="15" t="str" cm="1">
        <f t="array" ref="B4725">IFERROR(IF(LEN(A4725)&gt;0, IF(SUMPRODUCT((Inactives[Key]=J4725)*(Inactives[Currently Inactive]))=1,"Inactive","Active"),""),"Active")</f>
        <v/>
      </c>
      <c r="C4725" s="16" t="str" cm="1">
        <f t="array" aca="1" ref="C4725" ca="1">IFERROR(_xlfn._xlws.FILTER(Inactives[Inactive On],(Inactives[Key]=J4725)*(Inactives[Currently Inactive]),""),"")</f>
        <v/>
      </c>
      <c r="D4725" s="16" t="str" cm="1">
        <f t="array" aca="1" ref="D4725" ca="1">IFERROR(INDEX(_xlfn.TEXTSPLIT(E4725," "),1),"")</f>
        <v/>
      </c>
      <c r="E4725" s="15" t="str" cm="1">
        <f t="array" aca="1" ref="E4725" ca="1">IFERROR(_xlfn._xlws.FILTER(merged_ranks,(merged_end_dates=DATE(9999,12,31))*(merged_names=A4725)),"")</f>
        <v/>
      </c>
      <c r="F4725" s="17" t="str">
        <f ca="1">_xlfn.XLOOKUP(J4725,Promotions[Promo Key],Promotions[Promo Date],"")</f>
        <v/>
      </c>
      <c r="G4725" s="18" t="str">
        <f t="shared" ca="1" si="307"/>
        <v/>
      </c>
      <c r="H4725" s="18" t="str">
        <f t="shared" ca="1" si="306"/>
        <v/>
      </c>
      <c r="I4725" s="17" t="str">
        <f>_xlfn.XLOOKUP(A4725,Students[Full Name],Students[Starting Rank],"")</f>
        <v/>
      </c>
      <c r="J4725" s="15" t="str">
        <f t="shared" ca="1" si="308"/>
        <v xml:space="preserve">: </v>
      </c>
      <c r="K4725" s="16" t="str">
        <f>_xlfn.XLOOKUP(A4725,Students[Full Name],Students[Start Date],"")</f>
        <v/>
      </c>
      <c r="L4725" s="18">
        <f t="shared" ca="1" si="309"/>
        <v>-1</v>
      </c>
      <c r="M4725" s="18" cm="1">
        <f t="array" aca="1" ref="M4725" ca="1">SUMPRODUCT(Inactives[Days Inactive]*(Inactives[Student]=A4725))/365</f>
        <v>0</v>
      </c>
      <c r="N4725" s="18" t="str" cm="1">
        <f t="array" ref="N4725">IF(LEN($A4725)&gt;0,SUMPRODUCT(($A4725=merged_names)*(_xlfn.TEXTAFTER(N$2, "At ")=merged_belt_colours)*merged_months_at_rank),"")</f>
        <v/>
      </c>
      <c r="O4725" s="18" t="str" cm="1">
        <f t="array" ref="O4725">IF(LEN($A4725)&gt;0,SUMPRODUCT(($A4725=merged_names)*(_xlfn.TEXTAFTER(O$2, "At ")=merged_belt_colours)*merged_months_at_rank),"")</f>
        <v/>
      </c>
      <c r="P4725" s="18" t="str" cm="1">
        <f t="array" ref="P4725">IF(LEN($A4725)&gt;0,SUMPRODUCT(($A4725=merged_names)*(_xlfn.TEXTAFTER(P$2, "At ")=merged_belt_colours)*merged_months_at_rank),"")</f>
        <v/>
      </c>
      <c r="Q4725" s="18" t="str" cm="1">
        <f t="array" ref="Q4725">IF(LEN($A4725)&gt;0,SUMPRODUCT(($A4725=merged_names)*(_xlfn.TEXTAFTER(Q$2, "At ")=merged_belt_colours)*merged_months_at_rank),"")</f>
        <v/>
      </c>
      <c r="R4725" s="18" t="str" cm="1">
        <f t="array" ref="R4725">IF(LEN($A4725)&gt;0,SUMPRODUCT(($A4725=merged_names)*(_xlfn.TEXTAFTER(R$2, "At ")=merged_belt_colours)*merged_months_at_rank),"")</f>
        <v/>
      </c>
    </row>
    <row r="4726" spans="1:18" x14ac:dyDescent="0.25">
      <c r="A4726"/>
      <c r="B4726" s="15" t="str" cm="1">
        <f t="array" ref="B4726">IFERROR(IF(LEN(A4726)&gt;0, IF(SUMPRODUCT((Inactives[Key]=J4726)*(Inactives[Currently Inactive]))=1,"Inactive","Active"),""),"Active")</f>
        <v/>
      </c>
      <c r="C4726" s="16" t="str" cm="1">
        <f t="array" aca="1" ref="C4726" ca="1">IFERROR(_xlfn._xlws.FILTER(Inactives[Inactive On],(Inactives[Key]=J4726)*(Inactives[Currently Inactive]),""),"")</f>
        <v/>
      </c>
      <c r="D4726" s="16" t="str" cm="1">
        <f t="array" aca="1" ref="D4726" ca="1">IFERROR(INDEX(_xlfn.TEXTSPLIT(E4726," "),1),"")</f>
        <v/>
      </c>
      <c r="E4726" s="15" t="str" cm="1">
        <f t="array" aca="1" ref="E4726" ca="1">IFERROR(_xlfn._xlws.FILTER(merged_ranks,(merged_end_dates=DATE(9999,12,31))*(merged_names=A4726)),"")</f>
        <v/>
      </c>
      <c r="F4726" s="17" t="str">
        <f ca="1">_xlfn.XLOOKUP(J4726,Promotions[Promo Key],Promotions[Promo Date],"")</f>
        <v/>
      </c>
      <c r="G4726" s="18" t="str">
        <f t="shared" ca="1" si="307"/>
        <v/>
      </c>
      <c r="H4726" s="18" t="str">
        <f t="shared" ca="1" si="306"/>
        <v/>
      </c>
      <c r="I4726" s="17" t="str">
        <f>_xlfn.XLOOKUP(A4726,Students[Full Name],Students[Starting Rank],"")</f>
        <v/>
      </c>
      <c r="J4726" s="15" t="str">
        <f t="shared" ca="1" si="308"/>
        <v xml:space="preserve">: </v>
      </c>
      <c r="K4726" s="16" t="str">
        <f>_xlfn.XLOOKUP(A4726,Students[Full Name],Students[Start Date],"")</f>
        <v/>
      </c>
      <c r="L4726" s="18">
        <f t="shared" ca="1" si="309"/>
        <v>-1</v>
      </c>
      <c r="M4726" s="18" cm="1">
        <f t="array" aca="1" ref="M4726" ca="1">SUMPRODUCT(Inactives[Days Inactive]*(Inactives[Student]=A4726))/365</f>
        <v>0</v>
      </c>
      <c r="N4726" s="18" t="str" cm="1">
        <f t="array" ref="N4726">IF(LEN($A4726)&gt;0,SUMPRODUCT(($A4726=merged_names)*(_xlfn.TEXTAFTER(N$2, "At ")=merged_belt_colours)*merged_months_at_rank),"")</f>
        <v/>
      </c>
      <c r="O4726" s="18" t="str" cm="1">
        <f t="array" ref="O4726">IF(LEN($A4726)&gt;0,SUMPRODUCT(($A4726=merged_names)*(_xlfn.TEXTAFTER(O$2, "At ")=merged_belt_colours)*merged_months_at_rank),"")</f>
        <v/>
      </c>
      <c r="P4726" s="18" t="str" cm="1">
        <f t="array" ref="P4726">IF(LEN($A4726)&gt;0,SUMPRODUCT(($A4726=merged_names)*(_xlfn.TEXTAFTER(P$2, "At ")=merged_belt_colours)*merged_months_at_rank),"")</f>
        <v/>
      </c>
      <c r="Q4726" s="18" t="str" cm="1">
        <f t="array" ref="Q4726">IF(LEN($A4726)&gt;0,SUMPRODUCT(($A4726=merged_names)*(_xlfn.TEXTAFTER(Q$2, "At ")=merged_belt_colours)*merged_months_at_rank),"")</f>
        <v/>
      </c>
      <c r="R4726" s="18" t="str" cm="1">
        <f t="array" ref="R4726">IF(LEN($A4726)&gt;0,SUMPRODUCT(($A4726=merged_names)*(_xlfn.TEXTAFTER(R$2, "At ")=merged_belt_colours)*merged_months_at_rank),"")</f>
        <v/>
      </c>
    </row>
    <row r="4727" spans="1:18" x14ac:dyDescent="0.25">
      <c r="A4727"/>
      <c r="B4727" s="15" t="str" cm="1">
        <f t="array" ref="B4727">IFERROR(IF(LEN(A4727)&gt;0, IF(SUMPRODUCT((Inactives[Key]=J4727)*(Inactives[Currently Inactive]))=1,"Inactive","Active"),""),"Active")</f>
        <v/>
      </c>
      <c r="C4727" s="16" t="str" cm="1">
        <f t="array" aca="1" ref="C4727" ca="1">IFERROR(_xlfn._xlws.FILTER(Inactives[Inactive On],(Inactives[Key]=J4727)*(Inactives[Currently Inactive]),""),"")</f>
        <v/>
      </c>
      <c r="D4727" s="16" t="str" cm="1">
        <f t="array" aca="1" ref="D4727" ca="1">IFERROR(INDEX(_xlfn.TEXTSPLIT(E4727," "),1),"")</f>
        <v/>
      </c>
      <c r="E4727" s="15" t="str" cm="1">
        <f t="array" aca="1" ref="E4727" ca="1">IFERROR(_xlfn._xlws.FILTER(merged_ranks,(merged_end_dates=DATE(9999,12,31))*(merged_names=A4727)),"")</f>
        <v/>
      </c>
      <c r="F4727" s="17" t="str">
        <f ca="1">_xlfn.XLOOKUP(J4727,Promotions[Promo Key],Promotions[Promo Date],"")</f>
        <v/>
      </c>
      <c r="G4727" s="18" t="str">
        <f t="shared" ca="1" si="307"/>
        <v/>
      </c>
      <c r="H4727" s="18" t="str">
        <f t="shared" ca="1" si="306"/>
        <v/>
      </c>
      <c r="I4727" s="17" t="str">
        <f>_xlfn.XLOOKUP(A4727,Students[Full Name],Students[Starting Rank],"")</f>
        <v/>
      </c>
      <c r="J4727" s="15" t="str">
        <f t="shared" ca="1" si="308"/>
        <v xml:space="preserve">: </v>
      </c>
      <c r="K4727" s="16" t="str">
        <f>_xlfn.XLOOKUP(A4727,Students[Full Name],Students[Start Date],"")</f>
        <v/>
      </c>
      <c r="L4727" s="18">
        <f t="shared" ca="1" si="309"/>
        <v>-1</v>
      </c>
      <c r="M4727" s="18" cm="1">
        <f t="array" aca="1" ref="M4727" ca="1">SUMPRODUCT(Inactives[Days Inactive]*(Inactives[Student]=A4727))/365</f>
        <v>0</v>
      </c>
      <c r="N4727" s="18" t="str" cm="1">
        <f t="array" ref="N4727">IF(LEN($A4727)&gt;0,SUMPRODUCT(($A4727=merged_names)*(_xlfn.TEXTAFTER(N$2, "At ")=merged_belt_colours)*merged_months_at_rank),"")</f>
        <v/>
      </c>
      <c r="O4727" s="18" t="str" cm="1">
        <f t="array" ref="O4727">IF(LEN($A4727)&gt;0,SUMPRODUCT(($A4727=merged_names)*(_xlfn.TEXTAFTER(O$2, "At ")=merged_belt_colours)*merged_months_at_rank),"")</f>
        <v/>
      </c>
      <c r="P4727" s="18" t="str" cm="1">
        <f t="array" ref="P4727">IF(LEN($A4727)&gt;0,SUMPRODUCT(($A4727=merged_names)*(_xlfn.TEXTAFTER(P$2, "At ")=merged_belt_colours)*merged_months_at_rank),"")</f>
        <v/>
      </c>
      <c r="Q4727" s="18" t="str" cm="1">
        <f t="array" ref="Q4727">IF(LEN($A4727)&gt;0,SUMPRODUCT(($A4727=merged_names)*(_xlfn.TEXTAFTER(Q$2, "At ")=merged_belt_colours)*merged_months_at_rank),"")</f>
        <v/>
      </c>
      <c r="R4727" s="18" t="str" cm="1">
        <f t="array" ref="R4727">IF(LEN($A4727)&gt;0,SUMPRODUCT(($A4727=merged_names)*(_xlfn.TEXTAFTER(R$2, "At ")=merged_belt_colours)*merged_months_at_rank),"")</f>
        <v/>
      </c>
    </row>
    <row r="4728" spans="1:18" x14ac:dyDescent="0.25">
      <c r="A4728"/>
      <c r="B4728" s="15" t="str" cm="1">
        <f t="array" ref="B4728">IFERROR(IF(LEN(A4728)&gt;0, IF(SUMPRODUCT((Inactives[Key]=J4728)*(Inactives[Currently Inactive]))=1,"Inactive","Active"),""),"Active")</f>
        <v/>
      </c>
      <c r="C4728" s="16" t="str" cm="1">
        <f t="array" aca="1" ref="C4728" ca="1">IFERROR(_xlfn._xlws.FILTER(Inactives[Inactive On],(Inactives[Key]=J4728)*(Inactives[Currently Inactive]),""),"")</f>
        <v/>
      </c>
      <c r="D4728" s="16" t="str" cm="1">
        <f t="array" aca="1" ref="D4728" ca="1">IFERROR(INDEX(_xlfn.TEXTSPLIT(E4728," "),1),"")</f>
        <v/>
      </c>
      <c r="E4728" s="15" t="str" cm="1">
        <f t="array" aca="1" ref="E4728" ca="1">IFERROR(_xlfn._xlws.FILTER(merged_ranks,(merged_end_dates=DATE(9999,12,31))*(merged_names=A4728)),"")</f>
        <v/>
      </c>
      <c r="F4728" s="17" t="str">
        <f ca="1">_xlfn.XLOOKUP(J4728,Promotions[Promo Key],Promotions[Promo Date],"")</f>
        <v/>
      </c>
      <c r="G4728" s="18" t="str">
        <f t="shared" ca="1" si="307"/>
        <v/>
      </c>
      <c r="H4728" s="18" t="str">
        <f t="shared" ca="1" si="306"/>
        <v/>
      </c>
      <c r="I4728" s="17" t="str">
        <f>_xlfn.XLOOKUP(A4728,Students[Full Name],Students[Starting Rank],"")</f>
        <v/>
      </c>
      <c r="J4728" s="15" t="str">
        <f t="shared" ca="1" si="308"/>
        <v xml:space="preserve">: </v>
      </c>
      <c r="K4728" s="16" t="str">
        <f>_xlfn.XLOOKUP(A4728,Students[Full Name],Students[Start Date],"")</f>
        <v/>
      </c>
      <c r="L4728" s="18">
        <f t="shared" ca="1" si="309"/>
        <v>-1</v>
      </c>
      <c r="M4728" s="18" cm="1">
        <f t="array" aca="1" ref="M4728" ca="1">SUMPRODUCT(Inactives[Days Inactive]*(Inactives[Student]=A4728))/365</f>
        <v>0</v>
      </c>
      <c r="N4728" s="18" t="str" cm="1">
        <f t="array" ref="N4728">IF(LEN($A4728)&gt;0,SUMPRODUCT(($A4728=merged_names)*(_xlfn.TEXTAFTER(N$2, "At ")=merged_belt_colours)*merged_months_at_rank),"")</f>
        <v/>
      </c>
      <c r="O4728" s="18" t="str" cm="1">
        <f t="array" ref="O4728">IF(LEN($A4728)&gt;0,SUMPRODUCT(($A4728=merged_names)*(_xlfn.TEXTAFTER(O$2, "At ")=merged_belt_colours)*merged_months_at_rank),"")</f>
        <v/>
      </c>
      <c r="P4728" s="18" t="str" cm="1">
        <f t="array" ref="P4728">IF(LEN($A4728)&gt;0,SUMPRODUCT(($A4728=merged_names)*(_xlfn.TEXTAFTER(P$2, "At ")=merged_belt_colours)*merged_months_at_rank),"")</f>
        <v/>
      </c>
      <c r="Q4728" s="18" t="str" cm="1">
        <f t="array" ref="Q4728">IF(LEN($A4728)&gt;0,SUMPRODUCT(($A4728=merged_names)*(_xlfn.TEXTAFTER(Q$2, "At ")=merged_belt_colours)*merged_months_at_rank),"")</f>
        <v/>
      </c>
      <c r="R4728" s="18" t="str" cm="1">
        <f t="array" ref="R4728">IF(LEN($A4728)&gt;0,SUMPRODUCT(($A4728=merged_names)*(_xlfn.TEXTAFTER(R$2, "At ")=merged_belt_colours)*merged_months_at_rank),"")</f>
        <v/>
      </c>
    </row>
    <row r="4729" spans="1:18" x14ac:dyDescent="0.25">
      <c r="A4729"/>
      <c r="B4729" s="15" t="str" cm="1">
        <f t="array" ref="B4729">IFERROR(IF(LEN(A4729)&gt;0, IF(SUMPRODUCT((Inactives[Key]=J4729)*(Inactives[Currently Inactive]))=1,"Inactive","Active"),""),"Active")</f>
        <v/>
      </c>
      <c r="C4729" s="16" t="str" cm="1">
        <f t="array" aca="1" ref="C4729" ca="1">IFERROR(_xlfn._xlws.FILTER(Inactives[Inactive On],(Inactives[Key]=J4729)*(Inactives[Currently Inactive]),""),"")</f>
        <v/>
      </c>
      <c r="D4729" s="16" t="str" cm="1">
        <f t="array" aca="1" ref="D4729" ca="1">IFERROR(INDEX(_xlfn.TEXTSPLIT(E4729," "),1),"")</f>
        <v/>
      </c>
      <c r="E4729" s="15" t="str" cm="1">
        <f t="array" aca="1" ref="E4729" ca="1">IFERROR(_xlfn._xlws.FILTER(merged_ranks,(merged_end_dates=DATE(9999,12,31))*(merged_names=A4729)),"")</f>
        <v/>
      </c>
      <c r="F4729" s="17" t="str">
        <f ca="1">_xlfn.XLOOKUP(J4729,Promotions[Promo Key],Promotions[Promo Date],"")</f>
        <v/>
      </c>
      <c r="G4729" s="18" t="str">
        <f t="shared" ca="1" si="307"/>
        <v/>
      </c>
      <c r="H4729" s="18" t="str">
        <f t="shared" ca="1" si="306"/>
        <v/>
      </c>
      <c r="I4729" s="17" t="str">
        <f>_xlfn.XLOOKUP(A4729,Students[Full Name],Students[Starting Rank],"")</f>
        <v/>
      </c>
      <c r="J4729" s="15" t="str">
        <f t="shared" ca="1" si="308"/>
        <v xml:space="preserve">: </v>
      </c>
      <c r="K4729" s="16" t="str">
        <f>_xlfn.XLOOKUP(A4729,Students[Full Name],Students[Start Date],"")</f>
        <v/>
      </c>
      <c r="L4729" s="18">
        <f t="shared" ca="1" si="309"/>
        <v>-1</v>
      </c>
      <c r="M4729" s="18" cm="1">
        <f t="array" aca="1" ref="M4729" ca="1">SUMPRODUCT(Inactives[Days Inactive]*(Inactives[Student]=A4729))/365</f>
        <v>0</v>
      </c>
      <c r="N4729" s="18" t="str" cm="1">
        <f t="array" ref="N4729">IF(LEN($A4729)&gt;0,SUMPRODUCT(($A4729=merged_names)*(_xlfn.TEXTAFTER(N$2, "At ")=merged_belt_colours)*merged_months_at_rank),"")</f>
        <v/>
      </c>
      <c r="O4729" s="18" t="str" cm="1">
        <f t="array" ref="O4729">IF(LEN($A4729)&gt;0,SUMPRODUCT(($A4729=merged_names)*(_xlfn.TEXTAFTER(O$2, "At ")=merged_belt_colours)*merged_months_at_rank),"")</f>
        <v/>
      </c>
      <c r="P4729" s="18" t="str" cm="1">
        <f t="array" ref="P4729">IF(LEN($A4729)&gt;0,SUMPRODUCT(($A4729=merged_names)*(_xlfn.TEXTAFTER(P$2, "At ")=merged_belt_colours)*merged_months_at_rank),"")</f>
        <v/>
      </c>
      <c r="Q4729" s="18" t="str" cm="1">
        <f t="array" ref="Q4729">IF(LEN($A4729)&gt;0,SUMPRODUCT(($A4729=merged_names)*(_xlfn.TEXTAFTER(Q$2, "At ")=merged_belt_colours)*merged_months_at_rank),"")</f>
        <v/>
      </c>
      <c r="R4729" s="18" t="str" cm="1">
        <f t="array" ref="R4729">IF(LEN($A4729)&gt;0,SUMPRODUCT(($A4729=merged_names)*(_xlfn.TEXTAFTER(R$2, "At ")=merged_belt_colours)*merged_months_at_rank),"")</f>
        <v/>
      </c>
    </row>
    <row r="4730" spans="1:18" x14ac:dyDescent="0.25">
      <c r="A4730"/>
      <c r="B4730" s="15" t="str" cm="1">
        <f t="array" ref="B4730">IFERROR(IF(LEN(A4730)&gt;0, IF(SUMPRODUCT((Inactives[Key]=J4730)*(Inactives[Currently Inactive]))=1,"Inactive","Active"),""),"Active")</f>
        <v/>
      </c>
      <c r="C4730" s="16" t="str" cm="1">
        <f t="array" aca="1" ref="C4730" ca="1">IFERROR(_xlfn._xlws.FILTER(Inactives[Inactive On],(Inactives[Key]=J4730)*(Inactives[Currently Inactive]),""),"")</f>
        <v/>
      </c>
      <c r="D4730" s="16" t="str" cm="1">
        <f t="array" aca="1" ref="D4730" ca="1">IFERROR(INDEX(_xlfn.TEXTSPLIT(E4730," "),1),"")</f>
        <v/>
      </c>
      <c r="E4730" s="15" t="str" cm="1">
        <f t="array" aca="1" ref="E4730" ca="1">IFERROR(_xlfn._xlws.FILTER(merged_ranks,(merged_end_dates=DATE(9999,12,31))*(merged_names=A4730)),"")</f>
        <v/>
      </c>
      <c r="F4730" s="17" t="str">
        <f ca="1">_xlfn.XLOOKUP(J4730,Promotions[Promo Key],Promotions[Promo Date],"")</f>
        <v/>
      </c>
      <c r="G4730" s="18" t="str">
        <f t="shared" ca="1" si="307"/>
        <v/>
      </c>
      <c r="H4730" s="18" t="str">
        <f t="shared" ca="1" si="306"/>
        <v/>
      </c>
      <c r="I4730" s="17" t="str">
        <f>_xlfn.XLOOKUP(A4730,Students[Full Name],Students[Starting Rank],"")</f>
        <v/>
      </c>
      <c r="J4730" s="15" t="str">
        <f t="shared" ca="1" si="308"/>
        <v xml:space="preserve">: </v>
      </c>
      <c r="K4730" s="16" t="str">
        <f>_xlfn.XLOOKUP(A4730,Students[Full Name],Students[Start Date],"")</f>
        <v/>
      </c>
      <c r="L4730" s="18">
        <f t="shared" ca="1" si="309"/>
        <v>-1</v>
      </c>
      <c r="M4730" s="18" cm="1">
        <f t="array" aca="1" ref="M4730" ca="1">SUMPRODUCT(Inactives[Days Inactive]*(Inactives[Student]=A4730))/365</f>
        <v>0</v>
      </c>
      <c r="N4730" s="18" t="str" cm="1">
        <f t="array" ref="N4730">IF(LEN($A4730)&gt;0,SUMPRODUCT(($A4730=merged_names)*(_xlfn.TEXTAFTER(N$2, "At ")=merged_belt_colours)*merged_months_at_rank),"")</f>
        <v/>
      </c>
      <c r="O4730" s="18" t="str" cm="1">
        <f t="array" ref="O4730">IF(LEN($A4730)&gt;0,SUMPRODUCT(($A4730=merged_names)*(_xlfn.TEXTAFTER(O$2, "At ")=merged_belt_colours)*merged_months_at_rank),"")</f>
        <v/>
      </c>
      <c r="P4730" s="18" t="str" cm="1">
        <f t="array" ref="P4730">IF(LEN($A4730)&gt;0,SUMPRODUCT(($A4730=merged_names)*(_xlfn.TEXTAFTER(P$2, "At ")=merged_belt_colours)*merged_months_at_rank),"")</f>
        <v/>
      </c>
      <c r="Q4730" s="18" t="str" cm="1">
        <f t="array" ref="Q4730">IF(LEN($A4730)&gt;0,SUMPRODUCT(($A4730=merged_names)*(_xlfn.TEXTAFTER(Q$2, "At ")=merged_belt_colours)*merged_months_at_rank),"")</f>
        <v/>
      </c>
      <c r="R4730" s="18" t="str" cm="1">
        <f t="array" ref="R4730">IF(LEN($A4730)&gt;0,SUMPRODUCT(($A4730=merged_names)*(_xlfn.TEXTAFTER(R$2, "At ")=merged_belt_colours)*merged_months_at_rank),"")</f>
        <v/>
      </c>
    </row>
    <row r="4731" spans="1:18" x14ac:dyDescent="0.25">
      <c r="A4731"/>
      <c r="B4731" s="15" t="str" cm="1">
        <f t="array" ref="B4731">IFERROR(IF(LEN(A4731)&gt;0, IF(SUMPRODUCT((Inactives[Key]=J4731)*(Inactives[Currently Inactive]))=1,"Inactive","Active"),""),"Active")</f>
        <v/>
      </c>
      <c r="C4731" s="16" t="str" cm="1">
        <f t="array" aca="1" ref="C4731" ca="1">IFERROR(_xlfn._xlws.FILTER(Inactives[Inactive On],(Inactives[Key]=J4731)*(Inactives[Currently Inactive]),""),"")</f>
        <v/>
      </c>
      <c r="D4731" s="16" t="str" cm="1">
        <f t="array" aca="1" ref="D4731" ca="1">IFERROR(INDEX(_xlfn.TEXTSPLIT(E4731," "),1),"")</f>
        <v/>
      </c>
      <c r="E4731" s="15" t="str" cm="1">
        <f t="array" aca="1" ref="E4731" ca="1">IFERROR(_xlfn._xlws.FILTER(merged_ranks,(merged_end_dates=DATE(9999,12,31))*(merged_names=A4731)),"")</f>
        <v/>
      </c>
      <c r="F4731" s="17" t="str">
        <f ca="1">_xlfn.XLOOKUP(J4731,Promotions[Promo Key],Promotions[Promo Date],"")</f>
        <v/>
      </c>
      <c r="G4731" s="18" t="str">
        <f t="shared" ca="1" si="307"/>
        <v/>
      </c>
      <c r="H4731" s="18" t="str">
        <f t="shared" ca="1" si="306"/>
        <v/>
      </c>
      <c r="I4731" s="17" t="str">
        <f>_xlfn.XLOOKUP(A4731,Students[Full Name],Students[Starting Rank],"")</f>
        <v/>
      </c>
      <c r="J4731" s="15" t="str">
        <f t="shared" ca="1" si="308"/>
        <v xml:space="preserve">: </v>
      </c>
      <c r="K4731" s="16" t="str">
        <f>_xlfn.XLOOKUP(A4731,Students[Full Name],Students[Start Date],"")</f>
        <v/>
      </c>
      <c r="L4731" s="18">
        <f t="shared" ca="1" si="309"/>
        <v>-1</v>
      </c>
      <c r="M4731" s="18" cm="1">
        <f t="array" aca="1" ref="M4731" ca="1">SUMPRODUCT(Inactives[Days Inactive]*(Inactives[Student]=A4731))/365</f>
        <v>0</v>
      </c>
      <c r="N4731" s="18" t="str" cm="1">
        <f t="array" ref="N4731">IF(LEN($A4731)&gt;0,SUMPRODUCT(($A4731=merged_names)*(_xlfn.TEXTAFTER(N$2, "At ")=merged_belt_colours)*merged_months_at_rank),"")</f>
        <v/>
      </c>
      <c r="O4731" s="18" t="str" cm="1">
        <f t="array" ref="O4731">IF(LEN($A4731)&gt;0,SUMPRODUCT(($A4731=merged_names)*(_xlfn.TEXTAFTER(O$2, "At ")=merged_belt_colours)*merged_months_at_rank),"")</f>
        <v/>
      </c>
      <c r="P4731" s="18" t="str" cm="1">
        <f t="array" ref="P4731">IF(LEN($A4731)&gt;0,SUMPRODUCT(($A4731=merged_names)*(_xlfn.TEXTAFTER(P$2, "At ")=merged_belt_colours)*merged_months_at_rank),"")</f>
        <v/>
      </c>
      <c r="Q4731" s="18" t="str" cm="1">
        <f t="array" ref="Q4731">IF(LEN($A4731)&gt;0,SUMPRODUCT(($A4731=merged_names)*(_xlfn.TEXTAFTER(Q$2, "At ")=merged_belt_colours)*merged_months_at_rank),"")</f>
        <v/>
      </c>
      <c r="R4731" s="18" t="str" cm="1">
        <f t="array" ref="R4731">IF(LEN($A4731)&gt;0,SUMPRODUCT(($A4731=merged_names)*(_xlfn.TEXTAFTER(R$2, "At ")=merged_belt_colours)*merged_months_at_rank),"")</f>
        <v/>
      </c>
    </row>
    <row r="4732" spans="1:18" x14ac:dyDescent="0.25">
      <c r="A4732"/>
      <c r="B4732" s="15" t="str" cm="1">
        <f t="array" ref="B4732">IFERROR(IF(LEN(A4732)&gt;0, IF(SUMPRODUCT((Inactives[Key]=J4732)*(Inactives[Currently Inactive]))=1,"Inactive","Active"),""),"Active")</f>
        <v/>
      </c>
      <c r="C4732" s="16" t="str" cm="1">
        <f t="array" aca="1" ref="C4732" ca="1">IFERROR(_xlfn._xlws.FILTER(Inactives[Inactive On],(Inactives[Key]=J4732)*(Inactives[Currently Inactive]),""),"")</f>
        <v/>
      </c>
      <c r="D4732" s="16" t="str" cm="1">
        <f t="array" aca="1" ref="D4732" ca="1">IFERROR(INDEX(_xlfn.TEXTSPLIT(E4732," "),1),"")</f>
        <v/>
      </c>
      <c r="E4732" s="15" t="str" cm="1">
        <f t="array" aca="1" ref="E4732" ca="1">IFERROR(_xlfn._xlws.FILTER(merged_ranks,(merged_end_dates=DATE(9999,12,31))*(merged_names=A4732)),"")</f>
        <v/>
      </c>
      <c r="F4732" s="17" t="str">
        <f ca="1">_xlfn.XLOOKUP(J4732,Promotions[Promo Key],Promotions[Promo Date],"")</f>
        <v/>
      </c>
      <c r="G4732" s="18" t="str">
        <f t="shared" ca="1" si="307"/>
        <v/>
      </c>
      <c r="H4732" s="18" t="str">
        <f t="shared" ca="1" si="306"/>
        <v/>
      </c>
      <c r="I4732" s="17" t="str">
        <f>_xlfn.XLOOKUP(A4732,Students[Full Name],Students[Starting Rank],"")</f>
        <v/>
      </c>
      <c r="J4732" s="15" t="str">
        <f t="shared" ca="1" si="308"/>
        <v xml:space="preserve">: </v>
      </c>
      <c r="K4732" s="16" t="str">
        <f>_xlfn.XLOOKUP(A4732,Students[Full Name],Students[Start Date],"")</f>
        <v/>
      </c>
      <c r="L4732" s="18">
        <f t="shared" ca="1" si="309"/>
        <v>-1</v>
      </c>
      <c r="M4732" s="18" cm="1">
        <f t="array" aca="1" ref="M4732" ca="1">SUMPRODUCT(Inactives[Days Inactive]*(Inactives[Student]=A4732))/365</f>
        <v>0</v>
      </c>
      <c r="N4732" s="18" t="str" cm="1">
        <f t="array" ref="N4732">IF(LEN($A4732)&gt;0,SUMPRODUCT(($A4732=merged_names)*(_xlfn.TEXTAFTER(N$2, "At ")=merged_belt_colours)*merged_months_at_rank),"")</f>
        <v/>
      </c>
      <c r="O4732" s="18" t="str" cm="1">
        <f t="array" ref="O4732">IF(LEN($A4732)&gt;0,SUMPRODUCT(($A4732=merged_names)*(_xlfn.TEXTAFTER(O$2, "At ")=merged_belt_colours)*merged_months_at_rank),"")</f>
        <v/>
      </c>
      <c r="P4732" s="18" t="str" cm="1">
        <f t="array" ref="P4732">IF(LEN($A4732)&gt;0,SUMPRODUCT(($A4732=merged_names)*(_xlfn.TEXTAFTER(P$2, "At ")=merged_belt_colours)*merged_months_at_rank),"")</f>
        <v/>
      </c>
      <c r="Q4732" s="18" t="str" cm="1">
        <f t="array" ref="Q4732">IF(LEN($A4732)&gt;0,SUMPRODUCT(($A4732=merged_names)*(_xlfn.TEXTAFTER(Q$2, "At ")=merged_belt_colours)*merged_months_at_rank),"")</f>
        <v/>
      </c>
      <c r="R4732" s="18" t="str" cm="1">
        <f t="array" ref="R4732">IF(LEN($A4732)&gt;0,SUMPRODUCT(($A4732=merged_names)*(_xlfn.TEXTAFTER(R$2, "At ")=merged_belt_colours)*merged_months_at_rank),"")</f>
        <v/>
      </c>
    </row>
    <row r="4733" spans="1:18" x14ac:dyDescent="0.25">
      <c r="A4733"/>
      <c r="B4733" s="15" t="str" cm="1">
        <f t="array" ref="B4733">IFERROR(IF(LEN(A4733)&gt;0, IF(SUMPRODUCT((Inactives[Key]=J4733)*(Inactives[Currently Inactive]))=1,"Inactive","Active"),""),"Active")</f>
        <v/>
      </c>
      <c r="C4733" s="16" t="str" cm="1">
        <f t="array" aca="1" ref="C4733" ca="1">IFERROR(_xlfn._xlws.FILTER(Inactives[Inactive On],(Inactives[Key]=J4733)*(Inactives[Currently Inactive]),""),"")</f>
        <v/>
      </c>
      <c r="D4733" s="16" t="str" cm="1">
        <f t="array" aca="1" ref="D4733" ca="1">IFERROR(INDEX(_xlfn.TEXTSPLIT(E4733," "),1),"")</f>
        <v/>
      </c>
      <c r="E4733" s="15" t="str" cm="1">
        <f t="array" aca="1" ref="E4733" ca="1">IFERROR(_xlfn._xlws.FILTER(merged_ranks,(merged_end_dates=DATE(9999,12,31))*(merged_names=A4733)),"")</f>
        <v/>
      </c>
      <c r="F4733" s="17" t="str">
        <f ca="1">_xlfn.XLOOKUP(J4733,Promotions[Promo Key],Promotions[Promo Date],"")</f>
        <v/>
      </c>
      <c r="G4733" s="18" t="str">
        <f t="shared" ca="1" si="307"/>
        <v/>
      </c>
      <c r="H4733" s="18" t="str">
        <f t="shared" ca="1" si="306"/>
        <v/>
      </c>
      <c r="I4733" s="17" t="str">
        <f>_xlfn.XLOOKUP(A4733,Students[Full Name],Students[Starting Rank],"")</f>
        <v/>
      </c>
      <c r="J4733" s="15" t="str">
        <f t="shared" ca="1" si="308"/>
        <v xml:space="preserve">: </v>
      </c>
      <c r="K4733" s="16" t="str">
        <f>_xlfn.XLOOKUP(A4733,Students[Full Name],Students[Start Date],"")</f>
        <v/>
      </c>
      <c r="L4733" s="18">
        <f t="shared" ca="1" si="309"/>
        <v>-1</v>
      </c>
      <c r="M4733" s="18" cm="1">
        <f t="array" aca="1" ref="M4733" ca="1">SUMPRODUCT(Inactives[Days Inactive]*(Inactives[Student]=A4733))/365</f>
        <v>0</v>
      </c>
      <c r="N4733" s="18" t="str" cm="1">
        <f t="array" ref="N4733">IF(LEN($A4733)&gt;0,SUMPRODUCT(($A4733=merged_names)*(_xlfn.TEXTAFTER(N$2, "At ")=merged_belt_colours)*merged_months_at_rank),"")</f>
        <v/>
      </c>
      <c r="O4733" s="18" t="str" cm="1">
        <f t="array" ref="O4733">IF(LEN($A4733)&gt;0,SUMPRODUCT(($A4733=merged_names)*(_xlfn.TEXTAFTER(O$2, "At ")=merged_belt_colours)*merged_months_at_rank),"")</f>
        <v/>
      </c>
      <c r="P4733" s="18" t="str" cm="1">
        <f t="array" ref="P4733">IF(LEN($A4733)&gt;0,SUMPRODUCT(($A4733=merged_names)*(_xlfn.TEXTAFTER(P$2, "At ")=merged_belt_colours)*merged_months_at_rank),"")</f>
        <v/>
      </c>
      <c r="Q4733" s="18" t="str" cm="1">
        <f t="array" ref="Q4733">IF(LEN($A4733)&gt;0,SUMPRODUCT(($A4733=merged_names)*(_xlfn.TEXTAFTER(Q$2, "At ")=merged_belt_colours)*merged_months_at_rank),"")</f>
        <v/>
      </c>
      <c r="R4733" s="18" t="str" cm="1">
        <f t="array" ref="R4733">IF(LEN($A4733)&gt;0,SUMPRODUCT(($A4733=merged_names)*(_xlfn.TEXTAFTER(R$2, "At ")=merged_belt_colours)*merged_months_at_rank),"")</f>
        <v/>
      </c>
    </row>
    <row r="4734" spans="1:18" x14ac:dyDescent="0.25">
      <c r="A4734"/>
      <c r="B4734" s="15" t="str" cm="1">
        <f t="array" ref="B4734">IFERROR(IF(LEN(A4734)&gt;0, IF(SUMPRODUCT((Inactives[Key]=J4734)*(Inactives[Currently Inactive]))=1,"Inactive","Active"),""),"Active")</f>
        <v/>
      </c>
      <c r="C4734" s="16" t="str" cm="1">
        <f t="array" aca="1" ref="C4734" ca="1">IFERROR(_xlfn._xlws.FILTER(Inactives[Inactive On],(Inactives[Key]=J4734)*(Inactives[Currently Inactive]),""),"")</f>
        <v/>
      </c>
      <c r="D4734" s="16" t="str" cm="1">
        <f t="array" aca="1" ref="D4734" ca="1">IFERROR(INDEX(_xlfn.TEXTSPLIT(E4734," "),1),"")</f>
        <v/>
      </c>
      <c r="E4734" s="15" t="str" cm="1">
        <f t="array" aca="1" ref="E4734" ca="1">IFERROR(_xlfn._xlws.FILTER(merged_ranks,(merged_end_dates=DATE(9999,12,31))*(merged_names=A4734)),"")</f>
        <v/>
      </c>
      <c r="F4734" s="17" t="str">
        <f ca="1">_xlfn.XLOOKUP(J4734,Promotions[Promo Key],Promotions[Promo Date],"")</f>
        <v/>
      </c>
      <c r="G4734" s="18" t="str">
        <f t="shared" ca="1" si="307"/>
        <v/>
      </c>
      <c r="H4734" s="18" t="str">
        <f t="shared" ca="1" si="306"/>
        <v/>
      </c>
      <c r="I4734" s="17" t="str">
        <f>_xlfn.XLOOKUP(A4734,Students[Full Name],Students[Starting Rank],"")</f>
        <v/>
      </c>
      <c r="J4734" s="15" t="str">
        <f t="shared" ca="1" si="308"/>
        <v xml:space="preserve">: </v>
      </c>
      <c r="K4734" s="16" t="str">
        <f>_xlfn.XLOOKUP(A4734,Students[Full Name],Students[Start Date],"")</f>
        <v/>
      </c>
      <c r="L4734" s="18">
        <f t="shared" ca="1" si="309"/>
        <v>-1</v>
      </c>
      <c r="M4734" s="18" cm="1">
        <f t="array" aca="1" ref="M4734" ca="1">SUMPRODUCT(Inactives[Days Inactive]*(Inactives[Student]=A4734))/365</f>
        <v>0</v>
      </c>
      <c r="N4734" s="18" t="str" cm="1">
        <f t="array" ref="N4734">IF(LEN($A4734)&gt;0,SUMPRODUCT(($A4734=merged_names)*(_xlfn.TEXTAFTER(N$2, "At ")=merged_belt_colours)*merged_months_at_rank),"")</f>
        <v/>
      </c>
      <c r="O4734" s="18" t="str" cm="1">
        <f t="array" ref="O4734">IF(LEN($A4734)&gt;0,SUMPRODUCT(($A4734=merged_names)*(_xlfn.TEXTAFTER(O$2, "At ")=merged_belt_colours)*merged_months_at_rank),"")</f>
        <v/>
      </c>
      <c r="P4734" s="18" t="str" cm="1">
        <f t="array" ref="P4734">IF(LEN($A4734)&gt;0,SUMPRODUCT(($A4734=merged_names)*(_xlfn.TEXTAFTER(P$2, "At ")=merged_belt_colours)*merged_months_at_rank),"")</f>
        <v/>
      </c>
      <c r="Q4734" s="18" t="str" cm="1">
        <f t="array" ref="Q4734">IF(LEN($A4734)&gt;0,SUMPRODUCT(($A4734=merged_names)*(_xlfn.TEXTAFTER(Q$2, "At ")=merged_belt_colours)*merged_months_at_rank),"")</f>
        <v/>
      </c>
      <c r="R4734" s="18" t="str" cm="1">
        <f t="array" ref="R4734">IF(LEN($A4734)&gt;0,SUMPRODUCT(($A4734=merged_names)*(_xlfn.TEXTAFTER(R$2, "At ")=merged_belt_colours)*merged_months_at_rank),"")</f>
        <v/>
      </c>
    </row>
    <row r="4735" spans="1:18" x14ac:dyDescent="0.25">
      <c r="A4735"/>
      <c r="B4735" s="15" t="str" cm="1">
        <f t="array" ref="B4735">IFERROR(IF(LEN(A4735)&gt;0, IF(SUMPRODUCT((Inactives[Key]=J4735)*(Inactives[Currently Inactive]))=1,"Inactive","Active"),""),"Active")</f>
        <v/>
      </c>
      <c r="C4735" s="16" t="str" cm="1">
        <f t="array" aca="1" ref="C4735" ca="1">IFERROR(_xlfn._xlws.FILTER(Inactives[Inactive On],(Inactives[Key]=J4735)*(Inactives[Currently Inactive]),""),"")</f>
        <v/>
      </c>
      <c r="D4735" s="16" t="str" cm="1">
        <f t="array" aca="1" ref="D4735" ca="1">IFERROR(INDEX(_xlfn.TEXTSPLIT(E4735," "),1),"")</f>
        <v/>
      </c>
      <c r="E4735" s="15" t="str" cm="1">
        <f t="array" aca="1" ref="E4735" ca="1">IFERROR(_xlfn._xlws.FILTER(merged_ranks,(merged_end_dates=DATE(9999,12,31))*(merged_names=A4735)),"")</f>
        <v/>
      </c>
      <c r="F4735" s="17" t="str">
        <f ca="1">_xlfn.XLOOKUP(J4735,Promotions[Promo Key],Promotions[Promo Date],"")</f>
        <v/>
      </c>
      <c r="G4735" s="18" t="str">
        <f t="shared" ca="1" si="307"/>
        <v/>
      </c>
      <c r="H4735" s="18" t="str">
        <f t="shared" ca="1" si="306"/>
        <v/>
      </c>
      <c r="I4735" s="17" t="str">
        <f>_xlfn.XLOOKUP(A4735,Students[Full Name],Students[Starting Rank],"")</f>
        <v/>
      </c>
      <c r="J4735" s="15" t="str">
        <f t="shared" ca="1" si="308"/>
        <v xml:space="preserve">: </v>
      </c>
      <c r="K4735" s="16" t="str">
        <f>_xlfn.XLOOKUP(A4735,Students[Full Name],Students[Start Date],"")</f>
        <v/>
      </c>
      <c r="L4735" s="18">
        <f t="shared" ca="1" si="309"/>
        <v>-1</v>
      </c>
      <c r="M4735" s="18" cm="1">
        <f t="array" aca="1" ref="M4735" ca="1">SUMPRODUCT(Inactives[Days Inactive]*(Inactives[Student]=A4735))/365</f>
        <v>0</v>
      </c>
      <c r="N4735" s="18" t="str" cm="1">
        <f t="array" ref="N4735">IF(LEN($A4735)&gt;0,SUMPRODUCT(($A4735=merged_names)*(_xlfn.TEXTAFTER(N$2, "At ")=merged_belt_colours)*merged_months_at_rank),"")</f>
        <v/>
      </c>
      <c r="O4735" s="18" t="str" cm="1">
        <f t="array" ref="O4735">IF(LEN($A4735)&gt;0,SUMPRODUCT(($A4735=merged_names)*(_xlfn.TEXTAFTER(O$2, "At ")=merged_belt_colours)*merged_months_at_rank),"")</f>
        <v/>
      </c>
      <c r="P4735" s="18" t="str" cm="1">
        <f t="array" ref="P4735">IF(LEN($A4735)&gt;0,SUMPRODUCT(($A4735=merged_names)*(_xlfn.TEXTAFTER(P$2, "At ")=merged_belt_colours)*merged_months_at_rank),"")</f>
        <v/>
      </c>
      <c r="Q4735" s="18" t="str" cm="1">
        <f t="array" ref="Q4735">IF(LEN($A4735)&gt;0,SUMPRODUCT(($A4735=merged_names)*(_xlfn.TEXTAFTER(Q$2, "At ")=merged_belt_colours)*merged_months_at_rank),"")</f>
        <v/>
      </c>
      <c r="R4735" s="18" t="str" cm="1">
        <f t="array" ref="R4735">IF(LEN($A4735)&gt;0,SUMPRODUCT(($A4735=merged_names)*(_xlfn.TEXTAFTER(R$2, "At ")=merged_belt_colours)*merged_months_at_rank),"")</f>
        <v/>
      </c>
    </row>
    <row r="4736" spans="1:18" x14ac:dyDescent="0.25">
      <c r="A4736"/>
      <c r="B4736" s="15" t="str" cm="1">
        <f t="array" ref="B4736">IFERROR(IF(LEN(A4736)&gt;0, IF(SUMPRODUCT((Inactives[Key]=J4736)*(Inactives[Currently Inactive]))=1,"Inactive","Active"),""),"Active")</f>
        <v/>
      </c>
      <c r="C4736" s="16" t="str" cm="1">
        <f t="array" aca="1" ref="C4736" ca="1">IFERROR(_xlfn._xlws.FILTER(Inactives[Inactive On],(Inactives[Key]=J4736)*(Inactives[Currently Inactive]),""),"")</f>
        <v/>
      </c>
      <c r="D4736" s="16" t="str" cm="1">
        <f t="array" aca="1" ref="D4736" ca="1">IFERROR(INDEX(_xlfn.TEXTSPLIT(E4736," "),1),"")</f>
        <v/>
      </c>
      <c r="E4736" s="15" t="str" cm="1">
        <f t="array" aca="1" ref="E4736" ca="1">IFERROR(_xlfn._xlws.FILTER(merged_ranks,(merged_end_dates=DATE(9999,12,31))*(merged_names=A4736)),"")</f>
        <v/>
      </c>
      <c r="F4736" s="17" t="str">
        <f ca="1">_xlfn.XLOOKUP(J4736,Promotions[Promo Key],Promotions[Promo Date],"")</f>
        <v/>
      </c>
      <c r="G4736" s="18" t="str">
        <f t="shared" ca="1" si="307"/>
        <v/>
      </c>
      <c r="H4736" s="18" t="str">
        <f t="shared" ca="1" si="306"/>
        <v/>
      </c>
      <c r="I4736" s="17" t="str">
        <f>_xlfn.XLOOKUP(A4736,Students[Full Name],Students[Starting Rank],"")</f>
        <v/>
      </c>
      <c r="J4736" s="15" t="str">
        <f t="shared" ca="1" si="308"/>
        <v xml:space="preserve">: </v>
      </c>
      <c r="K4736" s="16" t="str">
        <f>_xlfn.XLOOKUP(A4736,Students[Full Name],Students[Start Date],"")</f>
        <v/>
      </c>
      <c r="L4736" s="18">
        <f t="shared" ca="1" si="309"/>
        <v>-1</v>
      </c>
      <c r="M4736" s="18" cm="1">
        <f t="array" aca="1" ref="M4736" ca="1">SUMPRODUCT(Inactives[Days Inactive]*(Inactives[Student]=A4736))/365</f>
        <v>0</v>
      </c>
      <c r="N4736" s="18" t="str" cm="1">
        <f t="array" ref="N4736">IF(LEN($A4736)&gt;0,SUMPRODUCT(($A4736=merged_names)*(_xlfn.TEXTAFTER(N$2, "At ")=merged_belt_colours)*merged_months_at_rank),"")</f>
        <v/>
      </c>
      <c r="O4736" s="18" t="str" cm="1">
        <f t="array" ref="O4736">IF(LEN($A4736)&gt;0,SUMPRODUCT(($A4736=merged_names)*(_xlfn.TEXTAFTER(O$2, "At ")=merged_belt_colours)*merged_months_at_rank),"")</f>
        <v/>
      </c>
      <c r="P4736" s="18" t="str" cm="1">
        <f t="array" ref="P4736">IF(LEN($A4736)&gt;0,SUMPRODUCT(($A4736=merged_names)*(_xlfn.TEXTAFTER(P$2, "At ")=merged_belt_colours)*merged_months_at_rank),"")</f>
        <v/>
      </c>
      <c r="Q4736" s="18" t="str" cm="1">
        <f t="array" ref="Q4736">IF(LEN($A4736)&gt;0,SUMPRODUCT(($A4736=merged_names)*(_xlfn.TEXTAFTER(Q$2, "At ")=merged_belt_colours)*merged_months_at_rank),"")</f>
        <v/>
      </c>
      <c r="R4736" s="18" t="str" cm="1">
        <f t="array" ref="R4736">IF(LEN($A4736)&gt;0,SUMPRODUCT(($A4736=merged_names)*(_xlfn.TEXTAFTER(R$2, "At ")=merged_belt_colours)*merged_months_at_rank),"")</f>
        <v/>
      </c>
    </row>
    <row r="4737" spans="1:18" x14ac:dyDescent="0.25">
      <c r="A4737"/>
      <c r="B4737" s="15" t="str" cm="1">
        <f t="array" ref="B4737">IFERROR(IF(LEN(A4737)&gt;0, IF(SUMPRODUCT((Inactives[Key]=J4737)*(Inactives[Currently Inactive]))=1,"Inactive","Active"),""),"Active")</f>
        <v/>
      </c>
      <c r="C4737" s="16" t="str" cm="1">
        <f t="array" aca="1" ref="C4737" ca="1">IFERROR(_xlfn._xlws.FILTER(Inactives[Inactive On],(Inactives[Key]=J4737)*(Inactives[Currently Inactive]),""),"")</f>
        <v/>
      </c>
      <c r="D4737" s="16" t="str" cm="1">
        <f t="array" aca="1" ref="D4737" ca="1">IFERROR(INDEX(_xlfn.TEXTSPLIT(E4737," "),1),"")</f>
        <v/>
      </c>
      <c r="E4737" s="15" t="str" cm="1">
        <f t="array" aca="1" ref="E4737" ca="1">IFERROR(_xlfn._xlws.FILTER(merged_ranks,(merged_end_dates=DATE(9999,12,31))*(merged_names=A4737)),"")</f>
        <v/>
      </c>
      <c r="F4737" s="17" t="str">
        <f ca="1">_xlfn.XLOOKUP(J4737,Promotions[Promo Key],Promotions[Promo Date],"")</f>
        <v/>
      </c>
      <c r="G4737" s="18" t="str">
        <f t="shared" ca="1" si="307"/>
        <v/>
      </c>
      <c r="H4737" s="18" t="str">
        <f t="shared" ca="1" si="306"/>
        <v/>
      </c>
      <c r="I4737" s="17" t="str">
        <f>_xlfn.XLOOKUP(A4737,Students[Full Name],Students[Starting Rank],"")</f>
        <v/>
      </c>
      <c r="J4737" s="15" t="str">
        <f t="shared" ca="1" si="308"/>
        <v xml:space="preserve">: </v>
      </c>
      <c r="K4737" s="16" t="str">
        <f>_xlfn.XLOOKUP(A4737,Students[Full Name],Students[Start Date],"")</f>
        <v/>
      </c>
      <c r="L4737" s="18">
        <f t="shared" ca="1" si="309"/>
        <v>-1</v>
      </c>
      <c r="M4737" s="18" cm="1">
        <f t="array" aca="1" ref="M4737" ca="1">SUMPRODUCT(Inactives[Days Inactive]*(Inactives[Student]=A4737))/365</f>
        <v>0</v>
      </c>
      <c r="N4737" s="18" t="str" cm="1">
        <f t="array" ref="N4737">IF(LEN($A4737)&gt;0,SUMPRODUCT(($A4737=merged_names)*(_xlfn.TEXTAFTER(N$2, "At ")=merged_belt_colours)*merged_months_at_rank),"")</f>
        <v/>
      </c>
      <c r="O4737" s="18" t="str" cm="1">
        <f t="array" ref="O4737">IF(LEN($A4737)&gt;0,SUMPRODUCT(($A4737=merged_names)*(_xlfn.TEXTAFTER(O$2, "At ")=merged_belt_colours)*merged_months_at_rank),"")</f>
        <v/>
      </c>
      <c r="P4737" s="18" t="str" cm="1">
        <f t="array" ref="P4737">IF(LEN($A4737)&gt;0,SUMPRODUCT(($A4737=merged_names)*(_xlfn.TEXTAFTER(P$2, "At ")=merged_belt_colours)*merged_months_at_rank),"")</f>
        <v/>
      </c>
      <c r="Q4737" s="18" t="str" cm="1">
        <f t="array" ref="Q4737">IF(LEN($A4737)&gt;0,SUMPRODUCT(($A4737=merged_names)*(_xlfn.TEXTAFTER(Q$2, "At ")=merged_belt_colours)*merged_months_at_rank),"")</f>
        <v/>
      </c>
      <c r="R4737" s="18" t="str" cm="1">
        <f t="array" ref="R4737">IF(LEN($A4737)&gt;0,SUMPRODUCT(($A4737=merged_names)*(_xlfn.TEXTAFTER(R$2, "At ")=merged_belt_colours)*merged_months_at_rank),"")</f>
        <v/>
      </c>
    </row>
    <row r="4738" spans="1:18" x14ac:dyDescent="0.25">
      <c r="A4738"/>
      <c r="B4738" s="15" t="str" cm="1">
        <f t="array" ref="B4738">IFERROR(IF(LEN(A4738)&gt;0, IF(SUMPRODUCT((Inactives[Key]=J4738)*(Inactives[Currently Inactive]))=1,"Inactive","Active"),""),"Active")</f>
        <v/>
      </c>
      <c r="C4738" s="16" t="str" cm="1">
        <f t="array" aca="1" ref="C4738" ca="1">IFERROR(_xlfn._xlws.FILTER(Inactives[Inactive On],(Inactives[Key]=J4738)*(Inactives[Currently Inactive]),""),"")</f>
        <v/>
      </c>
      <c r="D4738" s="16" t="str" cm="1">
        <f t="array" aca="1" ref="D4738" ca="1">IFERROR(INDEX(_xlfn.TEXTSPLIT(E4738," "),1),"")</f>
        <v/>
      </c>
      <c r="E4738" s="15" t="str" cm="1">
        <f t="array" aca="1" ref="E4738" ca="1">IFERROR(_xlfn._xlws.FILTER(merged_ranks,(merged_end_dates=DATE(9999,12,31))*(merged_names=A4738)),"")</f>
        <v/>
      </c>
      <c r="F4738" s="17" t="str">
        <f ca="1">_xlfn.XLOOKUP(J4738,Promotions[Promo Key],Promotions[Promo Date],"")</f>
        <v/>
      </c>
      <c r="G4738" s="18" t="str">
        <f t="shared" ca="1" si="307"/>
        <v/>
      </c>
      <c r="H4738" s="18" t="str">
        <f t="shared" ca="1" si="306"/>
        <v/>
      </c>
      <c r="I4738" s="17" t="str">
        <f>_xlfn.XLOOKUP(A4738,Students[Full Name],Students[Starting Rank],"")</f>
        <v/>
      </c>
      <c r="J4738" s="15" t="str">
        <f t="shared" ca="1" si="308"/>
        <v xml:space="preserve">: </v>
      </c>
      <c r="K4738" s="16" t="str">
        <f>_xlfn.XLOOKUP(A4738,Students[Full Name],Students[Start Date],"")</f>
        <v/>
      </c>
      <c r="L4738" s="18">
        <f t="shared" ca="1" si="309"/>
        <v>-1</v>
      </c>
      <c r="M4738" s="18" cm="1">
        <f t="array" aca="1" ref="M4738" ca="1">SUMPRODUCT(Inactives[Days Inactive]*(Inactives[Student]=A4738))/365</f>
        <v>0</v>
      </c>
      <c r="N4738" s="18" t="str" cm="1">
        <f t="array" ref="N4738">IF(LEN($A4738)&gt;0,SUMPRODUCT(($A4738=merged_names)*(_xlfn.TEXTAFTER(N$2, "At ")=merged_belt_colours)*merged_months_at_rank),"")</f>
        <v/>
      </c>
      <c r="O4738" s="18" t="str" cm="1">
        <f t="array" ref="O4738">IF(LEN($A4738)&gt;0,SUMPRODUCT(($A4738=merged_names)*(_xlfn.TEXTAFTER(O$2, "At ")=merged_belt_colours)*merged_months_at_rank),"")</f>
        <v/>
      </c>
      <c r="P4738" s="18" t="str" cm="1">
        <f t="array" ref="P4738">IF(LEN($A4738)&gt;0,SUMPRODUCT(($A4738=merged_names)*(_xlfn.TEXTAFTER(P$2, "At ")=merged_belt_colours)*merged_months_at_rank),"")</f>
        <v/>
      </c>
      <c r="Q4738" s="18" t="str" cm="1">
        <f t="array" ref="Q4738">IF(LEN($A4738)&gt;0,SUMPRODUCT(($A4738=merged_names)*(_xlfn.TEXTAFTER(Q$2, "At ")=merged_belt_colours)*merged_months_at_rank),"")</f>
        <v/>
      </c>
      <c r="R4738" s="18" t="str" cm="1">
        <f t="array" ref="R4738">IF(LEN($A4738)&gt;0,SUMPRODUCT(($A4738=merged_names)*(_xlfn.TEXTAFTER(R$2, "At ")=merged_belt_colours)*merged_months_at_rank),"")</f>
        <v/>
      </c>
    </row>
    <row r="4739" spans="1:18" x14ac:dyDescent="0.25">
      <c r="A4739"/>
      <c r="B4739" s="15" t="str" cm="1">
        <f t="array" ref="B4739">IFERROR(IF(LEN(A4739)&gt;0, IF(SUMPRODUCT((Inactives[Key]=J4739)*(Inactives[Currently Inactive]))=1,"Inactive","Active"),""),"Active")</f>
        <v/>
      </c>
      <c r="C4739" s="16" t="str" cm="1">
        <f t="array" aca="1" ref="C4739" ca="1">IFERROR(_xlfn._xlws.FILTER(Inactives[Inactive On],(Inactives[Key]=J4739)*(Inactives[Currently Inactive]),""),"")</f>
        <v/>
      </c>
      <c r="D4739" s="16" t="str" cm="1">
        <f t="array" aca="1" ref="D4739" ca="1">IFERROR(INDEX(_xlfn.TEXTSPLIT(E4739," "),1),"")</f>
        <v/>
      </c>
      <c r="E4739" s="15" t="str" cm="1">
        <f t="array" aca="1" ref="E4739" ca="1">IFERROR(_xlfn._xlws.FILTER(merged_ranks,(merged_end_dates=DATE(9999,12,31))*(merged_names=A4739)),"")</f>
        <v/>
      </c>
      <c r="F4739" s="17" t="str">
        <f ca="1">_xlfn.XLOOKUP(J4739,Promotions[Promo Key],Promotions[Promo Date],"")</f>
        <v/>
      </c>
      <c r="G4739" s="18" t="str">
        <f t="shared" ca="1" si="307"/>
        <v/>
      </c>
      <c r="H4739" s="18" t="str">
        <f t="shared" ca="1" si="306"/>
        <v/>
      </c>
      <c r="I4739" s="17" t="str">
        <f>_xlfn.XLOOKUP(A4739,Students[Full Name],Students[Starting Rank],"")</f>
        <v/>
      </c>
      <c r="J4739" s="15" t="str">
        <f t="shared" ca="1" si="308"/>
        <v xml:space="preserve">: </v>
      </c>
      <c r="K4739" s="16" t="str">
        <f>_xlfn.XLOOKUP(A4739,Students[Full Name],Students[Start Date],"")</f>
        <v/>
      </c>
      <c r="L4739" s="18">
        <f t="shared" ca="1" si="309"/>
        <v>-1</v>
      </c>
      <c r="M4739" s="18" cm="1">
        <f t="array" aca="1" ref="M4739" ca="1">SUMPRODUCT(Inactives[Days Inactive]*(Inactives[Student]=A4739))/365</f>
        <v>0</v>
      </c>
      <c r="N4739" s="18" t="str" cm="1">
        <f t="array" ref="N4739">IF(LEN($A4739)&gt;0,SUMPRODUCT(($A4739=merged_names)*(_xlfn.TEXTAFTER(N$2, "At ")=merged_belt_colours)*merged_months_at_rank),"")</f>
        <v/>
      </c>
      <c r="O4739" s="18" t="str" cm="1">
        <f t="array" ref="O4739">IF(LEN($A4739)&gt;0,SUMPRODUCT(($A4739=merged_names)*(_xlfn.TEXTAFTER(O$2, "At ")=merged_belt_colours)*merged_months_at_rank),"")</f>
        <v/>
      </c>
      <c r="P4739" s="18" t="str" cm="1">
        <f t="array" ref="P4739">IF(LEN($A4739)&gt;0,SUMPRODUCT(($A4739=merged_names)*(_xlfn.TEXTAFTER(P$2, "At ")=merged_belt_colours)*merged_months_at_rank),"")</f>
        <v/>
      </c>
      <c r="Q4739" s="18" t="str" cm="1">
        <f t="array" ref="Q4739">IF(LEN($A4739)&gt;0,SUMPRODUCT(($A4739=merged_names)*(_xlfn.TEXTAFTER(Q$2, "At ")=merged_belt_colours)*merged_months_at_rank),"")</f>
        <v/>
      </c>
      <c r="R4739" s="18" t="str" cm="1">
        <f t="array" ref="R4739">IF(LEN($A4739)&gt;0,SUMPRODUCT(($A4739=merged_names)*(_xlfn.TEXTAFTER(R$2, "At ")=merged_belt_colours)*merged_months_at_rank),"")</f>
        <v/>
      </c>
    </row>
    <row r="4740" spans="1:18" x14ac:dyDescent="0.25">
      <c r="A4740"/>
      <c r="B4740" s="15" t="str" cm="1">
        <f t="array" ref="B4740">IFERROR(IF(LEN(A4740)&gt;0, IF(SUMPRODUCT((Inactives[Key]=J4740)*(Inactives[Currently Inactive]))=1,"Inactive","Active"),""),"Active")</f>
        <v/>
      </c>
      <c r="C4740" s="16" t="str" cm="1">
        <f t="array" aca="1" ref="C4740" ca="1">IFERROR(_xlfn._xlws.FILTER(Inactives[Inactive On],(Inactives[Key]=J4740)*(Inactives[Currently Inactive]),""),"")</f>
        <v/>
      </c>
      <c r="D4740" s="16" t="str" cm="1">
        <f t="array" aca="1" ref="D4740" ca="1">IFERROR(INDEX(_xlfn.TEXTSPLIT(E4740," "),1),"")</f>
        <v/>
      </c>
      <c r="E4740" s="15" t="str" cm="1">
        <f t="array" aca="1" ref="E4740" ca="1">IFERROR(_xlfn._xlws.FILTER(merged_ranks,(merged_end_dates=DATE(9999,12,31))*(merged_names=A4740)),"")</f>
        <v/>
      </c>
      <c r="F4740" s="17" t="str">
        <f ca="1">_xlfn.XLOOKUP(J4740,Promotions[Promo Key],Promotions[Promo Date],"")</f>
        <v/>
      </c>
      <c r="G4740" s="18" t="str">
        <f t="shared" ca="1" si="307"/>
        <v/>
      </c>
      <c r="H4740" s="18" t="str">
        <f t="shared" ca="1" si="306"/>
        <v/>
      </c>
      <c r="I4740" s="17" t="str">
        <f>_xlfn.XLOOKUP(A4740,Students[Full Name],Students[Starting Rank],"")</f>
        <v/>
      </c>
      <c r="J4740" s="15" t="str">
        <f t="shared" ca="1" si="308"/>
        <v xml:space="preserve">: </v>
      </c>
      <c r="K4740" s="16" t="str">
        <f>_xlfn.XLOOKUP(A4740,Students[Full Name],Students[Start Date],"")</f>
        <v/>
      </c>
      <c r="L4740" s="18">
        <f t="shared" ca="1" si="309"/>
        <v>-1</v>
      </c>
      <c r="M4740" s="18" cm="1">
        <f t="array" aca="1" ref="M4740" ca="1">SUMPRODUCT(Inactives[Days Inactive]*(Inactives[Student]=A4740))/365</f>
        <v>0</v>
      </c>
      <c r="N4740" s="18" t="str" cm="1">
        <f t="array" ref="N4740">IF(LEN($A4740)&gt;0,SUMPRODUCT(($A4740=merged_names)*(_xlfn.TEXTAFTER(N$2, "At ")=merged_belt_colours)*merged_months_at_rank),"")</f>
        <v/>
      </c>
      <c r="O4740" s="18" t="str" cm="1">
        <f t="array" ref="O4740">IF(LEN($A4740)&gt;0,SUMPRODUCT(($A4740=merged_names)*(_xlfn.TEXTAFTER(O$2, "At ")=merged_belt_colours)*merged_months_at_rank),"")</f>
        <v/>
      </c>
      <c r="P4740" s="18" t="str" cm="1">
        <f t="array" ref="P4740">IF(LEN($A4740)&gt;0,SUMPRODUCT(($A4740=merged_names)*(_xlfn.TEXTAFTER(P$2, "At ")=merged_belt_colours)*merged_months_at_rank),"")</f>
        <v/>
      </c>
      <c r="Q4740" s="18" t="str" cm="1">
        <f t="array" ref="Q4740">IF(LEN($A4740)&gt;0,SUMPRODUCT(($A4740=merged_names)*(_xlfn.TEXTAFTER(Q$2, "At ")=merged_belt_colours)*merged_months_at_rank),"")</f>
        <v/>
      </c>
      <c r="R4740" s="18" t="str" cm="1">
        <f t="array" ref="R4740">IF(LEN($A4740)&gt;0,SUMPRODUCT(($A4740=merged_names)*(_xlfn.TEXTAFTER(R$2, "At ")=merged_belt_colours)*merged_months_at_rank),"")</f>
        <v/>
      </c>
    </row>
    <row r="4741" spans="1:18" x14ac:dyDescent="0.25">
      <c r="A4741"/>
      <c r="B4741" s="15" t="str" cm="1">
        <f t="array" ref="B4741">IFERROR(IF(LEN(A4741)&gt;0, IF(SUMPRODUCT((Inactives[Key]=J4741)*(Inactives[Currently Inactive]))=1,"Inactive","Active"),""),"Active")</f>
        <v/>
      </c>
      <c r="C4741" s="16" t="str" cm="1">
        <f t="array" aca="1" ref="C4741" ca="1">IFERROR(_xlfn._xlws.FILTER(Inactives[Inactive On],(Inactives[Key]=J4741)*(Inactives[Currently Inactive]),""),"")</f>
        <v/>
      </c>
      <c r="D4741" s="16" t="str" cm="1">
        <f t="array" aca="1" ref="D4741" ca="1">IFERROR(INDEX(_xlfn.TEXTSPLIT(E4741," "),1),"")</f>
        <v/>
      </c>
      <c r="E4741" s="15" t="str" cm="1">
        <f t="array" aca="1" ref="E4741" ca="1">IFERROR(_xlfn._xlws.FILTER(merged_ranks,(merged_end_dates=DATE(9999,12,31))*(merged_names=A4741)),"")</f>
        <v/>
      </c>
      <c r="F4741" s="17" t="str">
        <f ca="1">_xlfn.XLOOKUP(J4741,Promotions[Promo Key],Promotions[Promo Date],"")</f>
        <v/>
      </c>
      <c r="G4741" s="18" t="str">
        <f t="shared" ca="1" si="307"/>
        <v/>
      </c>
      <c r="H4741" s="18" t="str">
        <f t="shared" ca="1" si="306"/>
        <v/>
      </c>
      <c r="I4741" s="17" t="str">
        <f>_xlfn.XLOOKUP(A4741,Students[Full Name],Students[Starting Rank],"")</f>
        <v/>
      </c>
      <c r="J4741" s="15" t="str">
        <f t="shared" ca="1" si="308"/>
        <v xml:space="preserve">: </v>
      </c>
      <c r="K4741" s="16" t="str">
        <f>_xlfn.XLOOKUP(A4741,Students[Full Name],Students[Start Date],"")</f>
        <v/>
      </c>
      <c r="L4741" s="18">
        <f t="shared" ca="1" si="309"/>
        <v>-1</v>
      </c>
      <c r="M4741" s="18" cm="1">
        <f t="array" aca="1" ref="M4741" ca="1">SUMPRODUCT(Inactives[Days Inactive]*(Inactives[Student]=A4741))/365</f>
        <v>0</v>
      </c>
      <c r="N4741" s="18" t="str" cm="1">
        <f t="array" ref="N4741">IF(LEN($A4741)&gt;0,SUMPRODUCT(($A4741=merged_names)*(_xlfn.TEXTAFTER(N$2, "At ")=merged_belt_colours)*merged_months_at_rank),"")</f>
        <v/>
      </c>
      <c r="O4741" s="18" t="str" cm="1">
        <f t="array" ref="O4741">IF(LEN($A4741)&gt;0,SUMPRODUCT(($A4741=merged_names)*(_xlfn.TEXTAFTER(O$2, "At ")=merged_belt_colours)*merged_months_at_rank),"")</f>
        <v/>
      </c>
      <c r="P4741" s="18" t="str" cm="1">
        <f t="array" ref="P4741">IF(LEN($A4741)&gt;0,SUMPRODUCT(($A4741=merged_names)*(_xlfn.TEXTAFTER(P$2, "At ")=merged_belt_colours)*merged_months_at_rank),"")</f>
        <v/>
      </c>
      <c r="Q4741" s="18" t="str" cm="1">
        <f t="array" ref="Q4741">IF(LEN($A4741)&gt;0,SUMPRODUCT(($A4741=merged_names)*(_xlfn.TEXTAFTER(Q$2, "At ")=merged_belt_colours)*merged_months_at_rank),"")</f>
        <v/>
      </c>
      <c r="R4741" s="18" t="str" cm="1">
        <f t="array" ref="R4741">IF(LEN($A4741)&gt;0,SUMPRODUCT(($A4741=merged_names)*(_xlfn.TEXTAFTER(R$2, "At ")=merged_belt_colours)*merged_months_at_rank),"")</f>
        <v/>
      </c>
    </row>
    <row r="4742" spans="1:18" x14ac:dyDescent="0.25">
      <c r="A4742"/>
      <c r="B4742" s="15" t="str" cm="1">
        <f t="array" ref="B4742">IFERROR(IF(LEN(A4742)&gt;0, IF(SUMPRODUCT((Inactives[Key]=J4742)*(Inactives[Currently Inactive]))=1,"Inactive","Active"),""),"Active")</f>
        <v/>
      </c>
      <c r="C4742" s="16" t="str" cm="1">
        <f t="array" aca="1" ref="C4742" ca="1">IFERROR(_xlfn._xlws.FILTER(Inactives[Inactive On],(Inactives[Key]=J4742)*(Inactives[Currently Inactive]),""),"")</f>
        <v/>
      </c>
      <c r="D4742" s="16" t="str" cm="1">
        <f t="array" aca="1" ref="D4742" ca="1">IFERROR(INDEX(_xlfn.TEXTSPLIT(E4742," "),1),"")</f>
        <v/>
      </c>
      <c r="E4742" s="15" t="str" cm="1">
        <f t="array" aca="1" ref="E4742" ca="1">IFERROR(_xlfn._xlws.FILTER(merged_ranks,(merged_end_dates=DATE(9999,12,31))*(merged_names=A4742)),"")</f>
        <v/>
      </c>
      <c r="F4742" s="17" t="str">
        <f ca="1">_xlfn.XLOOKUP(J4742,Promotions[Promo Key],Promotions[Promo Date],"")</f>
        <v/>
      </c>
      <c r="G4742" s="18" t="str">
        <f t="shared" ca="1" si="307"/>
        <v/>
      </c>
      <c r="H4742" s="18" t="str">
        <f t="shared" ca="1" si="306"/>
        <v/>
      </c>
      <c r="I4742" s="17" t="str">
        <f>_xlfn.XLOOKUP(A4742,Students[Full Name],Students[Starting Rank],"")</f>
        <v/>
      </c>
      <c r="J4742" s="15" t="str">
        <f t="shared" ca="1" si="308"/>
        <v xml:space="preserve">: </v>
      </c>
      <c r="K4742" s="16" t="str">
        <f>_xlfn.XLOOKUP(A4742,Students[Full Name],Students[Start Date],"")</f>
        <v/>
      </c>
      <c r="L4742" s="18">
        <f t="shared" ca="1" si="309"/>
        <v>-1</v>
      </c>
      <c r="M4742" s="18" cm="1">
        <f t="array" aca="1" ref="M4742" ca="1">SUMPRODUCT(Inactives[Days Inactive]*(Inactives[Student]=A4742))/365</f>
        <v>0</v>
      </c>
      <c r="N4742" s="18" t="str" cm="1">
        <f t="array" ref="N4742">IF(LEN($A4742)&gt;0,SUMPRODUCT(($A4742=merged_names)*(_xlfn.TEXTAFTER(N$2, "At ")=merged_belt_colours)*merged_months_at_rank),"")</f>
        <v/>
      </c>
      <c r="O4742" s="18" t="str" cm="1">
        <f t="array" ref="O4742">IF(LEN($A4742)&gt;0,SUMPRODUCT(($A4742=merged_names)*(_xlfn.TEXTAFTER(O$2, "At ")=merged_belt_colours)*merged_months_at_rank),"")</f>
        <v/>
      </c>
      <c r="P4742" s="18" t="str" cm="1">
        <f t="array" ref="P4742">IF(LEN($A4742)&gt;0,SUMPRODUCT(($A4742=merged_names)*(_xlfn.TEXTAFTER(P$2, "At ")=merged_belt_colours)*merged_months_at_rank),"")</f>
        <v/>
      </c>
      <c r="Q4742" s="18" t="str" cm="1">
        <f t="array" ref="Q4742">IF(LEN($A4742)&gt;0,SUMPRODUCT(($A4742=merged_names)*(_xlfn.TEXTAFTER(Q$2, "At ")=merged_belt_colours)*merged_months_at_rank),"")</f>
        <v/>
      </c>
      <c r="R4742" s="18" t="str" cm="1">
        <f t="array" ref="R4742">IF(LEN($A4742)&gt;0,SUMPRODUCT(($A4742=merged_names)*(_xlfn.TEXTAFTER(R$2, "At ")=merged_belt_colours)*merged_months_at_rank),"")</f>
        <v/>
      </c>
    </row>
    <row r="4743" spans="1:18" x14ac:dyDescent="0.25">
      <c r="A4743"/>
      <c r="B4743" s="15" t="str" cm="1">
        <f t="array" ref="B4743">IFERROR(IF(LEN(A4743)&gt;0, IF(SUMPRODUCT((Inactives[Key]=J4743)*(Inactives[Currently Inactive]))=1,"Inactive","Active"),""),"Active")</f>
        <v/>
      </c>
      <c r="C4743" s="16" t="str" cm="1">
        <f t="array" aca="1" ref="C4743" ca="1">IFERROR(_xlfn._xlws.FILTER(Inactives[Inactive On],(Inactives[Key]=J4743)*(Inactives[Currently Inactive]),""),"")</f>
        <v/>
      </c>
      <c r="D4743" s="16" t="str" cm="1">
        <f t="array" aca="1" ref="D4743" ca="1">IFERROR(INDEX(_xlfn.TEXTSPLIT(E4743," "),1),"")</f>
        <v/>
      </c>
      <c r="E4743" s="15" t="str" cm="1">
        <f t="array" aca="1" ref="E4743" ca="1">IFERROR(_xlfn._xlws.FILTER(merged_ranks,(merged_end_dates=DATE(9999,12,31))*(merged_names=A4743)),"")</f>
        <v/>
      </c>
      <c r="F4743" s="17" t="str">
        <f ca="1">_xlfn.XLOOKUP(J4743,Promotions[Promo Key],Promotions[Promo Date],"")</f>
        <v/>
      </c>
      <c r="G4743" s="18" t="str">
        <f t="shared" ca="1" si="307"/>
        <v/>
      </c>
      <c r="H4743" s="18" t="str">
        <f t="shared" ca="1" si="306"/>
        <v/>
      </c>
      <c r="I4743" s="17" t="str">
        <f>_xlfn.XLOOKUP(A4743,Students[Full Name],Students[Starting Rank],"")</f>
        <v/>
      </c>
      <c r="J4743" s="15" t="str">
        <f t="shared" ca="1" si="308"/>
        <v xml:space="preserve">: </v>
      </c>
      <c r="K4743" s="16" t="str">
        <f>_xlfn.XLOOKUP(A4743,Students[Full Name],Students[Start Date],"")</f>
        <v/>
      </c>
      <c r="L4743" s="18">
        <f t="shared" ca="1" si="309"/>
        <v>-1</v>
      </c>
      <c r="M4743" s="18" cm="1">
        <f t="array" aca="1" ref="M4743" ca="1">SUMPRODUCT(Inactives[Days Inactive]*(Inactives[Student]=A4743))/365</f>
        <v>0</v>
      </c>
      <c r="N4743" s="18" t="str" cm="1">
        <f t="array" ref="N4743">IF(LEN($A4743)&gt;0,SUMPRODUCT(($A4743=merged_names)*(_xlfn.TEXTAFTER(N$2, "At ")=merged_belt_colours)*merged_months_at_rank),"")</f>
        <v/>
      </c>
      <c r="O4743" s="18" t="str" cm="1">
        <f t="array" ref="O4743">IF(LEN($A4743)&gt;0,SUMPRODUCT(($A4743=merged_names)*(_xlfn.TEXTAFTER(O$2, "At ")=merged_belt_colours)*merged_months_at_rank),"")</f>
        <v/>
      </c>
      <c r="P4743" s="18" t="str" cm="1">
        <f t="array" ref="P4743">IF(LEN($A4743)&gt;0,SUMPRODUCT(($A4743=merged_names)*(_xlfn.TEXTAFTER(P$2, "At ")=merged_belt_colours)*merged_months_at_rank),"")</f>
        <v/>
      </c>
      <c r="Q4743" s="18" t="str" cm="1">
        <f t="array" ref="Q4743">IF(LEN($A4743)&gt;0,SUMPRODUCT(($A4743=merged_names)*(_xlfn.TEXTAFTER(Q$2, "At ")=merged_belt_colours)*merged_months_at_rank),"")</f>
        <v/>
      </c>
      <c r="R4743" s="18" t="str" cm="1">
        <f t="array" ref="R4743">IF(LEN($A4743)&gt;0,SUMPRODUCT(($A4743=merged_names)*(_xlfn.TEXTAFTER(R$2, "At ")=merged_belt_colours)*merged_months_at_rank),"")</f>
        <v/>
      </c>
    </row>
    <row r="4744" spans="1:18" x14ac:dyDescent="0.25">
      <c r="A4744"/>
      <c r="B4744" s="15" t="str" cm="1">
        <f t="array" ref="B4744">IFERROR(IF(LEN(A4744)&gt;0, IF(SUMPRODUCT((Inactives[Key]=J4744)*(Inactives[Currently Inactive]))=1,"Inactive","Active"),""),"Active")</f>
        <v/>
      </c>
      <c r="C4744" s="16" t="str" cm="1">
        <f t="array" aca="1" ref="C4744" ca="1">IFERROR(_xlfn._xlws.FILTER(Inactives[Inactive On],(Inactives[Key]=J4744)*(Inactives[Currently Inactive]),""),"")</f>
        <v/>
      </c>
      <c r="D4744" s="16" t="str" cm="1">
        <f t="array" aca="1" ref="D4744" ca="1">IFERROR(INDEX(_xlfn.TEXTSPLIT(E4744," "),1),"")</f>
        <v/>
      </c>
      <c r="E4744" s="15" t="str" cm="1">
        <f t="array" aca="1" ref="E4744" ca="1">IFERROR(_xlfn._xlws.FILTER(merged_ranks,(merged_end_dates=DATE(9999,12,31))*(merged_names=A4744)),"")</f>
        <v/>
      </c>
      <c r="F4744" s="17" t="str">
        <f ca="1">_xlfn.XLOOKUP(J4744,Promotions[Promo Key],Promotions[Promo Date],"")</f>
        <v/>
      </c>
      <c r="G4744" s="18" t="str">
        <f t="shared" ca="1" si="307"/>
        <v/>
      </c>
      <c r="H4744" s="18" t="str">
        <f t="shared" ca="1" si="306"/>
        <v/>
      </c>
      <c r="I4744" s="17" t="str">
        <f>_xlfn.XLOOKUP(A4744,Students[Full Name],Students[Starting Rank],"")</f>
        <v/>
      </c>
      <c r="J4744" s="15" t="str">
        <f t="shared" ca="1" si="308"/>
        <v xml:space="preserve">: </v>
      </c>
      <c r="K4744" s="16" t="str">
        <f>_xlfn.XLOOKUP(A4744,Students[Full Name],Students[Start Date],"")</f>
        <v/>
      </c>
      <c r="L4744" s="18">
        <f t="shared" ca="1" si="309"/>
        <v>-1</v>
      </c>
      <c r="M4744" s="18" cm="1">
        <f t="array" aca="1" ref="M4744" ca="1">SUMPRODUCT(Inactives[Days Inactive]*(Inactives[Student]=A4744))/365</f>
        <v>0</v>
      </c>
      <c r="N4744" s="18" t="str" cm="1">
        <f t="array" ref="N4744">IF(LEN($A4744)&gt;0,SUMPRODUCT(($A4744=merged_names)*(_xlfn.TEXTAFTER(N$2, "At ")=merged_belt_colours)*merged_months_at_rank),"")</f>
        <v/>
      </c>
      <c r="O4744" s="18" t="str" cm="1">
        <f t="array" ref="O4744">IF(LEN($A4744)&gt;0,SUMPRODUCT(($A4744=merged_names)*(_xlfn.TEXTAFTER(O$2, "At ")=merged_belt_colours)*merged_months_at_rank),"")</f>
        <v/>
      </c>
      <c r="P4744" s="18" t="str" cm="1">
        <f t="array" ref="P4744">IF(LEN($A4744)&gt;0,SUMPRODUCT(($A4744=merged_names)*(_xlfn.TEXTAFTER(P$2, "At ")=merged_belt_colours)*merged_months_at_rank),"")</f>
        <v/>
      </c>
      <c r="Q4744" s="18" t="str" cm="1">
        <f t="array" ref="Q4744">IF(LEN($A4744)&gt;0,SUMPRODUCT(($A4744=merged_names)*(_xlfn.TEXTAFTER(Q$2, "At ")=merged_belt_colours)*merged_months_at_rank),"")</f>
        <v/>
      </c>
      <c r="R4744" s="18" t="str" cm="1">
        <f t="array" ref="R4744">IF(LEN($A4744)&gt;0,SUMPRODUCT(($A4744=merged_names)*(_xlfn.TEXTAFTER(R$2, "At ")=merged_belt_colours)*merged_months_at_rank),"")</f>
        <v/>
      </c>
    </row>
    <row r="4745" spans="1:18" x14ac:dyDescent="0.25">
      <c r="A4745"/>
      <c r="B4745" s="15" t="str" cm="1">
        <f t="array" ref="B4745">IFERROR(IF(LEN(A4745)&gt;0, IF(SUMPRODUCT((Inactives[Key]=J4745)*(Inactives[Currently Inactive]))=1,"Inactive","Active"),""),"Active")</f>
        <v/>
      </c>
      <c r="C4745" s="16" t="str" cm="1">
        <f t="array" aca="1" ref="C4745" ca="1">IFERROR(_xlfn._xlws.FILTER(Inactives[Inactive On],(Inactives[Key]=J4745)*(Inactives[Currently Inactive]),""),"")</f>
        <v/>
      </c>
      <c r="D4745" s="16" t="str" cm="1">
        <f t="array" aca="1" ref="D4745" ca="1">IFERROR(INDEX(_xlfn.TEXTSPLIT(E4745," "),1),"")</f>
        <v/>
      </c>
      <c r="E4745" s="15" t="str" cm="1">
        <f t="array" aca="1" ref="E4745" ca="1">IFERROR(_xlfn._xlws.FILTER(merged_ranks,(merged_end_dates=DATE(9999,12,31))*(merged_names=A4745)),"")</f>
        <v/>
      </c>
      <c r="F4745" s="17" t="str">
        <f ca="1">_xlfn.XLOOKUP(J4745,Promotions[Promo Key],Promotions[Promo Date],"")</f>
        <v/>
      </c>
      <c r="G4745" s="18" t="str">
        <f t="shared" ca="1" si="307"/>
        <v/>
      </c>
      <c r="H4745" s="18" t="str">
        <f t="shared" ca="1" si="306"/>
        <v/>
      </c>
      <c r="I4745" s="17" t="str">
        <f>_xlfn.XLOOKUP(A4745,Students[Full Name],Students[Starting Rank],"")</f>
        <v/>
      </c>
      <c r="J4745" s="15" t="str">
        <f t="shared" ca="1" si="308"/>
        <v xml:space="preserve">: </v>
      </c>
      <c r="K4745" s="16" t="str">
        <f>_xlfn.XLOOKUP(A4745,Students[Full Name],Students[Start Date],"")</f>
        <v/>
      </c>
      <c r="L4745" s="18">
        <f t="shared" ca="1" si="309"/>
        <v>-1</v>
      </c>
      <c r="M4745" s="18" cm="1">
        <f t="array" aca="1" ref="M4745" ca="1">SUMPRODUCT(Inactives[Days Inactive]*(Inactives[Student]=A4745))/365</f>
        <v>0</v>
      </c>
      <c r="N4745" s="18" t="str" cm="1">
        <f t="array" ref="N4745">IF(LEN($A4745)&gt;0,SUMPRODUCT(($A4745=merged_names)*(_xlfn.TEXTAFTER(N$2, "At ")=merged_belt_colours)*merged_months_at_rank),"")</f>
        <v/>
      </c>
      <c r="O4745" s="18" t="str" cm="1">
        <f t="array" ref="O4745">IF(LEN($A4745)&gt;0,SUMPRODUCT(($A4745=merged_names)*(_xlfn.TEXTAFTER(O$2, "At ")=merged_belt_colours)*merged_months_at_rank),"")</f>
        <v/>
      </c>
      <c r="P4745" s="18" t="str" cm="1">
        <f t="array" ref="P4745">IF(LEN($A4745)&gt;0,SUMPRODUCT(($A4745=merged_names)*(_xlfn.TEXTAFTER(P$2, "At ")=merged_belt_colours)*merged_months_at_rank),"")</f>
        <v/>
      </c>
      <c r="Q4745" s="18" t="str" cm="1">
        <f t="array" ref="Q4745">IF(LEN($A4745)&gt;0,SUMPRODUCT(($A4745=merged_names)*(_xlfn.TEXTAFTER(Q$2, "At ")=merged_belt_colours)*merged_months_at_rank),"")</f>
        <v/>
      </c>
      <c r="R4745" s="18" t="str" cm="1">
        <f t="array" ref="R4745">IF(LEN($A4745)&gt;0,SUMPRODUCT(($A4745=merged_names)*(_xlfn.TEXTAFTER(R$2, "At ")=merged_belt_colours)*merged_months_at_rank),"")</f>
        <v/>
      </c>
    </row>
    <row r="4746" spans="1:18" x14ac:dyDescent="0.25">
      <c r="A4746"/>
      <c r="B4746" s="15" t="str" cm="1">
        <f t="array" ref="B4746">IFERROR(IF(LEN(A4746)&gt;0, IF(SUMPRODUCT((Inactives[Key]=J4746)*(Inactives[Currently Inactive]))=1,"Inactive","Active"),""),"Active")</f>
        <v/>
      </c>
      <c r="C4746" s="16" t="str" cm="1">
        <f t="array" aca="1" ref="C4746" ca="1">IFERROR(_xlfn._xlws.FILTER(Inactives[Inactive On],(Inactives[Key]=J4746)*(Inactives[Currently Inactive]),""),"")</f>
        <v/>
      </c>
      <c r="D4746" s="16" t="str" cm="1">
        <f t="array" aca="1" ref="D4746" ca="1">IFERROR(INDEX(_xlfn.TEXTSPLIT(E4746," "),1),"")</f>
        <v/>
      </c>
      <c r="E4746" s="15" t="str" cm="1">
        <f t="array" aca="1" ref="E4746" ca="1">IFERROR(_xlfn._xlws.FILTER(merged_ranks,(merged_end_dates=DATE(9999,12,31))*(merged_names=A4746)),"")</f>
        <v/>
      </c>
      <c r="F4746" s="17" t="str">
        <f ca="1">_xlfn.XLOOKUP(J4746,Promotions[Promo Key],Promotions[Promo Date],"")</f>
        <v/>
      </c>
      <c r="G4746" s="18" t="str">
        <f t="shared" ca="1" si="307"/>
        <v/>
      </c>
      <c r="H4746" s="18" t="str">
        <f t="shared" ca="1" si="306"/>
        <v/>
      </c>
      <c r="I4746" s="17" t="str">
        <f>_xlfn.XLOOKUP(A4746,Students[Full Name],Students[Starting Rank],"")</f>
        <v/>
      </c>
      <c r="J4746" s="15" t="str">
        <f t="shared" ca="1" si="308"/>
        <v xml:space="preserve">: </v>
      </c>
      <c r="K4746" s="16" t="str">
        <f>_xlfn.XLOOKUP(A4746,Students[Full Name],Students[Start Date],"")</f>
        <v/>
      </c>
      <c r="L4746" s="18">
        <f t="shared" ca="1" si="309"/>
        <v>-1</v>
      </c>
      <c r="M4746" s="18" cm="1">
        <f t="array" aca="1" ref="M4746" ca="1">SUMPRODUCT(Inactives[Days Inactive]*(Inactives[Student]=A4746))/365</f>
        <v>0</v>
      </c>
      <c r="N4746" s="18" t="str" cm="1">
        <f t="array" ref="N4746">IF(LEN($A4746)&gt;0,SUMPRODUCT(($A4746=merged_names)*(_xlfn.TEXTAFTER(N$2, "At ")=merged_belt_colours)*merged_months_at_rank),"")</f>
        <v/>
      </c>
      <c r="O4746" s="18" t="str" cm="1">
        <f t="array" ref="O4746">IF(LEN($A4746)&gt;0,SUMPRODUCT(($A4746=merged_names)*(_xlfn.TEXTAFTER(O$2, "At ")=merged_belt_colours)*merged_months_at_rank),"")</f>
        <v/>
      </c>
      <c r="P4746" s="18" t="str" cm="1">
        <f t="array" ref="P4746">IF(LEN($A4746)&gt;0,SUMPRODUCT(($A4746=merged_names)*(_xlfn.TEXTAFTER(P$2, "At ")=merged_belt_colours)*merged_months_at_rank),"")</f>
        <v/>
      </c>
      <c r="Q4746" s="18" t="str" cm="1">
        <f t="array" ref="Q4746">IF(LEN($A4746)&gt;0,SUMPRODUCT(($A4746=merged_names)*(_xlfn.TEXTAFTER(Q$2, "At ")=merged_belt_colours)*merged_months_at_rank),"")</f>
        <v/>
      </c>
      <c r="R4746" s="18" t="str" cm="1">
        <f t="array" ref="R4746">IF(LEN($A4746)&gt;0,SUMPRODUCT(($A4746=merged_names)*(_xlfn.TEXTAFTER(R$2, "At ")=merged_belt_colours)*merged_months_at_rank),"")</f>
        <v/>
      </c>
    </row>
    <row r="4747" spans="1:18" x14ac:dyDescent="0.25">
      <c r="A4747"/>
      <c r="B4747" s="15" t="str" cm="1">
        <f t="array" ref="B4747">IFERROR(IF(LEN(A4747)&gt;0, IF(SUMPRODUCT((Inactives[Key]=J4747)*(Inactives[Currently Inactive]))=1,"Inactive","Active"),""),"Active")</f>
        <v/>
      </c>
      <c r="C4747" s="16" t="str" cm="1">
        <f t="array" aca="1" ref="C4747" ca="1">IFERROR(_xlfn._xlws.FILTER(Inactives[Inactive On],(Inactives[Key]=J4747)*(Inactives[Currently Inactive]),""),"")</f>
        <v/>
      </c>
      <c r="D4747" s="16" t="str" cm="1">
        <f t="array" aca="1" ref="D4747" ca="1">IFERROR(INDEX(_xlfn.TEXTSPLIT(E4747," "),1),"")</f>
        <v/>
      </c>
      <c r="E4747" s="15" t="str" cm="1">
        <f t="array" aca="1" ref="E4747" ca="1">IFERROR(_xlfn._xlws.FILTER(merged_ranks,(merged_end_dates=DATE(9999,12,31))*(merged_names=A4747)),"")</f>
        <v/>
      </c>
      <c r="F4747" s="17" t="str">
        <f ca="1">_xlfn.XLOOKUP(J4747,Promotions[Promo Key],Promotions[Promo Date],"")</f>
        <v/>
      </c>
      <c r="G4747" s="18" t="str">
        <f t="shared" ca="1" si="307"/>
        <v/>
      </c>
      <c r="H4747" s="18" t="str">
        <f t="shared" ca="1" si="306"/>
        <v/>
      </c>
      <c r="I4747" s="17" t="str">
        <f>_xlfn.XLOOKUP(A4747,Students[Full Name],Students[Starting Rank],"")</f>
        <v/>
      </c>
      <c r="J4747" s="15" t="str">
        <f t="shared" ca="1" si="308"/>
        <v xml:space="preserve">: </v>
      </c>
      <c r="K4747" s="16" t="str">
        <f>_xlfn.XLOOKUP(A4747,Students[Full Name],Students[Start Date],"")</f>
        <v/>
      </c>
      <c r="L4747" s="18">
        <f t="shared" ca="1" si="309"/>
        <v>-1</v>
      </c>
      <c r="M4747" s="18" cm="1">
        <f t="array" aca="1" ref="M4747" ca="1">SUMPRODUCT(Inactives[Days Inactive]*(Inactives[Student]=A4747))/365</f>
        <v>0</v>
      </c>
      <c r="N4747" s="18" t="str" cm="1">
        <f t="array" ref="N4747">IF(LEN($A4747)&gt;0,SUMPRODUCT(($A4747=merged_names)*(_xlfn.TEXTAFTER(N$2, "At ")=merged_belt_colours)*merged_months_at_rank),"")</f>
        <v/>
      </c>
      <c r="O4747" s="18" t="str" cm="1">
        <f t="array" ref="O4747">IF(LEN($A4747)&gt;0,SUMPRODUCT(($A4747=merged_names)*(_xlfn.TEXTAFTER(O$2, "At ")=merged_belt_colours)*merged_months_at_rank),"")</f>
        <v/>
      </c>
      <c r="P4747" s="18" t="str" cm="1">
        <f t="array" ref="P4747">IF(LEN($A4747)&gt;0,SUMPRODUCT(($A4747=merged_names)*(_xlfn.TEXTAFTER(P$2, "At ")=merged_belt_colours)*merged_months_at_rank),"")</f>
        <v/>
      </c>
      <c r="Q4747" s="18" t="str" cm="1">
        <f t="array" ref="Q4747">IF(LEN($A4747)&gt;0,SUMPRODUCT(($A4747=merged_names)*(_xlfn.TEXTAFTER(Q$2, "At ")=merged_belt_colours)*merged_months_at_rank),"")</f>
        <v/>
      </c>
      <c r="R4747" s="18" t="str" cm="1">
        <f t="array" ref="R4747">IF(LEN($A4747)&gt;0,SUMPRODUCT(($A4747=merged_names)*(_xlfn.TEXTAFTER(R$2, "At ")=merged_belt_colours)*merged_months_at_rank),"")</f>
        <v/>
      </c>
    </row>
    <row r="4748" spans="1:18" x14ac:dyDescent="0.25">
      <c r="A4748"/>
      <c r="B4748" s="15" t="str" cm="1">
        <f t="array" ref="B4748">IFERROR(IF(LEN(A4748)&gt;0, IF(SUMPRODUCT((Inactives[Key]=J4748)*(Inactives[Currently Inactive]))=1,"Inactive","Active"),""),"Active")</f>
        <v/>
      </c>
      <c r="C4748" s="16" t="str" cm="1">
        <f t="array" aca="1" ref="C4748" ca="1">IFERROR(_xlfn._xlws.FILTER(Inactives[Inactive On],(Inactives[Key]=J4748)*(Inactives[Currently Inactive]),""),"")</f>
        <v/>
      </c>
      <c r="D4748" s="16" t="str" cm="1">
        <f t="array" aca="1" ref="D4748" ca="1">IFERROR(INDEX(_xlfn.TEXTSPLIT(E4748," "),1),"")</f>
        <v/>
      </c>
      <c r="E4748" s="15" t="str" cm="1">
        <f t="array" aca="1" ref="E4748" ca="1">IFERROR(_xlfn._xlws.FILTER(merged_ranks,(merged_end_dates=DATE(9999,12,31))*(merged_names=A4748)),"")</f>
        <v/>
      </c>
      <c r="F4748" s="17" t="str">
        <f ca="1">_xlfn.XLOOKUP(J4748,Promotions[Promo Key],Promotions[Promo Date],"")</f>
        <v/>
      </c>
      <c r="G4748" s="18" t="str">
        <f t="shared" ca="1" si="307"/>
        <v/>
      </c>
      <c r="H4748" s="18" t="str">
        <f t="shared" ca="1" si="306"/>
        <v/>
      </c>
      <c r="I4748" s="17" t="str">
        <f>_xlfn.XLOOKUP(A4748,Students[Full Name],Students[Starting Rank],"")</f>
        <v/>
      </c>
      <c r="J4748" s="15" t="str">
        <f t="shared" ca="1" si="308"/>
        <v xml:space="preserve">: </v>
      </c>
      <c r="K4748" s="16" t="str">
        <f>_xlfn.XLOOKUP(A4748,Students[Full Name],Students[Start Date],"")</f>
        <v/>
      </c>
      <c r="L4748" s="18">
        <f t="shared" ca="1" si="309"/>
        <v>-1</v>
      </c>
      <c r="M4748" s="18" cm="1">
        <f t="array" aca="1" ref="M4748" ca="1">SUMPRODUCT(Inactives[Days Inactive]*(Inactives[Student]=A4748))/365</f>
        <v>0</v>
      </c>
      <c r="N4748" s="18" t="str" cm="1">
        <f t="array" ref="N4748">IF(LEN($A4748)&gt;0,SUMPRODUCT(($A4748=merged_names)*(_xlfn.TEXTAFTER(N$2, "At ")=merged_belt_colours)*merged_months_at_rank),"")</f>
        <v/>
      </c>
      <c r="O4748" s="18" t="str" cm="1">
        <f t="array" ref="O4748">IF(LEN($A4748)&gt;0,SUMPRODUCT(($A4748=merged_names)*(_xlfn.TEXTAFTER(O$2, "At ")=merged_belt_colours)*merged_months_at_rank),"")</f>
        <v/>
      </c>
      <c r="P4748" s="18" t="str" cm="1">
        <f t="array" ref="P4748">IF(LEN($A4748)&gt;0,SUMPRODUCT(($A4748=merged_names)*(_xlfn.TEXTAFTER(P$2, "At ")=merged_belt_colours)*merged_months_at_rank),"")</f>
        <v/>
      </c>
      <c r="Q4748" s="18" t="str" cm="1">
        <f t="array" ref="Q4748">IF(LEN($A4748)&gt;0,SUMPRODUCT(($A4748=merged_names)*(_xlfn.TEXTAFTER(Q$2, "At ")=merged_belt_colours)*merged_months_at_rank),"")</f>
        <v/>
      </c>
      <c r="R4748" s="18" t="str" cm="1">
        <f t="array" ref="R4748">IF(LEN($A4748)&gt;0,SUMPRODUCT(($A4748=merged_names)*(_xlfn.TEXTAFTER(R$2, "At ")=merged_belt_colours)*merged_months_at_rank),"")</f>
        <v/>
      </c>
    </row>
    <row r="4749" spans="1:18" x14ac:dyDescent="0.25">
      <c r="A4749"/>
      <c r="B4749" s="15" t="str" cm="1">
        <f t="array" ref="B4749">IFERROR(IF(LEN(A4749)&gt;0, IF(SUMPRODUCT((Inactives[Key]=J4749)*(Inactives[Currently Inactive]))=1,"Inactive","Active"),""),"Active")</f>
        <v/>
      </c>
      <c r="C4749" s="16" t="str" cm="1">
        <f t="array" aca="1" ref="C4749" ca="1">IFERROR(_xlfn._xlws.FILTER(Inactives[Inactive On],(Inactives[Key]=J4749)*(Inactives[Currently Inactive]),""),"")</f>
        <v/>
      </c>
      <c r="D4749" s="16" t="str" cm="1">
        <f t="array" aca="1" ref="D4749" ca="1">IFERROR(INDEX(_xlfn.TEXTSPLIT(E4749," "),1),"")</f>
        <v/>
      </c>
      <c r="E4749" s="15" t="str" cm="1">
        <f t="array" aca="1" ref="E4749" ca="1">IFERROR(_xlfn._xlws.FILTER(merged_ranks,(merged_end_dates=DATE(9999,12,31))*(merged_names=A4749)),"")</f>
        <v/>
      </c>
      <c r="F4749" s="17" t="str">
        <f ca="1">_xlfn.XLOOKUP(J4749,Promotions[Promo Key],Promotions[Promo Date],"")</f>
        <v/>
      </c>
      <c r="G4749" s="18" t="str">
        <f t="shared" ca="1" si="307"/>
        <v/>
      </c>
      <c r="H4749" s="18" t="str">
        <f t="shared" ca="1" si="306"/>
        <v/>
      </c>
      <c r="I4749" s="17" t="str">
        <f>_xlfn.XLOOKUP(A4749,Students[Full Name],Students[Starting Rank],"")</f>
        <v/>
      </c>
      <c r="J4749" s="15" t="str">
        <f t="shared" ca="1" si="308"/>
        <v xml:space="preserve">: </v>
      </c>
      <c r="K4749" s="16" t="str">
        <f>_xlfn.XLOOKUP(A4749,Students[Full Name],Students[Start Date],"")</f>
        <v/>
      </c>
      <c r="L4749" s="18">
        <f t="shared" ca="1" si="309"/>
        <v>-1</v>
      </c>
      <c r="M4749" s="18" cm="1">
        <f t="array" aca="1" ref="M4749" ca="1">SUMPRODUCT(Inactives[Days Inactive]*(Inactives[Student]=A4749))/365</f>
        <v>0</v>
      </c>
      <c r="N4749" s="18" t="str" cm="1">
        <f t="array" ref="N4749">IF(LEN($A4749)&gt;0,SUMPRODUCT(($A4749=merged_names)*(_xlfn.TEXTAFTER(N$2, "At ")=merged_belt_colours)*merged_months_at_rank),"")</f>
        <v/>
      </c>
      <c r="O4749" s="18" t="str" cm="1">
        <f t="array" ref="O4749">IF(LEN($A4749)&gt;0,SUMPRODUCT(($A4749=merged_names)*(_xlfn.TEXTAFTER(O$2, "At ")=merged_belt_colours)*merged_months_at_rank),"")</f>
        <v/>
      </c>
      <c r="P4749" s="18" t="str" cm="1">
        <f t="array" ref="P4749">IF(LEN($A4749)&gt;0,SUMPRODUCT(($A4749=merged_names)*(_xlfn.TEXTAFTER(P$2, "At ")=merged_belt_colours)*merged_months_at_rank),"")</f>
        <v/>
      </c>
      <c r="Q4749" s="18" t="str" cm="1">
        <f t="array" ref="Q4749">IF(LEN($A4749)&gt;0,SUMPRODUCT(($A4749=merged_names)*(_xlfn.TEXTAFTER(Q$2, "At ")=merged_belt_colours)*merged_months_at_rank),"")</f>
        <v/>
      </c>
      <c r="R4749" s="18" t="str" cm="1">
        <f t="array" ref="R4749">IF(LEN($A4749)&gt;0,SUMPRODUCT(($A4749=merged_names)*(_xlfn.TEXTAFTER(R$2, "At ")=merged_belt_colours)*merged_months_at_rank),"")</f>
        <v/>
      </c>
    </row>
    <row r="4750" spans="1:18" x14ac:dyDescent="0.25">
      <c r="A4750"/>
      <c r="B4750" s="15" t="str" cm="1">
        <f t="array" ref="B4750">IFERROR(IF(LEN(A4750)&gt;0, IF(SUMPRODUCT((Inactives[Key]=J4750)*(Inactives[Currently Inactive]))=1,"Inactive","Active"),""),"Active")</f>
        <v/>
      </c>
      <c r="C4750" s="16" t="str" cm="1">
        <f t="array" aca="1" ref="C4750" ca="1">IFERROR(_xlfn._xlws.FILTER(Inactives[Inactive On],(Inactives[Key]=J4750)*(Inactives[Currently Inactive]),""),"")</f>
        <v/>
      </c>
      <c r="D4750" s="16" t="str" cm="1">
        <f t="array" aca="1" ref="D4750" ca="1">IFERROR(INDEX(_xlfn.TEXTSPLIT(E4750," "),1),"")</f>
        <v/>
      </c>
      <c r="E4750" s="15" t="str" cm="1">
        <f t="array" aca="1" ref="E4750" ca="1">IFERROR(_xlfn._xlws.FILTER(merged_ranks,(merged_end_dates=DATE(9999,12,31))*(merged_names=A4750)),"")</f>
        <v/>
      </c>
      <c r="F4750" s="17" t="str">
        <f ca="1">_xlfn.XLOOKUP(J4750,Promotions[Promo Key],Promotions[Promo Date],"")</f>
        <v/>
      </c>
      <c r="G4750" s="18" t="str">
        <f t="shared" ca="1" si="307"/>
        <v/>
      </c>
      <c r="H4750" s="18" t="str">
        <f t="shared" ca="1" si="306"/>
        <v/>
      </c>
      <c r="I4750" s="17" t="str">
        <f>_xlfn.XLOOKUP(A4750,Students[Full Name],Students[Starting Rank],"")</f>
        <v/>
      </c>
      <c r="J4750" s="15" t="str">
        <f t="shared" ca="1" si="308"/>
        <v xml:space="preserve">: </v>
      </c>
      <c r="K4750" s="16" t="str">
        <f>_xlfn.XLOOKUP(A4750,Students[Full Name],Students[Start Date],"")</f>
        <v/>
      </c>
      <c r="L4750" s="18">
        <f t="shared" ca="1" si="309"/>
        <v>-1</v>
      </c>
      <c r="M4750" s="18" cm="1">
        <f t="array" aca="1" ref="M4750" ca="1">SUMPRODUCT(Inactives[Days Inactive]*(Inactives[Student]=A4750))/365</f>
        <v>0</v>
      </c>
      <c r="N4750" s="18" t="str" cm="1">
        <f t="array" ref="N4750">IF(LEN($A4750)&gt;0,SUMPRODUCT(($A4750=merged_names)*(_xlfn.TEXTAFTER(N$2, "At ")=merged_belt_colours)*merged_months_at_rank),"")</f>
        <v/>
      </c>
      <c r="O4750" s="18" t="str" cm="1">
        <f t="array" ref="O4750">IF(LEN($A4750)&gt;0,SUMPRODUCT(($A4750=merged_names)*(_xlfn.TEXTAFTER(O$2, "At ")=merged_belt_colours)*merged_months_at_rank),"")</f>
        <v/>
      </c>
      <c r="P4750" s="18" t="str" cm="1">
        <f t="array" ref="P4750">IF(LEN($A4750)&gt;0,SUMPRODUCT(($A4750=merged_names)*(_xlfn.TEXTAFTER(P$2, "At ")=merged_belt_colours)*merged_months_at_rank),"")</f>
        <v/>
      </c>
      <c r="Q4750" s="18" t="str" cm="1">
        <f t="array" ref="Q4750">IF(LEN($A4750)&gt;0,SUMPRODUCT(($A4750=merged_names)*(_xlfn.TEXTAFTER(Q$2, "At ")=merged_belt_colours)*merged_months_at_rank),"")</f>
        <v/>
      </c>
      <c r="R4750" s="18" t="str" cm="1">
        <f t="array" ref="R4750">IF(LEN($A4750)&gt;0,SUMPRODUCT(($A4750=merged_names)*(_xlfn.TEXTAFTER(R$2, "At ")=merged_belt_colours)*merged_months_at_rank),"")</f>
        <v/>
      </c>
    </row>
    <row r="4751" spans="1:18" x14ac:dyDescent="0.25">
      <c r="A4751"/>
      <c r="B4751" s="15" t="str" cm="1">
        <f t="array" ref="B4751">IFERROR(IF(LEN(A4751)&gt;0, IF(SUMPRODUCT((Inactives[Key]=J4751)*(Inactives[Currently Inactive]))=1,"Inactive","Active"),""),"Active")</f>
        <v/>
      </c>
      <c r="C4751" s="16" t="str" cm="1">
        <f t="array" aca="1" ref="C4751" ca="1">IFERROR(_xlfn._xlws.FILTER(Inactives[Inactive On],(Inactives[Key]=J4751)*(Inactives[Currently Inactive]),""),"")</f>
        <v/>
      </c>
      <c r="D4751" s="16" t="str" cm="1">
        <f t="array" aca="1" ref="D4751" ca="1">IFERROR(INDEX(_xlfn.TEXTSPLIT(E4751," "),1),"")</f>
        <v/>
      </c>
      <c r="E4751" s="15" t="str" cm="1">
        <f t="array" aca="1" ref="E4751" ca="1">IFERROR(_xlfn._xlws.FILTER(merged_ranks,(merged_end_dates=DATE(9999,12,31))*(merged_names=A4751)),"")</f>
        <v/>
      </c>
      <c r="F4751" s="17" t="str">
        <f ca="1">_xlfn.XLOOKUP(J4751,Promotions[Promo Key],Promotions[Promo Date],"")</f>
        <v/>
      </c>
      <c r="G4751" s="18" t="str">
        <f t="shared" ca="1" si="307"/>
        <v/>
      </c>
      <c r="H4751" s="18" t="str">
        <f t="shared" ca="1" si="306"/>
        <v/>
      </c>
      <c r="I4751" s="17" t="str">
        <f>_xlfn.XLOOKUP(A4751,Students[Full Name],Students[Starting Rank],"")</f>
        <v/>
      </c>
      <c r="J4751" s="15" t="str">
        <f t="shared" ca="1" si="308"/>
        <v xml:space="preserve">: </v>
      </c>
      <c r="K4751" s="16" t="str">
        <f>_xlfn.XLOOKUP(A4751,Students[Full Name],Students[Start Date],"")</f>
        <v/>
      </c>
      <c r="L4751" s="18">
        <f t="shared" ca="1" si="309"/>
        <v>-1</v>
      </c>
      <c r="M4751" s="18" cm="1">
        <f t="array" aca="1" ref="M4751" ca="1">SUMPRODUCT(Inactives[Days Inactive]*(Inactives[Student]=A4751))/365</f>
        <v>0</v>
      </c>
      <c r="N4751" s="18" t="str" cm="1">
        <f t="array" ref="N4751">IF(LEN($A4751)&gt;0,SUMPRODUCT(($A4751=merged_names)*(_xlfn.TEXTAFTER(N$2, "At ")=merged_belt_colours)*merged_months_at_rank),"")</f>
        <v/>
      </c>
      <c r="O4751" s="18" t="str" cm="1">
        <f t="array" ref="O4751">IF(LEN($A4751)&gt;0,SUMPRODUCT(($A4751=merged_names)*(_xlfn.TEXTAFTER(O$2, "At ")=merged_belt_colours)*merged_months_at_rank),"")</f>
        <v/>
      </c>
      <c r="P4751" s="18" t="str" cm="1">
        <f t="array" ref="P4751">IF(LEN($A4751)&gt;0,SUMPRODUCT(($A4751=merged_names)*(_xlfn.TEXTAFTER(P$2, "At ")=merged_belt_colours)*merged_months_at_rank),"")</f>
        <v/>
      </c>
      <c r="Q4751" s="18" t="str" cm="1">
        <f t="array" ref="Q4751">IF(LEN($A4751)&gt;0,SUMPRODUCT(($A4751=merged_names)*(_xlfn.TEXTAFTER(Q$2, "At ")=merged_belt_colours)*merged_months_at_rank),"")</f>
        <v/>
      </c>
      <c r="R4751" s="18" t="str" cm="1">
        <f t="array" ref="R4751">IF(LEN($A4751)&gt;0,SUMPRODUCT(($A4751=merged_names)*(_xlfn.TEXTAFTER(R$2, "At ")=merged_belt_colours)*merged_months_at_rank),"")</f>
        <v/>
      </c>
    </row>
    <row r="4752" spans="1:18" x14ac:dyDescent="0.25">
      <c r="A4752"/>
      <c r="B4752" s="15" t="str" cm="1">
        <f t="array" ref="B4752">IFERROR(IF(LEN(A4752)&gt;0, IF(SUMPRODUCT((Inactives[Key]=J4752)*(Inactives[Currently Inactive]))=1,"Inactive","Active"),""),"Active")</f>
        <v/>
      </c>
      <c r="C4752" s="16" t="str" cm="1">
        <f t="array" aca="1" ref="C4752" ca="1">IFERROR(_xlfn._xlws.FILTER(Inactives[Inactive On],(Inactives[Key]=J4752)*(Inactives[Currently Inactive]),""),"")</f>
        <v/>
      </c>
      <c r="D4752" s="16" t="str" cm="1">
        <f t="array" aca="1" ref="D4752" ca="1">IFERROR(INDEX(_xlfn.TEXTSPLIT(E4752," "),1),"")</f>
        <v/>
      </c>
      <c r="E4752" s="15" t="str" cm="1">
        <f t="array" aca="1" ref="E4752" ca="1">IFERROR(_xlfn._xlws.FILTER(merged_ranks,(merged_end_dates=DATE(9999,12,31))*(merged_names=A4752)),"")</f>
        <v/>
      </c>
      <c r="F4752" s="17" t="str">
        <f ca="1">_xlfn.XLOOKUP(J4752,Promotions[Promo Key],Promotions[Promo Date],"")</f>
        <v/>
      </c>
      <c r="G4752" s="18" t="str">
        <f t="shared" ca="1" si="307"/>
        <v/>
      </c>
      <c r="H4752" s="18" t="str">
        <f t="shared" ca="1" si="306"/>
        <v/>
      </c>
      <c r="I4752" s="17" t="str">
        <f>_xlfn.XLOOKUP(A4752,Students[Full Name],Students[Starting Rank],"")</f>
        <v/>
      </c>
      <c r="J4752" s="15" t="str">
        <f t="shared" ca="1" si="308"/>
        <v xml:space="preserve">: </v>
      </c>
      <c r="K4752" s="16" t="str">
        <f>_xlfn.XLOOKUP(A4752,Students[Full Name],Students[Start Date],"")</f>
        <v/>
      </c>
      <c r="L4752" s="18">
        <f t="shared" ca="1" si="309"/>
        <v>-1</v>
      </c>
      <c r="M4752" s="18" cm="1">
        <f t="array" aca="1" ref="M4752" ca="1">SUMPRODUCT(Inactives[Days Inactive]*(Inactives[Student]=A4752))/365</f>
        <v>0</v>
      </c>
      <c r="N4752" s="18" t="str" cm="1">
        <f t="array" ref="N4752">IF(LEN($A4752)&gt;0,SUMPRODUCT(($A4752=merged_names)*(_xlfn.TEXTAFTER(N$2, "At ")=merged_belt_colours)*merged_months_at_rank),"")</f>
        <v/>
      </c>
      <c r="O4752" s="18" t="str" cm="1">
        <f t="array" ref="O4752">IF(LEN($A4752)&gt;0,SUMPRODUCT(($A4752=merged_names)*(_xlfn.TEXTAFTER(O$2, "At ")=merged_belt_colours)*merged_months_at_rank),"")</f>
        <v/>
      </c>
      <c r="P4752" s="18" t="str" cm="1">
        <f t="array" ref="P4752">IF(LEN($A4752)&gt;0,SUMPRODUCT(($A4752=merged_names)*(_xlfn.TEXTAFTER(P$2, "At ")=merged_belt_colours)*merged_months_at_rank),"")</f>
        <v/>
      </c>
      <c r="Q4752" s="18" t="str" cm="1">
        <f t="array" ref="Q4752">IF(LEN($A4752)&gt;0,SUMPRODUCT(($A4752=merged_names)*(_xlfn.TEXTAFTER(Q$2, "At ")=merged_belt_colours)*merged_months_at_rank),"")</f>
        <v/>
      </c>
      <c r="R4752" s="18" t="str" cm="1">
        <f t="array" ref="R4752">IF(LEN($A4752)&gt;0,SUMPRODUCT(($A4752=merged_names)*(_xlfn.TEXTAFTER(R$2, "At ")=merged_belt_colours)*merged_months_at_rank),"")</f>
        <v/>
      </c>
    </row>
    <row r="4753" spans="1:18" x14ac:dyDescent="0.25">
      <c r="A4753"/>
      <c r="B4753" s="15" t="str" cm="1">
        <f t="array" ref="B4753">IFERROR(IF(LEN(A4753)&gt;0, IF(SUMPRODUCT((Inactives[Key]=J4753)*(Inactives[Currently Inactive]))=1,"Inactive","Active"),""),"Active")</f>
        <v/>
      </c>
      <c r="C4753" s="16" t="str" cm="1">
        <f t="array" aca="1" ref="C4753" ca="1">IFERROR(_xlfn._xlws.FILTER(Inactives[Inactive On],(Inactives[Key]=J4753)*(Inactives[Currently Inactive]),""),"")</f>
        <v/>
      </c>
      <c r="D4753" s="16" t="str" cm="1">
        <f t="array" aca="1" ref="D4753" ca="1">IFERROR(INDEX(_xlfn.TEXTSPLIT(E4753," "),1),"")</f>
        <v/>
      </c>
      <c r="E4753" s="15" t="str" cm="1">
        <f t="array" aca="1" ref="E4753" ca="1">IFERROR(_xlfn._xlws.FILTER(merged_ranks,(merged_end_dates=DATE(9999,12,31))*(merged_names=A4753)),"")</f>
        <v/>
      </c>
      <c r="F4753" s="17" t="str">
        <f ca="1">_xlfn.XLOOKUP(J4753,Promotions[Promo Key],Promotions[Promo Date],"")</f>
        <v/>
      </c>
      <c r="G4753" s="18" t="str">
        <f t="shared" ca="1" si="307"/>
        <v/>
      </c>
      <c r="H4753" s="18" t="str">
        <f t="shared" ca="1" si="306"/>
        <v/>
      </c>
      <c r="I4753" s="17" t="str">
        <f>_xlfn.XLOOKUP(A4753,Students[Full Name],Students[Starting Rank],"")</f>
        <v/>
      </c>
      <c r="J4753" s="15" t="str">
        <f t="shared" ca="1" si="308"/>
        <v xml:space="preserve">: </v>
      </c>
      <c r="K4753" s="16" t="str">
        <f>_xlfn.XLOOKUP(A4753,Students[Full Name],Students[Start Date],"")</f>
        <v/>
      </c>
      <c r="L4753" s="18">
        <f t="shared" ca="1" si="309"/>
        <v>-1</v>
      </c>
      <c r="M4753" s="18" cm="1">
        <f t="array" aca="1" ref="M4753" ca="1">SUMPRODUCT(Inactives[Days Inactive]*(Inactives[Student]=A4753))/365</f>
        <v>0</v>
      </c>
      <c r="N4753" s="18" t="str" cm="1">
        <f t="array" ref="N4753">IF(LEN($A4753)&gt;0,SUMPRODUCT(($A4753=merged_names)*(_xlfn.TEXTAFTER(N$2, "At ")=merged_belt_colours)*merged_months_at_rank),"")</f>
        <v/>
      </c>
      <c r="O4753" s="18" t="str" cm="1">
        <f t="array" ref="O4753">IF(LEN($A4753)&gt;0,SUMPRODUCT(($A4753=merged_names)*(_xlfn.TEXTAFTER(O$2, "At ")=merged_belt_colours)*merged_months_at_rank),"")</f>
        <v/>
      </c>
      <c r="P4753" s="18" t="str" cm="1">
        <f t="array" ref="P4753">IF(LEN($A4753)&gt;0,SUMPRODUCT(($A4753=merged_names)*(_xlfn.TEXTAFTER(P$2, "At ")=merged_belt_colours)*merged_months_at_rank),"")</f>
        <v/>
      </c>
      <c r="Q4753" s="18" t="str" cm="1">
        <f t="array" ref="Q4753">IF(LEN($A4753)&gt;0,SUMPRODUCT(($A4753=merged_names)*(_xlfn.TEXTAFTER(Q$2, "At ")=merged_belt_colours)*merged_months_at_rank),"")</f>
        <v/>
      </c>
      <c r="R4753" s="18" t="str" cm="1">
        <f t="array" ref="R4753">IF(LEN($A4753)&gt;0,SUMPRODUCT(($A4753=merged_names)*(_xlfn.TEXTAFTER(R$2, "At ")=merged_belt_colours)*merged_months_at_rank),"")</f>
        <v/>
      </c>
    </row>
    <row r="4754" spans="1:18" x14ac:dyDescent="0.25">
      <c r="A4754"/>
      <c r="B4754" s="15" t="str" cm="1">
        <f t="array" ref="B4754">IFERROR(IF(LEN(A4754)&gt;0, IF(SUMPRODUCT((Inactives[Key]=J4754)*(Inactives[Currently Inactive]))=1,"Inactive","Active"),""),"Active")</f>
        <v/>
      </c>
      <c r="C4754" s="16" t="str" cm="1">
        <f t="array" aca="1" ref="C4754" ca="1">IFERROR(_xlfn._xlws.FILTER(Inactives[Inactive On],(Inactives[Key]=J4754)*(Inactives[Currently Inactive]),""),"")</f>
        <v/>
      </c>
      <c r="D4754" s="16" t="str" cm="1">
        <f t="array" aca="1" ref="D4754" ca="1">IFERROR(INDEX(_xlfn.TEXTSPLIT(E4754," "),1),"")</f>
        <v/>
      </c>
      <c r="E4754" s="15" t="str" cm="1">
        <f t="array" aca="1" ref="E4754" ca="1">IFERROR(_xlfn._xlws.FILTER(merged_ranks,(merged_end_dates=DATE(9999,12,31))*(merged_names=A4754)),"")</f>
        <v/>
      </c>
      <c r="F4754" s="17" t="str">
        <f ca="1">_xlfn.XLOOKUP(J4754,Promotions[Promo Key],Promotions[Promo Date],"")</f>
        <v/>
      </c>
      <c r="G4754" s="18" t="str">
        <f t="shared" ca="1" si="307"/>
        <v/>
      </c>
      <c r="H4754" s="18" t="str">
        <f t="shared" ca="1" si="306"/>
        <v/>
      </c>
      <c r="I4754" s="17" t="str">
        <f>_xlfn.XLOOKUP(A4754,Students[Full Name],Students[Starting Rank],"")</f>
        <v/>
      </c>
      <c r="J4754" s="15" t="str">
        <f t="shared" ca="1" si="308"/>
        <v xml:space="preserve">: </v>
      </c>
      <c r="K4754" s="16" t="str">
        <f>_xlfn.XLOOKUP(A4754,Students[Full Name],Students[Start Date],"")</f>
        <v/>
      </c>
      <c r="L4754" s="18">
        <f t="shared" ca="1" si="309"/>
        <v>-1</v>
      </c>
      <c r="M4754" s="18" cm="1">
        <f t="array" aca="1" ref="M4754" ca="1">SUMPRODUCT(Inactives[Days Inactive]*(Inactives[Student]=A4754))/365</f>
        <v>0</v>
      </c>
      <c r="N4754" s="18" t="str" cm="1">
        <f t="array" ref="N4754">IF(LEN($A4754)&gt;0,SUMPRODUCT(($A4754=merged_names)*(_xlfn.TEXTAFTER(N$2, "At ")=merged_belt_colours)*merged_months_at_rank),"")</f>
        <v/>
      </c>
      <c r="O4754" s="18" t="str" cm="1">
        <f t="array" ref="O4754">IF(LEN($A4754)&gt;0,SUMPRODUCT(($A4754=merged_names)*(_xlfn.TEXTAFTER(O$2, "At ")=merged_belt_colours)*merged_months_at_rank),"")</f>
        <v/>
      </c>
      <c r="P4754" s="18" t="str" cm="1">
        <f t="array" ref="P4754">IF(LEN($A4754)&gt;0,SUMPRODUCT(($A4754=merged_names)*(_xlfn.TEXTAFTER(P$2, "At ")=merged_belt_colours)*merged_months_at_rank),"")</f>
        <v/>
      </c>
      <c r="Q4754" s="18" t="str" cm="1">
        <f t="array" ref="Q4754">IF(LEN($A4754)&gt;0,SUMPRODUCT(($A4754=merged_names)*(_xlfn.TEXTAFTER(Q$2, "At ")=merged_belt_colours)*merged_months_at_rank),"")</f>
        <v/>
      </c>
      <c r="R4754" s="18" t="str" cm="1">
        <f t="array" ref="R4754">IF(LEN($A4754)&gt;0,SUMPRODUCT(($A4754=merged_names)*(_xlfn.TEXTAFTER(R$2, "At ")=merged_belt_colours)*merged_months_at_rank),"")</f>
        <v/>
      </c>
    </row>
    <row r="4755" spans="1:18" x14ac:dyDescent="0.25">
      <c r="A4755"/>
      <c r="B4755" s="15" t="str" cm="1">
        <f t="array" ref="B4755">IFERROR(IF(LEN(A4755)&gt;0, IF(SUMPRODUCT((Inactives[Key]=J4755)*(Inactives[Currently Inactive]))=1,"Inactive","Active"),""),"Active")</f>
        <v/>
      </c>
      <c r="C4755" s="16" t="str" cm="1">
        <f t="array" aca="1" ref="C4755" ca="1">IFERROR(_xlfn._xlws.FILTER(Inactives[Inactive On],(Inactives[Key]=J4755)*(Inactives[Currently Inactive]),""),"")</f>
        <v/>
      </c>
      <c r="D4755" s="16" t="str" cm="1">
        <f t="array" aca="1" ref="D4755" ca="1">IFERROR(INDEX(_xlfn.TEXTSPLIT(E4755," "),1),"")</f>
        <v/>
      </c>
      <c r="E4755" s="15" t="str" cm="1">
        <f t="array" aca="1" ref="E4755" ca="1">IFERROR(_xlfn._xlws.FILTER(merged_ranks,(merged_end_dates=DATE(9999,12,31))*(merged_names=A4755)),"")</f>
        <v/>
      </c>
      <c r="F4755" s="17" t="str">
        <f ca="1">_xlfn.XLOOKUP(J4755,Promotions[Promo Key],Promotions[Promo Date],"")</f>
        <v/>
      </c>
      <c r="G4755" s="18" t="str">
        <f t="shared" ca="1" si="307"/>
        <v/>
      </c>
      <c r="H4755" s="18" t="str">
        <f t="shared" ca="1" si="306"/>
        <v/>
      </c>
      <c r="I4755" s="17" t="str">
        <f>_xlfn.XLOOKUP(A4755,Students[Full Name],Students[Starting Rank],"")</f>
        <v/>
      </c>
      <c r="J4755" s="15" t="str">
        <f t="shared" ca="1" si="308"/>
        <v xml:space="preserve">: </v>
      </c>
      <c r="K4755" s="16" t="str">
        <f>_xlfn.XLOOKUP(A4755,Students[Full Name],Students[Start Date],"")</f>
        <v/>
      </c>
      <c r="L4755" s="18">
        <f t="shared" ca="1" si="309"/>
        <v>-1</v>
      </c>
      <c r="M4755" s="18" cm="1">
        <f t="array" aca="1" ref="M4755" ca="1">SUMPRODUCT(Inactives[Days Inactive]*(Inactives[Student]=A4755))/365</f>
        <v>0</v>
      </c>
      <c r="N4755" s="18" t="str" cm="1">
        <f t="array" ref="N4755">IF(LEN($A4755)&gt;0,SUMPRODUCT(($A4755=merged_names)*(_xlfn.TEXTAFTER(N$2, "At ")=merged_belt_colours)*merged_months_at_rank),"")</f>
        <v/>
      </c>
      <c r="O4755" s="18" t="str" cm="1">
        <f t="array" ref="O4755">IF(LEN($A4755)&gt;0,SUMPRODUCT(($A4755=merged_names)*(_xlfn.TEXTAFTER(O$2, "At ")=merged_belt_colours)*merged_months_at_rank),"")</f>
        <v/>
      </c>
      <c r="P4755" s="18" t="str" cm="1">
        <f t="array" ref="P4755">IF(LEN($A4755)&gt;0,SUMPRODUCT(($A4755=merged_names)*(_xlfn.TEXTAFTER(P$2, "At ")=merged_belt_colours)*merged_months_at_rank),"")</f>
        <v/>
      </c>
      <c r="Q4755" s="18" t="str" cm="1">
        <f t="array" ref="Q4755">IF(LEN($A4755)&gt;0,SUMPRODUCT(($A4755=merged_names)*(_xlfn.TEXTAFTER(Q$2, "At ")=merged_belt_colours)*merged_months_at_rank),"")</f>
        <v/>
      </c>
      <c r="R4755" s="18" t="str" cm="1">
        <f t="array" ref="R4755">IF(LEN($A4755)&gt;0,SUMPRODUCT(($A4755=merged_names)*(_xlfn.TEXTAFTER(R$2, "At ")=merged_belt_colours)*merged_months_at_rank),"")</f>
        <v/>
      </c>
    </row>
    <row r="4756" spans="1:18" x14ac:dyDescent="0.25">
      <c r="A4756"/>
      <c r="B4756" s="15" t="str" cm="1">
        <f t="array" ref="B4756">IFERROR(IF(LEN(A4756)&gt;0, IF(SUMPRODUCT((Inactives[Key]=J4756)*(Inactives[Currently Inactive]))=1,"Inactive","Active"),""),"Active")</f>
        <v/>
      </c>
      <c r="C4756" s="16" t="str" cm="1">
        <f t="array" aca="1" ref="C4756" ca="1">IFERROR(_xlfn._xlws.FILTER(Inactives[Inactive On],(Inactives[Key]=J4756)*(Inactives[Currently Inactive]),""),"")</f>
        <v/>
      </c>
      <c r="D4756" s="16" t="str" cm="1">
        <f t="array" aca="1" ref="D4756" ca="1">IFERROR(INDEX(_xlfn.TEXTSPLIT(E4756," "),1),"")</f>
        <v/>
      </c>
      <c r="E4756" s="15" t="str" cm="1">
        <f t="array" aca="1" ref="E4756" ca="1">IFERROR(_xlfn._xlws.FILTER(merged_ranks,(merged_end_dates=DATE(9999,12,31))*(merged_names=A4756)),"")</f>
        <v/>
      </c>
      <c r="F4756" s="17" t="str">
        <f ca="1">_xlfn.XLOOKUP(J4756,Promotions[Promo Key],Promotions[Promo Date],"")</f>
        <v/>
      </c>
      <c r="G4756" s="18" t="str">
        <f t="shared" ca="1" si="307"/>
        <v/>
      </c>
      <c r="H4756" s="18" t="str">
        <f t="shared" ca="1" si="306"/>
        <v/>
      </c>
      <c r="I4756" s="17" t="str">
        <f>_xlfn.XLOOKUP(A4756,Students[Full Name],Students[Starting Rank],"")</f>
        <v/>
      </c>
      <c r="J4756" s="15" t="str">
        <f t="shared" ca="1" si="308"/>
        <v xml:space="preserve">: </v>
      </c>
      <c r="K4756" s="16" t="str">
        <f>_xlfn.XLOOKUP(A4756,Students[Full Name],Students[Start Date],"")</f>
        <v/>
      </c>
      <c r="L4756" s="18">
        <f t="shared" ca="1" si="309"/>
        <v>-1</v>
      </c>
      <c r="M4756" s="18" cm="1">
        <f t="array" aca="1" ref="M4756" ca="1">SUMPRODUCT(Inactives[Days Inactive]*(Inactives[Student]=A4756))/365</f>
        <v>0</v>
      </c>
      <c r="N4756" s="18" t="str" cm="1">
        <f t="array" ref="N4756">IF(LEN($A4756)&gt;0,SUMPRODUCT(($A4756=merged_names)*(_xlfn.TEXTAFTER(N$2, "At ")=merged_belt_colours)*merged_months_at_rank),"")</f>
        <v/>
      </c>
      <c r="O4756" s="18" t="str" cm="1">
        <f t="array" ref="O4756">IF(LEN($A4756)&gt;0,SUMPRODUCT(($A4756=merged_names)*(_xlfn.TEXTAFTER(O$2, "At ")=merged_belt_colours)*merged_months_at_rank),"")</f>
        <v/>
      </c>
      <c r="P4756" s="18" t="str" cm="1">
        <f t="array" ref="P4756">IF(LEN($A4756)&gt;0,SUMPRODUCT(($A4756=merged_names)*(_xlfn.TEXTAFTER(P$2, "At ")=merged_belt_colours)*merged_months_at_rank),"")</f>
        <v/>
      </c>
      <c r="Q4756" s="18" t="str" cm="1">
        <f t="array" ref="Q4756">IF(LEN($A4756)&gt;0,SUMPRODUCT(($A4756=merged_names)*(_xlfn.TEXTAFTER(Q$2, "At ")=merged_belt_colours)*merged_months_at_rank),"")</f>
        <v/>
      </c>
      <c r="R4756" s="18" t="str" cm="1">
        <f t="array" ref="R4756">IF(LEN($A4756)&gt;0,SUMPRODUCT(($A4756=merged_names)*(_xlfn.TEXTAFTER(R$2, "At ")=merged_belt_colours)*merged_months_at_rank),"")</f>
        <v/>
      </c>
    </row>
    <row r="4757" spans="1:18" x14ac:dyDescent="0.25">
      <c r="A4757"/>
      <c r="B4757" s="15" t="str" cm="1">
        <f t="array" ref="B4757">IFERROR(IF(LEN(A4757)&gt;0, IF(SUMPRODUCT((Inactives[Key]=J4757)*(Inactives[Currently Inactive]))=1,"Inactive","Active"),""),"Active")</f>
        <v/>
      </c>
      <c r="C4757" s="16" t="str" cm="1">
        <f t="array" aca="1" ref="C4757" ca="1">IFERROR(_xlfn._xlws.FILTER(Inactives[Inactive On],(Inactives[Key]=J4757)*(Inactives[Currently Inactive]),""),"")</f>
        <v/>
      </c>
      <c r="D4757" s="16" t="str" cm="1">
        <f t="array" aca="1" ref="D4757" ca="1">IFERROR(INDEX(_xlfn.TEXTSPLIT(E4757," "),1),"")</f>
        <v/>
      </c>
      <c r="E4757" s="15" t="str" cm="1">
        <f t="array" aca="1" ref="E4757" ca="1">IFERROR(_xlfn._xlws.FILTER(merged_ranks,(merged_end_dates=DATE(9999,12,31))*(merged_names=A4757)),"")</f>
        <v/>
      </c>
      <c r="F4757" s="17" t="str">
        <f ca="1">_xlfn.XLOOKUP(J4757,Promotions[Promo Key],Promotions[Promo Date],"")</f>
        <v/>
      </c>
      <c r="G4757" s="18" t="str">
        <f t="shared" ca="1" si="307"/>
        <v/>
      </c>
      <c r="H4757" s="18" t="str">
        <f t="shared" ca="1" si="306"/>
        <v/>
      </c>
      <c r="I4757" s="17" t="str">
        <f>_xlfn.XLOOKUP(A4757,Students[Full Name],Students[Starting Rank],"")</f>
        <v/>
      </c>
      <c r="J4757" s="15" t="str">
        <f t="shared" ca="1" si="308"/>
        <v xml:space="preserve">: </v>
      </c>
      <c r="K4757" s="16" t="str">
        <f>_xlfn.XLOOKUP(A4757,Students[Full Name],Students[Start Date],"")</f>
        <v/>
      </c>
      <c r="L4757" s="18">
        <f t="shared" ca="1" si="309"/>
        <v>-1</v>
      </c>
      <c r="M4757" s="18" cm="1">
        <f t="array" aca="1" ref="M4757" ca="1">SUMPRODUCT(Inactives[Days Inactive]*(Inactives[Student]=A4757))/365</f>
        <v>0</v>
      </c>
      <c r="N4757" s="18" t="str" cm="1">
        <f t="array" ref="N4757">IF(LEN($A4757)&gt;0,SUMPRODUCT(($A4757=merged_names)*(_xlfn.TEXTAFTER(N$2, "At ")=merged_belt_colours)*merged_months_at_rank),"")</f>
        <v/>
      </c>
      <c r="O4757" s="18" t="str" cm="1">
        <f t="array" ref="O4757">IF(LEN($A4757)&gt;0,SUMPRODUCT(($A4757=merged_names)*(_xlfn.TEXTAFTER(O$2, "At ")=merged_belt_colours)*merged_months_at_rank),"")</f>
        <v/>
      </c>
      <c r="P4757" s="18" t="str" cm="1">
        <f t="array" ref="P4757">IF(LEN($A4757)&gt;0,SUMPRODUCT(($A4757=merged_names)*(_xlfn.TEXTAFTER(P$2, "At ")=merged_belt_colours)*merged_months_at_rank),"")</f>
        <v/>
      </c>
      <c r="Q4757" s="18" t="str" cm="1">
        <f t="array" ref="Q4757">IF(LEN($A4757)&gt;0,SUMPRODUCT(($A4757=merged_names)*(_xlfn.TEXTAFTER(Q$2, "At ")=merged_belt_colours)*merged_months_at_rank),"")</f>
        <v/>
      </c>
      <c r="R4757" s="18" t="str" cm="1">
        <f t="array" ref="R4757">IF(LEN($A4757)&gt;0,SUMPRODUCT(($A4757=merged_names)*(_xlfn.TEXTAFTER(R$2, "At ")=merged_belt_colours)*merged_months_at_rank),"")</f>
        <v/>
      </c>
    </row>
    <row r="4758" spans="1:18" x14ac:dyDescent="0.25">
      <c r="A4758"/>
      <c r="B4758" s="15" t="str" cm="1">
        <f t="array" ref="B4758">IFERROR(IF(LEN(A4758)&gt;0, IF(SUMPRODUCT((Inactives[Key]=J4758)*(Inactives[Currently Inactive]))=1,"Inactive","Active"),""),"Active")</f>
        <v/>
      </c>
      <c r="C4758" s="16" t="str" cm="1">
        <f t="array" aca="1" ref="C4758" ca="1">IFERROR(_xlfn._xlws.FILTER(Inactives[Inactive On],(Inactives[Key]=J4758)*(Inactives[Currently Inactive]),""),"")</f>
        <v/>
      </c>
      <c r="D4758" s="16" t="str" cm="1">
        <f t="array" aca="1" ref="D4758" ca="1">IFERROR(INDEX(_xlfn.TEXTSPLIT(E4758," "),1),"")</f>
        <v/>
      </c>
      <c r="E4758" s="15" t="str" cm="1">
        <f t="array" aca="1" ref="E4758" ca="1">IFERROR(_xlfn._xlws.FILTER(merged_ranks,(merged_end_dates=DATE(9999,12,31))*(merged_names=A4758)),"")</f>
        <v/>
      </c>
      <c r="F4758" s="17" t="str">
        <f ca="1">_xlfn.XLOOKUP(J4758,Promotions[Promo Key],Promotions[Promo Date],"")</f>
        <v/>
      </c>
      <c r="G4758" s="18" t="str">
        <f t="shared" ca="1" si="307"/>
        <v/>
      </c>
      <c r="H4758" s="18" t="str">
        <f t="shared" ca="1" si="306"/>
        <v/>
      </c>
      <c r="I4758" s="17" t="str">
        <f>_xlfn.XLOOKUP(A4758,Students[Full Name],Students[Starting Rank],"")</f>
        <v/>
      </c>
      <c r="J4758" s="15" t="str">
        <f t="shared" ca="1" si="308"/>
        <v xml:space="preserve">: </v>
      </c>
      <c r="K4758" s="16" t="str">
        <f>_xlfn.XLOOKUP(A4758,Students[Full Name],Students[Start Date],"")</f>
        <v/>
      </c>
      <c r="L4758" s="18">
        <f t="shared" ca="1" si="309"/>
        <v>-1</v>
      </c>
      <c r="M4758" s="18" cm="1">
        <f t="array" aca="1" ref="M4758" ca="1">SUMPRODUCT(Inactives[Days Inactive]*(Inactives[Student]=A4758))/365</f>
        <v>0</v>
      </c>
      <c r="N4758" s="18" t="str" cm="1">
        <f t="array" ref="N4758">IF(LEN($A4758)&gt;0,SUMPRODUCT(($A4758=merged_names)*(_xlfn.TEXTAFTER(N$2, "At ")=merged_belt_colours)*merged_months_at_rank),"")</f>
        <v/>
      </c>
      <c r="O4758" s="18" t="str" cm="1">
        <f t="array" ref="O4758">IF(LEN($A4758)&gt;0,SUMPRODUCT(($A4758=merged_names)*(_xlfn.TEXTAFTER(O$2, "At ")=merged_belt_colours)*merged_months_at_rank),"")</f>
        <v/>
      </c>
      <c r="P4758" s="18" t="str" cm="1">
        <f t="array" ref="P4758">IF(LEN($A4758)&gt;0,SUMPRODUCT(($A4758=merged_names)*(_xlfn.TEXTAFTER(P$2, "At ")=merged_belt_colours)*merged_months_at_rank),"")</f>
        <v/>
      </c>
      <c r="Q4758" s="18" t="str" cm="1">
        <f t="array" ref="Q4758">IF(LEN($A4758)&gt;0,SUMPRODUCT(($A4758=merged_names)*(_xlfn.TEXTAFTER(Q$2, "At ")=merged_belt_colours)*merged_months_at_rank),"")</f>
        <v/>
      </c>
      <c r="R4758" s="18" t="str" cm="1">
        <f t="array" ref="R4758">IF(LEN($A4758)&gt;0,SUMPRODUCT(($A4758=merged_names)*(_xlfn.TEXTAFTER(R$2, "At ")=merged_belt_colours)*merged_months_at_rank),"")</f>
        <v/>
      </c>
    </row>
    <row r="4759" spans="1:18" x14ac:dyDescent="0.25">
      <c r="A4759"/>
      <c r="B4759" s="15" t="str" cm="1">
        <f t="array" ref="B4759">IFERROR(IF(LEN(A4759)&gt;0, IF(SUMPRODUCT((Inactives[Key]=J4759)*(Inactives[Currently Inactive]))=1,"Inactive","Active"),""),"Active")</f>
        <v/>
      </c>
      <c r="C4759" s="16" t="str" cm="1">
        <f t="array" aca="1" ref="C4759" ca="1">IFERROR(_xlfn._xlws.FILTER(Inactives[Inactive On],(Inactives[Key]=J4759)*(Inactives[Currently Inactive]),""),"")</f>
        <v/>
      </c>
      <c r="D4759" s="16" t="str" cm="1">
        <f t="array" aca="1" ref="D4759" ca="1">IFERROR(INDEX(_xlfn.TEXTSPLIT(E4759," "),1),"")</f>
        <v/>
      </c>
      <c r="E4759" s="15" t="str" cm="1">
        <f t="array" aca="1" ref="E4759" ca="1">IFERROR(_xlfn._xlws.FILTER(merged_ranks,(merged_end_dates=DATE(9999,12,31))*(merged_names=A4759)),"")</f>
        <v/>
      </c>
      <c r="F4759" s="17" t="str">
        <f ca="1">_xlfn.XLOOKUP(J4759,Promotions[Promo Key],Promotions[Promo Date],"")</f>
        <v/>
      </c>
      <c r="G4759" s="18" t="str">
        <f t="shared" ca="1" si="307"/>
        <v/>
      </c>
      <c r="H4759" s="18" t="str">
        <f t="shared" ca="1" si="306"/>
        <v/>
      </c>
      <c r="I4759" s="17" t="str">
        <f>_xlfn.XLOOKUP(A4759,Students[Full Name],Students[Starting Rank],"")</f>
        <v/>
      </c>
      <c r="J4759" s="15" t="str">
        <f t="shared" ca="1" si="308"/>
        <v xml:space="preserve">: </v>
      </c>
      <c r="K4759" s="16" t="str">
        <f>_xlfn.XLOOKUP(A4759,Students[Full Name],Students[Start Date],"")</f>
        <v/>
      </c>
      <c r="L4759" s="18">
        <f t="shared" ca="1" si="309"/>
        <v>-1</v>
      </c>
      <c r="M4759" s="18" cm="1">
        <f t="array" aca="1" ref="M4759" ca="1">SUMPRODUCT(Inactives[Days Inactive]*(Inactives[Student]=A4759))/365</f>
        <v>0</v>
      </c>
      <c r="N4759" s="18" t="str" cm="1">
        <f t="array" ref="N4759">IF(LEN($A4759)&gt;0,SUMPRODUCT(($A4759=merged_names)*(_xlfn.TEXTAFTER(N$2, "At ")=merged_belt_colours)*merged_months_at_rank),"")</f>
        <v/>
      </c>
      <c r="O4759" s="18" t="str" cm="1">
        <f t="array" ref="O4759">IF(LEN($A4759)&gt;0,SUMPRODUCT(($A4759=merged_names)*(_xlfn.TEXTAFTER(O$2, "At ")=merged_belt_colours)*merged_months_at_rank),"")</f>
        <v/>
      </c>
      <c r="P4759" s="18" t="str" cm="1">
        <f t="array" ref="P4759">IF(LEN($A4759)&gt;0,SUMPRODUCT(($A4759=merged_names)*(_xlfn.TEXTAFTER(P$2, "At ")=merged_belt_colours)*merged_months_at_rank),"")</f>
        <v/>
      </c>
      <c r="Q4759" s="18" t="str" cm="1">
        <f t="array" ref="Q4759">IF(LEN($A4759)&gt;0,SUMPRODUCT(($A4759=merged_names)*(_xlfn.TEXTAFTER(Q$2, "At ")=merged_belt_colours)*merged_months_at_rank),"")</f>
        <v/>
      </c>
      <c r="R4759" s="18" t="str" cm="1">
        <f t="array" ref="R4759">IF(LEN($A4759)&gt;0,SUMPRODUCT(($A4759=merged_names)*(_xlfn.TEXTAFTER(R$2, "At ")=merged_belt_colours)*merged_months_at_rank),"")</f>
        <v/>
      </c>
    </row>
    <row r="4760" spans="1:18" x14ac:dyDescent="0.25">
      <c r="A4760"/>
      <c r="B4760" s="15" t="str" cm="1">
        <f t="array" ref="B4760">IFERROR(IF(LEN(A4760)&gt;0, IF(SUMPRODUCT((Inactives[Key]=J4760)*(Inactives[Currently Inactive]))=1,"Inactive","Active"),""),"Active")</f>
        <v/>
      </c>
      <c r="C4760" s="16" t="str" cm="1">
        <f t="array" aca="1" ref="C4760" ca="1">IFERROR(_xlfn._xlws.FILTER(Inactives[Inactive On],(Inactives[Key]=J4760)*(Inactives[Currently Inactive]),""),"")</f>
        <v/>
      </c>
      <c r="D4760" s="16" t="str" cm="1">
        <f t="array" aca="1" ref="D4760" ca="1">IFERROR(INDEX(_xlfn.TEXTSPLIT(E4760," "),1),"")</f>
        <v/>
      </c>
      <c r="E4760" s="15" t="str" cm="1">
        <f t="array" aca="1" ref="E4760" ca="1">IFERROR(_xlfn._xlws.FILTER(merged_ranks,(merged_end_dates=DATE(9999,12,31))*(merged_names=A4760)),"")</f>
        <v/>
      </c>
      <c r="F4760" s="17" t="str">
        <f ca="1">_xlfn.XLOOKUP(J4760,Promotions[Promo Key],Promotions[Promo Date],"")</f>
        <v/>
      </c>
      <c r="G4760" s="18" t="str">
        <f t="shared" ca="1" si="307"/>
        <v/>
      </c>
      <c r="H4760" s="18" t="str">
        <f t="shared" ref="H4760:H4823" ca="1" si="310">IFERROR((TODAY()-K4760)/365-M4760,"")</f>
        <v/>
      </c>
      <c r="I4760" s="17" t="str">
        <f>_xlfn.XLOOKUP(A4760,Students[Full Name],Students[Starting Rank],"")</f>
        <v/>
      </c>
      <c r="J4760" s="15" t="str">
        <f t="shared" ca="1" si="308"/>
        <v xml:space="preserve">: </v>
      </c>
      <c r="K4760" s="16" t="str">
        <f>_xlfn.XLOOKUP(A4760,Students[Full Name],Students[Start Date],"")</f>
        <v/>
      </c>
      <c r="L4760" s="18">
        <f t="shared" ca="1" si="309"/>
        <v>-1</v>
      </c>
      <c r="M4760" s="18" cm="1">
        <f t="array" aca="1" ref="M4760" ca="1">SUMPRODUCT(Inactives[Days Inactive]*(Inactives[Student]=A4760))/365</f>
        <v>0</v>
      </c>
      <c r="N4760" s="18" t="str" cm="1">
        <f t="array" ref="N4760">IF(LEN($A4760)&gt;0,SUMPRODUCT(($A4760=merged_names)*(_xlfn.TEXTAFTER(N$2, "At ")=merged_belt_colours)*merged_months_at_rank),"")</f>
        <v/>
      </c>
      <c r="O4760" s="18" t="str" cm="1">
        <f t="array" ref="O4760">IF(LEN($A4760)&gt;0,SUMPRODUCT(($A4760=merged_names)*(_xlfn.TEXTAFTER(O$2, "At ")=merged_belt_colours)*merged_months_at_rank),"")</f>
        <v/>
      </c>
      <c r="P4760" s="18" t="str" cm="1">
        <f t="array" ref="P4760">IF(LEN($A4760)&gt;0,SUMPRODUCT(($A4760=merged_names)*(_xlfn.TEXTAFTER(P$2, "At ")=merged_belt_colours)*merged_months_at_rank),"")</f>
        <v/>
      </c>
      <c r="Q4760" s="18" t="str" cm="1">
        <f t="array" ref="Q4760">IF(LEN($A4760)&gt;0,SUMPRODUCT(($A4760=merged_names)*(_xlfn.TEXTAFTER(Q$2, "At ")=merged_belt_colours)*merged_months_at_rank),"")</f>
        <v/>
      </c>
      <c r="R4760" s="18" t="str" cm="1">
        <f t="array" ref="R4760">IF(LEN($A4760)&gt;0,SUMPRODUCT(($A4760=merged_names)*(_xlfn.TEXTAFTER(R$2, "At ")=merged_belt_colours)*merged_months_at_rank),"")</f>
        <v/>
      </c>
    </row>
    <row r="4761" spans="1:18" x14ac:dyDescent="0.25">
      <c r="A4761"/>
      <c r="B4761" s="15" t="str" cm="1">
        <f t="array" ref="B4761">IFERROR(IF(LEN(A4761)&gt;0, IF(SUMPRODUCT((Inactives[Key]=J4761)*(Inactives[Currently Inactive]))=1,"Inactive","Active"),""),"Active")</f>
        <v/>
      </c>
      <c r="C4761" s="16" t="str" cm="1">
        <f t="array" aca="1" ref="C4761" ca="1">IFERROR(_xlfn._xlws.FILTER(Inactives[Inactive On],(Inactives[Key]=J4761)*(Inactives[Currently Inactive]),""),"")</f>
        <v/>
      </c>
      <c r="D4761" s="16" t="str" cm="1">
        <f t="array" aca="1" ref="D4761" ca="1">IFERROR(INDEX(_xlfn.TEXTSPLIT(E4761," "),1),"")</f>
        <v/>
      </c>
      <c r="E4761" s="15" t="str" cm="1">
        <f t="array" aca="1" ref="E4761" ca="1">IFERROR(_xlfn._xlws.FILTER(merged_ranks,(merged_end_dates=DATE(9999,12,31))*(merged_names=A4761)),"")</f>
        <v/>
      </c>
      <c r="F4761" s="17" t="str">
        <f ca="1">_xlfn.XLOOKUP(J4761,Promotions[Promo Key],Promotions[Promo Date],"")</f>
        <v/>
      </c>
      <c r="G4761" s="18" t="str">
        <f t="shared" ca="1" si="307"/>
        <v/>
      </c>
      <c r="H4761" s="18" t="str">
        <f t="shared" ca="1" si="310"/>
        <v/>
      </c>
      <c r="I4761" s="17" t="str">
        <f>_xlfn.XLOOKUP(A4761,Students[Full Name],Students[Starting Rank],"")</f>
        <v/>
      </c>
      <c r="J4761" s="15" t="str">
        <f t="shared" ca="1" si="308"/>
        <v xml:space="preserve">: </v>
      </c>
      <c r="K4761" s="16" t="str">
        <f>_xlfn.XLOOKUP(A4761,Students[Full Name],Students[Start Date],"")</f>
        <v/>
      </c>
      <c r="L4761" s="18">
        <f t="shared" ca="1" si="309"/>
        <v>-1</v>
      </c>
      <c r="M4761" s="18" cm="1">
        <f t="array" aca="1" ref="M4761" ca="1">SUMPRODUCT(Inactives[Days Inactive]*(Inactives[Student]=A4761))/365</f>
        <v>0</v>
      </c>
      <c r="N4761" s="18" t="str" cm="1">
        <f t="array" ref="N4761">IF(LEN($A4761)&gt;0,SUMPRODUCT(($A4761=merged_names)*(_xlfn.TEXTAFTER(N$2, "At ")=merged_belt_colours)*merged_months_at_rank),"")</f>
        <v/>
      </c>
      <c r="O4761" s="18" t="str" cm="1">
        <f t="array" ref="O4761">IF(LEN($A4761)&gt;0,SUMPRODUCT(($A4761=merged_names)*(_xlfn.TEXTAFTER(O$2, "At ")=merged_belt_colours)*merged_months_at_rank),"")</f>
        <v/>
      </c>
      <c r="P4761" s="18" t="str" cm="1">
        <f t="array" ref="P4761">IF(LEN($A4761)&gt;0,SUMPRODUCT(($A4761=merged_names)*(_xlfn.TEXTAFTER(P$2, "At ")=merged_belt_colours)*merged_months_at_rank),"")</f>
        <v/>
      </c>
      <c r="Q4761" s="18" t="str" cm="1">
        <f t="array" ref="Q4761">IF(LEN($A4761)&gt;0,SUMPRODUCT(($A4761=merged_names)*(_xlfn.TEXTAFTER(Q$2, "At ")=merged_belt_colours)*merged_months_at_rank),"")</f>
        <v/>
      </c>
      <c r="R4761" s="18" t="str" cm="1">
        <f t="array" ref="R4761">IF(LEN($A4761)&gt;0,SUMPRODUCT(($A4761=merged_names)*(_xlfn.TEXTAFTER(R$2, "At ")=merged_belt_colours)*merged_months_at_rank),"")</f>
        <v/>
      </c>
    </row>
    <row r="4762" spans="1:18" x14ac:dyDescent="0.25">
      <c r="A4762"/>
      <c r="B4762" s="15" t="str" cm="1">
        <f t="array" ref="B4762">IFERROR(IF(LEN(A4762)&gt;0, IF(SUMPRODUCT((Inactives[Key]=J4762)*(Inactives[Currently Inactive]))=1,"Inactive","Active"),""),"Active")</f>
        <v/>
      </c>
      <c r="C4762" s="16" t="str" cm="1">
        <f t="array" aca="1" ref="C4762" ca="1">IFERROR(_xlfn._xlws.FILTER(Inactives[Inactive On],(Inactives[Key]=J4762)*(Inactives[Currently Inactive]),""),"")</f>
        <v/>
      </c>
      <c r="D4762" s="16" t="str" cm="1">
        <f t="array" aca="1" ref="D4762" ca="1">IFERROR(INDEX(_xlfn.TEXTSPLIT(E4762," "),1),"")</f>
        <v/>
      </c>
      <c r="E4762" s="15" t="str" cm="1">
        <f t="array" aca="1" ref="E4762" ca="1">IFERROR(_xlfn._xlws.FILTER(merged_ranks,(merged_end_dates=DATE(9999,12,31))*(merged_names=A4762)),"")</f>
        <v/>
      </c>
      <c r="F4762" s="17" t="str">
        <f ca="1">_xlfn.XLOOKUP(J4762,Promotions[Promo Key],Promotions[Promo Date],"")</f>
        <v/>
      </c>
      <c r="G4762" s="18" t="str">
        <f t="shared" ca="1" si="307"/>
        <v/>
      </c>
      <c r="H4762" s="18" t="str">
        <f t="shared" ca="1" si="310"/>
        <v/>
      </c>
      <c r="I4762" s="17" t="str">
        <f>_xlfn.XLOOKUP(A4762,Students[Full Name],Students[Starting Rank],"")</f>
        <v/>
      </c>
      <c r="J4762" s="15" t="str">
        <f t="shared" ca="1" si="308"/>
        <v xml:space="preserve">: </v>
      </c>
      <c r="K4762" s="16" t="str">
        <f>_xlfn.XLOOKUP(A4762,Students[Full Name],Students[Start Date],"")</f>
        <v/>
      </c>
      <c r="L4762" s="18">
        <f t="shared" ca="1" si="309"/>
        <v>-1</v>
      </c>
      <c r="M4762" s="18" cm="1">
        <f t="array" aca="1" ref="M4762" ca="1">SUMPRODUCT(Inactives[Days Inactive]*(Inactives[Student]=A4762))/365</f>
        <v>0</v>
      </c>
      <c r="N4762" s="18" t="str" cm="1">
        <f t="array" ref="N4762">IF(LEN($A4762)&gt;0,SUMPRODUCT(($A4762=merged_names)*(_xlfn.TEXTAFTER(N$2, "At ")=merged_belt_colours)*merged_months_at_rank),"")</f>
        <v/>
      </c>
      <c r="O4762" s="18" t="str" cm="1">
        <f t="array" ref="O4762">IF(LEN($A4762)&gt;0,SUMPRODUCT(($A4762=merged_names)*(_xlfn.TEXTAFTER(O$2, "At ")=merged_belt_colours)*merged_months_at_rank),"")</f>
        <v/>
      </c>
      <c r="P4762" s="18" t="str" cm="1">
        <f t="array" ref="P4762">IF(LEN($A4762)&gt;0,SUMPRODUCT(($A4762=merged_names)*(_xlfn.TEXTAFTER(P$2, "At ")=merged_belt_colours)*merged_months_at_rank),"")</f>
        <v/>
      </c>
      <c r="Q4762" s="18" t="str" cm="1">
        <f t="array" ref="Q4762">IF(LEN($A4762)&gt;0,SUMPRODUCT(($A4762=merged_names)*(_xlfn.TEXTAFTER(Q$2, "At ")=merged_belt_colours)*merged_months_at_rank),"")</f>
        <v/>
      </c>
      <c r="R4762" s="18" t="str" cm="1">
        <f t="array" ref="R4762">IF(LEN($A4762)&gt;0,SUMPRODUCT(($A4762=merged_names)*(_xlfn.TEXTAFTER(R$2, "At ")=merged_belt_colours)*merged_months_at_rank),"")</f>
        <v/>
      </c>
    </row>
    <row r="4763" spans="1:18" x14ac:dyDescent="0.25">
      <c r="A4763"/>
      <c r="B4763" s="15" t="str" cm="1">
        <f t="array" ref="B4763">IFERROR(IF(LEN(A4763)&gt;0, IF(SUMPRODUCT((Inactives[Key]=J4763)*(Inactives[Currently Inactive]))=1,"Inactive","Active"),""),"Active")</f>
        <v/>
      </c>
      <c r="C4763" s="16" t="str" cm="1">
        <f t="array" aca="1" ref="C4763" ca="1">IFERROR(_xlfn._xlws.FILTER(Inactives[Inactive On],(Inactives[Key]=J4763)*(Inactives[Currently Inactive]),""),"")</f>
        <v/>
      </c>
      <c r="D4763" s="16" t="str" cm="1">
        <f t="array" aca="1" ref="D4763" ca="1">IFERROR(INDEX(_xlfn.TEXTSPLIT(E4763," "),1),"")</f>
        <v/>
      </c>
      <c r="E4763" s="15" t="str" cm="1">
        <f t="array" aca="1" ref="E4763" ca="1">IFERROR(_xlfn._xlws.FILTER(merged_ranks,(merged_end_dates=DATE(9999,12,31))*(merged_names=A4763)),"")</f>
        <v/>
      </c>
      <c r="F4763" s="17" t="str">
        <f ca="1">_xlfn.XLOOKUP(J4763,Promotions[Promo Key],Promotions[Promo Date],"")</f>
        <v/>
      </c>
      <c r="G4763" s="18" t="str">
        <f t="shared" ca="1" si="307"/>
        <v/>
      </c>
      <c r="H4763" s="18" t="str">
        <f t="shared" ca="1" si="310"/>
        <v/>
      </c>
      <c r="I4763" s="17" t="str">
        <f>_xlfn.XLOOKUP(A4763,Students[Full Name],Students[Starting Rank],"")</f>
        <v/>
      </c>
      <c r="J4763" s="15" t="str">
        <f t="shared" ca="1" si="308"/>
        <v xml:space="preserve">: </v>
      </c>
      <c r="K4763" s="16" t="str">
        <f>_xlfn.XLOOKUP(A4763,Students[Full Name],Students[Start Date],"")</f>
        <v/>
      </c>
      <c r="L4763" s="18">
        <f t="shared" ca="1" si="309"/>
        <v>-1</v>
      </c>
      <c r="M4763" s="18" cm="1">
        <f t="array" aca="1" ref="M4763" ca="1">SUMPRODUCT(Inactives[Days Inactive]*(Inactives[Student]=A4763))/365</f>
        <v>0</v>
      </c>
      <c r="N4763" s="18" t="str" cm="1">
        <f t="array" ref="N4763">IF(LEN($A4763)&gt;0,SUMPRODUCT(($A4763=merged_names)*(_xlfn.TEXTAFTER(N$2, "At ")=merged_belt_colours)*merged_months_at_rank),"")</f>
        <v/>
      </c>
      <c r="O4763" s="18" t="str" cm="1">
        <f t="array" ref="O4763">IF(LEN($A4763)&gt;0,SUMPRODUCT(($A4763=merged_names)*(_xlfn.TEXTAFTER(O$2, "At ")=merged_belt_colours)*merged_months_at_rank),"")</f>
        <v/>
      </c>
      <c r="P4763" s="18" t="str" cm="1">
        <f t="array" ref="P4763">IF(LEN($A4763)&gt;0,SUMPRODUCT(($A4763=merged_names)*(_xlfn.TEXTAFTER(P$2, "At ")=merged_belt_colours)*merged_months_at_rank),"")</f>
        <v/>
      </c>
      <c r="Q4763" s="18" t="str" cm="1">
        <f t="array" ref="Q4763">IF(LEN($A4763)&gt;0,SUMPRODUCT(($A4763=merged_names)*(_xlfn.TEXTAFTER(Q$2, "At ")=merged_belt_colours)*merged_months_at_rank),"")</f>
        <v/>
      </c>
      <c r="R4763" s="18" t="str" cm="1">
        <f t="array" ref="R4763">IF(LEN($A4763)&gt;0,SUMPRODUCT(($A4763=merged_names)*(_xlfn.TEXTAFTER(R$2, "At ")=merged_belt_colours)*merged_months_at_rank),"")</f>
        <v/>
      </c>
    </row>
    <row r="4764" spans="1:18" x14ac:dyDescent="0.25">
      <c r="A4764"/>
      <c r="B4764" s="15" t="str" cm="1">
        <f t="array" ref="B4764">IFERROR(IF(LEN(A4764)&gt;0, IF(SUMPRODUCT((Inactives[Key]=J4764)*(Inactives[Currently Inactive]))=1,"Inactive","Active"),""),"Active")</f>
        <v/>
      </c>
      <c r="C4764" s="16" t="str" cm="1">
        <f t="array" aca="1" ref="C4764" ca="1">IFERROR(_xlfn._xlws.FILTER(Inactives[Inactive On],(Inactives[Key]=J4764)*(Inactives[Currently Inactive]),""),"")</f>
        <v/>
      </c>
      <c r="D4764" s="16" t="str" cm="1">
        <f t="array" aca="1" ref="D4764" ca="1">IFERROR(INDEX(_xlfn.TEXTSPLIT(E4764," "),1),"")</f>
        <v/>
      </c>
      <c r="E4764" s="15" t="str" cm="1">
        <f t="array" aca="1" ref="E4764" ca="1">IFERROR(_xlfn._xlws.FILTER(merged_ranks,(merged_end_dates=DATE(9999,12,31))*(merged_names=A4764)),"")</f>
        <v/>
      </c>
      <c r="F4764" s="17" t="str">
        <f ca="1">_xlfn.XLOOKUP(J4764,Promotions[Promo Key],Promotions[Promo Date],"")</f>
        <v/>
      </c>
      <c r="G4764" s="18" t="str">
        <f t="shared" ref="G4764:G4827" ca="1" si="311">IFERROR((TODAY()-F4764)/30.5, "")</f>
        <v/>
      </c>
      <c r="H4764" s="18" t="str">
        <f t="shared" ca="1" si="310"/>
        <v/>
      </c>
      <c r="I4764" s="17" t="str">
        <f>_xlfn.XLOOKUP(A4764,Students[Full Name],Students[Starting Rank],"")</f>
        <v/>
      </c>
      <c r="J4764" s="15" t="str">
        <f t="shared" ref="J4764:J4827" ca="1" si="312">A4764&amp;": "&amp;E4764</f>
        <v xml:space="preserve">: </v>
      </c>
      <c r="K4764" s="16" t="str">
        <f>_xlfn.XLOOKUP(A4764,Students[Full Name],Students[Start Date],"")</f>
        <v/>
      </c>
      <c r="L4764" s="18">
        <f t="shared" ref="L4764:L4827" ca="1" si="313">IF(LEN(C4764)&gt;0,(TODAY()-C4764)/30.5,-1)</f>
        <v>-1</v>
      </c>
      <c r="M4764" s="18" cm="1">
        <f t="array" aca="1" ref="M4764" ca="1">SUMPRODUCT(Inactives[Days Inactive]*(Inactives[Student]=A4764))/365</f>
        <v>0</v>
      </c>
      <c r="N4764" s="18" t="str" cm="1">
        <f t="array" ref="N4764">IF(LEN($A4764)&gt;0,SUMPRODUCT(($A4764=merged_names)*(_xlfn.TEXTAFTER(N$2, "At ")=merged_belt_colours)*merged_months_at_rank),"")</f>
        <v/>
      </c>
      <c r="O4764" s="18" t="str" cm="1">
        <f t="array" ref="O4764">IF(LEN($A4764)&gt;0,SUMPRODUCT(($A4764=merged_names)*(_xlfn.TEXTAFTER(O$2, "At ")=merged_belt_colours)*merged_months_at_rank),"")</f>
        <v/>
      </c>
      <c r="P4764" s="18" t="str" cm="1">
        <f t="array" ref="P4764">IF(LEN($A4764)&gt;0,SUMPRODUCT(($A4764=merged_names)*(_xlfn.TEXTAFTER(P$2, "At ")=merged_belt_colours)*merged_months_at_rank),"")</f>
        <v/>
      </c>
      <c r="Q4764" s="18" t="str" cm="1">
        <f t="array" ref="Q4764">IF(LEN($A4764)&gt;0,SUMPRODUCT(($A4764=merged_names)*(_xlfn.TEXTAFTER(Q$2, "At ")=merged_belt_colours)*merged_months_at_rank),"")</f>
        <v/>
      </c>
      <c r="R4764" s="18" t="str" cm="1">
        <f t="array" ref="R4764">IF(LEN($A4764)&gt;0,SUMPRODUCT(($A4764=merged_names)*(_xlfn.TEXTAFTER(R$2, "At ")=merged_belt_colours)*merged_months_at_rank),"")</f>
        <v/>
      </c>
    </row>
    <row r="4765" spans="1:18" x14ac:dyDescent="0.25">
      <c r="A4765"/>
      <c r="B4765" s="15" t="str" cm="1">
        <f t="array" ref="B4765">IFERROR(IF(LEN(A4765)&gt;0, IF(SUMPRODUCT((Inactives[Key]=J4765)*(Inactives[Currently Inactive]))=1,"Inactive","Active"),""),"Active")</f>
        <v/>
      </c>
      <c r="C4765" s="16" t="str" cm="1">
        <f t="array" aca="1" ref="C4765" ca="1">IFERROR(_xlfn._xlws.FILTER(Inactives[Inactive On],(Inactives[Key]=J4765)*(Inactives[Currently Inactive]),""),"")</f>
        <v/>
      </c>
      <c r="D4765" s="16" t="str" cm="1">
        <f t="array" aca="1" ref="D4765" ca="1">IFERROR(INDEX(_xlfn.TEXTSPLIT(E4765," "),1),"")</f>
        <v/>
      </c>
      <c r="E4765" s="15" t="str" cm="1">
        <f t="array" aca="1" ref="E4765" ca="1">IFERROR(_xlfn._xlws.FILTER(merged_ranks,(merged_end_dates=DATE(9999,12,31))*(merged_names=A4765)),"")</f>
        <v/>
      </c>
      <c r="F4765" s="17" t="str">
        <f ca="1">_xlfn.XLOOKUP(J4765,Promotions[Promo Key],Promotions[Promo Date],"")</f>
        <v/>
      </c>
      <c r="G4765" s="18" t="str">
        <f t="shared" ca="1" si="311"/>
        <v/>
      </c>
      <c r="H4765" s="18" t="str">
        <f t="shared" ca="1" si="310"/>
        <v/>
      </c>
      <c r="I4765" s="17" t="str">
        <f>_xlfn.XLOOKUP(A4765,Students[Full Name],Students[Starting Rank],"")</f>
        <v/>
      </c>
      <c r="J4765" s="15" t="str">
        <f t="shared" ca="1" si="312"/>
        <v xml:space="preserve">: </v>
      </c>
      <c r="K4765" s="16" t="str">
        <f>_xlfn.XLOOKUP(A4765,Students[Full Name],Students[Start Date],"")</f>
        <v/>
      </c>
      <c r="L4765" s="18">
        <f t="shared" ca="1" si="313"/>
        <v>-1</v>
      </c>
      <c r="M4765" s="18" cm="1">
        <f t="array" aca="1" ref="M4765" ca="1">SUMPRODUCT(Inactives[Days Inactive]*(Inactives[Student]=A4765))/365</f>
        <v>0</v>
      </c>
      <c r="N4765" s="18" t="str" cm="1">
        <f t="array" ref="N4765">IF(LEN($A4765)&gt;0,SUMPRODUCT(($A4765=merged_names)*(_xlfn.TEXTAFTER(N$2, "At ")=merged_belt_colours)*merged_months_at_rank),"")</f>
        <v/>
      </c>
      <c r="O4765" s="18" t="str" cm="1">
        <f t="array" ref="O4765">IF(LEN($A4765)&gt;0,SUMPRODUCT(($A4765=merged_names)*(_xlfn.TEXTAFTER(O$2, "At ")=merged_belt_colours)*merged_months_at_rank),"")</f>
        <v/>
      </c>
      <c r="P4765" s="18" t="str" cm="1">
        <f t="array" ref="P4765">IF(LEN($A4765)&gt;0,SUMPRODUCT(($A4765=merged_names)*(_xlfn.TEXTAFTER(P$2, "At ")=merged_belt_colours)*merged_months_at_rank),"")</f>
        <v/>
      </c>
      <c r="Q4765" s="18" t="str" cm="1">
        <f t="array" ref="Q4765">IF(LEN($A4765)&gt;0,SUMPRODUCT(($A4765=merged_names)*(_xlfn.TEXTAFTER(Q$2, "At ")=merged_belt_colours)*merged_months_at_rank),"")</f>
        <v/>
      </c>
      <c r="R4765" s="18" t="str" cm="1">
        <f t="array" ref="R4765">IF(LEN($A4765)&gt;0,SUMPRODUCT(($A4765=merged_names)*(_xlfn.TEXTAFTER(R$2, "At ")=merged_belt_colours)*merged_months_at_rank),"")</f>
        <v/>
      </c>
    </row>
    <row r="4766" spans="1:18" x14ac:dyDescent="0.25">
      <c r="A4766"/>
      <c r="B4766" s="15" t="str" cm="1">
        <f t="array" ref="B4766">IFERROR(IF(LEN(A4766)&gt;0, IF(SUMPRODUCT((Inactives[Key]=J4766)*(Inactives[Currently Inactive]))=1,"Inactive","Active"),""),"Active")</f>
        <v/>
      </c>
      <c r="C4766" s="16" t="str" cm="1">
        <f t="array" aca="1" ref="C4766" ca="1">IFERROR(_xlfn._xlws.FILTER(Inactives[Inactive On],(Inactives[Key]=J4766)*(Inactives[Currently Inactive]),""),"")</f>
        <v/>
      </c>
      <c r="D4766" s="16" t="str" cm="1">
        <f t="array" aca="1" ref="D4766" ca="1">IFERROR(INDEX(_xlfn.TEXTSPLIT(E4766," "),1),"")</f>
        <v/>
      </c>
      <c r="E4766" s="15" t="str" cm="1">
        <f t="array" aca="1" ref="E4766" ca="1">IFERROR(_xlfn._xlws.FILTER(merged_ranks,(merged_end_dates=DATE(9999,12,31))*(merged_names=A4766)),"")</f>
        <v/>
      </c>
      <c r="F4766" s="17" t="str">
        <f ca="1">_xlfn.XLOOKUP(J4766,Promotions[Promo Key],Promotions[Promo Date],"")</f>
        <v/>
      </c>
      <c r="G4766" s="18" t="str">
        <f t="shared" ca="1" si="311"/>
        <v/>
      </c>
      <c r="H4766" s="18" t="str">
        <f t="shared" ca="1" si="310"/>
        <v/>
      </c>
      <c r="I4766" s="17" t="str">
        <f>_xlfn.XLOOKUP(A4766,Students[Full Name],Students[Starting Rank],"")</f>
        <v/>
      </c>
      <c r="J4766" s="15" t="str">
        <f t="shared" ca="1" si="312"/>
        <v xml:space="preserve">: </v>
      </c>
      <c r="K4766" s="16" t="str">
        <f>_xlfn.XLOOKUP(A4766,Students[Full Name],Students[Start Date],"")</f>
        <v/>
      </c>
      <c r="L4766" s="18">
        <f t="shared" ca="1" si="313"/>
        <v>-1</v>
      </c>
      <c r="M4766" s="18" cm="1">
        <f t="array" aca="1" ref="M4766" ca="1">SUMPRODUCT(Inactives[Days Inactive]*(Inactives[Student]=A4766))/365</f>
        <v>0</v>
      </c>
      <c r="N4766" s="18" t="str" cm="1">
        <f t="array" ref="N4766">IF(LEN($A4766)&gt;0,SUMPRODUCT(($A4766=merged_names)*(_xlfn.TEXTAFTER(N$2, "At ")=merged_belt_colours)*merged_months_at_rank),"")</f>
        <v/>
      </c>
      <c r="O4766" s="18" t="str" cm="1">
        <f t="array" ref="O4766">IF(LEN($A4766)&gt;0,SUMPRODUCT(($A4766=merged_names)*(_xlfn.TEXTAFTER(O$2, "At ")=merged_belt_colours)*merged_months_at_rank),"")</f>
        <v/>
      </c>
      <c r="P4766" s="18" t="str" cm="1">
        <f t="array" ref="P4766">IF(LEN($A4766)&gt;0,SUMPRODUCT(($A4766=merged_names)*(_xlfn.TEXTAFTER(P$2, "At ")=merged_belt_colours)*merged_months_at_rank),"")</f>
        <v/>
      </c>
      <c r="Q4766" s="18" t="str" cm="1">
        <f t="array" ref="Q4766">IF(LEN($A4766)&gt;0,SUMPRODUCT(($A4766=merged_names)*(_xlfn.TEXTAFTER(Q$2, "At ")=merged_belt_colours)*merged_months_at_rank),"")</f>
        <v/>
      </c>
      <c r="R4766" s="18" t="str" cm="1">
        <f t="array" ref="R4766">IF(LEN($A4766)&gt;0,SUMPRODUCT(($A4766=merged_names)*(_xlfn.TEXTAFTER(R$2, "At ")=merged_belt_colours)*merged_months_at_rank),"")</f>
        <v/>
      </c>
    </row>
    <row r="4767" spans="1:18" x14ac:dyDescent="0.25">
      <c r="A4767"/>
      <c r="B4767" s="15" t="str" cm="1">
        <f t="array" ref="B4767">IFERROR(IF(LEN(A4767)&gt;0, IF(SUMPRODUCT((Inactives[Key]=J4767)*(Inactives[Currently Inactive]))=1,"Inactive","Active"),""),"Active")</f>
        <v/>
      </c>
      <c r="C4767" s="16" t="str" cm="1">
        <f t="array" aca="1" ref="C4767" ca="1">IFERROR(_xlfn._xlws.FILTER(Inactives[Inactive On],(Inactives[Key]=J4767)*(Inactives[Currently Inactive]),""),"")</f>
        <v/>
      </c>
      <c r="D4767" s="16" t="str" cm="1">
        <f t="array" aca="1" ref="D4767" ca="1">IFERROR(INDEX(_xlfn.TEXTSPLIT(E4767," "),1),"")</f>
        <v/>
      </c>
      <c r="E4767" s="15" t="str" cm="1">
        <f t="array" aca="1" ref="E4767" ca="1">IFERROR(_xlfn._xlws.FILTER(merged_ranks,(merged_end_dates=DATE(9999,12,31))*(merged_names=A4767)),"")</f>
        <v/>
      </c>
      <c r="F4767" s="17" t="str">
        <f ca="1">_xlfn.XLOOKUP(J4767,Promotions[Promo Key],Promotions[Promo Date],"")</f>
        <v/>
      </c>
      <c r="G4767" s="18" t="str">
        <f t="shared" ca="1" si="311"/>
        <v/>
      </c>
      <c r="H4767" s="18" t="str">
        <f t="shared" ca="1" si="310"/>
        <v/>
      </c>
      <c r="I4767" s="17" t="str">
        <f>_xlfn.XLOOKUP(A4767,Students[Full Name],Students[Starting Rank],"")</f>
        <v/>
      </c>
      <c r="J4767" s="15" t="str">
        <f t="shared" ca="1" si="312"/>
        <v xml:space="preserve">: </v>
      </c>
      <c r="K4767" s="16" t="str">
        <f>_xlfn.XLOOKUP(A4767,Students[Full Name],Students[Start Date],"")</f>
        <v/>
      </c>
      <c r="L4767" s="18">
        <f t="shared" ca="1" si="313"/>
        <v>-1</v>
      </c>
      <c r="M4767" s="18" cm="1">
        <f t="array" aca="1" ref="M4767" ca="1">SUMPRODUCT(Inactives[Days Inactive]*(Inactives[Student]=A4767))/365</f>
        <v>0</v>
      </c>
      <c r="N4767" s="18" t="str" cm="1">
        <f t="array" ref="N4767">IF(LEN($A4767)&gt;0,SUMPRODUCT(($A4767=merged_names)*(_xlfn.TEXTAFTER(N$2, "At ")=merged_belt_colours)*merged_months_at_rank),"")</f>
        <v/>
      </c>
      <c r="O4767" s="18" t="str" cm="1">
        <f t="array" ref="O4767">IF(LEN($A4767)&gt;0,SUMPRODUCT(($A4767=merged_names)*(_xlfn.TEXTAFTER(O$2, "At ")=merged_belt_colours)*merged_months_at_rank),"")</f>
        <v/>
      </c>
      <c r="P4767" s="18" t="str" cm="1">
        <f t="array" ref="P4767">IF(LEN($A4767)&gt;0,SUMPRODUCT(($A4767=merged_names)*(_xlfn.TEXTAFTER(P$2, "At ")=merged_belt_colours)*merged_months_at_rank),"")</f>
        <v/>
      </c>
      <c r="Q4767" s="18" t="str" cm="1">
        <f t="array" ref="Q4767">IF(LEN($A4767)&gt;0,SUMPRODUCT(($A4767=merged_names)*(_xlfn.TEXTAFTER(Q$2, "At ")=merged_belt_colours)*merged_months_at_rank),"")</f>
        <v/>
      </c>
      <c r="R4767" s="18" t="str" cm="1">
        <f t="array" ref="R4767">IF(LEN($A4767)&gt;0,SUMPRODUCT(($A4767=merged_names)*(_xlfn.TEXTAFTER(R$2, "At ")=merged_belt_colours)*merged_months_at_rank),"")</f>
        <v/>
      </c>
    </row>
    <row r="4768" spans="1:18" x14ac:dyDescent="0.25">
      <c r="A4768"/>
      <c r="B4768" s="15" t="str" cm="1">
        <f t="array" ref="B4768">IFERROR(IF(LEN(A4768)&gt;0, IF(SUMPRODUCT((Inactives[Key]=J4768)*(Inactives[Currently Inactive]))=1,"Inactive","Active"),""),"Active")</f>
        <v/>
      </c>
      <c r="C4768" s="16" t="str" cm="1">
        <f t="array" aca="1" ref="C4768" ca="1">IFERROR(_xlfn._xlws.FILTER(Inactives[Inactive On],(Inactives[Key]=J4768)*(Inactives[Currently Inactive]),""),"")</f>
        <v/>
      </c>
      <c r="D4768" s="16" t="str" cm="1">
        <f t="array" aca="1" ref="D4768" ca="1">IFERROR(INDEX(_xlfn.TEXTSPLIT(E4768," "),1),"")</f>
        <v/>
      </c>
      <c r="E4768" s="15" t="str" cm="1">
        <f t="array" aca="1" ref="E4768" ca="1">IFERROR(_xlfn._xlws.FILTER(merged_ranks,(merged_end_dates=DATE(9999,12,31))*(merged_names=A4768)),"")</f>
        <v/>
      </c>
      <c r="F4768" s="17" t="str">
        <f ca="1">_xlfn.XLOOKUP(J4768,Promotions[Promo Key],Promotions[Promo Date],"")</f>
        <v/>
      </c>
      <c r="G4768" s="18" t="str">
        <f t="shared" ca="1" si="311"/>
        <v/>
      </c>
      <c r="H4768" s="18" t="str">
        <f t="shared" ca="1" si="310"/>
        <v/>
      </c>
      <c r="I4768" s="17" t="str">
        <f>_xlfn.XLOOKUP(A4768,Students[Full Name],Students[Starting Rank],"")</f>
        <v/>
      </c>
      <c r="J4768" s="15" t="str">
        <f t="shared" ca="1" si="312"/>
        <v xml:space="preserve">: </v>
      </c>
      <c r="K4768" s="16" t="str">
        <f>_xlfn.XLOOKUP(A4768,Students[Full Name],Students[Start Date],"")</f>
        <v/>
      </c>
      <c r="L4768" s="18">
        <f t="shared" ca="1" si="313"/>
        <v>-1</v>
      </c>
      <c r="M4768" s="18" cm="1">
        <f t="array" aca="1" ref="M4768" ca="1">SUMPRODUCT(Inactives[Days Inactive]*(Inactives[Student]=A4768))/365</f>
        <v>0</v>
      </c>
      <c r="N4768" s="18" t="str" cm="1">
        <f t="array" ref="N4768">IF(LEN($A4768)&gt;0,SUMPRODUCT(($A4768=merged_names)*(_xlfn.TEXTAFTER(N$2, "At ")=merged_belt_colours)*merged_months_at_rank),"")</f>
        <v/>
      </c>
      <c r="O4768" s="18" t="str" cm="1">
        <f t="array" ref="O4768">IF(LEN($A4768)&gt;0,SUMPRODUCT(($A4768=merged_names)*(_xlfn.TEXTAFTER(O$2, "At ")=merged_belt_colours)*merged_months_at_rank),"")</f>
        <v/>
      </c>
      <c r="P4768" s="18" t="str" cm="1">
        <f t="array" ref="P4768">IF(LEN($A4768)&gt;0,SUMPRODUCT(($A4768=merged_names)*(_xlfn.TEXTAFTER(P$2, "At ")=merged_belt_colours)*merged_months_at_rank),"")</f>
        <v/>
      </c>
      <c r="Q4768" s="18" t="str" cm="1">
        <f t="array" ref="Q4768">IF(LEN($A4768)&gt;0,SUMPRODUCT(($A4768=merged_names)*(_xlfn.TEXTAFTER(Q$2, "At ")=merged_belt_colours)*merged_months_at_rank),"")</f>
        <v/>
      </c>
      <c r="R4768" s="18" t="str" cm="1">
        <f t="array" ref="R4768">IF(LEN($A4768)&gt;0,SUMPRODUCT(($A4768=merged_names)*(_xlfn.TEXTAFTER(R$2, "At ")=merged_belt_colours)*merged_months_at_rank),"")</f>
        <v/>
      </c>
    </row>
    <row r="4769" spans="1:18" x14ac:dyDescent="0.25">
      <c r="A4769"/>
      <c r="B4769" s="15" t="str" cm="1">
        <f t="array" ref="B4769">IFERROR(IF(LEN(A4769)&gt;0, IF(SUMPRODUCT((Inactives[Key]=J4769)*(Inactives[Currently Inactive]))=1,"Inactive","Active"),""),"Active")</f>
        <v/>
      </c>
      <c r="C4769" s="16" t="str" cm="1">
        <f t="array" aca="1" ref="C4769" ca="1">IFERROR(_xlfn._xlws.FILTER(Inactives[Inactive On],(Inactives[Key]=J4769)*(Inactives[Currently Inactive]),""),"")</f>
        <v/>
      </c>
      <c r="D4769" s="16" t="str" cm="1">
        <f t="array" aca="1" ref="D4769" ca="1">IFERROR(INDEX(_xlfn.TEXTSPLIT(E4769," "),1),"")</f>
        <v/>
      </c>
      <c r="E4769" s="15" t="str" cm="1">
        <f t="array" aca="1" ref="E4769" ca="1">IFERROR(_xlfn._xlws.FILTER(merged_ranks,(merged_end_dates=DATE(9999,12,31))*(merged_names=A4769)),"")</f>
        <v/>
      </c>
      <c r="F4769" s="17" t="str">
        <f ca="1">_xlfn.XLOOKUP(J4769,Promotions[Promo Key],Promotions[Promo Date],"")</f>
        <v/>
      </c>
      <c r="G4769" s="18" t="str">
        <f t="shared" ca="1" si="311"/>
        <v/>
      </c>
      <c r="H4769" s="18" t="str">
        <f t="shared" ca="1" si="310"/>
        <v/>
      </c>
      <c r="I4769" s="17" t="str">
        <f>_xlfn.XLOOKUP(A4769,Students[Full Name],Students[Starting Rank],"")</f>
        <v/>
      </c>
      <c r="J4769" s="15" t="str">
        <f t="shared" ca="1" si="312"/>
        <v xml:space="preserve">: </v>
      </c>
      <c r="K4769" s="16" t="str">
        <f>_xlfn.XLOOKUP(A4769,Students[Full Name],Students[Start Date],"")</f>
        <v/>
      </c>
      <c r="L4769" s="18">
        <f t="shared" ca="1" si="313"/>
        <v>-1</v>
      </c>
      <c r="M4769" s="18" cm="1">
        <f t="array" aca="1" ref="M4769" ca="1">SUMPRODUCT(Inactives[Days Inactive]*(Inactives[Student]=A4769))/365</f>
        <v>0</v>
      </c>
      <c r="N4769" s="18" t="str" cm="1">
        <f t="array" ref="N4769">IF(LEN($A4769)&gt;0,SUMPRODUCT(($A4769=merged_names)*(_xlfn.TEXTAFTER(N$2, "At ")=merged_belt_colours)*merged_months_at_rank),"")</f>
        <v/>
      </c>
      <c r="O4769" s="18" t="str" cm="1">
        <f t="array" ref="O4769">IF(LEN($A4769)&gt;0,SUMPRODUCT(($A4769=merged_names)*(_xlfn.TEXTAFTER(O$2, "At ")=merged_belt_colours)*merged_months_at_rank),"")</f>
        <v/>
      </c>
      <c r="P4769" s="18" t="str" cm="1">
        <f t="array" ref="P4769">IF(LEN($A4769)&gt;0,SUMPRODUCT(($A4769=merged_names)*(_xlfn.TEXTAFTER(P$2, "At ")=merged_belt_colours)*merged_months_at_rank),"")</f>
        <v/>
      </c>
      <c r="Q4769" s="18" t="str" cm="1">
        <f t="array" ref="Q4769">IF(LEN($A4769)&gt;0,SUMPRODUCT(($A4769=merged_names)*(_xlfn.TEXTAFTER(Q$2, "At ")=merged_belt_colours)*merged_months_at_rank),"")</f>
        <v/>
      </c>
      <c r="R4769" s="18" t="str" cm="1">
        <f t="array" ref="R4769">IF(LEN($A4769)&gt;0,SUMPRODUCT(($A4769=merged_names)*(_xlfn.TEXTAFTER(R$2, "At ")=merged_belt_colours)*merged_months_at_rank),"")</f>
        <v/>
      </c>
    </row>
    <row r="4770" spans="1:18" x14ac:dyDescent="0.25">
      <c r="A4770"/>
      <c r="B4770" s="15" t="str" cm="1">
        <f t="array" ref="B4770">IFERROR(IF(LEN(A4770)&gt;0, IF(SUMPRODUCT((Inactives[Key]=J4770)*(Inactives[Currently Inactive]))=1,"Inactive","Active"),""),"Active")</f>
        <v/>
      </c>
      <c r="C4770" s="16" t="str" cm="1">
        <f t="array" aca="1" ref="C4770" ca="1">IFERROR(_xlfn._xlws.FILTER(Inactives[Inactive On],(Inactives[Key]=J4770)*(Inactives[Currently Inactive]),""),"")</f>
        <v/>
      </c>
      <c r="D4770" s="16" t="str" cm="1">
        <f t="array" aca="1" ref="D4770" ca="1">IFERROR(INDEX(_xlfn.TEXTSPLIT(E4770," "),1),"")</f>
        <v/>
      </c>
      <c r="E4770" s="15" t="str" cm="1">
        <f t="array" aca="1" ref="E4770" ca="1">IFERROR(_xlfn._xlws.FILTER(merged_ranks,(merged_end_dates=DATE(9999,12,31))*(merged_names=A4770)),"")</f>
        <v/>
      </c>
      <c r="F4770" s="17" t="str">
        <f ca="1">_xlfn.XLOOKUP(J4770,Promotions[Promo Key],Promotions[Promo Date],"")</f>
        <v/>
      </c>
      <c r="G4770" s="18" t="str">
        <f t="shared" ca="1" si="311"/>
        <v/>
      </c>
      <c r="H4770" s="18" t="str">
        <f t="shared" ca="1" si="310"/>
        <v/>
      </c>
      <c r="I4770" s="17" t="str">
        <f>_xlfn.XLOOKUP(A4770,Students[Full Name],Students[Starting Rank],"")</f>
        <v/>
      </c>
      <c r="J4770" s="15" t="str">
        <f t="shared" ca="1" si="312"/>
        <v xml:space="preserve">: </v>
      </c>
      <c r="K4770" s="16" t="str">
        <f>_xlfn.XLOOKUP(A4770,Students[Full Name],Students[Start Date],"")</f>
        <v/>
      </c>
      <c r="L4770" s="18">
        <f t="shared" ca="1" si="313"/>
        <v>-1</v>
      </c>
      <c r="M4770" s="18" cm="1">
        <f t="array" aca="1" ref="M4770" ca="1">SUMPRODUCT(Inactives[Days Inactive]*(Inactives[Student]=A4770))/365</f>
        <v>0</v>
      </c>
      <c r="N4770" s="18" t="str" cm="1">
        <f t="array" ref="N4770">IF(LEN($A4770)&gt;0,SUMPRODUCT(($A4770=merged_names)*(_xlfn.TEXTAFTER(N$2, "At ")=merged_belt_colours)*merged_months_at_rank),"")</f>
        <v/>
      </c>
      <c r="O4770" s="18" t="str" cm="1">
        <f t="array" ref="O4770">IF(LEN($A4770)&gt;0,SUMPRODUCT(($A4770=merged_names)*(_xlfn.TEXTAFTER(O$2, "At ")=merged_belt_colours)*merged_months_at_rank),"")</f>
        <v/>
      </c>
      <c r="P4770" s="18" t="str" cm="1">
        <f t="array" ref="P4770">IF(LEN($A4770)&gt;0,SUMPRODUCT(($A4770=merged_names)*(_xlfn.TEXTAFTER(P$2, "At ")=merged_belt_colours)*merged_months_at_rank),"")</f>
        <v/>
      </c>
      <c r="Q4770" s="18" t="str" cm="1">
        <f t="array" ref="Q4770">IF(LEN($A4770)&gt;0,SUMPRODUCT(($A4770=merged_names)*(_xlfn.TEXTAFTER(Q$2, "At ")=merged_belt_colours)*merged_months_at_rank),"")</f>
        <v/>
      </c>
      <c r="R4770" s="18" t="str" cm="1">
        <f t="array" ref="R4770">IF(LEN($A4770)&gt;0,SUMPRODUCT(($A4770=merged_names)*(_xlfn.TEXTAFTER(R$2, "At ")=merged_belt_colours)*merged_months_at_rank),"")</f>
        <v/>
      </c>
    </row>
    <row r="4771" spans="1:18" x14ac:dyDescent="0.25">
      <c r="A4771"/>
      <c r="B4771" s="15" t="str" cm="1">
        <f t="array" ref="B4771">IFERROR(IF(LEN(A4771)&gt;0, IF(SUMPRODUCT((Inactives[Key]=J4771)*(Inactives[Currently Inactive]))=1,"Inactive","Active"),""),"Active")</f>
        <v/>
      </c>
      <c r="C4771" s="16" t="str" cm="1">
        <f t="array" aca="1" ref="C4771" ca="1">IFERROR(_xlfn._xlws.FILTER(Inactives[Inactive On],(Inactives[Key]=J4771)*(Inactives[Currently Inactive]),""),"")</f>
        <v/>
      </c>
      <c r="D4771" s="16" t="str" cm="1">
        <f t="array" aca="1" ref="D4771" ca="1">IFERROR(INDEX(_xlfn.TEXTSPLIT(E4771," "),1),"")</f>
        <v/>
      </c>
      <c r="E4771" s="15" t="str" cm="1">
        <f t="array" aca="1" ref="E4771" ca="1">IFERROR(_xlfn._xlws.FILTER(merged_ranks,(merged_end_dates=DATE(9999,12,31))*(merged_names=A4771)),"")</f>
        <v/>
      </c>
      <c r="F4771" s="17" t="str">
        <f ca="1">_xlfn.XLOOKUP(J4771,Promotions[Promo Key],Promotions[Promo Date],"")</f>
        <v/>
      </c>
      <c r="G4771" s="18" t="str">
        <f t="shared" ca="1" si="311"/>
        <v/>
      </c>
      <c r="H4771" s="18" t="str">
        <f t="shared" ca="1" si="310"/>
        <v/>
      </c>
      <c r="I4771" s="17" t="str">
        <f>_xlfn.XLOOKUP(A4771,Students[Full Name],Students[Starting Rank],"")</f>
        <v/>
      </c>
      <c r="J4771" s="15" t="str">
        <f t="shared" ca="1" si="312"/>
        <v xml:space="preserve">: </v>
      </c>
      <c r="K4771" s="16" t="str">
        <f>_xlfn.XLOOKUP(A4771,Students[Full Name],Students[Start Date],"")</f>
        <v/>
      </c>
      <c r="L4771" s="18">
        <f t="shared" ca="1" si="313"/>
        <v>-1</v>
      </c>
      <c r="M4771" s="18" cm="1">
        <f t="array" aca="1" ref="M4771" ca="1">SUMPRODUCT(Inactives[Days Inactive]*(Inactives[Student]=A4771))/365</f>
        <v>0</v>
      </c>
      <c r="N4771" s="18" t="str" cm="1">
        <f t="array" ref="N4771">IF(LEN($A4771)&gt;0,SUMPRODUCT(($A4771=merged_names)*(_xlfn.TEXTAFTER(N$2, "At ")=merged_belt_colours)*merged_months_at_rank),"")</f>
        <v/>
      </c>
      <c r="O4771" s="18" t="str" cm="1">
        <f t="array" ref="O4771">IF(LEN($A4771)&gt;0,SUMPRODUCT(($A4771=merged_names)*(_xlfn.TEXTAFTER(O$2, "At ")=merged_belt_colours)*merged_months_at_rank),"")</f>
        <v/>
      </c>
      <c r="P4771" s="18" t="str" cm="1">
        <f t="array" ref="P4771">IF(LEN($A4771)&gt;0,SUMPRODUCT(($A4771=merged_names)*(_xlfn.TEXTAFTER(P$2, "At ")=merged_belt_colours)*merged_months_at_rank),"")</f>
        <v/>
      </c>
      <c r="Q4771" s="18" t="str" cm="1">
        <f t="array" ref="Q4771">IF(LEN($A4771)&gt;0,SUMPRODUCT(($A4771=merged_names)*(_xlfn.TEXTAFTER(Q$2, "At ")=merged_belt_colours)*merged_months_at_rank),"")</f>
        <v/>
      </c>
      <c r="R4771" s="18" t="str" cm="1">
        <f t="array" ref="R4771">IF(LEN($A4771)&gt;0,SUMPRODUCT(($A4771=merged_names)*(_xlfn.TEXTAFTER(R$2, "At ")=merged_belt_colours)*merged_months_at_rank),"")</f>
        <v/>
      </c>
    </row>
    <row r="4772" spans="1:18" x14ac:dyDescent="0.25">
      <c r="A4772"/>
      <c r="B4772" s="15" t="str" cm="1">
        <f t="array" ref="B4772">IFERROR(IF(LEN(A4772)&gt;0, IF(SUMPRODUCT((Inactives[Key]=J4772)*(Inactives[Currently Inactive]))=1,"Inactive","Active"),""),"Active")</f>
        <v/>
      </c>
      <c r="C4772" s="16" t="str" cm="1">
        <f t="array" aca="1" ref="C4772" ca="1">IFERROR(_xlfn._xlws.FILTER(Inactives[Inactive On],(Inactives[Key]=J4772)*(Inactives[Currently Inactive]),""),"")</f>
        <v/>
      </c>
      <c r="D4772" s="16" t="str" cm="1">
        <f t="array" aca="1" ref="D4772" ca="1">IFERROR(INDEX(_xlfn.TEXTSPLIT(E4772," "),1),"")</f>
        <v/>
      </c>
      <c r="E4772" s="15" t="str" cm="1">
        <f t="array" aca="1" ref="E4772" ca="1">IFERROR(_xlfn._xlws.FILTER(merged_ranks,(merged_end_dates=DATE(9999,12,31))*(merged_names=A4772)),"")</f>
        <v/>
      </c>
      <c r="F4772" s="17" t="str">
        <f ca="1">_xlfn.XLOOKUP(J4772,Promotions[Promo Key],Promotions[Promo Date],"")</f>
        <v/>
      </c>
      <c r="G4772" s="18" t="str">
        <f t="shared" ca="1" si="311"/>
        <v/>
      </c>
      <c r="H4772" s="18" t="str">
        <f t="shared" ca="1" si="310"/>
        <v/>
      </c>
      <c r="I4772" s="17" t="str">
        <f>_xlfn.XLOOKUP(A4772,Students[Full Name],Students[Starting Rank],"")</f>
        <v/>
      </c>
      <c r="J4772" s="15" t="str">
        <f t="shared" ca="1" si="312"/>
        <v xml:space="preserve">: </v>
      </c>
      <c r="K4772" s="16" t="str">
        <f>_xlfn.XLOOKUP(A4772,Students[Full Name],Students[Start Date],"")</f>
        <v/>
      </c>
      <c r="L4772" s="18">
        <f t="shared" ca="1" si="313"/>
        <v>-1</v>
      </c>
      <c r="M4772" s="18" cm="1">
        <f t="array" aca="1" ref="M4772" ca="1">SUMPRODUCT(Inactives[Days Inactive]*(Inactives[Student]=A4772))/365</f>
        <v>0</v>
      </c>
      <c r="N4772" s="18" t="str" cm="1">
        <f t="array" ref="N4772">IF(LEN($A4772)&gt;0,SUMPRODUCT(($A4772=merged_names)*(_xlfn.TEXTAFTER(N$2, "At ")=merged_belt_colours)*merged_months_at_rank),"")</f>
        <v/>
      </c>
      <c r="O4772" s="18" t="str" cm="1">
        <f t="array" ref="O4772">IF(LEN($A4772)&gt;0,SUMPRODUCT(($A4772=merged_names)*(_xlfn.TEXTAFTER(O$2, "At ")=merged_belt_colours)*merged_months_at_rank),"")</f>
        <v/>
      </c>
      <c r="P4772" s="18" t="str" cm="1">
        <f t="array" ref="P4772">IF(LEN($A4772)&gt;0,SUMPRODUCT(($A4772=merged_names)*(_xlfn.TEXTAFTER(P$2, "At ")=merged_belt_colours)*merged_months_at_rank),"")</f>
        <v/>
      </c>
      <c r="Q4772" s="18" t="str" cm="1">
        <f t="array" ref="Q4772">IF(LEN($A4772)&gt;0,SUMPRODUCT(($A4772=merged_names)*(_xlfn.TEXTAFTER(Q$2, "At ")=merged_belt_colours)*merged_months_at_rank),"")</f>
        <v/>
      </c>
      <c r="R4772" s="18" t="str" cm="1">
        <f t="array" ref="R4772">IF(LEN($A4772)&gt;0,SUMPRODUCT(($A4772=merged_names)*(_xlfn.TEXTAFTER(R$2, "At ")=merged_belt_colours)*merged_months_at_rank),"")</f>
        <v/>
      </c>
    </row>
    <row r="4773" spans="1:18" x14ac:dyDescent="0.25">
      <c r="A4773"/>
      <c r="B4773" s="15" t="str" cm="1">
        <f t="array" ref="B4773">IFERROR(IF(LEN(A4773)&gt;0, IF(SUMPRODUCT((Inactives[Key]=J4773)*(Inactives[Currently Inactive]))=1,"Inactive","Active"),""),"Active")</f>
        <v/>
      </c>
      <c r="C4773" s="16" t="str" cm="1">
        <f t="array" aca="1" ref="C4773" ca="1">IFERROR(_xlfn._xlws.FILTER(Inactives[Inactive On],(Inactives[Key]=J4773)*(Inactives[Currently Inactive]),""),"")</f>
        <v/>
      </c>
      <c r="D4773" s="16" t="str" cm="1">
        <f t="array" aca="1" ref="D4773" ca="1">IFERROR(INDEX(_xlfn.TEXTSPLIT(E4773," "),1),"")</f>
        <v/>
      </c>
      <c r="E4773" s="15" t="str" cm="1">
        <f t="array" aca="1" ref="E4773" ca="1">IFERROR(_xlfn._xlws.FILTER(merged_ranks,(merged_end_dates=DATE(9999,12,31))*(merged_names=A4773)),"")</f>
        <v/>
      </c>
      <c r="F4773" s="17" t="str">
        <f ca="1">_xlfn.XLOOKUP(J4773,Promotions[Promo Key],Promotions[Promo Date],"")</f>
        <v/>
      </c>
      <c r="G4773" s="18" t="str">
        <f t="shared" ca="1" si="311"/>
        <v/>
      </c>
      <c r="H4773" s="18" t="str">
        <f t="shared" ca="1" si="310"/>
        <v/>
      </c>
      <c r="I4773" s="17" t="str">
        <f>_xlfn.XLOOKUP(A4773,Students[Full Name],Students[Starting Rank],"")</f>
        <v/>
      </c>
      <c r="J4773" s="15" t="str">
        <f t="shared" ca="1" si="312"/>
        <v xml:space="preserve">: </v>
      </c>
      <c r="K4773" s="16" t="str">
        <f>_xlfn.XLOOKUP(A4773,Students[Full Name],Students[Start Date],"")</f>
        <v/>
      </c>
      <c r="L4773" s="18">
        <f t="shared" ca="1" si="313"/>
        <v>-1</v>
      </c>
      <c r="M4773" s="18" cm="1">
        <f t="array" aca="1" ref="M4773" ca="1">SUMPRODUCT(Inactives[Days Inactive]*(Inactives[Student]=A4773))/365</f>
        <v>0</v>
      </c>
      <c r="N4773" s="18" t="str" cm="1">
        <f t="array" ref="N4773">IF(LEN($A4773)&gt;0,SUMPRODUCT(($A4773=merged_names)*(_xlfn.TEXTAFTER(N$2, "At ")=merged_belt_colours)*merged_months_at_rank),"")</f>
        <v/>
      </c>
      <c r="O4773" s="18" t="str" cm="1">
        <f t="array" ref="O4773">IF(LEN($A4773)&gt;0,SUMPRODUCT(($A4773=merged_names)*(_xlfn.TEXTAFTER(O$2, "At ")=merged_belt_colours)*merged_months_at_rank),"")</f>
        <v/>
      </c>
      <c r="P4773" s="18" t="str" cm="1">
        <f t="array" ref="P4773">IF(LEN($A4773)&gt;0,SUMPRODUCT(($A4773=merged_names)*(_xlfn.TEXTAFTER(P$2, "At ")=merged_belt_colours)*merged_months_at_rank),"")</f>
        <v/>
      </c>
      <c r="Q4773" s="18" t="str" cm="1">
        <f t="array" ref="Q4773">IF(LEN($A4773)&gt;0,SUMPRODUCT(($A4773=merged_names)*(_xlfn.TEXTAFTER(Q$2, "At ")=merged_belt_colours)*merged_months_at_rank),"")</f>
        <v/>
      </c>
      <c r="R4773" s="18" t="str" cm="1">
        <f t="array" ref="R4773">IF(LEN($A4773)&gt;0,SUMPRODUCT(($A4773=merged_names)*(_xlfn.TEXTAFTER(R$2, "At ")=merged_belt_colours)*merged_months_at_rank),"")</f>
        <v/>
      </c>
    </row>
    <row r="4774" spans="1:18" x14ac:dyDescent="0.25">
      <c r="A4774"/>
      <c r="B4774" s="15" t="str" cm="1">
        <f t="array" ref="B4774">IFERROR(IF(LEN(A4774)&gt;0, IF(SUMPRODUCT((Inactives[Key]=J4774)*(Inactives[Currently Inactive]))=1,"Inactive","Active"),""),"Active")</f>
        <v/>
      </c>
      <c r="C4774" s="16" t="str" cm="1">
        <f t="array" aca="1" ref="C4774" ca="1">IFERROR(_xlfn._xlws.FILTER(Inactives[Inactive On],(Inactives[Key]=J4774)*(Inactives[Currently Inactive]),""),"")</f>
        <v/>
      </c>
      <c r="D4774" s="16" t="str" cm="1">
        <f t="array" aca="1" ref="D4774" ca="1">IFERROR(INDEX(_xlfn.TEXTSPLIT(E4774," "),1),"")</f>
        <v/>
      </c>
      <c r="E4774" s="15" t="str" cm="1">
        <f t="array" aca="1" ref="E4774" ca="1">IFERROR(_xlfn._xlws.FILTER(merged_ranks,(merged_end_dates=DATE(9999,12,31))*(merged_names=A4774)),"")</f>
        <v/>
      </c>
      <c r="F4774" s="17" t="str">
        <f ca="1">_xlfn.XLOOKUP(J4774,Promotions[Promo Key],Promotions[Promo Date],"")</f>
        <v/>
      </c>
      <c r="G4774" s="18" t="str">
        <f t="shared" ca="1" si="311"/>
        <v/>
      </c>
      <c r="H4774" s="18" t="str">
        <f t="shared" ca="1" si="310"/>
        <v/>
      </c>
      <c r="I4774" s="17" t="str">
        <f>_xlfn.XLOOKUP(A4774,Students[Full Name],Students[Starting Rank],"")</f>
        <v/>
      </c>
      <c r="J4774" s="15" t="str">
        <f t="shared" ca="1" si="312"/>
        <v xml:space="preserve">: </v>
      </c>
      <c r="K4774" s="16" t="str">
        <f>_xlfn.XLOOKUP(A4774,Students[Full Name],Students[Start Date],"")</f>
        <v/>
      </c>
      <c r="L4774" s="18">
        <f t="shared" ca="1" si="313"/>
        <v>-1</v>
      </c>
      <c r="M4774" s="18" cm="1">
        <f t="array" aca="1" ref="M4774" ca="1">SUMPRODUCT(Inactives[Days Inactive]*(Inactives[Student]=A4774))/365</f>
        <v>0</v>
      </c>
      <c r="N4774" s="18" t="str" cm="1">
        <f t="array" ref="N4774">IF(LEN($A4774)&gt;0,SUMPRODUCT(($A4774=merged_names)*(_xlfn.TEXTAFTER(N$2, "At ")=merged_belt_colours)*merged_months_at_rank),"")</f>
        <v/>
      </c>
      <c r="O4774" s="18" t="str" cm="1">
        <f t="array" ref="O4774">IF(LEN($A4774)&gt;0,SUMPRODUCT(($A4774=merged_names)*(_xlfn.TEXTAFTER(O$2, "At ")=merged_belt_colours)*merged_months_at_rank),"")</f>
        <v/>
      </c>
      <c r="P4774" s="18" t="str" cm="1">
        <f t="array" ref="P4774">IF(LEN($A4774)&gt;0,SUMPRODUCT(($A4774=merged_names)*(_xlfn.TEXTAFTER(P$2, "At ")=merged_belt_colours)*merged_months_at_rank),"")</f>
        <v/>
      </c>
      <c r="Q4774" s="18" t="str" cm="1">
        <f t="array" ref="Q4774">IF(LEN($A4774)&gt;0,SUMPRODUCT(($A4774=merged_names)*(_xlfn.TEXTAFTER(Q$2, "At ")=merged_belt_colours)*merged_months_at_rank),"")</f>
        <v/>
      </c>
      <c r="R4774" s="18" t="str" cm="1">
        <f t="array" ref="R4774">IF(LEN($A4774)&gt;0,SUMPRODUCT(($A4774=merged_names)*(_xlfn.TEXTAFTER(R$2, "At ")=merged_belt_colours)*merged_months_at_rank),"")</f>
        <v/>
      </c>
    </row>
    <row r="4775" spans="1:18" x14ac:dyDescent="0.25">
      <c r="A4775"/>
      <c r="B4775" s="15" t="str" cm="1">
        <f t="array" ref="B4775">IFERROR(IF(LEN(A4775)&gt;0, IF(SUMPRODUCT((Inactives[Key]=J4775)*(Inactives[Currently Inactive]))=1,"Inactive","Active"),""),"Active")</f>
        <v/>
      </c>
      <c r="C4775" s="16" t="str" cm="1">
        <f t="array" aca="1" ref="C4775" ca="1">IFERROR(_xlfn._xlws.FILTER(Inactives[Inactive On],(Inactives[Key]=J4775)*(Inactives[Currently Inactive]),""),"")</f>
        <v/>
      </c>
      <c r="D4775" s="16" t="str" cm="1">
        <f t="array" aca="1" ref="D4775" ca="1">IFERROR(INDEX(_xlfn.TEXTSPLIT(E4775," "),1),"")</f>
        <v/>
      </c>
      <c r="E4775" s="15" t="str" cm="1">
        <f t="array" aca="1" ref="E4775" ca="1">IFERROR(_xlfn._xlws.FILTER(merged_ranks,(merged_end_dates=DATE(9999,12,31))*(merged_names=A4775)),"")</f>
        <v/>
      </c>
      <c r="F4775" s="17" t="str">
        <f ca="1">_xlfn.XLOOKUP(J4775,Promotions[Promo Key],Promotions[Promo Date],"")</f>
        <v/>
      </c>
      <c r="G4775" s="18" t="str">
        <f t="shared" ca="1" si="311"/>
        <v/>
      </c>
      <c r="H4775" s="18" t="str">
        <f t="shared" ca="1" si="310"/>
        <v/>
      </c>
      <c r="I4775" s="17" t="str">
        <f>_xlfn.XLOOKUP(A4775,Students[Full Name],Students[Starting Rank],"")</f>
        <v/>
      </c>
      <c r="J4775" s="15" t="str">
        <f t="shared" ca="1" si="312"/>
        <v xml:space="preserve">: </v>
      </c>
      <c r="K4775" s="16" t="str">
        <f>_xlfn.XLOOKUP(A4775,Students[Full Name],Students[Start Date],"")</f>
        <v/>
      </c>
      <c r="L4775" s="18">
        <f t="shared" ca="1" si="313"/>
        <v>-1</v>
      </c>
      <c r="M4775" s="18" cm="1">
        <f t="array" aca="1" ref="M4775" ca="1">SUMPRODUCT(Inactives[Days Inactive]*(Inactives[Student]=A4775))/365</f>
        <v>0</v>
      </c>
      <c r="N4775" s="18" t="str" cm="1">
        <f t="array" ref="N4775">IF(LEN($A4775)&gt;0,SUMPRODUCT(($A4775=merged_names)*(_xlfn.TEXTAFTER(N$2, "At ")=merged_belt_colours)*merged_months_at_rank),"")</f>
        <v/>
      </c>
      <c r="O4775" s="18" t="str" cm="1">
        <f t="array" ref="O4775">IF(LEN($A4775)&gt;0,SUMPRODUCT(($A4775=merged_names)*(_xlfn.TEXTAFTER(O$2, "At ")=merged_belt_colours)*merged_months_at_rank),"")</f>
        <v/>
      </c>
      <c r="P4775" s="18" t="str" cm="1">
        <f t="array" ref="P4775">IF(LEN($A4775)&gt;0,SUMPRODUCT(($A4775=merged_names)*(_xlfn.TEXTAFTER(P$2, "At ")=merged_belt_colours)*merged_months_at_rank),"")</f>
        <v/>
      </c>
      <c r="Q4775" s="18" t="str" cm="1">
        <f t="array" ref="Q4775">IF(LEN($A4775)&gt;0,SUMPRODUCT(($A4775=merged_names)*(_xlfn.TEXTAFTER(Q$2, "At ")=merged_belt_colours)*merged_months_at_rank),"")</f>
        <v/>
      </c>
      <c r="R4775" s="18" t="str" cm="1">
        <f t="array" ref="R4775">IF(LEN($A4775)&gt;0,SUMPRODUCT(($A4775=merged_names)*(_xlfn.TEXTAFTER(R$2, "At ")=merged_belt_colours)*merged_months_at_rank),"")</f>
        <v/>
      </c>
    </row>
    <row r="4776" spans="1:18" x14ac:dyDescent="0.25">
      <c r="A4776"/>
      <c r="B4776" s="15" t="str" cm="1">
        <f t="array" ref="B4776">IFERROR(IF(LEN(A4776)&gt;0, IF(SUMPRODUCT((Inactives[Key]=J4776)*(Inactives[Currently Inactive]))=1,"Inactive","Active"),""),"Active")</f>
        <v/>
      </c>
      <c r="C4776" s="16" t="str" cm="1">
        <f t="array" aca="1" ref="C4776" ca="1">IFERROR(_xlfn._xlws.FILTER(Inactives[Inactive On],(Inactives[Key]=J4776)*(Inactives[Currently Inactive]),""),"")</f>
        <v/>
      </c>
      <c r="D4776" s="16" t="str" cm="1">
        <f t="array" aca="1" ref="D4776" ca="1">IFERROR(INDEX(_xlfn.TEXTSPLIT(E4776," "),1),"")</f>
        <v/>
      </c>
      <c r="E4776" s="15" t="str" cm="1">
        <f t="array" aca="1" ref="E4776" ca="1">IFERROR(_xlfn._xlws.FILTER(merged_ranks,(merged_end_dates=DATE(9999,12,31))*(merged_names=A4776)),"")</f>
        <v/>
      </c>
      <c r="F4776" s="17" t="str">
        <f ca="1">_xlfn.XLOOKUP(J4776,Promotions[Promo Key],Promotions[Promo Date],"")</f>
        <v/>
      </c>
      <c r="G4776" s="18" t="str">
        <f t="shared" ca="1" si="311"/>
        <v/>
      </c>
      <c r="H4776" s="18" t="str">
        <f t="shared" ca="1" si="310"/>
        <v/>
      </c>
      <c r="I4776" s="17" t="str">
        <f>_xlfn.XLOOKUP(A4776,Students[Full Name],Students[Starting Rank],"")</f>
        <v/>
      </c>
      <c r="J4776" s="15" t="str">
        <f t="shared" ca="1" si="312"/>
        <v xml:space="preserve">: </v>
      </c>
      <c r="K4776" s="16" t="str">
        <f>_xlfn.XLOOKUP(A4776,Students[Full Name],Students[Start Date],"")</f>
        <v/>
      </c>
      <c r="L4776" s="18">
        <f t="shared" ca="1" si="313"/>
        <v>-1</v>
      </c>
      <c r="M4776" s="18" cm="1">
        <f t="array" aca="1" ref="M4776" ca="1">SUMPRODUCT(Inactives[Days Inactive]*(Inactives[Student]=A4776))/365</f>
        <v>0</v>
      </c>
      <c r="N4776" s="18" t="str" cm="1">
        <f t="array" ref="N4776">IF(LEN($A4776)&gt;0,SUMPRODUCT(($A4776=merged_names)*(_xlfn.TEXTAFTER(N$2, "At ")=merged_belt_colours)*merged_months_at_rank),"")</f>
        <v/>
      </c>
      <c r="O4776" s="18" t="str" cm="1">
        <f t="array" ref="O4776">IF(LEN($A4776)&gt;0,SUMPRODUCT(($A4776=merged_names)*(_xlfn.TEXTAFTER(O$2, "At ")=merged_belt_colours)*merged_months_at_rank),"")</f>
        <v/>
      </c>
      <c r="P4776" s="18" t="str" cm="1">
        <f t="array" ref="P4776">IF(LEN($A4776)&gt;0,SUMPRODUCT(($A4776=merged_names)*(_xlfn.TEXTAFTER(P$2, "At ")=merged_belt_colours)*merged_months_at_rank),"")</f>
        <v/>
      </c>
      <c r="Q4776" s="18" t="str" cm="1">
        <f t="array" ref="Q4776">IF(LEN($A4776)&gt;0,SUMPRODUCT(($A4776=merged_names)*(_xlfn.TEXTAFTER(Q$2, "At ")=merged_belt_colours)*merged_months_at_rank),"")</f>
        <v/>
      </c>
      <c r="R4776" s="18" t="str" cm="1">
        <f t="array" ref="R4776">IF(LEN($A4776)&gt;0,SUMPRODUCT(($A4776=merged_names)*(_xlfn.TEXTAFTER(R$2, "At ")=merged_belt_colours)*merged_months_at_rank),"")</f>
        <v/>
      </c>
    </row>
    <row r="4777" spans="1:18" x14ac:dyDescent="0.25">
      <c r="A4777"/>
      <c r="B4777" s="15" t="str" cm="1">
        <f t="array" ref="B4777">IFERROR(IF(LEN(A4777)&gt;0, IF(SUMPRODUCT((Inactives[Key]=J4777)*(Inactives[Currently Inactive]))=1,"Inactive","Active"),""),"Active")</f>
        <v/>
      </c>
      <c r="C4777" s="16" t="str" cm="1">
        <f t="array" aca="1" ref="C4777" ca="1">IFERROR(_xlfn._xlws.FILTER(Inactives[Inactive On],(Inactives[Key]=J4777)*(Inactives[Currently Inactive]),""),"")</f>
        <v/>
      </c>
      <c r="D4777" s="16" t="str" cm="1">
        <f t="array" aca="1" ref="D4777" ca="1">IFERROR(INDEX(_xlfn.TEXTSPLIT(E4777," "),1),"")</f>
        <v/>
      </c>
      <c r="E4777" s="15" t="str" cm="1">
        <f t="array" aca="1" ref="E4777" ca="1">IFERROR(_xlfn._xlws.FILTER(merged_ranks,(merged_end_dates=DATE(9999,12,31))*(merged_names=A4777)),"")</f>
        <v/>
      </c>
      <c r="F4777" s="17" t="str">
        <f ca="1">_xlfn.XLOOKUP(J4777,Promotions[Promo Key],Promotions[Promo Date],"")</f>
        <v/>
      </c>
      <c r="G4777" s="18" t="str">
        <f t="shared" ca="1" si="311"/>
        <v/>
      </c>
      <c r="H4777" s="18" t="str">
        <f t="shared" ca="1" si="310"/>
        <v/>
      </c>
      <c r="I4777" s="17" t="str">
        <f>_xlfn.XLOOKUP(A4777,Students[Full Name],Students[Starting Rank],"")</f>
        <v/>
      </c>
      <c r="J4777" s="15" t="str">
        <f t="shared" ca="1" si="312"/>
        <v xml:space="preserve">: </v>
      </c>
      <c r="K4777" s="16" t="str">
        <f>_xlfn.XLOOKUP(A4777,Students[Full Name],Students[Start Date],"")</f>
        <v/>
      </c>
      <c r="L4777" s="18">
        <f t="shared" ca="1" si="313"/>
        <v>-1</v>
      </c>
      <c r="M4777" s="18" cm="1">
        <f t="array" aca="1" ref="M4777" ca="1">SUMPRODUCT(Inactives[Days Inactive]*(Inactives[Student]=A4777))/365</f>
        <v>0</v>
      </c>
      <c r="N4777" s="18" t="str" cm="1">
        <f t="array" ref="N4777">IF(LEN($A4777)&gt;0,SUMPRODUCT(($A4777=merged_names)*(_xlfn.TEXTAFTER(N$2, "At ")=merged_belt_colours)*merged_months_at_rank),"")</f>
        <v/>
      </c>
      <c r="O4777" s="18" t="str" cm="1">
        <f t="array" ref="O4777">IF(LEN($A4777)&gt;0,SUMPRODUCT(($A4777=merged_names)*(_xlfn.TEXTAFTER(O$2, "At ")=merged_belt_colours)*merged_months_at_rank),"")</f>
        <v/>
      </c>
      <c r="P4777" s="18" t="str" cm="1">
        <f t="array" ref="P4777">IF(LEN($A4777)&gt;0,SUMPRODUCT(($A4777=merged_names)*(_xlfn.TEXTAFTER(P$2, "At ")=merged_belt_colours)*merged_months_at_rank),"")</f>
        <v/>
      </c>
      <c r="Q4777" s="18" t="str" cm="1">
        <f t="array" ref="Q4777">IF(LEN($A4777)&gt;0,SUMPRODUCT(($A4777=merged_names)*(_xlfn.TEXTAFTER(Q$2, "At ")=merged_belt_colours)*merged_months_at_rank),"")</f>
        <v/>
      </c>
      <c r="R4777" s="18" t="str" cm="1">
        <f t="array" ref="R4777">IF(LEN($A4777)&gt;0,SUMPRODUCT(($A4777=merged_names)*(_xlfn.TEXTAFTER(R$2, "At ")=merged_belt_colours)*merged_months_at_rank),"")</f>
        <v/>
      </c>
    </row>
    <row r="4778" spans="1:18" x14ac:dyDescent="0.25">
      <c r="A4778"/>
      <c r="B4778" s="15" t="str" cm="1">
        <f t="array" ref="B4778">IFERROR(IF(LEN(A4778)&gt;0, IF(SUMPRODUCT((Inactives[Key]=J4778)*(Inactives[Currently Inactive]))=1,"Inactive","Active"),""),"Active")</f>
        <v/>
      </c>
      <c r="C4778" s="16" t="str" cm="1">
        <f t="array" aca="1" ref="C4778" ca="1">IFERROR(_xlfn._xlws.FILTER(Inactives[Inactive On],(Inactives[Key]=J4778)*(Inactives[Currently Inactive]),""),"")</f>
        <v/>
      </c>
      <c r="D4778" s="16" t="str" cm="1">
        <f t="array" aca="1" ref="D4778" ca="1">IFERROR(INDEX(_xlfn.TEXTSPLIT(E4778," "),1),"")</f>
        <v/>
      </c>
      <c r="E4778" s="15" t="str" cm="1">
        <f t="array" aca="1" ref="E4778" ca="1">IFERROR(_xlfn._xlws.FILTER(merged_ranks,(merged_end_dates=DATE(9999,12,31))*(merged_names=A4778)),"")</f>
        <v/>
      </c>
      <c r="F4778" s="17" t="str">
        <f ca="1">_xlfn.XLOOKUP(J4778,Promotions[Promo Key],Promotions[Promo Date],"")</f>
        <v/>
      </c>
      <c r="G4778" s="18" t="str">
        <f t="shared" ca="1" si="311"/>
        <v/>
      </c>
      <c r="H4778" s="18" t="str">
        <f t="shared" ca="1" si="310"/>
        <v/>
      </c>
      <c r="I4778" s="17" t="str">
        <f>_xlfn.XLOOKUP(A4778,Students[Full Name],Students[Starting Rank],"")</f>
        <v/>
      </c>
      <c r="J4778" s="15" t="str">
        <f t="shared" ca="1" si="312"/>
        <v xml:space="preserve">: </v>
      </c>
      <c r="K4778" s="16" t="str">
        <f>_xlfn.XLOOKUP(A4778,Students[Full Name],Students[Start Date],"")</f>
        <v/>
      </c>
      <c r="L4778" s="18">
        <f t="shared" ca="1" si="313"/>
        <v>-1</v>
      </c>
      <c r="M4778" s="18" cm="1">
        <f t="array" aca="1" ref="M4778" ca="1">SUMPRODUCT(Inactives[Days Inactive]*(Inactives[Student]=A4778))/365</f>
        <v>0</v>
      </c>
      <c r="N4778" s="18" t="str" cm="1">
        <f t="array" ref="N4778">IF(LEN($A4778)&gt;0,SUMPRODUCT(($A4778=merged_names)*(_xlfn.TEXTAFTER(N$2, "At ")=merged_belt_colours)*merged_months_at_rank),"")</f>
        <v/>
      </c>
      <c r="O4778" s="18" t="str" cm="1">
        <f t="array" ref="O4778">IF(LEN($A4778)&gt;0,SUMPRODUCT(($A4778=merged_names)*(_xlfn.TEXTAFTER(O$2, "At ")=merged_belt_colours)*merged_months_at_rank),"")</f>
        <v/>
      </c>
      <c r="P4778" s="18" t="str" cm="1">
        <f t="array" ref="P4778">IF(LEN($A4778)&gt;0,SUMPRODUCT(($A4778=merged_names)*(_xlfn.TEXTAFTER(P$2, "At ")=merged_belt_colours)*merged_months_at_rank),"")</f>
        <v/>
      </c>
      <c r="Q4778" s="18" t="str" cm="1">
        <f t="array" ref="Q4778">IF(LEN($A4778)&gt;0,SUMPRODUCT(($A4778=merged_names)*(_xlfn.TEXTAFTER(Q$2, "At ")=merged_belt_colours)*merged_months_at_rank),"")</f>
        <v/>
      </c>
      <c r="R4778" s="18" t="str" cm="1">
        <f t="array" ref="R4778">IF(LEN($A4778)&gt;0,SUMPRODUCT(($A4778=merged_names)*(_xlfn.TEXTAFTER(R$2, "At ")=merged_belt_colours)*merged_months_at_rank),"")</f>
        <v/>
      </c>
    </row>
    <row r="4779" spans="1:18" x14ac:dyDescent="0.25">
      <c r="A4779"/>
      <c r="B4779" s="15" t="str" cm="1">
        <f t="array" ref="B4779">IFERROR(IF(LEN(A4779)&gt;0, IF(SUMPRODUCT((Inactives[Key]=J4779)*(Inactives[Currently Inactive]))=1,"Inactive","Active"),""),"Active")</f>
        <v/>
      </c>
      <c r="C4779" s="16" t="str" cm="1">
        <f t="array" aca="1" ref="C4779" ca="1">IFERROR(_xlfn._xlws.FILTER(Inactives[Inactive On],(Inactives[Key]=J4779)*(Inactives[Currently Inactive]),""),"")</f>
        <v/>
      </c>
      <c r="D4779" s="16" t="str" cm="1">
        <f t="array" aca="1" ref="D4779" ca="1">IFERROR(INDEX(_xlfn.TEXTSPLIT(E4779," "),1),"")</f>
        <v/>
      </c>
      <c r="E4779" s="15" t="str" cm="1">
        <f t="array" aca="1" ref="E4779" ca="1">IFERROR(_xlfn._xlws.FILTER(merged_ranks,(merged_end_dates=DATE(9999,12,31))*(merged_names=A4779)),"")</f>
        <v/>
      </c>
      <c r="F4779" s="17" t="str">
        <f ca="1">_xlfn.XLOOKUP(J4779,Promotions[Promo Key],Promotions[Promo Date],"")</f>
        <v/>
      </c>
      <c r="G4779" s="18" t="str">
        <f t="shared" ca="1" si="311"/>
        <v/>
      </c>
      <c r="H4779" s="18" t="str">
        <f t="shared" ca="1" si="310"/>
        <v/>
      </c>
      <c r="I4779" s="17" t="str">
        <f>_xlfn.XLOOKUP(A4779,Students[Full Name],Students[Starting Rank],"")</f>
        <v/>
      </c>
      <c r="J4779" s="15" t="str">
        <f t="shared" ca="1" si="312"/>
        <v xml:space="preserve">: </v>
      </c>
      <c r="K4779" s="16" t="str">
        <f>_xlfn.XLOOKUP(A4779,Students[Full Name],Students[Start Date],"")</f>
        <v/>
      </c>
      <c r="L4779" s="18">
        <f t="shared" ca="1" si="313"/>
        <v>-1</v>
      </c>
      <c r="M4779" s="18" cm="1">
        <f t="array" aca="1" ref="M4779" ca="1">SUMPRODUCT(Inactives[Days Inactive]*(Inactives[Student]=A4779))/365</f>
        <v>0</v>
      </c>
      <c r="N4779" s="18" t="str" cm="1">
        <f t="array" ref="N4779">IF(LEN($A4779)&gt;0,SUMPRODUCT(($A4779=merged_names)*(_xlfn.TEXTAFTER(N$2, "At ")=merged_belt_colours)*merged_months_at_rank),"")</f>
        <v/>
      </c>
      <c r="O4779" s="18" t="str" cm="1">
        <f t="array" ref="O4779">IF(LEN($A4779)&gt;0,SUMPRODUCT(($A4779=merged_names)*(_xlfn.TEXTAFTER(O$2, "At ")=merged_belt_colours)*merged_months_at_rank),"")</f>
        <v/>
      </c>
      <c r="P4779" s="18" t="str" cm="1">
        <f t="array" ref="P4779">IF(LEN($A4779)&gt;0,SUMPRODUCT(($A4779=merged_names)*(_xlfn.TEXTAFTER(P$2, "At ")=merged_belt_colours)*merged_months_at_rank),"")</f>
        <v/>
      </c>
      <c r="Q4779" s="18" t="str" cm="1">
        <f t="array" ref="Q4779">IF(LEN($A4779)&gt;0,SUMPRODUCT(($A4779=merged_names)*(_xlfn.TEXTAFTER(Q$2, "At ")=merged_belt_colours)*merged_months_at_rank),"")</f>
        <v/>
      </c>
      <c r="R4779" s="18" t="str" cm="1">
        <f t="array" ref="R4779">IF(LEN($A4779)&gt;0,SUMPRODUCT(($A4779=merged_names)*(_xlfn.TEXTAFTER(R$2, "At ")=merged_belt_colours)*merged_months_at_rank),"")</f>
        <v/>
      </c>
    </row>
    <row r="4780" spans="1:18" x14ac:dyDescent="0.25">
      <c r="A4780"/>
      <c r="B4780" s="15" t="str" cm="1">
        <f t="array" ref="B4780">IFERROR(IF(LEN(A4780)&gt;0, IF(SUMPRODUCT((Inactives[Key]=J4780)*(Inactives[Currently Inactive]))=1,"Inactive","Active"),""),"Active")</f>
        <v/>
      </c>
      <c r="C4780" s="16" t="str" cm="1">
        <f t="array" aca="1" ref="C4780" ca="1">IFERROR(_xlfn._xlws.FILTER(Inactives[Inactive On],(Inactives[Key]=J4780)*(Inactives[Currently Inactive]),""),"")</f>
        <v/>
      </c>
      <c r="D4780" s="16" t="str" cm="1">
        <f t="array" aca="1" ref="D4780" ca="1">IFERROR(INDEX(_xlfn.TEXTSPLIT(E4780," "),1),"")</f>
        <v/>
      </c>
      <c r="E4780" s="15" t="str" cm="1">
        <f t="array" aca="1" ref="E4780" ca="1">IFERROR(_xlfn._xlws.FILTER(merged_ranks,(merged_end_dates=DATE(9999,12,31))*(merged_names=A4780)),"")</f>
        <v/>
      </c>
      <c r="F4780" s="17" t="str">
        <f ca="1">_xlfn.XLOOKUP(J4780,Promotions[Promo Key],Promotions[Promo Date],"")</f>
        <v/>
      </c>
      <c r="G4780" s="18" t="str">
        <f t="shared" ca="1" si="311"/>
        <v/>
      </c>
      <c r="H4780" s="18" t="str">
        <f t="shared" ca="1" si="310"/>
        <v/>
      </c>
      <c r="I4780" s="17" t="str">
        <f>_xlfn.XLOOKUP(A4780,Students[Full Name],Students[Starting Rank],"")</f>
        <v/>
      </c>
      <c r="J4780" s="15" t="str">
        <f t="shared" ca="1" si="312"/>
        <v xml:space="preserve">: </v>
      </c>
      <c r="K4780" s="16" t="str">
        <f>_xlfn.XLOOKUP(A4780,Students[Full Name],Students[Start Date],"")</f>
        <v/>
      </c>
      <c r="L4780" s="18">
        <f t="shared" ca="1" si="313"/>
        <v>-1</v>
      </c>
      <c r="M4780" s="18" cm="1">
        <f t="array" aca="1" ref="M4780" ca="1">SUMPRODUCT(Inactives[Days Inactive]*(Inactives[Student]=A4780))/365</f>
        <v>0</v>
      </c>
      <c r="N4780" s="18" t="str" cm="1">
        <f t="array" ref="N4780">IF(LEN($A4780)&gt;0,SUMPRODUCT(($A4780=merged_names)*(_xlfn.TEXTAFTER(N$2, "At ")=merged_belt_colours)*merged_months_at_rank),"")</f>
        <v/>
      </c>
      <c r="O4780" s="18" t="str" cm="1">
        <f t="array" ref="O4780">IF(LEN($A4780)&gt;0,SUMPRODUCT(($A4780=merged_names)*(_xlfn.TEXTAFTER(O$2, "At ")=merged_belt_colours)*merged_months_at_rank),"")</f>
        <v/>
      </c>
      <c r="P4780" s="18" t="str" cm="1">
        <f t="array" ref="P4780">IF(LEN($A4780)&gt;0,SUMPRODUCT(($A4780=merged_names)*(_xlfn.TEXTAFTER(P$2, "At ")=merged_belt_colours)*merged_months_at_rank),"")</f>
        <v/>
      </c>
      <c r="Q4780" s="18" t="str" cm="1">
        <f t="array" ref="Q4780">IF(LEN($A4780)&gt;0,SUMPRODUCT(($A4780=merged_names)*(_xlfn.TEXTAFTER(Q$2, "At ")=merged_belt_colours)*merged_months_at_rank),"")</f>
        <v/>
      </c>
      <c r="R4780" s="18" t="str" cm="1">
        <f t="array" ref="R4780">IF(LEN($A4780)&gt;0,SUMPRODUCT(($A4780=merged_names)*(_xlfn.TEXTAFTER(R$2, "At ")=merged_belt_colours)*merged_months_at_rank),"")</f>
        <v/>
      </c>
    </row>
    <row r="4781" spans="1:18" x14ac:dyDescent="0.25">
      <c r="A4781"/>
      <c r="B4781" s="15" t="str" cm="1">
        <f t="array" ref="B4781">IFERROR(IF(LEN(A4781)&gt;0, IF(SUMPRODUCT((Inactives[Key]=J4781)*(Inactives[Currently Inactive]))=1,"Inactive","Active"),""),"Active")</f>
        <v/>
      </c>
      <c r="C4781" s="16" t="str" cm="1">
        <f t="array" aca="1" ref="C4781" ca="1">IFERROR(_xlfn._xlws.FILTER(Inactives[Inactive On],(Inactives[Key]=J4781)*(Inactives[Currently Inactive]),""),"")</f>
        <v/>
      </c>
      <c r="D4781" s="16" t="str" cm="1">
        <f t="array" aca="1" ref="D4781" ca="1">IFERROR(INDEX(_xlfn.TEXTSPLIT(E4781," "),1),"")</f>
        <v/>
      </c>
      <c r="E4781" s="15" t="str" cm="1">
        <f t="array" aca="1" ref="E4781" ca="1">IFERROR(_xlfn._xlws.FILTER(merged_ranks,(merged_end_dates=DATE(9999,12,31))*(merged_names=A4781)),"")</f>
        <v/>
      </c>
      <c r="F4781" s="17" t="str">
        <f ca="1">_xlfn.XLOOKUP(J4781,Promotions[Promo Key],Promotions[Promo Date],"")</f>
        <v/>
      </c>
      <c r="G4781" s="18" t="str">
        <f t="shared" ca="1" si="311"/>
        <v/>
      </c>
      <c r="H4781" s="18" t="str">
        <f t="shared" ca="1" si="310"/>
        <v/>
      </c>
      <c r="I4781" s="17" t="str">
        <f>_xlfn.XLOOKUP(A4781,Students[Full Name],Students[Starting Rank],"")</f>
        <v/>
      </c>
      <c r="J4781" s="15" t="str">
        <f t="shared" ca="1" si="312"/>
        <v xml:space="preserve">: </v>
      </c>
      <c r="K4781" s="16" t="str">
        <f>_xlfn.XLOOKUP(A4781,Students[Full Name],Students[Start Date],"")</f>
        <v/>
      </c>
      <c r="L4781" s="18">
        <f t="shared" ca="1" si="313"/>
        <v>-1</v>
      </c>
      <c r="M4781" s="18" cm="1">
        <f t="array" aca="1" ref="M4781" ca="1">SUMPRODUCT(Inactives[Days Inactive]*(Inactives[Student]=A4781))/365</f>
        <v>0</v>
      </c>
      <c r="N4781" s="18" t="str" cm="1">
        <f t="array" ref="N4781">IF(LEN($A4781)&gt;0,SUMPRODUCT(($A4781=merged_names)*(_xlfn.TEXTAFTER(N$2, "At ")=merged_belt_colours)*merged_months_at_rank),"")</f>
        <v/>
      </c>
      <c r="O4781" s="18" t="str" cm="1">
        <f t="array" ref="O4781">IF(LEN($A4781)&gt;0,SUMPRODUCT(($A4781=merged_names)*(_xlfn.TEXTAFTER(O$2, "At ")=merged_belt_colours)*merged_months_at_rank),"")</f>
        <v/>
      </c>
      <c r="P4781" s="18" t="str" cm="1">
        <f t="array" ref="P4781">IF(LEN($A4781)&gt;0,SUMPRODUCT(($A4781=merged_names)*(_xlfn.TEXTAFTER(P$2, "At ")=merged_belt_colours)*merged_months_at_rank),"")</f>
        <v/>
      </c>
      <c r="Q4781" s="18" t="str" cm="1">
        <f t="array" ref="Q4781">IF(LEN($A4781)&gt;0,SUMPRODUCT(($A4781=merged_names)*(_xlfn.TEXTAFTER(Q$2, "At ")=merged_belt_colours)*merged_months_at_rank),"")</f>
        <v/>
      </c>
      <c r="R4781" s="18" t="str" cm="1">
        <f t="array" ref="R4781">IF(LEN($A4781)&gt;0,SUMPRODUCT(($A4781=merged_names)*(_xlfn.TEXTAFTER(R$2, "At ")=merged_belt_colours)*merged_months_at_rank),"")</f>
        <v/>
      </c>
    </row>
    <row r="4782" spans="1:18" x14ac:dyDescent="0.25">
      <c r="A4782"/>
      <c r="B4782" s="15" t="str" cm="1">
        <f t="array" ref="B4782">IFERROR(IF(LEN(A4782)&gt;0, IF(SUMPRODUCT((Inactives[Key]=J4782)*(Inactives[Currently Inactive]))=1,"Inactive","Active"),""),"Active")</f>
        <v/>
      </c>
      <c r="C4782" s="16" t="str" cm="1">
        <f t="array" aca="1" ref="C4782" ca="1">IFERROR(_xlfn._xlws.FILTER(Inactives[Inactive On],(Inactives[Key]=J4782)*(Inactives[Currently Inactive]),""),"")</f>
        <v/>
      </c>
      <c r="D4782" s="16" t="str" cm="1">
        <f t="array" aca="1" ref="D4782" ca="1">IFERROR(INDEX(_xlfn.TEXTSPLIT(E4782," "),1),"")</f>
        <v/>
      </c>
      <c r="E4782" s="15" t="str" cm="1">
        <f t="array" aca="1" ref="E4782" ca="1">IFERROR(_xlfn._xlws.FILTER(merged_ranks,(merged_end_dates=DATE(9999,12,31))*(merged_names=A4782)),"")</f>
        <v/>
      </c>
      <c r="F4782" s="17" t="str">
        <f ca="1">_xlfn.XLOOKUP(J4782,Promotions[Promo Key],Promotions[Promo Date],"")</f>
        <v/>
      </c>
      <c r="G4782" s="18" t="str">
        <f t="shared" ca="1" si="311"/>
        <v/>
      </c>
      <c r="H4782" s="18" t="str">
        <f t="shared" ca="1" si="310"/>
        <v/>
      </c>
      <c r="I4782" s="17" t="str">
        <f>_xlfn.XLOOKUP(A4782,Students[Full Name],Students[Starting Rank],"")</f>
        <v/>
      </c>
      <c r="J4782" s="15" t="str">
        <f t="shared" ca="1" si="312"/>
        <v xml:space="preserve">: </v>
      </c>
      <c r="K4782" s="16" t="str">
        <f>_xlfn.XLOOKUP(A4782,Students[Full Name],Students[Start Date],"")</f>
        <v/>
      </c>
      <c r="L4782" s="18">
        <f t="shared" ca="1" si="313"/>
        <v>-1</v>
      </c>
      <c r="M4782" s="18" cm="1">
        <f t="array" aca="1" ref="M4782" ca="1">SUMPRODUCT(Inactives[Days Inactive]*(Inactives[Student]=A4782))/365</f>
        <v>0</v>
      </c>
      <c r="N4782" s="18" t="str" cm="1">
        <f t="array" ref="N4782">IF(LEN($A4782)&gt;0,SUMPRODUCT(($A4782=merged_names)*(_xlfn.TEXTAFTER(N$2, "At ")=merged_belt_colours)*merged_months_at_rank),"")</f>
        <v/>
      </c>
      <c r="O4782" s="18" t="str" cm="1">
        <f t="array" ref="O4782">IF(LEN($A4782)&gt;0,SUMPRODUCT(($A4782=merged_names)*(_xlfn.TEXTAFTER(O$2, "At ")=merged_belt_colours)*merged_months_at_rank),"")</f>
        <v/>
      </c>
      <c r="P4782" s="18" t="str" cm="1">
        <f t="array" ref="P4782">IF(LEN($A4782)&gt;0,SUMPRODUCT(($A4782=merged_names)*(_xlfn.TEXTAFTER(P$2, "At ")=merged_belt_colours)*merged_months_at_rank),"")</f>
        <v/>
      </c>
      <c r="Q4782" s="18" t="str" cm="1">
        <f t="array" ref="Q4782">IF(LEN($A4782)&gt;0,SUMPRODUCT(($A4782=merged_names)*(_xlfn.TEXTAFTER(Q$2, "At ")=merged_belt_colours)*merged_months_at_rank),"")</f>
        <v/>
      </c>
      <c r="R4782" s="18" t="str" cm="1">
        <f t="array" ref="R4782">IF(LEN($A4782)&gt;0,SUMPRODUCT(($A4782=merged_names)*(_xlfn.TEXTAFTER(R$2, "At ")=merged_belt_colours)*merged_months_at_rank),"")</f>
        <v/>
      </c>
    </row>
    <row r="4783" spans="1:18" x14ac:dyDescent="0.25">
      <c r="A4783"/>
      <c r="B4783" s="15" t="str" cm="1">
        <f t="array" ref="B4783">IFERROR(IF(LEN(A4783)&gt;0, IF(SUMPRODUCT((Inactives[Key]=J4783)*(Inactives[Currently Inactive]))=1,"Inactive","Active"),""),"Active")</f>
        <v/>
      </c>
      <c r="C4783" s="16" t="str" cm="1">
        <f t="array" aca="1" ref="C4783" ca="1">IFERROR(_xlfn._xlws.FILTER(Inactives[Inactive On],(Inactives[Key]=J4783)*(Inactives[Currently Inactive]),""),"")</f>
        <v/>
      </c>
      <c r="D4783" s="16" t="str" cm="1">
        <f t="array" aca="1" ref="D4783" ca="1">IFERROR(INDEX(_xlfn.TEXTSPLIT(E4783," "),1),"")</f>
        <v/>
      </c>
      <c r="E4783" s="15" t="str" cm="1">
        <f t="array" aca="1" ref="E4783" ca="1">IFERROR(_xlfn._xlws.FILTER(merged_ranks,(merged_end_dates=DATE(9999,12,31))*(merged_names=A4783)),"")</f>
        <v/>
      </c>
      <c r="F4783" s="17" t="str">
        <f ca="1">_xlfn.XLOOKUP(J4783,Promotions[Promo Key],Promotions[Promo Date],"")</f>
        <v/>
      </c>
      <c r="G4783" s="18" t="str">
        <f t="shared" ca="1" si="311"/>
        <v/>
      </c>
      <c r="H4783" s="18" t="str">
        <f t="shared" ca="1" si="310"/>
        <v/>
      </c>
      <c r="I4783" s="17" t="str">
        <f>_xlfn.XLOOKUP(A4783,Students[Full Name],Students[Starting Rank],"")</f>
        <v/>
      </c>
      <c r="J4783" s="15" t="str">
        <f t="shared" ca="1" si="312"/>
        <v xml:space="preserve">: </v>
      </c>
      <c r="K4783" s="16" t="str">
        <f>_xlfn.XLOOKUP(A4783,Students[Full Name],Students[Start Date],"")</f>
        <v/>
      </c>
      <c r="L4783" s="18">
        <f t="shared" ca="1" si="313"/>
        <v>-1</v>
      </c>
      <c r="M4783" s="18" cm="1">
        <f t="array" aca="1" ref="M4783" ca="1">SUMPRODUCT(Inactives[Days Inactive]*(Inactives[Student]=A4783))/365</f>
        <v>0</v>
      </c>
      <c r="N4783" s="18" t="str" cm="1">
        <f t="array" ref="N4783">IF(LEN($A4783)&gt;0,SUMPRODUCT(($A4783=merged_names)*(_xlfn.TEXTAFTER(N$2, "At ")=merged_belt_colours)*merged_months_at_rank),"")</f>
        <v/>
      </c>
      <c r="O4783" s="18" t="str" cm="1">
        <f t="array" ref="O4783">IF(LEN($A4783)&gt;0,SUMPRODUCT(($A4783=merged_names)*(_xlfn.TEXTAFTER(O$2, "At ")=merged_belt_colours)*merged_months_at_rank),"")</f>
        <v/>
      </c>
      <c r="P4783" s="18" t="str" cm="1">
        <f t="array" ref="P4783">IF(LEN($A4783)&gt;0,SUMPRODUCT(($A4783=merged_names)*(_xlfn.TEXTAFTER(P$2, "At ")=merged_belt_colours)*merged_months_at_rank),"")</f>
        <v/>
      </c>
      <c r="Q4783" s="18" t="str" cm="1">
        <f t="array" ref="Q4783">IF(LEN($A4783)&gt;0,SUMPRODUCT(($A4783=merged_names)*(_xlfn.TEXTAFTER(Q$2, "At ")=merged_belt_colours)*merged_months_at_rank),"")</f>
        <v/>
      </c>
      <c r="R4783" s="18" t="str" cm="1">
        <f t="array" ref="R4783">IF(LEN($A4783)&gt;0,SUMPRODUCT(($A4783=merged_names)*(_xlfn.TEXTAFTER(R$2, "At ")=merged_belt_colours)*merged_months_at_rank),"")</f>
        <v/>
      </c>
    </row>
    <row r="4784" spans="1:18" x14ac:dyDescent="0.25">
      <c r="A4784"/>
      <c r="B4784" s="15" t="str" cm="1">
        <f t="array" ref="B4784">IFERROR(IF(LEN(A4784)&gt;0, IF(SUMPRODUCT((Inactives[Key]=J4784)*(Inactives[Currently Inactive]))=1,"Inactive","Active"),""),"Active")</f>
        <v/>
      </c>
      <c r="C4784" s="16" t="str" cm="1">
        <f t="array" aca="1" ref="C4784" ca="1">IFERROR(_xlfn._xlws.FILTER(Inactives[Inactive On],(Inactives[Key]=J4784)*(Inactives[Currently Inactive]),""),"")</f>
        <v/>
      </c>
      <c r="D4784" s="16" t="str" cm="1">
        <f t="array" aca="1" ref="D4784" ca="1">IFERROR(INDEX(_xlfn.TEXTSPLIT(E4784," "),1),"")</f>
        <v/>
      </c>
      <c r="E4784" s="15" t="str" cm="1">
        <f t="array" aca="1" ref="E4784" ca="1">IFERROR(_xlfn._xlws.FILTER(merged_ranks,(merged_end_dates=DATE(9999,12,31))*(merged_names=A4784)),"")</f>
        <v/>
      </c>
      <c r="F4784" s="17" t="str">
        <f ca="1">_xlfn.XLOOKUP(J4784,Promotions[Promo Key],Promotions[Promo Date],"")</f>
        <v/>
      </c>
      <c r="G4784" s="18" t="str">
        <f t="shared" ca="1" si="311"/>
        <v/>
      </c>
      <c r="H4784" s="18" t="str">
        <f t="shared" ca="1" si="310"/>
        <v/>
      </c>
      <c r="I4784" s="17" t="str">
        <f>_xlfn.XLOOKUP(A4784,Students[Full Name],Students[Starting Rank],"")</f>
        <v/>
      </c>
      <c r="J4784" s="15" t="str">
        <f t="shared" ca="1" si="312"/>
        <v xml:space="preserve">: </v>
      </c>
      <c r="K4784" s="16" t="str">
        <f>_xlfn.XLOOKUP(A4784,Students[Full Name],Students[Start Date],"")</f>
        <v/>
      </c>
      <c r="L4784" s="18">
        <f t="shared" ca="1" si="313"/>
        <v>-1</v>
      </c>
      <c r="M4784" s="18" cm="1">
        <f t="array" aca="1" ref="M4784" ca="1">SUMPRODUCT(Inactives[Days Inactive]*(Inactives[Student]=A4784))/365</f>
        <v>0</v>
      </c>
      <c r="N4784" s="18" t="str" cm="1">
        <f t="array" ref="N4784">IF(LEN($A4784)&gt;0,SUMPRODUCT(($A4784=merged_names)*(_xlfn.TEXTAFTER(N$2, "At ")=merged_belt_colours)*merged_months_at_rank),"")</f>
        <v/>
      </c>
      <c r="O4784" s="18" t="str" cm="1">
        <f t="array" ref="O4784">IF(LEN($A4784)&gt;0,SUMPRODUCT(($A4784=merged_names)*(_xlfn.TEXTAFTER(O$2, "At ")=merged_belt_colours)*merged_months_at_rank),"")</f>
        <v/>
      </c>
      <c r="P4784" s="18" t="str" cm="1">
        <f t="array" ref="P4784">IF(LEN($A4784)&gt;0,SUMPRODUCT(($A4784=merged_names)*(_xlfn.TEXTAFTER(P$2, "At ")=merged_belt_colours)*merged_months_at_rank),"")</f>
        <v/>
      </c>
      <c r="Q4784" s="18" t="str" cm="1">
        <f t="array" ref="Q4784">IF(LEN($A4784)&gt;0,SUMPRODUCT(($A4784=merged_names)*(_xlfn.TEXTAFTER(Q$2, "At ")=merged_belt_colours)*merged_months_at_rank),"")</f>
        <v/>
      </c>
      <c r="R4784" s="18" t="str" cm="1">
        <f t="array" ref="R4784">IF(LEN($A4784)&gt;0,SUMPRODUCT(($A4784=merged_names)*(_xlfn.TEXTAFTER(R$2, "At ")=merged_belt_colours)*merged_months_at_rank),"")</f>
        <v/>
      </c>
    </row>
    <row r="4785" spans="1:18" x14ac:dyDescent="0.25">
      <c r="A4785"/>
      <c r="B4785" s="15" t="str" cm="1">
        <f t="array" ref="B4785">IFERROR(IF(LEN(A4785)&gt;0, IF(SUMPRODUCT((Inactives[Key]=J4785)*(Inactives[Currently Inactive]))=1,"Inactive","Active"),""),"Active")</f>
        <v/>
      </c>
      <c r="C4785" s="16" t="str" cm="1">
        <f t="array" aca="1" ref="C4785" ca="1">IFERROR(_xlfn._xlws.FILTER(Inactives[Inactive On],(Inactives[Key]=J4785)*(Inactives[Currently Inactive]),""),"")</f>
        <v/>
      </c>
      <c r="D4785" s="16" t="str" cm="1">
        <f t="array" aca="1" ref="D4785" ca="1">IFERROR(INDEX(_xlfn.TEXTSPLIT(E4785," "),1),"")</f>
        <v/>
      </c>
      <c r="E4785" s="15" t="str" cm="1">
        <f t="array" aca="1" ref="E4785" ca="1">IFERROR(_xlfn._xlws.FILTER(merged_ranks,(merged_end_dates=DATE(9999,12,31))*(merged_names=A4785)),"")</f>
        <v/>
      </c>
      <c r="F4785" s="17" t="str">
        <f ca="1">_xlfn.XLOOKUP(J4785,Promotions[Promo Key],Promotions[Promo Date],"")</f>
        <v/>
      </c>
      <c r="G4785" s="18" t="str">
        <f t="shared" ca="1" si="311"/>
        <v/>
      </c>
      <c r="H4785" s="18" t="str">
        <f t="shared" ca="1" si="310"/>
        <v/>
      </c>
      <c r="I4785" s="17" t="str">
        <f>_xlfn.XLOOKUP(A4785,Students[Full Name],Students[Starting Rank],"")</f>
        <v/>
      </c>
      <c r="J4785" s="15" t="str">
        <f t="shared" ca="1" si="312"/>
        <v xml:space="preserve">: </v>
      </c>
      <c r="K4785" s="16" t="str">
        <f>_xlfn.XLOOKUP(A4785,Students[Full Name],Students[Start Date],"")</f>
        <v/>
      </c>
      <c r="L4785" s="18">
        <f t="shared" ca="1" si="313"/>
        <v>-1</v>
      </c>
      <c r="M4785" s="18" cm="1">
        <f t="array" aca="1" ref="M4785" ca="1">SUMPRODUCT(Inactives[Days Inactive]*(Inactives[Student]=A4785))/365</f>
        <v>0</v>
      </c>
      <c r="N4785" s="18" t="str" cm="1">
        <f t="array" ref="N4785">IF(LEN($A4785)&gt;0,SUMPRODUCT(($A4785=merged_names)*(_xlfn.TEXTAFTER(N$2, "At ")=merged_belt_colours)*merged_months_at_rank),"")</f>
        <v/>
      </c>
      <c r="O4785" s="18" t="str" cm="1">
        <f t="array" ref="O4785">IF(LEN($A4785)&gt;0,SUMPRODUCT(($A4785=merged_names)*(_xlfn.TEXTAFTER(O$2, "At ")=merged_belt_colours)*merged_months_at_rank),"")</f>
        <v/>
      </c>
      <c r="P4785" s="18" t="str" cm="1">
        <f t="array" ref="P4785">IF(LEN($A4785)&gt;0,SUMPRODUCT(($A4785=merged_names)*(_xlfn.TEXTAFTER(P$2, "At ")=merged_belt_colours)*merged_months_at_rank),"")</f>
        <v/>
      </c>
      <c r="Q4785" s="18" t="str" cm="1">
        <f t="array" ref="Q4785">IF(LEN($A4785)&gt;0,SUMPRODUCT(($A4785=merged_names)*(_xlfn.TEXTAFTER(Q$2, "At ")=merged_belt_colours)*merged_months_at_rank),"")</f>
        <v/>
      </c>
      <c r="R4785" s="18" t="str" cm="1">
        <f t="array" ref="R4785">IF(LEN($A4785)&gt;0,SUMPRODUCT(($A4785=merged_names)*(_xlfn.TEXTAFTER(R$2, "At ")=merged_belt_colours)*merged_months_at_rank),"")</f>
        <v/>
      </c>
    </row>
    <row r="4786" spans="1:18" x14ac:dyDescent="0.25">
      <c r="A4786"/>
      <c r="B4786" s="15" t="str" cm="1">
        <f t="array" ref="B4786">IFERROR(IF(LEN(A4786)&gt;0, IF(SUMPRODUCT((Inactives[Key]=J4786)*(Inactives[Currently Inactive]))=1,"Inactive","Active"),""),"Active")</f>
        <v/>
      </c>
      <c r="C4786" s="16" t="str" cm="1">
        <f t="array" aca="1" ref="C4786" ca="1">IFERROR(_xlfn._xlws.FILTER(Inactives[Inactive On],(Inactives[Key]=J4786)*(Inactives[Currently Inactive]),""),"")</f>
        <v/>
      </c>
      <c r="D4786" s="16" t="str" cm="1">
        <f t="array" aca="1" ref="D4786" ca="1">IFERROR(INDEX(_xlfn.TEXTSPLIT(E4786," "),1),"")</f>
        <v/>
      </c>
      <c r="E4786" s="15" t="str" cm="1">
        <f t="array" aca="1" ref="E4786" ca="1">IFERROR(_xlfn._xlws.FILTER(merged_ranks,(merged_end_dates=DATE(9999,12,31))*(merged_names=A4786)),"")</f>
        <v/>
      </c>
      <c r="F4786" s="17" t="str">
        <f ca="1">_xlfn.XLOOKUP(J4786,Promotions[Promo Key],Promotions[Promo Date],"")</f>
        <v/>
      </c>
      <c r="G4786" s="18" t="str">
        <f t="shared" ca="1" si="311"/>
        <v/>
      </c>
      <c r="H4786" s="18" t="str">
        <f t="shared" ca="1" si="310"/>
        <v/>
      </c>
      <c r="I4786" s="17" t="str">
        <f>_xlfn.XLOOKUP(A4786,Students[Full Name],Students[Starting Rank],"")</f>
        <v/>
      </c>
      <c r="J4786" s="15" t="str">
        <f t="shared" ca="1" si="312"/>
        <v xml:space="preserve">: </v>
      </c>
      <c r="K4786" s="16" t="str">
        <f>_xlfn.XLOOKUP(A4786,Students[Full Name],Students[Start Date],"")</f>
        <v/>
      </c>
      <c r="L4786" s="18">
        <f t="shared" ca="1" si="313"/>
        <v>-1</v>
      </c>
      <c r="M4786" s="18" cm="1">
        <f t="array" aca="1" ref="M4786" ca="1">SUMPRODUCT(Inactives[Days Inactive]*(Inactives[Student]=A4786))/365</f>
        <v>0</v>
      </c>
      <c r="N4786" s="18" t="str" cm="1">
        <f t="array" ref="N4786">IF(LEN($A4786)&gt;0,SUMPRODUCT(($A4786=merged_names)*(_xlfn.TEXTAFTER(N$2, "At ")=merged_belt_colours)*merged_months_at_rank),"")</f>
        <v/>
      </c>
      <c r="O4786" s="18" t="str" cm="1">
        <f t="array" ref="O4786">IF(LEN($A4786)&gt;0,SUMPRODUCT(($A4786=merged_names)*(_xlfn.TEXTAFTER(O$2, "At ")=merged_belt_colours)*merged_months_at_rank),"")</f>
        <v/>
      </c>
      <c r="P4786" s="18" t="str" cm="1">
        <f t="array" ref="P4786">IF(LEN($A4786)&gt;0,SUMPRODUCT(($A4786=merged_names)*(_xlfn.TEXTAFTER(P$2, "At ")=merged_belt_colours)*merged_months_at_rank),"")</f>
        <v/>
      </c>
      <c r="Q4786" s="18" t="str" cm="1">
        <f t="array" ref="Q4786">IF(LEN($A4786)&gt;0,SUMPRODUCT(($A4786=merged_names)*(_xlfn.TEXTAFTER(Q$2, "At ")=merged_belt_colours)*merged_months_at_rank),"")</f>
        <v/>
      </c>
      <c r="R4786" s="18" t="str" cm="1">
        <f t="array" ref="R4786">IF(LEN($A4786)&gt;0,SUMPRODUCT(($A4786=merged_names)*(_xlfn.TEXTAFTER(R$2, "At ")=merged_belt_colours)*merged_months_at_rank),"")</f>
        <v/>
      </c>
    </row>
    <row r="4787" spans="1:18" x14ac:dyDescent="0.25">
      <c r="A4787"/>
      <c r="B4787" s="15" t="str" cm="1">
        <f t="array" ref="B4787">IFERROR(IF(LEN(A4787)&gt;0, IF(SUMPRODUCT((Inactives[Key]=J4787)*(Inactives[Currently Inactive]))=1,"Inactive","Active"),""),"Active")</f>
        <v/>
      </c>
      <c r="C4787" s="16" t="str" cm="1">
        <f t="array" aca="1" ref="C4787" ca="1">IFERROR(_xlfn._xlws.FILTER(Inactives[Inactive On],(Inactives[Key]=J4787)*(Inactives[Currently Inactive]),""),"")</f>
        <v/>
      </c>
      <c r="D4787" s="16" t="str" cm="1">
        <f t="array" aca="1" ref="D4787" ca="1">IFERROR(INDEX(_xlfn.TEXTSPLIT(E4787," "),1),"")</f>
        <v/>
      </c>
      <c r="E4787" s="15" t="str" cm="1">
        <f t="array" aca="1" ref="E4787" ca="1">IFERROR(_xlfn._xlws.FILTER(merged_ranks,(merged_end_dates=DATE(9999,12,31))*(merged_names=A4787)),"")</f>
        <v/>
      </c>
      <c r="F4787" s="17" t="str">
        <f ca="1">_xlfn.XLOOKUP(J4787,Promotions[Promo Key],Promotions[Promo Date],"")</f>
        <v/>
      </c>
      <c r="G4787" s="18" t="str">
        <f t="shared" ca="1" si="311"/>
        <v/>
      </c>
      <c r="H4787" s="18" t="str">
        <f t="shared" ca="1" si="310"/>
        <v/>
      </c>
      <c r="I4787" s="17" t="str">
        <f>_xlfn.XLOOKUP(A4787,Students[Full Name],Students[Starting Rank],"")</f>
        <v/>
      </c>
      <c r="J4787" s="15" t="str">
        <f t="shared" ca="1" si="312"/>
        <v xml:space="preserve">: </v>
      </c>
      <c r="K4787" s="16" t="str">
        <f>_xlfn.XLOOKUP(A4787,Students[Full Name],Students[Start Date],"")</f>
        <v/>
      </c>
      <c r="L4787" s="18">
        <f t="shared" ca="1" si="313"/>
        <v>-1</v>
      </c>
      <c r="M4787" s="18" cm="1">
        <f t="array" aca="1" ref="M4787" ca="1">SUMPRODUCT(Inactives[Days Inactive]*(Inactives[Student]=A4787))/365</f>
        <v>0</v>
      </c>
      <c r="N4787" s="18" t="str" cm="1">
        <f t="array" ref="N4787">IF(LEN($A4787)&gt;0,SUMPRODUCT(($A4787=merged_names)*(_xlfn.TEXTAFTER(N$2, "At ")=merged_belt_colours)*merged_months_at_rank),"")</f>
        <v/>
      </c>
      <c r="O4787" s="18" t="str" cm="1">
        <f t="array" ref="O4787">IF(LEN($A4787)&gt;0,SUMPRODUCT(($A4787=merged_names)*(_xlfn.TEXTAFTER(O$2, "At ")=merged_belt_colours)*merged_months_at_rank),"")</f>
        <v/>
      </c>
      <c r="P4787" s="18" t="str" cm="1">
        <f t="array" ref="P4787">IF(LEN($A4787)&gt;0,SUMPRODUCT(($A4787=merged_names)*(_xlfn.TEXTAFTER(P$2, "At ")=merged_belt_colours)*merged_months_at_rank),"")</f>
        <v/>
      </c>
      <c r="Q4787" s="18" t="str" cm="1">
        <f t="array" ref="Q4787">IF(LEN($A4787)&gt;0,SUMPRODUCT(($A4787=merged_names)*(_xlfn.TEXTAFTER(Q$2, "At ")=merged_belt_colours)*merged_months_at_rank),"")</f>
        <v/>
      </c>
      <c r="R4787" s="18" t="str" cm="1">
        <f t="array" ref="R4787">IF(LEN($A4787)&gt;0,SUMPRODUCT(($A4787=merged_names)*(_xlfn.TEXTAFTER(R$2, "At ")=merged_belt_colours)*merged_months_at_rank),"")</f>
        <v/>
      </c>
    </row>
    <row r="4788" spans="1:18" x14ac:dyDescent="0.25">
      <c r="A4788"/>
      <c r="B4788" s="15" t="str" cm="1">
        <f t="array" ref="B4788">IFERROR(IF(LEN(A4788)&gt;0, IF(SUMPRODUCT((Inactives[Key]=J4788)*(Inactives[Currently Inactive]))=1,"Inactive","Active"),""),"Active")</f>
        <v/>
      </c>
      <c r="C4788" s="16" t="str" cm="1">
        <f t="array" aca="1" ref="C4788" ca="1">IFERROR(_xlfn._xlws.FILTER(Inactives[Inactive On],(Inactives[Key]=J4788)*(Inactives[Currently Inactive]),""),"")</f>
        <v/>
      </c>
      <c r="D4788" s="16" t="str" cm="1">
        <f t="array" aca="1" ref="D4788" ca="1">IFERROR(INDEX(_xlfn.TEXTSPLIT(E4788," "),1),"")</f>
        <v/>
      </c>
      <c r="E4788" s="15" t="str" cm="1">
        <f t="array" aca="1" ref="E4788" ca="1">IFERROR(_xlfn._xlws.FILTER(merged_ranks,(merged_end_dates=DATE(9999,12,31))*(merged_names=A4788)),"")</f>
        <v/>
      </c>
      <c r="F4788" s="17" t="str">
        <f ca="1">_xlfn.XLOOKUP(J4788,Promotions[Promo Key],Promotions[Promo Date],"")</f>
        <v/>
      </c>
      <c r="G4788" s="18" t="str">
        <f t="shared" ca="1" si="311"/>
        <v/>
      </c>
      <c r="H4788" s="18" t="str">
        <f t="shared" ca="1" si="310"/>
        <v/>
      </c>
      <c r="I4788" s="17" t="str">
        <f>_xlfn.XLOOKUP(A4788,Students[Full Name],Students[Starting Rank],"")</f>
        <v/>
      </c>
      <c r="J4788" s="15" t="str">
        <f t="shared" ca="1" si="312"/>
        <v xml:space="preserve">: </v>
      </c>
      <c r="K4788" s="16" t="str">
        <f>_xlfn.XLOOKUP(A4788,Students[Full Name],Students[Start Date],"")</f>
        <v/>
      </c>
      <c r="L4788" s="18">
        <f t="shared" ca="1" si="313"/>
        <v>-1</v>
      </c>
      <c r="M4788" s="18" cm="1">
        <f t="array" aca="1" ref="M4788" ca="1">SUMPRODUCT(Inactives[Days Inactive]*(Inactives[Student]=A4788))/365</f>
        <v>0</v>
      </c>
      <c r="N4788" s="18" t="str" cm="1">
        <f t="array" ref="N4788">IF(LEN($A4788)&gt;0,SUMPRODUCT(($A4788=merged_names)*(_xlfn.TEXTAFTER(N$2, "At ")=merged_belt_colours)*merged_months_at_rank),"")</f>
        <v/>
      </c>
      <c r="O4788" s="18" t="str" cm="1">
        <f t="array" ref="O4788">IF(LEN($A4788)&gt;0,SUMPRODUCT(($A4788=merged_names)*(_xlfn.TEXTAFTER(O$2, "At ")=merged_belt_colours)*merged_months_at_rank),"")</f>
        <v/>
      </c>
      <c r="P4788" s="18" t="str" cm="1">
        <f t="array" ref="P4788">IF(LEN($A4788)&gt;0,SUMPRODUCT(($A4788=merged_names)*(_xlfn.TEXTAFTER(P$2, "At ")=merged_belt_colours)*merged_months_at_rank),"")</f>
        <v/>
      </c>
      <c r="Q4788" s="18" t="str" cm="1">
        <f t="array" ref="Q4788">IF(LEN($A4788)&gt;0,SUMPRODUCT(($A4788=merged_names)*(_xlfn.TEXTAFTER(Q$2, "At ")=merged_belt_colours)*merged_months_at_rank),"")</f>
        <v/>
      </c>
      <c r="R4788" s="18" t="str" cm="1">
        <f t="array" ref="R4788">IF(LEN($A4788)&gt;0,SUMPRODUCT(($A4788=merged_names)*(_xlfn.TEXTAFTER(R$2, "At ")=merged_belt_colours)*merged_months_at_rank),"")</f>
        <v/>
      </c>
    </row>
    <row r="4789" spans="1:18" x14ac:dyDescent="0.25">
      <c r="A4789"/>
      <c r="B4789" s="15" t="str" cm="1">
        <f t="array" ref="B4789">IFERROR(IF(LEN(A4789)&gt;0, IF(SUMPRODUCT((Inactives[Key]=J4789)*(Inactives[Currently Inactive]))=1,"Inactive","Active"),""),"Active")</f>
        <v/>
      </c>
      <c r="C4789" s="16" t="str" cm="1">
        <f t="array" aca="1" ref="C4789" ca="1">IFERROR(_xlfn._xlws.FILTER(Inactives[Inactive On],(Inactives[Key]=J4789)*(Inactives[Currently Inactive]),""),"")</f>
        <v/>
      </c>
      <c r="D4789" s="16" t="str" cm="1">
        <f t="array" aca="1" ref="D4789" ca="1">IFERROR(INDEX(_xlfn.TEXTSPLIT(E4789," "),1),"")</f>
        <v/>
      </c>
      <c r="E4789" s="15" t="str" cm="1">
        <f t="array" aca="1" ref="E4789" ca="1">IFERROR(_xlfn._xlws.FILTER(merged_ranks,(merged_end_dates=DATE(9999,12,31))*(merged_names=A4789)),"")</f>
        <v/>
      </c>
      <c r="F4789" s="17" t="str">
        <f ca="1">_xlfn.XLOOKUP(J4789,Promotions[Promo Key],Promotions[Promo Date],"")</f>
        <v/>
      </c>
      <c r="G4789" s="18" t="str">
        <f t="shared" ca="1" si="311"/>
        <v/>
      </c>
      <c r="H4789" s="18" t="str">
        <f t="shared" ca="1" si="310"/>
        <v/>
      </c>
      <c r="I4789" s="17" t="str">
        <f>_xlfn.XLOOKUP(A4789,Students[Full Name],Students[Starting Rank],"")</f>
        <v/>
      </c>
      <c r="J4789" s="15" t="str">
        <f t="shared" ca="1" si="312"/>
        <v xml:space="preserve">: </v>
      </c>
      <c r="K4789" s="16" t="str">
        <f>_xlfn.XLOOKUP(A4789,Students[Full Name],Students[Start Date],"")</f>
        <v/>
      </c>
      <c r="L4789" s="18">
        <f t="shared" ca="1" si="313"/>
        <v>-1</v>
      </c>
      <c r="M4789" s="18" cm="1">
        <f t="array" aca="1" ref="M4789" ca="1">SUMPRODUCT(Inactives[Days Inactive]*(Inactives[Student]=A4789))/365</f>
        <v>0</v>
      </c>
      <c r="N4789" s="18" t="str" cm="1">
        <f t="array" ref="N4789">IF(LEN($A4789)&gt;0,SUMPRODUCT(($A4789=merged_names)*(_xlfn.TEXTAFTER(N$2, "At ")=merged_belt_colours)*merged_months_at_rank),"")</f>
        <v/>
      </c>
      <c r="O4789" s="18" t="str" cm="1">
        <f t="array" ref="O4789">IF(LEN($A4789)&gt;0,SUMPRODUCT(($A4789=merged_names)*(_xlfn.TEXTAFTER(O$2, "At ")=merged_belt_colours)*merged_months_at_rank),"")</f>
        <v/>
      </c>
      <c r="P4789" s="18" t="str" cm="1">
        <f t="array" ref="P4789">IF(LEN($A4789)&gt;0,SUMPRODUCT(($A4789=merged_names)*(_xlfn.TEXTAFTER(P$2, "At ")=merged_belt_colours)*merged_months_at_rank),"")</f>
        <v/>
      </c>
      <c r="Q4789" s="18" t="str" cm="1">
        <f t="array" ref="Q4789">IF(LEN($A4789)&gt;0,SUMPRODUCT(($A4789=merged_names)*(_xlfn.TEXTAFTER(Q$2, "At ")=merged_belt_colours)*merged_months_at_rank),"")</f>
        <v/>
      </c>
      <c r="R4789" s="18" t="str" cm="1">
        <f t="array" ref="R4789">IF(LEN($A4789)&gt;0,SUMPRODUCT(($A4789=merged_names)*(_xlfn.TEXTAFTER(R$2, "At ")=merged_belt_colours)*merged_months_at_rank),"")</f>
        <v/>
      </c>
    </row>
    <row r="4790" spans="1:18" x14ac:dyDescent="0.25">
      <c r="A4790"/>
      <c r="B4790" s="15" t="str" cm="1">
        <f t="array" ref="B4790">IFERROR(IF(LEN(A4790)&gt;0, IF(SUMPRODUCT((Inactives[Key]=J4790)*(Inactives[Currently Inactive]))=1,"Inactive","Active"),""),"Active")</f>
        <v/>
      </c>
      <c r="C4790" s="16" t="str" cm="1">
        <f t="array" aca="1" ref="C4790" ca="1">IFERROR(_xlfn._xlws.FILTER(Inactives[Inactive On],(Inactives[Key]=J4790)*(Inactives[Currently Inactive]),""),"")</f>
        <v/>
      </c>
      <c r="D4790" s="16" t="str" cm="1">
        <f t="array" aca="1" ref="D4790" ca="1">IFERROR(INDEX(_xlfn.TEXTSPLIT(E4790," "),1),"")</f>
        <v/>
      </c>
      <c r="E4790" s="15" t="str" cm="1">
        <f t="array" aca="1" ref="E4790" ca="1">IFERROR(_xlfn._xlws.FILTER(merged_ranks,(merged_end_dates=DATE(9999,12,31))*(merged_names=A4790)),"")</f>
        <v/>
      </c>
      <c r="F4790" s="17" t="str">
        <f ca="1">_xlfn.XLOOKUP(J4790,Promotions[Promo Key],Promotions[Promo Date],"")</f>
        <v/>
      </c>
      <c r="G4790" s="18" t="str">
        <f t="shared" ca="1" si="311"/>
        <v/>
      </c>
      <c r="H4790" s="18" t="str">
        <f t="shared" ca="1" si="310"/>
        <v/>
      </c>
      <c r="I4790" s="17" t="str">
        <f>_xlfn.XLOOKUP(A4790,Students[Full Name],Students[Starting Rank],"")</f>
        <v/>
      </c>
      <c r="J4790" s="15" t="str">
        <f t="shared" ca="1" si="312"/>
        <v xml:space="preserve">: </v>
      </c>
      <c r="K4790" s="16" t="str">
        <f>_xlfn.XLOOKUP(A4790,Students[Full Name],Students[Start Date],"")</f>
        <v/>
      </c>
      <c r="L4790" s="18">
        <f t="shared" ca="1" si="313"/>
        <v>-1</v>
      </c>
      <c r="M4790" s="18" cm="1">
        <f t="array" aca="1" ref="M4790" ca="1">SUMPRODUCT(Inactives[Days Inactive]*(Inactives[Student]=A4790))/365</f>
        <v>0</v>
      </c>
      <c r="N4790" s="18" t="str" cm="1">
        <f t="array" ref="N4790">IF(LEN($A4790)&gt;0,SUMPRODUCT(($A4790=merged_names)*(_xlfn.TEXTAFTER(N$2, "At ")=merged_belt_colours)*merged_months_at_rank),"")</f>
        <v/>
      </c>
      <c r="O4790" s="18" t="str" cm="1">
        <f t="array" ref="O4790">IF(LEN($A4790)&gt;0,SUMPRODUCT(($A4790=merged_names)*(_xlfn.TEXTAFTER(O$2, "At ")=merged_belt_colours)*merged_months_at_rank),"")</f>
        <v/>
      </c>
      <c r="P4790" s="18" t="str" cm="1">
        <f t="array" ref="P4790">IF(LEN($A4790)&gt;0,SUMPRODUCT(($A4790=merged_names)*(_xlfn.TEXTAFTER(P$2, "At ")=merged_belt_colours)*merged_months_at_rank),"")</f>
        <v/>
      </c>
      <c r="Q4790" s="18" t="str" cm="1">
        <f t="array" ref="Q4790">IF(LEN($A4790)&gt;0,SUMPRODUCT(($A4790=merged_names)*(_xlfn.TEXTAFTER(Q$2, "At ")=merged_belt_colours)*merged_months_at_rank),"")</f>
        <v/>
      </c>
      <c r="R4790" s="18" t="str" cm="1">
        <f t="array" ref="R4790">IF(LEN($A4790)&gt;0,SUMPRODUCT(($A4790=merged_names)*(_xlfn.TEXTAFTER(R$2, "At ")=merged_belt_colours)*merged_months_at_rank),"")</f>
        <v/>
      </c>
    </row>
    <row r="4791" spans="1:18" x14ac:dyDescent="0.25">
      <c r="A4791"/>
      <c r="B4791" s="15" t="str" cm="1">
        <f t="array" ref="B4791">IFERROR(IF(LEN(A4791)&gt;0, IF(SUMPRODUCT((Inactives[Key]=J4791)*(Inactives[Currently Inactive]))=1,"Inactive","Active"),""),"Active")</f>
        <v/>
      </c>
      <c r="C4791" s="16" t="str" cm="1">
        <f t="array" aca="1" ref="C4791" ca="1">IFERROR(_xlfn._xlws.FILTER(Inactives[Inactive On],(Inactives[Key]=J4791)*(Inactives[Currently Inactive]),""),"")</f>
        <v/>
      </c>
      <c r="D4791" s="16" t="str" cm="1">
        <f t="array" aca="1" ref="D4791" ca="1">IFERROR(INDEX(_xlfn.TEXTSPLIT(E4791," "),1),"")</f>
        <v/>
      </c>
      <c r="E4791" s="15" t="str" cm="1">
        <f t="array" aca="1" ref="E4791" ca="1">IFERROR(_xlfn._xlws.FILTER(merged_ranks,(merged_end_dates=DATE(9999,12,31))*(merged_names=A4791)),"")</f>
        <v/>
      </c>
      <c r="F4791" s="17" t="str">
        <f ca="1">_xlfn.XLOOKUP(J4791,Promotions[Promo Key],Promotions[Promo Date],"")</f>
        <v/>
      </c>
      <c r="G4791" s="18" t="str">
        <f t="shared" ca="1" si="311"/>
        <v/>
      </c>
      <c r="H4791" s="18" t="str">
        <f t="shared" ca="1" si="310"/>
        <v/>
      </c>
      <c r="I4791" s="17" t="str">
        <f>_xlfn.XLOOKUP(A4791,Students[Full Name],Students[Starting Rank],"")</f>
        <v/>
      </c>
      <c r="J4791" s="15" t="str">
        <f t="shared" ca="1" si="312"/>
        <v xml:space="preserve">: </v>
      </c>
      <c r="K4791" s="16" t="str">
        <f>_xlfn.XLOOKUP(A4791,Students[Full Name],Students[Start Date],"")</f>
        <v/>
      </c>
      <c r="L4791" s="18">
        <f t="shared" ca="1" si="313"/>
        <v>-1</v>
      </c>
      <c r="M4791" s="18" cm="1">
        <f t="array" aca="1" ref="M4791" ca="1">SUMPRODUCT(Inactives[Days Inactive]*(Inactives[Student]=A4791))/365</f>
        <v>0</v>
      </c>
      <c r="N4791" s="18" t="str" cm="1">
        <f t="array" ref="N4791">IF(LEN($A4791)&gt;0,SUMPRODUCT(($A4791=merged_names)*(_xlfn.TEXTAFTER(N$2, "At ")=merged_belt_colours)*merged_months_at_rank),"")</f>
        <v/>
      </c>
      <c r="O4791" s="18" t="str" cm="1">
        <f t="array" ref="O4791">IF(LEN($A4791)&gt;0,SUMPRODUCT(($A4791=merged_names)*(_xlfn.TEXTAFTER(O$2, "At ")=merged_belt_colours)*merged_months_at_rank),"")</f>
        <v/>
      </c>
      <c r="P4791" s="18" t="str" cm="1">
        <f t="array" ref="P4791">IF(LEN($A4791)&gt;0,SUMPRODUCT(($A4791=merged_names)*(_xlfn.TEXTAFTER(P$2, "At ")=merged_belt_colours)*merged_months_at_rank),"")</f>
        <v/>
      </c>
      <c r="Q4791" s="18" t="str" cm="1">
        <f t="array" ref="Q4791">IF(LEN($A4791)&gt;0,SUMPRODUCT(($A4791=merged_names)*(_xlfn.TEXTAFTER(Q$2, "At ")=merged_belt_colours)*merged_months_at_rank),"")</f>
        <v/>
      </c>
      <c r="R4791" s="18" t="str" cm="1">
        <f t="array" ref="R4791">IF(LEN($A4791)&gt;0,SUMPRODUCT(($A4791=merged_names)*(_xlfn.TEXTAFTER(R$2, "At ")=merged_belt_colours)*merged_months_at_rank),"")</f>
        <v/>
      </c>
    </row>
    <row r="4792" spans="1:18" x14ac:dyDescent="0.25">
      <c r="A4792"/>
      <c r="B4792" s="15" t="str" cm="1">
        <f t="array" ref="B4792">IFERROR(IF(LEN(A4792)&gt;0, IF(SUMPRODUCT((Inactives[Key]=J4792)*(Inactives[Currently Inactive]))=1,"Inactive","Active"),""),"Active")</f>
        <v/>
      </c>
      <c r="C4792" s="16" t="str" cm="1">
        <f t="array" aca="1" ref="C4792" ca="1">IFERROR(_xlfn._xlws.FILTER(Inactives[Inactive On],(Inactives[Key]=J4792)*(Inactives[Currently Inactive]),""),"")</f>
        <v/>
      </c>
      <c r="D4792" s="16" t="str" cm="1">
        <f t="array" aca="1" ref="D4792" ca="1">IFERROR(INDEX(_xlfn.TEXTSPLIT(E4792," "),1),"")</f>
        <v/>
      </c>
      <c r="E4792" s="15" t="str" cm="1">
        <f t="array" aca="1" ref="E4792" ca="1">IFERROR(_xlfn._xlws.FILTER(merged_ranks,(merged_end_dates=DATE(9999,12,31))*(merged_names=A4792)),"")</f>
        <v/>
      </c>
      <c r="F4792" s="17" t="str">
        <f ca="1">_xlfn.XLOOKUP(J4792,Promotions[Promo Key],Promotions[Promo Date],"")</f>
        <v/>
      </c>
      <c r="G4792" s="18" t="str">
        <f t="shared" ca="1" si="311"/>
        <v/>
      </c>
      <c r="H4792" s="18" t="str">
        <f t="shared" ca="1" si="310"/>
        <v/>
      </c>
      <c r="I4792" s="17" t="str">
        <f>_xlfn.XLOOKUP(A4792,Students[Full Name],Students[Starting Rank],"")</f>
        <v/>
      </c>
      <c r="J4792" s="15" t="str">
        <f t="shared" ca="1" si="312"/>
        <v xml:space="preserve">: </v>
      </c>
      <c r="K4792" s="16" t="str">
        <f>_xlfn.XLOOKUP(A4792,Students[Full Name],Students[Start Date],"")</f>
        <v/>
      </c>
      <c r="L4792" s="18">
        <f t="shared" ca="1" si="313"/>
        <v>-1</v>
      </c>
      <c r="M4792" s="18" cm="1">
        <f t="array" aca="1" ref="M4792" ca="1">SUMPRODUCT(Inactives[Days Inactive]*(Inactives[Student]=A4792))/365</f>
        <v>0</v>
      </c>
      <c r="N4792" s="18" t="str" cm="1">
        <f t="array" ref="N4792">IF(LEN($A4792)&gt;0,SUMPRODUCT(($A4792=merged_names)*(_xlfn.TEXTAFTER(N$2, "At ")=merged_belt_colours)*merged_months_at_rank),"")</f>
        <v/>
      </c>
      <c r="O4792" s="18" t="str" cm="1">
        <f t="array" ref="O4792">IF(LEN($A4792)&gt;0,SUMPRODUCT(($A4792=merged_names)*(_xlfn.TEXTAFTER(O$2, "At ")=merged_belt_colours)*merged_months_at_rank),"")</f>
        <v/>
      </c>
      <c r="P4792" s="18" t="str" cm="1">
        <f t="array" ref="P4792">IF(LEN($A4792)&gt;0,SUMPRODUCT(($A4792=merged_names)*(_xlfn.TEXTAFTER(P$2, "At ")=merged_belt_colours)*merged_months_at_rank),"")</f>
        <v/>
      </c>
      <c r="Q4792" s="18" t="str" cm="1">
        <f t="array" ref="Q4792">IF(LEN($A4792)&gt;0,SUMPRODUCT(($A4792=merged_names)*(_xlfn.TEXTAFTER(Q$2, "At ")=merged_belt_colours)*merged_months_at_rank),"")</f>
        <v/>
      </c>
      <c r="R4792" s="18" t="str" cm="1">
        <f t="array" ref="R4792">IF(LEN($A4792)&gt;0,SUMPRODUCT(($A4792=merged_names)*(_xlfn.TEXTAFTER(R$2, "At ")=merged_belt_colours)*merged_months_at_rank),"")</f>
        <v/>
      </c>
    </row>
    <row r="4793" spans="1:18" x14ac:dyDescent="0.25">
      <c r="A4793"/>
      <c r="B4793" s="15" t="str" cm="1">
        <f t="array" ref="B4793">IFERROR(IF(LEN(A4793)&gt;0, IF(SUMPRODUCT((Inactives[Key]=J4793)*(Inactives[Currently Inactive]))=1,"Inactive","Active"),""),"Active")</f>
        <v/>
      </c>
      <c r="C4793" s="16" t="str" cm="1">
        <f t="array" aca="1" ref="C4793" ca="1">IFERROR(_xlfn._xlws.FILTER(Inactives[Inactive On],(Inactives[Key]=J4793)*(Inactives[Currently Inactive]),""),"")</f>
        <v/>
      </c>
      <c r="D4793" s="16" t="str" cm="1">
        <f t="array" aca="1" ref="D4793" ca="1">IFERROR(INDEX(_xlfn.TEXTSPLIT(E4793," "),1),"")</f>
        <v/>
      </c>
      <c r="E4793" s="15" t="str" cm="1">
        <f t="array" aca="1" ref="E4793" ca="1">IFERROR(_xlfn._xlws.FILTER(merged_ranks,(merged_end_dates=DATE(9999,12,31))*(merged_names=A4793)),"")</f>
        <v/>
      </c>
      <c r="F4793" s="17" t="str">
        <f ca="1">_xlfn.XLOOKUP(J4793,Promotions[Promo Key],Promotions[Promo Date],"")</f>
        <v/>
      </c>
      <c r="G4793" s="18" t="str">
        <f t="shared" ca="1" si="311"/>
        <v/>
      </c>
      <c r="H4793" s="18" t="str">
        <f t="shared" ca="1" si="310"/>
        <v/>
      </c>
      <c r="I4793" s="17" t="str">
        <f>_xlfn.XLOOKUP(A4793,Students[Full Name],Students[Starting Rank],"")</f>
        <v/>
      </c>
      <c r="J4793" s="15" t="str">
        <f t="shared" ca="1" si="312"/>
        <v xml:space="preserve">: </v>
      </c>
      <c r="K4793" s="16" t="str">
        <f>_xlfn.XLOOKUP(A4793,Students[Full Name],Students[Start Date],"")</f>
        <v/>
      </c>
      <c r="L4793" s="18">
        <f t="shared" ca="1" si="313"/>
        <v>-1</v>
      </c>
      <c r="M4793" s="18" cm="1">
        <f t="array" aca="1" ref="M4793" ca="1">SUMPRODUCT(Inactives[Days Inactive]*(Inactives[Student]=A4793))/365</f>
        <v>0</v>
      </c>
      <c r="N4793" s="18" t="str" cm="1">
        <f t="array" ref="N4793">IF(LEN($A4793)&gt;0,SUMPRODUCT(($A4793=merged_names)*(_xlfn.TEXTAFTER(N$2, "At ")=merged_belt_colours)*merged_months_at_rank),"")</f>
        <v/>
      </c>
      <c r="O4793" s="18" t="str" cm="1">
        <f t="array" ref="O4793">IF(LEN($A4793)&gt;0,SUMPRODUCT(($A4793=merged_names)*(_xlfn.TEXTAFTER(O$2, "At ")=merged_belt_colours)*merged_months_at_rank),"")</f>
        <v/>
      </c>
      <c r="P4793" s="18" t="str" cm="1">
        <f t="array" ref="P4793">IF(LEN($A4793)&gt;0,SUMPRODUCT(($A4793=merged_names)*(_xlfn.TEXTAFTER(P$2, "At ")=merged_belt_colours)*merged_months_at_rank),"")</f>
        <v/>
      </c>
      <c r="Q4793" s="18" t="str" cm="1">
        <f t="array" ref="Q4793">IF(LEN($A4793)&gt;0,SUMPRODUCT(($A4793=merged_names)*(_xlfn.TEXTAFTER(Q$2, "At ")=merged_belt_colours)*merged_months_at_rank),"")</f>
        <v/>
      </c>
      <c r="R4793" s="18" t="str" cm="1">
        <f t="array" ref="R4793">IF(LEN($A4793)&gt;0,SUMPRODUCT(($A4793=merged_names)*(_xlfn.TEXTAFTER(R$2, "At ")=merged_belt_colours)*merged_months_at_rank),"")</f>
        <v/>
      </c>
    </row>
    <row r="4794" spans="1:18" x14ac:dyDescent="0.25">
      <c r="A4794"/>
      <c r="B4794" s="15" t="str" cm="1">
        <f t="array" ref="B4794">IFERROR(IF(LEN(A4794)&gt;0, IF(SUMPRODUCT((Inactives[Key]=J4794)*(Inactives[Currently Inactive]))=1,"Inactive","Active"),""),"Active")</f>
        <v/>
      </c>
      <c r="C4794" s="16" t="str" cm="1">
        <f t="array" aca="1" ref="C4794" ca="1">IFERROR(_xlfn._xlws.FILTER(Inactives[Inactive On],(Inactives[Key]=J4794)*(Inactives[Currently Inactive]),""),"")</f>
        <v/>
      </c>
      <c r="D4794" s="16" t="str" cm="1">
        <f t="array" aca="1" ref="D4794" ca="1">IFERROR(INDEX(_xlfn.TEXTSPLIT(E4794," "),1),"")</f>
        <v/>
      </c>
      <c r="E4794" s="15" t="str" cm="1">
        <f t="array" aca="1" ref="E4794" ca="1">IFERROR(_xlfn._xlws.FILTER(merged_ranks,(merged_end_dates=DATE(9999,12,31))*(merged_names=A4794)),"")</f>
        <v/>
      </c>
      <c r="F4794" s="17" t="str">
        <f ca="1">_xlfn.XLOOKUP(J4794,Promotions[Promo Key],Promotions[Promo Date],"")</f>
        <v/>
      </c>
      <c r="G4794" s="18" t="str">
        <f t="shared" ca="1" si="311"/>
        <v/>
      </c>
      <c r="H4794" s="18" t="str">
        <f t="shared" ca="1" si="310"/>
        <v/>
      </c>
      <c r="I4794" s="17" t="str">
        <f>_xlfn.XLOOKUP(A4794,Students[Full Name],Students[Starting Rank],"")</f>
        <v/>
      </c>
      <c r="J4794" s="15" t="str">
        <f t="shared" ca="1" si="312"/>
        <v xml:space="preserve">: </v>
      </c>
      <c r="K4794" s="16" t="str">
        <f>_xlfn.XLOOKUP(A4794,Students[Full Name],Students[Start Date],"")</f>
        <v/>
      </c>
      <c r="L4794" s="18">
        <f t="shared" ca="1" si="313"/>
        <v>-1</v>
      </c>
      <c r="M4794" s="18" cm="1">
        <f t="array" aca="1" ref="M4794" ca="1">SUMPRODUCT(Inactives[Days Inactive]*(Inactives[Student]=A4794))/365</f>
        <v>0</v>
      </c>
      <c r="N4794" s="18" t="str" cm="1">
        <f t="array" ref="N4794">IF(LEN($A4794)&gt;0,SUMPRODUCT(($A4794=merged_names)*(_xlfn.TEXTAFTER(N$2, "At ")=merged_belt_colours)*merged_months_at_rank),"")</f>
        <v/>
      </c>
      <c r="O4794" s="18" t="str" cm="1">
        <f t="array" ref="O4794">IF(LEN($A4794)&gt;0,SUMPRODUCT(($A4794=merged_names)*(_xlfn.TEXTAFTER(O$2, "At ")=merged_belt_colours)*merged_months_at_rank),"")</f>
        <v/>
      </c>
      <c r="P4794" s="18" t="str" cm="1">
        <f t="array" ref="P4794">IF(LEN($A4794)&gt;0,SUMPRODUCT(($A4794=merged_names)*(_xlfn.TEXTAFTER(P$2, "At ")=merged_belt_colours)*merged_months_at_rank),"")</f>
        <v/>
      </c>
      <c r="Q4794" s="18" t="str" cm="1">
        <f t="array" ref="Q4794">IF(LEN($A4794)&gt;0,SUMPRODUCT(($A4794=merged_names)*(_xlfn.TEXTAFTER(Q$2, "At ")=merged_belt_colours)*merged_months_at_rank),"")</f>
        <v/>
      </c>
      <c r="R4794" s="18" t="str" cm="1">
        <f t="array" ref="R4794">IF(LEN($A4794)&gt;0,SUMPRODUCT(($A4794=merged_names)*(_xlfn.TEXTAFTER(R$2, "At ")=merged_belt_colours)*merged_months_at_rank),"")</f>
        <v/>
      </c>
    </row>
    <row r="4795" spans="1:18" x14ac:dyDescent="0.25">
      <c r="A4795"/>
      <c r="B4795" s="15" t="str" cm="1">
        <f t="array" ref="B4795">IFERROR(IF(LEN(A4795)&gt;0, IF(SUMPRODUCT((Inactives[Key]=J4795)*(Inactives[Currently Inactive]))=1,"Inactive","Active"),""),"Active")</f>
        <v/>
      </c>
      <c r="C4795" s="16" t="str" cm="1">
        <f t="array" aca="1" ref="C4795" ca="1">IFERROR(_xlfn._xlws.FILTER(Inactives[Inactive On],(Inactives[Key]=J4795)*(Inactives[Currently Inactive]),""),"")</f>
        <v/>
      </c>
      <c r="D4795" s="16" t="str" cm="1">
        <f t="array" aca="1" ref="D4795" ca="1">IFERROR(INDEX(_xlfn.TEXTSPLIT(E4795," "),1),"")</f>
        <v/>
      </c>
      <c r="E4795" s="15" t="str" cm="1">
        <f t="array" aca="1" ref="E4795" ca="1">IFERROR(_xlfn._xlws.FILTER(merged_ranks,(merged_end_dates=DATE(9999,12,31))*(merged_names=A4795)),"")</f>
        <v/>
      </c>
      <c r="F4795" s="17" t="str">
        <f ca="1">_xlfn.XLOOKUP(J4795,Promotions[Promo Key],Promotions[Promo Date],"")</f>
        <v/>
      </c>
      <c r="G4795" s="18" t="str">
        <f t="shared" ca="1" si="311"/>
        <v/>
      </c>
      <c r="H4795" s="18" t="str">
        <f t="shared" ca="1" si="310"/>
        <v/>
      </c>
      <c r="I4795" s="17" t="str">
        <f>_xlfn.XLOOKUP(A4795,Students[Full Name],Students[Starting Rank],"")</f>
        <v/>
      </c>
      <c r="J4795" s="15" t="str">
        <f t="shared" ca="1" si="312"/>
        <v xml:space="preserve">: </v>
      </c>
      <c r="K4795" s="16" t="str">
        <f>_xlfn.XLOOKUP(A4795,Students[Full Name],Students[Start Date],"")</f>
        <v/>
      </c>
      <c r="L4795" s="18">
        <f t="shared" ca="1" si="313"/>
        <v>-1</v>
      </c>
      <c r="M4795" s="18" cm="1">
        <f t="array" aca="1" ref="M4795" ca="1">SUMPRODUCT(Inactives[Days Inactive]*(Inactives[Student]=A4795))/365</f>
        <v>0</v>
      </c>
      <c r="N4795" s="18" t="str" cm="1">
        <f t="array" ref="N4795">IF(LEN($A4795)&gt;0,SUMPRODUCT(($A4795=merged_names)*(_xlfn.TEXTAFTER(N$2, "At ")=merged_belt_colours)*merged_months_at_rank),"")</f>
        <v/>
      </c>
      <c r="O4795" s="18" t="str" cm="1">
        <f t="array" ref="O4795">IF(LEN($A4795)&gt;0,SUMPRODUCT(($A4795=merged_names)*(_xlfn.TEXTAFTER(O$2, "At ")=merged_belt_colours)*merged_months_at_rank),"")</f>
        <v/>
      </c>
      <c r="P4795" s="18" t="str" cm="1">
        <f t="array" ref="P4795">IF(LEN($A4795)&gt;0,SUMPRODUCT(($A4795=merged_names)*(_xlfn.TEXTAFTER(P$2, "At ")=merged_belt_colours)*merged_months_at_rank),"")</f>
        <v/>
      </c>
      <c r="Q4795" s="18" t="str" cm="1">
        <f t="array" ref="Q4795">IF(LEN($A4795)&gt;0,SUMPRODUCT(($A4795=merged_names)*(_xlfn.TEXTAFTER(Q$2, "At ")=merged_belt_colours)*merged_months_at_rank),"")</f>
        <v/>
      </c>
      <c r="R4795" s="18" t="str" cm="1">
        <f t="array" ref="R4795">IF(LEN($A4795)&gt;0,SUMPRODUCT(($A4795=merged_names)*(_xlfn.TEXTAFTER(R$2, "At ")=merged_belt_colours)*merged_months_at_rank),"")</f>
        <v/>
      </c>
    </row>
    <row r="4796" spans="1:18" x14ac:dyDescent="0.25">
      <c r="A4796"/>
      <c r="B4796" s="15" t="str" cm="1">
        <f t="array" ref="B4796">IFERROR(IF(LEN(A4796)&gt;0, IF(SUMPRODUCT((Inactives[Key]=J4796)*(Inactives[Currently Inactive]))=1,"Inactive","Active"),""),"Active")</f>
        <v/>
      </c>
      <c r="C4796" s="16" t="str" cm="1">
        <f t="array" aca="1" ref="C4796" ca="1">IFERROR(_xlfn._xlws.FILTER(Inactives[Inactive On],(Inactives[Key]=J4796)*(Inactives[Currently Inactive]),""),"")</f>
        <v/>
      </c>
      <c r="D4796" s="16" t="str" cm="1">
        <f t="array" aca="1" ref="D4796" ca="1">IFERROR(INDEX(_xlfn.TEXTSPLIT(E4796," "),1),"")</f>
        <v/>
      </c>
      <c r="E4796" s="15" t="str" cm="1">
        <f t="array" aca="1" ref="E4796" ca="1">IFERROR(_xlfn._xlws.FILTER(merged_ranks,(merged_end_dates=DATE(9999,12,31))*(merged_names=A4796)),"")</f>
        <v/>
      </c>
      <c r="F4796" s="17" t="str">
        <f ca="1">_xlfn.XLOOKUP(J4796,Promotions[Promo Key],Promotions[Promo Date],"")</f>
        <v/>
      </c>
      <c r="G4796" s="18" t="str">
        <f t="shared" ca="1" si="311"/>
        <v/>
      </c>
      <c r="H4796" s="18" t="str">
        <f t="shared" ca="1" si="310"/>
        <v/>
      </c>
      <c r="I4796" s="17" t="str">
        <f>_xlfn.XLOOKUP(A4796,Students[Full Name],Students[Starting Rank],"")</f>
        <v/>
      </c>
      <c r="J4796" s="15" t="str">
        <f t="shared" ca="1" si="312"/>
        <v xml:space="preserve">: </v>
      </c>
      <c r="K4796" s="16" t="str">
        <f>_xlfn.XLOOKUP(A4796,Students[Full Name],Students[Start Date],"")</f>
        <v/>
      </c>
      <c r="L4796" s="18">
        <f t="shared" ca="1" si="313"/>
        <v>-1</v>
      </c>
      <c r="M4796" s="18" cm="1">
        <f t="array" aca="1" ref="M4796" ca="1">SUMPRODUCT(Inactives[Days Inactive]*(Inactives[Student]=A4796))/365</f>
        <v>0</v>
      </c>
      <c r="N4796" s="18" t="str" cm="1">
        <f t="array" ref="N4796">IF(LEN($A4796)&gt;0,SUMPRODUCT(($A4796=merged_names)*(_xlfn.TEXTAFTER(N$2, "At ")=merged_belt_colours)*merged_months_at_rank),"")</f>
        <v/>
      </c>
      <c r="O4796" s="18" t="str" cm="1">
        <f t="array" ref="O4796">IF(LEN($A4796)&gt;0,SUMPRODUCT(($A4796=merged_names)*(_xlfn.TEXTAFTER(O$2, "At ")=merged_belt_colours)*merged_months_at_rank),"")</f>
        <v/>
      </c>
      <c r="P4796" s="18" t="str" cm="1">
        <f t="array" ref="P4796">IF(LEN($A4796)&gt;0,SUMPRODUCT(($A4796=merged_names)*(_xlfn.TEXTAFTER(P$2, "At ")=merged_belt_colours)*merged_months_at_rank),"")</f>
        <v/>
      </c>
      <c r="Q4796" s="18" t="str" cm="1">
        <f t="array" ref="Q4796">IF(LEN($A4796)&gt;0,SUMPRODUCT(($A4796=merged_names)*(_xlfn.TEXTAFTER(Q$2, "At ")=merged_belt_colours)*merged_months_at_rank),"")</f>
        <v/>
      </c>
      <c r="R4796" s="18" t="str" cm="1">
        <f t="array" ref="R4796">IF(LEN($A4796)&gt;0,SUMPRODUCT(($A4796=merged_names)*(_xlfn.TEXTAFTER(R$2, "At ")=merged_belt_colours)*merged_months_at_rank),"")</f>
        <v/>
      </c>
    </row>
    <row r="4797" spans="1:18" x14ac:dyDescent="0.25">
      <c r="A4797"/>
      <c r="B4797" s="15" t="str" cm="1">
        <f t="array" ref="B4797">IFERROR(IF(LEN(A4797)&gt;0, IF(SUMPRODUCT((Inactives[Key]=J4797)*(Inactives[Currently Inactive]))=1,"Inactive","Active"),""),"Active")</f>
        <v/>
      </c>
      <c r="C4797" s="16" t="str" cm="1">
        <f t="array" aca="1" ref="C4797" ca="1">IFERROR(_xlfn._xlws.FILTER(Inactives[Inactive On],(Inactives[Key]=J4797)*(Inactives[Currently Inactive]),""),"")</f>
        <v/>
      </c>
      <c r="D4797" s="16" t="str" cm="1">
        <f t="array" aca="1" ref="D4797" ca="1">IFERROR(INDEX(_xlfn.TEXTSPLIT(E4797," "),1),"")</f>
        <v/>
      </c>
      <c r="E4797" s="15" t="str" cm="1">
        <f t="array" aca="1" ref="E4797" ca="1">IFERROR(_xlfn._xlws.FILTER(merged_ranks,(merged_end_dates=DATE(9999,12,31))*(merged_names=A4797)),"")</f>
        <v/>
      </c>
      <c r="F4797" s="17" t="str">
        <f ca="1">_xlfn.XLOOKUP(J4797,Promotions[Promo Key],Promotions[Promo Date],"")</f>
        <v/>
      </c>
      <c r="G4797" s="18" t="str">
        <f t="shared" ca="1" si="311"/>
        <v/>
      </c>
      <c r="H4797" s="18" t="str">
        <f t="shared" ca="1" si="310"/>
        <v/>
      </c>
      <c r="I4797" s="17" t="str">
        <f>_xlfn.XLOOKUP(A4797,Students[Full Name],Students[Starting Rank],"")</f>
        <v/>
      </c>
      <c r="J4797" s="15" t="str">
        <f t="shared" ca="1" si="312"/>
        <v xml:space="preserve">: </v>
      </c>
      <c r="K4797" s="16" t="str">
        <f>_xlfn.XLOOKUP(A4797,Students[Full Name],Students[Start Date],"")</f>
        <v/>
      </c>
      <c r="L4797" s="18">
        <f t="shared" ca="1" si="313"/>
        <v>-1</v>
      </c>
      <c r="M4797" s="18" cm="1">
        <f t="array" aca="1" ref="M4797" ca="1">SUMPRODUCT(Inactives[Days Inactive]*(Inactives[Student]=A4797))/365</f>
        <v>0</v>
      </c>
      <c r="N4797" s="18" t="str" cm="1">
        <f t="array" ref="N4797">IF(LEN($A4797)&gt;0,SUMPRODUCT(($A4797=merged_names)*(_xlfn.TEXTAFTER(N$2, "At ")=merged_belt_colours)*merged_months_at_rank),"")</f>
        <v/>
      </c>
      <c r="O4797" s="18" t="str" cm="1">
        <f t="array" ref="O4797">IF(LEN($A4797)&gt;0,SUMPRODUCT(($A4797=merged_names)*(_xlfn.TEXTAFTER(O$2, "At ")=merged_belt_colours)*merged_months_at_rank),"")</f>
        <v/>
      </c>
      <c r="P4797" s="18" t="str" cm="1">
        <f t="array" ref="P4797">IF(LEN($A4797)&gt;0,SUMPRODUCT(($A4797=merged_names)*(_xlfn.TEXTAFTER(P$2, "At ")=merged_belt_colours)*merged_months_at_rank),"")</f>
        <v/>
      </c>
      <c r="Q4797" s="18" t="str" cm="1">
        <f t="array" ref="Q4797">IF(LEN($A4797)&gt;0,SUMPRODUCT(($A4797=merged_names)*(_xlfn.TEXTAFTER(Q$2, "At ")=merged_belt_colours)*merged_months_at_rank),"")</f>
        <v/>
      </c>
      <c r="R4797" s="18" t="str" cm="1">
        <f t="array" ref="R4797">IF(LEN($A4797)&gt;0,SUMPRODUCT(($A4797=merged_names)*(_xlfn.TEXTAFTER(R$2, "At ")=merged_belt_colours)*merged_months_at_rank),"")</f>
        <v/>
      </c>
    </row>
    <row r="4798" spans="1:18" x14ac:dyDescent="0.25">
      <c r="A4798"/>
      <c r="B4798" s="15" t="str" cm="1">
        <f t="array" ref="B4798">IFERROR(IF(LEN(A4798)&gt;0, IF(SUMPRODUCT((Inactives[Key]=J4798)*(Inactives[Currently Inactive]))=1,"Inactive","Active"),""),"Active")</f>
        <v/>
      </c>
      <c r="C4798" s="16" t="str" cm="1">
        <f t="array" aca="1" ref="C4798" ca="1">IFERROR(_xlfn._xlws.FILTER(Inactives[Inactive On],(Inactives[Key]=J4798)*(Inactives[Currently Inactive]),""),"")</f>
        <v/>
      </c>
      <c r="D4798" s="16" t="str" cm="1">
        <f t="array" aca="1" ref="D4798" ca="1">IFERROR(INDEX(_xlfn.TEXTSPLIT(E4798," "),1),"")</f>
        <v/>
      </c>
      <c r="E4798" s="15" t="str" cm="1">
        <f t="array" aca="1" ref="E4798" ca="1">IFERROR(_xlfn._xlws.FILTER(merged_ranks,(merged_end_dates=DATE(9999,12,31))*(merged_names=A4798)),"")</f>
        <v/>
      </c>
      <c r="F4798" s="17" t="str">
        <f ca="1">_xlfn.XLOOKUP(J4798,Promotions[Promo Key],Promotions[Promo Date],"")</f>
        <v/>
      </c>
      <c r="G4798" s="18" t="str">
        <f t="shared" ca="1" si="311"/>
        <v/>
      </c>
      <c r="H4798" s="18" t="str">
        <f t="shared" ca="1" si="310"/>
        <v/>
      </c>
      <c r="I4798" s="17" t="str">
        <f>_xlfn.XLOOKUP(A4798,Students[Full Name],Students[Starting Rank],"")</f>
        <v/>
      </c>
      <c r="J4798" s="15" t="str">
        <f t="shared" ca="1" si="312"/>
        <v xml:space="preserve">: </v>
      </c>
      <c r="K4798" s="16" t="str">
        <f>_xlfn.XLOOKUP(A4798,Students[Full Name],Students[Start Date],"")</f>
        <v/>
      </c>
      <c r="L4798" s="18">
        <f t="shared" ca="1" si="313"/>
        <v>-1</v>
      </c>
      <c r="M4798" s="18" cm="1">
        <f t="array" aca="1" ref="M4798" ca="1">SUMPRODUCT(Inactives[Days Inactive]*(Inactives[Student]=A4798))/365</f>
        <v>0</v>
      </c>
      <c r="N4798" s="18" t="str" cm="1">
        <f t="array" ref="N4798">IF(LEN($A4798)&gt;0,SUMPRODUCT(($A4798=merged_names)*(_xlfn.TEXTAFTER(N$2, "At ")=merged_belt_colours)*merged_months_at_rank),"")</f>
        <v/>
      </c>
      <c r="O4798" s="18" t="str" cm="1">
        <f t="array" ref="O4798">IF(LEN($A4798)&gt;0,SUMPRODUCT(($A4798=merged_names)*(_xlfn.TEXTAFTER(O$2, "At ")=merged_belt_colours)*merged_months_at_rank),"")</f>
        <v/>
      </c>
      <c r="P4798" s="18" t="str" cm="1">
        <f t="array" ref="P4798">IF(LEN($A4798)&gt;0,SUMPRODUCT(($A4798=merged_names)*(_xlfn.TEXTAFTER(P$2, "At ")=merged_belt_colours)*merged_months_at_rank),"")</f>
        <v/>
      </c>
      <c r="Q4798" s="18" t="str" cm="1">
        <f t="array" ref="Q4798">IF(LEN($A4798)&gt;0,SUMPRODUCT(($A4798=merged_names)*(_xlfn.TEXTAFTER(Q$2, "At ")=merged_belt_colours)*merged_months_at_rank),"")</f>
        <v/>
      </c>
      <c r="R4798" s="18" t="str" cm="1">
        <f t="array" ref="R4798">IF(LEN($A4798)&gt;0,SUMPRODUCT(($A4798=merged_names)*(_xlfn.TEXTAFTER(R$2, "At ")=merged_belt_colours)*merged_months_at_rank),"")</f>
        <v/>
      </c>
    </row>
    <row r="4799" spans="1:18" x14ac:dyDescent="0.25">
      <c r="A4799"/>
      <c r="B4799" s="15" t="str" cm="1">
        <f t="array" ref="B4799">IFERROR(IF(LEN(A4799)&gt;0, IF(SUMPRODUCT((Inactives[Key]=J4799)*(Inactives[Currently Inactive]))=1,"Inactive","Active"),""),"Active")</f>
        <v/>
      </c>
      <c r="C4799" s="16" t="str" cm="1">
        <f t="array" aca="1" ref="C4799" ca="1">IFERROR(_xlfn._xlws.FILTER(Inactives[Inactive On],(Inactives[Key]=J4799)*(Inactives[Currently Inactive]),""),"")</f>
        <v/>
      </c>
      <c r="D4799" s="16" t="str" cm="1">
        <f t="array" aca="1" ref="D4799" ca="1">IFERROR(INDEX(_xlfn.TEXTSPLIT(E4799," "),1),"")</f>
        <v/>
      </c>
      <c r="E4799" s="15" t="str" cm="1">
        <f t="array" aca="1" ref="E4799" ca="1">IFERROR(_xlfn._xlws.FILTER(merged_ranks,(merged_end_dates=DATE(9999,12,31))*(merged_names=A4799)),"")</f>
        <v/>
      </c>
      <c r="F4799" s="17" t="str">
        <f ca="1">_xlfn.XLOOKUP(J4799,Promotions[Promo Key],Promotions[Promo Date],"")</f>
        <v/>
      </c>
      <c r="G4799" s="18" t="str">
        <f t="shared" ca="1" si="311"/>
        <v/>
      </c>
      <c r="H4799" s="18" t="str">
        <f t="shared" ca="1" si="310"/>
        <v/>
      </c>
      <c r="I4799" s="17" t="str">
        <f>_xlfn.XLOOKUP(A4799,Students[Full Name],Students[Starting Rank],"")</f>
        <v/>
      </c>
      <c r="J4799" s="15" t="str">
        <f t="shared" ca="1" si="312"/>
        <v xml:space="preserve">: </v>
      </c>
      <c r="K4799" s="16" t="str">
        <f>_xlfn.XLOOKUP(A4799,Students[Full Name],Students[Start Date],"")</f>
        <v/>
      </c>
      <c r="L4799" s="18">
        <f t="shared" ca="1" si="313"/>
        <v>-1</v>
      </c>
      <c r="M4799" s="18" cm="1">
        <f t="array" aca="1" ref="M4799" ca="1">SUMPRODUCT(Inactives[Days Inactive]*(Inactives[Student]=A4799))/365</f>
        <v>0</v>
      </c>
      <c r="N4799" s="18" t="str" cm="1">
        <f t="array" ref="N4799">IF(LEN($A4799)&gt;0,SUMPRODUCT(($A4799=merged_names)*(_xlfn.TEXTAFTER(N$2, "At ")=merged_belt_colours)*merged_months_at_rank),"")</f>
        <v/>
      </c>
      <c r="O4799" s="18" t="str" cm="1">
        <f t="array" ref="O4799">IF(LEN($A4799)&gt;0,SUMPRODUCT(($A4799=merged_names)*(_xlfn.TEXTAFTER(O$2, "At ")=merged_belt_colours)*merged_months_at_rank),"")</f>
        <v/>
      </c>
      <c r="P4799" s="18" t="str" cm="1">
        <f t="array" ref="P4799">IF(LEN($A4799)&gt;0,SUMPRODUCT(($A4799=merged_names)*(_xlfn.TEXTAFTER(P$2, "At ")=merged_belt_colours)*merged_months_at_rank),"")</f>
        <v/>
      </c>
      <c r="Q4799" s="18" t="str" cm="1">
        <f t="array" ref="Q4799">IF(LEN($A4799)&gt;0,SUMPRODUCT(($A4799=merged_names)*(_xlfn.TEXTAFTER(Q$2, "At ")=merged_belt_colours)*merged_months_at_rank),"")</f>
        <v/>
      </c>
      <c r="R4799" s="18" t="str" cm="1">
        <f t="array" ref="R4799">IF(LEN($A4799)&gt;0,SUMPRODUCT(($A4799=merged_names)*(_xlfn.TEXTAFTER(R$2, "At ")=merged_belt_colours)*merged_months_at_rank),"")</f>
        <v/>
      </c>
    </row>
    <row r="4800" spans="1:18" x14ac:dyDescent="0.25">
      <c r="A4800"/>
      <c r="B4800" s="15" t="str" cm="1">
        <f t="array" ref="B4800">IFERROR(IF(LEN(A4800)&gt;0, IF(SUMPRODUCT((Inactives[Key]=J4800)*(Inactives[Currently Inactive]))=1,"Inactive","Active"),""),"Active")</f>
        <v/>
      </c>
      <c r="C4800" s="16" t="str" cm="1">
        <f t="array" aca="1" ref="C4800" ca="1">IFERROR(_xlfn._xlws.FILTER(Inactives[Inactive On],(Inactives[Key]=J4800)*(Inactives[Currently Inactive]),""),"")</f>
        <v/>
      </c>
      <c r="D4800" s="16" t="str" cm="1">
        <f t="array" aca="1" ref="D4800" ca="1">IFERROR(INDEX(_xlfn.TEXTSPLIT(E4800," "),1),"")</f>
        <v/>
      </c>
      <c r="E4800" s="15" t="str" cm="1">
        <f t="array" aca="1" ref="E4800" ca="1">IFERROR(_xlfn._xlws.FILTER(merged_ranks,(merged_end_dates=DATE(9999,12,31))*(merged_names=A4800)),"")</f>
        <v/>
      </c>
      <c r="F4800" s="17" t="str">
        <f ca="1">_xlfn.XLOOKUP(J4800,Promotions[Promo Key],Promotions[Promo Date],"")</f>
        <v/>
      </c>
      <c r="G4800" s="18" t="str">
        <f t="shared" ca="1" si="311"/>
        <v/>
      </c>
      <c r="H4800" s="18" t="str">
        <f t="shared" ca="1" si="310"/>
        <v/>
      </c>
      <c r="I4800" s="17" t="str">
        <f>_xlfn.XLOOKUP(A4800,Students[Full Name],Students[Starting Rank],"")</f>
        <v/>
      </c>
      <c r="J4800" s="15" t="str">
        <f t="shared" ca="1" si="312"/>
        <v xml:space="preserve">: </v>
      </c>
      <c r="K4800" s="16" t="str">
        <f>_xlfn.XLOOKUP(A4800,Students[Full Name],Students[Start Date],"")</f>
        <v/>
      </c>
      <c r="L4800" s="18">
        <f t="shared" ca="1" si="313"/>
        <v>-1</v>
      </c>
      <c r="M4800" s="18" cm="1">
        <f t="array" aca="1" ref="M4800" ca="1">SUMPRODUCT(Inactives[Days Inactive]*(Inactives[Student]=A4800))/365</f>
        <v>0</v>
      </c>
      <c r="N4800" s="18" t="str" cm="1">
        <f t="array" ref="N4800">IF(LEN($A4800)&gt;0,SUMPRODUCT(($A4800=merged_names)*(_xlfn.TEXTAFTER(N$2, "At ")=merged_belt_colours)*merged_months_at_rank),"")</f>
        <v/>
      </c>
      <c r="O4800" s="18" t="str" cm="1">
        <f t="array" ref="O4800">IF(LEN($A4800)&gt;0,SUMPRODUCT(($A4800=merged_names)*(_xlfn.TEXTAFTER(O$2, "At ")=merged_belt_colours)*merged_months_at_rank),"")</f>
        <v/>
      </c>
      <c r="P4800" s="18" t="str" cm="1">
        <f t="array" ref="P4800">IF(LEN($A4800)&gt;0,SUMPRODUCT(($A4800=merged_names)*(_xlfn.TEXTAFTER(P$2, "At ")=merged_belt_colours)*merged_months_at_rank),"")</f>
        <v/>
      </c>
      <c r="Q4800" s="18" t="str" cm="1">
        <f t="array" ref="Q4800">IF(LEN($A4800)&gt;0,SUMPRODUCT(($A4800=merged_names)*(_xlfn.TEXTAFTER(Q$2, "At ")=merged_belt_colours)*merged_months_at_rank),"")</f>
        <v/>
      </c>
      <c r="R4800" s="18" t="str" cm="1">
        <f t="array" ref="R4800">IF(LEN($A4800)&gt;0,SUMPRODUCT(($A4800=merged_names)*(_xlfn.TEXTAFTER(R$2, "At ")=merged_belt_colours)*merged_months_at_rank),"")</f>
        <v/>
      </c>
    </row>
    <row r="4801" spans="1:18" x14ac:dyDescent="0.25">
      <c r="A4801"/>
      <c r="B4801" s="15" t="str" cm="1">
        <f t="array" ref="B4801">IFERROR(IF(LEN(A4801)&gt;0, IF(SUMPRODUCT((Inactives[Key]=J4801)*(Inactives[Currently Inactive]))=1,"Inactive","Active"),""),"Active")</f>
        <v/>
      </c>
      <c r="C4801" s="16" t="str" cm="1">
        <f t="array" aca="1" ref="C4801" ca="1">IFERROR(_xlfn._xlws.FILTER(Inactives[Inactive On],(Inactives[Key]=J4801)*(Inactives[Currently Inactive]),""),"")</f>
        <v/>
      </c>
      <c r="D4801" s="16" t="str" cm="1">
        <f t="array" aca="1" ref="D4801" ca="1">IFERROR(INDEX(_xlfn.TEXTSPLIT(E4801," "),1),"")</f>
        <v/>
      </c>
      <c r="E4801" s="15" t="str" cm="1">
        <f t="array" aca="1" ref="E4801" ca="1">IFERROR(_xlfn._xlws.FILTER(merged_ranks,(merged_end_dates=DATE(9999,12,31))*(merged_names=A4801)),"")</f>
        <v/>
      </c>
      <c r="F4801" s="17" t="str">
        <f ca="1">_xlfn.XLOOKUP(J4801,Promotions[Promo Key],Promotions[Promo Date],"")</f>
        <v/>
      </c>
      <c r="G4801" s="18" t="str">
        <f t="shared" ca="1" si="311"/>
        <v/>
      </c>
      <c r="H4801" s="18" t="str">
        <f t="shared" ca="1" si="310"/>
        <v/>
      </c>
      <c r="I4801" s="17" t="str">
        <f>_xlfn.XLOOKUP(A4801,Students[Full Name],Students[Starting Rank],"")</f>
        <v/>
      </c>
      <c r="J4801" s="15" t="str">
        <f t="shared" ca="1" si="312"/>
        <v xml:space="preserve">: </v>
      </c>
      <c r="K4801" s="16" t="str">
        <f>_xlfn.XLOOKUP(A4801,Students[Full Name],Students[Start Date],"")</f>
        <v/>
      </c>
      <c r="L4801" s="18">
        <f t="shared" ca="1" si="313"/>
        <v>-1</v>
      </c>
      <c r="M4801" s="18" cm="1">
        <f t="array" aca="1" ref="M4801" ca="1">SUMPRODUCT(Inactives[Days Inactive]*(Inactives[Student]=A4801))/365</f>
        <v>0</v>
      </c>
      <c r="N4801" s="18" t="str" cm="1">
        <f t="array" ref="N4801">IF(LEN($A4801)&gt;0,SUMPRODUCT(($A4801=merged_names)*(_xlfn.TEXTAFTER(N$2, "At ")=merged_belt_colours)*merged_months_at_rank),"")</f>
        <v/>
      </c>
      <c r="O4801" s="18" t="str" cm="1">
        <f t="array" ref="O4801">IF(LEN($A4801)&gt;0,SUMPRODUCT(($A4801=merged_names)*(_xlfn.TEXTAFTER(O$2, "At ")=merged_belt_colours)*merged_months_at_rank),"")</f>
        <v/>
      </c>
      <c r="P4801" s="18" t="str" cm="1">
        <f t="array" ref="P4801">IF(LEN($A4801)&gt;0,SUMPRODUCT(($A4801=merged_names)*(_xlfn.TEXTAFTER(P$2, "At ")=merged_belt_colours)*merged_months_at_rank),"")</f>
        <v/>
      </c>
      <c r="Q4801" s="18" t="str" cm="1">
        <f t="array" ref="Q4801">IF(LEN($A4801)&gt;0,SUMPRODUCT(($A4801=merged_names)*(_xlfn.TEXTAFTER(Q$2, "At ")=merged_belt_colours)*merged_months_at_rank),"")</f>
        <v/>
      </c>
      <c r="R4801" s="18" t="str" cm="1">
        <f t="array" ref="R4801">IF(LEN($A4801)&gt;0,SUMPRODUCT(($A4801=merged_names)*(_xlfn.TEXTAFTER(R$2, "At ")=merged_belt_colours)*merged_months_at_rank),"")</f>
        <v/>
      </c>
    </row>
    <row r="4802" spans="1:18" x14ac:dyDescent="0.25">
      <c r="A4802"/>
      <c r="B4802" s="15" t="str" cm="1">
        <f t="array" ref="B4802">IFERROR(IF(LEN(A4802)&gt;0, IF(SUMPRODUCT((Inactives[Key]=J4802)*(Inactives[Currently Inactive]))=1,"Inactive","Active"),""),"Active")</f>
        <v/>
      </c>
      <c r="C4802" s="16" t="str" cm="1">
        <f t="array" aca="1" ref="C4802" ca="1">IFERROR(_xlfn._xlws.FILTER(Inactives[Inactive On],(Inactives[Key]=J4802)*(Inactives[Currently Inactive]),""),"")</f>
        <v/>
      </c>
      <c r="D4802" s="16" t="str" cm="1">
        <f t="array" aca="1" ref="D4802" ca="1">IFERROR(INDEX(_xlfn.TEXTSPLIT(E4802," "),1),"")</f>
        <v/>
      </c>
      <c r="E4802" s="15" t="str" cm="1">
        <f t="array" aca="1" ref="E4802" ca="1">IFERROR(_xlfn._xlws.FILTER(merged_ranks,(merged_end_dates=DATE(9999,12,31))*(merged_names=A4802)),"")</f>
        <v/>
      </c>
      <c r="F4802" s="17" t="str">
        <f ca="1">_xlfn.XLOOKUP(J4802,Promotions[Promo Key],Promotions[Promo Date],"")</f>
        <v/>
      </c>
      <c r="G4802" s="18" t="str">
        <f t="shared" ca="1" si="311"/>
        <v/>
      </c>
      <c r="H4802" s="18" t="str">
        <f t="shared" ca="1" si="310"/>
        <v/>
      </c>
      <c r="I4802" s="17" t="str">
        <f>_xlfn.XLOOKUP(A4802,Students[Full Name],Students[Starting Rank],"")</f>
        <v/>
      </c>
      <c r="J4802" s="15" t="str">
        <f t="shared" ca="1" si="312"/>
        <v xml:space="preserve">: </v>
      </c>
      <c r="K4802" s="16" t="str">
        <f>_xlfn.XLOOKUP(A4802,Students[Full Name],Students[Start Date],"")</f>
        <v/>
      </c>
      <c r="L4802" s="18">
        <f t="shared" ca="1" si="313"/>
        <v>-1</v>
      </c>
      <c r="M4802" s="18" cm="1">
        <f t="array" aca="1" ref="M4802" ca="1">SUMPRODUCT(Inactives[Days Inactive]*(Inactives[Student]=A4802))/365</f>
        <v>0</v>
      </c>
      <c r="N4802" s="18" t="str" cm="1">
        <f t="array" ref="N4802">IF(LEN($A4802)&gt;0,SUMPRODUCT(($A4802=merged_names)*(_xlfn.TEXTAFTER(N$2, "At ")=merged_belt_colours)*merged_months_at_rank),"")</f>
        <v/>
      </c>
      <c r="O4802" s="18" t="str" cm="1">
        <f t="array" ref="O4802">IF(LEN($A4802)&gt;0,SUMPRODUCT(($A4802=merged_names)*(_xlfn.TEXTAFTER(O$2, "At ")=merged_belt_colours)*merged_months_at_rank),"")</f>
        <v/>
      </c>
      <c r="P4802" s="18" t="str" cm="1">
        <f t="array" ref="P4802">IF(LEN($A4802)&gt;0,SUMPRODUCT(($A4802=merged_names)*(_xlfn.TEXTAFTER(P$2, "At ")=merged_belt_colours)*merged_months_at_rank),"")</f>
        <v/>
      </c>
      <c r="Q4802" s="18" t="str" cm="1">
        <f t="array" ref="Q4802">IF(LEN($A4802)&gt;0,SUMPRODUCT(($A4802=merged_names)*(_xlfn.TEXTAFTER(Q$2, "At ")=merged_belt_colours)*merged_months_at_rank),"")</f>
        <v/>
      </c>
      <c r="R4802" s="18" t="str" cm="1">
        <f t="array" ref="R4802">IF(LEN($A4802)&gt;0,SUMPRODUCT(($A4802=merged_names)*(_xlfn.TEXTAFTER(R$2, "At ")=merged_belt_colours)*merged_months_at_rank),"")</f>
        <v/>
      </c>
    </row>
    <row r="4803" spans="1:18" x14ac:dyDescent="0.25">
      <c r="A4803"/>
      <c r="B4803" s="15" t="str" cm="1">
        <f t="array" ref="B4803">IFERROR(IF(LEN(A4803)&gt;0, IF(SUMPRODUCT((Inactives[Key]=J4803)*(Inactives[Currently Inactive]))=1,"Inactive","Active"),""),"Active")</f>
        <v/>
      </c>
      <c r="C4803" s="16" t="str" cm="1">
        <f t="array" aca="1" ref="C4803" ca="1">IFERROR(_xlfn._xlws.FILTER(Inactives[Inactive On],(Inactives[Key]=J4803)*(Inactives[Currently Inactive]),""),"")</f>
        <v/>
      </c>
      <c r="D4803" s="16" t="str" cm="1">
        <f t="array" aca="1" ref="D4803" ca="1">IFERROR(INDEX(_xlfn.TEXTSPLIT(E4803," "),1),"")</f>
        <v/>
      </c>
      <c r="E4803" s="15" t="str" cm="1">
        <f t="array" aca="1" ref="E4803" ca="1">IFERROR(_xlfn._xlws.FILTER(merged_ranks,(merged_end_dates=DATE(9999,12,31))*(merged_names=A4803)),"")</f>
        <v/>
      </c>
      <c r="F4803" s="17" t="str">
        <f ca="1">_xlfn.XLOOKUP(J4803,Promotions[Promo Key],Promotions[Promo Date],"")</f>
        <v/>
      </c>
      <c r="G4803" s="18" t="str">
        <f t="shared" ca="1" si="311"/>
        <v/>
      </c>
      <c r="H4803" s="18" t="str">
        <f t="shared" ca="1" si="310"/>
        <v/>
      </c>
      <c r="I4803" s="17" t="str">
        <f>_xlfn.XLOOKUP(A4803,Students[Full Name],Students[Starting Rank],"")</f>
        <v/>
      </c>
      <c r="J4803" s="15" t="str">
        <f t="shared" ca="1" si="312"/>
        <v xml:space="preserve">: </v>
      </c>
      <c r="K4803" s="16" t="str">
        <f>_xlfn.XLOOKUP(A4803,Students[Full Name],Students[Start Date],"")</f>
        <v/>
      </c>
      <c r="L4803" s="18">
        <f t="shared" ca="1" si="313"/>
        <v>-1</v>
      </c>
      <c r="M4803" s="18" cm="1">
        <f t="array" aca="1" ref="M4803" ca="1">SUMPRODUCT(Inactives[Days Inactive]*(Inactives[Student]=A4803))/365</f>
        <v>0</v>
      </c>
      <c r="N4803" s="18" t="str" cm="1">
        <f t="array" ref="N4803">IF(LEN($A4803)&gt;0,SUMPRODUCT(($A4803=merged_names)*(_xlfn.TEXTAFTER(N$2, "At ")=merged_belt_colours)*merged_months_at_rank),"")</f>
        <v/>
      </c>
      <c r="O4803" s="18" t="str" cm="1">
        <f t="array" ref="O4803">IF(LEN($A4803)&gt;0,SUMPRODUCT(($A4803=merged_names)*(_xlfn.TEXTAFTER(O$2, "At ")=merged_belt_colours)*merged_months_at_rank),"")</f>
        <v/>
      </c>
      <c r="P4803" s="18" t="str" cm="1">
        <f t="array" ref="P4803">IF(LEN($A4803)&gt;0,SUMPRODUCT(($A4803=merged_names)*(_xlfn.TEXTAFTER(P$2, "At ")=merged_belt_colours)*merged_months_at_rank),"")</f>
        <v/>
      </c>
      <c r="Q4803" s="18" t="str" cm="1">
        <f t="array" ref="Q4803">IF(LEN($A4803)&gt;0,SUMPRODUCT(($A4803=merged_names)*(_xlfn.TEXTAFTER(Q$2, "At ")=merged_belt_colours)*merged_months_at_rank),"")</f>
        <v/>
      </c>
      <c r="R4803" s="18" t="str" cm="1">
        <f t="array" ref="R4803">IF(LEN($A4803)&gt;0,SUMPRODUCT(($A4803=merged_names)*(_xlfn.TEXTAFTER(R$2, "At ")=merged_belt_colours)*merged_months_at_rank),"")</f>
        <v/>
      </c>
    </row>
    <row r="4804" spans="1:18" x14ac:dyDescent="0.25">
      <c r="A4804"/>
      <c r="B4804" s="15" t="str" cm="1">
        <f t="array" ref="B4804">IFERROR(IF(LEN(A4804)&gt;0, IF(SUMPRODUCT((Inactives[Key]=J4804)*(Inactives[Currently Inactive]))=1,"Inactive","Active"),""),"Active")</f>
        <v/>
      </c>
      <c r="C4804" s="16" t="str" cm="1">
        <f t="array" aca="1" ref="C4804" ca="1">IFERROR(_xlfn._xlws.FILTER(Inactives[Inactive On],(Inactives[Key]=J4804)*(Inactives[Currently Inactive]),""),"")</f>
        <v/>
      </c>
      <c r="D4804" s="16" t="str" cm="1">
        <f t="array" aca="1" ref="D4804" ca="1">IFERROR(INDEX(_xlfn.TEXTSPLIT(E4804," "),1),"")</f>
        <v/>
      </c>
      <c r="E4804" s="15" t="str" cm="1">
        <f t="array" aca="1" ref="E4804" ca="1">IFERROR(_xlfn._xlws.FILTER(merged_ranks,(merged_end_dates=DATE(9999,12,31))*(merged_names=A4804)),"")</f>
        <v/>
      </c>
      <c r="F4804" s="17" t="str">
        <f ca="1">_xlfn.XLOOKUP(J4804,Promotions[Promo Key],Promotions[Promo Date],"")</f>
        <v/>
      </c>
      <c r="G4804" s="18" t="str">
        <f t="shared" ca="1" si="311"/>
        <v/>
      </c>
      <c r="H4804" s="18" t="str">
        <f t="shared" ca="1" si="310"/>
        <v/>
      </c>
      <c r="I4804" s="17" t="str">
        <f>_xlfn.XLOOKUP(A4804,Students[Full Name],Students[Starting Rank],"")</f>
        <v/>
      </c>
      <c r="J4804" s="15" t="str">
        <f t="shared" ca="1" si="312"/>
        <v xml:space="preserve">: </v>
      </c>
      <c r="K4804" s="16" t="str">
        <f>_xlfn.XLOOKUP(A4804,Students[Full Name],Students[Start Date],"")</f>
        <v/>
      </c>
      <c r="L4804" s="18">
        <f t="shared" ca="1" si="313"/>
        <v>-1</v>
      </c>
      <c r="M4804" s="18" cm="1">
        <f t="array" aca="1" ref="M4804" ca="1">SUMPRODUCT(Inactives[Days Inactive]*(Inactives[Student]=A4804))/365</f>
        <v>0</v>
      </c>
      <c r="N4804" s="18" t="str" cm="1">
        <f t="array" ref="N4804">IF(LEN($A4804)&gt;0,SUMPRODUCT(($A4804=merged_names)*(_xlfn.TEXTAFTER(N$2, "At ")=merged_belt_colours)*merged_months_at_rank),"")</f>
        <v/>
      </c>
      <c r="O4804" s="18" t="str" cm="1">
        <f t="array" ref="O4804">IF(LEN($A4804)&gt;0,SUMPRODUCT(($A4804=merged_names)*(_xlfn.TEXTAFTER(O$2, "At ")=merged_belt_colours)*merged_months_at_rank),"")</f>
        <v/>
      </c>
      <c r="P4804" s="18" t="str" cm="1">
        <f t="array" ref="P4804">IF(LEN($A4804)&gt;0,SUMPRODUCT(($A4804=merged_names)*(_xlfn.TEXTAFTER(P$2, "At ")=merged_belt_colours)*merged_months_at_rank),"")</f>
        <v/>
      </c>
      <c r="Q4804" s="18" t="str" cm="1">
        <f t="array" ref="Q4804">IF(LEN($A4804)&gt;0,SUMPRODUCT(($A4804=merged_names)*(_xlfn.TEXTAFTER(Q$2, "At ")=merged_belt_colours)*merged_months_at_rank),"")</f>
        <v/>
      </c>
      <c r="R4804" s="18" t="str" cm="1">
        <f t="array" ref="R4804">IF(LEN($A4804)&gt;0,SUMPRODUCT(($A4804=merged_names)*(_xlfn.TEXTAFTER(R$2, "At ")=merged_belt_colours)*merged_months_at_rank),"")</f>
        <v/>
      </c>
    </row>
    <row r="4805" spans="1:18" x14ac:dyDescent="0.25">
      <c r="A4805"/>
      <c r="B4805" s="15" t="str" cm="1">
        <f t="array" ref="B4805">IFERROR(IF(LEN(A4805)&gt;0, IF(SUMPRODUCT((Inactives[Key]=J4805)*(Inactives[Currently Inactive]))=1,"Inactive","Active"),""),"Active")</f>
        <v/>
      </c>
      <c r="C4805" s="16" t="str" cm="1">
        <f t="array" aca="1" ref="C4805" ca="1">IFERROR(_xlfn._xlws.FILTER(Inactives[Inactive On],(Inactives[Key]=J4805)*(Inactives[Currently Inactive]),""),"")</f>
        <v/>
      </c>
      <c r="D4805" s="16" t="str" cm="1">
        <f t="array" aca="1" ref="D4805" ca="1">IFERROR(INDEX(_xlfn.TEXTSPLIT(E4805," "),1),"")</f>
        <v/>
      </c>
      <c r="E4805" s="15" t="str" cm="1">
        <f t="array" aca="1" ref="E4805" ca="1">IFERROR(_xlfn._xlws.FILTER(merged_ranks,(merged_end_dates=DATE(9999,12,31))*(merged_names=A4805)),"")</f>
        <v/>
      </c>
      <c r="F4805" s="17" t="str">
        <f ca="1">_xlfn.XLOOKUP(J4805,Promotions[Promo Key],Promotions[Promo Date],"")</f>
        <v/>
      </c>
      <c r="G4805" s="18" t="str">
        <f t="shared" ca="1" si="311"/>
        <v/>
      </c>
      <c r="H4805" s="18" t="str">
        <f t="shared" ca="1" si="310"/>
        <v/>
      </c>
      <c r="I4805" s="17" t="str">
        <f>_xlfn.XLOOKUP(A4805,Students[Full Name],Students[Starting Rank],"")</f>
        <v/>
      </c>
      <c r="J4805" s="15" t="str">
        <f t="shared" ca="1" si="312"/>
        <v xml:space="preserve">: </v>
      </c>
      <c r="K4805" s="16" t="str">
        <f>_xlfn.XLOOKUP(A4805,Students[Full Name],Students[Start Date],"")</f>
        <v/>
      </c>
      <c r="L4805" s="18">
        <f t="shared" ca="1" si="313"/>
        <v>-1</v>
      </c>
      <c r="M4805" s="18" cm="1">
        <f t="array" aca="1" ref="M4805" ca="1">SUMPRODUCT(Inactives[Days Inactive]*(Inactives[Student]=A4805))/365</f>
        <v>0</v>
      </c>
      <c r="N4805" s="18" t="str" cm="1">
        <f t="array" ref="N4805">IF(LEN($A4805)&gt;0,SUMPRODUCT(($A4805=merged_names)*(_xlfn.TEXTAFTER(N$2, "At ")=merged_belt_colours)*merged_months_at_rank),"")</f>
        <v/>
      </c>
      <c r="O4805" s="18" t="str" cm="1">
        <f t="array" ref="O4805">IF(LEN($A4805)&gt;0,SUMPRODUCT(($A4805=merged_names)*(_xlfn.TEXTAFTER(O$2, "At ")=merged_belt_colours)*merged_months_at_rank),"")</f>
        <v/>
      </c>
      <c r="P4805" s="18" t="str" cm="1">
        <f t="array" ref="P4805">IF(LEN($A4805)&gt;0,SUMPRODUCT(($A4805=merged_names)*(_xlfn.TEXTAFTER(P$2, "At ")=merged_belt_colours)*merged_months_at_rank),"")</f>
        <v/>
      </c>
      <c r="Q4805" s="18" t="str" cm="1">
        <f t="array" ref="Q4805">IF(LEN($A4805)&gt;0,SUMPRODUCT(($A4805=merged_names)*(_xlfn.TEXTAFTER(Q$2, "At ")=merged_belt_colours)*merged_months_at_rank),"")</f>
        <v/>
      </c>
      <c r="R4805" s="18" t="str" cm="1">
        <f t="array" ref="R4805">IF(LEN($A4805)&gt;0,SUMPRODUCT(($A4805=merged_names)*(_xlfn.TEXTAFTER(R$2, "At ")=merged_belt_colours)*merged_months_at_rank),"")</f>
        <v/>
      </c>
    </row>
    <row r="4806" spans="1:18" x14ac:dyDescent="0.25">
      <c r="A4806"/>
      <c r="B4806" s="15" t="str" cm="1">
        <f t="array" ref="B4806">IFERROR(IF(LEN(A4806)&gt;0, IF(SUMPRODUCT((Inactives[Key]=J4806)*(Inactives[Currently Inactive]))=1,"Inactive","Active"),""),"Active")</f>
        <v/>
      </c>
      <c r="C4806" s="16" t="str" cm="1">
        <f t="array" aca="1" ref="C4806" ca="1">IFERROR(_xlfn._xlws.FILTER(Inactives[Inactive On],(Inactives[Key]=J4806)*(Inactives[Currently Inactive]),""),"")</f>
        <v/>
      </c>
      <c r="D4806" s="16" t="str" cm="1">
        <f t="array" aca="1" ref="D4806" ca="1">IFERROR(INDEX(_xlfn.TEXTSPLIT(E4806," "),1),"")</f>
        <v/>
      </c>
      <c r="E4806" s="15" t="str" cm="1">
        <f t="array" aca="1" ref="E4806" ca="1">IFERROR(_xlfn._xlws.FILTER(merged_ranks,(merged_end_dates=DATE(9999,12,31))*(merged_names=A4806)),"")</f>
        <v/>
      </c>
      <c r="F4806" s="17" t="str">
        <f ca="1">_xlfn.XLOOKUP(J4806,Promotions[Promo Key],Promotions[Promo Date],"")</f>
        <v/>
      </c>
      <c r="G4806" s="18" t="str">
        <f t="shared" ca="1" si="311"/>
        <v/>
      </c>
      <c r="H4806" s="18" t="str">
        <f t="shared" ca="1" si="310"/>
        <v/>
      </c>
      <c r="I4806" s="17" t="str">
        <f>_xlfn.XLOOKUP(A4806,Students[Full Name],Students[Starting Rank],"")</f>
        <v/>
      </c>
      <c r="J4806" s="15" t="str">
        <f t="shared" ca="1" si="312"/>
        <v xml:space="preserve">: </v>
      </c>
      <c r="K4806" s="16" t="str">
        <f>_xlfn.XLOOKUP(A4806,Students[Full Name],Students[Start Date],"")</f>
        <v/>
      </c>
      <c r="L4806" s="18">
        <f t="shared" ca="1" si="313"/>
        <v>-1</v>
      </c>
      <c r="M4806" s="18" cm="1">
        <f t="array" aca="1" ref="M4806" ca="1">SUMPRODUCT(Inactives[Days Inactive]*(Inactives[Student]=A4806))/365</f>
        <v>0</v>
      </c>
      <c r="N4806" s="18" t="str" cm="1">
        <f t="array" ref="N4806">IF(LEN($A4806)&gt;0,SUMPRODUCT(($A4806=merged_names)*(_xlfn.TEXTAFTER(N$2, "At ")=merged_belt_colours)*merged_months_at_rank),"")</f>
        <v/>
      </c>
      <c r="O4806" s="18" t="str" cm="1">
        <f t="array" ref="O4806">IF(LEN($A4806)&gt;0,SUMPRODUCT(($A4806=merged_names)*(_xlfn.TEXTAFTER(O$2, "At ")=merged_belt_colours)*merged_months_at_rank),"")</f>
        <v/>
      </c>
      <c r="P4806" s="18" t="str" cm="1">
        <f t="array" ref="P4806">IF(LEN($A4806)&gt;0,SUMPRODUCT(($A4806=merged_names)*(_xlfn.TEXTAFTER(P$2, "At ")=merged_belt_colours)*merged_months_at_rank),"")</f>
        <v/>
      </c>
      <c r="Q4806" s="18" t="str" cm="1">
        <f t="array" ref="Q4806">IF(LEN($A4806)&gt;0,SUMPRODUCT(($A4806=merged_names)*(_xlfn.TEXTAFTER(Q$2, "At ")=merged_belt_colours)*merged_months_at_rank),"")</f>
        <v/>
      </c>
      <c r="R4806" s="18" t="str" cm="1">
        <f t="array" ref="R4806">IF(LEN($A4806)&gt;0,SUMPRODUCT(($A4806=merged_names)*(_xlfn.TEXTAFTER(R$2, "At ")=merged_belt_colours)*merged_months_at_rank),"")</f>
        <v/>
      </c>
    </row>
    <row r="4807" spans="1:18" x14ac:dyDescent="0.25">
      <c r="A4807"/>
      <c r="B4807" s="15" t="str" cm="1">
        <f t="array" ref="B4807">IFERROR(IF(LEN(A4807)&gt;0, IF(SUMPRODUCT((Inactives[Key]=J4807)*(Inactives[Currently Inactive]))=1,"Inactive","Active"),""),"Active")</f>
        <v/>
      </c>
      <c r="C4807" s="16" t="str" cm="1">
        <f t="array" aca="1" ref="C4807" ca="1">IFERROR(_xlfn._xlws.FILTER(Inactives[Inactive On],(Inactives[Key]=J4807)*(Inactives[Currently Inactive]),""),"")</f>
        <v/>
      </c>
      <c r="D4807" s="16" t="str" cm="1">
        <f t="array" aca="1" ref="D4807" ca="1">IFERROR(INDEX(_xlfn.TEXTSPLIT(E4807," "),1),"")</f>
        <v/>
      </c>
      <c r="E4807" s="15" t="str" cm="1">
        <f t="array" aca="1" ref="E4807" ca="1">IFERROR(_xlfn._xlws.FILTER(merged_ranks,(merged_end_dates=DATE(9999,12,31))*(merged_names=A4807)),"")</f>
        <v/>
      </c>
      <c r="F4807" s="17" t="str">
        <f ca="1">_xlfn.XLOOKUP(J4807,Promotions[Promo Key],Promotions[Promo Date],"")</f>
        <v/>
      </c>
      <c r="G4807" s="18" t="str">
        <f t="shared" ca="1" si="311"/>
        <v/>
      </c>
      <c r="H4807" s="18" t="str">
        <f t="shared" ca="1" si="310"/>
        <v/>
      </c>
      <c r="I4807" s="17" t="str">
        <f>_xlfn.XLOOKUP(A4807,Students[Full Name],Students[Starting Rank],"")</f>
        <v/>
      </c>
      <c r="J4807" s="15" t="str">
        <f t="shared" ca="1" si="312"/>
        <v xml:space="preserve">: </v>
      </c>
      <c r="K4807" s="16" t="str">
        <f>_xlfn.XLOOKUP(A4807,Students[Full Name],Students[Start Date],"")</f>
        <v/>
      </c>
      <c r="L4807" s="18">
        <f t="shared" ca="1" si="313"/>
        <v>-1</v>
      </c>
      <c r="M4807" s="18" cm="1">
        <f t="array" aca="1" ref="M4807" ca="1">SUMPRODUCT(Inactives[Days Inactive]*(Inactives[Student]=A4807))/365</f>
        <v>0</v>
      </c>
      <c r="N4807" s="18" t="str" cm="1">
        <f t="array" ref="N4807">IF(LEN($A4807)&gt;0,SUMPRODUCT(($A4807=merged_names)*(_xlfn.TEXTAFTER(N$2, "At ")=merged_belt_colours)*merged_months_at_rank),"")</f>
        <v/>
      </c>
      <c r="O4807" s="18" t="str" cm="1">
        <f t="array" ref="O4807">IF(LEN($A4807)&gt;0,SUMPRODUCT(($A4807=merged_names)*(_xlfn.TEXTAFTER(O$2, "At ")=merged_belt_colours)*merged_months_at_rank),"")</f>
        <v/>
      </c>
      <c r="P4807" s="18" t="str" cm="1">
        <f t="array" ref="P4807">IF(LEN($A4807)&gt;0,SUMPRODUCT(($A4807=merged_names)*(_xlfn.TEXTAFTER(P$2, "At ")=merged_belt_colours)*merged_months_at_rank),"")</f>
        <v/>
      </c>
      <c r="Q4807" s="18" t="str" cm="1">
        <f t="array" ref="Q4807">IF(LEN($A4807)&gt;0,SUMPRODUCT(($A4807=merged_names)*(_xlfn.TEXTAFTER(Q$2, "At ")=merged_belt_colours)*merged_months_at_rank),"")</f>
        <v/>
      </c>
      <c r="R4807" s="18" t="str" cm="1">
        <f t="array" ref="R4807">IF(LEN($A4807)&gt;0,SUMPRODUCT(($A4807=merged_names)*(_xlfn.TEXTAFTER(R$2, "At ")=merged_belt_colours)*merged_months_at_rank),"")</f>
        <v/>
      </c>
    </row>
    <row r="4808" spans="1:18" x14ac:dyDescent="0.25">
      <c r="A4808"/>
      <c r="B4808" s="15" t="str" cm="1">
        <f t="array" ref="B4808">IFERROR(IF(LEN(A4808)&gt;0, IF(SUMPRODUCT((Inactives[Key]=J4808)*(Inactives[Currently Inactive]))=1,"Inactive","Active"),""),"Active")</f>
        <v/>
      </c>
      <c r="C4808" s="16" t="str" cm="1">
        <f t="array" aca="1" ref="C4808" ca="1">IFERROR(_xlfn._xlws.FILTER(Inactives[Inactive On],(Inactives[Key]=J4808)*(Inactives[Currently Inactive]),""),"")</f>
        <v/>
      </c>
      <c r="D4808" s="16" t="str" cm="1">
        <f t="array" aca="1" ref="D4808" ca="1">IFERROR(INDEX(_xlfn.TEXTSPLIT(E4808," "),1),"")</f>
        <v/>
      </c>
      <c r="E4808" s="15" t="str" cm="1">
        <f t="array" aca="1" ref="E4808" ca="1">IFERROR(_xlfn._xlws.FILTER(merged_ranks,(merged_end_dates=DATE(9999,12,31))*(merged_names=A4808)),"")</f>
        <v/>
      </c>
      <c r="F4808" s="17" t="str">
        <f ca="1">_xlfn.XLOOKUP(J4808,Promotions[Promo Key],Promotions[Promo Date],"")</f>
        <v/>
      </c>
      <c r="G4808" s="18" t="str">
        <f t="shared" ca="1" si="311"/>
        <v/>
      </c>
      <c r="H4808" s="18" t="str">
        <f t="shared" ca="1" si="310"/>
        <v/>
      </c>
      <c r="I4808" s="17" t="str">
        <f>_xlfn.XLOOKUP(A4808,Students[Full Name],Students[Starting Rank],"")</f>
        <v/>
      </c>
      <c r="J4808" s="15" t="str">
        <f t="shared" ca="1" si="312"/>
        <v xml:space="preserve">: </v>
      </c>
      <c r="K4808" s="16" t="str">
        <f>_xlfn.XLOOKUP(A4808,Students[Full Name],Students[Start Date],"")</f>
        <v/>
      </c>
      <c r="L4808" s="18">
        <f t="shared" ca="1" si="313"/>
        <v>-1</v>
      </c>
      <c r="M4808" s="18" cm="1">
        <f t="array" aca="1" ref="M4808" ca="1">SUMPRODUCT(Inactives[Days Inactive]*(Inactives[Student]=A4808))/365</f>
        <v>0</v>
      </c>
      <c r="N4808" s="18" t="str" cm="1">
        <f t="array" ref="N4808">IF(LEN($A4808)&gt;0,SUMPRODUCT(($A4808=merged_names)*(_xlfn.TEXTAFTER(N$2, "At ")=merged_belt_colours)*merged_months_at_rank),"")</f>
        <v/>
      </c>
      <c r="O4808" s="18" t="str" cm="1">
        <f t="array" ref="O4808">IF(LEN($A4808)&gt;0,SUMPRODUCT(($A4808=merged_names)*(_xlfn.TEXTAFTER(O$2, "At ")=merged_belt_colours)*merged_months_at_rank),"")</f>
        <v/>
      </c>
      <c r="P4808" s="18" t="str" cm="1">
        <f t="array" ref="P4808">IF(LEN($A4808)&gt;0,SUMPRODUCT(($A4808=merged_names)*(_xlfn.TEXTAFTER(P$2, "At ")=merged_belt_colours)*merged_months_at_rank),"")</f>
        <v/>
      </c>
      <c r="Q4808" s="18" t="str" cm="1">
        <f t="array" ref="Q4808">IF(LEN($A4808)&gt;0,SUMPRODUCT(($A4808=merged_names)*(_xlfn.TEXTAFTER(Q$2, "At ")=merged_belt_colours)*merged_months_at_rank),"")</f>
        <v/>
      </c>
      <c r="R4808" s="18" t="str" cm="1">
        <f t="array" ref="R4808">IF(LEN($A4808)&gt;0,SUMPRODUCT(($A4808=merged_names)*(_xlfn.TEXTAFTER(R$2, "At ")=merged_belt_colours)*merged_months_at_rank),"")</f>
        <v/>
      </c>
    </row>
    <row r="4809" spans="1:18" x14ac:dyDescent="0.25">
      <c r="A4809"/>
      <c r="B4809" s="15" t="str" cm="1">
        <f t="array" ref="B4809">IFERROR(IF(LEN(A4809)&gt;0, IF(SUMPRODUCT((Inactives[Key]=J4809)*(Inactives[Currently Inactive]))=1,"Inactive","Active"),""),"Active")</f>
        <v/>
      </c>
      <c r="C4809" s="16" t="str" cm="1">
        <f t="array" aca="1" ref="C4809" ca="1">IFERROR(_xlfn._xlws.FILTER(Inactives[Inactive On],(Inactives[Key]=J4809)*(Inactives[Currently Inactive]),""),"")</f>
        <v/>
      </c>
      <c r="D4809" s="16" t="str" cm="1">
        <f t="array" aca="1" ref="D4809" ca="1">IFERROR(INDEX(_xlfn.TEXTSPLIT(E4809," "),1),"")</f>
        <v/>
      </c>
      <c r="E4809" s="15" t="str" cm="1">
        <f t="array" aca="1" ref="E4809" ca="1">IFERROR(_xlfn._xlws.FILTER(merged_ranks,(merged_end_dates=DATE(9999,12,31))*(merged_names=A4809)),"")</f>
        <v/>
      </c>
      <c r="F4809" s="17" t="str">
        <f ca="1">_xlfn.XLOOKUP(J4809,Promotions[Promo Key],Promotions[Promo Date],"")</f>
        <v/>
      </c>
      <c r="G4809" s="18" t="str">
        <f t="shared" ca="1" si="311"/>
        <v/>
      </c>
      <c r="H4809" s="18" t="str">
        <f t="shared" ca="1" si="310"/>
        <v/>
      </c>
      <c r="I4809" s="17" t="str">
        <f>_xlfn.XLOOKUP(A4809,Students[Full Name],Students[Starting Rank],"")</f>
        <v/>
      </c>
      <c r="J4809" s="15" t="str">
        <f t="shared" ca="1" si="312"/>
        <v xml:space="preserve">: </v>
      </c>
      <c r="K4809" s="16" t="str">
        <f>_xlfn.XLOOKUP(A4809,Students[Full Name],Students[Start Date],"")</f>
        <v/>
      </c>
      <c r="L4809" s="18">
        <f t="shared" ca="1" si="313"/>
        <v>-1</v>
      </c>
      <c r="M4809" s="18" cm="1">
        <f t="array" aca="1" ref="M4809" ca="1">SUMPRODUCT(Inactives[Days Inactive]*(Inactives[Student]=A4809))/365</f>
        <v>0</v>
      </c>
      <c r="N4809" s="18" t="str" cm="1">
        <f t="array" ref="N4809">IF(LEN($A4809)&gt;0,SUMPRODUCT(($A4809=merged_names)*(_xlfn.TEXTAFTER(N$2, "At ")=merged_belt_colours)*merged_months_at_rank),"")</f>
        <v/>
      </c>
      <c r="O4809" s="18" t="str" cm="1">
        <f t="array" ref="O4809">IF(LEN($A4809)&gt;0,SUMPRODUCT(($A4809=merged_names)*(_xlfn.TEXTAFTER(O$2, "At ")=merged_belt_colours)*merged_months_at_rank),"")</f>
        <v/>
      </c>
      <c r="P4809" s="18" t="str" cm="1">
        <f t="array" ref="P4809">IF(LEN($A4809)&gt;0,SUMPRODUCT(($A4809=merged_names)*(_xlfn.TEXTAFTER(P$2, "At ")=merged_belt_colours)*merged_months_at_rank),"")</f>
        <v/>
      </c>
      <c r="Q4809" s="18" t="str" cm="1">
        <f t="array" ref="Q4809">IF(LEN($A4809)&gt;0,SUMPRODUCT(($A4809=merged_names)*(_xlfn.TEXTAFTER(Q$2, "At ")=merged_belt_colours)*merged_months_at_rank),"")</f>
        <v/>
      </c>
      <c r="R4809" s="18" t="str" cm="1">
        <f t="array" ref="R4809">IF(LEN($A4809)&gt;0,SUMPRODUCT(($A4809=merged_names)*(_xlfn.TEXTAFTER(R$2, "At ")=merged_belt_colours)*merged_months_at_rank),"")</f>
        <v/>
      </c>
    </row>
    <row r="4810" spans="1:18" x14ac:dyDescent="0.25">
      <c r="A4810"/>
      <c r="B4810" s="15" t="str" cm="1">
        <f t="array" ref="B4810">IFERROR(IF(LEN(A4810)&gt;0, IF(SUMPRODUCT((Inactives[Key]=J4810)*(Inactives[Currently Inactive]))=1,"Inactive","Active"),""),"Active")</f>
        <v/>
      </c>
      <c r="C4810" s="16" t="str" cm="1">
        <f t="array" aca="1" ref="C4810" ca="1">IFERROR(_xlfn._xlws.FILTER(Inactives[Inactive On],(Inactives[Key]=J4810)*(Inactives[Currently Inactive]),""),"")</f>
        <v/>
      </c>
      <c r="D4810" s="16" t="str" cm="1">
        <f t="array" aca="1" ref="D4810" ca="1">IFERROR(INDEX(_xlfn.TEXTSPLIT(E4810," "),1),"")</f>
        <v/>
      </c>
      <c r="E4810" s="15" t="str" cm="1">
        <f t="array" aca="1" ref="E4810" ca="1">IFERROR(_xlfn._xlws.FILTER(merged_ranks,(merged_end_dates=DATE(9999,12,31))*(merged_names=A4810)),"")</f>
        <v/>
      </c>
      <c r="F4810" s="17" t="str">
        <f ca="1">_xlfn.XLOOKUP(J4810,Promotions[Promo Key],Promotions[Promo Date],"")</f>
        <v/>
      </c>
      <c r="G4810" s="18" t="str">
        <f t="shared" ca="1" si="311"/>
        <v/>
      </c>
      <c r="H4810" s="18" t="str">
        <f t="shared" ca="1" si="310"/>
        <v/>
      </c>
      <c r="I4810" s="17" t="str">
        <f>_xlfn.XLOOKUP(A4810,Students[Full Name],Students[Starting Rank],"")</f>
        <v/>
      </c>
      <c r="J4810" s="15" t="str">
        <f t="shared" ca="1" si="312"/>
        <v xml:space="preserve">: </v>
      </c>
      <c r="K4810" s="16" t="str">
        <f>_xlfn.XLOOKUP(A4810,Students[Full Name],Students[Start Date],"")</f>
        <v/>
      </c>
      <c r="L4810" s="18">
        <f t="shared" ca="1" si="313"/>
        <v>-1</v>
      </c>
      <c r="M4810" s="18" cm="1">
        <f t="array" aca="1" ref="M4810" ca="1">SUMPRODUCT(Inactives[Days Inactive]*(Inactives[Student]=A4810))/365</f>
        <v>0</v>
      </c>
      <c r="N4810" s="18" t="str" cm="1">
        <f t="array" ref="N4810">IF(LEN($A4810)&gt;0,SUMPRODUCT(($A4810=merged_names)*(_xlfn.TEXTAFTER(N$2, "At ")=merged_belt_colours)*merged_months_at_rank),"")</f>
        <v/>
      </c>
      <c r="O4810" s="18" t="str" cm="1">
        <f t="array" ref="O4810">IF(LEN($A4810)&gt;0,SUMPRODUCT(($A4810=merged_names)*(_xlfn.TEXTAFTER(O$2, "At ")=merged_belt_colours)*merged_months_at_rank),"")</f>
        <v/>
      </c>
      <c r="P4810" s="18" t="str" cm="1">
        <f t="array" ref="P4810">IF(LEN($A4810)&gt;0,SUMPRODUCT(($A4810=merged_names)*(_xlfn.TEXTAFTER(P$2, "At ")=merged_belt_colours)*merged_months_at_rank),"")</f>
        <v/>
      </c>
      <c r="Q4810" s="18" t="str" cm="1">
        <f t="array" ref="Q4810">IF(LEN($A4810)&gt;0,SUMPRODUCT(($A4810=merged_names)*(_xlfn.TEXTAFTER(Q$2, "At ")=merged_belt_colours)*merged_months_at_rank),"")</f>
        <v/>
      </c>
      <c r="R4810" s="18" t="str" cm="1">
        <f t="array" ref="R4810">IF(LEN($A4810)&gt;0,SUMPRODUCT(($A4810=merged_names)*(_xlfn.TEXTAFTER(R$2, "At ")=merged_belt_colours)*merged_months_at_rank),"")</f>
        <v/>
      </c>
    </row>
    <row r="4811" spans="1:18" x14ac:dyDescent="0.25">
      <c r="A4811"/>
      <c r="B4811" s="15" t="str" cm="1">
        <f t="array" ref="B4811">IFERROR(IF(LEN(A4811)&gt;0, IF(SUMPRODUCT((Inactives[Key]=J4811)*(Inactives[Currently Inactive]))=1,"Inactive","Active"),""),"Active")</f>
        <v/>
      </c>
      <c r="C4811" s="16" t="str" cm="1">
        <f t="array" aca="1" ref="C4811" ca="1">IFERROR(_xlfn._xlws.FILTER(Inactives[Inactive On],(Inactives[Key]=J4811)*(Inactives[Currently Inactive]),""),"")</f>
        <v/>
      </c>
      <c r="D4811" s="16" t="str" cm="1">
        <f t="array" aca="1" ref="D4811" ca="1">IFERROR(INDEX(_xlfn.TEXTSPLIT(E4811," "),1),"")</f>
        <v/>
      </c>
      <c r="E4811" s="15" t="str" cm="1">
        <f t="array" aca="1" ref="E4811" ca="1">IFERROR(_xlfn._xlws.FILTER(merged_ranks,(merged_end_dates=DATE(9999,12,31))*(merged_names=A4811)),"")</f>
        <v/>
      </c>
      <c r="F4811" s="17" t="str">
        <f ca="1">_xlfn.XLOOKUP(J4811,Promotions[Promo Key],Promotions[Promo Date],"")</f>
        <v/>
      </c>
      <c r="G4811" s="18" t="str">
        <f t="shared" ca="1" si="311"/>
        <v/>
      </c>
      <c r="H4811" s="18" t="str">
        <f t="shared" ca="1" si="310"/>
        <v/>
      </c>
      <c r="I4811" s="17" t="str">
        <f>_xlfn.XLOOKUP(A4811,Students[Full Name],Students[Starting Rank],"")</f>
        <v/>
      </c>
      <c r="J4811" s="15" t="str">
        <f t="shared" ca="1" si="312"/>
        <v xml:space="preserve">: </v>
      </c>
      <c r="K4811" s="16" t="str">
        <f>_xlfn.XLOOKUP(A4811,Students[Full Name],Students[Start Date],"")</f>
        <v/>
      </c>
      <c r="L4811" s="18">
        <f t="shared" ca="1" si="313"/>
        <v>-1</v>
      </c>
      <c r="M4811" s="18" cm="1">
        <f t="array" aca="1" ref="M4811" ca="1">SUMPRODUCT(Inactives[Days Inactive]*(Inactives[Student]=A4811))/365</f>
        <v>0</v>
      </c>
      <c r="N4811" s="18" t="str" cm="1">
        <f t="array" ref="N4811">IF(LEN($A4811)&gt;0,SUMPRODUCT(($A4811=merged_names)*(_xlfn.TEXTAFTER(N$2, "At ")=merged_belt_colours)*merged_months_at_rank),"")</f>
        <v/>
      </c>
      <c r="O4811" s="18" t="str" cm="1">
        <f t="array" ref="O4811">IF(LEN($A4811)&gt;0,SUMPRODUCT(($A4811=merged_names)*(_xlfn.TEXTAFTER(O$2, "At ")=merged_belt_colours)*merged_months_at_rank),"")</f>
        <v/>
      </c>
      <c r="P4811" s="18" t="str" cm="1">
        <f t="array" ref="P4811">IF(LEN($A4811)&gt;0,SUMPRODUCT(($A4811=merged_names)*(_xlfn.TEXTAFTER(P$2, "At ")=merged_belt_colours)*merged_months_at_rank),"")</f>
        <v/>
      </c>
      <c r="Q4811" s="18" t="str" cm="1">
        <f t="array" ref="Q4811">IF(LEN($A4811)&gt;0,SUMPRODUCT(($A4811=merged_names)*(_xlfn.TEXTAFTER(Q$2, "At ")=merged_belt_colours)*merged_months_at_rank),"")</f>
        <v/>
      </c>
      <c r="R4811" s="18" t="str" cm="1">
        <f t="array" ref="R4811">IF(LEN($A4811)&gt;0,SUMPRODUCT(($A4811=merged_names)*(_xlfn.TEXTAFTER(R$2, "At ")=merged_belt_colours)*merged_months_at_rank),"")</f>
        <v/>
      </c>
    </row>
    <row r="4812" spans="1:18" x14ac:dyDescent="0.25">
      <c r="A4812"/>
      <c r="B4812" s="15" t="str" cm="1">
        <f t="array" ref="B4812">IFERROR(IF(LEN(A4812)&gt;0, IF(SUMPRODUCT((Inactives[Key]=J4812)*(Inactives[Currently Inactive]))=1,"Inactive","Active"),""),"Active")</f>
        <v/>
      </c>
      <c r="C4812" s="16" t="str" cm="1">
        <f t="array" aca="1" ref="C4812" ca="1">IFERROR(_xlfn._xlws.FILTER(Inactives[Inactive On],(Inactives[Key]=J4812)*(Inactives[Currently Inactive]),""),"")</f>
        <v/>
      </c>
      <c r="D4812" s="16" t="str" cm="1">
        <f t="array" aca="1" ref="D4812" ca="1">IFERROR(INDEX(_xlfn.TEXTSPLIT(E4812," "),1),"")</f>
        <v/>
      </c>
      <c r="E4812" s="15" t="str" cm="1">
        <f t="array" aca="1" ref="E4812" ca="1">IFERROR(_xlfn._xlws.FILTER(merged_ranks,(merged_end_dates=DATE(9999,12,31))*(merged_names=A4812)),"")</f>
        <v/>
      </c>
      <c r="F4812" s="17" t="str">
        <f ca="1">_xlfn.XLOOKUP(J4812,Promotions[Promo Key],Promotions[Promo Date],"")</f>
        <v/>
      </c>
      <c r="G4812" s="18" t="str">
        <f t="shared" ca="1" si="311"/>
        <v/>
      </c>
      <c r="H4812" s="18" t="str">
        <f t="shared" ca="1" si="310"/>
        <v/>
      </c>
      <c r="I4812" s="17" t="str">
        <f>_xlfn.XLOOKUP(A4812,Students[Full Name],Students[Starting Rank],"")</f>
        <v/>
      </c>
      <c r="J4812" s="15" t="str">
        <f t="shared" ca="1" si="312"/>
        <v xml:space="preserve">: </v>
      </c>
      <c r="K4812" s="16" t="str">
        <f>_xlfn.XLOOKUP(A4812,Students[Full Name],Students[Start Date],"")</f>
        <v/>
      </c>
      <c r="L4812" s="18">
        <f t="shared" ca="1" si="313"/>
        <v>-1</v>
      </c>
      <c r="M4812" s="18" cm="1">
        <f t="array" aca="1" ref="M4812" ca="1">SUMPRODUCT(Inactives[Days Inactive]*(Inactives[Student]=A4812))/365</f>
        <v>0</v>
      </c>
      <c r="N4812" s="18" t="str" cm="1">
        <f t="array" ref="N4812">IF(LEN($A4812)&gt;0,SUMPRODUCT(($A4812=merged_names)*(_xlfn.TEXTAFTER(N$2, "At ")=merged_belt_colours)*merged_months_at_rank),"")</f>
        <v/>
      </c>
      <c r="O4812" s="18" t="str" cm="1">
        <f t="array" ref="O4812">IF(LEN($A4812)&gt;0,SUMPRODUCT(($A4812=merged_names)*(_xlfn.TEXTAFTER(O$2, "At ")=merged_belt_colours)*merged_months_at_rank),"")</f>
        <v/>
      </c>
      <c r="P4812" s="18" t="str" cm="1">
        <f t="array" ref="P4812">IF(LEN($A4812)&gt;0,SUMPRODUCT(($A4812=merged_names)*(_xlfn.TEXTAFTER(P$2, "At ")=merged_belt_colours)*merged_months_at_rank),"")</f>
        <v/>
      </c>
      <c r="Q4812" s="18" t="str" cm="1">
        <f t="array" ref="Q4812">IF(LEN($A4812)&gt;0,SUMPRODUCT(($A4812=merged_names)*(_xlfn.TEXTAFTER(Q$2, "At ")=merged_belt_colours)*merged_months_at_rank),"")</f>
        <v/>
      </c>
      <c r="R4812" s="18" t="str" cm="1">
        <f t="array" ref="R4812">IF(LEN($A4812)&gt;0,SUMPRODUCT(($A4812=merged_names)*(_xlfn.TEXTAFTER(R$2, "At ")=merged_belt_colours)*merged_months_at_rank),"")</f>
        <v/>
      </c>
    </row>
    <row r="4813" spans="1:18" x14ac:dyDescent="0.25">
      <c r="A4813"/>
      <c r="B4813" s="15" t="str" cm="1">
        <f t="array" ref="B4813">IFERROR(IF(LEN(A4813)&gt;0, IF(SUMPRODUCT((Inactives[Key]=J4813)*(Inactives[Currently Inactive]))=1,"Inactive","Active"),""),"Active")</f>
        <v/>
      </c>
      <c r="C4813" s="16" t="str" cm="1">
        <f t="array" aca="1" ref="C4813" ca="1">IFERROR(_xlfn._xlws.FILTER(Inactives[Inactive On],(Inactives[Key]=J4813)*(Inactives[Currently Inactive]),""),"")</f>
        <v/>
      </c>
      <c r="D4813" s="16" t="str" cm="1">
        <f t="array" aca="1" ref="D4813" ca="1">IFERROR(INDEX(_xlfn.TEXTSPLIT(E4813," "),1),"")</f>
        <v/>
      </c>
      <c r="E4813" s="15" t="str" cm="1">
        <f t="array" aca="1" ref="E4813" ca="1">IFERROR(_xlfn._xlws.FILTER(merged_ranks,(merged_end_dates=DATE(9999,12,31))*(merged_names=A4813)),"")</f>
        <v/>
      </c>
      <c r="F4813" s="17" t="str">
        <f ca="1">_xlfn.XLOOKUP(J4813,Promotions[Promo Key],Promotions[Promo Date],"")</f>
        <v/>
      </c>
      <c r="G4813" s="18" t="str">
        <f t="shared" ca="1" si="311"/>
        <v/>
      </c>
      <c r="H4813" s="18" t="str">
        <f t="shared" ca="1" si="310"/>
        <v/>
      </c>
      <c r="I4813" s="17" t="str">
        <f>_xlfn.XLOOKUP(A4813,Students[Full Name],Students[Starting Rank],"")</f>
        <v/>
      </c>
      <c r="J4813" s="15" t="str">
        <f t="shared" ca="1" si="312"/>
        <v xml:space="preserve">: </v>
      </c>
      <c r="K4813" s="16" t="str">
        <f>_xlfn.XLOOKUP(A4813,Students[Full Name],Students[Start Date],"")</f>
        <v/>
      </c>
      <c r="L4813" s="18">
        <f t="shared" ca="1" si="313"/>
        <v>-1</v>
      </c>
      <c r="M4813" s="18" cm="1">
        <f t="array" aca="1" ref="M4813" ca="1">SUMPRODUCT(Inactives[Days Inactive]*(Inactives[Student]=A4813))/365</f>
        <v>0</v>
      </c>
      <c r="N4813" s="18" t="str" cm="1">
        <f t="array" ref="N4813">IF(LEN($A4813)&gt;0,SUMPRODUCT(($A4813=merged_names)*(_xlfn.TEXTAFTER(N$2, "At ")=merged_belt_colours)*merged_months_at_rank),"")</f>
        <v/>
      </c>
      <c r="O4813" s="18" t="str" cm="1">
        <f t="array" ref="O4813">IF(LEN($A4813)&gt;0,SUMPRODUCT(($A4813=merged_names)*(_xlfn.TEXTAFTER(O$2, "At ")=merged_belt_colours)*merged_months_at_rank),"")</f>
        <v/>
      </c>
      <c r="P4813" s="18" t="str" cm="1">
        <f t="array" ref="P4813">IF(LEN($A4813)&gt;0,SUMPRODUCT(($A4813=merged_names)*(_xlfn.TEXTAFTER(P$2, "At ")=merged_belt_colours)*merged_months_at_rank),"")</f>
        <v/>
      </c>
      <c r="Q4813" s="18" t="str" cm="1">
        <f t="array" ref="Q4813">IF(LEN($A4813)&gt;0,SUMPRODUCT(($A4813=merged_names)*(_xlfn.TEXTAFTER(Q$2, "At ")=merged_belt_colours)*merged_months_at_rank),"")</f>
        <v/>
      </c>
      <c r="R4813" s="18" t="str" cm="1">
        <f t="array" ref="R4813">IF(LEN($A4813)&gt;0,SUMPRODUCT(($A4813=merged_names)*(_xlfn.TEXTAFTER(R$2, "At ")=merged_belt_colours)*merged_months_at_rank),"")</f>
        <v/>
      </c>
    </row>
    <row r="4814" spans="1:18" x14ac:dyDescent="0.25">
      <c r="A4814"/>
      <c r="B4814" s="15" t="str" cm="1">
        <f t="array" ref="B4814">IFERROR(IF(LEN(A4814)&gt;0, IF(SUMPRODUCT((Inactives[Key]=J4814)*(Inactives[Currently Inactive]))=1,"Inactive","Active"),""),"Active")</f>
        <v/>
      </c>
      <c r="C4814" s="16" t="str" cm="1">
        <f t="array" aca="1" ref="C4814" ca="1">IFERROR(_xlfn._xlws.FILTER(Inactives[Inactive On],(Inactives[Key]=J4814)*(Inactives[Currently Inactive]),""),"")</f>
        <v/>
      </c>
      <c r="D4814" s="16" t="str" cm="1">
        <f t="array" aca="1" ref="D4814" ca="1">IFERROR(INDEX(_xlfn.TEXTSPLIT(E4814," "),1),"")</f>
        <v/>
      </c>
      <c r="E4814" s="15" t="str" cm="1">
        <f t="array" aca="1" ref="E4814" ca="1">IFERROR(_xlfn._xlws.FILTER(merged_ranks,(merged_end_dates=DATE(9999,12,31))*(merged_names=A4814)),"")</f>
        <v/>
      </c>
      <c r="F4814" s="17" t="str">
        <f ca="1">_xlfn.XLOOKUP(J4814,Promotions[Promo Key],Promotions[Promo Date],"")</f>
        <v/>
      </c>
      <c r="G4814" s="18" t="str">
        <f t="shared" ca="1" si="311"/>
        <v/>
      </c>
      <c r="H4814" s="18" t="str">
        <f t="shared" ca="1" si="310"/>
        <v/>
      </c>
      <c r="I4814" s="17" t="str">
        <f>_xlfn.XLOOKUP(A4814,Students[Full Name],Students[Starting Rank],"")</f>
        <v/>
      </c>
      <c r="J4814" s="15" t="str">
        <f t="shared" ca="1" si="312"/>
        <v xml:space="preserve">: </v>
      </c>
      <c r="K4814" s="16" t="str">
        <f>_xlfn.XLOOKUP(A4814,Students[Full Name],Students[Start Date],"")</f>
        <v/>
      </c>
      <c r="L4814" s="18">
        <f t="shared" ca="1" si="313"/>
        <v>-1</v>
      </c>
      <c r="M4814" s="18" cm="1">
        <f t="array" aca="1" ref="M4814" ca="1">SUMPRODUCT(Inactives[Days Inactive]*(Inactives[Student]=A4814))/365</f>
        <v>0</v>
      </c>
      <c r="N4814" s="18" t="str" cm="1">
        <f t="array" ref="N4814">IF(LEN($A4814)&gt;0,SUMPRODUCT(($A4814=merged_names)*(_xlfn.TEXTAFTER(N$2, "At ")=merged_belt_colours)*merged_months_at_rank),"")</f>
        <v/>
      </c>
      <c r="O4814" s="18" t="str" cm="1">
        <f t="array" ref="O4814">IF(LEN($A4814)&gt;0,SUMPRODUCT(($A4814=merged_names)*(_xlfn.TEXTAFTER(O$2, "At ")=merged_belt_colours)*merged_months_at_rank),"")</f>
        <v/>
      </c>
      <c r="P4814" s="18" t="str" cm="1">
        <f t="array" ref="P4814">IF(LEN($A4814)&gt;0,SUMPRODUCT(($A4814=merged_names)*(_xlfn.TEXTAFTER(P$2, "At ")=merged_belt_colours)*merged_months_at_rank),"")</f>
        <v/>
      </c>
      <c r="Q4814" s="18" t="str" cm="1">
        <f t="array" ref="Q4814">IF(LEN($A4814)&gt;0,SUMPRODUCT(($A4814=merged_names)*(_xlfn.TEXTAFTER(Q$2, "At ")=merged_belt_colours)*merged_months_at_rank),"")</f>
        <v/>
      </c>
      <c r="R4814" s="18" t="str" cm="1">
        <f t="array" ref="R4814">IF(LEN($A4814)&gt;0,SUMPRODUCT(($A4814=merged_names)*(_xlfn.TEXTAFTER(R$2, "At ")=merged_belt_colours)*merged_months_at_rank),"")</f>
        <v/>
      </c>
    </row>
    <row r="4815" spans="1:18" x14ac:dyDescent="0.25">
      <c r="A4815"/>
      <c r="B4815" s="15" t="str" cm="1">
        <f t="array" ref="B4815">IFERROR(IF(LEN(A4815)&gt;0, IF(SUMPRODUCT((Inactives[Key]=J4815)*(Inactives[Currently Inactive]))=1,"Inactive","Active"),""),"Active")</f>
        <v/>
      </c>
      <c r="C4815" s="16" t="str" cm="1">
        <f t="array" aca="1" ref="C4815" ca="1">IFERROR(_xlfn._xlws.FILTER(Inactives[Inactive On],(Inactives[Key]=J4815)*(Inactives[Currently Inactive]),""),"")</f>
        <v/>
      </c>
      <c r="D4815" s="16" t="str" cm="1">
        <f t="array" aca="1" ref="D4815" ca="1">IFERROR(INDEX(_xlfn.TEXTSPLIT(E4815," "),1),"")</f>
        <v/>
      </c>
      <c r="E4815" s="15" t="str" cm="1">
        <f t="array" aca="1" ref="E4815" ca="1">IFERROR(_xlfn._xlws.FILTER(merged_ranks,(merged_end_dates=DATE(9999,12,31))*(merged_names=A4815)),"")</f>
        <v/>
      </c>
      <c r="F4815" s="17" t="str">
        <f ca="1">_xlfn.XLOOKUP(J4815,Promotions[Promo Key],Promotions[Promo Date],"")</f>
        <v/>
      </c>
      <c r="G4815" s="18" t="str">
        <f t="shared" ca="1" si="311"/>
        <v/>
      </c>
      <c r="H4815" s="18" t="str">
        <f t="shared" ca="1" si="310"/>
        <v/>
      </c>
      <c r="I4815" s="17" t="str">
        <f>_xlfn.XLOOKUP(A4815,Students[Full Name],Students[Starting Rank],"")</f>
        <v/>
      </c>
      <c r="J4815" s="15" t="str">
        <f t="shared" ca="1" si="312"/>
        <v xml:space="preserve">: </v>
      </c>
      <c r="K4815" s="16" t="str">
        <f>_xlfn.XLOOKUP(A4815,Students[Full Name],Students[Start Date],"")</f>
        <v/>
      </c>
      <c r="L4815" s="18">
        <f t="shared" ca="1" si="313"/>
        <v>-1</v>
      </c>
      <c r="M4815" s="18" cm="1">
        <f t="array" aca="1" ref="M4815" ca="1">SUMPRODUCT(Inactives[Days Inactive]*(Inactives[Student]=A4815))/365</f>
        <v>0</v>
      </c>
      <c r="N4815" s="18" t="str" cm="1">
        <f t="array" ref="N4815">IF(LEN($A4815)&gt;0,SUMPRODUCT(($A4815=merged_names)*(_xlfn.TEXTAFTER(N$2, "At ")=merged_belt_colours)*merged_months_at_rank),"")</f>
        <v/>
      </c>
      <c r="O4815" s="18" t="str" cm="1">
        <f t="array" ref="O4815">IF(LEN($A4815)&gt;0,SUMPRODUCT(($A4815=merged_names)*(_xlfn.TEXTAFTER(O$2, "At ")=merged_belt_colours)*merged_months_at_rank),"")</f>
        <v/>
      </c>
      <c r="P4815" s="18" t="str" cm="1">
        <f t="array" ref="P4815">IF(LEN($A4815)&gt;0,SUMPRODUCT(($A4815=merged_names)*(_xlfn.TEXTAFTER(P$2, "At ")=merged_belt_colours)*merged_months_at_rank),"")</f>
        <v/>
      </c>
      <c r="Q4815" s="18" t="str" cm="1">
        <f t="array" ref="Q4815">IF(LEN($A4815)&gt;0,SUMPRODUCT(($A4815=merged_names)*(_xlfn.TEXTAFTER(Q$2, "At ")=merged_belt_colours)*merged_months_at_rank),"")</f>
        <v/>
      </c>
      <c r="R4815" s="18" t="str" cm="1">
        <f t="array" ref="R4815">IF(LEN($A4815)&gt;0,SUMPRODUCT(($A4815=merged_names)*(_xlfn.TEXTAFTER(R$2, "At ")=merged_belt_colours)*merged_months_at_rank),"")</f>
        <v/>
      </c>
    </row>
    <row r="4816" spans="1:18" x14ac:dyDescent="0.25">
      <c r="A4816"/>
      <c r="B4816" s="15" t="str" cm="1">
        <f t="array" ref="B4816">IFERROR(IF(LEN(A4816)&gt;0, IF(SUMPRODUCT((Inactives[Key]=J4816)*(Inactives[Currently Inactive]))=1,"Inactive","Active"),""),"Active")</f>
        <v/>
      </c>
      <c r="C4816" s="16" t="str" cm="1">
        <f t="array" aca="1" ref="C4816" ca="1">IFERROR(_xlfn._xlws.FILTER(Inactives[Inactive On],(Inactives[Key]=J4816)*(Inactives[Currently Inactive]),""),"")</f>
        <v/>
      </c>
      <c r="D4816" s="16" t="str" cm="1">
        <f t="array" aca="1" ref="D4816" ca="1">IFERROR(INDEX(_xlfn.TEXTSPLIT(E4816," "),1),"")</f>
        <v/>
      </c>
      <c r="E4816" s="15" t="str" cm="1">
        <f t="array" aca="1" ref="E4816" ca="1">IFERROR(_xlfn._xlws.FILTER(merged_ranks,(merged_end_dates=DATE(9999,12,31))*(merged_names=A4816)),"")</f>
        <v/>
      </c>
      <c r="F4816" s="17" t="str">
        <f ca="1">_xlfn.XLOOKUP(J4816,Promotions[Promo Key],Promotions[Promo Date],"")</f>
        <v/>
      </c>
      <c r="G4816" s="18" t="str">
        <f t="shared" ca="1" si="311"/>
        <v/>
      </c>
      <c r="H4816" s="18" t="str">
        <f t="shared" ca="1" si="310"/>
        <v/>
      </c>
      <c r="I4816" s="17" t="str">
        <f>_xlfn.XLOOKUP(A4816,Students[Full Name],Students[Starting Rank],"")</f>
        <v/>
      </c>
      <c r="J4816" s="15" t="str">
        <f t="shared" ca="1" si="312"/>
        <v xml:space="preserve">: </v>
      </c>
      <c r="K4816" s="16" t="str">
        <f>_xlfn.XLOOKUP(A4816,Students[Full Name],Students[Start Date],"")</f>
        <v/>
      </c>
      <c r="L4816" s="18">
        <f t="shared" ca="1" si="313"/>
        <v>-1</v>
      </c>
      <c r="M4816" s="18" cm="1">
        <f t="array" aca="1" ref="M4816" ca="1">SUMPRODUCT(Inactives[Days Inactive]*(Inactives[Student]=A4816))/365</f>
        <v>0</v>
      </c>
      <c r="N4816" s="18" t="str" cm="1">
        <f t="array" ref="N4816">IF(LEN($A4816)&gt;0,SUMPRODUCT(($A4816=merged_names)*(_xlfn.TEXTAFTER(N$2, "At ")=merged_belt_colours)*merged_months_at_rank),"")</f>
        <v/>
      </c>
      <c r="O4816" s="18" t="str" cm="1">
        <f t="array" ref="O4816">IF(LEN($A4816)&gt;0,SUMPRODUCT(($A4816=merged_names)*(_xlfn.TEXTAFTER(O$2, "At ")=merged_belt_colours)*merged_months_at_rank),"")</f>
        <v/>
      </c>
      <c r="P4816" s="18" t="str" cm="1">
        <f t="array" ref="P4816">IF(LEN($A4816)&gt;0,SUMPRODUCT(($A4816=merged_names)*(_xlfn.TEXTAFTER(P$2, "At ")=merged_belt_colours)*merged_months_at_rank),"")</f>
        <v/>
      </c>
      <c r="Q4816" s="18" t="str" cm="1">
        <f t="array" ref="Q4816">IF(LEN($A4816)&gt;0,SUMPRODUCT(($A4816=merged_names)*(_xlfn.TEXTAFTER(Q$2, "At ")=merged_belt_colours)*merged_months_at_rank),"")</f>
        <v/>
      </c>
      <c r="R4816" s="18" t="str" cm="1">
        <f t="array" ref="R4816">IF(LEN($A4816)&gt;0,SUMPRODUCT(($A4816=merged_names)*(_xlfn.TEXTAFTER(R$2, "At ")=merged_belt_colours)*merged_months_at_rank),"")</f>
        <v/>
      </c>
    </row>
    <row r="4817" spans="1:18" x14ac:dyDescent="0.25">
      <c r="A4817"/>
      <c r="B4817" s="15" t="str" cm="1">
        <f t="array" ref="B4817">IFERROR(IF(LEN(A4817)&gt;0, IF(SUMPRODUCT((Inactives[Key]=J4817)*(Inactives[Currently Inactive]))=1,"Inactive","Active"),""),"Active")</f>
        <v/>
      </c>
      <c r="C4817" s="16" t="str" cm="1">
        <f t="array" aca="1" ref="C4817" ca="1">IFERROR(_xlfn._xlws.FILTER(Inactives[Inactive On],(Inactives[Key]=J4817)*(Inactives[Currently Inactive]),""),"")</f>
        <v/>
      </c>
      <c r="D4817" s="16" t="str" cm="1">
        <f t="array" aca="1" ref="D4817" ca="1">IFERROR(INDEX(_xlfn.TEXTSPLIT(E4817," "),1),"")</f>
        <v/>
      </c>
      <c r="E4817" s="15" t="str" cm="1">
        <f t="array" aca="1" ref="E4817" ca="1">IFERROR(_xlfn._xlws.FILTER(merged_ranks,(merged_end_dates=DATE(9999,12,31))*(merged_names=A4817)),"")</f>
        <v/>
      </c>
      <c r="F4817" s="17" t="str">
        <f ca="1">_xlfn.XLOOKUP(J4817,Promotions[Promo Key],Promotions[Promo Date],"")</f>
        <v/>
      </c>
      <c r="G4817" s="18" t="str">
        <f t="shared" ca="1" si="311"/>
        <v/>
      </c>
      <c r="H4817" s="18" t="str">
        <f t="shared" ca="1" si="310"/>
        <v/>
      </c>
      <c r="I4817" s="17" t="str">
        <f>_xlfn.XLOOKUP(A4817,Students[Full Name],Students[Starting Rank],"")</f>
        <v/>
      </c>
      <c r="J4817" s="15" t="str">
        <f t="shared" ca="1" si="312"/>
        <v xml:space="preserve">: </v>
      </c>
      <c r="K4817" s="16" t="str">
        <f>_xlfn.XLOOKUP(A4817,Students[Full Name],Students[Start Date],"")</f>
        <v/>
      </c>
      <c r="L4817" s="18">
        <f t="shared" ca="1" si="313"/>
        <v>-1</v>
      </c>
      <c r="M4817" s="18" cm="1">
        <f t="array" aca="1" ref="M4817" ca="1">SUMPRODUCT(Inactives[Days Inactive]*(Inactives[Student]=A4817))/365</f>
        <v>0</v>
      </c>
      <c r="N4817" s="18" t="str" cm="1">
        <f t="array" ref="N4817">IF(LEN($A4817)&gt;0,SUMPRODUCT(($A4817=merged_names)*(_xlfn.TEXTAFTER(N$2, "At ")=merged_belt_colours)*merged_months_at_rank),"")</f>
        <v/>
      </c>
      <c r="O4817" s="18" t="str" cm="1">
        <f t="array" ref="O4817">IF(LEN($A4817)&gt;0,SUMPRODUCT(($A4817=merged_names)*(_xlfn.TEXTAFTER(O$2, "At ")=merged_belt_colours)*merged_months_at_rank),"")</f>
        <v/>
      </c>
      <c r="P4817" s="18" t="str" cm="1">
        <f t="array" ref="P4817">IF(LEN($A4817)&gt;0,SUMPRODUCT(($A4817=merged_names)*(_xlfn.TEXTAFTER(P$2, "At ")=merged_belt_colours)*merged_months_at_rank),"")</f>
        <v/>
      </c>
      <c r="Q4817" s="18" t="str" cm="1">
        <f t="array" ref="Q4817">IF(LEN($A4817)&gt;0,SUMPRODUCT(($A4817=merged_names)*(_xlfn.TEXTAFTER(Q$2, "At ")=merged_belt_colours)*merged_months_at_rank),"")</f>
        <v/>
      </c>
      <c r="R4817" s="18" t="str" cm="1">
        <f t="array" ref="R4817">IF(LEN($A4817)&gt;0,SUMPRODUCT(($A4817=merged_names)*(_xlfn.TEXTAFTER(R$2, "At ")=merged_belt_colours)*merged_months_at_rank),"")</f>
        <v/>
      </c>
    </row>
    <row r="4818" spans="1:18" x14ac:dyDescent="0.25">
      <c r="A4818"/>
      <c r="B4818" s="15" t="str" cm="1">
        <f t="array" ref="B4818">IFERROR(IF(LEN(A4818)&gt;0, IF(SUMPRODUCT((Inactives[Key]=J4818)*(Inactives[Currently Inactive]))=1,"Inactive","Active"),""),"Active")</f>
        <v/>
      </c>
      <c r="C4818" s="16" t="str" cm="1">
        <f t="array" aca="1" ref="C4818" ca="1">IFERROR(_xlfn._xlws.FILTER(Inactives[Inactive On],(Inactives[Key]=J4818)*(Inactives[Currently Inactive]),""),"")</f>
        <v/>
      </c>
      <c r="D4818" s="16" t="str" cm="1">
        <f t="array" aca="1" ref="D4818" ca="1">IFERROR(INDEX(_xlfn.TEXTSPLIT(E4818," "),1),"")</f>
        <v/>
      </c>
      <c r="E4818" s="15" t="str" cm="1">
        <f t="array" aca="1" ref="E4818" ca="1">IFERROR(_xlfn._xlws.FILTER(merged_ranks,(merged_end_dates=DATE(9999,12,31))*(merged_names=A4818)),"")</f>
        <v/>
      </c>
      <c r="F4818" s="17" t="str">
        <f ca="1">_xlfn.XLOOKUP(J4818,Promotions[Promo Key],Promotions[Promo Date],"")</f>
        <v/>
      </c>
      <c r="G4818" s="18" t="str">
        <f t="shared" ca="1" si="311"/>
        <v/>
      </c>
      <c r="H4818" s="18" t="str">
        <f t="shared" ca="1" si="310"/>
        <v/>
      </c>
      <c r="I4818" s="17" t="str">
        <f>_xlfn.XLOOKUP(A4818,Students[Full Name],Students[Starting Rank],"")</f>
        <v/>
      </c>
      <c r="J4818" s="15" t="str">
        <f t="shared" ca="1" si="312"/>
        <v xml:space="preserve">: </v>
      </c>
      <c r="K4818" s="16" t="str">
        <f>_xlfn.XLOOKUP(A4818,Students[Full Name],Students[Start Date],"")</f>
        <v/>
      </c>
      <c r="L4818" s="18">
        <f t="shared" ca="1" si="313"/>
        <v>-1</v>
      </c>
      <c r="M4818" s="18" cm="1">
        <f t="array" aca="1" ref="M4818" ca="1">SUMPRODUCT(Inactives[Days Inactive]*(Inactives[Student]=A4818))/365</f>
        <v>0</v>
      </c>
      <c r="N4818" s="18" t="str" cm="1">
        <f t="array" ref="N4818">IF(LEN($A4818)&gt;0,SUMPRODUCT(($A4818=merged_names)*(_xlfn.TEXTAFTER(N$2, "At ")=merged_belt_colours)*merged_months_at_rank),"")</f>
        <v/>
      </c>
      <c r="O4818" s="18" t="str" cm="1">
        <f t="array" ref="O4818">IF(LEN($A4818)&gt;0,SUMPRODUCT(($A4818=merged_names)*(_xlfn.TEXTAFTER(O$2, "At ")=merged_belt_colours)*merged_months_at_rank),"")</f>
        <v/>
      </c>
      <c r="P4818" s="18" t="str" cm="1">
        <f t="array" ref="P4818">IF(LEN($A4818)&gt;0,SUMPRODUCT(($A4818=merged_names)*(_xlfn.TEXTAFTER(P$2, "At ")=merged_belt_colours)*merged_months_at_rank),"")</f>
        <v/>
      </c>
      <c r="Q4818" s="18" t="str" cm="1">
        <f t="array" ref="Q4818">IF(LEN($A4818)&gt;0,SUMPRODUCT(($A4818=merged_names)*(_xlfn.TEXTAFTER(Q$2, "At ")=merged_belt_colours)*merged_months_at_rank),"")</f>
        <v/>
      </c>
      <c r="R4818" s="18" t="str" cm="1">
        <f t="array" ref="R4818">IF(LEN($A4818)&gt;0,SUMPRODUCT(($A4818=merged_names)*(_xlfn.TEXTAFTER(R$2, "At ")=merged_belt_colours)*merged_months_at_rank),"")</f>
        <v/>
      </c>
    </row>
    <row r="4819" spans="1:18" x14ac:dyDescent="0.25">
      <c r="A4819"/>
      <c r="B4819" s="15" t="str" cm="1">
        <f t="array" ref="B4819">IFERROR(IF(LEN(A4819)&gt;0, IF(SUMPRODUCT((Inactives[Key]=J4819)*(Inactives[Currently Inactive]))=1,"Inactive","Active"),""),"Active")</f>
        <v/>
      </c>
      <c r="C4819" s="16" t="str" cm="1">
        <f t="array" aca="1" ref="C4819" ca="1">IFERROR(_xlfn._xlws.FILTER(Inactives[Inactive On],(Inactives[Key]=J4819)*(Inactives[Currently Inactive]),""),"")</f>
        <v/>
      </c>
      <c r="D4819" s="16" t="str" cm="1">
        <f t="array" aca="1" ref="D4819" ca="1">IFERROR(INDEX(_xlfn.TEXTSPLIT(E4819," "),1),"")</f>
        <v/>
      </c>
      <c r="E4819" s="15" t="str" cm="1">
        <f t="array" aca="1" ref="E4819" ca="1">IFERROR(_xlfn._xlws.FILTER(merged_ranks,(merged_end_dates=DATE(9999,12,31))*(merged_names=A4819)),"")</f>
        <v/>
      </c>
      <c r="F4819" s="17" t="str">
        <f ca="1">_xlfn.XLOOKUP(J4819,Promotions[Promo Key],Promotions[Promo Date],"")</f>
        <v/>
      </c>
      <c r="G4819" s="18" t="str">
        <f t="shared" ca="1" si="311"/>
        <v/>
      </c>
      <c r="H4819" s="18" t="str">
        <f t="shared" ca="1" si="310"/>
        <v/>
      </c>
      <c r="I4819" s="17" t="str">
        <f>_xlfn.XLOOKUP(A4819,Students[Full Name],Students[Starting Rank],"")</f>
        <v/>
      </c>
      <c r="J4819" s="15" t="str">
        <f t="shared" ca="1" si="312"/>
        <v xml:space="preserve">: </v>
      </c>
      <c r="K4819" s="16" t="str">
        <f>_xlfn.XLOOKUP(A4819,Students[Full Name],Students[Start Date],"")</f>
        <v/>
      </c>
      <c r="L4819" s="18">
        <f t="shared" ca="1" si="313"/>
        <v>-1</v>
      </c>
      <c r="M4819" s="18" cm="1">
        <f t="array" aca="1" ref="M4819" ca="1">SUMPRODUCT(Inactives[Days Inactive]*(Inactives[Student]=A4819))/365</f>
        <v>0</v>
      </c>
      <c r="N4819" s="18" t="str" cm="1">
        <f t="array" ref="N4819">IF(LEN($A4819)&gt;0,SUMPRODUCT(($A4819=merged_names)*(_xlfn.TEXTAFTER(N$2, "At ")=merged_belt_colours)*merged_months_at_rank),"")</f>
        <v/>
      </c>
      <c r="O4819" s="18" t="str" cm="1">
        <f t="array" ref="O4819">IF(LEN($A4819)&gt;0,SUMPRODUCT(($A4819=merged_names)*(_xlfn.TEXTAFTER(O$2, "At ")=merged_belt_colours)*merged_months_at_rank),"")</f>
        <v/>
      </c>
      <c r="P4819" s="18" t="str" cm="1">
        <f t="array" ref="P4819">IF(LEN($A4819)&gt;0,SUMPRODUCT(($A4819=merged_names)*(_xlfn.TEXTAFTER(P$2, "At ")=merged_belt_colours)*merged_months_at_rank),"")</f>
        <v/>
      </c>
      <c r="Q4819" s="18" t="str" cm="1">
        <f t="array" ref="Q4819">IF(LEN($A4819)&gt;0,SUMPRODUCT(($A4819=merged_names)*(_xlfn.TEXTAFTER(Q$2, "At ")=merged_belt_colours)*merged_months_at_rank),"")</f>
        <v/>
      </c>
      <c r="R4819" s="18" t="str" cm="1">
        <f t="array" ref="R4819">IF(LEN($A4819)&gt;0,SUMPRODUCT(($A4819=merged_names)*(_xlfn.TEXTAFTER(R$2, "At ")=merged_belt_colours)*merged_months_at_rank),"")</f>
        <v/>
      </c>
    </row>
    <row r="4820" spans="1:18" x14ac:dyDescent="0.25">
      <c r="A4820"/>
      <c r="B4820" s="15" t="str" cm="1">
        <f t="array" ref="B4820">IFERROR(IF(LEN(A4820)&gt;0, IF(SUMPRODUCT((Inactives[Key]=J4820)*(Inactives[Currently Inactive]))=1,"Inactive","Active"),""),"Active")</f>
        <v/>
      </c>
      <c r="C4820" s="16" t="str" cm="1">
        <f t="array" aca="1" ref="C4820" ca="1">IFERROR(_xlfn._xlws.FILTER(Inactives[Inactive On],(Inactives[Key]=J4820)*(Inactives[Currently Inactive]),""),"")</f>
        <v/>
      </c>
      <c r="D4820" s="16" t="str" cm="1">
        <f t="array" aca="1" ref="D4820" ca="1">IFERROR(INDEX(_xlfn.TEXTSPLIT(E4820," "),1),"")</f>
        <v/>
      </c>
      <c r="E4820" s="15" t="str" cm="1">
        <f t="array" aca="1" ref="E4820" ca="1">IFERROR(_xlfn._xlws.FILTER(merged_ranks,(merged_end_dates=DATE(9999,12,31))*(merged_names=A4820)),"")</f>
        <v/>
      </c>
      <c r="F4820" s="17" t="str">
        <f ca="1">_xlfn.XLOOKUP(J4820,Promotions[Promo Key],Promotions[Promo Date],"")</f>
        <v/>
      </c>
      <c r="G4820" s="18" t="str">
        <f t="shared" ca="1" si="311"/>
        <v/>
      </c>
      <c r="H4820" s="18" t="str">
        <f t="shared" ca="1" si="310"/>
        <v/>
      </c>
      <c r="I4820" s="17" t="str">
        <f>_xlfn.XLOOKUP(A4820,Students[Full Name],Students[Starting Rank],"")</f>
        <v/>
      </c>
      <c r="J4820" s="15" t="str">
        <f t="shared" ca="1" si="312"/>
        <v xml:space="preserve">: </v>
      </c>
      <c r="K4820" s="16" t="str">
        <f>_xlfn.XLOOKUP(A4820,Students[Full Name],Students[Start Date],"")</f>
        <v/>
      </c>
      <c r="L4820" s="18">
        <f t="shared" ca="1" si="313"/>
        <v>-1</v>
      </c>
      <c r="M4820" s="18" cm="1">
        <f t="array" aca="1" ref="M4820" ca="1">SUMPRODUCT(Inactives[Days Inactive]*(Inactives[Student]=A4820))/365</f>
        <v>0</v>
      </c>
      <c r="N4820" s="18" t="str" cm="1">
        <f t="array" ref="N4820">IF(LEN($A4820)&gt;0,SUMPRODUCT(($A4820=merged_names)*(_xlfn.TEXTAFTER(N$2, "At ")=merged_belt_colours)*merged_months_at_rank),"")</f>
        <v/>
      </c>
      <c r="O4820" s="18" t="str" cm="1">
        <f t="array" ref="O4820">IF(LEN($A4820)&gt;0,SUMPRODUCT(($A4820=merged_names)*(_xlfn.TEXTAFTER(O$2, "At ")=merged_belt_colours)*merged_months_at_rank),"")</f>
        <v/>
      </c>
      <c r="P4820" s="18" t="str" cm="1">
        <f t="array" ref="P4820">IF(LEN($A4820)&gt;0,SUMPRODUCT(($A4820=merged_names)*(_xlfn.TEXTAFTER(P$2, "At ")=merged_belt_colours)*merged_months_at_rank),"")</f>
        <v/>
      </c>
      <c r="Q4820" s="18" t="str" cm="1">
        <f t="array" ref="Q4820">IF(LEN($A4820)&gt;0,SUMPRODUCT(($A4820=merged_names)*(_xlfn.TEXTAFTER(Q$2, "At ")=merged_belt_colours)*merged_months_at_rank),"")</f>
        <v/>
      </c>
      <c r="R4820" s="18" t="str" cm="1">
        <f t="array" ref="R4820">IF(LEN($A4820)&gt;0,SUMPRODUCT(($A4820=merged_names)*(_xlfn.TEXTAFTER(R$2, "At ")=merged_belt_colours)*merged_months_at_rank),"")</f>
        <v/>
      </c>
    </row>
    <row r="4821" spans="1:18" x14ac:dyDescent="0.25">
      <c r="A4821"/>
      <c r="B4821" s="15" t="str" cm="1">
        <f t="array" ref="B4821">IFERROR(IF(LEN(A4821)&gt;0, IF(SUMPRODUCT((Inactives[Key]=J4821)*(Inactives[Currently Inactive]))=1,"Inactive","Active"),""),"Active")</f>
        <v/>
      </c>
      <c r="C4821" s="16" t="str" cm="1">
        <f t="array" aca="1" ref="C4821" ca="1">IFERROR(_xlfn._xlws.FILTER(Inactives[Inactive On],(Inactives[Key]=J4821)*(Inactives[Currently Inactive]),""),"")</f>
        <v/>
      </c>
      <c r="D4821" s="16" t="str" cm="1">
        <f t="array" aca="1" ref="D4821" ca="1">IFERROR(INDEX(_xlfn.TEXTSPLIT(E4821," "),1),"")</f>
        <v/>
      </c>
      <c r="E4821" s="15" t="str" cm="1">
        <f t="array" aca="1" ref="E4821" ca="1">IFERROR(_xlfn._xlws.FILTER(merged_ranks,(merged_end_dates=DATE(9999,12,31))*(merged_names=A4821)),"")</f>
        <v/>
      </c>
      <c r="F4821" s="17" t="str">
        <f ca="1">_xlfn.XLOOKUP(J4821,Promotions[Promo Key],Promotions[Promo Date],"")</f>
        <v/>
      </c>
      <c r="G4821" s="18" t="str">
        <f t="shared" ca="1" si="311"/>
        <v/>
      </c>
      <c r="H4821" s="18" t="str">
        <f t="shared" ca="1" si="310"/>
        <v/>
      </c>
      <c r="I4821" s="17" t="str">
        <f>_xlfn.XLOOKUP(A4821,Students[Full Name],Students[Starting Rank],"")</f>
        <v/>
      </c>
      <c r="J4821" s="15" t="str">
        <f t="shared" ca="1" si="312"/>
        <v xml:space="preserve">: </v>
      </c>
      <c r="K4821" s="16" t="str">
        <f>_xlfn.XLOOKUP(A4821,Students[Full Name],Students[Start Date],"")</f>
        <v/>
      </c>
      <c r="L4821" s="18">
        <f t="shared" ca="1" si="313"/>
        <v>-1</v>
      </c>
      <c r="M4821" s="18" cm="1">
        <f t="array" aca="1" ref="M4821" ca="1">SUMPRODUCT(Inactives[Days Inactive]*(Inactives[Student]=A4821))/365</f>
        <v>0</v>
      </c>
      <c r="N4821" s="18" t="str" cm="1">
        <f t="array" ref="N4821">IF(LEN($A4821)&gt;0,SUMPRODUCT(($A4821=merged_names)*(_xlfn.TEXTAFTER(N$2, "At ")=merged_belt_colours)*merged_months_at_rank),"")</f>
        <v/>
      </c>
      <c r="O4821" s="18" t="str" cm="1">
        <f t="array" ref="O4821">IF(LEN($A4821)&gt;0,SUMPRODUCT(($A4821=merged_names)*(_xlfn.TEXTAFTER(O$2, "At ")=merged_belt_colours)*merged_months_at_rank),"")</f>
        <v/>
      </c>
      <c r="P4821" s="18" t="str" cm="1">
        <f t="array" ref="P4821">IF(LEN($A4821)&gt;0,SUMPRODUCT(($A4821=merged_names)*(_xlfn.TEXTAFTER(P$2, "At ")=merged_belt_colours)*merged_months_at_rank),"")</f>
        <v/>
      </c>
      <c r="Q4821" s="18" t="str" cm="1">
        <f t="array" ref="Q4821">IF(LEN($A4821)&gt;0,SUMPRODUCT(($A4821=merged_names)*(_xlfn.TEXTAFTER(Q$2, "At ")=merged_belt_colours)*merged_months_at_rank),"")</f>
        <v/>
      </c>
      <c r="R4821" s="18" t="str" cm="1">
        <f t="array" ref="R4821">IF(LEN($A4821)&gt;0,SUMPRODUCT(($A4821=merged_names)*(_xlfn.TEXTAFTER(R$2, "At ")=merged_belt_colours)*merged_months_at_rank),"")</f>
        <v/>
      </c>
    </row>
    <row r="4822" spans="1:18" x14ac:dyDescent="0.25">
      <c r="A4822"/>
      <c r="B4822" s="15" t="str" cm="1">
        <f t="array" ref="B4822">IFERROR(IF(LEN(A4822)&gt;0, IF(SUMPRODUCT((Inactives[Key]=J4822)*(Inactives[Currently Inactive]))=1,"Inactive","Active"),""),"Active")</f>
        <v/>
      </c>
      <c r="C4822" s="16" t="str" cm="1">
        <f t="array" aca="1" ref="C4822" ca="1">IFERROR(_xlfn._xlws.FILTER(Inactives[Inactive On],(Inactives[Key]=J4822)*(Inactives[Currently Inactive]),""),"")</f>
        <v/>
      </c>
      <c r="D4822" s="16" t="str" cm="1">
        <f t="array" aca="1" ref="D4822" ca="1">IFERROR(INDEX(_xlfn.TEXTSPLIT(E4822," "),1),"")</f>
        <v/>
      </c>
      <c r="E4822" s="15" t="str" cm="1">
        <f t="array" aca="1" ref="E4822" ca="1">IFERROR(_xlfn._xlws.FILTER(merged_ranks,(merged_end_dates=DATE(9999,12,31))*(merged_names=A4822)),"")</f>
        <v/>
      </c>
      <c r="F4822" s="17" t="str">
        <f ca="1">_xlfn.XLOOKUP(J4822,Promotions[Promo Key],Promotions[Promo Date],"")</f>
        <v/>
      </c>
      <c r="G4822" s="18" t="str">
        <f t="shared" ca="1" si="311"/>
        <v/>
      </c>
      <c r="H4822" s="18" t="str">
        <f t="shared" ca="1" si="310"/>
        <v/>
      </c>
      <c r="I4822" s="17" t="str">
        <f>_xlfn.XLOOKUP(A4822,Students[Full Name],Students[Starting Rank],"")</f>
        <v/>
      </c>
      <c r="J4822" s="15" t="str">
        <f t="shared" ca="1" si="312"/>
        <v xml:space="preserve">: </v>
      </c>
      <c r="K4822" s="16" t="str">
        <f>_xlfn.XLOOKUP(A4822,Students[Full Name],Students[Start Date],"")</f>
        <v/>
      </c>
      <c r="L4822" s="18">
        <f t="shared" ca="1" si="313"/>
        <v>-1</v>
      </c>
      <c r="M4822" s="18" cm="1">
        <f t="array" aca="1" ref="M4822" ca="1">SUMPRODUCT(Inactives[Days Inactive]*(Inactives[Student]=A4822))/365</f>
        <v>0</v>
      </c>
      <c r="N4822" s="18" t="str" cm="1">
        <f t="array" ref="N4822">IF(LEN($A4822)&gt;0,SUMPRODUCT(($A4822=merged_names)*(_xlfn.TEXTAFTER(N$2, "At ")=merged_belt_colours)*merged_months_at_rank),"")</f>
        <v/>
      </c>
      <c r="O4822" s="18" t="str" cm="1">
        <f t="array" ref="O4822">IF(LEN($A4822)&gt;0,SUMPRODUCT(($A4822=merged_names)*(_xlfn.TEXTAFTER(O$2, "At ")=merged_belt_colours)*merged_months_at_rank),"")</f>
        <v/>
      </c>
      <c r="P4822" s="18" t="str" cm="1">
        <f t="array" ref="P4822">IF(LEN($A4822)&gt;0,SUMPRODUCT(($A4822=merged_names)*(_xlfn.TEXTAFTER(P$2, "At ")=merged_belt_colours)*merged_months_at_rank),"")</f>
        <v/>
      </c>
      <c r="Q4822" s="18" t="str" cm="1">
        <f t="array" ref="Q4822">IF(LEN($A4822)&gt;0,SUMPRODUCT(($A4822=merged_names)*(_xlfn.TEXTAFTER(Q$2, "At ")=merged_belt_colours)*merged_months_at_rank),"")</f>
        <v/>
      </c>
      <c r="R4822" s="18" t="str" cm="1">
        <f t="array" ref="R4822">IF(LEN($A4822)&gt;0,SUMPRODUCT(($A4822=merged_names)*(_xlfn.TEXTAFTER(R$2, "At ")=merged_belt_colours)*merged_months_at_rank),"")</f>
        <v/>
      </c>
    </row>
    <row r="4823" spans="1:18" x14ac:dyDescent="0.25">
      <c r="A4823"/>
      <c r="B4823" s="15" t="str" cm="1">
        <f t="array" ref="B4823">IFERROR(IF(LEN(A4823)&gt;0, IF(SUMPRODUCT((Inactives[Key]=J4823)*(Inactives[Currently Inactive]))=1,"Inactive","Active"),""),"Active")</f>
        <v/>
      </c>
      <c r="C4823" s="16" t="str" cm="1">
        <f t="array" aca="1" ref="C4823" ca="1">IFERROR(_xlfn._xlws.FILTER(Inactives[Inactive On],(Inactives[Key]=J4823)*(Inactives[Currently Inactive]),""),"")</f>
        <v/>
      </c>
      <c r="D4823" s="16" t="str" cm="1">
        <f t="array" aca="1" ref="D4823" ca="1">IFERROR(INDEX(_xlfn.TEXTSPLIT(E4823," "),1),"")</f>
        <v/>
      </c>
      <c r="E4823" s="15" t="str" cm="1">
        <f t="array" aca="1" ref="E4823" ca="1">IFERROR(_xlfn._xlws.FILTER(merged_ranks,(merged_end_dates=DATE(9999,12,31))*(merged_names=A4823)),"")</f>
        <v/>
      </c>
      <c r="F4823" s="17" t="str">
        <f ca="1">_xlfn.XLOOKUP(J4823,Promotions[Promo Key],Promotions[Promo Date],"")</f>
        <v/>
      </c>
      <c r="G4823" s="18" t="str">
        <f t="shared" ca="1" si="311"/>
        <v/>
      </c>
      <c r="H4823" s="18" t="str">
        <f t="shared" ca="1" si="310"/>
        <v/>
      </c>
      <c r="I4823" s="17" t="str">
        <f>_xlfn.XLOOKUP(A4823,Students[Full Name],Students[Starting Rank],"")</f>
        <v/>
      </c>
      <c r="J4823" s="15" t="str">
        <f t="shared" ca="1" si="312"/>
        <v xml:space="preserve">: </v>
      </c>
      <c r="K4823" s="16" t="str">
        <f>_xlfn.XLOOKUP(A4823,Students[Full Name],Students[Start Date],"")</f>
        <v/>
      </c>
      <c r="L4823" s="18">
        <f t="shared" ca="1" si="313"/>
        <v>-1</v>
      </c>
      <c r="M4823" s="18" cm="1">
        <f t="array" aca="1" ref="M4823" ca="1">SUMPRODUCT(Inactives[Days Inactive]*(Inactives[Student]=A4823))/365</f>
        <v>0</v>
      </c>
      <c r="N4823" s="18" t="str" cm="1">
        <f t="array" ref="N4823">IF(LEN($A4823)&gt;0,SUMPRODUCT(($A4823=merged_names)*(_xlfn.TEXTAFTER(N$2, "At ")=merged_belt_colours)*merged_months_at_rank),"")</f>
        <v/>
      </c>
      <c r="O4823" s="18" t="str" cm="1">
        <f t="array" ref="O4823">IF(LEN($A4823)&gt;0,SUMPRODUCT(($A4823=merged_names)*(_xlfn.TEXTAFTER(O$2, "At ")=merged_belt_colours)*merged_months_at_rank),"")</f>
        <v/>
      </c>
      <c r="P4823" s="18" t="str" cm="1">
        <f t="array" ref="P4823">IF(LEN($A4823)&gt;0,SUMPRODUCT(($A4823=merged_names)*(_xlfn.TEXTAFTER(P$2, "At ")=merged_belt_colours)*merged_months_at_rank),"")</f>
        <v/>
      </c>
      <c r="Q4823" s="18" t="str" cm="1">
        <f t="array" ref="Q4823">IF(LEN($A4823)&gt;0,SUMPRODUCT(($A4823=merged_names)*(_xlfn.TEXTAFTER(Q$2, "At ")=merged_belt_colours)*merged_months_at_rank),"")</f>
        <v/>
      </c>
      <c r="R4823" s="18" t="str" cm="1">
        <f t="array" ref="R4823">IF(LEN($A4823)&gt;0,SUMPRODUCT(($A4823=merged_names)*(_xlfn.TEXTAFTER(R$2, "At ")=merged_belt_colours)*merged_months_at_rank),"")</f>
        <v/>
      </c>
    </row>
    <row r="4824" spans="1:18" x14ac:dyDescent="0.25">
      <c r="A4824"/>
      <c r="B4824" s="15" t="str" cm="1">
        <f t="array" ref="B4824">IFERROR(IF(LEN(A4824)&gt;0, IF(SUMPRODUCT((Inactives[Key]=J4824)*(Inactives[Currently Inactive]))=1,"Inactive","Active"),""),"Active")</f>
        <v/>
      </c>
      <c r="C4824" s="16" t="str" cm="1">
        <f t="array" aca="1" ref="C4824" ca="1">IFERROR(_xlfn._xlws.FILTER(Inactives[Inactive On],(Inactives[Key]=J4824)*(Inactives[Currently Inactive]),""),"")</f>
        <v/>
      </c>
      <c r="D4824" s="16" t="str" cm="1">
        <f t="array" aca="1" ref="D4824" ca="1">IFERROR(INDEX(_xlfn.TEXTSPLIT(E4824," "),1),"")</f>
        <v/>
      </c>
      <c r="E4824" s="15" t="str" cm="1">
        <f t="array" aca="1" ref="E4824" ca="1">IFERROR(_xlfn._xlws.FILTER(merged_ranks,(merged_end_dates=DATE(9999,12,31))*(merged_names=A4824)),"")</f>
        <v/>
      </c>
      <c r="F4824" s="17" t="str">
        <f ca="1">_xlfn.XLOOKUP(J4824,Promotions[Promo Key],Promotions[Promo Date],"")</f>
        <v/>
      </c>
      <c r="G4824" s="18" t="str">
        <f t="shared" ca="1" si="311"/>
        <v/>
      </c>
      <c r="H4824" s="18" t="str">
        <f t="shared" ref="H4824:H4887" ca="1" si="314">IFERROR((TODAY()-K4824)/365-M4824,"")</f>
        <v/>
      </c>
      <c r="I4824" s="17" t="str">
        <f>_xlfn.XLOOKUP(A4824,Students[Full Name],Students[Starting Rank],"")</f>
        <v/>
      </c>
      <c r="J4824" s="15" t="str">
        <f t="shared" ca="1" si="312"/>
        <v xml:space="preserve">: </v>
      </c>
      <c r="K4824" s="16" t="str">
        <f>_xlfn.XLOOKUP(A4824,Students[Full Name],Students[Start Date],"")</f>
        <v/>
      </c>
      <c r="L4824" s="18">
        <f t="shared" ca="1" si="313"/>
        <v>-1</v>
      </c>
      <c r="M4824" s="18" cm="1">
        <f t="array" aca="1" ref="M4824" ca="1">SUMPRODUCT(Inactives[Days Inactive]*(Inactives[Student]=A4824))/365</f>
        <v>0</v>
      </c>
      <c r="N4824" s="18" t="str" cm="1">
        <f t="array" ref="N4824">IF(LEN($A4824)&gt;0,SUMPRODUCT(($A4824=merged_names)*(_xlfn.TEXTAFTER(N$2, "At ")=merged_belt_colours)*merged_months_at_rank),"")</f>
        <v/>
      </c>
      <c r="O4824" s="18" t="str" cm="1">
        <f t="array" ref="O4824">IF(LEN($A4824)&gt;0,SUMPRODUCT(($A4824=merged_names)*(_xlfn.TEXTAFTER(O$2, "At ")=merged_belt_colours)*merged_months_at_rank),"")</f>
        <v/>
      </c>
      <c r="P4824" s="18" t="str" cm="1">
        <f t="array" ref="P4824">IF(LEN($A4824)&gt;0,SUMPRODUCT(($A4824=merged_names)*(_xlfn.TEXTAFTER(P$2, "At ")=merged_belt_colours)*merged_months_at_rank),"")</f>
        <v/>
      </c>
      <c r="Q4824" s="18" t="str" cm="1">
        <f t="array" ref="Q4824">IF(LEN($A4824)&gt;0,SUMPRODUCT(($A4824=merged_names)*(_xlfn.TEXTAFTER(Q$2, "At ")=merged_belt_colours)*merged_months_at_rank),"")</f>
        <v/>
      </c>
      <c r="R4824" s="18" t="str" cm="1">
        <f t="array" ref="R4824">IF(LEN($A4824)&gt;0,SUMPRODUCT(($A4824=merged_names)*(_xlfn.TEXTAFTER(R$2, "At ")=merged_belt_colours)*merged_months_at_rank),"")</f>
        <v/>
      </c>
    </row>
    <row r="4825" spans="1:18" x14ac:dyDescent="0.25">
      <c r="A4825"/>
      <c r="B4825" s="15" t="str" cm="1">
        <f t="array" ref="B4825">IFERROR(IF(LEN(A4825)&gt;0, IF(SUMPRODUCT((Inactives[Key]=J4825)*(Inactives[Currently Inactive]))=1,"Inactive","Active"),""),"Active")</f>
        <v/>
      </c>
      <c r="C4825" s="16" t="str" cm="1">
        <f t="array" aca="1" ref="C4825" ca="1">IFERROR(_xlfn._xlws.FILTER(Inactives[Inactive On],(Inactives[Key]=J4825)*(Inactives[Currently Inactive]),""),"")</f>
        <v/>
      </c>
      <c r="D4825" s="16" t="str" cm="1">
        <f t="array" aca="1" ref="D4825" ca="1">IFERROR(INDEX(_xlfn.TEXTSPLIT(E4825," "),1),"")</f>
        <v/>
      </c>
      <c r="E4825" s="15" t="str" cm="1">
        <f t="array" aca="1" ref="E4825" ca="1">IFERROR(_xlfn._xlws.FILTER(merged_ranks,(merged_end_dates=DATE(9999,12,31))*(merged_names=A4825)),"")</f>
        <v/>
      </c>
      <c r="F4825" s="17" t="str">
        <f ca="1">_xlfn.XLOOKUP(J4825,Promotions[Promo Key],Promotions[Promo Date],"")</f>
        <v/>
      </c>
      <c r="G4825" s="18" t="str">
        <f t="shared" ca="1" si="311"/>
        <v/>
      </c>
      <c r="H4825" s="18" t="str">
        <f t="shared" ca="1" si="314"/>
        <v/>
      </c>
      <c r="I4825" s="17" t="str">
        <f>_xlfn.XLOOKUP(A4825,Students[Full Name],Students[Starting Rank],"")</f>
        <v/>
      </c>
      <c r="J4825" s="15" t="str">
        <f t="shared" ca="1" si="312"/>
        <v xml:space="preserve">: </v>
      </c>
      <c r="K4825" s="16" t="str">
        <f>_xlfn.XLOOKUP(A4825,Students[Full Name],Students[Start Date],"")</f>
        <v/>
      </c>
      <c r="L4825" s="18">
        <f t="shared" ca="1" si="313"/>
        <v>-1</v>
      </c>
      <c r="M4825" s="18" cm="1">
        <f t="array" aca="1" ref="M4825" ca="1">SUMPRODUCT(Inactives[Days Inactive]*(Inactives[Student]=A4825))/365</f>
        <v>0</v>
      </c>
      <c r="N4825" s="18" t="str" cm="1">
        <f t="array" ref="N4825">IF(LEN($A4825)&gt;0,SUMPRODUCT(($A4825=merged_names)*(_xlfn.TEXTAFTER(N$2, "At ")=merged_belt_colours)*merged_months_at_rank),"")</f>
        <v/>
      </c>
      <c r="O4825" s="18" t="str" cm="1">
        <f t="array" ref="O4825">IF(LEN($A4825)&gt;0,SUMPRODUCT(($A4825=merged_names)*(_xlfn.TEXTAFTER(O$2, "At ")=merged_belt_colours)*merged_months_at_rank),"")</f>
        <v/>
      </c>
      <c r="P4825" s="18" t="str" cm="1">
        <f t="array" ref="P4825">IF(LEN($A4825)&gt;0,SUMPRODUCT(($A4825=merged_names)*(_xlfn.TEXTAFTER(P$2, "At ")=merged_belt_colours)*merged_months_at_rank),"")</f>
        <v/>
      </c>
      <c r="Q4825" s="18" t="str" cm="1">
        <f t="array" ref="Q4825">IF(LEN($A4825)&gt;0,SUMPRODUCT(($A4825=merged_names)*(_xlfn.TEXTAFTER(Q$2, "At ")=merged_belt_colours)*merged_months_at_rank),"")</f>
        <v/>
      </c>
      <c r="R4825" s="18" t="str" cm="1">
        <f t="array" ref="R4825">IF(LEN($A4825)&gt;0,SUMPRODUCT(($A4825=merged_names)*(_xlfn.TEXTAFTER(R$2, "At ")=merged_belt_colours)*merged_months_at_rank),"")</f>
        <v/>
      </c>
    </row>
    <row r="4826" spans="1:18" x14ac:dyDescent="0.25">
      <c r="A4826"/>
      <c r="B4826" s="15" t="str" cm="1">
        <f t="array" ref="B4826">IFERROR(IF(LEN(A4826)&gt;0, IF(SUMPRODUCT((Inactives[Key]=J4826)*(Inactives[Currently Inactive]))=1,"Inactive","Active"),""),"Active")</f>
        <v/>
      </c>
      <c r="C4826" s="16" t="str" cm="1">
        <f t="array" aca="1" ref="C4826" ca="1">IFERROR(_xlfn._xlws.FILTER(Inactives[Inactive On],(Inactives[Key]=J4826)*(Inactives[Currently Inactive]),""),"")</f>
        <v/>
      </c>
      <c r="D4826" s="16" t="str" cm="1">
        <f t="array" aca="1" ref="D4826" ca="1">IFERROR(INDEX(_xlfn.TEXTSPLIT(E4826," "),1),"")</f>
        <v/>
      </c>
      <c r="E4826" s="15" t="str" cm="1">
        <f t="array" aca="1" ref="E4826" ca="1">IFERROR(_xlfn._xlws.FILTER(merged_ranks,(merged_end_dates=DATE(9999,12,31))*(merged_names=A4826)),"")</f>
        <v/>
      </c>
      <c r="F4826" s="17" t="str">
        <f ca="1">_xlfn.XLOOKUP(J4826,Promotions[Promo Key],Promotions[Promo Date],"")</f>
        <v/>
      </c>
      <c r="G4826" s="18" t="str">
        <f t="shared" ca="1" si="311"/>
        <v/>
      </c>
      <c r="H4826" s="18" t="str">
        <f t="shared" ca="1" si="314"/>
        <v/>
      </c>
      <c r="I4826" s="17" t="str">
        <f>_xlfn.XLOOKUP(A4826,Students[Full Name],Students[Starting Rank],"")</f>
        <v/>
      </c>
      <c r="J4826" s="15" t="str">
        <f t="shared" ca="1" si="312"/>
        <v xml:space="preserve">: </v>
      </c>
      <c r="K4826" s="16" t="str">
        <f>_xlfn.XLOOKUP(A4826,Students[Full Name],Students[Start Date],"")</f>
        <v/>
      </c>
      <c r="L4826" s="18">
        <f t="shared" ca="1" si="313"/>
        <v>-1</v>
      </c>
      <c r="M4826" s="18" cm="1">
        <f t="array" aca="1" ref="M4826" ca="1">SUMPRODUCT(Inactives[Days Inactive]*(Inactives[Student]=A4826))/365</f>
        <v>0</v>
      </c>
      <c r="N4826" s="18" t="str" cm="1">
        <f t="array" ref="N4826">IF(LEN($A4826)&gt;0,SUMPRODUCT(($A4826=merged_names)*(_xlfn.TEXTAFTER(N$2, "At ")=merged_belt_colours)*merged_months_at_rank),"")</f>
        <v/>
      </c>
      <c r="O4826" s="18" t="str" cm="1">
        <f t="array" ref="O4826">IF(LEN($A4826)&gt;0,SUMPRODUCT(($A4826=merged_names)*(_xlfn.TEXTAFTER(O$2, "At ")=merged_belt_colours)*merged_months_at_rank),"")</f>
        <v/>
      </c>
      <c r="P4826" s="18" t="str" cm="1">
        <f t="array" ref="P4826">IF(LEN($A4826)&gt;0,SUMPRODUCT(($A4826=merged_names)*(_xlfn.TEXTAFTER(P$2, "At ")=merged_belt_colours)*merged_months_at_rank),"")</f>
        <v/>
      </c>
      <c r="Q4826" s="18" t="str" cm="1">
        <f t="array" ref="Q4826">IF(LEN($A4826)&gt;0,SUMPRODUCT(($A4826=merged_names)*(_xlfn.TEXTAFTER(Q$2, "At ")=merged_belt_colours)*merged_months_at_rank),"")</f>
        <v/>
      </c>
      <c r="R4826" s="18" t="str" cm="1">
        <f t="array" ref="R4826">IF(LEN($A4826)&gt;0,SUMPRODUCT(($A4826=merged_names)*(_xlfn.TEXTAFTER(R$2, "At ")=merged_belt_colours)*merged_months_at_rank),"")</f>
        <v/>
      </c>
    </row>
    <row r="4827" spans="1:18" x14ac:dyDescent="0.25">
      <c r="A4827"/>
      <c r="B4827" s="15" t="str" cm="1">
        <f t="array" ref="B4827">IFERROR(IF(LEN(A4827)&gt;0, IF(SUMPRODUCT((Inactives[Key]=J4827)*(Inactives[Currently Inactive]))=1,"Inactive","Active"),""),"Active")</f>
        <v/>
      </c>
      <c r="C4827" s="16" t="str" cm="1">
        <f t="array" aca="1" ref="C4827" ca="1">IFERROR(_xlfn._xlws.FILTER(Inactives[Inactive On],(Inactives[Key]=J4827)*(Inactives[Currently Inactive]),""),"")</f>
        <v/>
      </c>
      <c r="D4827" s="16" t="str" cm="1">
        <f t="array" aca="1" ref="D4827" ca="1">IFERROR(INDEX(_xlfn.TEXTSPLIT(E4827," "),1),"")</f>
        <v/>
      </c>
      <c r="E4827" s="15" t="str" cm="1">
        <f t="array" aca="1" ref="E4827" ca="1">IFERROR(_xlfn._xlws.FILTER(merged_ranks,(merged_end_dates=DATE(9999,12,31))*(merged_names=A4827)),"")</f>
        <v/>
      </c>
      <c r="F4827" s="17" t="str">
        <f ca="1">_xlfn.XLOOKUP(J4827,Promotions[Promo Key],Promotions[Promo Date],"")</f>
        <v/>
      </c>
      <c r="G4827" s="18" t="str">
        <f t="shared" ca="1" si="311"/>
        <v/>
      </c>
      <c r="H4827" s="18" t="str">
        <f t="shared" ca="1" si="314"/>
        <v/>
      </c>
      <c r="I4827" s="17" t="str">
        <f>_xlfn.XLOOKUP(A4827,Students[Full Name],Students[Starting Rank],"")</f>
        <v/>
      </c>
      <c r="J4827" s="15" t="str">
        <f t="shared" ca="1" si="312"/>
        <v xml:space="preserve">: </v>
      </c>
      <c r="K4827" s="16" t="str">
        <f>_xlfn.XLOOKUP(A4827,Students[Full Name],Students[Start Date],"")</f>
        <v/>
      </c>
      <c r="L4827" s="18">
        <f t="shared" ca="1" si="313"/>
        <v>-1</v>
      </c>
      <c r="M4827" s="18" cm="1">
        <f t="array" aca="1" ref="M4827" ca="1">SUMPRODUCT(Inactives[Days Inactive]*(Inactives[Student]=A4827))/365</f>
        <v>0</v>
      </c>
      <c r="N4827" s="18" t="str" cm="1">
        <f t="array" ref="N4827">IF(LEN($A4827)&gt;0,SUMPRODUCT(($A4827=merged_names)*(_xlfn.TEXTAFTER(N$2, "At ")=merged_belt_colours)*merged_months_at_rank),"")</f>
        <v/>
      </c>
      <c r="O4827" s="18" t="str" cm="1">
        <f t="array" ref="O4827">IF(LEN($A4827)&gt;0,SUMPRODUCT(($A4827=merged_names)*(_xlfn.TEXTAFTER(O$2, "At ")=merged_belt_colours)*merged_months_at_rank),"")</f>
        <v/>
      </c>
      <c r="P4827" s="18" t="str" cm="1">
        <f t="array" ref="P4827">IF(LEN($A4827)&gt;0,SUMPRODUCT(($A4827=merged_names)*(_xlfn.TEXTAFTER(P$2, "At ")=merged_belt_colours)*merged_months_at_rank),"")</f>
        <v/>
      </c>
      <c r="Q4827" s="18" t="str" cm="1">
        <f t="array" ref="Q4827">IF(LEN($A4827)&gt;0,SUMPRODUCT(($A4827=merged_names)*(_xlfn.TEXTAFTER(Q$2, "At ")=merged_belt_colours)*merged_months_at_rank),"")</f>
        <v/>
      </c>
      <c r="R4827" s="18" t="str" cm="1">
        <f t="array" ref="R4827">IF(LEN($A4827)&gt;0,SUMPRODUCT(($A4827=merged_names)*(_xlfn.TEXTAFTER(R$2, "At ")=merged_belt_colours)*merged_months_at_rank),"")</f>
        <v/>
      </c>
    </row>
    <row r="4828" spans="1:18" x14ac:dyDescent="0.25">
      <c r="A4828"/>
      <c r="B4828" s="15" t="str" cm="1">
        <f t="array" ref="B4828">IFERROR(IF(LEN(A4828)&gt;0, IF(SUMPRODUCT((Inactives[Key]=J4828)*(Inactives[Currently Inactive]))=1,"Inactive","Active"),""),"Active")</f>
        <v/>
      </c>
      <c r="C4828" s="16" t="str" cm="1">
        <f t="array" aca="1" ref="C4828" ca="1">IFERROR(_xlfn._xlws.FILTER(Inactives[Inactive On],(Inactives[Key]=J4828)*(Inactives[Currently Inactive]),""),"")</f>
        <v/>
      </c>
      <c r="D4828" s="16" t="str" cm="1">
        <f t="array" aca="1" ref="D4828" ca="1">IFERROR(INDEX(_xlfn.TEXTSPLIT(E4828," "),1),"")</f>
        <v/>
      </c>
      <c r="E4828" s="15" t="str" cm="1">
        <f t="array" aca="1" ref="E4828" ca="1">IFERROR(_xlfn._xlws.FILTER(merged_ranks,(merged_end_dates=DATE(9999,12,31))*(merged_names=A4828)),"")</f>
        <v/>
      </c>
      <c r="F4828" s="17" t="str">
        <f ca="1">_xlfn.XLOOKUP(J4828,Promotions[Promo Key],Promotions[Promo Date],"")</f>
        <v/>
      </c>
      <c r="G4828" s="18" t="str">
        <f t="shared" ref="G4828:G4891" ca="1" si="315">IFERROR((TODAY()-F4828)/30.5, "")</f>
        <v/>
      </c>
      <c r="H4828" s="18" t="str">
        <f t="shared" ca="1" si="314"/>
        <v/>
      </c>
      <c r="I4828" s="17" t="str">
        <f>_xlfn.XLOOKUP(A4828,Students[Full Name],Students[Starting Rank],"")</f>
        <v/>
      </c>
      <c r="J4828" s="15" t="str">
        <f t="shared" ref="J4828:J4891" ca="1" si="316">A4828&amp;": "&amp;E4828</f>
        <v xml:space="preserve">: </v>
      </c>
      <c r="K4828" s="16" t="str">
        <f>_xlfn.XLOOKUP(A4828,Students[Full Name],Students[Start Date],"")</f>
        <v/>
      </c>
      <c r="L4828" s="18">
        <f t="shared" ref="L4828:L4891" ca="1" si="317">IF(LEN(C4828)&gt;0,(TODAY()-C4828)/30.5,-1)</f>
        <v>-1</v>
      </c>
      <c r="M4828" s="18" cm="1">
        <f t="array" aca="1" ref="M4828" ca="1">SUMPRODUCT(Inactives[Days Inactive]*(Inactives[Student]=A4828))/365</f>
        <v>0</v>
      </c>
      <c r="N4828" s="18" t="str" cm="1">
        <f t="array" ref="N4828">IF(LEN($A4828)&gt;0,SUMPRODUCT(($A4828=merged_names)*(_xlfn.TEXTAFTER(N$2, "At ")=merged_belt_colours)*merged_months_at_rank),"")</f>
        <v/>
      </c>
      <c r="O4828" s="18" t="str" cm="1">
        <f t="array" ref="O4828">IF(LEN($A4828)&gt;0,SUMPRODUCT(($A4828=merged_names)*(_xlfn.TEXTAFTER(O$2, "At ")=merged_belt_colours)*merged_months_at_rank),"")</f>
        <v/>
      </c>
      <c r="P4828" s="18" t="str" cm="1">
        <f t="array" ref="P4828">IF(LEN($A4828)&gt;0,SUMPRODUCT(($A4828=merged_names)*(_xlfn.TEXTAFTER(P$2, "At ")=merged_belt_colours)*merged_months_at_rank),"")</f>
        <v/>
      </c>
      <c r="Q4828" s="18" t="str" cm="1">
        <f t="array" ref="Q4828">IF(LEN($A4828)&gt;0,SUMPRODUCT(($A4828=merged_names)*(_xlfn.TEXTAFTER(Q$2, "At ")=merged_belt_colours)*merged_months_at_rank),"")</f>
        <v/>
      </c>
      <c r="R4828" s="18" t="str" cm="1">
        <f t="array" ref="R4828">IF(LEN($A4828)&gt;0,SUMPRODUCT(($A4828=merged_names)*(_xlfn.TEXTAFTER(R$2, "At ")=merged_belt_colours)*merged_months_at_rank),"")</f>
        <v/>
      </c>
    </row>
    <row r="4829" spans="1:18" x14ac:dyDescent="0.25">
      <c r="A4829"/>
      <c r="B4829" s="15" t="str" cm="1">
        <f t="array" ref="B4829">IFERROR(IF(LEN(A4829)&gt;0, IF(SUMPRODUCT((Inactives[Key]=J4829)*(Inactives[Currently Inactive]))=1,"Inactive","Active"),""),"Active")</f>
        <v/>
      </c>
      <c r="C4829" s="16" t="str" cm="1">
        <f t="array" aca="1" ref="C4829" ca="1">IFERROR(_xlfn._xlws.FILTER(Inactives[Inactive On],(Inactives[Key]=J4829)*(Inactives[Currently Inactive]),""),"")</f>
        <v/>
      </c>
      <c r="D4829" s="16" t="str" cm="1">
        <f t="array" aca="1" ref="D4829" ca="1">IFERROR(INDEX(_xlfn.TEXTSPLIT(E4829," "),1),"")</f>
        <v/>
      </c>
      <c r="E4829" s="15" t="str" cm="1">
        <f t="array" aca="1" ref="E4829" ca="1">IFERROR(_xlfn._xlws.FILTER(merged_ranks,(merged_end_dates=DATE(9999,12,31))*(merged_names=A4829)),"")</f>
        <v/>
      </c>
      <c r="F4829" s="17" t="str">
        <f ca="1">_xlfn.XLOOKUP(J4829,Promotions[Promo Key],Promotions[Promo Date],"")</f>
        <v/>
      </c>
      <c r="G4829" s="18" t="str">
        <f t="shared" ca="1" si="315"/>
        <v/>
      </c>
      <c r="H4829" s="18" t="str">
        <f t="shared" ca="1" si="314"/>
        <v/>
      </c>
      <c r="I4829" s="17" t="str">
        <f>_xlfn.XLOOKUP(A4829,Students[Full Name],Students[Starting Rank],"")</f>
        <v/>
      </c>
      <c r="J4829" s="15" t="str">
        <f t="shared" ca="1" si="316"/>
        <v xml:space="preserve">: </v>
      </c>
      <c r="K4829" s="16" t="str">
        <f>_xlfn.XLOOKUP(A4829,Students[Full Name],Students[Start Date],"")</f>
        <v/>
      </c>
      <c r="L4829" s="18">
        <f t="shared" ca="1" si="317"/>
        <v>-1</v>
      </c>
      <c r="M4829" s="18" cm="1">
        <f t="array" aca="1" ref="M4829" ca="1">SUMPRODUCT(Inactives[Days Inactive]*(Inactives[Student]=A4829))/365</f>
        <v>0</v>
      </c>
      <c r="N4829" s="18" t="str" cm="1">
        <f t="array" ref="N4829">IF(LEN($A4829)&gt;0,SUMPRODUCT(($A4829=merged_names)*(_xlfn.TEXTAFTER(N$2, "At ")=merged_belt_colours)*merged_months_at_rank),"")</f>
        <v/>
      </c>
      <c r="O4829" s="18" t="str" cm="1">
        <f t="array" ref="O4829">IF(LEN($A4829)&gt;0,SUMPRODUCT(($A4829=merged_names)*(_xlfn.TEXTAFTER(O$2, "At ")=merged_belt_colours)*merged_months_at_rank),"")</f>
        <v/>
      </c>
      <c r="P4829" s="18" t="str" cm="1">
        <f t="array" ref="P4829">IF(LEN($A4829)&gt;0,SUMPRODUCT(($A4829=merged_names)*(_xlfn.TEXTAFTER(P$2, "At ")=merged_belt_colours)*merged_months_at_rank),"")</f>
        <v/>
      </c>
      <c r="Q4829" s="18" t="str" cm="1">
        <f t="array" ref="Q4829">IF(LEN($A4829)&gt;0,SUMPRODUCT(($A4829=merged_names)*(_xlfn.TEXTAFTER(Q$2, "At ")=merged_belt_colours)*merged_months_at_rank),"")</f>
        <v/>
      </c>
      <c r="R4829" s="18" t="str" cm="1">
        <f t="array" ref="R4829">IF(LEN($A4829)&gt;0,SUMPRODUCT(($A4829=merged_names)*(_xlfn.TEXTAFTER(R$2, "At ")=merged_belt_colours)*merged_months_at_rank),"")</f>
        <v/>
      </c>
    </row>
    <row r="4830" spans="1:18" x14ac:dyDescent="0.25">
      <c r="A4830"/>
      <c r="B4830" s="15" t="str" cm="1">
        <f t="array" ref="B4830">IFERROR(IF(LEN(A4830)&gt;0, IF(SUMPRODUCT((Inactives[Key]=J4830)*(Inactives[Currently Inactive]))=1,"Inactive","Active"),""),"Active")</f>
        <v/>
      </c>
      <c r="C4830" s="16" t="str" cm="1">
        <f t="array" aca="1" ref="C4830" ca="1">IFERROR(_xlfn._xlws.FILTER(Inactives[Inactive On],(Inactives[Key]=J4830)*(Inactives[Currently Inactive]),""),"")</f>
        <v/>
      </c>
      <c r="D4830" s="16" t="str" cm="1">
        <f t="array" aca="1" ref="D4830" ca="1">IFERROR(INDEX(_xlfn.TEXTSPLIT(E4830," "),1),"")</f>
        <v/>
      </c>
      <c r="E4830" s="15" t="str" cm="1">
        <f t="array" aca="1" ref="E4830" ca="1">IFERROR(_xlfn._xlws.FILTER(merged_ranks,(merged_end_dates=DATE(9999,12,31))*(merged_names=A4830)),"")</f>
        <v/>
      </c>
      <c r="F4830" s="17" t="str">
        <f ca="1">_xlfn.XLOOKUP(J4830,Promotions[Promo Key],Promotions[Promo Date],"")</f>
        <v/>
      </c>
      <c r="G4830" s="18" t="str">
        <f t="shared" ca="1" si="315"/>
        <v/>
      </c>
      <c r="H4830" s="18" t="str">
        <f t="shared" ca="1" si="314"/>
        <v/>
      </c>
      <c r="I4830" s="17" t="str">
        <f>_xlfn.XLOOKUP(A4830,Students[Full Name],Students[Starting Rank],"")</f>
        <v/>
      </c>
      <c r="J4830" s="15" t="str">
        <f t="shared" ca="1" si="316"/>
        <v xml:space="preserve">: </v>
      </c>
      <c r="K4830" s="16" t="str">
        <f>_xlfn.XLOOKUP(A4830,Students[Full Name],Students[Start Date],"")</f>
        <v/>
      </c>
      <c r="L4830" s="18">
        <f t="shared" ca="1" si="317"/>
        <v>-1</v>
      </c>
      <c r="M4830" s="18" cm="1">
        <f t="array" aca="1" ref="M4830" ca="1">SUMPRODUCT(Inactives[Days Inactive]*(Inactives[Student]=A4830))/365</f>
        <v>0</v>
      </c>
      <c r="N4830" s="18" t="str" cm="1">
        <f t="array" ref="N4830">IF(LEN($A4830)&gt;0,SUMPRODUCT(($A4830=merged_names)*(_xlfn.TEXTAFTER(N$2, "At ")=merged_belt_colours)*merged_months_at_rank),"")</f>
        <v/>
      </c>
      <c r="O4830" s="18" t="str" cm="1">
        <f t="array" ref="O4830">IF(LEN($A4830)&gt;0,SUMPRODUCT(($A4830=merged_names)*(_xlfn.TEXTAFTER(O$2, "At ")=merged_belt_colours)*merged_months_at_rank),"")</f>
        <v/>
      </c>
      <c r="P4830" s="18" t="str" cm="1">
        <f t="array" ref="P4830">IF(LEN($A4830)&gt;0,SUMPRODUCT(($A4830=merged_names)*(_xlfn.TEXTAFTER(P$2, "At ")=merged_belt_colours)*merged_months_at_rank),"")</f>
        <v/>
      </c>
      <c r="Q4830" s="18" t="str" cm="1">
        <f t="array" ref="Q4830">IF(LEN($A4830)&gt;0,SUMPRODUCT(($A4830=merged_names)*(_xlfn.TEXTAFTER(Q$2, "At ")=merged_belt_colours)*merged_months_at_rank),"")</f>
        <v/>
      </c>
      <c r="R4830" s="18" t="str" cm="1">
        <f t="array" ref="R4830">IF(LEN($A4830)&gt;0,SUMPRODUCT(($A4830=merged_names)*(_xlfn.TEXTAFTER(R$2, "At ")=merged_belt_colours)*merged_months_at_rank),"")</f>
        <v/>
      </c>
    </row>
    <row r="4831" spans="1:18" x14ac:dyDescent="0.25">
      <c r="A4831"/>
      <c r="B4831" s="15" t="str" cm="1">
        <f t="array" ref="B4831">IFERROR(IF(LEN(A4831)&gt;0, IF(SUMPRODUCT((Inactives[Key]=J4831)*(Inactives[Currently Inactive]))=1,"Inactive","Active"),""),"Active")</f>
        <v/>
      </c>
      <c r="C4831" s="16" t="str" cm="1">
        <f t="array" aca="1" ref="C4831" ca="1">IFERROR(_xlfn._xlws.FILTER(Inactives[Inactive On],(Inactives[Key]=J4831)*(Inactives[Currently Inactive]),""),"")</f>
        <v/>
      </c>
      <c r="D4831" s="16" t="str" cm="1">
        <f t="array" aca="1" ref="D4831" ca="1">IFERROR(INDEX(_xlfn.TEXTSPLIT(E4831," "),1),"")</f>
        <v/>
      </c>
      <c r="E4831" s="15" t="str" cm="1">
        <f t="array" aca="1" ref="E4831" ca="1">IFERROR(_xlfn._xlws.FILTER(merged_ranks,(merged_end_dates=DATE(9999,12,31))*(merged_names=A4831)),"")</f>
        <v/>
      </c>
      <c r="F4831" s="17" t="str">
        <f ca="1">_xlfn.XLOOKUP(J4831,Promotions[Promo Key],Promotions[Promo Date],"")</f>
        <v/>
      </c>
      <c r="G4831" s="18" t="str">
        <f t="shared" ca="1" si="315"/>
        <v/>
      </c>
      <c r="H4831" s="18" t="str">
        <f t="shared" ca="1" si="314"/>
        <v/>
      </c>
      <c r="I4831" s="17" t="str">
        <f>_xlfn.XLOOKUP(A4831,Students[Full Name],Students[Starting Rank],"")</f>
        <v/>
      </c>
      <c r="J4831" s="15" t="str">
        <f t="shared" ca="1" si="316"/>
        <v xml:space="preserve">: </v>
      </c>
      <c r="K4831" s="16" t="str">
        <f>_xlfn.XLOOKUP(A4831,Students[Full Name],Students[Start Date],"")</f>
        <v/>
      </c>
      <c r="L4831" s="18">
        <f t="shared" ca="1" si="317"/>
        <v>-1</v>
      </c>
      <c r="M4831" s="18" cm="1">
        <f t="array" aca="1" ref="M4831" ca="1">SUMPRODUCT(Inactives[Days Inactive]*(Inactives[Student]=A4831))/365</f>
        <v>0</v>
      </c>
      <c r="N4831" s="18" t="str" cm="1">
        <f t="array" ref="N4831">IF(LEN($A4831)&gt;0,SUMPRODUCT(($A4831=merged_names)*(_xlfn.TEXTAFTER(N$2, "At ")=merged_belt_colours)*merged_months_at_rank),"")</f>
        <v/>
      </c>
      <c r="O4831" s="18" t="str" cm="1">
        <f t="array" ref="O4831">IF(LEN($A4831)&gt;0,SUMPRODUCT(($A4831=merged_names)*(_xlfn.TEXTAFTER(O$2, "At ")=merged_belt_colours)*merged_months_at_rank),"")</f>
        <v/>
      </c>
      <c r="P4831" s="18" t="str" cm="1">
        <f t="array" ref="P4831">IF(LEN($A4831)&gt;0,SUMPRODUCT(($A4831=merged_names)*(_xlfn.TEXTAFTER(P$2, "At ")=merged_belt_colours)*merged_months_at_rank),"")</f>
        <v/>
      </c>
      <c r="Q4831" s="18" t="str" cm="1">
        <f t="array" ref="Q4831">IF(LEN($A4831)&gt;0,SUMPRODUCT(($A4831=merged_names)*(_xlfn.TEXTAFTER(Q$2, "At ")=merged_belt_colours)*merged_months_at_rank),"")</f>
        <v/>
      </c>
      <c r="R4831" s="18" t="str" cm="1">
        <f t="array" ref="R4831">IF(LEN($A4831)&gt;0,SUMPRODUCT(($A4831=merged_names)*(_xlfn.TEXTAFTER(R$2, "At ")=merged_belt_colours)*merged_months_at_rank),"")</f>
        <v/>
      </c>
    </row>
    <row r="4832" spans="1:18" x14ac:dyDescent="0.25">
      <c r="A4832"/>
      <c r="B4832" s="15" t="str" cm="1">
        <f t="array" ref="B4832">IFERROR(IF(LEN(A4832)&gt;0, IF(SUMPRODUCT((Inactives[Key]=J4832)*(Inactives[Currently Inactive]))=1,"Inactive","Active"),""),"Active")</f>
        <v/>
      </c>
      <c r="C4832" s="16" t="str" cm="1">
        <f t="array" aca="1" ref="C4832" ca="1">IFERROR(_xlfn._xlws.FILTER(Inactives[Inactive On],(Inactives[Key]=J4832)*(Inactives[Currently Inactive]),""),"")</f>
        <v/>
      </c>
      <c r="D4832" s="16" t="str" cm="1">
        <f t="array" aca="1" ref="D4832" ca="1">IFERROR(INDEX(_xlfn.TEXTSPLIT(E4832," "),1),"")</f>
        <v/>
      </c>
      <c r="E4832" s="15" t="str" cm="1">
        <f t="array" aca="1" ref="E4832" ca="1">IFERROR(_xlfn._xlws.FILTER(merged_ranks,(merged_end_dates=DATE(9999,12,31))*(merged_names=A4832)),"")</f>
        <v/>
      </c>
      <c r="F4832" s="17" t="str">
        <f ca="1">_xlfn.XLOOKUP(J4832,Promotions[Promo Key],Promotions[Promo Date],"")</f>
        <v/>
      </c>
      <c r="G4832" s="18" t="str">
        <f t="shared" ca="1" si="315"/>
        <v/>
      </c>
      <c r="H4832" s="18" t="str">
        <f t="shared" ca="1" si="314"/>
        <v/>
      </c>
      <c r="I4832" s="17" t="str">
        <f>_xlfn.XLOOKUP(A4832,Students[Full Name],Students[Starting Rank],"")</f>
        <v/>
      </c>
      <c r="J4832" s="15" t="str">
        <f t="shared" ca="1" si="316"/>
        <v xml:space="preserve">: </v>
      </c>
      <c r="K4832" s="16" t="str">
        <f>_xlfn.XLOOKUP(A4832,Students[Full Name],Students[Start Date],"")</f>
        <v/>
      </c>
      <c r="L4832" s="18">
        <f t="shared" ca="1" si="317"/>
        <v>-1</v>
      </c>
      <c r="M4832" s="18" cm="1">
        <f t="array" aca="1" ref="M4832" ca="1">SUMPRODUCT(Inactives[Days Inactive]*(Inactives[Student]=A4832))/365</f>
        <v>0</v>
      </c>
      <c r="N4832" s="18" t="str" cm="1">
        <f t="array" ref="N4832">IF(LEN($A4832)&gt;0,SUMPRODUCT(($A4832=merged_names)*(_xlfn.TEXTAFTER(N$2, "At ")=merged_belt_colours)*merged_months_at_rank),"")</f>
        <v/>
      </c>
      <c r="O4832" s="18" t="str" cm="1">
        <f t="array" ref="O4832">IF(LEN($A4832)&gt;0,SUMPRODUCT(($A4832=merged_names)*(_xlfn.TEXTAFTER(O$2, "At ")=merged_belt_colours)*merged_months_at_rank),"")</f>
        <v/>
      </c>
      <c r="P4832" s="18" t="str" cm="1">
        <f t="array" ref="P4832">IF(LEN($A4832)&gt;0,SUMPRODUCT(($A4832=merged_names)*(_xlfn.TEXTAFTER(P$2, "At ")=merged_belt_colours)*merged_months_at_rank),"")</f>
        <v/>
      </c>
      <c r="Q4832" s="18" t="str" cm="1">
        <f t="array" ref="Q4832">IF(LEN($A4832)&gt;0,SUMPRODUCT(($A4832=merged_names)*(_xlfn.TEXTAFTER(Q$2, "At ")=merged_belt_colours)*merged_months_at_rank),"")</f>
        <v/>
      </c>
      <c r="R4832" s="18" t="str" cm="1">
        <f t="array" ref="R4832">IF(LEN($A4832)&gt;0,SUMPRODUCT(($A4832=merged_names)*(_xlfn.TEXTAFTER(R$2, "At ")=merged_belt_colours)*merged_months_at_rank),"")</f>
        <v/>
      </c>
    </row>
    <row r="4833" spans="1:18" x14ac:dyDescent="0.25">
      <c r="A4833"/>
      <c r="B4833" s="15" t="str" cm="1">
        <f t="array" ref="B4833">IFERROR(IF(LEN(A4833)&gt;0, IF(SUMPRODUCT((Inactives[Key]=J4833)*(Inactives[Currently Inactive]))=1,"Inactive","Active"),""),"Active")</f>
        <v/>
      </c>
      <c r="C4833" s="16" t="str" cm="1">
        <f t="array" aca="1" ref="C4833" ca="1">IFERROR(_xlfn._xlws.FILTER(Inactives[Inactive On],(Inactives[Key]=J4833)*(Inactives[Currently Inactive]),""),"")</f>
        <v/>
      </c>
      <c r="D4833" s="16" t="str" cm="1">
        <f t="array" aca="1" ref="D4833" ca="1">IFERROR(INDEX(_xlfn.TEXTSPLIT(E4833," "),1),"")</f>
        <v/>
      </c>
      <c r="E4833" s="15" t="str" cm="1">
        <f t="array" aca="1" ref="E4833" ca="1">IFERROR(_xlfn._xlws.FILTER(merged_ranks,(merged_end_dates=DATE(9999,12,31))*(merged_names=A4833)),"")</f>
        <v/>
      </c>
      <c r="F4833" s="17" t="str">
        <f ca="1">_xlfn.XLOOKUP(J4833,Promotions[Promo Key],Promotions[Promo Date],"")</f>
        <v/>
      </c>
      <c r="G4833" s="18" t="str">
        <f t="shared" ca="1" si="315"/>
        <v/>
      </c>
      <c r="H4833" s="18" t="str">
        <f t="shared" ca="1" si="314"/>
        <v/>
      </c>
      <c r="I4833" s="17" t="str">
        <f>_xlfn.XLOOKUP(A4833,Students[Full Name],Students[Starting Rank],"")</f>
        <v/>
      </c>
      <c r="J4833" s="15" t="str">
        <f t="shared" ca="1" si="316"/>
        <v xml:space="preserve">: </v>
      </c>
      <c r="K4833" s="16" t="str">
        <f>_xlfn.XLOOKUP(A4833,Students[Full Name],Students[Start Date],"")</f>
        <v/>
      </c>
      <c r="L4833" s="18">
        <f t="shared" ca="1" si="317"/>
        <v>-1</v>
      </c>
      <c r="M4833" s="18" cm="1">
        <f t="array" aca="1" ref="M4833" ca="1">SUMPRODUCT(Inactives[Days Inactive]*(Inactives[Student]=A4833))/365</f>
        <v>0</v>
      </c>
      <c r="N4833" s="18" t="str" cm="1">
        <f t="array" ref="N4833">IF(LEN($A4833)&gt;0,SUMPRODUCT(($A4833=merged_names)*(_xlfn.TEXTAFTER(N$2, "At ")=merged_belt_colours)*merged_months_at_rank),"")</f>
        <v/>
      </c>
      <c r="O4833" s="18" t="str" cm="1">
        <f t="array" ref="O4833">IF(LEN($A4833)&gt;0,SUMPRODUCT(($A4833=merged_names)*(_xlfn.TEXTAFTER(O$2, "At ")=merged_belt_colours)*merged_months_at_rank),"")</f>
        <v/>
      </c>
      <c r="P4833" s="18" t="str" cm="1">
        <f t="array" ref="P4833">IF(LEN($A4833)&gt;0,SUMPRODUCT(($A4833=merged_names)*(_xlfn.TEXTAFTER(P$2, "At ")=merged_belt_colours)*merged_months_at_rank),"")</f>
        <v/>
      </c>
      <c r="Q4833" s="18" t="str" cm="1">
        <f t="array" ref="Q4833">IF(LEN($A4833)&gt;0,SUMPRODUCT(($A4833=merged_names)*(_xlfn.TEXTAFTER(Q$2, "At ")=merged_belt_colours)*merged_months_at_rank),"")</f>
        <v/>
      </c>
      <c r="R4833" s="18" t="str" cm="1">
        <f t="array" ref="R4833">IF(LEN($A4833)&gt;0,SUMPRODUCT(($A4833=merged_names)*(_xlfn.TEXTAFTER(R$2, "At ")=merged_belt_colours)*merged_months_at_rank),"")</f>
        <v/>
      </c>
    </row>
    <row r="4834" spans="1:18" x14ac:dyDescent="0.25">
      <c r="A4834"/>
      <c r="B4834" s="15" t="str" cm="1">
        <f t="array" ref="B4834">IFERROR(IF(LEN(A4834)&gt;0, IF(SUMPRODUCT((Inactives[Key]=J4834)*(Inactives[Currently Inactive]))=1,"Inactive","Active"),""),"Active")</f>
        <v/>
      </c>
      <c r="C4834" s="16" t="str" cm="1">
        <f t="array" aca="1" ref="C4834" ca="1">IFERROR(_xlfn._xlws.FILTER(Inactives[Inactive On],(Inactives[Key]=J4834)*(Inactives[Currently Inactive]),""),"")</f>
        <v/>
      </c>
      <c r="D4834" s="16" t="str" cm="1">
        <f t="array" aca="1" ref="D4834" ca="1">IFERROR(INDEX(_xlfn.TEXTSPLIT(E4834," "),1),"")</f>
        <v/>
      </c>
      <c r="E4834" s="15" t="str" cm="1">
        <f t="array" aca="1" ref="E4834" ca="1">IFERROR(_xlfn._xlws.FILTER(merged_ranks,(merged_end_dates=DATE(9999,12,31))*(merged_names=A4834)),"")</f>
        <v/>
      </c>
      <c r="F4834" s="17" t="str">
        <f ca="1">_xlfn.XLOOKUP(J4834,Promotions[Promo Key],Promotions[Promo Date],"")</f>
        <v/>
      </c>
      <c r="G4834" s="18" t="str">
        <f t="shared" ca="1" si="315"/>
        <v/>
      </c>
      <c r="H4834" s="18" t="str">
        <f t="shared" ca="1" si="314"/>
        <v/>
      </c>
      <c r="I4834" s="17" t="str">
        <f>_xlfn.XLOOKUP(A4834,Students[Full Name],Students[Starting Rank],"")</f>
        <v/>
      </c>
      <c r="J4834" s="15" t="str">
        <f t="shared" ca="1" si="316"/>
        <v xml:space="preserve">: </v>
      </c>
      <c r="K4834" s="16" t="str">
        <f>_xlfn.XLOOKUP(A4834,Students[Full Name],Students[Start Date],"")</f>
        <v/>
      </c>
      <c r="L4834" s="18">
        <f t="shared" ca="1" si="317"/>
        <v>-1</v>
      </c>
      <c r="M4834" s="18" cm="1">
        <f t="array" aca="1" ref="M4834" ca="1">SUMPRODUCT(Inactives[Days Inactive]*(Inactives[Student]=A4834))/365</f>
        <v>0</v>
      </c>
      <c r="N4834" s="18" t="str" cm="1">
        <f t="array" ref="N4834">IF(LEN($A4834)&gt;0,SUMPRODUCT(($A4834=merged_names)*(_xlfn.TEXTAFTER(N$2, "At ")=merged_belt_colours)*merged_months_at_rank),"")</f>
        <v/>
      </c>
      <c r="O4834" s="18" t="str" cm="1">
        <f t="array" ref="O4834">IF(LEN($A4834)&gt;0,SUMPRODUCT(($A4834=merged_names)*(_xlfn.TEXTAFTER(O$2, "At ")=merged_belt_colours)*merged_months_at_rank),"")</f>
        <v/>
      </c>
      <c r="P4834" s="18" t="str" cm="1">
        <f t="array" ref="P4834">IF(LEN($A4834)&gt;0,SUMPRODUCT(($A4834=merged_names)*(_xlfn.TEXTAFTER(P$2, "At ")=merged_belt_colours)*merged_months_at_rank),"")</f>
        <v/>
      </c>
      <c r="Q4834" s="18" t="str" cm="1">
        <f t="array" ref="Q4834">IF(LEN($A4834)&gt;0,SUMPRODUCT(($A4834=merged_names)*(_xlfn.TEXTAFTER(Q$2, "At ")=merged_belt_colours)*merged_months_at_rank),"")</f>
        <v/>
      </c>
      <c r="R4834" s="18" t="str" cm="1">
        <f t="array" ref="R4834">IF(LEN($A4834)&gt;0,SUMPRODUCT(($A4834=merged_names)*(_xlfn.TEXTAFTER(R$2, "At ")=merged_belt_colours)*merged_months_at_rank),"")</f>
        <v/>
      </c>
    </row>
    <row r="4835" spans="1:18" x14ac:dyDescent="0.25">
      <c r="A4835"/>
      <c r="B4835" s="15" t="str" cm="1">
        <f t="array" ref="B4835">IFERROR(IF(LEN(A4835)&gt;0, IF(SUMPRODUCT((Inactives[Key]=J4835)*(Inactives[Currently Inactive]))=1,"Inactive","Active"),""),"Active")</f>
        <v/>
      </c>
      <c r="C4835" s="16" t="str" cm="1">
        <f t="array" aca="1" ref="C4835" ca="1">IFERROR(_xlfn._xlws.FILTER(Inactives[Inactive On],(Inactives[Key]=J4835)*(Inactives[Currently Inactive]),""),"")</f>
        <v/>
      </c>
      <c r="D4835" s="16" t="str" cm="1">
        <f t="array" aca="1" ref="D4835" ca="1">IFERROR(INDEX(_xlfn.TEXTSPLIT(E4835," "),1),"")</f>
        <v/>
      </c>
      <c r="E4835" s="15" t="str" cm="1">
        <f t="array" aca="1" ref="E4835" ca="1">IFERROR(_xlfn._xlws.FILTER(merged_ranks,(merged_end_dates=DATE(9999,12,31))*(merged_names=A4835)),"")</f>
        <v/>
      </c>
      <c r="F4835" s="17" t="str">
        <f ca="1">_xlfn.XLOOKUP(J4835,Promotions[Promo Key],Promotions[Promo Date],"")</f>
        <v/>
      </c>
      <c r="G4835" s="18" t="str">
        <f t="shared" ca="1" si="315"/>
        <v/>
      </c>
      <c r="H4835" s="18" t="str">
        <f t="shared" ca="1" si="314"/>
        <v/>
      </c>
      <c r="I4835" s="17" t="str">
        <f>_xlfn.XLOOKUP(A4835,Students[Full Name],Students[Starting Rank],"")</f>
        <v/>
      </c>
      <c r="J4835" s="15" t="str">
        <f t="shared" ca="1" si="316"/>
        <v xml:space="preserve">: </v>
      </c>
      <c r="K4835" s="16" t="str">
        <f>_xlfn.XLOOKUP(A4835,Students[Full Name],Students[Start Date],"")</f>
        <v/>
      </c>
      <c r="L4835" s="18">
        <f t="shared" ca="1" si="317"/>
        <v>-1</v>
      </c>
      <c r="M4835" s="18" cm="1">
        <f t="array" aca="1" ref="M4835" ca="1">SUMPRODUCT(Inactives[Days Inactive]*(Inactives[Student]=A4835))/365</f>
        <v>0</v>
      </c>
      <c r="N4835" s="18" t="str" cm="1">
        <f t="array" ref="N4835">IF(LEN($A4835)&gt;0,SUMPRODUCT(($A4835=merged_names)*(_xlfn.TEXTAFTER(N$2, "At ")=merged_belt_colours)*merged_months_at_rank),"")</f>
        <v/>
      </c>
      <c r="O4835" s="18" t="str" cm="1">
        <f t="array" ref="O4835">IF(LEN($A4835)&gt;0,SUMPRODUCT(($A4835=merged_names)*(_xlfn.TEXTAFTER(O$2, "At ")=merged_belt_colours)*merged_months_at_rank),"")</f>
        <v/>
      </c>
      <c r="P4835" s="18" t="str" cm="1">
        <f t="array" ref="P4835">IF(LEN($A4835)&gt;0,SUMPRODUCT(($A4835=merged_names)*(_xlfn.TEXTAFTER(P$2, "At ")=merged_belt_colours)*merged_months_at_rank),"")</f>
        <v/>
      </c>
      <c r="Q4835" s="18" t="str" cm="1">
        <f t="array" ref="Q4835">IF(LEN($A4835)&gt;0,SUMPRODUCT(($A4835=merged_names)*(_xlfn.TEXTAFTER(Q$2, "At ")=merged_belt_colours)*merged_months_at_rank),"")</f>
        <v/>
      </c>
      <c r="R4835" s="18" t="str" cm="1">
        <f t="array" ref="R4835">IF(LEN($A4835)&gt;0,SUMPRODUCT(($A4835=merged_names)*(_xlfn.TEXTAFTER(R$2, "At ")=merged_belt_colours)*merged_months_at_rank),"")</f>
        <v/>
      </c>
    </row>
    <row r="4836" spans="1:18" x14ac:dyDescent="0.25">
      <c r="A4836"/>
      <c r="B4836" s="15" t="str" cm="1">
        <f t="array" ref="B4836">IFERROR(IF(LEN(A4836)&gt;0, IF(SUMPRODUCT((Inactives[Key]=J4836)*(Inactives[Currently Inactive]))=1,"Inactive","Active"),""),"Active")</f>
        <v/>
      </c>
      <c r="C4836" s="16" t="str" cm="1">
        <f t="array" aca="1" ref="C4836" ca="1">IFERROR(_xlfn._xlws.FILTER(Inactives[Inactive On],(Inactives[Key]=J4836)*(Inactives[Currently Inactive]),""),"")</f>
        <v/>
      </c>
      <c r="D4836" s="16" t="str" cm="1">
        <f t="array" aca="1" ref="D4836" ca="1">IFERROR(INDEX(_xlfn.TEXTSPLIT(E4836," "),1),"")</f>
        <v/>
      </c>
      <c r="E4836" s="15" t="str" cm="1">
        <f t="array" aca="1" ref="E4836" ca="1">IFERROR(_xlfn._xlws.FILTER(merged_ranks,(merged_end_dates=DATE(9999,12,31))*(merged_names=A4836)),"")</f>
        <v/>
      </c>
      <c r="F4836" s="17" t="str">
        <f ca="1">_xlfn.XLOOKUP(J4836,Promotions[Promo Key],Promotions[Promo Date],"")</f>
        <v/>
      </c>
      <c r="G4836" s="18" t="str">
        <f t="shared" ca="1" si="315"/>
        <v/>
      </c>
      <c r="H4836" s="18" t="str">
        <f t="shared" ca="1" si="314"/>
        <v/>
      </c>
      <c r="I4836" s="17" t="str">
        <f>_xlfn.XLOOKUP(A4836,Students[Full Name],Students[Starting Rank],"")</f>
        <v/>
      </c>
      <c r="J4836" s="15" t="str">
        <f t="shared" ca="1" si="316"/>
        <v xml:space="preserve">: </v>
      </c>
      <c r="K4836" s="16" t="str">
        <f>_xlfn.XLOOKUP(A4836,Students[Full Name],Students[Start Date],"")</f>
        <v/>
      </c>
      <c r="L4836" s="18">
        <f t="shared" ca="1" si="317"/>
        <v>-1</v>
      </c>
      <c r="M4836" s="18" cm="1">
        <f t="array" aca="1" ref="M4836" ca="1">SUMPRODUCT(Inactives[Days Inactive]*(Inactives[Student]=A4836))/365</f>
        <v>0</v>
      </c>
      <c r="N4836" s="18" t="str" cm="1">
        <f t="array" ref="N4836">IF(LEN($A4836)&gt;0,SUMPRODUCT(($A4836=merged_names)*(_xlfn.TEXTAFTER(N$2, "At ")=merged_belt_colours)*merged_months_at_rank),"")</f>
        <v/>
      </c>
      <c r="O4836" s="18" t="str" cm="1">
        <f t="array" ref="O4836">IF(LEN($A4836)&gt;0,SUMPRODUCT(($A4836=merged_names)*(_xlfn.TEXTAFTER(O$2, "At ")=merged_belt_colours)*merged_months_at_rank),"")</f>
        <v/>
      </c>
      <c r="P4836" s="18" t="str" cm="1">
        <f t="array" ref="P4836">IF(LEN($A4836)&gt;0,SUMPRODUCT(($A4836=merged_names)*(_xlfn.TEXTAFTER(P$2, "At ")=merged_belt_colours)*merged_months_at_rank),"")</f>
        <v/>
      </c>
      <c r="Q4836" s="18" t="str" cm="1">
        <f t="array" ref="Q4836">IF(LEN($A4836)&gt;0,SUMPRODUCT(($A4836=merged_names)*(_xlfn.TEXTAFTER(Q$2, "At ")=merged_belt_colours)*merged_months_at_rank),"")</f>
        <v/>
      </c>
      <c r="R4836" s="18" t="str" cm="1">
        <f t="array" ref="R4836">IF(LEN($A4836)&gt;0,SUMPRODUCT(($A4836=merged_names)*(_xlfn.TEXTAFTER(R$2, "At ")=merged_belt_colours)*merged_months_at_rank),"")</f>
        <v/>
      </c>
    </row>
    <row r="4837" spans="1:18" x14ac:dyDescent="0.25">
      <c r="A4837"/>
      <c r="B4837" s="15" t="str" cm="1">
        <f t="array" ref="B4837">IFERROR(IF(LEN(A4837)&gt;0, IF(SUMPRODUCT((Inactives[Key]=J4837)*(Inactives[Currently Inactive]))=1,"Inactive","Active"),""),"Active")</f>
        <v/>
      </c>
      <c r="C4837" s="16" t="str" cm="1">
        <f t="array" aca="1" ref="C4837" ca="1">IFERROR(_xlfn._xlws.FILTER(Inactives[Inactive On],(Inactives[Key]=J4837)*(Inactives[Currently Inactive]),""),"")</f>
        <v/>
      </c>
      <c r="D4837" s="16" t="str" cm="1">
        <f t="array" aca="1" ref="D4837" ca="1">IFERROR(INDEX(_xlfn.TEXTSPLIT(E4837," "),1),"")</f>
        <v/>
      </c>
      <c r="E4837" s="15" t="str" cm="1">
        <f t="array" aca="1" ref="E4837" ca="1">IFERROR(_xlfn._xlws.FILTER(merged_ranks,(merged_end_dates=DATE(9999,12,31))*(merged_names=A4837)),"")</f>
        <v/>
      </c>
      <c r="F4837" s="17" t="str">
        <f ca="1">_xlfn.XLOOKUP(J4837,Promotions[Promo Key],Promotions[Promo Date],"")</f>
        <v/>
      </c>
      <c r="G4837" s="18" t="str">
        <f t="shared" ca="1" si="315"/>
        <v/>
      </c>
      <c r="H4837" s="18" t="str">
        <f t="shared" ca="1" si="314"/>
        <v/>
      </c>
      <c r="I4837" s="17" t="str">
        <f>_xlfn.XLOOKUP(A4837,Students[Full Name],Students[Starting Rank],"")</f>
        <v/>
      </c>
      <c r="J4837" s="15" t="str">
        <f t="shared" ca="1" si="316"/>
        <v xml:space="preserve">: </v>
      </c>
      <c r="K4837" s="16" t="str">
        <f>_xlfn.XLOOKUP(A4837,Students[Full Name],Students[Start Date],"")</f>
        <v/>
      </c>
      <c r="L4837" s="18">
        <f t="shared" ca="1" si="317"/>
        <v>-1</v>
      </c>
      <c r="M4837" s="18" cm="1">
        <f t="array" aca="1" ref="M4837" ca="1">SUMPRODUCT(Inactives[Days Inactive]*(Inactives[Student]=A4837))/365</f>
        <v>0</v>
      </c>
      <c r="N4837" s="18" t="str" cm="1">
        <f t="array" ref="N4837">IF(LEN($A4837)&gt;0,SUMPRODUCT(($A4837=merged_names)*(_xlfn.TEXTAFTER(N$2, "At ")=merged_belt_colours)*merged_months_at_rank),"")</f>
        <v/>
      </c>
      <c r="O4837" s="18" t="str" cm="1">
        <f t="array" ref="O4837">IF(LEN($A4837)&gt;0,SUMPRODUCT(($A4837=merged_names)*(_xlfn.TEXTAFTER(O$2, "At ")=merged_belt_colours)*merged_months_at_rank),"")</f>
        <v/>
      </c>
      <c r="P4837" s="18" t="str" cm="1">
        <f t="array" ref="P4837">IF(LEN($A4837)&gt;0,SUMPRODUCT(($A4837=merged_names)*(_xlfn.TEXTAFTER(P$2, "At ")=merged_belt_colours)*merged_months_at_rank),"")</f>
        <v/>
      </c>
      <c r="Q4837" s="18" t="str" cm="1">
        <f t="array" ref="Q4837">IF(LEN($A4837)&gt;0,SUMPRODUCT(($A4837=merged_names)*(_xlfn.TEXTAFTER(Q$2, "At ")=merged_belt_colours)*merged_months_at_rank),"")</f>
        <v/>
      </c>
      <c r="R4837" s="18" t="str" cm="1">
        <f t="array" ref="R4837">IF(LEN($A4837)&gt;0,SUMPRODUCT(($A4837=merged_names)*(_xlfn.TEXTAFTER(R$2, "At ")=merged_belt_colours)*merged_months_at_rank),"")</f>
        <v/>
      </c>
    </row>
    <row r="4838" spans="1:18" x14ac:dyDescent="0.25">
      <c r="A4838"/>
      <c r="B4838" s="15" t="str" cm="1">
        <f t="array" ref="B4838">IFERROR(IF(LEN(A4838)&gt;0, IF(SUMPRODUCT((Inactives[Key]=J4838)*(Inactives[Currently Inactive]))=1,"Inactive","Active"),""),"Active")</f>
        <v/>
      </c>
      <c r="C4838" s="16" t="str" cm="1">
        <f t="array" aca="1" ref="C4838" ca="1">IFERROR(_xlfn._xlws.FILTER(Inactives[Inactive On],(Inactives[Key]=J4838)*(Inactives[Currently Inactive]),""),"")</f>
        <v/>
      </c>
      <c r="D4838" s="16" t="str" cm="1">
        <f t="array" aca="1" ref="D4838" ca="1">IFERROR(INDEX(_xlfn.TEXTSPLIT(E4838," "),1),"")</f>
        <v/>
      </c>
      <c r="E4838" s="15" t="str" cm="1">
        <f t="array" aca="1" ref="E4838" ca="1">IFERROR(_xlfn._xlws.FILTER(merged_ranks,(merged_end_dates=DATE(9999,12,31))*(merged_names=A4838)),"")</f>
        <v/>
      </c>
      <c r="F4838" s="17" t="str">
        <f ca="1">_xlfn.XLOOKUP(J4838,Promotions[Promo Key],Promotions[Promo Date],"")</f>
        <v/>
      </c>
      <c r="G4838" s="18" t="str">
        <f t="shared" ca="1" si="315"/>
        <v/>
      </c>
      <c r="H4838" s="18" t="str">
        <f t="shared" ca="1" si="314"/>
        <v/>
      </c>
      <c r="I4838" s="17" t="str">
        <f>_xlfn.XLOOKUP(A4838,Students[Full Name],Students[Starting Rank],"")</f>
        <v/>
      </c>
      <c r="J4838" s="15" t="str">
        <f t="shared" ca="1" si="316"/>
        <v xml:space="preserve">: </v>
      </c>
      <c r="K4838" s="16" t="str">
        <f>_xlfn.XLOOKUP(A4838,Students[Full Name],Students[Start Date],"")</f>
        <v/>
      </c>
      <c r="L4838" s="18">
        <f t="shared" ca="1" si="317"/>
        <v>-1</v>
      </c>
      <c r="M4838" s="18" cm="1">
        <f t="array" aca="1" ref="M4838" ca="1">SUMPRODUCT(Inactives[Days Inactive]*(Inactives[Student]=A4838))/365</f>
        <v>0</v>
      </c>
      <c r="N4838" s="18" t="str" cm="1">
        <f t="array" ref="N4838">IF(LEN($A4838)&gt;0,SUMPRODUCT(($A4838=merged_names)*(_xlfn.TEXTAFTER(N$2, "At ")=merged_belt_colours)*merged_months_at_rank),"")</f>
        <v/>
      </c>
      <c r="O4838" s="18" t="str" cm="1">
        <f t="array" ref="O4838">IF(LEN($A4838)&gt;0,SUMPRODUCT(($A4838=merged_names)*(_xlfn.TEXTAFTER(O$2, "At ")=merged_belt_colours)*merged_months_at_rank),"")</f>
        <v/>
      </c>
      <c r="P4838" s="18" t="str" cm="1">
        <f t="array" ref="P4838">IF(LEN($A4838)&gt;0,SUMPRODUCT(($A4838=merged_names)*(_xlfn.TEXTAFTER(P$2, "At ")=merged_belt_colours)*merged_months_at_rank),"")</f>
        <v/>
      </c>
      <c r="Q4838" s="18" t="str" cm="1">
        <f t="array" ref="Q4838">IF(LEN($A4838)&gt;0,SUMPRODUCT(($A4838=merged_names)*(_xlfn.TEXTAFTER(Q$2, "At ")=merged_belt_colours)*merged_months_at_rank),"")</f>
        <v/>
      </c>
      <c r="R4838" s="18" t="str" cm="1">
        <f t="array" ref="R4838">IF(LEN($A4838)&gt;0,SUMPRODUCT(($A4838=merged_names)*(_xlfn.TEXTAFTER(R$2, "At ")=merged_belt_colours)*merged_months_at_rank),"")</f>
        <v/>
      </c>
    </row>
    <row r="4839" spans="1:18" x14ac:dyDescent="0.25">
      <c r="A4839"/>
      <c r="B4839" s="15" t="str" cm="1">
        <f t="array" ref="B4839">IFERROR(IF(LEN(A4839)&gt;0, IF(SUMPRODUCT((Inactives[Key]=J4839)*(Inactives[Currently Inactive]))=1,"Inactive","Active"),""),"Active")</f>
        <v/>
      </c>
      <c r="C4839" s="16" t="str" cm="1">
        <f t="array" aca="1" ref="C4839" ca="1">IFERROR(_xlfn._xlws.FILTER(Inactives[Inactive On],(Inactives[Key]=J4839)*(Inactives[Currently Inactive]),""),"")</f>
        <v/>
      </c>
      <c r="D4839" s="16" t="str" cm="1">
        <f t="array" aca="1" ref="D4839" ca="1">IFERROR(INDEX(_xlfn.TEXTSPLIT(E4839," "),1),"")</f>
        <v/>
      </c>
      <c r="E4839" s="15" t="str" cm="1">
        <f t="array" aca="1" ref="E4839" ca="1">IFERROR(_xlfn._xlws.FILTER(merged_ranks,(merged_end_dates=DATE(9999,12,31))*(merged_names=A4839)),"")</f>
        <v/>
      </c>
      <c r="F4839" s="17" t="str">
        <f ca="1">_xlfn.XLOOKUP(J4839,Promotions[Promo Key],Promotions[Promo Date],"")</f>
        <v/>
      </c>
      <c r="G4839" s="18" t="str">
        <f t="shared" ca="1" si="315"/>
        <v/>
      </c>
      <c r="H4839" s="18" t="str">
        <f t="shared" ca="1" si="314"/>
        <v/>
      </c>
      <c r="I4839" s="17" t="str">
        <f>_xlfn.XLOOKUP(A4839,Students[Full Name],Students[Starting Rank],"")</f>
        <v/>
      </c>
      <c r="J4839" s="15" t="str">
        <f t="shared" ca="1" si="316"/>
        <v xml:space="preserve">: </v>
      </c>
      <c r="K4839" s="16" t="str">
        <f>_xlfn.XLOOKUP(A4839,Students[Full Name],Students[Start Date],"")</f>
        <v/>
      </c>
      <c r="L4839" s="18">
        <f t="shared" ca="1" si="317"/>
        <v>-1</v>
      </c>
      <c r="M4839" s="18" cm="1">
        <f t="array" aca="1" ref="M4839" ca="1">SUMPRODUCT(Inactives[Days Inactive]*(Inactives[Student]=A4839))/365</f>
        <v>0</v>
      </c>
      <c r="N4839" s="18" t="str" cm="1">
        <f t="array" ref="N4839">IF(LEN($A4839)&gt;0,SUMPRODUCT(($A4839=merged_names)*(_xlfn.TEXTAFTER(N$2, "At ")=merged_belt_colours)*merged_months_at_rank),"")</f>
        <v/>
      </c>
      <c r="O4839" s="18" t="str" cm="1">
        <f t="array" ref="O4839">IF(LEN($A4839)&gt;0,SUMPRODUCT(($A4839=merged_names)*(_xlfn.TEXTAFTER(O$2, "At ")=merged_belt_colours)*merged_months_at_rank),"")</f>
        <v/>
      </c>
      <c r="P4839" s="18" t="str" cm="1">
        <f t="array" ref="P4839">IF(LEN($A4839)&gt;0,SUMPRODUCT(($A4839=merged_names)*(_xlfn.TEXTAFTER(P$2, "At ")=merged_belt_colours)*merged_months_at_rank),"")</f>
        <v/>
      </c>
      <c r="Q4839" s="18" t="str" cm="1">
        <f t="array" ref="Q4839">IF(LEN($A4839)&gt;0,SUMPRODUCT(($A4839=merged_names)*(_xlfn.TEXTAFTER(Q$2, "At ")=merged_belt_colours)*merged_months_at_rank),"")</f>
        <v/>
      </c>
      <c r="R4839" s="18" t="str" cm="1">
        <f t="array" ref="R4839">IF(LEN($A4839)&gt;0,SUMPRODUCT(($A4839=merged_names)*(_xlfn.TEXTAFTER(R$2, "At ")=merged_belt_colours)*merged_months_at_rank),"")</f>
        <v/>
      </c>
    </row>
    <row r="4840" spans="1:18" x14ac:dyDescent="0.25">
      <c r="A4840"/>
      <c r="B4840" s="15" t="str" cm="1">
        <f t="array" ref="B4840">IFERROR(IF(LEN(A4840)&gt;0, IF(SUMPRODUCT((Inactives[Key]=J4840)*(Inactives[Currently Inactive]))=1,"Inactive","Active"),""),"Active")</f>
        <v/>
      </c>
      <c r="C4840" s="16" t="str" cm="1">
        <f t="array" aca="1" ref="C4840" ca="1">IFERROR(_xlfn._xlws.FILTER(Inactives[Inactive On],(Inactives[Key]=J4840)*(Inactives[Currently Inactive]),""),"")</f>
        <v/>
      </c>
      <c r="D4840" s="16" t="str" cm="1">
        <f t="array" aca="1" ref="D4840" ca="1">IFERROR(INDEX(_xlfn.TEXTSPLIT(E4840," "),1),"")</f>
        <v/>
      </c>
      <c r="E4840" s="15" t="str" cm="1">
        <f t="array" aca="1" ref="E4840" ca="1">IFERROR(_xlfn._xlws.FILTER(merged_ranks,(merged_end_dates=DATE(9999,12,31))*(merged_names=A4840)),"")</f>
        <v/>
      </c>
      <c r="F4840" s="17" t="str">
        <f ca="1">_xlfn.XLOOKUP(J4840,Promotions[Promo Key],Promotions[Promo Date],"")</f>
        <v/>
      </c>
      <c r="G4840" s="18" t="str">
        <f t="shared" ca="1" si="315"/>
        <v/>
      </c>
      <c r="H4840" s="18" t="str">
        <f t="shared" ca="1" si="314"/>
        <v/>
      </c>
      <c r="I4840" s="17" t="str">
        <f>_xlfn.XLOOKUP(A4840,Students[Full Name],Students[Starting Rank],"")</f>
        <v/>
      </c>
      <c r="J4840" s="15" t="str">
        <f t="shared" ca="1" si="316"/>
        <v xml:space="preserve">: </v>
      </c>
      <c r="K4840" s="16" t="str">
        <f>_xlfn.XLOOKUP(A4840,Students[Full Name],Students[Start Date],"")</f>
        <v/>
      </c>
      <c r="L4840" s="18">
        <f t="shared" ca="1" si="317"/>
        <v>-1</v>
      </c>
      <c r="M4840" s="18" cm="1">
        <f t="array" aca="1" ref="M4840" ca="1">SUMPRODUCT(Inactives[Days Inactive]*(Inactives[Student]=A4840))/365</f>
        <v>0</v>
      </c>
      <c r="N4840" s="18" t="str" cm="1">
        <f t="array" ref="N4840">IF(LEN($A4840)&gt;0,SUMPRODUCT(($A4840=merged_names)*(_xlfn.TEXTAFTER(N$2, "At ")=merged_belt_colours)*merged_months_at_rank),"")</f>
        <v/>
      </c>
      <c r="O4840" s="18" t="str" cm="1">
        <f t="array" ref="O4840">IF(LEN($A4840)&gt;0,SUMPRODUCT(($A4840=merged_names)*(_xlfn.TEXTAFTER(O$2, "At ")=merged_belt_colours)*merged_months_at_rank),"")</f>
        <v/>
      </c>
      <c r="P4840" s="18" t="str" cm="1">
        <f t="array" ref="P4840">IF(LEN($A4840)&gt;0,SUMPRODUCT(($A4840=merged_names)*(_xlfn.TEXTAFTER(P$2, "At ")=merged_belt_colours)*merged_months_at_rank),"")</f>
        <v/>
      </c>
      <c r="Q4840" s="18" t="str" cm="1">
        <f t="array" ref="Q4840">IF(LEN($A4840)&gt;0,SUMPRODUCT(($A4840=merged_names)*(_xlfn.TEXTAFTER(Q$2, "At ")=merged_belt_colours)*merged_months_at_rank),"")</f>
        <v/>
      </c>
      <c r="R4840" s="18" t="str" cm="1">
        <f t="array" ref="R4840">IF(LEN($A4840)&gt;0,SUMPRODUCT(($A4840=merged_names)*(_xlfn.TEXTAFTER(R$2, "At ")=merged_belt_colours)*merged_months_at_rank),"")</f>
        <v/>
      </c>
    </row>
    <row r="4841" spans="1:18" x14ac:dyDescent="0.25">
      <c r="A4841"/>
      <c r="B4841" s="15" t="str" cm="1">
        <f t="array" ref="B4841">IFERROR(IF(LEN(A4841)&gt;0, IF(SUMPRODUCT((Inactives[Key]=J4841)*(Inactives[Currently Inactive]))=1,"Inactive","Active"),""),"Active")</f>
        <v/>
      </c>
      <c r="C4841" s="16" t="str" cm="1">
        <f t="array" aca="1" ref="C4841" ca="1">IFERROR(_xlfn._xlws.FILTER(Inactives[Inactive On],(Inactives[Key]=J4841)*(Inactives[Currently Inactive]),""),"")</f>
        <v/>
      </c>
      <c r="D4841" s="16" t="str" cm="1">
        <f t="array" aca="1" ref="D4841" ca="1">IFERROR(INDEX(_xlfn.TEXTSPLIT(E4841," "),1),"")</f>
        <v/>
      </c>
      <c r="E4841" s="15" t="str" cm="1">
        <f t="array" aca="1" ref="E4841" ca="1">IFERROR(_xlfn._xlws.FILTER(merged_ranks,(merged_end_dates=DATE(9999,12,31))*(merged_names=A4841)),"")</f>
        <v/>
      </c>
      <c r="F4841" s="17" t="str">
        <f ca="1">_xlfn.XLOOKUP(J4841,Promotions[Promo Key],Promotions[Promo Date],"")</f>
        <v/>
      </c>
      <c r="G4841" s="18" t="str">
        <f t="shared" ca="1" si="315"/>
        <v/>
      </c>
      <c r="H4841" s="18" t="str">
        <f t="shared" ca="1" si="314"/>
        <v/>
      </c>
      <c r="I4841" s="17" t="str">
        <f>_xlfn.XLOOKUP(A4841,Students[Full Name],Students[Starting Rank],"")</f>
        <v/>
      </c>
      <c r="J4841" s="15" t="str">
        <f t="shared" ca="1" si="316"/>
        <v xml:space="preserve">: </v>
      </c>
      <c r="K4841" s="16" t="str">
        <f>_xlfn.XLOOKUP(A4841,Students[Full Name],Students[Start Date],"")</f>
        <v/>
      </c>
      <c r="L4841" s="18">
        <f t="shared" ca="1" si="317"/>
        <v>-1</v>
      </c>
      <c r="M4841" s="18" cm="1">
        <f t="array" aca="1" ref="M4841" ca="1">SUMPRODUCT(Inactives[Days Inactive]*(Inactives[Student]=A4841))/365</f>
        <v>0</v>
      </c>
      <c r="N4841" s="18" t="str" cm="1">
        <f t="array" ref="N4841">IF(LEN($A4841)&gt;0,SUMPRODUCT(($A4841=merged_names)*(_xlfn.TEXTAFTER(N$2, "At ")=merged_belt_colours)*merged_months_at_rank),"")</f>
        <v/>
      </c>
      <c r="O4841" s="18" t="str" cm="1">
        <f t="array" ref="O4841">IF(LEN($A4841)&gt;0,SUMPRODUCT(($A4841=merged_names)*(_xlfn.TEXTAFTER(O$2, "At ")=merged_belt_colours)*merged_months_at_rank),"")</f>
        <v/>
      </c>
      <c r="P4841" s="18" t="str" cm="1">
        <f t="array" ref="P4841">IF(LEN($A4841)&gt;0,SUMPRODUCT(($A4841=merged_names)*(_xlfn.TEXTAFTER(P$2, "At ")=merged_belt_colours)*merged_months_at_rank),"")</f>
        <v/>
      </c>
      <c r="Q4841" s="18" t="str" cm="1">
        <f t="array" ref="Q4841">IF(LEN($A4841)&gt;0,SUMPRODUCT(($A4841=merged_names)*(_xlfn.TEXTAFTER(Q$2, "At ")=merged_belt_colours)*merged_months_at_rank),"")</f>
        <v/>
      </c>
      <c r="R4841" s="18" t="str" cm="1">
        <f t="array" ref="R4841">IF(LEN($A4841)&gt;0,SUMPRODUCT(($A4841=merged_names)*(_xlfn.TEXTAFTER(R$2, "At ")=merged_belt_colours)*merged_months_at_rank),"")</f>
        <v/>
      </c>
    </row>
    <row r="4842" spans="1:18" x14ac:dyDescent="0.25">
      <c r="A4842"/>
      <c r="B4842" s="15" t="str" cm="1">
        <f t="array" ref="B4842">IFERROR(IF(LEN(A4842)&gt;0, IF(SUMPRODUCT((Inactives[Key]=J4842)*(Inactives[Currently Inactive]))=1,"Inactive","Active"),""),"Active")</f>
        <v/>
      </c>
      <c r="C4842" s="16" t="str" cm="1">
        <f t="array" aca="1" ref="C4842" ca="1">IFERROR(_xlfn._xlws.FILTER(Inactives[Inactive On],(Inactives[Key]=J4842)*(Inactives[Currently Inactive]),""),"")</f>
        <v/>
      </c>
      <c r="D4842" s="16" t="str" cm="1">
        <f t="array" aca="1" ref="D4842" ca="1">IFERROR(INDEX(_xlfn.TEXTSPLIT(E4842," "),1),"")</f>
        <v/>
      </c>
      <c r="E4842" s="15" t="str" cm="1">
        <f t="array" aca="1" ref="E4842" ca="1">IFERROR(_xlfn._xlws.FILTER(merged_ranks,(merged_end_dates=DATE(9999,12,31))*(merged_names=A4842)),"")</f>
        <v/>
      </c>
      <c r="F4842" s="17" t="str">
        <f ca="1">_xlfn.XLOOKUP(J4842,Promotions[Promo Key],Promotions[Promo Date],"")</f>
        <v/>
      </c>
      <c r="G4842" s="18" t="str">
        <f t="shared" ca="1" si="315"/>
        <v/>
      </c>
      <c r="H4842" s="18" t="str">
        <f t="shared" ca="1" si="314"/>
        <v/>
      </c>
      <c r="I4842" s="17" t="str">
        <f>_xlfn.XLOOKUP(A4842,Students[Full Name],Students[Starting Rank],"")</f>
        <v/>
      </c>
      <c r="J4842" s="15" t="str">
        <f t="shared" ca="1" si="316"/>
        <v xml:space="preserve">: </v>
      </c>
      <c r="K4842" s="16" t="str">
        <f>_xlfn.XLOOKUP(A4842,Students[Full Name],Students[Start Date],"")</f>
        <v/>
      </c>
      <c r="L4842" s="18">
        <f t="shared" ca="1" si="317"/>
        <v>-1</v>
      </c>
      <c r="M4842" s="18" cm="1">
        <f t="array" aca="1" ref="M4842" ca="1">SUMPRODUCT(Inactives[Days Inactive]*(Inactives[Student]=A4842))/365</f>
        <v>0</v>
      </c>
      <c r="N4842" s="18" t="str" cm="1">
        <f t="array" ref="N4842">IF(LEN($A4842)&gt;0,SUMPRODUCT(($A4842=merged_names)*(_xlfn.TEXTAFTER(N$2, "At ")=merged_belt_colours)*merged_months_at_rank),"")</f>
        <v/>
      </c>
      <c r="O4842" s="18" t="str" cm="1">
        <f t="array" ref="O4842">IF(LEN($A4842)&gt;0,SUMPRODUCT(($A4842=merged_names)*(_xlfn.TEXTAFTER(O$2, "At ")=merged_belt_colours)*merged_months_at_rank),"")</f>
        <v/>
      </c>
      <c r="P4842" s="18" t="str" cm="1">
        <f t="array" ref="P4842">IF(LEN($A4842)&gt;0,SUMPRODUCT(($A4842=merged_names)*(_xlfn.TEXTAFTER(P$2, "At ")=merged_belt_colours)*merged_months_at_rank),"")</f>
        <v/>
      </c>
      <c r="Q4842" s="18" t="str" cm="1">
        <f t="array" ref="Q4842">IF(LEN($A4842)&gt;0,SUMPRODUCT(($A4842=merged_names)*(_xlfn.TEXTAFTER(Q$2, "At ")=merged_belt_colours)*merged_months_at_rank),"")</f>
        <v/>
      </c>
      <c r="R4842" s="18" t="str" cm="1">
        <f t="array" ref="R4842">IF(LEN($A4842)&gt;0,SUMPRODUCT(($A4842=merged_names)*(_xlfn.TEXTAFTER(R$2, "At ")=merged_belt_colours)*merged_months_at_rank),"")</f>
        <v/>
      </c>
    </row>
    <row r="4843" spans="1:18" x14ac:dyDescent="0.25">
      <c r="A4843"/>
      <c r="B4843" s="15" t="str" cm="1">
        <f t="array" ref="B4843">IFERROR(IF(LEN(A4843)&gt;0, IF(SUMPRODUCT((Inactives[Key]=J4843)*(Inactives[Currently Inactive]))=1,"Inactive","Active"),""),"Active")</f>
        <v/>
      </c>
      <c r="C4843" s="16" t="str" cm="1">
        <f t="array" aca="1" ref="C4843" ca="1">IFERROR(_xlfn._xlws.FILTER(Inactives[Inactive On],(Inactives[Key]=J4843)*(Inactives[Currently Inactive]),""),"")</f>
        <v/>
      </c>
      <c r="D4843" s="16" t="str" cm="1">
        <f t="array" aca="1" ref="D4843" ca="1">IFERROR(INDEX(_xlfn.TEXTSPLIT(E4843," "),1),"")</f>
        <v/>
      </c>
      <c r="E4843" s="15" t="str" cm="1">
        <f t="array" aca="1" ref="E4843" ca="1">IFERROR(_xlfn._xlws.FILTER(merged_ranks,(merged_end_dates=DATE(9999,12,31))*(merged_names=A4843)),"")</f>
        <v/>
      </c>
      <c r="F4843" s="17" t="str">
        <f ca="1">_xlfn.XLOOKUP(J4843,Promotions[Promo Key],Promotions[Promo Date],"")</f>
        <v/>
      </c>
      <c r="G4843" s="18" t="str">
        <f t="shared" ca="1" si="315"/>
        <v/>
      </c>
      <c r="H4843" s="18" t="str">
        <f t="shared" ca="1" si="314"/>
        <v/>
      </c>
      <c r="I4843" s="17" t="str">
        <f>_xlfn.XLOOKUP(A4843,Students[Full Name],Students[Starting Rank],"")</f>
        <v/>
      </c>
      <c r="J4843" s="15" t="str">
        <f t="shared" ca="1" si="316"/>
        <v xml:space="preserve">: </v>
      </c>
      <c r="K4843" s="16" t="str">
        <f>_xlfn.XLOOKUP(A4843,Students[Full Name],Students[Start Date],"")</f>
        <v/>
      </c>
      <c r="L4843" s="18">
        <f t="shared" ca="1" si="317"/>
        <v>-1</v>
      </c>
      <c r="M4843" s="18" cm="1">
        <f t="array" aca="1" ref="M4843" ca="1">SUMPRODUCT(Inactives[Days Inactive]*(Inactives[Student]=A4843))/365</f>
        <v>0</v>
      </c>
      <c r="N4843" s="18" t="str" cm="1">
        <f t="array" ref="N4843">IF(LEN($A4843)&gt;0,SUMPRODUCT(($A4843=merged_names)*(_xlfn.TEXTAFTER(N$2, "At ")=merged_belt_colours)*merged_months_at_rank),"")</f>
        <v/>
      </c>
      <c r="O4843" s="18" t="str" cm="1">
        <f t="array" ref="O4843">IF(LEN($A4843)&gt;0,SUMPRODUCT(($A4843=merged_names)*(_xlfn.TEXTAFTER(O$2, "At ")=merged_belt_colours)*merged_months_at_rank),"")</f>
        <v/>
      </c>
      <c r="P4843" s="18" t="str" cm="1">
        <f t="array" ref="P4843">IF(LEN($A4843)&gt;0,SUMPRODUCT(($A4843=merged_names)*(_xlfn.TEXTAFTER(P$2, "At ")=merged_belt_colours)*merged_months_at_rank),"")</f>
        <v/>
      </c>
      <c r="Q4843" s="18" t="str" cm="1">
        <f t="array" ref="Q4843">IF(LEN($A4843)&gt;0,SUMPRODUCT(($A4843=merged_names)*(_xlfn.TEXTAFTER(Q$2, "At ")=merged_belt_colours)*merged_months_at_rank),"")</f>
        <v/>
      </c>
      <c r="R4843" s="18" t="str" cm="1">
        <f t="array" ref="R4843">IF(LEN($A4843)&gt;0,SUMPRODUCT(($A4843=merged_names)*(_xlfn.TEXTAFTER(R$2, "At ")=merged_belt_colours)*merged_months_at_rank),"")</f>
        <v/>
      </c>
    </row>
    <row r="4844" spans="1:18" x14ac:dyDescent="0.25">
      <c r="A4844"/>
      <c r="B4844" s="15" t="str" cm="1">
        <f t="array" ref="B4844">IFERROR(IF(LEN(A4844)&gt;0, IF(SUMPRODUCT((Inactives[Key]=J4844)*(Inactives[Currently Inactive]))=1,"Inactive","Active"),""),"Active")</f>
        <v/>
      </c>
      <c r="C4844" s="16" t="str" cm="1">
        <f t="array" aca="1" ref="C4844" ca="1">IFERROR(_xlfn._xlws.FILTER(Inactives[Inactive On],(Inactives[Key]=J4844)*(Inactives[Currently Inactive]),""),"")</f>
        <v/>
      </c>
      <c r="D4844" s="16" t="str" cm="1">
        <f t="array" aca="1" ref="D4844" ca="1">IFERROR(INDEX(_xlfn.TEXTSPLIT(E4844," "),1),"")</f>
        <v/>
      </c>
      <c r="E4844" s="15" t="str" cm="1">
        <f t="array" aca="1" ref="E4844" ca="1">IFERROR(_xlfn._xlws.FILTER(merged_ranks,(merged_end_dates=DATE(9999,12,31))*(merged_names=A4844)),"")</f>
        <v/>
      </c>
      <c r="F4844" s="17" t="str">
        <f ca="1">_xlfn.XLOOKUP(J4844,Promotions[Promo Key],Promotions[Promo Date],"")</f>
        <v/>
      </c>
      <c r="G4844" s="18" t="str">
        <f t="shared" ca="1" si="315"/>
        <v/>
      </c>
      <c r="H4844" s="18" t="str">
        <f t="shared" ca="1" si="314"/>
        <v/>
      </c>
      <c r="I4844" s="17" t="str">
        <f>_xlfn.XLOOKUP(A4844,Students[Full Name],Students[Starting Rank],"")</f>
        <v/>
      </c>
      <c r="J4844" s="15" t="str">
        <f t="shared" ca="1" si="316"/>
        <v xml:space="preserve">: </v>
      </c>
      <c r="K4844" s="16" t="str">
        <f>_xlfn.XLOOKUP(A4844,Students[Full Name],Students[Start Date],"")</f>
        <v/>
      </c>
      <c r="L4844" s="18">
        <f t="shared" ca="1" si="317"/>
        <v>-1</v>
      </c>
      <c r="M4844" s="18" cm="1">
        <f t="array" aca="1" ref="M4844" ca="1">SUMPRODUCT(Inactives[Days Inactive]*(Inactives[Student]=A4844))/365</f>
        <v>0</v>
      </c>
      <c r="N4844" s="18" t="str" cm="1">
        <f t="array" ref="N4844">IF(LEN($A4844)&gt;0,SUMPRODUCT(($A4844=merged_names)*(_xlfn.TEXTAFTER(N$2, "At ")=merged_belt_colours)*merged_months_at_rank),"")</f>
        <v/>
      </c>
      <c r="O4844" s="18" t="str" cm="1">
        <f t="array" ref="O4844">IF(LEN($A4844)&gt;0,SUMPRODUCT(($A4844=merged_names)*(_xlfn.TEXTAFTER(O$2, "At ")=merged_belt_colours)*merged_months_at_rank),"")</f>
        <v/>
      </c>
      <c r="P4844" s="18" t="str" cm="1">
        <f t="array" ref="P4844">IF(LEN($A4844)&gt;0,SUMPRODUCT(($A4844=merged_names)*(_xlfn.TEXTAFTER(P$2, "At ")=merged_belt_colours)*merged_months_at_rank),"")</f>
        <v/>
      </c>
      <c r="Q4844" s="18" t="str" cm="1">
        <f t="array" ref="Q4844">IF(LEN($A4844)&gt;0,SUMPRODUCT(($A4844=merged_names)*(_xlfn.TEXTAFTER(Q$2, "At ")=merged_belt_colours)*merged_months_at_rank),"")</f>
        <v/>
      </c>
      <c r="R4844" s="18" t="str" cm="1">
        <f t="array" ref="R4844">IF(LEN($A4844)&gt;0,SUMPRODUCT(($A4844=merged_names)*(_xlfn.TEXTAFTER(R$2, "At ")=merged_belt_colours)*merged_months_at_rank),"")</f>
        <v/>
      </c>
    </row>
    <row r="4845" spans="1:18" x14ac:dyDescent="0.25">
      <c r="A4845"/>
      <c r="B4845" s="15" t="str" cm="1">
        <f t="array" ref="B4845">IFERROR(IF(LEN(A4845)&gt;0, IF(SUMPRODUCT((Inactives[Key]=J4845)*(Inactives[Currently Inactive]))=1,"Inactive","Active"),""),"Active")</f>
        <v/>
      </c>
      <c r="C4845" s="16" t="str" cm="1">
        <f t="array" aca="1" ref="C4845" ca="1">IFERROR(_xlfn._xlws.FILTER(Inactives[Inactive On],(Inactives[Key]=J4845)*(Inactives[Currently Inactive]),""),"")</f>
        <v/>
      </c>
      <c r="D4845" s="16" t="str" cm="1">
        <f t="array" aca="1" ref="D4845" ca="1">IFERROR(INDEX(_xlfn.TEXTSPLIT(E4845," "),1),"")</f>
        <v/>
      </c>
      <c r="E4845" s="15" t="str" cm="1">
        <f t="array" aca="1" ref="E4845" ca="1">IFERROR(_xlfn._xlws.FILTER(merged_ranks,(merged_end_dates=DATE(9999,12,31))*(merged_names=A4845)),"")</f>
        <v/>
      </c>
      <c r="F4845" s="17" t="str">
        <f ca="1">_xlfn.XLOOKUP(J4845,Promotions[Promo Key],Promotions[Promo Date],"")</f>
        <v/>
      </c>
      <c r="G4845" s="18" t="str">
        <f t="shared" ca="1" si="315"/>
        <v/>
      </c>
      <c r="H4845" s="18" t="str">
        <f t="shared" ca="1" si="314"/>
        <v/>
      </c>
      <c r="I4845" s="17" t="str">
        <f>_xlfn.XLOOKUP(A4845,Students[Full Name],Students[Starting Rank],"")</f>
        <v/>
      </c>
      <c r="J4845" s="15" t="str">
        <f t="shared" ca="1" si="316"/>
        <v xml:space="preserve">: </v>
      </c>
      <c r="K4845" s="16" t="str">
        <f>_xlfn.XLOOKUP(A4845,Students[Full Name],Students[Start Date],"")</f>
        <v/>
      </c>
      <c r="L4845" s="18">
        <f t="shared" ca="1" si="317"/>
        <v>-1</v>
      </c>
      <c r="M4845" s="18" cm="1">
        <f t="array" aca="1" ref="M4845" ca="1">SUMPRODUCT(Inactives[Days Inactive]*(Inactives[Student]=A4845))/365</f>
        <v>0</v>
      </c>
      <c r="N4845" s="18" t="str" cm="1">
        <f t="array" ref="N4845">IF(LEN($A4845)&gt;0,SUMPRODUCT(($A4845=merged_names)*(_xlfn.TEXTAFTER(N$2, "At ")=merged_belt_colours)*merged_months_at_rank),"")</f>
        <v/>
      </c>
      <c r="O4845" s="18" t="str" cm="1">
        <f t="array" ref="O4845">IF(LEN($A4845)&gt;0,SUMPRODUCT(($A4845=merged_names)*(_xlfn.TEXTAFTER(O$2, "At ")=merged_belt_colours)*merged_months_at_rank),"")</f>
        <v/>
      </c>
      <c r="P4845" s="18" t="str" cm="1">
        <f t="array" ref="P4845">IF(LEN($A4845)&gt;0,SUMPRODUCT(($A4845=merged_names)*(_xlfn.TEXTAFTER(P$2, "At ")=merged_belt_colours)*merged_months_at_rank),"")</f>
        <v/>
      </c>
      <c r="Q4845" s="18" t="str" cm="1">
        <f t="array" ref="Q4845">IF(LEN($A4845)&gt;0,SUMPRODUCT(($A4845=merged_names)*(_xlfn.TEXTAFTER(Q$2, "At ")=merged_belt_colours)*merged_months_at_rank),"")</f>
        <v/>
      </c>
      <c r="R4845" s="18" t="str" cm="1">
        <f t="array" ref="R4845">IF(LEN($A4845)&gt;0,SUMPRODUCT(($A4845=merged_names)*(_xlfn.TEXTAFTER(R$2, "At ")=merged_belt_colours)*merged_months_at_rank),"")</f>
        <v/>
      </c>
    </row>
    <row r="4846" spans="1:18" x14ac:dyDescent="0.25">
      <c r="A4846"/>
      <c r="B4846" s="15" t="str" cm="1">
        <f t="array" ref="B4846">IFERROR(IF(LEN(A4846)&gt;0, IF(SUMPRODUCT((Inactives[Key]=J4846)*(Inactives[Currently Inactive]))=1,"Inactive","Active"),""),"Active")</f>
        <v/>
      </c>
      <c r="C4846" s="16" t="str" cm="1">
        <f t="array" aca="1" ref="C4846" ca="1">IFERROR(_xlfn._xlws.FILTER(Inactives[Inactive On],(Inactives[Key]=J4846)*(Inactives[Currently Inactive]),""),"")</f>
        <v/>
      </c>
      <c r="D4846" s="16" t="str" cm="1">
        <f t="array" aca="1" ref="D4846" ca="1">IFERROR(INDEX(_xlfn.TEXTSPLIT(E4846," "),1),"")</f>
        <v/>
      </c>
      <c r="E4846" s="15" t="str" cm="1">
        <f t="array" aca="1" ref="E4846" ca="1">IFERROR(_xlfn._xlws.FILTER(merged_ranks,(merged_end_dates=DATE(9999,12,31))*(merged_names=A4846)),"")</f>
        <v/>
      </c>
      <c r="F4846" s="17" t="str">
        <f ca="1">_xlfn.XLOOKUP(J4846,Promotions[Promo Key],Promotions[Promo Date],"")</f>
        <v/>
      </c>
      <c r="G4846" s="18" t="str">
        <f t="shared" ca="1" si="315"/>
        <v/>
      </c>
      <c r="H4846" s="18" t="str">
        <f t="shared" ca="1" si="314"/>
        <v/>
      </c>
      <c r="I4846" s="17" t="str">
        <f>_xlfn.XLOOKUP(A4846,Students[Full Name],Students[Starting Rank],"")</f>
        <v/>
      </c>
      <c r="J4846" s="15" t="str">
        <f t="shared" ca="1" si="316"/>
        <v xml:space="preserve">: </v>
      </c>
      <c r="K4846" s="16" t="str">
        <f>_xlfn.XLOOKUP(A4846,Students[Full Name],Students[Start Date],"")</f>
        <v/>
      </c>
      <c r="L4846" s="18">
        <f t="shared" ca="1" si="317"/>
        <v>-1</v>
      </c>
      <c r="M4846" s="18" cm="1">
        <f t="array" aca="1" ref="M4846" ca="1">SUMPRODUCT(Inactives[Days Inactive]*(Inactives[Student]=A4846))/365</f>
        <v>0</v>
      </c>
      <c r="N4846" s="18" t="str" cm="1">
        <f t="array" ref="N4846">IF(LEN($A4846)&gt;0,SUMPRODUCT(($A4846=merged_names)*(_xlfn.TEXTAFTER(N$2, "At ")=merged_belt_colours)*merged_months_at_rank),"")</f>
        <v/>
      </c>
      <c r="O4846" s="18" t="str" cm="1">
        <f t="array" ref="O4846">IF(LEN($A4846)&gt;0,SUMPRODUCT(($A4846=merged_names)*(_xlfn.TEXTAFTER(O$2, "At ")=merged_belt_colours)*merged_months_at_rank),"")</f>
        <v/>
      </c>
      <c r="P4846" s="18" t="str" cm="1">
        <f t="array" ref="P4846">IF(LEN($A4846)&gt;0,SUMPRODUCT(($A4846=merged_names)*(_xlfn.TEXTAFTER(P$2, "At ")=merged_belt_colours)*merged_months_at_rank),"")</f>
        <v/>
      </c>
      <c r="Q4846" s="18" t="str" cm="1">
        <f t="array" ref="Q4846">IF(LEN($A4846)&gt;0,SUMPRODUCT(($A4846=merged_names)*(_xlfn.TEXTAFTER(Q$2, "At ")=merged_belt_colours)*merged_months_at_rank),"")</f>
        <v/>
      </c>
      <c r="R4846" s="18" t="str" cm="1">
        <f t="array" ref="R4846">IF(LEN($A4846)&gt;0,SUMPRODUCT(($A4846=merged_names)*(_xlfn.TEXTAFTER(R$2, "At ")=merged_belt_colours)*merged_months_at_rank),"")</f>
        <v/>
      </c>
    </row>
    <row r="4847" spans="1:18" x14ac:dyDescent="0.25">
      <c r="A4847"/>
      <c r="B4847" s="15" t="str" cm="1">
        <f t="array" ref="B4847">IFERROR(IF(LEN(A4847)&gt;0, IF(SUMPRODUCT((Inactives[Key]=J4847)*(Inactives[Currently Inactive]))=1,"Inactive","Active"),""),"Active")</f>
        <v/>
      </c>
      <c r="C4847" s="16" t="str" cm="1">
        <f t="array" aca="1" ref="C4847" ca="1">IFERROR(_xlfn._xlws.FILTER(Inactives[Inactive On],(Inactives[Key]=J4847)*(Inactives[Currently Inactive]),""),"")</f>
        <v/>
      </c>
      <c r="D4847" s="16" t="str" cm="1">
        <f t="array" aca="1" ref="D4847" ca="1">IFERROR(INDEX(_xlfn.TEXTSPLIT(E4847," "),1),"")</f>
        <v/>
      </c>
      <c r="E4847" s="15" t="str" cm="1">
        <f t="array" aca="1" ref="E4847" ca="1">IFERROR(_xlfn._xlws.FILTER(merged_ranks,(merged_end_dates=DATE(9999,12,31))*(merged_names=A4847)),"")</f>
        <v/>
      </c>
      <c r="F4847" s="17" t="str">
        <f ca="1">_xlfn.XLOOKUP(J4847,Promotions[Promo Key],Promotions[Promo Date],"")</f>
        <v/>
      </c>
      <c r="G4847" s="18" t="str">
        <f t="shared" ca="1" si="315"/>
        <v/>
      </c>
      <c r="H4847" s="18" t="str">
        <f t="shared" ca="1" si="314"/>
        <v/>
      </c>
      <c r="I4847" s="17" t="str">
        <f>_xlfn.XLOOKUP(A4847,Students[Full Name],Students[Starting Rank],"")</f>
        <v/>
      </c>
      <c r="J4847" s="15" t="str">
        <f t="shared" ca="1" si="316"/>
        <v xml:space="preserve">: </v>
      </c>
      <c r="K4847" s="16" t="str">
        <f>_xlfn.XLOOKUP(A4847,Students[Full Name],Students[Start Date],"")</f>
        <v/>
      </c>
      <c r="L4847" s="18">
        <f t="shared" ca="1" si="317"/>
        <v>-1</v>
      </c>
      <c r="M4847" s="18" cm="1">
        <f t="array" aca="1" ref="M4847" ca="1">SUMPRODUCT(Inactives[Days Inactive]*(Inactives[Student]=A4847))/365</f>
        <v>0</v>
      </c>
      <c r="N4847" s="18" t="str" cm="1">
        <f t="array" ref="N4847">IF(LEN($A4847)&gt;0,SUMPRODUCT(($A4847=merged_names)*(_xlfn.TEXTAFTER(N$2, "At ")=merged_belt_colours)*merged_months_at_rank),"")</f>
        <v/>
      </c>
      <c r="O4847" s="18" t="str" cm="1">
        <f t="array" ref="O4847">IF(LEN($A4847)&gt;0,SUMPRODUCT(($A4847=merged_names)*(_xlfn.TEXTAFTER(O$2, "At ")=merged_belt_colours)*merged_months_at_rank),"")</f>
        <v/>
      </c>
      <c r="P4847" s="18" t="str" cm="1">
        <f t="array" ref="P4847">IF(LEN($A4847)&gt;0,SUMPRODUCT(($A4847=merged_names)*(_xlfn.TEXTAFTER(P$2, "At ")=merged_belt_colours)*merged_months_at_rank),"")</f>
        <v/>
      </c>
      <c r="Q4847" s="18" t="str" cm="1">
        <f t="array" ref="Q4847">IF(LEN($A4847)&gt;0,SUMPRODUCT(($A4847=merged_names)*(_xlfn.TEXTAFTER(Q$2, "At ")=merged_belt_colours)*merged_months_at_rank),"")</f>
        <v/>
      </c>
      <c r="R4847" s="18" t="str" cm="1">
        <f t="array" ref="R4847">IF(LEN($A4847)&gt;0,SUMPRODUCT(($A4847=merged_names)*(_xlfn.TEXTAFTER(R$2, "At ")=merged_belt_colours)*merged_months_at_rank),"")</f>
        <v/>
      </c>
    </row>
    <row r="4848" spans="1:18" x14ac:dyDescent="0.25">
      <c r="A4848"/>
      <c r="B4848" s="15" t="str" cm="1">
        <f t="array" ref="B4848">IFERROR(IF(LEN(A4848)&gt;0, IF(SUMPRODUCT((Inactives[Key]=J4848)*(Inactives[Currently Inactive]))=1,"Inactive","Active"),""),"Active")</f>
        <v/>
      </c>
      <c r="C4848" s="16" t="str" cm="1">
        <f t="array" aca="1" ref="C4848" ca="1">IFERROR(_xlfn._xlws.FILTER(Inactives[Inactive On],(Inactives[Key]=J4848)*(Inactives[Currently Inactive]),""),"")</f>
        <v/>
      </c>
      <c r="D4848" s="16" t="str" cm="1">
        <f t="array" aca="1" ref="D4848" ca="1">IFERROR(INDEX(_xlfn.TEXTSPLIT(E4848," "),1),"")</f>
        <v/>
      </c>
      <c r="E4848" s="15" t="str" cm="1">
        <f t="array" aca="1" ref="E4848" ca="1">IFERROR(_xlfn._xlws.FILTER(merged_ranks,(merged_end_dates=DATE(9999,12,31))*(merged_names=A4848)),"")</f>
        <v/>
      </c>
      <c r="F4848" s="17" t="str">
        <f ca="1">_xlfn.XLOOKUP(J4848,Promotions[Promo Key],Promotions[Promo Date],"")</f>
        <v/>
      </c>
      <c r="G4848" s="18" t="str">
        <f t="shared" ca="1" si="315"/>
        <v/>
      </c>
      <c r="H4848" s="18" t="str">
        <f t="shared" ca="1" si="314"/>
        <v/>
      </c>
      <c r="I4848" s="17" t="str">
        <f>_xlfn.XLOOKUP(A4848,Students[Full Name],Students[Starting Rank],"")</f>
        <v/>
      </c>
      <c r="J4848" s="15" t="str">
        <f t="shared" ca="1" si="316"/>
        <v xml:space="preserve">: </v>
      </c>
      <c r="K4848" s="16" t="str">
        <f>_xlfn.XLOOKUP(A4848,Students[Full Name],Students[Start Date],"")</f>
        <v/>
      </c>
      <c r="L4848" s="18">
        <f t="shared" ca="1" si="317"/>
        <v>-1</v>
      </c>
      <c r="M4848" s="18" cm="1">
        <f t="array" aca="1" ref="M4848" ca="1">SUMPRODUCT(Inactives[Days Inactive]*(Inactives[Student]=A4848))/365</f>
        <v>0</v>
      </c>
      <c r="N4848" s="18" t="str" cm="1">
        <f t="array" ref="N4848">IF(LEN($A4848)&gt;0,SUMPRODUCT(($A4848=merged_names)*(_xlfn.TEXTAFTER(N$2, "At ")=merged_belt_colours)*merged_months_at_rank),"")</f>
        <v/>
      </c>
      <c r="O4848" s="18" t="str" cm="1">
        <f t="array" ref="O4848">IF(LEN($A4848)&gt;0,SUMPRODUCT(($A4848=merged_names)*(_xlfn.TEXTAFTER(O$2, "At ")=merged_belt_colours)*merged_months_at_rank),"")</f>
        <v/>
      </c>
      <c r="P4848" s="18" t="str" cm="1">
        <f t="array" ref="P4848">IF(LEN($A4848)&gt;0,SUMPRODUCT(($A4848=merged_names)*(_xlfn.TEXTAFTER(P$2, "At ")=merged_belt_colours)*merged_months_at_rank),"")</f>
        <v/>
      </c>
      <c r="Q4848" s="18" t="str" cm="1">
        <f t="array" ref="Q4848">IF(LEN($A4848)&gt;0,SUMPRODUCT(($A4848=merged_names)*(_xlfn.TEXTAFTER(Q$2, "At ")=merged_belt_colours)*merged_months_at_rank),"")</f>
        <v/>
      </c>
      <c r="R4848" s="18" t="str" cm="1">
        <f t="array" ref="R4848">IF(LEN($A4848)&gt;0,SUMPRODUCT(($A4848=merged_names)*(_xlfn.TEXTAFTER(R$2, "At ")=merged_belt_colours)*merged_months_at_rank),"")</f>
        <v/>
      </c>
    </row>
    <row r="4849" spans="1:18" x14ac:dyDescent="0.25">
      <c r="A4849"/>
      <c r="B4849" s="15" t="str" cm="1">
        <f t="array" ref="B4849">IFERROR(IF(LEN(A4849)&gt;0, IF(SUMPRODUCT((Inactives[Key]=J4849)*(Inactives[Currently Inactive]))=1,"Inactive","Active"),""),"Active")</f>
        <v/>
      </c>
      <c r="C4849" s="16" t="str" cm="1">
        <f t="array" aca="1" ref="C4849" ca="1">IFERROR(_xlfn._xlws.FILTER(Inactives[Inactive On],(Inactives[Key]=J4849)*(Inactives[Currently Inactive]),""),"")</f>
        <v/>
      </c>
      <c r="D4849" s="16" t="str" cm="1">
        <f t="array" aca="1" ref="D4849" ca="1">IFERROR(INDEX(_xlfn.TEXTSPLIT(E4849," "),1),"")</f>
        <v/>
      </c>
      <c r="E4849" s="15" t="str" cm="1">
        <f t="array" aca="1" ref="E4849" ca="1">IFERROR(_xlfn._xlws.FILTER(merged_ranks,(merged_end_dates=DATE(9999,12,31))*(merged_names=A4849)),"")</f>
        <v/>
      </c>
      <c r="F4849" s="17" t="str">
        <f ca="1">_xlfn.XLOOKUP(J4849,Promotions[Promo Key],Promotions[Promo Date],"")</f>
        <v/>
      </c>
      <c r="G4849" s="18" t="str">
        <f t="shared" ca="1" si="315"/>
        <v/>
      </c>
      <c r="H4849" s="18" t="str">
        <f t="shared" ca="1" si="314"/>
        <v/>
      </c>
      <c r="I4849" s="17" t="str">
        <f>_xlfn.XLOOKUP(A4849,Students[Full Name],Students[Starting Rank],"")</f>
        <v/>
      </c>
      <c r="J4849" s="15" t="str">
        <f t="shared" ca="1" si="316"/>
        <v xml:space="preserve">: </v>
      </c>
      <c r="K4849" s="16" t="str">
        <f>_xlfn.XLOOKUP(A4849,Students[Full Name],Students[Start Date],"")</f>
        <v/>
      </c>
      <c r="L4849" s="18">
        <f t="shared" ca="1" si="317"/>
        <v>-1</v>
      </c>
      <c r="M4849" s="18" cm="1">
        <f t="array" aca="1" ref="M4849" ca="1">SUMPRODUCT(Inactives[Days Inactive]*(Inactives[Student]=A4849))/365</f>
        <v>0</v>
      </c>
      <c r="N4849" s="18" t="str" cm="1">
        <f t="array" ref="N4849">IF(LEN($A4849)&gt;0,SUMPRODUCT(($A4849=merged_names)*(_xlfn.TEXTAFTER(N$2, "At ")=merged_belt_colours)*merged_months_at_rank),"")</f>
        <v/>
      </c>
      <c r="O4849" s="18" t="str" cm="1">
        <f t="array" ref="O4849">IF(LEN($A4849)&gt;0,SUMPRODUCT(($A4849=merged_names)*(_xlfn.TEXTAFTER(O$2, "At ")=merged_belt_colours)*merged_months_at_rank),"")</f>
        <v/>
      </c>
      <c r="P4849" s="18" t="str" cm="1">
        <f t="array" ref="P4849">IF(LEN($A4849)&gt;0,SUMPRODUCT(($A4849=merged_names)*(_xlfn.TEXTAFTER(P$2, "At ")=merged_belt_colours)*merged_months_at_rank),"")</f>
        <v/>
      </c>
      <c r="Q4849" s="18" t="str" cm="1">
        <f t="array" ref="Q4849">IF(LEN($A4849)&gt;0,SUMPRODUCT(($A4849=merged_names)*(_xlfn.TEXTAFTER(Q$2, "At ")=merged_belt_colours)*merged_months_at_rank),"")</f>
        <v/>
      </c>
      <c r="R4849" s="18" t="str" cm="1">
        <f t="array" ref="R4849">IF(LEN($A4849)&gt;0,SUMPRODUCT(($A4849=merged_names)*(_xlfn.TEXTAFTER(R$2, "At ")=merged_belt_colours)*merged_months_at_rank),"")</f>
        <v/>
      </c>
    </row>
    <row r="4850" spans="1:18" x14ac:dyDescent="0.25">
      <c r="A4850"/>
      <c r="B4850" s="15" t="str" cm="1">
        <f t="array" ref="B4850">IFERROR(IF(LEN(A4850)&gt;0, IF(SUMPRODUCT((Inactives[Key]=J4850)*(Inactives[Currently Inactive]))=1,"Inactive","Active"),""),"Active")</f>
        <v/>
      </c>
      <c r="C4850" s="16" t="str" cm="1">
        <f t="array" aca="1" ref="C4850" ca="1">IFERROR(_xlfn._xlws.FILTER(Inactives[Inactive On],(Inactives[Key]=J4850)*(Inactives[Currently Inactive]),""),"")</f>
        <v/>
      </c>
      <c r="D4850" s="16" t="str" cm="1">
        <f t="array" aca="1" ref="D4850" ca="1">IFERROR(INDEX(_xlfn.TEXTSPLIT(E4850," "),1),"")</f>
        <v/>
      </c>
      <c r="E4850" s="15" t="str" cm="1">
        <f t="array" aca="1" ref="E4850" ca="1">IFERROR(_xlfn._xlws.FILTER(merged_ranks,(merged_end_dates=DATE(9999,12,31))*(merged_names=A4850)),"")</f>
        <v/>
      </c>
      <c r="F4850" s="17" t="str">
        <f ca="1">_xlfn.XLOOKUP(J4850,Promotions[Promo Key],Promotions[Promo Date],"")</f>
        <v/>
      </c>
      <c r="G4850" s="18" t="str">
        <f t="shared" ca="1" si="315"/>
        <v/>
      </c>
      <c r="H4850" s="18" t="str">
        <f t="shared" ca="1" si="314"/>
        <v/>
      </c>
      <c r="I4850" s="17" t="str">
        <f>_xlfn.XLOOKUP(A4850,Students[Full Name],Students[Starting Rank],"")</f>
        <v/>
      </c>
      <c r="J4850" s="15" t="str">
        <f t="shared" ca="1" si="316"/>
        <v xml:space="preserve">: </v>
      </c>
      <c r="K4850" s="16" t="str">
        <f>_xlfn.XLOOKUP(A4850,Students[Full Name],Students[Start Date],"")</f>
        <v/>
      </c>
      <c r="L4850" s="18">
        <f t="shared" ca="1" si="317"/>
        <v>-1</v>
      </c>
      <c r="M4850" s="18" cm="1">
        <f t="array" aca="1" ref="M4850" ca="1">SUMPRODUCT(Inactives[Days Inactive]*(Inactives[Student]=A4850))/365</f>
        <v>0</v>
      </c>
      <c r="N4850" s="18" t="str" cm="1">
        <f t="array" ref="N4850">IF(LEN($A4850)&gt;0,SUMPRODUCT(($A4850=merged_names)*(_xlfn.TEXTAFTER(N$2, "At ")=merged_belt_colours)*merged_months_at_rank),"")</f>
        <v/>
      </c>
      <c r="O4850" s="18" t="str" cm="1">
        <f t="array" ref="O4850">IF(LEN($A4850)&gt;0,SUMPRODUCT(($A4850=merged_names)*(_xlfn.TEXTAFTER(O$2, "At ")=merged_belt_colours)*merged_months_at_rank),"")</f>
        <v/>
      </c>
      <c r="P4850" s="18" t="str" cm="1">
        <f t="array" ref="P4850">IF(LEN($A4850)&gt;0,SUMPRODUCT(($A4850=merged_names)*(_xlfn.TEXTAFTER(P$2, "At ")=merged_belt_colours)*merged_months_at_rank),"")</f>
        <v/>
      </c>
      <c r="Q4850" s="18" t="str" cm="1">
        <f t="array" ref="Q4850">IF(LEN($A4850)&gt;0,SUMPRODUCT(($A4850=merged_names)*(_xlfn.TEXTAFTER(Q$2, "At ")=merged_belt_colours)*merged_months_at_rank),"")</f>
        <v/>
      </c>
      <c r="R4850" s="18" t="str" cm="1">
        <f t="array" ref="R4850">IF(LEN($A4850)&gt;0,SUMPRODUCT(($A4850=merged_names)*(_xlfn.TEXTAFTER(R$2, "At ")=merged_belt_colours)*merged_months_at_rank),"")</f>
        <v/>
      </c>
    </row>
    <row r="4851" spans="1:18" x14ac:dyDescent="0.25">
      <c r="A4851"/>
      <c r="B4851" s="15" t="str" cm="1">
        <f t="array" ref="B4851">IFERROR(IF(LEN(A4851)&gt;0, IF(SUMPRODUCT((Inactives[Key]=J4851)*(Inactives[Currently Inactive]))=1,"Inactive","Active"),""),"Active")</f>
        <v/>
      </c>
      <c r="C4851" s="16" t="str" cm="1">
        <f t="array" aca="1" ref="C4851" ca="1">IFERROR(_xlfn._xlws.FILTER(Inactives[Inactive On],(Inactives[Key]=J4851)*(Inactives[Currently Inactive]),""),"")</f>
        <v/>
      </c>
      <c r="D4851" s="16" t="str" cm="1">
        <f t="array" aca="1" ref="D4851" ca="1">IFERROR(INDEX(_xlfn.TEXTSPLIT(E4851," "),1),"")</f>
        <v/>
      </c>
      <c r="E4851" s="15" t="str" cm="1">
        <f t="array" aca="1" ref="E4851" ca="1">IFERROR(_xlfn._xlws.FILTER(merged_ranks,(merged_end_dates=DATE(9999,12,31))*(merged_names=A4851)),"")</f>
        <v/>
      </c>
      <c r="F4851" s="17" t="str">
        <f ca="1">_xlfn.XLOOKUP(J4851,Promotions[Promo Key],Promotions[Promo Date],"")</f>
        <v/>
      </c>
      <c r="G4851" s="18" t="str">
        <f t="shared" ca="1" si="315"/>
        <v/>
      </c>
      <c r="H4851" s="18" t="str">
        <f t="shared" ca="1" si="314"/>
        <v/>
      </c>
      <c r="I4851" s="17" t="str">
        <f>_xlfn.XLOOKUP(A4851,Students[Full Name],Students[Starting Rank],"")</f>
        <v/>
      </c>
      <c r="J4851" s="15" t="str">
        <f t="shared" ca="1" si="316"/>
        <v xml:space="preserve">: </v>
      </c>
      <c r="K4851" s="16" t="str">
        <f>_xlfn.XLOOKUP(A4851,Students[Full Name],Students[Start Date],"")</f>
        <v/>
      </c>
      <c r="L4851" s="18">
        <f t="shared" ca="1" si="317"/>
        <v>-1</v>
      </c>
      <c r="M4851" s="18" cm="1">
        <f t="array" aca="1" ref="M4851" ca="1">SUMPRODUCT(Inactives[Days Inactive]*(Inactives[Student]=A4851))/365</f>
        <v>0</v>
      </c>
      <c r="N4851" s="18" t="str" cm="1">
        <f t="array" ref="N4851">IF(LEN($A4851)&gt;0,SUMPRODUCT(($A4851=merged_names)*(_xlfn.TEXTAFTER(N$2, "At ")=merged_belt_colours)*merged_months_at_rank),"")</f>
        <v/>
      </c>
      <c r="O4851" s="18" t="str" cm="1">
        <f t="array" ref="O4851">IF(LEN($A4851)&gt;0,SUMPRODUCT(($A4851=merged_names)*(_xlfn.TEXTAFTER(O$2, "At ")=merged_belt_colours)*merged_months_at_rank),"")</f>
        <v/>
      </c>
      <c r="P4851" s="18" t="str" cm="1">
        <f t="array" ref="P4851">IF(LEN($A4851)&gt;0,SUMPRODUCT(($A4851=merged_names)*(_xlfn.TEXTAFTER(P$2, "At ")=merged_belt_colours)*merged_months_at_rank),"")</f>
        <v/>
      </c>
      <c r="Q4851" s="18" t="str" cm="1">
        <f t="array" ref="Q4851">IF(LEN($A4851)&gt;0,SUMPRODUCT(($A4851=merged_names)*(_xlfn.TEXTAFTER(Q$2, "At ")=merged_belt_colours)*merged_months_at_rank),"")</f>
        <v/>
      </c>
      <c r="R4851" s="18" t="str" cm="1">
        <f t="array" ref="R4851">IF(LEN($A4851)&gt;0,SUMPRODUCT(($A4851=merged_names)*(_xlfn.TEXTAFTER(R$2, "At ")=merged_belt_colours)*merged_months_at_rank),"")</f>
        <v/>
      </c>
    </row>
    <row r="4852" spans="1:18" x14ac:dyDescent="0.25">
      <c r="A4852"/>
      <c r="B4852" s="15" t="str" cm="1">
        <f t="array" ref="B4852">IFERROR(IF(LEN(A4852)&gt;0, IF(SUMPRODUCT((Inactives[Key]=J4852)*(Inactives[Currently Inactive]))=1,"Inactive","Active"),""),"Active")</f>
        <v/>
      </c>
      <c r="C4852" s="16" t="str" cm="1">
        <f t="array" aca="1" ref="C4852" ca="1">IFERROR(_xlfn._xlws.FILTER(Inactives[Inactive On],(Inactives[Key]=J4852)*(Inactives[Currently Inactive]),""),"")</f>
        <v/>
      </c>
      <c r="D4852" s="16" t="str" cm="1">
        <f t="array" aca="1" ref="D4852" ca="1">IFERROR(INDEX(_xlfn.TEXTSPLIT(E4852," "),1),"")</f>
        <v/>
      </c>
      <c r="E4852" s="15" t="str" cm="1">
        <f t="array" aca="1" ref="E4852" ca="1">IFERROR(_xlfn._xlws.FILTER(merged_ranks,(merged_end_dates=DATE(9999,12,31))*(merged_names=A4852)),"")</f>
        <v/>
      </c>
      <c r="F4852" s="17" t="str">
        <f ca="1">_xlfn.XLOOKUP(J4852,Promotions[Promo Key],Promotions[Promo Date],"")</f>
        <v/>
      </c>
      <c r="G4852" s="18" t="str">
        <f t="shared" ca="1" si="315"/>
        <v/>
      </c>
      <c r="H4852" s="18" t="str">
        <f t="shared" ca="1" si="314"/>
        <v/>
      </c>
      <c r="I4852" s="17" t="str">
        <f>_xlfn.XLOOKUP(A4852,Students[Full Name],Students[Starting Rank],"")</f>
        <v/>
      </c>
      <c r="J4852" s="15" t="str">
        <f t="shared" ca="1" si="316"/>
        <v xml:space="preserve">: </v>
      </c>
      <c r="K4852" s="16" t="str">
        <f>_xlfn.XLOOKUP(A4852,Students[Full Name],Students[Start Date],"")</f>
        <v/>
      </c>
      <c r="L4852" s="18">
        <f t="shared" ca="1" si="317"/>
        <v>-1</v>
      </c>
      <c r="M4852" s="18" cm="1">
        <f t="array" aca="1" ref="M4852" ca="1">SUMPRODUCT(Inactives[Days Inactive]*(Inactives[Student]=A4852))/365</f>
        <v>0</v>
      </c>
      <c r="N4852" s="18" t="str" cm="1">
        <f t="array" ref="N4852">IF(LEN($A4852)&gt;0,SUMPRODUCT(($A4852=merged_names)*(_xlfn.TEXTAFTER(N$2, "At ")=merged_belt_colours)*merged_months_at_rank),"")</f>
        <v/>
      </c>
      <c r="O4852" s="18" t="str" cm="1">
        <f t="array" ref="O4852">IF(LEN($A4852)&gt;0,SUMPRODUCT(($A4852=merged_names)*(_xlfn.TEXTAFTER(O$2, "At ")=merged_belt_colours)*merged_months_at_rank),"")</f>
        <v/>
      </c>
      <c r="P4852" s="18" t="str" cm="1">
        <f t="array" ref="P4852">IF(LEN($A4852)&gt;0,SUMPRODUCT(($A4852=merged_names)*(_xlfn.TEXTAFTER(P$2, "At ")=merged_belt_colours)*merged_months_at_rank),"")</f>
        <v/>
      </c>
      <c r="Q4852" s="18" t="str" cm="1">
        <f t="array" ref="Q4852">IF(LEN($A4852)&gt;0,SUMPRODUCT(($A4852=merged_names)*(_xlfn.TEXTAFTER(Q$2, "At ")=merged_belt_colours)*merged_months_at_rank),"")</f>
        <v/>
      </c>
      <c r="R4852" s="18" t="str" cm="1">
        <f t="array" ref="R4852">IF(LEN($A4852)&gt;0,SUMPRODUCT(($A4852=merged_names)*(_xlfn.TEXTAFTER(R$2, "At ")=merged_belt_colours)*merged_months_at_rank),"")</f>
        <v/>
      </c>
    </row>
    <row r="4853" spans="1:18" x14ac:dyDescent="0.25">
      <c r="A4853"/>
      <c r="B4853" s="15" t="str" cm="1">
        <f t="array" ref="B4853">IFERROR(IF(LEN(A4853)&gt;0, IF(SUMPRODUCT((Inactives[Key]=J4853)*(Inactives[Currently Inactive]))=1,"Inactive","Active"),""),"Active")</f>
        <v/>
      </c>
      <c r="C4853" s="16" t="str" cm="1">
        <f t="array" aca="1" ref="C4853" ca="1">IFERROR(_xlfn._xlws.FILTER(Inactives[Inactive On],(Inactives[Key]=J4853)*(Inactives[Currently Inactive]),""),"")</f>
        <v/>
      </c>
      <c r="D4853" s="16" t="str" cm="1">
        <f t="array" aca="1" ref="D4853" ca="1">IFERROR(INDEX(_xlfn.TEXTSPLIT(E4853," "),1),"")</f>
        <v/>
      </c>
      <c r="E4853" s="15" t="str" cm="1">
        <f t="array" aca="1" ref="E4853" ca="1">IFERROR(_xlfn._xlws.FILTER(merged_ranks,(merged_end_dates=DATE(9999,12,31))*(merged_names=A4853)),"")</f>
        <v/>
      </c>
      <c r="F4853" s="17" t="str">
        <f ca="1">_xlfn.XLOOKUP(J4853,Promotions[Promo Key],Promotions[Promo Date],"")</f>
        <v/>
      </c>
      <c r="G4853" s="18" t="str">
        <f t="shared" ca="1" si="315"/>
        <v/>
      </c>
      <c r="H4853" s="18" t="str">
        <f t="shared" ca="1" si="314"/>
        <v/>
      </c>
      <c r="I4853" s="17" t="str">
        <f>_xlfn.XLOOKUP(A4853,Students[Full Name],Students[Starting Rank],"")</f>
        <v/>
      </c>
      <c r="J4853" s="15" t="str">
        <f t="shared" ca="1" si="316"/>
        <v xml:space="preserve">: </v>
      </c>
      <c r="K4853" s="16" t="str">
        <f>_xlfn.XLOOKUP(A4853,Students[Full Name],Students[Start Date],"")</f>
        <v/>
      </c>
      <c r="L4853" s="18">
        <f t="shared" ca="1" si="317"/>
        <v>-1</v>
      </c>
      <c r="M4853" s="18" cm="1">
        <f t="array" aca="1" ref="M4853" ca="1">SUMPRODUCT(Inactives[Days Inactive]*(Inactives[Student]=A4853))/365</f>
        <v>0</v>
      </c>
      <c r="N4853" s="18" t="str" cm="1">
        <f t="array" ref="N4853">IF(LEN($A4853)&gt;0,SUMPRODUCT(($A4853=merged_names)*(_xlfn.TEXTAFTER(N$2, "At ")=merged_belt_colours)*merged_months_at_rank),"")</f>
        <v/>
      </c>
      <c r="O4853" s="18" t="str" cm="1">
        <f t="array" ref="O4853">IF(LEN($A4853)&gt;0,SUMPRODUCT(($A4853=merged_names)*(_xlfn.TEXTAFTER(O$2, "At ")=merged_belt_colours)*merged_months_at_rank),"")</f>
        <v/>
      </c>
      <c r="P4853" s="18" t="str" cm="1">
        <f t="array" ref="P4853">IF(LEN($A4853)&gt;0,SUMPRODUCT(($A4853=merged_names)*(_xlfn.TEXTAFTER(P$2, "At ")=merged_belt_colours)*merged_months_at_rank),"")</f>
        <v/>
      </c>
      <c r="Q4853" s="18" t="str" cm="1">
        <f t="array" ref="Q4853">IF(LEN($A4853)&gt;0,SUMPRODUCT(($A4853=merged_names)*(_xlfn.TEXTAFTER(Q$2, "At ")=merged_belt_colours)*merged_months_at_rank),"")</f>
        <v/>
      </c>
      <c r="R4853" s="18" t="str" cm="1">
        <f t="array" ref="R4853">IF(LEN($A4853)&gt;0,SUMPRODUCT(($A4853=merged_names)*(_xlfn.TEXTAFTER(R$2, "At ")=merged_belt_colours)*merged_months_at_rank),"")</f>
        <v/>
      </c>
    </row>
    <row r="4854" spans="1:18" x14ac:dyDescent="0.25">
      <c r="A4854"/>
      <c r="B4854" s="15" t="str" cm="1">
        <f t="array" ref="B4854">IFERROR(IF(LEN(A4854)&gt;0, IF(SUMPRODUCT((Inactives[Key]=J4854)*(Inactives[Currently Inactive]))=1,"Inactive","Active"),""),"Active")</f>
        <v/>
      </c>
      <c r="C4854" s="16" t="str" cm="1">
        <f t="array" aca="1" ref="C4854" ca="1">IFERROR(_xlfn._xlws.FILTER(Inactives[Inactive On],(Inactives[Key]=J4854)*(Inactives[Currently Inactive]),""),"")</f>
        <v/>
      </c>
      <c r="D4854" s="16" t="str" cm="1">
        <f t="array" aca="1" ref="D4854" ca="1">IFERROR(INDEX(_xlfn.TEXTSPLIT(E4854," "),1),"")</f>
        <v/>
      </c>
      <c r="E4854" s="15" t="str" cm="1">
        <f t="array" aca="1" ref="E4854" ca="1">IFERROR(_xlfn._xlws.FILTER(merged_ranks,(merged_end_dates=DATE(9999,12,31))*(merged_names=A4854)),"")</f>
        <v/>
      </c>
      <c r="F4854" s="17" t="str">
        <f ca="1">_xlfn.XLOOKUP(J4854,Promotions[Promo Key],Promotions[Promo Date],"")</f>
        <v/>
      </c>
      <c r="G4854" s="18" t="str">
        <f t="shared" ca="1" si="315"/>
        <v/>
      </c>
      <c r="H4854" s="18" t="str">
        <f t="shared" ca="1" si="314"/>
        <v/>
      </c>
      <c r="I4854" s="17" t="str">
        <f>_xlfn.XLOOKUP(A4854,Students[Full Name],Students[Starting Rank],"")</f>
        <v/>
      </c>
      <c r="J4854" s="15" t="str">
        <f t="shared" ca="1" si="316"/>
        <v xml:space="preserve">: </v>
      </c>
      <c r="K4854" s="16" t="str">
        <f>_xlfn.XLOOKUP(A4854,Students[Full Name],Students[Start Date],"")</f>
        <v/>
      </c>
      <c r="L4854" s="18">
        <f t="shared" ca="1" si="317"/>
        <v>-1</v>
      </c>
      <c r="M4854" s="18" cm="1">
        <f t="array" aca="1" ref="M4854" ca="1">SUMPRODUCT(Inactives[Days Inactive]*(Inactives[Student]=A4854))/365</f>
        <v>0</v>
      </c>
      <c r="N4854" s="18" t="str" cm="1">
        <f t="array" ref="N4854">IF(LEN($A4854)&gt;0,SUMPRODUCT(($A4854=merged_names)*(_xlfn.TEXTAFTER(N$2, "At ")=merged_belt_colours)*merged_months_at_rank),"")</f>
        <v/>
      </c>
      <c r="O4854" s="18" t="str" cm="1">
        <f t="array" ref="O4854">IF(LEN($A4854)&gt;0,SUMPRODUCT(($A4854=merged_names)*(_xlfn.TEXTAFTER(O$2, "At ")=merged_belt_colours)*merged_months_at_rank),"")</f>
        <v/>
      </c>
      <c r="P4854" s="18" t="str" cm="1">
        <f t="array" ref="P4854">IF(LEN($A4854)&gt;0,SUMPRODUCT(($A4854=merged_names)*(_xlfn.TEXTAFTER(P$2, "At ")=merged_belt_colours)*merged_months_at_rank),"")</f>
        <v/>
      </c>
      <c r="Q4854" s="18" t="str" cm="1">
        <f t="array" ref="Q4854">IF(LEN($A4854)&gt;0,SUMPRODUCT(($A4854=merged_names)*(_xlfn.TEXTAFTER(Q$2, "At ")=merged_belt_colours)*merged_months_at_rank),"")</f>
        <v/>
      </c>
      <c r="R4854" s="18" t="str" cm="1">
        <f t="array" ref="R4854">IF(LEN($A4854)&gt;0,SUMPRODUCT(($A4854=merged_names)*(_xlfn.TEXTAFTER(R$2, "At ")=merged_belt_colours)*merged_months_at_rank),"")</f>
        <v/>
      </c>
    </row>
    <row r="4855" spans="1:18" x14ac:dyDescent="0.25">
      <c r="A4855"/>
      <c r="B4855" s="15" t="str" cm="1">
        <f t="array" ref="B4855">IFERROR(IF(LEN(A4855)&gt;0, IF(SUMPRODUCT((Inactives[Key]=J4855)*(Inactives[Currently Inactive]))=1,"Inactive","Active"),""),"Active")</f>
        <v/>
      </c>
      <c r="C4855" s="16" t="str" cm="1">
        <f t="array" aca="1" ref="C4855" ca="1">IFERROR(_xlfn._xlws.FILTER(Inactives[Inactive On],(Inactives[Key]=J4855)*(Inactives[Currently Inactive]),""),"")</f>
        <v/>
      </c>
      <c r="D4855" s="16" t="str" cm="1">
        <f t="array" aca="1" ref="D4855" ca="1">IFERROR(INDEX(_xlfn.TEXTSPLIT(E4855," "),1),"")</f>
        <v/>
      </c>
      <c r="E4855" s="15" t="str" cm="1">
        <f t="array" aca="1" ref="E4855" ca="1">IFERROR(_xlfn._xlws.FILTER(merged_ranks,(merged_end_dates=DATE(9999,12,31))*(merged_names=A4855)),"")</f>
        <v/>
      </c>
      <c r="F4855" s="17" t="str">
        <f ca="1">_xlfn.XLOOKUP(J4855,Promotions[Promo Key],Promotions[Promo Date],"")</f>
        <v/>
      </c>
      <c r="G4855" s="18" t="str">
        <f t="shared" ca="1" si="315"/>
        <v/>
      </c>
      <c r="H4855" s="18" t="str">
        <f t="shared" ca="1" si="314"/>
        <v/>
      </c>
      <c r="I4855" s="17" t="str">
        <f>_xlfn.XLOOKUP(A4855,Students[Full Name],Students[Starting Rank],"")</f>
        <v/>
      </c>
      <c r="J4855" s="15" t="str">
        <f t="shared" ca="1" si="316"/>
        <v xml:space="preserve">: </v>
      </c>
      <c r="K4855" s="16" t="str">
        <f>_xlfn.XLOOKUP(A4855,Students[Full Name],Students[Start Date],"")</f>
        <v/>
      </c>
      <c r="L4855" s="18">
        <f t="shared" ca="1" si="317"/>
        <v>-1</v>
      </c>
      <c r="M4855" s="18" cm="1">
        <f t="array" aca="1" ref="M4855" ca="1">SUMPRODUCT(Inactives[Days Inactive]*(Inactives[Student]=A4855))/365</f>
        <v>0</v>
      </c>
      <c r="N4855" s="18" t="str" cm="1">
        <f t="array" ref="N4855">IF(LEN($A4855)&gt;0,SUMPRODUCT(($A4855=merged_names)*(_xlfn.TEXTAFTER(N$2, "At ")=merged_belt_colours)*merged_months_at_rank),"")</f>
        <v/>
      </c>
      <c r="O4855" s="18" t="str" cm="1">
        <f t="array" ref="O4855">IF(LEN($A4855)&gt;0,SUMPRODUCT(($A4855=merged_names)*(_xlfn.TEXTAFTER(O$2, "At ")=merged_belt_colours)*merged_months_at_rank),"")</f>
        <v/>
      </c>
      <c r="P4855" s="18" t="str" cm="1">
        <f t="array" ref="P4855">IF(LEN($A4855)&gt;0,SUMPRODUCT(($A4855=merged_names)*(_xlfn.TEXTAFTER(P$2, "At ")=merged_belt_colours)*merged_months_at_rank),"")</f>
        <v/>
      </c>
      <c r="Q4855" s="18" t="str" cm="1">
        <f t="array" ref="Q4855">IF(LEN($A4855)&gt;0,SUMPRODUCT(($A4855=merged_names)*(_xlfn.TEXTAFTER(Q$2, "At ")=merged_belt_colours)*merged_months_at_rank),"")</f>
        <v/>
      </c>
      <c r="R4855" s="18" t="str" cm="1">
        <f t="array" ref="R4855">IF(LEN($A4855)&gt;0,SUMPRODUCT(($A4855=merged_names)*(_xlfn.TEXTAFTER(R$2, "At ")=merged_belt_colours)*merged_months_at_rank),"")</f>
        <v/>
      </c>
    </row>
    <row r="4856" spans="1:18" x14ac:dyDescent="0.25">
      <c r="A4856"/>
      <c r="B4856" s="15" t="str" cm="1">
        <f t="array" ref="B4856">IFERROR(IF(LEN(A4856)&gt;0, IF(SUMPRODUCT((Inactives[Key]=J4856)*(Inactives[Currently Inactive]))=1,"Inactive","Active"),""),"Active")</f>
        <v/>
      </c>
      <c r="C4856" s="16" t="str" cm="1">
        <f t="array" aca="1" ref="C4856" ca="1">IFERROR(_xlfn._xlws.FILTER(Inactives[Inactive On],(Inactives[Key]=J4856)*(Inactives[Currently Inactive]),""),"")</f>
        <v/>
      </c>
      <c r="D4856" s="16" t="str" cm="1">
        <f t="array" aca="1" ref="D4856" ca="1">IFERROR(INDEX(_xlfn.TEXTSPLIT(E4856," "),1),"")</f>
        <v/>
      </c>
      <c r="E4856" s="15" t="str" cm="1">
        <f t="array" aca="1" ref="E4856" ca="1">IFERROR(_xlfn._xlws.FILTER(merged_ranks,(merged_end_dates=DATE(9999,12,31))*(merged_names=A4856)),"")</f>
        <v/>
      </c>
      <c r="F4856" s="17" t="str">
        <f ca="1">_xlfn.XLOOKUP(J4856,Promotions[Promo Key],Promotions[Promo Date],"")</f>
        <v/>
      </c>
      <c r="G4856" s="18" t="str">
        <f t="shared" ca="1" si="315"/>
        <v/>
      </c>
      <c r="H4856" s="18" t="str">
        <f t="shared" ca="1" si="314"/>
        <v/>
      </c>
      <c r="I4856" s="17" t="str">
        <f>_xlfn.XLOOKUP(A4856,Students[Full Name],Students[Starting Rank],"")</f>
        <v/>
      </c>
      <c r="J4856" s="15" t="str">
        <f t="shared" ca="1" si="316"/>
        <v xml:space="preserve">: </v>
      </c>
      <c r="K4856" s="16" t="str">
        <f>_xlfn.XLOOKUP(A4856,Students[Full Name],Students[Start Date],"")</f>
        <v/>
      </c>
      <c r="L4856" s="18">
        <f t="shared" ca="1" si="317"/>
        <v>-1</v>
      </c>
      <c r="M4856" s="18" cm="1">
        <f t="array" aca="1" ref="M4856" ca="1">SUMPRODUCT(Inactives[Days Inactive]*(Inactives[Student]=A4856))/365</f>
        <v>0</v>
      </c>
      <c r="N4856" s="18" t="str" cm="1">
        <f t="array" ref="N4856">IF(LEN($A4856)&gt;0,SUMPRODUCT(($A4856=merged_names)*(_xlfn.TEXTAFTER(N$2, "At ")=merged_belt_colours)*merged_months_at_rank),"")</f>
        <v/>
      </c>
      <c r="O4856" s="18" t="str" cm="1">
        <f t="array" ref="O4856">IF(LEN($A4856)&gt;0,SUMPRODUCT(($A4856=merged_names)*(_xlfn.TEXTAFTER(O$2, "At ")=merged_belt_colours)*merged_months_at_rank),"")</f>
        <v/>
      </c>
      <c r="P4856" s="18" t="str" cm="1">
        <f t="array" ref="P4856">IF(LEN($A4856)&gt;0,SUMPRODUCT(($A4856=merged_names)*(_xlfn.TEXTAFTER(P$2, "At ")=merged_belt_colours)*merged_months_at_rank),"")</f>
        <v/>
      </c>
      <c r="Q4856" s="18" t="str" cm="1">
        <f t="array" ref="Q4856">IF(LEN($A4856)&gt;0,SUMPRODUCT(($A4856=merged_names)*(_xlfn.TEXTAFTER(Q$2, "At ")=merged_belt_colours)*merged_months_at_rank),"")</f>
        <v/>
      </c>
      <c r="R4856" s="18" t="str" cm="1">
        <f t="array" ref="R4856">IF(LEN($A4856)&gt;0,SUMPRODUCT(($A4856=merged_names)*(_xlfn.TEXTAFTER(R$2, "At ")=merged_belt_colours)*merged_months_at_rank),"")</f>
        <v/>
      </c>
    </row>
    <row r="4857" spans="1:18" x14ac:dyDescent="0.25">
      <c r="A4857"/>
      <c r="B4857" s="15" t="str" cm="1">
        <f t="array" ref="B4857">IFERROR(IF(LEN(A4857)&gt;0, IF(SUMPRODUCT((Inactives[Key]=J4857)*(Inactives[Currently Inactive]))=1,"Inactive","Active"),""),"Active")</f>
        <v/>
      </c>
      <c r="C4857" s="16" t="str" cm="1">
        <f t="array" aca="1" ref="C4857" ca="1">IFERROR(_xlfn._xlws.FILTER(Inactives[Inactive On],(Inactives[Key]=J4857)*(Inactives[Currently Inactive]),""),"")</f>
        <v/>
      </c>
      <c r="D4857" s="16" t="str" cm="1">
        <f t="array" aca="1" ref="D4857" ca="1">IFERROR(INDEX(_xlfn.TEXTSPLIT(E4857," "),1),"")</f>
        <v/>
      </c>
      <c r="E4857" s="15" t="str" cm="1">
        <f t="array" aca="1" ref="E4857" ca="1">IFERROR(_xlfn._xlws.FILTER(merged_ranks,(merged_end_dates=DATE(9999,12,31))*(merged_names=A4857)),"")</f>
        <v/>
      </c>
      <c r="F4857" s="17" t="str">
        <f ca="1">_xlfn.XLOOKUP(J4857,Promotions[Promo Key],Promotions[Promo Date],"")</f>
        <v/>
      </c>
      <c r="G4857" s="18" t="str">
        <f t="shared" ca="1" si="315"/>
        <v/>
      </c>
      <c r="H4857" s="18" t="str">
        <f t="shared" ca="1" si="314"/>
        <v/>
      </c>
      <c r="I4857" s="17" t="str">
        <f>_xlfn.XLOOKUP(A4857,Students[Full Name],Students[Starting Rank],"")</f>
        <v/>
      </c>
      <c r="J4857" s="15" t="str">
        <f t="shared" ca="1" si="316"/>
        <v xml:space="preserve">: </v>
      </c>
      <c r="K4857" s="16" t="str">
        <f>_xlfn.XLOOKUP(A4857,Students[Full Name],Students[Start Date],"")</f>
        <v/>
      </c>
      <c r="L4857" s="18">
        <f t="shared" ca="1" si="317"/>
        <v>-1</v>
      </c>
      <c r="M4857" s="18" cm="1">
        <f t="array" aca="1" ref="M4857" ca="1">SUMPRODUCT(Inactives[Days Inactive]*(Inactives[Student]=A4857))/365</f>
        <v>0</v>
      </c>
      <c r="N4857" s="18" t="str" cm="1">
        <f t="array" ref="N4857">IF(LEN($A4857)&gt;0,SUMPRODUCT(($A4857=merged_names)*(_xlfn.TEXTAFTER(N$2, "At ")=merged_belt_colours)*merged_months_at_rank),"")</f>
        <v/>
      </c>
      <c r="O4857" s="18" t="str" cm="1">
        <f t="array" ref="O4857">IF(LEN($A4857)&gt;0,SUMPRODUCT(($A4857=merged_names)*(_xlfn.TEXTAFTER(O$2, "At ")=merged_belt_colours)*merged_months_at_rank),"")</f>
        <v/>
      </c>
      <c r="P4857" s="18" t="str" cm="1">
        <f t="array" ref="P4857">IF(LEN($A4857)&gt;0,SUMPRODUCT(($A4857=merged_names)*(_xlfn.TEXTAFTER(P$2, "At ")=merged_belt_colours)*merged_months_at_rank),"")</f>
        <v/>
      </c>
      <c r="Q4857" s="18" t="str" cm="1">
        <f t="array" ref="Q4857">IF(LEN($A4857)&gt;0,SUMPRODUCT(($A4857=merged_names)*(_xlfn.TEXTAFTER(Q$2, "At ")=merged_belt_colours)*merged_months_at_rank),"")</f>
        <v/>
      </c>
      <c r="R4857" s="18" t="str" cm="1">
        <f t="array" ref="R4857">IF(LEN($A4857)&gt;0,SUMPRODUCT(($A4857=merged_names)*(_xlfn.TEXTAFTER(R$2, "At ")=merged_belt_colours)*merged_months_at_rank),"")</f>
        <v/>
      </c>
    </row>
    <row r="4858" spans="1:18" x14ac:dyDescent="0.25">
      <c r="A4858"/>
      <c r="B4858" s="15" t="str" cm="1">
        <f t="array" ref="B4858">IFERROR(IF(LEN(A4858)&gt;0, IF(SUMPRODUCT((Inactives[Key]=J4858)*(Inactives[Currently Inactive]))=1,"Inactive","Active"),""),"Active")</f>
        <v/>
      </c>
      <c r="C4858" s="16" t="str" cm="1">
        <f t="array" aca="1" ref="C4858" ca="1">IFERROR(_xlfn._xlws.FILTER(Inactives[Inactive On],(Inactives[Key]=J4858)*(Inactives[Currently Inactive]),""),"")</f>
        <v/>
      </c>
      <c r="D4858" s="16" t="str" cm="1">
        <f t="array" aca="1" ref="D4858" ca="1">IFERROR(INDEX(_xlfn.TEXTSPLIT(E4858," "),1),"")</f>
        <v/>
      </c>
      <c r="E4858" s="15" t="str" cm="1">
        <f t="array" aca="1" ref="E4858" ca="1">IFERROR(_xlfn._xlws.FILTER(merged_ranks,(merged_end_dates=DATE(9999,12,31))*(merged_names=A4858)),"")</f>
        <v/>
      </c>
      <c r="F4858" s="17" t="str">
        <f ca="1">_xlfn.XLOOKUP(J4858,Promotions[Promo Key],Promotions[Promo Date],"")</f>
        <v/>
      </c>
      <c r="G4858" s="18" t="str">
        <f t="shared" ca="1" si="315"/>
        <v/>
      </c>
      <c r="H4858" s="18" t="str">
        <f t="shared" ca="1" si="314"/>
        <v/>
      </c>
      <c r="I4858" s="17" t="str">
        <f>_xlfn.XLOOKUP(A4858,Students[Full Name],Students[Starting Rank],"")</f>
        <v/>
      </c>
      <c r="J4858" s="15" t="str">
        <f t="shared" ca="1" si="316"/>
        <v xml:space="preserve">: </v>
      </c>
      <c r="K4858" s="16" t="str">
        <f>_xlfn.XLOOKUP(A4858,Students[Full Name],Students[Start Date],"")</f>
        <v/>
      </c>
      <c r="L4858" s="18">
        <f t="shared" ca="1" si="317"/>
        <v>-1</v>
      </c>
      <c r="M4858" s="18" cm="1">
        <f t="array" aca="1" ref="M4858" ca="1">SUMPRODUCT(Inactives[Days Inactive]*(Inactives[Student]=A4858))/365</f>
        <v>0</v>
      </c>
      <c r="N4858" s="18" t="str" cm="1">
        <f t="array" ref="N4858">IF(LEN($A4858)&gt;0,SUMPRODUCT(($A4858=merged_names)*(_xlfn.TEXTAFTER(N$2, "At ")=merged_belt_colours)*merged_months_at_rank),"")</f>
        <v/>
      </c>
      <c r="O4858" s="18" t="str" cm="1">
        <f t="array" ref="O4858">IF(LEN($A4858)&gt;0,SUMPRODUCT(($A4858=merged_names)*(_xlfn.TEXTAFTER(O$2, "At ")=merged_belt_colours)*merged_months_at_rank),"")</f>
        <v/>
      </c>
      <c r="P4858" s="18" t="str" cm="1">
        <f t="array" ref="P4858">IF(LEN($A4858)&gt;0,SUMPRODUCT(($A4858=merged_names)*(_xlfn.TEXTAFTER(P$2, "At ")=merged_belt_colours)*merged_months_at_rank),"")</f>
        <v/>
      </c>
      <c r="Q4858" s="18" t="str" cm="1">
        <f t="array" ref="Q4858">IF(LEN($A4858)&gt;0,SUMPRODUCT(($A4858=merged_names)*(_xlfn.TEXTAFTER(Q$2, "At ")=merged_belt_colours)*merged_months_at_rank),"")</f>
        <v/>
      </c>
      <c r="R4858" s="18" t="str" cm="1">
        <f t="array" ref="R4858">IF(LEN($A4858)&gt;0,SUMPRODUCT(($A4858=merged_names)*(_xlfn.TEXTAFTER(R$2, "At ")=merged_belt_colours)*merged_months_at_rank),"")</f>
        <v/>
      </c>
    </row>
    <row r="4859" spans="1:18" x14ac:dyDescent="0.25">
      <c r="A4859"/>
      <c r="B4859" s="15" t="str" cm="1">
        <f t="array" ref="B4859">IFERROR(IF(LEN(A4859)&gt;0, IF(SUMPRODUCT((Inactives[Key]=J4859)*(Inactives[Currently Inactive]))=1,"Inactive","Active"),""),"Active")</f>
        <v/>
      </c>
      <c r="C4859" s="16" t="str" cm="1">
        <f t="array" aca="1" ref="C4859" ca="1">IFERROR(_xlfn._xlws.FILTER(Inactives[Inactive On],(Inactives[Key]=J4859)*(Inactives[Currently Inactive]),""),"")</f>
        <v/>
      </c>
      <c r="D4859" s="16" t="str" cm="1">
        <f t="array" aca="1" ref="D4859" ca="1">IFERROR(INDEX(_xlfn.TEXTSPLIT(E4859," "),1),"")</f>
        <v/>
      </c>
      <c r="E4859" s="15" t="str" cm="1">
        <f t="array" aca="1" ref="E4859" ca="1">IFERROR(_xlfn._xlws.FILTER(merged_ranks,(merged_end_dates=DATE(9999,12,31))*(merged_names=A4859)),"")</f>
        <v/>
      </c>
      <c r="F4859" s="17" t="str">
        <f ca="1">_xlfn.XLOOKUP(J4859,Promotions[Promo Key],Promotions[Promo Date],"")</f>
        <v/>
      </c>
      <c r="G4859" s="18" t="str">
        <f t="shared" ca="1" si="315"/>
        <v/>
      </c>
      <c r="H4859" s="18" t="str">
        <f t="shared" ca="1" si="314"/>
        <v/>
      </c>
      <c r="I4859" s="17" t="str">
        <f>_xlfn.XLOOKUP(A4859,Students[Full Name],Students[Starting Rank],"")</f>
        <v/>
      </c>
      <c r="J4859" s="15" t="str">
        <f t="shared" ca="1" si="316"/>
        <v xml:space="preserve">: </v>
      </c>
      <c r="K4859" s="16" t="str">
        <f>_xlfn.XLOOKUP(A4859,Students[Full Name],Students[Start Date],"")</f>
        <v/>
      </c>
      <c r="L4859" s="18">
        <f t="shared" ca="1" si="317"/>
        <v>-1</v>
      </c>
      <c r="M4859" s="18" cm="1">
        <f t="array" aca="1" ref="M4859" ca="1">SUMPRODUCT(Inactives[Days Inactive]*(Inactives[Student]=A4859))/365</f>
        <v>0</v>
      </c>
      <c r="N4859" s="18" t="str" cm="1">
        <f t="array" ref="N4859">IF(LEN($A4859)&gt;0,SUMPRODUCT(($A4859=merged_names)*(_xlfn.TEXTAFTER(N$2, "At ")=merged_belt_colours)*merged_months_at_rank),"")</f>
        <v/>
      </c>
      <c r="O4859" s="18" t="str" cm="1">
        <f t="array" ref="O4859">IF(LEN($A4859)&gt;0,SUMPRODUCT(($A4859=merged_names)*(_xlfn.TEXTAFTER(O$2, "At ")=merged_belt_colours)*merged_months_at_rank),"")</f>
        <v/>
      </c>
      <c r="P4859" s="18" t="str" cm="1">
        <f t="array" ref="P4859">IF(LEN($A4859)&gt;0,SUMPRODUCT(($A4859=merged_names)*(_xlfn.TEXTAFTER(P$2, "At ")=merged_belt_colours)*merged_months_at_rank),"")</f>
        <v/>
      </c>
      <c r="Q4859" s="18" t="str" cm="1">
        <f t="array" ref="Q4859">IF(LEN($A4859)&gt;0,SUMPRODUCT(($A4859=merged_names)*(_xlfn.TEXTAFTER(Q$2, "At ")=merged_belt_colours)*merged_months_at_rank),"")</f>
        <v/>
      </c>
      <c r="R4859" s="18" t="str" cm="1">
        <f t="array" ref="R4859">IF(LEN($A4859)&gt;0,SUMPRODUCT(($A4859=merged_names)*(_xlfn.TEXTAFTER(R$2, "At ")=merged_belt_colours)*merged_months_at_rank),"")</f>
        <v/>
      </c>
    </row>
    <row r="4860" spans="1:18" x14ac:dyDescent="0.25">
      <c r="A4860"/>
      <c r="B4860" s="15" t="str" cm="1">
        <f t="array" ref="B4860">IFERROR(IF(LEN(A4860)&gt;0, IF(SUMPRODUCT((Inactives[Key]=J4860)*(Inactives[Currently Inactive]))=1,"Inactive","Active"),""),"Active")</f>
        <v/>
      </c>
      <c r="C4860" s="16" t="str" cm="1">
        <f t="array" aca="1" ref="C4860" ca="1">IFERROR(_xlfn._xlws.FILTER(Inactives[Inactive On],(Inactives[Key]=J4860)*(Inactives[Currently Inactive]),""),"")</f>
        <v/>
      </c>
      <c r="D4860" s="16" t="str" cm="1">
        <f t="array" aca="1" ref="D4860" ca="1">IFERROR(INDEX(_xlfn.TEXTSPLIT(E4860," "),1),"")</f>
        <v/>
      </c>
      <c r="E4860" s="15" t="str" cm="1">
        <f t="array" aca="1" ref="E4860" ca="1">IFERROR(_xlfn._xlws.FILTER(merged_ranks,(merged_end_dates=DATE(9999,12,31))*(merged_names=A4860)),"")</f>
        <v/>
      </c>
      <c r="F4860" s="17" t="str">
        <f ca="1">_xlfn.XLOOKUP(J4860,Promotions[Promo Key],Promotions[Promo Date],"")</f>
        <v/>
      </c>
      <c r="G4860" s="18" t="str">
        <f t="shared" ca="1" si="315"/>
        <v/>
      </c>
      <c r="H4860" s="18" t="str">
        <f t="shared" ca="1" si="314"/>
        <v/>
      </c>
      <c r="I4860" s="17" t="str">
        <f>_xlfn.XLOOKUP(A4860,Students[Full Name],Students[Starting Rank],"")</f>
        <v/>
      </c>
      <c r="J4860" s="15" t="str">
        <f t="shared" ca="1" si="316"/>
        <v xml:space="preserve">: </v>
      </c>
      <c r="K4860" s="16" t="str">
        <f>_xlfn.XLOOKUP(A4860,Students[Full Name],Students[Start Date],"")</f>
        <v/>
      </c>
      <c r="L4860" s="18">
        <f t="shared" ca="1" si="317"/>
        <v>-1</v>
      </c>
      <c r="M4860" s="18" cm="1">
        <f t="array" aca="1" ref="M4860" ca="1">SUMPRODUCT(Inactives[Days Inactive]*(Inactives[Student]=A4860))/365</f>
        <v>0</v>
      </c>
      <c r="N4860" s="18" t="str" cm="1">
        <f t="array" ref="N4860">IF(LEN($A4860)&gt;0,SUMPRODUCT(($A4860=merged_names)*(_xlfn.TEXTAFTER(N$2, "At ")=merged_belt_colours)*merged_months_at_rank),"")</f>
        <v/>
      </c>
      <c r="O4860" s="18" t="str" cm="1">
        <f t="array" ref="O4860">IF(LEN($A4860)&gt;0,SUMPRODUCT(($A4860=merged_names)*(_xlfn.TEXTAFTER(O$2, "At ")=merged_belt_colours)*merged_months_at_rank),"")</f>
        <v/>
      </c>
      <c r="P4860" s="18" t="str" cm="1">
        <f t="array" ref="P4860">IF(LEN($A4860)&gt;0,SUMPRODUCT(($A4860=merged_names)*(_xlfn.TEXTAFTER(P$2, "At ")=merged_belt_colours)*merged_months_at_rank),"")</f>
        <v/>
      </c>
      <c r="Q4860" s="18" t="str" cm="1">
        <f t="array" ref="Q4860">IF(LEN($A4860)&gt;0,SUMPRODUCT(($A4860=merged_names)*(_xlfn.TEXTAFTER(Q$2, "At ")=merged_belt_colours)*merged_months_at_rank),"")</f>
        <v/>
      </c>
      <c r="R4860" s="18" t="str" cm="1">
        <f t="array" ref="R4860">IF(LEN($A4860)&gt;0,SUMPRODUCT(($A4860=merged_names)*(_xlfn.TEXTAFTER(R$2, "At ")=merged_belt_colours)*merged_months_at_rank),"")</f>
        <v/>
      </c>
    </row>
    <row r="4861" spans="1:18" x14ac:dyDescent="0.25">
      <c r="A4861"/>
      <c r="B4861" s="15" t="str" cm="1">
        <f t="array" ref="B4861">IFERROR(IF(LEN(A4861)&gt;0, IF(SUMPRODUCT((Inactives[Key]=J4861)*(Inactives[Currently Inactive]))=1,"Inactive","Active"),""),"Active")</f>
        <v/>
      </c>
      <c r="C4861" s="16" t="str" cm="1">
        <f t="array" aca="1" ref="C4861" ca="1">IFERROR(_xlfn._xlws.FILTER(Inactives[Inactive On],(Inactives[Key]=J4861)*(Inactives[Currently Inactive]),""),"")</f>
        <v/>
      </c>
      <c r="D4861" s="16" t="str" cm="1">
        <f t="array" aca="1" ref="D4861" ca="1">IFERROR(INDEX(_xlfn.TEXTSPLIT(E4861," "),1),"")</f>
        <v/>
      </c>
      <c r="E4861" s="15" t="str" cm="1">
        <f t="array" aca="1" ref="E4861" ca="1">IFERROR(_xlfn._xlws.FILTER(merged_ranks,(merged_end_dates=DATE(9999,12,31))*(merged_names=A4861)),"")</f>
        <v/>
      </c>
      <c r="F4861" s="17" t="str">
        <f ca="1">_xlfn.XLOOKUP(J4861,Promotions[Promo Key],Promotions[Promo Date],"")</f>
        <v/>
      </c>
      <c r="G4861" s="18" t="str">
        <f t="shared" ca="1" si="315"/>
        <v/>
      </c>
      <c r="H4861" s="18" t="str">
        <f t="shared" ca="1" si="314"/>
        <v/>
      </c>
      <c r="I4861" s="17" t="str">
        <f>_xlfn.XLOOKUP(A4861,Students[Full Name],Students[Starting Rank],"")</f>
        <v/>
      </c>
      <c r="J4861" s="15" t="str">
        <f t="shared" ca="1" si="316"/>
        <v xml:space="preserve">: </v>
      </c>
      <c r="K4861" s="16" t="str">
        <f>_xlfn.XLOOKUP(A4861,Students[Full Name],Students[Start Date],"")</f>
        <v/>
      </c>
      <c r="L4861" s="18">
        <f t="shared" ca="1" si="317"/>
        <v>-1</v>
      </c>
      <c r="M4861" s="18" cm="1">
        <f t="array" aca="1" ref="M4861" ca="1">SUMPRODUCT(Inactives[Days Inactive]*(Inactives[Student]=A4861))/365</f>
        <v>0</v>
      </c>
      <c r="N4861" s="18" t="str" cm="1">
        <f t="array" ref="N4861">IF(LEN($A4861)&gt;0,SUMPRODUCT(($A4861=merged_names)*(_xlfn.TEXTAFTER(N$2, "At ")=merged_belt_colours)*merged_months_at_rank),"")</f>
        <v/>
      </c>
      <c r="O4861" s="18" t="str" cm="1">
        <f t="array" ref="O4861">IF(LEN($A4861)&gt;0,SUMPRODUCT(($A4861=merged_names)*(_xlfn.TEXTAFTER(O$2, "At ")=merged_belt_colours)*merged_months_at_rank),"")</f>
        <v/>
      </c>
      <c r="P4861" s="18" t="str" cm="1">
        <f t="array" ref="P4861">IF(LEN($A4861)&gt;0,SUMPRODUCT(($A4861=merged_names)*(_xlfn.TEXTAFTER(P$2, "At ")=merged_belt_colours)*merged_months_at_rank),"")</f>
        <v/>
      </c>
      <c r="Q4861" s="18" t="str" cm="1">
        <f t="array" ref="Q4861">IF(LEN($A4861)&gt;0,SUMPRODUCT(($A4861=merged_names)*(_xlfn.TEXTAFTER(Q$2, "At ")=merged_belt_colours)*merged_months_at_rank),"")</f>
        <v/>
      </c>
      <c r="R4861" s="18" t="str" cm="1">
        <f t="array" ref="R4861">IF(LEN($A4861)&gt;0,SUMPRODUCT(($A4861=merged_names)*(_xlfn.TEXTAFTER(R$2, "At ")=merged_belt_colours)*merged_months_at_rank),"")</f>
        <v/>
      </c>
    </row>
    <row r="4862" spans="1:18" x14ac:dyDescent="0.25">
      <c r="A4862"/>
      <c r="B4862" s="15" t="str" cm="1">
        <f t="array" ref="B4862">IFERROR(IF(LEN(A4862)&gt;0, IF(SUMPRODUCT((Inactives[Key]=J4862)*(Inactives[Currently Inactive]))=1,"Inactive","Active"),""),"Active")</f>
        <v/>
      </c>
      <c r="C4862" s="16" t="str" cm="1">
        <f t="array" aca="1" ref="C4862" ca="1">IFERROR(_xlfn._xlws.FILTER(Inactives[Inactive On],(Inactives[Key]=J4862)*(Inactives[Currently Inactive]),""),"")</f>
        <v/>
      </c>
      <c r="D4862" s="16" t="str" cm="1">
        <f t="array" aca="1" ref="D4862" ca="1">IFERROR(INDEX(_xlfn.TEXTSPLIT(E4862," "),1),"")</f>
        <v/>
      </c>
      <c r="E4862" s="15" t="str" cm="1">
        <f t="array" aca="1" ref="E4862" ca="1">IFERROR(_xlfn._xlws.FILTER(merged_ranks,(merged_end_dates=DATE(9999,12,31))*(merged_names=A4862)),"")</f>
        <v/>
      </c>
      <c r="F4862" s="17" t="str">
        <f ca="1">_xlfn.XLOOKUP(J4862,Promotions[Promo Key],Promotions[Promo Date],"")</f>
        <v/>
      </c>
      <c r="G4862" s="18" t="str">
        <f t="shared" ca="1" si="315"/>
        <v/>
      </c>
      <c r="H4862" s="18" t="str">
        <f t="shared" ca="1" si="314"/>
        <v/>
      </c>
      <c r="I4862" s="17" t="str">
        <f>_xlfn.XLOOKUP(A4862,Students[Full Name],Students[Starting Rank],"")</f>
        <v/>
      </c>
      <c r="J4862" s="15" t="str">
        <f t="shared" ca="1" si="316"/>
        <v xml:space="preserve">: </v>
      </c>
      <c r="K4862" s="16" t="str">
        <f>_xlfn.XLOOKUP(A4862,Students[Full Name],Students[Start Date],"")</f>
        <v/>
      </c>
      <c r="L4862" s="18">
        <f t="shared" ca="1" si="317"/>
        <v>-1</v>
      </c>
      <c r="M4862" s="18" cm="1">
        <f t="array" aca="1" ref="M4862" ca="1">SUMPRODUCT(Inactives[Days Inactive]*(Inactives[Student]=A4862))/365</f>
        <v>0</v>
      </c>
      <c r="N4862" s="18" t="str" cm="1">
        <f t="array" ref="N4862">IF(LEN($A4862)&gt;0,SUMPRODUCT(($A4862=merged_names)*(_xlfn.TEXTAFTER(N$2, "At ")=merged_belt_colours)*merged_months_at_rank),"")</f>
        <v/>
      </c>
      <c r="O4862" s="18" t="str" cm="1">
        <f t="array" ref="O4862">IF(LEN($A4862)&gt;0,SUMPRODUCT(($A4862=merged_names)*(_xlfn.TEXTAFTER(O$2, "At ")=merged_belt_colours)*merged_months_at_rank),"")</f>
        <v/>
      </c>
      <c r="P4862" s="18" t="str" cm="1">
        <f t="array" ref="P4862">IF(LEN($A4862)&gt;0,SUMPRODUCT(($A4862=merged_names)*(_xlfn.TEXTAFTER(P$2, "At ")=merged_belt_colours)*merged_months_at_rank),"")</f>
        <v/>
      </c>
      <c r="Q4862" s="18" t="str" cm="1">
        <f t="array" ref="Q4862">IF(LEN($A4862)&gt;0,SUMPRODUCT(($A4862=merged_names)*(_xlfn.TEXTAFTER(Q$2, "At ")=merged_belt_colours)*merged_months_at_rank),"")</f>
        <v/>
      </c>
      <c r="R4862" s="18" t="str" cm="1">
        <f t="array" ref="R4862">IF(LEN($A4862)&gt;0,SUMPRODUCT(($A4862=merged_names)*(_xlfn.TEXTAFTER(R$2, "At ")=merged_belt_colours)*merged_months_at_rank),"")</f>
        <v/>
      </c>
    </row>
    <row r="4863" spans="1:18" x14ac:dyDescent="0.25">
      <c r="A4863"/>
      <c r="B4863" s="15" t="str" cm="1">
        <f t="array" ref="B4863">IFERROR(IF(LEN(A4863)&gt;0, IF(SUMPRODUCT((Inactives[Key]=J4863)*(Inactives[Currently Inactive]))=1,"Inactive","Active"),""),"Active")</f>
        <v/>
      </c>
      <c r="C4863" s="16" t="str" cm="1">
        <f t="array" aca="1" ref="C4863" ca="1">IFERROR(_xlfn._xlws.FILTER(Inactives[Inactive On],(Inactives[Key]=J4863)*(Inactives[Currently Inactive]),""),"")</f>
        <v/>
      </c>
      <c r="D4863" s="16" t="str" cm="1">
        <f t="array" aca="1" ref="D4863" ca="1">IFERROR(INDEX(_xlfn.TEXTSPLIT(E4863," "),1),"")</f>
        <v/>
      </c>
      <c r="E4863" s="15" t="str" cm="1">
        <f t="array" aca="1" ref="E4863" ca="1">IFERROR(_xlfn._xlws.FILTER(merged_ranks,(merged_end_dates=DATE(9999,12,31))*(merged_names=A4863)),"")</f>
        <v/>
      </c>
      <c r="F4863" s="17" t="str">
        <f ca="1">_xlfn.XLOOKUP(J4863,Promotions[Promo Key],Promotions[Promo Date],"")</f>
        <v/>
      </c>
      <c r="G4863" s="18" t="str">
        <f t="shared" ca="1" si="315"/>
        <v/>
      </c>
      <c r="H4863" s="18" t="str">
        <f t="shared" ca="1" si="314"/>
        <v/>
      </c>
      <c r="I4863" s="17" t="str">
        <f>_xlfn.XLOOKUP(A4863,Students[Full Name],Students[Starting Rank],"")</f>
        <v/>
      </c>
      <c r="J4863" s="15" t="str">
        <f t="shared" ca="1" si="316"/>
        <v xml:space="preserve">: </v>
      </c>
      <c r="K4863" s="16" t="str">
        <f>_xlfn.XLOOKUP(A4863,Students[Full Name],Students[Start Date],"")</f>
        <v/>
      </c>
      <c r="L4863" s="18">
        <f t="shared" ca="1" si="317"/>
        <v>-1</v>
      </c>
      <c r="M4863" s="18" cm="1">
        <f t="array" aca="1" ref="M4863" ca="1">SUMPRODUCT(Inactives[Days Inactive]*(Inactives[Student]=A4863))/365</f>
        <v>0</v>
      </c>
      <c r="N4863" s="18" t="str" cm="1">
        <f t="array" ref="N4863">IF(LEN($A4863)&gt;0,SUMPRODUCT(($A4863=merged_names)*(_xlfn.TEXTAFTER(N$2, "At ")=merged_belt_colours)*merged_months_at_rank),"")</f>
        <v/>
      </c>
      <c r="O4863" s="18" t="str" cm="1">
        <f t="array" ref="O4863">IF(LEN($A4863)&gt;0,SUMPRODUCT(($A4863=merged_names)*(_xlfn.TEXTAFTER(O$2, "At ")=merged_belt_colours)*merged_months_at_rank),"")</f>
        <v/>
      </c>
      <c r="P4863" s="18" t="str" cm="1">
        <f t="array" ref="P4863">IF(LEN($A4863)&gt;0,SUMPRODUCT(($A4863=merged_names)*(_xlfn.TEXTAFTER(P$2, "At ")=merged_belt_colours)*merged_months_at_rank),"")</f>
        <v/>
      </c>
      <c r="Q4863" s="18" t="str" cm="1">
        <f t="array" ref="Q4863">IF(LEN($A4863)&gt;0,SUMPRODUCT(($A4863=merged_names)*(_xlfn.TEXTAFTER(Q$2, "At ")=merged_belt_colours)*merged_months_at_rank),"")</f>
        <v/>
      </c>
      <c r="R4863" s="18" t="str" cm="1">
        <f t="array" ref="R4863">IF(LEN($A4863)&gt;0,SUMPRODUCT(($A4863=merged_names)*(_xlfn.TEXTAFTER(R$2, "At ")=merged_belt_colours)*merged_months_at_rank),"")</f>
        <v/>
      </c>
    </row>
    <row r="4864" spans="1:18" x14ac:dyDescent="0.25">
      <c r="A4864"/>
      <c r="B4864" s="15" t="str" cm="1">
        <f t="array" ref="B4864">IFERROR(IF(LEN(A4864)&gt;0, IF(SUMPRODUCT((Inactives[Key]=J4864)*(Inactives[Currently Inactive]))=1,"Inactive","Active"),""),"Active")</f>
        <v/>
      </c>
      <c r="C4864" s="16" t="str" cm="1">
        <f t="array" aca="1" ref="C4864" ca="1">IFERROR(_xlfn._xlws.FILTER(Inactives[Inactive On],(Inactives[Key]=J4864)*(Inactives[Currently Inactive]),""),"")</f>
        <v/>
      </c>
      <c r="D4864" s="16" t="str" cm="1">
        <f t="array" aca="1" ref="D4864" ca="1">IFERROR(INDEX(_xlfn.TEXTSPLIT(E4864," "),1),"")</f>
        <v/>
      </c>
      <c r="E4864" s="15" t="str" cm="1">
        <f t="array" aca="1" ref="E4864" ca="1">IFERROR(_xlfn._xlws.FILTER(merged_ranks,(merged_end_dates=DATE(9999,12,31))*(merged_names=A4864)),"")</f>
        <v/>
      </c>
      <c r="F4864" s="17" t="str">
        <f ca="1">_xlfn.XLOOKUP(J4864,Promotions[Promo Key],Promotions[Promo Date],"")</f>
        <v/>
      </c>
      <c r="G4864" s="18" t="str">
        <f t="shared" ca="1" si="315"/>
        <v/>
      </c>
      <c r="H4864" s="18" t="str">
        <f t="shared" ca="1" si="314"/>
        <v/>
      </c>
      <c r="I4864" s="17" t="str">
        <f>_xlfn.XLOOKUP(A4864,Students[Full Name],Students[Starting Rank],"")</f>
        <v/>
      </c>
      <c r="J4864" s="15" t="str">
        <f t="shared" ca="1" si="316"/>
        <v xml:space="preserve">: </v>
      </c>
      <c r="K4864" s="16" t="str">
        <f>_xlfn.XLOOKUP(A4864,Students[Full Name],Students[Start Date],"")</f>
        <v/>
      </c>
      <c r="L4864" s="18">
        <f t="shared" ca="1" si="317"/>
        <v>-1</v>
      </c>
      <c r="M4864" s="18" cm="1">
        <f t="array" aca="1" ref="M4864" ca="1">SUMPRODUCT(Inactives[Days Inactive]*(Inactives[Student]=A4864))/365</f>
        <v>0</v>
      </c>
      <c r="N4864" s="18" t="str" cm="1">
        <f t="array" ref="N4864">IF(LEN($A4864)&gt;0,SUMPRODUCT(($A4864=merged_names)*(_xlfn.TEXTAFTER(N$2, "At ")=merged_belt_colours)*merged_months_at_rank),"")</f>
        <v/>
      </c>
      <c r="O4864" s="18" t="str" cm="1">
        <f t="array" ref="O4864">IF(LEN($A4864)&gt;0,SUMPRODUCT(($A4864=merged_names)*(_xlfn.TEXTAFTER(O$2, "At ")=merged_belt_colours)*merged_months_at_rank),"")</f>
        <v/>
      </c>
      <c r="P4864" s="18" t="str" cm="1">
        <f t="array" ref="P4864">IF(LEN($A4864)&gt;0,SUMPRODUCT(($A4864=merged_names)*(_xlfn.TEXTAFTER(P$2, "At ")=merged_belt_colours)*merged_months_at_rank),"")</f>
        <v/>
      </c>
      <c r="Q4864" s="18" t="str" cm="1">
        <f t="array" ref="Q4864">IF(LEN($A4864)&gt;0,SUMPRODUCT(($A4864=merged_names)*(_xlfn.TEXTAFTER(Q$2, "At ")=merged_belt_colours)*merged_months_at_rank),"")</f>
        <v/>
      </c>
      <c r="R4864" s="18" t="str" cm="1">
        <f t="array" ref="R4864">IF(LEN($A4864)&gt;0,SUMPRODUCT(($A4864=merged_names)*(_xlfn.TEXTAFTER(R$2, "At ")=merged_belt_colours)*merged_months_at_rank),"")</f>
        <v/>
      </c>
    </row>
    <row r="4865" spans="1:18" x14ac:dyDescent="0.25">
      <c r="A4865"/>
      <c r="B4865" s="15" t="str" cm="1">
        <f t="array" ref="B4865">IFERROR(IF(LEN(A4865)&gt;0, IF(SUMPRODUCT((Inactives[Key]=J4865)*(Inactives[Currently Inactive]))=1,"Inactive","Active"),""),"Active")</f>
        <v/>
      </c>
      <c r="C4865" s="16" t="str" cm="1">
        <f t="array" aca="1" ref="C4865" ca="1">IFERROR(_xlfn._xlws.FILTER(Inactives[Inactive On],(Inactives[Key]=J4865)*(Inactives[Currently Inactive]),""),"")</f>
        <v/>
      </c>
      <c r="D4865" s="16" t="str" cm="1">
        <f t="array" aca="1" ref="D4865" ca="1">IFERROR(INDEX(_xlfn.TEXTSPLIT(E4865," "),1),"")</f>
        <v/>
      </c>
      <c r="E4865" s="15" t="str" cm="1">
        <f t="array" aca="1" ref="E4865" ca="1">IFERROR(_xlfn._xlws.FILTER(merged_ranks,(merged_end_dates=DATE(9999,12,31))*(merged_names=A4865)),"")</f>
        <v/>
      </c>
      <c r="F4865" s="17" t="str">
        <f ca="1">_xlfn.XLOOKUP(J4865,Promotions[Promo Key],Promotions[Promo Date],"")</f>
        <v/>
      </c>
      <c r="G4865" s="18" t="str">
        <f t="shared" ca="1" si="315"/>
        <v/>
      </c>
      <c r="H4865" s="18" t="str">
        <f t="shared" ca="1" si="314"/>
        <v/>
      </c>
      <c r="I4865" s="17" t="str">
        <f>_xlfn.XLOOKUP(A4865,Students[Full Name],Students[Starting Rank],"")</f>
        <v/>
      </c>
      <c r="J4865" s="15" t="str">
        <f t="shared" ca="1" si="316"/>
        <v xml:space="preserve">: </v>
      </c>
      <c r="K4865" s="16" t="str">
        <f>_xlfn.XLOOKUP(A4865,Students[Full Name],Students[Start Date],"")</f>
        <v/>
      </c>
      <c r="L4865" s="18">
        <f t="shared" ca="1" si="317"/>
        <v>-1</v>
      </c>
      <c r="M4865" s="18" cm="1">
        <f t="array" aca="1" ref="M4865" ca="1">SUMPRODUCT(Inactives[Days Inactive]*(Inactives[Student]=A4865))/365</f>
        <v>0</v>
      </c>
      <c r="N4865" s="18" t="str" cm="1">
        <f t="array" ref="N4865">IF(LEN($A4865)&gt;0,SUMPRODUCT(($A4865=merged_names)*(_xlfn.TEXTAFTER(N$2, "At ")=merged_belt_colours)*merged_months_at_rank),"")</f>
        <v/>
      </c>
      <c r="O4865" s="18" t="str" cm="1">
        <f t="array" ref="O4865">IF(LEN($A4865)&gt;0,SUMPRODUCT(($A4865=merged_names)*(_xlfn.TEXTAFTER(O$2, "At ")=merged_belt_colours)*merged_months_at_rank),"")</f>
        <v/>
      </c>
      <c r="P4865" s="18" t="str" cm="1">
        <f t="array" ref="P4865">IF(LEN($A4865)&gt;0,SUMPRODUCT(($A4865=merged_names)*(_xlfn.TEXTAFTER(P$2, "At ")=merged_belt_colours)*merged_months_at_rank),"")</f>
        <v/>
      </c>
      <c r="Q4865" s="18" t="str" cm="1">
        <f t="array" ref="Q4865">IF(LEN($A4865)&gt;0,SUMPRODUCT(($A4865=merged_names)*(_xlfn.TEXTAFTER(Q$2, "At ")=merged_belt_colours)*merged_months_at_rank),"")</f>
        <v/>
      </c>
      <c r="R4865" s="18" t="str" cm="1">
        <f t="array" ref="R4865">IF(LEN($A4865)&gt;0,SUMPRODUCT(($A4865=merged_names)*(_xlfn.TEXTAFTER(R$2, "At ")=merged_belt_colours)*merged_months_at_rank),"")</f>
        <v/>
      </c>
    </row>
    <row r="4866" spans="1:18" x14ac:dyDescent="0.25">
      <c r="A4866"/>
      <c r="B4866" s="15" t="str" cm="1">
        <f t="array" ref="B4866">IFERROR(IF(LEN(A4866)&gt;0, IF(SUMPRODUCT((Inactives[Key]=J4866)*(Inactives[Currently Inactive]))=1,"Inactive","Active"),""),"Active")</f>
        <v/>
      </c>
      <c r="C4866" s="16" t="str" cm="1">
        <f t="array" aca="1" ref="C4866" ca="1">IFERROR(_xlfn._xlws.FILTER(Inactives[Inactive On],(Inactives[Key]=J4866)*(Inactives[Currently Inactive]),""),"")</f>
        <v/>
      </c>
      <c r="D4866" s="16" t="str" cm="1">
        <f t="array" aca="1" ref="D4866" ca="1">IFERROR(INDEX(_xlfn.TEXTSPLIT(E4866," "),1),"")</f>
        <v/>
      </c>
      <c r="E4866" s="15" t="str" cm="1">
        <f t="array" aca="1" ref="E4866" ca="1">IFERROR(_xlfn._xlws.FILTER(merged_ranks,(merged_end_dates=DATE(9999,12,31))*(merged_names=A4866)),"")</f>
        <v/>
      </c>
      <c r="F4866" s="17" t="str">
        <f ca="1">_xlfn.XLOOKUP(J4866,Promotions[Promo Key],Promotions[Promo Date],"")</f>
        <v/>
      </c>
      <c r="G4866" s="18" t="str">
        <f t="shared" ca="1" si="315"/>
        <v/>
      </c>
      <c r="H4866" s="18" t="str">
        <f t="shared" ca="1" si="314"/>
        <v/>
      </c>
      <c r="I4866" s="17" t="str">
        <f>_xlfn.XLOOKUP(A4866,Students[Full Name],Students[Starting Rank],"")</f>
        <v/>
      </c>
      <c r="J4866" s="15" t="str">
        <f t="shared" ca="1" si="316"/>
        <v xml:space="preserve">: </v>
      </c>
      <c r="K4866" s="16" t="str">
        <f>_xlfn.XLOOKUP(A4866,Students[Full Name],Students[Start Date],"")</f>
        <v/>
      </c>
      <c r="L4866" s="18">
        <f t="shared" ca="1" si="317"/>
        <v>-1</v>
      </c>
      <c r="M4866" s="18" cm="1">
        <f t="array" aca="1" ref="M4866" ca="1">SUMPRODUCT(Inactives[Days Inactive]*(Inactives[Student]=A4866))/365</f>
        <v>0</v>
      </c>
      <c r="N4866" s="18" t="str" cm="1">
        <f t="array" ref="N4866">IF(LEN($A4866)&gt;0,SUMPRODUCT(($A4866=merged_names)*(_xlfn.TEXTAFTER(N$2, "At ")=merged_belt_colours)*merged_months_at_rank),"")</f>
        <v/>
      </c>
      <c r="O4866" s="18" t="str" cm="1">
        <f t="array" ref="O4866">IF(LEN($A4866)&gt;0,SUMPRODUCT(($A4866=merged_names)*(_xlfn.TEXTAFTER(O$2, "At ")=merged_belt_colours)*merged_months_at_rank),"")</f>
        <v/>
      </c>
      <c r="P4866" s="18" t="str" cm="1">
        <f t="array" ref="P4866">IF(LEN($A4866)&gt;0,SUMPRODUCT(($A4866=merged_names)*(_xlfn.TEXTAFTER(P$2, "At ")=merged_belt_colours)*merged_months_at_rank),"")</f>
        <v/>
      </c>
      <c r="Q4866" s="18" t="str" cm="1">
        <f t="array" ref="Q4866">IF(LEN($A4866)&gt;0,SUMPRODUCT(($A4866=merged_names)*(_xlfn.TEXTAFTER(Q$2, "At ")=merged_belt_colours)*merged_months_at_rank),"")</f>
        <v/>
      </c>
      <c r="R4866" s="18" t="str" cm="1">
        <f t="array" ref="R4866">IF(LEN($A4866)&gt;0,SUMPRODUCT(($A4866=merged_names)*(_xlfn.TEXTAFTER(R$2, "At ")=merged_belt_colours)*merged_months_at_rank),"")</f>
        <v/>
      </c>
    </row>
    <row r="4867" spans="1:18" x14ac:dyDescent="0.25">
      <c r="A4867"/>
      <c r="B4867" s="15" t="str" cm="1">
        <f t="array" ref="B4867">IFERROR(IF(LEN(A4867)&gt;0, IF(SUMPRODUCT((Inactives[Key]=J4867)*(Inactives[Currently Inactive]))=1,"Inactive","Active"),""),"Active")</f>
        <v/>
      </c>
      <c r="C4867" s="16" t="str" cm="1">
        <f t="array" aca="1" ref="C4867" ca="1">IFERROR(_xlfn._xlws.FILTER(Inactives[Inactive On],(Inactives[Key]=J4867)*(Inactives[Currently Inactive]),""),"")</f>
        <v/>
      </c>
      <c r="D4867" s="16" t="str" cm="1">
        <f t="array" aca="1" ref="D4867" ca="1">IFERROR(INDEX(_xlfn.TEXTSPLIT(E4867," "),1),"")</f>
        <v/>
      </c>
      <c r="E4867" s="15" t="str" cm="1">
        <f t="array" aca="1" ref="E4867" ca="1">IFERROR(_xlfn._xlws.FILTER(merged_ranks,(merged_end_dates=DATE(9999,12,31))*(merged_names=A4867)),"")</f>
        <v/>
      </c>
      <c r="F4867" s="17" t="str">
        <f ca="1">_xlfn.XLOOKUP(J4867,Promotions[Promo Key],Promotions[Promo Date],"")</f>
        <v/>
      </c>
      <c r="G4867" s="18" t="str">
        <f t="shared" ca="1" si="315"/>
        <v/>
      </c>
      <c r="H4867" s="18" t="str">
        <f t="shared" ca="1" si="314"/>
        <v/>
      </c>
      <c r="I4867" s="17" t="str">
        <f>_xlfn.XLOOKUP(A4867,Students[Full Name],Students[Starting Rank],"")</f>
        <v/>
      </c>
      <c r="J4867" s="15" t="str">
        <f t="shared" ca="1" si="316"/>
        <v xml:space="preserve">: </v>
      </c>
      <c r="K4867" s="16" t="str">
        <f>_xlfn.XLOOKUP(A4867,Students[Full Name],Students[Start Date],"")</f>
        <v/>
      </c>
      <c r="L4867" s="18">
        <f t="shared" ca="1" si="317"/>
        <v>-1</v>
      </c>
      <c r="M4867" s="18" cm="1">
        <f t="array" aca="1" ref="M4867" ca="1">SUMPRODUCT(Inactives[Days Inactive]*(Inactives[Student]=A4867))/365</f>
        <v>0</v>
      </c>
      <c r="N4867" s="18" t="str" cm="1">
        <f t="array" ref="N4867">IF(LEN($A4867)&gt;0,SUMPRODUCT(($A4867=merged_names)*(_xlfn.TEXTAFTER(N$2, "At ")=merged_belt_colours)*merged_months_at_rank),"")</f>
        <v/>
      </c>
      <c r="O4867" s="18" t="str" cm="1">
        <f t="array" ref="O4867">IF(LEN($A4867)&gt;0,SUMPRODUCT(($A4867=merged_names)*(_xlfn.TEXTAFTER(O$2, "At ")=merged_belt_colours)*merged_months_at_rank),"")</f>
        <v/>
      </c>
      <c r="P4867" s="18" t="str" cm="1">
        <f t="array" ref="P4867">IF(LEN($A4867)&gt;0,SUMPRODUCT(($A4867=merged_names)*(_xlfn.TEXTAFTER(P$2, "At ")=merged_belt_colours)*merged_months_at_rank),"")</f>
        <v/>
      </c>
      <c r="Q4867" s="18" t="str" cm="1">
        <f t="array" ref="Q4867">IF(LEN($A4867)&gt;0,SUMPRODUCT(($A4867=merged_names)*(_xlfn.TEXTAFTER(Q$2, "At ")=merged_belt_colours)*merged_months_at_rank),"")</f>
        <v/>
      </c>
      <c r="R4867" s="18" t="str" cm="1">
        <f t="array" ref="R4867">IF(LEN($A4867)&gt;0,SUMPRODUCT(($A4867=merged_names)*(_xlfn.TEXTAFTER(R$2, "At ")=merged_belt_colours)*merged_months_at_rank),"")</f>
        <v/>
      </c>
    </row>
    <row r="4868" spans="1:18" x14ac:dyDescent="0.25">
      <c r="A4868"/>
      <c r="B4868" s="15" t="str" cm="1">
        <f t="array" ref="B4868">IFERROR(IF(LEN(A4868)&gt;0, IF(SUMPRODUCT((Inactives[Key]=J4868)*(Inactives[Currently Inactive]))=1,"Inactive","Active"),""),"Active")</f>
        <v/>
      </c>
      <c r="C4868" s="16" t="str" cm="1">
        <f t="array" aca="1" ref="C4868" ca="1">IFERROR(_xlfn._xlws.FILTER(Inactives[Inactive On],(Inactives[Key]=J4868)*(Inactives[Currently Inactive]),""),"")</f>
        <v/>
      </c>
      <c r="D4868" s="16" t="str" cm="1">
        <f t="array" aca="1" ref="D4868" ca="1">IFERROR(INDEX(_xlfn.TEXTSPLIT(E4868," "),1),"")</f>
        <v/>
      </c>
      <c r="E4868" s="15" t="str" cm="1">
        <f t="array" aca="1" ref="E4868" ca="1">IFERROR(_xlfn._xlws.FILTER(merged_ranks,(merged_end_dates=DATE(9999,12,31))*(merged_names=A4868)),"")</f>
        <v/>
      </c>
      <c r="F4868" s="17" t="str">
        <f ca="1">_xlfn.XLOOKUP(J4868,Promotions[Promo Key],Promotions[Promo Date],"")</f>
        <v/>
      </c>
      <c r="G4868" s="18" t="str">
        <f t="shared" ca="1" si="315"/>
        <v/>
      </c>
      <c r="H4868" s="18" t="str">
        <f t="shared" ca="1" si="314"/>
        <v/>
      </c>
      <c r="I4868" s="17" t="str">
        <f>_xlfn.XLOOKUP(A4868,Students[Full Name],Students[Starting Rank],"")</f>
        <v/>
      </c>
      <c r="J4868" s="15" t="str">
        <f t="shared" ca="1" si="316"/>
        <v xml:space="preserve">: </v>
      </c>
      <c r="K4868" s="16" t="str">
        <f>_xlfn.XLOOKUP(A4868,Students[Full Name],Students[Start Date],"")</f>
        <v/>
      </c>
      <c r="L4868" s="18">
        <f t="shared" ca="1" si="317"/>
        <v>-1</v>
      </c>
      <c r="M4868" s="18" cm="1">
        <f t="array" aca="1" ref="M4868" ca="1">SUMPRODUCT(Inactives[Days Inactive]*(Inactives[Student]=A4868))/365</f>
        <v>0</v>
      </c>
      <c r="N4868" s="18" t="str" cm="1">
        <f t="array" ref="N4868">IF(LEN($A4868)&gt;0,SUMPRODUCT(($A4868=merged_names)*(_xlfn.TEXTAFTER(N$2, "At ")=merged_belt_colours)*merged_months_at_rank),"")</f>
        <v/>
      </c>
      <c r="O4868" s="18" t="str" cm="1">
        <f t="array" ref="O4868">IF(LEN($A4868)&gt;0,SUMPRODUCT(($A4868=merged_names)*(_xlfn.TEXTAFTER(O$2, "At ")=merged_belt_colours)*merged_months_at_rank),"")</f>
        <v/>
      </c>
      <c r="P4868" s="18" t="str" cm="1">
        <f t="array" ref="P4868">IF(LEN($A4868)&gt;0,SUMPRODUCT(($A4868=merged_names)*(_xlfn.TEXTAFTER(P$2, "At ")=merged_belt_colours)*merged_months_at_rank),"")</f>
        <v/>
      </c>
      <c r="Q4868" s="18" t="str" cm="1">
        <f t="array" ref="Q4868">IF(LEN($A4868)&gt;0,SUMPRODUCT(($A4868=merged_names)*(_xlfn.TEXTAFTER(Q$2, "At ")=merged_belt_colours)*merged_months_at_rank),"")</f>
        <v/>
      </c>
      <c r="R4868" s="18" t="str" cm="1">
        <f t="array" ref="R4868">IF(LEN($A4868)&gt;0,SUMPRODUCT(($A4868=merged_names)*(_xlfn.TEXTAFTER(R$2, "At ")=merged_belt_colours)*merged_months_at_rank),"")</f>
        <v/>
      </c>
    </row>
    <row r="4869" spans="1:18" x14ac:dyDescent="0.25">
      <c r="A4869"/>
      <c r="B4869" s="15" t="str" cm="1">
        <f t="array" ref="B4869">IFERROR(IF(LEN(A4869)&gt;0, IF(SUMPRODUCT((Inactives[Key]=J4869)*(Inactives[Currently Inactive]))=1,"Inactive","Active"),""),"Active")</f>
        <v/>
      </c>
      <c r="C4869" s="16" t="str" cm="1">
        <f t="array" aca="1" ref="C4869" ca="1">IFERROR(_xlfn._xlws.FILTER(Inactives[Inactive On],(Inactives[Key]=J4869)*(Inactives[Currently Inactive]),""),"")</f>
        <v/>
      </c>
      <c r="D4869" s="16" t="str" cm="1">
        <f t="array" aca="1" ref="D4869" ca="1">IFERROR(INDEX(_xlfn.TEXTSPLIT(E4869," "),1),"")</f>
        <v/>
      </c>
      <c r="E4869" s="15" t="str" cm="1">
        <f t="array" aca="1" ref="E4869" ca="1">IFERROR(_xlfn._xlws.FILTER(merged_ranks,(merged_end_dates=DATE(9999,12,31))*(merged_names=A4869)),"")</f>
        <v/>
      </c>
      <c r="F4869" s="17" t="str">
        <f ca="1">_xlfn.XLOOKUP(J4869,Promotions[Promo Key],Promotions[Promo Date],"")</f>
        <v/>
      </c>
      <c r="G4869" s="18" t="str">
        <f t="shared" ca="1" si="315"/>
        <v/>
      </c>
      <c r="H4869" s="18" t="str">
        <f t="shared" ca="1" si="314"/>
        <v/>
      </c>
      <c r="I4869" s="17" t="str">
        <f>_xlfn.XLOOKUP(A4869,Students[Full Name],Students[Starting Rank],"")</f>
        <v/>
      </c>
      <c r="J4869" s="15" t="str">
        <f t="shared" ca="1" si="316"/>
        <v xml:space="preserve">: </v>
      </c>
      <c r="K4869" s="16" t="str">
        <f>_xlfn.XLOOKUP(A4869,Students[Full Name],Students[Start Date],"")</f>
        <v/>
      </c>
      <c r="L4869" s="18">
        <f t="shared" ca="1" si="317"/>
        <v>-1</v>
      </c>
      <c r="M4869" s="18" cm="1">
        <f t="array" aca="1" ref="M4869" ca="1">SUMPRODUCT(Inactives[Days Inactive]*(Inactives[Student]=A4869))/365</f>
        <v>0</v>
      </c>
      <c r="N4869" s="18" t="str" cm="1">
        <f t="array" ref="N4869">IF(LEN($A4869)&gt;0,SUMPRODUCT(($A4869=merged_names)*(_xlfn.TEXTAFTER(N$2, "At ")=merged_belt_colours)*merged_months_at_rank),"")</f>
        <v/>
      </c>
      <c r="O4869" s="18" t="str" cm="1">
        <f t="array" ref="O4869">IF(LEN($A4869)&gt;0,SUMPRODUCT(($A4869=merged_names)*(_xlfn.TEXTAFTER(O$2, "At ")=merged_belt_colours)*merged_months_at_rank),"")</f>
        <v/>
      </c>
      <c r="P4869" s="18" t="str" cm="1">
        <f t="array" ref="P4869">IF(LEN($A4869)&gt;0,SUMPRODUCT(($A4869=merged_names)*(_xlfn.TEXTAFTER(P$2, "At ")=merged_belt_colours)*merged_months_at_rank),"")</f>
        <v/>
      </c>
      <c r="Q4869" s="18" t="str" cm="1">
        <f t="array" ref="Q4869">IF(LEN($A4869)&gt;0,SUMPRODUCT(($A4869=merged_names)*(_xlfn.TEXTAFTER(Q$2, "At ")=merged_belt_colours)*merged_months_at_rank),"")</f>
        <v/>
      </c>
      <c r="R4869" s="18" t="str" cm="1">
        <f t="array" ref="R4869">IF(LEN($A4869)&gt;0,SUMPRODUCT(($A4869=merged_names)*(_xlfn.TEXTAFTER(R$2, "At ")=merged_belt_colours)*merged_months_at_rank),"")</f>
        <v/>
      </c>
    </row>
    <row r="4870" spans="1:18" x14ac:dyDescent="0.25">
      <c r="A4870"/>
      <c r="B4870" s="15" t="str" cm="1">
        <f t="array" ref="B4870">IFERROR(IF(LEN(A4870)&gt;0, IF(SUMPRODUCT((Inactives[Key]=J4870)*(Inactives[Currently Inactive]))=1,"Inactive","Active"),""),"Active")</f>
        <v/>
      </c>
      <c r="C4870" s="16" t="str" cm="1">
        <f t="array" aca="1" ref="C4870" ca="1">IFERROR(_xlfn._xlws.FILTER(Inactives[Inactive On],(Inactives[Key]=J4870)*(Inactives[Currently Inactive]),""),"")</f>
        <v/>
      </c>
      <c r="D4870" s="16" t="str" cm="1">
        <f t="array" aca="1" ref="D4870" ca="1">IFERROR(INDEX(_xlfn.TEXTSPLIT(E4870," "),1),"")</f>
        <v/>
      </c>
      <c r="E4870" s="15" t="str" cm="1">
        <f t="array" aca="1" ref="E4870" ca="1">IFERROR(_xlfn._xlws.FILTER(merged_ranks,(merged_end_dates=DATE(9999,12,31))*(merged_names=A4870)),"")</f>
        <v/>
      </c>
      <c r="F4870" s="17" t="str">
        <f ca="1">_xlfn.XLOOKUP(J4870,Promotions[Promo Key],Promotions[Promo Date],"")</f>
        <v/>
      </c>
      <c r="G4870" s="18" t="str">
        <f t="shared" ca="1" si="315"/>
        <v/>
      </c>
      <c r="H4870" s="18" t="str">
        <f t="shared" ca="1" si="314"/>
        <v/>
      </c>
      <c r="I4870" s="17" t="str">
        <f>_xlfn.XLOOKUP(A4870,Students[Full Name],Students[Starting Rank],"")</f>
        <v/>
      </c>
      <c r="J4870" s="15" t="str">
        <f t="shared" ca="1" si="316"/>
        <v xml:space="preserve">: </v>
      </c>
      <c r="K4870" s="16" t="str">
        <f>_xlfn.XLOOKUP(A4870,Students[Full Name],Students[Start Date],"")</f>
        <v/>
      </c>
      <c r="L4870" s="18">
        <f t="shared" ca="1" si="317"/>
        <v>-1</v>
      </c>
      <c r="M4870" s="18" cm="1">
        <f t="array" aca="1" ref="M4870" ca="1">SUMPRODUCT(Inactives[Days Inactive]*(Inactives[Student]=A4870))/365</f>
        <v>0</v>
      </c>
      <c r="N4870" s="18" t="str" cm="1">
        <f t="array" ref="N4870">IF(LEN($A4870)&gt;0,SUMPRODUCT(($A4870=merged_names)*(_xlfn.TEXTAFTER(N$2, "At ")=merged_belt_colours)*merged_months_at_rank),"")</f>
        <v/>
      </c>
      <c r="O4870" s="18" t="str" cm="1">
        <f t="array" ref="O4870">IF(LEN($A4870)&gt;0,SUMPRODUCT(($A4870=merged_names)*(_xlfn.TEXTAFTER(O$2, "At ")=merged_belt_colours)*merged_months_at_rank),"")</f>
        <v/>
      </c>
      <c r="P4870" s="18" t="str" cm="1">
        <f t="array" ref="P4870">IF(LEN($A4870)&gt;0,SUMPRODUCT(($A4870=merged_names)*(_xlfn.TEXTAFTER(P$2, "At ")=merged_belt_colours)*merged_months_at_rank),"")</f>
        <v/>
      </c>
      <c r="Q4870" s="18" t="str" cm="1">
        <f t="array" ref="Q4870">IF(LEN($A4870)&gt;0,SUMPRODUCT(($A4870=merged_names)*(_xlfn.TEXTAFTER(Q$2, "At ")=merged_belt_colours)*merged_months_at_rank),"")</f>
        <v/>
      </c>
      <c r="R4870" s="18" t="str" cm="1">
        <f t="array" ref="R4870">IF(LEN($A4870)&gt;0,SUMPRODUCT(($A4870=merged_names)*(_xlfn.TEXTAFTER(R$2, "At ")=merged_belt_colours)*merged_months_at_rank),"")</f>
        <v/>
      </c>
    </row>
    <row r="4871" spans="1:18" x14ac:dyDescent="0.25">
      <c r="A4871"/>
      <c r="B4871" s="15" t="str" cm="1">
        <f t="array" ref="B4871">IFERROR(IF(LEN(A4871)&gt;0, IF(SUMPRODUCT((Inactives[Key]=J4871)*(Inactives[Currently Inactive]))=1,"Inactive","Active"),""),"Active")</f>
        <v/>
      </c>
      <c r="C4871" s="16" t="str" cm="1">
        <f t="array" aca="1" ref="C4871" ca="1">IFERROR(_xlfn._xlws.FILTER(Inactives[Inactive On],(Inactives[Key]=J4871)*(Inactives[Currently Inactive]),""),"")</f>
        <v/>
      </c>
      <c r="D4871" s="16" t="str" cm="1">
        <f t="array" aca="1" ref="D4871" ca="1">IFERROR(INDEX(_xlfn.TEXTSPLIT(E4871," "),1),"")</f>
        <v/>
      </c>
      <c r="E4871" s="15" t="str" cm="1">
        <f t="array" aca="1" ref="E4871" ca="1">IFERROR(_xlfn._xlws.FILTER(merged_ranks,(merged_end_dates=DATE(9999,12,31))*(merged_names=A4871)),"")</f>
        <v/>
      </c>
      <c r="F4871" s="17" t="str">
        <f ca="1">_xlfn.XLOOKUP(J4871,Promotions[Promo Key],Promotions[Promo Date],"")</f>
        <v/>
      </c>
      <c r="G4871" s="18" t="str">
        <f t="shared" ca="1" si="315"/>
        <v/>
      </c>
      <c r="H4871" s="18" t="str">
        <f t="shared" ca="1" si="314"/>
        <v/>
      </c>
      <c r="I4871" s="17" t="str">
        <f>_xlfn.XLOOKUP(A4871,Students[Full Name],Students[Starting Rank],"")</f>
        <v/>
      </c>
      <c r="J4871" s="15" t="str">
        <f t="shared" ca="1" si="316"/>
        <v xml:space="preserve">: </v>
      </c>
      <c r="K4871" s="16" t="str">
        <f>_xlfn.XLOOKUP(A4871,Students[Full Name],Students[Start Date],"")</f>
        <v/>
      </c>
      <c r="L4871" s="18">
        <f t="shared" ca="1" si="317"/>
        <v>-1</v>
      </c>
      <c r="M4871" s="18" cm="1">
        <f t="array" aca="1" ref="M4871" ca="1">SUMPRODUCT(Inactives[Days Inactive]*(Inactives[Student]=A4871))/365</f>
        <v>0</v>
      </c>
      <c r="N4871" s="18" t="str" cm="1">
        <f t="array" ref="N4871">IF(LEN($A4871)&gt;0,SUMPRODUCT(($A4871=merged_names)*(_xlfn.TEXTAFTER(N$2, "At ")=merged_belt_colours)*merged_months_at_rank),"")</f>
        <v/>
      </c>
      <c r="O4871" s="18" t="str" cm="1">
        <f t="array" ref="O4871">IF(LEN($A4871)&gt;0,SUMPRODUCT(($A4871=merged_names)*(_xlfn.TEXTAFTER(O$2, "At ")=merged_belt_colours)*merged_months_at_rank),"")</f>
        <v/>
      </c>
      <c r="P4871" s="18" t="str" cm="1">
        <f t="array" ref="P4871">IF(LEN($A4871)&gt;0,SUMPRODUCT(($A4871=merged_names)*(_xlfn.TEXTAFTER(P$2, "At ")=merged_belt_colours)*merged_months_at_rank),"")</f>
        <v/>
      </c>
      <c r="Q4871" s="18" t="str" cm="1">
        <f t="array" ref="Q4871">IF(LEN($A4871)&gt;0,SUMPRODUCT(($A4871=merged_names)*(_xlfn.TEXTAFTER(Q$2, "At ")=merged_belt_colours)*merged_months_at_rank),"")</f>
        <v/>
      </c>
      <c r="R4871" s="18" t="str" cm="1">
        <f t="array" ref="R4871">IF(LEN($A4871)&gt;0,SUMPRODUCT(($A4871=merged_names)*(_xlfn.TEXTAFTER(R$2, "At ")=merged_belt_colours)*merged_months_at_rank),"")</f>
        <v/>
      </c>
    </row>
    <row r="4872" spans="1:18" x14ac:dyDescent="0.25">
      <c r="A4872"/>
      <c r="B4872" s="15" t="str" cm="1">
        <f t="array" ref="B4872">IFERROR(IF(LEN(A4872)&gt;0, IF(SUMPRODUCT((Inactives[Key]=J4872)*(Inactives[Currently Inactive]))=1,"Inactive","Active"),""),"Active")</f>
        <v/>
      </c>
      <c r="C4872" s="16" t="str" cm="1">
        <f t="array" aca="1" ref="C4872" ca="1">IFERROR(_xlfn._xlws.FILTER(Inactives[Inactive On],(Inactives[Key]=J4872)*(Inactives[Currently Inactive]),""),"")</f>
        <v/>
      </c>
      <c r="D4872" s="16" t="str" cm="1">
        <f t="array" aca="1" ref="D4872" ca="1">IFERROR(INDEX(_xlfn.TEXTSPLIT(E4872," "),1),"")</f>
        <v/>
      </c>
      <c r="E4872" s="15" t="str" cm="1">
        <f t="array" aca="1" ref="E4872" ca="1">IFERROR(_xlfn._xlws.FILTER(merged_ranks,(merged_end_dates=DATE(9999,12,31))*(merged_names=A4872)),"")</f>
        <v/>
      </c>
      <c r="F4872" s="17" t="str">
        <f ca="1">_xlfn.XLOOKUP(J4872,Promotions[Promo Key],Promotions[Promo Date],"")</f>
        <v/>
      </c>
      <c r="G4872" s="18" t="str">
        <f t="shared" ca="1" si="315"/>
        <v/>
      </c>
      <c r="H4872" s="18" t="str">
        <f t="shared" ca="1" si="314"/>
        <v/>
      </c>
      <c r="I4872" s="17" t="str">
        <f>_xlfn.XLOOKUP(A4872,Students[Full Name],Students[Starting Rank],"")</f>
        <v/>
      </c>
      <c r="J4872" s="15" t="str">
        <f t="shared" ca="1" si="316"/>
        <v xml:space="preserve">: </v>
      </c>
      <c r="K4872" s="16" t="str">
        <f>_xlfn.XLOOKUP(A4872,Students[Full Name],Students[Start Date],"")</f>
        <v/>
      </c>
      <c r="L4872" s="18">
        <f t="shared" ca="1" si="317"/>
        <v>-1</v>
      </c>
      <c r="M4872" s="18" cm="1">
        <f t="array" aca="1" ref="M4872" ca="1">SUMPRODUCT(Inactives[Days Inactive]*(Inactives[Student]=A4872))/365</f>
        <v>0</v>
      </c>
      <c r="N4872" s="18" t="str" cm="1">
        <f t="array" ref="N4872">IF(LEN($A4872)&gt;0,SUMPRODUCT(($A4872=merged_names)*(_xlfn.TEXTAFTER(N$2, "At ")=merged_belt_colours)*merged_months_at_rank),"")</f>
        <v/>
      </c>
      <c r="O4872" s="18" t="str" cm="1">
        <f t="array" ref="O4872">IF(LEN($A4872)&gt;0,SUMPRODUCT(($A4872=merged_names)*(_xlfn.TEXTAFTER(O$2, "At ")=merged_belt_colours)*merged_months_at_rank),"")</f>
        <v/>
      </c>
      <c r="P4872" s="18" t="str" cm="1">
        <f t="array" ref="P4872">IF(LEN($A4872)&gt;0,SUMPRODUCT(($A4872=merged_names)*(_xlfn.TEXTAFTER(P$2, "At ")=merged_belt_colours)*merged_months_at_rank),"")</f>
        <v/>
      </c>
      <c r="Q4872" s="18" t="str" cm="1">
        <f t="array" ref="Q4872">IF(LEN($A4872)&gt;0,SUMPRODUCT(($A4872=merged_names)*(_xlfn.TEXTAFTER(Q$2, "At ")=merged_belt_colours)*merged_months_at_rank),"")</f>
        <v/>
      </c>
      <c r="R4872" s="18" t="str" cm="1">
        <f t="array" ref="R4872">IF(LEN($A4872)&gt;0,SUMPRODUCT(($A4872=merged_names)*(_xlfn.TEXTAFTER(R$2, "At ")=merged_belt_colours)*merged_months_at_rank),"")</f>
        <v/>
      </c>
    </row>
    <row r="4873" spans="1:18" x14ac:dyDescent="0.25">
      <c r="A4873"/>
      <c r="B4873" s="15" t="str" cm="1">
        <f t="array" ref="B4873">IFERROR(IF(LEN(A4873)&gt;0, IF(SUMPRODUCT((Inactives[Key]=J4873)*(Inactives[Currently Inactive]))=1,"Inactive","Active"),""),"Active")</f>
        <v/>
      </c>
      <c r="C4873" s="16" t="str" cm="1">
        <f t="array" aca="1" ref="C4873" ca="1">IFERROR(_xlfn._xlws.FILTER(Inactives[Inactive On],(Inactives[Key]=J4873)*(Inactives[Currently Inactive]),""),"")</f>
        <v/>
      </c>
      <c r="D4873" s="16" t="str" cm="1">
        <f t="array" aca="1" ref="D4873" ca="1">IFERROR(INDEX(_xlfn.TEXTSPLIT(E4873," "),1),"")</f>
        <v/>
      </c>
      <c r="E4873" s="15" t="str" cm="1">
        <f t="array" aca="1" ref="E4873" ca="1">IFERROR(_xlfn._xlws.FILTER(merged_ranks,(merged_end_dates=DATE(9999,12,31))*(merged_names=A4873)),"")</f>
        <v/>
      </c>
      <c r="F4873" s="17" t="str">
        <f ca="1">_xlfn.XLOOKUP(J4873,Promotions[Promo Key],Promotions[Promo Date],"")</f>
        <v/>
      </c>
      <c r="G4873" s="18" t="str">
        <f t="shared" ca="1" si="315"/>
        <v/>
      </c>
      <c r="H4873" s="18" t="str">
        <f t="shared" ca="1" si="314"/>
        <v/>
      </c>
      <c r="I4873" s="17" t="str">
        <f>_xlfn.XLOOKUP(A4873,Students[Full Name],Students[Starting Rank],"")</f>
        <v/>
      </c>
      <c r="J4873" s="15" t="str">
        <f t="shared" ca="1" si="316"/>
        <v xml:space="preserve">: </v>
      </c>
      <c r="K4873" s="16" t="str">
        <f>_xlfn.XLOOKUP(A4873,Students[Full Name],Students[Start Date],"")</f>
        <v/>
      </c>
      <c r="L4873" s="18">
        <f t="shared" ca="1" si="317"/>
        <v>-1</v>
      </c>
      <c r="M4873" s="18" cm="1">
        <f t="array" aca="1" ref="M4873" ca="1">SUMPRODUCT(Inactives[Days Inactive]*(Inactives[Student]=A4873))/365</f>
        <v>0</v>
      </c>
      <c r="N4873" s="18" t="str" cm="1">
        <f t="array" ref="N4873">IF(LEN($A4873)&gt;0,SUMPRODUCT(($A4873=merged_names)*(_xlfn.TEXTAFTER(N$2, "At ")=merged_belt_colours)*merged_months_at_rank),"")</f>
        <v/>
      </c>
      <c r="O4873" s="18" t="str" cm="1">
        <f t="array" ref="O4873">IF(LEN($A4873)&gt;0,SUMPRODUCT(($A4873=merged_names)*(_xlfn.TEXTAFTER(O$2, "At ")=merged_belt_colours)*merged_months_at_rank),"")</f>
        <v/>
      </c>
      <c r="P4873" s="18" t="str" cm="1">
        <f t="array" ref="P4873">IF(LEN($A4873)&gt;0,SUMPRODUCT(($A4873=merged_names)*(_xlfn.TEXTAFTER(P$2, "At ")=merged_belt_colours)*merged_months_at_rank),"")</f>
        <v/>
      </c>
      <c r="Q4873" s="18" t="str" cm="1">
        <f t="array" ref="Q4873">IF(LEN($A4873)&gt;0,SUMPRODUCT(($A4873=merged_names)*(_xlfn.TEXTAFTER(Q$2, "At ")=merged_belt_colours)*merged_months_at_rank),"")</f>
        <v/>
      </c>
      <c r="R4873" s="18" t="str" cm="1">
        <f t="array" ref="R4873">IF(LEN($A4873)&gt;0,SUMPRODUCT(($A4873=merged_names)*(_xlfn.TEXTAFTER(R$2, "At ")=merged_belt_colours)*merged_months_at_rank),"")</f>
        <v/>
      </c>
    </row>
    <row r="4874" spans="1:18" x14ac:dyDescent="0.25">
      <c r="A4874"/>
      <c r="B4874" s="15" t="str" cm="1">
        <f t="array" ref="B4874">IFERROR(IF(LEN(A4874)&gt;0, IF(SUMPRODUCT((Inactives[Key]=J4874)*(Inactives[Currently Inactive]))=1,"Inactive","Active"),""),"Active")</f>
        <v/>
      </c>
      <c r="C4874" s="16" t="str" cm="1">
        <f t="array" aca="1" ref="C4874" ca="1">IFERROR(_xlfn._xlws.FILTER(Inactives[Inactive On],(Inactives[Key]=J4874)*(Inactives[Currently Inactive]),""),"")</f>
        <v/>
      </c>
      <c r="D4874" s="16" t="str" cm="1">
        <f t="array" aca="1" ref="D4874" ca="1">IFERROR(INDEX(_xlfn.TEXTSPLIT(E4874," "),1),"")</f>
        <v/>
      </c>
      <c r="E4874" s="15" t="str" cm="1">
        <f t="array" aca="1" ref="E4874" ca="1">IFERROR(_xlfn._xlws.FILTER(merged_ranks,(merged_end_dates=DATE(9999,12,31))*(merged_names=A4874)),"")</f>
        <v/>
      </c>
      <c r="F4874" s="17" t="str">
        <f ca="1">_xlfn.XLOOKUP(J4874,Promotions[Promo Key],Promotions[Promo Date],"")</f>
        <v/>
      </c>
      <c r="G4874" s="18" t="str">
        <f t="shared" ca="1" si="315"/>
        <v/>
      </c>
      <c r="H4874" s="18" t="str">
        <f t="shared" ca="1" si="314"/>
        <v/>
      </c>
      <c r="I4874" s="17" t="str">
        <f>_xlfn.XLOOKUP(A4874,Students[Full Name],Students[Starting Rank],"")</f>
        <v/>
      </c>
      <c r="J4874" s="15" t="str">
        <f t="shared" ca="1" si="316"/>
        <v xml:space="preserve">: </v>
      </c>
      <c r="K4874" s="16" t="str">
        <f>_xlfn.XLOOKUP(A4874,Students[Full Name],Students[Start Date],"")</f>
        <v/>
      </c>
      <c r="L4874" s="18">
        <f t="shared" ca="1" si="317"/>
        <v>-1</v>
      </c>
      <c r="M4874" s="18" cm="1">
        <f t="array" aca="1" ref="M4874" ca="1">SUMPRODUCT(Inactives[Days Inactive]*(Inactives[Student]=A4874))/365</f>
        <v>0</v>
      </c>
      <c r="N4874" s="18" t="str" cm="1">
        <f t="array" ref="N4874">IF(LEN($A4874)&gt;0,SUMPRODUCT(($A4874=merged_names)*(_xlfn.TEXTAFTER(N$2, "At ")=merged_belt_colours)*merged_months_at_rank),"")</f>
        <v/>
      </c>
      <c r="O4874" s="18" t="str" cm="1">
        <f t="array" ref="O4874">IF(LEN($A4874)&gt;0,SUMPRODUCT(($A4874=merged_names)*(_xlfn.TEXTAFTER(O$2, "At ")=merged_belt_colours)*merged_months_at_rank),"")</f>
        <v/>
      </c>
      <c r="P4874" s="18" t="str" cm="1">
        <f t="array" ref="P4874">IF(LEN($A4874)&gt;0,SUMPRODUCT(($A4874=merged_names)*(_xlfn.TEXTAFTER(P$2, "At ")=merged_belt_colours)*merged_months_at_rank),"")</f>
        <v/>
      </c>
      <c r="Q4874" s="18" t="str" cm="1">
        <f t="array" ref="Q4874">IF(LEN($A4874)&gt;0,SUMPRODUCT(($A4874=merged_names)*(_xlfn.TEXTAFTER(Q$2, "At ")=merged_belt_colours)*merged_months_at_rank),"")</f>
        <v/>
      </c>
      <c r="R4874" s="18" t="str" cm="1">
        <f t="array" ref="R4874">IF(LEN($A4874)&gt;0,SUMPRODUCT(($A4874=merged_names)*(_xlfn.TEXTAFTER(R$2, "At ")=merged_belt_colours)*merged_months_at_rank),"")</f>
        <v/>
      </c>
    </row>
    <row r="4875" spans="1:18" x14ac:dyDescent="0.25">
      <c r="A4875"/>
      <c r="B4875" s="15" t="str" cm="1">
        <f t="array" ref="B4875">IFERROR(IF(LEN(A4875)&gt;0, IF(SUMPRODUCT((Inactives[Key]=J4875)*(Inactives[Currently Inactive]))=1,"Inactive","Active"),""),"Active")</f>
        <v/>
      </c>
      <c r="C4875" s="16" t="str" cm="1">
        <f t="array" aca="1" ref="C4875" ca="1">IFERROR(_xlfn._xlws.FILTER(Inactives[Inactive On],(Inactives[Key]=J4875)*(Inactives[Currently Inactive]),""),"")</f>
        <v/>
      </c>
      <c r="D4875" s="16" t="str" cm="1">
        <f t="array" aca="1" ref="D4875" ca="1">IFERROR(INDEX(_xlfn.TEXTSPLIT(E4875," "),1),"")</f>
        <v/>
      </c>
      <c r="E4875" s="15" t="str" cm="1">
        <f t="array" aca="1" ref="E4875" ca="1">IFERROR(_xlfn._xlws.FILTER(merged_ranks,(merged_end_dates=DATE(9999,12,31))*(merged_names=A4875)),"")</f>
        <v/>
      </c>
      <c r="F4875" s="17" t="str">
        <f ca="1">_xlfn.XLOOKUP(J4875,Promotions[Promo Key],Promotions[Promo Date],"")</f>
        <v/>
      </c>
      <c r="G4875" s="18" t="str">
        <f t="shared" ca="1" si="315"/>
        <v/>
      </c>
      <c r="H4875" s="18" t="str">
        <f t="shared" ca="1" si="314"/>
        <v/>
      </c>
      <c r="I4875" s="17" t="str">
        <f>_xlfn.XLOOKUP(A4875,Students[Full Name],Students[Starting Rank],"")</f>
        <v/>
      </c>
      <c r="J4875" s="15" t="str">
        <f t="shared" ca="1" si="316"/>
        <v xml:space="preserve">: </v>
      </c>
      <c r="K4875" s="16" t="str">
        <f>_xlfn.XLOOKUP(A4875,Students[Full Name],Students[Start Date],"")</f>
        <v/>
      </c>
      <c r="L4875" s="18">
        <f t="shared" ca="1" si="317"/>
        <v>-1</v>
      </c>
      <c r="M4875" s="18" cm="1">
        <f t="array" aca="1" ref="M4875" ca="1">SUMPRODUCT(Inactives[Days Inactive]*(Inactives[Student]=A4875))/365</f>
        <v>0</v>
      </c>
      <c r="N4875" s="18" t="str" cm="1">
        <f t="array" ref="N4875">IF(LEN($A4875)&gt;0,SUMPRODUCT(($A4875=merged_names)*(_xlfn.TEXTAFTER(N$2, "At ")=merged_belt_colours)*merged_months_at_rank),"")</f>
        <v/>
      </c>
      <c r="O4875" s="18" t="str" cm="1">
        <f t="array" ref="O4875">IF(LEN($A4875)&gt;0,SUMPRODUCT(($A4875=merged_names)*(_xlfn.TEXTAFTER(O$2, "At ")=merged_belt_colours)*merged_months_at_rank),"")</f>
        <v/>
      </c>
      <c r="P4875" s="18" t="str" cm="1">
        <f t="array" ref="P4875">IF(LEN($A4875)&gt;0,SUMPRODUCT(($A4875=merged_names)*(_xlfn.TEXTAFTER(P$2, "At ")=merged_belt_colours)*merged_months_at_rank),"")</f>
        <v/>
      </c>
      <c r="Q4875" s="18" t="str" cm="1">
        <f t="array" ref="Q4875">IF(LEN($A4875)&gt;0,SUMPRODUCT(($A4875=merged_names)*(_xlfn.TEXTAFTER(Q$2, "At ")=merged_belt_colours)*merged_months_at_rank),"")</f>
        <v/>
      </c>
      <c r="R4875" s="18" t="str" cm="1">
        <f t="array" ref="R4875">IF(LEN($A4875)&gt;0,SUMPRODUCT(($A4875=merged_names)*(_xlfn.TEXTAFTER(R$2, "At ")=merged_belt_colours)*merged_months_at_rank),"")</f>
        <v/>
      </c>
    </row>
    <row r="4876" spans="1:18" x14ac:dyDescent="0.25">
      <c r="A4876"/>
      <c r="B4876" s="15" t="str" cm="1">
        <f t="array" ref="B4876">IFERROR(IF(LEN(A4876)&gt;0, IF(SUMPRODUCT((Inactives[Key]=J4876)*(Inactives[Currently Inactive]))=1,"Inactive","Active"),""),"Active")</f>
        <v/>
      </c>
      <c r="C4876" s="16" t="str" cm="1">
        <f t="array" aca="1" ref="C4876" ca="1">IFERROR(_xlfn._xlws.FILTER(Inactives[Inactive On],(Inactives[Key]=J4876)*(Inactives[Currently Inactive]),""),"")</f>
        <v/>
      </c>
      <c r="D4876" s="16" t="str" cm="1">
        <f t="array" aca="1" ref="D4876" ca="1">IFERROR(INDEX(_xlfn.TEXTSPLIT(E4876," "),1),"")</f>
        <v/>
      </c>
      <c r="E4876" s="15" t="str" cm="1">
        <f t="array" aca="1" ref="E4876" ca="1">IFERROR(_xlfn._xlws.FILTER(merged_ranks,(merged_end_dates=DATE(9999,12,31))*(merged_names=A4876)),"")</f>
        <v/>
      </c>
      <c r="F4876" s="17" t="str">
        <f ca="1">_xlfn.XLOOKUP(J4876,Promotions[Promo Key],Promotions[Promo Date],"")</f>
        <v/>
      </c>
      <c r="G4876" s="18" t="str">
        <f t="shared" ca="1" si="315"/>
        <v/>
      </c>
      <c r="H4876" s="18" t="str">
        <f t="shared" ca="1" si="314"/>
        <v/>
      </c>
      <c r="I4876" s="17" t="str">
        <f>_xlfn.XLOOKUP(A4876,Students[Full Name],Students[Starting Rank],"")</f>
        <v/>
      </c>
      <c r="J4876" s="15" t="str">
        <f t="shared" ca="1" si="316"/>
        <v xml:space="preserve">: </v>
      </c>
      <c r="K4876" s="16" t="str">
        <f>_xlfn.XLOOKUP(A4876,Students[Full Name],Students[Start Date],"")</f>
        <v/>
      </c>
      <c r="L4876" s="18">
        <f t="shared" ca="1" si="317"/>
        <v>-1</v>
      </c>
      <c r="M4876" s="18" cm="1">
        <f t="array" aca="1" ref="M4876" ca="1">SUMPRODUCT(Inactives[Days Inactive]*(Inactives[Student]=A4876))/365</f>
        <v>0</v>
      </c>
      <c r="N4876" s="18" t="str" cm="1">
        <f t="array" ref="N4876">IF(LEN($A4876)&gt;0,SUMPRODUCT(($A4876=merged_names)*(_xlfn.TEXTAFTER(N$2, "At ")=merged_belt_colours)*merged_months_at_rank),"")</f>
        <v/>
      </c>
      <c r="O4876" s="18" t="str" cm="1">
        <f t="array" ref="O4876">IF(LEN($A4876)&gt;0,SUMPRODUCT(($A4876=merged_names)*(_xlfn.TEXTAFTER(O$2, "At ")=merged_belt_colours)*merged_months_at_rank),"")</f>
        <v/>
      </c>
      <c r="P4876" s="18" t="str" cm="1">
        <f t="array" ref="P4876">IF(LEN($A4876)&gt;0,SUMPRODUCT(($A4876=merged_names)*(_xlfn.TEXTAFTER(P$2, "At ")=merged_belt_colours)*merged_months_at_rank),"")</f>
        <v/>
      </c>
      <c r="Q4876" s="18" t="str" cm="1">
        <f t="array" ref="Q4876">IF(LEN($A4876)&gt;0,SUMPRODUCT(($A4876=merged_names)*(_xlfn.TEXTAFTER(Q$2, "At ")=merged_belt_colours)*merged_months_at_rank),"")</f>
        <v/>
      </c>
      <c r="R4876" s="18" t="str" cm="1">
        <f t="array" ref="R4876">IF(LEN($A4876)&gt;0,SUMPRODUCT(($A4876=merged_names)*(_xlfn.TEXTAFTER(R$2, "At ")=merged_belt_colours)*merged_months_at_rank),"")</f>
        <v/>
      </c>
    </row>
    <row r="4877" spans="1:18" x14ac:dyDescent="0.25">
      <c r="A4877"/>
      <c r="B4877" s="15" t="str" cm="1">
        <f t="array" ref="B4877">IFERROR(IF(LEN(A4877)&gt;0, IF(SUMPRODUCT((Inactives[Key]=J4877)*(Inactives[Currently Inactive]))=1,"Inactive","Active"),""),"Active")</f>
        <v/>
      </c>
      <c r="C4877" s="16" t="str" cm="1">
        <f t="array" aca="1" ref="C4877" ca="1">IFERROR(_xlfn._xlws.FILTER(Inactives[Inactive On],(Inactives[Key]=J4877)*(Inactives[Currently Inactive]),""),"")</f>
        <v/>
      </c>
      <c r="D4877" s="16" t="str" cm="1">
        <f t="array" aca="1" ref="D4877" ca="1">IFERROR(INDEX(_xlfn.TEXTSPLIT(E4877," "),1),"")</f>
        <v/>
      </c>
      <c r="E4877" s="15" t="str" cm="1">
        <f t="array" aca="1" ref="E4877" ca="1">IFERROR(_xlfn._xlws.FILTER(merged_ranks,(merged_end_dates=DATE(9999,12,31))*(merged_names=A4877)),"")</f>
        <v/>
      </c>
      <c r="F4877" s="17" t="str">
        <f ca="1">_xlfn.XLOOKUP(J4877,Promotions[Promo Key],Promotions[Promo Date],"")</f>
        <v/>
      </c>
      <c r="G4877" s="18" t="str">
        <f t="shared" ca="1" si="315"/>
        <v/>
      </c>
      <c r="H4877" s="18" t="str">
        <f t="shared" ca="1" si="314"/>
        <v/>
      </c>
      <c r="I4877" s="17" t="str">
        <f>_xlfn.XLOOKUP(A4877,Students[Full Name],Students[Starting Rank],"")</f>
        <v/>
      </c>
      <c r="J4877" s="15" t="str">
        <f t="shared" ca="1" si="316"/>
        <v xml:space="preserve">: </v>
      </c>
      <c r="K4877" s="16" t="str">
        <f>_xlfn.XLOOKUP(A4877,Students[Full Name],Students[Start Date],"")</f>
        <v/>
      </c>
      <c r="L4877" s="18">
        <f t="shared" ca="1" si="317"/>
        <v>-1</v>
      </c>
      <c r="M4877" s="18" cm="1">
        <f t="array" aca="1" ref="M4877" ca="1">SUMPRODUCT(Inactives[Days Inactive]*(Inactives[Student]=A4877))/365</f>
        <v>0</v>
      </c>
      <c r="N4877" s="18" t="str" cm="1">
        <f t="array" ref="N4877">IF(LEN($A4877)&gt;0,SUMPRODUCT(($A4877=merged_names)*(_xlfn.TEXTAFTER(N$2, "At ")=merged_belt_colours)*merged_months_at_rank),"")</f>
        <v/>
      </c>
      <c r="O4877" s="18" t="str" cm="1">
        <f t="array" ref="O4877">IF(LEN($A4877)&gt;0,SUMPRODUCT(($A4877=merged_names)*(_xlfn.TEXTAFTER(O$2, "At ")=merged_belt_colours)*merged_months_at_rank),"")</f>
        <v/>
      </c>
      <c r="P4877" s="18" t="str" cm="1">
        <f t="array" ref="P4877">IF(LEN($A4877)&gt;0,SUMPRODUCT(($A4877=merged_names)*(_xlfn.TEXTAFTER(P$2, "At ")=merged_belt_colours)*merged_months_at_rank),"")</f>
        <v/>
      </c>
      <c r="Q4877" s="18" t="str" cm="1">
        <f t="array" ref="Q4877">IF(LEN($A4877)&gt;0,SUMPRODUCT(($A4877=merged_names)*(_xlfn.TEXTAFTER(Q$2, "At ")=merged_belt_colours)*merged_months_at_rank),"")</f>
        <v/>
      </c>
      <c r="R4877" s="18" t="str" cm="1">
        <f t="array" ref="R4877">IF(LEN($A4877)&gt;0,SUMPRODUCT(($A4877=merged_names)*(_xlfn.TEXTAFTER(R$2, "At ")=merged_belt_colours)*merged_months_at_rank),"")</f>
        <v/>
      </c>
    </row>
    <row r="4878" spans="1:18" x14ac:dyDescent="0.25">
      <c r="A4878"/>
      <c r="B4878" s="15" t="str" cm="1">
        <f t="array" ref="B4878">IFERROR(IF(LEN(A4878)&gt;0, IF(SUMPRODUCT((Inactives[Key]=J4878)*(Inactives[Currently Inactive]))=1,"Inactive","Active"),""),"Active")</f>
        <v/>
      </c>
      <c r="C4878" s="16" t="str" cm="1">
        <f t="array" aca="1" ref="C4878" ca="1">IFERROR(_xlfn._xlws.FILTER(Inactives[Inactive On],(Inactives[Key]=J4878)*(Inactives[Currently Inactive]),""),"")</f>
        <v/>
      </c>
      <c r="D4878" s="16" t="str" cm="1">
        <f t="array" aca="1" ref="D4878" ca="1">IFERROR(INDEX(_xlfn.TEXTSPLIT(E4878," "),1),"")</f>
        <v/>
      </c>
      <c r="E4878" s="15" t="str" cm="1">
        <f t="array" aca="1" ref="E4878" ca="1">IFERROR(_xlfn._xlws.FILTER(merged_ranks,(merged_end_dates=DATE(9999,12,31))*(merged_names=A4878)),"")</f>
        <v/>
      </c>
      <c r="F4878" s="17" t="str">
        <f ca="1">_xlfn.XLOOKUP(J4878,Promotions[Promo Key],Promotions[Promo Date],"")</f>
        <v/>
      </c>
      <c r="G4878" s="18" t="str">
        <f t="shared" ca="1" si="315"/>
        <v/>
      </c>
      <c r="H4878" s="18" t="str">
        <f t="shared" ca="1" si="314"/>
        <v/>
      </c>
      <c r="I4878" s="17" t="str">
        <f>_xlfn.XLOOKUP(A4878,Students[Full Name],Students[Starting Rank],"")</f>
        <v/>
      </c>
      <c r="J4878" s="15" t="str">
        <f t="shared" ca="1" si="316"/>
        <v xml:space="preserve">: </v>
      </c>
      <c r="K4878" s="16" t="str">
        <f>_xlfn.XLOOKUP(A4878,Students[Full Name],Students[Start Date],"")</f>
        <v/>
      </c>
      <c r="L4878" s="18">
        <f t="shared" ca="1" si="317"/>
        <v>-1</v>
      </c>
      <c r="M4878" s="18" cm="1">
        <f t="array" aca="1" ref="M4878" ca="1">SUMPRODUCT(Inactives[Days Inactive]*(Inactives[Student]=A4878))/365</f>
        <v>0</v>
      </c>
      <c r="N4878" s="18" t="str" cm="1">
        <f t="array" ref="N4878">IF(LEN($A4878)&gt;0,SUMPRODUCT(($A4878=merged_names)*(_xlfn.TEXTAFTER(N$2, "At ")=merged_belt_colours)*merged_months_at_rank),"")</f>
        <v/>
      </c>
      <c r="O4878" s="18" t="str" cm="1">
        <f t="array" ref="O4878">IF(LEN($A4878)&gt;0,SUMPRODUCT(($A4878=merged_names)*(_xlfn.TEXTAFTER(O$2, "At ")=merged_belt_colours)*merged_months_at_rank),"")</f>
        <v/>
      </c>
      <c r="P4878" s="18" t="str" cm="1">
        <f t="array" ref="P4878">IF(LEN($A4878)&gt;0,SUMPRODUCT(($A4878=merged_names)*(_xlfn.TEXTAFTER(P$2, "At ")=merged_belt_colours)*merged_months_at_rank),"")</f>
        <v/>
      </c>
      <c r="Q4878" s="18" t="str" cm="1">
        <f t="array" ref="Q4878">IF(LEN($A4878)&gt;0,SUMPRODUCT(($A4878=merged_names)*(_xlfn.TEXTAFTER(Q$2, "At ")=merged_belt_colours)*merged_months_at_rank),"")</f>
        <v/>
      </c>
      <c r="R4878" s="18" t="str" cm="1">
        <f t="array" ref="R4878">IF(LEN($A4878)&gt;0,SUMPRODUCT(($A4878=merged_names)*(_xlfn.TEXTAFTER(R$2, "At ")=merged_belt_colours)*merged_months_at_rank),"")</f>
        <v/>
      </c>
    </row>
    <row r="4879" spans="1:18" x14ac:dyDescent="0.25">
      <c r="A4879"/>
      <c r="B4879" s="15" t="str" cm="1">
        <f t="array" ref="B4879">IFERROR(IF(LEN(A4879)&gt;0, IF(SUMPRODUCT((Inactives[Key]=J4879)*(Inactives[Currently Inactive]))=1,"Inactive","Active"),""),"Active")</f>
        <v/>
      </c>
      <c r="C4879" s="16" t="str" cm="1">
        <f t="array" aca="1" ref="C4879" ca="1">IFERROR(_xlfn._xlws.FILTER(Inactives[Inactive On],(Inactives[Key]=J4879)*(Inactives[Currently Inactive]),""),"")</f>
        <v/>
      </c>
      <c r="D4879" s="16" t="str" cm="1">
        <f t="array" aca="1" ref="D4879" ca="1">IFERROR(INDEX(_xlfn.TEXTSPLIT(E4879," "),1),"")</f>
        <v/>
      </c>
      <c r="E4879" s="15" t="str" cm="1">
        <f t="array" aca="1" ref="E4879" ca="1">IFERROR(_xlfn._xlws.FILTER(merged_ranks,(merged_end_dates=DATE(9999,12,31))*(merged_names=A4879)),"")</f>
        <v/>
      </c>
      <c r="F4879" s="17" t="str">
        <f ca="1">_xlfn.XLOOKUP(J4879,Promotions[Promo Key],Promotions[Promo Date],"")</f>
        <v/>
      </c>
      <c r="G4879" s="18" t="str">
        <f t="shared" ca="1" si="315"/>
        <v/>
      </c>
      <c r="H4879" s="18" t="str">
        <f t="shared" ca="1" si="314"/>
        <v/>
      </c>
      <c r="I4879" s="17" t="str">
        <f>_xlfn.XLOOKUP(A4879,Students[Full Name],Students[Starting Rank],"")</f>
        <v/>
      </c>
      <c r="J4879" s="15" t="str">
        <f t="shared" ca="1" si="316"/>
        <v xml:space="preserve">: </v>
      </c>
      <c r="K4879" s="16" t="str">
        <f>_xlfn.XLOOKUP(A4879,Students[Full Name],Students[Start Date],"")</f>
        <v/>
      </c>
      <c r="L4879" s="18">
        <f t="shared" ca="1" si="317"/>
        <v>-1</v>
      </c>
      <c r="M4879" s="18" cm="1">
        <f t="array" aca="1" ref="M4879" ca="1">SUMPRODUCT(Inactives[Days Inactive]*(Inactives[Student]=A4879))/365</f>
        <v>0</v>
      </c>
      <c r="N4879" s="18" t="str" cm="1">
        <f t="array" ref="N4879">IF(LEN($A4879)&gt;0,SUMPRODUCT(($A4879=merged_names)*(_xlfn.TEXTAFTER(N$2, "At ")=merged_belt_colours)*merged_months_at_rank),"")</f>
        <v/>
      </c>
      <c r="O4879" s="18" t="str" cm="1">
        <f t="array" ref="O4879">IF(LEN($A4879)&gt;0,SUMPRODUCT(($A4879=merged_names)*(_xlfn.TEXTAFTER(O$2, "At ")=merged_belt_colours)*merged_months_at_rank),"")</f>
        <v/>
      </c>
      <c r="P4879" s="18" t="str" cm="1">
        <f t="array" ref="P4879">IF(LEN($A4879)&gt;0,SUMPRODUCT(($A4879=merged_names)*(_xlfn.TEXTAFTER(P$2, "At ")=merged_belt_colours)*merged_months_at_rank),"")</f>
        <v/>
      </c>
      <c r="Q4879" s="18" t="str" cm="1">
        <f t="array" ref="Q4879">IF(LEN($A4879)&gt;0,SUMPRODUCT(($A4879=merged_names)*(_xlfn.TEXTAFTER(Q$2, "At ")=merged_belt_colours)*merged_months_at_rank),"")</f>
        <v/>
      </c>
      <c r="R4879" s="18" t="str" cm="1">
        <f t="array" ref="R4879">IF(LEN($A4879)&gt;0,SUMPRODUCT(($A4879=merged_names)*(_xlfn.TEXTAFTER(R$2, "At ")=merged_belt_colours)*merged_months_at_rank),"")</f>
        <v/>
      </c>
    </row>
    <row r="4880" spans="1:18" x14ac:dyDescent="0.25">
      <c r="A4880"/>
      <c r="B4880" s="15" t="str" cm="1">
        <f t="array" ref="B4880">IFERROR(IF(LEN(A4880)&gt;0, IF(SUMPRODUCT((Inactives[Key]=J4880)*(Inactives[Currently Inactive]))=1,"Inactive","Active"),""),"Active")</f>
        <v/>
      </c>
      <c r="C4880" s="16" t="str" cm="1">
        <f t="array" aca="1" ref="C4880" ca="1">IFERROR(_xlfn._xlws.FILTER(Inactives[Inactive On],(Inactives[Key]=J4880)*(Inactives[Currently Inactive]),""),"")</f>
        <v/>
      </c>
      <c r="D4880" s="16" t="str" cm="1">
        <f t="array" aca="1" ref="D4880" ca="1">IFERROR(INDEX(_xlfn.TEXTSPLIT(E4880," "),1),"")</f>
        <v/>
      </c>
      <c r="E4880" s="15" t="str" cm="1">
        <f t="array" aca="1" ref="E4880" ca="1">IFERROR(_xlfn._xlws.FILTER(merged_ranks,(merged_end_dates=DATE(9999,12,31))*(merged_names=A4880)),"")</f>
        <v/>
      </c>
      <c r="F4880" s="17" t="str">
        <f ca="1">_xlfn.XLOOKUP(J4880,Promotions[Promo Key],Promotions[Promo Date],"")</f>
        <v/>
      </c>
      <c r="G4880" s="18" t="str">
        <f t="shared" ca="1" si="315"/>
        <v/>
      </c>
      <c r="H4880" s="18" t="str">
        <f t="shared" ca="1" si="314"/>
        <v/>
      </c>
      <c r="I4880" s="17" t="str">
        <f>_xlfn.XLOOKUP(A4880,Students[Full Name],Students[Starting Rank],"")</f>
        <v/>
      </c>
      <c r="J4880" s="15" t="str">
        <f t="shared" ca="1" si="316"/>
        <v xml:space="preserve">: </v>
      </c>
      <c r="K4880" s="16" t="str">
        <f>_xlfn.XLOOKUP(A4880,Students[Full Name],Students[Start Date],"")</f>
        <v/>
      </c>
      <c r="L4880" s="18">
        <f t="shared" ca="1" si="317"/>
        <v>-1</v>
      </c>
      <c r="M4880" s="18" cm="1">
        <f t="array" aca="1" ref="M4880" ca="1">SUMPRODUCT(Inactives[Days Inactive]*(Inactives[Student]=A4880))/365</f>
        <v>0</v>
      </c>
      <c r="N4880" s="18" t="str" cm="1">
        <f t="array" ref="N4880">IF(LEN($A4880)&gt;0,SUMPRODUCT(($A4880=merged_names)*(_xlfn.TEXTAFTER(N$2, "At ")=merged_belt_colours)*merged_months_at_rank),"")</f>
        <v/>
      </c>
      <c r="O4880" s="18" t="str" cm="1">
        <f t="array" ref="O4880">IF(LEN($A4880)&gt;0,SUMPRODUCT(($A4880=merged_names)*(_xlfn.TEXTAFTER(O$2, "At ")=merged_belt_colours)*merged_months_at_rank),"")</f>
        <v/>
      </c>
      <c r="P4880" s="18" t="str" cm="1">
        <f t="array" ref="P4880">IF(LEN($A4880)&gt;0,SUMPRODUCT(($A4880=merged_names)*(_xlfn.TEXTAFTER(P$2, "At ")=merged_belt_colours)*merged_months_at_rank),"")</f>
        <v/>
      </c>
      <c r="Q4880" s="18" t="str" cm="1">
        <f t="array" ref="Q4880">IF(LEN($A4880)&gt;0,SUMPRODUCT(($A4880=merged_names)*(_xlfn.TEXTAFTER(Q$2, "At ")=merged_belt_colours)*merged_months_at_rank),"")</f>
        <v/>
      </c>
      <c r="R4880" s="18" t="str" cm="1">
        <f t="array" ref="R4880">IF(LEN($A4880)&gt;0,SUMPRODUCT(($A4880=merged_names)*(_xlfn.TEXTAFTER(R$2, "At ")=merged_belt_colours)*merged_months_at_rank),"")</f>
        <v/>
      </c>
    </row>
    <row r="4881" spans="1:18" x14ac:dyDescent="0.25">
      <c r="A4881"/>
      <c r="B4881" s="15" t="str" cm="1">
        <f t="array" ref="B4881">IFERROR(IF(LEN(A4881)&gt;0, IF(SUMPRODUCT((Inactives[Key]=J4881)*(Inactives[Currently Inactive]))=1,"Inactive","Active"),""),"Active")</f>
        <v/>
      </c>
      <c r="C4881" s="16" t="str" cm="1">
        <f t="array" aca="1" ref="C4881" ca="1">IFERROR(_xlfn._xlws.FILTER(Inactives[Inactive On],(Inactives[Key]=J4881)*(Inactives[Currently Inactive]),""),"")</f>
        <v/>
      </c>
      <c r="D4881" s="16" t="str" cm="1">
        <f t="array" aca="1" ref="D4881" ca="1">IFERROR(INDEX(_xlfn.TEXTSPLIT(E4881," "),1),"")</f>
        <v/>
      </c>
      <c r="E4881" s="15" t="str" cm="1">
        <f t="array" aca="1" ref="E4881" ca="1">IFERROR(_xlfn._xlws.FILTER(merged_ranks,(merged_end_dates=DATE(9999,12,31))*(merged_names=A4881)),"")</f>
        <v/>
      </c>
      <c r="F4881" s="17" t="str">
        <f ca="1">_xlfn.XLOOKUP(J4881,Promotions[Promo Key],Promotions[Promo Date],"")</f>
        <v/>
      </c>
      <c r="G4881" s="18" t="str">
        <f t="shared" ca="1" si="315"/>
        <v/>
      </c>
      <c r="H4881" s="18" t="str">
        <f t="shared" ca="1" si="314"/>
        <v/>
      </c>
      <c r="I4881" s="17" t="str">
        <f>_xlfn.XLOOKUP(A4881,Students[Full Name],Students[Starting Rank],"")</f>
        <v/>
      </c>
      <c r="J4881" s="15" t="str">
        <f t="shared" ca="1" si="316"/>
        <v xml:space="preserve">: </v>
      </c>
      <c r="K4881" s="16" t="str">
        <f>_xlfn.XLOOKUP(A4881,Students[Full Name],Students[Start Date],"")</f>
        <v/>
      </c>
      <c r="L4881" s="18">
        <f t="shared" ca="1" si="317"/>
        <v>-1</v>
      </c>
      <c r="M4881" s="18" cm="1">
        <f t="array" aca="1" ref="M4881" ca="1">SUMPRODUCT(Inactives[Days Inactive]*(Inactives[Student]=A4881))/365</f>
        <v>0</v>
      </c>
      <c r="N4881" s="18" t="str" cm="1">
        <f t="array" ref="N4881">IF(LEN($A4881)&gt;0,SUMPRODUCT(($A4881=merged_names)*(_xlfn.TEXTAFTER(N$2, "At ")=merged_belt_colours)*merged_months_at_rank),"")</f>
        <v/>
      </c>
      <c r="O4881" s="18" t="str" cm="1">
        <f t="array" ref="O4881">IF(LEN($A4881)&gt;0,SUMPRODUCT(($A4881=merged_names)*(_xlfn.TEXTAFTER(O$2, "At ")=merged_belt_colours)*merged_months_at_rank),"")</f>
        <v/>
      </c>
      <c r="P4881" s="18" t="str" cm="1">
        <f t="array" ref="P4881">IF(LEN($A4881)&gt;0,SUMPRODUCT(($A4881=merged_names)*(_xlfn.TEXTAFTER(P$2, "At ")=merged_belt_colours)*merged_months_at_rank),"")</f>
        <v/>
      </c>
      <c r="Q4881" s="18" t="str" cm="1">
        <f t="array" ref="Q4881">IF(LEN($A4881)&gt;0,SUMPRODUCT(($A4881=merged_names)*(_xlfn.TEXTAFTER(Q$2, "At ")=merged_belt_colours)*merged_months_at_rank),"")</f>
        <v/>
      </c>
      <c r="R4881" s="18" t="str" cm="1">
        <f t="array" ref="R4881">IF(LEN($A4881)&gt;0,SUMPRODUCT(($A4881=merged_names)*(_xlfn.TEXTAFTER(R$2, "At ")=merged_belt_colours)*merged_months_at_rank),"")</f>
        <v/>
      </c>
    </row>
    <row r="4882" spans="1:18" x14ac:dyDescent="0.25">
      <c r="A4882"/>
      <c r="B4882" s="15" t="str" cm="1">
        <f t="array" ref="B4882">IFERROR(IF(LEN(A4882)&gt;0, IF(SUMPRODUCT((Inactives[Key]=J4882)*(Inactives[Currently Inactive]))=1,"Inactive","Active"),""),"Active")</f>
        <v/>
      </c>
      <c r="C4882" s="16" t="str" cm="1">
        <f t="array" aca="1" ref="C4882" ca="1">IFERROR(_xlfn._xlws.FILTER(Inactives[Inactive On],(Inactives[Key]=J4882)*(Inactives[Currently Inactive]),""),"")</f>
        <v/>
      </c>
      <c r="D4882" s="16" t="str" cm="1">
        <f t="array" aca="1" ref="D4882" ca="1">IFERROR(INDEX(_xlfn.TEXTSPLIT(E4882," "),1),"")</f>
        <v/>
      </c>
      <c r="E4882" s="15" t="str" cm="1">
        <f t="array" aca="1" ref="E4882" ca="1">IFERROR(_xlfn._xlws.FILTER(merged_ranks,(merged_end_dates=DATE(9999,12,31))*(merged_names=A4882)),"")</f>
        <v/>
      </c>
      <c r="F4882" s="17" t="str">
        <f ca="1">_xlfn.XLOOKUP(J4882,Promotions[Promo Key],Promotions[Promo Date],"")</f>
        <v/>
      </c>
      <c r="G4882" s="18" t="str">
        <f t="shared" ca="1" si="315"/>
        <v/>
      </c>
      <c r="H4882" s="18" t="str">
        <f t="shared" ca="1" si="314"/>
        <v/>
      </c>
      <c r="I4882" s="17" t="str">
        <f>_xlfn.XLOOKUP(A4882,Students[Full Name],Students[Starting Rank],"")</f>
        <v/>
      </c>
      <c r="J4882" s="15" t="str">
        <f t="shared" ca="1" si="316"/>
        <v xml:space="preserve">: </v>
      </c>
      <c r="K4882" s="16" t="str">
        <f>_xlfn.XLOOKUP(A4882,Students[Full Name],Students[Start Date],"")</f>
        <v/>
      </c>
      <c r="L4882" s="18">
        <f t="shared" ca="1" si="317"/>
        <v>-1</v>
      </c>
      <c r="M4882" s="18" cm="1">
        <f t="array" aca="1" ref="M4882" ca="1">SUMPRODUCT(Inactives[Days Inactive]*(Inactives[Student]=A4882))/365</f>
        <v>0</v>
      </c>
      <c r="N4882" s="18" t="str" cm="1">
        <f t="array" ref="N4882">IF(LEN($A4882)&gt;0,SUMPRODUCT(($A4882=merged_names)*(_xlfn.TEXTAFTER(N$2, "At ")=merged_belt_colours)*merged_months_at_rank),"")</f>
        <v/>
      </c>
      <c r="O4882" s="18" t="str" cm="1">
        <f t="array" ref="O4882">IF(LEN($A4882)&gt;0,SUMPRODUCT(($A4882=merged_names)*(_xlfn.TEXTAFTER(O$2, "At ")=merged_belt_colours)*merged_months_at_rank),"")</f>
        <v/>
      </c>
      <c r="P4882" s="18" t="str" cm="1">
        <f t="array" ref="P4882">IF(LEN($A4882)&gt;0,SUMPRODUCT(($A4882=merged_names)*(_xlfn.TEXTAFTER(P$2, "At ")=merged_belt_colours)*merged_months_at_rank),"")</f>
        <v/>
      </c>
      <c r="Q4882" s="18" t="str" cm="1">
        <f t="array" ref="Q4882">IF(LEN($A4882)&gt;0,SUMPRODUCT(($A4882=merged_names)*(_xlfn.TEXTAFTER(Q$2, "At ")=merged_belt_colours)*merged_months_at_rank),"")</f>
        <v/>
      </c>
      <c r="R4882" s="18" t="str" cm="1">
        <f t="array" ref="R4882">IF(LEN($A4882)&gt;0,SUMPRODUCT(($A4882=merged_names)*(_xlfn.TEXTAFTER(R$2, "At ")=merged_belt_colours)*merged_months_at_rank),"")</f>
        <v/>
      </c>
    </row>
    <row r="4883" spans="1:18" x14ac:dyDescent="0.25">
      <c r="A4883"/>
      <c r="B4883" s="15" t="str" cm="1">
        <f t="array" ref="B4883">IFERROR(IF(LEN(A4883)&gt;0, IF(SUMPRODUCT((Inactives[Key]=J4883)*(Inactives[Currently Inactive]))=1,"Inactive","Active"),""),"Active")</f>
        <v/>
      </c>
      <c r="C4883" s="16" t="str" cm="1">
        <f t="array" aca="1" ref="C4883" ca="1">IFERROR(_xlfn._xlws.FILTER(Inactives[Inactive On],(Inactives[Key]=J4883)*(Inactives[Currently Inactive]),""),"")</f>
        <v/>
      </c>
      <c r="D4883" s="16" t="str" cm="1">
        <f t="array" aca="1" ref="D4883" ca="1">IFERROR(INDEX(_xlfn.TEXTSPLIT(E4883," "),1),"")</f>
        <v/>
      </c>
      <c r="E4883" s="15" t="str" cm="1">
        <f t="array" aca="1" ref="E4883" ca="1">IFERROR(_xlfn._xlws.FILTER(merged_ranks,(merged_end_dates=DATE(9999,12,31))*(merged_names=A4883)),"")</f>
        <v/>
      </c>
      <c r="F4883" s="17" t="str">
        <f ca="1">_xlfn.XLOOKUP(J4883,Promotions[Promo Key],Promotions[Promo Date],"")</f>
        <v/>
      </c>
      <c r="G4883" s="18" t="str">
        <f t="shared" ca="1" si="315"/>
        <v/>
      </c>
      <c r="H4883" s="18" t="str">
        <f t="shared" ca="1" si="314"/>
        <v/>
      </c>
      <c r="I4883" s="17" t="str">
        <f>_xlfn.XLOOKUP(A4883,Students[Full Name],Students[Starting Rank],"")</f>
        <v/>
      </c>
      <c r="J4883" s="15" t="str">
        <f t="shared" ca="1" si="316"/>
        <v xml:space="preserve">: </v>
      </c>
      <c r="K4883" s="16" t="str">
        <f>_xlfn.XLOOKUP(A4883,Students[Full Name],Students[Start Date],"")</f>
        <v/>
      </c>
      <c r="L4883" s="18">
        <f t="shared" ca="1" si="317"/>
        <v>-1</v>
      </c>
      <c r="M4883" s="18" cm="1">
        <f t="array" aca="1" ref="M4883" ca="1">SUMPRODUCT(Inactives[Days Inactive]*(Inactives[Student]=A4883))/365</f>
        <v>0</v>
      </c>
      <c r="N4883" s="18" t="str" cm="1">
        <f t="array" ref="N4883">IF(LEN($A4883)&gt;0,SUMPRODUCT(($A4883=merged_names)*(_xlfn.TEXTAFTER(N$2, "At ")=merged_belt_colours)*merged_months_at_rank),"")</f>
        <v/>
      </c>
      <c r="O4883" s="18" t="str" cm="1">
        <f t="array" ref="O4883">IF(LEN($A4883)&gt;0,SUMPRODUCT(($A4883=merged_names)*(_xlfn.TEXTAFTER(O$2, "At ")=merged_belt_colours)*merged_months_at_rank),"")</f>
        <v/>
      </c>
      <c r="P4883" s="18" t="str" cm="1">
        <f t="array" ref="P4883">IF(LEN($A4883)&gt;0,SUMPRODUCT(($A4883=merged_names)*(_xlfn.TEXTAFTER(P$2, "At ")=merged_belt_colours)*merged_months_at_rank),"")</f>
        <v/>
      </c>
      <c r="Q4883" s="18" t="str" cm="1">
        <f t="array" ref="Q4883">IF(LEN($A4883)&gt;0,SUMPRODUCT(($A4883=merged_names)*(_xlfn.TEXTAFTER(Q$2, "At ")=merged_belt_colours)*merged_months_at_rank),"")</f>
        <v/>
      </c>
      <c r="R4883" s="18" t="str" cm="1">
        <f t="array" ref="R4883">IF(LEN($A4883)&gt;0,SUMPRODUCT(($A4883=merged_names)*(_xlfn.TEXTAFTER(R$2, "At ")=merged_belt_colours)*merged_months_at_rank),"")</f>
        <v/>
      </c>
    </row>
    <row r="4884" spans="1:18" x14ac:dyDescent="0.25">
      <c r="A4884"/>
      <c r="B4884" s="15" t="str" cm="1">
        <f t="array" ref="B4884">IFERROR(IF(LEN(A4884)&gt;0, IF(SUMPRODUCT((Inactives[Key]=J4884)*(Inactives[Currently Inactive]))=1,"Inactive","Active"),""),"Active")</f>
        <v/>
      </c>
      <c r="C4884" s="16" t="str" cm="1">
        <f t="array" aca="1" ref="C4884" ca="1">IFERROR(_xlfn._xlws.FILTER(Inactives[Inactive On],(Inactives[Key]=J4884)*(Inactives[Currently Inactive]),""),"")</f>
        <v/>
      </c>
      <c r="D4884" s="16" t="str" cm="1">
        <f t="array" aca="1" ref="D4884" ca="1">IFERROR(INDEX(_xlfn.TEXTSPLIT(E4884," "),1),"")</f>
        <v/>
      </c>
      <c r="E4884" s="15" t="str" cm="1">
        <f t="array" aca="1" ref="E4884" ca="1">IFERROR(_xlfn._xlws.FILTER(merged_ranks,(merged_end_dates=DATE(9999,12,31))*(merged_names=A4884)),"")</f>
        <v/>
      </c>
      <c r="F4884" s="17" t="str">
        <f ca="1">_xlfn.XLOOKUP(J4884,Promotions[Promo Key],Promotions[Promo Date],"")</f>
        <v/>
      </c>
      <c r="G4884" s="18" t="str">
        <f t="shared" ca="1" si="315"/>
        <v/>
      </c>
      <c r="H4884" s="18" t="str">
        <f t="shared" ca="1" si="314"/>
        <v/>
      </c>
      <c r="I4884" s="17" t="str">
        <f>_xlfn.XLOOKUP(A4884,Students[Full Name],Students[Starting Rank],"")</f>
        <v/>
      </c>
      <c r="J4884" s="15" t="str">
        <f t="shared" ca="1" si="316"/>
        <v xml:space="preserve">: </v>
      </c>
      <c r="K4884" s="16" t="str">
        <f>_xlfn.XLOOKUP(A4884,Students[Full Name],Students[Start Date],"")</f>
        <v/>
      </c>
      <c r="L4884" s="18">
        <f t="shared" ca="1" si="317"/>
        <v>-1</v>
      </c>
      <c r="M4884" s="18" cm="1">
        <f t="array" aca="1" ref="M4884" ca="1">SUMPRODUCT(Inactives[Days Inactive]*(Inactives[Student]=A4884))/365</f>
        <v>0</v>
      </c>
      <c r="N4884" s="18" t="str" cm="1">
        <f t="array" ref="N4884">IF(LEN($A4884)&gt;0,SUMPRODUCT(($A4884=merged_names)*(_xlfn.TEXTAFTER(N$2, "At ")=merged_belt_colours)*merged_months_at_rank),"")</f>
        <v/>
      </c>
      <c r="O4884" s="18" t="str" cm="1">
        <f t="array" ref="O4884">IF(LEN($A4884)&gt;0,SUMPRODUCT(($A4884=merged_names)*(_xlfn.TEXTAFTER(O$2, "At ")=merged_belt_colours)*merged_months_at_rank),"")</f>
        <v/>
      </c>
      <c r="P4884" s="18" t="str" cm="1">
        <f t="array" ref="P4884">IF(LEN($A4884)&gt;0,SUMPRODUCT(($A4884=merged_names)*(_xlfn.TEXTAFTER(P$2, "At ")=merged_belt_colours)*merged_months_at_rank),"")</f>
        <v/>
      </c>
      <c r="Q4884" s="18" t="str" cm="1">
        <f t="array" ref="Q4884">IF(LEN($A4884)&gt;0,SUMPRODUCT(($A4884=merged_names)*(_xlfn.TEXTAFTER(Q$2, "At ")=merged_belt_colours)*merged_months_at_rank),"")</f>
        <v/>
      </c>
      <c r="R4884" s="18" t="str" cm="1">
        <f t="array" ref="R4884">IF(LEN($A4884)&gt;0,SUMPRODUCT(($A4884=merged_names)*(_xlfn.TEXTAFTER(R$2, "At ")=merged_belt_colours)*merged_months_at_rank),"")</f>
        <v/>
      </c>
    </row>
    <row r="4885" spans="1:18" x14ac:dyDescent="0.25">
      <c r="A4885"/>
      <c r="B4885" s="15" t="str" cm="1">
        <f t="array" ref="B4885">IFERROR(IF(LEN(A4885)&gt;0, IF(SUMPRODUCT((Inactives[Key]=J4885)*(Inactives[Currently Inactive]))=1,"Inactive","Active"),""),"Active")</f>
        <v/>
      </c>
      <c r="C4885" s="16" t="str" cm="1">
        <f t="array" aca="1" ref="C4885" ca="1">IFERROR(_xlfn._xlws.FILTER(Inactives[Inactive On],(Inactives[Key]=J4885)*(Inactives[Currently Inactive]),""),"")</f>
        <v/>
      </c>
      <c r="D4885" s="16" t="str" cm="1">
        <f t="array" aca="1" ref="D4885" ca="1">IFERROR(INDEX(_xlfn.TEXTSPLIT(E4885," "),1),"")</f>
        <v/>
      </c>
      <c r="E4885" s="15" t="str" cm="1">
        <f t="array" aca="1" ref="E4885" ca="1">IFERROR(_xlfn._xlws.FILTER(merged_ranks,(merged_end_dates=DATE(9999,12,31))*(merged_names=A4885)),"")</f>
        <v/>
      </c>
      <c r="F4885" s="17" t="str">
        <f ca="1">_xlfn.XLOOKUP(J4885,Promotions[Promo Key],Promotions[Promo Date],"")</f>
        <v/>
      </c>
      <c r="G4885" s="18" t="str">
        <f t="shared" ca="1" si="315"/>
        <v/>
      </c>
      <c r="H4885" s="18" t="str">
        <f t="shared" ca="1" si="314"/>
        <v/>
      </c>
      <c r="I4885" s="17" t="str">
        <f>_xlfn.XLOOKUP(A4885,Students[Full Name],Students[Starting Rank],"")</f>
        <v/>
      </c>
      <c r="J4885" s="15" t="str">
        <f t="shared" ca="1" si="316"/>
        <v xml:space="preserve">: </v>
      </c>
      <c r="K4885" s="16" t="str">
        <f>_xlfn.XLOOKUP(A4885,Students[Full Name],Students[Start Date],"")</f>
        <v/>
      </c>
      <c r="L4885" s="18">
        <f t="shared" ca="1" si="317"/>
        <v>-1</v>
      </c>
      <c r="M4885" s="18" cm="1">
        <f t="array" aca="1" ref="M4885" ca="1">SUMPRODUCT(Inactives[Days Inactive]*(Inactives[Student]=A4885))/365</f>
        <v>0</v>
      </c>
      <c r="N4885" s="18" t="str" cm="1">
        <f t="array" ref="N4885">IF(LEN($A4885)&gt;0,SUMPRODUCT(($A4885=merged_names)*(_xlfn.TEXTAFTER(N$2, "At ")=merged_belt_colours)*merged_months_at_rank),"")</f>
        <v/>
      </c>
      <c r="O4885" s="18" t="str" cm="1">
        <f t="array" ref="O4885">IF(LEN($A4885)&gt;0,SUMPRODUCT(($A4885=merged_names)*(_xlfn.TEXTAFTER(O$2, "At ")=merged_belt_colours)*merged_months_at_rank),"")</f>
        <v/>
      </c>
      <c r="P4885" s="18" t="str" cm="1">
        <f t="array" ref="P4885">IF(LEN($A4885)&gt;0,SUMPRODUCT(($A4885=merged_names)*(_xlfn.TEXTAFTER(P$2, "At ")=merged_belt_colours)*merged_months_at_rank),"")</f>
        <v/>
      </c>
      <c r="Q4885" s="18" t="str" cm="1">
        <f t="array" ref="Q4885">IF(LEN($A4885)&gt;0,SUMPRODUCT(($A4885=merged_names)*(_xlfn.TEXTAFTER(Q$2, "At ")=merged_belt_colours)*merged_months_at_rank),"")</f>
        <v/>
      </c>
      <c r="R4885" s="18" t="str" cm="1">
        <f t="array" ref="R4885">IF(LEN($A4885)&gt;0,SUMPRODUCT(($A4885=merged_names)*(_xlfn.TEXTAFTER(R$2, "At ")=merged_belt_colours)*merged_months_at_rank),"")</f>
        <v/>
      </c>
    </row>
    <row r="4886" spans="1:18" x14ac:dyDescent="0.25">
      <c r="A4886"/>
      <c r="B4886" s="15" t="str" cm="1">
        <f t="array" ref="B4886">IFERROR(IF(LEN(A4886)&gt;0, IF(SUMPRODUCT((Inactives[Key]=J4886)*(Inactives[Currently Inactive]))=1,"Inactive","Active"),""),"Active")</f>
        <v/>
      </c>
      <c r="C4886" s="16" t="str" cm="1">
        <f t="array" aca="1" ref="C4886" ca="1">IFERROR(_xlfn._xlws.FILTER(Inactives[Inactive On],(Inactives[Key]=J4886)*(Inactives[Currently Inactive]),""),"")</f>
        <v/>
      </c>
      <c r="D4886" s="16" t="str" cm="1">
        <f t="array" aca="1" ref="D4886" ca="1">IFERROR(INDEX(_xlfn.TEXTSPLIT(E4886," "),1),"")</f>
        <v/>
      </c>
      <c r="E4886" s="15" t="str" cm="1">
        <f t="array" aca="1" ref="E4886" ca="1">IFERROR(_xlfn._xlws.FILTER(merged_ranks,(merged_end_dates=DATE(9999,12,31))*(merged_names=A4886)),"")</f>
        <v/>
      </c>
      <c r="F4886" s="17" t="str">
        <f ca="1">_xlfn.XLOOKUP(J4886,Promotions[Promo Key],Promotions[Promo Date],"")</f>
        <v/>
      </c>
      <c r="G4886" s="18" t="str">
        <f t="shared" ca="1" si="315"/>
        <v/>
      </c>
      <c r="H4886" s="18" t="str">
        <f t="shared" ca="1" si="314"/>
        <v/>
      </c>
      <c r="I4886" s="17" t="str">
        <f>_xlfn.XLOOKUP(A4886,Students[Full Name],Students[Starting Rank],"")</f>
        <v/>
      </c>
      <c r="J4886" s="15" t="str">
        <f t="shared" ca="1" si="316"/>
        <v xml:space="preserve">: </v>
      </c>
      <c r="K4886" s="16" t="str">
        <f>_xlfn.XLOOKUP(A4886,Students[Full Name],Students[Start Date],"")</f>
        <v/>
      </c>
      <c r="L4886" s="18">
        <f t="shared" ca="1" si="317"/>
        <v>-1</v>
      </c>
      <c r="M4886" s="18" cm="1">
        <f t="array" aca="1" ref="M4886" ca="1">SUMPRODUCT(Inactives[Days Inactive]*(Inactives[Student]=A4886))/365</f>
        <v>0</v>
      </c>
      <c r="N4886" s="18" t="str" cm="1">
        <f t="array" ref="N4886">IF(LEN($A4886)&gt;0,SUMPRODUCT(($A4886=merged_names)*(_xlfn.TEXTAFTER(N$2, "At ")=merged_belt_colours)*merged_months_at_rank),"")</f>
        <v/>
      </c>
      <c r="O4886" s="18" t="str" cm="1">
        <f t="array" ref="O4886">IF(LEN($A4886)&gt;0,SUMPRODUCT(($A4886=merged_names)*(_xlfn.TEXTAFTER(O$2, "At ")=merged_belt_colours)*merged_months_at_rank),"")</f>
        <v/>
      </c>
      <c r="P4886" s="18" t="str" cm="1">
        <f t="array" ref="P4886">IF(LEN($A4886)&gt;0,SUMPRODUCT(($A4886=merged_names)*(_xlfn.TEXTAFTER(P$2, "At ")=merged_belt_colours)*merged_months_at_rank),"")</f>
        <v/>
      </c>
      <c r="Q4886" s="18" t="str" cm="1">
        <f t="array" ref="Q4886">IF(LEN($A4886)&gt;0,SUMPRODUCT(($A4886=merged_names)*(_xlfn.TEXTAFTER(Q$2, "At ")=merged_belt_colours)*merged_months_at_rank),"")</f>
        <v/>
      </c>
      <c r="R4886" s="18" t="str" cm="1">
        <f t="array" ref="R4886">IF(LEN($A4886)&gt;0,SUMPRODUCT(($A4886=merged_names)*(_xlfn.TEXTAFTER(R$2, "At ")=merged_belt_colours)*merged_months_at_rank),"")</f>
        <v/>
      </c>
    </row>
    <row r="4887" spans="1:18" x14ac:dyDescent="0.25">
      <c r="A4887"/>
      <c r="B4887" s="15" t="str" cm="1">
        <f t="array" ref="B4887">IFERROR(IF(LEN(A4887)&gt;0, IF(SUMPRODUCT((Inactives[Key]=J4887)*(Inactives[Currently Inactive]))=1,"Inactive","Active"),""),"Active")</f>
        <v/>
      </c>
      <c r="C4887" s="16" t="str" cm="1">
        <f t="array" aca="1" ref="C4887" ca="1">IFERROR(_xlfn._xlws.FILTER(Inactives[Inactive On],(Inactives[Key]=J4887)*(Inactives[Currently Inactive]),""),"")</f>
        <v/>
      </c>
      <c r="D4887" s="16" t="str" cm="1">
        <f t="array" aca="1" ref="D4887" ca="1">IFERROR(INDEX(_xlfn.TEXTSPLIT(E4887," "),1),"")</f>
        <v/>
      </c>
      <c r="E4887" s="15" t="str" cm="1">
        <f t="array" aca="1" ref="E4887" ca="1">IFERROR(_xlfn._xlws.FILTER(merged_ranks,(merged_end_dates=DATE(9999,12,31))*(merged_names=A4887)),"")</f>
        <v/>
      </c>
      <c r="F4887" s="17" t="str">
        <f ca="1">_xlfn.XLOOKUP(J4887,Promotions[Promo Key],Promotions[Promo Date],"")</f>
        <v/>
      </c>
      <c r="G4887" s="18" t="str">
        <f t="shared" ca="1" si="315"/>
        <v/>
      </c>
      <c r="H4887" s="18" t="str">
        <f t="shared" ca="1" si="314"/>
        <v/>
      </c>
      <c r="I4887" s="17" t="str">
        <f>_xlfn.XLOOKUP(A4887,Students[Full Name],Students[Starting Rank],"")</f>
        <v/>
      </c>
      <c r="J4887" s="15" t="str">
        <f t="shared" ca="1" si="316"/>
        <v xml:space="preserve">: </v>
      </c>
      <c r="K4887" s="16" t="str">
        <f>_xlfn.XLOOKUP(A4887,Students[Full Name],Students[Start Date],"")</f>
        <v/>
      </c>
      <c r="L4887" s="18">
        <f t="shared" ca="1" si="317"/>
        <v>-1</v>
      </c>
      <c r="M4887" s="18" cm="1">
        <f t="array" aca="1" ref="M4887" ca="1">SUMPRODUCT(Inactives[Days Inactive]*(Inactives[Student]=A4887))/365</f>
        <v>0</v>
      </c>
      <c r="N4887" s="18" t="str" cm="1">
        <f t="array" ref="N4887">IF(LEN($A4887)&gt;0,SUMPRODUCT(($A4887=merged_names)*(_xlfn.TEXTAFTER(N$2, "At ")=merged_belt_colours)*merged_months_at_rank),"")</f>
        <v/>
      </c>
      <c r="O4887" s="18" t="str" cm="1">
        <f t="array" ref="O4887">IF(LEN($A4887)&gt;0,SUMPRODUCT(($A4887=merged_names)*(_xlfn.TEXTAFTER(O$2, "At ")=merged_belt_colours)*merged_months_at_rank),"")</f>
        <v/>
      </c>
      <c r="P4887" s="18" t="str" cm="1">
        <f t="array" ref="P4887">IF(LEN($A4887)&gt;0,SUMPRODUCT(($A4887=merged_names)*(_xlfn.TEXTAFTER(P$2, "At ")=merged_belt_colours)*merged_months_at_rank),"")</f>
        <v/>
      </c>
      <c r="Q4887" s="18" t="str" cm="1">
        <f t="array" ref="Q4887">IF(LEN($A4887)&gt;0,SUMPRODUCT(($A4887=merged_names)*(_xlfn.TEXTAFTER(Q$2, "At ")=merged_belt_colours)*merged_months_at_rank),"")</f>
        <v/>
      </c>
      <c r="R4887" s="18" t="str" cm="1">
        <f t="array" ref="R4887">IF(LEN($A4887)&gt;0,SUMPRODUCT(($A4887=merged_names)*(_xlfn.TEXTAFTER(R$2, "At ")=merged_belt_colours)*merged_months_at_rank),"")</f>
        <v/>
      </c>
    </row>
    <row r="4888" spans="1:18" x14ac:dyDescent="0.25">
      <c r="A4888"/>
      <c r="B4888" s="15" t="str" cm="1">
        <f t="array" ref="B4888">IFERROR(IF(LEN(A4888)&gt;0, IF(SUMPRODUCT((Inactives[Key]=J4888)*(Inactives[Currently Inactive]))=1,"Inactive","Active"),""),"Active")</f>
        <v/>
      </c>
      <c r="C4888" s="16" t="str" cm="1">
        <f t="array" aca="1" ref="C4888" ca="1">IFERROR(_xlfn._xlws.FILTER(Inactives[Inactive On],(Inactives[Key]=J4888)*(Inactives[Currently Inactive]),""),"")</f>
        <v/>
      </c>
      <c r="D4888" s="16" t="str" cm="1">
        <f t="array" aca="1" ref="D4888" ca="1">IFERROR(INDEX(_xlfn.TEXTSPLIT(E4888," "),1),"")</f>
        <v/>
      </c>
      <c r="E4888" s="15" t="str" cm="1">
        <f t="array" aca="1" ref="E4888" ca="1">IFERROR(_xlfn._xlws.FILTER(merged_ranks,(merged_end_dates=DATE(9999,12,31))*(merged_names=A4888)),"")</f>
        <v/>
      </c>
      <c r="F4888" s="17" t="str">
        <f ca="1">_xlfn.XLOOKUP(J4888,Promotions[Promo Key],Promotions[Promo Date],"")</f>
        <v/>
      </c>
      <c r="G4888" s="18" t="str">
        <f t="shared" ca="1" si="315"/>
        <v/>
      </c>
      <c r="H4888" s="18" t="str">
        <f t="shared" ref="H4888:H4951" ca="1" si="318">IFERROR((TODAY()-K4888)/365-M4888,"")</f>
        <v/>
      </c>
      <c r="I4888" s="17" t="str">
        <f>_xlfn.XLOOKUP(A4888,Students[Full Name],Students[Starting Rank],"")</f>
        <v/>
      </c>
      <c r="J4888" s="15" t="str">
        <f t="shared" ca="1" si="316"/>
        <v xml:space="preserve">: </v>
      </c>
      <c r="K4888" s="16" t="str">
        <f>_xlfn.XLOOKUP(A4888,Students[Full Name],Students[Start Date],"")</f>
        <v/>
      </c>
      <c r="L4888" s="18">
        <f t="shared" ca="1" si="317"/>
        <v>-1</v>
      </c>
      <c r="M4888" s="18" cm="1">
        <f t="array" aca="1" ref="M4888" ca="1">SUMPRODUCT(Inactives[Days Inactive]*(Inactives[Student]=A4888))/365</f>
        <v>0</v>
      </c>
      <c r="N4888" s="18" t="str" cm="1">
        <f t="array" ref="N4888">IF(LEN($A4888)&gt;0,SUMPRODUCT(($A4888=merged_names)*(_xlfn.TEXTAFTER(N$2, "At ")=merged_belt_colours)*merged_months_at_rank),"")</f>
        <v/>
      </c>
      <c r="O4888" s="18" t="str" cm="1">
        <f t="array" ref="O4888">IF(LEN($A4888)&gt;0,SUMPRODUCT(($A4888=merged_names)*(_xlfn.TEXTAFTER(O$2, "At ")=merged_belt_colours)*merged_months_at_rank),"")</f>
        <v/>
      </c>
      <c r="P4888" s="18" t="str" cm="1">
        <f t="array" ref="P4888">IF(LEN($A4888)&gt;0,SUMPRODUCT(($A4888=merged_names)*(_xlfn.TEXTAFTER(P$2, "At ")=merged_belt_colours)*merged_months_at_rank),"")</f>
        <v/>
      </c>
      <c r="Q4888" s="18" t="str" cm="1">
        <f t="array" ref="Q4888">IF(LEN($A4888)&gt;0,SUMPRODUCT(($A4888=merged_names)*(_xlfn.TEXTAFTER(Q$2, "At ")=merged_belt_colours)*merged_months_at_rank),"")</f>
        <v/>
      </c>
      <c r="R4888" s="18" t="str" cm="1">
        <f t="array" ref="R4888">IF(LEN($A4888)&gt;0,SUMPRODUCT(($A4888=merged_names)*(_xlfn.TEXTAFTER(R$2, "At ")=merged_belt_colours)*merged_months_at_rank),"")</f>
        <v/>
      </c>
    </row>
    <row r="4889" spans="1:18" x14ac:dyDescent="0.25">
      <c r="A4889"/>
      <c r="B4889" s="15" t="str" cm="1">
        <f t="array" ref="B4889">IFERROR(IF(LEN(A4889)&gt;0, IF(SUMPRODUCT((Inactives[Key]=J4889)*(Inactives[Currently Inactive]))=1,"Inactive","Active"),""),"Active")</f>
        <v/>
      </c>
      <c r="C4889" s="16" t="str" cm="1">
        <f t="array" aca="1" ref="C4889" ca="1">IFERROR(_xlfn._xlws.FILTER(Inactives[Inactive On],(Inactives[Key]=J4889)*(Inactives[Currently Inactive]),""),"")</f>
        <v/>
      </c>
      <c r="D4889" s="16" t="str" cm="1">
        <f t="array" aca="1" ref="D4889" ca="1">IFERROR(INDEX(_xlfn.TEXTSPLIT(E4889," "),1),"")</f>
        <v/>
      </c>
      <c r="E4889" s="15" t="str" cm="1">
        <f t="array" aca="1" ref="E4889" ca="1">IFERROR(_xlfn._xlws.FILTER(merged_ranks,(merged_end_dates=DATE(9999,12,31))*(merged_names=A4889)),"")</f>
        <v/>
      </c>
      <c r="F4889" s="17" t="str">
        <f ca="1">_xlfn.XLOOKUP(J4889,Promotions[Promo Key],Promotions[Promo Date],"")</f>
        <v/>
      </c>
      <c r="G4889" s="18" t="str">
        <f t="shared" ca="1" si="315"/>
        <v/>
      </c>
      <c r="H4889" s="18" t="str">
        <f t="shared" ca="1" si="318"/>
        <v/>
      </c>
      <c r="I4889" s="17" t="str">
        <f>_xlfn.XLOOKUP(A4889,Students[Full Name],Students[Starting Rank],"")</f>
        <v/>
      </c>
      <c r="J4889" s="15" t="str">
        <f t="shared" ca="1" si="316"/>
        <v xml:space="preserve">: </v>
      </c>
      <c r="K4889" s="16" t="str">
        <f>_xlfn.XLOOKUP(A4889,Students[Full Name],Students[Start Date],"")</f>
        <v/>
      </c>
      <c r="L4889" s="18">
        <f t="shared" ca="1" si="317"/>
        <v>-1</v>
      </c>
      <c r="M4889" s="18" cm="1">
        <f t="array" aca="1" ref="M4889" ca="1">SUMPRODUCT(Inactives[Days Inactive]*(Inactives[Student]=A4889))/365</f>
        <v>0</v>
      </c>
      <c r="N4889" s="18" t="str" cm="1">
        <f t="array" ref="N4889">IF(LEN($A4889)&gt;0,SUMPRODUCT(($A4889=merged_names)*(_xlfn.TEXTAFTER(N$2, "At ")=merged_belt_colours)*merged_months_at_rank),"")</f>
        <v/>
      </c>
      <c r="O4889" s="18" t="str" cm="1">
        <f t="array" ref="O4889">IF(LEN($A4889)&gt;0,SUMPRODUCT(($A4889=merged_names)*(_xlfn.TEXTAFTER(O$2, "At ")=merged_belt_colours)*merged_months_at_rank),"")</f>
        <v/>
      </c>
      <c r="P4889" s="18" t="str" cm="1">
        <f t="array" ref="P4889">IF(LEN($A4889)&gt;0,SUMPRODUCT(($A4889=merged_names)*(_xlfn.TEXTAFTER(P$2, "At ")=merged_belt_colours)*merged_months_at_rank),"")</f>
        <v/>
      </c>
      <c r="Q4889" s="18" t="str" cm="1">
        <f t="array" ref="Q4889">IF(LEN($A4889)&gt;0,SUMPRODUCT(($A4889=merged_names)*(_xlfn.TEXTAFTER(Q$2, "At ")=merged_belt_colours)*merged_months_at_rank),"")</f>
        <v/>
      </c>
      <c r="R4889" s="18" t="str" cm="1">
        <f t="array" ref="R4889">IF(LEN($A4889)&gt;0,SUMPRODUCT(($A4889=merged_names)*(_xlfn.TEXTAFTER(R$2, "At ")=merged_belt_colours)*merged_months_at_rank),"")</f>
        <v/>
      </c>
    </row>
    <row r="4890" spans="1:18" x14ac:dyDescent="0.25">
      <c r="A4890"/>
      <c r="B4890" s="15" t="str" cm="1">
        <f t="array" ref="B4890">IFERROR(IF(LEN(A4890)&gt;0, IF(SUMPRODUCT((Inactives[Key]=J4890)*(Inactives[Currently Inactive]))=1,"Inactive","Active"),""),"Active")</f>
        <v/>
      </c>
      <c r="C4890" s="16" t="str" cm="1">
        <f t="array" aca="1" ref="C4890" ca="1">IFERROR(_xlfn._xlws.FILTER(Inactives[Inactive On],(Inactives[Key]=J4890)*(Inactives[Currently Inactive]),""),"")</f>
        <v/>
      </c>
      <c r="D4890" s="16" t="str" cm="1">
        <f t="array" aca="1" ref="D4890" ca="1">IFERROR(INDEX(_xlfn.TEXTSPLIT(E4890," "),1),"")</f>
        <v/>
      </c>
      <c r="E4890" s="15" t="str" cm="1">
        <f t="array" aca="1" ref="E4890" ca="1">IFERROR(_xlfn._xlws.FILTER(merged_ranks,(merged_end_dates=DATE(9999,12,31))*(merged_names=A4890)),"")</f>
        <v/>
      </c>
      <c r="F4890" s="17" t="str">
        <f ca="1">_xlfn.XLOOKUP(J4890,Promotions[Promo Key],Promotions[Promo Date],"")</f>
        <v/>
      </c>
      <c r="G4890" s="18" t="str">
        <f t="shared" ca="1" si="315"/>
        <v/>
      </c>
      <c r="H4890" s="18" t="str">
        <f t="shared" ca="1" si="318"/>
        <v/>
      </c>
      <c r="I4890" s="17" t="str">
        <f>_xlfn.XLOOKUP(A4890,Students[Full Name],Students[Starting Rank],"")</f>
        <v/>
      </c>
      <c r="J4890" s="15" t="str">
        <f t="shared" ca="1" si="316"/>
        <v xml:space="preserve">: </v>
      </c>
      <c r="K4890" s="16" t="str">
        <f>_xlfn.XLOOKUP(A4890,Students[Full Name],Students[Start Date],"")</f>
        <v/>
      </c>
      <c r="L4890" s="18">
        <f t="shared" ca="1" si="317"/>
        <v>-1</v>
      </c>
      <c r="M4890" s="18" cm="1">
        <f t="array" aca="1" ref="M4890" ca="1">SUMPRODUCT(Inactives[Days Inactive]*(Inactives[Student]=A4890))/365</f>
        <v>0</v>
      </c>
      <c r="N4890" s="18" t="str" cm="1">
        <f t="array" ref="N4890">IF(LEN($A4890)&gt;0,SUMPRODUCT(($A4890=merged_names)*(_xlfn.TEXTAFTER(N$2, "At ")=merged_belt_colours)*merged_months_at_rank),"")</f>
        <v/>
      </c>
      <c r="O4890" s="18" t="str" cm="1">
        <f t="array" ref="O4890">IF(LEN($A4890)&gt;0,SUMPRODUCT(($A4890=merged_names)*(_xlfn.TEXTAFTER(O$2, "At ")=merged_belt_colours)*merged_months_at_rank),"")</f>
        <v/>
      </c>
      <c r="P4890" s="18" t="str" cm="1">
        <f t="array" ref="P4890">IF(LEN($A4890)&gt;0,SUMPRODUCT(($A4890=merged_names)*(_xlfn.TEXTAFTER(P$2, "At ")=merged_belt_colours)*merged_months_at_rank),"")</f>
        <v/>
      </c>
      <c r="Q4890" s="18" t="str" cm="1">
        <f t="array" ref="Q4890">IF(LEN($A4890)&gt;0,SUMPRODUCT(($A4890=merged_names)*(_xlfn.TEXTAFTER(Q$2, "At ")=merged_belt_colours)*merged_months_at_rank),"")</f>
        <v/>
      </c>
      <c r="R4890" s="18" t="str" cm="1">
        <f t="array" ref="R4890">IF(LEN($A4890)&gt;0,SUMPRODUCT(($A4890=merged_names)*(_xlfn.TEXTAFTER(R$2, "At ")=merged_belt_colours)*merged_months_at_rank),"")</f>
        <v/>
      </c>
    </row>
    <row r="4891" spans="1:18" x14ac:dyDescent="0.25">
      <c r="A4891"/>
      <c r="B4891" s="15" t="str" cm="1">
        <f t="array" ref="B4891">IFERROR(IF(LEN(A4891)&gt;0, IF(SUMPRODUCT((Inactives[Key]=J4891)*(Inactives[Currently Inactive]))=1,"Inactive","Active"),""),"Active")</f>
        <v/>
      </c>
      <c r="C4891" s="16" t="str" cm="1">
        <f t="array" aca="1" ref="C4891" ca="1">IFERROR(_xlfn._xlws.FILTER(Inactives[Inactive On],(Inactives[Key]=J4891)*(Inactives[Currently Inactive]),""),"")</f>
        <v/>
      </c>
      <c r="D4891" s="16" t="str" cm="1">
        <f t="array" aca="1" ref="D4891" ca="1">IFERROR(INDEX(_xlfn.TEXTSPLIT(E4891," "),1),"")</f>
        <v/>
      </c>
      <c r="E4891" s="15" t="str" cm="1">
        <f t="array" aca="1" ref="E4891" ca="1">IFERROR(_xlfn._xlws.FILTER(merged_ranks,(merged_end_dates=DATE(9999,12,31))*(merged_names=A4891)),"")</f>
        <v/>
      </c>
      <c r="F4891" s="17" t="str">
        <f ca="1">_xlfn.XLOOKUP(J4891,Promotions[Promo Key],Promotions[Promo Date],"")</f>
        <v/>
      </c>
      <c r="G4891" s="18" t="str">
        <f t="shared" ca="1" si="315"/>
        <v/>
      </c>
      <c r="H4891" s="18" t="str">
        <f t="shared" ca="1" si="318"/>
        <v/>
      </c>
      <c r="I4891" s="17" t="str">
        <f>_xlfn.XLOOKUP(A4891,Students[Full Name],Students[Starting Rank],"")</f>
        <v/>
      </c>
      <c r="J4891" s="15" t="str">
        <f t="shared" ca="1" si="316"/>
        <v xml:space="preserve">: </v>
      </c>
      <c r="K4891" s="16" t="str">
        <f>_xlfn.XLOOKUP(A4891,Students[Full Name],Students[Start Date],"")</f>
        <v/>
      </c>
      <c r="L4891" s="18">
        <f t="shared" ca="1" si="317"/>
        <v>-1</v>
      </c>
      <c r="M4891" s="18" cm="1">
        <f t="array" aca="1" ref="M4891" ca="1">SUMPRODUCT(Inactives[Days Inactive]*(Inactives[Student]=A4891))/365</f>
        <v>0</v>
      </c>
      <c r="N4891" s="18" t="str" cm="1">
        <f t="array" ref="N4891">IF(LEN($A4891)&gt;0,SUMPRODUCT(($A4891=merged_names)*(_xlfn.TEXTAFTER(N$2, "At ")=merged_belt_colours)*merged_months_at_rank),"")</f>
        <v/>
      </c>
      <c r="O4891" s="18" t="str" cm="1">
        <f t="array" ref="O4891">IF(LEN($A4891)&gt;0,SUMPRODUCT(($A4891=merged_names)*(_xlfn.TEXTAFTER(O$2, "At ")=merged_belt_colours)*merged_months_at_rank),"")</f>
        <v/>
      </c>
      <c r="P4891" s="18" t="str" cm="1">
        <f t="array" ref="P4891">IF(LEN($A4891)&gt;0,SUMPRODUCT(($A4891=merged_names)*(_xlfn.TEXTAFTER(P$2, "At ")=merged_belt_colours)*merged_months_at_rank),"")</f>
        <v/>
      </c>
      <c r="Q4891" s="18" t="str" cm="1">
        <f t="array" ref="Q4891">IF(LEN($A4891)&gt;0,SUMPRODUCT(($A4891=merged_names)*(_xlfn.TEXTAFTER(Q$2, "At ")=merged_belt_colours)*merged_months_at_rank),"")</f>
        <v/>
      </c>
      <c r="R4891" s="18" t="str" cm="1">
        <f t="array" ref="R4891">IF(LEN($A4891)&gt;0,SUMPRODUCT(($A4891=merged_names)*(_xlfn.TEXTAFTER(R$2, "At ")=merged_belt_colours)*merged_months_at_rank),"")</f>
        <v/>
      </c>
    </row>
    <row r="4892" spans="1:18" x14ac:dyDescent="0.25">
      <c r="A4892"/>
      <c r="B4892" s="15" t="str" cm="1">
        <f t="array" ref="B4892">IFERROR(IF(LEN(A4892)&gt;0, IF(SUMPRODUCT((Inactives[Key]=J4892)*(Inactives[Currently Inactive]))=1,"Inactive","Active"),""),"Active")</f>
        <v/>
      </c>
      <c r="C4892" s="16" t="str" cm="1">
        <f t="array" aca="1" ref="C4892" ca="1">IFERROR(_xlfn._xlws.FILTER(Inactives[Inactive On],(Inactives[Key]=J4892)*(Inactives[Currently Inactive]),""),"")</f>
        <v/>
      </c>
      <c r="D4892" s="16" t="str" cm="1">
        <f t="array" aca="1" ref="D4892" ca="1">IFERROR(INDEX(_xlfn.TEXTSPLIT(E4892," "),1),"")</f>
        <v/>
      </c>
      <c r="E4892" s="15" t="str" cm="1">
        <f t="array" aca="1" ref="E4892" ca="1">IFERROR(_xlfn._xlws.FILTER(merged_ranks,(merged_end_dates=DATE(9999,12,31))*(merged_names=A4892)),"")</f>
        <v/>
      </c>
      <c r="F4892" s="17" t="str">
        <f ca="1">_xlfn.XLOOKUP(J4892,Promotions[Promo Key],Promotions[Promo Date],"")</f>
        <v/>
      </c>
      <c r="G4892" s="18" t="str">
        <f t="shared" ref="G4892:G4955" ca="1" si="319">IFERROR((TODAY()-F4892)/30.5, "")</f>
        <v/>
      </c>
      <c r="H4892" s="18" t="str">
        <f t="shared" ca="1" si="318"/>
        <v/>
      </c>
      <c r="I4892" s="17" t="str">
        <f>_xlfn.XLOOKUP(A4892,Students[Full Name],Students[Starting Rank],"")</f>
        <v/>
      </c>
      <c r="J4892" s="15" t="str">
        <f t="shared" ref="J4892:J4955" ca="1" si="320">A4892&amp;": "&amp;E4892</f>
        <v xml:space="preserve">: </v>
      </c>
      <c r="K4892" s="16" t="str">
        <f>_xlfn.XLOOKUP(A4892,Students[Full Name],Students[Start Date],"")</f>
        <v/>
      </c>
      <c r="L4892" s="18">
        <f t="shared" ref="L4892:L4955" ca="1" si="321">IF(LEN(C4892)&gt;0,(TODAY()-C4892)/30.5,-1)</f>
        <v>-1</v>
      </c>
      <c r="M4892" s="18" cm="1">
        <f t="array" aca="1" ref="M4892" ca="1">SUMPRODUCT(Inactives[Days Inactive]*(Inactives[Student]=A4892))/365</f>
        <v>0</v>
      </c>
      <c r="N4892" s="18" t="str" cm="1">
        <f t="array" ref="N4892">IF(LEN($A4892)&gt;0,SUMPRODUCT(($A4892=merged_names)*(_xlfn.TEXTAFTER(N$2, "At ")=merged_belt_colours)*merged_months_at_rank),"")</f>
        <v/>
      </c>
      <c r="O4892" s="18" t="str" cm="1">
        <f t="array" ref="O4892">IF(LEN($A4892)&gt;0,SUMPRODUCT(($A4892=merged_names)*(_xlfn.TEXTAFTER(O$2, "At ")=merged_belt_colours)*merged_months_at_rank),"")</f>
        <v/>
      </c>
      <c r="P4892" s="18" t="str" cm="1">
        <f t="array" ref="P4892">IF(LEN($A4892)&gt;0,SUMPRODUCT(($A4892=merged_names)*(_xlfn.TEXTAFTER(P$2, "At ")=merged_belt_colours)*merged_months_at_rank),"")</f>
        <v/>
      </c>
      <c r="Q4892" s="18" t="str" cm="1">
        <f t="array" ref="Q4892">IF(LEN($A4892)&gt;0,SUMPRODUCT(($A4892=merged_names)*(_xlfn.TEXTAFTER(Q$2, "At ")=merged_belt_colours)*merged_months_at_rank),"")</f>
        <v/>
      </c>
      <c r="R4892" s="18" t="str" cm="1">
        <f t="array" ref="R4892">IF(LEN($A4892)&gt;0,SUMPRODUCT(($A4892=merged_names)*(_xlfn.TEXTAFTER(R$2, "At ")=merged_belt_colours)*merged_months_at_rank),"")</f>
        <v/>
      </c>
    </row>
    <row r="4893" spans="1:18" x14ac:dyDescent="0.25">
      <c r="A4893"/>
      <c r="B4893" s="15" t="str" cm="1">
        <f t="array" ref="B4893">IFERROR(IF(LEN(A4893)&gt;0, IF(SUMPRODUCT((Inactives[Key]=J4893)*(Inactives[Currently Inactive]))=1,"Inactive","Active"),""),"Active")</f>
        <v/>
      </c>
      <c r="C4893" s="16" t="str" cm="1">
        <f t="array" aca="1" ref="C4893" ca="1">IFERROR(_xlfn._xlws.FILTER(Inactives[Inactive On],(Inactives[Key]=J4893)*(Inactives[Currently Inactive]),""),"")</f>
        <v/>
      </c>
      <c r="D4893" s="16" t="str" cm="1">
        <f t="array" aca="1" ref="D4893" ca="1">IFERROR(INDEX(_xlfn.TEXTSPLIT(E4893," "),1),"")</f>
        <v/>
      </c>
      <c r="E4893" s="15" t="str" cm="1">
        <f t="array" aca="1" ref="E4893" ca="1">IFERROR(_xlfn._xlws.FILTER(merged_ranks,(merged_end_dates=DATE(9999,12,31))*(merged_names=A4893)),"")</f>
        <v/>
      </c>
      <c r="F4893" s="17" t="str">
        <f ca="1">_xlfn.XLOOKUP(J4893,Promotions[Promo Key],Promotions[Promo Date],"")</f>
        <v/>
      </c>
      <c r="G4893" s="18" t="str">
        <f t="shared" ca="1" si="319"/>
        <v/>
      </c>
      <c r="H4893" s="18" t="str">
        <f t="shared" ca="1" si="318"/>
        <v/>
      </c>
      <c r="I4893" s="17" t="str">
        <f>_xlfn.XLOOKUP(A4893,Students[Full Name],Students[Starting Rank],"")</f>
        <v/>
      </c>
      <c r="J4893" s="15" t="str">
        <f t="shared" ca="1" si="320"/>
        <v xml:space="preserve">: </v>
      </c>
      <c r="K4893" s="16" t="str">
        <f>_xlfn.XLOOKUP(A4893,Students[Full Name],Students[Start Date],"")</f>
        <v/>
      </c>
      <c r="L4893" s="18">
        <f t="shared" ca="1" si="321"/>
        <v>-1</v>
      </c>
      <c r="M4893" s="18" cm="1">
        <f t="array" aca="1" ref="M4893" ca="1">SUMPRODUCT(Inactives[Days Inactive]*(Inactives[Student]=A4893))/365</f>
        <v>0</v>
      </c>
      <c r="N4893" s="18" t="str" cm="1">
        <f t="array" ref="N4893">IF(LEN($A4893)&gt;0,SUMPRODUCT(($A4893=merged_names)*(_xlfn.TEXTAFTER(N$2, "At ")=merged_belt_colours)*merged_months_at_rank),"")</f>
        <v/>
      </c>
      <c r="O4893" s="18" t="str" cm="1">
        <f t="array" ref="O4893">IF(LEN($A4893)&gt;0,SUMPRODUCT(($A4893=merged_names)*(_xlfn.TEXTAFTER(O$2, "At ")=merged_belt_colours)*merged_months_at_rank),"")</f>
        <v/>
      </c>
      <c r="P4893" s="18" t="str" cm="1">
        <f t="array" ref="P4893">IF(LEN($A4893)&gt;0,SUMPRODUCT(($A4893=merged_names)*(_xlfn.TEXTAFTER(P$2, "At ")=merged_belt_colours)*merged_months_at_rank),"")</f>
        <v/>
      </c>
      <c r="Q4893" s="18" t="str" cm="1">
        <f t="array" ref="Q4893">IF(LEN($A4893)&gt;0,SUMPRODUCT(($A4893=merged_names)*(_xlfn.TEXTAFTER(Q$2, "At ")=merged_belt_colours)*merged_months_at_rank),"")</f>
        <v/>
      </c>
      <c r="R4893" s="18" t="str" cm="1">
        <f t="array" ref="R4893">IF(LEN($A4893)&gt;0,SUMPRODUCT(($A4893=merged_names)*(_xlfn.TEXTAFTER(R$2, "At ")=merged_belt_colours)*merged_months_at_rank),"")</f>
        <v/>
      </c>
    </row>
    <row r="4894" spans="1:18" x14ac:dyDescent="0.25">
      <c r="A4894"/>
      <c r="B4894" s="15" t="str" cm="1">
        <f t="array" ref="B4894">IFERROR(IF(LEN(A4894)&gt;0, IF(SUMPRODUCT((Inactives[Key]=J4894)*(Inactives[Currently Inactive]))=1,"Inactive","Active"),""),"Active")</f>
        <v/>
      </c>
      <c r="C4894" s="16" t="str" cm="1">
        <f t="array" aca="1" ref="C4894" ca="1">IFERROR(_xlfn._xlws.FILTER(Inactives[Inactive On],(Inactives[Key]=J4894)*(Inactives[Currently Inactive]),""),"")</f>
        <v/>
      </c>
      <c r="D4894" s="16" t="str" cm="1">
        <f t="array" aca="1" ref="D4894" ca="1">IFERROR(INDEX(_xlfn.TEXTSPLIT(E4894," "),1),"")</f>
        <v/>
      </c>
      <c r="E4894" s="15" t="str" cm="1">
        <f t="array" aca="1" ref="E4894" ca="1">IFERROR(_xlfn._xlws.FILTER(merged_ranks,(merged_end_dates=DATE(9999,12,31))*(merged_names=A4894)),"")</f>
        <v/>
      </c>
      <c r="F4894" s="17" t="str">
        <f ca="1">_xlfn.XLOOKUP(J4894,Promotions[Promo Key],Promotions[Promo Date],"")</f>
        <v/>
      </c>
      <c r="G4894" s="18" t="str">
        <f t="shared" ca="1" si="319"/>
        <v/>
      </c>
      <c r="H4894" s="18" t="str">
        <f t="shared" ca="1" si="318"/>
        <v/>
      </c>
      <c r="I4894" s="17" t="str">
        <f>_xlfn.XLOOKUP(A4894,Students[Full Name],Students[Starting Rank],"")</f>
        <v/>
      </c>
      <c r="J4894" s="15" t="str">
        <f t="shared" ca="1" si="320"/>
        <v xml:space="preserve">: </v>
      </c>
      <c r="K4894" s="16" t="str">
        <f>_xlfn.XLOOKUP(A4894,Students[Full Name],Students[Start Date],"")</f>
        <v/>
      </c>
      <c r="L4894" s="18">
        <f t="shared" ca="1" si="321"/>
        <v>-1</v>
      </c>
      <c r="M4894" s="18" cm="1">
        <f t="array" aca="1" ref="M4894" ca="1">SUMPRODUCT(Inactives[Days Inactive]*(Inactives[Student]=A4894))/365</f>
        <v>0</v>
      </c>
      <c r="N4894" s="18" t="str" cm="1">
        <f t="array" ref="N4894">IF(LEN($A4894)&gt;0,SUMPRODUCT(($A4894=merged_names)*(_xlfn.TEXTAFTER(N$2, "At ")=merged_belt_colours)*merged_months_at_rank),"")</f>
        <v/>
      </c>
      <c r="O4894" s="18" t="str" cm="1">
        <f t="array" ref="O4894">IF(LEN($A4894)&gt;0,SUMPRODUCT(($A4894=merged_names)*(_xlfn.TEXTAFTER(O$2, "At ")=merged_belt_colours)*merged_months_at_rank),"")</f>
        <v/>
      </c>
      <c r="P4894" s="18" t="str" cm="1">
        <f t="array" ref="P4894">IF(LEN($A4894)&gt;0,SUMPRODUCT(($A4894=merged_names)*(_xlfn.TEXTAFTER(P$2, "At ")=merged_belt_colours)*merged_months_at_rank),"")</f>
        <v/>
      </c>
      <c r="Q4894" s="18" t="str" cm="1">
        <f t="array" ref="Q4894">IF(LEN($A4894)&gt;0,SUMPRODUCT(($A4894=merged_names)*(_xlfn.TEXTAFTER(Q$2, "At ")=merged_belt_colours)*merged_months_at_rank),"")</f>
        <v/>
      </c>
      <c r="R4894" s="18" t="str" cm="1">
        <f t="array" ref="R4894">IF(LEN($A4894)&gt;0,SUMPRODUCT(($A4894=merged_names)*(_xlfn.TEXTAFTER(R$2, "At ")=merged_belt_colours)*merged_months_at_rank),"")</f>
        <v/>
      </c>
    </row>
    <row r="4895" spans="1:18" x14ac:dyDescent="0.25">
      <c r="A4895"/>
      <c r="B4895" s="15" t="str" cm="1">
        <f t="array" ref="B4895">IFERROR(IF(LEN(A4895)&gt;0, IF(SUMPRODUCT((Inactives[Key]=J4895)*(Inactives[Currently Inactive]))=1,"Inactive","Active"),""),"Active")</f>
        <v/>
      </c>
      <c r="C4895" s="16" t="str" cm="1">
        <f t="array" aca="1" ref="C4895" ca="1">IFERROR(_xlfn._xlws.FILTER(Inactives[Inactive On],(Inactives[Key]=J4895)*(Inactives[Currently Inactive]),""),"")</f>
        <v/>
      </c>
      <c r="D4895" s="16" t="str" cm="1">
        <f t="array" aca="1" ref="D4895" ca="1">IFERROR(INDEX(_xlfn.TEXTSPLIT(E4895," "),1),"")</f>
        <v/>
      </c>
      <c r="E4895" s="15" t="str" cm="1">
        <f t="array" aca="1" ref="E4895" ca="1">IFERROR(_xlfn._xlws.FILTER(merged_ranks,(merged_end_dates=DATE(9999,12,31))*(merged_names=A4895)),"")</f>
        <v/>
      </c>
      <c r="F4895" s="17" t="str">
        <f ca="1">_xlfn.XLOOKUP(J4895,Promotions[Promo Key],Promotions[Promo Date],"")</f>
        <v/>
      </c>
      <c r="G4895" s="18" t="str">
        <f t="shared" ca="1" si="319"/>
        <v/>
      </c>
      <c r="H4895" s="18" t="str">
        <f t="shared" ca="1" si="318"/>
        <v/>
      </c>
      <c r="I4895" s="17" t="str">
        <f>_xlfn.XLOOKUP(A4895,Students[Full Name],Students[Starting Rank],"")</f>
        <v/>
      </c>
      <c r="J4895" s="15" t="str">
        <f t="shared" ca="1" si="320"/>
        <v xml:space="preserve">: </v>
      </c>
      <c r="K4895" s="16" t="str">
        <f>_xlfn.XLOOKUP(A4895,Students[Full Name],Students[Start Date],"")</f>
        <v/>
      </c>
      <c r="L4895" s="18">
        <f t="shared" ca="1" si="321"/>
        <v>-1</v>
      </c>
      <c r="M4895" s="18" cm="1">
        <f t="array" aca="1" ref="M4895" ca="1">SUMPRODUCT(Inactives[Days Inactive]*(Inactives[Student]=A4895))/365</f>
        <v>0</v>
      </c>
      <c r="N4895" s="18" t="str" cm="1">
        <f t="array" ref="N4895">IF(LEN($A4895)&gt;0,SUMPRODUCT(($A4895=merged_names)*(_xlfn.TEXTAFTER(N$2, "At ")=merged_belt_colours)*merged_months_at_rank),"")</f>
        <v/>
      </c>
      <c r="O4895" s="18" t="str" cm="1">
        <f t="array" ref="O4895">IF(LEN($A4895)&gt;0,SUMPRODUCT(($A4895=merged_names)*(_xlfn.TEXTAFTER(O$2, "At ")=merged_belt_colours)*merged_months_at_rank),"")</f>
        <v/>
      </c>
      <c r="P4895" s="18" t="str" cm="1">
        <f t="array" ref="P4895">IF(LEN($A4895)&gt;0,SUMPRODUCT(($A4895=merged_names)*(_xlfn.TEXTAFTER(P$2, "At ")=merged_belt_colours)*merged_months_at_rank),"")</f>
        <v/>
      </c>
      <c r="Q4895" s="18" t="str" cm="1">
        <f t="array" ref="Q4895">IF(LEN($A4895)&gt;0,SUMPRODUCT(($A4895=merged_names)*(_xlfn.TEXTAFTER(Q$2, "At ")=merged_belt_colours)*merged_months_at_rank),"")</f>
        <v/>
      </c>
      <c r="R4895" s="18" t="str" cm="1">
        <f t="array" ref="R4895">IF(LEN($A4895)&gt;0,SUMPRODUCT(($A4895=merged_names)*(_xlfn.TEXTAFTER(R$2, "At ")=merged_belt_colours)*merged_months_at_rank),"")</f>
        <v/>
      </c>
    </row>
    <row r="4896" spans="1:18" x14ac:dyDescent="0.25">
      <c r="A4896"/>
      <c r="B4896" s="15" t="str" cm="1">
        <f t="array" ref="B4896">IFERROR(IF(LEN(A4896)&gt;0, IF(SUMPRODUCT((Inactives[Key]=J4896)*(Inactives[Currently Inactive]))=1,"Inactive","Active"),""),"Active")</f>
        <v/>
      </c>
      <c r="C4896" s="16" t="str" cm="1">
        <f t="array" aca="1" ref="C4896" ca="1">IFERROR(_xlfn._xlws.FILTER(Inactives[Inactive On],(Inactives[Key]=J4896)*(Inactives[Currently Inactive]),""),"")</f>
        <v/>
      </c>
      <c r="D4896" s="16" t="str" cm="1">
        <f t="array" aca="1" ref="D4896" ca="1">IFERROR(INDEX(_xlfn.TEXTSPLIT(E4896," "),1),"")</f>
        <v/>
      </c>
      <c r="E4896" s="15" t="str" cm="1">
        <f t="array" aca="1" ref="E4896" ca="1">IFERROR(_xlfn._xlws.FILTER(merged_ranks,(merged_end_dates=DATE(9999,12,31))*(merged_names=A4896)),"")</f>
        <v/>
      </c>
      <c r="F4896" s="17" t="str">
        <f ca="1">_xlfn.XLOOKUP(J4896,Promotions[Promo Key],Promotions[Promo Date],"")</f>
        <v/>
      </c>
      <c r="G4896" s="18" t="str">
        <f t="shared" ca="1" si="319"/>
        <v/>
      </c>
      <c r="H4896" s="18" t="str">
        <f t="shared" ca="1" si="318"/>
        <v/>
      </c>
      <c r="I4896" s="17" t="str">
        <f>_xlfn.XLOOKUP(A4896,Students[Full Name],Students[Starting Rank],"")</f>
        <v/>
      </c>
      <c r="J4896" s="15" t="str">
        <f t="shared" ca="1" si="320"/>
        <v xml:space="preserve">: </v>
      </c>
      <c r="K4896" s="16" t="str">
        <f>_xlfn.XLOOKUP(A4896,Students[Full Name],Students[Start Date],"")</f>
        <v/>
      </c>
      <c r="L4896" s="18">
        <f t="shared" ca="1" si="321"/>
        <v>-1</v>
      </c>
      <c r="M4896" s="18" cm="1">
        <f t="array" aca="1" ref="M4896" ca="1">SUMPRODUCT(Inactives[Days Inactive]*(Inactives[Student]=A4896))/365</f>
        <v>0</v>
      </c>
      <c r="N4896" s="18" t="str" cm="1">
        <f t="array" ref="N4896">IF(LEN($A4896)&gt;0,SUMPRODUCT(($A4896=merged_names)*(_xlfn.TEXTAFTER(N$2, "At ")=merged_belt_colours)*merged_months_at_rank),"")</f>
        <v/>
      </c>
      <c r="O4896" s="18" t="str" cm="1">
        <f t="array" ref="O4896">IF(LEN($A4896)&gt;0,SUMPRODUCT(($A4896=merged_names)*(_xlfn.TEXTAFTER(O$2, "At ")=merged_belt_colours)*merged_months_at_rank),"")</f>
        <v/>
      </c>
      <c r="P4896" s="18" t="str" cm="1">
        <f t="array" ref="P4896">IF(LEN($A4896)&gt;0,SUMPRODUCT(($A4896=merged_names)*(_xlfn.TEXTAFTER(P$2, "At ")=merged_belt_colours)*merged_months_at_rank),"")</f>
        <v/>
      </c>
      <c r="Q4896" s="18" t="str" cm="1">
        <f t="array" ref="Q4896">IF(LEN($A4896)&gt;0,SUMPRODUCT(($A4896=merged_names)*(_xlfn.TEXTAFTER(Q$2, "At ")=merged_belt_colours)*merged_months_at_rank),"")</f>
        <v/>
      </c>
      <c r="R4896" s="18" t="str" cm="1">
        <f t="array" ref="R4896">IF(LEN($A4896)&gt;0,SUMPRODUCT(($A4896=merged_names)*(_xlfn.TEXTAFTER(R$2, "At ")=merged_belt_colours)*merged_months_at_rank),"")</f>
        <v/>
      </c>
    </row>
    <row r="4897" spans="1:18" x14ac:dyDescent="0.25">
      <c r="A4897"/>
      <c r="B4897" s="15" t="str" cm="1">
        <f t="array" ref="B4897">IFERROR(IF(LEN(A4897)&gt;0, IF(SUMPRODUCT((Inactives[Key]=J4897)*(Inactives[Currently Inactive]))=1,"Inactive","Active"),""),"Active")</f>
        <v/>
      </c>
      <c r="C4897" s="16" t="str" cm="1">
        <f t="array" aca="1" ref="C4897" ca="1">IFERROR(_xlfn._xlws.FILTER(Inactives[Inactive On],(Inactives[Key]=J4897)*(Inactives[Currently Inactive]),""),"")</f>
        <v/>
      </c>
      <c r="D4897" s="16" t="str" cm="1">
        <f t="array" aca="1" ref="D4897" ca="1">IFERROR(INDEX(_xlfn.TEXTSPLIT(E4897," "),1),"")</f>
        <v/>
      </c>
      <c r="E4897" s="15" t="str" cm="1">
        <f t="array" aca="1" ref="E4897" ca="1">IFERROR(_xlfn._xlws.FILTER(merged_ranks,(merged_end_dates=DATE(9999,12,31))*(merged_names=A4897)),"")</f>
        <v/>
      </c>
      <c r="F4897" s="17" t="str">
        <f ca="1">_xlfn.XLOOKUP(J4897,Promotions[Promo Key],Promotions[Promo Date],"")</f>
        <v/>
      </c>
      <c r="G4897" s="18" t="str">
        <f t="shared" ca="1" si="319"/>
        <v/>
      </c>
      <c r="H4897" s="18" t="str">
        <f t="shared" ca="1" si="318"/>
        <v/>
      </c>
      <c r="I4897" s="17" t="str">
        <f>_xlfn.XLOOKUP(A4897,Students[Full Name],Students[Starting Rank],"")</f>
        <v/>
      </c>
      <c r="J4897" s="15" t="str">
        <f t="shared" ca="1" si="320"/>
        <v xml:space="preserve">: </v>
      </c>
      <c r="K4897" s="16" t="str">
        <f>_xlfn.XLOOKUP(A4897,Students[Full Name],Students[Start Date],"")</f>
        <v/>
      </c>
      <c r="L4897" s="18">
        <f t="shared" ca="1" si="321"/>
        <v>-1</v>
      </c>
      <c r="M4897" s="18" cm="1">
        <f t="array" aca="1" ref="M4897" ca="1">SUMPRODUCT(Inactives[Days Inactive]*(Inactives[Student]=A4897))/365</f>
        <v>0</v>
      </c>
      <c r="N4897" s="18" t="str" cm="1">
        <f t="array" ref="N4897">IF(LEN($A4897)&gt;0,SUMPRODUCT(($A4897=merged_names)*(_xlfn.TEXTAFTER(N$2, "At ")=merged_belt_colours)*merged_months_at_rank),"")</f>
        <v/>
      </c>
      <c r="O4897" s="18" t="str" cm="1">
        <f t="array" ref="O4897">IF(LEN($A4897)&gt;0,SUMPRODUCT(($A4897=merged_names)*(_xlfn.TEXTAFTER(O$2, "At ")=merged_belt_colours)*merged_months_at_rank),"")</f>
        <v/>
      </c>
      <c r="P4897" s="18" t="str" cm="1">
        <f t="array" ref="P4897">IF(LEN($A4897)&gt;0,SUMPRODUCT(($A4897=merged_names)*(_xlfn.TEXTAFTER(P$2, "At ")=merged_belt_colours)*merged_months_at_rank),"")</f>
        <v/>
      </c>
      <c r="Q4897" s="18" t="str" cm="1">
        <f t="array" ref="Q4897">IF(LEN($A4897)&gt;0,SUMPRODUCT(($A4897=merged_names)*(_xlfn.TEXTAFTER(Q$2, "At ")=merged_belt_colours)*merged_months_at_rank),"")</f>
        <v/>
      </c>
      <c r="R4897" s="18" t="str" cm="1">
        <f t="array" ref="R4897">IF(LEN($A4897)&gt;0,SUMPRODUCT(($A4897=merged_names)*(_xlfn.TEXTAFTER(R$2, "At ")=merged_belt_colours)*merged_months_at_rank),"")</f>
        <v/>
      </c>
    </row>
    <row r="4898" spans="1:18" x14ac:dyDescent="0.25">
      <c r="A4898"/>
      <c r="B4898" s="15" t="str" cm="1">
        <f t="array" ref="B4898">IFERROR(IF(LEN(A4898)&gt;0, IF(SUMPRODUCT((Inactives[Key]=J4898)*(Inactives[Currently Inactive]))=1,"Inactive","Active"),""),"Active")</f>
        <v/>
      </c>
      <c r="C4898" s="16" t="str" cm="1">
        <f t="array" aca="1" ref="C4898" ca="1">IFERROR(_xlfn._xlws.FILTER(Inactives[Inactive On],(Inactives[Key]=J4898)*(Inactives[Currently Inactive]),""),"")</f>
        <v/>
      </c>
      <c r="D4898" s="16" t="str" cm="1">
        <f t="array" aca="1" ref="D4898" ca="1">IFERROR(INDEX(_xlfn.TEXTSPLIT(E4898," "),1),"")</f>
        <v/>
      </c>
      <c r="E4898" s="15" t="str" cm="1">
        <f t="array" aca="1" ref="E4898" ca="1">IFERROR(_xlfn._xlws.FILTER(merged_ranks,(merged_end_dates=DATE(9999,12,31))*(merged_names=A4898)),"")</f>
        <v/>
      </c>
      <c r="F4898" s="17" t="str">
        <f ca="1">_xlfn.XLOOKUP(J4898,Promotions[Promo Key],Promotions[Promo Date],"")</f>
        <v/>
      </c>
      <c r="G4898" s="18" t="str">
        <f t="shared" ca="1" si="319"/>
        <v/>
      </c>
      <c r="H4898" s="18" t="str">
        <f t="shared" ca="1" si="318"/>
        <v/>
      </c>
      <c r="I4898" s="17" t="str">
        <f>_xlfn.XLOOKUP(A4898,Students[Full Name],Students[Starting Rank],"")</f>
        <v/>
      </c>
      <c r="J4898" s="15" t="str">
        <f t="shared" ca="1" si="320"/>
        <v xml:space="preserve">: </v>
      </c>
      <c r="K4898" s="16" t="str">
        <f>_xlfn.XLOOKUP(A4898,Students[Full Name],Students[Start Date],"")</f>
        <v/>
      </c>
      <c r="L4898" s="18">
        <f t="shared" ca="1" si="321"/>
        <v>-1</v>
      </c>
      <c r="M4898" s="18" cm="1">
        <f t="array" aca="1" ref="M4898" ca="1">SUMPRODUCT(Inactives[Days Inactive]*(Inactives[Student]=A4898))/365</f>
        <v>0</v>
      </c>
      <c r="N4898" s="18" t="str" cm="1">
        <f t="array" ref="N4898">IF(LEN($A4898)&gt;0,SUMPRODUCT(($A4898=merged_names)*(_xlfn.TEXTAFTER(N$2, "At ")=merged_belt_colours)*merged_months_at_rank),"")</f>
        <v/>
      </c>
      <c r="O4898" s="18" t="str" cm="1">
        <f t="array" ref="O4898">IF(LEN($A4898)&gt;0,SUMPRODUCT(($A4898=merged_names)*(_xlfn.TEXTAFTER(O$2, "At ")=merged_belt_colours)*merged_months_at_rank),"")</f>
        <v/>
      </c>
      <c r="P4898" s="18" t="str" cm="1">
        <f t="array" ref="P4898">IF(LEN($A4898)&gt;0,SUMPRODUCT(($A4898=merged_names)*(_xlfn.TEXTAFTER(P$2, "At ")=merged_belt_colours)*merged_months_at_rank),"")</f>
        <v/>
      </c>
      <c r="Q4898" s="18" t="str" cm="1">
        <f t="array" ref="Q4898">IF(LEN($A4898)&gt;0,SUMPRODUCT(($A4898=merged_names)*(_xlfn.TEXTAFTER(Q$2, "At ")=merged_belt_colours)*merged_months_at_rank),"")</f>
        <v/>
      </c>
      <c r="R4898" s="18" t="str" cm="1">
        <f t="array" ref="R4898">IF(LEN($A4898)&gt;0,SUMPRODUCT(($A4898=merged_names)*(_xlfn.TEXTAFTER(R$2, "At ")=merged_belt_colours)*merged_months_at_rank),"")</f>
        <v/>
      </c>
    </row>
    <row r="4899" spans="1:18" x14ac:dyDescent="0.25">
      <c r="A4899"/>
      <c r="B4899" s="15" t="str" cm="1">
        <f t="array" ref="B4899">IFERROR(IF(LEN(A4899)&gt;0, IF(SUMPRODUCT((Inactives[Key]=J4899)*(Inactives[Currently Inactive]))=1,"Inactive","Active"),""),"Active")</f>
        <v/>
      </c>
      <c r="C4899" s="16" t="str" cm="1">
        <f t="array" aca="1" ref="C4899" ca="1">IFERROR(_xlfn._xlws.FILTER(Inactives[Inactive On],(Inactives[Key]=J4899)*(Inactives[Currently Inactive]),""),"")</f>
        <v/>
      </c>
      <c r="D4899" s="16" t="str" cm="1">
        <f t="array" aca="1" ref="D4899" ca="1">IFERROR(INDEX(_xlfn.TEXTSPLIT(E4899," "),1),"")</f>
        <v/>
      </c>
      <c r="E4899" s="15" t="str" cm="1">
        <f t="array" aca="1" ref="E4899" ca="1">IFERROR(_xlfn._xlws.FILTER(merged_ranks,(merged_end_dates=DATE(9999,12,31))*(merged_names=A4899)),"")</f>
        <v/>
      </c>
      <c r="F4899" s="17" t="str">
        <f ca="1">_xlfn.XLOOKUP(J4899,Promotions[Promo Key],Promotions[Promo Date],"")</f>
        <v/>
      </c>
      <c r="G4899" s="18" t="str">
        <f t="shared" ca="1" si="319"/>
        <v/>
      </c>
      <c r="H4899" s="18" t="str">
        <f t="shared" ca="1" si="318"/>
        <v/>
      </c>
      <c r="I4899" s="17" t="str">
        <f>_xlfn.XLOOKUP(A4899,Students[Full Name],Students[Starting Rank],"")</f>
        <v/>
      </c>
      <c r="J4899" s="15" t="str">
        <f t="shared" ca="1" si="320"/>
        <v xml:space="preserve">: </v>
      </c>
      <c r="K4899" s="16" t="str">
        <f>_xlfn.XLOOKUP(A4899,Students[Full Name],Students[Start Date],"")</f>
        <v/>
      </c>
      <c r="L4899" s="18">
        <f t="shared" ca="1" si="321"/>
        <v>-1</v>
      </c>
      <c r="M4899" s="18" cm="1">
        <f t="array" aca="1" ref="M4899" ca="1">SUMPRODUCT(Inactives[Days Inactive]*(Inactives[Student]=A4899))/365</f>
        <v>0</v>
      </c>
      <c r="N4899" s="18" t="str" cm="1">
        <f t="array" ref="N4899">IF(LEN($A4899)&gt;0,SUMPRODUCT(($A4899=merged_names)*(_xlfn.TEXTAFTER(N$2, "At ")=merged_belt_colours)*merged_months_at_rank),"")</f>
        <v/>
      </c>
      <c r="O4899" s="18" t="str" cm="1">
        <f t="array" ref="O4899">IF(LEN($A4899)&gt;0,SUMPRODUCT(($A4899=merged_names)*(_xlfn.TEXTAFTER(O$2, "At ")=merged_belt_colours)*merged_months_at_rank),"")</f>
        <v/>
      </c>
      <c r="P4899" s="18" t="str" cm="1">
        <f t="array" ref="P4899">IF(LEN($A4899)&gt;0,SUMPRODUCT(($A4899=merged_names)*(_xlfn.TEXTAFTER(P$2, "At ")=merged_belt_colours)*merged_months_at_rank),"")</f>
        <v/>
      </c>
      <c r="Q4899" s="18" t="str" cm="1">
        <f t="array" ref="Q4899">IF(LEN($A4899)&gt;0,SUMPRODUCT(($A4899=merged_names)*(_xlfn.TEXTAFTER(Q$2, "At ")=merged_belt_colours)*merged_months_at_rank),"")</f>
        <v/>
      </c>
      <c r="R4899" s="18" t="str" cm="1">
        <f t="array" ref="R4899">IF(LEN($A4899)&gt;0,SUMPRODUCT(($A4899=merged_names)*(_xlfn.TEXTAFTER(R$2, "At ")=merged_belt_colours)*merged_months_at_rank),"")</f>
        <v/>
      </c>
    </row>
    <row r="4900" spans="1:18" x14ac:dyDescent="0.25">
      <c r="A4900"/>
      <c r="B4900" s="15" t="str" cm="1">
        <f t="array" ref="B4900">IFERROR(IF(LEN(A4900)&gt;0, IF(SUMPRODUCT((Inactives[Key]=J4900)*(Inactives[Currently Inactive]))=1,"Inactive","Active"),""),"Active")</f>
        <v/>
      </c>
      <c r="C4900" s="16" t="str" cm="1">
        <f t="array" aca="1" ref="C4900" ca="1">IFERROR(_xlfn._xlws.FILTER(Inactives[Inactive On],(Inactives[Key]=J4900)*(Inactives[Currently Inactive]),""),"")</f>
        <v/>
      </c>
      <c r="D4900" s="16" t="str" cm="1">
        <f t="array" aca="1" ref="D4900" ca="1">IFERROR(INDEX(_xlfn.TEXTSPLIT(E4900," "),1),"")</f>
        <v/>
      </c>
      <c r="E4900" s="15" t="str" cm="1">
        <f t="array" aca="1" ref="E4900" ca="1">IFERROR(_xlfn._xlws.FILTER(merged_ranks,(merged_end_dates=DATE(9999,12,31))*(merged_names=A4900)),"")</f>
        <v/>
      </c>
      <c r="F4900" s="17" t="str">
        <f ca="1">_xlfn.XLOOKUP(J4900,Promotions[Promo Key],Promotions[Promo Date],"")</f>
        <v/>
      </c>
      <c r="G4900" s="18" t="str">
        <f t="shared" ca="1" si="319"/>
        <v/>
      </c>
      <c r="H4900" s="18" t="str">
        <f t="shared" ca="1" si="318"/>
        <v/>
      </c>
      <c r="I4900" s="17" t="str">
        <f>_xlfn.XLOOKUP(A4900,Students[Full Name],Students[Starting Rank],"")</f>
        <v/>
      </c>
      <c r="J4900" s="15" t="str">
        <f t="shared" ca="1" si="320"/>
        <v xml:space="preserve">: </v>
      </c>
      <c r="K4900" s="16" t="str">
        <f>_xlfn.XLOOKUP(A4900,Students[Full Name],Students[Start Date],"")</f>
        <v/>
      </c>
      <c r="L4900" s="18">
        <f t="shared" ca="1" si="321"/>
        <v>-1</v>
      </c>
      <c r="M4900" s="18" cm="1">
        <f t="array" aca="1" ref="M4900" ca="1">SUMPRODUCT(Inactives[Days Inactive]*(Inactives[Student]=A4900))/365</f>
        <v>0</v>
      </c>
      <c r="N4900" s="18" t="str" cm="1">
        <f t="array" ref="N4900">IF(LEN($A4900)&gt;0,SUMPRODUCT(($A4900=merged_names)*(_xlfn.TEXTAFTER(N$2, "At ")=merged_belt_colours)*merged_months_at_rank),"")</f>
        <v/>
      </c>
      <c r="O4900" s="18" t="str" cm="1">
        <f t="array" ref="O4900">IF(LEN($A4900)&gt;0,SUMPRODUCT(($A4900=merged_names)*(_xlfn.TEXTAFTER(O$2, "At ")=merged_belt_colours)*merged_months_at_rank),"")</f>
        <v/>
      </c>
      <c r="P4900" s="18" t="str" cm="1">
        <f t="array" ref="P4900">IF(LEN($A4900)&gt;0,SUMPRODUCT(($A4900=merged_names)*(_xlfn.TEXTAFTER(P$2, "At ")=merged_belt_colours)*merged_months_at_rank),"")</f>
        <v/>
      </c>
      <c r="Q4900" s="18" t="str" cm="1">
        <f t="array" ref="Q4900">IF(LEN($A4900)&gt;0,SUMPRODUCT(($A4900=merged_names)*(_xlfn.TEXTAFTER(Q$2, "At ")=merged_belt_colours)*merged_months_at_rank),"")</f>
        <v/>
      </c>
      <c r="R4900" s="18" t="str" cm="1">
        <f t="array" ref="R4900">IF(LEN($A4900)&gt;0,SUMPRODUCT(($A4900=merged_names)*(_xlfn.TEXTAFTER(R$2, "At ")=merged_belt_colours)*merged_months_at_rank),"")</f>
        <v/>
      </c>
    </row>
    <row r="4901" spans="1:18" x14ac:dyDescent="0.25">
      <c r="A4901"/>
      <c r="B4901" s="15" t="str" cm="1">
        <f t="array" ref="B4901">IFERROR(IF(LEN(A4901)&gt;0, IF(SUMPRODUCT((Inactives[Key]=J4901)*(Inactives[Currently Inactive]))=1,"Inactive","Active"),""),"Active")</f>
        <v/>
      </c>
      <c r="C4901" s="16" t="str" cm="1">
        <f t="array" aca="1" ref="C4901" ca="1">IFERROR(_xlfn._xlws.FILTER(Inactives[Inactive On],(Inactives[Key]=J4901)*(Inactives[Currently Inactive]),""),"")</f>
        <v/>
      </c>
      <c r="D4901" s="16" t="str" cm="1">
        <f t="array" aca="1" ref="D4901" ca="1">IFERROR(INDEX(_xlfn.TEXTSPLIT(E4901," "),1),"")</f>
        <v/>
      </c>
      <c r="E4901" s="15" t="str" cm="1">
        <f t="array" aca="1" ref="E4901" ca="1">IFERROR(_xlfn._xlws.FILTER(merged_ranks,(merged_end_dates=DATE(9999,12,31))*(merged_names=A4901)),"")</f>
        <v/>
      </c>
      <c r="F4901" s="17" t="str">
        <f ca="1">_xlfn.XLOOKUP(J4901,Promotions[Promo Key],Promotions[Promo Date],"")</f>
        <v/>
      </c>
      <c r="G4901" s="18" t="str">
        <f t="shared" ca="1" si="319"/>
        <v/>
      </c>
      <c r="H4901" s="18" t="str">
        <f t="shared" ca="1" si="318"/>
        <v/>
      </c>
      <c r="I4901" s="17" t="str">
        <f>_xlfn.XLOOKUP(A4901,Students[Full Name],Students[Starting Rank],"")</f>
        <v/>
      </c>
      <c r="J4901" s="15" t="str">
        <f t="shared" ca="1" si="320"/>
        <v xml:space="preserve">: </v>
      </c>
      <c r="K4901" s="16" t="str">
        <f>_xlfn.XLOOKUP(A4901,Students[Full Name],Students[Start Date],"")</f>
        <v/>
      </c>
      <c r="L4901" s="18">
        <f t="shared" ca="1" si="321"/>
        <v>-1</v>
      </c>
      <c r="M4901" s="18" cm="1">
        <f t="array" aca="1" ref="M4901" ca="1">SUMPRODUCT(Inactives[Days Inactive]*(Inactives[Student]=A4901))/365</f>
        <v>0</v>
      </c>
      <c r="N4901" s="18" t="str" cm="1">
        <f t="array" ref="N4901">IF(LEN($A4901)&gt;0,SUMPRODUCT(($A4901=merged_names)*(_xlfn.TEXTAFTER(N$2, "At ")=merged_belt_colours)*merged_months_at_rank),"")</f>
        <v/>
      </c>
      <c r="O4901" s="18" t="str" cm="1">
        <f t="array" ref="O4901">IF(LEN($A4901)&gt;0,SUMPRODUCT(($A4901=merged_names)*(_xlfn.TEXTAFTER(O$2, "At ")=merged_belt_colours)*merged_months_at_rank),"")</f>
        <v/>
      </c>
      <c r="P4901" s="18" t="str" cm="1">
        <f t="array" ref="P4901">IF(LEN($A4901)&gt;0,SUMPRODUCT(($A4901=merged_names)*(_xlfn.TEXTAFTER(P$2, "At ")=merged_belt_colours)*merged_months_at_rank),"")</f>
        <v/>
      </c>
      <c r="Q4901" s="18" t="str" cm="1">
        <f t="array" ref="Q4901">IF(LEN($A4901)&gt;0,SUMPRODUCT(($A4901=merged_names)*(_xlfn.TEXTAFTER(Q$2, "At ")=merged_belt_colours)*merged_months_at_rank),"")</f>
        <v/>
      </c>
      <c r="R4901" s="18" t="str" cm="1">
        <f t="array" ref="R4901">IF(LEN($A4901)&gt;0,SUMPRODUCT(($A4901=merged_names)*(_xlfn.TEXTAFTER(R$2, "At ")=merged_belt_colours)*merged_months_at_rank),"")</f>
        <v/>
      </c>
    </row>
    <row r="4902" spans="1:18" x14ac:dyDescent="0.25">
      <c r="A4902"/>
      <c r="B4902" s="15" t="str" cm="1">
        <f t="array" ref="B4902">IFERROR(IF(LEN(A4902)&gt;0, IF(SUMPRODUCT((Inactives[Key]=J4902)*(Inactives[Currently Inactive]))=1,"Inactive","Active"),""),"Active")</f>
        <v/>
      </c>
      <c r="C4902" s="16" t="str" cm="1">
        <f t="array" aca="1" ref="C4902" ca="1">IFERROR(_xlfn._xlws.FILTER(Inactives[Inactive On],(Inactives[Key]=J4902)*(Inactives[Currently Inactive]),""),"")</f>
        <v/>
      </c>
      <c r="D4902" s="16" t="str" cm="1">
        <f t="array" aca="1" ref="D4902" ca="1">IFERROR(INDEX(_xlfn.TEXTSPLIT(E4902," "),1),"")</f>
        <v/>
      </c>
      <c r="E4902" s="15" t="str" cm="1">
        <f t="array" aca="1" ref="E4902" ca="1">IFERROR(_xlfn._xlws.FILTER(merged_ranks,(merged_end_dates=DATE(9999,12,31))*(merged_names=A4902)),"")</f>
        <v/>
      </c>
      <c r="F4902" s="17" t="str">
        <f ca="1">_xlfn.XLOOKUP(J4902,Promotions[Promo Key],Promotions[Promo Date],"")</f>
        <v/>
      </c>
      <c r="G4902" s="18" t="str">
        <f t="shared" ca="1" si="319"/>
        <v/>
      </c>
      <c r="H4902" s="18" t="str">
        <f t="shared" ca="1" si="318"/>
        <v/>
      </c>
      <c r="I4902" s="17" t="str">
        <f>_xlfn.XLOOKUP(A4902,Students[Full Name],Students[Starting Rank],"")</f>
        <v/>
      </c>
      <c r="J4902" s="15" t="str">
        <f t="shared" ca="1" si="320"/>
        <v xml:space="preserve">: </v>
      </c>
      <c r="K4902" s="16" t="str">
        <f>_xlfn.XLOOKUP(A4902,Students[Full Name],Students[Start Date],"")</f>
        <v/>
      </c>
      <c r="L4902" s="18">
        <f t="shared" ca="1" si="321"/>
        <v>-1</v>
      </c>
      <c r="M4902" s="18" cm="1">
        <f t="array" aca="1" ref="M4902" ca="1">SUMPRODUCT(Inactives[Days Inactive]*(Inactives[Student]=A4902))/365</f>
        <v>0</v>
      </c>
      <c r="N4902" s="18" t="str" cm="1">
        <f t="array" ref="N4902">IF(LEN($A4902)&gt;0,SUMPRODUCT(($A4902=merged_names)*(_xlfn.TEXTAFTER(N$2, "At ")=merged_belt_colours)*merged_months_at_rank),"")</f>
        <v/>
      </c>
      <c r="O4902" s="18" t="str" cm="1">
        <f t="array" ref="O4902">IF(LEN($A4902)&gt;0,SUMPRODUCT(($A4902=merged_names)*(_xlfn.TEXTAFTER(O$2, "At ")=merged_belt_colours)*merged_months_at_rank),"")</f>
        <v/>
      </c>
      <c r="P4902" s="18" t="str" cm="1">
        <f t="array" ref="P4902">IF(LEN($A4902)&gt;0,SUMPRODUCT(($A4902=merged_names)*(_xlfn.TEXTAFTER(P$2, "At ")=merged_belt_colours)*merged_months_at_rank),"")</f>
        <v/>
      </c>
      <c r="Q4902" s="18" t="str" cm="1">
        <f t="array" ref="Q4902">IF(LEN($A4902)&gt;0,SUMPRODUCT(($A4902=merged_names)*(_xlfn.TEXTAFTER(Q$2, "At ")=merged_belt_colours)*merged_months_at_rank),"")</f>
        <v/>
      </c>
      <c r="R4902" s="18" t="str" cm="1">
        <f t="array" ref="R4902">IF(LEN($A4902)&gt;0,SUMPRODUCT(($A4902=merged_names)*(_xlfn.TEXTAFTER(R$2, "At ")=merged_belt_colours)*merged_months_at_rank),"")</f>
        <v/>
      </c>
    </row>
    <row r="4903" spans="1:18" x14ac:dyDescent="0.25">
      <c r="A4903"/>
      <c r="B4903" s="15" t="str" cm="1">
        <f t="array" ref="B4903">IFERROR(IF(LEN(A4903)&gt;0, IF(SUMPRODUCT((Inactives[Key]=J4903)*(Inactives[Currently Inactive]))=1,"Inactive","Active"),""),"Active")</f>
        <v/>
      </c>
      <c r="C4903" s="16" t="str" cm="1">
        <f t="array" aca="1" ref="C4903" ca="1">IFERROR(_xlfn._xlws.FILTER(Inactives[Inactive On],(Inactives[Key]=J4903)*(Inactives[Currently Inactive]),""),"")</f>
        <v/>
      </c>
      <c r="D4903" s="16" t="str" cm="1">
        <f t="array" aca="1" ref="D4903" ca="1">IFERROR(INDEX(_xlfn.TEXTSPLIT(E4903," "),1),"")</f>
        <v/>
      </c>
      <c r="E4903" s="15" t="str" cm="1">
        <f t="array" aca="1" ref="E4903" ca="1">IFERROR(_xlfn._xlws.FILTER(merged_ranks,(merged_end_dates=DATE(9999,12,31))*(merged_names=A4903)),"")</f>
        <v/>
      </c>
      <c r="F4903" s="17" t="str">
        <f ca="1">_xlfn.XLOOKUP(J4903,Promotions[Promo Key],Promotions[Promo Date],"")</f>
        <v/>
      </c>
      <c r="G4903" s="18" t="str">
        <f t="shared" ca="1" si="319"/>
        <v/>
      </c>
      <c r="H4903" s="18" t="str">
        <f t="shared" ca="1" si="318"/>
        <v/>
      </c>
      <c r="I4903" s="17" t="str">
        <f>_xlfn.XLOOKUP(A4903,Students[Full Name],Students[Starting Rank],"")</f>
        <v/>
      </c>
      <c r="J4903" s="15" t="str">
        <f t="shared" ca="1" si="320"/>
        <v xml:space="preserve">: </v>
      </c>
      <c r="K4903" s="16" t="str">
        <f>_xlfn.XLOOKUP(A4903,Students[Full Name],Students[Start Date],"")</f>
        <v/>
      </c>
      <c r="L4903" s="18">
        <f t="shared" ca="1" si="321"/>
        <v>-1</v>
      </c>
      <c r="M4903" s="18" cm="1">
        <f t="array" aca="1" ref="M4903" ca="1">SUMPRODUCT(Inactives[Days Inactive]*(Inactives[Student]=A4903))/365</f>
        <v>0</v>
      </c>
      <c r="N4903" s="18" t="str" cm="1">
        <f t="array" ref="N4903">IF(LEN($A4903)&gt;0,SUMPRODUCT(($A4903=merged_names)*(_xlfn.TEXTAFTER(N$2, "At ")=merged_belt_colours)*merged_months_at_rank),"")</f>
        <v/>
      </c>
      <c r="O4903" s="18" t="str" cm="1">
        <f t="array" ref="O4903">IF(LEN($A4903)&gt;0,SUMPRODUCT(($A4903=merged_names)*(_xlfn.TEXTAFTER(O$2, "At ")=merged_belt_colours)*merged_months_at_rank),"")</f>
        <v/>
      </c>
      <c r="P4903" s="18" t="str" cm="1">
        <f t="array" ref="P4903">IF(LEN($A4903)&gt;0,SUMPRODUCT(($A4903=merged_names)*(_xlfn.TEXTAFTER(P$2, "At ")=merged_belt_colours)*merged_months_at_rank),"")</f>
        <v/>
      </c>
      <c r="Q4903" s="18" t="str" cm="1">
        <f t="array" ref="Q4903">IF(LEN($A4903)&gt;0,SUMPRODUCT(($A4903=merged_names)*(_xlfn.TEXTAFTER(Q$2, "At ")=merged_belt_colours)*merged_months_at_rank),"")</f>
        <v/>
      </c>
      <c r="R4903" s="18" t="str" cm="1">
        <f t="array" ref="R4903">IF(LEN($A4903)&gt;0,SUMPRODUCT(($A4903=merged_names)*(_xlfn.TEXTAFTER(R$2, "At ")=merged_belt_colours)*merged_months_at_rank),"")</f>
        <v/>
      </c>
    </row>
    <row r="4904" spans="1:18" x14ac:dyDescent="0.25">
      <c r="A4904"/>
      <c r="B4904" s="15" t="str" cm="1">
        <f t="array" ref="B4904">IFERROR(IF(LEN(A4904)&gt;0, IF(SUMPRODUCT((Inactives[Key]=J4904)*(Inactives[Currently Inactive]))=1,"Inactive","Active"),""),"Active")</f>
        <v/>
      </c>
      <c r="C4904" s="16" t="str" cm="1">
        <f t="array" aca="1" ref="C4904" ca="1">IFERROR(_xlfn._xlws.FILTER(Inactives[Inactive On],(Inactives[Key]=J4904)*(Inactives[Currently Inactive]),""),"")</f>
        <v/>
      </c>
      <c r="D4904" s="16" t="str" cm="1">
        <f t="array" aca="1" ref="D4904" ca="1">IFERROR(INDEX(_xlfn.TEXTSPLIT(E4904," "),1),"")</f>
        <v/>
      </c>
      <c r="E4904" s="15" t="str" cm="1">
        <f t="array" aca="1" ref="E4904" ca="1">IFERROR(_xlfn._xlws.FILTER(merged_ranks,(merged_end_dates=DATE(9999,12,31))*(merged_names=A4904)),"")</f>
        <v/>
      </c>
      <c r="F4904" s="17" t="str">
        <f ca="1">_xlfn.XLOOKUP(J4904,Promotions[Promo Key],Promotions[Promo Date],"")</f>
        <v/>
      </c>
      <c r="G4904" s="18" t="str">
        <f t="shared" ca="1" si="319"/>
        <v/>
      </c>
      <c r="H4904" s="18" t="str">
        <f t="shared" ca="1" si="318"/>
        <v/>
      </c>
      <c r="I4904" s="17" t="str">
        <f>_xlfn.XLOOKUP(A4904,Students[Full Name],Students[Starting Rank],"")</f>
        <v/>
      </c>
      <c r="J4904" s="15" t="str">
        <f t="shared" ca="1" si="320"/>
        <v xml:space="preserve">: </v>
      </c>
      <c r="K4904" s="16" t="str">
        <f>_xlfn.XLOOKUP(A4904,Students[Full Name],Students[Start Date],"")</f>
        <v/>
      </c>
      <c r="L4904" s="18">
        <f t="shared" ca="1" si="321"/>
        <v>-1</v>
      </c>
      <c r="M4904" s="18" cm="1">
        <f t="array" aca="1" ref="M4904" ca="1">SUMPRODUCT(Inactives[Days Inactive]*(Inactives[Student]=A4904))/365</f>
        <v>0</v>
      </c>
      <c r="N4904" s="18" t="str" cm="1">
        <f t="array" ref="N4904">IF(LEN($A4904)&gt;0,SUMPRODUCT(($A4904=merged_names)*(_xlfn.TEXTAFTER(N$2, "At ")=merged_belt_colours)*merged_months_at_rank),"")</f>
        <v/>
      </c>
      <c r="O4904" s="18" t="str" cm="1">
        <f t="array" ref="O4904">IF(LEN($A4904)&gt;0,SUMPRODUCT(($A4904=merged_names)*(_xlfn.TEXTAFTER(O$2, "At ")=merged_belt_colours)*merged_months_at_rank),"")</f>
        <v/>
      </c>
      <c r="P4904" s="18" t="str" cm="1">
        <f t="array" ref="P4904">IF(LEN($A4904)&gt;0,SUMPRODUCT(($A4904=merged_names)*(_xlfn.TEXTAFTER(P$2, "At ")=merged_belt_colours)*merged_months_at_rank),"")</f>
        <v/>
      </c>
      <c r="Q4904" s="18" t="str" cm="1">
        <f t="array" ref="Q4904">IF(LEN($A4904)&gt;0,SUMPRODUCT(($A4904=merged_names)*(_xlfn.TEXTAFTER(Q$2, "At ")=merged_belt_colours)*merged_months_at_rank),"")</f>
        <v/>
      </c>
      <c r="R4904" s="18" t="str" cm="1">
        <f t="array" ref="R4904">IF(LEN($A4904)&gt;0,SUMPRODUCT(($A4904=merged_names)*(_xlfn.TEXTAFTER(R$2, "At ")=merged_belt_colours)*merged_months_at_rank),"")</f>
        <v/>
      </c>
    </row>
    <row r="4905" spans="1:18" x14ac:dyDescent="0.25">
      <c r="A4905"/>
      <c r="B4905" s="15" t="str" cm="1">
        <f t="array" ref="B4905">IFERROR(IF(LEN(A4905)&gt;0, IF(SUMPRODUCT((Inactives[Key]=J4905)*(Inactives[Currently Inactive]))=1,"Inactive","Active"),""),"Active")</f>
        <v/>
      </c>
      <c r="C4905" s="16" t="str" cm="1">
        <f t="array" aca="1" ref="C4905" ca="1">IFERROR(_xlfn._xlws.FILTER(Inactives[Inactive On],(Inactives[Key]=J4905)*(Inactives[Currently Inactive]),""),"")</f>
        <v/>
      </c>
      <c r="D4905" s="16" t="str" cm="1">
        <f t="array" aca="1" ref="D4905" ca="1">IFERROR(INDEX(_xlfn.TEXTSPLIT(E4905," "),1),"")</f>
        <v/>
      </c>
      <c r="E4905" s="15" t="str" cm="1">
        <f t="array" aca="1" ref="E4905" ca="1">IFERROR(_xlfn._xlws.FILTER(merged_ranks,(merged_end_dates=DATE(9999,12,31))*(merged_names=A4905)),"")</f>
        <v/>
      </c>
      <c r="F4905" s="17" t="str">
        <f ca="1">_xlfn.XLOOKUP(J4905,Promotions[Promo Key],Promotions[Promo Date],"")</f>
        <v/>
      </c>
      <c r="G4905" s="18" t="str">
        <f t="shared" ca="1" si="319"/>
        <v/>
      </c>
      <c r="H4905" s="18" t="str">
        <f t="shared" ca="1" si="318"/>
        <v/>
      </c>
      <c r="I4905" s="17" t="str">
        <f>_xlfn.XLOOKUP(A4905,Students[Full Name],Students[Starting Rank],"")</f>
        <v/>
      </c>
      <c r="J4905" s="15" t="str">
        <f t="shared" ca="1" si="320"/>
        <v xml:space="preserve">: </v>
      </c>
      <c r="K4905" s="16" t="str">
        <f>_xlfn.XLOOKUP(A4905,Students[Full Name],Students[Start Date],"")</f>
        <v/>
      </c>
      <c r="L4905" s="18">
        <f t="shared" ca="1" si="321"/>
        <v>-1</v>
      </c>
      <c r="M4905" s="18" cm="1">
        <f t="array" aca="1" ref="M4905" ca="1">SUMPRODUCT(Inactives[Days Inactive]*(Inactives[Student]=A4905))/365</f>
        <v>0</v>
      </c>
      <c r="N4905" s="18" t="str" cm="1">
        <f t="array" ref="N4905">IF(LEN($A4905)&gt;0,SUMPRODUCT(($A4905=merged_names)*(_xlfn.TEXTAFTER(N$2, "At ")=merged_belt_colours)*merged_months_at_rank),"")</f>
        <v/>
      </c>
      <c r="O4905" s="18" t="str" cm="1">
        <f t="array" ref="O4905">IF(LEN($A4905)&gt;0,SUMPRODUCT(($A4905=merged_names)*(_xlfn.TEXTAFTER(O$2, "At ")=merged_belt_colours)*merged_months_at_rank),"")</f>
        <v/>
      </c>
      <c r="P4905" s="18" t="str" cm="1">
        <f t="array" ref="P4905">IF(LEN($A4905)&gt;0,SUMPRODUCT(($A4905=merged_names)*(_xlfn.TEXTAFTER(P$2, "At ")=merged_belt_colours)*merged_months_at_rank),"")</f>
        <v/>
      </c>
      <c r="Q4905" s="18" t="str" cm="1">
        <f t="array" ref="Q4905">IF(LEN($A4905)&gt;0,SUMPRODUCT(($A4905=merged_names)*(_xlfn.TEXTAFTER(Q$2, "At ")=merged_belt_colours)*merged_months_at_rank),"")</f>
        <v/>
      </c>
      <c r="R4905" s="18" t="str" cm="1">
        <f t="array" ref="R4905">IF(LEN($A4905)&gt;0,SUMPRODUCT(($A4905=merged_names)*(_xlfn.TEXTAFTER(R$2, "At ")=merged_belt_colours)*merged_months_at_rank),"")</f>
        <v/>
      </c>
    </row>
    <row r="4906" spans="1:18" x14ac:dyDescent="0.25">
      <c r="A4906"/>
      <c r="B4906" s="15" t="str" cm="1">
        <f t="array" ref="B4906">IFERROR(IF(LEN(A4906)&gt;0, IF(SUMPRODUCT((Inactives[Key]=J4906)*(Inactives[Currently Inactive]))=1,"Inactive","Active"),""),"Active")</f>
        <v/>
      </c>
      <c r="C4906" s="16" t="str" cm="1">
        <f t="array" aca="1" ref="C4906" ca="1">IFERROR(_xlfn._xlws.FILTER(Inactives[Inactive On],(Inactives[Key]=J4906)*(Inactives[Currently Inactive]),""),"")</f>
        <v/>
      </c>
      <c r="D4906" s="16" t="str" cm="1">
        <f t="array" aca="1" ref="D4906" ca="1">IFERROR(INDEX(_xlfn.TEXTSPLIT(E4906," "),1),"")</f>
        <v/>
      </c>
      <c r="E4906" s="15" t="str" cm="1">
        <f t="array" aca="1" ref="E4906" ca="1">IFERROR(_xlfn._xlws.FILTER(merged_ranks,(merged_end_dates=DATE(9999,12,31))*(merged_names=A4906)),"")</f>
        <v/>
      </c>
      <c r="F4906" s="17" t="str">
        <f ca="1">_xlfn.XLOOKUP(J4906,Promotions[Promo Key],Promotions[Promo Date],"")</f>
        <v/>
      </c>
      <c r="G4906" s="18" t="str">
        <f t="shared" ca="1" si="319"/>
        <v/>
      </c>
      <c r="H4906" s="18" t="str">
        <f t="shared" ca="1" si="318"/>
        <v/>
      </c>
      <c r="I4906" s="17" t="str">
        <f>_xlfn.XLOOKUP(A4906,Students[Full Name],Students[Starting Rank],"")</f>
        <v/>
      </c>
      <c r="J4906" s="15" t="str">
        <f t="shared" ca="1" si="320"/>
        <v xml:space="preserve">: </v>
      </c>
      <c r="K4906" s="16" t="str">
        <f>_xlfn.XLOOKUP(A4906,Students[Full Name],Students[Start Date],"")</f>
        <v/>
      </c>
      <c r="L4906" s="18">
        <f t="shared" ca="1" si="321"/>
        <v>-1</v>
      </c>
      <c r="M4906" s="18" cm="1">
        <f t="array" aca="1" ref="M4906" ca="1">SUMPRODUCT(Inactives[Days Inactive]*(Inactives[Student]=A4906))/365</f>
        <v>0</v>
      </c>
      <c r="N4906" s="18" t="str" cm="1">
        <f t="array" ref="N4906">IF(LEN($A4906)&gt;0,SUMPRODUCT(($A4906=merged_names)*(_xlfn.TEXTAFTER(N$2, "At ")=merged_belt_colours)*merged_months_at_rank),"")</f>
        <v/>
      </c>
      <c r="O4906" s="18" t="str" cm="1">
        <f t="array" ref="O4906">IF(LEN($A4906)&gt;0,SUMPRODUCT(($A4906=merged_names)*(_xlfn.TEXTAFTER(O$2, "At ")=merged_belt_colours)*merged_months_at_rank),"")</f>
        <v/>
      </c>
      <c r="P4906" s="18" t="str" cm="1">
        <f t="array" ref="P4906">IF(LEN($A4906)&gt;0,SUMPRODUCT(($A4906=merged_names)*(_xlfn.TEXTAFTER(P$2, "At ")=merged_belt_colours)*merged_months_at_rank),"")</f>
        <v/>
      </c>
      <c r="Q4906" s="18" t="str" cm="1">
        <f t="array" ref="Q4906">IF(LEN($A4906)&gt;0,SUMPRODUCT(($A4906=merged_names)*(_xlfn.TEXTAFTER(Q$2, "At ")=merged_belt_colours)*merged_months_at_rank),"")</f>
        <v/>
      </c>
      <c r="R4906" s="18" t="str" cm="1">
        <f t="array" ref="R4906">IF(LEN($A4906)&gt;0,SUMPRODUCT(($A4906=merged_names)*(_xlfn.TEXTAFTER(R$2, "At ")=merged_belt_colours)*merged_months_at_rank),"")</f>
        <v/>
      </c>
    </row>
    <row r="4907" spans="1:18" x14ac:dyDescent="0.25">
      <c r="A4907"/>
      <c r="B4907" s="15" t="str" cm="1">
        <f t="array" ref="B4907">IFERROR(IF(LEN(A4907)&gt;0, IF(SUMPRODUCT((Inactives[Key]=J4907)*(Inactives[Currently Inactive]))=1,"Inactive","Active"),""),"Active")</f>
        <v/>
      </c>
      <c r="C4907" s="16" t="str" cm="1">
        <f t="array" aca="1" ref="C4907" ca="1">IFERROR(_xlfn._xlws.FILTER(Inactives[Inactive On],(Inactives[Key]=J4907)*(Inactives[Currently Inactive]),""),"")</f>
        <v/>
      </c>
      <c r="D4907" s="16" t="str" cm="1">
        <f t="array" aca="1" ref="D4907" ca="1">IFERROR(INDEX(_xlfn.TEXTSPLIT(E4907," "),1),"")</f>
        <v/>
      </c>
      <c r="E4907" s="15" t="str" cm="1">
        <f t="array" aca="1" ref="E4907" ca="1">IFERROR(_xlfn._xlws.FILTER(merged_ranks,(merged_end_dates=DATE(9999,12,31))*(merged_names=A4907)),"")</f>
        <v/>
      </c>
      <c r="F4907" s="17" t="str">
        <f ca="1">_xlfn.XLOOKUP(J4907,Promotions[Promo Key],Promotions[Promo Date],"")</f>
        <v/>
      </c>
      <c r="G4907" s="18" t="str">
        <f t="shared" ca="1" si="319"/>
        <v/>
      </c>
      <c r="H4907" s="18" t="str">
        <f t="shared" ca="1" si="318"/>
        <v/>
      </c>
      <c r="I4907" s="17" t="str">
        <f>_xlfn.XLOOKUP(A4907,Students[Full Name],Students[Starting Rank],"")</f>
        <v/>
      </c>
      <c r="J4907" s="15" t="str">
        <f t="shared" ca="1" si="320"/>
        <v xml:space="preserve">: </v>
      </c>
      <c r="K4907" s="16" t="str">
        <f>_xlfn.XLOOKUP(A4907,Students[Full Name],Students[Start Date],"")</f>
        <v/>
      </c>
      <c r="L4907" s="18">
        <f t="shared" ca="1" si="321"/>
        <v>-1</v>
      </c>
      <c r="M4907" s="18" cm="1">
        <f t="array" aca="1" ref="M4907" ca="1">SUMPRODUCT(Inactives[Days Inactive]*(Inactives[Student]=A4907))/365</f>
        <v>0</v>
      </c>
      <c r="N4907" s="18" t="str" cm="1">
        <f t="array" ref="N4907">IF(LEN($A4907)&gt;0,SUMPRODUCT(($A4907=merged_names)*(_xlfn.TEXTAFTER(N$2, "At ")=merged_belt_colours)*merged_months_at_rank),"")</f>
        <v/>
      </c>
      <c r="O4907" s="18" t="str" cm="1">
        <f t="array" ref="O4907">IF(LEN($A4907)&gt;0,SUMPRODUCT(($A4907=merged_names)*(_xlfn.TEXTAFTER(O$2, "At ")=merged_belt_colours)*merged_months_at_rank),"")</f>
        <v/>
      </c>
      <c r="P4907" s="18" t="str" cm="1">
        <f t="array" ref="P4907">IF(LEN($A4907)&gt;0,SUMPRODUCT(($A4907=merged_names)*(_xlfn.TEXTAFTER(P$2, "At ")=merged_belt_colours)*merged_months_at_rank),"")</f>
        <v/>
      </c>
      <c r="Q4907" s="18" t="str" cm="1">
        <f t="array" ref="Q4907">IF(LEN($A4907)&gt;0,SUMPRODUCT(($A4907=merged_names)*(_xlfn.TEXTAFTER(Q$2, "At ")=merged_belt_colours)*merged_months_at_rank),"")</f>
        <v/>
      </c>
      <c r="R4907" s="18" t="str" cm="1">
        <f t="array" ref="R4907">IF(LEN($A4907)&gt;0,SUMPRODUCT(($A4907=merged_names)*(_xlfn.TEXTAFTER(R$2, "At ")=merged_belt_colours)*merged_months_at_rank),"")</f>
        <v/>
      </c>
    </row>
    <row r="4908" spans="1:18" x14ac:dyDescent="0.25">
      <c r="A4908"/>
      <c r="B4908" s="15" t="str" cm="1">
        <f t="array" ref="B4908">IFERROR(IF(LEN(A4908)&gt;0, IF(SUMPRODUCT((Inactives[Key]=J4908)*(Inactives[Currently Inactive]))=1,"Inactive","Active"),""),"Active")</f>
        <v/>
      </c>
      <c r="C4908" s="16" t="str" cm="1">
        <f t="array" aca="1" ref="C4908" ca="1">IFERROR(_xlfn._xlws.FILTER(Inactives[Inactive On],(Inactives[Key]=J4908)*(Inactives[Currently Inactive]),""),"")</f>
        <v/>
      </c>
      <c r="D4908" s="16" t="str" cm="1">
        <f t="array" aca="1" ref="D4908" ca="1">IFERROR(INDEX(_xlfn.TEXTSPLIT(E4908," "),1),"")</f>
        <v/>
      </c>
      <c r="E4908" s="15" t="str" cm="1">
        <f t="array" aca="1" ref="E4908" ca="1">IFERROR(_xlfn._xlws.FILTER(merged_ranks,(merged_end_dates=DATE(9999,12,31))*(merged_names=A4908)),"")</f>
        <v/>
      </c>
      <c r="F4908" s="17" t="str">
        <f ca="1">_xlfn.XLOOKUP(J4908,Promotions[Promo Key],Promotions[Promo Date],"")</f>
        <v/>
      </c>
      <c r="G4908" s="18" t="str">
        <f t="shared" ca="1" si="319"/>
        <v/>
      </c>
      <c r="H4908" s="18" t="str">
        <f t="shared" ca="1" si="318"/>
        <v/>
      </c>
      <c r="I4908" s="17" t="str">
        <f>_xlfn.XLOOKUP(A4908,Students[Full Name],Students[Starting Rank],"")</f>
        <v/>
      </c>
      <c r="J4908" s="15" t="str">
        <f t="shared" ca="1" si="320"/>
        <v xml:space="preserve">: </v>
      </c>
      <c r="K4908" s="16" t="str">
        <f>_xlfn.XLOOKUP(A4908,Students[Full Name],Students[Start Date],"")</f>
        <v/>
      </c>
      <c r="L4908" s="18">
        <f t="shared" ca="1" si="321"/>
        <v>-1</v>
      </c>
      <c r="M4908" s="18" cm="1">
        <f t="array" aca="1" ref="M4908" ca="1">SUMPRODUCT(Inactives[Days Inactive]*(Inactives[Student]=A4908))/365</f>
        <v>0</v>
      </c>
      <c r="N4908" s="18" t="str" cm="1">
        <f t="array" ref="N4908">IF(LEN($A4908)&gt;0,SUMPRODUCT(($A4908=merged_names)*(_xlfn.TEXTAFTER(N$2, "At ")=merged_belt_colours)*merged_months_at_rank),"")</f>
        <v/>
      </c>
      <c r="O4908" s="18" t="str" cm="1">
        <f t="array" ref="O4908">IF(LEN($A4908)&gt;0,SUMPRODUCT(($A4908=merged_names)*(_xlfn.TEXTAFTER(O$2, "At ")=merged_belt_colours)*merged_months_at_rank),"")</f>
        <v/>
      </c>
      <c r="P4908" s="18" t="str" cm="1">
        <f t="array" ref="P4908">IF(LEN($A4908)&gt;0,SUMPRODUCT(($A4908=merged_names)*(_xlfn.TEXTAFTER(P$2, "At ")=merged_belt_colours)*merged_months_at_rank),"")</f>
        <v/>
      </c>
      <c r="Q4908" s="18" t="str" cm="1">
        <f t="array" ref="Q4908">IF(LEN($A4908)&gt;0,SUMPRODUCT(($A4908=merged_names)*(_xlfn.TEXTAFTER(Q$2, "At ")=merged_belt_colours)*merged_months_at_rank),"")</f>
        <v/>
      </c>
      <c r="R4908" s="18" t="str" cm="1">
        <f t="array" ref="R4908">IF(LEN($A4908)&gt;0,SUMPRODUCT(($A4908=merged_names)*(_xlfn.TEXTAFTER(R$2, "At ")=merged_belt_colours)*merged_months_at_rank),"")</f>
        <v/>
      </c>
    </row>
    <row r="4909" spans="1:18" x14ac:dyDescent="0.25">
      <c r="A4909"/>
      <c r="B4909" s="15" t="str" cm="1">
        <f t="array" ref="B4909">IFERROR(IF(LEN(A4909)&gt;0, IF(SUMPRODUCT((Inactives[Key]=J4909)*(Inactives[Currently Inactive]))=1,"Inactive","Active"),""),"Active")</f>
        <v/>
      </c>
      <c r="C4909" s="16" t="str" cm="1">
        <f t="array" aca="1" ref="C4909" ca="1">IFERROR(_xlfn._xlws.FILTER(Inactives[Inactive On],(Inactives[Key]=J4909)*(Inactives[Currently Inactive]),""),"")</f>
        <v/>
      </c>
      <c r="D4909" s="16" t="str" cm="1">
        <f t="array" aca="1" ref="D4909" ca="1">IFERROR(INDEX(_xlfn.TEXTSPLIT(E4909," "),1),"")</f>
        <v/>
      </c>
      <c r="E4909" s="15" t="str" cm="1">
        <f t="array" aca="1" ref="E4909" ca="1">IFERROR(_xlfn._xlws.FILTER(merged_ranks,(merged_end_dates=DATE(9999,12,31))*(merged_names=A4909)),"")</f>
        <v/>
      </c>
      <c r="F4909" s="17" t="str">
        <f ca="1">_xlfn.XLOOKUP(J4909,Promotions[Promo Key],Promotions[Promo Date],"")</f>
        <v/>
      </c>
      <c r="G4909" s="18" t="str">
        <f t="shared" ca="1" si="319"/>
        <v/>
      </c>
      <c r="H4909" s="18" t="str">
        <f t="shared" ca="1" si="318"/>
        <v/>
      </c>
      <c r="I4909" s="17" t="str">
        <f>_xlfn.XLOOKUP(A4909,Students[Full Name],Students[Starting Rank],"")</f>
        <v/>
      </c>
      <c r="J4909" s="15" t="str">
        <f t="shared" ca="1" si="320"/>
        <v xml:space="preserve">: </v>
      </c>
      <c r="K4909" s="16" t="str">
        <f>_xlfn.XLOOKUP(A4909,Students[Full Name],Students[Start Date],"")</f>
        <v/>
      </c>
      <c r="L4909" s="18">
        <f t="shared" ca="1" si="321"/>
        <v>-1</v>
      </c>
      <c r="M4909" s="18" cm="1">
        <f t="array" aca="1" ref="M4909" ca="1">SUMPRODUCT(Inactives[Days Inactive]*(Inactives[Student]=A4909))/365</f>
        <v>0</v>
      </c>
      <c r="N4909" s="18" t="str" cm="1">
        <f t="array" ref="N4909">IF(LEN($A4909)&gt;0,SUMPRODUCT(($A4909=merged_names)*(_xlfn.TEXTAFTER(N$2, "At ")=merged_belt_colours)*merged_months_at_rank),"")</f>
        <v/>
      </c>
      <c r="O4909" s="18" t="str" cm="1">
        <f t="array" ref="O4909">IF(LEN($A4909)&gt;0,SUMPRODUCT(($A4909=merged_names)*(_xlfn.TEXTAFTER(O$2, "At ")=merged_belt_colours)*merged_months_at_rank),"")</f>
        <v/>
      </c>
      <c r="P4909" s="18" t="str" cm="1">
        <f t="array" ref="P4909">IF(LEN($A4909)&gt;0,SUMPRODUCT(($A4909=merged_names)*(_xlfn.TEXTAFTER(P$2, "At ")=merged_belt_colours)*merged_months_at_rank),"")</f>
        <v/>
      </c>
      <c r="Q4909" s="18" t="str" cm="1">
        <f t="array" ref="Q4909">IF(LEN($A4909)&gt;0,SUMPRODUCT(($A4909=merged_names)*(_xlfn.TEXTAFTER(Q$2, "At ")=merged_belt_colours)*merged_months_at_rank),"")</f>
        <v/>
      </c>
      <c r="R4909" s="18" t="str" cm="1">
        <f t="array" ref="R4909">IF(LEN($A4909)&gt;0,SUMPRODUCT(($A4909=merged_names)*(_xlfn.TEXTAFTER(R$2, "At ")=merged_belt_colours)*merged_months_at_rank),"")</f>
        <v/>
      </c>
    </row>
    <row r="4910" spans="1:18" x14ac:dyDescent="0.25">
      <c r="A4910"/>
      <c r="B4910" s="15" t="str" cm="1">
        <f t="array" ref="B4910">IFERROR(IF(LEN(A4910)&gt;0, IF(SUMPRODUCT((Inactives[Key]=J4910)*(Inactives[Currently Inactive]))=1,"Inactive","Active"),""),"Active")</f>
        <v/>
      </c>
      <c r="C4910" s="16" t="str" cm="1">
        <f t="array" aca="1" ref="C4910" ca="1">IFERROR(_xlfn._xlws.FILTER(Inactives[Inactive On],(Inactives[Key]=J4910)*(Inactives[Currently Inactive]),""),"")</f>
        <v/>
      </c>
      <c r="D4910" s="16" t="str" cm="1">
        <f t="array" aca="1" ref="D4910" ca="1">IFERROR(INDEX(_xlfn.TEXTSPLIT(E4910," "),1),"")</f>
        <v/>
      </c>
      <c r="E4910" s="15" t="str" cm="1">
        <f t="array" aca="1" ref="E4910" ca="1">IFERROR(_xlfn._xlws.FILTER(merged_ranks,(merged_end_dates=DATE(9999,12,31))*(merged_names=A4910)),"")</f>
        <v/>
      </c>
      <c r="F4910" s="17" t="str">
        <f ca="1">_xlfn.XLOOKUP(J4910,Promotions[Promo Key],Promotions[Promo Date],"")</f>
        <v/>
      </c>
      <c r="G4910" s="18" t="str">
        <f t="shared" ca="1" si="319"/>
        <v/>
      </c>
      <c r="H4910" s="18" t="str">
        <f t="shared" ca="1" si="318"/>
        <v/>
      </c>
      <c r="I4910" s="17" t="str">
        <f>_xlfn.XLOOKUP(A4910,Students[Full Name],Students[Starting Rank],"")</f>
        <v/>
      </c>
      <c r="J4910" s="15" t="str">
        <f t="shared" ca="1" si="320"/>
        <v xml:space="preserve">: </v>
      </c>
      <c r="K4910" s="16" t="str">
        <f>_xlfn.XLOOKUP(A4910,Students[Full Name],Students[Start Date],"")</f>
        <v/>
      </c>
      <c r="L4910" s="18">
        <f t="shared" ca="1" si="321"/>
        <v>-1</v>
      </c>
      <c r="M4910" s="18" cm="1">
        <f t="array" aca="1" ref="M4910" ca="1">SUMPRODUCT(Inactives[Days Inactive]*(Inactives[Student]=A4910))/365</f>
        <v>0</v>
      </c>
      <c r="N4910" s="18" t="str" cm="1">
        <f t="array" ref="N4910">IF(LEN($A4910)&gt;0,SUMPRODUCT(($A4910=merged_names)*(_xlfn.TEXTAFTER(N$2, "At ")=merged_belt_colours)*merged_months_at_rank),"")</f>
        <v/>
      </c>
      <c r="O4910" s="18" t="str" cm="1">
        <f t="array" ref="O4910">IF(LEN($A4910)&gt;0,SUMPRODUCT(($A4910=merged_names)*(_xlfn.TEXTAFTER(O$2, "At ")=merged_belt_colours)*merged_months_at_rank),"")</f>
        <v/>
      </c>
      <c r="P4910" s="18" t="str" cm="1">
        <f t="array" ref="P4910">IF(LEN($A4910)&gt;0,SUMPRODUCT(($A4910=merged_names)*(_xlfn.TEXTAFTER(P$2, "At ")=merged_belt_colours)*merged_months_at_rank),"")</f>
        <v/>
      </c>
      <c r="Q4910" s="18" t="str" cm="1">
        <f t="array" ref="Q4910">IF(LEN($A4910)&gt;0,SUMPRODUCT(($A4910=merged_names)*(_xlfn.TEXTAFTER(Q$2, "At ")=merged_belt_colours)*merged_months_at_rank),"")</f>
        <v/>
      </c>
      <c r="R4910" s="18" t="str" cm="1">
        <f t="array" ref="R4910">IF(LEN($A4910)&gt;0,SUMPRODUCT(($A4910=merged_names)*(_xlfn.TEXTAFTER(R$2, "At ")=merged_belt_colours)*merged_months_at_rank),"")</f>
        <v/>
      </c>
    </row>
    <row r="4911" spans="1:18" x14ac:dyDescent="0.25">
      <c r="A4911"/>
      <c r="B4911" s="15" t="str" cm="1">
        <f t="array" ref="B4911">IFERROR(IF(LEN(A4911)&gt;0, IF(SUMPRODUCT((Inactives[Key]=J4911)*(Inactives[Currently Inactive]))=1,"Inactive","Active"),""),"Active")</f>
        <v/>
      </c>
      <c r="C4911" s="16" t="str" cm="1">
        <f t="array" aca="1" ref="C4911" ca="1">IFERROR(_xlfn._xlws.FILTER(Inactives[Inactive On],(Inactives[Key]=J4911)*(Inactives[Currently Inactive]),""),"")</f>
        <v/>
      </c>
      <c r="D4911" s="16" t="str" cm="1">
        <f t="array" aca="1" ref="D4911" ca="1">IFERROR(INDEX(_xlfn.TEXTSPLIT(E4911," "),1),"")</f>
        <v/>
      </c>
      <c r="E4911" s="15" t="str" cm="1">
        <f t="array" aca="1" ref="E4911" ca="1">IFERROR(_xlfn._xlws.FILTER(merged_ranks,(merged_end_dates=DATE(9999,12,31))*(merged_names=A4911)),"")</f>
        <v/>
      </c>
      <c r="F4911" s="17" t="str">
        <f ca="1">_xlfn.XLOOKUP(J4911,Promotions[Promo Key],Promotions[Promo Date],"")</f>
        <v/>
      </c>
      <c r="G4911" s="18" t="str">
        <f t="shared" ca="1" si="319"/>
        <v/>
      </c>
      <c r="H4911" s="18" t="str">
        <f t="shared" ca="1" si="318"/>
        <v/>
      </c>
      <c r="I4911" s="17" t="str">
        <f>_xlfn.XLOOKUP(A4911,Students[Full Name],Students[Starting Rank],"")</f>
        <v/>
      </c>
      <c r="J4911" s="15" t="str">
        <f t="shared" ca="1" si="320"/>
        <v xml:space="preserve">: </v>
      </c>
      <c r="K4911" s="16" t="str">
        <f>_xlfn.XLOOKUP(A4911,Students[Full Name],Students[Start Date],"")</f>
        <v/>
      </c>
      <c r="L4911" s="18">
        <f t="shared" ca="1" si="321"/>
        <v>-1</v>
      </c>
      <c r="M4911" s="18" cm="1">
        <f t="array" aca="1" ref="M4911" ca="1">SUMPRODUCT(Inactives[Days Inactive]*(Inactives[Student]=A4911))/365</f>
        <v>0</v>
      </c>
      <c r="N4911" s="18" t="str" cm="1">
        <f t="array" ref="N4911">IF(LEN($A4911)&gt;0,SUMPRODUCT(($A4911=merged_names)*(_xlfn.TEXTAFTER(N$2, "At ")=merged_belt_colours)*merged_months_at_rank),"")</f>
        <v/>
      </c>
      <c r="O4911" s="18" t="str" cm="1">
        <f t="array" ref="O4911">IF(LEN($A4911)&gt;0,SUMPRODUCT(($A4911=merged_names)*(_xlfn.TEXTAFTER(O$2, "At ")=merged_belt_colours)*merged_months_at_rank),"")</f>
        <v/>
      </c>
      <c r="P4911" s="18" t="str" cm="1">
        <f t="array" ref="P4911">IF(LEN($A4911)&gt;0,SUMPRODUCT(($A4911=merged_names)*(_xlfn.TEXTAFTER(P$2, "At ")=merged_belt_colours)*merged_months_at_rank),"")</f>
        <v/>
      </c>
      <c r="Q4911" s="18" t="str" cm="1">
        <f t="array" ref="Q4911">IF(LEN($A4911)&gt;0,SUMPRODUCT(($A4911=merged_names)*(_xlfn.TEXTAFTER(Q$2, "At ")=merged_belt_colours)*merged_months_at_rank),"")</f>
        <v/>
      </c>
      <c r="R4911" s="18" t="str" cm="1">
        <f t="array" ref="R4911">IF(LEN($A4911)&gt;0,SUMPRODUCT(($A4911=merged_names)*(_xlfn.TEXTAFTER(R$2, "At ")=merged_belt_colours)*merged_months_at_rank),"")</f>
        <v/>
      </c>
    </row>
    <row r="4912" spans="1:18" x14ac:dyDescent="0.25">
      <c r="A4912"/>
      <c r="B4912" s="15" t="str" cm="1">
        <f t="array" ref="B4912">IFERROR(IF(LEN(A4912)&gt;0, IF(SUMPRODUCT((Inactives[Key]=J4912)*(Inactives[Currently Inactive]))=1,"Inactive","Active"),""),"Active")</f>
        <v/>
      </c>
      <c r="C4912" s="16" t="str" cm="1">
        <f t="array" aca="1" ref="C4912" ca="1">IFERROR(_xlfn._xlws.FILTER(Inactives[Inactive On],(Inactives[Key]=J4912)*(Inactives[Currently Inactive]),""),"")</f>
        <v/>
      </c>
      <c r="D4912" s="16" t="str" cm="1">
        <f t="array" aca="1" ref="D4912" ca="1">IFERROR(INDEX(_xlfn.TEXTSPLIT(E4912," "),1),"")</f>
        <v/>
      </c>
      <c r="E4912" s="15" t="str" cm="1">
        <f t="array" aca="1" ref="E4912" ca="1">IFERROR(_xlfn._xlws.FILTER(merged_ranks,(merged_end_dates=DATE(9999,12,31))*(merged_names=A4912)),"")</f>
        <v/>
      </c>
      <c r="F4912" s="17" t="str">
        <f ca="1">_xlfn.XLOOKUP(J4912,Promotions[Promo Key],Promotions[Promo Date],"")</f>
        <v/>
      </c>
      <c r="G4912" s="18" t="str">
        <f t="shared" ca="1" si="319"/>
        <v/>
      </c>
      <c r="H4912" s="18" t="str">
        <f t="shared" ca="1" si="318"/>
        <v/>
      </c>
      <c r="I4912" s="17" t="str">
        <f>_xlfn.XLOOKUP(A4912,Students[Full Name],Students[Starting Rank],"")</f>
        <v/>
      </c>
      <c r="J4912" s="15" t="str">
        <f t="shared" ca="1" si="320"/>
        <v xml:space="preserve">: </v>
      </c>
      <c r="K4912" s="16" t="str">
        <f>_xlfn.XLOOKUP(A4912,Students[Full Name],Students[Start Date],"")</f>
        <v/>
      </c>
      <c r="L4912" s="18">
        <f t="shared" ca="1" si="321"/>
        <v>-1</v>
      </c>
      <c r="M4912" s="18" cm="1">
        <f t="array" aca="1" ref="M4912" ca="1">SUMPRODUCT(Inactives[Days Inactive]*(Inactives[Student]=A4912))/365</f>
        <v>0</v>
      </c>
      <c r="N4912" s="18" t="str" cm="1">
        <f t="array" ref="N4912">IF(LEN($A4912)&gt;0,SUMPRODUCT(($A4912=merged_names)*(_xlfn.TEXTAFTER(N$2, "At ")=merged_belt_colours)*merged_months_at_rank),"")</f>
        <v/>
      </c>
      <c r="O4912" s="18" t="str" cm="1">
        <f t="array" ref="O4912">IF(LEN($A4912)&gt;0,SUMPRODUCT(($A4912=merged_names)*(_xlfn.TEXTAFTER(O$2, "At ")=merged_belt_colours)*merged_months_at_rank),"")</f>
        <v/>
      </c>
      <c r="P4912" s="18" t="str" cm="1">
        <f t="array" ref="P4912">IF(LEN($A4912)&gt;0,SUMPRODUCT(($A4912=merged_names)*(_xlfn.TEXTAFTER(P$2, "At ")=merged_belt_colours)*merged_months_at_rank),"")</f>
        <v/>
      </c>
      <c r="Q4912" s="18" t="str" cm="1">
        <f t="array" ref="Q4912">IF(LEN($A4912)&gt;0,SUMPRODUCT(($A4912=merged_names)*(_xlfn.TEXTAFTER(Q$2, "At ")=merged_belt_colours)*merged_months_at_rank),"")</f>
        <v/>
      </c>
      <c r="R4912" s="18" t="str" cm="1">
        <f t="array" ref="R4912">IF(LEN($A4912)&gt;0,SUMPRODUCT(($A4912=merged_names)*(_xlfn.TEXTAFTER(R$2, "At ")=merged_belt_colours)*merged_months_at_rank),"")</f>
        <v/>
      </c>
    </row>
    <row r="4913" spans="1:18" x14ac:dyDescent="0.25">
      <c r="A4913"/>
      <c r="B4913" s="15" t="str" cm="1">
        <f t="array" ref="B4913">IFERROR(IF(LEN(A4913)&gt;0, IF(SUMPRODUCT((Inactives[Key]=J4913)*(Inactives[Currently Inactive]))=1,"Inactive","Active"),""),"Active")</f>
        <v/>
      </c>
      <c r="C4913" s="16" t="str" cm="1">
        <f t="array" aca="1" ref="C4913" ca="1">IFERROR(_xlfn._xlws.FILTER(Inactives[Inactive On],(Inactives[Key]=J4913)*(Inactives[Currently Inactive]),""),"")</f>
        <v/>
      </c>
      <c r="D4913" s="16" t="str" cm="1">
        <f t="array" aca="1" ref="D4913" ca="1">IFERROR(INDEX(_xlfn.TEXTSPLIT(E4913," "),1),"")</f>
        <v/>
      </c>
      <c r="E4913" s="15" t="str" cm="1">
        <f t="array" aca="1" ref="E4913" ca="1">IFERROR(_xlfn._xlws.FILTER(merged_ranks,(merged_end_dates=DATE(9999,12,31))*(merged_names=A4913)),"")</f>
        <v/>
      </c>
      <c r="F4913" s="17" t="str">
        <f ca="1">_xlfn.XLOOKUP(J4913,Promotions[Promo Key],Promotions[Promo Date],"")</f>
        <v/>
      </c>
      <c r="G4913" s="18" t="str">
        <f t="shared" ca="1" si="319"/>
        <v/>
      </c>
      <c r="H4913" s="18" t="str">
        <f t="shared" ca="1" si="318"/>
        <v/>
      </c>
      <c r="I4913" s="17" t="str">
        <f>_xlfn.XLOOKUP(A4913,Students[Full Name],Students[Starting Rank],"")</f>
        <v/>
      </c>
      <c r="J4913" s="15" t="str">
        <f t="shared" ca="1" si="320"/>
        <v xml:space="preserve">: </v>
      </c>
      <c r="K4913" s="16" t="str">
        <f>_xlfn.XLOOKUP(A4913,Students[Full Name],Students[Start Date],"")</f>
        <v/>
      </c>
      <c r="L4913" s="18">
        <f t="shared" ca="1" si="321"/>
        <v>-1</v>
      </c>
      <c r="M4913" s="18" cm="1">
        <f t="array" aca="1" ref="M4913" ca="1">SUMPRODUCT(Inactives[Days Inactive]*(Inactives[Student]=A4913))/365</f>
        <v>0</v>
      </c>
      <c r="N4913" s="18" t="str" cm="1">
        <f t="array" ref="N4913">IF(LEN($A4913)&gt;0,SUMPRODUCT(($A4913=merged_names)*(_xlfn.TEXTAFTER(N$2, "At ")=merged_belt_colours)*merged_months_at_rank),"")</f>
        <v/>
      </c>
      <c r="O4913" s="18" t="str" cm="1">
        <f t="array" ref="O4913">IF(LEN($A4913)&gt;0,SUMPRODUCT(($A4913=merged_names)*(_xlfn.TEXTAFTER(O$2, "At ")=merged_belt_colours)*merged_months_at_rank),"")</f>
        <v/>
      </c>
      <c r="P4913" s="18" t="str" cm="1">
        <f t="array" ref="P4913">IF(LEN($A4913)&gt;0,SUMPRODUCT(($A4913=merged_names)*(_xlfn.TEXTAFTER(P$2, "At ")=merged_belt_colours)*merged_months_at_rank),"")</f>
        <v/>
      </c>
      <c r="Q4913" s="18" t="str" cm="1">
        <f t="array" ref="Q4913">IF(LEN($A4913)&gt;0,SUMPRODUCT(($A4913=merged_names)*(_xlfn.TEXTAFTER(Q$2, "At ")=merged_belt_colours)*merged_months_at_rank),"")</f>
        <v/>
      </c>
      <c r="R4913" s="18" t="str" cm="1">
        <f t="array" ref="R4913">IF(LEN($A4913)&gt;0,SUMPRODUCT(($A4913=merged_names)*(_xlfn.TEXTAFTER(R$2, "At ")=merged_belt_colours)*merged_months_at_rank),"")</f>
        <v/>
      </c>
    </row>
    <row r="4914" spans="1:18" x14ac:dyDescent="0.25">
      <c r="A4914"/>
      <c r="B4914" s="15" t="str" cm="1">
        <f t="array" ref="B4914">IFERROR(IF(LEN(A4914)&gt;0, IF(SUMPRODUCT((Inactives[Key]=J4914)*(Inactives[Currently Inactive]))=1,"Inactive","Active"),""),"Active")</f>
        <v/>
      </c>
      <c r="C4914" s="16" t="str" cm="1">
        <f t="array" aca="1" ref="C4914" ca="1">IFERROR(_xlfn._xlws.FILTER(Inactives[Inactive On],(Inactives[Key]=J4914)*(Inactives[Currently Inactive]),""),"")</f>
        <v/>
      </c>
      <c r="D4914" s="16" t="str" cm="1">
        <f t="array" aca="1" ref="D4914" ca="1">IFERROR(INDEX(_xlfn.TEXTSPLIT(E4914," "),1),"")</f>
        <v/>
      </c>
      <c r="E4914" s="15" t="str" cm="1">
        <f t="array" aca="1" ref="E4914" ca="1">IFERROR(_xlfn._xlws.FILTER(merged_ranks,(merged_end_dates=DATE(9999,12,31))*(merged_names=A4914)),"")</f>
        <v/>
      </c>
      <c r="F4914" s="17" t="str">
        <f ca="1">_xlfn.XLOOKUP(J4914,Promotions[Promo Key],Promotions[Promo Date],"")</f>
        <v/>
      </c>
      <c r="G4914" s="18" t="str">
        <f t="shared" ca="1" si="319"/>
        <v/>
      </c>
      <c r="H4914" s="18" t="str">
        <f t="shared" ca="1" si="318"/>
        <v/>
      </c>
      <c r="I4914" s="17" t="str">
        <f>_xlfn.XLOOKUP(A4914,Students[Full Name],Students[Starting Rank],"")</f>
        <v/>
      </c>
      <c r="J4914" s="15" t="str">
        <f t="shared" ca="1" si="320"/>
        <v xml:space="preserve">: </v>
      </c>
      <c r="K4914" s="16" t="str">
        <f>_xlfn.XLOOKUP(A4914,Students[Full Name],Students[Start Date],"")</f>
        <v/>
      </c>
      <c r="L4914" s="18">
        <f t="shared" ca="1" si="321"/>
        <v>-1</v>
      </c>
      <c r="M4914" s="18" cm="1">
        <f t="array" aca="1" ref="M4914" ca="1">SUMPRODUCT(Inactives[Days Inactive]*(Inactives[Student]=A4914))/365</f>
        <v>0</v>
      </c>
      <c r="N4914" s="18" t="str" cm="1">
        <f t="array" ref="N4914">IF(LEN($A4914)&gt;0,SUMPRODUCT(($A4914=merged_names)*(_xlfn.TEXTAFTER(N$2, "At ")=merged_belt_colours)*merged_months_at_rank),"")</f>
        <v/>
      </c>
      <c r="O4914" s="18" t="str" cm="1">
        <f t="array" ref="O4914">IF(LEN($A4914)&gt;0,SUMPRODUCT(($A4914=merged_names)*(_xlfn.TEXTAFTER(O$2, "At ")=merged_belt_colours)*merged_months_at_rank),"")</f>
        <v/>
      </c>
      <c r="P4914" s="18" t="str" cm="1">
        <f t="array" ref="P4914">IF(LEN($A4914)&gt;0,SUMPRODUCT(($A4914=merged_names)*(_xlfn.TEXTAFTER(P$2, "At ")=merged_belt_colours)*merged_months_at_rank),"")</f>
        <v/>
      </c>
      <c r="Q4914" s="18" t="str" cm="1">
        <f t="array" ref="Q4914">IF(LEN($A4914)&gt;0,SUMPRODUCT(($A4914=merged_names)*(_xlfn.TEXTAFTER(Q$2, "At ")=merged_belt_colours)*merged_months_at_rank),"")</f>
        <v/>
      </c>
      <c r="R4914" s="18" t="str" cm="1">
        <f t="array" ref="R4914">IF(LEN($A4914)&gt;0,SUMPRODUCT(($A4914=merged_names)*(_xlfn.TEXTAFTER(R$2, "At ")=merged_belt_colours)*merged_months_at_rank),"")</f>
        <v/>
      </c>
    </row>
    <row r="4915" spans="1:18" x14ac:dyDescent="0.25">
      <c r="A4915"/>
      <c r="B4915" s="15" t="str" cm="1">
        <f t="array" ref="B4915">IFERROR(IF(LEN(A4915)&gt;0, IF(SUMPRODUCT((Inactives[Key]=J4915)*(Inactives[Currently Inactive]))=1,"Inactive","Active"),""),"Active")</f>
        <v/>
      </c>
      <c r="C4915" s="16" t="str" cm="1">
        <f t="array" aca="1" ref="C4915" ca="1">IFERROR(_xlfn._xlws.FILTER(Inactives[Inactive On],(Inactives[Key]=J4915)*(Inactives[Currently Inactive]),""),"")</f>
        <v/>
      </c>
      <c r="D4915" s="16" t="str" cm="1">
        <f t="array" aca="1" ref="D4915" ca="1">IFERROR(INDEX(_xlfn.TEXTSPLIT(E4915," "),1),"")</f>
        <v/>
      </c>
      <c r="E4915" s="15" t="str" cm="1">
        <f t="array" aca="1" ref="E4915" ca="1">IFERROR(_xlfn._xlws.FILTER(merged_ranks,(merged_end_dates=DATE(9999,12,31))*(merged_names=A4915)),"")</f>
        <v/>
      </c>
      <c r="F4915" s="17" t="str">
        <f ca="1">_xlfn.XLOOKUP(J4915,Promotions[Promo Key],Promotions[Promo Date],"")</f>
        <v/>
      </c>
      <c r="G4915" s="18" t="str">
        <f t="shared" ca="1" si="319"/>
        <v/>
      </c>
      <c r="H4915" s="18" t="str">
        <f t="shared" ca="1" si="318"/>
        <v/>
      </c>
      <c r="I4915" s="17" t="str">
        <f>_xlfn.XLOOKUP(A4915,Students[Full Name],Students[Starting Rank],"")</f>
        <v/>
      </c>
      <c r="J4915" s="15" t="str">
        <f t="shared" ca="1" si="320"/>
        <v xml:space="preserve">: </v>
      </c>
      <c r="K4915" s="16" t="str">
        <f>_xlfn.XLOOKUP(A4915,Students[Full Name],Students[Start Date],"")</f>
        <v/>
      </c>
      <c r="L4915" s="18">
        <f t="shared" ca="1" si="321"/>
        <v>-1</v>
      </c>
      <c r="M4915" s="18" cm="1">
        <f t="array" aca="1" ref="M4915" ca="1">SUMPRODUCT(Inactives[Days Inactive]*(Inactives[Student]=A4915))/365</f>
        <v>0</v>
      </c>
      <c r="N4915" s="18" t="str" cm="1">
        <f t="array" ref="N4915">IF(LEN($A4915)&gt;0,SUMPRODUCT(($A4915=merged_names)*(_xlfn.TEXTAFTER(N$2, "At ")=merged_belt_colours)*merged_months_at_rank),"")</f>
        <v/>
      </c>
      <c r="O4915" s="18" t="str" cm="1">
        <f t="array" ref="O4915">IF(LEN($A4915)&gt;0,SUMPRODUCT(($A4915=merged_names)*(_xlfn.TEXTAFTER(O$2, "At ")=merged_belt_colours)*merged_months_at_rank),"")</f>
        <v/>
      </c>
      <c r="P4915" s="18" t="str" cm="1">
        <f t="array" ref="P4915">IF(LEN($A4915)&gt;0,SUMPRODUCT(($A4915=merged_names)*(_xlfn.TEXTAFTER(P$2, "At ")=merged_belt_colours)*merged_months_at_rank),"")</f>
        <v/>
      </c>
      <c r="Q4915" s="18" t="str" cm="1">
        <f t="array" ref="Q4915">IF(LEN($A4915)&gt;0,SUMPRODUCT(($A4915=merged_names)*(_xlfn.TEXTAFTER(Q$2, "At ")=merged_belt_colours)*merged_months_at_rank),"")</f>
        <v/>
      </c>
      <c r="R4915" s="18" t="str" cm="1">
        <f t="array" ref="R4915">IF(LEN($A4915)&gt;0,SUMPRODUCT(($A4915=merged_names)*(_xlfn.TEXTAFTER(R$2, "At ")=merged_belt_colours)*merged_months_at_rank),"")</f>
        <v/>
      </c>
    </row>
    <row r="4916" spans="1:18" x14ac:dyDescent="0.25">
      <c r="A4916"/>
      <c r="B4916" s="15" t="str" cm="1">
        <f t="array" ref="B4916">IFERROR(IF(LEN(A4916)&gt;0, IF(SUMPRODUCT((Inactives[Key]=J4916)*(Inactives[Currently Inactive]))=1,"Inactive","Active"),""),"Active")</f>
        <v/>
      </c>
      <c r="C4916" s="16" t="str" cm="1">
        <f t="array" aca="1" ref="C4916" ca="1">IFERROR(_xlfn._xlws.FILTER(Inactives[Inactive On],(Inactives[Key]=J4916)*(Inactives[Currently Inactive]),""),"")</f>
        <v/>
      </c>
      <c r="D4916" s="16" t="str" cm="1">
        <f t="array" aca="1" ref="D4916" ca="1">IFERROR(INDEX(_xlfn.TEXTSPLIT(E4916," "),1),"")</f>
        <v/>
      </c>
      <c r="E4916" s="15" t="str" cm="1">
        <f t="array" aca="1" ref="E4916" ca="1">IFERROR(_xlfn._xlws.FILTER(merged_ranks,(merged_end_dates=DATE(9999,12,31))*(merged_names=A4916)),"")</f>
        <v/>
      </c>
      <c r="F4916" s="17" t="str">
        <f ca="1">_xlfn.XLOOKUP(J4916,Promotions[Promo Key],Promotions[Promo Date],"")</f>
        <v/>
      </c>
      <c r="G4916" s="18" t="str">
        <f t="shared" ca="1" si="319"/>
        <v/>
      </c>
      <c r="H4916" s="18" t="str">
        <f t="shared" ca="1" si="318"/>
        <v/>
      </c>
      <c r="I4916" s="17" t="str">
        <f>_xlfn.XLOOKUP(A4916,Students[Full Name],Students[Starting Rank],"")</f>
        <v/>
      </c>
      <c r="J4916" s="15" t="str">
        <f t="shared" ca="1" si="320"/>
        <v xml:space="preserve">: </v>
      </c>
      <c r="K4916" s="16" t="str">
        <f>_xlfn.XLOOKUP(A4916,Students[Full Name],Students[Start Date],"")</f>
        <v/>
      </c>
      <c r="L4916" s="18">
        <f t="shared" ca="1" si="321"/>
        <v>-1</v>
      </c>
      <c r="M4916" s="18" cm="1">
        <f t="array" aca="1" ref="M4916" ca="1">SUMPRODUCT(Inactives[Days Inactive]*(Inactives[Student]=A4916))/365</f>
        <v>0</v>
      </c>
      <c r="N4916" s="18" t="str" cm="1">
        <f t="array" ref="N4916">IF(LEN($A4916)&gt;0,SUMPRODUCT(($A4916=merged_names)*(_xlfn.TEXTAFTER(N$2, "At ")=merged_belt_colours)*merged_months_at_rank),"")</f>
        <v/>
      </c>
      <c r="O4916" s="18" t="str" cm="1">
        <f t="array" ref="O4916">IF(LEN($A4916)&gt;0,SUMPRODUCT(($A4916=merged_names)*(_xlfn.TEXTAFTER(O$2, "At ")=merged_belt_colours)*merged_months_at_rank),"")</f>
        <v/>
      </c>
      <c r="P4916" s="18" t="str" cm="1">
        <f t="array" ref="P4916">IF(LEN($A4916)&gt;0,SUMPRODUCT(($A4916=merged_names)*(_xlfn.TEXTAFTER(P$2, "At ")=merged_belt_colours)*merged_months_at_rank),"")</f>
        <v/>
      </c>
      <c r="Q4916" s="18" t="str" cm="1">
        <f t="array" ref="Q4916">IF(LEN($A4916)&gt;0,SUMPRODUCT(($A4916=merged_names)*(_xlfn.TEXTAFTER(Q$2, "At ")=merged_belt_colours)*merged_months_at_rank),"")</f>
        <v/>
      </c>
      <c r="R4916" s="18" t="str" cm="1">
        <f t="array" ref="R4916">IF(LEN($A4916)&gt;0,SUMPRODUCT(($A4916=merged_names)*(_xlfn.TEXTAFTER(R$2, "At ")=merged_belt_colours)*merged_months_at_rank),"")</f>
        <v/>
      </c>
    </row>
    <row r="4917" spans="1:18" x14ac:dyDescent="0.25">
      <c r="A4917"/>
      <c r="B4917" s="15" t="str" cm="1">
        <f t="array" ref="B4917">IFERROR(IF(LEN(A4917)&gt;0, IF(SUMPRODUCT((Inactives[Key]=J4917)*(Inactives[Currently Inactive]))=1,"Inactive","Active"),""),"Active")</f>
        <v/>
      </c>
      <c r="C4917" s="16" t="str" cm="1">
        <f t="array" aca="1" ref="C4917" ca="1">IFERROR(_xlfn._xlws.FILTER(Inactives[Inactive On],(Inactives[Key]=J4917)*(Inactives[Currently Inactive]),""),"")</f>
        <v/>
      </c>
      <c r="D4917" s="16" t="str" cm="1">
        <f t="array" aca="1" ref="D4917" ca="1">IFERROR(INDEX(_xlfn.TEXTSPLIT(E4917," "),1),"")</f>
        <v/>
      </c>
      <c r="E4917" s="15" t="str" cm="1">
        <f t="array" aca="1" ref="E4917" ca="1">IFERROR(_xlfn._xlws.FILTER(merged_ranks,(merged_end_dates=DATE(9999,12,31))*(merged_names=A4917)),"")</f>
        <v/>
      </c>
      <c r="F4917" s="17" t="str">
        <f ca="1">_xlfn.XLOOKUP(J4917,Promotions[Promo Key],Promotions[Promo Date],"")</f>
        <v/>
      </c>
      <c r="G4917" s="18" t="str">
        <f t="shared" ca="1" si="319"/>
        <v/>
      </c>
      <c r="H4917" s="18" t="str">
        <f t="shared" ca="1" si="318"/>
        <v/>
      </c>
      <c r="I4917" s="17" t="str">
        <f>_xlfn.XLOOKUP(A4917,Students[Full Name],Students[Starting Rank],"")</f>
        <v/>
      </c>
      <c r="J4917" s="15" t="str">
        <f t="shared" ca="1" si="320"/>
        <v xml:space="preserve">: </v>
      </c>
      <c r="K4917" s="16" t="str">
        <f>_xlfn.XLOOKUP(A4917,Students[Full Name],Students[Start Date],"")</f>
        <v/>
      </c>
      <c r="L4917" s="18">
        <f t="shared" ca="1" si="321"/>
        <v>-1</v>
      </c>
      <c r="M4917" s="18" cm="1">
        <f t="array" aca="1" ref="M4917" ca="1">SUMPRODUCT(Inactives[Days Inactive]*(Inactives[Student]=A4917))/365</f>
        <v>0</v>
      </c>
      <c r="N4917" s="18" t="str" cm="1">
        <f t="array" ref="N4917">IF(LEN($A4917)&gt;0,SUMPRODUCT(($A4917=merged_names)*(_xlfn.TEXTAFTER(N$2, "At ")=merged_belt_colours)*merged_months_at_rank),"")</f>
        <v/>
      </c>
      <c r="O4917" s="18" t="str" cm="1">
        <f t="array" ref="O4917">IF(LEN($A4917)&gt;0,SUMPRODUCT(($A4917=merged_names)*(_xlfn.TEXTAFTER(O$2, "At ")=merged_belt_colours)*merged_months_at_rank),"")</f>
        <v/>
      </c>
      <c r="P4917" s="18" t="str" cm="1">
        <f t="array" ref="P4917">IF(LEN($A4917)&gt;0,SUMPRODUCT(($A4917=merged_names)*(_xlfn.TEXTAFTER(P$2, "At ")=merged_belt_colours)*merged_months_at_rank),"")</f>
        <v/>
      </c>
      <c r="Q4917" s="18" t="str" cm="1">
        <f t="array" ref="Q4917">IF(LEN($A4917)&gt;0,SUMPRODUCT(($A4917=merged_names)*(_xlfn.TEXTAFTER(Q$2, "At ")=merged_belt_colours)*merged_months_at_rank),"")</f>
        <v/>
      </c>
      <c r="R4917" s="18" t="str" cm="1">
        <f t="array" ref="R4917">IF(LEN($A4917)&gt;0,SUMPRODUCT(($A4917=merged_names)*(_xlfn.TEXTAFTER(R$2, "At ")=merged_belt_colours)*merged_months_at_rank),"")</f>
        <v/>
      </c>
    </row>
    <row r="4918" spans="1:18" x14ac:dyDescent="0.25">
      <c r="A4918"/>
      <c r="B4918" s="15" t="str" cm="1">
        <f t="array" ref="B4918">IFERROR(IF(LEN(A4918)&gt;0, IF(SUMPRODUCT((Inactives[Key]=J4918)*(Inactives[Currently Inactive]))=1,"Inactive","Active"),""),"Active")</f>
        <v/>
      </c>
      <c r="C4918" s="16" t="str" cm="1">
        <f t="array" aca="1" ref="C4918" ca="1">IFERROR(_xlfn._xlws.FILTER(Inactives[Inactive On],(Inactives[Key]=J4918)*(Inactives[Currently Inactive]),""),"")</f>
        <v/>
      </c>
      <c r="D4918" s="16" t="str" cm="1">
        <f t="array" aca="1" ref="D4918" ca="1">IFERROR(INDEX(_xlfn.TEXTSPLIT(E4918," "),1),"")</f>
        <v/>
      </c>
      <c r="E4918" s="15" t="str" cm="1">
        <f t="array" aca="1" ref="E4918" ca="1">IFERROR(_xlfn._xlws.FILTER(merged_ranks,(merged_end_dates=DATE(9999,12,31))*(merged_names=A4918)),"")</f>
        <v/>
      </c>
      <c r="F4918" s="17" t="str">
        <f ca="1">_xlfn.XLOOKUP(J4918,Promotions[Promo Key],Promotions[Promo Date],"")</f>
        <v/>
      </c>
      <c r="G4918" s="18" t="str">
        <f t="shared" ca="1" si="319"/>
        <v/>
      </c>
      <c r="H4918" s="18" t="str">
        <f t="shared" ca="1" si="318"/>
        <v/>
      </c>
      <c r="I4918" s="17" t="str">
        <f>_xlfn.XLOOKUP(A4918,Students[Full Name],Students[Starting Rank],"")</f>
        <v/>
      </c>
      <c r="J4918" s="15" t="str">
        <f t="shared" ca="1" si="320"/>
        <v xml:space="preserve">: </v>
      </c>
      <c r="K4918" s="16" t="str">
        <f>_xlfn.XLOOKUP(A4918,Students[Full Name],Students[Start Date],"")</f>
        <v/>
      </c>
      <c r="L4918" s="18">
        <f t="shared" ca="1" si="321"/>
        <v>-1</v>
      </c>
      <c r="M4918" s="18" cm="1">
        <f t="array" aca="1" ref="M4918" ca="1">SUMPRODUCT(Inactives[Days Inactive]*(Inactives[Student]=A4918))/365</f>
        <v>0</v>
      </c>
      <c r="N4918" s="18" t="str" cm="1">
        <f t="array" ref="N4918">IF(LEN($A4918)&gt;0,SUMPRODUCT(($A4918=merged_names)*(_xlfn.TEXTAFTER(N$2, "At ")=merged_belt_colours)*merged_months_at_rank),"")</f>
        <v/>
      </c>
      <c r="O4918" s="18" t="str" cm="1">
        <f t="array" ref="O4918">IF(LEN($A4918)&gt;0,SUMPRODUCT(($A4918=merged_names)*(_xlfn.TEXTAFTER(O$2, "At ")=merged_belt_colours)*merged_months_at_rank),"")</f>
        <v/>
      </c>
      <c r="P4918" s="18" t="str" cm="1">
        <f t="array" ref="P4918">IF(LEN($A4918)&gt;0,SUMPRODUCT(($A4918=merged_names)*(_xlfn.TEXTAFTER(P$2, "At ")=merged_belt_colours)*merged_months_at_rank),"")</f>
        <v/>
      </c>
      <c r="Q4918" s="18" t="str" cm="1">
        <f t="array" ref="Q4918">IF(LEN($A4918)&gt;0,SUMPRODUCT(($A4918=merged_names)*(_xlfn.TEXTAFTER(Q$2, "At ")=merged_belt_colours)*merged_months_at_rank),"")</f>
        <v/>
      </c>
      <c r="R4918" s="18" t="str" cm="1">
        <f t="array" ref="R4918">IF(LEN($A4918)&gt;0,SUMPRODUCT(($A4918=merged_names)*(_xlfn.TEXTAFTER(R$2, "At ")=merged_belt_colours)*merged_months_at_rank),"")</f>
        <v/>
      </c>
    </row>
    <row r="4919" spans="1:18" x14ac:dyDescent="0.25">
      <c r="A4919"/>
      <c r="B4919" s="15" t="str" cm="1">
        <f t="array" ref="B4919">IFERROR(IF(LEN(A4919)&gt;0, IF(SUMPRODUCT((Inactives[Key]=J4919)*(Inactives[Currently Inactive]))=1,"Inactive","Active"),""),"Active")</f>
        <v/>
      </c>
      <c r="C4919" s="16" t="str" cm="1">
        <f t="array" aca="1" ref="C4919" ca="1">IFERROR(_xlfn._xlws.FILTER(Inactives[Inactive On],(Inactives[Key]=J4919)*(Inactives[Currently Inactive]),""),"")</f>
        <v/>
      </c>
      <c r="D4919" s="16" t="str" cm="1">
        <f t="array" aca="1" ref="D4919" ca="1">IFERROR(INDEX(_xlfn.TEXTSPLIT(E4919," "),1),"")</f>
        <v/>
      </c>
      <c r="E4919" s="15" t="str" cm="1">
        <f t="array" aca="1" ref="E4919" ca="1">IFERROR(_xlfn._xlws.FILTER(merged_ranks,(merged_end_dates=DATE(9999,12,31))*(merged_names=A4919)),"")</f>
        <v/>
      </c>
      <c r="F4919" s="17" t="str">
        <f ca="1">_xlfn.XLOOKUP(J4919,Promotions[Promo Key],Promotions[Promo Date],"")</f>
        <v/>
      </c>
      <c r="G4919" s="18" t="str">
        <f t="shared" ca="1" si="319"/>
        <v/>
      </c>
      <c r="H4919" s="18" t="str">
        <f t="shared" ca="1" si="318"/>
        <v/>
      </c>
      <c r="I4919" s="17" t="str">
        <f>_xlfn.XLOOKUP(A4919,Students[Full Name],Students[Starting Rank],"")</f>
        <v/>
      </c>
      <c r="J4919" s="15" t="str">
        <f t="shared" ca="1" si="320"/>
        <v xml:space="preserve">: </v>
      </c>
      <c r="K4919" s="16" t="str">
        <f>_xlfn.XLOOKUP(A4919,Students[Full Name],Students[Start Date],"")</f>
        <v/>
      </c>
      <c r="L4919" s="18">
        <f t="shared" ca="1" si="321"/>
        <v>-1</v>
      </c>
      <c r="M4919" s="18" cm="1">
        <f t="array" aca="1" ref="M4919" ca="1">SUMPRODUCT(Inactives[Days Inactive]*(Inactives[Student]=A4919))/365</f>
        <v>0</v>
      </c>
      <c r="N4919" s="18" t="str" cm="1">
        <f t="array" ref="N4919">IF(LEN($A4919)&gt;0,SUMPRODUCT(($A4919=merged_names)*(_xlfn.TEXTAFTER(N$2, "At ")=merged_belt_colours)*merged_months_at_rank),"")</f>
        <v/>
      </c>
      <c r="O4919" s="18" t="str" cm="1">
        <f t="array" ref="O4919">IF(LEN($A4919)&gt;0,SUMPRODUCT(($A4919=merged_names)*(_xlfn.TEXTAFTER(O$2, "At ")=merged_belt_colours)*merged_months_at_rank),"")</f>
        <v/>
      </c>
      <c r="P4919" s="18" t="str" cm="1">
        <f t="array" ref="P4919">IF(LEN($A4919)&gt;0,SUMPRODUCT(($A4919=merged_names)*(_xlfn.TEXTAFTER(P$2, "At ")=merged_belt_colours)*merged_months_at_rank),"")</f>
        <v/>
      </c>
      <c r="Q4919" s="18" t="str" cm="1">
        <f t="array" ref="Q4919">IF(LEN($A4919)&gt;0,SUMPRODUCT(($A4919=merged_names)*(_xlfn.TEXTAFTER(Q$2, "At ")=merged_belt_colours)*merged_months_at_rank),"")</f>
        <v/>
      </c>
      <c r="R4919" s="18" t="str" cm="1">
        <f t="array" ref="R4919">IF(LEN($A4919)&gt;0,SUMPRODUCT(($A4919=merged_names)*(_xlfn.TEXTAFTER(R$2, "At ")=merged_belt_colours)*merged_months_at_rank),"")</f>
        <v/>
      </c>
    </row>
    <row r="4920" spans="1:18" x14ac:dyDescent="0.25">
      <c r="A4920"/>
      <c r="B4920" s="15" t="str" cm="1">
        <f t="array" ref="B4920">IFERROR(IF(LEN(A4920)&gt;0, IF(SUMPRODUCT((Inactives[Key]=J4920)*(Inactives[Currently Inactive]))=1,"Inactive","Active"),""),"Active")</f>
        <v/>
      </c>
      <c r="C4920" s="16" t="str" cm="1">
        <f t="array" aca="1" ref="C4920" ca="1">IFERROR(_xlfn._xlws.FILTER(Inactives[Inactive On],(Inactives[Key]=J4920)*(Inactives[Currently Inactive]),""),"")</f>
        <v/>
      </c>
      <c r="D4920" s="16" t="str" cm="1">
        <f t="array" aca="1" ref="D4920" ca="1">IFERROR(INDEX(_xlfn.TEXTSPLIT(E4920," "),1),"")</f>
        <v/>
      </c>
      <c r="E4920" s="15" t="str" cm="1">
        <f t="array" aca="1" ref="E4920" ca="1">IFERROR(_xlfn._xlws.FILTER(merged_ranks,(merged_end_dates=DATE(9999,12,31))*(merged_names=A4920)),"")</f>
        <v/>
      </c>
      <c r="F4920" s="17" t="str">
        <f ca="1">_xlfn.XLOOKUP(J4920,Promotions[Promo Key],Promotions[Promo Date],"")</f>
        <v/>
      </c>
      <c r="G4920" s="18" t="str">
        <f t="shared" ca="1" si="319"/>
        <v/>
      </c>
      <c r="H4920" s="18" t="str">
        <f t="shared" ca="1" si="318"/>
        <v/>
      </c>
      <c r="I4920" s="17" t="str">
        <f>_xlfn.XLOOKUP(A4920,Students[Full Name],Students[Starting Rank],"")</f>
        <v/>
      </c>
      <c r="J4920" s="15" t="str">
        <f t="shared" ca="1" si="320"/>
        <v xml:space="preserve">: </v>
      </c>
      <c r="K4920" s="16" t="str">
        <f>_xlfn.XLOOKUP(A4920,Students[Full Name],Students[Start Date],"")</f>
        <v/>
      </c>
      <c r="L4920" s="18">
        <f t="shared" ca="1" si="321"/>
        <v>-1</v>
      </c>
      <c r="M4920" s="18" cm="1">
        <f t="array" aca="1" ref="M4920" ca="1">SUMPRODUCT(Inactives[Days Inactive]*(Inactives[Student]=A4920))/365</f>
        <v>0</v>
      </c>
      <c r="N4920" s="18" t="str" cm="1">
        <f t="array" ref="N4920">IF(LEN($A4920)&gt;0,SUMPRODUCT(($A4920=merged_names)*(_xlfn.TEXTAFTER(N$2, "At ")=merged_belt_colours)*merged_months_at_rank),"")</f>
        <v/>
      </c>
      <c r="O4920" s="18" t="str" cm="1">
        <f t="array" ref="O4920">IF(LEN($A4920)&gt;0,SUMPRODUCT(($A4920=merged_names)*(_xlfn.TEXTAFTER(O$2, "At ")=merged_belt_colours)*merged_months_at_rank),"")</f>
        <v/>
      </c>
      <c r="P4920" s="18" t="str" cm="1">
        <f t="array" ref="P4920">IF(LEN($A4920)&gt;0,SUMPRODUCT(($A4920=merged_names)*(_xlfn.TEXTAFTER(P$2, "At ")=merged_belt_colours)*merged_months_at_rank),"")</f>
        <v/>
      </c>
      <c r="Q4920" s="18" t="str" cm="1">
        <f t="array" ref="Q4920">IF(LEN($A4920)&gt;0,SUMPRODUCT(($A4920=merged_names)*(_xlfn.TEXTAFTER(Q$2, "At ")=merged_belt_colours)*merged_months_at_rank),"")</f>
        <v/>
      </c>
      <c r="R4920" s="18" t="str" cm="1">
        <f t="array" ref="R4920">IF(LEN($A4920)&gt;0,SUMPRODUCT(($A4920=merged_names)*(_xlfn.TEXTAFTER(R$2, "At ")=merged_belt_colours)*merged_months_at_rank),"")</f>
        <v/>
      </c>
    </row>
    <row r="4921" spans="1:18" x14ac:dyDescent="0.25">
      <c r="A4921"/>
      <c r="B4921" s="15" t="str" cm="1">
        <f t="array" ref="B4921">IFERROR(IF(LEN(A4921)&gt;0, IF(SUMPRODUCT((Inactives[Key]=J4921)*(Inactives[Currently Inactive]))=1,"Inactive","Active"),""),"Active")</f>
        <v/>
      </c>
      <c r="C4921" s="16" t="str" cm="1">
        <f t="array" aca="1" ref="C4921" ca="1">IFERROR(_xlfn._xlws.FILTER(Inactives[Inactive On],(Inactives[Key]=J4921)*(Inactives[Currently Inactive]),""),"")</f>
        <v/>
      </c>
      <c r="D4921" s="16" t="str" cm="1">
        <f t="array" aca="1" ref="D4921" ca="1">IFERROR(INDEX(_xlfn.TEXTSPLIT(E4921," "),1),"")</f>
        <v/>
      </c>
      <c r="E4921" s="15" t="str" cm="1">
        <f t="array" aca="1" ref="E4921" ca="1">IFERROR(_xlfn._xlws.FILTER(merged_ranks,(merged_end_dates=DATE(9999,12,31))*(merged_names=A4921)),"")</f>
        <v/>
      </c>
      <c r="F4921" s="17" t="str">
        <f ca="1">_xlfn.XLOOKUP(J4921,Promotions[Promo Key],Promotions[Promo Date],"")</f>
        <v/>
      </c>
      <c r="G4921" s="18" t="str">
        <f t="shared" ca="1" si="319"/>
        <v/>
      </c>
      <c r="H4921" s="18" t="str">
        <f t="shared" ca="1" si="318"/>
        <v/>
      </c>
      <c r="I4921" s="17" t="str">
        <f>_xlfn.XLOOKUP(A4921,Students[Full Name],Students[Starting Rank],"")</f>
        <v/>
      </c>
      <c r="J4921" s="15" t="str">
        <f t="shared" ca="1" si="320"/>
        <v xml:space="preserve">: </v>
      </c>
      <c r="K4921" s="16" t="str">
        <f>_xlfn.XLOOKUP(A4921,Students[Full Name],Students[Start Date],"")</f>
        <v/>
      </c>
      <c r="L4921" s="18">
        <f t="shared" ca="1" si="321"/>
        <v>-1</v>
      </c>
      <c r="M4921" s="18" cm="1">
        <f t="array" aca="1" ref="M4921" ca="1">SUMPRODUCT(Inactives[Days Inactive]*(Inactives[Student]=A4921))/365</f>
        <v>0</v>
      </c>
      <c r="N4921" s="18" t="str" cm="1">
        <f t="array" ref="N4921">IF(LEN($A4921)&gt;0,SUMPRODUCT(($A4921=merged_names)*(_xlfn.TEXTAFTER(N$2, "At ")=merged_belt_colours)*merged_months_at_rank),"")</f>
        <v/>
      </c>
      <c r="O4921" s="18" t="str" cm="1">
        <f t="array" ref="O4921">IF(LEN($A4921)&gt;0,SUMPRODUCT(($A4921=merged_names)*(_xlfn.TEXTAFTER(O$2, "At ")=merged_belt_colours)*merged_months_at_rank),"")</f>
        <v/>
      </c>
      <c r="P4921" s="18" t="str" cm="1">
        <f t="array" ref="P4921">IF(LEN($A4921)&gt;0,SUMPRODUCT(($A4921=merged_names)*(_xlfn.TEXTAFTER(P$2, "At ")=merged_belt_colours)*merged_months_at_rank),"")</f>
        <v/>
      </c>
      <c r="Q4921" s="18" t="str" cm="1">
        <f t="array" ref="Q4921">IF(LEN($A4921)&gt;0,SUMPRODUCT(($A4921=merged_names)*(_xlfn.TEXTAFTER(Q$2, "At ")=merged_belt_colours)*merged_months_at_rank),"")</f>
        <v/>
      </c>
      <c r="R4921" s="18" t="str" cm="1">
        <f t="array" ref="R4921">IF(LEN($A4921)&gt;0,SUMPRODUCT(($A4921=merged_names)*(_xlfn.TEXTAFTER(R$2, "At ")=merged_belt_colours)*merged_months_at_rank),"")</f>
        <v/>
      </c>
    </row>
    <row r="4922" spans="1:18" x14ac:dyDescent="0.25">
      <c r="A4922"/>
      <c r="B4922" s="15" t="str" cm="1">
        <f t="array" ref="B4922">IFERROR(IF(LEN(A4922)&gt;0, IF(SUMPRODUCT((Inactives[Key]=J4922)*(Inactives[Currently Inactive]))=1,"Inactive","Active"),""),"Active")</f>
        <v/>
      </c>
      <c r="C4922" s="16" t="str" cm="1">
        <f t="array" aca="1" ref="C4922" ca="1">IFERROR(_xlfn._xlws.FILTER(Inactives[Inactive On],(Inactives[Key]=J4922)*(Inactives[Currently Inactive]),""),"")</f>
        <v/>
      </c>
      <c r="D4922" s="16" t="str" cm="1">
        <f t="array" aca="1" ref="D4922" ca="1">IFERROR(INDEX(_xlfn.TEXTSPLIT(E4922," "),1),"")</f>
        <v/>
      </c>
      <c r="E4922" s="15" t="str" cm="1">
        <f t="array" aca="1" ref="E4922" ca="1">IFERROR(_xlfn._xlws.FILTER(merged_ranks,(merged_end_dates=DATE(9999,12,31))*(merged_names=A4922)),"")</f>
        <v/>
      </c>
      <c r="F4922" s="17" t="str">
        <f ca="1">_xlfn.XLOOKUP(J4922,Promotions[Promo Key],Promotions[Promo Date],"")</f>
        <v/>
      </c>
      <c r="G4922" s="18" t="str">
        <f t="shared" ca="1" si="319"/>
        <v/>
      </c>
      <c r="H4922" s="18" t="str">
        <f t="shared" ca="1" si="318"/>
        <v/>
      </c>
      <c r="I4922" s="17" t="str">
        <f>_xlfn.XLOOKUP(A4922,Students[Full Name],Students[Starting Rank],"")</f>
        <v/>
      </c>
      <c r="J4922" s="15" t="str">
        <f t="shared" ca="1" si="320"/>
        <v xml:space="preserve">: </v>
      </c>
      <c r="K4922" s="16" t="str">
        <f>_xlfn.XLOOKUP(A4922,Students[Full Name],Students[Start Date],"")</f>
        <v/>
      </c>
      <c r="L4922" s="18">
        <f t="shared" ca="1" si="321"/>
        <v>-1</v>
      </c>
      <c r="M4922" s="18" cm="1">
        <f t="array" aca="1" ref="M4922" ca="1">SUMPRODUCT(Inactives[Days Inactive]*(Inactives[Student]=A4922))/365</f>
        <v>0</v>
      </c>
      <c r="N4922" s="18" t="str" cm="1">
        <f t="array" ref="N4922">IF(LEN($A4922)&gt;0,SUMPRODUCT(($A4922=merged_names)*(_xlfn.TEXTAFTER(N$2, "At ")=merged_belt_colours)*merged_months_at_rank),"")</f>
        <v/>
      </c>
      <c r="O4922" s="18" t="str" cm="1">
        <f t="array" ref="O4922">IF(LEN($A4922)&gt;0,SUMPRODUCT(($A4922=merged_names)*(_xlfn.TEXTAFTER(O$2, "At ")=merged_belt_colours)*merged_months_at_rank),"")</f>
        <v/>
      </c>
      <c r="P4922" s="18" t="str" cm="1">
        <f t="array" ref="P4922">IF(LEN($A4922)&gt;0,SUMPRODUCT(($A4922=merged_names)*(_xlfn.TEXTAFTER(P$2, "At ")=merged_belt_colours)*merged_months_at_rank),"")</f>
        <v/>
      </c>
      <c r="Q4922" s="18" t="str" cm="1">
        <f t="array" ref="Q4922">IF(LEN($A4922)&gt;0,SUMPRODUCT(($A4922=merged_names)*(_xlfn.TEXTAFTER(Q$2, "At ")=merged_belt_colours)*merged_months_at_rank),"")</f>
        <v/>
      </c>
      <c r="R4922" s="18" t="str" cm="1">
        <f t="array" ref="R4922">IF(LEN($A4922)&gt;0,SUMPRODUCT(($A4922=merged_names)*(_xlfn.TEXTAFTER(R$2, "At ")=merged_belt_colours)*merged_months_at_rank),"")</f>
        <v/>
      </c>
    </row>
    <row r="4923" spans="1:18" x14ac:dyDescent="0.25">
      <c r="A4923"/>
      <c r="B4923" s="15" t="str" cm="1">
        <f t="array" ref="B4923">IFERROR(IF(LEN(A4923)&gt;0, IF(SUMPRODUCT((Inactives[Key]=J4923)*(Inactives[Currently Inactive]))=1,"Inactive","Active"),""),"Active")</f>
        <v/>
      </c>
      <c r="C4923" s="16" t="str" cm="1">
        <f t="array" aca="1" ref="C4923" ca="1">IFERROR(_xlfn._xlws.FILTER(Inactives[Inactive On],(Inactives[Key]=J4923)*(Inactives[Currently Inactive]),""),"")</f>
        <v/>
      </c>
      <c r="D4923" s="16" t="str" cm="1">
        <f t="array" aca="1" ref="D4923" ca="1">IFERROR(INDEX(_xlfn.TEXTSPLIT(E4923," "),1),"")</f>
        <v/>
      </c>
      <c r="E4923" s="15" t="str" cm="1">
        <f t="array" aca="1" ref="E4923" ca="1">IFERROR(_xlfn._xlws.FILTER(merged_ranks,(merged_end_dates=DATE(9999,12,31))*(merged_names=A4923)),"")</f>
        <v/>
      </c>
      <c r="F4923" s="17" t="str">
        <f ca="1">_xlfn.XLOOKUP(J4923,Promotions[Promo Key],Promotions[Promo Date],"")</f>
        <v/>
      </c>
      <c r="G4923" s="18" t="str">
        <f t="shared" ca="1" si="319"/>
        <v/>
      </c>
      <c r="H4923" s="18" t="str">
        <f t="shared" ca="1" si="318"/>
        <v/>
      </c>
      <c r="I4923" s="17" t="str">
        <f>_xlfn.XLOOKUP(A4923,Students[Full Name],Students[Starting Rank],"")</f>
        <v/>
      </c>
      <c r="J4923" s="15" t="str">
        <f t="shared" ca="1" si="320"/>
        <v xml:space="preserve">: </v>
      </c>
      <c r="K4923" s="16" t="str">
        <f>_xlfn.XLOOKUP(A4923,Students[Full Name],Students[Start Date],"")</f>
        <v/>
      </c>
      <c r="L4923" s="18">
        <f t="shared" ca="1" si="321"/>
        <v>-1</v>
      </c>
      <c r="M4923" s="18" cm="1">
        <f t="array" aca="1" ref="M4923" ca="1">SUMPRODUCT(Inactives[Days Inactive]*(Inactives[Student]=A4923))/365</f>
        <v>0</v>
      </c>
      <c r="N4923" s="18" t="str" cm="1">
        <f t="array" ref="N4923">IF(LEN($A4923)&gt;0,SUMPRODUCT(($A4923=merged_names)*(_xlfn.TEXTAFTER(N$2, "At ")=merged_belt_colours)*merged_months_at_rank),"")</f>
        <v/>
      </c>
      <c r="O4923" s="18" t="str" cm="1">
        <f t="array" ref="O4923">IF(LEN($A4923)&gt;0,SUMPRODUCT(($A4923=merged_names)*(_xlfn.TEXTAFTER(O$2, "At ")=merged_belt_colours)*merged_months_at_rank),"")</f>
        <v/>
      </c>
      <c r="P4923" s="18" t="str" cm="1">
        <f t="array" ref="P4923">IF(LEN($A4923)&gt;0,SUMPRODUCT(($A4923=merged_names)*(_xlfn.TEXTAFTER(P$2, "At ")=merged_belt_colours)*merged_months_at_rank),"")</f>
        <v/>
      </c>
      <c r="Q4923" s="18" t="str" cm="1">
        <f t="array" ref="Q4923">IF(LEN($A4923)&gt;0,SUMPRODUCT(($A4923=merged_names)*(_xlfn.TEXTAFTER(Q$2, "At ")=merged_belt_colours)*merged_months_at_rank),"")</f>
        <v/>
      </c>
      <c r="R4923" s="18" t="str" cm="1">
        <f t="array" ref="R4923">IF(LEN($A4923)&gt;0,SUMPRODUCT(($A4923=merged_names)*(_xlfn.TEXTAFTER(R$2, "At ")=merged_belt_colours)*merged_months_at_rank),"")</f>
        <v/>
      </c>
    </row>
    <row r="4924" spans="1:18" x14ac:dyDescent="0.25">
      <c r="A4924"/>
      <c r="B4924" s="15" t="str" cm="1">
        <f t="array" ref="B4924">IFERROR(IF(LEN(A4924)&gt;0, IF(SUMPRODUCT((Inactives[Key]=J4924)*(Inactives[Currently Inactive]))=1,"Inactive","Active"),""),"Active")</f>
        <v/>
      </c>
      <c r="C4924" s="16" t="str" cm="1">
        <f t="array" aca="1" ref="C4924" ca="1">IFERROR(_xlfn._xlws.FILTER(Inactives[Inactive On],(Inactives[Key]=J4924)*(Inactives[Currently Inactive]),""),"")</f>
        <v/>
      </c>
      <c r="D4924" s="16" t="str" cm="1">
        <f t="array" aca="1" ref="D4924" ca="1">IFERROR(INDEX(_xlfn.TEXTSPLIT(E4924," "),1),"")</f>
        <v/>
      </c>
      <c r="E4924" s="15" t="str" cm="1">
        <f t="array" aca="1" ref="E4924" ca="1">IFERROR(_xlfn._xlws.FILTER(merged_ranks,(merged_end_dates=DATE(9999,12,31))*(merged_names=A4924)),"")</f>
        <v/>
      </c>
      <c r="F4924" s="17" t="str">
        <f ca="1">_xlfn.XLOOKUP(J4924,Promotions[Promo Key],Promotions[Promo Date],"")</f>
        <v/>
      </c>
      <c r="G4924" s="18" t="str">
        <f t="shared" ca="1" si="319"/>
        <v/>
      </c>
      <c r="H4924" s="18" t="str">
        <f t="shared" ca="1" si="318"/>
        <v/>
      </c>
      <c r="I4924" s="17" t="str">
        <f>_xlfn.XLOOKUP(A4924,Students[Full Name],Students[Starting Rank],"")</f>
        <v/>
      </c>
      <c r="J4924" s="15" t="str">
        <f t="shared" ca="1" si="320"/>
        <v xml:space="preserve">: </v>
      </c>
      <c r="K4924" s="16" t="str">
        <f>_xlfn.XLOOKUP(A4924,Students[Full Name],Students[Start Date],"")</f>
        <v/>
      </c>
      <c r="L4924" s="18">
        <f t="shared" ca="1" si="321"/>
        <v>-1</v>
      </c>
      <c r="M4924" s="18" cm="1">
        <f t="array" aca="1" ref="M4924" ca="1">SUMPRODUCT(Inactives[Days Inactive]*(Inactives[Student]=A4924))/365</f>
        <v>0</v>
      </c>
      <c r="N4924" s="18" t="str" cm="1">
        <f t="array" ref="N4924">IF(LEN($A4924)&gt;0,SUMPRODUCT(($A4924=merged_names)*(_xlfn.TEXTAFTER(N$2, "At ")=merged_belt_colours)*merged_months_at_rank),"")</f>
        <v/>
      </c>
      <c r="O4924" s="18" t="str" cm="1">
        <f t="array" ref="O4924">IF(LEN($A4924)&gt;0,SUMPRODUCT(($A4924=merged_names)*(_xlfn.TEXTAFTER(O$2, "At ")=merged_belt_colours)*merged_months_at_rank),"")</f>
        <v/>
      </c>
      <c r="P4924" s="18" t="str" cm="1">
        <f t="array" ref="P4924">IF(LEN($A4924)&gt;0,SUMPRODUCT(($A4924=merged_names)*(_xlfn.TEXTAFTER(P$2, "At ")=merged_belt_colours)*merged_months_at_rank),"")</f>
        <v/>
      </c>
      <c r="Q4924" s="18" t="str" cm="1">
        <f t="array" ref="Q4924">IF(LEN($A4924)&gt;0,SUMPRODUCT(($A4924=merged_names)*(_xlfn.TEXTAFTER(Q$2, "At ")=merged_belt_colours)*merged_months_at_rank),"")</f>
        <v/>
      </c>
      <c r="R4924" s="18" t="str" cm="1">
        <f t="array" ref="R4924">IF(LEN($A4924)&gt;0,SUMPRODUCT(($A4924=merged_names)*(_xlfn.TEXTAFTER(R$2, "At ")=merged_belt_colours)*merged_months_at_rank),"")</f>
        <v/>
      </c>
    </row>
    <row r="4925" spans="1:18" x14ac:dyDescent="0.25">
      <c r="A4925"/>
      <c r="B4925" s="15" t="str" cm="1">
        <f t="array" ref="B4925">IFERROR(IF(LEN(A4925)&gt;0, IF(SUMPRODUCT((Inactives[Key]=J4925)*(Inactives[Currently Inactive]))=1,"Inactive","Active"),""),"Active")</f>
        <v/>
      </c>
      <c r="C4925" s="16" t="str" cm="1">
        <f t="array" aca="1" ref="C4925" ca="1">IFERROR(_xlfn._xlws.FILTER(Inactives[Inactive On],(Inactives[Key]=J4925)*(Inactives[Currently Inactive]),""),"")</f>
        <v/>
      </c>
      <c r="D4925" s="16" t="str" cm="1">
        <f t="array" aca="1" ref="D4925" ca="1">IFERROR(INDEX(_xlfn.TEXTSPLIT(E4925," "),1),"")</f>
        <v/>
      </c>
      <c r="E4925" s="15" t="str" cm="1">
        <f t="array" aca="1" ref="E4925" ca="1">IFERROR(_xlfn._xlws.FILTER(merged_ranks,(merged_end_dates=DATE(9999,12,31))*(merged_names=A4925)),"")</f>
        <v/>
      </c>
      <c r="F4925" s="17" t="str">
        <f ca="1">_xlfn.XLOOKUP(J4925,Promotions[Promo Key],Promotions[Promo Date],"")</f>
        <v/>
      </c>
      <c r="G4925" s="18" t="str">
        <f t="shared" ca="1" si="319"/>
        <v/>
      </c>
      <c r="H4925" s="18" t="str">
        <f t="shared" ca="1" si="318"/>
        <v/>
      </c>
      <c r="I4925" s="17" t="str">
        <f>_xlfn.XLOOKUP(A4925,Students[Full Name],Students[Starting Rank],"")</f>
        <v/>
      </c>
      <c r="J4925" s="15" t="str">
        <f t="shared" ca="1" si="320"/>
        <v xml:space="preserve">: </v>
      </c>
      <c r="K4925" s="16" t="str">
        <f>_xlfn.XLOOKUP(A4925,Students[Full Name],Students[Start Date],"")</f>
        <v/>
      </c>
      <c r="L4925" s="18">
        <f t="shared" ca="1" si="321"/>
        <v>-1</v>
      </c>
      <c r="M4925" s="18" cm="1">
        <f t="array" aca="1" ref="M4925" ca="1">SUMPRODUCT(Inactives[Days Inactive]*(Inactives[Student]=A4925))/365</f>
        <v>0</v>
      </c>
      <c r="N4925" s="18" t="str" cm="1">
        <f t="array" ref="N4925">IF(LEN($A4925)&gt;0,SUMPRODUCT(($A4925=merged_names)*(_xlfn.TEXTAFTER(N$2, "At ")=merged_belt_colours)*merged_months_at_rank),"")</f>
        <v/>
      </c>
      <c r="O4925" s="18" t="str" cm="1">
        <f t="array" ref="O4925">IF(LEN($A4925)&gt;0,SUMPRODUCT(($A4925=merged_names)*(_xlfn.TEXTAFTER(O$2, "At ")=merged_belt_colours)*merged_months_at_rank),"")</f>
        <v/>
      </c>
      <c r="P4925" s="18" t="str" cm="1">
        <f t="array" ref="P4925">IF(LEN($A4925)&gt;0,SUMPRODUCT(($A4925=merged_names)*(_xlfn.TEXTAFTER(P$2, "At ")=merged_belt_colours)*merged_months_at_rank),"")</f>
        <v/>
      </c>
      <c r="Q4925" s="18" t="str" cm="1">
        <f t="array" ref="Q4925">IF(LEN($A4925)&gt;0,SUMPRODUCT(($A4925=merged_names)*(_xlfn.TEXTAFTER(Q$2, "At ")=merged_belt_colours)*merged_months_at_rank),"")</f>
        <v/>
      </c>
      <c r="R4925" s="18" t="str" cm="1">
        <f t="array" ref="R4925">IF(LEN($A4925)&gt;0,SUMPRODUCT(($A4925=merged_names)*(_xlfn.TEXTAFTER(R$2, "At ")=merged_belt_colours)*merged_months_at_rank),"")</f>
        <v/>
      </c>
    </row>
    <row r="4926" spans="1:18" x14ac:dyDescent="0.25">
      <c r="A4926"/>
      <c r="B4926" s="15" t="str" cm="1">
        <f t="array" ref="B4926">IFERROR(IF(LEN(A4926)&gt;0, IF(SUMPRODUCT((Inactives[Key]=J4926)*(Inactives[Currently Inactive]))=1,"Inactive","Active"),""),"Active")</f>
        <v/>
      </c>
      <c r="C4926" s="16" t="str" cm="1">
        <f t="array" aca="1" ref="C4926" ca="1">IFERROR(_xlfn._xlws.FILTER(Inactives[Inactive On],(Inactives[Key]=J4926)*(Inactives[Currently Inactive]),""),"")</f>
        <v/>
      </c>
      <c r="D4926" s="16" t="str" cm="1">
        <f t="array" aca="1" ref="D4926" ca="1">IFERROR(INDEX(_xlfn.TEXTSPLIT(E4926," "),1),"")</f>
        <v/>
      </c>
      <c r="E4926" s="15" t="str" cm="1">
        <f t="array" aca="1" ref="E4926" ca="1">IFERROR(_xlfn._xlws.FILTER(merged_ranks,(merged_end_dates=DATE(9999,12,31))*(merged_names=A4926)),"")</f>
        <v/>
      </c>
      <c r="F4926" s="17" t="str">
        <f ca="1">_xlfn.XLOOKUP(J4926,Promotions[Promo Key],Promotions[Promo Date],"")</f>
        <v/>
      </c>
      <c r="G4926" s="18" t="str">
        <f t="shared" ca="1" si="319"/>
        <v/>
      </c>
      <c r="H4926" s="18" t="str">
        <f t="shared" ca="1" si="318"/>
        <v/>
      </c>
      <c r="I4926" s="17" t="str">
        <f>_xlfn.XLOOKUP(A4926,Students[Full Name],Students[Starting Rank],"")</f>
        <v/>
      </c>
      <c r="J4926" s="15" t="str">
        <f t="shared" ca="1" si="320"/>
        <v xml:space="preserve">: </v>
      </c>
      <c r="K4926" s="16" t="str">
        <f>_xlfn.XLOOKUP(A4926,Students[Full Name],Students[Start Date],"")</f>
        <v/>
      </c>
      <c r="L4926" s="18">
        <f t="shared" ca="1" si="321"/>
        <v>-1</v>
      </c>
      <c r="M4926" s="18" cm="1">
        <f t="array" aca="1" ref="M4926" ca="1">SUMPRODUCT(Inactives[Days Inactive]*(Inactives[Student]=A4926))/365</f>
        <v>0</v>
      </c>
      <c r="N4926" s="18" t="str" cm="1">
        <f t="array" ref="N4926">IF(LEN($A4926)&gt;0,SUMPRODUCT(($A4926=merged_names)*(_xlfn.TEXTAFTER(N$2, "At ")=merged_belt_colours)*merged_months_at_rank),"")</f>
        <v/>
      </c>
      <c r="O4926" s="18" t="str" cm="1">
        <f t="array" ref="O4926">IF(LEN($A4926)&gt;0,SUMPRODUCT(($A4926=merged_names)*(_xlfn.TEXTAFTER(O$2, "At ")=merged_belt_colours)*merged_months_at_rank),"")</f>
        <v/>
      </c>
      <c r="P4926" s="18" t="str" cm="1">
        <f t="array" ref="P4926">IF(LEN($A4926)&gt;0,SUMPRODUCT(($A4926=merged_names)*(_xlfn.TEXTAFTER(P$2, "At ")=merged_belt_colours)*merged_months_at_rank),"")</f>
        <v/>
      </c>
      <c r="Q4926" s="18" t="str" cm="1">
        <f t="array" ref="Q4926">IF(LEN($A4926)&gt;0,SUMPRODUCT(($A4926=merged_names)*(_xlfn.TEXTAFTER(Q$2, "At ")=merged_belt_colours)*merged_months_at_rank),"")</f>
        <v/>
      </c>
      <c r="R4926" s="18" t="str" cm="1">
        <f t="array" ref="R4926">IF(LEN($A4926)&gt;0,SUMPRODUCT(($A4926=merged_names)*(_xlfn.TEXTAFTER(R$2, "At ")=merged_belt_colours)*merged_months_at_rank),"")</f>
        <v/>
      </c>
    </row>
    <row r="4927" spans="1:18" x14ac:dyDescent="0.25">
      <c r="A4927"/>
      <c r="B4927" s="15" t="str" cm="1">
        <f t="array" ref="B4927">IFERROR(IF(LEN(A4927)&gt;0, IF(SUMPRODUCT((Inactives[Key]=J4927)*(Inactives[Currently Inactive]))=1,"Inactive","Active"),""),"Active")</f>
        <v/>
      </c>
      <c r="C4927" s="16" t="str" cm="1">
        <f t="array" aca="1" ref="C4927" ca="1">IFERROR(_xlfn._xlws.FILTER(Inactives[Inactive On],(Inactives[Key]=J4927)*(Inactives[Currently Inactive]),""),"")</f>
        <v/>
      </c>
      <c r="D4927" s="16" t="str" cm="1">
        <f t="array" aca="1" ref="D4927" ca="1">IFERROR(INDEX(_xlfn.TEXTSPLIT(E4927," "),1),"")</f>
        <v/>
      </c>
      <c r="E4927" s="15" t="str" cm="1">
        <f t="array" aca="1" ref="E4927" ca="1">IFERROR(_xlfn._xlws.FILTER(merged_ranks,(merged_end_dates=DATE(9999,12,31))*(merged_names=A4927)),"")</f>
        <v/>
      </c>
      <c r="F4927" s="17" t="str">
        <f ca="1">_xlfn.XLOOKUP(J4927,Promotions[Promo Key],Promotions[Promo Date],"")</f>
        <v/>
      </c>
      <c r="G4927" s="18" t="str">
        <f t="shared" ca="1" si="319"/>
        <v/>
      </c>
      <c r="H4927" s="18" t="str">
        <f t="shared" ca="1" si="318"/>
        <v/>
      </c>
      <c r="I4927" s="17" t="str">
        <f>_xlfn.XLOOKUP(A4927,Students[Full Name],Students[Starting Rank],"")</f>
        <v/>
      </c>
      <c r="J4927" s="15" t="str">
        <f t="shared" ca="1" si="320"/>
        <v xml:space="preserve">: </v>
      </c>
      <c r="K4927" s="16" t="str">
        <f>_xlfn.XLOOKUP(A4927,Students[Full Name],Students[Start Date],"")</f>
        <v/>
      </c>
      <c r="L4927" s="18">
        <f t="shared" ca="1" si="321"/>
        <v>-1</v>
      </c>
      <c r="M4927" s="18" cm="1">
        <f t="array" aca="1" ref="M4927" ca="1">SUMPRODUCT(Inactives[Days Inactive]*(Inactives[Student]=A4927))/365</f>
        <v>0</v>
      </c>
      <c r="N4927" s="18" t="str" cm="1">
        <f t="array" ref="N4927">IF(LEN($A4927)&gt;0,SUMPRODUCT(($A4927=merged_names)*(_xlfn.TEXTAFTER(N$2, "At ")=merged_belt_colours)*merged_months_at_rank),"")</f>
        <v/>
      </c>
      <c r="O4927" s="18" t="str" cm="1">
        <f t="array" ref="O4927">IF(LEN($A4927)&gt;0,SUMPRODUCT(($A4927=merged_names)*(_xlfn.TEXTAFTER(O$2, "At ")=merged_belt_colours)*merged_months_at_rank),"")</f>
        <v/>
      </c>
      <c r="P4927" s="18" t="str" cm="1">
        <f t="array" ref="P4927">IF(LEN($A4927)&gt;0,SUMPRODUCT(($A4927=merged_names)*(_xlfn.TEXTAFTER(P$2, "At ")=merged_belt_colours)*merged_months_at_rank),"")</f>
        <v/>
      </c>
      <c r="Q4927" s="18" t="str" cm="1">
        <f t="array" ref="Q4927">IF(LEN($A4927)&gt;0,SUMPRODUCT(($A4927=merged_names)*(_xlfn.TEXTAFTER(Q$2, "At ")=merged_belt_colours)*merged_months_at_rank),"")</f>
        <v/>
      </c>
      <c r="R4927" s="18" t="str" cm="1">
        <f t="array" ref="R4927">IF(LEN($A4927)&gt;0,SUMPRODUCT(($A4927=merged_names)*(_xlfn.TEXTAFTER(R$2, "At ")=merged_belt_colours)*merged_months_at_rank),"")</f>
        <v/>
      </c>
    </row>
    <row r="4928" spans="1:18" x14ac:dyDescent="0.25">
      <c r="A4928"/>
      <c r="B4928" s="15" t="str" cm="1">
        <f t="array" ref="B4928">IFERROR(IF(LEN(A4928)&gt;0, IF(SUMPRODUCT((Inactives[Key]=J4928)*(Inactives[Currently Inactive]))=1,"Inactive","Active"),""),"Active")</f>
        <v/>
      </c>
      <c r="C4928" s="16" t="str" cm="1">
        <f t="array" aca="1" ref="C4928" ca="1">IFERROR(_xlfn._xlws.FILTER(Inactives[Inactive On],(Inactives[Key]=J4928)*(Inactives[Currently Inactive]),""),"")</f>
        <v/>
      </c>
      <c r="D4928" s="16" t="str" cm="1">
        <f t="array" aca="1" ref="D4928" ca="1">IFERROR(INDEX(_xlfn.TEXTSPLIT(E4928," "),1),"")</f>
        <v/>
      </c>
      <c r="E4928" s="15" t="str" cm="1">
        <f t="array" aca="1" ref="E4928" ca="1">IFERROR(_xlfn._xlws.FILTER(merged_ranks,(merged_end_dates=DATE(9999,12,31))*(merged_names=A4928)),"")</f>
        <v/>
      </c>
      <c r="F4928" s="17" t="str">
        <f ca="1">_xlfn.XLOOKUP(J4928,Promotions[Promo Key],Promotions[Promo Date],"")</f>
        <v/>
      </c>
      <c r="G4928" s="18" t="str">
        <f t="shared" ca="1" si="319"/>
        <v/>
      </c>
      <c r="H4928" s="18" t="str">
        <f t="shared" ca="1" si="318"/>
        <v/>
      </c>
      <c r="I4928" s="17" t="str">
        <f>_xlfn.XLOOKUP(A4928,Students[Full Name],Students[Starting Rank],"")</f>
        <v/>
      </c>
      <c r="J4928" s="15" t="str">
        <f t="shared" ca="1" si="320"/>
        <v xml:space="preserve">: </v>
      </c>
      <c r="K4928" s="16" t="str">
        <f>_xlfn.XLOOKUP(A4928,Students[Full Name],Students[Start Date],"")</f>
        <v/>
      </c>
      <c r="L4928" s="18">
        <f t="shared" ca="1" si="321"/>
        <v>-1</v>
      </c>
      <c r="M4928" s="18" cm="1">
        <f t="array" aca="1" ref="M4928" ca="1">SUMPRODUCT(Inactives[Days Inactive]*(Inactives[Student]=A4928))/365</f>
        <v>0</v>
      </c>
      <c r="N4928" s="18" t="str" cm="1">
        <f t="array" ref="N4928">IF(LEN($A4928)&gt;0,SUMPRODUCT(($A4928=merged_names)*(_xlfn.TEXTAFTER(N$2, "At ")=merged_belt_colours)*merged_months_at_rank),"")</f>
        <v/>
      </c>
      <c r="O4928" s="18" t="str" cm="1">
        <f t="array" ref="O4928">IF(LEN($A4928)&gt;0,SUMPRODUCT(($A4928=merged_names)*(_xlfn.TEXTAFTER(O$2, "At ")=merged_belt_colours)*merged_months_at_rank),"")</f>
        <v/>
      </c>
      <c r="P4928" s="18" t="str" cm="1">
        <f t="array" ref="P4928">IF(LEN($A4928)&gt;0,SUMPRODUCT(($A4928=merged_names)*(_xlfn.TEXTAFTER(P$2, "At ")=merged_belt_colours)*merged_months_at_rank),"")</f>
        <v/>
      </c>
      <c r="Q4928" s="18" t="str" cm="1">
        <f t="array" ref="Q4928">IF(LEN($A4928)&gt;0,SUMPRODUCT(($A4928=merged_names)*(_xlfn.TEXTAFTER(Q$2, "At ")=merged_belt_colours)*merged_months_at_rank),"")</f>
        <v/>
      </c>
      <c r="R4928" s="18" t="str" cm="1">
        <f t="array" ref="R4928">IF(LEN($A4928)&gt;0,SUMPRODUCT(($A4928=merged_names)*(_xlfn.TEXTAFTER(R$2, "At ")=merged_belt_colours)*merged_months_at_rank),"")</f>
        <v/>
      </c>
    </row>
    <row r="4929" spans="1:18" x14ac:dyDescent="0.25">
      <c r="A4929"/>
      <c r="B4929" s="15" t="str" cm="1">
        <f t="array" ref="B4929">IFERROR(IF(LEN(A4929)&gt;0, IF(SUMPRODUCT((Inactives[Key]=J4929)*(Inactives[Currently Inactive]))=1,"Inactive","Active"),""),"Active")</f>
        <v/>
      </c>
      <c r="C4929" s="16" t="str" cm="1">
        <f t="array" aca="1" ref="C4929" ca="1">IFERROR(_xlfn._xlws.FILTER(Inactives[Inactive On],(Inactives[Key]=J4929)*(Inactives[Currently Inactive]),""),"")</f>
        <v/>
      </c>
      <c r="D4929" s="16" t="str" cm="1">
        <f t="array" aca="1" ref="D4929" ca="1">IFERROR(INDEX(_xlfn.TEXTSPLIT(E4929," "),1),"")</f>
        <v/>
      </c>
      <c r="E4929" s="15" t="str" cm="1">
        <f t="array" aca="1" ref="E4929" ca="1">IFERROR(_xlfn._xlws.FILTER(merged_ranks,(merged_end_dates=DATE(9999,12,31))*(merged_names=A4929)),"")</f>
        <v/>
      </c>
      <c r="F4929" s="17" t="str">
        <f ca="1">_xlfn.XLOOKUP(J4929,Promotions[Promo Key],Promotions[Promo Date],"")</f>
        <v/>
      </c>
      <c r="G4929" s="18" t="str">
        <f t="shared" ca="1" si="319"/>
        <v/>
      </c>
      <c r="H4929" s="18" t="str">
        <f t="shared" ca="1" si="318"/>
        <v/>
      </c>
      <c r="I4929" s="17" t="str">
        <f>_xlfn.XLOOKUP(A4929,Students[Full Name],Students[Starting Rank],"")</f>
        <v/>
      </c>
      <c r="J4929" s="15" t="str">
        <f t="shared" ca="1" si="320"/>
        <v xml:space="preserve">: </v>
      </c>
      <c r="K4929" s="16" t="str">
        <f>_xlfn.XLOOKUP(A4929,Students[Full Name],Students[Start Date],"")</f>
        <v/>
      </c>
      <c r="L4929" s="18">
        <f t="shared" ca="1" si="321"/>
        <v>-1</v>
      </c>
      <c r="M4929" s="18" cm="1">
        <f t="array" aca="1" ref="M4929" ca="1">SUMPRODUCT(Inactives[Days Inactive]*(Inactives[Student]=A4929))/365</f>
        <v>0</v>
      </c>
      <c r="N4929" s="18" t="str" cm="1">
        <f t="array" ref="N4929">IF(LEN($A4929)&gt;0,SUMPRODUCT(($A4929=merged_names)*(_xlfn.TEXTAFTER(N$2, "At ")=merged_belt_colours)*merged_months_at_rank),"")</f>
        <v/>
      </c>
      <c r="O4929" s="18" t="str" cm="1">
        <f t="array" ref="O4929">IF(LEN($A4929)&gt;0,SUMPRODUCT(($A4929=merged_names)*(_xlfn.TEXTAFTER(O$2, "At ")=merged_belt_colours)*merged_months_at_rank),"")</f>
        <v/>
      </c>
      <c r="P4929" s="18" t="str" cm="1">
        <f t="array" ref="P4929">IF(LEN($A4929)&gt;0,SUMPRODUCT(($A4929=merged_names)*(_xlfn.TEXTAFTER(P$2, "At ")=merged_belt_colours)*merged_months_at_rank),"")</f>
        <v/>
      </c>
      <c r="Q4929" s="18" t="str" cm="1">
        <f t="array" ref="Q4929">IF(LEN($A4929)&gt;0,SUMPRODUCT(($A4929=merged_names)*(_xlfn.TEXTAFTER(Q$2, "At ")=merged_belt_colours)*merged_months_at_rank),"")</f>
        <v/>
      </c>
      <c r="R4929" s="18" t="str" cm="1">
        <f t="array" ref="R4929">IF(LEN($A4929)&gt;0,SUMPRODUCT(($A4929=merged_names)*(_xlfn.TEXTAFTER(R$2, "At ")=merged_belt_colours)*merged_months_at_rank),"")</f>
        <v/>
      </c>
    </row>
    <row r="4930" spans="1:18" x14ac:dyDescent="0.25">
      <c r="A4930"/>
      <c r="B4930" s="15" t="str" cm="1">
        <f t="array" ref="B4930">IFERROR(IF(LEN(A4930)&gt;0, IF(SUMPRODUCT((Inactives[Key]=J4930)*(Inactives[Currently Inactive]))=1,"Inactive","Active"),""),"Active")</f>
        <v/>
      </c>
      <c r="C4930" s="16" t="str" cm="1">
        <f t="array" aca="1" ref="C4930" ca="1">IFERROR(_xlfn._xlws.FILTER(Inactives[Inactive On],(Inactives[Key]=J4930)*(Inactives[Currently Inactive]),""),"")</f>
        <v/>
      </c>
      <c r="D4930" s="16" t="str" cm="1">
        <f t="array" aca="1" ref="D4930" ca="1">IFERROR(INDEX(_xlfn.TEXTSPLIT(E4930," "),1),"")</f>
        <v/>
      </c>
      <c r="E4930" s="15" t="str" cm="1">
        <f t="array" aca="1" ref="E4930" ca="1">IFERROR(_xlfn._xlws.FILTER(merged_ranks,(merged_end_dates=DATE(9999,12,31))*(merged_names=A4930)),"")</f>
        <v/>
      </c>
      <c r="F4930" s="17" t="str">
        <f ca="1">_xlfn.XLOOKUP(J4930,Promotions[Promo Key],Promotions[Promo Date],"")</f>
        <v/>
      </c>
      <c r="G4930" s="18" t="str">
        <f t="shared" ca="1" si="319"/>
        <v/>
      </c>
      <c r="H4930" s="18" t="str">
        <f t="shared" ca="1" si="318"/>
        <v/>
      </c>
      <c r="I4930" s="17" t="str">
        <f>_xlfn.XLOOKUP(A4930,Students[Full Name],Students[Starting Rank],"")</f>
        <v/>
      </c>
      <c r="J4930" s="15" t="str">
        <f t="shared" ca="1" si="320"/>
        <v xml:space="preserve">: </v>
      </c>
      <c r="K4930" s="16" t="str">
        <f>_xlfn.XLOOKUP(A4930,Students[Full Name],Students[Start Date],"")</f>
        <v/>
      </c>
      <c r="L4930" s="18">
        <f t="shared" ca="1" si="321"/>
        <v>-1</v>
      </c>
      <c r="M4930" s="18" cm="1">
        <f t="array" aca="1" ref="M4930" ca="1">SUMPRODUCT(Inactives[Days Inactive]*(Inactives[Student]=A4930))/365</f>
        <v>0</v>
      </c>
      <c r="N4930" s="18" t="str" cm="1">
        <f t="array" ref="N4930">IF(LEN($A4930)&gt;0,SUMPRODUCT(($A4930=merged_names)*(_xlfn.TEXTAFTER(N$2, "At ")=merged_belt_colours)*merged_months_at_rank),"")</f>
        <v/>
      </c>
      <c r="O4930" s="18" t="str" cm="1">
        <f t="array" ref="O4930">IF(LEN($A4930)&gt;0,SUMPRODUCT(($A4930=merged_names)*(_xlfn.TEXTAFTER(O$2, "At ")=merged_belt_colours)*merged_months_at_rank),"")</f>
        <v/>
      </c>
      <c r="P4930" s="18" t="str" cm="1">
        <f t="array" ref="P4930">IF(LEN($A4930)&gt;0,SUMPRODUCT(($A4930=merged_names)*(_xlfn.TEXTAFTER(P$2, "At ")=merged_belt_colours)*merged_months_at_rank),"")</f>
        <v/>
      </c>
      <c r="Q4930" s="18" t="str" cm="1">
        <f t="array" ref="Q4930">IF(LEN($A4930)&gt;0,SUMPRODUCT(($A4930=merged_names)*(_xlfn.TEXTAFTER(Q$2, "At ")=merged_belt_colours)*merged_months_at_rank),"")</f>
        <v/>
      </c>
      <c r="R4930" s="18" t="str" cm="1">
        <f t="array" ref="R4930">IF(LEN($A4930)&gt;0,SUMPRODUCT(($A4930=merged_names)*(_xlfn.TEXTAFTER(R$2, "At ")=merged_belt_colours)*merged_months_at_rank),"")</f>
        <v/>
      </c>
    </row>
    <row r="4931" spans="1:18" x14ac:dyDescent="0.25">
      <c r="A4931"/>
      <c r="B4931" s="15" t="str" cm="1">
        <f t="array" ref="B4931">IFERROR(IF(LEN(A4931)&gt;0, IF(SUMPRODUCT((Inactives[Key]=J4931)*(Inactives[Currently Inactive]))=1,"Inactive","Active"),""),"Active")</f>
        <v/>
      </c>
      <c r="C4931" s="16" t="str" cm="1">
        <f t="array" aca="1" ref="C4931" ca="1">IFERROR(_xlfn._xlws.FILTER(Inactives[Inactive On],(Inactives[Key]=J4931)*(Inactives[Currently Inactive]),""),"")</f>
        <v/>
      </c>
      <c r="D4931" s="16" t="str" cm="1">
        <f t="array" aca="1" ref="D4931" ca="1">IFERROR(INDEX(_xlfn.TEXTSPLIT(E4931," "),1),"")</f>
        <v/>
      </c>
      <c r="E4931" s="15" t="str" cm="1">
        <f t="array" aca="1" ref="E4931" ca="1">IFERROR(_xlfn._xlws.FILTER(merged_ranks,(merged_end_dates=DATE(9999,12,31))*(merged_names=A4931)),"")</f>
        <v/>
      </c>
      <c r="F4931" s="17" t="str">
        <f ca="1">_xlfn.XLOOKUP(J4931,Promotions[Promo Key],Promotions[Promo Date],"")</f>
        <v/>
      </c>
      <c r="G4931" s="18" t="str">
        <f t="shared" ca="1" si="319"/>
        <v/>
      </c>
      <c r="H4931" s="18" t="str">
        <f t="shared" ca="1" si="318"/>
        <v/>
      </c>
      <c r="I4931" s="17" t="str">
        <f>_xlfn.XLOOKUP(A4931,Students[Full Name],Students[Starting Rank],"")</f>
        <v/>
      </c>
      <c r="J4931" s="15" t="str">
        <f t="shared" ca="1" si="320"/>
        <v xml:space="preserve">: </v>
      </c>
      <c r="K4931" s="16" t="str">
        <f>_xlfn.XLOOKUP(A4931,Students[Full Name],Students[Start Date],"")</f>
        <v/>
      </c>
      <c r="L4931" s="18">
        <f t="shared" ca="1" si="321"/>
        <v>-1</v>
      </c>
      <c r="M4931" s="18" cm="1">
        <f t="array" aca="1" ref="M4931" ca="1">SUMPRODUCT(Inactives[Days Inactive]*(Inactives[Student]=A4931))/365</f>
        <v>0</v>
      </c>
      <c r="N4931" s="18" t="str" cm="1">
        <f t="array" ref="N4931">IF(LEN($A4931)&gt;0,SUMPRODUCT(($A4931=merged_names)*(_xlfn.TEXTAFTER(N$2, "At ")=merged_belt_colours)*merged_months_at_rank),"")</f>
        <v/>
      </c>
      <c r="O4931" s="18" t="str" cm="1">
        <f t="array" ref="O4931">IF(LEN($A4931)&gt;0,SUMPRODUCT(($A4931=merged_names)*(_xlfn.TEXTAFTER(O$2, "At ")=merged_belt_colours)*merged_months_at_rank),"")</f>
        <v/>
      </c>
      <c r="P4931" s="18" t="str" cm="1">
        <f t="array" ref="P4931">IF(LEN($A4931)&gt;0,SUMPRODUCT(($A4931=merged_names)*(_xlfn.TEXTAFTER(P$2, "At ")=merged_belt_colours)*merged_months_at_rank),"")</f>
        <v/>
      </c>
      <c r="Q4931" s="18" t="str" cm="1">
        <f t="array" ref="Q4931">IF(LEN($A4931)&gt;0,SUMPRODUCT(($A4931=merged_names)*(_xlfn.TEXTAFTER(Q$2, "At ")=merged_belt_colours)*merged_months_at_rank),"")</f>
        <v/>
      </c>
      <c r="R4931" s="18" t="str" cm="1">
        <f t="array" ref="R4931">IF(LEN($A4931)&gt;0,SUMPRODUCT(($A4931=merged_names)*(_xlfn.TEXTAFTER(R$2, "At ")=merged_belt_colours)*merged_months_at_rank),"")</f>
        <v/>
      </c>
    </row>
    <row r="4932" spans="1:18" x14ac:dyDescent="0.25">
      <c r="A4932"/>
      <c r="B4932" s="15" t="str" cm="1">
        <f t="array" ref="B4932">IFERROR(IF(LEN(A4932)&gt;0, IF(SUMPRODUCT((Inactives[Key]=J4932)*(Inactives[Currently Inactive]))=1,"Inactive","Active"),""),"Active")</f>
        <v/>
      </c>
      <c r="C4932" s="16" t="str" cm="1">
        <f t="array" aca="1" ref="C4932" ca="1">IFERROR(_xlfn._xlws.FILTER(Inactives[Inactive On],(Inactives[Key]=J4932)*(Inactives[Currently Inactive]),""),"")</f>
        <v/>
      </c>
      <c r="D4932" s="16" t="str" cm="1">
        <f t="array" aca="1" ref="D4932" ca="1">IFERROR(INDEX(_xlfn.TEXTSPLIT(E4932," "),1),"")</f>
        <v/>
      </c>
      <c r="E4932" s="15" t="str" cm="1">
        <f t="array" aca="1" ref="E4932" ca="1">IFERROR(_xlfn._xlws.FILTER(merged_ranks,(merged_end_dates=DATE(9999,12,31))*(merged_names=A4932)),"")</f>
        <v/>
      </c>
      <c r="F4932" s="17" t="str">
        <f ca="1">_xlfn.XLOOKUP(J4932,Promotions[Promo Key],Promotions[Promo Date],"")</f>
        <v/>
      </c>
      <c r="G4932" s="18" t="str">
        <f t="shared" ca="1" si="319"/>
        <v/>
      </c>
      <c r="H4932" s="18" t="str">
        <f t="shared" ca="1" si="318"/>
        <v/>
      </c>
      <c r="I4932" s="17" t="str">
        <f>_xlfn.XLOOKUP(A4932,Students[Full Name],Students[Starting Rank],"")</f>
        <v/>
      </c>
      <c r="J4932" s="15" t="str">
        <f t="shared" ca="1" si="320"/>
        <v xml:space="preserve">: </v>
      </c>
      <c r="K4932" s="16" t="str">
        <f>_xlfn.XLOOKUP(A4932,Students[Full Name],Students[Start Date],"")</f>
        <v/>
      </c>
      <c r="L4932" s="18">
        <f t="shared" ca="1" si="321"/>
        <v>-1</v>
      </c>
      <c r="M4932" s="18" cm="1">
        <f t="array" aca="1" ref="M4932" ca="1">SUMPRODUCT(Inactives[Days Inactive]*(Inactives[Student]=A4932))/365</f>
        <v>0</v>
      </c>
      <c r="N4932" s="18" t="str" cm="1">
        <f t="array" ref="N4932">IF(LEN($A4932)&gt;0,SUMPRODUCT(($A4932=merged_names)*(_xlfn.TEXTAFTER(N$2, "At ")=merged_belt_colours)*merged_months_at_rank),"")</f>
        <v/>
      </c>
      <c r="O4932" s="18" t="str" cm="1">
        <f t="array" ref="O4932">IF(LEN($A4932)&gt;0,SUMPRODUCT(($A4932=merged_names)*(_xlfn.TEXTAFTER(O$2, "At ")=merged_belt_colours)*merged_months_at_rank),"")</f>
        <v/>
      </c>
      <c r="P4932" s="18" t="str" cm="1">
        <f t="array" ref="P4932">IF(LEN($A4932)&gt;0,SUMPRODUCT(($A4932=merged_names)*(_xlfn.TEXTAFTER(P$2, "At ")=merged_belt_colours)*merged_months_at_rank),"")</f>
        <v/>
      </c>
      <c r="Q4932" s="18" t="str" cm="1">
        <f t="array" ref="Q4932">IF(LEN($A4932)&gt;0,SUMPRODUCT(($A4932=merged_names)*(_xlfn.TEXTAFTER(Q$2, "At ")=merged_belt_colours)*merged_months_at_rank),"")</f>
        <v/>
      </c>
      <c r="R4932" s="18" t="str" cm="1">
        <f t="array" ref="R4932">IF(LEN($A4932)&gt;0,SUMPRODUCT(($A4932=merged_names)*(_xlfn.TEXTAFTER(R$2, "At ")=merged_belt_colours)*merged_months_at_rank),"")</f>
        <v/>
      </c>
    </row>
    <row r="4933" spans="1:18" x14ac:dyDescent="0.25">
      <c r="A4933"/>
      <c r="B4933" s="15" t="str" cm="1">
        <f t="array" ref="B4933">IFERROR(IF(LEN(A4933)&gt;0, IF(SUMPRODUCT((Inactives[Key]=J4933)*(Inactives[Currently Inactive]))=1,"Inactive","Active"),""),"Active")</f>
        <v/>
      </c>
      <c r="C4933" s="16" t="str" cm="1">
        <f t="array" aca="1" ref="C4933" ca="1">IFERROR(_xlfn._xlws.FILTER(Inactives[Inactive On],(Inactives[Key]=J4933)*(Inactives[Currently Inactive]),""),"")</f>
        <v/>
      </c>
      <c r="D4933" s="16" t="str" cm="1">
        <f t="array" aca="1" ref="D4933" ca="1">IFERROR(INDEX(_xlfn.TEXTSPLIT(E4933," "),1),"")</f>
        <v/>
      </c>
      <c r="E4933" s="15" t="str" cm="1">
        <f t="array" aca="1" ref="E4933" ca="1">IFERROR(_xlfn._xlws.FILTER(merged_ranks,(merged_end_dates=DATE(9999,12,31))*(merged_names=A4933)),"")</f>
        <v/>
      </c>
      <c r="F4933" s="17" t="str">
        <f ca="1">_xlfn.XLOOKUP(J4933,Promotions[Promo Key],Promotions[Promo Date],"")</f>
        <v/>
      </c>
      <c r="G4933" s="18" t="str">
        <f t="shared" ca="1" si="319"/>
        <v/>
      </c>
      <c r="H4933" s="18" t="str">
        <f t="shared" ca="1" si="318"/>
        <v/>
      </c>
      <c r="I4933" s="17" t="str">
        <f>_xlfn.XLOOKUP(A4933,Students[Full Name],Students[Starting Rank],"")</f>
        <v/>
      </c>
      <c r="J4933" s="15" t="str">
        <f t="shared" ca="1" si="320"/>
        <v xml:space="preserve">: </v>
      </c>
      <c r="K4933" s="16" t="str">
        <f>_xlfn.XLOOKUP(A4933,Students[Full Name],Students[Start Date],"")</f>
        <v/>
      </c>
      <c r="L4933" s="18">
        <f t="shared" ca="1" si="321"/>
        <v>-1</v>
      </c>
      <c r="M4933" s="18" cm="1">
        <f t="array" aca="1" ref="M4933" ca="1">SUMPRODUCT(Inactives[Days Inactive]*(Inactives[Student]=A4933))/365</f>
        <v>0</v>
      </c>
      <c r="N4933" s="18" t="str" cm="1">
        <f t="array" ref="N4933">IF(LEN($A4933)&gt;0,SUMPRODUCT(($A4933=merged_names)*(_xlfn.TEXTAFTER(N$2, "At ")=merged_belt_colours)*merged_months_at_rank),"")</f>
        <v/>
      </c>
      <c r="O4933" s="18" t="str" cm="1">
        <f t="array" ref="O4933">IF(LEN($A4933)&gt;0,SUMPRODUCT(($A4933=merged_names)*(_xlfn.TEXTAFTER(O$2, "At ")=merged_belt_colours)*merged_months_at_rank),"")</f>
        <v/>
      </c>
      <c r="P4933" s="18" t="str" cm="1">
        <f t="array" ref="P4933">IF(LEN($A4933)&gt;0,SUMPRODUCT(($A4933=merged_names)*(_xlfn.TEXTAFTER(P$2, "At ")=merged_belt_colours)*merged_months_at_rank),"")</f>
        <v/>
      </c>
      <c r="Q4933" s="18" t="str" cm="1">
        <f t="array" ref="Q4933">IF(LEN($A4933)&gt;0,SUMPRODUCT(($A4933=merged_names)*(_xlfn.TEXTAFTER(Q$2, "At ")=merged_belt_colours)*merged_months_at_rank),"")</f>
        <v/>
      </c>
      <c r="R4933" s="18" t="str" cm="1">
        <f t="array" ref="R4933">IF(LEN($A4933)&gt;0,SUMPRODUCT(($A4933=merged_names)*(_xlfn.TEXTAFTER(R$2, "At ")=merged_belt_colours)*merged_months_at_rank),"")</f>
        <v/>
      </c>
    </row>
    <row r="4934" spans="1:18" x14ac:dyDescent="0.25">
      <c r="A4934"/>
      <c r="B4934" s="15" t="str" cm="1">
        <f t="array" ref="B4934">IFERROR(IF(LEN(A4934)&gt;0, IF(SUMPRODUCT((Inactives[Key]=J4934)*(Inactives[Currently Inactive]))=1,"Inactive","Active"),""),"Active")</f>
        <v/>
      </c>
      <c r="C4934" s="16" t="str" cm="1">
        <f t="array" aca="1" ref="C4934" ca="1">IFERROR(_xlfn._xlws.FILTER(Inactives[Inactive On],(Inactives[Key]=J4934)*(Inactives[Currently Inactive]),""),"")</f>
        <v/>
      </c>
      <c r="D4934" s="16" t="str" cm="1">
        <f t="array" aca="1" ref="D4934" ca="1">IFERROR(INDEX(_xlfn.TEXTSPLIT(E4934," "),1),"")</f>
        <v/>
      </c>
      <c r="E4934" s="15" t="str" cm="1">
        <f t="array" aca="1" ref="E4934" ca="1">IFERROR(_xlfn._xlws.FILTER(merged_ranks,(merged_end_dates=DATE(9999,12,31))*(merged_names=A4934)),"")</f>
        <v/>
      </c>
      <c r="F4934" s="17" t="str">
        <f ca="1">_xlfn.XLOOKUP(J4934,Promotions[Promo Key],Promotions[Promo Date],"")</f>
        <v/>
      </c>
      <c r="G4934" s="18" t="str">
        <f t="shared" ca="1" si="319"/>
        <v/>
      </c>
      <c r="H4934" s="18" t="str">
        <f t="shared" ca="1" si="318"/>
        <v/>
      </c>
      <c r="I4934" s="17" t="str">
        <f>_xlfn.XLOOKUP(A4934,Students[Full Name],Students[Starting Rank],"")</f>
        <v/>
      </c>
      <c r="J4934" s="15" t="str">
        <f t="shared" ca="1" si="320"/>
        <v xml:space="preserve">: </v>
      </c>
      <c r="K4934" s="16" t="str">
        <f>_xlfn.XLOOKUP(A4934,Students[Full Name],Students[Start Date],"")</f>
        <v/>
      </c>
      <c r="L4934" s="18">
        <f t="shared" ca="1" si="321"/>
        <v>-1</v>
      </c>
      <c r="M4934" s="18" cm="1">
        <f t="array" aca="1" ref="M4934" ca="1">SUMPRODUCT(Inactives[Days Inactive]*(Inactives[Student]=A4934))/365</f>
        <v>0</v>
      </c>
      <c r="N4934" s="18" t="str" cm="1">
        <f t="array" ref="N4934">IF(LEN($A4934)&gt;0,SUMPRODUCT(($A4934=merged_names)*(_xlfn.TEXTAFTER(N$2, "At ")=merged_belt_colours)*merged_months_at_rank),"")</f>
        <v/>
      </c>
      <c r="O4934" s="18" t="str" cm="1">
        <f t="array" ref="O4934">IF(LEN($A4934)&gt;0,SUMPRODUCT(($A4934=merged_names)*(_xlfn.TEXTAFTER(O$2, "At ")=merged_belt_colours)*merged_months_at_rank),"")</f>
        <v/>
      </c>
      <c r="P4934" s="18" t="str" cm="1">
        <f t="array" ref="P4934">IF(LEN($A4934)&gt;0,SUMPRODUCT(($A4934=merged_names)*(_xlfn.TEXTAFTER(P$2, "At ")=merged_belt_colours)*merged_months_at_rank),"")</f>
        <v/>
      </c>
      <c r="Q4934" s="18" t="str" cm="1">
        <f t="array" ref="Q4934">IF(LEN($A4934)&gt;0,SUMPRODUCT(($A4934=merged_names)*(_xlfn.TEXTAFTER(Q$2, "At ")=merged_belt_colours)*merged_months_at_rank),"")</f>
        <v/>
      </c>
      <c r="R4934" s="18" t="str" cm="1">
        <f t="array" ref="R4934">IF(LEN($A4934)&gt;0,SUMPRODUCT(($A4934=merged_names)*(_xlfn.TEXTAFTER(R$2, "At ")=merged_belt_colours)*merged_months_at_rank),"")</f>
        <v/>
      </c>
    </row>
    <row r="4935" spans="1:18" x14ac:dyDescent="0.25">
      <c r="A4935"/>
      <c r="B4935" s="15" t="str" cm="1">
        <f t="array" ref="B4935">IFERROR(IF(LEN(A4935)&gt;0, IF(SUMPRODUCT((Inactives[Key]=J4935)*(Inactives[Currently Inactive]))=1,"Inactive","Active"),""),"Active")</f>
        <v/>
      </c>
      <c r="C4935" s="16" t="str" cm="1">
        <f t="array" aca="1" ref="C4935" ca="1">IFERROR(_xlfn._xlws.FILTER(Inactives[Inactive On],(Inactives[Key]=J4935)*(Inactives[Currently Inactive]),""),"")</f>
        <v/>
      </c>
      <c r="D4935" s="16" t="str" cm="1">
        <f t="array" aca="1" ref="D4935" ca="1">IFERROR(INDEX(_xlfn.TEXTSPLIT(E4935," "),1),"")</f>
        <v/>
      </c>
      <c r="E4935" s="15" t="str" cm="1">
        <f t="array" aca="1" ref="E4935" ca="1">IFERROR(_xlfn._xlws.FILTER(merged_ranks,(merged_end_dates=DATE(9999,12,31))*(merged_names=A4935)),"")</f>
        <v/>
      </c>
      <c r="F4935" s="17" t="str">
        <f ca="1">_xlfn.XLOOKUP(J4935,Promotions[Promo Key],Promotions[Promo Date],"")</f>
        <v/>
      </c>
      <c r="G4935" s="18" t="str">
        <f t="shared" ca="1" si="319"/>
        <v/>
      </c>
      <c r="H4935" s="18" t="str">
        <f t="shared" ca="1" si="318"/>
        <v/>
      </c>
      <c r="I4935" s="17" t="str">
        <f>_xlfn.XLOOKUP(A4935,Students[Full Name],Students[Starting Rank],"")</f>
        <v/>
      </c>
      <c r="J4935" s="15" t="str">
        <f t="shared" ca="1" si="320"/>
        <v xml:space="preserve">: </v>
      </c>
      <c r="K4935" s="16" t="str">
        <f>_xlfn.XLOOKUP(A4935,Students[Full Name],Students[Start Date],"")</f>
        <v/>
      </c>
      <c r="L4935" s="18">
        <f t="shared" ca="1" si="321"/>
        <v>-1</v>
      </c>
      <c r="M4935" s="18" cm="1">
        <f t="array" aca="1" ref="M4935" ca="1">SUMPRODUCT(Inactives[Days Inactive]*(Inactives[Student]=A4935))/365</f>
        <v>0</v>
      </c>
      <c r="N4935" s="18" t="str" cm="1">
        <f t="array" ref="N4935">IF(LEN($A4935)&gt;0,SUMPRODUCT(($A4935=merged_names)*(_xlfn.TEXTAFTER(N$2, "At ")=merged_belt_colours)*merged_months_at_rank),"")</f>
        <v/>
      </c>
      <c r="O4935" s="18" t="str" cm="1">
        <f t="array" ref="O4935">IF(LEN($A4935)&gt;0,SUMPRODUCT(($A4935=merged_names)*(_xlfn.TEXTAFTER(O$2, "At ")=merged_belt_colours)*merged_months_at_rank),"")</f>
        <v/>
      </c>
      <c r="P4935" s="18" t="str" cm="1">
        <f t="array" ref="P4935">IF(LEN($A4935)&gt;0,SUMPRODUCT(($A4935=merged_names)*(_xlfn.TEXTAFTER(P$2, "At ")=merged_belt_colours)*merged_months_at_rank),"")</f>
        <v/>
      </c>
      <c r="Q4935" s="18" t="str" cm="1">
        <f t="array" ref="Q4935">IF(LEN($A4935)&gt;0,SUMPRODUCT(($A4935=merged_names)*(_xlfn.TEXTAFTER(Q$2, "At ")=merged_belt_colours)*merged_months_at_rank),"")</f>
        <v/>
      </c>
      <c r="R4935" s="18" t="str" cm="1">
        <f t="array" ref="R4935">IF(LEN($A4935)&gt;0,SUMPRODUCT(($A4935=merged_names)*(_xlfn.TEXTAFTER(R$2, "At ")=merged_belt_colours)*merged_months_at_rank),"")</f>
        <v/>
      </c>
    </row>
    <row r="4936" spans="1:18" x14ac:dyDescent="0.25">
      <c r="A4936"/>
      <c r="B4936" s="15" t="str" cm="1">
        <f t="array" ref="B4936">IFERROR(IF(LEN(A4936)&gt;0, IF(SUMPRODUCT((Inactives[Key]=J4936)*(Inactives[Currently Inactive]))=1,"Inactive","Active"),""),"Active")</f>
        <v/>
      </c>
      <c r="C4936" s="16" t="str" cm="1">
        <f t="array" aca="1" ref="C4936" ca="1">IFERROR(_xlfn._xlws.FILTER(Inactives[Inactive On],(Inactives[Key]=J4936)*(Inactives[Currently Inactive]),""),"")</f>
        <v/>
      </c>
      <c r="D4936" s="16" t="str" cm="1">
        <f t="array" aca="1" ref="D4936" ca="1">IFERROR(INDEX(_xlfn.TEXTSPLIT(E4936," "),1),"")</f>
        <v/>
      </c>
      <c r="E4936" s="15" t="str" cm="1">
        <f t="array" aca="1" ref="E4936" ca="1">IFERROR(_xlfn._xlws.FILTER(merged_ranks,(merged_end_dates=DATE(9999,12,31))*(merged_names=A4936)),"")</f>
        <v/>
      </c>
      <c r="F4936" s="17" t="str">
        <f ca="1">_xlfn.XLOOKUP(J4936,Promotions[Promo Key],Promotions[Promo Date],"")</f>
        <v/>
      </c>
      <c r="G4936" s="18" t="str">
        <f t="shared" ca="1" si="319"/>
        <v/>
      </c>
      <c r="H4936" s="18" t="str">
        <f t="shared" ca="1" si="318"/>
        <v/>
      </c>
      <c r="I4936" s="17" t="str">
        <f>_xlfn.XLOOKUP(A4936,Students[Full Name],Students[Starting Rank],"")</f>
        <v/>
      </c>
      <c r="J4936" s="15" t="str">
        <f t="shared" ca="1" si="320"/>
        <v xml:space="preserve">: </v>
      </c>
      <c r="K4936" s="16" t="str">
        <f>_xlfn.XLOOKUP(A4936,Students[Full Name],Students[Start Date],"")</f>
        <v/>
      </c>
      <c r="L4936" s="18">
        <f t="shared" ca="1" si="321"/>
        <v>-1</v>
      </c>
      <c r="M4936" s="18" cm="1">
        <f t="array" aca="1" ref="M4936" ca="1">SUMPRODUCT(Inactives[Days Inactive]*(Inactives[Student]=A4936))/365</f>
        <v>0</v>
      </c>
      <c r="N4936" s="18" t="str" cm="1">
        <f t="array" ref="N4936">IF(LEN($A4936)&gt;0,SUMPRODUCT(($A4936=merged_names)*(_xlfn.TEXTAFTER(N$2, "At ")=merged_belt_colours)*merged_months_at_rank),"")</f>
        <v/>
      </c>
      <c r="O4936" s="18" t="str" cm="1">
        <f t="array" ref="O4936">IF(LEN($A4936)&gt;0,SUMPRODUCT(($A4936=merged_names)*(_xlfn.TEXTAFTER(O$2, "At ")=merged_belt_colours)*merged_months_at_rank),"")</f>
        <v/>
      </c>
      <c r="P4936" s="18" t="str" cm="1">
        <f t="array" ref="P4936">IF(LEN($A4936)&gt;0,SUMPRODUCT(($A4936=merged_names)*(_xlfn.TEXTAFTER(P$2, "At ")=merged_belt_colours)*merged_months_at_rank),"")</f>
        <v/>
      </c>
      <c r="Q4936" s="18" t="str" cm="1">
        <f t="array" ref="Q4936">IF(LEN($A4936)&gt;0,SUMPRODUCT(($A4936=merged_names)*(_xlfn.TEXTAFTER(Q$2, "At ")=merged_belt_colours)*merged_months_at_rank),"")</f>
        <v/>
      </c>
      <c r="R4936" s="18" t="str" cm="1">
        <f t="array" ref="R4936">IF(LEN($A4936)&gt;0,SUMPRODUCT(($A4936=merged_names)*(_xlfn.TEXTAFTER(R$2, "At ")=merged_belt_colours)*merged_months_at_rank),"")</f>
        <v/>
      </c>
    </row>
    <row r="4937" spans="1:18" x14ac:dyDescent="0.25">
      <c r="A4937"/>
      <c r="B4937" s="15" t="str" cm="1">
        <f t="array" ref="B4937">IFERROR(IF(LEN(A4937)&gt;0, IF(SUMPRODUCT((Inactives[Key]=J4937)*(Inactives[Currently Inactive]))=1,"Inactive","Active"),""),"Active")</f>
        <v/>
      </c>
      <c r="C4937" s="16" t="str" cm="1">
        <f t="array" aca="1" ref="C4937" ca="1">IFERROR(_xlfn._xlws.FILTER(Inactives[Inactive On],(Inactives[Key]=J4937)*(Inactives[Currently Inactive]),""),"")</f>
        <v/>
      </c>
      <c r="D4937" s="16" t="str" cm="1">
        <f t="array" aca="1" ref="D4937" ca="1">IFERROR(INDEX(_xlfn.TEXTSPLIT(E4937," "),1),"")</f>
        <v/>
      </c>
      <c r="E4937" s="15" t="str" cm="1">
        <f t="array" aca="1" ref="E4937" ca="1">IFERROR(_xlfn._xlws.FILTER(merged_ranks,(merged_end_dates=DATE(9999,12,31))*(merged_names=A4937)),"")</f>
        <v/>
      </c>
      <c r="F4937" s="17" t="str">
        <f ca="1">_xlfn.XLOOKUP(J4937,Promotions[Promo Key],Promotions[Promo Date],"")</f>
        <v/>
      </c>
      <c r="G4937" s="18" t="str">
        <f t="shared" ca="1" si="319"/>
        <v/>
      </c>
      <c r="H4937" s="18" t="str">
        <f t="shared" ca="1" si="318"/>
        <v/>
      </c>
      <c r="I4937" s="17" t="str">
        <f>_xlfn.XLOOKUP(A4937,Students[Full Name],Students[Starting Rank],"")</f>
        <v/>
      </c>
      <c r="J4937" s="15" t="str">
        <f t="shared" ca="1" si="320"/>
        <v xml:space="preserve">: </v>
      </c>
      <c r="K4937" s="16" t="str">
        <f>_xlfn.XLOOKUP(A4937,Students[Full Name],Students[Start Date],"")</f>
        <v/>
      </c>
      <c r="L4937" s="18">
        <f t="shared" ca="1" si="321"/>
        <v>-1</v>
      </c>
      <c r="M4937" s="18" cm="1">
        <f t="array" aca="1" ref="M4937" ca="1">SUMPRODUCT(Inactives[Days Inactive]*(Inactives[Student]=A4937))/365</f>
        <v>0</v>
      </c>
      <c r="N4937" s="18" t="str" cm="1">
        <f t="array" ref="N4937">IF(LEN($A4937)&gt;0,SUMPRODUCT(($A4937=merged_names)*(_xlfn.TEXTAFTER(N$2, "At ")=merged_belt_colours)*merged_months_at_rank),"")</f>
        <v/>
      </c>
      <c r="O4937" s="18" t="str" cm="1">
        <f t="array" ref="O4937">IF(LEN($A4937)&gt;0,SUMPRODUCT(($A4937=merged_names)*(_xlfn.TEXTAFTER(O$2, "At ")=merged_belt_colours)*merged_months_at_rank),"")</f>
        <v/>
      </c>
      <c r="P4937" s="18" t="str" cm="1">
        <f t="array" ref="P4937">IF(LEN($A4937)&gt;0,SUMPRODUCT(($A4937=merged_names)*(_xlfn.TEXTAFTER(P$2, "At ")=merged_belt_colours)*merged_months_at_rank),"")</f>
        <v/>
      </c>
      <c r="Q4937" s="18" t="str" cm="1">
        <f t="array" ref="Q4937">IF(LEN($A4937)&gt;0,SUMPRODUCT(($A4937=merged_names)*(_xlfn.TEXTAFTER(Q$2, "At ")=merged_belt_colours)*merged_months_at_rank),"")</f>
        <v/>
      </c>
      <c r="R4937" s="18" t="str" cm="1">
        <f t="array" ref="R4937">IF(LEN($A4937)&gt;0,SUMPRODUCT(($A4937=merged_names)*(_xlfn.TEXTAFTER(R$2, "At ")=merged_belt_colours)*merged_months_at_rank),"")</f>
        <v/>
      </c>
    </row>
    <row r="4938" spans="1:18" x14ac:dyDescent="0.25">
      <c r="A4938"/>
      <c r="B4938" s="15" t="str" cm="1">
        <f t="array" ref="B4938">IFERROR(IF(LEN(A4938)&gt;0, IF(SUMPRODUCT((Inactives[Key]=J4938)*(Inactives[Currently Inactive]))=1,"Inactive","Active"),""),"Active")</f>
        <v/>
      </c>
      <c r="C4938" s="16" t="str" cm="1">
        <f t="array" aca="1" ref="C4938" ca="1">IFERROR(_xlfn._xlws.FILTER(Inactives[Inactive On],(Inactives[Key]=J4938)*(Inactives[Currently Inactive]),""),"")</f>
        <v/>
      </c>
      <c r="D4938" s="16" t="str" cm="1">
        <f t="array" aca="1" ref="D4938" ca="1">IFERROR(INDEX(_xlfn.TEXTSPLIT(E4938," "),1),"")</f>
        <v/>
      </c>
      <c r="E4938" s="15" t="str" cm="1">
        <f t="array" aca="1" ref="E4938" ca="1">IFERROR(_xlfn._xlws.FILTER(merged_ranks,(merged_end_dates=DATE(9999,12,31))*(merged_names=A4938)),"")</f>
        <v/>
      </c>
      <c r="F4938" s="17" t="str">
        <f ca="1">_xlfn.XLOOKUP(J4938,Promotions[Promo Key],Promotions[Promo Date],"")</f>
        <v/>
      </c>
      <c r="G4938" s="18" t="str">
        <f t="shared" ca="1" si="319"/>
        <v/>
      </c>
      <c r="H4938" s="18" t="str">
        <f t="shared" ca="1" si="318"/>
        <v/>
      </c>
      <c r="I4938" s="17" t="str">
        <f>_xlfn.XLOOKUP(A4938,Students[Full Name],Students[Starting Rank],"")</f>
        <v/>
      </c>
      <c r="J4938" s="15" t="str">
        <f t="shared" ca="1" si="320"/>
        <v xml:space="preserve">: </v>
      </c>
      <c r="K4938" s="16" t="str">
        <f>_xlfn.XLOOKUP(A4938,Students[Full Name],Students[Start Date],"")</f>
        <v/>
      </c>
      <c r="L4938" s="18">
        <f t="shared" ca="1" si="321"/>
        <v>-1</v>
      </c>
      <c r="M4938" s="18" cm="1">
        <f t="array" aca="1" ref="M4938" ca="1">SUMPRODUCT(Inactives[Days Inactive]*(Inactives[Student]=A4938))/365</f>
        <v>0</v>
      </c>
      <c r="N4938" s="18" t="str" cm="1">
        <f t="array" ref="N4938">IF(LEN($A4938)&gt;0,SUMPRODUCT(($A4938=merged_names)*(_xlfn.TEXTAFTER(N$2, "At ")=merged_belt_colours)*merged_months_at_rank),"")</f>
        <v/>
      </c>
      <c r="O4938" s="18" t="str" cm="1">
        <f t="array" ref="O4938">IF(LEN($A4938)&gt;0,SUMPRODUCT(($A4938=merged_names)*(_xlfn.TEXTAFTER(O$2, "At ")=merged_belt_colours)*merged_months_at_rank),"")</f>
        <v/>
      </c>
      <c r="P4938" s="18" t="str" cm="1">
        <f t="array" ref="P4938">IF(LEN($A4938)&gt;0,SUMPRODUCT(($A4938=merged_names)*(_xlfn.TEXTAFTER(P$2, "At ")=merged_belt_colours)*merged_months_at_rank),"")</f>
        <v/>
      </c>
      <c r="Q4938" s="18" t="str" cm="1">
        <f t="array" ref="Q4938">IF(LEN($A4938)&gt;0,SUMPRODUCT(($A4938=merged_names)*(_xlfn.TEXTAFTER(Q$2, "At ")=merged_belt_colours)*merged_months_at_rank),"")</f>
        <v/>
      </c>
      <c r="R4938" s="18" t="str" cm="1">
        <f t="array" ref="R4938">IF(LEN($A4938)&gt;0,SUMPRODUCT(($A4938=merged_names)*(_xlfn.TEXTAFTER(R$2, "At ")=merged_belt_colours)*merged_months_at_rank),"")</f>
        <v/>
      </c>
    </row>
    <row r="4939" spans="1:18" x14ac:dyDescent="0.25">
      <c r="A4939"/>
      <c r="B4939" s="15" t="str" cm="1">
        <f t="array" ref="B4939">IFERROR(IF(LEN(A4939)&gt;0, IF(SUMPRODUCT((Inactives[Key]=J4939)*(Inactives[Currently Inactive]))=1,"Inactive","Active"),""),"Active")</f>
        <v/>
      </c>
      <c r="C4939" s="16" t="str" cm="1">
        <f t="array" aca="1" ref="C4939" ca="1">IFERROR(_xlfn._xlws.FILTER(Inactives[Inactive On],(Inactives[Key]=J4939)*(Inactives[Currently Inactive]),""),"")</f>
        <v/>
      </c>
      <c r="D4939" s="16" t="str" cm="1">
        <f t="array" aca="1" ref="D4939" ca="1">IFERROR(INDEX(_xlfn.TEXTSPLIT(E4939," "),1),"")</f>
        <v/>
      </c>
      <c r="E4939" s="15" t="str" cm="1">
        <f t="array" aca="1" ref="E4939" ca="1">IFERROR(_xlfn._xlws.FILTER(merged_ranks,(merged_end_dates=DATE(9999,12,31))*(merged_names=A4939)),"")</f>
        <v/>
      </c>
      <c r="F4939" s="17" t="str">
        <f ca="1">_xlfn.XLOOKUP(J4939,Promotions[Promo Key],Promotions[Promo Date],"")</f>
        <v/>
      </c>
      <c r="G4939" s="18" t="str">
        <f t="shared" ca="1" si="319"/>
        <v/>
      </c>
      <c r="H4939" s="18" t="str">
        <f t="shared" ca="1" si="318"/>
        <v/>
      </c>
      <c r="I4939" s="17" t="str">
        <f>_xlfn.XLOOKUP(A4939,Students[Full Name],Students[Starting Rank],"")</f>
        <v/>
      </c>
      <c r="J4939" s="15" t="str">
        <f t="shared" ca="1" si="320"/>
        <v xml:space="preserve">: </v>
      </c>
      <c r="K4939" s="16" t="str">
        <f>_xlfn.XLOOKUP(A4939,Students[Full Name],Students[Start Date],"")</f>
        <v/>
      </c>
      <c r="L4939" s="18">
        <f t="shared" ca="1" si="321"/>
        <v>-1</v>
      </c>
      <c r="M4939" s="18" cm="1">
        <f t="array" aca="1" ref="M4939" ca="1">SUMPRODUCT(Inactives[Days Inactive]*(Inactives[Student]=A4939))/365</f>
        <v>0</v>
      </c>
      <c r="N4939" s="18" t="str" cm="1">
        <f t="array" ref="N4939">IF(LEN($A4939)&gt;0,SUMPRODUCT(($A4939=merged_names)*(_xlfn.TEXTAFTER(N$2, "At ")=merged_belt_colours)*merged_months_at_rank),"")</f>
        <v/>
      </c>
      <c r="O4939" s="18" t="str" cm="1">
        <f t="array" ref="O4939">IF(LEN($A4939)&gt;0,SUMPRODUCT(($A4939=merged_names)*(_xlfn.TEXTAFTER(O$2, "At ")=merged_belt_colours)*merged_months_at_rank),"")</f>
        <v/>
      </c>
      <c r="P4939" s="18" t="str" cm="1">
        <f t="array" ref="P4939">IF(LEN($A4939)&gt;0,SUMPRODUCT(($A4939=merged_names)*(_xlfn.TEXTAFTER(P$2, "At ")=merged_belt_colours)*merged_months_at_rank),"")</f>
        <v/>
      </c>
      <c r="Q4939" s="18" t="str" cm="1">
        <f t="array" ref="Q4939">IF(LEN($A4939)&gt;0,SUMPRODUCT(($A4939=merged_names)*(_xlfn.TEXTAFTER(Q$2, "At ")=merged_belt_colours)*merged_months_at_rank),"")</f>
        <v/>
      </c>
      <c r="R4939" s="18" t="str" cm="1">
        <f t="array" ref="R4939">IF(LEN($A4939)&gt;0,SUMPRODUCT(($A4939=merged_names)*(_xlfn.TEXTAFTER(R$2, "At ")=merged_belt_colours)*merged_months_at_rank),"")</f>
        <v/>
      </c>
    </row>
    <row r="4940" spans="1:18" x14ac:dyDescent="0.25">
      <c r="A4940"/>
      <c r="B4940" s="15" t="str" cm="1">
        <f t="array" ref="B4940">IFERROR(IF(LEN(A4940)&gt;0, IF(SUMPRODUCT((Inactives[Key]=J4940)*(Inactives[Currently Inactive]))=1,"Inactive","Active"),""),"Active")</f>
        <v/>
      </c>
      <c r="C4940" s="16" t="str" cm="1">
        <f t="array" aca="1" ref="C4940" ca="1">IFERROR(_xlfn._xlws.FILTER(Inactives[Inactive On],(Inactives[Key]=J4940)*(Inactives[Currently Inactive]),""),"")</f>
        <v/>
      </c>
      <c r="D4940" s="16" t="str" cm="1">
        <f t="array" aca="1" ref="D4940" ca="1">IFERROR(INDEX(_xlfn.TEXTSPLIT(E4940," "),1),"")</f>
        <v/>
      </c>
      <c r="E4940" s="15" t="str" cm="1">
        <f t="array" aca="1" ref="E4940" ca="1">IFERROR(_xlfn._xlws.FILTER(merged_ranks,(merged_end_dates=DATE(9999,12,31))*(merged_names=A4940)),"")</f>
        <v/>
      </c>
      <c r="F4940" s="17" t="str">
        <f ca="1">_xlfn.XLOOKUP(J4940,Promotions[Promo Key],Promotions[Promo Date],"")</f>
        <v/>
      </c>
      <c r="G4940" s="18" t="str">
        <f t="shared" ca="1" si="319"/>
        <v/>
      </c>
      <c r="H4940" s="18" t="str">
        <f t="shared" ca="1" si="318"/>
        <v/>
      </c>
      <c r="I4940" s="17" t="str">
        <f>_xlfn.XLOOKUP(A4940,Students[Full Name],Students[Starting Rank],"")</f>
        <v/>
      </c>
      <c r="J4940" s="15" t="str">
        <f t="shared" ca="1" si="320"/>
        <v xml:space="preserve">: </v>
      </c>
      <c r="K4940" s="16" t="str">
        <f>_xlfn.XLOOKUP(A4940,Students[Full Name],Students[Start Date],"")</f>
        <v/>
      </c>
      <c r="L4940" s="18">
        <f t="shared" ca="1" si="321"/>
        <v>-1</v>
      </c>
      <c r="M4940" s="18" cm="1">
        <f t="array" aca="1" ref="M4940" ca="1">SUMPRODUCT(Inactives[Days Inactive]*(Inactives[Student]=A4940))/365</f>
        <v>0</v>
      </c>
      <c r="N4940" s="18" t="str" cm="1">
        <f t="array" ref="N4940">IF(LEN($A4940)&gt;0,SUMPRODUCT(($A4940=merged_names)*(_xlfn.TEXTAFTER(N$2, "At ")=merged_belt_colours)*merged_months_at_rank),"")</f>
        <v/>
      </c>
      <c r="O4940" s="18" t="str" cm="1">
        <f t="array" ref="O4940">IF(LEN($A4940)&gt;0,SUMPRODUCT(($A4940=merged_names)*(_xlfn.TEXTAFTER(O$2, "At ")=merged_belt_colours)*merged_months_at_rank),"")</f>
        <v/>
      </c>
      <c r="P4940" s="18" t="str" cm="1">
        <f t="array" ref="P4940">IF(LEN($A4940)&gt;0,SUMPRODUCT(($A4940=merged_names)*(_xlfn.TEXTAFTER(P$2, "At ")=merged_belt_colours)*merged_months_at_rank),"")</f>
        <v/>
      </c>
      <c r="Q4940" s="18" t="str" cm="1">
        <f t="array" ref="Q4940">IF(LEN($A4940)&gt;0,SUMPRODUCT(($A4940=merged_names)*(_xlfn.TEXTAFTER(Q$2, "At ")=merged_belt_colours)*merged_months_at_rank),"")</f>
        <v/>
      </c>
      <c r="R4940" s="18" t="str" cm="1">
        <f t="array" ref="R4940">IF(LEN($A4940)&gt;0,SUMPRODUCT(($A4940=merged_names)*(_xlfn.TEXTAFTER(R$2, "At ")=merged_belt_colours)*merged_months_at_rank),"")</f>
        <v/>
      </c>
    </row>
    <row r="4941" spans="1:18" x14ac:dyDescent="0.25">
      <c r="A4941"/>
      <c r="B4941" s="15" t="str" cm="1">
        <f t="array" ref="B4941">IFERROR(IF(LEN(A4941)&gt;0, IF(SUMPRODUCT((Inactives[Key]=J4941)*(Inactives[Currently Inactive]))=1,"Inactive","Active"),""),"Active")</f>
        <v/>
      </c>
      <c r="C4941" s="16" t="str" cm="1">
        <f t="array" aca="1" ref="C4941" ca="1">IFERROR(_xlfn._xlws.FILTER(Inactives[Inactive On],(Inactives[Key]=J4941)*(Inactives[Currently Inactive]),""),"")</f>
        <v/>
      </c>
      <c r="D4941" s="16" t="str" cm="1">
        <f t="array" aca="1" ref="D4941" ca="1">IFERROR(INDEX(_xlfn.TEXTSPLIT(E4941," "),1),"")</f>
        <v/>
      </c>
      <c r="E4941" s="15" t="str" cm="1">
        <f t="array" aca="1" ref="E4941" ca="1">IFERROR(_xlfn._xlws.FILTER(merged_ranks,(merged_end_dates=DATE(9999,12,31))*(merged_names=A4941)),"")</f>
        <v/>
      </c>
      <c r="F4941" s="17" t="str">
        <f ca="1">_xlfn.XLOOKUP(J4941,Promotions[Promo Key],Promotions[Promo Date],"")</f>
        <v/>
      </c>
      <c r="G4941" s="18" t="str">
        <f t="shared" ca="1" si="319"/>
        <v/>
      </c>
      <c r="H4941" s="18" t="str">
        <f t="shared" ca="1" si="318"/>
        <v/>
      </c>
      <c r="I4941" s="17" t="str">
        <f>_xlfn.XLOOKUP(A4941,Students[Full Name],Students[Starting Rank],"")</f>
        <v/>
      </c>
      <c r="J4941" s="15" t="str">
        <f t="shared" ca="1" si="320"/>
        <v xml:space="preserve">: </v>
      </c>
      <c r="K4941" s="16" t="str">
        <f>_xlfn.XLOOKUP(A4941,Students[Full Name],Students[Start Date],"")</f>
        <v/>
      </c>
      <c r="L4941" s="18">
        <f t="shared" ca="1" si="321"/>
        <v>-1</v>
      </c>
      <c r="M4941" s="18" cm="1">
        <f t="array" aca="1" ref="M4941" ca="1">SUMPRODUCT(Inactives[Days Inactive]*(Inactives[Student]=A4941))/365</f>
        <v>0</v>
      </c>
      <c r="N4941" s="18" t="str" cm="1">
        <f t="array" ref="N4941">IF(LEN($A4941)&gt;0,SUMPRODUCT(($A4941=merged_names)*(_xlfn.TEXTAFTER(N$2, "At ")=merged_belt_colours)*merged_months_at_rank),"")</f>
        <v/>
      </c>
      <c r="O4941" s="18" t="str" cm="1">
        <f t="array" ref="O4941">IF(LEN($A4941)&gt;0,SUMPRODUCT(($A4941=merged_names)*(_xlfn.TEXTAFTER(O$2, "At ")=merged_belt_colours)*merged_months_at_rank),"")</f>
        <v/>
      </c>
      <c r="P4941" s="18" t="str" cm="1">
        <f t="array" ref="P4941">IF(LEN($A4941)&gt;0,SUMPRODUCT(($A4941=merged_names)*(_xlfn.TEXTAFTER(P$2, "At ")=merged_belt_colours)*merged_months_at_rank),"")</f>
        <v/>
      </c>
      <c r="Q4941" s="18" t="str" cm="1">
        <f t="array" ref="Q4941">IF(LEN($A4941)&gt;0,SUMPRODUCT(($A4941=merged_names)*(_xlfn.TEXTAFTER(Q$2, "At ")=merged_belt_colours)*merged_months_at_rank),"")</f>
        <v/>
      </c>
      <c r="R4941" s="18" t="str" cm="1">
        <f t="array" ref="R4941">IF(LEN($A4941)&gt;0,SUMPRODUCT(($A4941=merged_names)*(_xlfn.TEXTAFTER(R$2, "At ")=merged_belt_colours)*merged_months_at_rank),"")</f>
        <v/>
      </c>
    </row>
    <row r="4942" spans="1:18" x14ac:dyDescent="0.25">
      <c r="A4942"/>
      <c r="B4942" s="15" t="str" cm="1">
        <f t="array" ref="B4942">IFERROR(IF(LEN(A4942)&gt;0, IF(SUMPRODUCT((Inactives[Key]=J4942)*(Inactives[Currently Inactive]))=1,"Inactive","Active"),""),"Active")</f>
        <v/>
      </c>
      <c r="C4942" s="16" t="str" cm="1">
        <f t="array" aca="1" ref="C4942" ca="1">IFERROR(_xlfn._xlws.FILTER(Inactives[Inactive On],(Inactives[Key]=J4942)*(Inactives[Currently Inactive]),""),"")</f>
        <v/>
      </c>
      <c r="D4942" s="16" t="str" cm="1">
        <f t="array" aca="1" ref="D4942" ca="1">IFERROR(INDEX(_xlfn.TEXTSPLIT(E4942," "),1),"")</f>
        <v/>
      </c>
      <c r="E4942" s="15" t="str" cm="1">
        <f t="array" aca="1" ref="E4942" ca="1">IFERROR(_xlfn._xlws.FILTER(merged_ranks,(merged_end_dates=DATE(9999,12,31))*(merged_names=A4942)),"")</f>
        <v/>
      </c>
      <c r="F4942" s="17" t="str">
        <f ca="1">_xlfn.XLOOKUP(J4942,Promotions[Promo Key],Promotions[Promo Date],"")</f>
        <v/>
      </c>
      <c r="G4942" s="18" t="str">
        <f t="shared" ca="1" si="319"/>
        <v/>
      </c>
      <c r="H4942" s="18" t="str">
        <f t="shared" ca="1" si="318"/>
        <v/>
      </c>
      <c r="I4942" s="17" t="str">
        <f>_xlfn.XLOOKUP(A4942,Students[Full Name],Students[Starting Rank],"")</f>
        <v/>
      </c>
      <c r="J4942" s="15" t="str">
        <f t="shared" ca="1" si="320"/>
        <v xml:space="preserve">: </v>
      </c>
      <c r="K4942" s="16" t="str">
        <f>_xlfn.XLOOKUP(A4942,Students[Full Name],Students[Start Date],"")</f>
        <v/>
      </c>
      <c r="L4942" s="18">
        <f t="shared" ca="1" si="321"/>
        <v>-1</v>
      </c>
      <c r="M4942" s="18" cm="1">
        <f t="array" aca="1" ref="M4942" ca="1">SUMPRODUCT(Inactives[Days Inactive]*(Inactives[Student]=A4942))/365</f>
        <v>0</v>
      </c>
      <c r="N4942" s="18" t="str" cm="1">
        <f t="array" ref="N4942">IF(LEN($A4942)&gt;0,SUMPRODUCT(($A4942=merged_names)*(_xlfn.TEXTAFTER(N$2, "At ")=merged_belt_colours)*merged_months_at_rank),"")</f>
        <v/>
      </c>
      <c r="O4942" s="18" t="str" cm="1">
        <f t="array" ref="O4942">IF(LEN($A4942)&gt;0,SUMPRODUCT(($A4942=merged_names)*(_xlfn.TEXTAFTER(O$2, "At ")=merged_belt_colours)*merged_months_at_rank),"")</f>
        <v/>
      </c>
      <c r="P4942" s="18" t="str" cm="1">
        <f t="array" ref="P4942">IF(LEN($A4942)&gt;0,SUMPRODUCT(($A4942=merged_names)*(_xlfn.TEXTAFTER(P$2, "At ")=merged_belt_colours)*merged_months_at_rank),"")</f>
        <v/>
      </c>
      <c r="Q4942" s="18" t="str" cm="1">
        <f t="array" ref="Q4942">IF(LEN($A4942)&gt;0,SUMPRODUCT(($A4942=merged_names)*(_xlfn.TEXTAFTER(Q$2, "At ")=merged_belt_colours)*merged_months_at_rank),"")</f>
        <v/>
      </c>
      <c r="R4942" s="18" t="str" cm="1">
        <f t="array" ref="R4942">IF(LEN($A4942)&gt;0,SUMPRODUCT(($A4942=merged_names)*(_xlfn.TEXTAFTER(R$2, "At ")=merged_belt_colours)*merged_months_at_rank),"")</f>
        <v/>
      </c>
    </row>
    <row r="4943" spans="1:18" x14ac:dyDescent="0.25">
      <c r="A4943"/>
      <c r="B4943" s="15" t="str" cm="1">
        <f t="array" ref="B4943">IFERROR(IF(LEN(A4943)&gt;0, IF(SUMPRODUCT((Inactives[Key]=J4943)*(Inactives[Currently Inactive]))=1,"Inactive","Active"),""),"Active")</f>
        <v/>
      </c>
      <c r="C4943" s="16" t="str" cm="1">
        <f t="array" aca="1" ref="C4943" ca="1">IFERROR(_xlfn._xlws.FILTER(Inactives[Inactive On],(Inactives[Key]=J4943)*(Inactives[Currently Inactive]),""),"")</f>
        <v/>
      </c>
      <c r="D4943" s="16" t="str" cm="1">
        <f t="array" aca="1" ref="D4943" ca="1">IFERROR(INDEX(_xlfn.TEXTSPLIT(E4943," "),1),"")</f>
        <v/>
      </c>
      <c r="E4943" s="15" t="str" cm="1">
        <f t="array" aca="1" ref="E4943" ca="1">IFERROR(_xlfn._xlws.FILTER(merged_ranks,(merged_end_dates=DATE(9999,12,31))*(merged_names=A4943)),"")</f>
        <v/>
      </c>
      <c r="F4943" s="17" t="str">
        <f ca="1">_xlfn.XLOOKUP(J4943,Promotions[Promo Key],Promotions[Promo Date],"")</f>
        <v/>
      </c>
      <c r="G4943" s="18" t="str">
        <f t="shared" ca="1" si="319"/>
        <v/>
      </c>
      <c r="H4943" s="18" t="str">
        <f t="shared" ca="1" si="318"/>
        <v/>
      </c>
      <c r="I4943" s="17" t="str">
        <f>_xlfn.XLOOKUP(A4943,Students[Full Name],Students[Starting Rank],"")</f>
        <v/>
      </c>
      <c r="J4943" s="15" t="str">
        <f t="shared" ca="1" si="320"/>
        <v xml:space="preserve">: </v>
      </c>
      <c r="K4943" s="16" t="str">
        <f>_xlfn.XLOOKUP(A4943,Students[Full Name],Students[Start Date],"")</f>
        <v/>
      </c>
      <c r="L4943" s="18">
        <f t="shared" ca="1" si="321"/>
        <v>-1</v>
      </c>
      <c r="M4943" s="18" cm="1">
        <f t="array" aca="1" ref="M4943" ca="1">SUMPRODUCT(Inactives[Days Inactive]*(Inactives[Student]=A4943))/365</f>
        <v>0</v>
      </c>
      <c r="N4943" s="18" t="str" cm="1">
        <f t="array" ref="N4943">IF(LEN($A4943)&gt;0,SUMPRODUCT(($A4943=merged_names)*(_xlfn.TEXTAFTER(N$2, "At ")=merged_belt_colours)*merged_months_at_rank),"")</f>
        <v/>
      </c>
      <c r="O4943" s="18" t="str" cm="1">
        <f t="array" ref="O4943">IF(LEN($A4943)&gt;0,SUMPRODUCT(($A4943=merged_names)*(_xlfn.TEXTAFTER(O$2, "At ")=merged_belt_colours)*merged_months_at_rank),"")</f>
        <v/>
      </c>
      <c r="P4943" s="18" t="str" cm="1">
        <f t="array" ref="P4943">IF(LEN($A4943)&gt;0,SUMPRODUCT(($A4943=merged_names)*(_xlfn.TEXTAFTER(P$2, "At ")=merged_belt_colours)*merged_months_at_rank),"")</f>
        <v/>
      </c>
      <c r="Q4943" s="18" t="str" cm="1">
        <f t="array" ref="Q4943">IF(LEN($A4943)&gt;0,SUMPRODUCT(($A4943=merged_names)*(_xlfn.TEXTAFTER(Q$2, "At ")=merged_belt_colours)*merged_months_at_rank),"")</f>
        <v/>
      </c>
      <c r="R4943" s="18" t="str" cm="1">
        <f t="array" ref="R4943">IF(LEN($A4943)&gt;0,SUMPRODUCT(($A4943=merged_names)*(_xlfn.TEXTAFTER(R$2, "At ")=merged_belt_colours)*merged_months_at_rank),"")</f>
        <v/>
      </c>
    </row>
    <row r="4944" spans="1:18" x14ac:dyDescent="0.25">
      <c r="A4944"/>
      <c r="B4944" s="15" t="str" cm="1">
        <f t="array" ref="B4944">IFERROR(IF(LEN(A4944)&gt;0, IF(SUMPRODUCT((Inactives[Key]=J4944)*(Inactives[Currently Inactive]))=1,"Inactive","Active"),""),"Active")</f>
        <v/>
      </c>
      <c r="C4944" s="16" t="str" cm="1">
        <f t="array" aca="1" ref="C4944" ca="1">IFERROR(_xlfn._xlws.FILTER(Inactives[Inactive On],(Inactives[Key]=J4944)*(Inactives[Currently Inactive]),""),"")</f>
        <v/>
      </c>
      <c r="D4944" s="16" t="str" cm="1">
        <f t="array" aca="1" ref="D4944" ca="1">IFERROR(INDEX(_xlfn.TEXTSPLIT(E4944," "),1),"")</f>
        <v/>
      </c>
      <c r="E4944" s="15" t="str" cm="1">
        <f t="array" aca="1" ref="E4944" ca="1">IFERROR(_xlfn._xlws.FILTER(merged_ranks,(merged_end_dates=DATE(9999,12,31))*(merged_names=A4944)),"")</f>
        <v/>
      </c>
      <c r="F4944" s="17" t="str">
        <f ca="1">_xlfn.XLOOKUP(J4944,Promotions[Promo Key],Promotions[Promo Date],"")</f>
        <v/>
      </c>
      <c r="G4944" s="18" t="str">
        <f t="shared" ca="1" si="319"/>
        <v/>
      </c>
      <c r="H4944" s="18" t="str">
        <f t="shared" ca="1" si="318"/>
        <v/>
      </c>
      <c r="I4944" s="17" t="str">
        <f>_xlfn.XLOOKUP(A4944,Students[Full Name],Students[Starting Rank],"")</f>
        <v/>
      </c>
      <c r="J4944" s="15" t="str">
        <f t="shared" ca="1" si="320"/>
        <v xml:space="preserve">: </v>
      </c>
      <c r="K4944" s="16" t="str">
        <f>_xlfn.XLOOKUP(A4944,Students[Full Name],Students[Start Date],"")</f>
        <v/>
      </c>
      <c r="L4944" s="18">
        <f t="shared" ca="1" si="321"/>
        <v>-1</v>
      </c>
      <c r="M4944" s="18" cm="1">
        <f t="array" aca="1" ref="M4944" ca="1">SUMPRODUCT(Inactives[Days Inactive]*(Inactives[Student]=A4944))/365</f>
        <v>0</v>
      </c>
      <c r="N4944" s="18" t="str" cm="1">
        <f t="array" ref="N4944">IF(LEN($A4944)&gt;0,SUMPRODUCT(($A4944=merged_names)*(_xlfn.TEXTAFTER(N$2, "At ")=merged_belt_colours)*merged_months_at_rank),"")</f>
        <v/>
      </c>
      <c r="O4944" s="18" t="str" cm="1">
        <f t="array" ref="O4944">IF(LEN($A4944)&gt;0,SUMPRODUCT(($A4944=merged_names)*(_xlfn.TEXTAFTER(O$2, "At ")=merged_belt_colours)*merged_months_at_rank),"")</f>
        <v/>
      </c>
      <c r="P4944" s="18" t="str" cm="1">
        <f t="array" ref="P4944">IF(LEN($A4944)&gt;0,SUMPRODUCT(($A4944=merged_names)*(_xlfn.TEXTAFTER(P$2, "At ")=merged_belt_colours)*merged_months_at_rank),"")</f>
        <v/>
      </c>
      <c r="Q4944" s="18" t="str" cm="1">
        <f t="array" ref="Q4944">IF(LEN($A4944)&gt;0,SUMPRODUCT(($A4944=merged_names)*(_xlfn.TEXTAFTER(Q$2, "At ")=merged_belt_colours)*merged_months_at_rank),"")</f>
        <v/>
      </c>
      <c r="R4944" s="18" t="str" cm="1">
        <f t="array" ref="R4944">IF(LEN($A4944)&gt;0,SUMPRODUCT(($A4944=merged_names)*(_xlfn.TEXTAFTER(R$2, "At ")=merged_belt_colours)*merged_months_at_rank),"")</f>
        <v/>
      </c>
    </row>
    <row r="4945" spans="1:18" x14ac:dyDescent="0.25">
      <c r="A4945"/>
      <c r="B4945" s="15" t="str" cm="1">
        <f t="array" ref="B4945">IFERROR(IF(LEN(A4945)&gt;0, IF(SUMPRODUCT((Inactives[Key]=J4945)*(Inactives[Currently Inactive]))=1,"Inactive","Active"),""),"Active")</f>
        <v/>
      </c>
      <c r="C4945" s="16" t="str" cm="1">
        <f t="array" aca="1" ref="C4945" ca="1">IFERROR(_xlfn._xlws.FILTER(Inactives[Inactive On],(Inactives[Key]=J4945)*(Inactives[Currently Inactive]),""),"")</f>
        <v/>
      </c>
      <c r="D4945" s="16" t="str" cm="1">
        <f t="array" aca="1" ref="D4945" ca="1">IFERROR(INDEX(_xlfn.TEXTSPLIT(E4945," "),1),"")</f>
        <v/>
      </c>
      <c r="E4945" s="15" t="str" cm="1">
        <f t="array" aca="1" ref="E4945" ca="1">IFERROR(_xlfn._xlws.FILTER(merged_ranks,(merged_end_dates=DATE(9999,12,31))*(merged_names=A4945)),"")</f>
        <v/>
      </c>
      <c r="F4945" s="17" t="str">
        <f ca="1">_xlfn.XLOOKUP(J4945,Promotions[Promo Key],Promotions[Promo Date],"")</f>
        <v/>
      </c>
      <c r="G4945" s="18" t="str">
        <f t="shared" ca="1" si="319"/>
        <v/>
      </c>
      <c r="H4945" s="18" t="str">
        <f t="shared" ca="1" si="318"/>
        <v/>
      </c>
      <c r="I4945" s="17" t="str">
        <f>_xlfn.XLOOKUP(A4945,Students[Full Name],Students[Starting Rank],"")</f>
        <v/>
      </c>
      <c r="J4945" s="15" t="str">
        <f t="shared" ca="1" si="320"/>
        <v xml:space="preserve">: </v>
      </c>
      <c r="K4945" s="16" t="str">
        <f>_xlfn.XLOOKUP(A4945,Students[Full Name],Students[Start Date],"")</f>
        <v/>
      </c>
      <c r="L4945" s="18">
        <f t="shared" ca="1" si="321"/>
        <v>-1</v>
      </c>
      <c r="M4945" s="18" cm="1">
        <f t="array" aca="1" ref="M4945" ca="1">SUMPRODUCT(Inactives[Days Inactive]*(Inactives[Student]=A4945))/365</f>
        <v>0</v>
      </c>
      <c r="N4945" s="18" t="str" cm="1">
        <f t="array" ref="N4945">IF(LEN($A4945)&gt;0,SUMPRODUCT(($A4945=merged_names)*(_xlfn.TEXTAFTER(N$2, "At ")=merged_belt_colours)*merged_months_at_rank),"")</f>
        <v/>
      </c>
      <c r="O4945" s="18" t="str" cm="1">
        <f t="array" ref="O4945">IF(LEN($A4945)&gt;0,SUMPRODUCT(($A4945=merged_names)*(_xlfn.TEXTAFTER(O$2, "At ")=merged_belt_colours)*merged_months_at_rank),"")</f>
        <v/>
      </c>
      <c r="P4945" s="18" t="str" cm="1">
        <f t="array" ref="P4945">IF(LEN($A4945)&gt;0,SUMPRODUCT(($A4945=merged_names)*(_xlfn.TEXTAFTER(P$2, "At ")=merged_belt_colours)*merged_months_at_rank),"")</f>
        <v/>
      </c>
      <c r="Q4945" s="18" t="str" cm="1">
        <f t="array" ref="Q4945">IF(LEN($A4945)&gt;0,SUMPRODUCT(($A4945=merged_names)*(_xlfn.TEXTAFTER(Q$2, "At ")=merged_belt_colours)*merged_months_at_rank),"")</f>
        <v/>
      </c>
      <c r="R4945" s="18" t="str" cm="1">
        <f t="array" ref="R4945">IF(LEN($A4945)&gt;0,SUMPRODUCT(($A4945=merged_names)*(_xlfn.TEXTAFTER(R$2, "At ")=merged_belt_colours)*merged_months_at_rank),"")</f>
        <v/>
      </c>
    </row>
    <row r="4946" spans="1:18" x14ac:dyDescent="0.25">
      <c r="A4946"/>
      <c r="B4946" s="15" t="str" cm="1">
        <f t="array" ref="B4946">IFERROR(IF(LEN(A4946)&gt;0, IF(SUMPRODUCT((Inactives[Key]=J4946)*(Inactives[Currently Inactive]))=1,"Inactive","Active"),""),"Active")</f>
        <v/>
      </c>
      <c r="C4946" s="16" t="str" cm="1">
        <f t="array" aca="1" ref="C4946" ca="1">IFERROR(_xlfn._xlws.FILTER(Inactives[Inactive On],(Inactives[Key]=J4946)*(Inactives[Currently Inactive]),""),"")</f>
        <v/>
      </c>
      <c r="D4946" s="16" t="str" cm="1">
        <f t="array" aca="1" ref="D4946" ca="1">IFERROR(INDEX(_xlfn.TEXTSPLIT(E4946," "),1),"")</f>
        <v/>
      </c>
      <c r="E4946" s="15" t="str" cm="1">
        <f t="array" aca="1" ref="E4946" ca="1">IFERROR(_xlfn._xlws.FILTER(merged_ranks,(merged_end_dates=DATE(9999,12,31))*(merged_names=A4946)),"")</f>
        <v/>
      </c>
      <c r="F4946" s="17" t="str">
        <f ca="1">_xlfn.XLOOKUP(J4946,Promotions[Promo Key],Promotions[Promo Date],"")</f>
        <v/>
      </c>
      <c r="G4946" s="18" t="str">
        <f t="shared" ca="1" si="319"/>
        <v/>
      </c>
      <c r="H4946" s="18" t="str">
        <f t="shared" ca="1" si="318"/>
        <v/>
      </c>
      <c r="I4946" s="17" t="str">
        <f>_xlfn.XLOOKUP(A4946,Students[Full Name],Students[Starting Rank],"")</f>
        <v/>
      </c>
      <c r="J4946" s="15" t="str">
        <f t="shared" ca="1" si="320"/>
        <v xml:space="preserve">: </v>
      </c>
      <c r="K4946" s="16" t="str">
        <f>_xlfn.XLOOKUP(A4946,Students[Full Name],Students[Start Date],"")</f>
        <v/>
      </c>
      <c r="L4946" s="18">
        <f t="shared" ca="1" si="321"/>
        <v>-1</v>
      </c>
      <c r="M4946" s="18" cm="1">
        <f t="array" aca="1" ref="M4946" ca="1">SUMPRODUCT(Inactives[Days Inactive]*(Inactives[Student]=A4946))/365</f>
        <v>0</v>
      </c>
      <c r="N4946" s="18" t="str" cm="1">
        <f t="array" ref="N4946">IF(LEN($A4946)&gt;0,SUMPRODUCT(($A4946=merged_names)*(_xlfn.TEXTAFTER(N$2, "At ")=merged_belt_colours)*merged_months_at_rank),"")</f>
        <v/>
      </c>
      <c r="O4946" s="18" t="str" cm="1">
        <f t="array" ref="O4946">IF(LEN($A4946)&gt;0,SUMPRODUCT(($A4946=merged_names)*(_xlfn.TEXTAFTER(O$2, "At ")=merged_belt_colours)*merged_months_at_rank),"")</f>
        <v/>
      </c>
      <c r="P4946" s="18" t="str" cm="1">
        <f t="array" ref="P4946">IF(LEN($A4946)&gt;0,SUMPRODUCT(($A4946=merged_names)*(_xlfn.TEXTAFTER(P$2, "At ")=merged_belt_colours)*merged_months_at_rank),"")</f>
        <v/>
      </c>
      <c r="Q4946" s="18" t="str" cm="1">
        <f t="array" ref="Q4946">IF(LEN($A4946)&gt;0,SUMPRODUCT(($A4946=merged_names)*(_xlfn.TEXTAFTER(Q$2, "At ")=merged_belt_colours)*merged_months_at_rank),"")</f>
        <v/>
      </c>
      <c r="R4946" s="18" t="str" cm="1">
        <f t="array" ref="R4946">IF(LEN($A4946)&gt;0,SUMPRODUCT(($A4946=merged_names)*(_xlfn.TEXTAFTER(R$2, "At ")=merged_belt_colours)*merged_months_at_rank),"")</f>
        <v/>
      </c>
    </row>
    <row r="4947" spans="1:18" x14ac:dyDescent="0.25">
      <c r="A4947"/>
      <c r="B4947" s="15" t="str" cm="1">
        <f t="array" ref="B4947">IFERROR(IF(LEN(A4947)&gt;0, IF(SUMPRODUCT((Inactives[Key]=J4947)*(Inactives[Currently Inactive]))=1,"Inactive","Active"),""),"Active")</f>
        <v/>
      </c>
      <c r="C4947" s="16" t="str" cm="1">
        <f t="array" aca="1" ref="C4947" ca="1">IFERROR(_xlfn._xlws.FILTER(Inactives[Inactive On],(Inactives[Key]=J4947)*(Inactives[Currently Inactive]),""),"")</f>
        <v/>
      </c>
      <c r="D4947" s="16" t="str" cm="1">
        <f t="array" aca="1" ref="D4947" ca="1">IFERROR(INDEX(_xlfn.TEXTSPLIT(E4947," "),1),"")</f>
        <v/>
      </c>
      <c r="E4947" s="15" t="str" cm="1">
        <f t="array" aca="1" ref="E4947" ca="1">IFERROR(_xlfn._xlws.FILTER(merged_ranks,(merged_end_dates=DATE(9999,12,31))*(merged_names=A4947)),"")</f>
        <v/>
      </c>
      <c r="F4947" s="17" t="str">
        <f ca="1">_xlfn.XLOOKUP(J4947,Promotions[Promo Key],Promotions[Promo Date],"")</f>
        <v/>
      </c>
      <c r="G4947" s="18" t="str">
        <f t="shared" ca="1" si="319"/>
        <v/>
      </c>
      <c r="H4947" s="18" t="str">
        <f t="shared" ca="1" si="318"/>
        <v/>
      </c>
      <c r="I4947" s="17" t="str">
        <f>_xlfn.XLOOKUP(A4947,Students[Full Name],Students[Starting Rank],"")</f>
        <v/>
      </c>
      <c r="J4947" s="15" t="str">
        <f t="shared" ca="1" si="320"/>
        <v xml:space="preserve">: </v>
      </c>
      <c r="K4947" s="16" t="str">
        <f>_xlfn.XLOOKUP(A4947,Students[Full Name],Students[Start Date],"")</f>
        <v/>
      </c>
      <c r="L4947" s="18">
        <f t="shared" ca="1" si="321"/>
        <v>-1</v>
      </c>
      <c r="M4947" s="18" cm="1">
        <f t="array" aca="1" ref="M4947" ca="1">SUMPRODUCT(Inactives[Days Inactive]*(Inactives[Student]=A4947))/365</f>
        <v>0</v>
      </c>
      <c r="N4947" s="18" t="str" cm="1">
        <f t="array" ref="N4947">IF(LEN($A4947)&gt;0,SUMPRODUCT(($A4947=merged_names)*(_xlfn.TEXTAFTER(N$2, "At ")=merged_belt_colours)*merged_months_at_rank),"")</f>
        <v/>
      </c>
      <c r="O4947" s="18" t="str" cm="1">
        <f t="array" ref="O4947">IF(LEN($A4947)&gt;0,SUMPRODUCT(($A4947=merged_names)*(_xlfn.TEXTAFTER(O$2, "At ")=merged_belt_colours)*merged_months_at_rank),"")</f>
        <v/>
      </c>
      <c r="P4947" s="18" t="str" cm="1">
        <f t="array" ref="P4947">IF(LEN($A4947)&gt;0,SUMPRODUCT(($A4947=merged_names)*(_xlfn.TEXTAFTER(P$2, "At ")=merged_belt_colours)*merged_months_at_rank),"")</f>
        <v/>
      </c>
      <c r="Q4947" s="18" t="str" cm="1">
        <f t="array" ref="Q4947">IF(LEN($A4947)&gt;0,SUMPRODUCT(($A4947=merged_names)*(_xlfn.TEXTAFTER(Q$2, "At ")=merged_belt_colours)*merged_months_at_rank),"")</f>
        <v/>
      </c>
      <c r="R4947" s="18" t="str" cm="1">
        <f t="array" ref="R4947">IF(LEN($A4947)&gt;0,SUMPRODUCT(($A4947=merged_names)*(_xlfn.TEXTAFTER(R$2, "At ")=merged_belt_colours)*merged_months_at_rank),"")</f>
        <v/>
      </c>
    </row>
    <row r="4948" spans="1:18" x14ac:dyDescent="0.25">
      <c r="A4948"/>
      <c r="B4948" s="15" t="str" cm="1">
        <f t="array" ref="B4948">IFERROR(IF(LEN(A4948)&gt;0, IF(SUMPRODUCT((Inactives[Key]=J4948)*(Inactives[Currently Inactive]))=1,"Inactive","Active"),""),"Active")</f>
        <v/>
      </c>
      <c r="C4948" s="16" t="str" cm="1">
        <f t="array" aca="1" ref="C4948" ca="1">IFERROR(_xlfn._xlws.FILTER(Inactives[Inactive On],(Inactives[Key]=J4948)*(Inactives[Currently Inactive]),""),"")</f>
        <v/>
      </c>
      <c r="D4948" s="16" t="str" cm="1">
        <f t="array" aca="1" ref="D4948" ca="1">IFERROR(INDEX(_xlfn.TEXTSPLIT(E4948," "),1),"")</f>
        <v/>
      </c>
      <c r="E4948" s="15" t="str" cm="1">
        <f t="array" aca="1" ref="E4948" ca="1">IFERROR(_xlfn._xlws.FILTER(merged_ranks,(merged_end_dates=DATE(9999,12,31))*(merged_names=A4948)),"")</f>
        <v/>
      </c>
      <c r="F4948" s="17" t="str">
        <f ca="1">_xlfn.XLOOKUP(J4948,Promotions[Promo Key],Promotions[Promo Date],"")</f>
        <v/>
      </c>
      <c r="G4948" s="18" t="str">
        <f t="shared" ca="1" si="319"/>
        <v/>
      </c>
      <c r="H4948" s="18" t="str">
        <f t="shared" ca="1" si="318"/>
        <v/>
      </c>
      <c r="I4948" s="17" t="str">
        <f>_xlfn.XLOOKUP(A4948,Students[Full Name],Students[Starting Rank],"")</f>
        <v/>
      </c>
      <c r="J4948" s="15" t="str">
        <f t="shared" ca="1" si="320"/>
        <v xml:space="preserve">: </v>
      </c>
      <c r="K4948" s="16" t="str">
        <f>_xlfn.XLOOKUP(A4948,Students[Full Name],Students[Start Date],"")</f>
        <v/>
      </c>
      <c r="L4948" s="18">
        <f t="shared" ca="1" si="321"/>
        <v>-1</v>
      </c>
      <c r="M4948" s="18" cm="1">
        <f t="array" aca="1" ref="M4948" ca="1">SUMPRODUCT(Inactives[Days Inactive]*(Inactives[Student]=A4948))/365</f>
        <v>0</v>
      </c>
      <c r="N4948" s="18" t="str" cm="1">
        <f t="array" ref="N4948">IF(LEN($A4948)&gt;0,SUMPRODUCT(($A4948=merged_names)*(_xlfn.TEXTAFTER(N$2, "At ")=merged_belt_colours)*merged_months_at_rank),"")</f>
        <v/>
      </c>
      <c r="O4948" s="18" t="str" cm="1">
        <f t="array" ref="O4948">IF(LEN($A4948)&gt;0,SUMPRODUCT(($A4948=merged_names)*(_xlfn.TEXTAFTER(O$2, "At ")=merged_belt_colours)*merged_months_at_rank),"")</f>
        <v/>
      </c>
      <c r="P4948" s="18" t="str" cm="1">
        <f t="array" ref="P4948">IF(LEN($A4948)&gt;0,SUMPRODUCT(($A4948=merged_names)*(_xlfn.TEXTAFTER(P$2, "At ")=merged_belt_colours)*merged_months_at_rank),"")</f>
        <v/>
      </c>
      <c r="Q4948" s="18" t="str" cm="1">
        <f t="array" ref="Q4948">IF(LEN($A4948)&gt;0,SUMPRODUCT(($A4948=merged_names)*(_xlfn.TEXTAFTER(Q$2, "At ")=merged_belt_colours)*merged_months_at_rank),"")</f>
        <v/>
      </c>
      <c r="R4948" s="18" t="str" cm="1">
        <f t="array" ref="R4948">IF(LEN($A4948)&gt;0,SUMPRODUCT(($A4948=merged_names)*(_xlfn.TEXTAFTER(R$2, "At ")=merged_belt_colours)*merged_months_at_rank),"")</f>
        <v/>
      </c>
    </row>
    <row r="4949" spans="1:18" x14ac:dyDescent="0.25">
      <c r="A4949"/>
      <c r="B4949" s="15" t="str" cm="1">
        <f t="array" ref="B4949">IFERROR(IF(LEN(A4949)&gt;0, IF(SUMPRODUCT((Inactives[Key]=J4949)*(Inactives[Currently Inactive]))=1,"Inactive","Active"),""),"Active")</f>
        <v/>
      </c>
      <c r="C4949" s="16" t="str" cm="1">
        <f t="array" aca="1" ref="C4949" ca="1">IFERROR(_xlfn._xlws.FILTER(Inactives[Inactive On],(Inactives[Key]=J4949)*(Inactives[Currently Inactive]),""),"")</f>
        <v/>
      </c>
      <c r="D4949" s="16" t="str" cm="1">
        <f t="array" aca="1" ref="D4949" ca="1">IFERROR(INDEX(_xlfn.TEXTSPLIT(E4949," "),1),"")</f>
        <v/>
      </c>
      <c r="E4949" s="15" t="str" cm="1">
        <f t="array" aca="1" ref="E4949" ca="1">IFERROR(_xlfn._xlws.FILTER(merged_ranks,(merged_end_dates=DATE(9999,12,31))*(merged_names=A4949)),"")</f>
        <v/>
      </c>
      <c r="F4949" s="17" t="str">
        <f ca="1">_xlfn.XLOOKUP(J4949,Promotions[Promo Key],Promotions[Promo Date],"")</f>
        <v/>
      </c>
      <c r="G4949" s="18" t="str">
        <f t="shared" ca="1" si="319"/>
        <v/>
      </c>
      <c r="H4949" s="18" t="str">
        <f t="shared" ca="1" si="318"/>
        <v/>
      </c>
      <c r="I4949" s="17" t="str">
        <f>_xlfn.XLOOKUP(A4949,Students[Full Name],Students[Starting Rank],"")</f>
        <v/>
      </c>
      <c r="J4949" s="15" t="str">
        <f t="shared" ca="1" si="320"/>
        <v xml:space="preserve">: </v>
      </c>
      <c r="K4949" s="16" t="str">
        <f>_xlfn.XLOOKUP(A4949,Students[Full Name],Students[Start Date],"")</f>
        <v/>
      </c>
      <c r="L4949" s="18">
        <f t="shared" ca="1" si="321"/>
        <v>-1</v>
      </c>
      <c r="M4949" s="18" cm="1">
        <f t="array" aca="1" ref="M4949" ca="1">SUMPRODUCT(Inactives[Days Inactive]*(Inactives[Student]=A4949))/365</f>
        <v>0</v>
      </c>
      <c r="N4949" s="18" t="str" cm="1">
        <f t="array" ref="N4949">IF(LEN($A4949)&gt;0,SUMPRODUCT(($A4949=merged_names)*(_xlfn.TEXTAFTER(N$2, "At ")=merged_belt_colours)*merged_months_at_rank),"")</f>
        <v/>
      </c>
      <c r="O4949" s="18" t="str" cm="1">
        <f t="array" ref="O4949">IF(LEN($A4949)&gt;0,SUMPRODUCT(($A4949=merged_names)*(_xlfn.TEXTAFTER(O$2, "At ")=merged_belt_colours)*merged_months_at_rank),"")</f>
        <v/>
      </c>
      <c r="P4949" s="18" t="str" cm="1">
        <f t="array" ref="P4949">IF(LEN($A4949)&gt;0,SUMPRODUCT(($A4949=merged_names)*(_xlfn.TEXTAFTER(P$2, "At ")=merged_belt_colours)*merged_months_at_rank),"")</f>
        <v/>
      </c>
      <c r="Q4949" s="18" t="str" cm="1">
        <f t="array" ref="Q4949">IF(LEN($A4949)&gt;0,SUMPRODUCT(($A4949=merged_names)*(_xlfn.TEXTAFTER(Q$2, "At ")=merged_belt_colours)*merged_months_at_rank),"")</f>
        <v/>
      </c>
      <c r="R4949" s="18" t="str" cm="1">
        <f t="array" ref="R4949">IF(LEN($A4949)&gt;0,SUMPRODUCT(($A4949=merged_names)*(_xlfn.TEXTAFTER(R$2, "At ")=merged_belt_colours)*merged_months_at_rank),"")</f>
        <v/>
      </c>
    </row>
    <row r="4950" spans="1:18" x14ac:dyDescent="0.25">
      <c r="A4950"/>
      <c r="B4950" s="15" t="str" cm="1">
        <f t="array" ref="B4950">IFERROR(IF(LEN(A4950)&gt;0, IF(SUMPRODUCT((Inactives[Key]=J4950)*(Inactives[Currently Inactive]))=1,"Inactive","Active"),""),"Active")</f>
        <v/>
      </c>
      <c r="C4950" s="16" t="str" cm="1">
        <f t="array" aca="1" ref="C4950" ca="1">IFERROR(_xlfn._xlws.FILTER(Inactives[Inactive On],(Inactives[Key]=J4950)*(Inactives[Currently Inactive]),""),"")</f>
        <v/>
      </c>
      <c r="D4950" s="16" t="str" cm="1">
        <f t="array" aca="1" ref="D4950" ca="1">IFERROR(INDEX(_xlfn.TEXTSPLIT(E4950," "),1),"")</f>
        <v/>
      </c>
      <c r="E4950" s="15" t="str" cm="1">
        <f t="array" aca="1" ref="E4950" ca="1">IFERROR(_xlfn._xlws.FILTER(merged_ranks,(merged_end_dates=DATE(9999,12,31))*(merged_names=A4950)),"")</f>
        <v/>
      </c>
      <c r="F4950" s="17" t="str">
        <f ca="1">_xlfn.XLOOKUP(J4950,Promotions[Promo Key],Promotions[Promo Date],"")</f>
        <v/>
      </c>
      <c r="G4950" s="18" t="str">
        <f t="shared" ca="1" si="319"/>
        <v/>
      </c>
      <c r="H4950" s="18" t="str">
        <f t="shared" ca="1" si="318"/>
        <v/>
      </c>
      <c r="I4950" s="17" t="str">
        <f>_xlfn.XLOOKUP(A4950,Students[Full Name],Students[Starting Rank],"")</f>
        <v/>
      </c>
      <c r="J4950" s="15" t="str">
        <f t="shared" ca="1" si="320"/>
        <v xml:space="preserve">: </v>
      </c>
      <c r="K4950" s="16" t="str">
        <f>_xlfn.XLOOKUP(A4950,Students[Full Name],Students[Start Date],"")</f>
        <v/>
      </c>
      <c r="L4950" s="18">
        <f t="shared" ca="1" si="321"/>
        <v>-1</v>
      </c>
      <c r="M4950" s="18" cm="1">
        <f t="array" aca="1" ref="M4950" ca="1">SUMPRODUCT(Inactives[Days Inactive]*(Inactives[Student]=A4950))/365</f>
        <v>0</v>
      </c>
      <c r="N4950" s="18" t="str" cm="1">
        <f t="array" ref="N4950">IF(LEN($A4950)&gt;0,SUMPRODUCT(($A4950=merged_names)*(_xlfn.TEXTAFTER(N$2, "At ")=merged_belt_colours)*merged_months_at_rank),"")</f>
        <v/>
      </c>
      <c r="O4950" s="18" t="str" cm="1">
        <f t="array" ref="O4950">IF(LEN($A4950)&gt;0,SUMPRODUCT(($A4950=merged_names)*(_xlfn.TEXTAFTER(O$2, "At ")=merged_belt_colours)*merged_months_at_rank),"")</f>
        <v/>
      </c>
      <c r="P4950" s="18" t="str" cm="1">
        <f t="array" ref="P4950">IF(LEN($A4950)&gt;0,SUMPRODUCT(($A4950=merged_names)*(_xlfn.TEXTAFTER(P$2, "At ")=merged_belt_colours)*merged_months_at_rank),"")</f>
        <v/>
      </c>
      <c r="Q4950" s="18" t="str" cm="1">
        <f t="array" ref="Q4950">IF(LEN($A4950)&gt;0,SUMPRODUCT(($A4950=merged_names)*(_xlfn.TEXTAFTER(Q$2, "At ")=merged_belt_colours)*merged_months_at_rank),"")</f>
        <v/>
      </c>
      <c r="R4950" s="18" t="str" cm="1">
        <f t="array" ref="R4950">IF(LEN($A4950)&gt;0,SUMPRODUCT(($A4950=merged_names)*(_xlfn.TEXTAFTER(R$2, "At ")=merged_belt_colours)*merged_months_at_rank),"")</f>
        <v/>
      </c>
    </row>
    <row r="4951" spans="1:18" x14ac:dyDescent="0.25">
      <c r="A4951"/>
      <c r="B4951" s="15" t="str" cm="1">
        <f t="array" ref="B4951">IFERROR(IF(LEN(A4951)&gt;0, IF(SUMPRODUCT((Inactives[Key]=J4951)*(Inactives[Currently Inactive]))=1,"Inactive","Active"),""),"Active")</f>
        <v/>
      </c>
      <c r="C4951" s="16" t="str" cm="1">
        <f t="array" aca="1" ref="C4951" ca="1">IFERROR(_xlfn._xlws.FILTER(Inactives[Inactive On],(Inactives[Key]=J4951)*(Inactives[Currently Inactive]),""),"")</f>
        <v/>
      </c>
      <c r="D4951" s="16" t="str" cm="1">
        <f t="array" aca="1" ref="D4951" ca="1">IFERROR(INDEX(_xlfn.TEXTSPLIT(E4951," "),1),"")</f>
        <v/>
      </c>
      <c r="E4951" s="15" t="str" cm="1">
        <f t="array" aca="1" ref="E4951" ca="1">IFERROR(_xlfn._xlws.FILTER(merged_ranks,(merged_end_dates=DATE(9999,12,31))*(merged_names=A4951)),"")</f>
        <v/>
      </c>
      <c r="F4951" s="17" t="str">
        <f ca="1">_xlfn.XLOOKUP(J4951,Promotions[Promo Key],Promotions[Promo Date],"")</f>
        <v/>
      </c>
      <c r="G4951" s="18" t="str">
        <f t="shared" ca="1" si="319"/>
        <v/>
      </c>
      <c r="H4951" s="18" t="str">
        <f t="shared" ca="1" si="318"/>
        <v/>
      </c>
      <c r="I4951" s="17" t="str">
        <f>_xlfn.XLOOKUP(A4951,Students[Full Name],Students[Starting Rank],"")</f>
        <v/>
      </c>
      <c r="J4951" s="15" t="str">
        <f t="shared" ca="1" si="320"/>
        <v xml:space="preserve">: </v>
      </c>
      <c r="K4951" s="16" t="str">
        <f>_xlfn.XLOOKUP(A4951,Students[Full Name],Students[Start Date],"")</f>
        <v/>
      </c>
      <c r="L4951" s="18">
        <f t="shared" ca="1" si="321"/>
        <v>-1</v>
      </c>
      <c r="M4951" s="18" cm="1">
        <f t="array" aca="1" ref="M4951" ca="1">SUMPRODUCT(Inactives[Days Inactive]*(Inactives[Student]=A4951))/365</f>
        <v>0</v>
      </c>
      <c r="N4951" s="18" t="str" cm="1">
        <f t="array" ref="N4951">IF(LEN($A4951)&gt;0,SUMPRODUCT(($A4951=merged_names)*(_xlfn.TEXTAFTER(N$2, "At ")=merged_belt_colours)*merged_months_at_rank),"")</f>
        <v/>
      </c>
      <c r="O4951" s="18" t="str" cm="1">
        <f t="array" ref="O4951">IF(LEN($A4951)&gt;0,SUMPRODUCT(($A4951=merged_names)*(_xlfn.TEXTAFTER(O$2, "At ")=merged_belt_colours)*merged_months_at_rank),"")</f>
        <v/>
      </c>
      <c r="P4951" s="18" t="str" cm="1">
        <f t="array" ref="P4951">IF(LEN($A4951)&gt;0,SUMPRODUCT(($A4951=merged_names)*(_xlfn.TEXTAFTER(P$2, "At ")=merged_belt_colours)*merged_months_at_rank),"")</f>
        <v/>
      </c>
      <c r="Q4951" s="18" t="str" cm="1">
        <f t="array" ref="Q4951">IF(LEN($A4951)&gt;0,SUMPRODUCT(($A4951=merged_names)*(_xlfn.TEXTAFTER(Q$2, "At ")=merged_belt_colours)*merged_months_at_rank),"")</f>
        <v/>
      </c>
      <c r="R4951" s="18" t="str" cm="1">
        <f t="array" ref="R4951">IF(LEN($A4951)&gt;0,SUMPRODUCT(($A4951=merged_names)*(_xlfn.TEXTAFTER(R$2, "At ")=merged_belt_colours)*merged_months_at_rank),"")</f>
        <v/>
      </c>
    </row>
    <row r="4952" spans="1:18" x14ac:dyDescent="0.25">
      <c r="A4952"/>
      <c r="B4952" s="15" t="str" cm="1">
        <f t="array" ref="B4952">IFERROR(IF(LEN(A4952)&gt;0, IF(SUMPRODUCT((Inactives[Key]=J4952)*(Inactives[Currently Inactive]))=1,"Inactive","Active"),""),"Active")</f>
        <v/>
      </c>
      <c r="C4952" s="16" t="str" cm="1">
        <f t="array" aca="1" ref="C4952" ca="1">IFERROR(_xlfn._xlws.FILTER(Inactives[Inactive On],(Inactives[Key]=J4952)*(Inactives[Currently Inactive]),""),"")</f>
        <v/>
      </c>
      <c r="D4952" s="16" t="str" cm="1">
        <f t="array" aca="1" ref="D4952" ca="1">IFERROR(INDEX(_xlfn.TEXTSPLIT(E4952," "),1),"")</f>
        <v/>
      </c>
      <c r="E4952" s="15" t="str" cm="1">
        <f t="array" aca="1" ref="E4952" ca="1">IFERROR(_xlfn._xlws.FILTER(merged_ranks,(merged_end_dates=DATE(9999,12,31))*(merged_names=A4952)),"")</f>
        <v/>
      </c>
      <c r="F4952" s="17" t="str">
        <f ca="1">_xlfn.XLOOKUP(J4952,Promotions[Promo Key],Promotions[Promo Date],"")</f>
        <v/>
      </c>
      <c r="G4952" s="18" t="str">
        <f t="shared" ca="1" si="319"/>
        <v/>
      </c>
      <c r="H4952" s="18" t="str">
        <f t="shared" ref="H4952:H4992" ca="1" si="322">IFERROR((TODAY()-K4952)/365-M4952,"")</f>
        <v/>
      </c>
      <c r="I4952" s="17" t="str">
        <f>_xlfn.XLOOKUP(A4952,Students[Full Name],Students[Starting Rank],"")</f>
        <v/>
      </c>
      <c r="J4952" s="15" t="str">
        <f t="shared" ca="1" si="320"/>
        <v xml:space="preserve">: </v>
      </c>
      <c r="K4952" s="16" t="str">
        <f>_xlfn.XLOOKUP(A4952,Students[Full Name],Students[Start Date],"")</f>
        <v/>
      </c>
      <c r="L4952" s="18">
        <f t="shared" ca="1" si="321"/>
        <v>-1</v>
      </c>
      <c r="M4952" s="18" cm="1">
        <f t="array" aca="1" ref="M4952" ca="1">SUMPRODUCT(Inactives[Days Inactive]*(Inactives[Student]=A4952))/365</f>
        <v>0</v>
      </c>
      <c r="N4952" s="18" t="str" cm="1">
        <f t="array" ref="N4952">IF(LEN($A4952)&gt;0,SUMPRODUCT(($A4952=merged_names)*(_xlfn.TEXTAFTER(N$2, "At ")=merged_belt_colours)*merged_months_at_rank),"")</f>
        <v/>
      </c>
      <c r="O4952" s="18" t="str" cm="1">
        <f t="array" ref="O4952">IF(LEN($A4952)&gt;0,SUMPRODUCT(($A4952=merged_names)*(_xlfn.TEXTAFTER(O$2, "At ")=merged_belt_colours)*merged_months_at_rank),"")</f>
        <v/>
      </c>
      <c r="P4952" s="18" t="str" cm="1">
        <f t="array" ref="P4952">IF(LEN($A4952)&gt;0,SUMPRODUCT(($A4952=merged_names)*(_xlfn.TEXTAFTER(P$2, "At ")=merged_belt_colours)*merged_months_at_rank),"")</f>
        <v/>
      </c>
      <c r="Q4952" s="18" t="str" cm="1">
        <f t="array" ref="Q4952">IF(LEN($A4952)&gt;0,SUMPRODUCT(($A4952=merged_names)*(_xlfn.TEXTAFTER(Q$2, "At ")=merged_belt_colours)*merged_months_at_rank),"")</f>
        <v/>
      </c>
      <c r="R4952" s="18" t="str" cm="1">
        <f t="array" ref="R4952">IF(LEN($A4952)&gt;0,SUMPRODUCT(($A4952=merged_names)*(_xlfn.TEXTAFTER(R$2, "At ")=merged_belt_colours)*merged_months_at_rank),"")</f>
        <v/>
      </c>
    </row>
    <row r="4953" spans="1:18" x14ac:dyDescent="0.25">
      <c r="A4953"/>
      <c r="B4953" s="15" t="str" cm="1">
        <f t="array" ref="B4953">IFERROR(IF(LEN(A4953)&gt;0, IF(SUMPRODUCT((Inactives[Key]=J4953)*(Inactives[Currently Inactive]))=1,"Inactive","Active"),""),"Active")</f>
        <v/>
      </c>
      <c r="C4953" s="16" t="str" cm="1">
        <f t="array" aca="1" ref="C4953" ca="1">IFERROR(_xlfn._xlws.FILTER(Inactives[Inactive On],(Inactives[Key]=J4953)*(Inactives[Currently Inactive]),""),"")</f>
        <v/>
      </c>
      <c r="D4953" s="16" t="str" cm="1">
        <f t="array" aca="1" ref="D4953" ca="1">IFERROR(INDEX(_xlfn.TEXTSPLIT(E4953," "),1),"")</f>
        <v/>
      </c>
      <c r="E4953" s="15" t="str" cm="1">
        <f t="array" aca="1" ref="E4953" ca="1">IFERROR(_xlfn._xlws.FILTER(merged_ranks,(merged_end_dates=DATE(9999,12,31))*(merged_names=A4953)),"")</f>
        <v/>
      </c>
      <c r="F4953" s="17" t="str">
        <f ca="1">_xlfn.XLOOKUP(J4953,Promotions[Promo Key],Promotions[Promo Date],"")</f>
        <v/>
      </c>
      <c r="G4953" s="18" t="str">
        <f t="shared" ca="1" si="319"/>
        <v/>
      </c>
      <c r="H4953" s="18" t="str">
        <f t="shared" ca="1" si="322"/>
        <v/>
      </c>
      <c r="I4953" s="17" t="str">
        <f>_xlfn.XLOOKUP(A4953,Students[Full Name],Students[Starting Rank],"")</f>
        <v/>
      </c>
      <c r="J4953" s="15" t="str">
        <f t="shared" ca="1" si="320"/>
        <v xml:space="preserve">: </v>
      </c>
      <c r="K4953" s="16" t="str">
        <f>_xlfn.XLOOKUP(A4953,Students[Full Name],Students[Start Date],"")</f>
        <v/>
      </c>
      <c r="L4953" s="18">
        <f t="shared" ca="1" si="321"/>
        <v>-1</v>
      </c>
      <c r="M4953" s="18" cm="1">
        <f t="array" aca="1" ref="M4953" ca="1">SUMPRODUCT(Inactives[Days Inactive]*(Inactives[Student]=A4953))/365</f>
        <v>0</v>
      </c>
      <c r="N4953" s="18" t="str" cm="1">
        <f t="array" ref="N4953">IF(LEN($A4953)&gt;0,SUMPRODUCT(($A4953=merged_names)*(_xlfn.TEXTAFTER(N$2, "At ")=merged_belt_colours)*merged_months_at_rank),"")</f>
        <v/>
      </c>
      <c r="O4953" s="18" t="str" cm="1">
        <f t="array" ref="O4953">IF(LEN($A4953)&gt;0,SUMPRODUCT(($A4953=merged_names)*(_xlfn.TEXTAFTER(O$2, "At ")=merged_belt_colours)*merged_months_at_rank),"")</f>
        <v/>
      </c>
      <c r="P4953" s="18" t="str" cm="1">
        <f t="array" ref="P4953">IF(LEN($A4953)&gt;0,SUMPRODUCT(($A4953=merged_names)*(_xlfn.TEXTAFTER(P$2, "At ")=merged_belt_colours)*merged_months_at_rank),"")</f>
        <v/>
      </c>
      <c r="Q4953" s="18" t="str" cm="1">
        <f t="array" ref="Q4953">IF(LEN($A4953)&gt;0,SUMPRODUCT(($A4953=merged_names)*(_xlfn.TEXTAFTER(Q$2, "At ")=merged_belt_colours)*merged_months_at_rank),"")</f>
        <v/>
      </c>
      <c r="R4953" s="18" t="str" cm="1">
        <f t="array" ref="R4953">IF(LEN($A4953)&gt;0,SUMPRODUCT(($A4953=merged_names)*(_xlfn.TEXTAFTER(R$2, "At ")=merged_belt_colours)*merged_months_at_rank),"")</f>
        <v/>
      </c>
    </row>
    <row r="4954" spans="1:18" x14ac:dyDescent="0.25">
      <c r="A4954"/>
      <c r="B4954" s="15" t="str" cm="1">
        <f t="array" ref="B4954">IFERROR(IF(LEN(A4954)&gt;0, IF(SUMPRODUCT((Inactives[Key]=J4954)*(Inactives[Currently Inactive]))=1,"Inactive","Active"),""),"Active")</f>
        <v/>
      </c>
      <c r="C4954" s="16" t="str" cm="1">
        <f t="array" aca="1" ref="C4954" ca="1">IFERROR(_xlfn._xlws.FILTER(Inactives[Inactive On],(Inactives[Key]=J4954)*(Inactives[Currently Inactive]),""),"")</f>
        <v/>
      </c>
      <c r="D4954" s="16" t="str" cm="1">
        <f t="array" aca="1" ref="D4954" ca="1">IFERROR(INDEX(_xlfn.TEXTSPLIT(E4954," "),1),"")</f>
        <v/>
      </c>
      <c r="E4954" s="15" t="str" cm="1">
        <f t="array" aca="1" ref="E4954" ca="1">IFERROR(_xlfn._xlws.FILTER(merged_ranks,(merged_end_dates=DATE(9999,12,31))*(merged_names=A4954)),"")</f>
        <v/>
      </c>
      <c r="F4954" s="17" t="str">
        <f ca="1">_xlfn.XLOOKUP(J4954,Promotions[Promo Key],Promotions[Promo Date],"")</f>
        <v/>
      </c>
      <c r="G4954" s="18" t="str">
        <f t="shared" ca="1" si="319"/>
        <v/>
      </c>
      <c r="H4954" s="18" t="str">
        <f t="shared" ca="1" si="322"/>
        <v/>
      </c>
      <c r="I4954" s="17" t="str">
        <f>_xlfn.XLOOKUP(A4954,Students[Full Name],Students[Starting Rank],"")</f>
        <v/>
      </c>
      <c r="J4954" s="15" t="str">
        <f t="shared" ca="1" si="320"/>
        <v xml:space="preserve">: </v>
      </c>
      <c r="K4954" s="16" t="str">
        <f>_xlfn.XLOOKUP(A4954,Students[Full Name],Students[Start Date],"")</f>
        <v/>
      </c>
      <c r="L4954" s="18">
        <f t="shared" ca="1" si="321"/>
        <v>-1</v>
      </c>
      <c r="M4954" s="18" cm="1">
        <f t="array" aca="1" ref="M4954" ca="1">SUMPRODUCT(Inactives[Days Inactive]*(Inactives[Student]=A4954))/365</f>
        <v>0</v>
      </c>
      <c r="N4954" s="18" t="str" cm="1">
        <f t="array" ref="N4954">IF(LEN($A4954)&gt;0,SUMPRODUCT(($A4954=merged_names)*(_xlfn.TEXTAFTER(N$2, "At ")=merged_belt_colours)*merged_months_at_rank),"")</f>
        <v/>
      </c>
      <c r="O4954" s="18" t="str" cm="1">
        <f t="array" ref="O4954">IF(LEN($A4954)&gt;0,SUMPRODUCT(($A4954=merged_names)*(_xlfn.TEXTAFTER(O$2, "At ")=merged_belt_colours)*merged_months_at_rank),"")</f>
        <v/>
      </c>
      <c r="P4954" s="18" t="str" cm="1">
        <f t="array" ref="P4954">IF(LEN($A4954)&gt;0,SUMPRODUCT(($A4954=merged_names)*(_xlfn.TEXTAFTER(P$2, "At ")=merged_belt_colours)*merged_months_at_rank),"")</f>
        <v/>
      </c>
      <c r="Q4954" s="18" t="str" cm="1">
        <f t="array" ref="Q4954">IF(LEN($A4954)&gt;0,SUMPRODUCT(($A4954=merged_names)*(_xlfn.TEXTAFTER(Q$2, "At ")=merged_belt_colours)*merged_months_at_rank),"")</f>
        <v/>
      </c>
      <c r="R4954" s="18" t="str" cm="1">
        <f t="array" ref="R4954">IF(LEN($A4954)&gt;0,SUMPRODUCT(($A4954=merged_names)*(_xlfn.TEXTAFTER(R$2, "At ")=merged_belt_colours)*merged_months_at_rank),"")</f>
        <v/>
      </c>
    </row>
    <row r="4955" spans="1:18" x14ac:dyDescent="0.25">
      <c r="A4955"/>
      <c r="B4955" s="15" t="str" cm="1">
        <f t="array" ref="B4955">IFERROR(IF(LEN(A4955)&gt;0, IF(SUMPRODUCT((Inactives[Key]=J4955)*(Inactives[Currently Inactive]))=1,"Inactive","Active"),""),"Active")</f>
        <v/>
      </c>
      <c r="C4955" s="16" t="str" cm="1">
        <f t="array" aca="1" ref="C4955" ca="1">IFERROR(_xlfn._xlws.FILTER(Inactives[Inactive On],(Inactives[Key]=J4955)*(Inactives[Currently Inactive]),""),"")</f>
        <v/>
      </c>
      <c r="D4955" s="16" t="str" cm="1">
        <f t="array" aca="1" ref="D4955" ca="1">IFERROR(INDEX(_xlfn.TEXTSPLIT(E4955," "),1),"")</f>
        <v/>
      </c>
      <c r="E4955" s="15" t="str" cm="1">
        <f t="array" aca="1" ref="E4955" ca="1">IFERROR(_xlfn._xlws.FILTER(merged_ranks,(merged_end_dates=DATE(9999,12,31))*(merged_names=A4955)),"")</f>
        <v/>
      </c>
      <c r="F4955" s="17" t="str">
        <f ca="1">_xlfn.XLOOKUP(J4955,Promotions[Promo Key],Promotions[Promo Date],"")</f>
        <v/>
      </c>
      <c r="G4955" s="18" t="str">
        <f t="shared" ca="1" si="319"/>
        <v/>
      </c>
      <c r="H4955" s="18" t="str">
        <f t="shared" ca="1" si="322"/>
        <v/>
      </c>
      <c r="I4955" s="17" t="str">
        <f>_xlfn.XLOOKUP(A4955,Students[Full Name],Students[Starting Rank],"")</f>
        <v/>
      </c>
      <c r="J4955" s="15" t="str">
        <f t="shared" ca="1" si="320"/>
        <v xml:space="preserve">: </v>
      </c>
      <c r="K4955" s="16" t="str">
        <f>_xlfn.XLOOKUP(A4955,Students[Full Name],Students[Start Date],"")</f>
        <v/>
      </c>
      <c r="L4955" s="18">
        <f t="shared" ca="1" si="321"/>
        <v>-1</v>
      </c>
      <c r="M4955" s="18" cm="1">
        <f t="array" aca="1" ref="M4955" ca="1">SUMPRODUCT(Inactives[Days Inactive]*(Inactives[Student]=A4955))/365</f>
        <v>0</v>
      </c>
      <c r="N4955" s="18" t="str" cm="1">
        <f t="array" ref="N4955">IF(LEN($A4955)&gt;0,SUMPRODUCT(($A4955=merged_names)*(_xlfn.TEXTAFTER(N$2, "At ")=merged_belt_colours)*merged_months_at_rank),"")</f>
        <v/>
      </c>
      <c r="O4955" s="18" t="str" cm="1">
        <f t="array" ref="O4955">IF(LEN($A4955)&gt;0,SUMPRODUCT(($A4955=merged_names)*(_xlfn.TEXTAFTER(O$2, "At ")=merged_belt_colours)*merged_months_at_rank),"")</f>
        <v/>
      </c>
      <c r="P4955" s="18" t="str" cm="1">
        <f t="array" ref="P4955">IF(LEN($A4955)&gt;0,SUMPRODUCT(($A4955=merged_names)*(_xlfn.TEXTAFTER(P$2, "At ")=merged_belt_colours)*merged_months_at_rank),"")</f>
        <v/>
      </c>
      <c r="Q4955" s="18" t="str" cm="1">
        <f t="array" ref="Q4955">IF(LEN($A4955)&gt;0,SUMPRODUCT(($A4955=merged_names)*(_xlfn.TEXTAFTER(Q$2, "At ")=merged_belt_colours)*merged_months_at_rank),"")</f>
        <v/>
      </c>
      <c r="R4955" s="18" t="str" cm="1">
        <f t="array" ref="R4955">IF(LEN($A4955)&gt;0,SUMPRODUCT(($A4955=merged_names)*(_xlfn.TEXTAFTER(R$2, "At ")=merged_belt_colours)*merged_months_at_rank),"")</f>
        <v/>
      </c>
    </row>
    <row r="4956" spans="1:18" x14ac:dyDescent="0.25">
      <c r="A4956"/>
      <c r="B4956" s="15" t="str" cm="1">
        <f t="array" ref="B4956">IFERROR(IF(LEN(A4956)&gt;0, IF(SUMPRODUCT((Inactives[Key]=J4956)*(Inactives[Currently Inactive]))=1,"Inactive","Active"),""),"Active")</f>
        <v/>
      </c>
      <c r="C4956" s="16" t="str" cm="1">
        <f t="array" aca="1" ref="C4956" ca="1">IFERROR(_xlfn._xlws.FILTER(Inactives[Inactive On],(Inactives[Key]=J4956)*(Inactives[Currently Inactive]),""),"")</f>
        <v/>
      </c>
      <c r="D4956" s="16" t="str" cm="1">
        <f t="array" aca="1" ref="D4956" ca="1">IFERROR(INDEX(_xlfn.TEXTSPLIT(E4956," "),1),"")</f>
        <v/>
      </c>
      <c r="E4956" s="15" t="str" cm="1">
        <f t="array" aca="1" ref="E4956" ca="1">IFERROR(_xlfn._xlws.FILTER(merged_ranks,(merged_end_dates=DATE(9999,12,31))*(merged_names=A4956)),"")</f>
        <v/>
      </c>
      <c r="F4956" s="17" t="str">
        <f ca="1">_xlfn.XLOOKUP(J4956,Promotions[Promo Key],Promotions[Promo Date],"")</f>
        <v/>
      </c>
      <c r="G4956" s="18" t="str">
        <f t="shared" ref="G4956:G4992" ca="1" si="323">IFERROR((TODAY()-F4956)/30.5, "")</f>
        <v/>
      </c>
      <c r="H4956" s="18" t="str">
        <f t="shared" ca="1" si="322"/>
        <v/>
      </c>
      <c r="I4956" s="17" t="str">
        <f>_xlfn.XLOOKUP(A4956,Students[Full Name],Students[Starting Rank],"")</f>
        <v/>
      </c>
      <c r="J4956" s="15" t="str">
        <f t="shared" ref="J4956:J4992" ca="1" si="324">A4956&amp;": "&amp;E4956</f>
        <v xml:space="preserve">: </v>
      </c>
      <c r="K4956" s="16" t="str">
        <f>_xlfn.XLOOKUP(A4956,Students[Full Name],Students[Start Date],"")</f>
        <v/>
      </c>
      <c r="L4956" s="18">
        <f t="shared" ref="L4956:L4992" ca="1" si="325">IF(LEN(C4956)&gt;0,(TODAY()-C4956)/30.5,-1)</f>
        <v>-1</v>
      </c>
      <c r="M4956" s="18" cm="1">
        <f t="array" aca="1" ref="M4956" ca="1">SUMPRODUCT(Inactives[Days Inactive]*(Inactives[Student]=A4956))/365</f>
        <v>0</v>
      </c>
      <c r="N4956" s="18" t="str" cm="1">
        <f t="array" ref="N4956">IF(LEN($A4956)&gt;0,SUMPRODUCT(($A4956=merged_names)*(_xlfn.TEXTAFTER(N$2, "At ")=merged_belt_colours)*merged_months_at_rank),"")</f>
        <v/>
      </c>
      <c r="O4956" s="18" t="str" cm="1">
        <f t="array" ref="O4956">IF(LEN($A4956)&gt;0,SUMPRODUCT(($A4956=merged_names)*(_xlfn.TEXTAFTER(O$2, "At ")=merged_belt_colours)*merged_months_at_rank),"")</f>
        <v/>
      </c>
      <c r="P4956" s="18" t="str" cm="1">
        <f t="array" ref="P4956">IF(LEN($A4956)&gt;0,SUMPRODUCT(($A4956=merged_names)*(_xlfn.TEXTAFTER(P$2, "At ")=merged_belt_colours)*merged_months_at_rank),"")</f>
        <v/>
      </c>
      <c r="Q4956" s="18" t="str" cm="1">
        <f t="array" ref="Q4956">IF(LEN($A4956)&gt;0,SUMPRODUCT(($A4956=merged_names)*(_xlfn.TEXTAFTER(Q$2, "At ")=merged_belt_colours)*merged_months_at_rank),"")</f>
        <v/>
      </c>
      <c r="R4956" s="18" t="str" cm="1">
        <f t="array" ref="R4956">IF(LEN($A4956)&gt;0,SUMPRODUCT(($A4956=merged_names)*(_xlfn.TEXTAFTER(R$2, "At ")=merged_belt_colours)*merged_months_at_rank),"")</f>
        <v/>
      </c>
    </row>
    <row r="4957" spans="1:18" x14ac:dyDescent="0.25">
      <c r="A4957"/>
      <c r="B4957" s="15" t="str" cm="1">
        <f t="array" ref="B4957">IFERROR(IF(LEN(A4957)&gt;0, IF(SUMPRODUCT((Inactives[Key]=J4957)*(Inactives[Currently Inactive]))=1,"Inactive","Active"),""),"Active")</f>
        <v/>
      </c>
      <c r="C4957" s="16" t="str" cm="1">
        <f t="array" aca="1" ref="C4957" ca="1">IFERROR(_xlfn._xlws.FILTER(Inactives[Inactive On],(Inactives[Key]=J4957)*(Inactives[Currently Inactive]),""),"")</f>
        <v/>
      </c>
      <c r="D4957" s="16" t="str" cm="1">
        <f t="array" aca="1" ref="D4957" ca="1">IFERROR(INDEX(_xlfn.TEXTSPLIT(E4957," "),1),"")</f>
        <v/>
      </c>
      <c r="E4957" s="15" t="str" cm="1">
        <f t="array" aca="1" ref="E4957" ca="1">IFERROR(_xlfn._xlws.FILTER(merged_ranks,(merged_end_dates=DATE(9999,12,31))*(merged_names=A4957)),"")</f>
        <v/>
      </c>
      <c r="F4957" s="17" t="str">
        <f ca="1">_xlfn.XLOOKUP(J4957,Promotions[Promo Key],Promotions[Promo Date],"")</f>
        <v/>
      </c>
      <c r="G4957" s="18" t="str">
        <f t="shared" ca="1" si="323"/>
        <v/>
      </c>
      <c r="H4957" s="18" t="str">
        <f t="shared" ca="1" si="322"/>
        <v/>
      </c>
      <c r="I4957" s="17" t="str">
        <f>_xlfn.XLOOKUP(A4957,Students[Full Name],Students[Starting Rank],"")</f>
        <v/>
      </c>
      <c r="J4957" s="15" t="str">
        <f t="shared" ca="1" si="324"/>
        <v xml:space="preserve">: </v>
      </c>
      <c r="K4957" s="16" t="str">
        <f>_xlfn.XLOOKUP(A4957,Students[Full Name],Students[Start Date],"")</f>
        <v/>
      </c>
      <c r="L4957" s="18">
        <f t="shared" ca="1" si="325"/>
        <v>-1</v>
      </c>
      <c r="M4957" s="18" cm="1">
        <f t="array" aca="1" ref="M4957" ca="1">SUMPRODUCT(Inactives[Days Inactive]*(Inactives[Student]=A4957))/365</f>
        <v>0</v>
      </c>
      <c r="N4957" s="18" t="str" cm="1">
        <f t="array" ref="N4957">IF(LEN($A4957)&gt;0,SUMPRODUCT(($A4957=merged_names)*(_xlfn.TEXTAFTER(N$2, "At ")=merged_belt_colours)*merged_months_at_rank),"")</f>
        <v/>
      </c>
      <c r="O4957" s="18" t="str" cm="1">
        <f t="array" ref="O4957">IF(LEN($A4957)&gt;0,SUMPRODUCT(($A4957=merged_names)*(_xlfn.TEXTAFTER(O$2, "At ")=merged_belt_colours)*merged_months_at_rank),"")</f>
        <v/>
      </c>
      <c r="P4957" s="18" t="str" cm="1">
        <f t="array" ref="P4957">IF(LEN($A4957)&gt;0,SUMPRODUCT(($A4957=merged_names)*(_xlfn.TEXTAFTER(P$2, "At ")=merged_belt_colours)*merged_months_at_rank),"")</f>
        <v/>
      </c>
      <c r="Q4957" s="18" t="str" cm="1">
        <f t="array" ref="Q4957">IF(LEN($A4957)&gt;0,SUMPRODUCT(($A4957=merged_names)*(_xlfn.TEXTAFTER(Q$2, "At ")=merged_belt_colours)*merged_months_at_rank),"")</f>
        <v/>
      </c>
      <c r="R4957" s="18" t="str" cm="1">
        <f t="array" ref="R4957">IF(LEN($A4957)&gt;0,SUMPRODUCT(($A4957=merged_names)*(_xlfn.TEXTAFTER(R$2, "At ")=merged_belt_colours)*merged_months_at_rank),"")</f>
        <v/>
      </c>
    </row>
    <row r="4958" spans="1:18" x14ac:dyDescent="0.25">
      <c r="A4958"/>
      <c r="B4958" s="15" t="str" cm="1">
        <f t="array" ref="B4958">IFERROR(IF(LEN(A4958)&gt;0, IF(SUMPRODUCT((Inactives[Key]=J4958)*(Inactives[Currently Inactive]))=1,"Inactive","Active"),""),"Active")</f>
        <v/>
      </c>
      <c r="C4958" s="16" t="str" cm="1">
        <f t="array" aca="1" ref="C4958" ca="1">IFERROR(_xlfn._xlws.FILTER(Inactives[Inactive On],(Inactives[Key]=J4958)*(Inactives[Currently Inactive]),""),"")</f>
        <v/>
      </c>
      <c r="D4958" s="16" t="str" cm="1">
        <f t="array" aca="1" ref="D4958" ca="1">IFERROR(INDEX(_xlfn.TEXTSPLIT(E4958," "),1),"")</f>
        <v/>
      </c>
      <c r="E4958" s="15" t="str" cm="1">
        <f t="array" aca="1" ref="E4958" ca="1">IFERROR(_xlfn._xlws.FILTER(merged_ranks,(merged_end_dates=DATE(9999,12,31))*(merged_names=A4958)),"")</f>
        <v/>
      </c>
      <c r="F4958" s="17" t="str">
        <f ca="1">_xlfn.XLOOKUP(J4958,Promotions[Promo Key],Promotions[Promo Date],"")</f>
        <v/>
      </c>
      <c r="G4958" s="18" t="str">
        <f t="shared" ca="1" si="323"/>
        <v/>
      </c>
      <c r="H4958" s="18" t="str">
        <f t="shared" ca="1" si="322"/>
        <v/>
      </c>
      <c r="I4958" s="17" t="str">
        <f>_xlfn.XLOOKUP(A4958,Students[Full Name],Students[Starting Rank],"")</f>
        <v/>
      </c>
      <c r="J4958" s="15" t="str">
        <f t="shared" ca="1" si="324"/>
        <v xml:space="preserve">: </v>
      </c>
      <c r="K4958" s="16" t="str">
        <f>_xlfn.XLOOKUP(A4958,Students[Full Name],Students[Start Date],"")</f>
        <v/>
      </c>
      <c r="L4958" s="18">
        <f t="shared" ca="1" si="325"/>
        <v>-1</v>
      </c>
      <c r="M4958" s="18" cm="1">
        <f t="array" aca="1" ref="M4958" ca="1">SUMPRODUCT(Inactives[Days Inactive]*(Inactives[Student]=A4958))/365</f>
        <v>0</v>
      </c>
      <c r="N4958" s="18" t="str" cm="1">
        <f t="array" ref="N4958">IF(LEN($A4958)&gt;0,SUMPRODUCT(($A4958=merged_names)*(_xlfn.TEXTAFTER(N$2, "At ")=merged_belt_colours)*merged_months_at_rank),"")</f>
        <v/>
      </c>
      <c r="O4958" s="18" t="str" cm="1">
        <f t="array" ref="O4958">IF(LEN($A4958)&gt;0,SUMPRODUCT(($A4958=merged_names)*(_xlfn.TEXTAFTER(O$2, "At ")=merged_belt_colours)*merged_months_at_rank),"")</f>
        <v/>
      </c>
      <c r="P4958" s="18" t="str" cm="1">
        <f t="array" ref="P4958">IF(LEN($A4958)&gt;0,SUMPRODUCT(($A4958=merged_names)*(_xlfn.TEXTAFTER(P$2, "At ")=merged_belt_colours)*merged_months_at_rank),"")</f>
        <v/>
      </c>
      <c r="Q4958" s="18" t="str" cm="1">
        <f t="array" ref="Q4958">IF(LEN($A4958)&gt;0,SUMPRODUCT(($A4958=merged_names)*(_xlfn.TEXTAFTER(Q$2, "At ")=merged_belt_colours)*merged_months_at_rank),"")</f>
        <v/>
      </c>
      <c r="R4958" s="18" t="str" cm="1">
        <f t="array" ref="R4958">IF(LEN($A4958)&gt;0,SUMPRODUCT(($A4958=merged_names)*(_xlfn.TEXTAFTER(R$2, "At ")=merged_belt_colours)*merged_months_at_rank),"")</f>
        <v/>
      </c>
    </row>
    <row r="4959" spans="1:18" x14ac:dyDescent="0.25">
      <c r="A4959"/>
      <c r="B4959" s="15" t="str" cm="1">
        <f t="array" ref="B4959">IFERROR(IF(LEN(A4959)&gt;0, IF(SUMPRODUCT((Inactives[Key]=J4959)*(Inactives[Currently Inactive]))=1,"Inactive","Active"),""),"Active")</f>
        <v/>
      </c>
      <c r="C4959" s="16" t="str" cm="1">
        <f t="array" aca="1" ref="C4959" ca="1">IFERROR(_xlfn._xlws.FILTER(Inactives[Inactive On],(Inactives[Key]=J4959)*(Inactives[Currently Inactive]),""),"")</f>
        <v/>
      </c>
      <c r="D4959" s="16" t="str" cm="1">
        <f t="array" aca="1" ref="D4959" ca="1">IFERROR(INDEX(_xlfn.TEXTSPLIT(E4959," "),1),"")</f>
        <v/>
      </c>
      <c r="E4959" s="15" t="str" cm="1">
        <f t="array" aca="1" ref="E4959" ca="1">IFERROR(_xlfn._xlws.FILTER(merged_ranks,(merged_end_dates=DATE(9999,12,31))*(merged_names=A4959)),"")</f>
        <v/>
      </c>
      <c r="F4959" s="17" t="str">
        <f ca="1">_xlfn.XLOOKUP(J4959,Promotions[Promo Key],Promotions[Promo Date],"")</f>
        <v/>
      </c>
      <c r="G4959" s="18" t="str">
        <f t="shared" ca="1" si="323"/>
        <v/>
      </c>
      <c r="H4959" s="18" t="str">
        <f t="shared" ca="1" si="322"/>
        <v/>
      </c>
      <c r="I4959" s="17" t="str">
        <f>_xlfn.XLOOKUP(A4959,Students[Full Name],Students[Starting Rank],"")</f>
        <v/>
      </c>
      <c r="J4959" s="15" t="str">
        <f t="shared" ca="1" si="324"/>
        <v xml:space="preserve">: </v>
      </c>
      <c r="K4959" s="16" t="str">
        <f>_xlfn.XLOOKUP(A4959,Students[Full Name],Students[Start Date],"")</f>
        <v/>
      </c>
      <c r="L4959" s="18">
        <f t="shared" ca="1" si="325"/>
        <v>-1</v>
      </c>
      <c r="M4959" s="18" cm="1">
        <f t="array" aca="1" ref="M4959" ca="1">SUMPRODUCT(Inactives[Days Inactive]*(Inactives[Student]=A4959))/365</f>
        <v>0</v>
      </c>
      <c r="N4959" s="18" t="str" cm="1">
        <f t="array" ref="N4959">IF(LEN($A4959)&gt;0,SUMPRODUCT(($A4959=merged_names)*(_xlfn.TEXTAFTER(N$2, "At ")=merged_belt_colours)*merged_months_at_rank),"")</f>
        <v/>
      </c>
      <c r="O4959" s="18" t="str" cm="1">
        <f t="array" ref="O4959">IF(LEN($A4959)&gt;0,SUMPRODUCT(($A4959=merged_names)*(_xlfn.TEXTAFTER(O$2, "At ")=merged_belt_colours)*merged_months_at_rank),"")</f>
        <v/>
      </c>
      <c r="P4959" s="18" t="str" cm="1">
        <f t="array" ref="P4959">IF(LEN($A4959)&gt;0,SUMPRODUCT(($A4959=merged_names)*(_xlfn.TEXTAFTER(P$2, "At ")=merged_belt_colours)*merged_months_at_rank),"")</f>
        <v/>
      </c>
      <c r="Q4959" s="18" t="str" cm="1">
        <f t="array" ref="Q4959">IF(LEN($A4959)&gt;0,SUMPRODUCT(($A4959=merged_names)*(_xlfn.TEXTAFTER(Q$2, "At ")=merged_belt_colours)*merged_months_at_rank),"")</f>
        <v/>
      </c>
      <c r="R4959" s="18" t="str" cm="1">
        <f t="array" ref="R4959">IF(LEN($A4959)&gt;0,SUMPRODUCT(($A4959=merged_names)*(_xlfn.TEXTAFTER(R$2, "At ")=merged_belt_colours)*merged_months_at_rank),"")</f>
        <v/>
      </c>
    </row>
    <row r="4960" spans="1:18" x14ac:dyDescent="0.25">
      <c r="A4960"/>
      <c r="B4960" s="15" t="str" cm="1">
        <f t="array" ref="B4960">IFERROR(IF(LEN(A4960)&gt;0, IF(SUMPRODUCT((Inactives[Key]=J4960)*(Inactives[Currently Inactive]))=1,"Inactive","Active"),""),"Active")</f>
        <v/>
      </c>
      <c r="C4960" s="16" t="str" cm="1">
        <f t="array" aca="1" ref="C4960" ca="1">IFERROR(_xlfn._xlws.FILTER(Inactives[Inactive On],(Inactives[Key]=J4960)*(Inactives[Currently Inactive]),""),"")</f>
        <v/>
      </c>
      <c r="D4960" s="16" t="str" cm="1">
        <f t="array" aca="1" ref="D4960" ca="1">IFERROR(INDEX(_xlfn.TEXTSPLIT(E4960," "),1),"")</f>
        <v/>
      </c>
      <c r="E4960" s="15" t="str" cm="1">
        <f t="array" aca="1" ref="E4960" ca="1">IFERROR(_xlfn._xlws.FILTER(merged_ranks,(merged_end_dates=DATE(9999,12,31))*(merged_names=A4960)),"")</f>
        <v/>
      </c>
      <c r="F4960" s="17" t="str">
        <f ca="1">_xlfn.XLOOKUP(J4960,Promotions[Promo Key],Promotions[Promo Date],"")</f>
        <v/>
      </c>
      <c r="G4960" s="18" t="str">
        <f t="shared" ca="1" si="323"/>
        <v/>
      </c>
      <c r="H4960" s="18" t="str">
        <f t="shared" ca="1" si="322"/>
        <v/>
      </c>
      <c r="I4960" s="17" t="str">
        <f>_xlfn.XLOOKUP(A4960,Students[Full Name],Students[Starting Rank],"")</f>
        <v/>
      </c>
      <c r="J4960" s="15" t="str">
        <f t="shared" ca="1" si="324"/>
        <v xml:space="preserve">: </v>
      </c>
      <c r="K4960" s="16" t="str">
        <f>_xlfn.XLOOKUP(A4960,Students[Full Name],Students[Start Date],"")</f>
        <v/>
      </c>
      <c r="L4960" s="18">
        <f t="shared" ca="1" si="325"/>
        <v>-1</v>
      </c>
      <c r="M4960" s="18" cm="1">
        <f t="array" aca="1" ref="M4960" ca="1">SUMPRODUCT(Inactives[Days Inactive]*(Inactives[Student]=A4960))/365</f>
        <v>0</v>
      </c>
      <c r="N4960" s="18" t="str" cm="1">
        <f t="array" ref="N4960">IF(LEN($A4960)&gt;0,SUMPRODUCT(($A4960=merged_names)*(_xlfn.TEXTAFTER(N$2, "At ")=merged_belt_colours)*merged_months_at_rank),"")</f>
        <v/>
      </c>
      <c r="O4960" s="18" t="str" cm="1">
        <f t="array" ref="O4960">IF(LEN($A4960)&gt;0,SUMPRODUCT(($A4960=merged_names)*(_xlfn.TEXTAFTER(O$2, "At ")=merged_belt_colours)*merged_months_at_rank),"")</f>
        <v/>
      </c>
      <c r="P4960" s="18" t="str" cm="1">
        <f t="array" ref="P4960">IF(LEN($A4960)&gt;0,SUMPRODUCT(($A4960=merged_names)*(_xlfn.TEXTAFTER(P$2, "At ")=merged_belt_colours)*merged_months_at_rank),"")</f>
        <v/>
      </c>
      <c r="Q4960" s="18" t="str" cm="1">
        <f t="array" ref="Q4960">IF(LEN($A4960)&gt;0,SUMPRODUCT(($A4960=merged_names)*(_xlfn.TEXTAFTER(Q$2, "At ")=merged_belt_colours)*merged_months_at_rank),"")</f>
        <v/>
      </c>
      <c r="R4960" s="18" t="str" cm="1">
        <f t="array" ref="R4960">IF(LEN($A4960)&gt;0,SUMPRODUCT(($A4960=merged_names)*(_xlfn.TEXTAFTER(R$2, "At ")=merged_belt_colours)*merged_months_at_rank),"")</f>
        <v/>
      </c>
    </row>
    <row r="4961" spans="1:18" x14ac:dyDescent="0.25">
      <c r="A4961"/>
      <c r="B4961" s="15" t="str" cm="1">
        <f t="array" ref="B4961">IFERROR(IF(LEN(A4961)&gt;0, IF(SUMPRODUCT((Inactives[Key]=J4961)*(Inactives[Currently Inactive]))=1,"Inactive","Active"),""),"Active")</f>
        <v/>
      </c>
      <c r="C4961" s="16" t="str" cm="1">
        <f t="array" aca="1" ref="C4961" ca="1">IFERROR(_xlfn._xlws.FILTER(Inactives[Inactive On],(Inactives[Key]=J4961)*(Inactives[Currently Inactive]),""),"")</f>
        <v/>
      </c>
      <c r="D4961" s="16" t="str" cm="1">
        <f t="array" aca="1" ref="D4961" ca="1">IFERROR(INDEX(_xlfn.TEXTSPLIT(E4961," "),1),"")</f>
        <v/>
      </c>
      <c r="E4961" s="15" t="str" cm="1">
        <f t="array" aca="1" ref="E4961" ca="1">IFERROR(_xlfn._xlws.FILTER(merged_ranks,(merged_end_dates=DATE(9999,12,31))*(merged_names=A4961)),"")</f>
        <v/>
      </c>
      <c r="F4961" s="17" t="str">
        <f ca="1">_xlfn.XLOOKUP(J4961,Promotions[Promo Key],Promotions[Promo Date],"")</f>
        <v/>
      </c>
      <c r="G4961" s="18" t="str">
        <f t="shared" ca="1" si="323"/>
        <v/>
      </c>
      <c r="H4961" s="18" t="str">
        <f t="shared" ca="1" si="322"/>
        <v/>
      </c>
      <c r="I4961" s="17" t="str">
        <f>_xlfn.XLOOKUP(A4961,Students[Full Name],Students[Starting Rank],"")</f>
        <v/>
      </c>
      <c r="J4961" s="15" t="str">
        <f t="shared" ca="1" si="324"/>
        <v xml:space="preserve">: </v>
      </c>
      <c r="K4961" s="16" t="str">
        <f>_xlfn.XLOOKUP(A4961,Students[Full Name],Students[Start Date],"")</f>
        <v/>
      </c>
      <c r="L4961" s="18">
        <f t="shared" ca="1" si="325"/>
        <v>-1</v>
      </c>
      <c r="M4961" s="18" cm="1">
        <f t="array" aca="1" ref="M4961" ca="1">SUMPRODUCT(Inactives[Days Inactive]*(Inactives[Student]=A4961))/365</f>
        <v>0</v>
      </c>
      <c r="N4961" s="18" t="str" cm="1">
        <f t="array" ref="N4961">IF(LEN($A4961)&gt;0,SUMPRODUCT(($A4961=merged_names)*(_xlfn.TEXTAFTER(N$2, "At ")=merged_belt_colours)*merged_months_at_rank),"")</f>
        <v/>
      </c>
      <c r="O4961" s="18" t="str" cm="1">
        <f t="array" ref="O4961">IF(LEN($A4961)&gt;0,SUMPRODUCT(($A4961=merged_names)*(_xlfn.TEXTAFTER(O$2, "At ")=merged_belt_colours)*merged_months_at_rank),"")</f>
        <v/>
      </c>
      <c r="P4961" s="18" t="str" cm="1">
        <f t="array" ref="P4961">IF(LEN($A4961)&gt;0,SUMPRODUCT(($A4961=merged_names)*(_xlfn.TEXTAFTER(P$2, "At ")=merged_belt_colours)*merged_months_at_rank),"")</f>
        <v/>
      </c>
      <c r="Q4961" s="18" t="str" cm="1">
        <f t="array" ref="Q4961">IF(LEN($A4961)&gt;0,SUMPRODUCT(($A4961=merged_names)*(_xlfn.TEXTAFTER(Q$2, "At ")=merged_belt_colours)*merged_months_at_rank),"")</f>
        <v/>
      </c>
      <c r="R4961" s="18" t="str" cm="1">
        <f t="array" ref="R4961">IF(LEN($A4961)&gt;0,SUMPRODUCT(($A4961=merged_names)*(_xlfn.TEXTAFTER(R$2, "At ")=merged_belt_colours)*merged_months_at_rank),"")</f>
        <v/>
      </c>
    </row>
    <row r="4962" spans="1:18" x14ac:dyDescent="0.25">
      <c r="A4962"/>
      <c r="B4962" s="15" t="str" cm="1">
        <f t="array" ref="B4962">IFERROR(IF(LEN(A4962)&gt;0, IF(SUMPRODUCT((Inactives[Key]=J4962)*(Inactives[Currently Inactive]))=1,"Inactive","Active"),""),"Active")</f>
        <v/>
      </c>
      <c r="C4962" s="16" t="str" cm="1">
        <f t="array" aca="1" ref="C4962" ca="1">IFERROR(_xlfn._xlws.FILTER(Inactives[Inactive On],(Inactives[Key]=J4962)*(Inactives[Currently Inactive]),""),"")</f>
        <v/>
      </c>
      <c r="D4962" s="16" t="str" cm="1">
        <f t="array" aca="1" ref="D4962" ca="1">IFERROR(INDEX(_xlfn.TEXTSPLIT(E4962," "),1),"")</f>
        <v/>
      </c>
      <c r="E4962" s="15" t="str" cm="1">
        <f t="array" aca="1" ref="E4962" ca="1">IFERROR(_xlfn._xlws.FILTER(merged_ranks,(merged_end_dates=DATE(9999,12,31))*(merged_names=A4962)),"")</f>
        <v/>
      </c>
      <c r="F4962" s="17" t="str">
        <f ca="1">_xlfn.XLOOKUP(J4962,Promotions[Promo Key],Promotions[Promo Date],"")</f>
        <v/>
      </c>
      <c r="G4962" s="18" t="str">
        <f t="shared" ca="1" si="323"/>
        <v/>
      </c>
      <c r="H4962" s="18" t="str">
        <f t="shared" ca="1" si="322"/>
        <v/>
      </c>
      <c r="I4962" s="17" t="str">
        <f>_xlfn.XLOOKUP(A4962,Students[Full Name],Students[Starting Rank],"")</f>
        <v/>
      </c>
      <c r="J4962" s="15" t="str">
        <f t="shared" ca="1" si="324"/>
        <v xml:space="preserve">: </v>
      </c>
      <c r="K4962" s="16" t="str">
        <f>_xlfn.XLOOKUP(A4962,Students[Full Name],Students[Start Date],"")</f>
        <v/>
      </c>
      <c r="L4962" s="18">
        <f t="shared" ca="1" si="325"/>
        <v>-1</v>
      </c>
      <c r="M4962" s="18" cm="1">
        <f t="array" aca="1" ref="M4962" ca="1">SUMPRODUCT(Inactives[Days Inactive]*(Inactives[Student]=A4962))/365</f>
        <v>0</v>
      </c>
      <c r="N4962" s="18" t="str" cm="1">
        <f t="array" ref="N4962">IF(LEN($A4962)&gt;0,SUMPRODUCT(($A4962=merged_names)*(_xlfn.TEXTAFTER(N$2, "At ")=merged_belt_colours)*merged_months_at_rank),"")</f>
        <v/>
      </c>
      <c r="O4962" s="18" t="str" cm="1">
        <f t="array" ref="O4962">IF(LEN($A4962)&gt;0,SUMPRODUCT(($A4962=merged_names)*(_xlfn.TEXTAFTER(O$2, "At ")=merged_belt_colours)*merged_months_at_rank),"")</f>
        <v/>
      </c>
      <c r="P4962" s="18" t="str" cm="1">
        <f t="array" ref="P4962">IF(LEN($A4962)&gt;0,SUMPRODUCT(($A4962=merged_names)*(_xlfn.TEXTAFTER(P$2, "At ")=merged_belt_colours)*merged_months_at_rank),"")</f>
        <v/>
      </c>
      <c r="Q4962" s="18" t="str" cm="1">
        <f t="array" ref="Q4962">IF(LEN($A4962)&gt;0,SUMPRODUCT(($A4962=merged_names)*(_xlfn.TEXTAFTER(Q$2, "At ")=merged_belt_colours)*merged_months_at_rank),"")</f>
        <v/>
      </c>
      <c r="R4962" s="18" t="str" cm="1">
        <f t="array" ref="R4962">IF(LEN($A4962)&gt;0,SUMPRODUCT(($A4962=merged_names)*(_xlfn.TEXTAFTER(R$2, "At ")=merged_belt_colours)*merged_months_at_rank),"")</f>
        <v/>
      </c>
    </row>
    <row r="4963" spans="1:18" x14ac:dyDescent="0.25">
      <c r="A4963"/>
      <c r="B4963" s="15" t="str" cm="1">
        <f t="array" ref="B4963">IFERROR(IF(LEN(A4963)&gt;0, IF(SUMPRODUCT((Inactives[Key]=J4963)*(Inactives[Currently Inactive]))=1,"Inactive","Active"),""),"Active")</f>
        <v/>
      </c>
      <c r="C4963" s="16" t="str" cm="1">
        <f t="array" aca="1" ref="C4963" ca="1">IFERROR(_xlfn._xlws.FILTER(Inactives[Inactive On],(Inactives[Key]=J4963)*(Inactives[Currently Inactive]),""),"")</f>
        <v/>
      </c>
      <c r="D4963" s="16" t="str" cm="1">
        <f t="array" aca="1" ref="D4963" ca="1">IFERROR(INDEX(_xlfn.TEXTSPLIT(E4963," "),1),"")</f>
        <v/>
      </c>
      <c r="E4963" s="15" t="str" cm="1">
        <f t="array" aca="1" ref="E4963" ca="1">IFERROR(_xlfn._xlws.FILTER(merged_ranks,(merged_end_dates=DATE(9999,12,31))*(merged_names=A4963)),"")</f>
        <v/>
      </c>
      <c r="F4963" s="17" t="str">
        <f ca="1">_xlfn.XLOOKUP(J4963,Promotions[Promo Key],Promotions[Promo Date],"")</f>
        <v/>
      </c>
      <c r="G4963" s="18" t="str">
        <f t="shared" ca="1" si="323"/>
        <v/>
      </c>
      <c r="H4963" s="18" t="str">
        <f t="shared" ca="1" si="322"/>
        <v/>
      </c>
      <c r="I4963" s="17" t="str">
        <f>_xlfn.XLOOKUP(A4963,Students[Full Name],Students[Starting Rank],"")</f>
        <v/>
      </c>
      <c r="J4963" s="15" t="str">
        <f t="shared" ca="1" si="324"/>
        <v xml:space="preserve">: </v>
      </c>
      <c r="K4963" s="16" t="str">
        <f>_xlfn.XLOOKUP(A4963,Students[Full Name],Students[Start Date],"")</f>
        <v/>
      </c>
      <c r="L4963" s="18">
        <f t="shared" ca="1" si="325"/>
        <v>-1</v>
      </c>
      <c r="M4963" s="18" cm="1">
        <f t="array" aca="1" ref="M4963" ca="1">SUMPRODUCT(Inactives[Days Inactive]*(Inactives[Student]=A4963))/365</f>
        <v>0</v>
      </c>
      <c r="N4963" s="18" t="str" cm="1">
        <f t="array" ref="N4963">IF(LEN($A4963)&gt;0,SUMPRODUCT(($A4963=merged_names)*(_xlfn.TEXTAFTER(N$2, "At ")=merged_belt_colours)*merged_months_at_rank),"")</f>
        <v/>
      </c>
      <c r="O4963" s="18" t="str" cm="1">
        <f t="array" ref="O4963">IF(LEN($A4963)&gt;0,SUMPRODUCT(($A4963=merged_names)*(_xlfn.TEXTAFTER(O$2, "At ")=merged_belt_colours)*merged_months_at_rank),"")</f>
        <v/>
      </c>
      <c r="P4963" s="18" t="str" cm="1">
        <f t="array" ref="P4963">IF(LEN($A4963)&gt;0,SUMPRODUCT(($A4963=merged_names)*(_xlfn.TEXTAFTER(P$2, "At ")=merged_belt_colours)*merged_months_at_rank),"")</f>
        <v/>
      </c>
      <c r="Q4963" s="18" t="str" cm="1">
        <f t="array" ref="Q4963">IF(LEN($A4963)&gt;0,SUMPRODUCT(($A4963=merged_names)*(_xlfn.TEXTAFTER(Q$2, "At ")=merged_belt_colours)*merged_months_at_rank),"")</f>
        <v/>
      </c>
      <c r="R4963" s="18" t="str" cm="1">
        <f t="array" ref="R4963">IF(LEN($A4963)&gt;0,SUMPRODUCT(($A4963=merged_names)*(_xlfn.TEXTAFTER(R$2, "At ")=merged_belt_colours)*merged_months_at_rank),"")</f>
        <v/>
      </c>
    </row>
    <row r="4964" spans="1:18" x14ac:dyDescent="0.25">
      <c r="A4964"/>
      <c r="B4964" s="15" t="str" cm="1">
        <f t="array" ref="B4964">IFERROR(IF(LEN(A4964)&gt;0, IF(SUMPRODUCT((Inactives[Key]=J4964)*(Inactives[Currently Inactive]))=1,"Inactive","Active"),""),"Active")</f>
        <v/>
      </c>
      <c r="C4964" s="16" t="str" cm="1">
        <f t="array" aca="1" ref="C4964" ca="1">IFERROR(_xlfn._xlws.FILTER(Inactives[Inactive On],(Inactives[Key]=J4964)*(Inactives[Currently Inactive]),""),"")</f>
        <v/>
      </c>
      <c r="D4964" s="16" t="str" cm="1">
        <f t="array" aca="1" ref="D4964" ca="1">IFERROR(INDEX(_xlfn.TEXTSPLIT(E4964," "),1),"")</f>
        <v/>
      </c>
      <c r="E4964" s="15" t="str" cm="1">
        <f t="array" aca="1" ref="E4964" ca="1">IFERROR(_xlfn._xlws.FILTER(merged_ranks,(merged_end_dates=DATE(9999,12,31))*(merged_names=A4964)),"")</f>
        <v/>
      </c>
      <c r="F4964" s="17" t="str">
        <f ca="1">_xlfn.XLOOKUP(J4964,Promotions[Promo Key],Promotions[Promo Date],"")</f>
        <v/>
      </c>
      <c r="G4964" s="18" t="str">
        <f t="shared" ca="1" si="323"/>
        <v/>
      </c>
      <c r="H4964" s="18" t="str">
        <f t="shared" ca="1" si="322"/>
        <v/>
      </c>
      <c r="I4964" s="17" t="str">
        <f>_xlfn.XLOOKUP(A4964,Students[Full Name],Students[Starting Rank],"")</f>
        <v/>
      </c>
      <c r="J4964" s="15" t="str">
        <f t="shared" ca="1" si="324"/>
        <v xml:space="preserve">: </v>
      </c>
      <c r="K4964" s="16" t="str">
        <f>_xlfn.XLOOKUP(A4964,Students[Full Name],Students[Start Date],"")</f>
        <v/>
      </c>
      <c r="L4964" s="18">
        <f t="shared" ca="1" si="325"/>
        <v>-1</v>
      </c>
      <c r="M4964" s="18" cm="1">
        <f t="array" aca="1" ref="M4964" ca="1">SUMPRODUCT(Inactives[Days Inactive]*(Inactives[Student]=A4964))/365</f>
        <v>0</v>
      </c>
      <c r="N4964" s="18" t="str" cm="1">
        <f t="array" ref="N4964">IF(LEN($A4964)&gt;0,SUMPRODUCT(($A4964=merged_names)*(_xlfn.TEXTAFTER(N$2, "At ")=merged_belt_colours)*merged_months_at_rank),"")</f>
        <v/>
      </c>
      <c r="O4964" s="18" t="str" cm="1">
        <f t="array" ref="O4964">IF(LEN($A4964)&gt;0,SUMPRODUCT(($A4964=merged_names)*(_xlfn.TEXTAFTER(O$2, "At ")=merged_belt_colours)*merged_months_at_rank),"")</f>
        <v/>
      </c>
      <c r="P4964" s="18" t="str" cm="1">
        <f t="array" ref="P4964">IF(LEN($A4964)&gt;0,SUMPRODUCT(($A4964=merged_names)*(_xlfn.TEXTAFTER(P$2, "At ")=merged_belt_colours)*merged_months_at_rank),"")</f>
        <v/>
      </c>
      <c r="Q4964" s="18" t="str" cm="1">
        <f t="array" ref="Q4964">IF(LEN($A4964)&gt;0,SUMPRODUCT(($A4964=merged_names)*(_xlfn.TEXTAFTER(Q$2, "At ")=merged_belt_colours)*merged_months_at_rank),"")</f>
        <v/>
      </c>
      <c r="R4964" s="18" t="str" cm="1">
        <f t="array" ref="R4964">IF(LEN($A4964)&gt;0,SUMPRODUCT(($A4964=merged_names)*(_xlfn.TEXTAFTER(R$2, "At ")=merged_belt_colours)*merged_months_at_rank),"")</f>
        <v/>
      </c>
    </row>
    <row r="4965" spans="1:18" x14ac:dyDescent="0.25">
      <c r="A4965"/>
      <c r="B4965" s="15" t="str" cm="1">
        <f t="array" ref="B4965">IFERROR(IF(LEN(A4965)&gt;0, IF(SUMPRODUCT((Inactives[Key]=J4965)*(Inactives[Currently Inactive]))=1,"Inactive","Active"),""),"Active")</f>
        <v/>
      </c>
      <c r="C4965" s="16" t="str" cm="1">
        <f t="array" aca="1" ref="C4965" ca="1">IFERROR(_xlfn._xlws.FILTER(Inactives[Inactive On],(Inactives[Key]=J4965)*(Inactives[Currently Inactive]),""),"")</f>
        <v/>
      </c>
      <c r="D4965" s="16" t="str" cm="1">
        <f t="array" aca="1" ref="D4965" ca="1">IFERROR(INDEX(_xlfn.TEXTSPLIT(E4965," "),1),"")</f>
        <v/>
      </c>
      <c r="E4965" s="15" t="str" cm="1">
        <f t="array" aca="1" ref="E4965" ca="1">IFERROR(_xlfn._xlws.FILTER(merged_ranks,(merged_end_dates=DATE(9999,12,31))*(merged_names=A4965)),"")</f>
        <v/>
      </c>
      <c r="F4965" s="17" t="str">
        <f ca="1">_xlfn.XLOOKUP(J4965,Promotions[Promo Key],Promotions[Promo Date],"")</f>
        <v/>
      </c>
      <c r="G4965" s="18" t="str">
        <f t="shared" ca="1" si="323"/>
        <v/>
      </c>
      <c r="H4965" s="18" t="str">
        <f t="shared" ca="1" si="322"/>
        <v/>
      </c>
      <c r="I4965" s="17" t="str">
        <f>_xlfn.XLOOKUP(A4965,Students[Full Name],Students[Starting Rank],"")</f>
        <v/>
      </c>
      <c r="J4965" s="15" t="str">
        <f t="shared" ca="1" si="324"/>
        <v xml:space="preserve">: </v>
      </c>
      <c r="K4965" s="16" t="str">
        <f>_xlfn.XLOOKUP(A4965,Students[Full Name],Students[Start Date],"")</f>
        <v/>
      </c>
      <c r="L4965" s="18">
        <f t="shared" ca="1" si="325"/>
        <v>-1</v>
      </c>
      <c r="M4965" s="18" cm="1">
        <f t="array" aca="1" ref="M4965" ca="1">SUMPRODUCT(Inactives[Days Inactive]*(Inactives[Student]=A4965))/365</f>
        <v>0</v>
      </c>
      <c r="N4965" s="18" t="str" cm="1">
        <f t="array" ref="N4965">IF(LEN($A4965)&gt;0,SUMPRODUCT(($A4965=merged_names)*(_xlfn.TEXTAFTER(N$2, "At ")=merged_belt_colours)*merged_months_at_rank),"")</f>
        <v/>
      </c>
      <c r="O4965" s="18" t="str" cm="1">
        <f t="array" ref="O4965">IF(LEN($A4965)&gt;0,SUMPRODUCT(($A4965=merged_names)*(_xlfn.TEXTAFTER(O$2, "At ")=merged_belt_colours)*merged_months_at_rank),"")</f>
        <v/>
      </c>
      <c r="P4965" s="18" t="str" cm="1">
        <f t="array" ref="P4965">IF(LEN($A4965)&gt;0,SUMPRODUCT(($A4965=merged_names)*(_xlfn.TEXTAFTER(P$2, "At ")=merged_belt_colours)*merged_months_at_rank),"")</f>
        <v/>
      </c>
      <c r="Q4965" s="18" t="str" cm="1">
        <f t="array" ref="Q4965">IF(LEN($A4965)&gt;0,SUMPRODUCT(($A4965=merged_names)*(_xlfn.TEXTAFTER(Q$2, "At ")=merged_belt_colours)*merged_months_at_rank),"")</f>
        <v/>
      </c>
      <c r="R4965" s="18" t="str" cm="1">
        <f t="array" ref="R4965">IF(LEN($A4965)&gt;0,SUMPRODUCT(($A4965=merged_names)*(_xlfn.TEXTAFTER(R$2, "At ")=merged_belt_colours)*merged_months_at_rank),"")</f>
        <v/>
      </c>
    </row>
    <row r="4966" spans="1:18" x14ac:dyDescent="0.25">
      <c r="A4966"/>
      <c r="B4966" s="15" t="str" cm="1">
        <f t="array" ref="B4966">IFERROR(IF(LEN(A4966)&gt;0, IF(SUMPRODUCT((Inactives[Key]=J4966)*(Inactives[Currently Inactive]))=1,"Inactive","Active"),""),"Active")</f>
        <v/>
      </c>
      <c r="C4966" s="16" t="str" cm="1">
        <f t="array" aca="1" ref="C4966" ca="1">IFERROR(_xlfn._xlws.FILTER(Inactives[Inactive On],(Inactives[Key]=J4966)*(Inactives[Currently Inactive]),""),"")</f>
        <v/>
      </c>
      <c r="D4966" s="16" t="str" cm="1">
        <f t="array" aca="1" ref="D4966" ca="1">IFERROR(INDEX(_xlfn.TEXTSPLIT(E4966," "),1),"")</f>
        <v/>
      </c>
      <c r="E4966" s="15" t="str" cm="1">
        <f t="array" aca="1" ref="E4966" ca="1">IFERROR(_xlfn._xlws.FILTER(merged_ranks,(merged_end_dates=DATE(9999,12,31))*(merged_names=A4966)),"")</f>
        <v/>
      </c>
      <c r="F4966" s="17" t="str">
        <f ca="1">_xlfn.XLOOKUP(J4966,Promotions[Promo Key],Promotions[Promo Date],"")</f>
        <v/>
      </c>
      <c r="G4966" s="18" t="str">
        <f t="shared" ca="1" si="323"/>
        <v/>
      </c>
      <c r="H4966" s="18" t="str">
        <f t="shared" ca="1" si="322"/>
        <v/>
      </c>
      <c r="I4966" s="17" t="str">
        <f>_xlfn.XLOOKUP(A4966,Students[Full Name],Students[Starting Rank],"")</f>
        <v/>
      </c>
      <c r="J4966" s="15" t="str">
        <f t="shared" ca="1" si="324"/>
        <v xml:space="preserve">: </v>
      </c>
      <c r="K4966" s="16" t="str">
        <f>_xlfn.XLOOKUP(A4966,Students[Full Name],Students[Start Date],"")</f>
        <v/>
      </c>
      <c r="L4966" s="18">
        <f t="shared" ca="1" si="325"/>
        <v>-1</v>
      </c>
      <c r="M4966" s="18" cm="1">
        <f t="array" aca="1" ref="M4966" ca="1">SUMPRODUCT(Inactives[Days Inactive]*(Inactives[Student]=A4966))/365</f>
        <v>0</v>
      </c>
      <c r="N4966" s="18" t="str" cm="1">
        <f t="array" ref="N4966">IF(LEN($A4966)&gt;0,SUMPRODUCT(($A4966=merged_names)*(_xlfn.TEXTAFTER(N$2, "At ")=merged_belt_colours)*merged_months_at_rank),"")</f>
        <v/>
      </c>
      <c r="O4966" s="18" t="str" cm="1">
        <f t="array" ref="O4966">IF(LEN($A4966)&gt;0,SUMPRODUCT(($A4966=merged_names)*(_xlfn.TEXTAFTER(O$2, "At ")=merged_belt_colours)*merged_months_at_rank),"")</f>
        <v/>
      </c>
      <c r="P4966" s="18" t="str" cm="1">
        <f t="array" ref="P4966">IF(LEN($A4966)&gt;0,SUMPRODUCT(($A4966=merged_names)*(_xlfn.TEXTAFTER(P$2, "At ")=merged_belt_colours)*merged_months_at_rank),"")</f>
        <v/>
      </c>
      <c r="Q4966" s="18" t="str" cm="1">
        <f t="array" ref="Q4966">IF(LEN($A4966)&gt;0,SUMPRODUCT(($A4966=merged_names)*(_xlfn.TEXTAFTER(Q$2, "At ")=merged_belt_colours)*merged_months_at_rank),"")</f>
        <v/>
      </c>
      <c r="R4966" s="18" t="str" cm="1">
        <f t="array" ref="R4966">IF(LEN($A4966)&gt;0,SUMPRODUCT(($A4966=merged_names)*(_xlfn.TEXTAFTER(R$2, "At ")=merged_belt_colours)*merged_months_at_rank),"")</f>
        <v/>
      </c>
    </row>
    <row r="4967" spans="1:18" x14ac:dyDescent="0.25">
      <c r="A4967"/>
      <c r="B4967" s="15" t="str" cm="1">
        <f t="array" ref="B4967">IFERROR(IF(LEN(A4967)&gt;0, IF(SUMPRODUCT((Inactives[Key]=J4967)*(Inactives[Currently Inactive]))=1,"Inactive","Active"),""),"Active")</f>
        <v/>
      </c>
      <c r="C4967" s="16" t="str" cm="1">
        <f t="array" aca="1" ref="C4967" ca="1">IFERROR(_xlfn._xlws.FILTER(Inactives[Inactive On],(Inactives[Key]=J4967)*(Inactives[Currently Inactive]),""),"")</f>
        <v/>
      </c>
      <c r="D4967" s="16" t="str" cm="1">
        <f t="array" aca="1" ref="D4967" ca="1">IFERROR(INDEX(_xlfn.TEXTSPLIT(E4967," "),1),"")</f>
        <v/>
      </c>
      <c r="E4967" s="15" t="str" cm="1">
        <f t="array" aca="1" ref="E4967" ca="1">IFERROR(_xlfn._xlws.FILTER(merged_ranks,(merged_end_dates=DATE(9999,12,31))*(merged_names=A4967)),"")</f>
        <v/>
      </c>
      <c r="F4967" s="17" t="str">
        <f ca="1">_xlfn.XLOOKUP(J4967,Promotions[Promo Key],Promotions[Promo Date],"")</f>
        <v/>
      </c>
      <c r="G4967" s="18" t="str">
        <f t="shared" ca="1" si="323"/>
        <v/>
      </c>
      <c r="H4967" s="18" t="str">
        <f t="shared" ca="1" si="322"/>
        <v/>
      </c>
      <c r="I4967" s="17" t="str">
        <f>_xlfn.XLOOKUP(A4967,Students[Full Name],Students[Starting Rank],"")</f>
        <v/>
      </c>
      <c r="J4967" s="15" t="str">
        <f t="shared" ca="1" si="324"/>
        <v xml:space="preserve">: </v>
      </c>
      <c r="K4967" s="16" t="str">
        <f>_xlfn.XLOOKUP(A4967,Students[Full Name],Students[Start Date],"")</f>
        <v/>
      </c>
      <c r="L4967" s="18">
        <f t="shared" ca="1" si="325"/>
        <v>-1</v>
      </c>
      <c r="M4967" s="18" cm="1">
        <f t="array" aca="1" ref="M4967" ca="1">SUMPRODUCT(Inactives[Days Inactive]*(Inactives[Student]=A4967))/365</f>
        <v>0</v>
      </c>
      <c r="N4967" s="18" t="str" cm="1">
        <f t="array" ref="N4967">IF(LEN($A4967)&gt;0,SUMPRODUCT(($A4967=merged_names)*(_xlfn.TEXTAFTER(N$2, "At ")=merged_belt_colours)*merged_months_at_rank),"")</f>
        <v/>
      </c>
      <c r="O4967" s="18" t="str" cm="1">
        <f t="array" ref="O4967">IF(LEN($A4967)&gt;0,SUMPRODUCT(($A4967=merged_names)*(_xlfn.TEXTAFTER(O$2, "At ")=merged_belt_colours)*merged_months_at_rank),"")</f>
        <v/>
      </c>
      <c r="P4967" s="18" t="str" cm="1">
        <f t="array" ref="P4967">IF(LEN($A4967)&gt;0,SUMPRODUCT(($A4967=merged_names)*(_xlfn.TEXTAFTER(P$2, "At ")=merged_belt_colours)*merged_months_at_rank),"")</f>
        <v/>
      </c>
      <c r="Q4967" s="18" t="str" cm="1">
        <f t="array" ref="Q4967">IF(LEN($A4967)&gt;0,SUMPRODUCT(($A4967=merged_names)*(_xlfn.TEXTAFTER(Q$2, "At ")=merged_belt_colours)*merged_months_at_rank),"")</f>
        <v/>
      </c>
      <c r="R4967" s="18" t="str" cm="1">
        <f t="array" ref="R4967">IF(LEN($A4967)&gt;0,SUMPRODUCT(($A4967=merged_names)*(_xlfn.TEXTAFTER(R$2, "At ")=merged_belt_colours)*merged_months_at_rank),"")</f>
        <v/>
      </c>
    </row>
    <row r="4968" spans="1:18" x14ac:dyDescent="0.25">
      <c r="A4968"/>
      <c r="B4968" s="15" t="str" cm="1">
        <f t="array" ref="B4968">IFERROR(IF(LEN(A4968)&gt;0, IF(SUMPRODUCT((Inactives[Key]=J4968)*(Inactives[Currently Inactive]))=1,"Inactive","Active"),""),"Active")</f>
        <v/>
      </c>
      <c r="C4968" s="16" t="str" cm="1">
        <f t="array" aca="1" ref="C4968" ca="1">IFERROR(_xlfn._xlws.FILTER(Inactives[Inactive On],(Inactives[Key]=J4968)*(Inactives[Currently Inactive]),""),"")</f>
        <v/>
      </c>
      <c r="D4968" s="16" t="str" cm="1">
        <f t="array" aca="1" ref="D4968" ca="1">IFERROR(INDEX(_xlfn.TEXTSPLIT(E4968," "),1),"")</f>
        <v/>
      </c>
      <c r="E4968" s="15" t="str" cm="1">
        <f t="array" aca="1" ref="E4968" ca="1">IFERROR(_xlfn._xlws.FILTER(merged_ranks,(merged_end_dates=DATE(9999,12,31))*(merged_names=A4968)),"")</f>
        <v/>
      </c>
      <c r="F4968" s="17" t="str">
        <f ca="1">_xlfn.XLOOKUP(J4968,Promotions[Promo Key],Promotions[Promo Date],"")</f>
        <v/>
      </c>
      <c r="G4968" s="18" t="str">
        <f t="shared" ca="1" si="323"/>
        <v/>
      </c>
      <c r="H4968" s="18" t="str">
        <f t="shared" ca="1" si="322"/>
        <v/>
      </c>
      <c r="I4968" s="17" t="str">
        <f>_xlfn.XLOOKUP(A4968,Students[Full Name],Students[Starting Rank],"")</f>
        <v/>
      </c>
      <c r="J4968" s="15" t="str">
        <f t="shared" ca="1" si="324"/>
        <v xml:space="preserve">: </v>
      </c>
      <c r="K4968" s="16" t="str">
        <f>_xlfn.XLOOKUP(A4968,Students[Full Name],Students[Start Date],"")</f>
        <v/>
      </c>
      <c r="L4968" s="18">
        <f t="shared" ca="1" si="325"/>
        <v>-1</v>
      </c>
      <c r="M4968" s="18" cm="1">
        <f t="array" aca="1" ref="M4968" ca="1">SUMPRODUCT(Inactives[Days Inactive]*(Inactives[Student]=A4968))/365</f>
        <v>0</v>
      </c>
      <c r="N4968" s="18" t="str" cm="1">
        <f t="array" ref="N4968">IF(LEN($A4968)&gt;0,SUMPRODUCT(($A4968=merged_names)*(_xlfn.TEXTAFTER(N$2, "At ")=merged_belt_colours)*merged_months_at_rank),"")</f>
        <v/>
      </c>
      <c r="O4968" s="18" t="str" cm="1">
        <f t="array" ref="O4968">IF(LEN($A4968)&gt;0,SUMPRODUCT(($A4968=merged_names)*(_xlfn.TEXTAFTER(O$2, "At ")=merged_belt_colours)*merged_months_at_rank),"")</f>
        <v/>
      </c>
      <c r="P4968" s="18" t="str" cm="1">
        <f t="array" ref="P4968">IF(LEN($A4968)&gt;0,SUMPRODUCT(($A4968=merged_names)*(_xlfn.TEXTAFTER(P$2, "At ")=merged_belt_colours)*merged_months_at_rank),"")</f>
        <v/>
      </c>
      <c r="Q4968" s="18" t="str" cm="1">
        <f t="array" ref="Q4968">IF(LEN($A4968)&gt;0,SUMPRODUCT(($A4968=merged_names)*(_xlfn.TEXTAFTER(Q$2, "At ")=merged_belt_colours)*merged_months_at_rank),"")</f>
        <v/>
      </c>
      <c r="R4968" s="18" t="str" cm="1">
        <f t="array" ref="R4968">IF(LEN($A4968)&gt;0,SUMPRODUCT(($A4968=merged_names)*(_xlfn.TEXTAFTER(R$2, "At ")=merged_belt_colours)*merged_months_at_rank),"")</f>
        <v/>
      </c>
    </row>
    <row r="4969" spans="1:18" x14ac:dyDescent="0.25">
      <c r="A4969"/>
      <c r="B4969" s="15" t="str" cm="1">
        <f t="array" ref="B4969">IFERROR(IF(LEN(A4969)&gt;0, IF(SUMPRODUCT((Inactives[Key]=J4969)*(Inactives[Currently Inactive]))=1,"Inactive","Active"),""),"Active")</f>
        <v/>
      </c>
      <c r="C4969" s="16" t="str" cm="1">
        <f t="array" aca="1" ref="C4969" ca="1">IFERROR(_xlfn._xlws.FILTER(Inactives[Inactive On],(Inactives[Key]=J4969)*(Inactives[Currently Inactive]),""),"")</f>
        <v/>
      </c>
      <c r="D4969" s="16" t="str" cm="1">
        <f t="array" aca="1" ref="D4969" ca="1">IFERROR(INDEX(_xlfn.TEXTSPLIT(E4969," "),1),"")</f>
        <v/>
      </c>
      <c r="E4969" s="15" t="str" cm="1">
        <f t="array" aca="1" ref="E4969" ca="1">IFERROR(_xlfn._xlws.FILTER(merged_ranks,(merged_end_dates=DATE(9999,12,31))*(merged_names=A4969)),"")</f>
        <v/>
      </c>
      <c r="F4969" s="17" t="str">
        <f ca="1">_xlfn.XLOOKUP(J4969,Promotions[Promo Key],Promotions[Promo Date],"")</f>
        <v/>
      </c>
      <c r="G4969" s="18" t="str">
        <f t="shared" ca="1" si="323"/>
        <v/>
      </c>
      <c r="H4969" s="18" t="str">
        <f t="shared" ca="1" si="322"/>
        <v/>
      </c>
      <c r="I4969" s="17" t="str">
        <f>_xlfn.XLOOKUP(A4969,Students[Full Name],Students[Starting Rank],"")</f>
        <v/>
      </c>
      <c r="J4969" s="15" t="str">
        <f t="shared" ca="1" si="324"/>
        <v xml:space="preserve">: </v>
      </c>
      <c r="K4969" s="16" t="str">
        <f>_xlfn.XLOOKUP(A4969,Students[Full Name],Students[Start Date],"")</f>
        <v/>
      </c>
      <c r="L4969" s="18">
        <f t="shared" ca="1" si="325"/>
        <v>-1</v>
      </c>
      <c r="M4969" s="18" cm="1">
        <f t="array" aca="1" ref="M4969" ca="1">SUMPRODUCT(Inactives[Days Inactive]*(Inactives[Student]=A4969))/365</f>
        <v>0</v>
      </c>
      <c r="N4969" s="18" t="str" cm="1">
        <f t="array" ref="N4969">IF(LEN($A4969)&gt;0,SUMPRODUCT(($A4969=merged_names)*(_xlfn.TEXTAFTER(N$2, "At ")=merged_belt_colours)*merged_months_at_rank),"")</f>
        <v/>
      </c>
      <c r="O4969" s="18" t="str" cm="1">
        <f t="array" ref="O4969">IF(LEN($A4969)&gt;0,SUMPRODUCT(($A4969=merged_names)*(_xlfn.TEXTAFTER(O$2, "At ")=merged_belt_colours)*merged_months_at_rank),"")</f>
        <v/>
      </c>
      <c r="P4969" s="18" t="str" cm="1">
        <f t="array" ref="P4969">IF(LEN($A4969)&gt;0,SUMPRODUCT(($A4969=merged_names)*(_xlfn.TEXTAFTER(P$2, "At ")=merged_belt_colours)*merged_months_at_rank),"")</f>
        <v/>
      </c>
      <c r="Q4969" s="18" t="str" cm="1">
        <f t="array" ref="Q4969">IF(LEN($A4969)&gt;0,SUMPRODUCT(($A4969=merged_names)*(_xlfn.TEXTAFTER(Q$2, "At ")=merged_belt_colours)*merged_months_at_rank),"")</f>
        <v/>
      </c>
      <c r="R4969" s="18" t="str" cm="1">
        <f t="array" ref="R4969">IF(LEN($A4969)&gt;0,SUMPRODUCT(($A4969=merged_names)*(_xlfn.TEXTAFTER(R$2, "At ")=merged_belt_colours)*merged_months_at_rank),"")</f>
        <v/>
      </c>
    </row>
    <row r="4970" spans="1:18" x14ac:dyDescent="0.25">
      <c r="A4970"/>
      <c r="B4970" s="15" t="str" cm="1">
        <f t="array" ref="B4970">IFERROR(IF(LEN(A4970)&gt;0, IF(SUMPRODUCT((Inactives[Key]=J4970)*(Inactives[Currently Inactive]))=1,"Inactive","Active"),""),"Active")</f>
        <v/>
      </c>
      <c r="C4970" s="16" t="str" cm="1">
        <f t="array" aca="1" ref="C4970" ca="1">IFERROR(_xlfn._xlws.FILTER(Inactives[Inactive On],(Inactives[Key]=J4970)*(Inactives[Currently Inactive]),""),"")</f>
        <v/>
      </c>
      <c r="D4970" s="16" t="str" cm="1">
        <f t="array" aca="1" ref="D4970" ca="1">IFERROR(INDEX(_xlfn.TEXTSPLIT(E4970," "),1),"")</f>
        <v/>
      </c>
      <c r="E4970" s="15" t="str" cm="1">
        <f t="array" aca="1" ref="E4970" ca="1">IFERROR(_xlfn._xlws.FILTER(merged_ranks,(merged_end_dates=DATE(9999,12,31))*(merged_names=A4970)),"")</f>
        <v/>
      </c>
      <c r="F4970" s="17" t="str">
        <f ca="1">_xlfn.XLOOKUP(J4970,Promotions[Promo Key],Promotions[Promo Date],"")</f>
        <v/>
      </c>
      <c r="G4970" s="18" t="str">
        <f t="shared" ca="1" si="323"/>
        <v/>
      </c>
      <c r="H4970" s="18" t="str">
        <f t="shared" ca="1" si="322"/>
        <v/>
      </c>
      <c r="I4970" s="17" t="str">
        <f>_xlfn.XLOOKUP(A4970,Students[Full Name],Students[Starting Rank],"")</f>
        <v/>
      </c>
      <c r="J4970" s="15" t="str">
        <f t="shared" ca="1" si="324"/>
        <v xml:space="preserve">: </v>
      </c>
      <c r="K4970" s="16" t="str">
        <f>_xlfn.XLOOKUP(A4970,Students[Full Name],Students[Start Date],"")</f>
        <v/>
      </c>
      <c r="L4970" s="18">
        <f t="shared" ca="1" si="325"/>
        <v>-1</v>
      </c>
      <c r="M4970" s="18" cm="1">
        <f t="array" aca="1" ref="M4970" ca="1">SUMPRODUCT(Inactives[Days Inactive]*(Inactives[Student]=A4970))/365</f>
        <v>0</v>
      </c>
      <c r="N4970" s="18" t="str" cm="1">
        <f t="array" ref="N4970">IF(LEN($A4970)&gt;0,SUMPRODUCT(($A4970=merged_names)*(_xlfn.TEXTAFTER(N$2, "At ")=merged_belt_colours)*merged_months_at_rank),"")</f>
        <v/>
      </c>
      <c r="O4970" s="18" t="str" cm="1">
        <f t="array" ref="O4970">IF(LEN($A4970)&gt;0,SUMPRODUCT(($A4970=merged_names)*(_xlfn.TEXTAFTER(O$2, "At ")=merged_belt_colours)*merged_months_at_rank),"")</f>
        <v/>
      </c>
      <c r="P4970" s="18" t="str" cm="1">
        <f t="array" ref="P4970">IF(LEN($A4970)&gt;0,SUMPRODUCT(($A4970=merged_names)*(_xlfn.TEXTAFTER(P$2, "At ")=merged_belt_colours)*merged_months_at_rank),"")</f>
        <v/>
      </c>
      <c r="Q4970" s="18" t="str" cm="1">
        <f t="array" ref="Q4970">IF(LEN($A4970)&gt;0,SUMPRODUCT(($A4970=merged_names)*(_xlfn.TEXTAFTER(Q$2, "At ")=merged_belt_colours)*merged_months_at_rank),"")</f>
        <v/>
      </c>
      <c r="R4970" s="18" t="str" cm="1">
        <f t="array" ref="R4970">IF(LEN($A4970)&gt;0,SUMPRODUCT(($A4970=merged_names)*(_xlfn.TEXTAFTER(R$2, "At ")=merged_belt_colours)*merged_months_at_rank),"")</f>
        <v/>
      </c>
    </row>
    <row r="4971" spans="1:18" x14ac:dyDescent="0.25">
      <c r="A4971"/>
      <c r="B4971" s="15" t="str" cm="1">
        <f t="array" ref="B4971">IFERROR(IF(LEN(A4971)&gt;0, IF(SUMPRODUCT((Inactives[Key]=J4971)*(Inactives[Currently Inactive]))=1,"Inactive","Active"),""),"Active")</f>
        <v/>
      </c>
      <c r="C4971" s="16" t="str" cm="1">
        <f t="array" aca="1" ref="C4971" ca="1">IFERROR(_xlfn._xlws.FILTER(Inactives[Inactive On],(Inactives[Key]=J4971)*(Inactives[Currently Inactive]),""),"")</f>
        <v/>
      </c>
      <c r="D4971" s="16" t="str" cm="1">
        <f t="array" aca="1" ref="D4971" ca="1">IFERROR(INDEX(_xlfn.TEXTSPLIT(E4971," "),1),"")</f>
        <v/>
      </c>
      <c r="E4971" s="15" t="str" cm="1">
        <f t="array" aca="1" ref="E4971" ca="1">IFERROR(_xlfn._xlws.FILTER(merged_ranks,(merged_end_dates=DATE(9999,12,31))*(merged_names=A4971)),"")</f>
        <v/>
      </c>
      <c r="F4971" s="17" t="str">
        <f ca="1">_xlfn.XLOOKUP(J4971,Promotions[Promo Key],Promotions[Promo Date],"")</f>
        <v/>
      </c>
      <c r="G4971" s="18" t="str">
        <f t="shared" ca="1" si="323"/>
        <v/>
      </c>
      <c r="H4971" s="18" t="str">
        <f t="shared" ca="1" si="322"/>
        <v/>
      </c>
      <c r="I4971" s="17" t="str">
        <f>_xlfn.XLOOKUP(A4971,Students[Full Name],Students[Starting Rank],"")</f>
        <v/>
      </c>
      <c r="J4971" s="15" t="str">
        <f t="shared" ca="1" si="324"/>
        <v xml:space="preserve">: </v>
      </c>
      <c r="K4971" s="16" t="str">
        <f>_xlfn.XLOOKUP(A4971,Students[Full Name],Students[Start Date],"")</f>
        <v/>
      </c>
      <c r="L4971" s="18">
        <f t="shared" ca="1" si="325"/>
        <v>-1</v>
      </c>
      <c r="M4971" s="18" cm="1">
        <f t="array" aca="1" ref="M4971" ca="1">SUMPRODUCT(Inactives[Days Inactive]*(Inactives[Student]=A4971))/365</f>
        <v>0</v>
      </c>
      <c r="N4971" s="18" t="str" cm="1">
        <f t="array" ref="N4971">IF(LEN($A4971)&gt;0,SUMPRODUCT(($A4971=merged_names)*(_xlfn.TEXTAFTER(N$2, "At ")=merged_belt_colours)*merged_months_at_rank),"")</f>
        <v/>
      </c>
      <c r="O4971" s="18" t="str" cm="1">
        <f t="array" ref="O4971">IF(LEN($A4971)&gt;0,SUMPRODUCT(($A4971=merged_names)*(_xlfn.TEXTAFTER(O$2, "At ")=merged_belt_colours)*merged_months_at_rank),"")</f>
        <v/>
      </c>
      <c r="P4971" s="18" t="str" cm="1">
        <f t="array" ref="P4971">IF(LEN($A4971)&gt;0,SUMPRODUCT(($A4971=merged_names)*(_xlfn.TEXTAFTER(P$2, "At ")=merged_belt_colours)*merged_months_at_rank),"")</f>
        <v/>
      </c>
      <c r="Q4971" s="18" t="str" cm="1">
        <f t="array" ref="Q4971">IF(LEN($A4971)&gt;0,SUMPRODUCT(($A4971=merged_names)*(_xlfn.TEXTAFTER(Q$2, "At ")=merged_belt_colours)*merged_months_at_rank),"")</f>
        <v/>
      </c>
      <c r="R4971" s="18" t="str" cm="1">
        <f t="array" ref="R4971">IF(LEN($A4971)&gt;0,SUMPRODUCT(($A4971=merged_names)*(_xlfn.TEXTAFTER(R$2, "At ")=merged_belt_colours)*merged_months_at_rank),"")</f>
        <v/>
      </c>
    </row>
    <row r="4972" spans="1:18" x14ac:dyDescent="0.25">
      <c r="A4972"/>
      <c r="B4972" s="15" t="str" cm="1">
        <f t="array" ref="B4972">IFERROR(IF(LEN(A4972)&gt;0, IF(SUMPRODUCT((Inactives[Key]=J4972)*(Inactives[Currently Inactive]))=1,"Inactive","Active"),""),"Active")</f>
        <v/>
      </c>
      <c r="C4972" s="16" t="str" cm="1">
        <f t="array" aca="1" ref="C4972" ca="1">IFERROR(_xlfn._xlws.FILTER(Inactives[Inactive On],(Inactives[Key]=J4972)*(Inactives[Currently Inactive]),""),"")</f>
        <v/>
      </c>
      <c r="D4972" s="16" t="str" cm="1">
        <f t="array" aca="1" ref="D4972" ca="1">IFERROR(INDEX(_xlfn.TEXTSPLIT(E4972," "),1),"")</f>
        <v/>
      </c>
      <c r="E4972" s="15" t="str" cm="1">
        <f t="array" aca="1" ref="E4972" ca="1">IFERROR(_xlfn._xlws.FILTER(merged_ranks,(merged_end_dates=DATE(9999,12,31))*(merged_names=A4972)),"")</f>
        <v/>
      </c>
      <c r="F4972" s="17" t="str">
        <f ca="1">_xlfn.XLOOKUP(J4972,Promotions[Promo Key],Promotions[Promo Date],"")</f>
        <v/>
      </c>
      <c r="G4972" s="18" t="str">
        <f t="shared" ca="1" si="323"/>
        <v/>
      </c>
      <c r="H4972" s="18" t="str">
        <f t="shared" ca="1" si="322"/>
        <v/>
      </c>
      <c r="I4972" s="17" t="str">
        <f>_xlfn.XLOOKUP(A4972,Students[Full Name],Students[Starting Rank],"")</f>
        <v/>
      </c>
      <c r="J4972" s="15" t="str">
        <f t="shared" ca="1" si="324"/>
        <v xml:space="preserve">: </v>
      </c>
      <c r="K4972" s="16" t="str">
        <f>_xlfn.XLOOKUP(A4972,Students[Full Name],Students[Start Date],"")</f>
        <v/>
      </c>
      <c r="L4972" s="18">
        <f t="shared" ca="1" si="325"/>
        <v>-1</v>
      </c>
      <c r="M4972" s="18" cm="1">
        <f t="array" aca="1" ref="M4972" ca="1">SUMPRODUCT(Inactives[Days Inactive]*(Inactives[Student]=A4972))/365</f>
        <v>0</v>
      </c>
      <c r="N4972" s="18" t="str" cm="1">
        <f t="array" ref="N4972">IF(LEN($A4972)&gt;0,SUMPRODUCT(($A4972=merged_names)*(_xlfn.TEXTAFTER(N$2, "At ")=merged_belt_colours)*merged_months_at_rank),"")</f>
        <v/>
      </c>
      <c r="O4972" s="18" t="str" cm="1">
        <f t="array" ref="O4972">IF(LEN($A4972)&gt;0,SUMPRODUCT(($A4972=merged_names)*(_xlfn.TEXTAFTER(O$2, "At ")=merged_belt_colours)*merged_months_at_rank),"")</f>
        <v/>
      </c>
      <c r="P4972" s="18" t="str" cm="1">
        <f t="array" ref="P4972">IF(LEN($A4972)&gt;0,SUMPRODUCT(($A4972=merged_names)*(_xlfn.TEXTAFTER(P$2, "At ")=merged_belt_colours)*merged_months_at_rank),"")</f>
        <v/>
      </c>
      <c r="Q4972" s="18" t="str" cm="1">
        <f t="array" ref="Q4972">IF(LEN($A4972)&gt;0,SUMPRODUCT(($A4972=merged_names)*(_xlfn.TEXTAFTER(Q$2, "At ")=merged_belt_colours)*merged_months_at_rank),"")</f>
        <v/>
      </c>
      <c r="R4972" s="18" t="str" cm="1">
        <f t="array" ref="R4972">IF(LEN($A4972)&gt;0,SUMPRODUCT(($A4972=merged_names)*(_xlfn.TEXTAFTER(R$2, "At ")=merged_belt_colours)*merged_months_at_rank),"")</f>
        <v/>
      </c>
    </row>
    <row r="4973" spans="1:18" x14ac:dyDescent="0.25">
      <c r="A4973"/>
      <c r="B4973" s="15" t="str" cm="1">
        <f t="array" ref="B4973">IFERROR(IF(LEN(A4973)&gt;0, IF(SUMPRODUCT((Inactives[Key]=J4973)*(Inactives[Currently Inactive]))=1,"Inactive","Active"),""),"Active")</f>
        <v/>
      </c>
      <c r="C4973" s="16" t="str" cm="1">
        <f t="array" aca="1" ref="C4973" ca="1">IFERROR(_xlfn._xlws.FILTER(Inactives[Inactive On],(Inactives[Key]=J4973)*(Inactives[Currently Inactive]),""),"")</f>
        <v/>
      </c>
      <c r="D4973" s="16" t="str" cm="1">
        <f t="array" aca="1" ref="D4973" ca="1">IFERROR(INDEX(_xlfn.TEXTSPLIT(E4973," "),1),"")</f>
        <v/>
      </c>
      <c r="E4973" s="15" t="str" cm="1">
        <f t="array" aca="1" ref="E4973" ca="1">IFERROR(_xlfn._xlws.FILTER(merged_ranks,(merged_end_dates=DATE(9999,12,31))*(merged_names=A4973)),"")</f>
        <v/>
      </c>
      <c r="F4973" s="17" t="str">
        <f ca="1">_xlfn.XLOOKUP(J4973,Promotions[Promo Key],Promotions[Promo Date],"")</f>
        <v/>
      </c>
      <c r="G4973" s="18" t="str">
        <f t="shared" ca="1" si="323"/>
        <v/>
      </c>
      <c r="H4973" s="18" t="str">
        <f t="shared" ca="1" si="322"/>
        <v/>
      </c>
      <c r="I4973" s="17" t="str">
        <f>_xlfn.XLOOKUP(A4973,Students[Full Name],Students[Starting Rank],"")</f>
        <v/>
      </c>
      <c r="J4973" s="15" t="str">
        <f t="shared" ca="1" si="324"/>
        <v xml:space="preserve">: </v>
      </c>
      <c r="K4973" s="16" t="str">
        <f>_xlfn.XLOOKUP(A4973,Students[Full Name],Students[Start Date],"")</f>
        <v/>
      </c>
      <c r="L4973" s="18">
        <f t="shared" ca="1" si="325"/>
        <v>-1</v>
      </c>
      <c r="M4973" s="18" cm="1">
        <f t="array" aca="1" ref="M4973" ca="1">SUMPRODUCT(Inactives[Days Inactive]*(Inactives[Student]=A4973))/365</f>
        <v>0</v>
      </c>
      <c r="N4973" s="18" t="str" cm="1">
        <f t="array" ref="N4973">IF(LEN($A4973)&gt;0,SUMPRODUCT(($A4973=merged_names)*(_xlfn.TEXTAFTER(N$2, "At ")=merged_belt_colours)*merged_months_at_rank),"")</f>
        <v/>
      </c>
      <c r="O4973" s="18" t="str" cm="1">
        <f t="array" ref="O4973">IF(LEN($A4973)&gt;0,SUMPRODUCT(($A4973=merged_names)*(_xlfn.TEXTAFTER(O$2, "At ")=merged_belt_colours)*merged_months_at_rank),"")</f>
        <v/>
      </c>
      <c r="P4973" s="18" t="str" cm="1">
        <f t="array" ref="P4973">IF(LEN($A4973)&gt;0,SUMPRODUCT(($A4973=merged_names)*(_xlfn.TEXTAFTER(P$2, "At ")=merged_belt_colours)*merged_months_at_rank),"")</f>
        <v/>
      </c>
      <c r="Q4973" s="18" t="str" cm="1">
        <f t="array" ref="Q4973">IF(LEN($A4973)&gt;0,SUMPRODUCT(($A4973=merged_names)*(_xlfn.TEXTAFTER(Q$2, "At ")=merged_belt_colours)*merged_months_at_rank),"")</f>
        <v/>
      </c>
      <c r="R4973" s="18" t="str" cm="1">
        <f t="array" ref="R4973">IF(LEN($A4973)&gt;0,SUMPRODUCT(($A4973=merged_names)*(_xlfn.TEXTAFTER(R$2, "At ")=merged_belt_colours)*merged_months_at_rank),"")</f>
        <v/>
      </c>
    </row>
    <row r="4974" spans="1:18" x14ac:dyDescent="0.25">
      <c r="A4974"/>
      <c r="B4974" s="15" t="str" cm="1">
        <f t="array" ref="B4974">IFERROR(IF(LEN(A4974)&gt;0, IF(SUMPRODUCT((Inactives[Key]=J4974)*(Inactives[Currently Inactive]))=1,"Inactive","Active"),""),"Active")</f>
        <v/>
      </c>
      <c r="C4974" s="16" t="str" cm="1">
        <f t="array" aca="1" ref="C4974" ca="1">IFERROR(_xlfn._xlws.FILTER(Inactives[Inactive On],(Inactives[Key]=J4974)*(Inactives[Currently Inactive]),""),"")</f>
        <v/>
      </c>
      <c r="D4974" s="16" t="str" cm="1">
        <f t="array" aca="1" ref="D4974" ca="1">IFERROR(INDEX(_xlfn.TEXTSPLIT(E4974," "),1),"")</f>
        <v/>
      </c>
      <c r="E4974" s="15" t="str" cm="1">
        <f t="array" aca="1" ref="E4974" ca="1">IFERROR(_xlfn._xlws.FILTER(merged_ranks,(merged_end_dates=DATE(9999,12,31))*(merged_names=A4974)),"")</f>
        <v/>
      </c>
      <c r="F4974" s="17" t="str">
        <f ca="1">_xlfn.XLOOKUP(J4974,Promotions[Promo Key],Promotions[Promo Date],"")</f>
        <v/>
      </c>
      <c r="G4974" s="18" t="str">
        <f t="shared" ca="1" si="323"/>
        <v/>
      </c>
      <c r="H4974" s="18" t="str">
        <f t="shared" ca="1" si="322"/>
        <v/>
      </c>
      <c r="I4974" s="17" t="str">
        <f>_xlfn.XLOOKUP(A4974,Students[Full Name],Students[Starting Rank],"")</f>
        <v/>
      </c>
      <c r="J4974" s="15" t="str">
        <f t="shared" ca="1" si="324"/>
        <v xml:space="preserve">: </v>
      </c>
      <c r="K4974" s="16" t="str">
        <f>_xlfn.XLOOKUP(A4974,Students[Full Name],Students[Start Date],"")</f>
        <v/>
      </c>
      <c r="L4974" s="18">
        <f t="shared" ca="1" si="325"/>
        <v>-1</v>
      </c>
      <c r="M4974" s="18" cm="1">
        <f t="array" aca="1" ref="M4974" ca="1">SUMPRODUCT(Inactives[Days Inactive]*(Inactives[Student]=A4974))/365</f>
        <v>0</v>
      </c>
      <c r="N4974" s="18" t="str" cm="1">
        <f t="array" ref="N4974">IF(LEN($A4974)&gt;0,SUMPRODUCT(($A4974=merged_names)*(_xlfn.TEXTAFTER(N$2, "At ")=merged_belt_colours)*merged_months_at_rank),"")</f>
        <v/>
      </c>
      <c r="O4974" s="18" t="str" cm="1">
        <f t="array" ref="O4974">IF(LEN($A4974)&gt;0,SUMPRODUCT(($A4974=merged_names)*(_xlfn.TEXTAFTER(O$2, "At ")=merged_belt_colours)*merged_months_at_rank),"")</f>
        <v/>
      </c>
      <c r="P4974" s="18" t="str" cm="1">
        <f t="array" ref="P4974">IF(LEN($A4974)&gt;0,SUMPRODUCT(($A4974=merged_names)*(_xlfn.TEXTAFTER(P$2, "At ")=merged_belt_colours)*merged_months_at_rank),"")</f>
        <v/>
      </c>
      <c r="Q4974" s="18" t="str" cm="1">
        <f t="array" ref="Q4974">IF(LEN($A4974)&gt;0,SUMPRODUCT(($A4974=merged_names)*(_xlfn.TEXTAFTER(Q$2, "At ")=merged_belt_colours)*merged_months_at_rank),"")</f>
        <v/>
      </c>
      <c r="R4974" s="18" t="str" cm="1">
        <f t="array" ref="R4974">IF(LEN($A4974)&gt;0,SUMPRODUCT(($A4974=merged_names)*(_xlfn.TEXTAFTER(R$2, "At ")=merged_belt_colours)*merged_months_at_rank),"")</f>
        <v/>
      </c>
    </row>
    <row r="4975" spans="1:18" x14ac:dyDescent="0.25">
      <c r="A4975"/>
      <c r="B4975" s="15" t="str" cm="1">
        <f t="array" ref="B4975">IFERROR(IF(LEN(A4975)&gt;0, IF(SUMPRODUCT((Inactives[Key]=J4975)*(Inactives[Currently Inactive]))=1,"Inactive","Active"),""),"Active")</f>
        <v/>
      </c>
      <c r="C4975" s="16" t="str" cm="1">
        <f t="array" aca="1" ref="C4975" ca="1">IFERROR(_xlfn._xlws.FILTER(Inactives[Inactive On],(Inactives[Key]=J4975)*(Inactives[Currently Inactive]),""),"")</f>
        <v/>
      </c>
      <c r="D4975" s="16" t="str" cm="1">
        <f t="array" aca="1" ref="D4975" ca="1">IFERROR(INDEX(_xlfn.TEXTSPLIT(E4975," "),1),"")</f>
        <v/>
      </c>
      <c r="E4975" s="15" t="str" cm="1">
        <f t="array" aca="1" ref="E4975" ca="1">IFERROR(_xlfn._xlws.FILTER(merged_ranks,(merged_end_dates=DATE(9999,12,31))*(merged_names=A4975)),"")</f>
        <v/>
      </c>
      <c r="F4975" s="17" t="str">
        <f ca="1">_xlfn.XLOOKUP(J4975,Promotions[Promo Key],Promotions[Promo Date],"")</f>
        <v/>
      </c>
      <c r="G4975" s="18" t="str">
        <f t="shared" ca="1" si="323"/>
        <v/>
      </c>
      <c r="H4975" s="18" t="str">
        <f t="shared" ca="1" si="322"/>
        <v/>
      </c>
      <c r="I4975" s="17" t="str">
        <f>_xlfn.XLOOKUP(A4975,Students[Full Name],Students[Starting Rank],"")</f>
        <v/>
      </c>
      <c r="J4975" s="15" t="str">
        <f t="shared" ca="1" si="324"/>
        <v xml:space="preserve">: </v>
      </c>
      <c r="K4975" s="16" t="str">
        <f>_xlfn.XLOOKUP(A4975,Students[Full Name],Students[Start Date],"")</f>
        <v/>
      </c>
      <c r="L4975" s="18">
        <f t="shared" ca="1" si="325"/>
        <v>-1</v>
      </c>
      <c r="M4975" s="18" cm="1">
        <f t="array" aca="1" ref="M4975" ca="1">SUMPRODUCT(Inactives[Days Inactive]*(Inactives[Student]=A4975))/365</f>
        <v>0</v>
      </c>
      <c r="N4975" s="18" t="str" cm="1">
        <f t="array" ref="N4975">IF(LEN($A4975)&gt;0,SUMPRODUCT(($A4975=merged_names)*(_xlfn.TEXTAFTER(N$2, "At ")=merged_belt_colours)*merged_months_at_rank),"")</f>
        <v/>
      </c>
      <c r="O4975" s="18" t="str" cm="1">
        <f t="array" ref="O4975">IF(LEN($A4975)&gt;0,SUMPRODUCT(($A4975=merged_names)*(_xlfn.TEXTAFTER(O$2, "At ")=merged_belt_colours)*merged_months_at_rank),"")</f>
        <v/>
      </c>
      <c r="P4975" s="18" t="str" cm="1">
        <f t="array" ref="P4975">IF(LEN($A4975)&gt;0,SUMPRODUCT(($A4975=merged_names)*(_xlfn.TEXTAFTER(P$2, "At ")=merged_belt_colours)*merged_months_at_rank),"")</f>
        <v/>
      </c>
      <c r="Q4975" s="18" t="str" cm="1">
        <f t="array" ref="Q4975">IF(LEN($A4975)&gt;0,SUMPRODUCT(($A4975=merged_names)*(_xlfn.TEXTAFTER(Q$2, "At ")=merged_belt_colours)*merged_months_at_rank),"")</f>
        <v/>
      </c>
      <c r="R4975" s="18" t="str" cm="1">
        <f t="array" ref="R4975">IF(LEN($A4975)&gt;0,SUMPRODUCT(($A4975=merged_names)*(_xlfn.TEXTAFTER(R$2, "At ")=merged_belt_colours)*merged_months_at_rank),"")</f>
        <v/>
      </c>
    </row>
    <row r="4976" spans="1:18" x14ac:dyDescent="0.25">
      <c r="A4976"/>
      <c r="B4976" s="15" t="str" cm="1">
        <f t="array" ref="B4976">IFERROR(IF(LEN(A4976)&gt;0, IF(SUMPRODUCT((Inactives[Key]=J4976)*(Inactives[Currently Inactive]))=1,"Inactive","Active"),""),"Active")</f>
        <v/>
      </c>
      <c r="C4976" s="16" t="str" cm="1">
        <f t="array" aca="1" ref="C4976" ca="1">IFERROR(_xlfn._xlws.FILTER(Inactives[Inactive On],(Inactives[Key]=J4976)*(Inactives[Currently Inactive]),""),"")</f>
        <v/>
      </c>
      <c r="D4976" s="16" t="str" cm="1">
        <f t="array" aca="1" ref="D4976" ca="1">IFERROR(INDEX(_xlfn.TEXTSPLIT(E4976," "),1),"")</f>
        <v/>
      </c>
      <c r="E4976" s="15" t="str" cm="1">
        <f t="array" aca="1" ref="E4976" ca="1">IFERROR(_xlfn._xlws.FILTER(merged_ranks,(merged_end_dates=DATE(9999,12,31))*(merged_names=A4976)),"")</f>
        <v/>
      </c>
      <c r="F4976" s="17" t="str">
        <f ca="1">_xlfn.XLOOKUP(J4976,Promotions[Promo Key],Promotions[Promo Date],"")</f>
        <v/>
      </c>
      <c r="G4976" s="18" t="str">
        <f t="shared" ca="1" si="323"/>
        <v/>
      </c>
      <c r="H4976" s="18" t="str">
        <f t="shared" ca="1" si="322"/>
        <v/>
      </c>
      <c r="I4976" s="17" t="str">
        <f>_xlfn.XLOOKUP(A4976,Students[Full Name],Students[Starting Rank],"")</f>
        <v/>
      </c>
      <c r="J4976" s="15" t="str">
        <f t="shared" ca="1" si="324"/>
        <v xml:space="preserve">: </v>
      </c>
      <c r="K4976" s="16" t="str">
        <f>_xlfn.XLOOKUP(A4976,Students[Full Name],Students[Start Date],"")</f>
        <v/>
      </c>
      <c r="L4976" s="18">
        <f t="shared" ca="1" si="325"/>
        <v>-1</v>
      </c>
      <c r="M4976" s="18" cm="1">
        <f t="array" aca="1" ref="M4976" ca="1">SUMPRODUCT(Inactives[Days Inactive]*(Inactives[Student]=A4976))/365</f>
        <v>0</v>
      </c>
      <c r="N4976" s="18" t="str" cm="1">
        <f t="array" ref="N4976">IF(LEN($A4976)&gt;0,SUMPRODUCT(($A4976=merged_names)*(_xlfn.TEXTAFTER(N$2, "At ")=merged_belt_colours)*merged_months_at_rank),"")</f>
        <v/>
      </c>
      <c r="O4976" s="18" t="str" cm="1">
        <f t="array" ref="O4976">IF(LEN($A4976)&gt;0,SUMPRODUCT(($A4976=merged_names)*(_xlfn.TEXTAFTER(O$2, "At ")=merged_belt_colours)*merged_months_at_rank),"")</f>
        <v/>
      </c>
      <c r="P4976" s="18" t="str" cm="1">
        <f t="array" ref="P4976">IF(LEN($A4976)&gt;0,SUMPRODUCT(($A4976=merged_names)*(_xlfn.TEXTAFTER(P$2, "At ")=merged_belt_colours)*merged_months_at_rank),"")</f>
        <v/>
      </c>
      <c r="Q4976" s="18" t="str" cm="1">
        <f t="array" ref="Q4976">IF(LEN($A4976)&gt;0,SUMPRODUCT(($A4976=merged_names)*(_xlfn.TEXTAFTER(Q$2, "At ")=merged_belt_colours)*merged_months_at_rank),"")</f>
        <v/>
      </c>
      <c r="R4976" s="18" t="str" cm="1">
        <f t="array" ref="R4976">IF(LEN($A4976)&gt;0,SUMPRODUCT(($A4976=merged_names)*(_xlfn.TEXTAFTER(R$2, "At ")=merged_belt_colours)*merged_months_at_rank),"")</f>
        <v/>
      </c>
    </row>
    <row r="4977" spans="1:18" x14ac:dyDescent="0.25">
      <c r="A4977"/>
      <c r="B4977" s="15" t="str" cm="1">
        <f t="array" ref="B4977">IFERROR(IF(LEN(A4977)&gt;0, IF(SUMPRODUCT((Inactives[Key]=J4977)*(Inactives[Currently Inactive]))=1,"Inactive","Active"),""),"Active")</f>
        <v/>
      </c>
      <c r="C4977" s="16" t="str" cm="1">
        <f t="array" aca="1" ref="C4977" ca="1">IFERROR(_xlfn._xlws.FILTER(Inactives[Inactive On],(Inactives[Key]=J4977)*(Inactives[Currently Inactive]),""),"")</f>
        <v/>
      </c>
      <c r="D4977" s="16" t="str" cm="1">
        <f t="array" aca="1" ref="D4977" ca="1">IFERROR(INDEX(_xlfn.TEXTSPLIT(E4977," "),1),"")</f>
        <v/>
      </c>
      <c r="E4977" s="15" t="str" cm="1">
        <f t="array" aca="1" ref="E4977" ca="1">IFERROR(_xlfn._xlws.FILTER(merged_ranks,(merged_end_dates=DATE(9999,12,31))*(merged_names=A4977)),"")</f>
        <v/>
      </c>
      <c r="F4977" s="17" t="str">
        <f ca="1">_xlfn.XLOOKUP(J4977,Promotions[Promo Key],Promotions[Promo Date],"")</f>
        <v/>
      </c>
      <c r="G4977" s="18" t="str">
        <f t="shared" ca="1" si="323"/>
        <v/>
      </c>
      <c r="H4977" s="18" t="str">
        <f t="shared" ca="1" si="322"/>
        <v/>
      </c>
      <c r="I4977" s="17" t="str">
        <f>_xlfn.XLOOKUP(A4977,Students[Full Name],Students[Starting Rank],"")</f>
        <v/>
      </c>
      <c r="J4977" s="15" t="str">
        <f t="shared" ca="1" si="324"/>
        <v xml:space="preserve">: </v>
      </c>
      <c r="K4977" s="16" t="str">
        <f>_xlfn.XLOOKUP(A4977,Students[Full Name],Students[Start Date],"")</f>
        <v/>
      </c>
      <c r="L4977" s="18">
        <f t="shared" ca="1" si="325"/>
        <v>-1</v>
      </c>
      <c r="M4977" s="18" cm="1">
        <f t="array" aca="1" ref="M4977" ca="1">SUMPRODUCT(Inactives[Days Inactive]*(Inactives[Student]=A4977))/365</f>
        <v>0</v>
      </c>
      <c r="N4977" s="18" t="str" cm="1">
        <f t="array" ref="N4977">IF(LEN($A4977)&gt;0,SUMPRODUCT(($A4977=merged_names)*(_xlfn.TEXTAFTER(N$2, "At ")=merged_belt_colours)*merged_months_at_rank),"")</f>
        <v/>
      </c>
      <c r="O4977" s="18" t="str" cm="1">
        <f t="array" ref="O4977">IF(LEN($A4977)&gt;0,SUMPRODUCT(($A4977=merged_names)*(_xlfn.TEXTAFTER(O$2, "At ")=merged_belt_colours)*merged_months_at_rank),"")</f>
        <v/>
      </c>
      <c r="P4977" s="18" t="str" cm="1">
        <f t="array" ref="P4977">IF(LEN($A4977)&gt;0,SUMPRODUCT(($A4977=merged_names)*(_xlfn.TEXTAFTER(P$2, "At ")=merged_belt_colours)*merged_months_at_rank),"")</f>
        <v/>
      </c>
      <c r="Q4977" s="18" t="str" cm="1">
        <f t="array" ref="Q4977">IF(LEN($A4977)&gt;0,SUMPRODUCT(($A4977=merged_names)*(_xlfn.TEXTAFTER(Q$2, "At ")=merged_belt_colours)*merged_months_at_rank),"")</f>
        <v/>
      </c>
      <c r="R4977" s="18" t="str" cm="1">
        <f t="array" ref="R4977">IF(LEN($A4977)&gt;0,SUMPRODUCT(($A4977=merged_names)*(_xlfn.TEXTAFTER(R$2, "At ")=merged_belt_colours)*merged_months_at_rank),"")</f>
        <v/>
      </c>
    </row>
    <row r="4978" spans="1:18" x14ac:dyDescent="0.25">
      <c r="A4978"/>
      <c r="B4978" s="15" t="str" cm="1">
        <f t="array" ref="B4978">IFERROR(IF(LEN(A4978)&gt;0, IF(SUMPRODUCT((Inactives[Key]=J4978)*(Inactives[Currently Inactive]))=1,"Inactive","Active"),""),"Active")</f>
        <v/>
      </c>
      <c r="C4978" s="16" t="str" cm="1">
        <f t="array" aca="1" ref="C4978" ca="1">IFERROR(_xlfn._xlws.FILTER(Inactives[Inactive On],(Inactives[Key]=J4978)*(Inactives[Currently Inactive]),""),"")</f>
        <v/>
      </c>
      <c r="D4978" s="16" t="str" cm="1">
        <f t="array" aca="1" ref="D4978" ca="1">IFERROR(INDEX(_xlfn.TEXTSPLIT(E4978," "),1),"")</f>
        <v/>
      </c>
      <c r="E4978" s="15" t="str" cm="1">
        <f t="array" aca="1" ref="E4978" ca="1">IFERROR(_xlfn._xlws.FILTER(merged_ranks,(merged_end_dates=DATE(9999,12,31))*(merged_names=A4978)),"")</f>
        <v/>
      </c>
      <c r="F4978" s="17" t="str">
        <f ca="1">_xlfn.XLOOKUP(J4978,Promotions[Promo Key],Promotions[Promo Date],"")</f>
        <v/>
      </c>
      <c r="G4978" s="18" t="str">
        <f t="shared" ca="1" si="323"/>
        <v/>
      </c>
      <c r="H4978" s="18" t="str">
        <f t="shared" ca="1" si="322"/>
        <v/>
      </c>
      <c r="I4978" s="17" t="str">
        <f>_xlfn.XLOOKUP(A4978,Students[Full Name],Students[Starting Rank],"")</f>
        <v/>
      </c>
      <c r="J4978" s="15" t="str">
        <f t="shared" ca="1" si="324"/>
        <v xml:space="preserve">: </v>
      </c>
      <c r="K4978" s="16" t="str">
        <f>_xlfn.XLOOKUP(A4978,Students[Full Name],Students[Start Date],"")</f>
        <v/>
      </c>
      <c r="L4978" s="18">
        <f t="shared" ca="1" si="325"/>
        <v>-1</v>
      </c>
      <c r="M4978" s="18" cm="1">
        <f t="array" aca="1" ref="M4978" ca="1">SUMPRODUCT(Inactives[Days Inactive]*(Inactives[Student]=A4978))/365</f>
        <v>0</v>
      </c>
      <c r="N4978" s="18" t="str" cm="1">
        <f t="array" ref="N4978">IF(LEN($A4978)&gt;0,SUMPRODUCT(($A4978=merged_names)*(_xlfn.TEXTAFTER(N$2, "At ")=merged_belt_colours)*merged_months_at_rank),"")</f>
        <v/>
      </c>
      <c r="O4978" s="18" t="str" cm="1">
        <f t="array" ref="O4978">IF(LEN($A4978)&gt;0,SUMPRODUCT(($A4978=merged_names)*(_xlfn.TEXTAFTER(O$2, "At ")=merged_belt_colours)*merged_months_at_rank),"")</f>
        <v/>
      </c>
      <c r="P4978" s="18" t="str" cm="1">
        <f t="array" ref="P4978">IF(LEN($A4978)&gt;0,SUMPRODUCT(($A4978=merged_names)*(_xlfn.TEXTAFTER(P$2, "At ")=merged_belt_colours)*merged_months_at_rank),"")</f>
        <v/>
      </c>
      <c r="Q4978" s="18" t="str" cm="1">
        <f t="array" ref="Q4978">IF(LEN($A4978)&gt;0,SUMPRODUCT(($A4978=merged_names)*(_xlfn.TEXTAFTER(Q$2, "At ")=merged_belt_colours)*merged_months_at_rank),"")</f>
        <v/>
      </c>
      <c r="R4978" s="18" t="str" cm="1">
        <f t="array" ref="R4978">IF(LEN($A4978)&gt;0,SUMPRODUCT(($A4978=merged_names)*(_xlfn.TEXTAFTER(R$2, "At ")=merged_belt_colours)*merged_months_at_rank),"")</f>
        <v/>
      </c>
    </row>
    <row r="4979" spans="1:18" x14ac:dyDescent="0.25">
      <c r="A4979"/>
      <c r="B4979" s="15" t="str" cm="1">
        <f t="array" ref="B4979">IFERROR(IF(LEN(A4979)&gt;0, IF(SUMPRODUCT((Inactives[Key]=J4979)*(Inactives[Currently Inactive]))=1,"Inactive","Active"),""),"Active")</f>
        <v/>
      </c>
      <c r="C4979" s="16" t="str" cm="1">
        <f t="array" aca="1" ref="C4979" ca="1">IFERROR(_xlfn._xlws.FILTER(Inactives[Inactive On],(Inactives[Key]=J4979)*(Inactives[Currently Inactive]),""),"")</f>
        <v/>
      </c>
      <c r="D4979" s="16" t="str" cm="1">
        <f t="array" aca="1" ref="D4979" ca="1">IFERROR(INDEX(_xlfn.TEXTSPLIT(E4979," "),1),"")</f>
        <v/>
      </c>
      <c r="E4979" s="15" t="str" cm="1">
        <f t="array" aca="1" ref="E4979" ca="1">IFERROR(_xlfn._xlws.FILTER(merged_ranks,(merged_end_dates=DATE(9999,12,31))*(merged_names=A4979)),"")</f>
        <v/>
      </c>
      <c r="F4979" s="17" t="str">
        <f ca="1">_xlfn.XLOOKUP(J4979,Promotions[Promo Key],Promotions[Promo Date],"")</f>
        <v/>
      </c>
      <c r="G4979" s="18" t="str">
        <f t="shared" ca="1" si="323"/>
        <v/>
      </c>
      <c r="H4979" s="18" t="str">
        <f t="shared" ca="1" si="322"/>
        <v/>
      </c>
      <c r="I4979" s="17" t="str">
        <f>_xlfn.XLOOKUP(A4979,Students[Full Name],Students[Starting Rank],"")</f>
        <v/>
      </c>
      <c r="J4979" s="15" t="str">
        <f t="shared" ca="1" si="324"/>
        <v xml:space="preserve">: </v>
      </c>
      <c r="K4979" s="16" t="str">
        <f>_xlfn.XLOOKUP(A4979,Students[Full Name],Students[Start Date],"")</f>
        <v/>
      </c>
      <c r="L4979" s="18">
        <f t="shared" ca="1" si="325"/>
        <v>-1</v>
      </c>
      <c r="M4979" s="18" cm="1">
        <f t="array" aca="1" ref="M4979" ca="1">SUMPRODUCT(Inactives[Days Inactive]*(Inactives[Student]=A4979))/365</f>
        <v>0</v>
      </c>
      <c r="N4979" s="18" t="str" cm="1">
        <f t="array" ref="N4979">IF(LEN($A4979)&gt;0,SUMPRODUCT(($A4979=merged_names)*(_xlfn.TEXTAFTER(N$2, "At ")=merged_belt_colours)*merged_months_at_rank),"")</f>
        <v/>
      </c>
      <c r="O4979" s="18" t="str" cm="1">
        <f t="array" ref="O4979">IF(LEN($A4979)&gt;0,SUMPRODUCT(($A4979=merged_names)*(_xlfn.TEXTAFTER(O$2, "At ")=merged_belt_colours)*merged_months_at_rank),"")</f>
        <v/>
      </c>
      <c r="P4979" s="18" t="str" cm="1">
        <f t="array" ref="P4979">IF(LEN($A4979)&gt;0,SUMPRODUCT(($A4979=merged_names)*(_xlfn.TEXTAFTER(P$2, "At ")=merged_belt_colours)*merged_months_at_rank),"")</f>
        <v/>
      </c>
      <c r="Q4979" s="18" t="str" cm="1">
        <f t="array" ref="Q4979">IF(LEN($A4979)&gt;0,SUMPRODUCT(($A4979=merged_names)*(_xlfn.TEXTAFTER(Q$2, "At ")=merged_belt_colours)*merged_months_at_rank),"")</f>
        <v/>
      </c>
      <c r="R4979" s="18" t="str" cm="1">
        <f t="array" ref="R4979">IF(LEN($A4979)&gt;0,SUMPRODUCT(($A4979=merged_names)*(_xlfn.TEXTAFTER(R$2, "At ")=merged_belt_colours)*merged_months_at_rank),"")</f>
        <v/>
      </c>
    </row>
    <row r="4980" spans="1:18" x14ac:dyDescent="0.25">
      <c r="A4980"/>
      <c r="B4980" s="15" t="str" cm="1">
        <f t="array" ref="B4980">IFERROR(IF(LEN(A4980)&gt;0, IF(SUMPRODUCT((Inactives[Key]=J4980)*(Inactives[Currently Inactive]))=1,"Inactive","Active"),""),"Active")</f>
        <v/>
      </c>
      <c r="C4980" s="16" t="str" cm="1">
        <f t="array" aca="1" ref="C4980" ca="1">IFERROR(_xlfn._xlws.FILTER(Inactives[Inactive On],(Inactives[Key]=J4980)*(Inactives[Currently Inactive]),""),"")</f>
        <v/>
      </c>
      <c r="D4980" s="16" t="str" cm="1">
        <f t="array" aca="1" ref="D4980" ca="1">IFERROR(INDEX(_xlfn.TEXTSPLIT(E4980," "),1),"")</f>
        <v/>
      </c>
      <c r="E4980" s="15" t="str" cm="1">
        <f t="array" aca="1" ref="E4980" ca="1">IFERROR(_xlfn._xlws.FILTER(merged_ranks,(merged_end_dates=DATE(9999,12,31))*(merged_names=A4980)),"")</f>
        <v/>
      </c>
      <c r="F4980" s="17" t="str">
        <f ca="1">_xlfn.XLOOKUP(J4980,Promotions[Promo Key],Promotions[Promo Date],"")</f>
        <v/>
      </c>
      <c r="G4980" s="18" t="str">
        <f t="shared" ca="1" si="323"/>
        <v/>
      </c>
      <c r="H4980" s="18" t="str">
        <f t="shared" ca="1" si="322"/>
        <v/>
      </c>
      <c r="I4980" s="17" t="str">
        <f>_xlfn.XLOOKUP(A4980,Students[Full Name],Students[Starting Rank],"")</f>
        <v/>
      </c>
      <c r="J4980" s="15" t="str">
        <f t="shared" ca="1" si="324"/>
        <v xml:space="preserve">: </v>
      </c>
      <c r="K4980" s="16" t="str">
        <f>_xlfn.XLOOKUP(A4980,Students[Full Name],Students[Start Date],"")</f>
        <v/>
      </c>
      <c r="L4980" s="18">
        <f t="shared" ca="1" si="325"/>
        <v>-1</v>
      </c>
      <c r="M4980" s="18" cm="1">
        <f t="array" aca="1" ref="M4980" ca="1">SUMPRODUCT(Inactives[Days Inactive]*(Inactives[Student]=A4980))/365</f>
        <v>0</v>
      </c>
      <c r="N4980" s="18" t="str" cm="1">
        <f t="array" ref="N4980">IF(LEN($A4980)&gt;0,SUMPRODUCT(($A4980=merged_names)*(_xlfn.TEXTAFTER(N$2, "At ")=merged_belt_colours)*merged_months_at_rank),"")</f>
        <v/>
      </c>
      <c r="O4980" s="18" t="str" cm="1">
        <f t="array" ref="O4980">IF(LEN($A4980)&gt;0,SUMPRODUCT(($A4980=merged_names)*(_xlfn.TEXTAFTER(O$2, "At ")=merged_belt_colours)*merged_months_at_rank),"")</f>
        <v/>
      </c>
      <c r="P4980" s="18" t="str" cm="1">
        <f t="array" ref="P4980">IF(LEN($A4980)&gt;0,SUMPRODUCT(($A4980=merged_names)*(_xlfn.TEXTAFTER(P$2, "At ")=merged_belt_colours)*merged_months_at_rank),"")</f>
        <v/>
      </c>
      <c r="Q4980" s="18" t="str" cm="1">
        <f t="array" ref="Q4980">IF(LEN($A4980)&gt;0,SUMPRODUCT(($A4980=merged_names)*(_xlfn.TEXTAFTER(Q$2, "At ")=merged_belt_colours)*merged_months_at_rank),"")</f>
        <v/>
      </c>
      <c r="R4980" s="18" t="str" cm="1">
        <f t="array" ref="R4980">IF(LEN($A4980)&gt;0,SUMPRODUCT(($A4980=merged_names)*(_xlfn.TEXTAFTER(R$2, "At ")=merged_belt_colours)*merged_months_at_rank),"")</f>
        <v/>
      </c>
    </row>
    <row r="4981" spans="1:18" x14ac:dyDescent="0.25">
      <c r="A4981"/>
      <c r="B4981" s="15" t="str" cm="1">
        <f t="array" ref="B4981">IFERROR(IF(LEN(A4981)&gt;0, IF(SUMPRODUCT((Inactives[Key]=J4981)*(Inactives[Currently Inactive]))=1,"Inactive","Active"),""),"Active")</f>
        <v/>
      </c>
      <c r="C4981" s="16" t="str" cm="1">
        <f t="array" aca="1" ref="C4981" ca="1">IFERROR(_xlfn._xlws.FILTER(Inactives[Inactive On],(Inactives[Key]=J4981)*(Inactives[Currently Inactive]),""),"")</f>
        <v/>
      </c>
      <c r="D4981" s="16" t="str" cm="1">
        <f t="array" aca="1" ref="D4981" ca="1">IFERROR(INDEX(_xlfn.TEXTSPLIT(E4981," "),1),"")</f>
        <v/>
      </c>
      <c r="E4981" s="15" t="str" cm="1">
        <f t="array" aca="1" ref="E4981" ca="1">IFERROR(_xlfn._xlws.FILTER(merged_ranks,(merged_end_dates=DATE(9999,12,31))*(merged_names=A4981)),"")</f>
        <v/>
      </c>
      <c r="F4981" s="17" t="str">
        <f ca="1">_xlfn.XLOOKUP(J4981,Promotions[Promo Key],Promotions[Promo Date],"")</f>
        <v/>
      </c>
      <c r="G4981" s="18" t="str">
        <f t="shared" ca="1" si="323"/>
        <v/>
      </c>
      <c r="H4981" s="18" t="str">
        <f t="shared" ca="1" si="322"/>
        <v/>
      </c>
      <c r="I4981" s="17" t="str">
        <f>_xlfn.XLOOKUP(A4981,Students[Full Name],Students[Starting Rank],"")</f>
        <v/>
      </c>
      <c r="J4981" s="15" t="str">
        <f t="shared" ca="1" si="324"/>
        <v xml:space="preserve">: </v>
      </c>
      <c r="K4981" s="16" t="str">
        <f>_xlfn.XLOOKUP(A4981,Students[Full Name],Students[Start Date],"")</f>
        <v/>
      </c>
      <c r="L4981" s="18">
        <f t="shared" ca="1" si="325"/>
        <v>-1</v>
      </c>
      <c r="M4981" s="18" cm="1">
        <f t="array" aca="1" ref="M4981" ca="1">SUMPRODUCT(Inactives[Days Inactive]*(Inactives[Student]=A4981))/365</f>
        <v>0</v>
      </c>
      <c r="N4981" s="18" t="str" cm="1">
        <f t="array" ref="N4981">IF(LEN($A4981)&gt;0,SUMPRODUCT(($A4981=merged_names)*(_xlfn.TEXTAFTER(N$2, "At ")=merged_belt_colours)*merged_months_at_rank),"")</f>
        <v/>
      </c>
      <c r="O4981" s="18" t="str" cm="1">
        <f t="array" ref="O4981">IF(LEN($A4981)&gt;0,SUMPRODUCT(($A4981=merged_names)*(_xlfn.TEXTAFTER(O$2, "At ")=merged_belt_colours)*merged_months_at_rank),"")</f>
        <v/>
      </c>
      <c r="P4981" s="18" t="str" cm="1">
        <f t="array" ref="P4981">IF(LEN($A4981)&gt;0,SUMPRODUCT(($A4981=merged_names)*(_xlfn.TEXTAFTER(P$2, "At ")=merged_belt_colours)*merged_months_at_rank),"")</f>
        <v/>
      </c>
      <c r="Q4981" s="18" t="str" cm="1">
        <f t="array" ref="Q4981">IF(LEN($A4981)&gt;0,SUMPRODUCT(($A4981=merged_names)*(_xlfn.TEXTAFTER(Q$2, "At ")=merged_belt_colours)*merged_months_at_rank),"")</f>
        <v/>
      </c>
      <c r="R4981" s="18" t="str" cm="1">
        <f t="array" ref="R4981">IF(LEN($A4981)&gt;0,SUMPRODUCT(($A4981=merged_names)*(_xlfn.TEXTAFTER(R$2, "At ")=merged_belt_colours)*merged_months_at_rank),"")</f>
        <v/>
      </c>
    </row>
    <row r="4982" spans="1:18" x14ac:dyDescent="0.25">
      <c r="A4982"/>
      <c r="B4982" s="15" t="str" cm="1">
        <f t="array" ref="B4982">IFERROR(IF(LEN(A4982)&gt;0, IF(SUMPRODUCT((Inactives[Key]=J4982)*(Inactives[Currently Inactive]))=1,"Inactive","Active"),""),"Active")</f>
        <v/>
      </c>
      <c r="C4982" s="16" t="str" cm="1">
        <f t="array" aca="1" ref="C4982" ca="1">IFERROR(_xlfn._xlws.FILTER(Inactives[Inactive On],(Inactives[Key]=J4982)*(Inactives[Currently Inactive]),""),"")</f>
        <v/>
      </c>
      <c r="D4982" s="16" t="str" cm="1">
        <f t="array" aca="1" ref="D4982" ca="1">IFERROR(INDEX(_xlfn.TEXTSPLIT(E4982," "),1),"")</f>
        <v/>
      </c>
      <c r="E4982" s="15" t="str" cm="1">
        <f t="array" aca="1" ref="E4982" ca="1">IFERROR(_xlfn._xlws.FILTER(merged_ranks,(merged_end_dates=DATE(9999,12,31))*(merged_names=A4982)),"")</f>
        <v/>
      </c>
      <c r="F4982" s="17" t="str">
        <f ca="1">_xlfn.XLOOKUP(J4982,Promotions[Promo Key],Promotions[Promo Date],"")</f>
        <v/>
      </c>
      <c r="G4982" s="18" t="str">
        <f t="shared" ca="1" si="323"/>
        <v/>
      </c>
      <c r="H4982" s="18" t="str">
        <f t="shared" ca="1" si="322"/>
        <v/>
      </c>
      <c r="I4982" s="17" t="str">
        <f>_xlfn.XLOOKUP(A4982,Students[Full Name],Students[Starting Rank],"")</f>
        <v/>
      </c>
      <c r="J4982" s="15" t="str">
        <f t="shared" ca="1" si="324"/>
        <v xml:space="preserve">: </v>
      </c>
      <c r="K4982" s="16" t="str">
        <f>_xlfn.XLOOKUP(A4982,Students[Full Name],Students[Start Date],"")</f>
        <v/>
      </c>
      <c r="L4982" s="18">
        <f t="shared" ca="1" si="325"/>
        <v>-1</v>
      </c>
      <c r="M4982" s="18" cm="1">
        <f t="array" aca="1" ref="M4982" ca="1">SUMPRODUCT(Inactives[Days Inactive]*(Inactives[Student]=A4982))/365</f>
        <v>0</v>
      </c>
      <c r="N4982" s="18" t="str" cm="1">
        <f t="array" ref="N4982">IF(LEN($A4982)&gt;0,SUMPRODUCT(($A4982=merged_names)*(_xlfn.TEXTAFTER(N$2, "At ")=merged_belt_colours)*merged_months_at_rank),"")</f>
        <v/>
      </c>
      <c r="O4982" s="18" t="str" cm="1">
        <f t="array" ref="O4982">IF(LEN($A4982)&gt;0,SUMPRODUCT(($A4982=merged_names)*(_xlfn.TEXTAFTER(O$2, "At ")=merged_belt_colours)*merged_months_at_rank),"")</f>
        <v/>
      </c>
      <c r="P4982" s="18" t="str" cm="1">
        <f t="array" ref="P4982">IF(LEN($A4982)&gt;0,SUMPRODUCT(($A4982=merged_names)*(_xlfn.TEXTAFTER(P$2, "At ")=merged_belt_colours)*merged_months_at_rank),"")</f>
        <v/>
      </c>
      <c r="Q4982" s="18" t="str" cm="1">
        <f t="array" ref="Q4982">IF(LEN($A4982)&gt;0,SUMPRODUCT(($A4982=merged_names)*(_xlfn.TEXTAFTER(Q$2, "At ")=merged_belt_colours)*merged_months_at_rank),"")</f>
        <v/>
      </c>
      <c r="R4982" s="18" t="str" cm="1">
        <f t="array" ref="R4982">IF(LEN($A4982)&gt;0,SUMPRODUCT(($A4982=merged_names)*(_xlfn.TEXTAFTER(R$2, "At ")=merged_belt_colours)*merged_months_at_rank),"")</f>
        <v/>
      </c>
    </row>
    <row r="4983" spans="1:18" x14ac:dyDescent="0.25">
      <c r="A4983"/>
      <c r="B4983" s="15" t="str" cm="1">
        <f t="array" ref="B4983">IFERROR(IF(LEN(A4983)&gt;0, IF(SUMPRODUCT((Inactives[Key]=J4983)*(Inactives[Currently Inactive]))=1,"Inactive","Active"),""),"Active")</f>
        <v/>
      </c>
      <c r="C4983" s="16" t="str" cm="1">
        <f t="array" aca="1" ref="C4983" ca="1">IFERROR(_xlfn._xlws.FILTER(Inactives[Inactive On],(Inactives[Key]=J4983)*(Inactives[Currently Inactive]),""),"")</f>
        <v/>
      </c>
      <c r="D4983" s="16" t="str" cm="1">
        <f t="array" aca="1" ref="D4983" ca="1">IFERROR(INDEX(_xlfn.TEXTSPLIT(E4983," "),1),"")</f>
        <v/>
      </c>
      <c r="E4983" s="15" t="str" cm="1">
        <f t="array" aca="1" ref="E4983" ca="1">IFERROR(_xlfn._xlws.FILTER(merged_ranks,(merged_end_dates=DATE(9999,12,31))*(merged_names=A4983)),"")</f>
        <v/>
      </c>
      <c r="F4983" s="17" t="str">
        <f ca="1">_xlfn.XLOOKUP(J4983,Promotions[Promo Key],Promotions[Promo Date],"")</f>
        <v/>
      </c>
      <c r="G4983" s="18" t="str">
        <f t="shared" ca="1" si="323"/>
        <v/>
      </c>
      <c r="H4983" s="18" t="str">
        <f t="shared" ca="1" si="322"/>
        <v/>
      </c>
      <c r="I4983" s="17" t="str">
        <f>_xlfn.XLOOKUP(A4983,Students[Full Name],Students[Starting Rank],"")</f>
        <v/>
      </c>
      <c r="J4983" s="15" t="str">
        <f t="shared" ca="1" si="324"/>
        <v xml:space="preserve">: </v>
      </c>
      <c r="K4983" s="16" t="str">
        <f>_xlfn.XLOOKUP(A4983,Students[Full Name],Students[Start Date],"")</f>
        <v/>
      </c>
      <c r="L4983" s="18">
        <f t="shared" ca="1" si="325"/>
        <v>-1</v>
      </c>
      <c r="M4983" s="18" cm="1">
        <f t="array" aca="1" ref="M4983" ca="1">SUMPRODUCT(Inactives[Days Inactive]*(Inactives[Student]=A4983))/365</f>
        <v>0</v>
      </c>
      <c r="N4983" s="18" t="str" cm="1">
        <f t="array" ref="N4983">IF(LEN($A4983)&gt;0,SUMPRODUCT(($A4983=merged_names)*(_xlfn.TEXTAFTER(N$2, "At ")=merged_belt_colours)*merged_months_at_rank),"")</f>
        <v/>
      </c>
      <c r="O4983" s="18" t="str" cm="1">
        <f t="array" ref="O4983">IF(LEN($A4983)&gt;0,SUMPRODUCT(($A4983=merged_names)*(_xlfn.TEXTAFTER(O$2, "At ")=merged_belt_colours)*merged_months_at_rank),"")</f>
        <v/>
      </c>
      <c r="P4983" s="18" t="str" cm="1">
        <f t="array" ref="P4983">IF(LEN($A4983)&gt;0,SUMPRODUCT(($A4983=merged_names)*(_xlfn.TEXTAFTER(P$2, "At ")=merged_belt_colours)*merged_months_at_rank),"")</f>
        <v/>
      </c>
      <c r="Q4983" s="18" t="str" cm="1">
        <f t="array" ref="Q4983">IF(LEN($A4983)&gt;0,SUMPRODUCT(($A4983=merged_names)*(_xlfn.TEXTAFTER(Q$2, "At ")=merged_belt_colours)*merged_months_at_rank),"")</f>
        <v/>
      </c>
      <c r="R4983" s="18" t="str" cm="1">
        <f t="array" ref="R4983">IF(LEN($A4983)&gt;0,SUMPRODUCT(($A4983=merged_names)*(_xlfn.TEXTAFTER(R$2, "At ")=merged_belt_colours)*merged_months_at_rank),"")</f>
        <v/>
      </c>
    </row>
    <row r="4984" spans="1:18" x14ac:dyDescent="0.25">
      <c r="A4984"/>
      <c r="B4984" s="15" t="str" cm="1">
        <f t="array" ref="B4984">IFERROR(IF(LEN(A4984)&gt;0, IF(SUMPRODUCT((Inactives[Key]=J4984)*(Inactives[Currently Inactive]))=1,"Inactive","Active"),""),"Active")</f>
        <v/>
      </c>
      <c r="C4984" s="16" t="str" cm="1">
        <f t="array" aca="1" ref="C4984" ca="1">IFERROR(_xlfn._xlws.FILTER(Inactives[Inactive On],(Inactives[Key]=J4984)*(Inactives[Currently Inactive]),""),"")</f>
        <v/>
      </c>
      <c r="D4984" s="16" t="str" cm="1">
        <f t="array" aca="1" ref="D4984" ca="1">IFERROR(INDEX(_xlfn.TEXTSPLIT(E4984," "),1),"")</f>
        <v/>
      </c>
      <c r="E4984" s="15" t="str" cm="1">
        <f t="array" aca="1" ref="E4984" ca="1">IFERROR(_xlfn._xlws.FILTER(merged_ranks,(merged_end_dates=DATE(9999,12,31))*(merged_names=A4984)),"")</f>
        <v/>
      </c>
      <c r="F4984" s="17" t="str">
        <f ca="1">_xlfn.XLOOKUP(J4984,Promotions[Promo Key],Promotions[Promo Date],"")</f>
        <v/>
      </c>
      <c r="G4984" s="18" t="str">
        <f t="shared" ca="1" si="323"/>
        <v/>
      </c>
      <c r="H4984" s="18" t="str">
        <f t="shared" ca="1" si="322"/>
        <v/>
      </c>
      <c r="I4984" s="17" t="str">
        <f>_xlfn.XLOOKUP(A4984,Students[Full Name],Students[Starting Rank],"")</f>
        <v/>
      </c>
      <c r="J4984" s="15" t="str">
        <f t="shared" ca="1" si="324"/>
        <v xml:space="preserve">: </v>
      </c>
      <c r="K4984" s="16" t="str">
        <f>_xlfn.XLOOKUP(A4984,Students[Full Name],Students[Start Date],"")</f>
        <v/>
      </c>
      <c r="L4984" s="18">
        <f t="shared" ca="1" si="325"/>
        <v>-1</v>
      </c>
      <c r="M4984" s="18" cm="1">
        <f t="array" aca="1" ref="M4984" ca="1">SUMPRODUCT(Inactives[Days Inactive]*(Inactives[Student]=A4984))/365</f>
        <v>0</v>
      </c>
      <c r="N4984" s="18" t="str" cm="1">
        <f t="array" ref="N4984">IF(LEN($A4984)&gt;0,SUMPRODUCT(($A4984=merged_names)*(_xlfn.TEXTAFTER(N$2, "At ")=merged_belt_colours)*merged_months_at_rank),"")</f>
        <v/>
      </c>
      <c r="O4984" s="18" t="str" cm="1">
        <f t="array" ref="O4984">IF(LEN($A4984)&gt;0,SUMPRODUCT(($A4984=merged_names)*(_xlfn.TEXTAFTER(O$2, "At ")=merged_belt_colours)*merged_months_at_rank),"")</f>
        <v/>
      </c>
      <c r="P4984" s="18" t="str" cm="1">
        <f t="array" ref="P4984">IF(LEN($A4984)&gt;0,SUMPRODUCT(($A4984=merged_names)*(_xlfn.TEXTAFTER(P$2, "At ")=merged_belt_colours)*merged_months_at_rank),"")</f>
        <v/>
      </c>
      <c r="Q4984" s="18" t="str" cm="1">
        <f t="array" ref="Q4984">IF(LEN($A4984)&gt;0,SUMPRODUCT(($A4984=merged_names)*(_xlfn.TEXTAFTER(Q$2, "At ")=merged_belt_colours)*merged_months_at_rank),"")</f>
        <v/>
      </c>
      <c r="R4984" s="18" t="str" cm="1">
        <f t="array" ref="R4984">IF(LEN($A4984)&gt;0,SUMPRODUCT(($A4984=merged_names)*(_xlfn.TEXTAFTER(R$2, "At ")=merged_belt_colours)*merged_months_at_rank),"")</f>
        <v/>
      </c>
    </row>
    <row r="4985" spans="1:18" x14ac:dyDescent="0.25">
      <c r="A4985"/>
      <c r="B4985" s="15" t="str" cm="1">
        <f t="array" ref="B4985">IFERROR(IF(LEN(A4985)&gt;0, IF(SUMPRODUCT((Inactives[Key]=J4985)*(Inactives[Currently Inactive]))=1,"Inactive","Active"),""),"Active")</f>
        <v/>
      </c>
      <c r="C4985" s="16" t="str" cm="1">
        <f t="array" aca="1" ref="C4985" ca="1">IFERROR(_xlfn._xlws.FILTER(Inactives[Inactive On],(Inactives[Key]=J4985)*(Inactives[Currently Inactive]),""),"")</f>
        <v/>
      </c>
      <c r="D4985" s="16" t="str" cm="1">
        <f t="array" aca="1" ref="D4985" ca="1">IFERROR(INDEX(_xlfn.TEXTSPLIT(E4985," "),1),"")</f>
        <v/>
      </c>
      <c r="E4985" s="15" t="str" cm="1">
        <f t="array" aca="1" ref="E4985" ca="1">IFERROR(_xlfn._xlws.FILTER(merged_ranks,(merged_end_dates=DATE(9999,12,31))*(merged_names=A4985)),"")</f>
        <v/>
      </c>
      <c r="F4985" s="17" t="str">
        <f ca="1">_xlfn.XLOOKUP(J4985,Promotions[Promo Key],Promotions[Promo Date],"")</f>
        <v/>
      </c>
      <c r="G4985" s="18" t="str">
        <f t="shared" ca="1" si="323"/>
        <v/>
      </c>
      <c r="H4985" s="18" t="str">
        <f t="shared" ca="1" si="322"/>
        <v/>
      </c>
      <c r="I4985" s="17" t="str">
        <f>_xlfn.XLOOKUP(A4985,Students[Full Name],Students[Starting Rank],"")</f>
        <v/>
      </c>
      <c r="J4985" s="15" t="str">
        <f t="shared" ca="1" si="324"/>
        <v xml:space="preserve">: </v>
      </c>
      <c r="K4985" s="16" t="str">
        <f>_xlfn.XLOOKUP(A4985,Students[Full Name],Students[Start Date],"")</f>
        <v/>
      </c>
      <c r="L4985" s="18">
        <f t="shared" ca="1" si="325"/>
        <v>-1</v>
      </c>
      <c r="M4985" s="18" cm="1">
        <f t="array" aca="1" ref="M4985" ca="1">SUMPRODUCT(Inactives[Days Inactive]*(Inactives[Student]=A4985))/365</f>
        <v>0</v>
      </c>
      <c r="N4985" s="18" t="str" cm="1">
        <f t="array" ref="N4985">IF(LEN($A4985)&gt;0,SUMPRODUCT(($A4985=merged_names)*(_xlfn.TEXTAFTER(N$2, "At ")=merged_belt_colours)*merged_months_at_rank),"")</f>
        <v/>
      </c>
      <c r="O4985" s="18" t="str" cm="1">
        <f t="array" ref="O4985">IF(LEN($A4985)&gt;0,SUMPRODUCT(($A4985=merged_names)*(_xlfn.TEXTAFTER(O$2, "At ")=merged_belt_colours)*merged_months_at_rank),"")</f>
        <v/>
      </c>
      <c r="P4985" s="18" t="str" cm="1">
        <f t="array" ref="P4985">IF(LEN($A4985)&gt;0,SUMPRODUCT(($A4985=merged_names)*(_xlfn.TEXTAFTER(P$2, "At ")=merged_belt_colours)*merged_months_at_rank),"")</f>
        <v/>
      </c>
      <c r="Q4985" s="18" t="str" cm="1">
        <f t="array" ref="Q4985">IF(LEN($A4985)&gt;0,SUMPRODUCT(($A4985=merged_names)*(_xlfn.TEXTAFTER(Q$2, "At ")=merged_belt_colours)*merged_months_at_rank),"")</f>
        <v/>
      </c>
      <c r="R4985" s="18" t="str" cm="1">
        <f t="array" ref="R4985">IF(LEN($A4985)&gt;0,SUMPRODUCT(($A4985=merged_names)*(_xlfn.TEXTAFTER(R$2, "At ")=merged_belt_colours)*merged_months_at_rank),"")</f>
        <v/>
      </c>
    </row>
    <row r="4986" spans="1:18" x14ac:dyDescent="0.25">
      <c r="A4986"/>
      <c r="B4986" s="15" t="str" cm="1">
        <f t="array" ref="B4986">IFERROR(IF(LEN(A4986)&gt;0, IF(SUMPRODUCT((Inactives[Key]=J4986)*(Inactives[Currently Inactive]))=1,"Inactive","Active"),""),"Active")</f>
        <v/>
      </c>
      <c r="C4986" s="16" t="str" cm="1">
        <f t="array" aca="1" ref="C4986" ca="1">IFERROR(_xlfn._xlws.FILTER(Inactives[Inactive On],(Inactives[Key]=J4986)*(Inactives[Currently Inactive]),""),"")</f>
        <v/>
      </c>
      <c r="D4986" s="16" t="str" cm="1">
        <f t="array" aca="1" ref="D4986" ca="1">IFERROR(INDEX(_xlfn.TEXTSPLIT(E4986," "),1),"")</f>
        <v/>
      </c>
      <c r="E4986" s="15" t="str" cm="1">
        <f t="array" aca="1" ref="E4986" ca="1">IFERROR(_xlfn._xlws.FILTER(merged_ranks,(merged_end_dates=DATE(9999,12,31))*(merged_names=A4986)),"")</f>
        <v/>
      </c>
      <c r="F4986" s="17" t="str">
        <f ca="1">_xlfn.XLOOKUP(J4986,Promotions[Promo Key],Promotions[Promo Date],"")</f>
        <v/>
      </c>
      <c r="G4986" s="18" t="str">
        <f t="shared" ca="1" si="323"/>
        <v/>
      </c>
      <c r="H4986" s="18" t="str">
        <f t="shared" ca="1" si="322"/>
        <v/>
      </c>
      <c r="I4986" s="17" t="str">
        <f>_xlfn.XLOOKUP(A4986,Students[Full Name],Students[Starting Rank],"")</f>
        <v/>
      </c>
      <c r="J4986" s="15" t="str">
        <f t="shared" ca="1" si="324"/>
        <v xml:space="preserve">: </v>
      </c>
      <c r="K4986" s="16" t="str">
        <f>_xlfn.XLOOKUP(A4986,Students[Full Name],Students[Start Date],"")</f>
        <v/>
      </c>
      <c r="L4986" s="18">
        <f t="shared" ca="1" si="325"/>
        <v>-1</v>
      </c>
      <c r="M4986" s="18" cm="1">
        <f t="array" aca="1" ref="M4986" ca="1">SUMPRODUCT(Inactives[Days Inactive]*(Inactives[Student]=A4986))/365</f>
        <v>0</v>
      </c>
      <c r="N4986" s="18" t="str" cm="1">
        <f t="array" ref="N4986">IF(LEN($A4986)&gt;0,SUMPRODUCT(($A4986=merged_names)*(_xlfn.TEXTAFTER(N$2, "At ")=merged_belt_colours)*merged_months_at_rank),"")</f>
        <v/>
      </c>
      <c r="O4986" s="18" t="str" cm="1">
        <f t="array" ref="O4986">IF(LEN($A4986)&gt;0,SUMPRODUCT(($A4986=merged_names)*(_xlfn.TEXTAFTER(O$2, "At ")=merged_belt_colours)*merged_months_at_rank),"")</f>
        <v/>
      </c>
      <c r="P4986" s="18" t="str" cm="1">
        <f t="array" ref="P4986">IF(LEN($A4986)&gt;0,SUMPRODUCT(($A4986=merged_names)*(_xlfn.TEXTAFTER(P$2, "At ")=merged_belt_colours)*merged_months_at_rank),"")</f>
        <v/>
      </c>
      <c r="Q4986" s="18" t="str" cm="1">
        <f t="array" ref="Q4986">IF(LEN($A4986)&gt;0,SUMPRODUCT(($A4986=merged_names)*(_xlfn.TEXTAFTER(Q$2, "At ")=merged_belt_colours)*merged_months_at_rank),"")</f>
        <v/>
      </c>
      <c r="R4986" s="18" t="str" cm="1">
        <f t="array" ref="R4986">IF(LEN($A4986)&gt;0,SUMPRODUCT(($A4986=merged_names)*(_xlfn.TEXTAFTER(R$2, "At ")=merged_belt_colours)*merged_months_at_rank),"")</f>
        <v/>
      </c>
    </row>
    <row r="4987" spans="1:18" x14ac:dyDescent="0.25">
      <c r="A4987"/>
      <c r="B4987" s="15" t="str" cm="1">
        <f t="array" ref="B4987">IFERROR(IF(LEN(A4987)&gt;0, IF(SUMPRODUCT((Inactives[Key]=J4987)*(Inactives[Currently Inactive]))=1,"Inactive","Active"),""),"Active")</f>
        <v/>
      </c>
      <c r="C4987" s="16" t="str" cm="1">
        <f t="array" aca="1" ref="C4987" ca="1">IFERROR(_xlfn._xlws.FILTER(Inactives[Inactive On],(Inactives[Key]=J4987)*(Inactives[Currently Inactive]),""),"")</f>
        <v/>
      </c>
      <c r="D4987" s="16" t="str" cm="1">
        <f t="array" aca="1" ref="D4987" ca="1">IFERROR(INDEX(_xlfn.TEXTSPLIT(E4987," "),1),"")</f>
        <v/>
      </c>
      <c r="E4987" s="15" t="str" cm="1">
        <f t="array" aca="1" ref="E4987" ca="1">IFERROR(_xlfn._xlws.FILTER(merged_ranks,(merged_end_dates=DATE(9999,12,31))*(merged_names=A4987)),"")</f>
        <v/>
      </c>
      <c r="F4987" s="17" t="str">
        <f ca="1">_xlfn.XLOOKUP(J4987,Promotions[Promo Key],Promotions[Promo Date],"")</f>
        <v/>
      </c>
      <c r="G4987" s="18" t="str">
        <f t="shared" ca="1" si="323"/>
        <v/>
      </c>
      <c r="H4987" s="18" t="str">
        <f t="shared" ca="1" si="322"/>
        <v/>
      </c>
      <c r="I4987" s="17" t="str">
        <f>_xlfn.XLOOKUP(A4987,Students[Full Name],Students[Starting Rank],"")</f>
        <v/>
      </c>
      <c r="J4987" s="15" t="str">
        <f t="shared" ca="1" si="324"/>
        <v xml:space="preserve">: </v>
      </c>
      <c r="K4987" s="16" t="str">
        <f>_xlfn.XLOOKUP(A4987,Students[Full Name],Students[Start Date],"")</f>
        <v/>
      </c>
      <c r="L4987" s="18">
        <f t="shared" ca="1" si="325"/>
        <v>-1</v>
      </c>
      <c r="M4987" s="18" cm="1">
        <f t="array" aca="1" ref="M4987" ca="1">SUMPRODUCT(Inactives[Days Inactive]*(Inactives[Student]=A4987))/365</f>
        <v>0</v>
      </c>
      <c r="N4987" s="18" t="str" cm="1">
        <f t="array" ref="N4987">IF(LEN($A4987)&gt;0,SUMPRODUCT(($A4987=merged_names)*(_xlfn.TEXTAFTER(N$2, "At ")=merged_belt_colours)*merged_months_at_rank),"")</f>
        <v/>
      </c>
      <c r="O4987" s="18" t="str" cm="1">
        <f t="array" ref="O4987">IF(LEN($A4987)&gt;0,SUMPRODUCT(($A4987=merged_names)*(_xlfn.TEXTAFTER(O$2, "At ")=merged_belt_colours)*merged_months_at_rank),"")</f>
        <v/>
      </c>
      <c r="P4987" s="18" t="str" cm="1">
        <f t="array" ref="P4987">IF(LEN($A4987)&gt;0,SUMPRODUCT(($A4987=merged_names)*(_xlfn.TEXTAFTER(P$2, "At ")=merged_belt_colours)*merged_months_at_rank),"")</f>
        <v/>
      </c>
      <c r="Q4987" s="18" t="str" cm="1">
        <f t="array" ref="Q4987">IF(LEN($A4987)&gt;0,SUMPRODUCT(($A4987=merged_names)*(_xlfn.TEXTAFTER(Q$2, "At ")=merged_belt_colours)*merged_months_at_rank),"")</f>
        <v/>
      </c>
      <c r="R4987" s="18" t="str" cm="1">
        <f t="array" ref="R4987">IF(LEN($A4987)&gt;0,SUMPRODUCT(($A4987=merged_names)*(_xlfn.TEXTAFTER(R$2, "At ")=merged_belt_colours)*merged_months_at_rank),"")</f>
        <v/>
      </c>
    </row>
    <row r="4988" spans="1:18" x14ac:dyDescent="0.25">
      <c r="A4988"/>
      <c r="B4988" s="15" t="str" cm="1">
        <f t="array" ref="B4988">IFERROR(IF(LEN(A4988)&gt;0, IF(SUMPRODUCT((Inactives[Key]=J4988)*(Inactives[Currently Inactive]))=1,"Inactive","Active"),""),"Active")</f>
        <v/>
      </c>
      <c r="C4988" s="16" t="str" cm="1">
        <f t="array" aca="1" ref="C4988" ca="1">IFERROR(_xlfn._xlws.FILTER(Inactives[Inactive On],(Inactives[Key]=J4988)*(Inactives[Currently Inactive]),""),"")</f>
        <v/>
      </c>
      <c r="D4988" s="16" t="str" cm="1">
        <f t="array" aca="1" ref="D4988" ca="1">IFERROR(INDEX(_xlfn.TEXTSPLIT(E4988," "),1),"")</f>
        <v/>
      </c>
      <c r="E4988" s="15" t="str" cm="1">
        <f t="array" aca="1" ref="E4988" ca="1">IFERROR(_xlfn._xlws.FILTER(merged_ranks,(merged_end_dates=DATE(9999,12,31))*(merged_names=A4988)),"")</f>
        <v/>
      </c>
      <c r="F4988" s="17" t="str">
        <f ca="1">_xlfn.XLOOKUP(J4988,Promotions[Promo Key],Promotions[Promo Date],"")</f>
        <v/>
      </c>
      <c r="G4988" s="18" t="str">
        <f t="shared" ca="1" si="323"/>
        <v/>
      </c>
      <c r="H4988" s="18" t="str">
        <f t="shared" ca="1" si="322"/>
        <v/>
      </c>
      <c r="I4988" s="17" t="str">
        <f>_xlfn.XLOOKUP(A4988,Students[Full Name],Students[Starting Rank],"")</f>
        <v/>
      </c>
      <c r="J4988" s="15" t="str">
        <f t="shared" ca="1" si="324"/>
        <v xml:space="preserve">: </v>
      </c>
      <c r="K4988" s="16" t="str">
        <f>_xlfn.XLOOKUP(A4988,Students[Full Name],Students[Start Date],"")</f>
        <v/>
      </c>
      <c r="L4988" s="18">
        <f t="shared" ca="1" si="325"/>
        <v>-1</v>
      </c>
      <c r="M4988" s="18" cm="1">
        <f t="array" aca="1" ref="M4988" ca="1">SUMPRODUCT(Inactives[Days Inactive]*(Inactives[Student]=A4988))/365</f>
        <v>0</v>
      </c>
      <c r="N4988" s="18" t="str" cm="1">
        <f t="array" ref="N4988">IF(LEN($A4988)&gt;0,SUMPRODUCT(($A4988=merged_names)*(_xlfn.TEXTAFTER(N$2, "At ")=merged_belt_colours)*merged_months_at_rank),"")</f>
        <v/>
      </c>
      <c r="O4988" s="18" t="str" cm="1">
        <f t="array" ref="O4988">IF(LEN($A4988)&gt;0,SUMPRODUCT(($A4988=merged_names)*(_xlfn.TEXTAFTER(O$2, "At ")=merged_belt_colours)*merged_months_at_rank),"")</f>
        <v/>
      </c>
      <c r="P4988" s="18" t="str" cm="1">
        <f t="array" ref="P4988">IF(LEN($A4988)&gt;0,SUMPRODUCT(($A4988=merged_names)*(_xlfn.TEXTAFTER(P$2, "At ")=merged_belt_colours)*merged_months_at_rank),"")</f>
        <v/>
      </c>
      <c r="Q4988" s="18" t="str" cm="1">
        <f t="array" ref="Q4988">IF(LEN($A4988)&gt;0,SUMPRODUCT(($A4988=merged_names)*(_xlfn.TEXTAFTER(Q$2, "At ")=merged_belt_colours)*merged_months_at_rank),"")</f>
        <v/>
      </c>
      <c r="R4988" s="18" t="str" cm="1">
        <f t="array" ref="R4988">IF(LEN($A4988)&gt;0,SUMPRODUCT(($A4988=merged_names)*(_xlfn.TEXTAFTER(R$2, "At ")=merged_belt_colours)*merged_months_at_rank),"")</f>
        <v/>
      </c>
    </row>
    <row r="4989" spans="1:18" x14ac:dyDescent="0.25">
      <c r="A4989"/>
      <c r="B4989" s="15" t="str" cm="1">
        <f t="array" ref="B4989">IFERROR(IF(LEN(A4989)&gt;0, IF(SUMPRODUCT((Inactives[Key]=J4989)*(Inactives[Currently Inactive]))=1,"Inactive","Active"),""),"Active")</f>
        <v/>
      </c>
      <c r="C4989" s="16" t="str" cm="1">
        <f t="array" aca="1" ref="C4989" ca="1">IFERROR(_xlfn._xlws.FILTER(Inactives[Inactive On],(Inactives[Key]=J4989)*(Inactives[Currently Inactive]),""),"")</f>
        <v/>
      </c>
      <c r="D4989" s="16" t="str" cm="1">
        <f t="array" aca="1" ref="D4989" ca="1">IFERROR(INDEX(_xlfn.TEXTSPLIT(E4989," "),1),"")</f>
        <v/>
      </c>
      <c r="E4989" s="15" t="str" cm="1">
        <f t="array" aca="1" ref="E4989" ca="1">IFERROR(_xlfn._xlws.FILTER(merged_ranks,(merged_end_dates=DATE(9999,12,31))*(merged_names=A4989)),"")</f>
        <v/>
      </c>
      <c r="F4989" s="17" t="str">
        <f ca="1">_xlfn.XLOOKUP(J4989,Promotions[Promo Key],Promotions[Promo Date],"")</f>
        <v/>
      </c>
      <c r="G4989" s="18" t="str">
        <f t="shared" ca="1" si="323"/>
        <v/>
      </c>
      <c r="H4989" s="18" t="str">
        <f t="shared" ca="1" si="322"/>
        <v/>
      </c>
      <c r="I4989" s="17" t="str">
        <f>_xlfn.XLOOKUP(A4989,Students[Full Name],Students[Starting Rank],"")</f>
        <v/>
      </c>
      <c r="J4989" s="15" t="str">
        <f t="shared" ca="1" si="324"/>
        <v xml:space="preserve">: </v>
      </c>
      <c r="K4989" s="16" t="str">
        <f>_xlfn.XLOOKUP(A4989,Students[Full Name],Students[Start Date],"")</f>
        <v/>
      </c>
      <c r="L4989" s="18">
        <f t="shared" ca="1" si="325"/>
        <v>-1</v>
      </c>
      <c r="M4989" s="18" cm="1">
        <f t="array" aca="1" ref="M4989" ca="1">SUMPRODUCT(Inactives[Days Inactive]*(Inactives[Student]=A4989))/365</f>
        <v>0</v>
      </c>
      <c r="N4989" s="18" t="str" cm="1">
        <f t="array" ref="N4989">IF(LEN($A4989)&gt;0,SUMPRODUCT(($A4989=merged_names)*(_xlfn.TEXTAFTER(N$2, "At ")=merged_belt_colours)*merged_months_at_rank),"")</f>
        <v/>
      </c>
      <c r="O4989" s="18" t="str" cm="1">
        <f t="array" ref="O4989">IF(LEN($A4989)&gt;0,SUMPRODUCT(($A4989=merged_names)*(_xlfn.TEXTAFTER(O$2, "At ")=merged_belt_colours)*merged_months_at_rank),"")</f>
        <v/>
      </c>
      <c r="P4989" s="18" t="str" cm="1">
        <f t="array" ref="P4989">IF(LEN($A4989)&gt;0,SUMPRODUCT(($A4989=merged_names)*(_xlfn.TEXTAFTER(P$2, "At ")=merged_belt_colours)*merged_months_at_rank),"")</f>
        <v/>
      </c>
      <c r="Q4989" s="18" t="str" cm="1">
        <f t="array" ref="Q4989">IF(LEN($A4989)&gt;0,SUMPRODUCT(($A4989=merged_names)*(_xlfn.TEXTAFTER(Q$2, "At ")=merged_belt_colours)*merged_months_at_rank),"")</f>
        <v/>
      </c>
      <c r="R4989" s="18" t="str" cm="1">
        <f t="array" ref="R4989">IF(LEN($A4989)&gt;0,SUMPRODUCT(($A4989=merged_names)*(_xlfn.TEXTAFTER(R$2, "At ")=merged_belt_colours)*merged_months_at_rank),"")</f>
        <v/>
      </c>
    </row>
    <row r="4990" spans="1:18" x14ac:dyDescent="0.25">
      <c r="A4990"/>
      <c r="B4990" s="15" t="str" cm="1">
        <f t="array" ref="B4990">IFERROR(IF(LEN(A4990)&gt;0, IF(SUMPRODUCT((Inactives[Key]=J4990)*(Inactives[Currently Inactive]))=1,"Inactive","Active"),""),"Active")</f>
        <v/>
      </c>
      <c r="C4990" s="16" t="str" cm="1">
        <f t="array" aca="1" ref="C4990" ca="1">IFERROR(_xlfn._xlws.FILTER(Inactives[Inactive On],(Inactives[Key]=J4990)*(Inactives[Currently Inactive]),""),"")</f>
        <v/>
      </c>
      <c r="D4990" s="16" t="str" cm="1">
        <f t="array" aca="1" ref="D4990" ca="1">IFERROR(INDEX(_xlfn.TEXTSPLIT(E4990," "),1),"")</f>
        <v/>
      </c>
      <c r="E4990" s="15" t="str" cm="1">
        <f t="array" aca="1" ref="E4990" ca="1">IFERROR(_xlfn._xlws.FILTER(merged_ranks,(merged_end_dates=DATE(9999,12,31))*(merged_names=A4990)),"")</f>
        <v/>
      </c>
      <c r="F4990" s="17" t="str">
        <f ca="1">_xlfn.XLOOKUP(J4990,Promotions[Promo Key],Promotions[Promo Date],"")</f>
        <v/>
      </c>
      <c r="G4990" s="18" t="str">
        <f t="shared" ca="1" si="323"/>
        <v/>
      </c>
      <c r="H4990" s="18" t="str">
        <f t="shared" ca="1" si="322"/>
        <v/>
      </c>
      <c r="I4990" s="17" t="str">
        <f>_xlfn.XLOOKUP(A4990,Students[Full Name],Students[Starting Rank],"")</f>
        <v/>
      </c>
      <c r="J4990" s="15" t="str">
        <f t="shared" ca="1" si="324"/>
        <v xml:space="preserve">: </v>
      </c>
      <c r="K4990" s="16" t="str">
        <f>_xlfn.XLOOKUP(A4990,Students[Full Name],Students[Start Date],"")</f>
        <v/>
      </c>
      <c r="L4990" s="18">
        <f t="shared" ca="1" si="325"/>
        <v>-1</v>
      </c>
      <c r="M4990" s="18" cm="1">
        <f t="array" aca="1" ref="M4990" ca="1">SUMPRODUCT(Inactives[Days Inactive]*(Inactives[Student]=A4990))/365</f>
        <v>0</v>
      </c>
      <c r="N4990" s="18" t="str" cm="1">
        <f t="array" ref="N4990">IF(LEN($A4990)&gt;0,SUMPRODUCT(($A4990=merged_names)*(_xlfn.TEXTAFTER(N$2, "At ")=merged_belt_colours)*merged_months_at_rank),"")</f>
        <v/>
      </c>
      <c r="O4990" s="18" t="str" cm="1">
        <f t="array" ref="O4990">IF(LEN($A4990)&gt;0,SUMPRODUCT(($A4990=merged_names)*(_xlfn.TEXTAFTER(O$2, "At ")=merged_belt_colours)*merged_months_at_rank),"")</f>
        <v/>
      </c>
      <c r="P4990" s="18" t="str" cm="1">
        <f t="array" ref="P4990">IF(LEN($A4990)&gt;0,SUMPRODUCT(($A4990=merged_names)*(_xlfn.TEXTAFTER(P$2, "At ")=merged_belt_colours)*merged_months_at_rank),"")</f>
        <v/>
      </c>
      <c r="Q4990" s="18" t="str" cm="1">
        <f t="array" ref="Q4990">IF(LEN($A4990)&gt;0,SUMPRODUCT(($A4990=merged_names)*(_xlfn.TEXTAFTER(Q$2, "At ")=merged_belt_colours)*merged_months_at_rank),"")</f>
        <v/>
      </c>
      <c r="R4990" s="18" t="str" cm="1">
        <f t="array" ref="R4990">IF(LEN($A4990)&gt;0,SUMPRODUCT(($A4990=merged_names)*(_xlfn.TEXTAFTER(R$2, "At ")=merged_belt_colours)*merged_months_at_rank),"")</f>
        <v/>
      </c>
    </row>
    <row r="4991" spans="1:18" x14ac:dyDescent="0.25">
      <c r="A4991"/>
      <c r="B4991" s="15" t="str" cm="1">
        <f t="array" ref="B4991">IFERROR(IF(LEN(A4991)&gt;0, IF(SUMPRODUCT((Inactives[Key]=J4991)*(Inactives[Currently Inactive]))=1,"Inactive","Active"),""),"Active")</f>
        <v/>
      </c>
      <c r="C4991" s="16" t="str" cm="1">
        <f t="array" aca="1" ref="C4991" ca="1">IFERROR(_xlfn._xlws.FILTER(Inactives[Inactive On],(Inactives[Key]=J4991)*(Inactives[Currently Inactive]),""),"")</f>
        <v/>
      </c>
      <c r="D4991" s="16" t="str" cm="1">
        <f t="array" aca="1" ref="D4991" ca="1">IFERROR(INDEX(_xlfn.TEXTSPLIT(E4991," "),1),"")</f>
        <v/>
      </c>
      <c r="E4991" s="15" t="str" cm="1">
        <f t="array" aca="1" ref="E4991" ca="1">IFERROR(_xlfn._xlws.FILTER(merged_ranks,(merged_end_dates=DATE(9999,12,31))*(merged_names=A4991)),"")</f>
        <v/>
      </c>
      <c r="F4991" s="17" t="str">
        <f ca="1">_xlfn.XLOOKUP(J4991,Promotions[Promo Key],Promotions[Promo Date],"")</f>
        <v/>
      </c>
      <c r="G4991" s="18" t="str">
        <f t="shared" ca="1" si="323"/>
        <v/>
      </c>
      <c r="H4991" s="18" t="str">
        <f t="shared" ca="1" si="322"/>
        <v/>
      </c>
      <c r="I4991" s="17" t="str">
        <f>_xlfn.XLOOKUP(A4991,Students[Full Name],Students[Starting Rank],"")</f>
        <v/>
      </c>
      <c r="J4991" s="15" t="str">
        <f t="shared" ca="1" si="324"/>
        <v xml:space="preserve">: </v>
      </c>
      <c r="K4991" s="16" t="str">
        <f>_xlfn.XLOOKUP(A4991,Students[Full Name],Students[Start Date],"")</f>
        <v/>
      </c>
      <c r="L4991" s="18">
        <f t="shared" ca="1" si="325"/>
        <v>-1</v>
      </c>
      <c r="M4991" s="18" cm="1">
        <f t="array" aca="1" ref="M4991" ca="1">SUMPRODUCT(Inactives[Days Inactive]*(Inactives[Student]=A4991))/365</f>
        <v>0</v>
      </c>
      <c r="N4991" s="18" t="str" cm="1">
        <f t="array" ref="N4991">IF(LEN($A4991)&gt;0,SUMPRODUCT(($A4991=merged_names)*(_xlfn.TEXTAFTER(N$2, "At ")=merged_belt_colours)*merged_months_at_rank),"")</f>
        <v/>
      </c>
      <c r="O4991" s="18" t="str" cm="1">
        <f t="array" ref="O4991">IF(LEN($A4991)&gt;0,SUMPRODUCT(($A4991=merged_names)*(_xlfn.TEXTAFTER(O$2, "At ")=merged_belt_colours)*merged_months_at_rank),"")</f>
        <v/>
      </c>
      <c r="P4991" s="18" t="str" cm="1">
        <f t="array" ref="P4991">IF(LEN($A4991)&gt;0,SUMPRODUCT(($A4991=merged_names)*(_xlfn.TEXTAFTER(P$2, "At ")=merged_belt_colours)*merged_months_at_rank),"")</f>
        <v/>
      </c>
      <c r="Q4991" s="18" t="str" cm="1">
        <f t="array" ref="Q4991">IF(LEN($A4991)&gt;0,SUMPRODUCT(($A4991=merged_names)*(_xlfn.TEXTAFTER(Q$2, "At ")=merged_belt_colours)*merged_months_at_rank),"")</f>
        <v/>
      </c>
      <c r="R4991" s="18" t="str" cm="1">
        <f t="array" ref="R4991">IF(LEN($A4991)&gt;0,SUMPRODUCT(($A4991=merged_names)*(_xlfn.TEXTAFTER(R$2, "At ")=merged_belt_colours)*merged_months_at_rank),"")</f>
        <v/>
      </c>
    </row>
    <row r="4992" spans="1:18" x14ac:dyDescent="0.25">
      <c r="A4992"/>
      <c r="B4992" s="15" t="str" cm="1">
        <f t="array" ref="B4992">IFERROR(IF(LEN(A4992)&gt;0, IF(SUMPRODUCT((Inactives[Key]=J4992)*(Inactives[Currently Inactive]))=1,"Inactive","Active"),""),"Active")</f>
        <v/>
      </c>
      <c r="C4992" s="16" t="str" cm="1">
        <f t="array" aca="1" ref="C4992" ca="1">IFERROR(_xlfn._xlws.FILTER(Inactives[Inactive On],(Inactives[Key]=J4992)*(Inactives[Currently Inactive]),""),"")</f>
        <v/>
      </c>
      <c r="D4992" s="16" t="str" cm="1">
        <f t="array" aca="1" ref="D4992" ca="1">IFERROR(INDEX(_xlfn.TEXTSPLIT(E4992," "),1),"")</f>
        <v/>
      </c>
      <c r="E4992" s="15" t="str" cm="1">
        <f t="array" aca="1" ref="E4992" ca="1">IFERROR(_xlfn._xlws.FILTER(merged_ranks,(merged_end_dates=DATE(9999,12,31))*(merged_names=A4992)),"")</f>
        <v/>
      </c>
      <c r="F4992" s="17" t="str">
        <f ca="1">_xlfn.XLOOKUP(J4992,Promotions[Promo Key],Promotions[Promo Date],"")</f>
        <v/>
      </c>
      <c r="G4992" s="18" t="str">
        <f t="shared" ca="1" si="323"/>
        <v/>
      </c>
      <c r="H4992" s="18" t="str">
        <f t="shared" ca="1" si="322"/>
        <v/>
      </c>
      <c r="I4992" s="17" t="str">
        <f>_xlfn.XLOOKUP(A4992,Students[Full Name],Students[Starting Rank],"")</f>
        <v/>
      </c>
      <c r="J4992" s="15" t="str">
        <f t="shared" ca="1" si="324"/>
        <v xml:space="preserve">: </v>
      </c>
      <c r="K4992" s="16" t="str">
        <f>_xlfn.XLOOKUP(A4992,Students[Full Name],Students[Start Date],"")</f>
        <v/>
      </c>
      <c r="L4992" s="18">
        <f t="shared" ca="1" si="325"/>
        <v>-1</v>
      </c>
      <c r="M4992" s="18" cm="1">
        <f t="array" aca="1" ref="M4992" ca="1">SUMPRODUCT(Inactives[Days Inactive]*(Inactives[Student]=A4992))/365</f>
        <v>0</v>
      </c>
      <c r="N4992" s="18" t="str" cm="1">
        <f t="array" ref="N4992">IF(LEN($A4992)&gt;0,SUMPRODUCT(($A4992=merged_names)*(_xlfn.TEXTAFTER(N$2, "At ")=merged_belt_colours)*merged_months_at_rank),"")</f>
        <v/>
      </c>
      <c r="O4992" s="18" t="str" cm="1">
        <f t="array" ref="O4992">IF(LEN($A4992)&gt;0,SUMPRODUCT(($A4992=merged_names)*(_xlfn.TEXTAFTER(O$2, "At ")=merged_belt_colours)*merged_months_at_rank),"")</f>
        <v/>
      </c>
      <c r="P4992" s="18" t="str" cm="1">
        <f t="array" ref="P4992">IF(LEN($A4992)&gt;0,SUMPRODUCT(($A4992=merged_names)*(_xlfn.TEXTAFTER(P$2, "At ")=merged_belt_colours)*merged_months_at_rank),"")</f>
        <v/>
      </c>
      <c r="Q4992" s="18" t="str" cm="1">
        <f t="array" ref="Q4992">IF(LEN($A4992)&gt;0,SUMPRODUCT(($A4992=merged_names)*(_xlfn.TEXTAFTER(Q$2, "At ")=merged_belt_colours)*merged_months_at_rank),"")</f>
        <v/>
      </c>
      <c r="R4992" s="18" t="str" cm="1">
        <f t="array" ref="R4992">IF(LEN($A4992)&gt;0,SUMPRODUCT(($A4992=merged_names)*(_xlfn.TEXTAFTER(R$2, "At ")=merged_belt_colours)*merged_months_at_rank),"")</f>
        <v/>
      </c>
    </row>
    <row r="4993" spans="1:1" x14ac:dyDescent="0.25">
      <c r="A4993" s="20" t="s">
        <v>119</v>
      </c>
    </row>
  </sheetData>
  <autoFilter ref="A2:R4993" xr:uid="{B2CB4EC5-1680-4B70-BF12-51D9211DFE88}"/>
  <mergeCells count="1">
    <mergeCell ref="A1:R1"/>
  </mergeCells>
  <conditionalFormatting sqref="A1:R1">
    <cfRule type="expression" dxfId="1" priority="1">
      <formula>RIGHT($A$1,2)&lt;&gt;"OK"</formula>
    </cfRule>
    <cfRule type="expression" dxfId="0" priority="2">
      <formula>RIGHT($A$1,2)="OK"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8665-7FD0-415B-B6AB-575C85678278}">
  <sheetPr>
    <tabColor rgb="FFFFC000"/>
  </sheetPr>
  <dimension ref="A1:O88"/>
  <sheetViews>
    <sheetView workbookViewId="0">
      <selection activeCell="K28" sqref="K28"/>
    </sheetView>
  </sheetViews>
  <sheetFormatPr defaultRowHeight="15" x14ac:dyDescent="0.25"/>
  <cols>
    <col min="1" max="3" width="15.5703125" customWidth="1"/>
    <col min="4" max="4" width="15.5703125" style="11" customWidth="1"/>
    <col min="5" max="10" width="15.5703125" customWidth="1"/>
    <col min="15" max="15" width="15.140625" customWidth="1"/>
  </cols>
  <sheetData>
    <row r="1" spans="1:15" x14ac:dyDescent="0.25">
      <c r="A1" s="46" t="s">
        <v>29</v>
      </c>
      <c r="B1" s="46"/>
      <c r="C1" s="46"/>
      <c r="D1" s="46"/>
      <c r="E1" s="46"/>
      <c r="G1" s="46" t="s">
        <v>30</v>
      </c>
      <c r="H1" s="46"/>
      <c r="I1" s="46"/>
      <c r="J1" s="46"/>
      <c r="L1" s="46" t="s">
        <v>79</v>
      </c>
      <c r="M1" s="46"/>
    </row>
    <row r="2" spans="1:15" s="1" customFormat="1" x14ac:dyDescent="0.25">
      <c r="A2" s="1" t="s">
        <v>17</v>
      </c>
      <c r="B2" s="1" t="s">
        <v>13</v>
      </c>
      <c r="C2" s="1" t="s">
        <v>28</v>
      </c>
      <c r="D2" s="12" t="s">
        <v>4</v>
      </c>
      <c r="E2" s="1" t="s">
        <v>18</v>
      </c>
      <c r="G2" s="1" t="s">
        <v>13</v>
      </c>
      <c r="H2" s="1" t="s">
        <v>28</v>
      </c>
      <c r="I2" s="1" t="s">
        <v>4</v>
      </c>
      <c r="J2" s="1" t="s">
        <v>18</v>
      </c>
      <c r="L2" s="1" t="s">
        <v>17</v>
      </c>
      <c r="M2" s="1" t="s">
        <v>78</v>
      </c>
      <c r="O2" s="1" t="s">
        <v>93</v>
      </c>
    </row>
    <row r="3" spans="1:15" x14ac:dyDescent="0.25">
      <c r="A3" t="s">
        <v>20</v>
      </c>
      <c r="B3">
        <v>1</v>
      </c>
      <c r="C3" t="s">
        <v>3</v>
      </c>
      <c r="D3" s="11" t="s">
        <v>99</v>
      </c>
      <c r="E3" t="str">
        <f>C3&amp;" "&amp;D3</f>
        <v>White X0</v>
      </c>
      <c r="G3" cm="1">
        <f t="array" ref="G3:G23">_xlfn._xlws.FILTER(B3:B88,$A$3:$A$88=student_type)</f>
        <v>1</v>
      </c>
      <c r="H3" t="str" cm="1">
        <f t="array" ref="H3:H23">_xlfn._xlws.FILTER(C3:C88,$A$3:$A$88=student_type)</f>
        <v>White</v>
      </c>
      <c r="I3" cm="1">
        <f t="array" ref="I3:I23">_xlfn._xlws.FILTER(D3:D88,$A$3:$A$88=student_type)</f>
        <v>0</v>
      </c>
      <c r="J3" t="str" cm="1">
        <f t="array" ref="J3:J23">_xlfn._xlws.FILTER(E3:E88,$A$3:$A$88=student_type)</f>
        <v>White 0</v>
      </c>
      <c r="L3" t="s">
        <v>20</v>
      </c>
      <c r="M3" t="s">
        <v>81</v>
      </c>
      <c r="O3" t="str" cm="1">
        <f t="array" ref="O3:O10">_xlfn.VSTACK(_xlfn._xlws.FILTER($M$3:$M$15,$L$3:$L$15=student_type),"Unknown")</f>
        <v>A0</v>
      </c>
    </row>
    <row r="4" spans="1:15" x14ac:dyDescent="0.25">
      <c r="A4" t="s">
        <v>20</v>
      </c>
      <c r="B4">
        <v>2</v>
      </c>
      <c r="C4" t="s">
        <v>3</v>
      </c>
      <c r="D4" s="11" t="s">
        <v>100</v>
      </c>
      <c r="E4" t="str">
        <f t="shared" ref="E4:E67" si="0">C4&amp;" "&amp;D4</f>
        <v>White X1</v>
      </c>
      <c r="G4">
        <v>2</v>
      </c>
      <c r="H4" t="str">
        <v>White</v>
      </c>
      <c r="I4">
        <v>1</v>
      </c>
      <c r="J4" t="str">
        <v>White 1</v>
      </c>
      <c r="L4" t="s">
        <v>20</v>
      </c>
      <c r="M4" t="s">
        <v>80</v>
      </c>
      <c r="O4" t="str">
        <v>A1</v>
      </c>
    </row>
    <row r="5" spans="1:15" x14ac:dyDescent="0.25">
      <c r="A5" t="s">
        <v>20</v>
      </c>
      <c r="B5">
        <v>3</v>
      </c>
      <c r="C5" t="s">
        <v>3</v>
      </c>
      <c r="D5" s="11" t="s">
        <v>101</v>
      </c>
      <c r="E5" t="str">
        <f t="shared" si="0"/>
        <v>White X2</v>
      </c>
      <c r="G5">
        <v>3</v>
      </c>
      <c r="H5" t="str">
        <v>White</v>
      </c>
      <c r="I5">
        <v>2</v>
      </c>
      <c r="J5" t="str">
        <v>White 2</v>
      </c>
      <c r="L5" t="s">
        <v>20</v>
      </c>
      <c r="M5" t="s">
        <v>82</v>
      </c>
      <c r="O5" t="str">
        <v>A2</v>
      </c>
    </row>
    <row r="6" spans="1:15" x14ac:dyDescent="0.25">
      <c r="A6" t="s">
        <v>20</v>
      </c>
      <c r="B6">
        <v>4</v>
      </c>
      <c r="C6" t="s">
        <v>3</v>
      </c>
      <c r="D6" s="11" t="s">
        <v>102</v>
      </c>
      <c r="E6" t="str">
        <f t="shared" si="0"/>
        <v>White X3</v>
      </c>
      <c r="G6">
        <v>4</v>
      </c>
      <c r="H6" t="str">
        <v>White</v>
      </c>
      <c r="I6">
        <v>3</v>
      </c>
      <c r="J6" t="str">
        <v>White 3</v>
      </c>
      <c r="L6" t="s">
        <v>20</v>
      </c>
      <c r="M6" t="s">
        <v>83</v>
      </c>
      <c r="O6" t="str">
        <v>A3</v>
      </c>
    </row>
    <row r="7" spans="1:15" x14ac:dyDescent="0.25">
      <c r="A7" t="s">
        <v>20</v>
      </c>
      <c r="B7">
        <v>5</v>
      </c>
      <c r="C7" t="s">
        <v>3</v>
      </c>
      <c r="D7" s="11" t="s">
        <v>103</v>
      </c>
      <c r="E7" t="str">
        <f t="shared" si="0"/>
        <v>White X4</v>
      </c>
      <c r="G7">
        <v>5</v>
      </c>
      <c r="H7" t="str">
        <v>White</v>
      </c>
      <c r="I7">
        <v>4</v>
      </c>
      <c r="J7" t="str">
        <v>White 4</v>
      </c>
      <c r="L7" t="s">
        <v>20</v>
      </c>
      <c r="M7" t="s">
        <v>84</v>
      </c>
      <c r="O7" t="str">
        <v>A4</v>
      </c>
    </row>
    <row r="8" spans="1:15" x14ac:dyDescent="0.25">
      <c r="A8" t="s">
        <v>20</v>
      </c>
      <c r="B8">
        <v>6</v>
      </c>
      <c r="C8" t="s">
        <v>9</v>
      </c>
      <c r="D8" s="11" t="s">
        <v>94</v>
      </c>
      <c r="E8" t="str">
        <f t="shared" si="0"/>
        <v>Grey W0</v>
      </c>
      <c r="G8">
        <v>6</v>
      </c>
      <c r="H8" t="str">
        <v>Blue</v>
      </c>
      <c r="I8">
        <v>0</v>
      </c>
      <c r="J8" t="str">
        <v>Blue 0</v>
      </c>
      <c r="L8" t="s">
        <v>20</v>
      </c>
      <c r="M8" t="s">
        <v>85</v>
      </c>
      <c r="O8" t="str">
        <v>A5</v>
      </c>
    </row>
    <row r="9" spans="1:15" x14ac:dyDescent="0.25">
      <c r="A9" t="s">
        <v>20</v>
      </c>
      <c r="B9">
        <v>7</v>
      </c>
      <c r="C9" t="s">
        <v>9</v>
      </c>
      <c r="D9" s="11" t="s">
        <v>95</v>
      </c>
      <c r="E9" t="str">
        <f t="shared" si="0"/>
        <v>Grey W1</v>
      </c>
      <c r="G9">
        <v>7</v>
      </c>
      <c r="H9" t="str">
        <v>Blue</v>
      </c>
      <c r="I9">
        <v>1</v>
      </c>
      <c r="J9" t="str">
        <v>Blue 1</v>
      </c>
      <c r="L9" t="s">
        <v>19</v>
      </c>
      <c r="M9" t="s">
        <v>86</v>
      </c>
      <c r="O9" t="str">
        <v>A6</v>
      </c>
    </row>
    <row r="10" spans="1:15" x14ac:dyDescent="0.25">
      <c r="A10" t="s">
        <v>20</v>
      </c>
      <c r="B10">
        <v>8</v>
      </c>
      <c r="C10" t="s">
        <v>9</v>
      </c>
      <c r="D10" s="11" t="s">
        <v>96</v>
      </c>
      <c r="E10" t="str">
        <f t="shared" si="0"/>
        <v>Grey W2</v>
      </c>
      <c r="G10">
        <v>8</v>
      </c>
      <c r="H10" t="str">
        <v>Blue</v>
      </c>
      <c r="I10">
        <v>2</v>
      </c>
      <c r="J10" t="str">
        <v>Blue 2</v>
      </c>
      <c r="L10" t="s">
        <v>19</v>
      </c>
      <c r="M10" t="s">
        <v>87</v>
      </c>
      <c r="O10" t="str">
        <v>Unknown</v>
      </c>
    </row>
    <row r="11" spans="1:15" x14ac:dyDescent="0.25">
      <c r="A11" t="s">
        <v>20</v>
      </c>
      <c r="B11">
        <v>9</v>
      </c>
      <c r="C11" t="s">
        <v>9</v>
      </c>
      <c r="D11" s="11" t="s">
        <v>97</v>
      </c>
      <c r="E11" t="str">
        <f t="shared" si="0"/>
        <v>Grey W3</v>
      </c>
      <c r="G11">
        <v>9</v>
      </c>
      <c r="H11" t="str">
        <v>Blue</v>
      </c>
      <c r="I11">
        <v>3</v>
      </c>
      <c r="J11" t="str">
        <v>Blue 3</v>
      </c>
      <c r="L11" t="s">
        <v>19</v>
      </c>
      <c r="M11" t="s">
        <v>88</v>
      </c>
    </row>
    <row r="12" spans="1:15" x14ac:dyDescent="0.25">
      <c r="A12" t="s">
        <v>20</v>
      </c>
      <c r="B12">
        <v>10</v>
      </c>
      <c r="C12" t="s">
        <v>9</v>
      </c>
      <c r="D12" s="11" t="s">
        <v>98</v>
      </c>
      <c r="E12" t="str">
        <f t="shared" si="0"/>
        <v>Grey W4</v>
      </c>
      <c r="G12">
        <v>10</v>
      </c>
      <c r="H12" t="str">
        <v>Blue</v>
      </c>
      <c r="I12">
        <v>4</v>
      </c>
      <c r="J12" t="str">
        <v>Blue 4</v>
      </c>
      <c r="L12" t="s">
        <v>19</v>
      </c>
      <c r="M12" t="s">
        <v>89</v>
      </c>
    </row>
    <row r="13" spans="1:15" x14ac:dyDescent="0.25">
      <c r="A13" t="s">
        <v>20</v>
      </c>
      <c r="B13">
        <v>11</v>
      </c>
      <c r="C13" t="s">
        <v>9</v>
      </c>
      <c r="D13" s="11" t="s">
        <v>99</v>
      </c>
      <c r="E13" t="str">
        <f t="shared" si="0"/>
        <v>Grey X0</v>
      </c>
      <c r="G13">
        <v>11</v>
      </c>
      <c r="H13" t="str">
        <v>Purple</v>
      </c>
      <c r="I13">
        <v>0</v>
      </c>
      <c r="J13" t="str">
        <v>Purple 0</v>
      </c>
      <c r="L13" t="s">
        <v>19</v>
      </c>
      <c r="M13" t="s">
        <v>90</v>
      </c>
    </row>
    <row r="14" spans="1:15" x14ac:dyDescent="0.25">
      <c r="A14" t="s">
        <v>20</v>
      </c>
      <c r="B14">
        <v>12</v>
      </c>
      <c r="C14" t="s">
        <v>9</v>
      </c>
      <c r="D14" s="11" t="s">
        <v>100</v>
      </c>
      <c r="E14" t="str">
        <f t="shared" si="0"/>
        <v>Grey X1</v>
      </c>
      <c r="G14">
        <v>12</v>
      </c>
      <c r="H14" t="str">
        <v>Purple</v>
      </c>
      <c r="I14">
        <v>1</v>
      </c>
      <c r="J14" t="str">
        <v>Purple 1</v>
      </c>
      <c r="L14" t="s">
        <v>19</v>
      </c>
      <c r="M14" t="s">
        <v>91</v>
      </c>
    </row>
    <row r="15" spans="1:15" x14ac:dyDescent="0.25">
      <c r="A15" t="s">
        <v>20</v>
      </c>
      <c r="B15">
        <v>13</v>
      </c>
      <c r="C15" t="s">
        <v>9</v>
      </c>
      <c r="D15" s="11" t="s">
        <v>101</v>
      </c>
      <c r="E15" t="str">
        <f t="shared" si="0"/>
        <v>Grey X2</v>
      </c>
      <c r="G15">
        <v>13</v>
      </c>
      <c r="H15" t="str">
        <v>Purple</v>
      </c>
      <c r="I15">
        <v>2</v>
      </c>
      <c r="J15" t="str">
        <v>Purple 2</v>
      </c>
      <c r="L15" t="s">
        <v>19</v>
      </c>
      <c r="M15" t="s">
        <v>92</v>
      </c>
    </row>
    <row r="16" spans="1:15" x14ac:dyDescent="0.25">
      <c r="A16" t="s">
        <v>20</v>
      </c>
      <c r="B16">
        <v>14</v>
      </c>
      <c r="C16" t="s">
        <v>9</v>
      </c>
      <c r="D16" s="11" t="s">
        <v>102</v>
      </c>
      <c r="E16" t="str">
        <f t="shared" si="0"/>
        <v>Grey X3</v>
      </c>
      <c r="G16">
        <v>14</v>
      </c>
      <c r="H16" t="str">
        <v>Purple</v>
      </c>
      <c r="I16">
        <v>3</v>
      </c>
      <c r="J16" t="str">
        <v>Purple 3</v>
      </c>
    </row>
    <row r="17" spans="1:10" x14ac:dyDescent="0.25">
      <c r="A17" t="s">
        <v>20</v>
      </c>
      <c r="B17">
        <v>15</v>
      </c>
      <c r="C17" t="s">
        <v>9</v>
      </c>
      <c r="D17" s="11" t="s">
        <v>103</v>
      </c>
      <c r="E17" t="str">
        <f t="shared" si="0"/>
        <v>Grey X4</v>
      </c>
      <c r="G17">
        <v>15</v>
      </c>
      <c r="H17" t="str">
        <v>Purple</v>
      </c>
      <c r="I17">
        <v>4</v>
      </c>
      <c r="J17" t="str">
        <v>Purple 4</v>
      </c>
    </row>
    <row r="18" spans="1:10" x14ac:dyDescent="0.25">
      <c r="A18" t="s">
        <v>20</v>
      </c>
      <c r="B18">
        <v>16</v>
      </c>
      <c r="C18" t="s">
        <v>9</v>
      </c>
      <c r="D18" s="11" t="s">
        <v>104</v>
      </c>
      <c r="E18" t="str">
        <f t="shared" si="0"/>
        <v>Grey B0</v>
      </c>
      <c r="G18">
        <v>16</v>
      </c>
      <c r="H18" t="str">
        <v>Brown</v>
      </c>
      <c r="I18">
        <v>0</v>
      </c>
      <c r="J18" t="str">
        <v>Brown 0</v>
      </c>
    </row>
    <row r="19" spans="1:10" x14ac:dyDescent="0.25">
      <c r="A19" t="s">
        <v>20</v>
      </c>
      <c r="B19">
        <v>17</v>
      </c>
      <c r="C19" t="s">
        <v>9</v>
      </c>
      <c r="D19" s="11" t="s">
        <v>105</v>
      </c>
      <c r="E19" t="str">
        <f t="shared" si="0"/>
        <v>Grey B1</v>
      </c>
      <c r="G19">
        <v>17</v>
      </c>
      <c r="H19" t="str">
        <v>Brown</v>
      </c>
      <c r="I19">
        <v>1</v>
      </c>
      <c r="J19" t="str">
        <v>Brown 1</v>
      </c>
    </row>
    <row r="20" spans="1:10" x14ac:dyDescent="0.25">
      <c r="A20" t="s">
        <v>20</v>
      </c>
      <c r="B20">
        <v>18</v>
      </c>
      <c r="C20" t="s">
        <v>9</v>
      </c>
      <c r="D20" s="11" t="s">
        <v>106</v>
      </c>
      <c r="E20" t="str">
        <f t="shared" si="0"/>
        <v>Grey B2</v>
      </c>
      <c r="G20">
        <v>18</v>
      </c>
      <c r="H20" t="str">
        <v>Brown</v>
      </c>
      <c r="I20">
        <v>2</v>
      </c>
      <c r="J20" t="str">
        <v>Brown 2</v>
      </c>
    </row>
    <row r="21" spans="1:10" x14ac:dyDescent="0.25">
      <c r="A21" t="s">
        <v>20</v>
      </c>
      <c r="B21">
        <v>19</v>
      </c>
      <c r="C21" t="s">
        <v>9</v>
      </c>
      <c r="D21" s="11" t="s">
        <v>107</v>
      </c>
      <c r="E21" t="str">
        <f t="shared" si="0"/>
        <v>Grey B3</v>
      </c>
      <c r="G21">
        <v>19</v>
      </c>
      <c r="H21" t="str">
        <v>Brown</v>
      </c>
      <c r="I21">
        <v>3</v>
      </c>
      <c r="J21" t="str">
        <v>Brown 3</v>
      </c>
    </row>
    <row r="22" spans="1:10" x14ac:dyDescent="0.25">
      <c r="A22" t="s">
        <v>20</v>
      </c>
      <c r="B22">
        <v>20</v>
      </c>
      <c r="C22" t="s">
        <v>9</v>
      </c>
      <c r="D22" s="11" t="s">
        <v>108</v>
      </c>
      <c r="E22" t="str">
        <f t="shared" si="0"/>
        <v>Grey B4</v>
      </c>
      <c r="G22">
        <v>20</v>
      </c>
      <c r="H22" t="str">
        <v>Brown</v>
      </c>
      <c r="I22">
        <v>4</v>
      </c>
      <c r="J22" t="str">
        <v>Brown 4</v>
      </c>
    </row>
    <row r="23" spans="1:10" x14ac:dyDescent="0.25">
      <c r="A23" t="s">
        <v>20</v>
      </c>
      <c r="B23">
        <v>21</v>
      </c>
      <c r="C23" t="s">
        <v>10</v>
      </c>
      <c r="D23" s="11" t="s">
        <v>94</v>
      </c>
      <c r="E23" t="str">
        <f t="shared" si="0"/>
        <v>Yellow W0</v>
      </c>
      <c r="G23">
        <v>21</v>
      </c>
      <c r="H23" t="str">
        <v>Black</v>
      </c>
      <c r="I23">
        <v>0</v>
      </c>
      <c r="J23" t="str">
        <v>Black 0</v>
      </c>
    </row>
    <row r="24" spans="1:10" x14ac:dyDescent="0.25">
      <c r="A24" t="s">
        <v>20</v>
      </c>
      <c r="B24">
        <v>22</v>
      </c>
      <c r="C24" t="s">
        <v>10</v>
      </c>
      <c r="D24" s="11" t="s">
        <v>95</v>
      </c>
      <c r="E24" t="str">
        <f t="shared" si="0"/>
        <v>Yellow W1</v>
      </c>
    </row>
    <row r="25" spans="1:10" x14ac:dyDescent="0.25">
      <c r="A25" t="s">
        <v>20</v>
      </c>
      <c r="B25">
        <v>23</v>
      </c>
      <c r="C25" t="s">
        <v>10</v>
      </c>
      <c r="D25" s="11" t="s">
        <v>96</v>
      </c>
      <c r="E25" t="str">
        <f t="shared" si="0"/>
        <v>Yellow W2</v>
      </c>
    </row>
    <row r="26" spans="1:10" x14ac:dyDescent="0.25">
      <c r="A26" t="s">
        <v>20</v>
      </c>
      <c r="B26">
        <v>24</v>
      </c>
      <c r="C26" t="s">
        <v>10</v>
      </c>
      <c r="D26" s="11" t="s">
        <v>97</v>
      </c>
      <c r="E26" t="str">
        <f t="shared" si="0"/>
        <v>Yellow W3</v>
      </c>
    </row>
    <row r="27" spans="1:10" x14ac:dyDescent="0.25">
      <c r="A27" t="s">
        <v>20</v>
      </c>
      <c r="B27">
        <v>25</v>
      </c>
      <c r="C27" t="s">
        <v>10</v>
      </c>
      <c r="D27" s="11" t="s">
        <v>98</v>
      </c>
      <c r="E27" t="str">
        <f t="shared" si="0"/>
        <v>Yellow W4</v>
      </c>
    </row>
    <row r="28" spans="1:10" x14ac:dyDescent="0.25">
      <c r="A28" t="s">
        <v>20</v>
      </c>
      <c r="B28">
        <v>26</v>
      </c>
      <c r="C28" t="s">
        <v>10</v>
      </c>
      <c r="D28" s="11" t="s">
        <v>99</v>
      </c>
      <c r="E28" t="str">
        <f t="shared" si="0"/>
        <v>Yellow X0</v>
      </c>
    </row>
    <row r="29" spans="1:10" x14ac:dyDescent="0.25">
      <c r="A29" t="s">
        <v>20</v>
      </c>
      <c r="B29">
        <v>27</v>
      </c>
      <c r="C29" t="s">
        <v>10</v>
      </c>
      <c r="D29" s="11" t="s">
        <v>100</v>
      </c>
      <c r="E29" t="str">
        <f t="shared" si="0"/>
        <v>Yellow X1</v>
      </c>
    </row>
    <row r="30" spans="1:10" x14ac:dyDescent="0.25">
      <c r="A30" t="s">
        <v>20</v>
      </c>
      <c r="B30">
        <v>28</v>
      </c>
      <c r="C30" t="s">
        <v>10</v>
      </c>
      <c r="D30" s="11" t="s">
        <v>101</v>
      </c>
      <c r="E30" t="str">
        <f t="shared" si="0"/>
        <v>Yellow X2</v>
      </c>
    </row>
    <row r="31" spans="1:10" x14ac:dyDescent="0.25">
      <c r="A31" t="s">
        <v>20</v>
      </c>
      <c r="B31">
        <v>29</v>
      </c>
      <c r="C31" t="s">
        <v>10</v>
      </c>
      <c r="D31" s="11" t="s">
        <v>102</v>
      </c>
      <c r="E31" t="str">
        <f t="shared" si="0"/>
        <v>Yellow X3</v>
      </c>
    </row>
    <row r="32" spans="1:10" x14ac:dyDescent="0.25">
      <c r="A32" t="s">
        <v>20</v>
      </c>
      <c r="B32">
        <v>30</v>
      </c>
      <c r="C32" t="s">
        <v>10</v>
      </c>
      <c r="D32" s="11" t="s">
        <v>103</v>
      </c>
      <c r="E32" t="str">
        <f t="shared" si="0"/>
        <v>Yellow X4</v>
      </c>
    </row>
    <row r="33" spans="1:5" x14ac:dyDescent="0.25">
      <c r="A33" t="s">
        <v>20</v>
      </c>
      <c r="B33">
        <v>31</v>
      </c>
      <c r="C33" t="s">
        <v>10</v>
      </c>
      <c r="D33" s="11" t="s">
        <v>104</v>
      </c>
      <c r="E33" t="str">
        <f t="shared" si="0"/>
        <v>Yellow B0</v>
      </c>
    </row>
    <row r="34" spans="1:5" x14ac:dyDescent="0.25">
      <c r="A34" t="s">
        <v>20</v>
      </c>
      <c r="B34">
        <v>32</v>
      </c>
      <c r="C34" t="s">
        <v>10</v>
      </c>
      <c r="D34" s="11" t="s">
        <v>105</v>
      </c>
      <c r="E34" t="str">
        <f t="shared" si="0"/>
        <v>Yellow B1</v>
      </c>
    </row>
    <row r="35" spans="1:5" x14ac:dyDescent="0.25">
      <c r="A35" t="s">
        <v>20</v>
      </c>
      <c r="B35">
        <v>33</v>
      </c>
      <c r="C35" t="s">
        <v>10</v>
      </c>
      <c r="D35" s="11" t="s">
        <v>106</v>
      </c>
      <c r="E35" t="str">
        <f t="shared" si="0"/>
        <v>Yellow B2</v>
      </c>
    </row>
    <row r="36" spans="1:5" x14ac:dyDescent="0.25">
      <c r="A36" t="s">
        <v>20</v>
      </c>
      <c r="B36">
        <v>34</v>
      </c>
      <c r="C36" t="s">
        <v>10</v>
      </c>
      <c r="D36" s="11" t="s">
        <v>107</v>
      </c>
      <c r="E36" t="str">
        <f t="shared" si="0"/>
        <v>Yellow B3</v>
      </c>
    </row>
    <row r="37" spans="1:5" x14ac:dyDescent="0.25">
      <c r="A37" t="s">
        <v>20</v>
      </c>
      <c r="B37">
        <v>35</v>
      </c>
      <c r="C37" t="s">
        <v>10</v>
      </c>
      <c r="D37" s="11" t="s">
        <v>108</v>
      </c>
      <c r="E37" t="str">
        <f t="shared" si="0"/>
        <v>Yellow B4</v>
      </c>
    </row>
    <row r="38" spans="1:5" x14ac:dyDescent="0.25">
      <c r="A38" t="s">
        <v>20</v>
      </c>
      <c r="B38">
        <v>36</v>
      </c>
      <c r="C38" t="s">
        <v>11</v>
      </c>
      <c r="D38" s="11" t="s">
        <v>94</v>
      </c>
      <c r="E38" t="str">
        <f t="shared" si="0"/>
        <v>Orange W0</v>
      </c>
    </row>
    <row r="39" spans="1:5" x14ac:dyDescent="0.25">
      <c r="A39" t="s">
        <v>20</v>
      </c>
      <c r="B39">
        <v>37</v>
      </c>
      <c r="C39" t="s">
        <v>11</v>
      </c>
      <c r="D39" s="11" t="s">
        <v>95</v>
      </c>
      <c r="E39" t="str">
        <f t="shared" si="0"/>
        <v>Orange W1</v>
      </c>
    </row>
    <row r="40" spans="1:5" x14ac:dyDescent="0.25">
      <c r="A40" t="s">
        <v>20</v>
      </c>
      <c r="B40">
        <v>38</v>
      </c>
      <c r="C40" t="s">
        <v>11</v>
      </c>
      <c r="D40" s="11" t="s">
        <v>96</v>
      </c>
      <c r="E40" t="str">
        <f t="shared" si="0"/>
        <v>Orange W2</v>
      </c>
    </row>
    <row r="41" spans="1:5" x14ac:dyDescent="0.25">
      <c r="A41" t="s">
        <v>20</v>
      </c>
      <c r="B41">
        <v>39</v>
      </c>
      <c r="C41" t="s">
        <v>11</v>
      </c>
      <c r="D41" s="11" t="s">
        <v>97</v>
      </c>
      <c r="E41" t="str">
        <f t="shared" si="0"/>
        <v>Orange W3</v>
      </c>
    </row>
    <row r="42" spans="1:5" x14ac:dyDescent="0.25">
      <c r="A42" t="s">
        <v>20</v>
      </c>
      <c r="B42">
        <v>40</v>
      </c>
      <c r="C42" t="s">
        <v>11</v>
      </c>
      <c r="D42" s="11" t="s">
        <v>98</v>
      </c>
      <c r="E42" t="str">
        <f t="shared" si="0"/>
        <v>Orange W4</v>
      </c>
    </row>
    <row r="43" spans="1:5" x14ac:dyDescent="0.25">
      <c r="A43" t="s">
        <v>20</v>
      </c>
      <c r="B43">
        <v>41</v>
      </c>
      <c r="C43" t="s">
        <v>11</v>
      </c>
      <c r="D43" s="11" t="s">
        <v>99</v>
      </c>
      <c r="E43" t="str">
        <f t="shared" si="0"/>
        <v>Orange X0</v>
      </c>
    </row>
    <row r="44" spans="1:5" x14ac:dyDescent="0.25">
      <c r="A44" t="s">
        <v>20</v>
      </c>
      <c r="B44">
        <v>42</v>
      </c>
      <c r="C44" t="s">
        <v>11</v>
      </c>
      <c r="D44" s="11" t="s">
        <v>100</v>
      </c>
      <c r="E44" t="str">
        <f t="shared" si="0"/>
        <v>Orange X1</v>
      </c>
    </row>
    <row r="45" spans="1:5" x14ac:dyDescent="0.25">
      <c r="A45" t="s">
        <v>20</v>
      </c>
      <c r="B45">
        <v>43</v>
      </c>
      <c r="C45" t="s">
        <v>11</v>
      </c>
      <c r="D45" s="11" t="s">
        <v>101</v>
      </c>
      <c r="E45" t="str">
        <f t="shared" si="0"/>
        <v>Orange X2</v>
      </c>
    </row>
    <row r="46" spans="1:5" x14ac:dyDescent="0.25">
      <c r="A46" t="s">
        <v>20</v>
      </c>
      <c r="B46">
        <v>44</v>
      </c>
      <c r="C46" t="s">
        <v>11</v>
      </c>
      <c r="D46" s="11" t="s">
        <v>102</v>
      </c>
      <c r="E46" t="str">
        <f t="shared" si="0"/>
        <v>Orange X3</v>
      </c>
    </row>
    <row r="47" spans="1:5" x14ac:dyDescent="0.25">
      <c r="A47" t="s">
        <v>20</v>
      </c>
      <c r="B47">
        <v>45</v>
      </c>
      <c r="C47" t="s">
        <v>11</v>
      </c>
      <c r="D47" s="11" t="s">
        <v>103</v>
      </c>
      <c r="E47" t="str">
        <f t="shared" si="0"/>
        <v>Orange X4</v>
      </c>
    </row>
    <row r="48" spans="1:5" x14ac:dyDescent="0.25">
      <c r="A48" t="s">
        <v>20</v>
      </c>
      <c r="B48">
        <v>46</v>
      </c>
      <c r="C48" t="s">
        <v>11</v>
      </c>
      <c r="D48" s="11" t="s">
        <v>104</v>
      </c>
      <c r="E48" t="str">
        <f t="shared" si="0"/>
        <v>Orange B0</v>
      </c>
    </row>
    <row r="49" spans="1:5" x14ac:dyDescent="0.25">
      <c r="A49" t="s">
        <v>20</v>
      </c>
      <c r="B49">
        <v>47</v>
      </c>
      <c r="C49" t="s">
        <v>11</v>
      </c>
      <c r="D49" s="11" t="s">
        <v>105</v>
      </c>
      <c r="E49" t="str">
        <f t="shared" si="0"/>
        <v>Orange B1</v>
      </c>
    </row>
    <row r="50" spans="1:5" x14ac:dyDescent="0.25">
      <c r="A50" t="s">
        <v>20</v>
      </c>
      <c r="B50">
        <v>48</v>
      </c>
      <c r="C50" t="s">
        <v>11</v>
      </c>
      <c r="D50" s="11" t="s">
        <v>106</v>
      </c>
      <c r="E50" t="str">
        <f t="shared" si="0"/>
        <v>Orange B2</v>
      </c>
    </row>
    <row r="51" spans="1:5" x14ac:dyDescent="0.25">
      <c r="A51" t="s">
        <v>20</v>
      </c>
      <c r="B51">
        <v>49</v>
      </c>
      <c r="C51" t="s">
        <v>11</v>
      </c>
      <c r="D51" s="11" t="s">
        <v>107</v>
      </c>
      <c r="E51" t="str">
        <f t="shared" si="0"/>
        <v>Orange B3</v>
      </c>
    </row>
    <row r="52" spans="1:5" x14ac:dyDescent="0.25">
      <c r="A52" t="s">
        <v>20</v>
      </c>
      <c r="B52">
        <v>50</v>
      </c>
      <c r="C52" t="s">
        <v>11</v>
      </c>
      <c r="D52" s="11" t="s">
        <v>108</v>
      </c>
      <c r="E52" t="str">
        <f t="shared" si="0"/>
        <v>Orange B4</v>
      </c>
    </row>
    <row r="53" spans="1:5" x14ac:dyDescent="0.25">
      <c r="A53" t="s">
        <v>20</v>
      </c>
      <c r="B53">
        <v>51</v>
      </c>
      <c r="C53" t="s">
        <v>12</v>
      </c>
      <c r="D53" s="11" t="s">
        <v>94</v>
      </c>
      <c r="E53" t="str">
        <f t="shared" si="0"/>
        <v>Green W0</v>
      </c>
    </row>
    <row r="54" spans="1:5" x14ac:dyDescent="0.25">
      <c r="A54" t="s">
        <v>20</v>
      </c>
      <c r="B54">
        <v>52</v>
      </c>
      <c r="C54" t="s">
        <v>12</v>
      </c>
      <c r="D54" s="11" t="s">
        <v>95</v>
      </c>
      <c r="E54" t="str">
        <f t="shared" si="0"/>
        <v>Green W1</v>
      </c>
    </row>
    <row r="55" spans="1:5" x14ac:dyDescent="0.25">
      <c r="A55" t="s">
        <v>20</v>
      </c>
      <c r="B55">
        <v>53</v>
      </c>
      <c r="C55" t="s">
        <v>12</v>
      </c>
      <c r="D55" s="11" t="s">
        <v>96</v>
      </c>
      <c r="E55" t="str">
        <f t="shared" si="0"/>
        <v>Green W2</v>
      </c>
    </row>
    <row r="56" spans="1:5" x14ac:dyDescent="0.25">
      <c r="A56" t="s">
        <v>20</v>
      </c>
      <c r="B56">
        <v>54</v>
      </c>
      <c r="C56" t="s">
        <v>12</v>
      </c>
      <c r="D56" s="11" t="s">
        <v>97</v>
      </c>
      <c r="E56" t="str">
        <f t="shared" si="0"/>
        <v>Green W3</v>
      </c>
    </row>
    <row r="57" spans="1:5" x14ac:dyDescent="0.25">
      <c r="A57" t="s">
        <v>20</v>
      </c>
      <c r="B57">
        <v>55</v>
      </c>
      <c r="C57" t="s">
        <v>12</v>
      </c>
      <c r="D57" s="11" t="s">
        <v>98</v>
      </c>
      <c r="E57" t="str">
        <f t="shared" si="0"/>
        <v>Green W4</v>
      </c>
    </row>
    <row r="58" spans="1:5" x14ac:dyDescent="0.25">
      <c r="A58" t="s">
        <v>20</v>
      </c>
      <c r="B58">
        <v>56</v>
      </c>
      <c r="C58" t="s">
        <v>12</v>
      </c>
      <c r="D58" s="11" t="s">
        <v>99</v>
      </c>
      <c r="E58" t="str">
        <f t="shared" si="0"/>
        <v>Green X0</v>
      </c>
    </row>
    <row r="59" spans="1:5" x14ac:dyDescent="0.25">
      <c r="A59" t="s">
        <v>20</v>
      </c>
      <c r="B59">
        <v>57</v>
      </c>
      <c r="C59" t="s">
        <v>12</v>
      </c>
      <c r="D59" s="11" t="s">
        <v>100</v>
      </c>
      <c r="E59" t="str">
        <f t="shared" si="0"/>
        <v>Green X1</v>
      </c>
    </row>
    <row r="60" spans="1:5" x14ac:dyDescent="0.25">
      <c r="A60" t="s">
        <v>20</v>
      </c>
      <c r="B60">
        <v>58</v>
      </c>
      <c r="C60" t="s">
        <v>12</v>
      </c>
      <c r="D60" s="11" t="s">
        <v>101</v>
      </c>
      <c r="E60" t="str">
        <f t="shared" si="0"/>
        <v>Green X2</v>
      </c>
    </row>
    <row r="61" spans="1:5" x14ac:dyDescent="0.25">
      <c r="A61" t="s">
        <v>20</v>
      </c>
      <c r="B61">
        <v>59</v>
      </c>
      <c r="C61" t="s">
        <v>12</v>
      </c>
      <c r="D61" s="11" t="s">
        <v>102</v>
      </c>
      <c r="E61" t="str">
        <f t="shared" si="0"/>
        <v>Green X3</v>
      </c>
    </row>
    <row r="62" spans="1:5" x14ac:dyDescent="0.25">
      <c r="A62" t="s">
        <v>20</v>
      </c>
      <c r="B62">
        <v>60</v>
      </c>
      <c r="C62" t="s">
        <v>12</v>
      </c>
      <c r="D62" s="11" t="s">
        <v>103</v>
      </c>
      <c r="E62" t="str">
        <f t="shared" si="0"/>
        <v>Green X4</v>
      </c>
    </row>
    <row r="63" spans="1:5" x14ac:dyDescent="0.25">
      <c r="A63" t="s">
        <v>20</v>
      </c>
      <c r="B63">
        <v>61</v>
      </c>
      <c r="C63" t="s">
        <v>12</v>
      </c>
      <c r="D63" s="11" t="s">
        <v>104</v>
      </c>
      <c r="E63" t="str">
        <f t="shared" si="0"/>
        <v>Green B0</v>
      </c>
    </row>
    <row r="64" spans="1:5" x14ac:dyDescent="0.25">
      <c r="A64" t="s">
        <v>20</v>
      </c>
      <c r="B64">
        <v>62</v>
      </c>
      <c r="C64" t="s">
        <v>12</v>
      </c>
      <c r="D64" s="11" t="s">
        <v>105</v>
      </c>
      <c r="E64" t="str">
        <f t="shared" si="0"/>
        <v>Green B1</v>
      </c>
    </row>
    <row r="65" spans="1:5" x14ac:dyDescent="0.25">
      <c r="A65" t="s">
        <v>20</v>
      </c>
      <c r="B65">
        <v>63</v>
      </c>
      <c r="C65" t="s">
        <v>12</v>
      </c>
      <c r="D65" s="11" t="s">
        <v>106</v>
      </c>
      <c r="E65" t="str">
        <f t="shared" si="0"/>
        <v>Green B2</v>
      </c>
    </row>
    <row r="66" spans="1:5" x14ac:dyDescent="0.25">
      <c r="A66" t="s">
        <v>20</v>
      </c>
      <c r="B66">
        <v>64</v>
      </c>
      <c r="C66" t="s">
        <v>12</v>
      </c>
      <c r="D66" s="11" t="s">
        <v>107</v>
      </c>
      <c r="E66" t="str">
        <f t="shared" si="0"/>
        <v>Green B3</v>
      </c>
    </row>
    <row r="67" spans="1:5" x14ac:dyDescent="0.25">
      <c r="A67" t="s">
        <v>20</v>
      </c>
      <c r="B67">
        <v>65</v>
      </c>
      <c r="C67" t="s">
        <v>12</v>
      </c>
      <c r="D67" s="11" t="s">
        <v>108</v>
      </c>
      <c r="E67" t="str">
        <f t="shared" si="0"/>
        <v>Green B4</v>
      </c>
    </row>
    <row r="68" spans="1:5" x14ac:dyDescent="0.25">
      <c r="A68" t="s">
        <v>19</v>
      </c>
      <c r="B68">
        <v>1</v>
      </c>
      <c r="C68" t="s">
        <v>3</v>
      </c>
      <c r="D68" s="11">
        <v>0</v>
      </c>
      <c r="E68" t="str">
        <f t="shared" ref="E68:E88" si="1">C68&amp;" "&amp;D68</f>
        <v>White 0</v>
      </c>
    </row>
    <row r="69" spans="1:5" x14ac:dyDescent="0.25">
      <c r="A69" t="s">
        <v>19</v>
      </c>
      <c r="B69">
        <v>2</v>
      </c>
      <c r="C69" t="s">
        <v>3</v>
      </c>
      <c r="D69" s="11">
        <v>1</v>
      </c>
      <c r="E69" t="str">
        <f t="shared" si="1"/>
        <v>White 1</v>
      </c>
    </row>
    <row r="70" spans="1:5" x14ac:dyDescent="0.25">
      <c r="A70" t="s">
        <v>19</v>
      </c>
      <c r="B70">
        <v>3</v>
      </c>
      <c r="C70" t="s">
        <v>3</v>
      </c>
      <c r="D70" s="11">
        <v>2</v>
      </c>
      <c r="E70" t="str">
        <f t="shared" si="1"/>
        <v>White 2</v>
      </c>
    </row>
    <row r="71" spans="1:5" x14ac:dyDescent="0.25">
      <c r="A71" t="s">
        <v>19</v>
      </c>
      <c r="B71">
        <v>4</v>
      </c>
      <c r="C71" t="s">
        <v>3</v>
      </c>
      <c r="D71" s="11">
        <v>3</v>
      </c>
      <c r="E71" t="str">
        <f t="shared" si="1"/>
        <v>White 3</v>
      </c>
    </row>
    <row r="72" spans="1:5" x14ac:dyDescent="0.25">
      <c r="A72" t="s">
        <v>19</v>
      </c>
      <c r="B72">
        <v>5</v>
      </c>
      <c r="C72" t="s">
        <v>3</v>
      </c>
      <c r="D72" s="11">
        <v>4</v>
      </c>
      <c r="E72" t="str">
        <f t="shared" si="1"/>
        <v>White 4</v>
      </c>
    </row>
    <row r="73" spans="1:5" x14ac:dyDescent="0.25">
      <c r="A73" t="s">
        <v>19</v>
      </c>
      <c r="B73">
        <v>6</v>
      </c>
      <c r="C73" t="s">
        <v>5</v>
      </c>
      <c r="D73" s="11">
        <v>0</v>
      </c>
      <c r="E73" t="str">
        <f t="shared" si="1"/>
        <v>Blue 0</v>
      </c>
    </row>
    <row r="74" spans="1:5" x14ac:dyDescent="0.25">
      <c r="A74" t="s">
        <v>19</v>
      </c>
      <c r="B74">
        <v>7</v>
      </c>
      <c r="C74" t="s">
        <v>5</v>
      </c>
      <c r="D74" s="11">
        <v>1</v>
      </c>
      <c r="E74" t="str">
        <f t="shared" si="1"/>
        <v>Blue 1</v>
      </c>
    </row>
    <row r="75" spans="1:5" x14ac:dyDescent="0.25">
      <c r="A75" t="s">
        <v>19</v>
      </c>
      <c r="B75">
        <v>8</v>
      </c>
      <c r="C75" t="s">
        <v>5</v>
      </c>
      <c r="D75" s="11">
        <v>2</v>
      </c>
      <c r="E75" t="str">
        <f t="shared" si="1"/>
        <v>Blue 2</v>
      </c>
    </row>
    <row r="76" spans="1:5" x14ac:dyDescent="0.25">
      <c r="A76" t="s">
        <v>19</v>
      </c>
      <c r="B76">
        <v>9</v>
      </c>
      <c r="C76" t="s">
        <v>5</v>
      </c>
      <c r="D76" s="11">
        <v>3</v>
      </c>
      <c r="E76" t="str">
        <f t="shared" si="1"/>
        <v>Blue 3</v>
      </c>
    </row>
    <row r="77" spans="1:5" x14ac:dyDescent="0.25">
      <c r="A77" t="s">
        <v>19</v>
      </c>
      <c r="B77">
        <v>10</v>
      </c>
      <c r="C77" t="s">
        <v>5</v>
      </c>
      <c r="D77" s="11">
        <v>4</v>
      </c>
      <c r="E77" t="str">
        <f t="shared" si="1"/>
        <v>Blue 4</v>
      </c>
    </row>
    <row r="78" spans="1:5" x14ac:dyDescent="0.25">
      <c r="A78" t="s">
        <v>19</v>
      </c>
      <c r="B78">
        <v>11</v>
      </c>
      <c r="C78" t="s">
        <v>6</v>
      </c>
      <c r="D78" s="11">
        <v>0</v>
      </c>
      <c r="E78" t="str">
        <f t="shared" si="1"/>
        <v>Purple 0</v>
      </c>
    </row>
    <row r="79" spans="1:5" x14ac:dyDescent="0.25">
      <c r="A79" t="s">
        <v>19</v>
      </c>
      <c r="B79">
        <v>12</v>
      </c>
      <c r="C79" t="s">
        <v>6</v>
      </c>
      <c r="D79" s="11">
        <v>1</v>
      </c>
      <c r="E79" t="str">
        <f t="shared" si="1"/>
        <v>Purple 1</v>
      </c>
    </row>
    <row r="80" spans="1:5" x14ac:dyDescent="0.25">
      <c r="A80" t="s">
        <v>19</v>
      </c>
      <c r="B80">
        <v>13</v>
      </c>
      <c r="C80" t="s">
        <v>6</v>
      </c>
      <c r="D80" s="11">
        <v>2</v>
      </c>
      <c r="E80" t="str">
        <f t="shared" si="1"/>
        <v>Purple 2</v>
      </c>
    </row>
    <row r="81" spans="1:5" x14ac:dyDescent="0.25">
      <c r="A81" t="s">
        <v>19</v>
      </c>
      <c r="B81">
        <v>14</v>
      </c>
      <c r="C81" t="s">
        <v>6</v>
      </c>
      <c r="D81" s="11">
        <v>3</v>
      </c>
      <c r="E81" t="str">
        <f t="shared" si="1"/>
        <v>Purple 3</v>
      </c>
    </row>
    <row r="82" spans="1:5" x14ac:dyDescent="0.25">
      <c r="A82" t="s">
        <v>19</v>
      </c>
      <c r="B82">
        <v>15</v>
      </c>
      <c r="C82" t="s">
        <v>6</v>
      </c>
      <c r="D82" s="11">
        <v>4</v>
      </c>
      <c r="E82" t="str">
        <f t="shared" si="1"/>
        <v>Purple 4</v>
      </c>
    </row>
    <row r="83" spans="1:5" x14ac:dyDescent="0.25">
      <c r="A83" t="s">
        <v>19</v>
      </c>
      <c r="B83">
        <v>16</v>
      </c>
      <c r="C83" t="s">
        <v>7</v>
      </c>
      <c r="D83" s="11">
        <v>0</v>
      </c>
      <c r="E83" t="str">
        <f t="shared" si="1"/>
        <v>Brown 0</v>
      </c>
    </row>
    <row r="84" spans="1:5" x14ac:dyDescent="0.25">
      <c r="A84" t="s">
        <v>19</v>
      </c>
      <c r="B84">
        <v>17</v>
      </c>
      <c r="C84" t="s">
        <v>7</v>
      </c>
      <c r="D84" s="11">
        <v>1</v>
      </c>
      <c r="E84" t="str">
        <f t="shared" si="1"/>
        <v>Brown 1</v>
      </c>
    </row>
    <row r="85" spans="1:5" x14ac:dyDescent="0.25">
      <c r="A85" t="s">
        <v>19</v>
      </c>
      <c r="B85">
        <v>18</v>
      </c>
      <c r="C85" t="s">
        <v>7</v>
      </c>
      <c r="D85" s="11">
        <v>2</v>
      </c>
      <c r="E85" t="str">
        <f t="shared" si="1"/>
        <v>Brown 2</v>
      </c>
    </row>
    <row r="86" spans="1:5" x14ac:dyDescent="0.25">
      <c r="A86" t="s">
        <v>19</v>
      </c>
      <c r="B86">
        <v>19</v>
      </c>
      <c r="C86" t="s">
        <v>7</v>
      </c>
      <c r="D86" s="11">
        <v>3</v>
      </c>
      <c r="E86" t="str">
        <f t="shared" si="1"/>
        <v>Brown 3</v>
      </c>
    </row>
    <row r="87" spans="1:5" x14ac:dyDescent="0.25">
      <c r="A87" t="s">
        <v>19</v>
      </c>
      <c r="B87">
        <v>20</v>
      </c>
      <c r="C87" t="s">
        <v>7</v>
      </c>
      <c r="D87" s="11">
        <v>4</v>
      </c>
      <c r="E87" t="str">
        <f t="shared" si="1"/>
        <v>Brown 4</v>
      </c>
    </row>
    <row r="88" spans="1:5" x14ac:dyDescent="0.25">
      <c r="A88" t="s">
        <v>19</v>
      </c>
      <c r="B88">
        <v>21</v>
      </c>
      <c r="C88" t="s">
        <v>8</v>
      </c>
      <c r="D88" s="11">
        <v>0</v>
      </c>
      <c r="E88" t="str">
        <f t="shared" si="1"/>
        <v>Black 0</v>
      </c>
    </row>
  </sheetData>
  <mergeCells count="3">
    <mergeCell ref="A1:E1"/>
    <mergeCell ref="G1:J1"/>
    <mergeCell ref="L1:M1"/>
  </mergeCells>
  <phoneticPr fontId="6" type="noConversion"/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42AF-6DF8-48DA-A6DE-65DB9ECAEDA6}">
  <sheetPr>
    <tabColor rgb="FFFFC000"/>
  </sheetPr>
  <dimension ref="A1:P7"/>
  <sheetViews>
    <sheetView workbookViewId="0">
      <selection activeCell="N26" sqref="N26"/>
    </sheetView>
  </sheetViews>
  <sheetFormatPr defaultRowHeight="15" x14ac:dyDescent="0.25"/>
  <cols>
    <col min="1" max="1" width="22.5703125" customWidth="1"/>
    <col min="2" max="2" width="12.5703125" customWidth="1"/>
    <col min="3" max="4" width="12.5703125" style="3" customWidth="1"/>
    <col min="5" max="5" width="12.5703125" customWidth="1"/>
    <col min="6" max="6" width="15.5703125" style="4" customWidth="1"/>
    <col min="7" max="7" width="1.5703125" style="8" customWidth="1"/>
    <col min="8" max="8" width="21.5703125" customWidth="1"/>
    <col min="9" max="9" width="12.5703125" customWidth="1"/>
    <col min="10" max="11" width="12.5703125" style="3" customWidth="1"/>
    <col min="12" max="12" width="1.85546875" style="8" customWidth="1"/>
    <col min="13" max="13" width="23.7109375" customWidth="1"/>
    <col min="14" max="14" width="12.5703125" customWidth="1"/>
    <col min="15" max="16" width="12.5703125" style="3" customWidth="1"/>
  </cols>
  <sheetData>
    <row r="1" spans="1:16" s="2" customFormat="1" x14ac:dyDescent="0.25">
      <c r="A1" s="48" t="s">
        <v>54</v>
      </c>
      <c r="B1" s="48"/>
      <c r="C1" s="48"/>
      <c r="D1" s="48"/>
      <c r="E1" s="48"/>
      <c r="F1" s="48"/>
      <c r="G1" s="6"/>
      <c r="H1" s="47" t="s">
        <v>55</v>
      </c>
      <c r="I1" s="47"/>
      <c r="J1" s="47"/>
      <c r="K1" s="47"/>
      <c r="L1" s="6"/>
      <c r="M1" s="47" t="s">
        <v>58</v>
      </c>
      <c r="N1" s="47"/>
      <c r="O1" s="47"/>
      <c r="P1" s="47"/>
    </row>
    <row r="2" spans="1:16" s="1" customFormat="1" x14ac:dyDescent="0.25">
      <c r="A2" s="1" t="s">
        <v>35</v>
      </c>
      <c r="B2" s="1" t="s">
        <v>18</v>
      </c>
      <c r="C2" s="5" t="s">
        <v>2</v>
      </c>
      <c r="D2" s="5" t="s">
        <v>31</v>
      </c>
      <c r="E2" s="1" t="s">
        <v>56</v>
      </c>
      <c r="F2" s="1" t="s">
        <v>72</v>
      </c>
      <c r="G2" s="7"/>
      <c r="H2" s="1" t="s">
        <v>35</v>
      </c>
      <c r="I2" s="1" t="s">
        <v>18</v>
      </c>
      <c r="J2" s="5" t="s">
        <v>2</v>
      </c>
      <c r="K2" s="5" t="s">
        <v>31</v>
      </c>
      <c r="L2" s="7"/>
      <c r="M2" s="1" t="s">
        <v>35</v>
      </c>
      <c r="N2" s="1" t="s">
        <v>18</v>
      </c>
      <c r="O2" s="5" t="s">
        <v>2</v>
      </c>
      <c r="P2" s="5" t="s">
        <v>31</v>
      </c>
    </row>
    <row r="3" spans="1:16" x14ac:dyDescent="0.25">
      <c r="A3" t="str" cm="1">
        <f t="array" ref="A3:A7">_xlfn.VSTACK(_xlfn.ANCHORARRAY(H3),_xlfn.ANCHORARRAY(M3))</f>
        <v>XXXXX, Alice</v>
      </c>
      <c r="B3" t="str" cm="1">
        <f t="array" ref="B3:B7">_xlfn.VSTACK(_xlfn.ANCHORARRAY(I3),_xlfn.ANCHORARRAY(N3))</f>
        <v>White 2</v>
      </c>
      <c r="C3" s="3" cm="1">
        <f t="array" ref="C3:C7">_xlfn.VSTACK(_xlfn.ANCHORARRAY(J3),_xlfn.ANCHORARRAY(O3))</f>
        <v>43831</v>
      </c>
      <c r="D3" s="3" cm="1">
        <f t="array" ref="D3:D7">_xlfn.VSTACK(_xlfn.ANCHORARRAY(K3),_xlfn.ANCHORARRAY(P3))</f>
        <v>44352</v>
      </c>
      <c r="E3" t="str" cm="1">
        <f t="array" ref="E3:E7">_xlfn.TEXTBEFORE(_xlfn.ANCHORARRAY(B3)," ")</f>
        <v>White</v>
      </c>
      <c r="F3" s="4" cm="1">
        <f t="array" aca="1" ref="F3:F7" ca="1">_xlfn.LET(
_xlpm.t_end,IF(_xlfn.ANCHORARRAY(D3)=DATE(9999,12,31),TODAY(),_xlfn.ANCHORARRAY(D3)),
(_xlpm.t_end-_xlfn.ANCHORARRAY(C3))/30.5
)</f>
        <v>17.081967213114755</v>
      </c>
      <c r="H3" t="str" cm="1">
        <f t="array" ref="H3:H5">Students[Full Name]</f>
        <v>XXXXX, Alice</v>
      </c>
      <c r="I3" t="str" cm="1">
        <f t="array" ref="I3:I5">Students[Starting Rank]</f>
        <v>White 2</v>
      </c>
      <c r="J3" s="3" cm="1">
        <f t="array" ref="J3:J5">Students[Start Date]</f>
        <v>43831</v>
      </c>
      <c r="K3" s="3" cm="1">
        <f t="array" ref="K3:K5">Students[Starting Rank End Date]</f>
        <v>44352</v>
      </c>
      <c r="M3" t="str" cm="1">
        <f t="array" ref="M3:M4">Promotions[Student]</f>
        <v>XXXXX, Alice</v>
      </c>
      <c r="N3" t="str" cm="1">
        <f t="array" ref="N3:N4">Promotions[Promote To]</f>
        <v>Blue 3</v>
      </c>
      <c r="O3" s="3" cm="1">
        <f t="array" ref="O3:O4">Promotions[Promo Date]</f>
        <v>44353</v>
      </c>
      <c r="P3" s="3" cm="1">
        <f t="array" ref="P3:P4">Promotions[Promo Rank End Date]</f>
        <v>2958465</v>
      </c>
    </row>
    <row r="4" spans="1:16" x14ac:dyDescent="0.25">
      <c r="A4" t="str">
        <v>YYYYYY, Bob</v>
      </c>
      <c r="B4" t="str">
        <v>Blue 2</v>
      </c>
      <c r="C4" s="3">
        <v>44562</v>
      </c>
      <c r="D4" s="3">
        <v>2958465</v>
      </c>
      <c r="E4" t="str">
        <v>Blue</v>
      </c>
      <c r="F4" s="4">
        <f ca="1"/>
        <v>52.327868852459019</v>
      </c>
      <c r="H4" t="str">
        <v>YYYYYY, Bob</v>
      </c>
      <c r="I4" t="str">
        <v>Blue 2</v>
      </c>
      <c r="J4" s="3">
        <v>44562</v>
      </c>
      <c r="K4" s="3">
        <v>2958465</v>
      </c>
      <c r="M4" t="str">
        <v>ZZZZZZ, Charlie</v>
      </c>
      <c r="N4" t="str">
        <v>Brown 1</v>
      </c>
      <c r="O4" s="3">
        <v>46023</v>
      </c>
      <c r="P4" s="3">
        <v>2958465</v>
      </c>
    </row>
    <row r="5" spans="1:16" x14ac:dyDescent="0.25">
      <c r="A5" t="str">
        <v>ZZZZZZ, Charlie</v>
      </c>
      <c r="B5" t="str">
        <v>Purple 1</v>
      </c>
      <c r="C5" s="3">
        <v>45292</v>
      </c>
      <c r="D5" s="3">
        <v>46022</v>
      </c>
      <c r="E5" t="str">
        <v>Purple</v>
      </c>
      <c r="F5" s="4">
        <f ca="1"/>
        <v>23.934426229508198</v>
      </c>
      <c r="H5" t="str">
        <v>ZZZZZZ, Charlie</v>
      </c>
      <c r="I5" t="str">
        <v>Purple 1</v>
      </c>
      <c r="J5" s="3">
        <v>45292</v>
      </c>
      <c r="K5" s="3">
        <v>46022</v>
      </c>
    </row>
    <row r="6" spans="1:16" x14ac:dyDescent="0.25">
      <c r="A6" t="str">
        <v>XXXXX, Alice</v>
      </c>
      <c r="B6" t="str">
        <v>Blue 3</v>
      </c>
      <c r="C6" s="3">
        <v>44353</v>
      </c>
      <c r="D6" s="3">
        <v>2958465</v>
      </c>
      <c r="E6" t="str">
        <v>Blue</v>
      </c>
      <c r="F6" s="4">
        <f ca="1"/>
        <v>59.180327868852459</v>
      </c>
    </row>
    <row r="7" spans="1:16" x14ac:dyDescent="0.25">
      <c r="A7" t="str">
        <v>ZZZZZZ, Charlie</v>
      </c>
      <c r="B7" t="str">
        <v>Brown 1</v>
      </c>
      <c r="C7" s="3">
        <v>46023</v>
      </c>
      <c r="D7" s="3">
        <v>2958465</v>
      </c>
      <c r="E7" t="str">
        <v>Brown</v>
      </c>
      <c r="F7" s="4">
        <f ca="1"/>
        <v>4.4262295081967213</v>
      </c>
    </row>
  </sheetData>
  <sheetProtection sheet="1" objects="1" scenarios="1"/>
  <mergeCells count="3">
    <mergeCell ref="H1:K1"/>
    <mergeCell ref="M1:P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Students</vt:lpstr>
      <vt:lpstr>Promotions</vt:lpstr>
      <vt:lpstr>Inactives</vt:lpstr>
      <vt:lpstr>Summary</vt:lpstr>
      <vt:lpstr>INTERNAL</vt:lpstr>
      <vt:lpstr>MERGED</vt:lpstr>
      <vt:lpstr>student_type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Dougherty</dc:creator>
  <cp:lastModifiedBy>Sean Dougherty</cp:lastModifiedBy>
  <dcterms:created xsi:type="dcterms:W3CDTF">2015-06-05T18:17:20Z</dcterms:created>
  <dcterms:modified xsi:type="dcterms:W3CDTF">2026-05-16T15:45:37Z</dcterms:modified>
</cp:coreProperties>
</file>